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unadvirtualedu-my.sharepoint.com/personal/jeramirezm_unadvirtual_edu_co/Documents/2022/GOBERNACION NS/PUBLICACIONES/PLAN DE ACCION/"/>
    </mc:Choice>
  </mc:AlternateContent>
  <xr:revisionPtr revIDLastSave="0" documentId="13_ncr:1_{6635511E-DC59-4809-A351-3175D8C7BAB8}" xr6:coauthVersionLast="47" xr6:coauthVersionMax="47" xr10:uidLastSave="{00000000-0000-0000-0000-000000000000}"/>
  <bookViews>
    <workbookView xWindow="-120" yWindow="-120" windowWidth="29040" windowHeight="15840" tabRatio="903" activeTab="2" xr2:uid="{00000000-000D-0000-FFFF-FFFF00000000}"/>
  </bookViews>
  <sheets>
    <sheet name="Metas" sheetId="23" r:id="rId1"/>
    <sheet name="Inversión" sheetId="30" r:id="rId2"/>
    <sheet name="Edu" sheetId="25" r:id="rId3"/>
    <sheet name="IDS" sheetId="29" r:id="rId4"/>
    <sheet name="IND" sheetId="31" r:id="rId5"/>
    <sheet name="Cul" sheetId="32" r:id="rId6"/>
    <sheet name="DSoc" sheetId="33" r:id="rId7"/>
    <sheet name="PcD" sheetId="34" r:id="rId8"/>
    <sheet name="Muj" sheetId="35" r:id="rId9"/>
    <sheet name="Gob" sheetId="36" r:id="rId10"/>
    <sheet name="Vic" sheetId="37" r:id="rId11"/>
    <sheet name="Plan" sheetId="39" r:id="rId12"/>
    <sheet name="Fron" sheetId="38" r:id="rId13"/>
    <sheet name="Gen" sheetId="40" r:id="rId14"/>
    <sheet name="Hac" sheetId="41" r:id="rId15"/>
    <sheet name="M.A." sheetId="42" r:id="rId16"/>
    <sheet name="CDRG" sheetId="43" r:id="rId17"/>
    <sheet name="Háb" sheetId="46" r:id="rId18"/>
    <sheet name="Vías" sheetId="47" r:id="rId19"/>
    <sheet name="Tran" sheetId="48" r:id="rId20"/>
    <sheet name="APSB" sheetId="49" r:id="rId21"/>
    <sheet name="Agr" sheetId="50" r:id="rId22"/>
    <sheet name="Tur" sheetId="51" r:id="rId23"/>
    <sheet name="DEco" sheetId="52" r:id="rId24"/>
    <sheet name="Min" sheetId="54" r:id="rId25"/>
    <sheet name="TIC" sheetId="45" r:id="rId26"/>
    <sheet name="l" sheetId="53"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Print_Area" localSheetId="21">Agr!$A$1:$CC$111</definedName>
    <definedName name="_xlnm.Print_Area" localSheetId="5">Cul!$A$1:$CC$351</definedName>
    <definedName name="_xlnm.Print_Area" localSheetId="6">DSoc!$A$1:$CC$379</definedName>
    <definedName name="_xlnm.Print_Area" localSheetId="2">Edu!$A$1:$CC$342</definedName>
    <definedName name="_xlnm.Print_Area" localSheetId="12">Fron!$A$1:$CC$133</definedName>
    <definedName name="_xlnm.Print_Area" localSheetId="13">Gen!$A$1:$CC$146</definedName>
    <definedName name="_xlnm.Print_Area" localSheetId="17">Háb!$A$1:$CC$55</definedName>
    <definedName name="_xlnm.Print_Area" localSheetId="3">IDS!$A$1:$CC$219</definedName>
    <definedName name="_xlnm.Print_Area" localSheetId="4">IND!$A$1:$CC$122</definedName>
    <definedName name="_xlnm.Print_Area" localSheetId="7">PcD!$A$1:$CC$143</definedName>
    <definedName name="_xlnm.Print_Area" localSheetId="11">Plan!$A$1:$CC$167</definedName>
    <definedName name="_xlnm.Print_Area" localSheetId="25">TIC!$A$1:$CC$146</definedName>
    <definedName name="_xlnm.Print_Area" localSheetId="19">Tran!$A$1:$CC$206</definedName>
    <definedName name="_xlnm.Print_Area" localSheetId="22">Tur!$A$1:$CC$83</definedName>
    <definedName name="_xlnm.Print_Area" localSheetId="18">Vías!$A$1:$CC$71</definedName>
    <definedName name="_xlnm.Print_Area" localSheetId="10">Vic!$A$1:$CC$119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N169" i="39" l="1"/>
  <c r="BE169" i="39"/>
  <c r="AV169" i="39"/>
  <c r="AM169" i="39"/>
  <c r="AJ169" i="39"/>
  <c r="AI169" i="39"/>
  <c r="AH169" i="39"/>
  <c r="AG169" i="39"/>
  <c r="AF169" i="39"/>
  <c r="AE169" i="39"/>
  <c r="AD169" i="39"/>
  <c r="BN168" i="39"/>
  <c r="BE168" i="39"/>
  <c r="AV168" i="39"/>
  <c r="AM168" i="39"/>
  <c r="AJ168" i="39"/>
  <c r="AI168" i="39"/>
  <c r="AH168" i="39"/>
  <c r="AG168" i="39"/>
  <c r="AF168" i="39"/>
  <c r="AE168" i="39"/>
  <c r="AD168" i="39"/>
  <c r="BN167" i="39"/>
  <c r="AD167" i="39" s="1"/>
  <c r="BE167" i="39"/>
  <c r="AV167" i="39"/>
  <c r="AM167" i="39"/>
  <c r="AJ167" i="39"/>
  <c r="AI167" i="39"/>
  <c r="AH167" i="39"/>
  <c r="AG167" i="39"/>
  <c r="AF167" i="39"/>
  <c r="AE167" i="39"/>
  <c r="BN166" i="39"/>
  <c r="BM166" i="39"/>
  <c r="BL166" i="39"/>
  <c r="BE166" i="39"/>
  <c r="BD166" i="39"/>
  <c r="BC166" i="39"/>
  <c r="AV166" i="39"/>
  <c r="AU166" i="39"/>
  <c r="AT166" i="39"/>
  <c r="AM166" i="39"/>
  <c r="AD166" i="39" s="1"/>
  <c r="AL166" i="39"/>
  <c r="AK166" i="39"/>
  <c r="AJ166" i="39"/>
  <c r="AI166" i="39"/>
  <c r="AH166" i="39"/>
  <c r="AG166" i="39"/>
  <c r="AF166" i="39"/>
  <c r="AE166" i="39"/>
  <c r="AC166" i="39"/>
  <c r="AB166" i="39"/>
  <c r="R166" i="39"/>
  <c r="M166" i="39"/>
  <c r="K166" i="39"/>
  <c r="BN165" i="39"/>
  <c r="BE165" i="39"/>
  <c r="AV165" i="39"/>
  <c r="AD165" i="39" s="1"/>
  <c r="AM165" i="39"/>
  <c r="AJ165" i="39"/>
  <c r="AI165" i="39"/>
  <c r="AH165" i="39"/>
  <c r="AG165" i="39"/>
  <c r="AF165" i="39"/>
  <c r="AE165" i="39"/>
  <c r="BN164" i="39"/>
  <c r="BE164" i="39"/>
  <c r="AV164" i="39"/>
  <c r="AM164" i="39"/>
  <c r="AD164" i="39" s="1"/>
  <c r="AJ164" i="39"/>
  <c r="AI164" i="39"/>
  <c r="AH164" i="39"/>
  <c r="AG164" i="39"/>
  <c r="AF164" i="39"/>
  <c r="AE164" i="39"/>
  <c r="BN163" i="39"/>
  <c r="BE163" i="39"/>
  <c r="AV163" i="39"/>
  <c r="AM163" i="39"/>
  <c r="AJ163" i="39"/>
  <c r="AI163" i="39"/>
  <c r="AH163" i="39"/>
  <c r="AG163" i="39"/>
  <c r="AF163" i="39"/>
  <c r="AE163" i="39"/>
  <c r="BN162" i="39"/>
  <c r="BM162" i="39"/>
  <c r="BL162" i="39"/>
  <c r="BE162" i="39"/>
  <c r="BD162" i="39"/>
  <c r="BC162" i="39"/>
  <c r="AV162" i="39"/>
  <c r="AU162" i="39"/>
  <c r="AT162" i="39"/>
  <c r="AM162" i="39"/>
  <c r="AD162" i="39" s="1"/>
  <c r="AL162" i="39"/>
  <c r="AK162" i="39"/>
  <c r="AJ162" i="39"/>
  <c r="AI162" i="39"/>
  <c r="AH162" i="39"/>
  <c r="AG162" i="39"/>
  <c r="AF162" i="39"/>
  <c r="AE162" i="39"/>
  <c r="AC162" i="39"/>
  <c r="AB162" i="39"/>
  <c r="R162" i="39"/>
  <c r="M162" i="39"/>
  <c r="K162" i="39"/>
  <c r="BN161" i="39"/>
  <c r="BE161" i="39"/>
  <c r="AV161" i="39"/>
  <c r="AM161" i="39"/>
  <c r="AJ161" i="39"/>
  <c r="AI161" i="39"/>
  <c r="AH161" i="39"/>
  <c r="AG161" i="39"/>
  <c r="AF161" i="39"/>
  <c r="AE161" i="39"/>
  <c r="BN160" i="39"/>
  <c r="BE160" i="39"/>
  <c r="AV160" i="39"/>
  <c r="AM160" i="39"/>
  <c r="AJ160" i="39"/>
  <c r="AI160" i="39"/>
  <c r="AH160" i="39"/>
  <c r="AG160" i="39"/>
  <c r="AF160" i="39"/>
  <c r="AE160" i="39"/>
  <c r="BN159" i="39"/>
  <c r="BE159" i="39"/>
  <c r="AV159" i="39"/>
  <c r="AM159" i="39"/>
  <c r="AD159" i="39" s="1"/>
  <c r="AJ159" i="39"/>
  <c r="AI159" i="39"/>
  <c r="AH159" i="39"/>
  <c r="AG159" i="39"/>
  <c r="AF159" i="39"/>
  <c r="AE159" i="39"/>
  <c r="BN158" i="39"/>
  <c r="AD158" i="39" s="1"/>
  <c r="BM158" i="39"/>
  <c r="BL158" i="39"/>
  <c r="BE158" i="39"/>
  <c r="BD158" i="39"/>
  <c r="BC158" i="39"/>
  <c r="AV158" i="39"/>
  <c r="AU158" i="39"/>
  <c r="AT158" i="39"/>
  <c r="AM158" i="39"/>
  <c r="AL158" i="39"/>
  <c r="AK158" i="39"/>
  <c r="AJ158" i="39"/>
  <c r="AI158" i="39"/>
  <c r="AH158" i="39"/>
  <c r="AG158" i="39"/>
  <c r="AF158" i="39"/>
  <c r="AE158" i="39"/>
  <c r="AC158" i="39"/>
  <c r="AB158" i="39"/>
  <c r="R158" i="39"/>
  <c r="M158" i="39"/>
  <c r="K158" i="39"/>
  <c r="BN157" i="39"/>
  <c r="BE157" i="39"/>
  <c r="AV157" i="39"/>
  <c r="AM157" i="39"/>
  <c r="AJ157" i="39"/>
  <c r="AI157" i="39"/>
  <c r="AH157" i="39"/>
  <c r="AG157" i="39"/>
  <c r="AF157" i="39"/>
  <c r="AE157" i="39"/>
  <c r="AD157" i="39"/>
  <c r="BN156" i="39"/>
  <c r="BE156" i="39"/>
  <c r="AV156" i="39"/>
  <c r="AM156" i="39"/>
  <c r="AD156" i="39" s="1"/>
  <c r="AJ156" i="39"/>
  <c r="AI156" i="39"/>
  <c r="AH156" i="39"/>
  <c r="AG156" i="39"/>
  <c r="AF156" i="39"/>
  <c r="AE156" i="39"/>
  <c r="BN155" i="39"/>
  <c r="BE155" i="39"/>
  <c r="AV155" i="39"/>
  <c r="AM155" i="39"/>
  <c r="AJ155" i="39"/>
  <c r="AI155" i="39"/>
  <c r="AH155" i="39"/>
  <c r="AG155" i="39"/>
  <c r="AF155" i="39"/>
  <c r="AE155" i="39"/>
  <c r="BN154" i="39"/>
  <c r="BM154" i="39"/>
  <c r="BL154" i="39"/>
  <c r="BE154" i="39"/>
  <c r="AD154" i="39" s="1"/>
  <c r="BD154" i="39"/>
  <c r="BC154" i="39"/>
  <c r="AV154" i="39"/>
  <c r="AU154" i="39"/>
  <c r="AT154" i="39"/>
  <c r="AM154" i="39"/>
  <c r="AL154" i="39"/>
  <c r="AK154" i="39"/>
  <c r="AJ154" i="39"/>
  <c r="AI154" i="39"/>
  <c r="AH154" i="39"/>
  <c r="AG154" i="39"/>
  <c r="AF154" i="39"/>
  <c r="AE154" i="39"/>
  <c r="AC154" i="39"/>
  <c r="AB154" i="39"/>
  <c r="R154" i="39"/>
  <c r="M154" i="39"/>
  <c r="K154" i="39"/>
  <c r="BN153" i="39"/>
  <c r="BE153" i="39"/>
  <c r="AV153" i="39"/>
  <c r="AM153" i="39"/>
  <c r="AD153" i="39" s="1"/>
  <c r="AJ153" i="39"/>
  <c r="AI153" i="39"/>
  <c r="AH153" i="39"/>
  <c r="AG153" i="39"/>
  <c r="AF153" i="39"/>
  <c r="AE153" i="39"/>
  <c r="BN152" i="39"/>
  <c r="BE152" i="39"/>
  <c r="AV152" i="39"/>
  <c r="AM152" i="39"/>
  <c r="AJ152" i="39"/>
  <c r="AI152" i="39"/>
  <c r="AH152" i="39"/>
  <c r="AG152" i="39"/>
  <c r="AF152" i="39"/>
  <c r="AE152" i="39"/>
  <c r="BN151" i="39"/>
  <c r="AD151" i="39" s="1"/>
  <c r="BE151" i="39"/>
  <c r="AV151" i="39"/>
  <c r="AM151" i="39"/>
  <c r="AJ151" i="39"/>
  <c r="AI151" i="39"/>
  <c r="AH151" i="39"/>
  <c r="AG151" i="39"/>
  <c r="AF151" i="39"/>
  <c r="AE151" i="39"/>
  <c r="BN150" i="39"/>
  <c r="BM150" i="39"/>
  <c r="BL150" i="39"/>
  <c r="BE150" i="39"/>
  <c r="BD150" i="39"/>
  <c r="BC150" i="39"/>
  <c r="AV150" i="39"/>
  <c r="AU150" i="39"/>
  <c r="AT150" i="39"/>
  <c r="AM150" i="39"/>
  <c r="AD150" i="39" s="1"/>
  <c r="AL150" i="39"/>
  <c r="AK150" i="39"/>
  <c r="AJ150" i="39"/>
  <c r="AI150" i="39"/>
  <c r="AH150" i="39"/>
  <c r="AG150" i="39"/>
  <c r="AF150" i="39"/>
  <c r="AE150" i="39"/>
  <c r="AC150" i="39"/>
  <c r="AB150" i="39"/>
  <c r="R150" i="39"/>
  <c r="M150" i="39"/>
  <c r="BN149" i="39"/>
  <c r="BE149" i="39"/>
  <c r="AV149" i="39"/>
  <c r="AD149" i="39" s="1"/>
  <c r="AM149" i="39"/>
  <c r="AJ149" i="39"/>
  <c r="AI149" i="39"/>
  <c r="AH149" i="39"/>
  <c r="AG149" i="39"/>
  <c r="AF149" i="39"/>
  <c r="AE149" i="39"/>
  <c r="BN148" i="39"/>
  <c r="BE148" i="39"/>
  <c r="AV148" i="39"/>
  <c r="AM148" i="39"/>
  <c r="AJ148" i="39"/>
  <c r="AI148" i="39"/>
  <c r="AH148" i="39"/>
  <c r="AG148" i="39"/>
  <c r="AF148" i="39"/>
  <c r="AE148" i="39"/>
  <c r="BN147" i="39"/>
  <c r="BE147" i="39"/>
  <c r="AV147" i="39"/>
  <c r="AM147" i="39"/>
  <c r="AJ147" i="39"/>
  <c r="AI147" i="39"/>
  <c r="AH147" i="39"/>
  <c r="AG147" i="39"/>
  <c r="AF147" i="39"/>
  <c r="AE147" i="39"/>
  <c r="BN146" i="39"/>
  <c r="BM146" i="39"/>
  <c r="BL146" i="39"/>
  <c r="BE146" i="39"/>
  <c r="BD146" i="39"/>
  <c r="BC146" i="39"/>
  <c r="AV146" i="39"/>
  <c r="AU146" i="39"/>
  <c r="AT146" i="39"/>
  <c r="AM146" i="39"/>
  <c r="AL146" i="39"/>
  <c r="AK146" i="39"/>
  <c r="AJ146" i="39"/>
  <c r="AI146" i="39"/>
  <c r="AH146" i="39"/>
  <c r="AG146" i="39"/>
  <c r="AF146" i="39"/>
  <c r="AE146" i="39"/>
  <c r="AC146" i="39"/>
  <c r="AB146" i="39"/>
  <c r="R146" i="39"/>
  <c r="M146" i="39"/>
  <c r="BN145" i="39"/>
  <c r="BE145" i="39"/>
  <c r="AV145" i="39"/>
  <c r="AD145" i="39" s="1"/>
  <c r="AM145" i="39"/>
  <c r="AJ145" i="39"/>
  <c r="AI145" i="39"/>
  <c r="AH145" i="39"/>
  <c r="AG145" i="39"/>
  <c r="AF145" i="39"/>
  <c r="AE145" i="39"/>
  <c r="BN144" i="39"/>
  <c r="BE144" i="39"/>
  <c r="AV144" i="39"/>
  <c r="AM144" i="39"/>
  <c r="AJ144" i="39"/>
  <c r="AI144" i="39"/>
  <c r="AH144" i="39"/>
  <c r="AG144" i="39"/>
  <c r="AF144" i="39"/>
  <c r="AE144" i="39"/>
  <c r="AD144" i="39"/>
  <c r="BN143" i="39"/>
  <c r="BE143" i="39"/>
  <c r="AV143" i="39"/>
  <c r="AM143" i="39"/>
  <c r="AD143" i="39" s="1"/>
  <c r="AJ143" i="39"/>
  <c r="AI143" i="39"/>
  <c r="AH143" i="39"/>
  <c r="AG143" i="39"/>
  <c r="AF143" i="39"/>
  <c r="AE143" i="39"/>
  <c r="BN142" i="39"/>
  <c r="BM142" i="39"/>
  <c r="BL142" i="39"/>
  <c r="BE142" i="39"/>
  <c r="BD142" i="39"/>
  <c r="BC142" i="39"/>
  <c r="AU142" i="39"/>
  <c r="AT142" i="39"/>
  <c r="AL142" i="39"/>
  <c r="AK142" i="39"/>
  <c r="AJ142" i="39"/>
  <c r="AI142" i="39"/>
  <c r="AH142" i="39"/>
  <c r="AG142" i="39"/>
  <c r="AF142" i="39"/>
  <c r="AC142" i="39"/>
  <c r="AB142" i="39"/>
  <c r="R142" i="39"/>
  <c r="M142" i="39"/>
  <c r="K142" i="39"/>
  <c r="BN141" i="39"/>
  <c r="BE141" i="39"/>
  <c r="AV141" i="39"/>
  <c r="AM141" i="39"/>
  <c r="AJ141" i="39"/>
  <c r="AI141" i="39"/>
  <c r="AH141" i="39"/>
  <c r="AG141" i="39"/>
  <c r="AF141" i="39"/>
  <c r="AE141" i="39"/>
  <c r="BN140" i="39"/>
  <c r="BE140" i="39"/>
  <c r="AV140" i="39"/>
  <c r="AM140" i="39"/>
  <c r="AJ140" i="39"/>
  <c r="AI140" i="39"/>
  <c r="AH140" i="39"/>
  <c r="AG140" i="39"/>
  <c r="AF140" i="39"/>
  <c r="AE140" i="39"/>
  <c r="BN139" i="39"/>
  <c r="BE139" i="39"/>
  <c r="AV139" i="39"/>
  <c r="AM139" i="39"/>
  <c r="AD139" i="39" s="1"/>
  <c r="AJ139" i="39"/>
  <c r="AI139" i="39"/>
  <c r="AH139" i="39"/>
  <c r="AG139" i="39"/>
  <c r="AF139" i="39"/>
  <c r="AE139" i="39"/>
  <c r="BN138" i="39"/>
  <c r="BM138" i="39"/>
  <c r="BL138" i="39"/>
  <c r="BE138" i="39"/>
  <c r="AD138" i="39" s="1"/>
  <c r="BD138" i="39"/>
  <c r="BC138" i="39"/>
  <c r="AV138" i="39"/>
  <c r="AU138" i="39"/>
  <c r="AT138" i="39"/>
  <c r="AM138" i="39"/>
  <c r="AL138" i="39"/>
  <c r="AK138" i="39"/>
  <c r="AJ138" i="39"/>
  <c r="AI138" i="39"/>
  <c r="AH138" i="39"/>
  <c r="AG138" i="39"/>
  <c r="AF138" i="39"/>
  <c r="AE138" i="39"/>
  <c r="AC138" i="39"/>
  <c r="AB138" i="39"/>
  <c r="R138" i="39"/>
  <c r="M138" i="39"/>
  <c r="K138" i="39"/>
  <c r="BN137" i="39"/>
  <c r="BE137" i="39"/>
  <c r="AV137" i="39"/>
  <c r="AD137" i="39" s="1"/>
  <c r="AM137" i="39"/>
  <c r="AJ137" i="39"/>
  <c r="AI137" i="39"/>
  <c r="AH137" i="39"/>
  <c r="AG137" i="39"/>
  <c r="AF137" i="39"/>
  <c r="AE137" i="39"/>
  <c r="BN136" i="39"/>
  <c r="BE136" i="39"/>
  <c r="AV136" i="39"/>
  <c r="AM136" i="39"/>
  <c r="AJ136" i="39"/>
  <c r="AI136" i="39"/>
  <c r="AH136" i="39"/>
  <c r="AG136" i="39"/>
  <c r="AF136" i="39"/>
  <c r="AE136" i="39"/>
  <c r="BN135" i="39"/>
  <c r="BE135" i="39"/>
  <c r="AV135" i="39"/>
  <c r="AM135" i="39"/>
  <c r="AJ135" i="39"/>
  <c r="AI135" i="39"/>
  <c r="AH135" i="39"/>
  <c r="AG135" i="39"/>
  <c r="AF135" i="39"/>
  <c r="AE135" i="39"/>
  <c r="BN134" i="39"/>
  <c r="BM134" i="39"/>
  <c r="BL134" i="39"/>
  <c r="BE134" i="39"/>
  <c r="BD134" i="39"/>
  <c r="BC134" i="39"/>
  <c r="AV134" i="39"/>
  <c r="AU134" i="39"/>
  <c r="AT134" i="39"/>
  <c r="AM134" i="39"/>
  <c r="AL134" i="39"/>
  <c r="AK134" i="39"/>
  <c r="AJ134" i="39"/>
  <c r="AI134" i="39"/>
  <c r="AH134" i="39"/>
  <c r="AG134" i="39"/>
  <c r="AF134" i="39"/>
  <c r="AE134" i="39"/>
  <c r="AC134" i="39"/>
  <c r="AB134" i="39"/>
  <c r="R134" i="39"/>
  <c r="M134" i="39"/>
  <c r="K134" i="39"/>
  <c r="BX128" i="39"/>
  <c r="BF128" i="39"/>
  <c r="AN128" i="39"/>
  <c r="W128" i="39"/>
  <c r="BX127" i="39"/>
  <c r="BF127" i="39"/>
  <c r="AN127" i="39"/>
  <c r="W127" i="39"/>
  <c r="BX126" i="39"/>
  <c r="BF126" i="39"/>
  <c r="AN126" i="39"/>
  <c r="W126" i="39"/>
  <c r="BX125" i="39"/>
  <c r="BF125" i="39"/>
  <c r="AN125" i="39"/>
  <c r="W125" i="39"/>
  <c r="BN123" i="39"/>
  <c r="BE123" i="39"/>
  <c r="AV123" i="39"/>
  <c r="AM123" i="39"/>
  <c r="AJ123" i="39"/>
  <c r="AI123" i="39"/>
  <c r="AH123" i="39"/>
  <c r="AG123" i="39"/>
  <c r="AF123" i="39"/>
  <c r="AE123" i="39"/>
  <c r="BN122" i="39"/>
  <c r="BE122" i="39"/>
  <c r="AV122" i="39"/>
  <c r="AM122" i="39"/>
  <c r="AJ122" i="39"/>
  <c r="AI122" i="39"/>
  <c r="AH122" i="39"/>
  <c r="AG122" i="39"/>
  <c r="AF122" i="39"/>
  <c r="AE122" i="39"/>
  <c r="BN121" i="39"/>
  <c r="BE121" i="39"/>
  <c r="AV121" i="39"/>
  <c r="AM121" i="39"/>
  <c r="AJ121" i="39"/>
  <c r="AI121" i="39"/>
  <c r="AH121" i="39"/>
  <c r="AG121" i="39"/>
  <c r="AF121" i="39"/>
  <c r="AE121" i="39"/>
  <c r="BN120" i="39"/>
  <c r="BM120" i="39"/>
  <c r="BL120" i="39"/>
  <c r="BE120" i="39"/>
  <c r="BD120" i="39"/>
  <c r="BC120" i="39"/>
  <c r="AV120" i="39"/>
  <c r="AU120" i="39"/>
  <c r="AT120" i="39"/>
  <c r="AM120" i="39"/>
  <c r="AD120" i="39" s="1"/>
  <c r="AL120" i="39"/>
  <c r="AK120" i="39"/>
  <c r="AJ120" i="39"/>
  <c r="AI120" i="39"/>
  <c r="AH120" i="39"/>
  <c r="AG120" i="39"/>
  <c r="AF120" i="39"/>
  <c r="AE120" i="39"/>
  <c r="AC120" i="39"/>
  <c r="AB120" i="39"/>
  <c r="R120" i="39"/>
  <c r="M120" i="39"/>
  <c r="K120" i="39"/>
  <c r="BN119" i="39"/>
  <c r="BE119" i="39"/>
  <c r="AD119" i="39" s="1"/>
  <c r="AV119" i="39"/>
  <c r="AM119" i="39"/>
  <c r="AJ119" i="39"/>
  <c r="AI119" i="39"/>
  <c r="AH119" i="39"/>
  <c r="AG119" i="39"/>
  <c r="AF119" i="39"/>
  <c r="AE119" i="39"/>
  <c r="BN118" i="39"/>
  <c r="BE118" i="39"/>
  <c r="AV118" i="39"/>
  <c r="AM118" i="39"/>
  <c r="AJ118" i="39"/>
  <c r="AI118" i="39"/>
  <c r="AH118" i="39"/>
  <c r="AG118" i="39"/>
  <c r="AF118" i="39"/>
  <c r="AE118" i="39"/>
  <c r="AD118" i="39"/>
  <c r="BN117" i="39"/>
  <c r="BE117" i="39"/>
  <c r="AV117" i="39"/>
  <c r="AM117" i="39"/>
  <c r="AJ117" i="39"/>
  <c r="AI117" i="39"/>
  <c r="AH117" i="39"/>
  <c r="AG117" i="39"/>
  <c r="AF117" i="39"/>
  <c r="AE117" i="39"/>
  <c r="BN116" i="39"/>
  <c r="BM116" i="39"/>
  <c r="BL116" i="39"/>
  <c r="BE116" i="39"/>
  <c r="BD116" i="39"/>
  <c r="BC116" i="39"/>
  <c r="AV116" i="39"/>
  <c r="AU116" i="39"/>
  <c r="AT116" i="39"/>
  <c r="AM116" i="39"/>
  <c r="AL116" i="39"/>
  <c r="AK116" i="39"/>
  <c r="AJ116" i="39"/>
  <c r="AI116" i="39"/>
  <c r="AH116" i="39"/>
  <c r="AG116" i="39"/>
  <c r="AF116" i="39"/>
  <c r="AE116" i="39"/>
  <c r="AC116" i="39"/>
  <c r="AB116" i="39"/>
  <c r="R116" i="39"/>
  <c r="M116" i="39"/>
  <c r="K116" i="39"/>
  <c r="BN115" i="39"/>
  <c r="BE115" i="39"/>
  <c r="AV115" i="39"/>
  <c r="AM115" i="39"/>
  <c r="AJ115" i="39"/>
  <c r="AI115" i="39"/>
  <c r="AH115" i="39"/>
  <c r="AG115" i="39"/>
  <c r="AF115" i="39"/>
  <c r="AE115" i="39"/>
  <c r="BN114" i="39"/>
  <c r="BE114" i="39"/>
  <c r="AV114" i="39"/>
  <c r="AM114" i="39"/>
  <c r="AD114" i="39" s="1"/>
  <c r="AJ114" i="39"/>
  <c r="AI114" i="39"/>
  <c r="AH114" i="39"/>
  <c r="AG114" i="39"/>
  <c r="AF114" i="39"/>
  <c r="AE114" i="39"/>
  <c r="BN113" i="39"/>
  <c r="BE113" i="39"/>
  <c r="AV113" i="39"/>
  <c r="AM113" i="39"/>
  <c r="AJ113" i="39"/>
  <c r="AI113" i="39"/>
  <c r="AH113" i="39"/>
  <c r="AG113" i="39"/>
  <c r="AF113" i="39"/>
  <c r="AE113" i="39"/>
  <c r="BN112" i="39"/>
  <c r="BM112" i="39"/>
  <c r="BL112" i="39"/>
  <c r="BE112" i="39"/>
  <c r="BD112" i="39"/>
  <c r="BC112" i="39"/>
  <c r="AV112" i="39"/>
  <c r="AU112" i="39"/>
  <c r="AT112" i="39"/>
  <c r="AM112" i="39"/>
  <c r="AL112" i="39"/>
  <c r="AK112" i="39"/>
  <c r="AJ112" i="39"/>
  <c r="AI112" i="39"/>
  <c r="AH112" i="39"/>
  <c r="AG112" i="39"/>
  <c r="AF112" i="39"/>
  <c r="AE112" i="39"/>
  <c r="AC112" i="39"/>
  <c r="AB112" i="39"/>
  <c r="R112" i="39"/>
  <c r="M112" i="39"/>
  <c r="K112" i="39"/>
  <c r="BN111" i="39"/>
  <c r="BE111" i="39"/>
  <c r="AV111" i="39"/>
  <c r="AM111" i="39"/>
  <c r="AJ111" i="39"/>
  <c r="AI111" i="39"/>
  <c r="AH111" i="39"/>
  <c r="AG111" i="39"/>
  <c r="AF111" i="39"/>
  <c r="AE111" i="39"/>
  <c r="BN110" i="39"/>
  <c r="BE110" i="39"/>
  <c r="AV110" i="39"/>
  <c r="AM110" i="39"/>
  <c r="AD110" i="39" s="1"/>
  <c r="AJ110" i="39"/>
  <c r="AI110" i="39"/>
  <c r="AH110" i="39"/>
  <c r="AG110" i="39"/>
  <c r="AF110" i="39"/>
  <c r="AE110" i="39"/>
  <c r="BN109" i="39"/>
  <c r="BE109" i="39"/>
  <c r="AV109" i="39"/>
  <c r="AM109" i="39"/>
  <c r="AD109" i="39" s="1"/>
  <c r="AJ109" i="39"/>
  <c r="AI109" i="39"/>
  <c r="AH109" i="39"/>
  <c r="AG109" i="39"/>
  <c r="AF109" i="39"/>
  <c r="AE109" i="39"/>
  <c r="BN108" i="39"/>
  <c r="BM108" i="39"/>
  <c r="BL108" i="39"/>
  <c r="BE108" i="39"/>
  <c r="BD108" i="39"/>
  <c r="BC108" i="39"/>
  <c r="AV108" i="39"/>
  <c r="AU108" i="39"/>
  <c r="AT108" i="39"/>
  <c r="AM108" i="39"/>
  <c r="AL108" i="39"/>
  <c r="AK108" i="39"/>
  <c r="AJ108" i="39"/>
  <c r="AI108" i="39"/>
  <c r="AH108" i="39"/>
  <c r="AG108" i="39"/>
  <c r="AF108" i="39"/>
  <c r="AE108" i="39"/>
  <c r="AC108" i="39"/>
  <c r="AB108" i="39"/>
  <c r="R108" i="39"/>
  <c r="M108" i="39"/>
  <c r="K108" i="39"/>
  <c r="BN107" i="39"/>
  <c r="BE107" i="39"/>
  <c r="AV107" i="39"/>
  <c r="AM107" i="39"/>
  <c r="AD107" i="39" s="1"/>
  <c r="AJ107" i="39"/>
  <c r="AI107" i="39"/>
  <c r="AH107" i="39"/>
  <c r="AG107" i="39"/>
  <c r="AF107" i="39"/>
  <c r="AE107" i="39"/>
  <c r="BN106" i="39"/>
  <c r="BE106" i="39"/>
  <c r="AV106" i="39"/>
  <c r="AM106" i="39"/>
  <c r="AJ106" i="39"/>
  <c r="AI106" i="39"/>
  <c r="AH106" i="39"/>
  <c r="AG106" i="39"/>
  <c r="AF106" i="39"/>
  <c r="AE106" i="39"/>
  <c r="BN105" i="39"/>
  <c r="BE105" i="39"/>
  <c r="AV105" i="39"/>
  <c r="AM105" i="39"/>
  <c r="AJ105" i="39"/>
  <c r="AI105" i="39"/>
  <c r="AH105" i="39"/>
  <c r="AG105" i="39"/>
  <c r="AF105" i="39"/>
  <c r="AE105" i="39"/>
  <c r="BN104" i="39"/>
  <c r="BM104" i="39"/>
  <c r="BL104" i="39"/>
  <c r="BE104" i="39"/>
  <c r="BD104" i="39"/>
  <c r="BC104" i="39"/>
  <c r="AV104" i="39"/>
  <c r="AU104" i="39"/>
  <c r="AT104" i="39"/>
  <c r="AM104" i="39"/>
  <c r="AD104" i="39" s="1"/>
  <c r="AL104" i="39"/>
  <c r="AK104" i="39"/>
  <c r="AJ104" i="39"/>
  <c r="AI104" i="39"/>
  <c r="AH104" i="39"/>
  <c r="AG104" i="39"/>
  <c r="AF104" i="39"/>
  <c r="AE104" i="39"/>
  <c r="AC104" i="39"/>
  <c r="AB104" i="39"/>
  <c r="R104" i="39"/>
  <c r="M104" i="39"/>
  <c r="K104" i="39"/>
  <c r="BN103" i="39"/>
  <c r="BE103" i="39"/>
  <c r="AV103" i="39"/>
  <c r="AM103" i="39"/>
  <c r="AJ103" i="39"/>
  <c r="AI103" i="39"/>
  <c r="AH103" i="39"/>
  <c r="AG103" i="39"/>
  <c r="AF103" i="39"/>
  <c r="AE103" i="39"/>
  <c r="AD103" i="39"/>
  <c r="BN102" i="39"/>
  <c r="BE102" i="39"/>
  <c r="AV102" i="39"/>
  <c r="AM102" i="39"/>
  <c r="AJ102" i="39"/>
  <c r="AI102" i="39"/>
  <c r="AH102" i="39"/>
  <c r="AG102" i="39"/>
  <c r="AF102" i="39"/>
  <c r="AE102" i="39"/>
  <c r="AD102" i="39"/>
  <c r="BN101" i="39"/>
  <c r="BE101" i="39"/>
  <c r="AV101" i="39"/>
  <c r="AM101" i="39"/>
  <c r="AJ101" i="39"/>
  <c r="AI101" i="39"/>
  <c r="AH101" i="39"/>
  <c r="AG101" i="39"/>
  <c r="AF101" i="39"/>
  <c r="AE101" i="39"/>
  <c r="BN100" i="39"/>
  <c r="BM100" i="39"/>
  <c r="BL100" i="39"/>
  <c r="BE100" i="39"/>
  <c r="BD100" i="39"/>
  <c r="BC100" i="39"/>
  <c r="AV100" i="39"/>
  <c r="AU100" i="39"/>
  <c r="AT100" i="39"/>
  <c r="AM100" i="39"/>
  <c r="AL100" i="39"/>
  <c r="AK100" i="39"/>
  <c r="AJ100" i="39"/>
  <c r="AI100" i="39"/>
  <c r="AH100" i="39"/>
  <c r="AG100" i="39"/>
  <c r="AF100" i="39"/>
  <c r="AE100" i="39"/>
  <c r="AC100" i="39"/>
  <c r="AB100" i="39"/>
  <c r="R100" i="39"/>
  <c r="M100" i="39"/>
  <c r="K100" i="39"/>
  <c r="BN99" i="39"/>
  <c r="BE99" i="39"/>
  <c r="AV99" i="39"/>
  <c r="AD99" i="39" s="1"/>
  <c r="AM99" i="39"/>
  <c r="AJ99" i="39"/>
  <c r="AI99" i="39"/>
  <c r="AH99" i="39"/>
  <c r="AG99" i="39"/>
  <c r="AF99" i="39"/>
  <c r="AE99" i="39"/>
  <c r="BN98" i="39"/>
  <c r="BE98" i="39"/>
  <c r="AV98" i="39"/>
  <c r="AM98" i="39"/>
  <c r="AD98" i="39" s="1"/>
  <c r="AJ98" i="39"/>
  <c r="AI98" i="39"/>
  <c r="AH98" i="39"/>
  <c r="AG98" i="39"/>
  <c r="AF98" i="39"/>
  <c r="AE98" i="39"/>
  <c r="BN97" i="39"/>
  <c r="BE97" i="39"/>
  <c r="AV97" i="39"/>
  <c r="AM97" i="39"/>
  <c r="AJ97" i="39"/>
  <c r="AI97" i="39"/>
  <c r="AH97" i="39"/>
  <c r="AG97" i="39"/>
  <c r="AF97" i="39"/>
  <c r="AE97" i="39"/>
  <c r="BN96" i="39"/>
  <c r="BM96" i="39"/>
  <c r="BL96" i="39"/>
  <c r="BE96" i="39"/>
  <c r="BD96" i="39"/>
  <c r="BC96" i="39"/>
  <c r="AV96" i="39"/>
  <c r="AU96" i="39"/>
  <c r="AT96" i="39"/>
  <c r="AM96" i="39"/>
  <c r="AL96" i="39"/>
  <c r="AK96" i="39"/>
  <c r="AJ96" i="39"/>
  <c r="AI96" i="39"/>
  <c r="AH96" i="39"/>
  <c r="AG96" i="39"/>
  <c r="AF96" i="39"/>
  <c r="AE96" i="39"/>
  <c r="AC96" i="39"/>
  <c r="AB96" i="39"/>
  <c r="R96" i="39"/>
  <c r="M96" i="39"/>
  <c r="K96" i="39"/>
  <c r="BN95" i="39"/>
  <c r="BE95" i="39"/>
  <c r="AV95" i="39"/>
  <c r="AM95" i="39"/>
  <c r="AJ95" i="39"/>
  <c r="AI95" i="39"/>
  <c r="AH95" i="39"/>
  <c r="AG95" i="39"/>
  <c r="AF95" i="39"/>
  <c r="AE95" i="39"/>
  <c r="BN94" i="39"/>
  <c r="BE94" i="39"/>
  <c r="AD94" i="39" s="1"/>
  <c r="AV94" i="39"/>
  <c r="AM94" i="39"/>
  <c r="AJ94" i="39"/>
  <c r="AI94" i="39"/>
  <c r="AH94" i="39"/>
  <c r="AG94" i="39"/>
  <c r="AF94" i="39"/>
  <c r="AE94" i="39"/>
  <c r="BN93" i="39"/>
  <c r="BE93" i="39"/>
  <c r="AV93" i="39"/>
  <c r="AM93" i="39"/>
  <c r="AJ93" i="39"/>
  <c r="AI93" i="39"/>
  <c r="AH93" i="39"/>
  <c r="AG93" i="39"/>
  <c r="AF93" i="39"/>
  <c r="AE93" i="39"/>
  <c r="BN92" i="39"/>
  <c r="BM92" i="39"/>
  <c r="BL92" i="39"/>
  <c r="BE92" i="39"/>
  <c r="BD92" i="39"/>
  <c r="BC92" i="39"/>
  <c r="AV92" i="39"/>
  <c r="AU92" i="39"/>
  <c r="AT92" i="39"/>
  <c r="AM92" i="39"/>
  <c r="AL92" i="39"/>
  <c r="AK92" i="39"/>
  <c r="AJ92" i="39"/>
  <c r="AI92" i="39"/>
  <c r="AH92" i="39"/>
  <c r="AG92" i="39"/>
  <c r="AF92" i="39"/>
  <c r="AE92" i="39"/>
  <c r="AC92" i="39"/>
  <c r="AB92" i="39"/>
  <c r="R92" i="39"/>
  <c r="M92" i="39"/>
  <c r="K92" i="39"/>
  <c r="BN91" i="39"/>
  <c r="BE91" i="39"/>
  <c r="AV91" i="39"/>
  <c r="AM91" i="39"/>
  <c r="AD91" i="39" s="1"/>
  <c r="AJ91" i="39"/>
  <c r="AI91" i="39"/>
  <c r="AH91" i="39"/>
  <c r="AG91" i="39"/>
  <c r="AF91" i="39"/>
  <c r="AE91" i="39"/>
  <c r="BN90" i="39"/>
  <c r="BE90" i="39"/>
  <c r="AV90" i="39"/>
  <c r="AM90" i="39"/>
  <c r="AD90" i="39" s="1"/>
  <c r="AJ90" i="39"/>
  <c r="AI90" i="39"/>
  <c r="AH90" i="39"/>
  <c r="AG90" i="39"/>
  <c r="AF90" i="39"/>
  <c r="AE90" i="39"/>
  <c r="BN86" i="39"/>
  <c r="BE86" i="39"/>
  <c r="AV86" i="39"/>
  <c r="AM86" i="39"/>
  <c r="AD86" i="39" s="1"/>
  <c r="AJ86" i="39"/>
  <c r="AI86" i="39"/>
  <c r="AH86" i="39"/>
  <c r="AG86" i="39"/>
  <c r="AF86" i="39"/>
  <c r="AE86" i="39"/>
  <c r="BN85" i="39"/>
  <c r="BM85" i="39"/>
  <c r="BL85" i="39"/>
  <c r="BE85" i="39"/>
  <c r="BD85" i="39"/>
  <c r="BC85" i="39"/>
  <c r="AV85" i="39"/>
  <c r="AU85" i="39"/>
  <c r="AT85" i="39"/>
  <c r="AM85" i="39"/>
  <c r="AD85" i="39" s="1"/>
  <c r="AL85" i="39"/>
  <c r="AK85" i="39"/>
  <c r="AJ85" i="39"/>
  <c r="AI85" i="39"/>
  <c r="AH85" i="39"/>
  <c r="AG85" i="39"/>
  <c r="AF85" i="39"/>
  <c r="AE85" i="39"/>
  <c r="AC85" i="39"/>
  <c r="AB85" i="39"/>
  <c r="R85" i="39"/>
  <c r="M85" i="39"/>
  <c r="K85" i="39"/>
  <c r="BN84" i="39"/>
  <c r="BE84" i="39"/>
  <c r="AV84" i="39"/>
  <c r="AM84" i="39"/>
  <c r="AD84" i="39" s="1"/>
  <c r="AJ84" i="39"/>
  <c r="AI84" i="39"/>
  <c r="AH84" i="39"/>
  <c r="AG84" i="39"/>
  <c r="AF84" i="39"/>
  <c r="AE84" i="39"/>
  <c r="BN83" i="39"/>
  <c r="BE83" i="39"/>
  <c r="AV83" i="39"/>
  <c r="AM83" i="39"/>
  <c r="AJ83" i="39"/>
  <c r="AI83" i="39"/>
  <c r="AH83" i="39"/>
  <c r="AG83" i="39"/>
  <c r="AF83" i="39"/>
  <c r="AE83" i="39"/>
  <c r="AD83" i="39"/>
  <c r="BN82" i="39"/>
  <c r="BE82" i="39"/>
  <c r="AV82" i="39"/>
  <c r="AM82" i="39"/>
  <c r="AJ82" i="39"/>
  <c r="AI82" i="39"/>
  <c r="AH82" i="39"/>
  <c r="AG82" i="39"/>
  <c r="AF82" i="39"/>
  <c r="AE82" i="39"/>
  <c r="BN81" i="39"/>
  <c r="BM81" i="39"/>
  <c r="BL81" i="39"/>
  <c r="BE81" i="39"/>
  <c r="BD81" i="39"/>
  <c r="BC81" i="39"/>
  <c r="AV81" i="39"/>
  <c r="AU81" i="39"/>
  <c r="AT81" i="39"/>
  <c r="AM81" i="39"/>
  <c r="AL81" i="39"/>
  <c r="AK81" i="39"/>
  <c r="AJ81" i="39"/>
  <c r="AI81" i="39"/>
  <c r="AH81" i="39"/>
  <c r="AG81" i="39"/>
  <c r="AF81" i="39"/>
  <c r="AE81" i="39"/>
  <c r="AC81" i="39"/>
  <c r="AB81" i="39"/>
  <c r="R81" i="39"/>
  <c r="M81" i="39"/>
  <c r="K81" i="39"/>
  <c r="BN80" i="39"/>
  <c r="BE80" i="39"/>
  <c r="AV80" i="39"/>
  <c r="AM80" i="39"/>
  <c r="AD80" i="39" s="1"/>
  <c r="AJ80" i="39"/>
  <c r="AI80" i="39"/>
  <c r="AH80" i="39"/>
  <c r="AG80" i="39"/>
  <c r="AF80" i="39"/>
  <c r="AE80" i="39"/>
  <c r="BN79" i="39"/>
  <c r="BE79" i="39"/>
  <c r="AV79" i="39"/>
  <c r="AM79" i="39"/>
  <c r="AJ79" i="39"/>
  <c r="AI79" i="39"/>
  <c r="AH79" i="39"/>
  <c r="AG79" i="39"/>
  <c r="AF79" i="39"/>
  <c r="AE79" i="39"/>
  <c r="AD79" i="39"/>
  <c r="BN78" i="39"/>
  <c r="BE78" i="39"/>
  <c r="AV78" i="39"/>
  <c r="AD78" i="39" s="1"/>
  <c r="AM78" i="39"/>
  <c r="AJ78" i="39"/>
  <c r="AI78" i="39"/>
  <c r="AH78" i="39"/>
  <c r="AG78" i="39"/>
  <c r="AF78" i="39"/>
  <c r="AE78" i="39"/>
  <c r="BN77" i="39"/>
  <c r="BM77" i="39"/>
  <c r="BL77" i="39"/>
  <c r="BE77" i="39"/>
  <c r="BD77" i="39"/>
  <c r="BC77" i="39"/>
  <c r="AV77" i="39"/>
  <c r="AU77" i="39"/>
  <c r="AT77" i="39"/>
  <c r="AM77" i="39"/>
  <c r="AL77" i="39"/>
  <c r="AK77" i="39"/>
  <c r="AJ77" i="39"/>
  <c r="AI77" i="39"/>
  <c r="AH77" i="39"/>
  <c r="AG77" i="39"/>
  <c r="AF77" i="39"/>
  <c r="AE77" i="39"/>
  <c r="AC77" i="39"/>
  <c r="AB77" i="39"/>
  <c r="R77" i="39"/>
  <c r="M77" i="39"/>
  <c r="K77" i="39"/>
  <c r="BN76" i="39"/>
  <c r="AD76" i="39" s="1"/>
  <c r="BE76" i="39"/>
  <c r="AV76" i="39"/>
  <c r="AM76" i="39"/>
  <c r="AJ76" i="39"/>
  <c r="AI76" i="39"/>
  <c r="AH76" i="39"/>
  <c r="AG76" i="39"/>
  <c r="AF76" i="39"/>
  <c r="AE76" i="39"/>
  <c r="BN75" i="39"/>
  <c r="BE75" i="39"/>
  <c r="AV75" i="39"/>
  <c r="AM75" i="39"/>
  <c r="AJ75" i="39"/>
  <c r="AI75" i="39"/>
  <c r="AH75" i="39"/>
  <c r="AG75" i="39"/>
  <c r="AF75" i="39"/>
  <c r="AE75" i="39"/>
  <c r="BN74" i="39"/>
  <c r="BE74" i="39"/>
  <c r="AV74" i="39"/>
  <c r="AM74" i="39"/>
  <c r="AJ74" i="39"/>
  <c r="AI74" i="39"/>
  <c r="AH74" i="39"/>
  <c r="AG74" i="39"/>
  <c r="AF74" i="39"/>
  <c r="AE74" i="39"/>
  <c r="BN73" i="39"/>
  <c r="BM73" i="39"/>
  <c r="BL73" i="39"/>
  <c r="BE73" i="39"/>
  <c r="AD73" i="39" s="1"/>
  <c r="BD73" i="39"/>
  <c r="BC73" i="39"/>
  <c r="AV73" i="39"/>
  <c r="AU73" i="39"/>
  <c r="AT73" i="39"/>
  <c r="AM73" i="39"/>
  <c r="AL73" i="39"/>
  <c r="AK73" i="39"/>
  <c r="AJ73" i="39"/>
  <c r="AI73" i="39"/>
  <c r="AH73" i="39"/>
  <c r="AG73" i="39"/>
  <c r="AF73" i="39"/>
  <c r="AE73" i="39"/>
  <c r="AC73" i="39"/>
  <c r="AB73" i="39"/>
  <c r="R73" i="39"/>
  <c r="M73" i="39"/>
  <c r="K73" i="39"/>
  <c r="BN72" i="39"/>
  <c r="BE72" i="39"/>
  <c r="AV72" i="39"/>
  <c r="AM72" i="39"/>
  <c r="AD72" i="39" s="1"/>
  <c r="AJ72" i="39"/>
  <c r="AI72" i="39"/>
  <c r="AH72" i="39"/>
  <c r="AG72" i="39"/>
  <c r="AF72" i="39"/>
  <c r="AE72" i="39"/>
  <c r="BN71" i="39"/>
  <c r="BE71" i="39"/>
  <c r="AV71" i="39"/>
  <c r="AM71" i="39"/>
  <c r="AJ71" i="39"/>
  <c r="AI71" i="39"/>
  <c r="AH71" i="39"/>
  <c r="AG71" i="39"/>
  <c r="AF71" i="39"/>
  <c r="AE71" i="39"/>
  <c r="BN70" i="39"/>
  <c r="BE70" i="39"/>
  <c r="AV70" i="39"/>
  <c r="AM70" i="39"/>
  <c r="AD70" i="39" s="1"/>
  <c r="AJ70" i="39"/>
  <c r="AI70" i="39"/>
  <c r="AH70" i="39"/>
  <c r="AG70" i="39"/>
  <c r="AF70" i="39"/>
  <c r="AE70" i="39"/>
  <c r="BN69" i="39"/>
  <c r="BM69" i="39"/>
  <c r="BL69" i="39"/>
  <c r="BE69" i="39"/>
  <c r="BD69" i="39"/>
  <c r="BC69" i="39"/>
  <c r="AV69" i="39"/>
  <c r="AU69" i="39"/>
  <c r="AT69" i="39"/>
  <c r="AM69" i="39"/>
  <c r="AD69" i="39" s="1"/>
  <c r="AL69" i="39"/>
  <c r="AK69" i="39"/>
  <c r="AJ69" i="39"/>
  <c r="AI69" i="39"/>
  <c r="AH69" i="39"/>
  <c r="AG69" i="39"/>
  <c r="AF69" i="39"/>
  <c r="AE69" i="39"/>
  <c r="AC69" i="39"/>
  <c r="AB69" i="39"/>
  <c r="R69" i="39"/>
  <c r="M69" i="39"/>
  <c r="K69" i="39"/>
  <c r="BN68" i="39"/>
  <c r="BE68" i="39"/>
  <c r="AD68" i="39" s="1"/>
  <c r="AV68" i="39"/>
  <c r="AM68" i="39"/>
  <c r="AJ68" i="39"/>
  <c r="AI68" i="39"/>
  <c r="AH68" i="39"/>
  <c r="AG68" i="39"/>
  <c r="AF68" i="39"/>
  <c r="AE68" i="39"/>
  <c r="BN67" i="39"/>
  <c r="AD67" i="39" s="1"/>
  <c r="BE67" i="39"/>
  <c r="AV67" i="39"/>
  <c r="AM67" i="39"/>
  <c r="AJ67" i="39"/>
  <c r="AI67" i="39"/>
  <c r="AH67" i="39"/>
  <c r="AG67" i="39"/>
  <c r="AF67" i="39"/>
  <c r="AE67" i="39"/>
  <c r="BN66" i="39"/>
  <c r="BE66" i="39"/>
  <c r="AV66" i="39"/>
  <c r="AM66" i="39"/>
  <c r="AJ66" i="39"/>
  <c r="AI66" i="39"/>
  <c r="AH66" i="39"/>
  <c r="AG66" i="39"/>
  <c r="AF66" i="39"/>
  <c r="AE66" i="39"/>
  <c r="BN65" i="39"/>
  <c r="BM65" i="39"/>
  <c r="BL65" i="39"/>
  <c r="BE65" i="39"/>
  <c r="BD65" i="39"/>
  <c r="BC65" i="39"/>
  <c r="AV65" i="39"/>
  <c r="AU65" i="39"/>
  <c r="AT65" i="39"/>
  <c r="AM65" i="39"/>
  <c r="AK65" i="39"/>
  <c r="AJ65" i="39"/>
  <c r="AI65" i="39"/>
  <c r="AH65" i="39"/>
  <c r="AG65" i="39"/>
  <c r="AF65" i="39"/>
  <c r="AE65" i="39"/>
  <c r="AC65" i="39"/>
  <c r="AB65" i="39"/>
  <c r="R65" i="39"/>
  <c r="N65" i="39"/>
  <c r="AL65" i="39" s="1"/>
  <c r="K65" i="39"/>
  <c r="BN64" i="39"/>
  <c r="BE64" i="39"/>
  <c r="AV64" i="39"/>
  <c r="AM64" i="39"/>
  <c r="AJ64" i="39"/>
  <c r="AI64" i="39"/>
  <c r="AH64" i="39"/>
  <c r="AG64" i="39"/>
  <c r="AF64" i="39"/>
  <c r="AE64" i="39"/>
  <c r="BN63" i="39"/>
  <c r="BE63" i="39"/>
  <c r="AV63" i="39"/>
  <c r="AM63" i="39"/>
  <c r="AJ63" i="39"/>
  <c r="AI63" i="39"/>
  <c r="AH63" i="39"/>
  <c r="AG63" i="39"/>
  <c r="AF63" i="39"/>
  <c r="AE63" i="39"/>
  <c r="AD63" i="39"/>
  <c r="BN62" i="39"/>
  <c r="BE62" i="39"/>
  <c r="AV62" i="39"/>
  <c r="AM62" i="39"/>
  <c r="AJ62" i="39"/>
  <c r="AI62" i="39"/>
  <c r="AH62" i="39"/>
  <c r="AG62" i="39"/>
  <c r="AF62" i="39"/>
  <c r="AE62" i="39"/>
  <c r="BN61" i="39"/>
  <c r="BM61" i="39"/>
  <c r="BL61" i="39"/>
  <c r="BE61" i="39"/>
  <c r="BD61" i="39"/>
  <c r="BC61" i="39"/>
  <c r="AV61" i="39"/>
  <c r="AU61" i="39"/>
  <c r="AT61" i="39"/>
  <c r="AM61" i="39"/>
  <c r="AD61" i="39" s="1"/>
  <c r="AL61" i="39"/>
  <c r="AK61" i="39"/>
  <c r="AJ61" i="39"/>
  <c r="AI61" i="39"/>
  <c r="AH61" i="39"/>
  <c r="AG61" i="39"/>
  <c r="AF61" i="39"/>
  <c r="AE61" i="39"/>
  <c r="AC61" i="39"/>
  <c r="AB61" i="39"/>
  <c r="R61" i="39"/>
  <c r="M61" i="39"/>
  <c r="K61" i="39"/>
  <c r="BN60" i="39"/>
  <c r="AD60" i="39" s="1"/>
  <c r="BE60" i="39"/>
  <c r="AV60" i="39"/>
  <c r="AM60" i="39"/>
  <c r="AJ60" i="39"/>
  <c r="AI60" i="39"/>
  <c r="AH60" i="39"/>
  <c r="AG60" i="39"/>
  <c r="AF60" i="39"/>
  <c r="AE60" i="39"/>
  <c r="BN59" i="39"/>
  <c r="BE59" i="39"/>
  <c r="AD59" i="39" s="1"/>
  <c r="AV59" i="39"/>
  <c r="AM59" i="39"/>
  <c r="AJ59" i="39"/>
  <c r="AI59" i="39"/>
  <c r="AH59" i="39"/>
  <c r="AG59" i="39"/>
  <c r="AF59" i="39"/>
  <c r="AE59" i="39"/>
  <c r="BN58" i="39"/>
  <c r="BE58" i="39"/>
  <c r="AV58" i="39"/>
  <c r="AM58" i="39"/>
  <c r="AJ58" i="39"/>
  <c r="AI58" i="39"/>
  <c r="AH58" i="39"/>
  <c r="AG58" i="39"/>
  <c r="AF58" i="39"/>
  <c r="AE58" i="39"/>
  <c r="BN57" i="39"/>
  <c r="BM57" i="39"/>
  <c r="BL57" i="39"/>
  <c r="BE57" i="39"/>
  <c r="AD57" i="39" s="1"/>
  <c r="BD57" i="39"/>
  <c r="BC57" i="39"/>
  <c r="AV57" i="39"/>
  <c r="AU57" i="39"/>
  <c r="AT57" i="39"/>
  <c r="AM57" i="39"/>
  <c r="AL57" i="39"/>
  <c r="AK57" i="39"/>
  <c r="AJ57" i="39"/>
  <c r="AI57" i="39"/>
  <c r="AH57" i="39"/>
  <c r="AG57" i="39"/>
  <c r="AF57" i="39"/>
  <c r="AE57" i="39"/>
  <c r="AC57" i="39"/>
  <c r="AB57" i="39"/>
  <c r="R57" i="39"/>
  <c r="M57" i="39"/>
  <c r="K57" i="39"/>
  <c r="BX51" i="39"/>
  <c r="BF51" i="39"/>
  <c r="AN51" i="39"/>
  <c r="W51" i="39"/>
  <c r="BX50" i="39"/>
  <c r="BF50" i="39"/>
  <c r="AN50" i="39"/>
  <c r="W50" i="39"/>
  <c r="BX49" i="39"/>
  <c r="BF49" i="39"/>
  <c r="AN49" i="39"/>
  <c r="W49" i="39"/>
  <c r="BX48" i="39"/>
  <c r="BF48" i="39"/>
  <c r="AN48" i="39"/>
  <c r="W48" i="39"/>
  <c r="BN46" i="39"/>
  <c r="BE46" i="39"/>
  <c r="AV46" i="39"/>
  <c r="AD46" i="39" s="1"/>
  <c r="AM46" i="39"/>
  <c r="AJ46" i="39"/>
  <c r="AI46" i="39"/>
  <c r="AH46" i="39"/>
  <c r="AG46" i="39"/>
  <c r="AF46" i="39"/>
  <c r="AE46" i="39"/>
  <c r="BN45" i="39"/>
  <c r="BE45" i="39"/>
  <c r="AV45" i="39"/>
  <c r="AM45" i="39"/>
  <c r="AJ45" i="39"/>
  <c r="AI45" i="39"/>
  <c r="AH45" i="39"/>
  <c r="AG45" i="39"/>
  <c r="AF45" i="39"/>
  <c r="AE45" i="39"/>
  <c r="BN44" i="39"/>
  <c r="BE44" i="39"/>
  <c r="AV44" i="39"/>
  <c r="AM44" i="39"/>
  <c r="AJ44" i="39"/>
  <c r="AI44" i="39"/>
  <c r="AH44" i="39"/>
  <c r="AG44" i="39"/>
  <c r="AF44" i="39"/>
  <c r="AE44" i="39"/>
  <c r="BN43" i="39"/>
  <c r="BM43" i="39"/>
  <c r="BL43" i="39"/>
  <c r="BE43" i="39"/>
  <c r="BD43" i="39"/>
  <c r="BC43" i="39"/>
  <c r="AV43" i="39"/>
  <c r="AU43" i="39"/>
  <c r="AT43" i="39"/>
  <c r="AM43" i="39"/>
  <c r="AL43" i="39"/>
  <c r="AK43" i="39"/>
  <c r="AJ43" i="39"/>
  <c r="AI43" i="39"/>
  <c r="AH43" i="39"/>
  <c r="AG43" i="39"/>
  <c r="AF43" i="39"/>
  <c r="AE43" i="39"/>
  <c r="AC43" i="39"/>
  <c r="AB43" i="39"/>
  <c r="R43" i="39"/>
  <c r="M43" i="39"/>
  <c r="K43" i="39"/>
  <c r="BN42" i="39"/>
  <c r="BE42" i="39"/>
  <c r="AV42" i="39"/>
  <c r="AD42" i="39" s="1"/>
  <c r="AM42" i="39"/>
  <c r="AJ42" i="39"/>
  <c r="AI42" i="39"/>
  <c r="AH42" i="39"/>
  <c r="AG42" i="39"/>
  <c r="AF42" i="39"/>
  <c r="AE42" i="39"/>
  <c r="BN41" i="39"/>
  <c r="BE41" i="39"/>
  <c r="AV41" i="39"/>
  <c r="AM41" i="39"/>
  <c r="AJ41" i="39"/>
  <c r="AI41" i="39"/>
  <c r="AH41" i="39"/>
  <c r="AG41" i="39"/>
  <c r="AF41" i="39"/>
  <c r="AE41" i="39"/>
  <c r="BN40" i="39"/>
  <c r="BE40" i="39"/>
  <c r="AV40" i="39"/>
  <c r="AM40" i="39"/>
  <c r="AJ40" i="39"/>
  <c r="AI40" i="39"/>
  <c r="AH40" i="39"/>
  <c r="AG40" i="39"/>
  <c r="AF40" i="39"/>
  <c r="AE40" i="39"/>
  <c r="BN39" i="39"/>
  <c r="BM39" i="39"/>
  <c r="BL39" i="39"/>
  <c r="BE39" i="39"/>
  <c r="BD39" i="39"/>
  <c r="BC39" i="39"/>
  <c r="AV39" i="39"/>
  <c r="AU39" i="39"/>
  <c r="AT39" i="39"/>
  <c r="AM39" i="39"/>
  <c r="AL39" i="39"/>
  <c r="AK39" i="39"/>
  <c r="AJ39" i="39"/>
  <c r="AI39" i="39"/>
  <c r="AH39" i="39"/>
  <c r="AG39" i="39"/>
  <c r="AF39" i="39"/>
  <c r="AE39" i="39"/>
  <c r="AC39" i="39"/>
  <c r="AB39" i="39"/>
  <c r="R39" i="39"/>
  <c r="M39" i="39"/>
  <c r="K39" i="39"/>
  <c r="BN38" i="39"/>
  <c r="BE38" i="39"/>
  <c r="AV38" i="39"/>
  <c r="AM38" i="39"/>
  <c r="AD38" i="39" s="1"/>
  <c r="AJ38" i="39"/>
  <c r="AI38" i="39"/>
  <c r="AH38" i="39"/>
  <c r="AG38" i="39"/>
  <c r="AF38" i="39"/>
  <c r="AE38" i="39"/>
  <c r="BN37" i="39"/>
  <c r="BE37" i="39"/>
  <c r="AV37" i="39"/>
  <c r="AM37" i="39"/>
  <c r="AJ37" i="39"/>
  <c r="AI37" i="39"/>
  <c r="AH37" i="39"/>
  <c r="AG37" i="39"/>
  <c r="AF37" i="39"/>
  <c r="AE37" i="39"/>
  <c r="BN36" i="39"/>
  <c r="BE36" i="39"/>
  <c r="AV36" i="39"/>
  <c r="AM36" i="39"/>
  <c r="AD36" i="39" s="1"/>
  <c r="AJ36" i="39"/>
  <c r="AI36" i="39"/>
  <c r="AH36" i="39"/>
  <c r="AG36" i="39"/>
  <c r="AF36" i="39"/>
  <c r="AE36" i="39"/>
  <c r="BN35" i="39"/>
  <c r="BM35" i="39"/>
  <c r="BL35" i="39"/>
  <c r="BE35" i="39"/>
  <c r="BD35" i="39"/>
  <c r="BC35" i="39"/>
  <c r="AV35" i="39"/>
  <c r="AU35" i="39"/>
  <c r="AT35" i="39"/>
  <c r="AM35" i="39"/>
  <c r="AL35" i="39"/>
  <c r="AK35" i="39"/>
  <c r="AJ35" i="39"/>
  <c r="AI35" i="39"/>
  <c r="AH35" i="39"/>
  <c r="AG35" i="39"/>
  <c r="AF35" i="39"/>
  <c r="AE35" i="39"/>
  <c r="AC35" i="39"/>
  <c r="AB35" i="39"/>
  <c r="R35" i="39"/>
  <c r="M35" i="39"/>
  <c r="K35" i="39"/>
  <c r="BN34" i="39"/>
  <c r="BE34" i="39"/>
  <c r="AV34" i="39"/>
  <c r="AD34" i="39" s="1"/>
  <c r="AM34" i="39"/>
  <c r="AJ34" i="39"/>
  <c r="AI34" i="39"/>
  <c r="AH34" i="39"/>
  <c r="AG34" i="39"/>
  <c r="AF34" i="39"/>
  <c r="AE34" i="39"/>
  <c r="BN33" i="39"/>
  <c r="BE33" i="39"/>
  <c r="AV33" i="39"/>
  <c r="AM33" i="39"/>
  <c r="AD33" i="39" s="1"/>
  <c r="AJ33" i="39"/>
  <c r="AI33" i="39"/>
  <c r="AH33" i="39"/>
  <c r="AG33" i="39"/>
  <c r="AF33" i="39"/>
  <c r="AE33" i="39"/>
  <c r="BN32" i="39"/>
  <c r="BE32" i="39"/>
  <c r="AV32" i="39"/>
  <c r="AM32" i="39"/>
  <c r="AD32" i="39" s="1"/>
  <c r="AJ32" i="39"/>
  <c r="AI32" i="39"/>
  <c r="AH32" i="39"/>
  <c r="AG32" i="39"/>
  <c r="AF32" i="39"/>
  <c r="AE32" i="39"/>
  <c r="BN31" i="39"/>
  <c r="BM31" i="39"/>
  <c r="BL31" i="39"/>
  <c r="BE31" i="39"/>
  <c r="BD31" i="39"/>
  <c r="BC31" i="39"/>
  <c r="AV31" i="39"/>
  <c r="AU31" i="39"/>
  <c r="AT31" i="39"/>
  <c r="AM31" i="39"/>
  <c r="AL31" i="39"/>
  <c r="AK31" i="39"/>
  <c r="AJ31" i="39"/>
  <c r="AI31" i="39"/>
  <c r="AH31" i="39"/>
  <c r="AG31" i="39"/>
  <c r="AF31" i="39"/>
  <c r="AE31" i="39"/>
  <c r="AC31" i="39"/>
  <c r="AB31" i="39"/>
  <c r="R31" i="39"/>
  <c r="M31" i="39"/>
  <c r="K31" i="39"/>
  <c r="BN30" i="39"/>
  <c r="BE30" i="39"/>
  <c r="AV30" i="39"/>
  <c r="AM30" i="39"/>
  <c r="AD30" i="39" s="1"/>
  <c r="AJ30" i="39"/>
  <c r="AI30" i="39"/>
  <c r="AH30" i="39"/>
  <c r="AG30" i="39"/>
  <c r="AF30" i="39"/>
  <c r="AE30" i="39"/>
  <c r="BN29" i="39"/>
  <c r="BE29" i="39"/>
  <c r="AV29" i="39"/>
  <c r="AM29" i="39"/>
  <c r="AJ29" i="39"/>
  <c r="AI29" i="39"/>
  <c r="AH29" i="39"/>
  <c r="AG29" i="39"/>
  <c r="AF29" i="39"/>
  <c r="AE29" i="39"/>
  <c r="BN28" i="39"/>
  <c r="BE28" i="39"/>
  <c r="AD28" i="39" s="1"/>
  <c r="AV28" i="39"/>
  <c r="AM28" i="39"/>
  <c r="AJ28" i="39"/>
  <c r="AI28" i="39"/>
  <c r="AH28" i="39"/>
  <c r="AG28" i="39"/>
  <c r="AF28" i="39"/>
  <c r="AE28" i="39"/>
  <c r="BN27" i="39"/>
  <c r="BM27" i="39"/>
  <c r="BL27" i="39"/>
  <c r="BE27" i="39"/>
  <c r="BD27" i="39"/>
  <c r="BC27" i="39"/>
  <c r="AV27" i="39"/>
  <c r="AU27" i="39"/>
  <c r="AT27" i="39"/>
  <c r="AM27" i="39"/>
  <c r="AL27" i="39"/>
  <c r="AK27" i="39"/>
  <c r="AJ27" i="39"/>
  <c r="AI27" i="39"/>
  <c r="AH27" i="39"/>
  <c r="AG27" i="39"/>
  <c r="AF27" i="39"/>
  <c r="AE27" i="39"/>
  <c r="AC27" i="39"/>
  <c r="AB27" i="39"/>
  <c r="R27" i="39"/>
  <c r="M27" i="39"/>
  <c r="BN26" i="39"/>
  <c r="BE26" i="39"/>
  <c r="AV26" i="39"/>
  <c r="AM26" i="39"/>
  <c r="AD26" i="39" s="1"/>
  <c r="AJ26" i="39"/>
  <c r="AI26" i="39"/>
  <c r="AH26" i="39"/>
  <c r="AG26" i="39"/>
  <c r="AF26" i="39"/>
  <c r="AE26" i="39"/>
  <c r="BN25" i="39"/>
  <c r="BE25" i="39"/>
  <c r="AV25" i="39"/>
  <c r="AD25" i="39" s="1"/>
  <c r="AM25" i="39"/>
  <c r="AJ25" i="39"/>
  <c r="AI25" i="39"/>
  <c r="AH25" i="39"/>
  <c r="AG25" i="39"/>
  <c r="AF25" i="39"/>
  <c r="AE25" i="39"/>
  <c r="BN24" i="39"/>
  <c r="BE24" i="39"/>
  <c r="AV24" i="39"/>
  <c r="AM24" i="39"/>
  <c r="AD24" i="39" s="1"/>
  <c r="AJ24" i="39"/>
  <c r="AI24" i="39"/>
  <c r="AH24" i="39"/>
  <c r="AG24" i="39"/>
  <c r="AF24" i="39"/>
  <c r="AE24" i="39"/>
  <c r="BN23" i="39"/>
  <c r="BM23" i="39"/>
  <c r="BL23" i="39"/>
  <c r="BE23" i="39"/>
  <c r="BD23" i="39"/>
  <c r="BC23" i="39"/>
  <c r="AV23" i="39"/>
  <c r="AD23" i="39" s="1"/>
  <c r="AU23" i="39"/>
  <c r="AT23" i="39"/>
  <c r="AM23" i="39"/>
  <c r="AL23" i="39"/>
  <c r="AK23" i="39"/>
  <c r="AJ23" i="39"/>
  <c r="AI23" i="39"/>
  <c r="AH23" i="39"/>
  <c r="AG23" i="39"/>
  <c r="AF23" i="39"/>
  <c r="AE23" i="39"/>
  <c r="AC23" i="39"/>
  <c r="AB23" i="39"/>
  <c r="R23" i="39"/>
  <c r="M23" i="39"/>
  <c r="K23" i="39"/>
  <c r="BN22" i="39"/>
  <c r="BE22" i="39"/>
  <c r="AV22" i="39"/>
  <c r="AM22" i="39"/>
  <c r="AJ22" i="39"/>
  <c r="AI22" i="39"/>
  <c r="AH22" i="39"/>
  <c r="AG22" i="39"/>
  <c r="AF22" i="39"/>
  <c r="AE22" i="39"/>
  <c r="BN21" i="39"/>
  <c r="AD21" i="39" s="1"/>
  <c r="BE21" i="39"/>
  <c r="AV21" i="39"/>
  <c r="AM21" i="39"/>
  <c r="AJ21" i="39"/>
  <c r="AI21" i="39"/>
  <c r="AH21" i="39"/>
  <c r="AG21" i="39"/>
  <c r="AF21" i="39"/>
  <c r="AE21" i="39"/>
  <c r="BN20" i="39"/>
  <c r="BE20" i="39"/>
  <c r="AV20" i="39"/>
  <c r="AM20" i="39"/>
  <c r="AJ20" i="39"/>
  <c r="AI20" i="39"/>
  <c r="AH20" i="39"/>
  <c r="AG20" i="39"/>
  <c r="AF20" i="39"/>
  <c r="AE20" i="39"/>
  <c r="AD20" i="39"/>
  <c r="BN18" i="39"/>
  <c r="BM18" i="39"/>
  <c r="BL18" i="39"/>
  <c r="BE18" i="39"/>
  <c r="BD18" i="39"/>
  <c r="BC18" i="39"/>
  <c r="AV18" i="39"/>
  <c r="AU18" i="39"/>
  <c r="AT18" i="39"/>
  <c r="AM18" i="39"/>
  <c r="AL18" i="39"/>
  <c r="AK18" i="39"/>
  <c r="AJ18" i="39"/>
  <c r="AI18" i="39"/>
  <c r="AH18" i="39"/>
  <c r="AG18" i="39"/>
  <c r="AF18" i="39"/>
  <c r="AE18" i="39"/>
  <c r="AC18" i="39"/>
  <c r="AB18" i="39"/>
  <c r="R18" i="39"/>
  <c r="M18" i="39"/>
  <c r="K18" i="39"/>
  <c r="BN17" i="39"/>
  <c r="BE17" i="39"/>
  <c r="AV17" i="39"/>
  <c r="AM17" i="39"/>
  <c r="AJ17" i="39"/>
  <c r="AI17" i="39"/>
  <c r="AH17" i="39"/>
  <c r="AG17" i="39"/>
  <c r="AF17" i="39"/>
  <c r="AE17" i="39"/>
  <c r="BN16" i="39"/>
  <c r="BE16" i="39"/>
  <c r="AV16" i="39"/>
  <c r="AM16" i="39"/>
  <c r="AD16" i="39" s="1"/>
  <c r="AJ16" i="39"/>
  <c r="AI16" i="39"/>
  <c r="AH16" i="39"/>
  <c r="AG16" i="39"/>
  <c r="AF16" i="39"/>
  <c r="AE16" i="39"/>
  <c r="BN15" i="39"/>
  <c r="BM15" i="39"/>
  <c r="BL15" i="39"/>
  <c r="BE15" i="39"/>
  <c r="BD15" i="39"/>
  <c r="BC15" i="39"/>
  <c r="AV15" i="39"/>
  <c r="AU15" i="39"/>
  <c r="AT15" i="39"/>
  <c r="AM15" i="39"/>
  <c r="AD15" i="39" s="1"/>
  <c r="AL15" i="39"/>
  <c r="AK15" i="39"/>
  <c r="AJ15" i="39"/>
  <c r="AI15" i="39"/>
  <c r="AH15" i="39"/>
  <c r="AG15" i="39"/>
  <c r="AF15" i="39"/>
  <c r="AE15" i="39"/>
  <c r="AC15" i="39"/>
  <c r="AB15" i="39"/>
  <c r="R15" i="39"/>
  <c r="M15" i="39"/>
  <c r="K15" i="39"/>
  <c r="BN14" i="39"/>
  <c r="BE14" i="39"/>
  <c r="AV14" i="39"/>
  <c r="AM14" i="39"/>
  <c r="AJ14" i="39"/>
  <c r="AI14" i="39"/>
  <c r="AH14" i="39"/>
  <c r="AG14" i="39"/>
  <c r="AF14" i="39"/>
  <c r="AE14" i="39"/>
  <c r="BN13" i="39"/>
  <c r="AD13" i="39" s="1"/>
  <c r="BE13" i="39"/>
  <c r="AV13" i="39"/>
  <c r="AM13" i="39"/>
  <c r="AJ13" i="39"/>
  <c r="AI13" i="39"/>
  <c r="AH13" i="39"/>
  <c r="AG13" i="39"/>
  <c r="AF13" i="39"/>
  <c r="AE13" i="39"/>
  <c r="BN12" i="39"/>
  <c r="BE12" i="39"/>
  <c r="AV12" i="39"/>
  <c r="AM12" i="39"/>
  <c r="AD12" i="39" s="1"/>
  <c r="AJ12" i="39"/>
  <c r="AI12" i="39"/>
  <c r="AH12" i="39"/>
  <c r="AG12" i="39"/>
  <c r="AF12" i="39"/>
  <c r="AE12" i="39"/>
  <c r="BN11" i="39"/>
  <c r="BM11" i="39"/>
  <c r="BL11" i="39"/>
  <c r="BE11" i="39"/>
  <c r="BD11" i="39"/>
  <c r="BC11" i="39"/>
  <c r="AV11" i="39"/>
  <c r="AU11" i="39"/>
  <c r="AT11" i="39"/>
  <c r="AM11" i="39"/>
  <c r="AL11" i="39"/>
  <c r="AK11" i="39"/>
  <c r="AJ11" i="39"/>
  <c r="AI11" i="39"/>
  <c r="AH11" i="39"/>
  <c r="AG11" i="39"/>
  <c r="AF11" i="39"/>
  <c r="AE11" i="39"/>
  <c r="AC11" i="39"/>
  <c r="AB11" i="39"/>
  <c r="R11" i="39"/>
  <c r="M11" i="39"/>
  <c r="K11" i="39"/>
  <c r="BX5" i="39"/>
  <c r="BF5" i="39"/>
  <c r="AN5" i="39"/>
  <c r="W5" i="39"/>
  <c r="BX4" i="39"/>
  <c r="BF4" i="39"/>
  <c r="AN4" i="39"/>
  <c r="W4" i="39"/>
  <c r="BX3" i="39"/>
  <c r="BF3" i="39"/>
  <c r="AN3" i="39"/>
  <c r="W3" i="39"/>
  <c r="BX2" i="39"/>
  <c r="BF2" i="39"/>
  <c r="AN2" i="39"/>
  <c r="W2" i="39"/>
  <c r="BN173" i="45"/>
  <c r="BE173" i="45"/>
  <c r="AV173" i="45"/>
  <c r="AM173" i="45"/>
  <c r="AD173" i="45" s="1"/>
  <c r="AJ173" i="45"/>
  <c r="AI173" i="45"/>
  <c r="AH173" i="45"/>
  <c r="AG173" i="45"/>
  <c r="AF173" i="45"/>
  <c r="AE173" i="45"/>
  <c r="BN172" i="45"/>
  <c r="BE172" i="45"/>
  <c r="AV172" i="45"/>
  <c r="AM172" i="45"/>
  <c r="AJ172" i="45"/>
  <c r="AI172" i="45"/>
  <c r="AH172" i="45"/>
  <c r="AG172" i="45"/>
  <c r="AF172" i="45"/>
  <c r="AE172" i="45"/>
  <c r="AD172" i="45"/>
  <c r="BN171" i="45"/>
  <c r="AD171" i="45" s="1"/>
  <c r="BE171" i="45"/>
  <c r="AV171" i="45"/>
  <c r="AM171" i="45"/>
  <c r="AJ171" i="45"/>
  <c r="AI171" i="45"/>
  <c r="AH171" i="45"/>
  <c r="AG171" i="45"/>
  <c r="AF171" i="45"/>
  <c r="AE171" i="45"/>
  <c r="BN170" i="45"/>
  <c r="AD170" i="45" s="1"/>
  <c r="BM170" i="45"/>
  <c r="BL170" i="45"/>
  <c r="BE170" i="45"/>
  <c r="BD170" i="45"/>
  <c r="BC170" i="45"/>
  <c r="AV170" i="45"/>
  <c r="AU170" i="45"/>
  <c r="AT170" i="45"/>
  <c r="AM170" i="45"/>
  <c r="AL170" i="45"/>
  <c r="AK170" i="45"/>
  <c r="AJ170" i="45"/>
  <c r="AI170" i="45"/>
  <c r="AH170" i="45"/>
  <c r="AG170" i="45"/>
  <c r="AF170" i="45"/>
  <c r="AE170" i="45"/>
  <c r="AC170" i="45"/>
  <c r="AB170" i="45"/>
  <c r="R170" i="45"/>
  <c r="M170" i="45"/>
  <c r="K170" i="45"/>
  <c r="BN169" i="45"/>
  <c r="BE169" i="45"/>
  <c r="AD169" i="45" s="1"/>
  <c r="AV169" i="45"/>
  <c r="AM169" i="45"/>
  <c r="AJ169" i="45"/>
  <c r="AI169" i="45"/>
  <c r="AH169" i="45"/>
  <c r="AG169" i="45"/>
  <c r="AF169" i="45"/>
  <c r="AE169" i="45"/>
  <c r="BN168" i="45"/>
  <c r="BE168" i="45"/>
  <c r="AV168" i="45"/>
  <c r="AM168" i="45"/>
  <c r="AD168" i="45" s="1"/>
  <c r="AJ168" i="45"/>
  <c r="AI168" i="45"/>
  <c r="AH168" i="45"/>
  <c r="AG168" i="45"/>
  <c r="AF168" i="45"/>
  <c r="AE168" i="45"/>
  <c r="BN167" i="45"/>
  <c r="BE167" i="45"/>
  <c r="AV167" i="45"/>
  <c r="AM167" i="45"/>
  <c r="AD167" i="45" s="1"/>
  <c r="AJ167" i="45"/>
  <c r="AI167" i="45"/>
  <c r="AH167" i="45"/>
  <c r="AG167" i="45"/>
  <c r="AF167" i="45"/>
  <c r="AE167" i="45"/>
  <c r="BN166" i="45"/>
  <c r="BM166" i="45"/>
  <c r="BL166" i="45"/>
  <c r="BE166" i="45"/>
  <c r="BD166" i="45"/>
  <c r="BC166" i="45"/>
  <c r="AV166" i="45"/>
  <c r="AU166" i="45"/>
  <c r="AT166" i="45"/>
  <c r="AM166" i="45"/>
  <c r="AL166" i="45"/>
  <c r="AK166" i="45"/>
  <c r="AJ166" i="45"/>
  <c r="AI166" i="45"/>
  <c r="AH166" i="45"/>
  <c r="AG166" i="45"/>
  <c r="AF166" i="45"/>
  <c r="AE166" i="45"/>
  <c r="AC166" i="45"/>
  <c r="AB166" i="45"/>
  <c r="R166" i="45"/>
  <c r="M166" i="45"/>
  <c r="K166" i="45"/>
  <c r="BN165" i="45"/>
  <c r="BE165" i="45"/>
  <c r="AV165" i="45"/>
  <c r="AM165" i="45"/>
  <c r="AD165" i="45" s="1"/>
  <c r="AJ165" i="45"/>
  <c r="AI165" i="45"/>
  <c r="AH165" i="45"/>
  <c r="AG165" i="45"/>
  <c r="AF165" i="45"/>
  <c r="AE165" i="45"/>
  <c r="BN164" i="45"/>
  <c r="BE164" i="45"/>
  <c r="AV164" i="45"/>
  <c r="AM164" i="45"/>
  <c r="AD164" i="45" s="1"/>
  <c r="AJ164" i="45"/>
  <c r="AI164" i="45"/>
  <c r="AH164" i="45"/>
  <c r="AG164" i="45"/>
  <c r="AF164" i="45"/>
  <c r="AE164" i="45"/>
  <c r="BN163" i="45"/>
  <c r="BE163" i="45"/>
  <c r="AV163" i="45"/>
  <c r="AM163" i="45"/>
  <c r="AJ163" i="45"/>
  <c r="AI163" i="45"/>
  <c r="AH163" i="45"/>
  <c r="AG163" i="45"/>
  <c r="AF163" i="45"/>
  <c r="AE163" i="45"/>
  <c r="BN162" i="45"/>
  <c r="BM162" i="45"/>
  <c r="BL162" i="45"/>
  <c r="BE162" i="45"/>
  <c r="BD162" i="45"/>
  <c r="BC162" i="45"/>
  <c r="AV162" i="45"/>
  <c r="AU162" i="45"/>
  <c r="AT162" i="45"/>
  <c r="AM162" i="45"/>
  <c r="AD162" i="45" s="1"/>
  <c r="AL162" i="45"/>
  <c r="AK162" i="45"/>
  <c r="AJ162" i="45"/>
  <c r="AI162" i="45"/>
  <c r="AH162" i="45"/>
  <c r="AG162" i="45"/>
  <c r="AF162" i="45"/>
  <c r="AE162" i="45"/>
  <c r="AC162" i="45"/>
  <c r="AB162" i="45"/>
  <c r="R162" i="45"/>
  <c r="M162" i="45"/>
  <c r="K162" i="45"/>
  <c r="BN161" i="45"/>
  <c r="BE161" i="45"/>
  <c r="AV161" i="45"/>
  <c r="AD161" i="45" s="1"/>
  <c r="AM161" i="45"/>
  <c r="AJ161" i="45"/>
  <c r="AI161" i="45"/>
  <c r="AH161" i="45"/>
  <c r="AG161" i="45"/>
  <c r="AF161" i="45"/>
  <c r="AE161" i="45"/>
  <c r="BN160" i="45"/>
  <c r="BE160" i="45"/>
  <c r="AV160" i="45"/>
  <c r="AM160" i="45"/>
  <c r="AD160" i="45" s="1"/>
  <c r="AJ160" i="45"/>
  <c r="AI160" i="45"/>
  <c r="AH160" i="45"/>
  <c r="AG160" i="45"/>
  <c r="AF160" i="45"/>
  <c r="AE160" i="45"/>
  <c r="BN159" i="45"/>
  <c r="BE159" i="45"/>
  <c r="AV159" i="45"/>
  <c r="AM159" i="45"/>
  <c r="AD159" i="45" s="1"/>
  <c r="AJ159" i="45"/>
  <c r="AI159" i="45"/>
  <c r="AH159" i="45"/>
  <c r="AG159" i="45"/>
  <c r="AF159" i="45"/>
  <c r="AE159" i="45"/>
  <c r="BN158" i="45"/>
  <c r="BM158" i="45"/>
  <c r="BL158" i="45"/>
  <c r="BE158" i="45"/>
  <c r="BD158" i="45"/>
  <c r="BC158" i="45"/>
  <c r="AV158" i="45"/>
  <c r="AU158" i="45"/>
  <c r="AT158" i="45"/>
  <c r="AM158" i="45"/>
  <c r="AL158" i="45"/>
  <c r="AK158" i="45"/>
  <c r="AJ158" i="45"/>
  <c r="AI158" i="45"/>
  <c r="AH158" i="45"/>
  <c r="AG158" i="45"/>
  <c r="AF158" i="45"/>
  <c r="AE158" i="45"/>
  <c r="AC158" i="45"/>
  <c r="AB158" i="45"/>
  <c r="R158" i="45"/>
  <c r="M158" i="45"/>
  <c r="K158" i="45"/>
  <c r="BX152" i="45"/>
  <c r="BF152" i="45"/>
  <c r="AN152" i="45"/>
  <c r="W152" i="45"/>
  <c r="BX151" i="45"/>
  <c r="BF151" i="45"/>
  <c r="AN151" i="45"/>
  <c r="W151" i="45"/>
  <c r="BX150" i="45"/>
  <c r="BF150" i="45"/>
  <c r="AN150" i="45"/>
  <c r="W150" i="45"/>
  <c r="BX149" i="45"/>
  <c r="BF149" i="45"/>
  <c r="AN149" i="45"/>
  <c r="W149" i="45"/>
  <c r="BN147" i="45"/>
  <c r="BE147" i="45"/>
  <c r="AV147" i="45"/>
  <c r="AM147" i="45"/>
  <c r="AJ147" i="45"/>
  <c r="AI147" i="45"/>
  <c r="AH147" i="45"/>
  <c r="AG147" i="45"/>
  <c r="AF147" i="45"/>
  <c r="AE147" i="45"/>
  <c r="BN146" i="45"/>
  <c r="BE146" i="45"/>
  <c r="AV146" i="45"/>
  <c r="AM146" i="45"/>
  <c r="AJ146" i="45"/>
  <c r="AI146" i="45"/>
  <c r="AH146" i="45"/>
  <c r="AG146" i="45"/>
  <c r="AF146" i="45"/>
  <c r="AE146" i="45"/>
  <c r="BN145" i="45"/>
  <c r="BE145" i="45"/>
  <c r="AV145" i="45"/>
  <c r="AM145" i="45"/>
  <c r="AD145" i="45" s="1"/>
  <c r="AJ145" i="45"/>
  <c r="AI145" i="45"/>
  <c r="AH145" i="45"/>
  <c r="AG145" i="45"/>
  <c r="AF145" i="45"/>
  <c r="AE145" i="45"/>
  <c r="BN144" i="45"/>
  <c r="BM144" i="45"/>
  <c r="BL144" i="45"/>
  <c r="BE144" i="45"/>
  <c r="BD144" i="45"/>
  <c r="BC144" i="45"/>
  <c r="AV144" i="45"/>
  <c r="AU144" i="45"/>
  <c r="AT144" i="45"/>
  <c r="AM144" i="45"/>
  <c r="AD144" i="45" s="1"/>
  <c r="AL144" i="45"/>
  <c r="AK144" i="45"/>
  <c r="AJ144" i="45"/>
  <c r="AI144" i="45"/>
  <c r="AH144" i="45"/>
  <c r="AG144" i="45"/>
  <c r="AF144" i="45"/>
  <c r="AE144" i="45"/>
  <c r="AC144" i="45"/>
  <c r="AB144" i="45"/>
  <c r="R144" i="45"/>
  <c r="M144" i="45"/>
  <c r="K144" i="45"/>
  <c r="BN143" i="45"/>
  <c r="BE143" i="45"/>
  <c r="AV143" i="45"/>
  <c r="AM143" i="45"/>
  <c r="AJ143" i="45"/>
  <c r="AI143" i="45"/>
  <c r="AH143" i="45"/>
  <c r="AG143" i="45"/>
  <c r="AF143" i="45"/>
  <c r="AE143" i="45"/>
  <c r="BN142" i="45"/>
  <c r="BE142" i="45"/>
  <c r="AV142" i="45"/>
  <c r="AM142" i="45"/>
  <c r="AD142" i="45" s="1"/>
  <c r="AJ142" i="45"/>
  <c r="AI142" i="45"/>
  <c r="AH142" i="45"/>
  <c r="AG142" i="45"/>
  <c r="AF142" i="45"/>
  <c r="AE142" i="45"/>
  <c r="BN141" i="45"/>
  <c r="BE141" i="45"/>
  <c r="AV141" i="45"/>
  <c r="AM141" i="45"/>
  <c r="AD141" i="45" s="1"/>
  <c r="AJ141" i="45"/>
  <c r="AI141" i="45"/>
  <c r="AH141" i="45"/>
  <c r="AG141" i="45"/>
  <c r="AF141" i="45"/>
  <c r="AE141" i="45"/>
  <c r="BN140" i="45"/>
  <c r="BM140" i="45"/>
  <c r="BL140" i="45"/>
  <c r="BE140" i="45"/>
  <c r="AD140" i="45" s="1"/>
  <c r="BD140" i="45"/>
  <c r="BC140" i="45"/>
  <c r="AV140" i="45"/>
  <c r="AU140" i="45"/>
  <c r="AT140" i="45"/>
  <c r="AM140" i="45"/>
  <c r="AL140" i="45"/>
  <c r="AK140" i="45"/>
  <c r="AJ140" i="45"/>
  <c r="AI140" i="45"/>
  <c r="AH140" i="45"/>
  <c r="AG140" i="45"/>
  <c r="AF140" i="45"/>
  <c r="AE140" i="45"/>
  <c r="AC140" i="45"/>
  <c r="AB140" i="45"/>
  <c r="R140" i="45"/>
  <c r="M140" i="45"/>
  <c r="K140" i="45"/>
  <c r="BN139" i="45"/>
  <c r="BE139" i="45"/>
  <c r="AV139" i="45"/>
  <c r="AM139" i="45"/>
  <c r="AJ139" i="45"/>
  <c r="AI139" i="45"/>
  <c r="AH139" i="45"/>
  <c r="AG139" i="45"/>
  <c r="AF139" i="45"/>
  <c r="AE139" i="45"/>
  <c r="BN138" i="45"/>
  <c r="BE138" i="45"/>
  <c r="AV138" i="45"/>
  <c r="AM138" i="45"/>
  <c r="AJ138" i="45"/>
  <c r="AI138" i="45"/>
  <c r="AH138" i="45"/>
  <c r="AG138" i="45"/>
  <c r="AF138" i="45"/>
  <c r="AE138" i="45"/>
  <c r="BN137" i="45"/>
  <c r="BE137" i="45"/>
  <c r="AV137" i="45"/>
  <c r="AM137" i="45"/>
  <c r="AD137" i="45" s="1"/>
  <c r="AJ137" i="45"/>
  <c r="AI137" i="45"/>
  <c r="AH137" i="45"/>
  <c r="AG137" i="45"/>
  <c r="AF137" i="45"/>
  <c r="AE137" i="45"/>
  <c r="BN136" i="45"/>
  <c r="BM136" i="45"/>
  <c r="BL136" i="45"/>
  <c r="BE136" i="45"/>
  <c r="BD136" i="45"/>
  <c r="BC136" i="45"/>
  <c r="AV136" i="45"/>
  <c r="AU136" i="45"/>
  <c r="AT136" i="45"/>
  <c r="AM136" i="45"/>
  <c r="AL136" i="45"/>
  <c r="AK136" i="45"/>
  <c r="AJ136" i="45"/>
  <c r="AI136" i="45"/>
  <c r="AH136" i="45"/>
  <c r="AG136" i="45"/>
  <c r="AF136" i="45"/>
  <c r="AE136" i="45"/>
  <c r="AC136" i="45"/>
  <c r="AB136" i="45"/>
  <c r="R136" i="45"/>
  <c r="M136" i="45"/>
  <c r="K136" i="45"/>
  <c r="BN135" i="45"/>
  <c r="BE135" i="45"/>
  <c r="AV135" i="45"/>
  <c r="AM135" i="45"/>
  <c r="AJ135" i="45"/>
  <c r="AI135" i="45"/>
  <c r="AH135" i="45"/>
  <c r="AG135" i="45"/>
  <c r="AF135" i="45"/>
  <c r="AE135" i="45"/>
  <c r="BN134" i="45"/>
  <c r="BE134" i="45"/>
  <c r="AV134" i="45"/>
  <c r="AM134" i="45"/>
  <c r="AJ134" i="45"/>
  <c r="AI134" i="45"/>
  <c r="AH134" i="45"/>
  <c r="AG134" i="45"/>
  <c r="AF134" i="45"/>
  <c r="AE134" i="45"/>
  <c r="BN133" i="45"/>
  <c r="BE133" i="45"/>
  <c r="AV133" i="45"/>
  <c r="AM133" i="45"/>
  <c r="AD133" i="45" s="1"/>
  <c r="AJ133" i="45"/>
  <c r="AI133" i="45"/>
  <c r="AH133" i="45"/>
  <c r="AG133" i="45"/>
  <c r="AF133" i="45"/>
  <c r="AE133" i="45"/>
  <c r="BN132" i="45"/>
  <c r="BM132" i="45"/>
  <c r="BL132" i="45"/>
  <c r="BE132" i="45"/>
  <c r="BD132" i="45"/>
  <c r="BC132" i="45"/>
  <c r="AV132" i="45"/>
  <c r="AU132" i="45"/>
  <c r="AT132" i="45"/>
  <c r="AM132" i="45"/>
  <c r="AL132" i="45"/>
  <c r="AK132" i="45"/>
  <c r="AJ132" i="45"/>
  <c r="AI132" i="45"/>
  <c r="AH132" i="45"/>
  <c r="AG132" i="45"/>
  <c r="AF132" i="45"/>
  <c r="AE132" i="45"/>
  <c r="AD132" i="45"/>
  <c r="AC132" i="45"/>
  <c r="AB132" i="45"/>
  <c r="R132" i="45"/>
  <c r="M132" i="45"/>
  <c r="K132" i="45"/>
  <c r="BN131" i="45"/>
  <c r="BE131" i="45"/>
  <c r="AM131" i="45"/>
  <c r="AJ131" i="45"/>
  <c r="AI131" i="45"/>
  <c r="AH131" i="45"/>
  <c r="AG131" i="45"/>
  <c r="AF131" i="45"/>
  <c r="AE131" i="45"/>
  <c r="BN130" i="45"/>
  <c r="BE130" i="45"/>
  <c r="AM130" i="45"/>
  <c r="AD130" i="45" s="1"/>
  <c r="AJ130" i="45"/>
  <c r="AI130" i="45"/>
  <c r="AH130" i="45"/>
  <c r="AG130" i="45"/>
  <c r="AF130" i="45"/>
  <c r="AE130" i="45"/>
  <c r="BN129" i="45"/>
  <c r="BE129" i="45"/>
  <c r="AD129" i="45" s="1"/>
  <c r="AM129" i="45"/>
  <c r="AJ129" i="45"/>
  <c r="AI129" i="45"/>
  <c r="AH129" i="45"/>
  <c r="AG129" i="45"/>
  <c r="AF129" i="45"/>
  <c r="AE129" i="45"/>
  <c r="BN128" i="45"/>
  <c r="BM128" i="45"/>
  <c r="BL128" i="45"/>
  <c r="BE128" i="45"/>
  <c r="BD128" i="45"/>
  <c r="BC128" i="45"/>
  <c r="AU128" i="45"/>
  <c r="AT128" i="45"/>
  <c r="AM128" i="45"/>
  <c r="AL128" i="45"/>
  <c r="AK128" i="45"/>
  <c r="AJ128" i="45"/>
  <c r="AI128" i="45"/>
  <c r="AH128" i="45"/>
  <c r="AG128" i="45"/>
  <c r="AF128" i="45"/>
  <c r="AE128" i="45"/>
  <c r="AC128" i="45"/>
  <c r="AB128" i="45"/>
  <c r="R128" i="45"/>
  <c r="M128" i="45"/>
  <c r="K128" i="45"/>
  <c r="BN127" i="45"/>
  <c r="BE127" i="45"/>
  <c r="AV127" i="45"/>
  <c r="AM127" i="45"/>
  <c r="AD127" i="45" s="1"/>
  <c r="AJ127" i="45"/>
  <c r="AI127" i="45"/>
  <c r="AH127" i="45"/>
  <c r="AG127" i="45"/>
  <c r="AF127" i="45"/>
  <c r="AE127" i="45"/>
  <c r="BN126" i="45"/>
  <c r="BE126" i="45"/>
  <c r="AV126" i="45"/>
  <c r="AM126" i="45"/>
  <c r="AJ126" i="45"/>
  <c r="AI126" i="45"/>
  <c r="AH126" i="45"/>
  <c r="AG126" i="45"/>
  <c r="AF126" i="45"/>
  <c r="AE126" i="45"/>
  <c r="BN125" i="45"/>
  <c r="BE125" i="45"/>
  <c r="AV125" i="45"/>
  <c r="AM125" i="45"/>
  <c r="AD125" i="45" s="1"/>
  <c r="AJ125" i="45"/>
  <c r="AI125" i="45"/>
  <c r="AH125" i="45"/>
  <c r="AG125" i="45"/>
  <c r="AF125" i="45"/>
  <c r="AE125" i="45"/>
  <c r="BN124" i="45"/>
  <c r="BM124" i="45"/>
  <c r="BL124" i="45"/>
  <c r="BE124" i="45"/>
  <c r="BD124" i="45"/>
  <c r="BC124" i="45"/>
  <c r="AV124" i="45"/>
  <c r="AU124" i="45"/>
  <c r="AT124" i="45"/>
  <c r="AM124" i="45"/>
  <c r="AD124" i="45" s="1"/>
  <c r="AL124" i="45"/>
  <c r="AK124" i="45"/>
  <c r="AJ124" i="45"/>
  <c r="AI124" i="45"/>
  <c r="AH124" i="45"/>
  <c r="AG124" i="45"/>
  <c r="AF124" i="45"/>
  <c r="AE124" i="45"/>
  <c r="AC124" i="45"/>
  <c r="AB124" i="45"/>
  <c r="R124" i="45"/>
  <c r="M124" i="45"/>
  <c r="K124" i="45"/>
  <c r="BN123" i="45"/>
  <c r="BE123" i="45"/>
  <c r="AV123" i="45"/>
  <c r="AM123" i="45"/>
  <c r="AJ123" i="45"/>
  <c r="AI123" i="45"/>
  <c r="AH123" i="45"/>
  <c r="AG123" i="45"/>
  <c r="AF123" i="45"/>
  <c r="AE123" i="45"/>
  <c r="BN122" i="45"/>
  <c r="BE122" i="45"/>
  <c r="AV122" i="45"/>
  <c r="AM122" i="45"/>
  <c r="AJ122" i="45"/>
  <c r="AI122" i="45"/>
  <c r="AH122" i="45"/>
  <c r="AG122" i="45"/>
  <c r="AF122" i="45"/>
  <c r="AE122" i="45"/>
  <c r="BN121" i="45"/>
  <c r="BE121" i="45"/>
  <c r="AV121" i="45"/>
  <c r="AM121" i="45"/>
  <c r="AJ121" i="45"/>
  <c r="AI121" i="45"/>
  <c r="AH121" i="45"/>
  <c r="AG121" i="45"/>
  <c r="AF121" i="45"/>
  <c r="AE121" i="45"/>
  <c r="BN120" i="45"/>
  <c r="BM120" i="45"/>
  <c r="BL120" i="45"/>
  <c r="BE120" i="45"/>
  <c r="BD120" i="45"/>
  <c r="BC120" i="45"/>
  <c r="AV120" i="45"/>
  <c r="AD120" i="45" s="1"/>
  <c r="AU120" i="45"/>
  <c r="AT120" i="45"/>
  <c r="AM120" i="45"/>
  <c r="AL120" i="45"/>
  <c r="AK120" i="45"/>
  <c r="AJ120" i="45"/>
  <c r="AI120" i="45"/>
  <c r="AH120" i="45"/>
  <c r="AG120" i="45"/>
  <c r="AF120" i="45"/>
  <c r="AE120" i="45"/>
  <c r="AC120" i="45"/>
  <c r="AB120" i="45"/>
  <c r="R120" i="45"/>
  <c r="M120" i="45"/>
  <c r="K120" i="45"/>
  <c r="BN119" i="45"/>
  <c r="BE119" i="45"/>
  <c r="AV119" i="45"/>
  <c r="AD119" i="45" s="1"/>
  <c r="AM119" i="45"/>
  <c r="AJ119" i="45"/>
  <c r="AI119" i="45"/>
  <c r="AH119" i="45"/>
  <c r="AG119" i="45"/>
  <c r="AF119" i="45"/>
  <c r="AE119" i="45"/>
  <c r="BN118" i="45"/>
  <c r="BE118" i="45"/>
  <c r="AV118" i="45"/>
  <c r="AM118" i="45"/>
  <c r="AD118" i="45" s="1"/>
  <c r="AJ118" i="45"/>
  <c r="AI118" i="45"/>
  <c r="AH118" i="45"/>
  <c r="AG118" i="45"/>
  <c r="AF118" i="45"/>
  <c r="AE118" i="45"/>
  <c r="BN117" i="45"/>
  <c r="BE117" i="45"/>
  <c r="AV117" i="45"/>
  <c r="AM117" i="45"/>
  <c r="AJ117" i="45"/>
  <c r="AI117" i="45"/>
  <c r="AH117" i="45"/>
  <c r="AG117" i="45"/>
  <c r="AF117" i="45"/>
  <c r="AD117" i="45"/>
  <c r="BN116" i="45"/>
  <c r="BM116" i="45"/>
  <c r="BL116" i="45"/>
  <c r="BE116" i="45"/>
  <c r="BD116" i="45"/>
  <c r="BC116" i="45"/>
  <c r="AV116" i="45"/>
  <c r="AU116" i="45"/>
  <c r="AT116" i="45"/>
  <c r="AM116" i="45"/>
  <c r="AL116" i="45"/>
  <c r="AK116" i="45"/>
  <c r="AJ116" i="45"/>
  <c r="AI116" i="45"/>
  <c r="AH116" i="45"/>
  <c r="AG116" i="45"/>
  <c r="AF116" i="45"/>
  <c r="AC116" i="45"/>
  <c r="AB116" i="45"/>
  <c r="R116" i="45"/>
  <c r="M116" i="45"/>
  <c r="K116" i="45"/>
  <c r="BN115" i="45"/>
  <c r="BE115" i="45"/>
  <c r="AV115" i="45"/>
  <c r="AM115" i="45"/>
  <c r="AJ115" i="45"/>
  <c r="AI115" i="45"/>
  <c r="AH115" i="45"/>
  <c r="AG115" i="45"/>
  <c r="AF115" i="45"/>
  <c r="AE115" i="45"/>
  <c r="BN114" i="45"/>
  <c r="BE114" i="45"/>
  <c r="AV114" i="45"/>
  <c r="AM114" i="45"/>
  <c r="AD114" i="45" s="1"/>
  <c r="AJ114" i="45"/>
  <c r="AI114" i="45"/>
  <c r="AH114" i="45"/>
  <c r="AG114" i="45"/>
  <c r="AF114" i="45"/>
  <c r="AE114" i="45"/>
  <c r="BN113" i="45"/>
  <c r="BE113" i="45"/>
  <c r="AV113" i="45"/>
  <c r="AM113" i="45"/>
  <c r="AJ113" i="45"/>
  <c r="AI113" i="45"/>
  <c r="AH113" i="45"/>
  <c r="AG113" i="45"/>
  <c r="AF113" i="45"/>
  <c r="AE113" i="45"/>
  <c r="BN112" i="45"/>
  <c r="BM112" i="45"/>
  <c r="BL112" i="45"/>
  <c r="BE112" i="45"/>
  <c r="BD112" i="45"/>
  <c r="BC112" i="45"/>
  <c r="AV112" i="45"/>
  <c r="AU112" i="45"/>
  <c r="AT112" i="45"/>
  <c r="AM112" i="45"/>
  <c r="AL112" i="45"/>
  <c r="AK112" i="45"/>
  <c r="AJ112" i="45"/>
  <c r="AI112" i="45"/>
  <c r="AH112" i="45"/>
  <c r="AG112" i="45"/>
  <c r="AF112" i="45"/>
  <c r="AE112" i="45"/>
  <c r="AC112" i="45"/>
  <c r="AB112" i="45"/>
  <c r="R112" i="45"/>
  <c r="M112" i="45"/>
  <c r="K112" i="45"/>
  <c r="BN111" i="45"/>
  <c r="BE111" i="45"/>
  <c r="AV111" i="45"/>
  <c r="AM111" i="45"/>
  <c r="AD111" i="45" s="1"/>
  <c r="AJ111" i="45"/>
  <c r="AI111" i="45"/>
  <c r="AH111" i="45"/>
  <c r="AG111" i="45"/>
  <c r="AF111" i="45"/>
  <c r="AE111" i="45"/>
  <c r="BN110" i="45"/>
  <c r="BE110" i="45"/>
  <c r="AV110" i="45"/>
  <c r="AM110" i="45"/>
  <c r="AJ110" i="45"/>
  <c r="AI110" i="45"/>
  <c r="AH110" i="45"/>
  <c r="AG110" i="45"/>
  <c r="AF110" i="45"/>
  <c r="AE110" i="45"/>
  <c r="BN109" i="45"/>
  <c r="BE109" i="45"/>
  <c r="AV109" i="45"/>
  <c r="AM109" i="45"/>
  <c r="AJ109" i="45"/>
  <c r="AI109" i="45"/>
  <c r="AH109" i="45"/>
  <c r="AG109" i="45"/>
  <c r="AF109" i="45"/>
  <c r="AE109" i="45"/>
  <c r="BN108" i="45"/>
  <c r="BM108" i="45"/>
  <c r="BL108" i="45"/>
  <c r="BE108" i="45"/>
  <c r="AD108" i="45" s="1"/>
  <c r="BD108" i="45"/>
  <c r="BC108" i="45"/>
  <c r="AV108" i="45"/>
  <c r="AU108" i="45"/>
  <c r="AT108" i="45"/>
  <c r="AM108" i="45"/>
  <c r="AL108" i="45"/>
  <c r="AK108" i="45"/>
  <c r="AJ108" i="45"/>
  <c r="AI108" i="45"/>
  <c r="AH108" i="45"/>
  <c r="AG108" i="45"/>
  <c r="AF108" i="45"/>
  <c r="AE108" i="45"/>
  <c r="AC108" i="45"/>
  <c r="AB108" i="45"/>
  <c r="R108" i="45"/>
  <c r="M108" i="45"/>
  <c r="K108" i="45"/>
  <c r="BN107" i="45"/>
  <c r="BE107" i="45"/>
  <c r="AV107" i="45"/>
  <c r="AM107" i="45"/>
  <c r="AJ107" i="45"/>
  <c r="AI107" i="45"/>
  <c r="AH107" i="45"/>
  <c r="AG107" i="45"/>
  <c r="AF107" i="45"/>
  <c r="AE107" i="45"/>
  <c r="BN106" i="45"/>
  <c r="BE106" i="45"/>
  <c r="AV106" i="45"/>
  <c r="AM106" i="45"/>
  <c r="AD106" i="45" s="1"/>
  <c r="AJ106" i="45"/>
  <c r="AI106" i="45"/>
  <c r="AH106" i="45"/>
  <c r="AG106" i="45"/>
  <c r="AF106" i="45"/>
  <c r="AE106" i="45"/>
  <c r="BN105" i="45"/>
  <c r="BE105" i="45"/>
  <c r="AV105" i="45"/>
  <c r="AM105" i="45"/>
  <c r="AD105" i="45" s="1"/>
  <c r="AJ105" i="45"/>
  <c r="AI105" i="45"/>
  <c r="AH105" i="45"/>
  <c r="AG105" i="45"/>
  <c r="AF105" i="45"/>
  <c r="AE105" i="45"/>
  <c r="BN104" i="45"/>
  <c r="BM104" i="45"/>
  <c r="BL104" i="45"/>
  <c r="BE104" i="45"/>
  <c r="BD104" i="45"/>
  <c r="BC104" i="45"/>
  <c r="AV104" i="45"/>
  <c r="AU104" i="45"/>
  <c r="AT104" i="45"/>
  <c r="AM104" i="45"/>
  <c r="AD104" i="45" s="1"/>
  <c r="AL104" i="45"/>
  <c r="AK104" i="45"/>
  <c r="AJ104" i="45"/>
  <c r="AI104" i="45"/>
  <c r="AH104" i="45"/>
  <c r="AG104" i="45"/>
  <c r="AF104" i="45"/>
  <c r="AE104" i="45"/>
  <c r="AC104" i="45"/>
  <c r="AB104" i="45"/>
  <c r="R104" i="45"/>
  <c r="M104" i="45"/>
  <c r="K104" i="45"/>
  <c r="BN103" i="45"/>
  <c r="BE103" i="45"/>
  <c r="AV103" i="45"/>
  <c r="AD103" i="45" s="1"/>
  <c r="AM103" i="45"/>
  <c r="AJ103" i="45"/>
  <c r="AI103" i="45"/>
  <c r="AH103" i="45"/>
  <c r="AG103" i="45"/>
  <c r="AF103" i="45"/>
  <c r="AE103" i="45"/>
  <c r="BN102" i="45"/>
  <c r="BE102" i="45"/>
  <c r="AD102" i="45" s="1"/>
  <c r="AV102" i="45"/>
  <c r="AM102" i="45"/>
  <c r="AJ102" i="45"/>
  <c r="AI102" i="45"/>
  <c r="AH102" i="45"/>
  <c r="AG102" i="45"/>
  <c r="AF102" i="45"/>
  <c r="AE102" i="45"/>
  <c r="BN101" i="45"/>
  <c r="BE101" i="45"/>
  <c r="AV101" i="45"/>
  <c r="AD101" i="45" s="1"/>
  <c r="AM101" i="45"/>
  <c r="AJ101" i="45"/>
  <c r="AI101" i="45"/>
  <c r="AH101" i="45"/>
  <c r="AG101" i="45"/>
  <c r="AF101" i="45"/>
  <c r="AE101" i="45"/>
  <c r="BN100" i="45"/>
  <c r="BL100" i="45"/>
  <c r="BE100" i="45"/>
  <c r="BC100" i="45"/>
  <c r="AV100" i="45"/>
  <c r="AT100" i="45"/>
  <c r="AM100" i="45"/>
  <c r="AK100" i="45"/>
  <c r="AJ100" i="45"/>
  <c r="AI100" i="45"/>
  <c r="AH100" i="45"/>
  <c r="AG100" i="45"/>
  <c r="AF100" i="45"/>
  <c r="AE100" i="45"/>
  <c r="AC100" i="45"/>
  <c r="AB100" i="45"/>
  <c r="R100" i="45"/>
  <c r="M100" i="45"/>
  <c r="K100" i="45"/>
  <c r="BN99" i="45"/>
  <c r="BE99" i="45"/>
  <c r="AV99" i="45"/>
  <c r="AM99" i="45"/>
  <c r="AD99" i="45" s="1"/>
  <c r="AJ99" i="45"/>
  <c r="AI99" i="45"/>
  <c r="AH99" i="45"/>
  <c r="AG99" i="45"/>
  <c r="AF99" i="45"/>
  <c r="AE99" i="45"/>
  <c r="BN98" i="45"/>
  <c r="BE98" i="45"/>
  <c r="AV98" i="45"/>
  <c r="AM98" i="45"/>
  <c r="AD98" i="45" s="1"/>
  <c r="AJ98" i="45"/>
  <c r="AI98" i="45"/>
  <c r="AH98" i="45"/>
  <c r="AG98" i="45"/>
  <c r="AF98" i="45"/>
  <c r="AE98" i="45"/>
  <c r="BN97" i="45"/>
  <c r="BE97" i="45"/>
  <c r="AV97" i="45"/>
  <c r="AM97" i="45"/>
  <c r="AJ97" i="45"/>
  <c r="AI97" i="45"/>
  <c r="AH97" i="45"/>
  <c r="AG97" i="45"/>
  <c r="AF97" i="45"/>
  <c r="AE97" i="45"/>
  <c r="BN96" i="45"/>
  <c r="BL96" i="45"/>
  <c r="BE96" i="45"/>
  <c r="BC96" i="45"/>
  <c r="AV96" i="45"/>
  <c r="AT96" i="45"/>
  <c r="AM96" i="45"/>
  <c r="AK96" i="45"/>
  <c r="AJ96" i="45"/>
  <c r="AI96" i="45"/>
  <c r="AH96" i="45"/>
  <c r="AG96" i="45"/>
  <c r="AF96" i="45"/>
  <c r="AE96" i="45"/>
  <c r="AB96" i="45"/>
  <c r="R96" i="45"/>
  <c r="M96" i="45"/>
  <c r="K96" i="45"/>
  <c r="BN95" i="45"/>
  <c r="AD95" i="45" s="1"/>
  <c r="BE95" i="45"/>
  <c r="AV95" i="45"/>
  <c r="AM95" i="45"/>
  <c r="AJ95" i="45"/>
  <c r="AI95" i="45"/>
  <c r="AH95" i="45"/>
  <c r="AG95" i="45"/>
  <c r="AF95" i="45"/>
  <c r="AE95" i="45"/>
  <c r="BN94" i="45"/>
  <c r="BE94" i="45"/>
  <c r="AV94" i="45"/>
  <c r="AM94" i="45"/>
  <c r="AD94" i="45" s="1"/>
  <c r="AJ94" i="45"/>
  <c r="AI94" i="45"/>
  <c r="AH94" i="45"/>
  <c r="AG94" i="45"/>
  <c r="AF94" i="45"/>
  <c r="AE94" i="45"/>
  <c r="BN93" i="45"/>
  <c r="BE93" i="45"/>
  <c r="AV93" i="45"/>
  <c r="AM93" i="45"/>
  <c r="AJ93" i="45"/>
  <c r="AI93" i="45"/>
  <c r="AH93" i="45"/>
  <c r="AG93" i="45"/>
  <c r="AF93" i="45"/>
  <c r="AE93" i="45"/>
  <c r="BN92" i="45"/>
  <c r="BM92" i="45"/>
  <c r="BL92" i="45"/>
  <c r="BE92" i="45"/>
  <c r="BD92" i="45"/>
  <c r="BC92" i="45"/>
  <c r="AV92" i="45"/>
  <c r="AU92" i="45"/>
  <c r="AT92" i="45"/>
  <c r="AM92" i="45"/>
  <c r="AL92" i="45"/>
  <c r="AK92" i="45"/>
  <c r="AJ92" i="45"/>
  <c r="AI92" i="45"/>
  <c r="AH92" i="45"/>
  <c r="AG92" i="45"/>
  <c r="AF92" i="45"/>
  <c r="AE92" i="45"/>
  <c r="AC92" i="45"/>
  <c r="AB92" i="45"/>
  <c r="R92" i="45"/>
  <c r="M92" i="45"/>
  <c r="K92" i="45"/>
  <c r="BN91" i="45"/>
  <c r="BE91" i="45"/>
  <c r="AV91" i="45"/>
  <c r="AM91" i="45"/>
  <c r="AJ91" i="45"/>
  <c r="AI91" i="45"/>
  <c r="AH91" i="45"/>
  <c r="AG91" i="45"/>
  <c r="AF91" i="45"/>
  <c r="AE91" i="45"/>
  <c r="BN90" i="45"/>
  <c r="BE90" i="45"/>
  <c r="AV90" i="45"/>
  <c r="AM90" i="45"/>
  <c r="AD90" i="45" s="1"/>
  <c r="AJ90" i="45"/>
  <c r="AI90" i="45"/>
  <c r="AH90" i="45"/>
  <c r="AG90" i="45"/>
  <c r="AF90" i="45"/>
  <c r="AE90" i="45"/>
  <c r="BN89" i="45"/>
  <c r="BE89" i="45"/>
  <c r="AV89" i="45"/>
  <c r="AM89" i="45"/>
  <c r="AD89" i="45" s="1"/>
  <c r="AJ89" i="45"/>
  <c r="AI89" i="45"/>
  <c r="AH89" i="45"/>
  <c r="AG89" i="45"/>
  <c r="AF89" i="45"/>
  <c r="AE89" i="45"/>
  <c r="BN88" i="45"/>
  <c r="BM88" i="45"/>
  <c r="BL88" i="45"/>
  <c r="BE88" i="45"/>
  <c r="BD88" i="45"/>
  <c r="BC88" i="45"/>
  <c r="AV88" i="45"/>
  <c r="AU88" i="45"/>
  <c r="AT88" i="45"/>
  <c r="AM88" i="45"/>
  <c r="AD88" i="45" s="1"/>
  <c r="AL88" i="45"/>
  <c r="AK88" i="45"/>
  <c r="AJ88" i="45"/>
  <c r="AI88" i="45"/>
  <c r="AH88" i="45"/>
  <c r="AG88" i="45"/>
  <c r="AF88" i="45"/>
  <c r="AE88" i="45"/>
  <c r="AC88" i="45"/>
  <c r="AB88" i="45"/>
  <c r="R88" i="45"/>
  <c r="M88" i="45"/>
  <c r="K88" i="45"/>
  <c r="BN87" i="45"/>
  <c r="BE87" i="45"/>
  <c r="AV87" i="45"/>
  <c r="AM87" i="45"/>
  <c r="AJ87" i="45"/>
  <c r="AI87" i="45"/>
  <c r="AH87" i="45"/>
  <c r="AG87" i="45"/>
  <c r="AF87" i="45"/>
  <c r="AE87" i="45"/>
  <c r="BN86" i="45"/>
  <c r="BE86" i="45"/>
  <c r="AV86" i="45"/>
  <c r="AM86" i="45"/>
  <c r="AD86" i="45" s="1"/>
  <c r="AJ86" i="45"/>
  <c r="AI86" i="45"/>
  <c r="AH86" i="45"/>
  <c r="AG86" i="45"/>
  <c r="AF86" i="45"/>
  <c r="AE86" i="45"/>
  <c r="BN85" i="45"/>
  <c r="BE85" i="45"/>
  <c r="AV85" i="45"/>
  <c r="AM85" i="45"/>
  <c r="AJ85" i="45"/>
  <c r="AI85" i="45"/>
  <c r="AH85" i="45"/>
  <c r="AG85" i="45"/>
  <c r="AF85" i="45"/>
  <c r="AE85" i="45"/>
  <c r="BN84" i="45"/>
  <c r="BM84" i="45"/>
  <c r="BL84" i="45"/>
  <c r="BE84" i="45"/>
  <c r="BD84" i="45"/>
  <c r="BC84" i="45"/>
  <c r="AV84" i="45"/>
  <c r="AU84" i="45"/>
  <c r="AT84" i="45"/>
  <c r="AM84" i="45"/>
  <c r="AL84" i="45"/>
  <c r="AK84" i="45"/>
  <c r="AJ84" i="45"/>
  <c r="AI84" i="45"/>
  <c r="AH84" i="45"/>
  <c r="AG84" i="45"/>
  <c r="AF84" i="45"/>
  <c r="AE84" i="45"/>
  <c r="AC84" i="45"/>
  <c r="AB84" i="45"/>
  <c r="R84" i="45"/>
  <c r="M84" i="45"/>
  <c r="K84" i="45"/>
  <c r="BN83" i="45"/>
  <c r="BE83" i="45"/>
  <c r="AV83" i="45"/>
  <c r="AM83" i="45"/>
  <c r="AJ83" i="45"/>
  <c r="AI83" i="45"/>
  <c r="AH83" i="45"/>
  <c r="AG83" i="45"/>
  <c r="AF83" i="45"/>
  <c r="AE83" i="45"/>
  <c r="BN82" i="45"/>
  <c r="BE82" i="45"/>
  <c r="AV82" i="45"/>
  <c r="AM82" i="45"/>
  <c r="AD82" i="45" s="1"/>
  <c r="AJ82" i="45"/>
  <c r="AI82" i="45"/>
  <c r="AH82" i="45"/>
  <c r="AG82" i="45"/>
  <c r="AF82" i="45"/>
  <c r="AE82" i="45"/>
  <c r="BN81" i="45"/>
  <c r="BE81" i="45"/>
  <c r="AV81" i="45"/>
  <c r="AM81" i="45"/>
  <c r="AD81" i="45" s="1"/>
  <c r="AJ81" i="45"/>
  <c r="AI81" i="45"/>
  <c r="AH81" i="45"/>
  <c r="AG81" i="45"/>
  <c r="AF81" i="45"/>
  <c r="AE81" i="45"/>
  <c r="BN80" i="45"/>
  <c r="BM80" i="45"/>
  <c r="BL80" i="45"/>
  <c r="BE80" i="45"/>
  <c r="BD80" i="45"/>
  <c r="BC80" i="45"/>
  <c r="AV80" i="45"/>
  <c r="AU80" i="45"/>
  <c r="AT80" i="45"/>
  <c r="AM80" i="45"/>
  <c r="AL80" i="45"/>
  <c r="AK80" i="45"/>
  <c r="AJ80" i="45"/>
  <c r="AI80" i="45"/>
  <c r="AH80" i="45"/>
  <c r="AG80" i="45"/>
  <c r="AF80" i="45"/>
  <c r="AE80" i="45"/>
  <c r="AC80" i="45"/>
  <c r="AB80" i="45"/>
  <c r="R80" i="45"/>
  <c r="M80" i="45"/>
  <c r="K80" i="45"/>
  <c r="BN79" i="45"/>
  <c r="BE79" i="45"/>
  <c r="AV79" i="45"/>
  <c r="AM79" i="45"/>
  <c r="AJ79" i="45"/>
  <c r="AI79" i="45"/>
  <c r="AH79" i="45"/>
  <c r="AG79" i="45"/>
  <c r="AF79" i="45"/>
  <c r="AE79" i="45"/>
  <c r="BN78" i="45"/>
  <c r="BE78" i="45"/>
  <c r="AV78" i="45"/>
  <c r="AD78" i="45" s="1"/>
  <c r="AM78" i="45"/>
  <c r="AJ78" i="45"/>
  <c r="AI78" i="45"/>
  <c r="AH78" i="45"/>
  <c r="AG78" i="45"/>
  <c r="AF78" i="45"/>
  <c r="AE78" i="45"/>
  <c r="BN77" i="45"/>
  <c r="BE77" i="45"/>
  <c r="AV77" i="45"/>
  <c r="AM77" i="45"/>
  <c r="AJ77" i="45"/>
  <c r="AI77" i="45"/>
  <c r="AH77" i="45"/>
  <c r="AG77" i="45"/>
  <c r="AF77" i="45"/>
  <c r="AE77" i="45"/>
  <c r="BN76" i="45"/>
  <c r="BM76" i="45"/>
  <c r="BL76" i="45"/>
  <c r="BE76" i="45"/>
  <c r="AD76" i="45" s="1"/>
  <c r="BD76" i="45"/>
  <c r="BC76" i="45"/>
  <c r="AV76" i="45"/>
  <c r="AU76" i="45"/>
  <c r="AT76" i="45"/>
  <c r="AM76" i="45"/>
  <c r="AL76" i="45"/>
  <c r="AK76" i="45"/>
  <c r="AJ76" i="45"/>
  <c r="AI76" i="45"/>
  <c r="AH76" i="45"/>
  <c r="AG76" i="45"/>
  <c r="AF76" i="45"/>
  <c r="AE76" i="45"/>
  <c r="AC76" i="45"/>
  <c r="AB76" i="45"/>
  <c r="R76" i="45"/>
  <c r="M76" i="45"/>
  <c r="K76" i="45"/>
  <c r="BN75" i="45"/>
  <c r="BE75" i="45"/>
  <c r="AV75" i="45"/>
  <c r="AM75" i="45"/>
  <c r="AD75" i="45" s="1"/>
  <c r="AJ75" i="45"/>
  <c r="AI75" i="45"/>
  <c r="AH75" i="45"/>
  <c r="AG75" i="45"/>
  <c r="AF75" i="45"/>
  <c r="AE75" i="45"/>
  <c r="BN74" i="45"/>
  <c r="BE74" i="45"/>
  <c r="AV74" i="45"/>
  <c r="AM74" i="45"/>
  <c r="AJ74" i="45"/>
  <c r="AI74" i="45"/>
  <c r="AH74" i="45"/>
  <c r="AG74" i="45"/>
  <c r="AF74" i="45"/>
  <c r="AE74" i="45"/>
  <c r="BN73" i="45"/>
  <c r="BE73" i="45"/>
  <c r="AV73" i="45"/>
  <c r="AM73" i="45"/>
  <c r="AD73" i="45" s="1"/>
  <c r="AJ73" i="45"/>
  <c r="AI73" i="45"/>
  <c r="AH73" i="45"/>
  <c r="AG73" i="45"/>
  <c r="AF73" i="45"/>
  <c r="AE73" i="45"/>
  <c r="BN72" i="45"/>
  <c r="BM72" i="45"/>
  <c r="BL72" i="45"/>
  <c r="BE72" i="45"/>
  <c r="BD72" i="45"/>
  <c r="BC72" i="45"/>
  <c r="AV72" i="45"/>
  <c r="AU72" i="45"/>
  <c r="AT72" i="45"/>
  <c r="AM72" i="45"/>
  <c r="AD72" i="45" s="1"/>
  <c r="AL72" i="45"/>
  <c r="AK72" i="45"/>
  <c r="AJ72" i="45"/>
  <c r="AI72" i="45"/>
  <c r="AH72" i="45"/>
  <c r="AG72" i="45"/>
  <c r="AF72" i="45"/>
  <c r="AE72" i="45"/>
  <c r="AC72" i="45"/>
  <c r="AB72" i="45"/>
  <c r="R72" i="45"/>
  <c r="M72" i="45"/>
  <c r="K72" i="45"/>
  <c r="BN71" i="45"/>
  <c r="BE71" i="45"/>
  <c r="AV71" i="45"/>
  <c r="AM71" i="45"/>
  <c r="AJ71" i="45"/>
  <c r="AI71" i="45"/>
  <c r="AH71" i="45"/>
  <c r="AG71" i="45"/>
  <c r="AF71" i="45"/>
  <c r="AE71" i="45"/>
  <c r="BN70" i="45"/>
  <c r="AD70" i="45" s="1"/>
  <c r="BE70" i="45"/>
  <c r="AV70" i="45"/>
  <c r="AM70" i="45"/>
  <c r="AJ70" i="45"/>
  <c r="AI70" i="45"/>
  <c r="AH70" i="45"/>
  <c r="AG70" i="45"/>
  <c r="AF70" i="45"/>
  <c r="AE70" i="45"/>
  <c r="BN69" i="45"/>
  <c r="BE69" i="45"/>
  <c r="AV69" i="45"/>
  <c r="AM69" i="45"/>
  <c r="AJ69" i="45"/>
  <c r="AI69" i="45"/>
  <c r="AH69" i="45"/>
  <c r="AG69" i="45"/>
  <c r="AF69" i="45"/>
  <c r="AE69" i="45"/>
  <c r="BN68" i="45"/>
  <c r="BM68" i="45"/>
  <c r="BL68" i="45"/>
  <c r="BE68" i="45"/>
  <c r="BD68" i="45"/>
  <c r="BC68" i="45"/>
  <c r="AV68" i="45"/>
  <c r="AU68" i="45"/>
  <c r="AT68" i="45"/>
  <c r="AM68" i="45"/>
  <c r="AL68" i="45"/>
  <c r="AK68" i="45"/>
  <c r="AJ68" i="45"/>
  <c r="AI68" i="45"/>
  <c r="AH68" i="45"/>
  <c r="AG68" i="45"/>
  <c r="AF68" i="45"/>
  <c r="AE68" i="45"/>
  <c r="AC68" i="45"/>
  <c r="AB68" i="45"/>
  <c r="R68" i="45"/>
  <c r="M68" i="45"/>
  <c r="K68" i="45"/>
  <c r="BN67" i="45"/>
  <c r="BE67" i="45"/>
  <c r="AV67" i="45"/>
  <c r="AM67" i="45"/>
  <c r="AJ67" i="45"/>
  <c r="AI67" i="45"/>
  <c r="AH67" i="45"/>
  <c r="AG67" i="45"/>
  <c r="AF67" i="45"/>
  <c r="AE67" i="45"/>
  <c r="BN66" i="45"/>
  <c r="BE66" i="45"/>
  <c r="AV66" i="45"/>
  <c r="AM66" i="45"/>
  <c r="AD66" i="45" s="1"/>
  <c r="AJ66" i="45"/>
  <c r="AI66" i="45"/>
  <c r="AH66" i="45"/>
  <c r="AG66" i="45"/>
  <c r="AF66" i="45"/>
  <c r="AE66" i="45"/>
  <c r="BN65" i="45"/>
  <c r="BE65" i="45"/>
  <c r="AV65" i="45"/>
  <c r="AM65" i="45"/>
  <c r="AD65" i="45" s="1"/>
  <c r="AJ65" i="45"/>
  <c r="AI65" i="45"/>
  <c r="AH65" i="45"/>
  <c r="AG65" i="45"/>
  <c r="AF65" i="45"/>
  <c r="AE65" i="45"/>
  <c r="BN64" i="45"/>
  <c r="BM64" i="45"/>
  <c r="BL64" i="45"/>
  <c r="BE64" i="45"/>
  <c r="BD64" i="45"/>
  <c r="BC64" i="45"/>
  <c r="AV64" i="45"/>
  <c r="AU64" i="45"/>
  <c r="AT64" i="45"/>
  <c r="AM64" i="45"/>
  <c r="AL64" i="45"/>
  <c r="AK64" i="45"/>
  <c r="AJ64" i="45"/>
  <c r="AI64" i="45"/>
  <c r="AH64" i="45"/>
  <c r="AG64" i="45"/>
  <c r="AF64" i="45"/>
  <c r="AE64" i="45"/>
  <c r="AC64" i="45"/>
  <c r="AB64" i="45"/>
  <c r="R64" i="45"/>
  <c r="M64" i="45"/>
  <c r="K64" i="45"/>
  <c r="BN63" i="45"/>
  <c r="BE63" i="45"/>
  <c r="AV63" i="45"/>
  <c r="AM63" i="45"/>
  <c r="AJ63" i="45"/>
  <c r="AI63" i="45"/>
  <c r="AH63" i="45"/>
  <c r="AG63" i="45"/>
  <c r="AF63" i="45"/>
  <c r="AE63" i="45"/>
  <c r="BN62" i="45"/>
  <c r="BE62" i="45"/>
  <c r="AV62" i="45"/>
  <c r="AM62" i="45"/>
  <c r="AJ62" i="45"/>
  <c r="AI62" i="45"/>
  <c r="AH62" i="45"/>
  <c r="AG62" i="45"/>
  <c r="AF62" i="45"/>
  <c r="AE62" i="45"/>
  <c r="BN61" i="45"/>
  <c r="BE61" i="45"/>
  <c r="AV61" i="45"/>
  <c r="AM61" i="45"/>
  <c r="AJ61" i="45"/>
  <c r="AI61" i="45"/>
  <c r="AH61" i="45"/>
  <c r="AG61" i="45"/>
  <c r="AF61" i="45"/>
  <c r="AE61" i="45"/>
  <c r="BN60" i="45"/>
  <c r="BM60" i="45"/>
  <c r="BL60" i="45"/>
  <c r="BE60" i="45"/>
  <c r="AD60" i="45" s="1"/>
  <c r="BD60" i="45"/>
  <c r="BC60" i="45"/>
  <c r="AV60" i="45"/>
  <c r="AU60" i="45"/>
  <c r="AT60" i="45"/>
  <c r="AM60" i="45"/>
  <c r="AL60" i="45"/>
  <c r="AK60" i="45"/>
  <c r="AJ60" i="45"/>
  <c r="AI60" i="45"/>
  <c r="AH60" i="45"/>
  <c r="AG60" i="45"/>
  <c r="AF60" i="45"/>
  <c r="AE60" i="45"/>
  <c r="AC60" i="45"/>
  <c r="AB60" i="45"/>
  <c r="R60" i="45"/>
  <c r="M60" i="45"/>
  <c r="K60" i="45"/>
  <c r="BN59" i="45"/>
  <c r="BE59" i="45"/>
  <c r="AV59" i="45"/>
  <c r="AM59" i="45"/>
  <c r="AD59" i="45" s="1"/>
  <c r="AJ59" i="45"/>
  <c r="AI59" i="45"/>
  <c r="AH59" i="45"/>
  <c r="AG59" i="45"/>
  <c r="AF59" i="45"/>
  <c r="AE59" i="45"/>
  <c r="BN58" i="45"/>
  <c r="BE58" i="45"/>
  <c r="AV58" i="45"/>
  <c r="AM58" i="45"/>
  <c r="AJ58" i="45"/>
  <c r="AI58" i="45"/>
  <c r="AH58" i="45"/>
  <c r="AG58" i="45"/>
  <c r="AF58" i="45"/>
  <c r="AE58" i="45"/>
  <c r="BN57" i="45"/>
  <c r="BE57" i="45"/>
  <c r="AV57" i="45"/>
  <c r="AM57" i="45"/>
  <c r="AD57" i="45" s="1"/>
  <c r="AJ57" i="45"/>
  <c r="AI57" i="45"/>
  <c r="AH57" i="45"/>
  <c r="AG57" i="45"/>
  <c r="AF57" i="45"/>
  <c r="AE57" i="45"/>
  <c r="BN56" i="45"/>
  <c r="BM56" i="45"/>
  <c r="BL56" i="45"/>
  <c r="BE56" i="45"/>
  <c r="BD56" i="45"/>
  <c r="BC56" i="45"/>
  <c r="AV56" i="45"/>
  <c r="AU56" i="45"/>
  <c r="AT56" i="45"/>
  <c r="AM56" i="45"/>
  <c r="AD56" i="45" s="1"/>
  <c r="AL56" i="45"/>
  <c r="AK56" i="45"/>
  <c r="AJ56" i="45"/>
  <c r="AI56" i="45"/>
  <c r="AH56" i="45"/>
  <c r="AG56" i="45"/>
  <c r="AF56" i="45"/>
  <c r="AE56" i="45"/>
  <c r="AC56" i="45"/>
  <c r="AB56" i="45"/>
  <c r="R56" i="45"/>
  <c r="M56" i="45"/>
  <c r="K56" i="45"/>
  <c r="BN55" i="45"/>
  <c r="BE55" i="45"/>
  <c r="AV55" i="45"/>
  <c r="AM55" i="45"/>
  <c r="AJ55" i="45"/>
  <c r="AI55" i="45"/>
  <c r="AH55" i="45"/>
  <c r="AG55" i="45"/>
  <c r="AF55" i="45"/>
  <c r="AE55" i="45"/>
  <c r="BN54" i="45"/>
  <c r="AD54" i="45" s="1"/>
  <c r="BE54" i="45"/>
  <c r="AV54" i="45"/>
  <c r="AM54" i="45"/>
  <c r="AJ54" i="45"/>
  <c r="AI54" i="45"/>
  <c r="AH54" i="45"/>
  <c r="AG54" i="45"/>
  <c r="AF54" i="45"/>
  <c r="AE54" i="45"/>
  <c r="BN53" i="45"/>
  <c r="BE53" i="45"/>
  <c r="AV53" i="45"/>
  <c r="AM53" i="45"/>
  <c r="AJ53" i="45"/>
  <c r="AI53" i="45"/>
  <c r="AH53" i="45"/>
  <c r="AG53" i="45"/>
  <c r="AF53" i="45"/>
  <c r="AE53" i="45"/>
  <c r="BN52" i="45"/>
  <c r="BM52" i="45"/>
  <c r="BL52" i="45"/>
  <c r="BE52" i="45"/>
  <c r="BD52" i="45"/>
  <c r="BC52" i="45"/>
  <c r="AV52" i="45"/>
  <c r="AU52" i="45"/>
  <c r="AT52" i="45"/>
  <c r="AM52" i="45"/>
  <c r="AL52" i="45"/>
  <c r="AK52" i="45"/>
  <c r="AJ52" i="45"/>
  <c r="AI52" i="45"/>
  <c r="AH52" i="45"/>
  <c r="AG52" i="45"/>
  <c r="AF52" i="45"/>
  <c r="AE52" i="45"/>
  <c r="AC52" i="45"/>
  <c r="AB52" i="45"/>
  <c r="R52" i="45"/>
  <c r="M52" i="45"/>
  <c r="K52" i="45"/>
  <c r="BN51" i="45"/>
  <c r="BE51" i="45"/>
  <c r="AV51" i="45"/>
  <c r="AM51" i="45"/>
  <c r="AJ51" i="45"/>
  <c r="AI51" i="45"/>
  <c r="AH51" i="45"/>
  <c r="AG51" i="45"/>
  <c r="AF51" i="45"/>
  <c r="AE51" i="45"/>
  <c r="BN50" i="45"/>
  <c r="BE50" i="45"/>
  <c r="AV50" i="45"/>
  <c r="AM50" i="45"/>
  <c r="AD50" i="45" s="1"/>
  <c r="AJ50" i="45"/>
  <c r="AI50" i="45"/>
  <c r="AH50" i="45"/>
  <c r="AG50" i="45"/>
  <c r="AF50" i="45"/>
  <c r="AE50" i="45"/>
  <c r="BN49" i="45"/>
  <c r="BE49" i="45"/>
  <c r="AV49" i="45"/>
  <c r="AM49" i="45"/>
  <c r="AD49" i="45" s="1"/>
  <c r="AJ49" i="45"/>
  <c r="AI49" i="45"/>
  <c r="AH49" i="45"/>
  <c r="AG49" i="45"/>
  <c r="AF49" i="45"/>
  <c r="AE49" i="45"/>
  <c r="BN48" i="45"/>
  <c r="BM48" i="45"/>
  <c r="BL48" i="45"/>
  <c r="BE48" i="45"/>
  <c r="AD48" i="45" s="1"/>
  <c r="BD48" i="45"/>
  <c r="BC48" i="45"/>
  <c r="AV48" i="45"/>
  <c r="AU48" i="45"/>
  <c r="AT48" i="45"/>
  <c r="AM48" i="45"/>
  <c r="AL48" i="45"/>
  <c r="AK48" i="45"/>
  <c r="AJ48" i="45"/>
  <c r="AI48" i="45"/>
  <c r="AH48" i="45"/>
  <c r="AG48" i="45"/>
  <c r="AF48" i="45"/>
  <c r="AE48" i="45"/>
  <c r="AC48" i="45"/>
  <c r="AB48" i="45"/>
  <c r="R48" i="45"/>
  <c r="M48" i="45"/>
  <c r="K48" i="45"/>
  <c r="BN47" i="45"/>
  <c r="BE47" i="45"/>
  <c r="AV47" i="45"/>
  <c r="AM47" i="45"/>
  <c r="AJ47" i="45"/>
  <c r="AI47" i="45"/>
  <c r="AH47" i="45"/>
  <c r="AG47" i="45"/>
  <c r="AF47" i="45"/>
  <c r="AE47" i="45"/>
  <c r="BN46" i="45"/>
  <c r="BE46" i="45"/>
  <c r="AV46" i="45"/>
  <c r="AM46" i="45"/>
  <c r="AJ46" i="45"/>
  <c r="AI46" i="45"/>
  <c r="AH46" i="45"/>
  <c r="AG46" i="45"/>
  <c r="AF46" i="45"/>
  <c r="AE46" i="45"/>
  <c r="BN45" i="45"/>
  <c r="BE45" i="45"/>
  <c r="AV45" i="45"/>
  <c r="AM45" i="45"/>
  <c r="AJ45" i="45"/>
  <c r="AI45" i="45"/>
  <c r="AH45" i="45"/>
  <c r="AG45" i="45"/>
  <c r="AF45" i="45"/>
  <c r="AE45" i="45"/>
  <c r="BN44" i="45"/>
  <c r="BM44" i="45"/>
  <c r="BL44" i="45"/>
  <c r="BE44" i="45"/>
  <c r="BD44" i="45"/>
  <c r="BC44" i="45"/>
  <c r="AV44" i="45"/>
  <c r="AU44" i="45"/>
  <c r="AT44" i="45"/>
  <c r="AM44" i="45"/>
  <c r="AL44" i="45"/>
  <c r="AK44" i="45"/>
  <c r="AJ44" i="45"/>
  <c r="AI44" i="45"/>
  <c r="AH44" i="45"/>
  <c r="AG44" i="45"/>
  <c r="AF44" i="45"/>
  <c r="AE44" i="45"/>
  <c r="AC44" i="45"/>
  <c r="AB44" i="45"/>
  <c r="R44" i="45"/>
  <c r="M44" i="45"/>
  <c r="K44" i="45"/>
  <c r="BN43" i="45"/>
  <c r="BE43" i="45"/>
  <c r="AV43" i="45"/>
  <c r="AM43" i="45"/>
  <c r="AD43" i="45" s="1"/>
  <c r="AJ43" i="45"/>
  <c r="AI43" i="45"/>
  <c r="AH43" i="45"/>
  <c r="AG43" i="45"/>
  <c r="AF43" i="45"/>
  <c r="AE43" i="45"/>
  <c r="BN42" i="45"/>
  <c r="BE42" i="45"/>
  <c r="AV42" i="45"/>
  <c r="AM42" i="45"/>
  <c r="AJ42" i="45"/>
  <c r="AI42" i="45"/>
  <c r="AH42" i="45"/>
  <c r="AG42" i="45"/>
  <c r="AF42" i="45"/>
  <c r="AE42" i="45"/>
  <c r="BN41" i="45"/>
  <c r="BE41" i="45"/>
  <c r="AV41" i="45"/>
  <c r="AM41" i="45"/>
  <c r="AD41" i="45" s="1"/>
  <c r="AJ41" i="45"/>
  <c r="AI41" i="45"/>
  <c r="AH41" i="45"/>
  <c r="AG41" i="45"/>
  <c r="AF41" i="45"/>
  <c r="AE41" i="45"/>
  <c r="BN40" i="45"/>
  <c r="BM40" i="45"/>
  <c r="BL40" i="45"/>
  <c r="BE40" i="45"/>
  <c r="BD40" i="45"/>
  <c r="BC40" i="45"/>
  <c r="AV40" i="45"/>
  <c r="AU40" i="45"/>
  <c r="AT40" i="45"/>
  <c r="AM40" i="45"/>
  <c r="AL40" i="45"/>
  <c r="AK40" i="45"/>
  <c r="AJ40" i="45"/>
  <c r="AI40" i="45"/>
  <c r="AH40" i="45"/>
  <c r="AG40" i="45"/>
  <c r="AF40" i="45"/>
  <c r="AE40" i="45"/>
  <c r="AC40" i="45"/>
  <c r="AB40" i="45"/>
  <c r="R40" i="45"/>
  <c r="M40" i="45"/>
  <c r="K40" i="45"/>
  <c r="BN39" i="45"/>
  <c r="BE39" i="45"/>
  <c r="AV39" i="45"/>
  <c r="AM39" i="45"/>
  <c r="AJ39" i="45"/>
  <c r="AI39" i="45"/>
  <c r="AH39" i="45"/>
  <c r="AG39" i="45"/>
  <c r="AF39" i="45"/>
  <c r="AE39" i="45"/>
  <c r="BN38" i="45"/>
  <c r="BE38" i="45"/>
  <c r="AD38" i="45" s="1"/>
  <c r="AV38" i="45"/>
  <c r="AM38" i="45"/>
  <c r="AJ38" i="45"/>
  <c r="AI38" i="45"/>
  <c r="AH38" i="45"/>
  <c r="AG38" i="45"/>
  <c r="AF38" i="45"/>
  <c r="AE38" i="45"/>
  <c r="BN37" i="45"/>
  <c r="BE37" i="45"/>
  <c r="AV37" i="45"/>
  <c r="AM37" i="45"/>
  <c r="AJ37" i="45"/>
  <c r="AI37" i="45"/>
  <c r="AH37" i="45"/>
  <c r="AG37" i="45"/>
  <c r="AF37" i="45"/>
  <c r="AE37" i="45"/>
  <c r="BN36" i="45"/>
  <c r="BM36" i="45"/>
  <c r="BL36" i="45"/>
  <c r="BE36" i="45"/>
  <c r="BD36" i="45"/>
  <c r="BC36" i="45"/>
  <c r="AV36" i="45"/>
  <c r="AU36" i="45"/>
  <c r="AT36" i="45"/>
  <c r="AM36" i="45"/>
  <c r="AL36" i="45"/>
  <c r="AK36" i="45"/>
  <c r="AJ36" i="45"/>
  <c r="AI36" i="45"/>
  <c r="AH36" i="45"/>
  <c r="AG36" i="45"/>
  <c r="AF36" i="45"/>
  <c r="AE36" i="45"/>
  <c r="AC36" i="45"/>
  <c r="AB36" i="45"/>
  <c r="R36" i="45"/>
  <c r="M36" i="45"/>
  <c r="K36" i="45"/>
  <c r="BN35" i="45"/>
  <c r="BE35" i="45"/>
  <c r="AV35" i="45"/>
  <c r="AM35" i="45"/>
  <c r="AJ35" i="45"/>
  <c r="AI35" i="45"/>
  <c r="AH35" i="45"/>
  <c r="AG35" i="45"/>
  <c r="AF35" i="45"/>
  <c r="AE35" i="45"/>
  <c r="BN34" i="45"/>
  <c r="BE34" i="45"/>
  <c r="AV34" i="45"/>
  <c r="AM34" i="45"/>
  <c r="AE34" i="45"/>
  <c r="BN33" i="45"/>
  <c r="BE33" i="45"/>
  <c r="AV33" i="45"/>
  <c r="AM33" i="45"/>
  <c r="AJ33" i="45"/>
  <c r="AI33" i="45"/>
  <c r="AH33" i="45"/>
  <c r="AG33" i="45"/>
  <c r="AF33" i="45"/>
  <c r="AE33" i="45"/>
  <c r="BN32" i="45"/>
  <c r="BE32" i="45"/>
  <c r="AV32" i="45"/>
  <c r="AM32" i="45"/>
  <c r="AD32" i="45" s="1"/>
  <c r="AJ32" i="45"/>
  <c r="AI32" i="45"/>
  <c r="AH32" i="45"/>
  <c r="AG32" i="45"/>
  <c r="AF32" i="45"/>
  <c r="AE32" i="45"/>
  <c r="BN31" i="45"/>
  <c r="BM31" i="45"/>
  <c r="BL31" i="45"/>
  <c r="BE31" i="45"/>
  <c r="BD31" i="45"/>
  <c r="BC31" i="45"/>
  <c r="AV31" i="45"/>
  <c r="AD31" i="45" s="1"/>
  <c r="AT31" i="45"/>
  <c r="AM31" i="45"/>
  <c r="AK31" i="45"/>
  <c r="AJ31" i="45"/>
  <c r="AI31" i="45"/>
  <c r="AH31" i="45"/>
  <c r="AG31" i="45"/>
  <c r="AF31" i="45"/>
  <c r="AE31" i="45"/>
  <c r="AC31" i="45"/>
  <c r="AB31" i="45"/>
  <c r="R31" i="45"/>
  <c r="K31" i="45"/>
  <c r="BN30" i="45"/>
  <c r="BE30" i="45"/>
  <c r="AV30" i="45"/>
  <c r="AM30" i="45"/>
  <c r="AJ30" i="45"/>
  <c r="AI30" i="45"/>
  <c r="AH30" i="45"/>
  <c r="AG30" i="45"/>
  <c r="AF30" i="45"/>
  <c r="AE30" i="45"/>
  <c r="BN29" i="45"/>
  <c r="AD29" i="45" s="1"/>
  <c r="BE29" i="45"/>
  <c r="AV29" i="45"/>
  <c r="AM29" i="45"/>
  <c r="AJ29" i="45"/>
  <c r="AI29" i="45"/>
  <c r="AH29" i="45"/>
  <c r="AG29" i="45"/>
  <c r="AF29" i="45"/>
  <c r="AE29" i="45"/>
  <c r="BN28" i="45"/>
  <c r="BE28" i="45"/>
  <c r="AD28" i="45" s="1"/>
  <c r="AV28" i="45"/>
  <c r="AM28" i="45"/>
  <c r="AJ28" i="45"/>
  <c r="AI28" i="45"/>
  <c r="AH28" i="45"/>
  <c r="AG28" i="45"/>
  <c r="AF28" i="45"/>
  <c r="AE28" i="45"/>
  <c r="BN27" i="45"/>
  <c r="BM27" i="45"/>
  <c r="BL27" i="45"/>
  <c r="BE27" i="45"/>
  <c r="BD27" i="45"/>
  <c r="BC27" i="45"/>
  <c r="AV27" i="45"/>
  <c r="AU27" i="45"/>
  <c r="AT27" i="45"/>
  <c r="AM27" i="45"/>
  <c r="AL27" i="45"/>
  <c r="AK27" i="45"/>
  <c r="AJ27" i="45"/>
  <c r="AI27" i="45"/>
  <c r="AH27" i="45"/>
  <c r="AG27" i="45"/>
  <c r="AF27" i="45"/>
  <c r="AE27" i="45"/>
  <c r="AC27" i="45"/>
  <c r="AB27" i="45"/>
  <c r="R27" i="45"/>
  <c r="M27" i="45"/>
  <c r="K27" i="45"/>
  <c r="BN26" i="45"/>
  <c r="BE26" i="45"/>
  <c r="AV26" i="45"/>
  <c r="AM26" i="45"/>
  <c r="AJ26" i="45"/>
  <c r="AI26" i="45"/>
  <c r="AH26" i="45"/>
  <c r="AG26" i="45"/>
  <c r="AF26" i="45"/>
  <c r="AE26" i="45"/>
  <c r="BN25" i="45"/>
  <c r="BE25" i="45"/>
  <c r="AV25" i="45"/>
  <c r="AM25" i="45"/>
  <c r="AJ25" i="45"/>
  <c r="AI25" i="45"/>
  <c r="AH25" i="45"/>
  <c r="AG25" i="45"/>
  <c r="AF25" i="45"/>
  <c r="AE25" i="45"/>
  <c r="BN24" i="45"/>
  <c r="BE24" i="45"/>
  <c r="AV24" i="45"/>
  <c r="AD24" i="45" s="1"/>
  <c r="AM24" i="45"/>
  <c r="AJ24" i="45"/>
  <c r="AI24" i="45"/>
  <c r="AH24" i="45"/>
  <c r="AG24" i="45"/>
  <c r="AF24" i="45"/>
  <c r="AE24" i="45"/>
  <c r="BN23" i="45"/>
  <c r="BM23" i="45"/>
  <c r="BL23" i="45"/>
  <c r="BE23" i="45"/>
  <c r="BD23" i="45"/>
  <c r="BC23" i="45"/>
  <c r="AV23" i="45"/>
  <c r="AU23" i="45"/>
  <c r="AT23" i="45"/>
  <c r="AM23" i="45"/>
  <c r="AL23" i="45"/>
  <c r="AK23" i="45"/>
  <c r="AJ23" i="45"/>
  <c r="AI23" i="45"/>
  <c r="AH23" i="45"/>
  <c r="AG23" i="45"/>
  <c r="AF23" i="45"/>
  <c r="AE23" i="45"/>
  <c r="AC23" i="45"/>
  <c r="AB23" i="45"/>
  <c r="R23" i="45"/>
  <c r="M23" i="45"/>
  <c r="K23" i="45"/>
  <c r="BN22" i="45"/>
  <c r="BE22" i="45"/>
  <c r="AV22" i="45"/>
  <c r="AM22" i="45"/>
  <c r="AD22" i="45" s="1"/>
  <c r="AJ22" i="45"/>
  <c r="AI22" i="45"/>
  <c r="AH22" i="45"/>
  <c r="AG22" i="45"/>
  <c r="AF22" i="45"/>
  <c r="AE22" i="45"/>
  <c r="BN21" i="45"/>
  <c r="BE21" i="45"/>
  <c r="AV21" i="45"/>
  <c r="AM21" i="45"/>
  <c r="AJ21" i="45"/>
  <c r="AI21" i="45"/>
  <c r="AH21" i="45"/>
  <c r="AG21" i="45"/>
  <c r="AF21" i="45"/>
  <c r="AE21" i="45"/>
  <c r="BN20" i="45"/>
  <c r="BE20" i="45"/>
  <c r="AV20" i="45"/>
  <c r="AM20" i="45"/>
  <c r="AJ20" i="45"/>
  <c r="AI20" i="45"/>
  <c r="AH20" i="45"/>
  <c r="AG20" i="45"/>
  <c r="AF20" i="45"/>
  <c r="AE20" i="45"/>
  <c r="BN19" i="45"/>
  <c r="BM19" i="45"/>
  <c r="BL19" i="45"/>
  <c r="BE19" i="45"/>
  <c r="BD19" i="45"/>
  <c r="BC19" i="45"/>
  <c r="AV19" i="45"/>
  <c r="AU19" i="45"/>
  <c r="AT19" i="45"/>
  <c r="AM19" i="45"/>
  <c r="AL19" i="45"/>
  <c r="AK19" i="45"/>
  <c r="AJ19" i="45"/>
  <c r="AI19" i="45"/>
  <c r="AH19" i="45"/>
  <c r="AG19" i="45"/>
  <c r="AF19" i="45"/>
  <c r="AE19" i="45"/>
  <c r="AC19" i="45"/>
  <c r="AB19" i="45"/>
  <c r="R19" i="45"/>
  <c r="M19" i="45"/>
  <c r="K19" i="45"/>
  <c r="BN18" i="45"/>
  <c r="BE18" i="45"/>
  <c r="AV18" i="45"/>
  <c r="AM18" i="45"/>
  <c r="AJ18" i="45"/>
  <c r="AI18" i="45"/>
  <c r="AH18" i="45"/>
  <c r="AG18" i="45"/>
  <c r="AF18" i="45"/>
  <c r="AE18" i="45"/>
  <c r="BN17" i="45"/>
  <c r="BE17" i="45"/>
  <c r="AV17" i="45"/>
  <c r="AM17" i="45"/>
  <c r="AD17" i="45" s="1"/>
  <c r="AJ17" i="45"/>
  <c r="AI17" i="45"/>
  <c r="AH17" i="45"/>
  <c r="AG17" i="45"/>
  <c r="AF17" i="45"/>
  <c r="AE17" i="45"/>
  <c r="BN16" i="45"/>
  <c r="BE16" i="45"/>
  <c r="AV16" i="45"/>
  <c r="AM16" i="45"/>
  <c r="AD16" i="45" s="1"/>
  <c r="AJ16" i="45"/>
  <c r="AI16" i="45"/>
  <c r="AH16" i="45"/>
  <c r="AG16" i="45"/>
  <c r="AF16" i="45"/>
  <c r="AE16" i="45"/>
  <c r="BN15" i="45"/>
  <c r="BM15" i="45"/>
  <c r="BL15" i="45"/>
  <c r="BE15" i="45"/>
  <c r="BD15" i="45"/>
  <c r="BC15" i="45"/>
  <c r="AV15" i="45"/>
  <c r="AU15" i="45"/>
  <c r="AT15" i="45"/>
  <c r="AM15" i="45"/>
  <c r="AD15" i="45" s="1"/>
  <c r="AL15" i="45"/>
  <c r="AK15" i="45"/>
  <c r="AJ15" i="45"/>
  <c r="AI15" i="45"/>
  <c r="AH15" i="45"/>
  <c r="AG15" i="45"/>
  <c r="AF15" i="45"/>
  <c r="AE15" i="45"/>
  <c r="AC15" i="45"/>
  <c r="AB15" i="45"/>
  <c r="R15" i="45"/>
  <c r="M15" i="45"/>
  <c r="K15" i="45"/>
  <c r="BN14" i="45"/>
  <c r="BE14" i="45"/>
  <c r="AV14" i="45"/>
  <c r="AM14" i="45"/>
  <c r="AJ14" i="45"/>
  <c r="AI14" i="45"/>
  <c r="AH14" i="45"/>
  <c r="AG14" i="45"/>
  <c r="AF14" i="45"/>
  <c r="AE14" i="45"/>
  <c r="BN13" i="45"/>
  <c r="BE13" i="45"/>
  <c r="AD13" i="45" s="1"/>
  <c r="AV13" i="45"/>
  <c r="AM13" i="45"/>
  <c r="AJ13" i="45"/>
  <c r="AI13" i="45"/>
  <c r="AH13" i="45"/>
  <c r="AG13" i="45"/>
  <c r="AF13" i="45"/>
  <c r="AE13" i="45"/>
  <c r="BN12" i="45"/>
  <c r="BE12" i="45"/>
  <c r="AV12" i="45"/>
  <c r="AD12" i="45" s="1"/>
  <c r="AM12" i="45"/>
  <c r="AJ12" i="45"/>
  <c r="AI12" i="45"/>
  <c r="AH12" i="45"/>
  <c r="AG12" i="45"/>
  <c r="AF12" i="45"/>
  <c r="AE12" i="45"/>
  <c r="BN11" i="45"/>
  <c r="BM11" i="45"/>
  <c r="BL11" i="45"/>
  <c r="BE11" i="45"/>
  <c r="AD11" i="45" s="1"/>
  <c r="BD11" i="45"/>
  <c r="BC11" i="45"/>
  <c r="AV11" i="45"/>
  <c r="AU11" i="45"/>
  <c r="AT11" i="45"/>
  <c r="AM11" i="45"/>
  <c r="AL11" i="45"/>
  <c r="AK11" i="45"/>
  <c r="AJ11" i="45"/>
  <c r="AI11" i="45"/>
  <c r="AH11" i="45"/>
  <c r="AG11" i="45"/>
  <c r="AF11" i="45"/>
  <c r="AE11" i="45"/>
  <c r="AC11" i="45"/>
  <c r="AB11" i="45"/>
  <c r="R11" i="45"/>
  <c r="M11" i="45"/>
  <c r="K11" i="45"/>
  <c r="BX5" i="45"/>
  <c r="BF5" i="45"/>
  <c r="AN5" i="45"/>
  <c r="W5" i="45"/>
  <c r="BX4" i="45"/>
  <c r="BF4" i="45"/>
  <c r="AN4" i="45"/>
  <c r="W4" i="45"/>
  <c r="BX3" i="45"/>
  <c r="BF3" i="45"/>
  <c r="AN3" i="45"/>
  <c r="W3" i="45"/>
  <c r="BX2" i="45"/>
  <c r="BF2" i="45"/>
  <c r="AN2" i="45"/>
  <c r="W2" i="45"/>
  <c r="AD36" i="45" l="1"/>
  <c r="AD87" i="45"/>
  <c r="AD29" i="39"/>
  <c r="AD31" i="39"/>
  <c r="AD39" i="39"/>
  <c r="AD62" i="39"/>
  <c r="AD65" i="39"/>
  <c r="AD55" i="45"/>
  <c r="AD71" i="45"/>
  <c r="AD96" i="45"/>
  <c r="AD14" i="45"/>
  <c r="AD21" i="45"/>
  <c r="AD39" i="45"/>
  <c r="AD44" i="45"/>
  <c r="AD46" i="45"/>
  <c r="AD62" i="45"/>
  <c r="AD100" i="45"/>
  <c r="AD110" i="45"/>
  <c r="AD123" i="45"/>
  <c r="AD136" i="45"/>
  <c r="AD41" i="39"/>
  <c r="AD43" i="39"/>
  <c r="AD95" i="39"/>
  <c r="AD111" i="39"/>
  <c r="AD117" i="39"/>
  <c r="AD30" i="45"/>
  <c r="AD19" i="45"/>
  <c r="AD53" i="45"/>
  <c r="AD69" i="45"/>
  <c r="AD85" i="45"/>
  <c r="AD93" i="45"/>
  <c r="AD97" i="45"/>
  <c r="AD135" i="45"/>
  <c r="AD143" i="45"/>
  <c r="AD20" i="45"/>
  <c r="AD27" i="45"/>
  <c r="AD33" i="45"/>
  <c r="AD37" i="45"/>
  <c r="AD45" i="45"/>
  <c r="AD61" i="45"/>
  <c r="AD77" i="45"/>
  <c r="AD92" i="45"/>
  <c r="AD109" i="45"/>
  <c r="AD122" i="45"/>
  <c r="AD166" i="45"/>
  <c r="AD17" i="39"/>
  <c r="AD27" i="39"/>
  <c r="AD66" i="39"/>
  <c r="AD75" i="39"/>
  <c r="AD93" i="39"/>
  <c r="AD101" i="39"/>
  <c r="AD136" i="39"/>
  <c r="AD148" i="39"/>
  <c r="AD26" i="45"/>
  <c r="AD91" i="45"/>
  <c r="AD134" i="45"/>
  <c r="AD158" i="45"/>
  <c r="AD163" i="45"/>
  <c r="AD11" i="39"/>
  <c r="AD40" i="39"/>
  <c r="AD74" i="39"/>
  <c r="AD77" i="39"/>
  <c r="AD82" i="39"/>
  <c r="AD92" i="39"/>
  <c r="AD108" i="39"/>
  <c r="AD115" i="39"/>
  <c r="AD123" i="39"/>
  <c r="AD163" i="39"/>
  <c r="AD147" i="39"/>
  <c r="AD51" i="45"/>
  <c r="AD67" i="45"/>
  <c r="AD83" i="45"/>
  <c r="AD107" i="45"/>
  <c r="AD58" i="39"/>
  <c r="AD135" i="39"/>
  <c r="AD155" i="39"/>
  <c r="AD18" i="45"/>
  <c r="AD25" i="45"/>
  <c r="AD35" i="45"/>
  <c r="AD42" i="45"/>
  <c r="AD58" i="45"/>
  <c r="AD74" i="45"/>
  <c r="AD115" i="45"/>
  <c r="AD121" i="45"/>
  <c r="AD128" i="45"/>
  <c r="AD113" i="39"/>
  <c r="AD122" i="39"/>
  <c r="AD134" i="39"/>
  <c r="AD141" i="39"/>
  <c r="AD146" i="39"/>
  <c r="AD161" i="39"/>
  <c r="AD40" i="45"/>
  <c r="AD116" i="45"/>
  <c r="AD14" i="39"/>
  <c r="AD18" i="39"/>
  <c r="AD35" i="39"/>
  <c r="AD37" i="39"/>
  <c r="AD71" i="39"/>
  <c r="AD97" i="39"/>
  <c r="AD106" i="39"/>
  <c r="AD121" i="39"/>
  <c r="AD152" i="39"/>
  <c r="AD64" i="45"/>
  <c r="AD80" i="45"/>
  <c r="AD113" i="45"/>
  <c r="AD126" i="45"/>
  <c r="AD138" i="45"/>
  <c r="AD147" i="45"/>
  <c r="AD22" i="39"/>
  <c r="AD45" i="39"/>
  <c r="AD64" i="39"/>
  <c r="AD96" i="39"/>
  <c r="AD100" i="39"/>
  <c r="AD105" i="39"/>
  <c r="AD112" i="39"/>
  <c r="AD116" i="39"/>
  <c r="AD140" i="39"/>
  <c r="AD160" i="39"/>
  <c r="AD23" i="45"/>
  <c r="AD34" i="45"/>
  <c r="AD47" i="45"/>
  <c r="AD52" i="45"/>
  <c r="AD63" i="45"/>
  <c r="AD68" i="45"/>
  <c r="AD79" i="45"/>
  <c r="AD84" i="45"/>
  <c r="AD112" i="45"/>
  <c r="AD131" i="45"/>
  <c r="AD139" i="45"/>
  <c r="AD146" i="45"/>
  <c r="AD44" i="39"/>
  <c r="AD81" i="39"/>
  <c r="BN224" i="52"/>
  <c r="BE224" i="52"/>
  <c r="AV224" i="52"/>
  <c r="AM224" i="52"/>
  <c r="AD224" i="52" s="1"/>
  <c r="AJ224" i="52"/>
  <c r="AI224" i="52"/>
  <c r="AH224" i="52"/>
  <c r="AG224" i="52"/>
  <c r="AF224" i="52"/>
  <c r="AE224" i="52"/>
  <c r="BN223" i="52"/>
  <c r="BE223" i="52"/>
  <c r="AV223" i="52"/>
  <c r="AM223" i="52"/>
  <c r="AJ223" i="52"/>
  <c r="AI223" i="52"/>
  <c r="AH223" i="52"/>
  <c r="AG223" i="52"/>
  <c r="AF223" i="52"/>
  <c r="AE223" i="52"/>
  <c r="BN222" i="52"/>
  <c r="BE222" i="52"/>
  <c r="AV222" i="52"/>
  <c r="AD222" i="52" s="1"/>
  <c r="AM222" i="52"/>
  <c r="AJ222" i="52"/>
  <c r="AI222" i="52"/>
  <c r="AH222" i="52"/>
  <c r="AG222" i="52"/>
  <c r="AF222" i="52"/>
  <c r="AE222" i="52"/>
  <c r="BN221" i="52"/>
  <c r="BM221" i="52"/>
  <c r="BL221" i="52"/>
  <c r="BE221" i="52"/>
  <c r="BD221" i="52"/>
  <c r="BC221" i="52"/>
  <c r="AV221" i="52"/>
  <c r="AU221" i="52"/>
  <c r="AT221" i="52"/>
  <c r="AM221" i="52"/>
  <c r="AD221" i="52" s="1"/>
  <c r="AL221" i="52"/>
  <c r="AK221" i="52"/>
  <c r="AJ221" i="52"/>
  <c r="AI221" i="52"/>
  <c r="AH221" i="52"/>
  <c r="AG221" i="52"/>
  <c r="AF221" i="52"/>
  <c r="AE221" i="52"/>
  <c r="AC221" i="52"/>
  <c r="AB221" i="52"/>
  <c r="R221" i="52"/>
  <c r="M221" i="52"/>
  <c r="K221" i="52"/>
  <c r="BN220" i="52"/>
  <c r="BE220" i="52"/>
  <c r="AD220" i="52" s="1"/>
  <c r="AV220" i="52"/>
  <c r="AM220" i="52"/>
  <c r="AJ220" i="52"/>
  <c r="AI220" i="52"/>
  <c r="AH220" i="52"/>
  <c r="AG220" i="52"/>
  <c r="AF220" i="52"/>
  <c r="AE220" i="52"/>
  <c r="BN219" i="52"/>
  <c r="BM219" i="52"/>
  <c r="BL219" i="52"/>
  <c r="BE219" i="52"/>
  <c r="BD219" i="52"/>
  <c r="BC219" i="52"/>
  <c r="AV219" i="52"/>
  <c r="AU219" i="52"/>
  <c r="AT219" i="52"/>
  <c r="AM219" i="52"/>
  <c r="AL219" i="52"/>
  <c r="AK219" i="52"/>
  <c r="AJ219" i="52"/>
  <c r="AI219" i="52"/>
  <c r="AH219" i="52"/>
  <c r="AG219" i="52"/>
  <c r="AF219" i="52"/>
  <c r="AE219" i="52"/>
  <c r="AD219" i="52"/>
  <c r="AC219" i="52"/>
  <c r="AB219" i="52"/>
  <c r="R219" i="52"/>
  <c r="M219" i="52"/>
  <c r="K219" i="52"/>
  <c r="BN218" i="52"/>
  <c r="BE218" i="52"/>
  <c r="AV218" i="52"/>
  <c r="AM218" i="52"/>
  <c r="AD218" i="52" s="1"/>
  <c r="AJ218" i="52"/>
  <c r="AI218" i="52"/>
  <c r="AH218" i="52"/>
  <c r="AG218" i="52"/>
  <c r="AF218" i="52"/>
  <c r="AE218" i="52"/>
  <c r="BN217" i="52"/>
  <c r="BE217" i="52"/>
  <c r="AV217" i="52"/>
  <c r="AM217" i="52"/>
  <c r="AJ217" i="52"/>
  <c r="AI217" i="52"/>
  <c r="AH217" i="52"/>
  <c r="AG217" i="52"/>
  <c r="AF217" i="52"/>
  <c r="AE217" i="52"/>
  <c r="BN216" i="52"/>
  <c r="BE216" i="52"/>
  <c r="AV216" i="52"/>
  <c r="AM216" i="52"/>
  <c r="AJ216" i="52"/>
  <c r="AI216" i="52"/>
  <c r="AH216" i="52"/>
  <c r="AG216" i="52"/>
  <c r="AF216" i="52"/>
  <c r="AE216" i="52"/>
  <c r="AD216" i="52"/>
  <c r="BN215" i="52"/>
  <c r="BM215" i="52"/>
  <c r="BL215" i="52"/>
  <c r="BE215" i="52"/>
  <c r="BD215" i="52"/>
  <c r="BC215" i="52"/>
  <c r="AV215" i="52"/>
  <c r="AU215" i="52"/>
  <c r="AT215" i="52"/>
  <c r="AM215" i="52"/>
  <c r="AL215" i="52"/>
  <c r="AK215" i="52"/>
  <c r="AJ215" i="52"/>
  <c r="AI215" i="52"/>
  <c r="AH215" i="52"/>
  <c r="AG215" i="52"/>
  <c r="AF215" i="52"/>
  <c r="AE215" i="52"/>
  <c r="AC215" i="52"/>
  <c r="AB215" i="52"/>
  <c r="R215" i="52"/>
  <c r="M215" i="52"/>
  <c r="K215" i="52"/>
  <c r="BN214" i="52"/>
  <c r="BE214" i="52"/>
  <c r="AV214" i="52"/>
  <c r="AD214" i="52" s="1"/>
  <c r="AM214" i="52"/>
  <c r="AJ214" i="52"/>
  <c r="AI214" i="52"/>
  <c r="AH214" i="52"/>
  <c r="AG214" i="52"/>
  <c r="AF214" i="52"/>
  <c r="AE214" i="52"/>
  <c r="BN213" i="52"/>
  <c r="BE213" i="52"/>
  <c r="AV213" i="52"/>
  <c r="AM213" i="52"/>
  <c r="AJ213" i="52"/>
  <c r="AI213" i="52"/>
  <c r="AH213" i="52"/>
  <c r="AG213" i="52"/>
  <c r="AF213" i="52"/>
  <c r="AE213" i="52"/>
  <c r="BN212" i="52"/>
  <c r="BE212" i="52"/>
  <c r="AV212" i="52"/>
  <c r="AM212" i="52"/>
  <c r="AD212" i="52" s="1"/>
  <c r="AJ212" i="52"/>
  <c r="AI212" i="52"/>
  <c r="AH212" i="52"/>
  <c r="AG212" i="52"/>
  <c r="AF212" i="52"/>
  <c r="AE212" i="52"/>
  <c r="BN211" i="52"/>
  <c r="BM211" i="52"/>
  <c r="BL211" i="52"/>
  <c r="BE211" i="52"/>
  <c r="BD211" i="52"/>
  <c r="BC211" i="52"/>
  <c r="AV211" i="52"/>
  <c r="AU211" i="52"/>
  <c r="AT211" i="52"/>
  <c r="AM211" i="52"/>
  <c r="AL211" i="52"/>
  <c r="AK211" i="52"/>
  <c r="AJ211" i="52"/>
  <c r="AI211" i="52"/>
  <c r="AH211" i="52"/>
  <c r="AG211" i="52"/>
  <c r="AF211" i="52"/>
  <c r="AE211" i="52"/>
  <c r="AC211" i="52"/>
  <c r="AB211" i="52"/>
  <c r="R211" i="52"/>
  <c r="M211" i="52"/>
  <c r="K211" i="52"/>
  <c r="BN210" i="52"/>
  <c r="BE210" i="52"/>
  <c r="AV210" i="52"/>
  <c r="AM210" i="52"/>
  <c r="AJ210" i="52"/>
  <c r="AI210" i="52"/>
  <c r="AH210" i="52"/>
  <c r="AG210" i="52"/>
  <c r="AF210" i="52"/>
  <c r="AE210" i="52"/>
  <c r="BN209" i="52"/>
  <c r="BE209" i="52"/>
  <c r="AV209" i="52"/>
  <c r="AM209" i="52"/>
  <c r="AJ209" i="52"/>
  <c r="AI209" i="52"/>
  <c r="AH209" i="52"/>
  <c r="AG209" i="52"/>
  <c r="AF209" i="52"/>
  <c r="AE209" i="52"/>
  <c r="BN208" i="52"/>
  <c r="BM208" i="52"/>
  <c r="BL208" i="52"/>
  <c r="BE208" i="52"/>
  <c r="BD208" i="52"/>
  <c r="BC208" i="52"/>
  <c r="AV208" i="52"/>
  <c r="AU208" i="52"/>
  <c r="AT208" i="52"/>
  <c r="AM208" i="52"/>
  <c r="AL208" i="52"/>
  <c r="AK208" i="52"/>
  <c r="AJ208" i="52"/>
  <c r="AI208" i="52"/>
  <c r="AH208" i="52"/>
  <c r="AG208" i="52"/>
  <c r="AF208" i="52"/>
  <c r="AE208" i="52"/>
  <c r="AC208" i="52"/>
  <c r="AB208" i="52"/>
  <c r="R208" i="52"/>
  <c r="M208" i="52"/>
  <c r="K208" i="52"/>
  <c r="BN207" i="52"/>
  <c r="BE207" i="52"/>
  <c r="AV207" i="52"/>
  <c r="AM207" i="52"/>
  <c r="AD207" i="52" s="1"/>
  <c r="AJ207" i="52"/>
  <c r="AI207" i="52"/>
  <c r="AH207" i="52"/>
  <c r="AG207" i="52"/>
  <c r="AF207" i="52"/>
  <c r="AE207" i="52"/>
  <c r="BN206" i="52"/>
  <c r="BE206" i="52"/>
  <c r="AV206" i="52"/>
  <c r="AM206" i="52"/>
  <c r="AJ206" i="52"/>
  <c r="AI206" i="52"/>
  <c r="AH206" i="52"/>
  <c r="AG206" i="52"/>
  <c r="AF206" i="52"/>
  <c r="AE206" i="52"/>
  <c r="BN205" i="52"/>
  <c r="BE205" i="52"/>
  <c r="AV205" i="52"/>
  <c r="AD205" i="52" s="1"/>
  <c r="AM205" i="52"/>
  <c r="AJ205" i="52"/>
  <c r="AI205" i="52"/>
  <c r="AH205" i="52"/>
  <c r="AG205" i="52"/>
  <c r="AF205" i="52"/>
  <c r="AE205" i="52"/>
  <c r="BN204" i="52"/>
  <c r="BM204" i="52"/>
  <c r="BL204" i="52"/>
  <c r="BE204" i="52"/>
  <c r="BD204" i="52"/>
  <c r="BC204" i="52"/>
  <c r="AV204" i="52"/>
  <c r="AU204" i="52"/>
  <c r="AT204" i="52"/>
  <c r="AM204" i="52"/>
  <c r="AD204" i="52" s="1"/>
  <c r="AL204" i="52"/>
  <c r="AK204" i="52"/>
  <c r="AJ204" i="52"/>
  <c r="AI204" i="52"/>
  <c r="AH204" i="52"/>
  <c r="AG204" i="52"/>
  <c r="AF204" i="52"/>
  <c r="AE204" i="52"/>
  <c r="AC204" i="52"/>
  <c r="AB204" i="52"/>
  <c r="R204" i="52"/>
  <c r="M204" i="52"/>
  <c r="K204" i="52"/>
  <c r="BN203" i="52"/>
  <c r="BE203" i="52"/>
  <c r="AD203" i="52" s="1"/>
  <c r="AV203" i="52"/>
  <c r="AM203" i="52"/>
  <c r="AJ203" i="52"/>
  <c r="AI203" i="52"/>
  <c r="AH203" i="52"/>
  <c r="AG203" i="52"/>
  <c r="AF203" i="52"/>
  <c r="AE203" i="52"/>
  <c r="BN202" i="52"/>
  <c r="BE202" i="52"/>
  <c r="AV202" i="52"/>
  <c r="AM202" i="52"/>
  <c r="AD202" i="52" s="1"/>
  <c r="AJ202" i="52"/>
  <c r="AI202" i="52"/>
  <c r="AH202" i="52"/>
  <c r="AG202" i="52"/>
  <c r="AF202" i="52"/>
  <c r="AE202" i="52"/>
  <c r="BN201" i="52"/>
  <c r="BE201" i="52"/>
  <c r="AV201" i="52"/>
  <c r="AM201" i="52"/>
  <c r="AJ201" i="52"/>
  <c r="AI201" i="52"/>
  <c r="AH201" i="52"/>
  <c r="AG201" i="52"/>
  <c r="AF201" i="52"/>
  <c r="AE201" i="52"/>
  <c r="BN200" i="52"/>
  <c r="BM200" i="52"/>
  <c r="BL200" i="52"/>
  <c r="BE200" i="52"/>
  <c r="BD200" i="52"/>
  <c r="BC200" i="52"/>
  <c r="AV200" i="52"/>
  <c r="AU200" i="52"/>
  <c r="AT200" i="52"/>
  <c r="AM200" i="52"/>
  <c r="AL200" i="52"/>
  <c r="AK200" i="52"/>
  <c r="AJ200" i="52"/>
  <c r="AI200" i="52"/>
  <c r="AH200" i="52"/>
  <c r="AG200" i="52"/>
  <c r="AF200" i="52"/>
  <c r="AE200" i="52"/>
  <c r="AC200" i="52"/>
  <c r="AB200" i="52"/>
  <c r="R200" i="52"/>
  <c r="M200" i="52"/>
  <c r="K200" i="52"/>
  <c r="BN199" i="52"/>
  <c r="BE199" i="52"/>
  <c r="AV199" i="52"/>
  <c r="AM199" i="52"/>
  <c r="AD199" i="52" s="1"/>
  <c r="AJ199" i="52"/>
  <c r="AI199" i="52"/>
  <c r="AH199" i="52"/>
  <c r="AG199" i="52"/>
  <c r="AF199" i="52"/>
  <c r="AE199" i="52"/>
  <c r="BN198" i="52"/>
  <c r="BE198" i="52"/>
  <c r="AV198" i="52"/>
  <c r="AM198" i="52"/>
  <c r="AD198" i="52" s="1"/>
  <c r="AJ198" i="52"/>
  <c r="AI198" i="52"/>
  <c r="AH198" i="52"/>
  <c r="AG198" i="52"/>
  <c r="AF198" i="52"/>
  <c r="AE198" i="52"/>
  <c r="BN197" i="52"/>
  <c r="BM197" i="52"/>
  <c r="BL197" i="52"/>
  <c r="BE197" i="52"/>
  <c r="BD197" i="52"/>
  <c r="BC197" i="52"/>
  <c r="AV197" i="52"/>
  <c r="AD197" i="52" s="1"/>
  <c r="AU197" i="52"/>
  <c r="AT197" i="52"/>
  <c r="AM197" i="52"/>
  <c r="AL197" i="52"/>
  <c r="AK197" i="52"/>
  <c r="AJ197" i="52"/>
  <c r="AI197" i="52"/>
  <c r="AH197" i="52"/>
  <c r="AG197" i="52"/>
  <c r="AF197" i="52"/>
  <c r="AE197" i="52"/>
  <c r="AC197" i="52"/>
  <c r="AB197" i="52"/>
  <c r="R197" i="52"/>
  <c r="M197" i="52"/>
  <c r="K197" i="52"/>
  <c r="BN196" i="52"/>
  <c r="BE196" i="52"/>
  <c r="AV196" i="52"/>
  <c r="AM196" i="52"/>
  <c r="AJ196" i="52"/>
  <c r="AI196" i="52"/>
  <c r="AH196" i="52"/>
  <c r="AG196" i="52"/>
  <c r="AF196" i="52"/>
  <c r="AE196" i="52"/>
  <c r="BN195" i="52"/>
  <c r="BE195" i="52"/>
  <c r="AD195" i="52" s="1"/>
  <c r="AV195" i="52"/>
  <c r="AM195" i="52"/>
  <c r="AJ195" i="52"/>
  <c r="AI195" i="52"/>
  <c r="AH195" i="52"/>
  <c r="AG195" i="52"/>
  <c r="AF195" i="52"/>
  <c r="AE195" i="52"/>
  <c r="BN194" i="52"/>
  <c r="BM194" i="52"/>
  <c r="BL194" i="52"/>
  <c r="BE194" i="52"/>
  <c r="BD194" i="52"/>
  <c r="BC194" i="52"/>
  <c r="AV194" i="52"/>
  <c r="AU194" i="52"/>
  <c r="AT194" i="52"/>
  <c r="AM194" i="52"/>
  <c r="AL194" i="52"/>
  <c r="AK194" i="52"/>
  <c r="AJ194" i="52"/>
  <c r="AI194" i="52"/>
  <c r="AH194" i="52"/>
  <c r="AG194" i="52"/>
  <c r="AF194" i="52"/>
  <c r="AE194" i="52"/>
  <c r="AC194" i="52"/>
  <c r="AB194" i="52"/>
  <c r="R194" i="52"/>
  <c r="M194" i="52"/>
  <c r="K194" i="52"/>
  <c r="BN193" i="52"/>
  <c r="BE193" i="52"/>
  <c r="AV193" i="52"/>
  <c r="AM193" i="52"/>
  <c r="AJ193" i="52"/>
  <c r="AI193" i="52"/>
  <c r="AH193" i="52"/>
  <c r="AG193" i="52"/>
  <c r="AF193" i="52"/>
  <c r="AE193" i="52"/>
  <c r="BN192" i="52"/>
  <c r="BE192" i="52"/>
  <c r="AV192" i="52"/>
  <c r="AM192" i="52"/>
  <c r="AJ192" i="52"/>
  <c r="AI192" i="52"/>
  <c r="AH192" i="52"/>
  <c r="AG192" i="52"/>
  <c r="AF192" i="52"/>
  <c r="AE192" i="52"/>
  <c r="BN191" i="52"/>
  <c r="BE191" i="52"/>
  <c r="AV191" i="52"/>
  <c r="AM191" i="52"/>
  <c r="AD191" i="52" s="1"/>
  <c r="AJ191" i="52"/>
  <c r="AI191" i="52"/>
  <c r="AH191" i="52"/>
  <c r="AG191" i="52"/>
  <c r="AF191" i="52"/>
  <c r="AE191" i="52"/>
  <c r="BN190" i="52"/>
  <c r="BM190" i="52"/>
  <c r="BL190" i="52"/>
  <c r="BE190" i="52"/>
  <c r="BD190" i="52"/>
  <c r="BC190" i="52"/>
  <c r="AV190" i="52"/>
  <c r="AU190" i="52"/>
  <c r="AT190" i="52"/>
  <c r="AM190" i="52"/>
  <c r="AL190" i="52"/>
  <c r="AK190" i="52"/>
  <c r="AJ190" i="52"/>
  <c r="AI190" i="52"/>
  <c r="AH190" i="52"/>
  <c r="AG190" i="52"/>
  <c r="AF190" i="52"/>
  <c r="AE190" i="52"/>
  <c r="AC190" i="52"/>
  <c r="AB190" i="52"/>
  <c r="R190" i="52"/>
  <c r="M190" i="52"/>
  <c r="K190" i="52"/>
  <c r="BN189" i="52"/>
  <c r="BE189" i="52"/>
  <c r="AV189" i="52"/>
  <c r="AM189" i="52"/>
  <c r="AJ189" i="52"/>
  <c r="AI189" i="52"/>
  <c r="AH189" i="52"/>
  <c r="AG189" i="52"/>
  <c r="AF189" i="52"/>
  <c r="AE189" i="52"/>
  <c r="BN188" i="52"/>
  <c r="BE188" i="52"/>
  <c r="AV188" i="52"/>
  <c r="AM188" i="52"/>
  <c r="AJ188" i="52"/>
  <c r="AI188" i="52"/>
  <c r="AH188" i="52"/>
  <c r="AG188" i="52"/>
  <c r="AF188" i="52"/>
  <c r="AE188" i="52"/>
  <c r="BN187" i="52"/>
  <c r="BE187" i="52"/>
  <c r="AV187" i="52"/>
  <c r="AM187" i="52"/>
  <c r="AJ187" i="52"/>
  <c r="AI187" i="52"/>
  <c r="AH187" i="52"/>
  <c r="AG187" i="52"/>
  <c r="AF187" i="52"/>
  <c r="AE187" i="52"/>
  <c r="BN186" i="52"/>
  <c r="BM186" i="52"/>
  <c r="BL186" i="52"/>
  <c r="BE186" i="52"/>
  <c r="BD186" i="52"/>
  <c r="BC186" i="52"/>
  <c r="AV186" i="52"/>
  <c r="AU186" i="52"/>
  <c r="AT186" i="52"/>
  <c r="AM186" i="52"/>
  <c r="AD186" i="52" s="1"/>
  <c r="AL186" i="52"/>
  <c r="AK186" i="52"/>
  <c r="AJ186" i="52"/>
  <c r="AI186" i="52"/>
  <c r="AH186" i="52"/>
  <c r="AG186" i="52"/>
  <c r="AF186" i="52"/>
  <c r="AE186" i="52"/>
  <c r="AC186" i="52"/>
  <c r="AB186" i="52"/>
  <c r="R186" i="52"/>
  <c r="M186" i="52"/>
  <c r="K186" i="52"/>
  <c r="BN185" i="52"/>
  <c r="BE185" i="52"/>
  <c r="AV185" i="52"/>
  <c r="AM185" i="52"/>
  <c r="AJ185" i="52"/>
  <c r="AI185" i="52"/>
  <c r="AH185" i="52"/>
  <c r="AG185" i="52"/>
  <c r="AF185" i="52"/>
  <c r="AE185" i="52"/>
  <c r="BN184" i="52"/>
  <c r="BE184" i="52"/>
  <c r="AV184" i="52"/>
  <c r="AM184" i="52"/>
  <c r="AJ184" i="52"/>
  <c r="AI184" i="52"/>
  <c r="AH184" i="52"/>
  <c r="AG184" i="52"/>
  <c r="AF184" i="52"/>
  <c r="AE184" i="52"/>
  <c r="BN183" i="52"/>
  <c r="BM183" i="52"/>
  <c r="BL183" i="52"/>
  <c r="BE183" i="52"/>
  <c r="BD183" i="52"/>
  <c r="BC183" i="52"/>
  <c r="AV183" i="52"/>
  <c r="AU183" i="52"/>
  <c r="AT183" i="52"/>
  <c r="AM183" i="52"/>
  <c r="AL183" i="52"/>
  <c r="AK183" i="52"/>
  <c r="AJ183" i="52"/>
  <c r="AI183" i="52"/>
  <c r="AH183" i="52"/>
  <c r="AG183" i="52"/>
  <c r="AF183" i="52"/>
  <c r="AE183" i="52"/>
  <c r="AC183" i="52"/>
  <c r="AB183" i="52"/>
  <c r="R183" i="52"/>
  <c r="M183" i="52"/>
  <c r="K183" i="52"/>
  <c r="BN182" i="52"/>
  <c r="BE182" i="52"/>
  <c r="AV182" i="52"/>
  <c r="AM182" i="52"/>
  <c r="AJ182" i="52"/>
  <c r="AI182" i="52"/>
  <c r="AH182" i="52"/>
  <c r="AG182" i="52"/>
  <c r="AF182" i="52"/>
  <c r="AE182" i="52"/>
  <c r="BN181" i="52"/>
  <c r="BE181" i="52"/>
  <c r="AV181" i="52"/>
  <c r="AD181" i="52" s="1"/>
  <c r="AM181" i="52"/>
  <c r="AJ181" i="52"/>
  <c r="AI181" i="52"/>
  <c r="AH181" i="52"/>
  <c r="AG181" i="52"/>
  <c r="AF181" i="52"/>
  <c r="AE181" i="52"/>
  <c r="BN180" i="52"/>
  <c r="BE180" i="52"/>
  <c r="AV180" i="52"/>
  <c r="AM180" i="52"/>
  <c r="AJ180" i="52"/>
  <c r="AI180" i="52"/>
  <c r="AH180" i="52"/>
  <c r="AG180" i="52"/>
  <c r="AF180" i="52"/>
  <c r="AE180" i="52"/>
  <c r="BN179" i="52"/>
  <c r="BM179" i="52"/>
  <c r="BL179" i="52"/>
  <c r="BE179" i="52"/>
  <c r="BD179" i="52"/>
  <c r="BC179" i="52"/>
  <c r="AV179" i="52"/>
  <c r="AU179" i="52"/>
  <c r="AT179" i="52"/>
  <c r="AM179" i="52"/>
  <c r="AL179" i="52"/>
  <c r="AK179" i="52"/>
  <c r="AJ179" i="52"/>
  <c r="AI179" i="52"/>
  <c r="AH179" i="52"/>
  <c r="AG179" i="52"/>
  <c r="AF179" i="52"/>
  <c r="AE179" i="52"/>
  <c r="AC179" i="52"/>
  <c r="AB179" i="52"/>
  <c r="R179" i="52"/>
  <c r="M179" i="52"/>
  <c r="K179" i="52"/>
  <c r="BN178" i="52"/>
  <c r="BE178" i="52"/>
  <c r="AV178" i="52"/>
  <c r="AM178" i="52"/>
  <c r="AJ178" i="52"/>
  <c r="AI178" i="52"/>
  <c r="AH178" i="52"/>
  <c r="AG178" i="52"/>
  <c r="AF178" i="52"/>
  <c r="AE178" i="52"/>
  <c r="BN177" i="52"/>
  <c r="BM177" i="52"/>
  <c r="BL177" i="52"/>
  <c r="BE177" i="52"/>
  <c r="BD177" i="52"/>
  <c r="BC177" i="52"/>
  <c r="AV177" i="52"/>
  <c r="AU177" i="52"/>
  <c r="AT177" i="52"/>
  <c r="AM177" i="52"/>
  <c r="AL177" i="52"/>
  <c r="AK177" i="52"/>
  <c r="AJ177" i="52"/>
  <c r="AI177" i="52"/>
  <c r="AH177" i="52"/>
  <c r="AG177" i="52"/>
  <c r="AF177" i="52"/>
  <c r="AE177" i="52"/>
  <c r="AC177" i="52"/>
  <c r="AB177" i="52"/>
  <c r="R177" i="52"/>
  <c r="M177" i="52"/>
  <c r="K177" i="52"/>
  <c r="BN176" i="52"/>
  <c r="BE176" i="52"/>
  <c r="AV176" i="52"/>
  <c r="AD176" i="52" s="1"/>
  <c r="AM176" i="52"/>
  <c r="AJ176" i="52"/>
  <c r="AI176" i="52"/>
  <c r="AH176" i="52"/>
  <c r="AG176" i="52"/>
  <c r="AF176" i="52"/>
  <c r="AE176" i="52"/>
  <c r="BN175" i="52"/>
  <c r="BM175" i="52"/>
  <c r="BL175" i="52"/>
  <c r="BE175" i="52"/>
  <c r="BD175" i="52"/>
  <c r="BC175" i="52"/>
  <c r="AV175" i="52"/>
  <c r="AU175" i="52"/>
  <c r="AT175" i="52"/>
  <c r="AM175" i="52"/>
  <c r="AL175" i="52"/>
  <c r="AK175" i="52"/>
  <c r="AJ175" i="52"/>
  <c r="AI175" i="52"/>
  <c r="AH175" i="52"/>
  <c r="AG175" i="52"/>
  <c r="AF175" i="52"/>
  <c r="AE175" i="52"/>
  <c r="AC175" i="52"/>
  <c r="AB175" i="52"/>
  <c r="R175" i="52"/>
  <c r="M175" i="52"/>
  <c r="K175" i="52"/>
  <c r="BN174" i="52"/>
  <c r="BE174" i="52"/>
  <c r="AV174" i="52"/>
  <c r="AM174" i="52"/>
  <c r="AJ174" i="52"/>
  <c r="AI174" i="52"/>
  <c r="AH174" i="52"/>
  <c r="AG174" i="52"/>
  <c r="AF174" i="52"/>
  <c r="AE174" i="52"/>
  <c r="BN173" i="52"/>
  <c r="BE173" i="52"/>
  <c r="AV173" i="52"/>
  <c r="AM173" i="52"/>
  <c r="AD173" i="52" s="1"/>
  <c r="AJ173" i="52"/>
  <c r="AI173" i="52"/>
  <c r="AH173" i="52"/>
  <c r="AG173" i="52"/>
  <c r="AF173" i="52"/>
  <c r="AE173" i="52"/>
  <c r="BN172" i="52"/>
  <c r="BE172" i="52"/>
  <c r="AV172" i="52"/>
  <c r="AM172" i="52"/>
  <c r="AJ172" i="52"/>
  <c r="AI172" i="52"/>
  <c r="AH172" i="52"/>
  <c r="AG172" i="52"/>
  <c r="AF172" i="52"/>
  <c r="AE172" i="52"/>
  <c r="BN171" i="52"/>
  <c r="BM171" i="52"/>
  <c r="BL171" i="52"/>
  <c r="BE171" i="52"/>
  <c r="BD171" i="52"/>
  <c r="BC171" i="52"/>
  <c r="AV171" i="52"/>
  <c r="AU171" i="52"/>
  <c r="AT171" i="52"/>
  <c r="AM171" i="52"/>
  <c r="AL171" i="52"/>
  <c r="AK171" i="52"/>
  <c r="AJ171" i="52"/>
  <c r="AI171" i="52"/>
  <c r="AH171" i="52"/>
  <c r="AG171" i="52"/>
  <c r="AF171" i="52"/>
  <c r="AE171" i="52"/>
  <c r="AC171" i="52"/>
  <c r="AB171" i="52"/>
  <c r="R171" i="52"/>
  <c r="M171" i="52"/>
  <c r="K171" i="52"/>
  <c r="BN170" i="52"/>
  <c r="BE170" i="52"/>
  <c r="AV170" i="52"/>
  <c r="AM170" i="52"/>
  <c r="AJ170" i="52"/>
  <c r="AI170" i="52"/>
  <c r="AH170" i="52"/>
  <c r="AG170" i="52"/>
  <c r="AF170" i="52"/>
  <c r="AE170" i="52"/>
  <c r="BN169" i="52"/>
  <c r="BM169" i="52"/>
  <c r="BL169" i="52"/>
  <c r="BE169" i="52"/>
  <c r="BD169" i="52"/>
  <c r="BC169" i="52"/>
  <c r="AV169" i="52"/>
  <c r="AU169" i="52"/>
  <c r="AT169" i="52"/>
  <c r="AM169" i="52"/>
  <c r="AD169" i="52" s="1"/>
  <c r="AL169" i="52"/>
  <c r="AK169" i="52"/>
  <c r="AJ169" i="52"/>
  <c r="AI169" i="52"/>
  <c r="AH169" i="52"/>
  <c r="AG169" i="52"/>
  <c r="AF169" i="52"/>
  <c r="AE169" i="52"/>
  <c r="AC169" i="52"/>
  <c r="AB169" i="52"/>
  <c r="R169" i="52"/>
  <c r="M169" i="52"/>
  <c r="K169" i="52"/>
  <c r="BN168" i="52"/>
  <c r="BE168" i="52"/>
  <c r="AD168" i="52" s="1"/>
  <c r="AV168" i="52"/>
  <c r="AM168" i="52"/>
  <c r="AJ168" i="52"/>
  <c r="AI168" i="52"/>
  <c r="AH168" i="52"/>
  <c r="AG168" i="52"/>
  <c r="AF168" i="52"/>
  <c r="AE168" i="52"/>
  <c r="BN167" i="52"/>
  <c r="BE167" i="52"/>
  <c r="AV167" i="52"/>
  <c r="AM167" i="52"/>
  <c r="AD167" i="52" s="1"/>
  <c r="AJ167" i="52"/>
  <c r="AI167" i="52"/>
  <c r="AH167" i="52"/>
  <c r="AG167" i="52"/>
  <c r="AF167" i="52"/>
  <c r="AE167" i="52"/>
  <c r="BN166" i="52"/>
  <c r="BE166" i="52"/>
  <c r="AV166" i="52"/>
  <c r="AM166" i="52"/>
  <c r="AJ166" i="52"/>
  <c r="AI166" i="52"/>
  <c r="AH166" i="52"/>
  <c r="AG166" i="52"/>
  <c r="AF166" i="52"/>
  <c r="AE166" i="52"/>
  <c r="BN165" i="52"/>
  <c r="BM165" i="52"/>
  <c r="BL165" i="52"/>
  <c r="BE165" i="52"/>
  <c r="BD165" i="52"/>
  <c r="BC165" i="52"/>
  <c r="AV165" i="52"/>
  <c r="AU165" i="52"/>
  <c r="AT165" i="52"/>
  <c r="AM165" i="52"/>
  <c r="AL165" i="52"/>
  <c r="AK165" i="52"/>
  <c r="AJ165" i="52"/>
  <c r="AI165" i="52"/>
  <c r="AH165" i="52"/>
  <c r="AG165" i="52"/>
  <c r="AF165" i="52"/>
  <c r="AE165" i="52"/>
  <c r="AC165" i="52"/>
  <c r="AB165" i="52"/>
  <c r="R165" i="52"/>
  <c r="M165" i="52"/>
  <c r="K165" i="52"/>
  <c r="BN164" i="52"/>
  <c r="BE164" i="52"/>
  <c r="AD164" i="52" s="1"/>
  <c r="AV164" i="52"/>
  <c r="AM164" i="52"/>
  <c r="AJ164" i="52"/>
  <c r="AI164" i="52"/>
  <c r="AH164" i="52"/>
  <c r="AG164" i="52"/>
  <c r="AF164" i="52"/>
  <c r="AE164" i="52"/>
  <c r="BN163" i="52"/>
  <c r="BE163" i="52"/>
  <c r="AV163" i="52"/>
  <c r="AM163" i="52"/>
  <c r="AJ163" i="52"/>
  <c r="AI163" i="52"/>
  <c r="AH163" i="52"/>
  <c r="AG163" i="52"/>
  <c r="AF163" i="52"/>
  <c r="AE163" i="52"/>
  <c r="BN162" i="52"/>
  <c r="BE162" i="52"/>
  <c r="AV162" i="52"/>
  <c r="AM162" i="52"/>
  <c r="AJ162" i="52"/>
  <c r="AI162" i="52"/>
  <c r="AH162" i="52"/>
  <c r="AG162" i="52"/>
  <c r="AF162" i="52"/>
  <c r="AE162" i="52"/>
  <c r="BN161" i="52"/>
  <c r="BM161" i="52"/>
  <c r="BL161" i="52"/>
  <c r="BE161" i="52"/>
  <c r="BD161" i="52"/>
  <c r="BC161" i="52"/>
  <c r="AV161" i="52"/>
  <c r="AU161" i="52"/>
  <c r="AT161" i="52"/>
  <c r="AM161" i="52"/>
  <c r="AL161" i="52"/>
  <c r="AK161" i="52"/>
  <c r="AJ161" i="52"/>
  <c r="AI161" i="52"/>
  <c r="AH161" i="52"/>
  <c r="AG161" i="52"/>
  <c r="AF161" i="52"/>
  <c r="AE161" i="52"/>
  <c r="AC161" i="52"/>
  <c r="AB161" i="52"/>
  <c r="R161" i="52"/>
  <c r="M161" i="52"/>
  <c r="K161" i="52"/>
  <c r="BN160" i="52"/>
  <c r="BE160" i="52"/>
  <c r="AV160" i="52"/>
  <c r="AM160" i="52"/>
  <c r="AJ160" i="52"/>
  <c r="AI160" i="52"/>
  <c r="AH160" i="52"/>
  <c r="AG160" i="52"/>
  <c r="AF160" i="52"/>
  <c r="AE160" i="52"/>
  <c r="BN159" i="52"/>
  <c r="BM159" i="52"/>
  <c r="BL159" i="52"/>
  <c r="BE159" i="52"/>
  <c r="BD159" i="52"/>
  <c r="BC159" i="52"/>
  <c r="AV159" i="52"/>
  <c r="AU159" i="52"/>
  <c r="AT159" i="52"/>
  <c r="AM159" i="52"/>
  <c r="AL159" i="52"/>
  <c r="AK159" i="52"/>
  <c r="AJ159" i="52"/>
  <c r="AI159" i="52"/>
  <c r="AH159" i="52"/>
  <c r="AG159" i="52"/>
  <c r="AF159" i="52"/>
  <c r="AE159" i="52"/>
  <c r="AC159" i="52"/>
  <c r="AB159" i="52"/>
  <c r="R159" i="52"/>
  <c r="M159" i="52"/>
  <c r="K159" i="52"/>
  <c r="BX153" i="52"/>
  <c r="BF153" i="52"/>
  <c r="AN153" i="52"/>
  <c r="W153" i="52"/>
  <c r="BX152" i="52"/>
  <c r="BF152" i="52"/>
  <c r="AN152" i="52"/>
  <c r="W152" i="52"/>
  <c r="BX151" i="52"/>
  <c r="BF151" i="52"/>
  <c r="AN151" i="52"/>
  <c r="W151" i="52"/>
  <c r="BX150" i="52"/>
  <c r="BF150" i="52"/>
  <c r="AN150" i="52"/>
  <c r="W150" i="52"/>
  <c r="BN148" i="52"/>
  <c r="BE148" i="52"/>
  <c r="AV148" i="52"/>
  <c r="AM148" i="52"/>
  <c r="AJ148" i="52"/>
  <c r="AI148" i="52"/>
  <c r="AH148" i="52"/>
  <c r="AG148" i="52"/>
  <c r="AF148" i="52"/>
  <c r="AE148" i="52"/>
  <c r="BN147" i="52"/>
  <c r="BE147" i="52"/>
  <c r="AV147" i="52"/>
  <c r="AM147" i="52"/>
  <c r="AJ147" i="52"/>
  <c r="AI147" i="52"/>
  <c r="AH147" i="52"/>
  <c r="AG147" i="52"/>
  <c r="AF147" i="52"/>
  <c r="AE147" i="52"/>
  <c r="BN146" i="52"/>
  <c r="BE146" i="52"/>
  <c r="AV146" i="52"/>
  <c r="AM146" i="52"/>
  <c r="AJ146" i="52"/>
  <c r="AI146" i="52"/>
  <c r="AH146" i="52"/>
  <c r="AG146" i="52"/>
  <c r="AF146" i="52"/>
  <c r="AE146" i="52"/>
  <c r="BN145" i="52"/>
  <c r="BM145" i="52"/>
  <c r="BL145" i="52"/>
  <c r="BE145" i="52"/>
  <c r="BD145" i="52"/>
  <c r="BC145" i="52"/>
  <c r="AV145" i="52"/>
  <c r="AU145" i="52"/>
  <c r="AT145" i="52"/>
  <c r="AM145" i="52"/>
  <c r="AL145" i="52"/>
  <c r="AK145" i="52"/>
  <c r="AJ145" i="52"/>
  <c r="AI145" i="52"/>
  <c r="AH145" i="52"/>
  <c r="AG145" i="52"/>
  <c r="AF145" i="52"/>
  <c r="AE145" i="52"/>
  <c r="AC145" i="52"/>
  <c r="AB145" i="52"/>
  <c r="R145" i="52"/>
  <c r="M145" i="52"/>
  <c r="K145" i="52"/>
  <c r="BN144" i="52"/>
  <c r="BE144" i="52"/>
  <c r="AV144" i="52"/>
  <c r="AD144" i="52" s="1"/>
  <c r="AM144" i="52"/>
  <c r="AJ144" i="52"/>
  <c r="AI144" i="52"/>
  <c r="AH144" i="52"/>
  <c r="AG144" i="52"/>
  <c r="AF144" i="52"/>
  <c r="AE144" i="52"/>
  <c r="BN143" i="52"/>
  <c r="BE143" i="52"/>
  <c r="AV143" i="52"/>
  <c r="AM143" i="52"/>
  <c r="AJ143" i="52"/>
  <c r="AI143" i="52"/>
  <c r="AH143" i="52"/>
  <c r="AG143" i="52"/>
  <c r="AF143" i="52"/>
  <c r="AE143" i="52"/>
  <c r="BN142" i="52"/>
  <c r="BE142" i="52"/>
  <c r="AV142" i="52"/>
  <c r="AM142" i="52"/>
  <c r="AJ142" i="52"/>
  <c r="AI142" i="52"/>
  <c r="AH142" i="52"/>
  <c r="AG142" i="52"/>
  <c r="AF142" i="52"/>
  <c r="AE142" i="52"/>
  <c r="BN141" i="52"/>
  <c r="BM141" i="52"/>
  <c r="BL141" i="52"/>
  <c r="BE141" i="52"/>
  <c r="BD141" i="52"/>
  <c r="BC141" i="52"/>
  <c r="AV141" i="52"/>
  <c r="AU141" i="52"/>
  <c r="AT141" i="52"/>
  <c r="AM141" i="52"/>
  <c r="AL141" i="52"/>
  <c r="AK141" i="52"/>
  <c r="AJ141" i="52"/>
  <c r="AI141" i="52"/>
  <c r="AH141" i="52"/>
  <c r="AG141" i="52"/>
  <c r="AF141" i="52"/>
  <c r="AE141" i="52"/>
  <c r="AC141" i="52"/>
  <c r="AB141" i="52"/>
  <c r="R141" i="52"/>
  <c r="M141" i="52"/>
  <c r="K141" i="52"/>
  <c r="BN140" i="52"/>
  <c r="BE140" i="52"/>
  <c r="AV140" i="52"/>
  <c r="AD140" i="52" s="1"/>
  <c r="AM140" i="52"/>
  <c r="AJ140" i="52"/>
  <c r="AI140" i="52"/>
  <c r="AH140" i="52"/>
  <c r="AG140" i="52"/>
  <c r="AF140" i="52"/>
  <c r="AE140" i="52"/>
  <c r="BN139" i="52"/>
  <c r="BE139" i="52"/>
  <c r="AV139" i="52"/>
  <c r="AM139" i="52"/>
  <c r="AJ139" i="52"/>
  <c r="AI139" i="52"/>
  <c r="AH139" i="52"/>
  <c r="AG139" i="52"/>
  <c r="AF139" i="52"/>
  <c r="AE139" i="52"/>
  <c r="BN138" i="52"/>
  <c r="BM138" i="52"/>
  <c r="BL138" i="52"/>
  <c r="BE138" i="52"/>
  <c r="BD138" i="52"/>
  <c r="BC138" i="52"/>
  <c r="AV138" i="52"/>
  <c r="AU138" i="52"/>
  <c r="AT138" i="52"/>
  <c r="AM138" i="52"/>
  <c r="AL138" i="52"/>
  <c r="AK138" i="52"/>
  <c r="AJ138" i="52"/>
  <c r="AI138" i="52"/>
  <c r="AH138" i="52"/>
  <c r="AG138" i="52"/>
  <c r="AF138" i="52"/>
  <c r="AE138" i="52"/>
  <c r="AC138" i="52"/>
  <c r="AB138" i="52"/>
  <c r="R138" i="52"/>
  <c r="M138" i="52"/>
  <c r="K138" i="52"/>
  <c r="BN137" i="52"/>
  <c r="BE137" i="52"/>
  <c r="AV137" i="52"/>
  <c r="AM137" i="52"/>
  <c r="AJ137" i="52"/>
  <c r="AI137" i="52"/>
  <c r="AH137" i="52"/>
  <c r="AG137" i="52"/>
  <c r="AF137" i="52"/>
  <c r="AE137" i="52"/>
  <c r="BN136" i="52"/>
  <c r="BE136" i="52"/>
  <c r="AV136" i="52"/>
  <c r="AM136" i="52"/>
  <c r="AJ136" i="52"/>
  <c r="AI136" i="52"/>
  <c r="AH136" i="52"/>
  <c r="AG136" i="52"/>
  <c r="AF136" i="52"/>
  <c r="AE136" i="52"/>
  <c r="BN135" i="52"/>
  <c r="BM135" i="52"/>
  <c r="BL135" i="52"/>
  <c r="BE135" i="52"/>
  <c r="BD135" i="52"/>
  <c r="BC135" i="52"/>
  <c r="AV135" i="52"/>
  <c r="AU135" i="52"/>
  <c r="AT135" i="52"/>
  <c r="AM135" i="52"/>
  <c r="AL135" i="52"/>
  <c r="AK135" i="52"/>
  <c r="AJ135" i="52"/>
  <c r="AI135" i="52"/>
  <c r="AH135" i="52"/>
  <c r="AG135" i="52"/>
  <c r="AF135" i="52"/>
  <c r="AE135" i="52"/>
  <c r="AC135" i="52"/>
  <c r="AB135" i="52"/>
  <c r="R135" i="52"/>
  <c r="M135" i="52"/>
  <c r="K135" i="52"/>
  <c r="BN134" i="52"/>
  <c r="BE134" i="52"/>
  <c r="AV134" i="52"/>
  <c r="AM134" i="52"/>
  <c r="AJ134" i="52"/>
  <c r="AI134" i="52"/>
  <c r="AH134" i="52"/>
  <c r="AG134" i="52"/>
  <c r="AF134" i="52"/>
  <c r="AE134" i="52"/>
  <c r="BN133" i="52"/>
  <c r="BM133" i="52"/>
  <c r="BL133" i="52"/>
  <c r="BE133" i="52"/>
  <c r="BD133" i="52"/>
  <c r="BC133" i="52"/>
  <c r="AV133" i="52"/>
  <c r="AU133" i="52"/>
  <c r="AT133" i="52"/>
  <c r="AM133" i="52"/>
  <c r="AL133" i="52"/>
  <c r="AK133" i="52"/>
  <c r="AJ133" i="52"/>
  <c r="AI133" i="52"/>
  <c r="AH133" i="52"/>
  <c r="AG133" i="52"/>
  <c r="AF133" i="52"/>
  <c r="AE133" i="52"/>
  <c r="AC133" i="52"/>
  <c r="AB133" i="52"/>
  <c r="R133" i="52"/>
  <c r="M133" i="52"/>
  <c r="K133" i="52"/>
  <c r="BN132" i="52"/>
  <c r="BE132" i="52"/>
  <c r="AV132" i="52"/>
  <c r="AM132" i="52"/>
  <c r="AJ132" i="52"/>
  <c r="AI132" i="52"/>
  <c r="AH132" i="52"/>
  <c r="AG132" i="52"/>
  <c r="AF132" i="52"/>
  <c r="AE132" i="52"/>
  <c r="BN131" i="52"/>
  <c r="BE131" i="52"/>
  <c r="AV131" i="52"/>
  <c r="AM131" i="52"/>
  <c r="AJ131" i="52"/>
  <c r="AI131" i="52"/>
  <c r="AH131" i="52"/>
  <c r="AG131" i="52"/>
  <c r="AF131" i="52"/>
  <c r="AE131" i="52"/>
  <c r="BN130" i="52"/>
  <c r="BM130" i="52"/>
  <c r="BL130" i="52"/>
  <c r="BE130" i="52"/>
  <c r="BD130" i="52"/>
  <c r="BC130" i="52"/>
  <c r="AV130" i="52"/>
  <c r="AU130" i="52"/>
  <c r="AT130" i="52"/>
  <c r="AM130" i="52"/>
  <c r="AL130" i="52"/>
  <c r="AK130" i="52"/>
  <c r="AJ130" i="52"/>
  <c r="AI130" i="52"/>
  <c r="AH130" i="52"/>
  <c r="AG130" i="52"/>
  <c r="AF130" i="52"/>
  <c r="AE130" i="52"/>
  <c r="AC130" i="52"/>
  <c r="AB130" i="52"/>
  <c r="R130" i="52"/>
  <c r="M130" i="52"/>
  <c r="K130" i="52"/>
  <c r="BN129" i="52"/>
  <c r="BE129" i="52"/>
  <c r="AV129" i="52"/>
  <c r="AD129" i="52" s="1"/>
  <c r="AM129" i="52"/>
  <c r="AJ129" i="52"/>
  <c r="AI129" i="52"/>
  <c r="AH129" i="52"/>
  <c r="AG129" i="52"/>
  <c r="AF129" i="52"/>
  <c r="AE129" i="52"/>
  <c r="BN128" i="52"/>
  <c r="BE128" i="52"/>
  <c r="AV128" i="52"/>
  <c r="AM128" i="52"/>
  <c r="AJ128" i="52"/>
  <c r="AI128" i="52"/>
  <c r="AH128" i="52"/>
  <c r="AG128" i="52"/>
  <c r="AF128" i="52"/>
  <c r="AE128" i="52"/>
  <c r="BN127" i="52"/>
  <c r="BM127" i="52"/>
  <c r="BL127" i="52"/>
  <c r="BE127" i="52"/>
  <c r="BD127" i="52"/>
  <c r="BC127" i="52"/>
  <c r="AV127" i="52"/>
  <c r="AU127" i="52"/>
  <c r="AT127" i="52"/>
  <c r="AM127" i="52"/>
  <c r="AD127" i="52" s="1"/>
  <c r="AL127" i="52"/>
  <c r="AK127" i="52"/>
  <c r="AJ127" i="52"/>
  <c r="AI127" i="52"/>
  <c r="AH127" i="52"/>
  <c r="AG127" i="52"/>
  <c r="AF127" i="52"/>
  <c r="AE127" i="52"/>
  <c r="AC127" i="52"/>
  <c r="AB127" i="52"/>
  <c r="R127" i="52"/>
  <c r="M127" i="52"/>
  <c r="K127" i="52"/>
  <c r="BN126" i="52"/>
  <c r="BE126" i="52"/>
  <c r="AV126" i="52"/>
  <c r="AM126" i="52"/>
  <c r="AJ126" i="52"/>
  <c r="AI126" i="52"/>
  <c r="AH126" i="52"/>
  <c r="AG126" i="52"/>
  <c r="AF126" i="52"/>
  <c r="AE126" i="52"/>
  <c r="BN125" i="52"/>
  <c r="BE125" i="52"/>
  <c r="AV125" i="52"/>
  <c r="AM125" i="52"/>
  <c r="AJ125" i="52"/>
  <c r="AI125" i="52"/>
  <c r="AH125" i="52"/>
  <c r="AG125" i="52"/>
  <c r="AF125" i="52"/>
  <c r="AE125" i="52"/>
  <c r="BN124" i="52"/>
  <c r="BM124" i="52"/>
  <c r="BL124" i="52"/>
  <c r="BE124" i="52"/>
  <c r="BD124" i="52"/>
  <c r="BC124" i="52"/>
  <c r="AV124" i="52"/>
  <c r="AU124" i="52"/>
  <c r="AT124" i="52"/>
  <c r="AM124" i="52"/>
  <c r="AL124" i="52"/>
  <c r="AK124" i="52"/>
  <c r="AJ124" i="52"/>
  <c r="AI124" i="52"/>
  <c r="AH124" i="52"/>
  <c r="AG124" i="52"/>
  <c r="AF124" i="52"/>
  <c r="AE124" i="52"/>
  <c r="AC124" i="52"/>
  <c r="AB124" i="52"/>
  <c r="R124" i="52"/>
  <c r="M124" i="52"/>
  <c r="K124" i="52"/>
  <c r="BN123" i="52"/>
  <c r="BE123" i="52"/>
  <c r="AV123" i="52"/>
  <c r="AM123" i="52"/>
  <c r="AD123" i="52" s="1"/>
  <c r="AJ123" i="52"/>
  <c r="AI123" i="52"/>
  <c r="AH123" i="52"/>
  <c r="AG123" i="52"/>
  <c r="AF123" i="52"/>
  <c r="AE123" i="52"/>
  <c r="BN122" i="52"/>
  <c r="BE122" i="52"/>
  <c r="AV122" i="52"/>
  <c r="AM122" i="52"/>
  <c r="AD122" i="52" s="1"/>
  <c r="AJ122" i="52"/>
  <c r="AI122" i="52"/>
  <c r="AH122" i="52"/>
  <c r="AG122" i="52"/>
  <c r="AF122" i="52"/>
  <c r="AE122" i="52"/>
  <c r="BN121" i="52"/>
  <c r="BM121" i="52"/>
  <c r="BL121" i="52"/>
  <c r="BE121" i="52"/>
  <c r="BD121" i="52"/>
  <c r="BC121" i="52"/>
  <c r="AV121" i="52"/>
  <c r="AD121" i="52" s="1"/>
  <c r="AU121" i="52"/>
  <c r="AT121" i="52"/>
  <c r="AM121" i="52"/>
  <c r="AL121" i="52"/>
  <c r="AK121" i="52"/>
  <c r="AJ121" i="52"/>
  <c r="AI121" i="52"/>
  <c r="AH121" i="52"/>
  <c r="AG121" i="52"/>
  <c r="AF121" i="52"/>
  <c r="AE121" i="52"/>
  <c r="AC121" i="52"/>
  <c r="AB121" i="52"/>
  <c r="R121" i="52"/>
  <c r="M121" i="52"/>
  <c r="K121" i="52"/>
  <c r="BN120" i="52"/>
  <c r="BE120" i="52"/>
  <c r="AV120" i="52"/>
  <c r="AM120" i="52"/>
  <c r="AD120" i="52" s="1"/>
  <c r="AJ120" i="52"/>
  <c r="AI120" i="52"/>
  <c r="AH120" i="52"/>
  <c r="AG120" i="52"/>
  <c r="AF120" i="52"/>
  <c r="AE120" i="52"/>
  <c r="BN119" i="52"/>
  <c r="BE119" i="52"/>
  <c r="AV119" i="52"/>
  <c r="AM119" i="52"/>
  <c r="AJ119" i="52"/>
  <c r="AI119" i="52"/>
  <c r="AH119" i="52"/>
  <c r="AG119" i="52"/>
  <c r="AF119" i="52"/>
  <c r="AE119" i="52"/>
  <c r="BN118" i="52"/>
  <c r="BM118" i="52"/>
  <c r="BL118" i="52"/>
  <c r="BE118" i="52"/>
  <c r="BD118" i="52"/>
  <c r="BC118" i="52"/>
  <c r="AV118" i="52"/>
  <c r="AU118" i="52"/>
  <c r="AT118" i="52"/>
  <c r="AM118" i="52"/>
  <c r="AL118" i="52"/>
  <c r="AK118" i="52"/>
  <c r="AJ118" i="52"/>
  <c r="AI118" i="52"/>
  <c r="AH118" i="52"/>
  <c r="AG118" i="52"/>
  <c r="AF118" i="52"/>
  <c r="AE118" i="52"/>
  <c r="AC118" i="52"/>
  <c r="AB118" i="52"/>
  <c r="R118" i="52"/>
  <c r="M118" i="52"/>
  <c r="K118" i="52"/>
  <c r="BN117" i="52"/>
  <c r="BE117" i="52"/>
  <c r="AV117" i="52"/>
  <c r="AM117" i="52"/>
  <c r="AJ117" i="52"/>
  <c r="AI117" i="52"/>
  <c r="AH117" i="52"/>
  <c r="AG117" i="52"/>
  <c r="AF117" i="52"/>
  <c r="AE117" i="52"/>
  <c r="BN116" i="52"/>
  <c r="BM116" i="52"/>
  <c r="BL116" i="52"/>
  <c r="BE116" i="52"/>
  <c r="BD116" i="52"/>
  <c r="BC116" i="52"/>
  <c r="AV116" i="52"/>
  <c r="AU116" i="52"/>
  <c r="AT116" i="52"/>
  <c r="AM116" i="52"/>
  <c r="AL116" i="52"/>
  <c r="AK116" i="52"/>
  <c r="AJ116" i="52"/>
  <c r="AI116" i="52"/>
  <c r="AH116" i="52"/>
  <c r="AG116" i="52"/>
  <c r="AF116" i="52"/>
  <c r="AE116" i="52"/>
  <c r="AC116" i="52"/>
  <c r="AB116" i="52"/>
  <c r="R116" i="52"/>
  <c r="M116" i="52"/>
  <c r="K116" i="52"/>
  <c r="BN115" i="52"/>
  <c r="BE115" i="52"/>
  <c r="AV115" i="52"/>
  <c r="AD115" i="52" s="1"/>
  <c r="AM115" i="52"/>
  <c r="AJ115" i="52"/>
  <c r="AI115" i="52"/>
  <c r="AH115" i="52"/>
  <c r="AG115" i="52"/>
  <c r="AF115" i="52"/>
  <c r="AE115" i="52"/>
  <c r="BN114" i="52"/>
  <c r="BE114" i="52"/>
  <c r="AV114" i="52"/>
  <c r="AM114" i="52"/>
  <c r="AJ114" i="52"/>
  <c r="AI114" i="52"/>
  <c r="AH114" i="52"/>
  <c r="AG114" i="52"/>
  <c r="AF114" i="52"/>
  <c r="AE114" i="52"/>
  <c r="BN113" i="52"/>
  <c r="BE113" i="52"/>
  <c r="AV113" i="52"/>
  <c r="AM113" i="52"/>
  <c r="AJ113" i="52"/>
  <c r="AI113" i="52"/>
  <c r="AH113" i="52"/>
  <c r="AG113" i="52"/>
  <c r="AF113" i="52"/>
  <c r="AE113" i="52"/>
  <c r="BN112" i="52"/>
  <c r="BM112" i="52"/>
  <c r="BL112" i="52"/>
  <c r="BE112" i="52"/>
  <c r="BD112" i="52"/>
  <c r="BC112" i="52"/>
  <c r="AV112" i="52"/>
  <c r="AU112" i="52"/>
  <c r="AT112" i="52"/>
  <c r="AM112" i="52"/>
  <c r="AL112" i="52"/>
  <c r="AK112" i="52"/>
  <c r="AJ112" i="52"/>
  <c r="AI112" i="52"/>
  <c r="AH112" i="52"/>
  <c r="AG112" i="52"/>
  <c r="AF112" i="52"/>
  <c r="AE112" i="52"/>
  <c r="AC112" i="52"/>
  <c r="AB112" i="52"/>
  <c r="R112" i="52"/>
  <c r="M112" i="52"/>
  <c r="K112" i="52"/>
  <c r="BX106" i="52"/>
  <c r="BF106" i="52"/>
  <c r="AN106" i="52"/>
  <c r="W106" i="52"/>
  <c r="BX105" i="52"/>
  <c r="BF105" i="52"/>
  <c r="AN105" i="52"/>
  <c r="W105" i="52"/>
  <c r="BX104" i="52"/>
  <c r="BF104" i="52"/>
  <c r="AN104" i="52"/>
  <c r="W104" i="52"/>
  <c r="BX103" i="52"/>
  <c r="BF103" i="52"/>
  <c r="AN103" i="52"/>
  <c r="W103" i="52"/>
  <c r="BN101" i="52"/>
  <c r="BE101" i="52"/>
  <c r="AV101" i="52"/>
  <c r="AM101" i="52"/>
  <c r="AJ101" i="52"/>
  <c r="AI101" i="52"/>
  <c r="AH101" i="52"/>
  <c r="AG101" i="52"/>
  <c r="AF101" i="52"/>
  <c r="AE101" i="52"/>
  <c r="BN100" i="52"/>
  <c r="BE100" i="52"/>
  <c r="AV100" i="52"/>
  <c r="AM100" i="52"/>
  <c r="AJ100" i="52"/>
  <c r="AI100" i="52"/>
  <c r="AH100" i="52"/>
  <c r="AG100" i="52"/>
  <c r="AF100" i="52"/>
  <c r="AE100" i="52"/>
  <c r="BN99" i="52"/>
  <c r="BE99" i="52"/>
  <c r="AV99" i="52"/>
  <c r="AM99" i="52"/>
  <c r="AJ99" i="52"/>
  <c r="AI99" i="52"/>
  <c r="AH99" i="52"/>
  <c r="AG99" i="52"/>
  <c r="AF99" i="52"/>
  <c r="AE99" i="52"/>
  <c r="BN98" i="52"/>
  <c r="BM98" i="52"/>
  <c r="BL98" i="52"/>
  <c r="BE98" i="52"/>
  <c r="BD98" i="52"/>
  <c r="BC98" i="52"/>
  <c r="AV98" i="52"/>
  <c r="AU98" i="52"/>
  <c r="AT98" i="52"/>
  <c r="AM98" i="52"/>
  <c r="AD98" i="52" s="1"/>
  <c r="AL98" i="52"/>
  <c r="AK98" i="52"/>
  <c r="AJ98" i="52"/>
  <c r="AI98" i="52"/>
  <c r="AH98" i="52"/>
  <c r="AG98" i="52"/>
  <c r="AF98" i="52"/>
  <c r="AE98" i="52"/>
  <c r="AC98" i="52"/>
  <c r="AB98" i="52"/>
  <c r="R98" i="52"/>
  <c r="M98" i="52"/>
  <c r="K98" i="52"/>
  <c r="BN97" i="52"/>
  <c r="BE97" i="52"/>
  <c r="AV97" i="52"/>
  <c r="AM97" i="52"/>
  <c r="AJ97" i="52"/>
  <c r="AI97" i="52"/>
  <c r="AH97" i="52"/>
  <c r="AG97" i="52"/>
  <c r="AF97" i="52"/>
  <c r="AE97" i="52"/>
  <c r="BN96" i="52"/>
  <c r="BE96" i="52"/>
  <c r="AV96" i="52"/>
  <c r="AM96" i="52"/>
  <c r="AJ96" i="52"/>
  <c r="AI96" i="52"/>
  <c r="AH96" i="52"/>
  <c r="AG96" i="52"/>
  <c r="AF96" i="52"/>
  <c r="AE96" i="52"/>
  <c r="BN95" i="52"/>
  <c r="BE95" i="52"/>
  <c r="AV95" i="52"/>
  <c r="AM95" i="52"/>
  <c r="AJ95" i="52"/>
  <c r="AI95" i="52"/>
  <c r="AH95" i="52"/>
  <c r="AG95" i="52"/>
  <c r="AF95" i="52"/>
  <c r="AE95" i="52"/>
  <c r="BN94" i="52"/>
  <c r="BM94" i="52"/>
  <c r="BL94" i="52"/>
  <c r="BE94" i="52"/>
  <c r="BD94" i="52"/>
  <c r="BC94" i="52"/>
  <c r="AV94" i="52"/>
  <c r="AU94" i="52"/>
  <c r="AT94" i="52"/>
  <c r="AM94" i="52"/>
  <c r="AD94" i="52" s="1"/>
  <c r="AL94" i="52"/>
  <c r="AK94" i="52"/>
  <c r="AJ94" i="52"/>
  <c r="AI94" i="52"/>
  <c r="AH94" i="52"/>
  <c r="AG94" i="52"/>
  <c r="AF94" i="52"/>
  <c r="AE94" i="52"/>
  <c r="AC94" i="52"/>
  <c r="AB94" i="52"/>
  <c r="R94" i="52"/>
  <c r="M94" i="52"/>
  <c r="K94" i="52"/>
  <c r="BN93" i="52"/>
  <c r="BE93" i="52"/>
  <c r="AV93" i="52"/>
  <c r="AM93" i="52"/>
  <c r="AJ93" i="52"/>
  <c r="AI93" i="52"/>
  <c r="AH93" i="52"/>
  <c r="AG93" i="52"/>
  <c r="AF93" i="52"/>
  <c r="AE93" i="52"/>
  <c r="BN92" i="52"/>
  <c r="BE92" i="52"/>
  <c r="AV92" i="52"/>
  <c r="AM92" i="52"/>
  <c r="AJ92" i="52"/>
  <c r="AI92" i="52"/>
  <c r="AH92" i="52"/>
  <c r="AG92" i="52"/>
  <c r="AF92" i="52"/>
  <c r="AE92" i="52"/>
  <c r="BN91" i="52"/>
  <c r="BM91" i="52"/>
  <c r="BL91" i="52"/>
  <c r="BE91" i="52"/>
  <c r="BD91" i="52"/>
  <c r="BC91" i="52"/>
  <c r="AV91" i="52"/>
  <c r="AU91" i="52"/>
  <c r="AT91" i="52"/>
  <c r="AM91" i="52"/>
  <c r="AL91" i="52"/>
  <c r="AK91" i="52"/>
  <c r="AJ91" i="52"/>
  <c r="AI91" i="52"/>
  <c r="AH91" i="52"/>
  <c r="AG91" i="52"/>
  <c r="AF91" i="52"/>
  <c r="AE91" i="52"/>
  <c r="AC91" i="52"/>
  <c r="AB91" i="52"/>
  <c r="R91" i="52"/>
  <c r="M91" i="52"/>
  <c r="K91" i="52"/>
  <c r="BN90" i="52"/>
  <c r="BE90" i="52"/>
  <c r="AV90" i="52"/>
  <c r="AM90" i="52"/>
  <c r="AJ90" i="52"/>
  <c r="AI90" i="52"/>
  <c r="AH90" i="52"/>
  <c r="AG90" i="52"/>
  <c r="AF90" i="52"/>
  <c r="AE90" i="52"/>
  <c r="BN89" i="52"/>
  <c r="BE89" i="52"/>
  <c r="AD89" i="52" s="1"/>
  <c r="AV89" i="52"/>
  <c r="AM89" i="52"/>
  <c r="AJ89" i="52"/>
  <c r="AI89" i="52"/>
  <c r="AH89" i="52"/>
  <c r="AG89" i="52"/>
  <c r="AF89" i="52"/>
  <c r="AE89" i="52"/>
  <c r="BN88" i="52"/>
  <c r="BE88" i="52"/>
  <c r="AV88" i="52"/>
  <c r="AM88" i="52"/>
  <c r="AJ88" i="52"/>
  <c r="AI88" i="52"/>
  <c r="AH88" i="52"/>
  <c r="AG88" i="52"/>
  <c r="AF88" i="52"/>
  <c r="AE88" i="52"/>
  <c r="BN87" i="52"/>
  <c r="BM87" i="52"/>
  <c r="BL87" i="52"/>
  <c r="BE87" i="52"/>
  <c r="BD87" i="52"/>
  <c r="BC87" i="52"/>
  <c r="AV87" i="52"/>
  <c r="AU87" i="52"/>
  <c r="AT87" i="52"/>
  <c r="AM87" i="52"/>
  <c r="AL87" i="52"/>
  <c r="AK87" i="52"/>
  <c r="AJ87" i="52"/>
  <c r="AI87" i="52"/>
  <c r="AH87" i="52"/>
  <c r="AG87" i="52"/>
  <c r="AF87" i="52"/>
  <c r="AE87" i="52"/>
  <c r="AC87" i="52"/>
  <c r="AB87" i="52"/>
  <c r="R87" i="52"/>
  <c r="M87" i="52"/>
  <c r="K87" i="52"/>
  <c r="BN86" i="52"/>
  <c r="BE86" i="52"/>
  <c r="AV86" i="52"/>
  <c r="AD86" i="52" s="1"/>
  <c r="AM86" i="52"/>
  <c r="AJ86" i="52"/>
  <c r="AI86" i="52"/>
  <c r="AH86" i="52"/>
  <c r="AG86" i="52"/>
  <c r="AF86" i="52"/>
  <c r="AE86" i="52"/>
  <c r="BN85" i="52"/>
  <c r="BE85" i="52"/>
  <c r="AV85" i="52"/>
  <c r="AM85" i="52"/>
  <c r="AJ85" i="52"/>
  <c r="AI85" i="52"/>
  <c r="AH85" i="52"/>
  <c r="AG85" i="52"/>
  <c r="AF85" i="52"/>
  <c r="AE85" i="52"/>
  <c r="BN84" i="52"/>
  <c r="BE84" i="52"/>
  <c r="AV84" i="52"/>
  <c r="AM84" i="52"/>
  <c r="AJ84" i="52"/>
  <c r="AI84" i="52"/>
  <c r="AH84" i="52"/>
  <c r="AG84" i="52"/>
  <c r="AF84" i="52"/>
  <c r="AE84" i="52"/>
  <c r="BN83" i="52"/>
  <c r="BM83" i="52"/>
  <c r="BL83" i="52"/>
  <c r="BE83" i="52"/>
  <c r="BD83" i="52"/>
  <c r="BC83" i="52"/>
  <c r="AV83" i="52"/>
  <c r="AU83" i="52"/>
  <c r="AT83" i="52"/>
  <c r="AM83" i="52"/>
  <c r="AD83" i="52" s="1"/>
  <c r="AL83" i="52"/>
  <c r="AK83" i="52"/>
  <c r="AJ83" i="52"/>
  <c r="AI83" i="52"/>
  <c r="AH83" i="52"/>
  <c r="AG83" i="52"/>
  <c r="AF83" i="52"/>
  <c r="AE83" i="52"/>
  <c r="AC83" i="52"/>
  <c r="AB83" i="52"/>
  <c r="R83" i="52"/>
  <c r="M83" i="52"/>
  <c r="K83" i="52"/>
  <c r="BN82" i="52"/>
  <c r="BE82" i="52"/>
  <c r="AV82" i="52"/>
  <c r="AM82" i="52"/>
  <c r="AJ82" i="52"/>
  <c r="AI82" i="52"/>
  <c r="AH82" i="52"/>
  <c r="AG82" i="52"/>
  <c r="AF82" i="52"/>
  <c r="AE82" i="52"/>
  <c r="BN81" i="52"/>
  <c r="BE81" i="52"/>
  <c r="AV81" i="52"/>
  <c r="AM81" i="52"/>
  <c r="AJ81" i="52"/>
  <c r="AI81" i="52"/>
  <c r="AH81" i="52"/>
  <c r="AG81" i="52"/>
  <c r="AF81" i="52"/>
  <c r="AE81" i="52"/>
  <c r="BN80" i="52"/>
  <c r="BE80" i="52"/>
  <c r="AV80" i="52"/>
  <c r="AM80" i="52"/>
  <c r="AJ80" i="52"/>
  <c r="AI80" i="52"/>
  <c r="AH80" i="52"/>
  <c r="AG80" i="52"/>
  <c r="AF80" i="52"/>
  <c r="AE80" i="52"/>
  <c r="BN79" i="52"/>
  <c r="BM79" i="52"/>
  <c r="BL79" i="52"/>
  <c r="BE79" i="52"/>
  <c r="BD79" i="52"/>
  <c r="BC79" i="52"/>
  <c r="AV79" i="52"/>
  <c r="AD79" i="52" s="1"/>
  <c r="AU79" i="52"/>
  <c r="AT79" i="52"/>
  <c r="AM79" i="52"/>
  <c r="AL79" i="52"/>
  <c r="AK79" i="52"/>
  <c r="AJ79" i="52"/>
  <c r="AI79" i="52"/>
  <c r="AH79" i="52"/>
  <c r="AG79" i="52"/>
  <c r="AF79" i="52"/>
  <c r="AE79" i="52"/>
  <c r="AC79" i="52"/>
  <c r="AB79" i="52"/>
  <c r="R79" i="52"/>
  <c r="M79" i="52"/>
  <c r="K79" i="52"/>
  <c r="BN78" i="52"/>
  <c r="BE78" i="52"/>
  <c r="AV78" i="52"/>
  <c r="AM78" i="52"/>
  <c r="AJ78" i="52"/>
  <c r="AI78" i="52"/>
  <c r="AH78" i="52"/>
  <c r="AG78" i="52"/>
  <c r="AF78" i="52"/>
  <c r="AE78" i="52"/>
  <c r="BN77" i="52"/>
  <c r="BE77" i="52"/>
  <c r="AV77" i="52"/>
  <c r="AM77" i="52"/>
  <c r="AJ77" i="52"/>
  <c r="AI77" i="52"/>
  <c r="AH77" i="52"/>
  <c r="AG77" i="52"/>
  <c r="AF77" i="52"/>
  <c r="AE77" i="52"/>
  <c r="BN76" i="52"/>
  <c r="BE76" i="52"/>
  <c r="AV76" i="52"/>
  <c r="AM76" i="52"/>
  <c r="AJ76" i="52"/>
  <c r="AI76" i="52"/>
  <c r="AH76" i="52"/>
  <c r="AG76" i="52"/>
  <c r="AF76" i="52"/>
  <c r="AE76" i="52"/>
  <c r="BN75" i="52"/>
  <c r="BM75" i="52"/>
  <c r="BL75" i="52"/>
  <c r="BE75" i="52"/>
  <c r="BD75" i="52"/>
  <c r="BC75" i="52"/>
  <c r="AV75" i="52"/>
  <c r="AU75" i="52"/>
  <c r="AT75" i="52"/>
  <c r="AM75" i="52"/>
  <c r="AL75" i="52"/>
  <c r="AK75" i="52"/>
  <c r="AJ75" i="52"/>
  <c r="AI75" i="52"/>
  <c r="AH75" i="52"/>
  <c r="AG75" i="52"/>
  <c r="AF75" i="52"/>
  <c r="AE75" i="52"/>
  <c r="AC75" i="52"/>
  <c r="AB75" i="52"/>
  <c r="R75" i="52"/>
  <c r="M75" i="52"/>
  <c r="K75" i="52"/>
  <c r="BN74" i="52"/>
  <c r="BE74" i="52"/>
  <c r="AV74" i="52"/>
  <c r="AM74" i="52"/>
  <c r="AJ74" i="52"/>
  <c r="AI74" i="52"/>
  <c r="AH74" i="52"/>
  <c r="AG74" i="52"/>
  <c r="AF74" i="52"/>
  <c r="AE74" i="52"/>
  <c r="BN73" i="52"/>
  <c r="BE73" i="52"/>
  <c r="AV73" i="52"/>
  <c r="AM73" i="52"/>
  <c r="AD73" i="52" s="1"/>
  <c r="AJ73" i="52"/>
  <c r="AI73" i="52"/>
  <c r="AH73" i="52"/>
  <c r="AG73" i="52"/>
  <c r="AF73" i="52"/>
  <c r="AE73" i="52"/>
  <c r="BN72" i="52"/>
  <c r="BM72" i="52"/>
  <c r="BL72" i="52"/>
  <c r="BE72" i="52"/>
  <c r="BD72" i="52"/>
  <c r="BC72" i="52"/>
  <c r="AV72" i="52"/>
  <c r="AU72" i="52"/>
  <c r="AT72" i="52"/>
  <c r="AM72" i="52"/>
  <c r="AL72" i="52"/>
  <c r="AK72" i="52"/>
  <c r="AJ72" i="52"/>
  <c r="AI72" i="52"/>
  <c r="AH72" i="52"/>
  <c r="AG72" i="52"/>
  <c r="AF72" i="52"/>
  <c r="AE72" i="52"/>
  <c r="AD72" i="52"/>
  <c r="AC72" i="52"/>
  <c r="AB72" i="52"/>
  <c r="R72" i="52"/>
  <c r="M72" i="52"/>
  <c r="K72" i="52"/>
  <c r="BN71" i="52"/>
  <c r="BE71" i="52"/>
  <c r="AV71" i="52"/>
  <c r="AM71" i="52"/>
  <c r="AJ71" i="52"/>
  <c r="AI71" i="52"/>
  <c r="AH71" i="52"/>
  <c r="AG71" i="52"/>
  <c r="AF71" i="52"/>
  <c r="AE71" i="52"/>
  <c r="BN70" i="52"/>
  <c r="BE70" i="52"/>
  <c r="AV70" i="52"/>
  <c r="AM70" i="52"/>
  <c r="AJ70" i="52"/>
  <c r="AI70" i="52"/>
  <c r="AH70" i="52"/>
  <c r="AG70" i="52"/>
  <c r="AF70" i="52"/>
  <c r="AE70" i="52"/>
  <c r="BN69" i="52"/>
  <c r="BE69" i="52"/>
  <c r="AV69" i="52"/>
  <c r="AM69" i="52"/>
  <c r="AJ69" i="52"/>
  <c r="AI69" i="52"/>
  <c r="AH69" i="52"/>
  <c r="AG69" i="52"/>
  <c r="AF69" i="52"/>
  <c r="AE69" i="52"/>
  <c r="BN68" i="52"/>
  <c r="BM68" i="52"/>
  <c r="BL68" i="52"/>
  <c r="BE68" i="52"/>
  <c r="BD68" i="52"/>
  <c r="BC68" i="52"/>
  <c r="AV68" i="52"/>
  <c r="AU68" i="52"/>
  <c r="AT68" i="52"/>
  <c r="AM68" i="52"/>
  <c r="AL68" i="52"/>
  <c r="AK68" i="52"/>
  <c r="AJ68" i="52"/>
  <c r="AI68" i="52"/>
  <c r="AH68" i="52"/>
  <c r="AG68" i="52"/>
  <c r="AF68" i="52"/>
  <c r="AE68" i="52"/>
  <c r="AC68" i="52"/>
  <c r="AB68" i="52"/>
  <c r="R68" i="52"/>
  <c r="M68" i="52"/>
  <c r="K68" i="52"/>
  <c r="BX62" i="52"/>
  <c r="BF62" i="52"/>
  <c r="AN62" i="52"/>
  <c r="W62" i="52"/>
  <c r="BX61" i="52"/>
  <c r="BF61" i="52"/>
  <c r="AN61" i="52"/>
  <c r="W61" i="52"/>
  <c r="BX60" i="52"/>
  <c r="BF60" i="52"/>
  <c r="AN60" i="52"/>
  <c r="W60" i="52"/>
  <c r="BX59" i="52"/>
  <c r="BF59" i="52"/>
  <c r="AN59" i="52"/>
  <c r="W59" i="52"/>
  <c r="BN57" i="52"/>
  <c r="BE57" i="52"/>
  <c r="AV57" i="52"/>
  <c r="AM57" i="52"/>
  <c r="AJ57" i="52"/>
  <c r="AI57" i="52"/>
  <c r="AH57" i="52"/>
  <c r="AG57" i="52"/>
  <c r="AF57" i="52"/>
  <c r="AE57" i="52"/>
  <c r="AD57" i="52"/>
  <c r="BN56" i="52"/>
  <c r="BE56" i="52"/>
  <c r="AV56" i="52"/>
  <c r="AM56" i="52"/>
  <c r="AJ56" i="52"/>
  <c r="AI56" i="52"/>
  <c r="AH56" i="52"/>
  <c r="AG56" i="52"/>
  <c r="AF56" i="52"/>
  <c r="AE56" i="52"/>
  <c r="BN55" i="52"/>
  <c r="BE55" i="52"/>
  <c r="AV55" i="52"/>
  <c r="AM55" i="52"/>
  <c r="AJ55" i="52"/>
  <c r="AI55" i="52"/>
  <c r="AH55" i="52"/>
  <c r="AG55" i="52"/>
  <c r="AF55" i="52"/>
  <c r="AE55" i="52"/>
  <c r="BN54" i="52"/>
  <c r="BM54" i="52"/>
  <c r="BL54" i="52"/>
  <c r="BE54" i="52"/>
  <c r="BD54" i="52"/>
  <c r="BC54" i="52"/>
  <c r="AV54" i="52"/>
  <c r="AU54" i="52"/>
  <c r="AT54" i="52"/>
  <c r="AM54" i="52"/>
  <c r="AL54" i="52"/>
  <c r="AK54" i="52"/>
  <c r="AJ54" i="52"/>
  <c r="AI54" i="52"/>
  <c r="AH54" i="52"/>
  <c r="AG54" i="52"/>
  <c r="AF54" i="52"/>
  <c r="AE54" i="52"/>
  <c r="AC54" i="52"/>
  <c r="AB54" i="52"/>
  <c r="R54" i="52"/>
  <c r="M54" i="52"/>
  <c r="K54" i="52"/>
  <c r="BN53" i="52"/>
  <c r="BE53" i="52"/>
  <c r="AD53" i="52" s="1"/>
  <c r="AV53" i="52"/>
  <c r="AM53" i="52"/>
  <c r="AJ53" i="52"/>
  <c r="AI53" i="52"/>
  <c r="AH53" i="52"/>
  <c r="AG53" i="52"/>
  <c r="AF53" i="52"/>
  <c r="AE53" i="52"/>
  <c r="BN52" i="52"/>
  <c r="BE52" i="52"/>
  <c r="AV52" i="52"/>
  <c r="AM52" i="52"/>
  <c r="AJ52" i="52"/>
  <c r="AI52" i="52"/>
  <c r="AH52" i="52"/>
  <c r="AG52" i="52"/>
  <c r="AF52" i="52"/>
  <c r="AE52" i="52"/>
  <c r="BN51" i="52"/>
  <c r="BM51" i="52"/>
  <c r="BL51" i="52"/>
  <c r="BE51" i="52"/>
  <c r="BD51" i="52"/>
  <c r="BC51" i="52"/>
  <c r="AV51" i="52"/>
  <c r="AU51" i="52"/>
  <c r="AT51" i="52"/>
  <c r="AM51" i="52"/>
  <c r="AL51" i="52"/>
  <c r="AK51" i="52"/>
  <c r="AJ51" i="52"/>
  <c r="AI51" i="52"/>
  <c r="AH51" i="52"/>
  <c r="AG51" i="52"/>
  <c r="AF51" i="52"/>
  <c r="AE51" i="52"/>
  <c r="AC51" i="52"/>
  <c r="AB51" i="52"/>
  <c r="R51" i="52"/>
  <c r="M51" i="52"/>
  <c r="K51" i="52"/>
  <c r="BN50" i="52"/>
  <c r="BE50" i="52"/>
  <c r="AV50" i="52"/>
  <c r="AM50" i="52"/>
  <c r="AD50" i="52" s="1"/>
  <c r="AJ50" i="52"/>
  <c r="AI50" i="52"/>
  <c r="AH50" i="52"/>
  <c r="AG50" i="52"/>
  <c r="AF50" i="52"/>
  <c r="AE50" i="52"/>
  <c r="BN49" i="52"/>
  <c r="BE49" i="52"/>
  <c r="AV49" i="52"/>
  <c r="AM49" i="52"/>
  <c r="AJ49" i="52"/>
  <c r="AI49" i="52"/>
  <c r="AH49" i="52"/>
  <c r="AG49" i="52"/>
  <c r="AF49" i="52"/>
  <c r="AE49" i="52"/>
  <c r="BN48" i="52"/>
  <c r="BE48" i="52"/>
  <c r="AV48" i="52"/>
  <c r="AM48" i="52"/>
  <c r="AJ48" i="52"/>
  <c r="AI48" i="52"/>
  <c r="AH48" i="52"/>
  <c r="AG48" i="52"/>
  <c r="AF48" i="52"/>
  <c r="AE48" i="52"/>
  <c r="BN47" i="52"/>
  <c r="BM47" i="52"/>
  <c r="BL47" i="52"/>
  <c r="BE47" i="52"/>
  <c r="BD47" i="52"/>
  <c r="BC47" i="52"/>
  <c r="AV47" i="52"/>
  <c r="AU47" i="52"/>
  <c r="AT47" i="52"/>
  <c r="AM47" i="52"/>
  <c r="AD47" i="52" s="1"/>
  <c r="AL47" i="52"/>
  <c r="AK47" i="52"/>
  <c r="AJ47" i="52"/>
  <c r="AI47" i="52"/>
  <c r="AH47" i="52"/>
  <c r="AG47" i="52"/>
  <c r="AF47" i="52"/>
  <c r="AE47" i="52"/>
  <c r="AC47" i="52"/>
  <c r="AB47" i="52"/>
  <c r="R47" i="52"/>
  <c r="M47" i="52"/>
  <c r="K47" i="52"/>
  <c r="BN46" i="52"/>
  <c r="BE46" i="52"/>
  <c r="AV46" i="52"/>
  <c r="AM46" i="52"/>
  <c r="AJ46" i="52"/>
  <c r="AI46" i="52"/>
  <c r="AH46" i="52"/>
  <c r="AG46" i="52"/>
  <c r="AF46" i="52"/>
  <c r="AE46" i="52"/>
  <c r="BN45" i="52"/>
  <c r="BE45" i="52"/>
  <c r="AV45" i="52"/>
  <c r="AD45" i="52" s="1"/>
  <c r="AM45" i="52"/>
  <c r="AJ45" i="52"/>
  <c r="AI45" i="52"/>
  <c r="AH45" i="52"/>
  <c r="AG45" i="52"/>
  <c r="AF45" i="52"/>
  <c r="AE45" i="52"/>
  <c r="BN44" i="52"/>
  <c r="BE44" i="52"/>
  <c r="AV44" i="52"/>
  <c r="AM44" i="52"/>
  <c r="AJ44" i="52"/>
  <c r="AI44" i="52"/>
  <c r="AH44" i="52"/>
  <c r="AG44" i="52"/>
  <c r="AF44" i="52"/>
  <c r="AE44" i="52"/>
  <c r="BN43" i="52"/>
  <c r="BM43" i="52"/>
  <c r="BL43" i="52"/>
  <c r="BE43" i="52"/>
  <c r="BD43" i="52"/>
  <c r="BC43" i="52"/>
  <c r="AV43" i="52"/>
  <c r="AU43" i="52"/>
  <c r="AT43" i="52"/>
  <c r="AM43" i="52"/>
  <c r="AL43" i="52"/>
  <c r="AK43" i="52"/>
  <c r="AJ43" i="52"/>
  <c r="AI43" i="52"/>
  <c r="AH43" i="52"/>
  <c r="AG43" i="52"/>
  <c r="AF43" i="52"/>
  <c r="AE43" i="52"/>
  <c r="AC43" i="52"/>
  <c r="AB43" i="52"/>
  <c r="R43" i="52"/>
  <c r="M43" i="52"/>
  <c r="K43" i="52"/>
  <c r="BN42" i="52"/>
  <c r="BE42" i="52"/>
  <c r="AV42" i="52"/>
  <c r="AM42" i="52"/>
  <c r="AJ42" i="52"/>
  <c r="AI42" i="52"/>
  <c r="AH42" i="52"/>
  <c r="AG42" i="52"/>
  <c r="AF42" i="52"/>
  <c r="AE42" i="52"/>
  <c r="BN41" i="52"/>
  <c r="BE41" i="52"/>
  <c r="AV41" i="52"/>
  <c r="AM41" i="52"/>
  <c r="AD41" i="52" s="1"/>
  <c r="AJ41" i="52"/>
  <c r="AI41" i="52"/>
  <c r="AH41" i="52"/>
  <c r="AG41" i="52"/>
  <c r="AF41" i="52"/>
  <c r="AE41" i="52"/>
  <c r="BN40" i="52"/>
  <c r="BE40" i="52"/>
  <c r="AV40" i="52"/>
  <c r="AM40" i="52"/>
  <c r="AJ40" i="52"/>
  <c r="AI40" i="52"/>
  <c r="AH40" i="52"/>
  <c r="AG40" i="52"/>
  <c r="AF40" i="52"/>
  <c r="AE40" i="52"/>
  <c r="BN39" i="52"/>
  <c r="BM39" i="52"/>
  <c r="BL39" i="52"/>
  <c r="BE39" i="52"/>
  <c r="BD39" i="52"/>
  <c r="BC39" i="52"/>
  <c r="AV39" i="52"/>
  <c r="AU39" i="52"/>
  <c r="AT39" i="52"/>
  <c r="AM39" i="52"/>
  <c r="AL39" i="52"/>
  <c r="AK39" i="52"/>
  <c r="AJ39" i="52"/>
  <c r="AI39" i="52"/>
  <c r="AH39" i="52"/>
  <c r="AG39" i="52"/>
  <c r="AF39" i="52"/>
  <c r="AE39" i="52"/>
  <c r="AC39" i="52"/>
  <c r="AB39" i="52"/>
  <c r="R39" i="52"/>
  <c r="M39" i="52"/>
  <c r="K39" i="52"/>
  <c r="BN38" i="52"/>
  <c r="BE38" i="52"/>
  <c r="AV38" i="52"/>
  <c r="AM38" i="52"/>
  <c r="AJ38" i="52"/>
  <c r="AI38" i="52"/>
  <c r="AH38" i="52"/>
  <c r="AG38" i="52"/>
  <c r="AF38" i="52"/>
  <c r="AE38" i="52"/>
  <c r="BN37" i="52"/>
  <c r="BE37" i="52"/>
  <c r="AV37" i="52"/>
  <c r="AM37" i="52"/>
  <c r="AJ37" i="52"/>
  <c r="AI37" i="52"/>
  <c r="AH37" i="52"/>
  <c r="AG37" i="52"/>
  <c r="AF37" i="52"/>
  <c r="AE37" i="52"/>
  <c r="BN36" i="52"/>
  <c r="BE36" i="52"/>
  <c r="AV36" i="52"/>
  <c r="AD36" i="52" s="1"/>
  <c r="AM36" i="52"/>
  <c r="AJ36" i="52"/>
  <c r="AI36" i="52"/>
  <c r="AH36" i="52"/>
  <c r="AG36" i="52"/>
  <c r="AF36" i="52"/>
  <c r="AE36" i="52"/>
  <c r="BN35" i="52"/>
  <c r="BM35" i="52"/>
  <c r="BL35" i="52"/>
  <c r="BE35" i="52"/>
  <c r="BD35" i="52"/>
  <c r="BC35" i="52"/>
  <c r="AV35" i="52"/>
  <c r="AU35" i="52"/>
  <c r="AT35" i="52"/>
  <c r="AM35" i="52"/>
  <c r="AD35" i="52" s="1"/>
  <c r="AL35" i="52"/>
  <c r="AK35" i="52"/>
  <c r="AJ35" i="52"/>
  <c r="AI35" i="52"/>
  <c r="AH35" i="52"/>
  <c r="AG35" i="52"/>
  <c r="AF35" i="52"/>
  <c r="AE35" i="52"/>
  <c r="AC35" i="52"/>
  <c r="AB35" i="52"/>
  <c r="R35" i="52"/>
  <c r="K35" i="52"/>
  <c r="BN34" i="52"/>
  <c r="BE34" i="52"/>
  <c r="AV34" i="52"/>
  <c r="AM34" i="52"/>
  <c r="AJ34" i="52"/>
  <c r="AI34" i="52"/>
  <c r="AH34" i="52"/>
  <c r="AG34" i="52"/>
  <c r="AF34" i="52"/>
  <c r="AE34" i="52"/>
  <c r="BN33" i="52"/>
  <c r="BE33" i="52"/>
  <c r="AV33" i="52"/>
  <c r="AD33" i="52" s="1"/>
  <c r="AM33" i="52"/>
  <c r="AJ33" i="52"/>
  <c r="AI33" i="52"/>
  <c r="AH33" i="52"/>
  <c r="AG33" i="52"/>
  <c r="AF33" i="52"/>
  <c r="AE33" i="52"/>
  <c r="BN32" i="52"/>
  <c r="BM32" i="52"/>
  <c r="BL32" i="52"/>
  <c r="BE32" i="52"/>
  <c r="AD32" i="52" s="1"/>
  <c r="BD32" i="52"/>
  <c r="BC32" i="52"/>
  <c r="AV32" i="52"/>
  <c r="AU32" i="52"/>
  <c r="AT32" i="52"/>
  <c r="AM32" i="52"/>
  <c r="AL32" i="52"/>
  <c r="AK32" i="52"/>
  <c r="AJ32" i="52"/>
  <c r="AI32" i="52"/>
  <c r="AH32" i="52"/>
  <c r="AG32" i="52"/>
  <c r="AF32" i="52"/>
  <c r="AE32" i="52"/>
  <c r="AC32" i="52"/>
  <c r="AB32" i="52"/>
  <c r="R32" i="52"/>
  <c r="M32" i="52"/>
  <c r="K32" i="52"/>
  <c r="BN31" i="52"/>
  <c r="BE31" i="52"/>
  <c r="AD31" i="52" s="1"/>
  <c r="AV31" i="52"/>
  <c r="AM31" i="52"/>
  <c r="AJ31" i="52"/>
  <c r="AI31" i="52"/>
  <c r="AH31" i="52"/>
  <c r="AG31" i="52"/>
  <c r="AF31" i="52"/>
  <c r="AE31" i="52"/>
  <c r="BN30" i="52"/>
  <c r="BE30" i="52"/>
  <c r="AV30" i="52"/>
  <c r="AM30" i="52"/>
  <c r="AJ30" i="52"/>
  <c r="AI30" i="52"/>
  <c r="AH30" i="52"/>
  <c r="AG30" i="52"/>
  <c r="AF30" i="52"/>
  <c r="AE30" i="52"/>
  <c r="BN29" i="52"/>
  <c r="BM29" i="52"/>
  <c r="BL29" i="52"/>
  <c r="BE29" i="52"/>
  <c r="AD29" i="52" s="1"/>
  <c r="BD29" i="52"/>
  <c r="BC29" i="52"/>
  <c r="AV29" i="52"/>
  <c r="AU29" i="52"/>
  <c r="AT29" i="52"/>
  <c r="AM29" i="52"/>
  <c r="AL29" i="52"/>
  <c r="AK29" i="52"/>
  <c r="AJ29" i="52"/>
  <c r="AI29" i="52"/>
  <c r="AH29" i="52"/>
  <c r="AG29" i="52"/>
  <c r="AF29" i="52"/>
  <c r="AE29" i="52"/>
  <c r="AC29" i="52"/>
  <c r="AB29" i="52"/>
  <c r="R29" i="52"/>
  <c r="M29" i="52"/>
  <c r="K29" i="52"/>
  <c r="BN28" i="52"/>
  <c r="BE28" i="52"/>
  <c r="AV28" i="52"/>
  <c r="AM28" i="52"/>
  <c r="AD28" i="52" s="1"/>
  <c r="AJ28" i="52"/>
  <c r="AI28" i="52"/>
  <c r="AH28" i="52"/>
  <c r="AG28" i="52"/>
  <c r="AF28" i="52"/>
  <c r="AE28" i="52"/>
  <c r="BN27" i="52"/>
  <c r="BE27" i="52"/>
  <c r="AV27" i="52"/>
  <c r="AM27" i="52"/>
  <c r="AJ27" i="52"/>
  <c r="AI27" i="52"/>
  <c r="AH27" i="52"/>
  <c r="AG27" i="52"/>
  <c r="AF27" i="52"/>
  <c r="AE27" i="52"/>
  <c r="BN26" i="52"/>
  <c r="BM26" i="52"/>
  <c r="BL26" i="52"/>
  <c r="BE26" i="52"/>
  <c r="BD26" i="52"/>
  <c r="BC26" i="52"/>
  <c r="AV26" i="52"/>
  <c r="AU26" i="52"/>
  <c r="AT26" i="52"/>
  <c r="AM26" i="52"/>
  <c r="AL26" i="52"/>
  <c r="AK26" i="52"/>
  <c r="AJ26" i="52"/>
  <c r="AI26" i="52"/>
  <c r="AH26" i="52"/>
  <c r="AG26" i="52"/>
  <c r="AF26" i="52"/>
  <c r="AE26" i="52"/>
  <c r="AC26" i="52"/>
  <c r="AB26" i="52"/>
  <c r="R26" i="52"/>
  <c r="M26" i="52"/>
  <c r="K26" i="52"/>
  <c r="BN25" i="52"/>
  <c r="BE25" i="52"/>
  <c r="AV25" i="52"/>
  <c r="AM25" i="52"/>
  <c r="AD25" i="52" s="1"/>
  <c r="AJ25" i="52"/>
  <c r="AI25" i="52"/>
  <c r="AH25" i="52"/>
  <c r="AG25" i="52"/>
  <c r="AF25" i="52"/>
  <c r="AE25" i="52"/>
  <c r="BN24" i="52"/>
  <c r="BE24" i="52"/>
  <c r="AV24" i="52"/>
  <c r="AM24" i="52"/>
  <c r="AJ24" i="52"/>
  <c r="AI24" i="52"/>
  <c r="AH24" i="52"/>
  <c r="AG24" i="52"/>
  <c r="AF24" i="52"/>
  <c r="AE24" i="52"/>
  <c r="BN23" i="52"/>
  <c r="BE23" i="52"/>
  <c r="AV23" i="52"/>
  <c r="AD23" i="52" s="1"/>
  <c r="AM23" i="52"/>
  <c r="AJ23" i="52"/>
  <c r="AI23" i="52"/>
  <c r="AH23" i="52"/>
  <c r="AG23" i="52"/>
  <c r="AF23" i="52"/>
  <c r="AE23" i="52"/>
  <c r="BN22" i="52"/>
  <c r="BM22" i="52"/>
  <c r="BL22" i="52"/>
  <c r="BE22" i="52"/>
  <c r="BD22" i="52"/>
  <c r="BC22" i="52"/>
  <c r="AV22" i="52"/>
  <c r="AU22" i="52"/>
  <c r="AT22" i="52"/>
  <c r="AM22" i="52"/>
  <c r="AL22" i="52"/>
  <c r="AK22" i="52"/>
  <c r="AJ22" i="52"/>
  <c r="AI22" i="52"/>
  <c r="AH22" i="52"/>
  <c r="AG22" i="52"/>
  <c r="AF22" i="52"/>
  <c r="AE22" i="52"/>
  <c r="AC22" i="52"/>
  <c r="AB22" i="52"/>
  <c r="R22" i="52"/>
  <c r="M22" i="52"/>
  <c r="K22" i="52"/>
  <c r="BN21" i="52"/>
  <c r="BE21" i="52"/>
  <c r="AV21" i="52"/>
  <c r="AM21" i="52"/>
  <c r="AJ21" i="52"/>
  <c r="AI21" i="52"/>
  <c r="AH21" i="52"/>
  <c r="AG21" i="52"/>
  <c r="AF21" i="52"/>
  <c r="AE21" i="52"/>
  <c r="BN20" i="52"/>
  <c r="BE20" i="52"/>
  <c r="AV20" i="52"/>
  <c r="AM20" i="52"/>
  <c r="AJ20" i="52"/>
  <c r="AI20" i="52"/>
  <c r="AH20" i="52"/>
  <c r="AG20" i="52"/>
  <c r="AF20" i="52"/>
  <c r="AE20" i="52"/>
  <c r="BN19" i="52"/>
  <c r="BE19" i="52"/>
  <c r="AV19" i="52"/>
  <c r="AM19" i="52"/>
  <c r="AJ19" i="52"/>
  <c r="AI19" i="52"/>
  <c r="AH19" i="52"/>
  <c r="AG19" i="52"/>
  <c r="AF19" i="52"/>
  <c r="AE19" i="52"/>
  <c r="BN18" i="52"/>
  <c r="BM18" i="52"/>
  <c r="BL18" i="52"/>
  <c r="BE18" i="52"/>
  <c r="BD18" i="52"/>
  <c r="BC18" i="52"/>
  <c r="AV18" i="52"/>
  <c r="AU18" i="52"/>
  <c r="AT18" i="52"/>
  <c r="AM18" i="52"/>
  <c r="AL18" i="52"/>
  <c r="AK18" i="52"/>
  <c r="AJ18" i="52"/>
  <c r="AI18" i="52"/>
  <c r="AH18" i="52"/>
  <c r="AG18" i="52"/>
  <c r="AF18" i="52"/>
  <c r="AE18" i="52"/>
  <c r="AC18" i="52"/>
  <c r="AB18" i="52"/>
  <c r="R18" i="52"/>
  <c r="M18" i="52"/>
  <c r="K18" i="52"/>
  <c r="BN17" i="52"/>
  <c r="BE17" i="52"/>
  <c r="AV17" i="52"/>
  <c r="AM17" i="52"/>
  <c r="AJ17" i="52"/>
  <c r="AI17" i="52"/>
  <c r="AH17" i="52"/>
  <c r="AG17" i="52"/>
  <c r="AF17" i="52"/>
  <c r="AE17" i="52"/>
  <c r="BN16" i="52"/>
  <c r="BE16" i="52"/>
  <c r="AV16" i="52"/>
  <c r="AD16" i="52" s="1"/>
  <c r="AM16" i="52"/>
  <c r="AJ16" i="52"/>
  <c r="AI16" i="52"/>
  <c r="AH16" i="52"/>
  <c r="AG16" i="52"/>
  <c r="AF16" i="52"/>
  <c r="AE16" i="52"/>
  <c r="BN15" i="52"/>
  <c r="BM15" i="52"/>
  <c r="BL15" i="52"/>
  <c r="BE15" i="52"/>
  <c r="BD15" i="52"/>
  <c r="BC15" i="52"/>
  <c r="AV15" i="52"/>
  <c r="AD15" i="52" s="1"/>
  <c r="AU15" i="52"/>
  <c r="AT15" i="52"/>
  <c r="AM15" i="52"/>
  <c r="AL15" i="52"/>
  <c r="AK15" i="52"/>
  <c r="AJ15" i="52"/>
  <c r="AI15" i="52"/>
  <c r="AH15" i="52"/>
  <c r="AG15" i="52"/>
  <c r="AF15" i="52"/>
  <c r="AE15" i="52"/>
  <c r="AC15" i="52"/>
  <c r="AB15" i="52"/>
  <c r="R15" i="52"/>
  <c r="M15" i="52"/>
  <c r="K15" i="52"/>
  <c r="BN14" i="52"/>
  <c r="BE14" i="52"/>
  <c r="AV14" i="52"/>
  <c r="AM14" i="52"/>
  <c r="AJ14" i="52"/>
  <c r="AI14" i="52"/>
  <c r="AH14" i="52"/>
  <c r="AG14" i="52"/>
  <c r="AF14" i="52"/>
  <c r="AE14" i="52"/>
  <c r="BN13" i="52"/>
  <c r="BE13" i="52"/>
  <c r="AV13" i="52"/>
  <c r="AM13" i="52"/>
  <c r="AJ13" i="52"/>
  <c r="AI13" i="52"/>
  <c r="AH13" i="52"/>
  <c r="AG13" i="52"/>
  <c r="AF13" i="52"/>
  <c r="AE13" i="52"/>
  <c r="BN12" i="52"/>
  <c r="BE12" i="52"/>
  <c r="AV12" i="52"/>
  <c r="AM12" i="52"/>
  <c r="AJ12" i="52"/>
  <c r="AI12" i="52"/>
  <c r="AH12" i="52"/>
  <c r="AG12" i="52"/>
  <c r="AF12" i="52"/>
  <c r="AE12" i="52"/>
  <c r="BN11" i="52"/>
  <c r="BM11" i="52"/>
  <c r="BL11" i="52"/>
  <c r="BE11" i="52"/>
  <c r="BD11" i="52"/>
  <c r="BC11" i="52"/>
  <c r="AV11" i="52"/>
  <c r="AU11" i="52"/>
  <c r="AT11" i="52"/>
  <c r="AM11" i="52"/>
  <c r="AD11" i="52" s="1"/>
  <c r="AL11" i="52"/>
  <c r="AK11" i="52"/>
  <c r="AJ11" i="52"/>
  <c r="AI11" i="52"/>
  <c r="AH11" i="52"/>
  <c r="AG11" i="52"/>
  <c r="AF11" i="52"/>
  <c r="AE11" i="52"/>
  <c r="AC11" i="52"/>
  <c r="AB11" i="52"/>
  <c r="R11" i="52"/>
  <c r="M11" i="52"/>
  <c r="K11" i="52"/>
  <c r="BX5" i="52"/>
  <c r="BF5" i="52"/>
  <c r="AN5" i="52"/>
  <c r="W5" i="52"/>
  <c r="BX4" i="52"/>
  <c r="BF4" i="52"/>
  <c r="AN4" i="52"/>
  <c r="W4" i="52"/>
  <c r="BX3" i="52"/>
  <c r="BF3" i="52"/>
  <c r="AN3" i="52"/>
  <c r="W3" i="52"/>
  <c r="BX2" i="52"/>
  <c r="BF2" i="52"/>
  <c r="AN2" i="52"/>
  <c r="W2" i="52"/>
  <c r="BN82" i="51"/>
  <c r="BE82" i="51"/>
  <c r="AV82" i="51"/>
  <c r="AM82" i="51"/>
  <c r="AJ82" i="51"/>
  <c r="AI82" i="51"/>
  <c r="AH82" i="51"/>
  <c r="AG82" i="51"/>
  <c r="AF82" i="51"/>
  <c r="AE82" i="51"/>
  <c r="AD82" i="51"/>
  <c r="BN81" i="51"/>
  <c r="BE81" i="51"/>
  <c r="AV81" i="51"/>
  <c r="AM81" i="51"/>
  <c r="AJ81" i="51"/>
  <c r="AI81" i="51"/>
  <c r="AH81" i="51"/>
  <c r="AG81" i="51"/>
  <c r="AF81" i="51"/>
  <c r="AE81" i="51"/>
  <c r="BN80" i="51"/>
  <c r="BE80" i="51"/>
  <c r="AV80" i="51"/>
  <c r="AM80" i="51"/>
  <c r="AJ80" i="51"/>
  <c r="AI80" i="51"/>
  <c r="AH80" i="51"/>
  <c r="AG80" i="51"/>
  <c r="AF80" i="51"/>
  <c r="AE80" i="51"/>
  <c r="BN79" i="51"/>
  <c r="BM79" i="51"/>
  <c r="BL79" i="51"/>
  <c r="BE79" i="51"/>
  <c r="AD79" i="51" s="1"/>
  <c r="BD79" i="51"/>
  <c r="BC79" i="51"/>
  <c r="AV79" i="51"/>
  <c r="AU79" i="51"/>
  <c r="AT79" i="51"/>
  <c r="AM79" i="51"/>
  <c r="AL79" i="51"/>
  <c r="AK79" i="51"/>
  <c r="AJ79" i="51"/>
  <c r="AI79" i="51"/>
  <c r="AH79" i="51"/>
  <c r="AG79" i="51"/>
  <c r="AF79" i="51"/>
  <c r="AE79" i="51"/>
  <c r="AC79" i="51"/>
  <c r="AB79" i="51"/>
  <c r="R79" i="51"/>
  <c r="M79" i="51"/>
  <c r="K79" i="51"/>
  <c r="BN78" i="51"/>
  <c r="BE78" i="51"/>
  <c r="AV78" i="51"/>
  <c r="AM78" i="51"/>
  <c r="AJ78" i="51"/>
  <c r="AI78" i="51"/>
  <c r="AH78" i="51"/>
  <c r="AG78" i="51"/>
  <c r="AF78" i="51"/>
  <c r="AE78" i="51"/>
  <c r="BN77" i="51"/>
  <c r="BE77" i="51"/>
  <c r="AV77" i="51"/>
  <c r="AM77" i="51"/>
  <c r="AD77" i="51" s="1"/>
  <c r="AJ77" i="51"/>
  <c r="AI77" i="51"/>
  <c r="AH77" i="51"/>
  <c r="AG77" i="51"/>
  <c r="AF77" i="51"/>
  <c r="AE77" i="51"/>
  <c r="BN76" i="51"/>
  <c r="BE76" i="51"/>
  <c r="AV76" i="51"/>
  <c r="AM76" i="51"/>
  <c r="AJ76" i="51"/>
  <c r="AI76" i="51"/>
  <c r="AH76" i="51"/>
  <c r="AG76" i="51"/>
  <c r="AF76" i="51"/>
  <c r="BN75" i="51"/>
  <c r="BM75" i="51"/>
  <c r="BL75" i="51"/>
  <c r="BE75" i="51"/>
  <c r="BD75" i="51"/>
  <c r="BC75" i="51"/>
  <c r="AV75" i="51"/>
  <c r="AU75" i="51"/>
  <c r="AT75" i="51"/>
  <c r="AM75" i="51"/>
  <c r="AL75" i="51"/>
  <c r="AK75" i="51"/>
  <c r="AJ75" i="51"/>
  <c r="AI75" i="51"/>
  <c r="AH75" i="51"/>
  <c r="AG75" i="51"/>
  <c r="AF75" i="51"/>
  <c r="AE75" i="51"/>
  <c r="AD75" i="51"/>
  <c r="AC75" i="51"/>
  <c r="AB75" i="51"/>
  <c r="R75" i="51"/>
  <c r="M75" i="51"/>
  <c r="K75" i="51"/>
  <c r="BN74" i="51"/>
  <c r="BE74" i="51"/>
  <c r="AV74" i="51"/>
  <c r="AM74" i="51"/>
  <c r="AJ74" i="51"/>
  <c r="AI74" i="51"/>
  <c r="AH74" i="51"/>
  <c r="AG74" i="51"/>
  <c r="AF74" i="51"/>
  <c r="AE74" i="51"/>
  <c r="AD74" i="51"/>
  <c r="BN73" i="51"/>
  <c r="AD73" i="51" s="1"/>
  <c r="BE73" i="51"/>
  <c r="AV73" i="51"/>
  <c r="AM73" i="51"/>
  <c r="AJ73" i="51"/>
  <c r="AI73" i="51"/>
  <c r="AH73" i="51"/>
  <c r="AG73" i="51"/>
  <c r="AF73" i="51"/>
  <c r="AE73" i="51"/>
  <c r="BN72" i="51"/>
  <c r="BE72" i="51"/>
  <c r="AV72" i="51"/>
  <c r="AM72" i="51"/>
  <c r="AJ72" i="51"/>
  <c r="AI72" i="51"/>
  <c r="AH72" i="51"/>
  <c r="AG72" i="51"/>
  <c r="AF72" i="51"/>
  <c r="AE72" i="51"/>
  <c r="BN71" i="51"/>
  <c r="BM71" i="51"/>
  <c r="BL71" i="51"/>
  <c r="BE71" i="51"/>
  <c r="BD71" i="51"/>
  <c r="BC71" i="51"/>
  <c r="AV71" i="51"/>
  <c r="AU71" i="51"/>
  <c r="AT71" i="51"/>
  <c r="AM71" i="51"/>
  <c r="AL71" i="51"/>
  <c r="AK71" i="51"/>
  <c r="AJ71" i="51"/>
  <c r="AI71" i="51"/>
  <c r="AH71" i="51"/>
  <c r="AG71" i="51"/>
  <c r="AF71" i="51"/>
  <c r="AE71" i="51"/>
  <c r="AC71" i="51"/>
  <c r="AB71" i="51"/>
  <c r="R71" i="51"/>
  <c r="M71" i="51"/>
  <c r="K71" i="51"/>
  <c r="BN70" i="51"/>
  <c r="BE70" i="51"/>
  <c r="AV70" i="51"/>
  <c r="AD70" i="51" s="1"/>
  <c r="AM70" i="51"/>
  <c r="AJ70" i="51"/>
  <c r="AI70" i="51"/>
  <c r="AH70" i="51"/>
  <c r="AG70" i="51"/>
  <c r="AF70" i="51"/>
  <c r="AE70" i="51"/>
  <c r="BN69" i="51"/>
  <c r="BE69" i="51"/>
  <c r="AV69" i="51"/>
  <c r="AD69" i="51" s="1"/>
  <c r="AM69" i="51"/>
  <c r="AJ69" i="51"/>
  <c r="AI69" i="51"/>
  <c r="AH69" i="51"/>
  <c r="AG69" i="51"/>
  <c r="AF69" i="51"/>
  <c r="AE69" i="51"/>
  <c r="BN68" i="51"/>
  <c r="BE68" i="51"/>
  <c r="AV68" i="51"/>
  <c r="AM68" i="51"/>
  <c r="AD68" i="51" s="1"/>
  <c r="AJ68" i="51"/>
  <c r="AI68" i="51"/>
  <c r="AH68" i="51"/>
  <c r="AG68" i="51"/>
  <c r="AF68" i="51"/>
  <c r="AE68" i="51"/>
  <c r="BN67" i="51"/>
  <c r="BM67" i="51"/>
  <c r="BL67" i="51"/>
  <c r="BE67" i="51"/>
  <c r="BD67" i="51"/>
  <c r="BC67" i="51"/>
  <c r="AV67" i="51"/>
  <c r="AU67" i="51"/>
  <c r="AT67" i="51"/>
  <c r="AM67" i="51"/>
  <c r="AL67" i="51"/>
  <c r="AK67" i="51"/>
  <c r="AJ67" i="51"/>
  <c r="AI67" i="51"/>
  <c r="AH67" i="51"/>
  <c r="AG67" i="51"/>
  <c r="AF67" i="51"/>
  <c r="AE67" i="51"/>
  <c r="AC67" i="51"/>
  <c r="AB67" i="51"/>
  <c r="R67" i="51"/>
  <c r="M67" i="51"/>
  <c r="K67" i="51"/>
  <c r="BN66" i="51"/>
  <c r="BE66" i="51"/>
  <c r="AV66" i="51"/>
  <c r="AM66" i="51"/>
  <c r="AJ66" i="51"/>
  <c r="AI66" i="51"/>
  <c r="AH66" i="51"/>
  <c r="AG66" i="51"/>
  <c r="AF66" i="51"/>
  <c r="AE66" i="51"/>
  <c r="BN65" i="51"/>
  <c r="BE65" i="51"/>
  <c r="AV65" i="51"/>
  <c r="AM65" i="51"/>
  <c r="AJ65" i="51"/>
  <c r="AI65" i="51"/>
  <c r="AH65" i="51"/>
  <c r="AG65" i="51"/>
  <c r="AF65" i="51"/>
  <c r="AE65" i="51"/>
  <c r="BN64" i="51"/>
  <c r="BE64" i="51"/>
  <c r="AV64" i="51"/>
  <c r="AM64" i="51"/>
  <c r="AJ64" i="51"/>
  <c r="AI64" i="51"/>
  <c r="AH64" i="51"/>
  <c r="AG64" i="51"/>
  <c r="AF64" i="51"/>
  <c r="AE64" i="51"/>
  <c r="BN63" i="51"/>
  <c r="BM63" i="51"/>
  <c r="BL63" i="51"/>
  <c r="BE63" i="51"/>
  <c r="AD63" i="51" s="1"/>
  <c r="BD63" i="51"/>
  <c r="BC63" i="51"/>
  <c r="AV63" i="51"/>
  <c r="AU63" i="51"/>
  <c r="AT63" i="51"/>
  <c r="AM63" i="51"/>
  <c r="AL63" i="51"/>
  <c r="AK63" i="51"/>
  <c r="AJ63" i="51"/>
  <c r="AI63" i="51"/>
  <c r="AH63" i="51"/>
  <c r="AG63" i="51"/>
  <c r="AF63" i="51"/>
  <c r="AE63" i="51"/>
  <c r="AC63" i="51"/>
  <c r="AB63" i="51"/>
  <c r="R63" i="51"/>
  <c r="M63" i="51"/>
  <c r="K63" i="51"/>
  <c r="BN62" i="51"/>
  <c r="BE62" i="51"/>
  <c r="AV62" i="51"/>
  <c r="AM62" i="51"/>
  <c r="AJ62" i="51"/>
  <c r="AI62" i="51"/>
  <c r="AH62" i="51"/>
  <c r="AG62" i="51"/>
  <c r="AF62" i="51"/>
  <c r="AE62" i="51"/>
  <c r="BN61" i="51"/>
  <c r="BE61" i="51"/>
  <c r="AV61" i="51"/>
  <c r="AM61" i="51"/>
  <c r="AJ61" i="51"/>
  <c r="AI61" i="51"/>
  <c r="AH61" i="51"/>
  <c r="AG61" i="51"/>
  <c r="AF61" i="51"/>
  <c r="AE61" i="51"/>
  <c r="BN60" i="51"/>
  <c r="BE60" i="51"/>
  <c r="AV60" i="51"/>
  <c r="AM60" i="51"/>
  <c r="AD60" i="51" s="1"/>
  <c r="AJ60" i="51"/>
  <c r="AI60" i="51"/>
  <c r="AH60" i="51"/>
  <c r="AG60" i="51"/>
  <c r="AF60" i="51"/>
  <c r="AE60" i="51"/>
  <c r="BN59" i="51"/>
  <c r="BM59" i="51"/>
  <c r="BL59" i="51"/>
  <c r="BE59" i="51"/>
  <c r="BD59" i="51"/>
  <c r="BC59" i="51"/>
  <c r="AV59" i="51"/>
  <c r="AU59" i="51"/>
  <c r="AT59" i="51"/>
  <c r="AM59" i="51"/>
  <c r="AD59" i="51" s="1"/>
  <c r="AL59" i="51"/>
  <c r="AK59" i="51"/>
  <c r="AJ59" i="51"/>
  <c r="AI59" i="51"/>
  <c r="AH59" i="51"/>
  <c r="AG59" i="51"/>
  <c r="AF59" i="51"/>
  <c r="AE59" i="51"/>
  <c r="AC59" i="51"/>
  <c r="AB59" i="51"/>
  <c r="R59" i="51"/>
  <c r="M59" i="51"/>
  <c r="K59" i="51"/>
  <c r="BN58" i="51"/>
  <c r="BE58" i="51"/>
  <c r="AV58" i="51"/>
  <c r="AM58" i="51"/>
  <c r="AJ58" i="51"/>
  <c r="AI58" i="51"/>
  <c r="AH58" i="51"/>
  <c r="AG58" i="51"/>
  <c r="AF58" i="51"/>
  <c r="AE58" i="51"/>
  <c r="AD58" i="51"/>
  <c r="BN57" i="51"/>
  <c r="AD57" i="51" s="1"/>
  <c r="BE57" i="51"/>
  <c r="AV57" i="51"/>
  <c r="AM57" i="51"/>
  <c r="AJ57" i="51"/>
  <c r="AI57" i="51"/>
  <c r="AH57" i="51"/>
  <c r="AG57" i="51"/>
  <c r="AF57" i="51"/>
  <c r="AE57" i="51"/>
  <c r="BN56" i="51"/>
  <c r="BE56" i="51"/>
  <c r="AV56" i="51"/>
  <c r="AM56" i="51"/>
  <c r="AJ56" i="51"/>
  <c r="AI56" i="51"/>
  <c r="AH56" i="51"/>
  <c r="AG56" i="51"/>
  <c r="AF56" i="51"/>
  <c r="AE56" i="51"/>
  <c r="AD56" i="51"/>
  <c r="BN55" i="51"/>
  <c r="BM55" i="51"/>
  <c r="BL55" i="51"/>
  <c r="BE55" i="51"/>
  <c r="BD55" i="51"/>
  <c r="BC55" i="51"/>
  <c r="AV55" i="51"/>
  <c r="AU55" i="51"/>
  <c r="AT55" i="51"/>
  <c r="AM55" i="51"/>
  <c r="AD55" i="51" s="1"/>
  <c r="AL55" i="51"/>
  <c r="AK55" i="51"/>
  <c r="AJ55" i="51"/>
  <c r="AI55" i="51"/>
  <c r="AH55" i="51"/>
  <c r="AG55" i="51"/>
  <c r="AF55" i="51"/>
  <c r="AE55" i="51"/>
  <c r="AC55" i="51"/>
  <c r="AB55" i="51"/>
  <c r="R55" i="51"/>
  <c r="M55" i="51"/>
  <c r="K55" i="51"/>
  <c r="BN54" i="51"/>
  <c r="BE54" i="51"/>
  <c r="AV54" i="51"/>
  <c r="AM54" i="51"/>
  <c r="AJ54" i="51"/>
  <c r="AI54" i="51"/>
  <c r="AH54" i="51"/>
  <c r="AG54" i="51"/>
  <c r="AF54" i="51"/>
  <c r="AE54" i="51"/>
  <c r="BN53" i="51"/>
  <c r="BE53" i="51"/>
  <c r="AV53" i="51"/>
  <c r="AD53" i="51" s="1"/>
  <c r="AM53" i="51"/>
  <c r="AJ53" i="51"/>
  <c r="AI53" i="51"/>
  <c r="AH53" i="51"/>
  <c r="AG53" i="51"/>
  <c r="AF53" i="51"/>
  <c r="AE53" i="51"/>
  <c r="BN52" i="51"/>
  <c r="BE52" i="51"/>
  <c r="AV52" i="51"/>
  <c r="AM52" i="51"/>
  <c r="AD52" i="51" s="1"/>
  <c r="AJ52" i="51"/>
  <c r="AI52" i="51"/>
  <c r="AH52" i="51"/>
  <c r="AG52" i="51"/>
  <c r="AF52" i="51"/>
  <c r="AE52" i="51"/>
  <c r="BN51" i="51"/>
  <c r="BM51" i="51"/>
  <c r="BL51" i="51"/>
  <c r="BE51" i="51"/>
  <c r="BD51" i="51"/>
  <c r="BC51" i="51"/>
  <c r="AV51" i="51"/>
  <c r="AU51" i="51"/>
  <c r="AT51" i="51"/>
  <c r="AM51" i="51"/>
  <c r="AL51" i="51"/>
  <c r="AK51" i="51"/>
  <c r="AJ51" i="51"/>
  <c r="AI51" i="51"/>
  <c r="AH51" i="51"/>
  <c r="AG51" i="51"/>
  <c r="AF51" i="51"/>
  <c r="AE51" i="51"/>
  <c r="AC51" i="51"/>
  <c r="AB51" i="51"/>
  <c r="R51" i="51"/>
  <c r="M51" i="51"/>
  <c r="K51" i="51"/>
  <c r="BN50" i="51"/>
  <c r="BE50" i="51"/>
  <c r="AV50" i="51"/>
  <c r="AM50" i="51"/>
  <c r="AJ50" i="51"/>
  <c r="AI50" i="51"/>
  <c r="AH50" i="51"/>
  <c r="AG50" i="51"/>
  <c r="AF50" i="51"/>
  <c r="AE50" i="51"/>
  <c r="BN49" i="51"/>
  <c r="BE49" i="51"/>
  <c r="AV49" i="51"/>
  <c r="AM49" i="51"/>
  <c r="AJ49" i="51"/>
  <c r="AI49" i="51"/>
  <c r="AH49" i="51"/>
  <c r="AG49" i="51"/>
  <c r="AF49" i="51"/>
  <c r="AE49" i="51"/>
  <c r="BN48" i="51"/>
  <c r="BE48" i="51"/>
  <c r="AV48" i="51"/>
  <c r="AM48" i="51"/>
  <c r="AJ48" i="51"/>
  <c r="AI48" i="51"/>
  <c r="AH48" i="51"/>
  <c r="AG48" i="51"/>
  <c r="AF48" i="51"/>
  <c r="AE48" i="51"/>
  <c r="BN47" i="51"/>
  <c r="BM47" i="51"/>
  <c r="BL47" i="51"/>
  <c r="BE47" i="51"/>
  <c r="BD47" i="51"/>
  <c r="BC47" i="51"/>
  <c r="AV47" i="51"/>
  <c r="AU47" i="51"/>
  <c r="AT47" i="51"/>
  <c r="AM47" i="51"/>
  <c r="AL47" i="51"/>
  <c r="AK47" i="51"/>
  <c r="AJ47" i="51"/>
  <c r="AI47" i="51"/>
  <c r="AH47" i="51"/>
  <c r="AG47" i="51"/>
  <c r="AF47" i="51"/>
  <c r="AE47" i="51"/>
  <c r="AC47" i="51"/>
  <c r="AB47" i="51"/>
  <c r="R47" i="51"/>
  <c r="M47" i="51"/>
  <c r="K47" i="51"/>
  <c r="BN46" i="51"/>
  <c r="BE46" i="51"/>
  <c r="AV46" i="51"/>
  <c r="AM46" i="51"/>
  <c r="AJ46" i="51"/>
  <c r="AI46" i="51"/>
  <c r="AH46" i="51"/>
  <c r="AG46" i="51"/>
  <c r="AF46" i="51"/>
  <c r="AE46" i="51"/>
  <c r="BN45" i="51"/>
  <c r="BE45" i="51"/>
  <c r="AV45" i="51"/>
  <c r="AM45" i="51"/>
  <c r="AJ45" i="51"/>
  <c r="AI45" i="51"/>
  <c r="AH45" i="51"/>
  <c r="AG45" i="51"/>
  <c r="AF45" i="51"/>
  <c r="AE45" i="51"/>
  <c r="BN44" i="51"/>
  <c r="BE44" i="51"/>
  <c r="AV44" i="51"/>
  <c r="AD44" i="51" s="1"/>
  <c r="AM44" i="51"/>
  <c r="AJ44" i="51"/>
  <c r="AI44" i="51"/>
  <c r="AH44" i="51"/>
  <c r="AG44" i="51"/>
  <c r="AF44" i="51"/>
  <c r="AE44" i="51"/>
  <c r="BN43" i="51"/>
  <c r="BM43" i="51"/>
  <c r="BL43" i="51"/>
  <c r="BE43" i="51"/>
  <c r="BD43" i="51"/>
  <c r="BC43" i="51"/>
  <c r="AV43" i="51"/>
  <c r="AU43" i="51"/>
  <c r="AT43" i="51"/>
  <c r="AM43" i="51"/>
  <c r="AD43" i="51" s="1"/>
  <c r="AL43" i="51"/>
  <c r="AK43" i="51"/>
  <c r="AJ43" i="51"/>
  <c r="AI43" i="51"/>
  <c r="AH43" i="51"/>
  <c r="AG43" i="51"/>
  <c r="AF43" i="51"/>
  <c r="AE43" i="51"/>
  <c r="AC43" i="51"/>
  <c r="AB43" i="51"/>
  <c r="R43" i="51"/>
  <c r="M43" i="51"/>
  <c r="K43" i="51"/>
  <c r="BN42" i="51"/>
  <c r="BE42" i="51"/>
  <c r="AV42" i="51"/>
  <c r="AM42" i="51"/>
  <c r="AD42" i="51" s="1"/>
  <c r="AJ42" i="51"/>
  <c r="AI42" i="51"/>
  <c r="AH42" i="51"/>
  <c r="AG42" i="51"/>
  <c r="AF42" i="51"/>
  <c r="AE42" i="51"/>
  <c r="BN41" i="51"/>
  <c r="BE41" i="51"/>
  <c r="AV41" i="51"/>
  <c r="AM41" i="51"/>
  <c r="AJ41" i="51"/>
  <c r="AI41" i="51"/>
  <c r="AH41" i="51"/>
  <c r="AG41" i="51"/>
  <c r="AF41" i="51"/>
  <c r="AE41" i="51"/>
  <c r="BN40" i="51"/>
  <c r="BE40" i="51"/>
  <c r="AV40" i="51"/>
  <c r="AM40" i="51"/>
  <c r="AJ40" i="51"/>
  <c r="AI40" i="51"/>
  <c r="AH40" i="51"/>
  <c r="AG40" i="51"/>
  <c r="AF40" i="51"/>
  <c r="AE40" i="51"/>
  <c r="AD40" i="51"/>
  <c r="BN39" i="51"/>
  <c r="BM39" i="51"/>
  <c r="BL39" i="51"/>
  <c r="BE39" i="51"/>
  <c r="BD39" i="51"/>
  <c r="BC39" i="51"/>
  <c r="AV39" i="51"/>
  <c r="AU39" i="51"/>
  <c r="AT39" i="51"/>
  <c r="AM39" i="51"/>
  <c r="AD39" i="51" s="1"/>
  <c r="AL39" i="51"/>
  <c r="AK39" i="51"/>
  <c r="AJ39" i="51"/>
  <c r="AI39" i="51"/>
  <c r="AH39" i="51"/>
  <c r="AG39" i="51"/>
  <c r="AF39" i="51"/>
  <c r="AE39" i="51"/>
  <c r="AC39" i="51"/>
  <c r="AB39" i="51"/>
  <c r="R39" i="51"/>
  <c r="M39" i="51"/>
  <c r="K39" i="51"/>
  <c r="BN38" i="51"/>
  <c r="BE38" i="51"/>
  <c r="AV38" i="51"/>
  <c r="AM38" i="51"/>
  <c r="AJ38" i="51"/>
  <c r="AI38" i="51"/>
  <c r="AH38" i="51"/>
  <c r="AG38" i="51"/>
  <c r="AF38" i="51"/>
  <c r="AE38" i="51"/>
  <c r="BN37" i="51"/>
  <c r="BE37" i="51"/>
  <c r="AV37" i="51"/>
  <c r="AM37" i="51"/>
  <c r="AD37" i="51" s="1"/>
  <c r="AJ37" i="51"/>
  <c r="AI37" i="51"/>
  <c r="AH37" i="51"/>
  <c r="AG37" i="51"/>
  <c r="AF37" i="51"/>
  <c r="AE37" i="51"/>
  <c r="BN36" i="51"/>
  <c r="BE36" i="51"/>
  <c r="AD36" i="51" s="1"/>
  <c r="AV36" i="51"/>
  <c r="AM36" i="51"/>
  <c r="AJ36" i="51"/>
  <c r="AI36" i="51"/>
  <c r="AH36" i="51"/>
  <c r="AG36" i="51"/>
  <c r="AF36" i="51"/>
  <c r="AE36" i="51"/>
  <c r="BN35" i="51"/>
  <c r="BM35" i="51"/>
  <c r="BL35" i="51"/>
  <c r="BE35" i="51"/>
  <c r="BD35" i="51"/>
  <c r="BC35" i="51"/>
  <c r="AV35" i="51"/>
  <c r="AU35" i="51"/>
  <c r="AT35" i="51"/>
  <c r="AM35" i="51"/>
  <c r="AL35" i="51"/>
  <c r="AK35" i="51"/>
  <c r="AJ35" i="51"/>
  <c r="AI35" i="51"/>
  <c r="AH35" i="51"/>
  <c r="AG35" i="51"/>
  <c r="AF35" i="51"/>
  <c r="AE35" i="51"/>
  <c r="AC35" i="51"/>
  <c r="AB35" i="51"/>
  <c r="R35" i="51"/>
  <c r="M35" i="51"/>
  <c r="K35" i="51"/>
  <c r="BN34" i="51"/>
  <c r="BE34" i="51"/>
  <c r="AV34" i="51"/>
  <c r="AM34" i="51"/>
  <c r="AD34" i="51" s="1"/>
  <c r="AJ34" i="51"/>
  <c r="AI34" i="51"/>
  <c r="AH34" i="51"/>
  <c r="AG34" i="51"/>
  <c r="AF34" i="51"/>
  <c r="AE34" i="51"/>
  <c r="BN33" i="51"/>
  <c r="BE33" i="51"/>
  <c r="AV33" i="51"/>
  <c r="AM33" i="51"/>
  <c r="AD33" i="51" s="1"/>
  <c r="AJ33" i="51"/>
  <c r="AI33" i="51"/>
  <c r="AH33" i="51"/>
  <c r="AG33" i="51"/>
  <c r="AF33" i="51"/>
  <c r="AE33" i="51"/>
  <c r="BN32" i="51"/>
  <c r="BE32" i="51"/>
  <c r="AV32" i="51"/>
  <c r="AM32" i="51"/>
  <c r="AJ32" i="51"/>
  <c r="AI32" i="51"/>
  <c r="AH32" i="51"/>
  <c r="AG32" i="51"/>
  <c r="AF32" i="51"/>
  <c r="AE32" i="51"/>
  <c r="BN31" i="51"/>
  <c r="BM31" i="51"/>
  <c r="BL31" i="51"/>
  <c r="BE31" i="51"/>
  <c r="BD31" i="51"/>
  <c r="BC31" i="51"/>
  <c r="AV31" i="51"/>
  <c r="AU31" i="51"/>
  <c r="AT31" i="51"/>
  <c r="AM31" i="51"/>
  <c r="AL31" i="51"/>
  <c r="AK31" i="51"/>
  <c r="AJ31" i="51"/>
  <c r="AI31" i="51"/>
  <c r="AH31" i="51"/>
  <c r="AG31" i="51"/>
  <c r="AF31" i="51"/>
  <c r="AE31" i="51"/>
  <c r="AC31" i="51"/>
  <c r="AB31" i="51"/>
  <c r="R31" i="51"/>
  <c r="M31" i="51"/>
  <c r="K31" i="51"/>
  <c r="BN30" i="51"/>
  <c r="BE30" i="51"/>
  <c r="AV30" i="51"/>
  <c r="AM30" i="51"/>
  <c r="AJ30" i="51"/>
  <c r="AI30" i="51"/>
  <c r="AH30" i="51"/>
  <c r="AG30" i="51"/>
  <c r="AF30" i="51"/>
  <c r="AE30" i="51"/>
  <c r="BN29" i="51"/>
  <c r="BE29" i="51"/>
  <c r="AV29" i="51"/>
  <c r="AM29" i="51"/>
  <c r="AJ29" i="51"/>
  <c r="AI29" i="51"/>
  <c r="AH29" i="51"/>
  <c r="AG29" i="51"/>
  <c r="AF29" i="51"/>
  <c r="AE29" i="51"/>
  <c r="BN28" i="51"/>
  <c r="BE28" i="51"/>
  <c r="AV28" i="51"/>
  <c r="AM28" i="51"/>
  <c r="AD28" i="51" s="1"/>
  <c r="AJ28" i="51"/>
  <c r="AI28" i="51"/>
  <c r="AH28" i="51"/>
  <c r="AG28" i="51"/>
  <c r="AF28" i="51"/>
  <c r="AE28" i="51"/>
  <c r="BN27" i="51"/>
  <c r="BM27" i="51"/>
  <c r="BL27" i="51"/>
  <c r="BE27" i="51"/>
  <c r="BD27" i="51"/>
  <c r="BC27" i="51"/>
  <c r="AV27" i="51"/>
  <c r="AD27" i="51" s="1"/>
  <c r="AU27" i="51"/>
  <c r="AT27" i="51"/>
  <c r="AM27" i="51"/>
  <c r="AL27" i="51"/>
  <c r="AK27" i="51"/>
  <c r="AJ27" i="51"/>
  <c r="AI27" i="51"/>
  <c r="AH27" i="51"/>
  <c r="AG27" i="51"/>
  <c r="AF27" i="51"/>
  <c r="AE27" i="51"/>
  <c r="AC27" i="51"/>
  <c r="AB27" i="51"/>
  <c r="R27" i="51"/>
  <c r="M27" i="51"/>
  <c r="K27" i="51"/>
  <c r="BN26" i="51"/>
  <c r="BE26" i="51"/>
  <c r="AV26" i="51"/>
  <c r="AM26" i="51"/>
  <c r="AD26" i="51" s="1"/>
  <c r="AJ26" i="51"/>
  <c r="AI26" i="51"/>
  <c r="AH26" i="51"/>
  <c r="AG26" i="51"/>
  <c r="AF26" i="51"/>
  <c r="BN25" i="51"/>
  <c r="BE25" i="51"/>
  <c r="AV25" i="51"/>
  <c r="AM25" i="51"/>
  <c r="AD25" i="51" s="1"/>
  <c r="AJ25" i="51"/>
  <c r="AI25" i="51"/>
  <c r="AH25" i="51"/>
  <c r="AG25" i="51"/>
  <c r="AF25" i="51"/>
  <c r="AE25" i="51"/>
  <c r="BN24" i="51"/>
  <c r="BE24" i="51"/>
  <c r="AV24" i="51"/>
  <c r="AM24" i="51"/>
  <c r="AD24" i="51" s="1"/>
  <c r="AJ24" i="51"/>
  <c r="AI24" i="51"/>
  <c r="AH24" i="51"/>
  <c r="AG24" i="51"/>
  <c r="AF24" i="51"/>
  <c r="AE24" i="51"/>
  <c r="BN23" i="51"/>
  <c r="BM23" i="51"/>
  <c r="BL23" i="51"/>
  <c r="BE23" i="51"/>
  <c r="BD23" i="51"/>
  <c r="BC23" i="51"/>
  <c r="AV23" i="51"/>
  <c r="AU23" i="51"/>
  <c r="AT23" i="51"/>
  <c r="AM23" i="51"/>
  <c r="AL23" i="51"/>
  <c r="AK23" i="51"/>
  <c r="AJ23" i="51"/>
  <c r="AI23" i="51"/>
  <c r="AH23" i="51"/>
  <c r="AG23" i="51"/>
  <c r="AF23" i="51"/>
  <c r="AE23" i="51"/>
  <c r="AC23" i="51"/>
  <c r="AB23" i="51"/>
  <c r="R23" i="51"/>
  <c r="M23" i="51"/>
  <c r="K23" i="51"/>
  <c r="BN22" i="51"/>
  <c r="AD22" i="51" s="1"/>
  <c r="BE22" i="51"/>
  <c r="AV22" i="51"/>
  <c r="AM22" i="51"/>
  <c r="AJ22" i="51"/>
  <c r="AI22" i="51"/>
  <c r="AH22" i="51"/>
  <c r="AG22" i="51"/>
  <c r="AF22" i="51"/>
  <c r="AE22" i="51"/>
  <c r="BN21" i="51"/>
  <c r="BE21" i="51"/>
  <c r="AV21" i="51"/>
  <c r="AM21" i="51"/>
  <c r="AJ21" i="51"/>
  <c r="AI21" i="51"/>
  <c r="AH21" i="51"/>
  <c r="AG21" i="51"/>
  <c r="AF21" i="51"/>
  <c r="AE21" i="51"/>
  <c r="BN20" i="51"/>
  <c r="BE20" i="51"/>
  <c r="AV20" i="51"/>
  <c r="AM20" i="51"/>
  <c r="AJ20" i="51"/>
  <c r="AI20" i="51"/>
  <c r="AH20" i="51"/>
  <c r="AG20" i="51"/>
  <c r="AF20" i="51"/>
  <c r="AE20" i="51"/>
  <c r="BN19" i="51"/>
  <c r="BM19" i="51"/>
  <c r="BL19" i="51"/>
  <c r="BE19" i="51"/>
  <c r="AD19" i="51" s="1"/>
  <c r="BD19" i="51"/>
  <c r="BC19" i="51"/>
  <c r="AV19" i="51"/>
  <c r="AU19" i="51"/>
  <c r="AT19" i="51"/>
  <c r="AM19" i="51"/>
  <c r="AL19" i="51"/>
  <c r="AK19" i="51"/>
  <c r="AJ19" i="51"/>
  <c r="AI19" i="51"/>
  <c r="AH19" i="51"/>
  <c r="AG19" i="51"/>
  <c r="AF19" i="51"/>
  <c r="AE19" i="51"/>
  <c r="AC19" i="51"/>
  <c r="AB19" i="51"/>
  <c r="R19" i="51"/>
  <c r="M19" i="51"/>
  <c r="K19" i="51"/>
  <c r="BN18" i="51"/>
  <c r="BE18" i="51"/>
  <c r="AV18" i="51"/>
  <c r="AM18" i="51"/>
  <c r="AJ18" i="51"/>
  <c r="AI18" i="51"/>
  <c r="AH18" i="51"/>
  <c r="AG18" i="51"/>
  <c r="AF18" i="51"/>
  <c r="AE18" i="51"/>
  <c r="BN17" i="51"/>
  <c r="BE17" i="51"/>
  <c r="AV17" i="51"/>
  <c r="AM17" i="51"/>
  <c r="AJ17" i="51"/>
  <c r="AI17" i="51"/>
  <c r="AH17" i="51"/>
  <c r="AG17" i="51"/>
  <c r="AF17" i="51"/>
  <c r="AE17" i="51"/>
  <c r="BN16" i="51"/>
  <c r="BE16" i="51"/>
  <c r="AV16" i="51"/>
  <c r="AM16" i="51"/>
  <c r="AJ16" i="51"/>
  <c r="AI16" i="51"/>
  <c r="AH16" i="51"/>
  <c r="AG16" i="51"/>
  <c r="AF16" i="51"/>
  <c r="AE16" i="51"/>
  <c r="BN15" i="51"/>
  <c r="BM15" i="51"/>
  <c r="BL15" i="51"/>
  <c r="BE15" i="51"/>
  <c r="AD15" i="51" s="1"/>
  <c r="BD15" i="51"/>
  <c r="BC15" i="51"/>
  <c r="AV15" i="51"/>
  <c r="AU15" i="51"/>
  <c r="AT15" i="51"/>
  <c r="AM15" i="51"/>
  <c r="AL15" i="51"/>
  <c r="AK15" i="51"/>
  <c r="AJ15" i="51"/>
  <c r="AI15" i="51"/>
  <c r="AH15" i="51"/>
  <c r="AG15" i="51"/>
  <c r="AF15" i="51"/>
  <c r="AE15" i="51"/>
  <c r="AC15" i="51"/>
  <c r="AB15" i="51"/>
  <c r="R15" i="51"/>
  <c r="M15" i="51"/>
  <c r="K15" i="51"/>
  <c r="BN14" i="51"/>
  <c r="BE14" i="51"/>
  <c r="AV14" i="51"/>
  <c r="AM14" i="51"/>
  <c r="AJ14" i="51"/>
  <c r="AI14" i="51"/>
  <c r="AH14" i="51"/>
  <c r="AG14" i="51"/>
  <c r="AF14" i="51"/>
  <c r="AE14" i="51"/>
  <c r="BN13" i="51"/>
  <c r="BE13" i="51"/>
  <c r="AV13" i="51"/>
  <c r="AM13" i="51"/>
  <c r="AD13" i="51" s="1"/>
  <c r="AJ13" i="51"/>
  <c r="AI13" i="51"/>
  <c r="AH13" i="51"/>
  <c r="AG13" i="51"/>
  <c r="AF13" i="51"/>
  <c r="AE13" i="51"/>
  <c r="BN12" i="51"/>
  <c r="BE12" i="51"/>
  <c r="AD12" i="51" s="1"/>
  <c r="AV12" i="51"/>
  <c r="AM12" i="51"/>
  <c r="AJ12" i="51"/>
  <c r="AI12" i="51"/>
  <c r="AH12" i="51"/>
  <c r="AG12" i="51"/>
  <c r="AF12" i="51"/>
  <c r="AE12" i="51"/>
  <c r="BN11" i="51"/>
  <c r="BM11" i="51"/>
  <c r="BL11" i="51"/>
  <c r="BE11" i="51"/>
  <c r="BD11" i="51"/>
  <c r="BC11" i="51"/>
  <c r="AV11" i="51"/>
  <c r="AU11" i="51"/>
  <c r="AT11" i="51"/>
  <c r="AM11" i="51"/>
  <c r="AL11" i="51"/>
  <c r="AK11" i="51"/>
  <c r="AJ11" i="51"/>
  <c r="AI11" i="51"/>
  <c r="AH11" i="51"/>
  <c r="AG11" i="51"/>
  <c r="AF11" i="51"/>
  <c r="AE11" i="51"/>
  <c r="AC11" i="51"/>
  <c r="AB11" i="51"/>
  <c r="R11" i="51"/>
  <c r="M11" i="51"/>
  <c r="BX5" i="51"/>
  <c r="BF5" i="51"/>
  <c r="AN5" i="51"/>
  <c r="W5" i="51"/>
  <c r="BX4" i="51"/>
  <c r="BF4" i="51"/>
  <c r="AN4" i="51"/>
  <c r="W4" i="51"/>
  <c r="BX3" i="51"/>
  <c r="BF3" i="51"/>
  <c r="AN3" i="51"/>
  <c r="W3" i="51"/>
  <c r="BX2" i="51"/>
  <c r="BF2" i="51"/>
  <c r="AN2" i="51"/>
  <c r="W2" i="51"/>
  <c r="AD18" i="51" l="1"/>
  <c r="AD61" i="51"/>
  <c r="AD22" i="52"/>
  <c r="AD26" i="52"/>
  <c r="AD30" i="52"/>
  <c r="AD44" i="52"/>
  <c r="AD52" i="52"/>
  <c r="AD68" i="52"/>
  <c r="AD71" i="52"/>
  <c r="AD81" i="52"/>
  <c r="AD91" i="52"/>
  <c r="AD114" i="52"/>
  <c r="AD131" i="52"/>
  <c r="AD161" i="52"/>
  <c r="AD172" i="52"/>
  <c r="AD180" i="52"/>
  <c r="AD188" i="52"/>
  <c r="AD200" i="52"/>
  <c r="AD208" i="52"/>
  <c r="AD213" i="52"/>
  <c r="AD50" i="51"/>
  <c r="AD76" i="51"/>
  <c r="AD37" i="52"/>
  <c r="AD80" i="52"/>
  <c r="AD95" i="52"/>
  <c r="AD133" i="52"/>
  <c r="AD137" i="52"/>
  <c r="AD141" i="52"/>
  <c r="AD183" i="52"/>
  <c r="AD215" i="52"/>
  <c r="AD39" i="52"/>
  <c r="AD75" i="52"/>
  <c r="AD175" i="52"/>
  <c r="AD190" i="52"/>
  <c r="AD67" i="51"/>
  <c r="AD17" i="51"/>
  <c r="AD49" i="51"/>
  <c r="AD66" i="51"/>
  <c r="AD71" i="51"/>
  <c r="AD14" i="52"/>
  <c r="AD21" i="52"/>
  <c r="AD42" i="52"/>
  <c r="AD70" i="52"/>
  <c r="AD93" i="52"/>
  <c r="AD101" i="52"/>
  <c r="AD116" i="52"/>
  <c r="AD128" i="52"/>
  <c r="AD143" i="52"/>
  <c r="AD163" i="52"/>
  <c r="AD185" i="52"/>
  <c r="AD187" i="52"/>
  <c r="AD210" i="52"/>
  <c r="AD11" i="51"/>
  <c r="AD16" i="51"/>
  <c r="AD32" i="51"/>
  <c r="AD35" i="51"/>
  <c r="AD13" i="52"/>
  <c r="AD20" i="52"/>
  <c r="AD27" i="52"/>
  <c r="AD49" i="52"/>
  <c r="AD56" i="52"/>
  <c r="AD78" i="52"/>
  <c r="AD92" i="52"/>
  <c r="AD100" i="52"/>
  <c r="AD113" i="52"/>
  <c r="AD124" i="52"/>
  <c r="AD136" i="52"/>
  <c r="AD162" i="52"/>
  <c r="AD170" i="52"/>
  <c r="AD193" i="52"/>
  <c r="AD201" i="52"/>
  <c r="AD209" i="52"/>
  <c r="AD211" i="52"/>
  <c r="AD217" i="52"/>
  <c r="AD31" i="51"/>
  <c r="AD41" i="51"/>
  <c r="AD65" i="51"/>
  <c r="AD81" i="51"/>
  <c r="AD12" i="52"/>
  <c r="AD19" i="52"/>
  <c r="AD34" i="52"/>
  <c r="AD77" i="52"/>
  <c r="AD85" i="52"/>
  <c r="AD99" i="52"/>
  <c r="AD119" i="52"/>
  <c r="AD138" i="52"/>
  <c r="AD142" i="52"/>
  <c r="AD165" i="52"/>
  <c r="AD178" i="52"/>
  <c r="AD179" i="52"/>
  <c r="AD184" i="52"/>
  <c r="AD192" i="52"/>
  <c r="AD194" i="52"/>
  <c r="AD14" i="51"/>
  <c r="AD30" i="51"/>
  <c r="AD38" i="51"/>
  <c r="AD48" i="51"/>
  <c r="AD51" i="51"/>
  <c r="AD40" i="52"/>
  <c r="AD69" i="52"/>
  <c r="AD76" i="52"/>
  <c r="AD84" i="52"/>
  <c r="AD87" i="52"/>
  <c r="AD118" i="52"/>
  <c r="AD130" i="52"/>
  <c r="AD134" i="52"/>
  <c r="AD145" i="52"/>
  <c r="AD47" i="51"/>
  <c r="AD64" i="51"/>
  <c r="AD80" i="51"/>
  <c r="AD18" i="52"/>
  <c r="AD48" i="52"/>
  <c r="AD51" i="52"/>
  <c r="AD55" i="52"/>
  <c r="AD90" i="52"/>
  <c r="AD126" i="52"/>
  <c r="AD17" i="52"/>
  <c r="AD24" i="52"/>
  <c r="AD43" i="52"/>
  <c r="AD54" i="52"/>
  <c r="AD82" i="52"/>
  <c r="AD125" i="52"/>
  <c r="AD132" i="52"/>
  <c r="AD148" i="52"/>
  <c r="AD160" i="52"/>
  <c r="AD171" i="52"/>
  <c r="AD177" i="52"/>
  <c r="AD206" i="52"/>
  <c r="AD223" i="52"/>
  <c r="AD29" i="51"/>
  <c r="AD54" i="51"/>
  <c r="AD20" i="51"/>
  <c r="AD21" i="51"/>
  <c r="AD72" i="51"/>
  <c r="AD78" i="51"/>
  <c r="AD74" i="52"/>
  <c r="AD97" i="52"/>
  <c r="AD117" i="52"/>
  <c r="AD139" i="52"/>
  <c r="AD147" i="52"/>
  <c r="AD159" i="52"/>
  <c r="AD166" i="52"/>
  <c r="AD174" i="52"/>
  <c r="AD189" i="52"/>
  <c r="AD46" i="51"/>
  <c r="AD23" i="51"/>
  <c r="AD45" i="51"/>
  <c r="AD62" i="51"/>
  <c r="AD38" i="52"/>
  <c r="AD46" i="52"/>
  <c r="AD88" i="52"/>
  <c r="AD96" i="52"/>
  <c r="AD112" i="52"/>
  <c r="AD135" i="52"/>
  <c r="AD146" i="52"/>
  <c r="AD182" i="52"/>
  <c r="AD196" i="52"/>
  <c r="BN110" i="50"/>
  <c r="BE110" i="50"/>
  <c r="AV110" i="50"/>
  <c r="AM110" i="50"/>
  <c r="AJ110" i="50"/>
  <c r="AI110" i="50"/>
  <c r="AH110" i="50"/>
  <c r="AG110" i="50"/>
  <c r="AF110" i="50"/>
  <c r="AE110" i="50"/>
  <c r="AD110" i="50"/>
  <c r="BN109" i="50"/>
  <c r="BE109" i="50"/>
  <c r="AV109" i="50"/>
  <c r="AM109" i="50"/>
  <c r="AD109" i="50" s="1"/>
  <c r="AJ109" i="50"/>
  <c r="AI109" i="50"/>
  <c r="AH109" i="50"/>
  <c r="AG109" i="50"/>
  <c r="AF109" i="50"/>
  <c r="AE109" i="50"/>
  <c r="BN108" i="50"/>
  <c r="BE108" i="50"/>
  <c r="AD108" i="50" s="1"/>
  <c r="AV108" i="50"/>
  <c r="AM108" i="50"/>
  <c r="AJ108" i="50"/>
  <c r="AI108" i="50"/>
  <c r="AH108" i="50"/>
  <c r="AG108" i="50"/>
  <c r="AF108" i="50"/>
  <c r="AE108" i="50"/>
  <c r="BN107" i="50"/>
  <c r="BM107" i="50"/>
  <c r="BL107" i="50"/>
  <c r="BE107" i="50"/>
  <c r="AD107" i="50" s="1"/>
  <c r="BD107" i="50"/>
  <c r="BC107" i="50"/>
  <c r="AV107" i="50"/>
  <c r="AU107" i="50"/>
  <c r="AT107" i="50"/>
  <c r="AM107" i="50"/>
  <c r="AL107" i="50"/>
  <c r="AK107" i="50"/>
  <c r="AJ107" i="50"/>
  <c r="AI107" i="50"/>
  <c r="AH107" i="50"/>
  <c r="AG107" i="50"/>
  <c r="AF107" i="50"/>
  <c r="AE107" i="50"/>
  <c r="AC107" i="50"/>
  <c r="AB107" i="50"/>
  <c r="R107" i="50"/>
  <c r="M107" i="50"/>
  <c r="K107" i="50"/>
  <c r="BN106" i="50"/>
  <c r="BE106" i="50"/>
  <c r="AV106" i="50"/>
  <c r="AM106" i="50"/>
  <c r="AJ106" i="50"/>
  <c r="AI106" i="50"/>
  <c r="AH106" i="50"/>
  <c r="AG106" i="50"/>
  <c r="AF106" i="50"/>
  <c r="AE106" i="50"/>
  <c r="BN105" i="50"/>
  <c r="BE105" i="50"/>
  <c r="AV105" i="50"/>
  <c r="AM105" i="50"/>
  <c r="AD105" i="50" s="1"/>
  <c r="AJ105" i="50"/>
  <c r="AI105" i="50"/>
  <c r="AH105" i="50"/>
  <c r="AG105" i="50"/>
  <c r="AF105" i="50"/>
  <c r="AE105" i="50"/>
  <c r="BN104" i="50"/>
  <c r="BE104" i="50"/>
  <c r="AV104" i="50"/>
  <c r="AM104" i="50"/>
  <c r="AJ104" i="50"/>
  <c r="AI104" i="50"/>
  <c r="AH104" i="50"/>
  <c r="AG104" i="50"/>
  <c r="AF104" i="50"/>
  <c r="AE104" i="50"/>
  <c r="BN103" i="50"/>
  <c r="BM103" i="50"/>
  <c r="BL103" i="50"/>
  <c r="BE103" i="50"/>
  <c r="BD103" i="50"/>
  <c r="BC103" i="50"/>
  <c r="AV103" i="50"/>
  <c r="AU103" i="50"/>
  <c r="AT103" i="50"/>
  <c r="AM103" i="50"/>
  <c r="AD103" i="50" s="1"/>
  <c r="AL103" i="50"/>
  <c r="AK103" i="50"/>
  <c r="AJ103" i="50"/>
  <c r="AI103" i="50"/>
  <c r="AH103" i="50"/>
  <c r="AG103" i="50"/>
  <c r="AF103" i="50"/>
  <c r="AE103" i="50"/>
  <c r="AC103" i="50"/>
  <c r="AB103" i="50"/>
  <c r="R103" i="50"/>
  <c r="M103" i="50"/>
  <c r="K103" i="50"/>
  <c r="BN102" i="50"/>
  <c r="BE102" i="50"/>
  <c r="AV102" i="50"/>
  <c r="AD102" i="50" s="1"/>
  <c r="AM102" i="50"/>
  <c r="AJ102" i="50"/>
  <c r="AI102" i="50"/>
  <c r="AH102" i="50"/>
  <c r="AG102" i="50"/>
  <c r="AF102" i="50"/>
  <c r="AE102" i="50"/>
  <c r="BN101" i="50"/>
  <c r="BE101" i="50"/>
  <c r="AV101" i="50"/>
  <c r="AM101" i="50"/>
  <c r="AJ101" i="50"/>
  <c r="AI101" i="50"/>
  <c r="AH101" i="50"/>
  <c r="AG101" i="50"/>
  <c r="AF101" i="50"/>
  <c r="AE101" i="50"/>
  <c r="BN100" i="50"/>
  <c r="BE100" i="50"/>
  <c r="AV100" i="50"/>
  <c r="AM100" i="50"/>
  <c r="AD100" i="50" s="1"/>
  <c r="AJ100" i="50"/>
  <c r="AI100" i="50"/>
  <c r="AH100" i="50"/>
  <c r="AG100" i="50"/>
  <c r="AF100" i="50"/>
  <c r="AE100" i="50"/>
  <c r="BN99" i="50"/>
  <c r="BM99" i="50"/>
  <c r="BL99" i="50"/>
  <c r="BE99" i="50"/>
  <c r="BD99" i="50"/>
  <c r="BC99" i="50"/>
  <c r="AV99" i="50"/>
  <c r="AU99" i="50"/>
  <c r="AT99" i="50"/>
  <c r="AM99" i="50"/>
  <c r="AL99" i="50"/>
  <c r="AK99" i="50"/>
  <c r="AJ99" i="50"/>
  <c r="AI99" i="50"/>
  <c r="AH99" i="50"/>
  <c r="AG99" i="50"/>
  <c r="AF99" i="50"/>
  <c r="AE99" i="50"/>
  <c r="AC99" i="50"/>
  <c r="AB99" i="50"/>
  <c r="R99" i="50"/>
  <c r="M99" i="50"/>
  <c r="K99" i="50"/>
  <c r="BN98" i="50"/>
  <c r="BE98" i="50"/>
  <c r="AV98" i="50"/>
  <c r="AM98" i="50"/>
  <c r="AJ98" i="50"/>
  <c r="AI98" i="50"/>
  <c r="AH98" i="50"/>
  <c r="AG98" i="50"/>
  <c r="AF98" i="50"/>
  <c r="AE98" i="50"/>
  <c r="BN97" i="50"/>
  <c r="BE97" i="50"/>
  <c r="AV97" i="50"/>
  <c r="AM97" i="50"/>
  <c r="AJ97" i="50"/>
  <c r="AI97" i="50"/>
  <c r="AH97" i="50"/>
  <c r="AG97" i="50"/>
  <c r="AF97" i="50"/>
  <c r="AE97" i="50"/>
  <c r="AD97" i="50"/>
  <c r="BN96" i="50"/>
  <c r="AD96" i="50" s="1"/>
  <c r="BE96" i="50"/>
  <c r="AV96" i="50"/>
  <c r="AM96" i="50"/>
  <c r="AJ96" i="50"/>
  <c r="AI96" i="50"/>
  <c r="AH96" i="50"/>
  <c r="AG96" i="50"/>
  <c r="AF96" i="50"/>
  <c r="AE96" i="50"/>
  <c r="BN95" i="50"/>
  <c r="BM95" i="50"/>
  <c r="BL95" i="50"/>
  <c r="BE95" i="50"/>
  <c r="BD95" i="50"/>
  <c r="BC95" i="50"/>
  <c r="AV95" i="50"/>
  <c r="AU95" i="50"/>
  <c r="AT95" i="50"/>
  <c r="AM95" i="50"/>
  <c r="AL95" i="50"/>
  <c r="AK95" i="50"/>
  <c r="AJ95" i="50"/>
  <c r="AI95" i="50"/>
  <c r="AH95" i="50"/>
  <c r="AG95" i="50"/>
  <c r="AF95" i="50"/>
  <c r="AE95" i="50"/>
  <c r="AC95" i="50"/>
  <c r="AB95" i="50"/>
  <c r="R95" i="50"/>
  <c r="K95" i="50"/>
  <c r="BN94" i="50"/>
  <c r="BE94" i="50"/>
  <c r="AV94" i="50"/>
  <c r="AM94" i="50"/>
  <c r="AD94" i="50" s="1"/>
  <c r="AJ94" i="50"/>
  <c r="AI94" i="50"/>
  <c r="AH94" i="50"/>
  <c r="AG94" i="50"/>
  <c r="AF94" i="50"/>
  <c r="AE94" i="50"/>
  <c r="BN93" i="50"/>
  <c r="BE93" i="50"/>
  <c r="AV93" i="50"/>
  <c r="AM93" i="50"/>
  <c r="AJ93" i="50"/>
  <c r="AI93" i="50"/>
  <c r="AH93" i="50"/>
  <c r="AG93" i="50"/>
  <c r="AF93" i="50"/>
  <c r="AE93" i="50"/>
  <c r="BN92" i="50"/>
  <c r="BE92" i="50"/>
  <c r="AV92" i="50"/>
  <c r="AM92" i="50"/>
  <c r="AJ92" i="50"/>
  <c r="AI92" i="50"/>
  <c r="AH92" i="50"/>
  <c r="AG92" i="50"/>
  <c r="AF92" i="50"/>
  <c r="AE92" i="50"/>
  <c r="BN91" i="50"/>
  <c r="BM91" i="50"/>
  <c r="BL91" i="50"/>
  <c r="BE91" i="50"/>
  <c r="BD91" i="50"/>
  <c r="BC91" i="50"/>
  <c r="AV91" i="50"/>
  <c r="AU91" i="50"/>
  <c r="AT91" i="50"/>
  <c r="AM91" i="50"/>
  <c r="AL91" i="50"/>
  <c r="AK91" i="50"/>
  <c r="AJ91" i="50"/>
  <c r="AI91" i="50"/>
  <c r="AH91" i="50"/>
  <c r="AG91" i="50"/>
  <c r="AF91" i="50"/>
  <c r="AE91" i="50"/>
  <c r="AC91" i="50"/>
  <c r="AB91" i="50"/>
  <c r="R91" i="50"/>
  <c r="M91" i="50"/>
  <c r="K91" i="50"/>
  <c r="BN90" i="50"/>
  <c r="BE90" i="50"/>
  <c r="AV90" i="50"/>
  <c r="AM90" i="50"/>
  <c r="AD90" i="50" s="1"/>
  <c r="AJ90" i="50"/>
  <c r="AI90" i="50"/>
  <c r="AH90" i="50"/>
  <c r="AG90" i="50"/>
  <c r="AF90" i="50"/>
  <c r="AE90" i="50"/>
  <c r="BN89" i="50"/>
  <c r="BE89" i="50"/>
  <c r="AV89" i="50"/>
  <c r="AM89" i="50"/>
  <c r="AJ89" i="50"/>
  <c r="AI89" i="50"/>
  <c r="AH89" i="50"/>
  <c r="AG89" i="50"/>
  <c r="AF89" i="50"/>
  <c r="AE89" i="50"/>
  <c r="BN88" i="50"/>
  <c r="BE88" i="50"/>
  <c r="AV88" i="50"/>
  <c r="AD88" i="50" s="1"/>
  <c r="AM88" i="50"/>
  <c r="AJ88" i="50"/>
  <c r="AI88" i="50"/>
  <c r="AH88" i="50"/>
  <c r="AG88" i="50"/>
  <c r="AF88" i="50"/>
  <c r="AE88" i="50"/>
  <c r="BN87" i="50"/>
  <c r="BM87" i="50"/>
  <c r="BL87" i="50"/>
  <c r="BE87" i="50"/>
  <c r="BD87" i="50"/>
  <c r="BC87" i="50"/>
  <c r="AV87" i="50"/>
  <c r="AU87" i="50"/>
  <c r="AT87" i="50"/>
  <c r="AM87" i="50"/>
  <c r="AD87" i="50" s="1"/>
  <c r="AL87" i="50"/>
  <c r="AK87" i="50"/>
  <c r="AJ87" i="50"/>
  <c r="AI87" i="50"/>
  <c r="AH87" i="50"/>
  <c r="AG87" i="50"/>
  <c r="AF87" i="50"/>
  <c r="AE87" i="50"/>
  <c r="AC87" i="50"/>
  <c r="AB87" i="50"/>
  <c r="R87" i="50"/>
  <c r="M87" i="50"/>
  <c r="K87" i="50"/>
  <c r="BN86" i="50"/>
  <c r="BE86" i="50"/>
  <c r="AV86" i="50"/>
  <c r="AM86" i="50"/>
  <c r="AD86" i="50" s="1"/>
  <c r="AJ86" i="50"/>
  <c r="AI86" i="50"/>
  <c r="AH86" i="50"/>
  <c r="AG86" i="50"/>
  <c r="AF86" i="50"/>
  <c r="AE86" i="50"/>
  <c r="BN85" i="50"/>
  <c r="BE85" i="50"/>
  <c r="AD85" i="50" s="1"/>
  <c r="AV85" i="50"/>
  <c r="AM85" i="50"/>
  <c r="AJ85" i="50"/>
  <c r="AI85" i="50"/>
  <c r="AH85" i="50"/>
  <c r="AG85" i="50"/>
  <c r="AF85" i="50"/>
  <c r="AE85" i="50"/>
  <c r="BN84" i="50"/>
  <c r="BE84" i="50"/>
  <c r="AV84" i="50"/>
  <c r="AM84" i="50"/>
  <c r="AJ84" i="50"/>
  <c r="AI84" i="50"/>
  <c r="AH84" i="50"/>
  <c r="AG84" i="50"/>
  <c r="AF84" i="50"/>
  <c r="AE84" i="50"/>
  <c r="BN83" i="50"/>
  <c r="BM83" i="50"/>
  <c r="BL83" i="50"/>
  <c r="BE83" i="50"/>
  <c r="BD83" i="50"/>
  <c r="BC83" i="50"/>
  <c r="AV83" i="50"/>
  <c r="AU83" i="50"/>
  <c r="AT83" i="50"/>
  <c r="AM83" i="50"/>
  <c r="AD83" i="50" s="1"/>
  <c r="AL83" i="50"/>
  <c r="AK83" i="50"/>
  <c r="AJ83" i="50"/>
  <c r="AI83" i="50"/>
  <c r="AH83" i="50"/>
  <c r="AG83" i="50"/>
  <c r="AF83" i="50"/>
  <c r="AE83" i="50"/>
  <c r="AC83" i="50"/>
  <c r="AB83" i="50"/>
  <c r="R83" i="50"/>
  <c r="M83" i="50"/>
  <c r="K83" i="50"/>
  <c r="BN82" i="50"/>
  <c r="BE82" i="50"/>
  <c r="AV82" i="50"/>
  <c r="AM82" i="50"/>
  <c r="AJ82" i="50"/>
  <c r="AI82" i="50"/>
  <c r="AH82" i="50"/>
  <c r="AG82" i="50"/>
  <c r="AF82" i="50"/>
  <c r="AE82" i="50"/>
  <c r="AD82" i="50"/>
  <c r="BN81" i="50"/>
  <c r="BE81" i="50"/>
  <c r="AV81" i="50"/>
  <c r="AM81" i="50"/>
  <c r="AJ81" i="50"/>
  <c r="AI81" i="50"/>
  <c r="AH81" i="50"/>
  <c r="AG81" i="50"/>
  <c r="AF81" i="50"/>
  <c r="AE81" i="50"/>
  <c r="AD81" i="50"/>
  <c r="BN80" i="50"/>
  <c r="AD80" i="50" s="1"/>
  <c r="BE80" i="50"/>
  <c r="AV80" i="50"/>
  <c r="AM80" i="50"/>
  <c r="AJ80" i="50"/>
  <c r="AI80" i="50"/>
  <c r="AH80" i="50"/>
  <c r="AG80" i="50"/>
  <c r="AF80" i="50"/>
  <c r="AE80" i="50"/>
  <c r="BN79" i="50"/>
  <c r="BM79" i="50"/>
  <c r="BL79" i="50"/>
  <c r="BE79" i="50"/>
  <c r="BD79" i="50"/>
  <c r="BC79" i="50"/>
  <c r="AV79" i="50"/>
  <c r="AU79" i="50"/>
  <c r="AT79" i="50"/>
  <c r="AM79" i="50"/>
  <c r="AL79" i="50"/>
  <c r="AK79" i="50"/>
  <c r="AJ79" i="50"/>
  <c r="AI79" i="50"/>
  <c r="AH79" i="50"/>
  <c r="AG79" i="50"/>
  <c r="AF79" i="50"/>
  <c r="AE79" i="50"/>
  <c r="AC79" i="50"/>
  <c r="AB79" i="50"/>
  <c r="R79" i="50"/>
  <c r="M79" i="50"/>
  <c r="K79" i="50"/>
  <c r="BN78" i="50"/>
  <c r="BE78" i="50"/>
  <c r="AV78" i="50"/>
  <c r="AM78" i="50"/>
  <c r="AJ78" i="50"/>
  <c r="AI78" i="50"/>
  <c r="AH78" i="50"/>
  <c r="AG78" i="50"/>
  <c r="AF78" i="50"/>
  <c r="AE78" i="50"/>
  <c r="BN77" i="50"/>
  <c r="BE77" i="50"/>
  <c r="AV77" i="50"/>
  <c r="AM77" i="50"/>
  <c r="AJ77" i="50"/>
  <c r="AI77" i="50"/>
  <c r="AH77" i="50"/>
  <c r="AG77" i="50"/>
  <c r="AF77" i="50"/>
  <c r="AE77" i="50"/>
  <c r="BN76" i="50"/>
  <c r="BE76" i="50"/>
  <c r="AV76" i="50"/>
  <c r="AM76" i="50"/>
  <c r="AJ76" i="50"/>
  <c r="AI76" i="50"/>
  <c r="AH76" i="50"/>
  <c r="AG76" i="50"/>
  <c r="AF76" i="50"/>
  <c r="AE76" i="50"/>
  <c r="BN75" i="50"/>
  <c r="BM75" i="50"/>
  <c r="BL75" i="50"/>
  <c r="BE75" i="50"/>
  <c r="AD75" i="50" s="1"/>
  <c r="BD75" i="50"/>
  <c r="BC75" i="50"/>
  <c r="AV75" i="50"/>
  <c r="AU75" i="50"/>
  <c r="AT75" i="50"/>
  <c r="AM75" i="50"/>
  <c r="AL75" i="50"/>
  <c r="AK75" i="50"/>
  <c r="AJ75" i="50"/>
  <c r="AI75" i="50"/>
  <c r="AH75" i="50"/>
  <c r="AG75" i="50"/>
  <c r="AF75" i="50"/>
  <c r="AE75" i="50"/>
  <c r="AC75" i="50"/>
  <c r="AB75" i="50"/>
  <c r="R75" i="50"/>
  <c r="M75" i="50"/>
  <c r="K75" i="50"/>
  <c r="BN74" i="50"/>
  <c r="BE74" i="50"/>
  <c r="AV74" i="50"/>
  <c r="AM74" i="50"/>
  <c r="AJ74" i="50"/>
  <c r="AI74" i="50"/>
  <c r="AH74" i="50"/>
  <c r="AG74" i="50"/>
  <c r="AF74" i="50"/>
  <c r="AE74" i="50"/>
  <c r="BN73" i="50"/>
  <c r="BE73" i="50"/>
  <c r="AV73" i="50"/>
  <c r="AM73" i="50"/>
  <c r="AD73" i="50" s="1"/>
  <c r="AJ73" i="50"/>
  <c r="AI73" i="50"/>
  <c r="AH73" i="50"/>
  <c r="AG73" i="50"/>
  <c r="AF73" i="50"/>
  <c r="AE73" i="50"/>
  <c r="BN72" i="50"/>
  <c r="BE72" i="50"/>
  <c r="AV72" i="50"/>
  <c r="AM72" i="50"/>
  <c r="AJ72" i="50"/>
  <c r="AI72" i="50"/>
  <c r="AH72" i="50"/>
  <c r="AG72" i="50"/>
  <c r="AF72" i="50"/>
  <c r="AE72" i="50"/>
  <c r="BN71" i="50"/>
  <c r="BM71" i="50"/>
  <c r="BL71" i="50"/>
  <c r="BE71" i="50"/>
  <c r="BD71" i="50"/>
  <c r="BC71" i="50"/>
  <c r="AV71" i="50"/>
  <c r="AU71" i="50"/>
  <c r="AT71" i="50"/>
  <c r="AM71" i="50"/>
  <c r="AL71" i="50"/>
  <c r="AK71" i="50"/>
  <c r="AJ71" i="50"/>
  <c r="AI71" i="50"/>
  <c r="AH71" i="50"/>
  <c r="AG71" i="50"/>
  <c r="AF71" i="50"/>
  <c r="AE71" i="50"/>
  <c r="AC71" i="50"/>
  <c r="AB71" i="50"/>
  <c r="R71" i="50"/>
  <c r="M71" i="50"/>
  <c r="K71" i="50"/>
  <c r="BN70" i="50"/>
  <c r="BE70" i="50"/>
  <c r="AV70" i="50"/>
  <c r="AM70" i="50"/>
  <c r="AD70" i="50" s="1"/>
  <c r="AJ70" i="50"/>
  <c r="AI70" i="50"/>
  <c r="AH70" i="50"/>
  <c r="AG70" i="50"/>
  <c r="AF70" i="50"/>
  <c r="AE70" i="50"/>
  <c r="BN69" i="50"/>
  <c r="BE69" i="50"/>
  <c r="AV69" i="50"/>
  <c r="AM69" i="50"/>
  <c r="AJ69" i="50"/>
  <c r="AI69" i="50"/>
  <c r="AH69" i="50"/>
  <c r="AG69" i="50"/>
  <c r="AF69" i="50"/>
  <c r="AE69" i="50"/>
  <c r="BN68" i="50"/>
  <c r="BE68" i="50"/>
  <c r="AV68" i="50"/>
  <c r="AM68" i="50"/>
  <c r="AD68" i="50" s="1"/>
  <c r="AJ68" i="50"/>
  <c r="AI68" i="50"/>
  <c r="AH68" i="50"/>
  <c r="AG68" i="50"/>
  <c r="AF68" i="50"/>
  <c r="AE68" i="50"/>
  <c r="BN67" i="50"/>
  <c r="BM67" i="50"/>
  <c r="BL67" i="50"/>
  <c r="BE67" i="50"/>
  <c r="BD67" i="50"/>
  <c r="BC67" i="50"/>
  <c r="AV67" i="50"/>
  <c r="AU67" i="50"/>
  <c r="AT67" i="50"/>
  <c r="AM67" i="50"/>
  <c r="AD67" i="50" s="1"/>
  <c r="AL67" i="50"/>
  <c r="AK67" i="50"/>
  <c r="AJ67" i="50"/>
  <c r="AI67" i="50"/>
  <c r="AH67" i="50"/>
  <c r="AG67" i="50"/>
  <c r="AF67" i="50"/>
  <c r="AE67" i="50"/>
  <c r="AC67" i="50"/>
  <c r="AB67" i="50"/>
  <c r="R67" i="50"/>
  <c r="M67" i="50"/>
  <c r="K67" i="50"/>
  <c r="BN66" i="50"/>
  <c r="BE66" i="50"/>
  <c r="AV66" i="50"/>
  <c r="AM66" i="50"/>
  <c r="AJ66" i="50"/>
  <c r="AI66" i="50"/>
  <c r="AH66" i="50"/>
  <c r="AG66" i="50"/>
  <c r="AF66" i="50"/>
  <c r="AE66" i="50"/>
  <c r="AD66" i="50"/>
  <c r="BN65" i="50"/>
  <c r="BE65" i="50"/>
  <c r="AV65" i="50"/>
  <c r="AM65" i="50"/>
  <c r="AJ65" i="50"/>
  <c r="AI65" i="50"/>
  <c r="AH65" i="50"/>
  <c r="AG65" i="50"/>
  <c r="AF65" i="50"/>
  <c r="AE65" i="50"/>
  <c r="AD65" i="50"/>
  <c r="BN64" i="50"/>
  <c r="AD64" i="50" s="1"/>
  <c r="BE64" i="50"/>
  <c r="AV64" i="50"/>
  <c r="AM64" i="50"/>
  <c r="AJ64" i="50"/>
  <c r="AI64" i="50"/>
  <c r="AH64" i="50"/>
  <c r="AG64" i="50"/>
  <c r="AF64" i="50"/>
  <c r="AE64" i="50"/>
  <c r="BN63" i="50"/>
  <c r="BM63" i="50"/>
  <c r="BL63" i="50"/>
  <c r="BE63" i="50"/>
  <c r="BD63" i="50"/>
  <c r="BC63" i="50"/>
  <c r="AV63" i="50"/>
  <c r="AU63" i="50"/>
  <c r="AT63" i="50"/>
  <c r="AM63" i="50"/>
  <c r="AL63" i="50"/>
  <c r="AK63" i="50"/>
  <c r="AJ63" i="50"/>
  <c r="AI63" i="50"/>
  <c r="AH63" i="50"/>
  <c r="AG63" i="50"/>
  <c r="AF63" i="50"/>
  <c r="AE63" i="50"/>
  <c r="AC63" i="50"/>
  <c r="AB63" i="50"/>
  <c r="R63" i="50"/>
  <c r="M63" i="50"/>
  <c r="K63" i="50"/>
  <c r="BN62" i="50"/>
  <c r="BE62" i="50"/>
  <c r="AV62" i="50"/>
  <c r="AM62" i="50"/>
  <c r="AJ62" i="50"/>
  <c r="AI62" i="50"/>
  <c r="AH62" i="50"/>
  <c r="AG62" i="50"/>
  <c r="AF62" i="50"/>
  <c r="AE62" i="50"/>
  <c r="BN61" i="50"/>
  <c r="BE61" i="50"/>
  <c r="AV61" i="50"/>
  <c r="AM61" i="50"/>
  <c r="AJ61" i="50"/>
  <c r="AI61" i="50"/>
  <c r="AH61" i="50"/>
  <c r="AG61" i="50"/>
  <c r="AF61" i="50"/>
  <c r="AE61" i="50"/>
  <c r="BN60" i="50"/>
  <c r="BE60" i="50"/>
  <c r="AV60" i="50"/>
  <c r="AM60" i="50"/>
  <c r="AJ60" i="50"/>
  <c r="AI60" i="50"/>
  <c r="AH60" i="50"/>
  <c r="AG60" i="50"/>
  <c r="AF60" i="50"/>
  <c r="AE60" i="50"/>
  <c r="BN59" i="50"/>
  <c r="BM59" i="50"/>
  <c r="BL59" i="50"/>
  <c r="BE59" i="50"/>
  <c r="BD59" i="50"/>
  <c r="BC59" i="50"/>
  <c r="AV59" i="50"/>
  <c r="AU59" i="50"/>
  <c r="AT59" i="50"/>
  <c r="AM59" i="50"/>
  <c r="AL59" i="50"/>
  <c r="AK59" i="50"/>
  <c r="AJ59" i="50"/>
  <c r="AI59" i="50"/>
  <c r="AH59" i="50"/>
  <c r="AG59" i="50"/>
  <c r="AF59" i="50"/>
  <c r="AE59" i="50"/>
  <c r="AC59" i="50"/>
  <c r="AB59" i="50"/>
  <c r="R59" i="50"/>
  <c r="K59" i="50"/>
  <c r="BN58" i="50"/>
  <c r="BE58" i="50"/>
  <c r="AV58" i="50"/>
  <c r="AM58" i="50"/>
  <c r="AD58" i="50" s="1"/>
  <c r="AJ58" i="50"/>
  <c r="AI58" i="50"/>
  <c r="AH58" i="50"/>
  <c r="AG58" i="50"/>
  <c r="AF58" i="50"/>
  <c r="AE58" i="50"/>
  <c r="BN57" i="50"/>
  <c r="BE57" i="50"/>
  <c r="AV57" i="50"/>
  <c r="AM57" i="50"/>
  <c r="AJ57" i="50"/>
  <c r="AI57" i="50"/>
  <c r="AH57" i="50"/>
  <c r="AG57" i="50"/>
  <c r="AF57" i="50"/>
  <c r="AE57" i="50"/>
  <c r="BN56" i="50"/>
  <c r="BE56" i="50"/>
  <c r="AV56" i="50"/>
  <c r="AM56" i="50"/>
  <c r="AJ56" i="50"/>
  <c r="AI56" i="50"/>
  <c r="AH56" i="50"/>
  <c r="AG56" i="50"/>
  <c r="AF56" i="50"/>
  <c r="AE56" i="50"/>
  <c r="BN55" i="50"/>
  <c r="BM55" i="50"/>
  <c r="BL55" i="50"/>
  <c r="BE55" i="50"/>
  <c r="BD55" i="50"/>
  <c r="BC55" i="50"/>
  <c r="AV55" i="50"/>
  <c r="AU55" i="50"/>
  <c r="AT55" i="50"/>
  <c r="AM55" i="50"/>
  <c r="AD55" i="50" s="1"/>
  <c r="AL55" i="50"/>
  <c r="AK55" i="50"/>
  <c r="AJ55" i="50"/>
  <c r="AI55" i="50"/>
  <c r="AH55" i="50"/>
  <c r="AG55" i="50"/>
  <c r="AF55" i="50"/>
  <c r="AE55" i="50"/>
  <c r="AC55" i="50"/>
  <c r="AB55" i="50"/>
  <c r="R55" i="50"/>
  <c r="M55" i="50"/>
  <c r="K55" i="50"/>
  <c r="BN54" i="50"/>
  <c r="BE54" i="50"/>
  <c r="AV54" i="50"/>
  <c r="AM54" i="50"/>
  <c r="AJ54" i="50"/>
  <c r="AI54" i="50"/>
  <c r="AH54" i="50"/>
  <c r="AG54" i="50"/>
  <c r="AF54" i="50"/>
  <c r="AE54" i="50"/>
  <c r="BN53" i="50"/>
  <c r="BE53" i="50"/>
  <c r="AV53" i="50"/>
  <c r="AM53" i="50"/>
  <c r="AJ53" i="50"/>
  <c r="AI53" i="50"/>
  <c r="AH53" i="50"/>
  <c r="AG53" i="50"/>
  <c r="AF53" i="50"/>
  <c r="AE53" i="50"/>
  <c r="BN52" i="50"/>
  <c r="BE52" i="50"/>
  <c r="AV52" i="50"/>
  <c r="AM52" i="50"/>
  <c r="AD52" i="50" s="1"/>
  <c r="AJ52" i="50"/>
  <c r="AI52" i="50"/>
  <c r="AH52" i="50"/>
  <c r="AG52" i="50"/>
  <c r="AF52" i="50"/>
  <c r="AE52" i="50"/>
  <c r="BN51" i="50"/>
  <c r="BM51" i="50"/>
  <c r="BL51" i="50"/>
  <c r="BE51" i="50"/>
  <c r="BD51" i="50"/>
  <c r="BC51" i="50"/>
  <c r="AV51" i="50"/>
  <c r="AU51" i="50"/>
  <c r="AT51" i="50"/>
  <c r="AM51" i="50"/>
  <c r="AD51" i="50" s="1"/>
  <c r="AL51" i="50"/>
  <c r="AK51" i="50"/>
  <c r="AJ51" i="50"/>
  <c r="AI51" i="50"/>
  <c r="AH51" i="50"/>
  <c r="AG51" i="50"/>
  <c r="AF51" i="50"/>
  <c r="AE51" i="50"/>
  <c r="AC51" i="50"/>
  <c r="AB51" i="50"/>
  <c r="R51" i="50"/>
  <c r="M51" i="50"/>
  <c r="K51" i="50"/>
  <c r="BN50" i="50"/>
  <c r="BE50" i="50"/>
  <c r="AV50" i="50"/>
  <c r="AM50" i="50"/>
  <c r="AJ50" i="50"/>
  <c r="AI50" i="50"/>
  <c r="AH50" i="50"/>
  <c r="AG50" i="50"/>
  <c r="AF50" i="50"/>
  <c r="AE50" i="50"/>
  <c r="AD50" i="50"/>
  <c r="BN49" i="50"/>
  <c r="AD49" i="50" s="1"/>
  <c r="BE49" i="50"/>
  <c r="AV49" i="50"/>
  <c r="AM49" i="50"/>
  <c r="AJ49" i="50"/>
  <c r="AI49" i="50"/>
  <c r="AH49" i="50"/>
  <c r="AG49" i="50"/>
  <c r="AF49" i="50"/>
  <c r="AE49" i="50"/>
  <c r="BN48" i="50"/>
  <c r="BE48" i="50"/>
  <c r="AV48" i="50"/>
  <c r="AM48" i="50"/>
  <c r="AJ48" i="50"/>
  <c r="AI48" i="50"/>
  <c r="AH48" i="50"/>
  <c r="AG48" i="50"/>
  <c r="AF48" i="50"/>
  <c r="AE48" i="50"/>
  <c r="BN47" i="50"/>
  <c r="BM47" i="50"/>
  <c r="BL47" i="50"/>
  <c r="BE47" i="50"/>
  <c r="AD47" i="50" s="1"/>
  <c r="BD47" i="50"/>
  <c r="BC47" i="50"/>
  <c r="AV47" i="50"/>
  <c r="AU47" i="50"/>
  <c r="AT47" i="50"/>
  <c r="AM47" i="50"/>
  <c r="AL47" i="50"/>
  <c r="AK47" i="50"/>
  <c r="AJ47" i="50"/>
  <c r="AI47" i="50"/>
  <c r="AH47" i="50"/>
  <c r="AG47" i="50"/>
  <c r="AF47" i="50"/>
  <c r="AE47" i="50"/>
  <c r="AC47" i="50"/>
  <c r="AB47" i="50"/>
  <c r="R47" i="50"/>
  <c r="M47" i="50"/>
  <c r="K47" i="50"/>
  <c r="BN46" i="50"/>
  <c r="BE46" i="50"/>
  <c r="AV46" i="50"/>
  <c r="AM46" i="50"/>
  <c r="AJ46" i="50"/>
  <c r="AI46" i="50"/>
  <c r="AH46" i="50"/>
  <c r="AG46" i="50"/>
  <c r="AF46" i="50"/>
  <c r="AE46" i="50"/>
  <c r="BN45" i="50"/>
  <c r="BE45" i="50"/>
  <c r="AV45" i="50"/>
  <c r="AM45" i="50"/>
  <c r="AJ45" i="50"/>
  <c r="AI45" i="50"/>
  <c r="AH45" i="50"/>
  <c r="AG45" i="50"/>
  <c r="AF45" i="50"/>
  <c r="AE45" i="50"/>
  <c r="BN44" i="50"/>
  <c r="BE44" i="50"/>
  <c r="AV44" i="50"/>
  <c r="AM44" i="50"/>
  <c r="AD44" i="50" s="1"/>
  <c r="AJ44" i="50"/>
  <c r="AI44" i="50"/>
  <c r="AH44" i="50"/>
  <c r="AG44" i="50"/>
  <c r="AF44" i="50"/>
  <c r="AE44" i="50"/>
  <c r="BN43" i="50"/>
  <c r="BM43" i="50"/>
  <c r="BL43" i="50"/>
  <c r="BE43" i="50"/>
  <c r="BD43" i="50"/>
  <c r="BC43" i="50"/>
  <c r="AV43" i="50"/>
  <c r="AU43" i="50"/>
  <c r="AT43" i="50"/>
  <c r="AM43" i="50"/>
  <c r="AL43" i="50"/>
  <c r="AK43" i="50"/>
  <c r="AJ43" i="50"/>
  <c r="AI43" i="50"/>
  <c r="AH43" i="50"/>
  <c r="AG43" i="50"/>
  <c r="AF43" i="50"/>
  <c r="AE43" i="50"/>
  <c r="AC43" i="50"/>
  <c r="AB43" i="50"/>
  <c r="R43" i="50"/>
  <c r="M43" i="50"/>
  <c r="K43" i="50"/>
  <c r="BN42" i="50"/>
  <c r="BE42" i="50"/>
  <c r="AV42" i="50"/>
  <c r="AM42" i="50"/>
  <c r="AD42" i="50" s="1"/>
  <c r="AJ42" i="50"/>
  <c r="AI42" i="50"/>
  <c r="AH42" i="50"/>
  <c r="AG42" i="50"/>
  <c r="AF42" i="50"/>
  <c r="AE42" i="50"/>
  <c r="BN41" i="50"/>
  <c r="BE41" i="50"/>
  <c r="AV41" i="50"/>
  <c r="AM41" i="50"/>
  <c r="AJ41" i="50"/>
  <c r="AI41" i="50"/>
  <c r="AH41" i="50"/>
  <c r="AG41" i="50"/>
  <c r="AF41" i="50"/>
  <c r="AE41" i="50"/>
  <c r="BN40" i="50"/>
  <c r="BE40" i="50"/>
  <c r="AV40" i="50"/>
  <c r="AM40" i="50"/>
  <c r="AD40" i="50" s="1"/>
  <c r="AJ40" i="50"/>
  <c r="AI40" i="50"/>
  <c r="AH40" i="50"/>
  <c r="AG40" i="50"/>
  <c r="AF40" i="50"/>
  <c r="AE40" i="50"/>
  <c r="BN39" i="50"/>
  <c r="BM39" i="50"/>
  <c r="BL39" i="50"/>
  <c r="BE39" i="50"/>
  <c r="BD39" i="50"/>
  <c r="BC39" i="50"/>
  <c r="AV39" i="50"/>
  <c r="AU39" i="50"/>
  <c r="AT39" i="50"/>
  <c r="AM39" i="50"/>
  <c r="AD39" i="50" s="1"/>
  <c r="AL39" i="50"/>
  <c r="AK39" i="50"/>
  <c r="AJ39" i="50"/>
  <c r="AI39" i="50"/>
  <c r="AH39" i="50"/>
  <c r="AG39" i="50"/>
  <c r="AF39" i="50"/>
  <c r="AE39" i="50"/>
  <c r="AC39" i="50"/>
  <c r="AB39" i="50"/>
  <c r="R39" i="50"/>
  <c r="K39" i="50"/>
  <c r="BN38" i="50"/>
  <c r="BE38" i="50"/>
  <c r="AV38" i="50"/>
  <c r="AM38" i="50"/>
  <c r="AJ38" i="50"/>
  <c r="AI38" i="50"/>
  <c r="AH38" i="50"/>
  <c r="AG38" i="50"/>
  <c r="AF38" i="50"/>
  <c r="AE38" i="50"/>
  <c r="BN37" i="50"/>
  <c r="BE37" i="50"/>
  <c r="AV37" i="50"/>
  <c r="AM37" i="50"/>
  <c r="AD37" i="50" s="1"/>
  <c r="AJ37" i="50"/>
  <c r="AI37" i="50"/>
  <c r="AH37" i="50"/>
  <c r="AG37" i="50"/>
  <c r="AF37" i="50"/>
  <c r="AE37" i="50"/>
  <c r="BN36" i="50"/>
  <c r="BE36" i="50"/>
  <c r="AV36" i="50"/>
  <c r="AM36" i="50"/>
  <c r="AJ36" i="50"/>
  <c r="AI36" i="50"/>
  <c r="AH36" i="50"/>
  <c r="AG36" i="50"/>
  <c r="AF36" i="50"/>
  <c r="AE36" i="50"/>
  <c r="AD36" i="50"/>
  <c r="BN35" i="50"/>
  <c r="BM35" i="50"/>
  <c r="BL35" i="50"/>
  <c r="BE35" i="50"/>
  <c r="BD35" i="50"/>
  <c r="BC35" i="50"/>
  <c r="AV35" i="50"/>
  <c r="AU35" i="50"/>
  <c r="AT35" i="50"/>
  <c r="AM35" i="50"/>
  <c r="AL35" i="50"/>
  <c r="AK35" i="50"/>
  <c r="AJ35" i="50"/>
  <c r="AI35" i="50"/>
  <c r="AH35" i="50"/>
  <c r="AG35" i="50"/>
  <c r="AF35" i="50"/>
  <c r="AE35" i="50"/>
  <c r="AD35" i="50"/>
  <c r="AC35" i="50"/>
  <c r="AB35" i="50"/>
  <c r="R35" i="50"/>
  <c r="M35" i="50"/>
  <c r="K35" i="50"/>
  <c r="BN34" i="50"/>
  <c r="BE34" i="50"/>
  <c r="AV34" i="50"/>
  <c r="AM34" i="50"/>
  <c r="AJ34" i="50"/>
  <c r="AI34" i="50"/>
  <c r="AH34" i="50"/>
  <c r="AG34" i="50"/>
  <c r="AF34" i="50"/>
  <c r="AE34" i="50"/>
  <c r="AD34" i="50"/>
  <c r="BN33" i="50"/>
  <c r="BE33" i="50"/>
  <c r="AV33" i="50"/>
  <c r="AM33" i="50"/>
  <c r="AJ33" i="50"/>
  <c r="AI33" i="50"/>
  <c r="AH33" i="50"/>
  <c r="AG33" i="50"/>
  <c r="AF33" i="50"/>
  <c r="AE33" i="50"/>
  <c r="BN32" i="50"/>
  <c r="BE32" i="50"/>
  <c r="AV32" i="50"/>
  <c r="AD32" i="50" s="1"/>
  <c r="AM32" i="50"/>
  <c r="AJ32" i="50"/>
  <c r="AI32" i="50"/>
  <c r="AH32" i="50"/>
  <c r="AG32" i="50"/>
  <c r="AF32" i="50"/>
  <c r="AE32" i="50"/>
  <c r="BN31" i="50"/>
  <c r="BM31" i="50"/>
  <c r="BL31" i="50"/>
  <c r="BE31" i="50"/>
  <c r="BD31" i="50"/>
  <c r="BC31" i="50"/>
  <c r="AV31" i="50"/>
  <c r="AU31" i="50"/>
  <c r="AT31" i="50"/>
  <c r="AM31" i="50"/>
  <c r="AL31" i="50"/>
  <c r="AK31" i="50"/>
  <c r="AJ31" i="50"/>
  <c r="AI31" i="50"/>
  <c r="AH31" i="50"/>
  <c r="AG31" i="50"/>
  <c r="AF31" i="50"/>
  <c r="AE31" i="50"/>
  <c r="AC31" i="50"/>
  <c r="AB31" i="50"/>
  <c r="R31" i="50"/>
  <c r="M31" i="50"/>
  <c r="K31" i="50"/>
  <c r="BN30" i="50"/>
  <c r="BE30" i="50"/>
  <c r="AV30" i="50"/>
  <c r="AM30" i="50"/>
  <c r="AJ30" i="50"/>
  <c r="AI30" i="50"/>
  <c r="AH30" i="50"/>
  <c r="AG30" i="50"/>
  <c r="AF30" i="50"/>
  <c r="AE30" i="50"/>
  <c r="BN29" i="50"/>
  <c r="BE29" i="50"/>
  <c r="AV29" i="50"/>
  <c r="AM29" i="50"/>
  <c r="AJ29" i="50"/>
  <c r="AI29" i="50"/>
  <c r="AH29" i="50"/>
  <c r="AG29" i="50"/>
  <c r="AF29" i="50"/>
  <c r="AE29" i="50"/>
  <c r="BN28" i="50"/>
  <c r="BE28" i="50"/>
  <c r="AV28" i="50"/>
  <c r="AM28" i="50"/>
  <c r="AJ28" i="50"/>
  <c r="AI28" i="50"/>
  <c r="AH28" i="50"/>
  <c r="AG28" i="50"/>
  <c r="AF28" i="50"/>
  <c r="AE28" i="50"/>
  <c r="BN27" i="50"/>
  <c r="BM27" i="50"/>
  <c r="BL27" i="50"/>
  <c r="BE27" i="50"/>
  <c r="BD27" i="50"/>
  <c r="BC27" i="50"/>
  <c r="AV27" i="50"/>
  <c r="AU27" i="50"/>
  <c r="AT27" i="50"/>
  <c r="AM27" i="50"/>
  <c r="AL27" i="50"/>
  <c r="AK27" i="50"/>
  <c r="AJ27" i="50"/>
  <c r="AI27" i="50"/>
  <c r="AH27" i="50"/>
  <c r="AG27" i="50"/>
  <c r="AF27" i="50"/>
  <c r="AE27" i="50"/>
  <c r="AC27" i="50"/>
  <c r="AB27" i="50"/>
  <c r="R27" i="50"/>
  <c r="M27" i="50"/>
  <c r="K27" i="50"/>
  <c r="BN26" i="50"/>
  <c r="BE26" i="50"/>
  <c r="AV26" i="50"/>
  <c r="AM26" i="50"/>
  <c r="AJ26" i="50"/>
  <c r="AI26" i="50"/>
  <c r="AH26" i="50"/>
  <c r="AG26" i="50"/>
  <c r="AF26" i="50"/>
  <c r="AE26" i="50"/>
  <c r="BN25" i="50"/>
  <c r="BE25" i="50"/>
  <c r="AV25" i="50"/>
  <c r="AM25" i="50"/>
  <c r="AJ25" i="50"/>
  <c r="AI25" i="50"/>
  <c r="AH25" i="50"/>
  <c r="AG25" i="50"/>
  <c r="AF25" i="50"/>
  <c r="AE25" i="50"/>
  <c r="BN24" i="50"/>
  <c r="BE24" i="50"/>
  <c r="AV24" i="50"/>
  <c r="AM24" i="50"/>
  <c r="AJ24" i="50"/>
  <c r="AI24" i="50"/>
  <c r="AH24" i="50"/>
  <c r="AG24" i="50"/>
  <c r="AF24" i="50"/>
  <c r="AE24" i="50"/>
  <c r="BN23" i="50"/>
  <c r="BM23" i="50"/>
  <c r="BL23" i="50"/>
  <c r="BE23" i="50"/>
  <c r="BD23" i="50"/>
  <c r="BC23" i="50"/>
  <c r="AV23" i="50"/>
  <c r="AU23" i="50"/>
  <c r="AT23" i="50"/>
  <c r="AM23" i="50"/>
  <c r="AL23" i="50"/>
  <c r="AK23" i="50"/>
  <c r="AJ23" i="50"/>
  <c r="AI23" i="50"/>
  <c r="AH23" i="50"/>
  <c r="AG23" i="50"/>
  <c r="AF23" i="50"/>
  <c r="AE23" i="50"/>
  <c r="AC23" i="50"/>
  <c r="AB23" i="50"/>
  <c r="R23" i="50"/>
  <c r="M23" i="50"/>
  <c r="K23" i="50"/>
  <c r="BN22" i="50"/>
  <c r="BE22" i="50"/>
  <c r="AV22" i="50"/>
  <c r="AM22" i="50"/>
  <c r="AJ22" i="50"/>
  <c r="AI22" i="50"/>
  <c r="AH22" i="50"/>
  <c r="AG22" i="50"/>
  <c r="AF22" i="50"/>
  <c r="AE22" i="50"/>
  <c r="BN21" i="50"/>
  <c r="BE21" i="50"/>
  <c r="AV21" i="50"/>
  <c r="AM21" i="50"/>
  <c r="AJ21" i="50"/>
  <c r="AI21" i="50"/>
  <c r="AH21" i="50"/>
  <c r="AG21" i="50"/>
  <c r="AF21" i="50"/>
  <c r="AE21" i="50"/>
  <c r="BN20" i="50"/>
  <c r="BE20" i="50"/>
  <c r="AV20" i="50"/>
  <c r="AM20" i="50"/>
  <c r="AJ20" i="50"/>
  <c r="AI20" i="50"/>
  <c r="AH20" i="50"/>
  <c r="AG20" i="50"/>
  <c r="AF20" i="50"/>
  <c r="AE20" i="50"/>
  <c r="AD20" i="50"/>
  <c r="BN19" i="50"/>
  <c r="BM19" i="50"/>
  <c r="BL19" i="50"/>
  <c r="BE19" i="50"/>
  <c r="BD19" i="50"/>
  <c r="BC19" i="50"/>
  <c r="AV19" i="50"/>
  <c r="AU19" i="50"/>
  <c r="AT19" i="50"/>
  <c r="AM19" i="50"/>
  <c r="AD19" i="50" s="1"/>
  <c r="AL19" i="50"/>
  <c r="AK19" i="50"/>
  <c r="AJ19" i="50"/>
  <c r="AI19" i="50"/>
  <c r="AH19" i="50"/>
  <c r="AG19" i="50"/>
  <c r="AF19" i="50"/>
  <c r="AE19" i="50"/>
  <c r="AC19" i="50"/>
  <c r="AB19" i="50"/>
  <c r="R19" i="50"/>
  <c r="M19" i="50"/>
  <c r="K19" i="50"/>
  <c r="BN18" i="50"/>
  <c r="AD18" i="50" s="1"/>
  <c r="BE18" i="50"/>
  <c r="AV18" i="50"/>
  <c r="AM18" i="50"/>
  <c r="AJ18" i="50"/>
  <c r="AI18" i="50"/>
  <c r="AH18" i="50"/>
  <c r="AG18" i="50"/>
  <c r="AF18" i="50"/>
  <c r="AE18" i="50"/>
  <c r="BN17" i="50"/>
  <c r="BE17" i="50"/>
  <c r="AV17" i="50"/>
  <c r="AM17" i="50"/>
  <c r="AJ17" i="50"/>
  <c r="AI17" i="50"/>
  <c r="AH17" i="50"/>
  <c r="AG17" i="50"/>
  <c r="AF17" i="50"/>
  <c r="AE17" i="50"/>
  <c r="BN16" i="50"/>
  <c r="BE16" i="50"/>
  <c r="AV16" i="50"/>
  <c r="AM16" i="50"/>
  <c r="AJ16" i="50"/>
  <c r="AI16" i="50"/>
  <c r="AH16" i="50"/>
  <c r="AG16" i="50"/>
  <c r="AF16" i="50"/>
  <c r="AE16" i="50"/>
  <c r="BN15" i="50"/>
  <c r="BM15" i="50"/>
  <c r="BL15" i="50"/>
  <c r="BE15" i="50"/>
  <c r="BD15" i="50"/>
  <c r="BC15" i="50"/>
  <c r="AV15" i="50"/>
  <c r="AU15" i="50"/>
  <c r="AT15" i="50"/>
  <c r="AM15" i="50"/>
  <c r="AL15" i="50"/>
  <c r="AK15" i="50"/>
  <c r="AJ15" i="50"/>
  <c r="AI15" i="50"/>
  <c r="AH15" i="50"/>
  <c r="AG15" i="50"/>
  <c r="AF15" i="50"/>
  <c r="AE15" i="50"/>
  <c r="AC15" i="50"/>
  <c r="AB15" i="50"/>
  <c r="R15" i="50"/>
  <c r="M15" i="50"/>
  <c r="K15" i="50"/>
  <c r="BN14" i="50"/>
  <c r="BE14" i="50"/>
  <c r="AV14" i="50"/>
  <c r="AM14" i="50"/>
  <c r="AJ14" i="50"/>
  <c r="AI14" i="50"/>
  <c r="AH14" i="50"/>
  <c r="AG14" i="50"/>
  <c r="AF14" i="50"/>
  <c r="AE14" i="50"/>
  <c r="BN13" i="50"/>
  <c r="BE13" i="50"/>
  <c r="AV13" i="50"/>
  <c r="AM13" i="50"/>
  <c r="AD13" i="50" s="1"/>
  <c r="AJ13" i="50"/>
  <c r="AI13" i="50"/>
  <c r="AH13" i="50"/>
  <c r="AG13" i="50"/>
  <c r="AF13" i="50"/>
  <c r="AE13" i="50"/>
  <c r="BN12" i="50"/>
  <c r="BE12" i="50"/>
  <c r="AV12" i="50"/>
  <c r="AM12" i="50"/>
  <c r="AD12" i="50" s="1"/>
  <c r="AJ12" i="50"/>
  <c r="AI12" i="50"/>
  <c r="AH12" i="50"/>
  <c r="AG12" i="50"/>
  <c r="AF12" i="50"/>
  <c r="AE12" i="50"/>
  <c r="BN11" i="50"/>
  <c r="AD11" i="50" s="1"/>
  <c r="BM11" i="50"/>
  <c r="BL11" i="50"/>
  <c r="BE11" i="50"/>
  <c r="BD11" i="50"/>
  <c r="BC11" i="50"/>
  <c r="AV11" i="50"/>
  <c r="AU11" i="50"/>
  <c r="AT11" i="50"/>
  <c r="AM11" i="50"/>
  <c r="AL11" i="50"/>
  <c r="AK11" i="50"/>
  <c r="AJ11" i="50"/>
  <c r="AI11" i="50"/>
  <c r="AH11" i="50"/>
  <c r="AG11" i="50"/>
  <c r="AF11" i="50"/>
  <c r="AE11" i="50"/>
  <c r="AC11" i="50"/>
  <c r="AB11" i="50"/>
  <c r="R11" i="50"/>
  <c r="M11" i="50"/>
  <c r="K11" i="50"/>
  <c r="BX5" i="50"/>
  <c r="BF5" i="50"/>
  <c r="AN5" i="50"/>
  <c r="W5" i="50"/>
  <c r="BX4" i="50"/>
  <c r="BF4" i="50"/>
  <c r="AN4" i="50"/>
  <c r="W4" i="50"/>
  <c r="BX3" i="50"/>
  <c r="BF3" i="50"/>
  <c r="AN3" i="50"/>
  <c r="W3" i="50"/>
  <c r="BX2" i="50"/>
  <c r="BF2" i="50"/>
  <c r="AN2" i="50"/>
  <c r="W2" i="50"/>
  <c r="AD21" i="50" l="1"/>
  <c r="AD28" i="50"/>
  <c r="AD69" i="50"/>
  <c r="AD74" i="50"/>
  <c r="AD84" i="50"/>
  <c r="AD91" i="50"/>
  <c r="AD106" i="50"/>
  <c r="AD43" i="50"/>
  <c r="AD98" i="50"/>
  <c r="AD23" i="50"/>
  <c r="AD33" i="50"/>
  <c r="AD71" i="50"/>
  <c r="AD89" i="50"/>
  <c r="AD17" i="50"/>
  <c r="AD26" i="50"/>
  <c r="AD48" i="50"/>
  <c r="AD57" i="50"/>
  <c r="AD104" i="50"/>
  <c r="AD31" i="50"/>
  <c r="AD15" i="50"/>
  <c r="AD25" i="50"/>
  <c r="AD27" i="50"/>
  <c r="AD41" i="50"/>
  <c r="AD56" i="50"/>
  <c r="AD59" i="50"/>
  <c r="AD62" i="50"/>
  <c r="AD72" i="50"/>
  <c r="AD78" i="50"/>
  <c r="AD99" i="50"/>
  <c r="AD46" i="50"/>
  <c r="AD101" i="50"/>
  <c r="AD30" i="50"/>
  <c r="AD38" i="50"/>
  <c r="AD45" i="50"/>
  <c r="AD54" i="50"/>
  <c r="AD60" i="50"/>
  <c r="AD61" i="50"/>
  <c r="AD76" i="50"/>
  <c r="AD77" i="50"/>
  <c r="AD16" i="50"/>
  <c r="AD24" i="50"/>
  <c r="AD14" i="50"/>
  <c r="AD22" i="50"/>
  <c r="AD29" i="50"/>
  <c r="AD53" i="50"/>
  <c r="AD63" i="50"/>
  <c r="AD79" i="50"/>
  <c r="AD92" i="50"/>
  <c r="AD93" i="50"/>
  <c r="AD95" i="50"/>
  <c r="BN66" i="49"/>
  <c r="BE66" i="49"/>
  <c r="AV66" i="49"/>
  <c r="AD66" i="49" s="1"/>
  <c r="AM66" i="49"/>
  <c r="AJ66" i="49"/>
  <c r="AI66" i="49"/>
  <c r="AH66" i="49"/>
  <c r="AG66" i="49"/>
  <c r="AF66" i="49"/>
  <c r="AE66" i="49"/>
  <c r="BN65" i="49"/>
  <c r="BE65" i="49"/>
  <c r="AV65" i="49"/>
  <c r="AM65" i="49"/>
  <c r="AD65" i="49" s="1"/>
  <c r="AJ65" i="49"/>
  <c r="AI65" i="49"/>
  <c r="AH65" i="49"/>
  <c r="AG65" i="49"/>
  <c r="AF65" i="49"/>
  <c r="AE65" i="49"/>
  <c r="BN64" i="49"/>
  <c r="BE64" i="49"/>
  <c r="AV64" i="49"/>
  <c r="AM64" i="49"/>
  <c r="AD64" i="49" s="1"/>
  <c r="AJ64" i="49"/>
  <c r="AI64" i="49"/>
  <c r="AH64" i="49"/>
  <c r="AG64" i="49"/>
  <c r="AF64" i="49"/>
  <c r="AE64" i="49"/>
  <c r="BN63" i="49"/>
  <c r="BM63" i="49"/>
  <c r="BL63" i="49"/>
  <c r="BE63" i="49"/>
  <c r="BD63" i="49"/>
  <c r="BC63" i="49"/>
  <c r="AV63" i="49"/>
  <c r="AU63" i="49"/>
  <c r="AT63" i="49"/>
  <c r="AM63" i="49"/>
  <c r="AL63" i="49"/>
  <c r="AK63" i="49"/>
  <c r="AJ63" i="49"/>
  <c r="AI63" i="49"/>
  <c r="AH63" i="49"/>
  <c r="AG63" i="49"/>
  <c r="AF63" i="49"/>
  <c r="AE63" i="49"/>
  <c r="AD63" i="49"/>
  <c r="AC63" i="49"/>
  <c r="AB63" i="49"/>
  <c r="R63" i="49"/>
  <c r="M63" i="49"/>
  <c r="K63" i="49"/>
  <c r="BN62" i="49"/>
  <c r="BE62" i="49"/>
  <c r="AV62" i="49"/>
  <c r="AM62" i="49"/>
  <c r="AJ62" i="49"/>
  <c r="AI62" i="49"/>
  <c r="AH62" i="49"/>
  <c r="AG62" i="49"/>
  <c r="AF62" i="49"/>
  <c r="AE62" i="49"/>
  <c r="BN61" i="49"/>
  <c r="BE61" i="49"/>
  <c r="AV61" i="49"/>
  <c r="AM61" i="49"/>
  <c r="AJ61" i="49"/>
  <c r="AI61" i="49"/>
  <c r="AH61" i="49"/>
  <c r="AG61" i="49"/>
  <c r="AF61" i="49"/>
  <c r="AE61" i="49"/>
  <c r="BN60" i="49"/>
  <c r="BE60" i="49"/>
  <c r="AV60" i="49"/>
  <c r="AM60" i="49"/>
  <c r="AD60" i="49" s="1"/>
  <c r="AJ60" i="49"/>
  <c r="AI60" i="49"/>
  <c r="AH60" i="49"/>
  <c r="AG60" i="49"/>
  <c r="AF60" i="49"/>
  <c r="AE60" i="49"/>
  <c r="BN59" i="49"/>
  <c r="BM59" i="49"/>
  <c r="BL59" i="49"/>
  <c r="BE59" i="49"/>
  <c r="BD59" i="49"/>
  <c r="BC59" i="49"/>
  <c r="AV59" i="49"/>
  <c r="AU59" i="49"/>
  <c r="AT59" i="49"/>
  <c r="AM59" i="49"/>
  <c r="AL59" i="49"/>
  <c r="AK59" i="49"/>
  <c r="AJ59" i="49"/>
  <c r="AI59" i="49"/>
  <c r="AH59" i="49"/>
  <c r="AG59" i="49"/>
  <c r="AF59" i="49"/>
  <c r="AE59" i="49"/>
  <c r="AC59" i="49"/>
  <c r="AB59" i="49"/>
  <c r="R59" i="49"/>
  <c r="M59" i="49"/>
  <c r="K59" i="49"/>
  <c r="BN58" i="49"/>
  <c r="BE58" i="49"/>
  <c r="AV58" i="49"/>
  <c r="AD58" i="49" s="1"/>
  <c r="AM58" i="49"/>
  <c r="AJ58" i="49"/>
  <c r="AI58" i="49"/>
  <c r="AH58" i="49"/>
  <c r="AG58" i="49"/>
  <c r="AF58" i="49"/>
  <c r="AE58" i="49"/>
  <c r="BN57" i="49"/>
  <c r="BE57" i="49"/>
  <c r="AV57" i="49"/>
  <c r="AM57" i="49"/>
  <c r="AD57" i="49" s="1"/>
  <c r="AJ57" i="49"/>
  <c r="AI57" i="49"/>
  <c r="AH57" i="49"/>
  <c r="AG57" i="49"/>
  <c r="AF57" i="49"/>
  <c r="AE57" i="49"/>
  <c r="BN56" i="49"/>
  <c r="BE56" i="49"/>
  <c r="AV56" i="49"/>
  <c r="AM56" i="49"/>
  <c r="AJ56" i="49"/>
  <c r="AI56" i="49"/>
  <c r="AH56" i="49"/>
  <c r="AG56" i="49"/>
  <c r="AF56" i="49"/>
  <c r="AE56" i="49"/>
  <c r="BN55" i="49"/>
  <c r="BM55" i="49"/>
  <c r="BL55" i="49"/>
  <c r="BE55" i="49"/>
  <c r="BD55" i="49"/>
  <c r="BC55" i="49"/>
  <c r="AV55" i="49"/>
  <c r="AU55" i="49"/>
  <c r="AT55" i="49"/>
  <c r="AM55" i="49"/>
  <c r="AL55" i="49"/>
  <c r="AK55" i="49"/>
  <c r="AJ55" i="49"/>
  <c r="AI55" i="49"/>
  <c r="AH55" i="49"/>
  <c r="AG55" i="49"/>
  <c r="AF55" i="49"/>
  <c r="AE55" i="49"/>
  <c r="AC55" i="49"/>
  <c r="AB55" i="49"/>
  <c r="R55" i="49"/>
  <c r="M55" i="49"/>
  <c r="K55" i="49"/>
  <c r="BN54" i="49"/>
  <c r="BE54" i="49"/>
  <c r="AV54" i="49"/>
  <c r="AM54" i="49"/>
  <c r="AJ54" i="49"/>
  <c r="AI54" i="49"/>
  <c r="AH54" i="49"/>
  <c r="AG54" i="49"/>
  <c r="AF54" i="49"/>
  <c r="AE54" i="49"/>
  <c r="BN53" i="49"/>
  <c r="BE53" i="49"/>
  <c r="AV53" i="49"/>
  <c r="AD53" i="49" s="1"/>
  <c r="AM53" i="49"/>
  <c r="AJ53" i="49"/>
  <c r="AI53" i="49"/>
  <c r="AH53" i="49"/>
  <c r="AG53" i="49"/>
  <c r="AF53" i="49"/>
  <c r="AE53" i="49"/>
  <c r="BN52" i="49"/>
  <c r="BE52" i="49"/>
  <c r="AV52" i="49"/>
  <c r="AM52" i="49"/>
  <c r="AJ52" i="49"/>
  <c r="AI52" i="49"/>
  <c r="AH52" i="49"/>
  <c r="AG52" i="49"/>
  <c r="AF52" i="49"/>
  <c r="AE52" i="49"/>
  <c r="AD52" i="49"/>
  <c r="BN51" i="49"/>
  <c r="BM51" i="49"/>
  <c r="BL51" i="49"/>
  <c r="BE51" i="49"/>
  <c r="BD51" i="49"/>
  <c r="BC51" i="49"/>
  <c r="AV51" i="49"/>
  <c r="AU51" i="49"/>
  <c r="AT51" i="49"/>
  <c r="AM51" i="49"/>
  <c r="AL51" i="49"/>
  <c r="AK51" i="49"/>
  <c r="AJ51" i="49"/>
  <c r="AI51" i="49"/>
  <c r="AH51" i="49"/>
  <c r="AG51" i="49"/>
  <c r="AF51" i="49"/>
  <c r="AE51" i="49"/>
  <c r="AC51" i="49"/>
  <c r="AB51" i="49"/>
  <c r="R51" i="49"/>
  <c r="M51" i="49"/>
  <c r="K51" i="49"/>
  <c r="BN50" i="49"/>
  <c r="BE50" i="49"/>
  <c r="AD50" i="49" s="1"/>
  <c r="AV50" i="49"/>
  <c r="AM50" i="49"/>
  <c r="AJ50" i="49"/>
  <c r="AI50" i="49"/>
  <c r="AH50" i="49"/>
  <c r="AG50" i="49"/>
  <c r="AF50" i="49"/>
  <c r="AE50" i="49"/>
  <c r="BN49" i="49"/>
  <c r="BE49" i="49"/>
  <c r="AV49" i="49"/>
  <c r="AM49" i="49"/>
  <c r="AJ49" i="49"/>
  <c r="AI49" i="49"/>
  <c r="AH49" i="49"/>
  <c r="AG49" i="49"/>
  <c r="AF49" i="49"/>
  <c r="AE49" i="49"/>
  <c r="BN48" i="49"/>
  <c r="BE48" i="49"/>
  <c r="AV48" i="49"/>
  <c r="AM48" i="49"/>
  <c r="AJ48" i="49"/>
  <c r="AI48" i="49"/>
  <c r="AH48" i="49"/>
  <c r="AG48" i="49"/>
  <c r="AF48" i="49"/>
  <c r="AE48" i="49"/>
  <c r="BN47" i="49"/>
  <c r="BM47" i="49"/>
  <c r="BL47" i="49"/>
  <c r="BE47" i="49"/>
  <c r="BD47" i="49"/>
  <c r="BC47" i="49"/>
  <c r="AV47" i="49"/>
  <c r="AU47" i="49"/>
  <c r="AT47" i="49"/>
  <c r="AM47" i="49"/>
  <c r="AL47" i="49"/>
  <c r="AK47" i="49"/>
  <c r="AJ47" i="49"/>
  <c r="AI47" i="49"/>
  <c r="AH47" i="49"/>
  <c r="AG47" i="49"/>
  <c r="AF47" i="49"/>
  <c r="AE47" i="49"/>
  <c r="AD47" i="49"/>
  <c r="AC47" i="49"/>
  <c r="AB47" i="49"/>
  <c r="R47" i="49"/>
  <c r="M47" i="49"/>
  <c r="K47" i="49"/>
  <c r="BN46" i="49"/>
  <c r="BE46" i="49"/>
  <c r="AV46" i="49"/>
  <c r="AM46" i="49"/>
  <c r="AJ46" i="49"/>
  <c r="AI46" i="49"/>
  <c r="AH46" i="49"/>
  <c r="AG46" i="49"/>
  <c r="AF46" i="49"/>
  <c r="AE46" i="49"/>
  <c r="BN45" i="49"/>
  <c r="BE45" i="49"/>
  <c r="AV45" i="49"/>
  <c r="AM45" i="49"/>
  <c r="AJ45" i="49"/>
  <c r="AI45" i="49"/>
  <c r="AH45" i="49"/>
  <c r="AG45" i="49"/>
  <c r="AF45" i="49"/>
  <c r="AE45" i="49"/>
  <c r="BN44" i="49"/>
  <c r="BE44" i="49"/>
  <c r="AV44" i="49"/>
  <c r="AM44" i="49"/>
  <c r="AD44" i="49" s="1"/>
  <c r="AJ44" i="49"/>
  <c r="AI44" i="49"/>
  <c r="AH44" i="49"/>
  <c r="AG44" i="49"/>
  <c r="AF44" i="49"/>
  <c r="AE44" i="49"/>
  <c r="BN43" i="49"/>
  <c r="BM43" i="49"/>
  <c r="BL43" i="49"/>
  <c r="BE43" i="49"/>
  <c r="BD43" i="49"/>
  <c r="BC43" i="49"/>
  <c r="AV43" i="49"/>
  <c r="AU43" i="49"/>
  <c r="AT43" i="49"/>
  <c r="AM43" i="49"/>
  <c r="AL43" i="49"/>
  <c r="AK43" i="49"/>
  <c r="AJ43" i="49"/>
  <c r="AI43" i="49"/>
  <c r="AH43" i="49"/>
  <c r="AG43" i="49"/>
  <c r="AF43" i="49"/>
  <c r="AE43" i="49"/>
  <c r="AC43" i="49"/>
  <c r="AB43" i="49"/>
  <c r="R43" i="49"/>
  <c r="M43" i="49"/>
  <c r="K43" i="49"/>
  <c r="BN42" i="49"/>
  <c r="BE42" i="49"/>
  <c r="AD42" i="49" s="1"/>
  <c r="AV42" i="49"/>
  <c r="AM42" i="49"/>
  <c r="AJ42" i="49"/>
  <c r="AI42" i="49"/>
  <c r="AH42" i="49"/>
  <c r="AG42" i="49"/>
  <c r="AF42" i="49"/>
  <c r="AE42" i="49"/>
  <c r="BN41" i="49"/>
  <c r="BE41" i="49"/>
  <c r="AV41" i="49"/>
  <c r="AD41" i="49" s="1"/>
  <c r="AM41" i="49"/>
  <c r="AJ41" i="49"/>
  <c r="AI41" i="49"/>
  <c r="AH41" i="49"/>
  <c r="AG41" i="49"/>
  <c r="AF41" i="49"/>
  <c r="AE41" i="49"/>
  <c r="BN40" i="49"/>
  <c r="BE40" i="49"/>
  <c r="AV40" i="49"/>
  <c r="AM40" i="49"/>
  <c r="AD40" i="49" s="1"/>
  <c r="AJ40" i="49"/>
  <c r="AI40" i="49"/>
  <c r="AH40" i="49"/>
  <c r="AG40" i="49"/>
  <c r="AF40" i="49"/>
  <c r="AE40" i="49"/>
  <c r="BN39" i="49"/>
  <c r="BM39" i="49"/>
  <c r="BL39" i="49"/>
  <c r="BE39" i="49"/>
  <c r="BD39" i="49"/>
  <c r="BC39" i="49"/>
  <c r="AV39" i="49"/>
  <c r="AM39" i="49"/>
  <c r="AL39" i="49"/>
  <c r="AK39" i="49"/>
  <c r="AJ39" i="49"/>
  <c r="AI39" i="49"/>
  <c r="AH39" i="49"/>
  <c r="AG39" i="49"/>
  <c r="AF39" i="49"/>
  <c r="AE39" i="49"/>
  <c r="AC39" i="49"/>
  <c r="AB39" i="49"/>
  <c r="R39" i="49"/>
  <c r="K39" i="49"/>
  <c r="BN38" i="49"/>
  <c r="BE38" i="49"/>
  <c r="AV38" i="49"/>
  <c r="AM38" i="49"/>
  <c r="AD38" i="49" s="1"/>
  <c r="AJ38" i="49"/>
  <c r="AI38" i="49"/>
  <c r="AH38" i="49"/>
  <c r="AG38" i="49"/>
  <c r="AF38" i="49"/>
  <c r="AE38" i="49"/>
  <c r="BN37" i="49"/>
  <c r="BE37" i="49"/>
  <c r="AV37" i="49"/>
  <c r="AM37" i="49"/>
  <c r="AJ37" i="49"/>
  <c r="AI37" i="49"/>
  <c r="AH37" i="49"/>
  <c r="AG37" i="49"/>
  <c r="AF37" i="49"/>
  <c r="AE37" i="49"/>
  <c r="BN36" i="49"/>
  <c r="BE36" i="49"/>
  <c r="AV36" i="49"/>
  <c r="AM36" i="49"/>
  <c r="AD36" i="49" s="1"/>
  <c r="AJ36" i="49"/>
  <c r="AI36" i="49"/>
  <c r="AH36" i="49"/>
  <c r="AG36" i="49"/>
  <c r="AF36" i="49"/>
  <c r="AE36" i="49"/>
  <c r="BN35" i="49"/>
  <c r="AD35" i="49" s="1"/>
  <c r="BM35" i="49"/>
  <c r="BL35" i="49"/>
  <c r="BE35" i="49"/>
  <c r="BD35" i="49"/>
  <c r="BC35" i="49"/>
  <c r="AV35" i="49"/>
  <c r="AU35" i="49"/>
  <c r="AT35" i="49"/>
  <c r="AM35" i="49"/>
  <c r="AL35" i="49"/>
  <c r="AK35" i="49"/>
  <c r="AJ35" i="49"/>
  <c r="AI35" i="49"/>
  <c r="AH35" i="49"/>
  <c r="AG35" i="49"/>
  <c r="AF35" i="49"/>
  <c r="AE35" i="49"/>
  <c r="AC35" i="49"/>
  <c r="AB35" i="49"/>
  <c r="R35" i="49"/>
  <c r="K35" i="49"/>
  <c r="BN34" i="49"/>
  <c r="BE34" i="49"/>
  <c r="AV34" i="49"/>
  <c r="AM34" i="49"/>
  <c r="AJ34" i="49"/>
  <c r="AI34" i="49"/>
  <c r="AH34" i="49"/>
  <c r="AG34" i="49"/>
  <c r="AF34" i="49"/>
  <c r="AE34" i="49"/>
  <c r="BN33" i="49"/>
  <c r="BE33" i="49"/>
  <c r="AV33" i="49"/>
  <c r="AM33" i="49"/>
  <c r="AJ33" i="49"/>
  <c r="AI33" i="49"/>
  <c r="AH33" i="49"/>
  <c r="AG33" i="49"/>
  <c r="AF33" i="49"/>
  <c r="AE33" i="49"/>
  <c r="BN32" i="49"/>
  <c r="BE32" i="49"/>
  <c r="AV32" i="49"/>
  <c r="AM32" i="49"/>
  <c r="AD32" i="49" s="1"/>
  <c r="AJ32" i="49"/>
  <c r="AI32" i="49"/>
  <c r="AH32" i="49"/>
  <c r="AG32" i="49"/>
  <c r="AF32" i="49"/>
  <c r="AE32" i="49"/>
  <c r="BN31" i="49"/>
  <c r="BM31" i="49"/>
  <c r="BL31" i="49"/>
  <c r="BE31" i="49"/>
  <c r="BD31" i="49"/>
  <c r="BC31" i="49"/>
  <c r="AV31" i="49"/>
  <c r="AU31" i="49"/>
  <c r="AT31" i="49"/>
  <c r="AM31" i="49"/>
  <c r="AL31" i="49"/>
  <c r="AK31" i="49"/>
  <c r="AJ31" i="49"/>
  <c r="AI31" i="49"/>
  <c r="AH31" i="49"/>
  <c r="AG31" i="49"/>
  <c r="AF31" i="49"/>
  <c r="AE31" i="49"/>
  <c r="AD31" i="49"/>
  <c r="AC31" i="49"/>
  <c r="AB31" i="49"/>
  <c r="R31" i="49"/>
  <c r="M31" i="49"/>
  <c r="K31" i="49"/>
  <c r="BN30" i="49"/>
  <c r="BE30" i="49"/>
  <c r="AV30" i="49"/>
  <c r="AM30" i="49"/>
  <c r="AD30" i="49" s="1"/>
  <c r="AJ30" i="49"/>
  <c r="AI30" i="49"/>
  <c r="AH30" i="49"/>
  <c r="AG30" i="49"/>
  <c r="AF30" i="49"/>
  <c r="AE30" i="49"/>
  <c r="BN29" i="49"/>
  <c r="BE29" i="49"/>
  <c r="AV29" i="49"/>
  <c r="AM29" i="49"/>
  <c r="AJ29" i="49"/>
  <c r="AI29" i="49"/>
  <c r="AH29" i="49"/>
  <c r="AG29" i="49"/>
  <c r="AF29" i="49"/>
  <c r="AE29" i="49"/>
  <c r="BN28" i="49"/>
  <c r="BE28" i="49"/>
  <c r="AV28" i="49"/>
  <c r="AM28" i="49"/>
  <c r="AJ28" i="49"/>
  <c r="AI28" i="49"/>
  <c r="AH28" i="49"/>
  <c r="AG28" i="49"/>
  <c r="AF28" i="49"/>
  <c r="AE28" i="49"/>
  <c r="BN27" i="49"/>
  <c r="BM27" i="49"/>
  <c r="BL27" i="49"/>
  <c r="BE27" i="49"/>
  <c r="BD27" i="49"/>
  <c r="BC27" i="49"/>
  <c r="AV27" i="49"/>
  <c r="AU27" i="49"/>
  <c r="AT27" i="49"/>
  <c r="AM27" i="49"/>
  <c r="AL27" i="49"/>
  <c r="AK27" i="49"/>
  <c r="AJ27" i="49"/>
  <c r="AI27" i="49"/>
  <c r="AH27" i="49"/>
  <c r="AG27" i="49"/>
  <c r="AF27" i="49"/>
  <c r="AE27" i="49"/>
  <c r="AC27" i="49"/>
  <c r="AB27" i="49"/>
  <c r="R27" i="49"/>
  <c r="M27" i="49"/>
  <c r="K27" i="49"/>
  <c r="BN26" i="49"/>
  <c r="BE26" i="49"/>
  <c r="AV26" i="49"/>
  <c r="AM26" i="49"/>
  <c r="AJ26" i="49"/>
  <c r="AI26" i="49"/>
  <c r="AH26" i="49"/>
  <c r="AG26" i="49"/>
  <c r="AF26" i="49"/>
  <c r="AE26" i="49"/>
  <c r="BN25" i="49"/>
  <c r="BE25" i="49"/>
  <c r="AV25" i="49"/>
  <c r="AM25" i="49"/>
  <c r="AD25" i="49" s="1"/>
  <c r="AJ25" i="49"/>
  <c r="AI25" i="49"/>
  <c r="AH25" i="49"/>
  <c r="AG25" i="49"/>
  <c r="AF25" i="49"/>
  <c r="AE25" i="49"/>
  <c r="BN24" i="49"/>
  <c r="BE24" i="49"/>
  <c r="AV24" i="49"/>
  <c r="AM24" i="49"/>
  <c r="AD24" i="49" s="1"/>
  <c r="AJ24" i="49"/>
  <c r="AI24" i="49"/>
  <c r="AH24" i="49"/>
  <c r="AG24" i="49"/>
  <c r="AE24" i="49"/>
  <c r="BN23" i="49"/>
  <c r="BE23" i="49"/>
  <c r="BD23" i="49"/>
  <c r="BC23" i="49"/>
  <c r="AV23" i="49"/>
  <c r="AU23" i="49"/>
  <c r="AT23" i="49"/>
  <c r="AM23" i="49"/>
  <c r="AL23" i="49"/>
  <c r="AK23" i="49"/>
  <c r="AJ23" i="49"/>
  <c r="AI23" i="49"/>
  <c r="AH23" i="49"/>
  <c r="AG23" i="49"/>
  <c r="AF23" i="49"/>
  <c r="AE23" i="49"/>
  <c r="AC23" i="49"/>
  <c r="AB23" i="49"/>
  <c r="R23" i="49"/>
  <c r="M23" i="49"/>
  <c r="K23" i="49"/>
  <c r="BN22" i="49"/>
  <c r="BE22" i="49"/>
  <c r="AV22" i="49"/>
  <c r="AM22" i="49"/>
  <c r="AD22" i="49" s="1"/>
  <c r="AJ22" i="49"/>
  <c r="AI22" i="49"/>
  <c r="AH22" i="49"/>
  <c r="AG22" i="49"/>
  <c r="AF22" i="49"/>
  <c r="AE22" i="49"/>
  <c r="BN21" i="49"/>
  <c r="BE21" i="49"/>
  <c r="AV21" i="49"/>
  <c r="AM21" i="49"/>
  <c r="AJ21" i="49"/>
  <c r="AI21" i="49"/>
  <c r="AH21" i="49"/>
  <c r="AG21" i="49"/>
  <c r="AF21" i="49"/>
  <c r="AE21" i="49"/>
  <c r="BN20" i="49"/>
  <c r="BE20" i="49"/>
  <c r="AV20" i="49"/>
  <c r="AD20" i="49" s="1"/>
  <c r="AM20" i="49"/>
  <c r="AJ20" i="49"/>
  <c r="AI20" i="49"/>
  <c r="AH20" i="49"/>
  <c r="AG20" i="49"/>
  <c r="AF20" i="49"/>
  <c r="AE20" i="49"/>
  <c r="BN19" i="49"/>
  <c r="BM19" i="49"/>
  <c r="BL19" i="49"/>
  <c r="BE19" i="49"/>
  <c r="BD19" i="49"/>
  <c r="BC19" i="49"/>
  <c r="AV19" i="49"/>
  <c r="AU19" i="49"/>
  <c r="AT19" i="49"/>
  <c r="AM19" i="49"/>
  <c r="AL19" i="49"/>
  <c r="AK19" i="49"/>
  <c r="AJ19" i="49"/>
  <c r="AI19" i="49"/>
  <c r="AH19" i="49"/>
  <c r="AG19" i="49"/>
  <c r="AF19" i="49"/>
  <c r="AE19" i="49"/>
  <c r="AC19" i="49"/>
  <c r="AB19" i="49"/>
  <c r="R19" i="49"/>
  <c r="M19" i="49"/>
  <c r="K19" i="49"/>
  <c r="BN18" i="49"/>
  <c r="BE18" i="49"/>
  <c r="AV18" i="49"/>
  <c r="AM18" i="49"/>
  <c r="AD18" i="49" s="1"/>
  <c r="AJ18" i="49"/>
  <c r="AI18" i="49"/>
  <c r="AH18" i="49"/>
  <c r="AG18" i="49"/>
  <c r="AF18" i="49"/>
  <c r="AE18" i="49"/>
  <c r="BN17" i="49"/>
  <c r="BE17" i="49"/>
  <c r="AV17" i="49"/>
  <c r="AM17" i="49"/>
  <c r="AJ17" i="49"/>
  <c r="AI17" i="49"/>
  <c r="AH17" i="49"/>
  <c r="AG17" i="49"/>
  <c r="AF17" i="49"/>
  <c r="AE17" i="49"/>
  <c r="BN16" i="49"/>
  <c r="BE16" i="49"/>
  <c r="AV16" i="49"/>
  <c r="AM16" i="49"/>
  <c r="AJ16" i="49"/>
  <c r="AI16" i="49"/>
  <c r="AH16" i="49"/>
  <c r="AG16" i="49"/>
  <c r="AF16" i="49"/>
  <c r="AE16" i="49"/>
  <c r="BN15" i="49"/>
  <c r="BM15" i="49"/>
  <c r="BL15" i="49"/>
  <c r="BE15" i="49"/>
  <c r="BD15" i="49"/>
  <c r="BC15" i="49"/>
  <c r="AV15" i="49"/>
  <c r="AU15" i="49"/>
  <c r="AT15" i="49"/>
  <c r="AM15" i="49"/>
  <c r="AD15" i="49" s="1"/>
  <c r="AL15" i="49"/>
  <c r="AK15" i="49"/>
  <c r="AJ15" i="49"/>
  <c r="AI15" i="49"/>
  <c r="AH15" i="49"/>
  <c r="AG15" i="49"/>
  <c r="AF15" i="49"/>
  <c r="AE15" i="49"/>
  <c r="AC15" i="49"/>
  <c r="AB15" i="49"/>
  <c r="R15" i="49"/>
  <c r="M15" i="49"/>
  <c r="K15" i="49"/>
  <c r="BN14" i="49"/>
  <c r="BE14" i="49"/>
  <c r="AV14" i="49"/>
  <c r="AM14" i="49"/>
  <c r="AD14" i="49" s="1"/>
  <c r="AJ14" i="49"/>
  <c r="AI14" i="49"/>
  <c r="AH14" i="49"/>
  <c r="AG14" i="49"/>
  <c r="AF14" i="49"/>
  <c r="AE14" i="49"/>
  <c r="BN13" i="49"/>
  <c r="AD13" i="49" s="1"/>
  <c r="BE13" i="49"/>
  <c r="AV13" i="49"/>
  <c r="AM13" i="49"/>
  <c r="AJ13" i="49"/>
  <c r="AI13" i="49"/>
  <c r="AH13" i="49"/>
  <c r="AG13" i="49"/>
  <c r="AF13" i="49"/>
  <c r="AE13" i="49"/>
  <c r="BN12" i="49"/>
  <c r="BE12" i="49"/>
  <c r="AM12" i="49"/>
  <c r="AJ12" i="49"/>
  <c r="AI12" i="49"/>
  <c r="AH12" i="49"/>
  <c r="AG12" i="49"/>
  <c r="AF12" i="49"/>
  <c r="AE12" i="49"/>
  <c r="BN11" i="49"/>
  <c r="BM11" i="49"/>
  <c r="BL11" i="49"/>
  <c r="BE11" i="49"/>
  <c r="BD11" i="49"/>
  <c r="BC11" i="49"/>
  <c r="AV11" i="49"/>
  <c r="AT11" i="49"/>
  <c r="AM11" i="49"/>
  <c r="AL11" i="49"/>
  <c r="AK11" i="49"/>
  <c r="AJ11" i="49"/>
  <c r="AI11" i="49"/>
  <c r="AH11" i="49"/>
  <c r="AG11" i="49"/>
  <c r="AF11" i="49"/>
  <c r="AE11" i="49"/>
  <c r="AC11" i="49"/>
  <c r="AB11" i="49"/>
  <c r="R11" i="49"/>
  <c r="M11" i="49"/>
  <c r="K11" i="49"/>
  <c r="BX5" i="49"/>
  <c r="BF5" i="49"/>
  <c r="AN5" i="49"/>
  <c r="W5" i="49"/>
  <c r="BX4" i="49"/>
  <c r="BF4" i="49"/>
  <c r="AN4" i="49"/>
  <c r="W4" i="49"/>
  <c r="BX3" i="49"/>
  <c r="BF3" i="49"/>
  <c r="AN3" i="49"/>
  <c r="W3" i="49"/>
  <c r="BX2" i="49"/>
  <c r="BF2" i="49"/>
  <c r="AN2" i="49"/>
  <c r="W2" i="49"/>
  <c r="AD45" i="49" l="1"/>
  <c r="AD16" i="49"/>
  <c r="AD23" i="49"/>
  <c r="AD37" i="49"/>
  <c r="AD54" i="49"/>
  <c r="AD61" i="49"/>
  <c r="AD29" i="49"/>
  <c r="AD19" i="49"/>
  <c r="AD21" i="49"/>
  <c r="AD28" i="49"/>
  <c r="AD39" i="49"/>
  <c r="AD55" i="49"/>
  <c r="AD11" i="49"/>
  <c r="AD26" i="49"/>
  <c r="AD17" i="49"/>
  <c r="AD12" i="49"/>
  <c r="AD34" i="49"/>
  <c r="AD49" i="49"/>
  <c r="AD33" i="49"/>
  <c r="AD48" i="49"/>
  <c r="AD27" i="49"/>
  <c r="AD43" i="49"/>
  <c r="AD46" i="49"/>
  <c r="AD51" i="49"/>
  <c r="AD56" i="49"/>
  <c r="AD59" i="49"/>
  <c r="AD62" i="49"/>
  <c r="BN206" i="48"/>
  <c r="AD206" i="48" s="1"/>
  <c r="BE206" i="48"/>
  <c r="AV206" i="48"/>
  <c r="AM206" i="48"/>
  <c r="AJ206" i="48"/>
  <c r="AI206" i="48"/>
  <c r="AH206" i="48"/>
  <c r="AG206" i="48"/>
  <c r="AF206" i="48"/>
  <c r="AE206" i="48"/>
  <c r="BN205" i="48"/>
  <c r="BE205" i="48"/>
  <c r="AV205" i="48"/>
  <c r="AM205" i="48"/>
  <c r="AJ205" i="48"/>
  <c r="AI205" i="48"/>
  <c r="AH205" i="48"/>
  <c r="AG205" i="48"/>
  <c r="AF205" i="48"/>
  <c r="AE205" i="48"/>
  <c r="BN204" i="48"/>
  <c r="BE204" i="48"/>
  <c r="AV204" i="48"/>
  <c r="AM204" i="48"/>
  <c r="AJ204" i="48"/>
  <c r="AI204" i="48"/>
  <c r="AH204" i="48"/>
  <c r="AG204" i="48"/>
  <c r="AF204" i="48"/>
  <c r="AE204" i="48"/>
  <c r="BN203" i="48"/>
  <c r="BM203" i="48"/>
  <c r="BL203" i="48"/>
  <c r="BE203" i="48"/>
  <c r="BD203" i="48"/>
  <c r="BC203" i="48"/>
  <c r="AV203" i="48"/>
  <c r="AU203" i="48"/>
  <c r="AT203" i="48"/>
  <c r="AM203" i="48"/>
  <c r="AL203" i="48"/>
  <c r="AK203" i="48"/>
  <c r="AJ203" i="48"/>
  <c r="AI203" i="48"/>
  <c r="AH203" i="48"/>
  <c r="AG203" i="48"/>
  <c r="AF203" i="48"/>
  <c r="AE203" i="48"/>
  <c r="AC203" i="48"/>
  <c r="AB203" i="48"/>
  <c r="R203" i="48"/>
  <c r="M203" i="48"/>
  <c r="K203" i="48"/>
  <c r="BN202" i="48"/>
  <c r="BE202" i="48"/>
  <c r="AV202" i="48"/>
  <c r="AM202" i="48"/>
  <c r="AJ202" i="48"/>
  <c r="AI202" i="48"/>
  <c r="AH202" i="48"/>
  <c r="AG202" i="48"/>
  <c r="AF202" i="48"/>
  <c r="AE202" i="48"/>
  <c r="BN201" i="48"/>
  <c r="BE201" i="48"/>
  <c r="AV201" i="48"/>
  <c r="AM201" i="48"/>
  <c r="AD201" i="48" s="1"/>
  <c r="AJ201" i="48"/>
  <c r="AI201" i="48"/>
  <c r="AH201" i="48"/>
  <c r="AG201" i="48"/>
  <c r="AF201" i="48"/>
  <c r="AE201" i="48"/>
  <c r="BN200" i="48"/>
  <c r="BE200" i="48"/>
  <c r="AV200" i="48"/>
  <c r="AM200" i="48"/>
  <c r="AD200" i="48" s="1"/>
  <c r="AJ200" i="48"/>
  <c r="AI200" i="48"/>
  <c r="AH200" i="48"/>
  <c r="AG200" i="48"/>
  <c r="AF200" i="48"/>
  <c r="AE200" i="48"/>
  <c r="BN199" i="48"/>
  <c r="BM199" i="48"/>
  <c r="BL199" i="48"/>
  <c r="BE199" i="48"/>
  <c r="BD199" i="48"/>
  <c r="BC199" i="48"/>
  <c r="AV199" i="48"/>
  <c r="AU199" i="48"/>
  <c r="AT199" i="48"/>
  <c r="AM199" i="48"/>
  <c r="AL199" i="48"/>
  <c r="AK199" i="48"/>
  <c r="AJ199" i="48"/>
  <c r="AI199" i="48"/>
  <c r="AH199" i="48"/>
  <c r="AG199" i="48"/>
  <c r="AF199" i="48"/>
  <c r="AE199" i="48"/>
  <c r="AC199" i="48"/>
  <c r="AB199" i="48"/>
  <c r="R199" i="48"/>
  <c r="M199" i="48"/>
  <c r="K199" i="48"/>
  <c r="BN198" i="48"/>
  <c r="BE198" i="48"/>
  <c r="AV198" i="48"/>
  <c r="AM198" i="48"/>
  <c r="AJ198" i="48"/>
  <c r="AI198" i="48"/>
  <c r="AH198" i="48"/>
  <c r="AG198" i="48"/>
  <c r="AF198" i="48"/>
  <c r="AE198" i="48"/>
  <c r="BN197" i="48"/>
  <c r="BE197" i="48"/>
  <c r="AV197" i="48"/>
  <c r="AM197" i="48"/>
  <c r="AD197" i="48" s="1"/>
  <c r="AJ197" i="48"/>
  <c r="AI197" i="48"/>
  <c r="AH197" i="48"/>
  <c r="AG197" i="48"/>
  <c r="AF197" i="48"/>
  <c r="AE197" i="48"/>
  <c r="BN196" i="48"/>
  <c r="BE196" i="48"/>
  <c r="AV196" i="48"/>
  <c r="AM196" i="48"/>
  <c r="AJ196" i="48"/>
  <c r="AI196" i="48"/>
  <c r="AH196" i="48"/>
  <c r="AG196" i="48"/>
  <c r="AF196" i="48"/>
  <c r="AE196" i="48"/>
  <c r="BN195" i="48"/>
  <c r="AD195" i="48" s="1"/>
  <c r="BM195" i="48"/>
  <c r="BL195" i="48"/>
  <c r="BE195" i="48"/>
  <c r="BD195" i="48"/>
  <c r="BC195" i="48"/>
  <c r="AV195" i="48"/>
  <c r="AU195" i="48"/>
  <c r="AT195" i="48"/>
  <c r="AM195" i="48"/>
  <c r="AL195" i="48"/>
  <c r="AK195" i="48"/>
  <c r="AJ195" i="48"/>
  <c r="AI195" i="48"/>
  <c r="AH195" i="48"/>
  <c r="AG195" i="48"/>
  <c r="AF195" i="48"/>
  <c r="AE195" i="48"/>
  <c r="AC195" i="48"/>
  <c r="AB195" i="48"/>
  <c r="R195" i="48"/>
  <c r="M195" i="48"/>
  <c r="K195" i="48"/>
  <c r="BN194" i="48"/>
  <c r="BE194" i="48"/>
  <c r="AV194" i="48"/>
  <c r="AM194" i="48"/>
  <c r="AJ194" i="48"/>
  <c r="AI194" i="48"/>
  <c r="AH194" i="48"/>
  <c r="AG194" i="48"/>
  <c r="AF194" i="48"/>
  <c r="AE194" i="48"/>
  <c r="BN193" i="48"/>
  <c r="BE193" i="48"/>
  <c r="AV193" i="48"/>
  <c r="AM193" i="48"/>
  <c r="AD193" i="48" s="1"/>
  <c r="AJ193" i="48"/>
  <c r="AI193" i="48"/>
  <c r="AH193" i="48"/>
  <c r="AG193" i="48"/>
  <c r="AF193" i="48"/>
  <c r="AE193" i="48"/>
  <c r="BN192" i="48"/>
  <c r="BE192" i="48"/>
  <c r="AV192" i="48"/>
  <c r="AM192" i="48"/>
  <c r="AJ192" i="48"/>
  <c r="AI192" i="48"/>
  <c r="AH192" i="48"/>
  <c r="AG192" i="48"/>
  <c r="AF192" i="48"/>
  <c r="AE192" i="48"/>
  <c r="AD192" i="48"/>
  <c r="BN191" i="48"/>
  <c r="BM191" i="48"/>
  <c r="BL191" i="48"/>
  <c r="BE191" i="48"/>
  <c r="BD191" i="48"/>
  <c r="BC191" i="48"/>
  <c r="AV191" i="48"/>
  <c r="AU191" i="48"/>
  <c r="AT191" i="48"/>
  <c r="AM191" i="48"/>
  <c r="AL191" i="48"/>
  <c r="AK191" i="48"/>
  <c r="AJ191" i="48"/>
  <c r="AI191" i="48"/>
  <c r="AH191" i="48"/>
  <c r="AG191" i="48"/>
  <c r="AF191" i="48"/>
  <c r="AE191" i="48"/>
  <c r="AC191" i="48"/>
  <c r="AB191" i="48"/>
  <c r="R191" i="48"/>
  <c r="M191" i="48"/>
  <c r="K191" i="48"/>
  <c r="BN190" i="48"/>
  <c r="BE190" i="48"/>
  <c r="AV190" i="48"/>
  <c r="AM190" i="48"/>
  <c r="AD190" i="48" s="1"/>
  <c r="AJ190" i="48"/>
  <c r="AI190" i="48"/>
  <c r="AH190" i="48"/>
  <c r="AG190" i="48"/>
  <c r="AF190" i="48"/>
  <c r="AE190" i="48"/>
  <c r="BN189" i="48"/>
  <c r="BE189" i="48"/>
  <c r="AV189" i="48"/>
  <c r="AM189" i="48"/>
  <c r="AJ189" i="48"/>
  <c r="AI189" i="48"/>
  <c r="AH189" i="48"/>
  <c r="AG189" i="48"/>
  <c r="AF189" i="48"/>
  <c r="AE189" i="48"/>
  <c r="BN188" i="48"/>
  <c r="BE188" i="48"/>
  <c r="AV188" i="48"/>
  <c r="AM188" i="48"/>
  <c r="AJ188" i="48"/>
  <c r="AI188" i="48"/>
  <c r="AH188" i="48"/>
  <c r="AG188" i="48"/>
  <c r="AF188" i="48"/>
  <c r="AE188" i="48"/>
  <c r="BN187" i="48"/>
  <c r="AD187" i="48" s="1"/>
  <c r="BM187" i="48"/>
  <c r="BL187" i="48"/>
  <c r="BE187" i="48"/>
  <c r="BD187" i="48"/>
  <c r="BC187" i="48"/>
  <c r="AV187" i="48"/>
  <c r="AU187" i="48"/>
  <c r="AT187" i="48"/>
  <c r="AM187" i="48"/>
  <c r="AL187" i="48"/>
  <c r="AK187" i="48"/>
  <c r="AJ187" i="48"/>
  <c r="AI187" i="48"/>
  <c r="AH187" i="48"/>
  <c r="AG187" i="48"/>
  <c r="AF187" i="48"/>
  <c r="AE187" i="48"/>
  <c r="AC187" i="48"/>
  <c r="AB187" i="48"/>
  <c r="R187" i="48"/>
  <c r="M187" i="48"/>
  <c r="K187" i="48"/>
  <c r="BN186" i="48"/>
  <c r="BE186" i="48"/>
  <c r="AV186" i="48"/>
  <c r="AD186" i="48" s="1"/>
  <c r="AM186" i="48"/>
  <c r="AJ186" i="48"/>
  <c r="AI186" i="48"/>
  <c r="AH186" i="48"/>
  <c r="AG186" i="48"/>
  <c r="AF186" i="48"/>
  <c r="AE186" i="48"/>
  <c r="BN185" i="48"/>
  <c r="BE185" i="48"/>
  <c r="AV185" i="48"/>
  <c r="AM185" i="48"/>
  <c r="AD185" i="48" s="1"/>
  <c r="AJ185" i="48"/>
  <c r="AI185" i="48"/>
  <c r="AH185" i="48"/>
  <c r="AG185" i="48"/>
  <c r="AF185" i="48"/>
  <c r="AE185" i="48"/>
  <c r="BN184" i="48"/>
  <c r="BE184" i="48"/>
  <c r="AV184" i="48"/>
  <c r="AM184" i="48"/>
  <c r="AD184" i="48" s="1"/>
  <c r="AJ184" i="48"/>
  <c r="AI184" i="48"/>
  <c r="AH184" i="48"/>
  <c r="AG184" i="48"/>
  <c r="AF184" i="48"/>
  <c r="AE184" i="48"/>
  <c r="BN183" i="48"/>
  <c r="BM183" i="48"/>
  <c r="BL183" i="48"/>
  <c r="BE183" i="48"/>
  <c r="BD183" i="48"/>
  <c r="BC183" i="48"/>
  <c r="AV183" i="48"/>
  <c r="AU183" i="48"/>
  <c r="AT183" i="48"/>
  <c r="AM183" i="48"/>
  <c r="AL183" i="48"/>
  <c r="AK183" i="48"/>
  <c r="AJ183" i="48"/>
  <c r="AI183" i="48"/>
  <c r="AH183" i="48"/>
  <c r="AG183" i="48"/>
  <c r="AF183" i="48"/>
  <c r="AE183" i="48"/>
  <c r="AC183" i="48"/>
  <c r="AB183" i="48"/>
  <c r="R183" i="48"/>
  <c r="K183" i="48"/>
  <c r="BN182" i="48"/>
  <c r="BE182" i="48"/>
  <c r="AV182" i="48"/>
  <c r="AM182" i="48"/>
  <c r="AD182" i="48" s="1"/>
  <c r="AJ182" i="48"/>
  <c r="AI182" i="48"/>
  <c r="AH182" i="48"/>
  <c r="AG182" i="48"/>
  <c r="AF182" i="48"/>
  <c r="AE182" i="48"/>
  <c r="BN181" i="48"/>
  <c r="BE181" i="48"/>
  <c r="AV181" i="48"/>
  <c r="AM181" i="48"/>
  <c r="AJ181" i="48"/>
  <c r="AI181" i="48"/>
  <c r="AH181" i="48"/>
  <c r="AG181" i="48"/>
  <c r="AF181" i="48"/>
  <c r="AE181" i="48"/>
  <c r="BN180" i="48"/>
  <c r="BE180" i="48"/>
  <c r="AV180" i="48"/>
  <c r="AM180" i="48"/>
  <c r="AJ180" i="48"/>
  <c r="AI180" i="48"/>
  <c r="AH180" i="48"/>
  <c r="AG180" i="48"/>
  <c r="AF180" i="48"/>
  <c r="AE180" i="48"/>
  <c r="BN179" i="48"/>
  <c r="BM179" i="48"/>
  <c r="BL179" i="48"/>
  <c r="BE179" i="48"/>
  <c r="BD179" i="48"/>
  <c r="BC179" i="48"/>
  <c r="AV179" i="48"/>
  <c r="AU179" i="48"/>
  <c r="AT179" i="48"/>
  <c r="AM179" i="48"/>
  <c r="AD179" i="48" s="1"/>
  <c r="AL179" i="48"/>
  <c r="AK179" i="48"/>
  <c r="AJ179" i="48"/>
  <c r="AI179" i="48"/>
  <c r="AH179" i="48"/>
  <c r="AG179" i="48"/>
  <c r="AF179" i="48"/>
  <c r="AE179" i="48"/>
  <c r="AC179" i="48"/>
  <c r="AB179" i="48"/>
  <c r="R179" i="48"/>
  <c r="M179" i="48"/>
  <c r="K179" i="48"/>
  <c r="BN178" i="48"/>
  <c r="BE178" i="48"/>
  <c r="AV178" i="48"/>
  <c r="AM178" i="48"/>
  <c r="AD178" i="48" s="1"/>
  <c r="AJ178" i="48"/>
  <c r="AI178" i="48"/>
  <c r="AH178" i="48"/>
  <c r="AG178" i="48"/>
  <c r="AF178" i="48"/>
  <c r="AE178" i="48"/>
  <c r="BN177" i="48"/>
  <c r="AD177" i="48" s="1"/>
  <c r="BE177" i="48"/>
  <c r="AV177" i="48"/>
  <c r="AM177" i="48"/>
  <c r="AJ177" i="48"/>
  <c r="AI177" i="48"/>
  <c r="AH177" i="48"/>
  <c r="AG177" i="48"/>
  <c r="AF177" i="48"/>
  <c r="AE177" i="48"/>
  <c r="BN176" i="48"/>
  <c r="BE176" i="48"/>
  <c r="AV176" i="48"/>
  <c r="AM176" i="48"/>
  <c r="AD176" i="48" s="1"/>
  <c r="AJ176" i="48"/>
  <c r="AI176" i="48"/>
  <c r="AH176" i="48"/>
  <c r="AG176" i="48"/>
  <c r="AF176" i="48"/>
  <c r="AE176" i="48"/>
  <c r="BN175" i="48"/>
  <c r="BM175" i="48"/>
  <c r="BL175" i="48"/>
  <c r="BE175" i="48"/>
  <c r="BD175" i="48"/>
  <c r="BC175" i="48"/>
  <c r="AV175" i="48"/>
  <c r="AU175" i="48"/>
  <c r="AT175" i="48"/>
  <c r="AM175" i="48"/>
  <c r="AD175" i="48" s="1"/>
  <c r="AL175" i="48"/>
  <c r="AK175" i="48"/>
  <c r="AJ175" i="48"/>
  <c r="AI175" i="48"/>
  <c r="AH175" i="48"/>
  <c r="AG175" i="48"/>
  <c r="AF175" i="48"/>
  <c r="AE175" i="48"/>
  <c r="AC175" i="48"/>
  <c r="AB175" i="48"/>
  <c r="R175" i="48"/>
  <c r="M175" i="48"/>
  <c r="K175" i="48"/>
  <c r="BN174" i="48"/>
  <c r="BE174" i="48"/>
  <c r="AV174" i="48"/>
  <c r="AM174" i="48"/>
  <c r="AJ174" i="48"/>
  <c r="AI174" i="48"/>
  <c r="AH174" i="48"/>
  <c r="AG174" i="48"/>
  <c r="AF174" i="48"/>
  <c r="AE174" i="48"/>
  <c r="BN173" i="48"/>
  <c r="BE173" i="48"/>
  <c r="AV173" i="48"/>
  <c r="AM173" i="48"/>
  <c r="AJ173" i="48"/>
  <c r="AI173" i="48"/>
  <c r="AH173" i="48"/>
  <c r="AG173" i="48"/>
  <c r="AF173" i="48"/>
  <c r="AE173" i="48"/>
  <c r="BN172" i="48"/>
  <c r="BE172" i="48"/>
  <c r="AV172" i="48"/>
  <c r="AD172" i="48" s="1"/>
  <c r="AM172" i="48"/>
  <c r="AJ172" i="48"/>
  <c r="AI172" i="48"/>
  <c r="AH172" i="48"/>
  <c r="AG172" i="48"/>
  <c r="AF172" i="48"/>
  <c r="AE172" i="48"/>
  <c r="BN171" i="48"/>
  <c r="BM171" i="48"/>
  <c r="BL171" i="48"/>
  <c r="BE171" i="48"/>
  <c r="BD171" i="48"/>
  <c r="BC171" i="48"/>
  <c r="AV171" i="48"/>
  <c r="AU171" i="48"/>
  <c r="AT171" i="48"/>
  <c r="AM171" i="48"/>
  <c r="AD171" i="48" s="1"/>
  <c r="AL171" i="48"/>
  <c r="AK171" i="48"/>
  <c r="AJ171" i="48"/>
  <c r="AI171" i="48"/>
  <c r="AH171" i="48"/>
  <c r="AG171" i="48"/>
  <c r="AF171" i="48"/>
  <c r="AE171" i="48"/>
  <c r="AC171" i="48"/>
  <c r="AB171" i="48"/>
  <c r="R171" i="48"/>
  <c r="M171" i="48"/>
  <c r="K171" i="48"/>
  <c r="BN170" i="48"/>
  <c r="BE170" i="48"/>
  <c r="AV170" i="48"/>
  <c r="AM170" i="48"/>
  <c r="AD170" i="48" s="1"/>
  <c r="AJ170" i="48"/>
  <c r="AI170" i="48"/>
  <c r="AH170" i="48"/>
  <c r="AG170" i="48"/>
  <c r="AF170" i="48"/>
  <c r="AE170" i="48"/>
  <c r="BN169" i="48"/>
  <c r="BE169" i="48"/>
  <c r="AV169" i="48"/>
  <c r="AM169" i="48"/>
  <c r="AJ169" i="48"/>
  <c r="AI169" i="48"/>
  <c r="AH169" i="48"/>
  <c r="AG169" i="48"/>
  <c r="AF169" i="48"/>
  <c r="AE169" i="48"/>
  <c r="BN168" i="48"/>
  <c r="BE168" i="48"/>
  <c r="AV168" i="48"/>
  <c r="AD168" i="48" s="1"/>
  <c r="AM168" i="48"/>
  <c r="AJ168" i="48"/>
  <c r="AI168" i="48"/>
  <c r="AH168" i="48"/>
  <c r="AG168" i="48"/>
  <c r="AF168" i="48"/>
  <c r="AE168" i="48"/>
  <c r="BN167" i="48"/>
  <c r="BM167" i="48"/>
  <c r="BL167" i="48"/>
  <c r="BE167" i="48"/>
  <c r="BD167" i="48"/>
  <c r="BC167" i="48"/>
  <c r="AV167" i="48"/>
  <c r="AU167" i="48"/>
  <c r="AT167" i="48"/>
  <c r="AM167" i="48"/>
  <c r="AL167" i="48"/>
  <c r="AK167" i="48"/>
  <c r="AJ167" i="48"/>
  <c r="AI167" i="48"/>
  <c r="AH167" i="48"/>
  <c r="AG167" i="48"/>
  <c r="AF167" i="48"/>
  <c r="AE167" i="48"/>
  <c r="AC167" i="48"/>
  <c r="AB167" i="48"/>
  <c r="R167" i="48"/>
  <c r="M167" i="48"/>
  <c r="K167" i="48"/>
  <c r="BN166" i="48"/>
  <c r="BE166" i="48"/>
  <c r="AV166" i="48"/>
  <c r="AM166" i="48"/>
  <c r="AJ166" i="48"/>
  <c r="AI166" i="48"/>
  <c r="AH166" i="48"/>
  <c r="AG166" i="48"/>
  <c r="AF166" i="48"/>
  <c r="AE166" i="48"/>
  <c r="BN165" i="48"/>
  <c r="BE165" i="48"/>
  <c r="AV165" i="48"/>
  <c r="AM165" i="48"/>
  <c r="AJ165" i="48"/>
  <c r="AI165" i="48"/>
  <c r="AH165" i="48"/>
  <c r="AG165" i="48"/>
  <c r="AF165" i="48"/>
  <c r="AE165" i="48"/>
  <c r="BN164" i="48"/>
  <c r="BE164" i="48"/>
  <c r="AV164" i="48"/>
  <c r="AM164" i="48"/>
  <c r="AJ164" i="48"/>
  <c r="AI164" i="48"/>
  <c r="AH164" i="48"/>
  <c r="AG164" i="48"/>
  <c r="AF164" i="48"/>
  <c r="AE164" i="48"/>
  <c r="BN163" i="48"/>
  <c r="BM163" i="48"/>
  <c r="BL163" i="48"/>
  <c r="BE163" i="48"/>
  <c r="BD163" i="48"/>
  <c r="BC163" i="48"/>
  <c r="AV163" i="48"/>
  <c r="AU163" i="48"/>
  <c r="AT163" i="48"/>
  <c r="AM163" i="48"/>
  <c r="AL163" i="48"/>
  <c r="AK163" i="48"/>
  <c r="AJ163" i="48"/>
  <c r="AI163" i="48"/>
  <c r="AH163" i="48"/>
  <c r="AG163" i="48"/>
  <c r="AF163" i="48"/>
  <c r="AE163" i="48"/>
  <c r="AC163" i="48"/>
  <c r="AB163" i="48"/>
  <c r="R163" i="48"/>
  <c r="K163" i="48"/>
  <c r="BN162" i="48"/>
  <c r="BE162" i="48"/>
  <c r="AV162" i="48"/>
  <c r="AM162" i="48"/>
  <c r="AD162" i="48" s="1"/>
  <c r="AJ162" i="48"/>
  <c r="AI162" i="48"/>
  <c r="AH162" i="48"/>
  <c r="AG162" i="48"/>
  <c r="AF162" i="48"/>
  <c r="AE162" i="48"/>
  <c r="BN161" i="48"/>
  <c r="BE161" i="48"/>
  <c r="AV161" i="48"/>
  <c r="AD161" i="48" s="1"/>
  <c r="AM161" i="48"/>
  <c r="AJ161" i="48"/>
  <c r="AI161" i="48"/>
  <c r="AH161" i="48"/>
  <c r="AG161" i="48"/>
  <c r="AF161" i="48"/>
  <c r="AE161" i="48"/>
  <c r="BN160" i="48"/>
  <c r="BE160" i="48"/>
  <c r="AV160" i="48"/>
  <c r="AM160" i="48"/>
  <c r="AJ160" i="48"/>
  <c r="AI160" i="48"/>
  <c r="AH160" i="48"/>
  <c r="AG160" i="48"/>
  <c r="AF160" i="48"/>
  <c r="AE160" i="48"/>
  <c r="BN159" i="48"/>
  <c r="AD159" i="48" s="1"/>
  <c r="BM159" i="48"/>
  <c r="BL159" i="48"/>
  <c r="BE159" i="48"/>
  <c r="BD159" i="48"/>
  <c r="BC159" i="48"/>
  <c r="AV159" i="48"/>
  <c r="AU159" i="48"/>
  <c r="AT159" i="48"/>
  <c r="AM159" i="48"/>
  <c r="AL159" i="48"/>
  <c r="AK159" i="48"/>
  <c r="AJ159" i="48"/>
  <c r="AI159" i="48"/>
  <c r="AH159" i="48"/>
  <c r="AG159" i="48"/>
  <c r="AF159" i="48"/>
  <c r="AE159" i="48"/>
  <c r="AC159" i="48"/>
  <c r="AB159" i="48"/>
  <c r="R159" i="48"/>
  <c r="M159" i="48"/>
  <c r="K159" i="48"/>
  <c r="BN158" i="48"/>
  <c r="BE158" i="48"/>
  <c r="AD158" i="48" s="1"/>
  <c r="AV158" i="48"/>
  <c r="AM158" i="48"/>
  <c r="AJ158" i="48"/>
  <c r="AI158" i="48"/>
  <c r="AH158" i="48"/>
  <c r="AG158" i="48"/>
  <c r="AF158" i="48"/>
  <c r="AE158" i="48"/>
  <c r="BN157" i="48"/>
  <c r="BE157" i="48"/>
  <c r="AV157" i="48"/>
  <c r="AM157" i="48"/>
  <c r="AJ157" i="48"/>
  <c r="AI157" i="48"/>
  <c r="AH157" i="48"/>
  <c r="AG157" i="48"/>
  <c r="AF157" i="48"/>
  <c r="AE157" i="48"/>
  <c r="BN156" i="48"/>
  <c r="BE156" i="48"/>
  <c r="AV156" i="48"/>
  <c r="AM156" i="48"/>
  <c r="AD156" i="48" s="1"/>
  <c r="AJ156" i="48"/>
  <c r="AI156" i="48"/>
  <c r="AH156" i="48"/>
  <c r="AG156" i="48"/>
  <c r="AF156" i="48"/>
  <c r="AE156" i="48"/>
  <c r="BN155" i="48"/>
  <c r="BM155" i="48"/>
  <c r="BL155" i="48"/>
  <c r="BE155" i="48"/>
  <c r="BD155" i="48"/>
  <c r="BC155" i="48"/>
  <c r="AV155" i="48"/>
  <c r="AU155" i="48"/>
  <c r="AT155" i="48"/>
  <c r="AM155" i="48"/>
  <c r="AL155" i="48"/>
  <c r="AK155" i="48"/>
  <c r="AJ155" i="48"/>
  <c r="AI155" i="48"/>
  <c r="AH155" i="48"/>
  <c r="AG155" i="48"/>
  <c r="AF155" i="48"/>
  <c r="AE155" i="48"/>
  <c r="AC155" i="48"/>
  <c r="AB155" i="48"/>
  <c r="R155" i="48"/>
  <c r="M155" i="48"/>
  <c r="K155" i="48"/>
  <c r="BN154" i="48"/>
  <c r="BE154" i="48"/>
  <c r="AV154" i="48"/>
  <c r="AM154" i="48"/>
  <c r="AJ154" i="48"/>
  <c r="AI154" i="48"/>
  <c r="AH154" i="48"/>
  <c r="AG154" i="48"/>
  <c r="AF154" i="48"/>
  <c r="AE154" i="48"/>
  <c r="BN153" i="48"/>
  <c r="BE153" i="48"/>
  <c r="AV153" i="48"/>
  <c r="AM153" i="48"/>
  <c r="AJ153" i="48"/>
  <c r="AI153" i="48"/>
  <c r="AH153" i="48"/>
  <c r="AG153" i="48"/>
  <c r="AF153" i="48"/>
  <c r="AE153" i="48"/>
  <c r="BN152" i="48"/>
  <c r="BE152" i="48"/>
  <c r="AV152" i="48"/>
  <c r="AM152" i="48"/>
  <c r="AJ152" i="48"/>
  <c r="AI152" i="48"/>
  <c r="AH152" i="48"/>
  <c r="AG152" i="48"/>
  <c r="AF152" i="48"/>
  <c r="AE152" i="48"/>
  <c r="BN151" i="48"/>
  <c r="AD151" i="48" s="1"/>
  <c r="BM151" i="48"/>
  <c r="BL151" i="48"/>
  <c r="BE151" i="48"/>
  <c r="BD151" i="48"/>
  <c r="BC151" i="48"/>
  <c r="AV151" i="48"/>
  <c r="AU151" i="48"/>
  <c r="AT151" i="48"/>
  <c r="AM151" i="48"/>
  <c r="AL151" i="48"/>
  <c r="AK151" i="48"/>
  <c r="AJ151" i="48"/>
  <c r="AI151" i="48"/>
  <c r="AH151" i="48"/>
  <c r="AG151" i="48"/>
  <c r="AF151" i="48"/>
  <c r="AE151" i="48"/>
  <c r="AC151" i="48"/>
  <c r="AB151" i="48"/>
  <c r="R151" i="48"/>
  <c r="M151" i="48"/>
  <c r="K151" i="48"/>
  <c r="BN150" i="48"/>
  <c r="BE150" i="48"/>
  <c r="AV150" i="48"/>
  <c r="AM150" i="48"/>
  <c r="AJ150" i="48"/>
  <c r="AI150" i="48"/>
  <c r="AH150" i="48"/>
  <c r="AG150" i="48"/>
  <c r="AF150" i="48"/>
  <c r="AE150" i="48"/>
  <c r="BN149" i="48"/>
  <c r="BE149" i="48"/>
  <c r="AV149" i="48"/>
  <c r="AM149" i="48"/>
  <c r="AJ149" i="48"/>
  <c r="AI149" i="48"/>
  <c r="AH149" i="48"/>
  <c r="AG149" i="48"/>
  <c r="AF149" i="48"/>
  <c r="AE149" i="48"/>
  <c r="BN148" i="48"/>
  <c r="BE148" i="48"/>
  <c r="AV148" i="48"/>
  <c r="AM148" i="48"/>
  <c r="AD148" i="48" s="1"/>
  <c r="AJ148" i="48"/>
  <c r="AI148" i="48"/>
  <c r="AH148" i="48"/>
  <c r="AG148" i="48"/>
  <c r="AF148" i="48"/>
  <c r="AE148" i="48"/>
  <c r="BN147" i="48"/>
  <c r="BM147" i="48"/>
  <c r="BL147" i="48"/>
  <c r="BE147" i="48"/>
  <c r="BD147" i="48"/>
  <c r="BC147" i="48"/>
  <c r="AV147" i="48"/>
  <c r="AU147" i="48"/>
  <c r="AT147" i="48"/>
  <c r="AM147" i="48"/>
  <c r="AL147" i="48"/>
  <c r="AK147" i="48"/>
  <c r="AJ147" i="48"/>
  <c r="AI147" i="48"/>
  <c r="AH147" i="48"/>
  <c r="AG147" i="48"/>
  <c r="AF147" i="48"/>
  <c r="AE147" i="48"/>
  <c r="AC147" i="48"/>
  <c r="AB147" i="48"/>
  <c r="R147" i="48"/>
  <c r="M147" i="48"/>
  <c r="K147" i="48"/>
  <c r="BN146" i="48"/>
  <c r="BE146" i="48"/>
  <c r="AV146" i="48"/>
  <c r="AD146" i="48" s="1"/>
  <c r="AM146" i="48"/>
  <c r="AJ146" i="48"/>
  <c r="AI146" i="48"/>
  <c r="AH146" i="48"/>
  <c r="AG146" i="48"/>
  <c r="AF146" i="48"/>
  <c r="AE146" i="48"/>
  <c r="BN145" i="48"/>
  <c r="BE145" i="48"/>
  <c r="AV145" i="48"/>
  <c r="AM145" i="48"/>
  <c r="AJ145" i="48"/>
  <c r="AI145" i="48"/>
  <c r="AH145" i="48"/>
  <c r="AG145" i="48"/>
  <c r="AF145" i="48"/>
  <c r="AE145" i="48"/>
  <c r="AD145" i="48"/>
  <c r="BN144" i="48"/>
  <c r="BE144" i="48"/>
  <c r="AV144" i="48"/>
  <c r="AM144" i="48"/>
  <c r="AJ144" i="48"/>
  <c r="AI144" i="48"/>
  <c r="AH144" i="48"/>
  <c r="AG144" i="48"/>
  <c r="AF144" i="48"/>
  <c r="AE144" i="48"/>
  <c r="BN143" i="48"/>
  <c r="AD143" i="48" s="1"/>
  <c r="BM143" i="48"/>
  <c r="BL143" i="48"/>
  <c r="BE143" i="48"/>
  <c r="BD143" i="48"/>
  <c r="BC143" i="48"/>
  <c r="AV143" i="48"/>
  <c r="AU143" i="48"/>
  <c r="AT143" i="48"/>
  <c r="AM143" i="48"/>
  <c r="AL143" i="48"/>
  <c r="AK143" i="48"/>
  <c r="AJ143" i="48"/>
  <c r="AI143" i="48"/>
  <c r="AH143" i="48"/>
  <c r="AG143" i="48"/>
  <c r="AF143" i="48"/>
  <c r="AE143" i="48"/>
  <c r="AC143" i="48"/>
  <c r="AB143" i="48"/>
  <c r="R143" i="48"/>
  <c r="M143" i="48"/>
  <c r="K143" i="48"/>
  <c r="BN142" i="48"/>
  <c r="BE142" i="48"/>
  <c r="AV142" i="48"/>
  <c r="AM142" i="48"/>
  <c r="AJ142" i="48"/>
  <c r="AI142" i="48"/>
  <c r="AH142" i="48"/>
  <c r="AG142" i="48"/>
  <c r="AF142" i="48"/>
  <c r="AE142" i="48"/>
  <c r="BN141" i="48"/>
  <c r="BE141" i="48"/>
  <c r="AV141" i="48"/>
  <c r="AM141" i="48"/>
  <c r="AJ141" i="48"/>
  <c r="AI141" i="48"/>
  <c r="AH141" i="48"/>
  <c r="AG141" i="48"/>
  <c r="AF141" i="48"/>
  <c r="AE141" i="48"/>
  <c r="BN140" i="48"/>
  <c r="BE140" i="48"/>
  <c r="AV140" i="48"/>
  <c r="AM140" i="48"/>
  <c r="AD140" i="48" s="1"/>
  <c r="AJ140" i="48"/>
  <c r="AI140" i="48"/>
  <c r="AH140" i="48"/>
  <c r="AG140" i="48"/>
  <c r="AF140" i="48"/>
  <c r="AE140" i="48"/>
  <c r="BN139" i="48"/>
  <c r="BM139" i="48"/>
  <c r="BL139" i="48"/>
  <c r="BE139" i="48"/>
  <c r="BD139" i="48"/>
  <c r="BC139" i="48"/>
  <c r="AV139" i="48"/>
  <c r="AU139" i="48"/>
  <c r="AT139" i="48"/>
  <c r="AM139" i="48"/>
  <c r="AL139" i="48"/>
  <c r="AK139" i="48"/>
  <c r="AJ139" i="48"/>
  <c r="AI139" i="48"/>
  <c r="AH139" i="48"/>
  <c r="AG139" i="48"/>
  <c r="AF139" i="48"/>
  <c r="AE139" i="48"/>
  <c r="AC139" i="48"/>
  <c r="AB139" i="48"/>
  <c r="R139" i="48"/>
  <c r="M139" i="48"/>
  <c r="K139" i="48"/>
  <c r="BN138" i="48"/>
  <c r="BE138" i="48"/>
  <c r="AV138" i="48"/>
  <c r="AM138" i="48"/>
  <c r="AJ138" i="48"/>
  <c r="AI138" i="48"/>
  <c r="AH138" i="48"/>
  <c r="AG138" i="48"/>
  <c r="AF138" i="48"/>
  <c r="AE138" i="48"/>
  <c r="BN137" i="48"/>
  <c r="BE137" i="48"/>
  <c r="AV137" i="48"/>
  <c r="AD137" i="48" s="1"/>
  <c r="AM137" i="48"/>
  <c r="AJ137" i="48"/>
  <c r="AI137" i="48"/>
  <c r="AH137" i="48"/>
  <c r="AG137" i="48"/>
  <c r="AF137" i="48"/>
  <c r="AE137" i="48"/>
  <c r="BN136" i="48"/>
  <c r="BE136" i="48"/>
  <c r="AV136" i="48"/>
  <c r="AM136" i="48"/>
  <c r="AJ136" i="48"/>
  <c r="AI136" i="48"/>
  <c r="AH136" i="48"/>
  <c r="AG136" i="48"/>
  <c r="AF136" i="48"/>
  <c r="AE136" i="48"/>
  <c r="BN135" i="48"/>
  <c r="BM135" i="48"/>
  <c r="BL135" i="48"/>
  <c r="BE135" i="48"/>
  <c r="AD135" i="48" s="1"/>
  <c r="BD135" i="48"/>
  <c r="BC135" i="48"/>
  <c r="AV135" i="48"/>
  <c r="AU135" i="48"/>
  <c r="AT135" i="48"/>
  <c r="AM135" i="48"/>
  <c r="AL135" i="48"/>
  <c r="AK135" i="48"/>
  <c r="AJ135" i="48"/>
  <c r="AI135" i="48"/>
  <c r="AH135" i="48"/>
  <c r="AG135" i="48"/>
  <c r="AF135" i="48"/>
  <c r="AE135" i="48"/>
  <c r="AC135" i="48"/>
  <c r="AB135" i="48"/>
  <c r="R135" i="48"/>
  <c r="M135" i="48"/>
  <c r="K135" i="48"/>
  <c r="BN134" i="48"/>
  <c r="BE134" i="48"/>
  <c r="AV134" i="48"/>
  <c r="AM134" i="48"/>
  <c r="AD134" i="48" s="1"/>
  <c r="AJ134" i="48"/>
  <c r="AI134" i="48"/>
  <c r="AH134" i="48"/>
  <c r="AG134" i="48"/>
  <c r="AF134" i="48"/>
  <c r="AE134" i="48"/>
  <c r="BN133" i="48"/>
  <c r="BE133" i="48"/>
  <c r="AV133" i="48"/>
  <c r="AM133" i="48"/>
  <c r="AJ133" i="48"/>
  <c r="AI133" i="48"/>
  <c r="AH133" i="48"/>
  <c r="AG133" i="48"/>
  <c r="AF133" i="48"/>
  <c r="AE133" i="48"/>
  <c r="BN132" i="48"/>
  <c r="BE132" i="48"/>
  <c r="AV132" i="48"/>
  <c r="AM132" i="48"/>
  <c r="AJ132" i="48"/>
  <c r="AI132" i="48"/>
  <c r="AH132" i="48"/>
  <c r="AG132" i="48"/>
  <c r="AF132" i="48"/>
  <c r="AE132" i="48"/>
  <c r="BN131" i="48"/>
  <c r="BM131" i="48"/>
  <c r="BL131" i="48"/>
  <c r="BE131" i="48"/>
  <c r="BD131" i="48"/>
  <c r="BC131" i="48"/>
  <c r="AV131" i="48"/>
  <c r="AU131" i="48"/>
  <c r="AT131" i="48"/>
  <c r="AM131" i="48"/>
  <c r="AD131" i="48" s="1"/>
  <c r="AL131" i="48"/>
  <c r="AK131" i="48"/>
  <c r="AJ131" i="48"/>
  <c r="AI131" i="48"/>
  <c r="AH131" i="48"/>
  <c r="AG131" i="48"/>
  <c r="AF131" i="48"/>
  <c r="AE131" i="48"/>
  <c r="AC131" i="48"/>
  <c r="AB131" i="48"/>
  <c r="R131" i="48"/>
  <c r="M131" i="48"/>
  <c r="K131" i="48"/>
  <c r="BN130" i="48"/>
  <c r="BE130" i="48"/>
  <c r="AV130" i="48"/>
  <c r="AM130" i="48"/>
  <c r="AJ130" i="48"/>
  <c r="AI130" i="48"/>
  <c r="AH130" i="48"/>
  <c r="AG130" i="48"/>
  <c r="AF130" i="48"/>
  <c r="AE130" i="48"/>
  <c r="AD130" i="48"/>
  <c r="BN129" i="48"/>
  <c r="BE129" i="48"/>
  <c r="AV129" i="48"/>
  <c r="AM129" i="48"/>
  <c r="AJ129" i="48"/>
  <c r="AI129" i="48"/>
  <c r="AH129" i="48"/>
  <c r="AG129" i="48"/>
  <c r="AF129" i="48"/>
  <c r="AE129" i="48"/>
  <c r="AD129" i="48"/>
  <c r="BN128" i="48"/>
  <c r="AD128" i="48" s="1"/>
  <c r="BE128" i="48"/>
  <c r="AV128" i="48"/>
  <c r="AM128" i="48"/>
  <c r="AJ128" i="48"/>
  <c r="AI128" i="48"/>
  <c r="AH128" i="48"/>
  <c r="AG128" i="48"/>
  <c r="AF128" i="48"/>
  <c r="AE128" i="48"/>
  <c r="BN127" i="48"/>
  <c r="AD127" i="48" s="1"/>
  <c r="BM127" i="48"/>
  <c r="BL127" i="48"/>
  <c r="BE127" i="48"/>
  <c r="BD127" i="48"/>
  <c r="BC127" i="48"/>
  <c r="AV127" i="48"/>
  <c r="AU127" i="48"/>
  <c r="AT127" i="48"/>
  <c r="AM127" i="48"/>
  <c r="AL127" i="48"/>
  <c r="AK127" i="48"/>
  <c r="AJ127" i="48"/>
  <c r="AI127" i="48"/>
  <c r="AH127" i="48"/>
  <c r="AG127" i="48"/>
  <c r="AF127" i="48"/>
  <c r="AE127" i="48"/>
  <c r="AC127" i="48"/>
  <c r="AB127" i="48"/>
  <c r="R127" i="48"/>
  <c r="K127" i="48"/>
  <c r="BN126" i="48"/>
  <c r="BE126" i="48"/>
  <c r="AV126" i="48"/>
  <c r="AM126" i="48"/>
  <c r="AJ126" i="48"/>
  <c r="AI126" i="48"/>
  <c r="AH126" i="48"/>
  <c r="AG126" i="48"/>
  <c r="AF126" i="48"/>
  <c r="AE126" i="48"/>
  <c r="BN125" i="48"/>
  <c r="BE125" i="48"/>
  <c r="AV125" i="48"/>
  <c r="AM125" i="48"/>
  <c r="AD125" i="48" s="1"/>
  <c r="AJ125" i="48"/>
  <c r="AI125" i="48"/>
  <c r="AH125" i="48"/>
  <c r="AG125" i="48"/>
  <c r="AF125" i="48"/>
  <c r="AE125" i="48"/>
  <c r="BN124" i="48"/>
  <c r="BE124" i="48"/>
  <c r="AV124" i="48"/>
  <c r="AM124" i="48"/>
  <c r="AJ124" i="48"/>
  <c r="AI124" i="48"/>
  <c r="AH124" i="48"/>
  <c r="AG124" i="48"/>
  <c r="AF124" i="48"/>
  <c r="AE124" i="48"/>
  <c r="BN123" i="48"/>
  <c r="BM123" i="48"/>
  <c r="BL123" i="48"/>
  <c r="BE123" i="48"/>
  <c r="BD123" i="48"/>
  <c r="BC123" i="48"/>
  <c r="AV123" i="48"/>
  <c r="AU123" i="48"/>
  <c r="AT123" i="48"/>
  <c r="AM123" i="48"/>
  <c r="AD123" i="48" s="1"/>
  <c r="AL123" i="48"/>
  <c r="AK123" i="48"/>
  <c r="AJ123" i="48"/>
  <c r="AI123" i="48"/>
  <c r="AH123" i="48"/>
  <c r="AG123" i="48"/>
  <c r="AF123" i="48"/>
  <c r="AE123" i="48"/>
  <c r="AC123" i="48"/>
  <c r="AB123" i="48"/>
  <c r="R123" i="48"/>
  <c r="K123" i="48"/>
  <c r="BN122" i="48"/>
  <c r="BE122" i="48"/>
  <c r="AV122" i="48"/>
  <c r="AM122" i="48"/>
  <c r="AJ122" i="48"/>
  <c r="AI122" i="48"/>
  <c r="AH122" i="48"/>
  <c r="AG122" i="48"/>
  <c r="AF122" i="48"/>
  <c r="AE122" i="48"/>
  <c r="BN121" i="48"/>
  <c r="BE121" i="48"/>
  <c r="AV121" i="48"/>
  <c r="AM121" i="48"/>
  <c r="AJ121" i="48"/>
  <c r="AI121" i="48"/>
  <c r="AH121" i="48"/>
  <c r="AG121" i="48"/>
  <c r="AF121" i="48"/>
  <c r="AE121" i="48"/>
  <c r="BN120" i="48"/>
  <c r="BE120" i="48"/>
  <c r="AV120" i="48"/>
  <c r="AM120" i="48"/>
  <c r="AJ120" i="48"/>
  <c r="AI120" i="48"/>
  <c r="AH120" i="48"/>
  <c r="AG120" i="48"/>
  <c r="AF120" i="48"/>
  <c r="AE120" i="48"/>
  <c r="BN119" i="48"/>
  <c r="BM119" i="48"/>
  <c r="BL119" i="48"/>
  <c r="BE119" i="48"/>
  <c r="BD119" i="48"/>
  <c r="BC119" i="48"/>
  <c r="AV119" i="48"/>
  <c r="AU119" i="48"/>
  <c r="AT119" i="48"/>
  <c r="AM119" i="48"/>
  <c r="AL119" i="48"/>
  <c r="AK119" i="48"/>
  <c r="AJ119" i="48"/>
  <c r="AI119" i="48"/>
  <c r="AH119" i="48"/>
  <c r="AG119" i="48"/>
  <c r="AF119" i="48"/>
  <c r="AE119" i="48"/>
  <c r="AC119" i="48"/>
  <c r="AB119" i="48"/>
  <c r="R119" i="48"/>
  <c r="K119" i="48"/>
  <c r="BN118" i="48"/>
  <c r="BE118" i="48"/>
  <c r="AV118" i="48"/>
  <c r="AM118" i="48"/>
  <c r="AD118" i="48" s="1"/>
  <c r="AJ118" i="48"/>
  <c r="AI118" i="48"/>
  <c r="AH118" i="48"/>
  <c r="AG118" i="48"/>
  <c r="AF118" i="48"/>
  <c r="AE118" i="48"/>
  <c r="BN117" i="48"/>
  <c r="BE117" i="48"/>
  <c r="AV117" i="48"/>
  <c r="AD117" i="48" s="1"/>
  <c r="AM117" i="48"/>
  <c r="AJ117" i="48"/>
  <c r="AI117" i="48"/>
  <c r="AH117" i="48"/>
  <c r="AG117" i="48"/>
  <c r="AF117" i="48"/>
  <c r="AE117" i="48"/>
  <c r="BN116" i="48"/>
  <c r="BE116" i="48"/>
  <c r="AV116" i="48"/>
  <c r="AM116" i="48"/>
  <c r="AJ116" i="48"/>
  <c r="AI116" i="48"/>
  <c r="AH116" i="48"/>
  <c r="AG116" i="48"/>
  <c r="AF116" i="48"/>
  <c r="AE116" i="48"/>
  <c r="BN115" i="48"/>
  <c r="AD115" i="48" s="1"/>
  <c r="BM115" i="48"/>
  <c r="BL115" i="48"/>
  <c r="BE115" i="48"/>
  <c r="BD115" i="48"/>
  <c r="BC115" i="48"/>
  <c r="AV115" i="48"/>
  <c r="AU115" i="48"/>
  <c r="AT115" i="48"/>
  <c r="AM115" i="48"/>
  <c r="AL115" i="48"/>
  <c r="AK115" i="48"/>
  <c r="AJ115" i="48"/>
  <c r="AI115" i="48"/>
  <c r="AH115" i="48"/>
  <c r="AG115" i="48"/>
  <c r="AF115" i="48"/>
  <c r="AE115" i="48"/>
  <c r="AC115" i="48"/>
  <c r="AB115" i="48"/>
  <c r="R115" i="48"/>
  <c r="M115" i="48"/>
  <c r="K115" i="48"/>
  <c r="BN114" i="48"/>
  <c r="BE114" i="48"/>
  <c r="AD114" i="48" s="1"/>
  <c r="AV114" i="48"/>
  <c r="AM114" i="48"/>
  <c r="AJ114" i="48"/>
  <c r="AI114" i="48"/>
  <c r="AH114" i="48"/>
  <c r="AG114" i="48"/>
  <c r="AF114" i="48"/>
  <c r="AE114" i="48"/>
  <c r="BN113" i="48"/>
  <c r="BE113" i="48"/>
  <c r="AV113" i="48"/>
  <c r="AM113" i="48"/>
  <c r="AJ113" i="48"/>
  <c r="AI113" i="48"/>
  <c r="AH113" i="48"/>
  <c r="AG113" i="48"/>
  <c r="AF113" i="48"/>
  <c r="AE113" i="48"/>
  <c r="BN112" i="48"/>
  <c r="BE112" i="48"/>
  <c r="AV112" i="48"/>
  <c r="AM112" i="48"/>
  <c r="AD112" i="48" s="1"/>
  <c r="AJ112" i="48"/>
  <c r="AI112" i="48"/>
  <c r="AH112" i="48"/>
  <c r="AG112" i="48"/>
  <c r="AF112" i="48"/>
  <c r="AE112" i="48"/>
  <c r="BN111" i="48"/>
  <c r="BM111" i="48"/>
  <c r="BL111" i="48"/>
  <c r="BE111" i="48"/>
  <c r="BD111" i="48"/>
  <c r="BC111" i="48"/>
  <c r="AV111" i="48"/>
  <c r="AU111" i="48"/>
  <c r="AT111" i="48"/>
  <c r="AM111" i="48"/>
  <c r="AL111" i="48"/>
  <c r="AK111" i="48"/>
  <c r="AJ111" i="48"/>
  <c r="AI111" i="48"/>
  <c r="AH111" i="48"/>
  <c r="AG111" i="48"/>
  <c r="AF111" i="48"/>
  <c r="AE111" i="48"/>
  <c r="AC111" i="48"/>
  <c r="AB111" i="48"/>
  <c r="R111" i="48"/>
  <c r="K111" i="48"/>
  <c r="BN110" i="48"/>
  <c r="BE110" i="48"/>
  <c r="AV110" i="48"/>
  <c r="AD110" i="48" s="1"/>
  <c r="AM110" i="48"/>
  <c r="AJ110" i="48"/>
  <c r="AI110" i="48"/>
  <c r="AH110" i="48"/>
  <c r="AG110" i="48"/>
  <c r="AF110" i="48"/>
  <c r="AE110" i="48"/>
  <c r="BN109" i="48"/>
  <c r="BE109" i="48"/>
  <c r="AV109" i="48"/>
  <c r="AM109" i="48"/>
  <c r="AJ109" i="48"/>
  <c r="AI109" i="48"/>
  <c r="AH109" i="48"/>
  <c r="AG109" i="48"/>
  <c r="AF109" i="48"/>
  <c r="AE109" i="48"/>
  <c r="BN108" i="48"/>
  <c r="BE108" i="48"/>
  <c r="AV108" i="48"/>
  <c r="AM108" i="48"/>
  <c r="AJ108" i="48"/>
  <c r="AI108" i="48"/>
  <c r="AH108" i="48"/>
  <c r="AG108" i="48"/>
  <c r="AF108" i="48"/>
  <c r="AE108" i="48"/>
  <c r="BN107" i="48"/>
  <c r="BM107" i="48"/>
  <c r="BL107" i="48"/>
  <c r="BE107" i="48"/>
  <c r="AD107" i="48" s="1"/>
  <c r="BD107" i="48"/>
  <c r="BC107" i="48"/>
  <c r="AV107" i="48"/>
  <c r="AU107" i="48"/>
  <c r="AT107" i="48"/>
  <c r="AM107" i="48"/>
  <c r="AL107" i="48"/>
  <c r="AK107" i="48"/>
  <c r="AJ107" i="48"/>
  <c r="AI107" i="48"/>
  <c r="AH107" i="48"/>
  <c r="AG107" i="48"/>
  <c r="AF107" i="48"/>
  <c r="AE107" i="48"/>
  <c r="AC107" i="48"/>
  <c r="AB107" i="48"/>
  <c r="R107" i="48"/>
  <c r="M107" i="48"/>
  <c r="K107" i="48"/>
  <c r="BN106" i="48"/>
  <c r="BE106" i="48"/>
  <c r="AV106" i="48"/>
  <c r="AM106" i="48"/>
  <c r="AJ106" i="48"/>
  <c r="AI106" i="48"/>
  <c r="AH106" i="48"/>
  <c r="AG106" i="48"/>
  <c r="AF106" i="48"/>
  <c r="AE106" i="48"/>
  <c r="BN105" i="48"/>
  <c r="BE105" i="48"/>
  <c r="AV105" i="48"/>
  <c r="AM105" i="48"/>
  <c r="AD105" i="48" s="1"/>
  <c r="AJ105" i="48"/>
  <c r="AI105" i="48"/>
  <c r="AH105" i="48"/>
  <c r="AG105" i="48"/>
  <c r="AF105" i="48"/>
  <c r="AE105" i="48"/>
  <c r="BN104" i="48"/>
  <c r="AD104" i="48" s="1"/>
  <c r="BE104" i="48"/>
  <c r="AV104" i="48"/>
  <c r="AM104" i="48"/>
  <c r="AJ104" i="48"/>
  <c r="AI104" i="48"/>
  <c r="AH104" i="48"/>
  <c r="AG104" i="48"/>
  <c r="AF104" i="48"/>
  <c r="AE104" i="48"/>
  <c r="BN103" i="48"/>
  <c r="BM103" i="48"/>
  <c r="BL103" i="48"/>
  <c r="BE103" i="48"/>
  <c r="BD103" i="48"/>
  <c r="BC103" i="48"/>
  <c r="AV103" i="48"/>
  <c r="AU103" i="48"/>
  <c r="AT103" i="48"/>
  <c r="AM103" i="48"/>
  <c r="AL103" i="48"/>
  <c r="AK103" i="48"/>
  <c r="AJ103" i="48"/>
  <c r="AI103" i="48"/>
  <c r="AH103" i="48"/>
  <c r="AG103" i="48"/>
  <c r="AF103" i="48"/>
  <c r="AE103" i="48"/>
  <c r="AC103" i="48"/>
  <c r="AB103" i="48"/>
  <c r="R103" i="48"/>
  <c r="M103" i="48"/>
  <c r="K103" i="48"/>
  <c r="BN102" i="48"/>
  <c r="BE102" i="48"/>
  <c r="AV102" i="48"/>
  <c r="AD102" i="48" s="1"/>
  <c r="AM102" i="48"/>
  <c r="AJ102" i="48"/>
  <c r="AI102" i="48"/>
  <c r="AH102" i="48"/>
  <c r="AG102" i="48"/>
  <c r="AF102" i="48"/>
  <c r="AE102" i="48"/>
  <c r="BN101" i="48"/>
  <c r="BE101" i="48"/>
  <c r="AV101" i="48"/>
  <c r="AM101" i="48"/>
  <c r="AJ101" i="48"/>
  <c r="AI101" i="48"/>
  <c r="AH101" i="48"/>
  <c r="AG101" i="48"/>
  <c r="AF101" i="48"/>
  <c r="AE101" i="48"/>
  <c r="BN100" i="48"/>
  <c r="BE100" i="48"/>
  <c r="AV100" i="48"/>
  <c r="AM100" i="48"/>
  <c r="AJ100" i="48"/>
  <c r="AI100" i="48"/>
  <c r="AH100" i="48"/>
  <c r="AG100" i="48"/>
  <c r="AF100" i="48"/>
  <c r="AE100" i="48"/>
  <c r="BN99" i="48"/>
  <c r="AD99" i="48" s="1"/>
  <c r="BM99" i="48"/>
  <c r="BL99" i="48"/>
  <c r="BE99" i="48"/>
  <c r="BD99" i="48"/>
  <c r="BC99" i="48"/>
  <c r="AV99" i="48"/>
  <c r="AU99" i="48"/>
  <c r="AT99" i="48"/>
  <c r="AM99" i="48"/>
  <c r="AL99" i="48"/>
  <c r="AK99" i="48"/>
  <c r="AJ99" i="48"/>
  <c r="AI99" i="48"/>
  <c r="AH99" i="48"/>
  <c r="AG99" i="48"/>
  <c r="AF99" i="48"/>
  <c r="AE99" i="48"/>
  <c r="AC99" i="48"/>
  <c r="AB99" i="48"/>
  <c r="R99" i="48"/>
  <c r="M99" i="48"/>
  <c r="K99" i="48"/>
  <c r="BN98" i="48"/>
  <c r="BE98" i="48"/>
  <c r="AV98" i="48"/>
  <c r="AM98" i="48"/>
  <c r="AJ98" i="48"/>
  <c r="AI98" i="48"/>
  <c r="AH98" i="48"/>
  <c r="AG98" i="48"/>
  <c r="AF98" i="48"/>
  <c r="AE98" i="48"/>
  <c r="BN97" i="48"/>
  <c r="BE97" i="48"/>
  <c r="AV97" i="48"/>
  <c r="AM97" i="48"/>
  <c r="AD97" i="48" s="1"/>
  <c r="AJ97" i="48"/>
  <c r="AI97" i="48"/>
  <c r="AH97" i="48"/>
  <c r="AG97" i="48"/>
  <c r="AF97" i="48"/>
  <c r="AE97" i="48"/>
  <c r="BN96" i="48"/>
  <c r="BE96" i="48"/>
  <c r="AV96" i="48"/>
  <c r="AM96" i="48"/>
  <c r="AJ96" i="48"/>
  <c r="AI96" i="48"/>
  <c r="AH96" i="48"/>
  <c r="AG96" i="48"/>
  <c r="AF96" i="48"/>
  <c r="AE96" i="48"/>
  <c r="BN95" i="48"/>
  <c r="BM95" i="48"/>
  <c r="BL95" i="48"/>
  <c r="BE95" i="48"/>
  <c r="BD95" i="48"/>
  <c r="BC95" i="48"/>
  <c r="AV95" i="48"/>
  <c r="AU95" i="48"/>
  <c r="AT95" i="48"/>
  <c r="AM95" i="48"/>
  <c r="AD95" i="48" s="1"/>
  <c r="AL95" i="48"/>
  <c r="AK95" i="48"/>
  <c r="AJ95" i="48"/>
  <c r="AI95" i="48"/>
  <c r="AH95" i="48"/>
  <c r="AG95" i="48"/>
  <c r="AF95" i="48"/>
  <c r="AE95" i="48"/>
  <c r="AC95" i="48"/>
  <c r="AB95" i="48"/>
  <c r="R95" i="48"/>
  <c r="M95" i="48"/>
  <c r="K95" i="48"/>
  <c r="BN94" i="48"/>
  <c r="BE94" i="48"/>
  <c r="AV94" i="48"/>
  <c r="AM94" i="48"/>
  <c r="AJ94" i="48"/>
  <c r="AI94" i="48"/>
  <c r="AH94" i="48"/>
  <c r="AG94" i="48"/>
  <c r="AF94" i="48"/>
  <c r="AE94" i="48"/>
  <c r="BN93" i="48"/>
  <c r="BE93" i="48"/>
  <c r="AV93" i="48"/>
  <c r="AM93" i="48"/>
  <c r="AJ93" i="48"/>
  <c r="AI93" i="48"/>
  <c r="AH93" i="48"/>
  <c r="AG93" i="48"/>
  <c r="AF93" i="48"/>
  <c r="AE93" i="48"/>
  <c r="BN92" i="48"/>
  <c r="BE92" i="48"/>
  <c r="AV92" i="48"/>
  <c r="AM92" i="48"/>
  <c r="AJ92" i="48"/>
  <c r="AI92" i="48"/>
  <c r="AH92" i="48"/>
  <c r="AG92" i="48"/>
  <c r="AF92" i="48"/>
  <c r="AE92" i="48"/>
  <c r="BN91" i="48"/>
  <c r="BM91" i="48"/>
  <c r="BL91" i="48"/>
  <c r="BE91" i="48"/>
  <c r="BD91" i="48"/>
  <c r="BC91" i="48"/>
  <c r="AV91" i="48"/>
  <c r="AU91" i="48"/>
  <c r="AT91" i="48"/>
  <c r="AM91" i="48"/>
  <c r="AD91" i="48" s="1"/>
  <c r="AL91" i="48"/>
  <c r="AK91" i="48"/>
  <c r="AJ91" i="48"/>
  <c r="AI91" i="48"/>
  <c r="AH91" i="48"/>
  <c r="AG91" i="48"/>
  <c r="AF91" i="48"/>
  <c r="AE91" i="48"/>
  <c r="AC91" i="48"/>
  <c r="AB91" i="48"/>
  <c r="R91" i="48"/>
  <c r="M91" i="48"/>
  <c r="K91" i="48"/>
  <c r="C91" i="48"/>
  <c r="BN90" i="48"/>
  <c r="BE90" i="48"/>
  <c r="AV90" i="48"/>
  <c r="AM90" i="48"/>
  <c r="AD90" i="48" s="1"/>
  <c r="AJ90" i="48"/>
  <c r="AI90" i="48"/>
  <c r="AH90" i="48"/>
  <c r="AG90" i="48"/>
  <c r="AF90" i="48"/>
  <c r="AE90" i="48"/>
  <c r="BN89" i="48"/>
  <c r="BE89" i="48"/>
  <c r="AV89" i="48"/>
  <c r="AM89" i="48"/>
  <c r="AJ89" i="48"/>
  <c r="AI89" i="48"/>
  <c r="AH89" i="48"/>
  <c r="AG89" i="48"/>
  <c r="AF89" i="48"/>
  <c r="AE89" i="48"/>
  <c r="BN88" i="48"/>
  <c r="BE88" i="48"/>
  <c r="AV88" i="48"/>
  <c r="AM88" i="48"/>
  <c r="AJ88" i="48"/>
  <c r="AI88" i="48"/>
  <c r="AH88" i="48"/>
  <c r="AG88" i="48"/>
  <c r="AF88" i="48"/>
  <c r="AE88" i="48"/>
  <c r="BN87" i="48"/>
  <c r="BM87" i="48"/>
  <c r="BL87" i="48"/>
  <c r="BE87" i="48"/>
  <c r="BD87" i="48"/>
  <c r="BC87" i="48"/>
  <c r="AV87" i="48"/>
  <c r="AU87" i="48"/>
  <c r="AT87" i="48"/>
  <c r="AM87" i="48"/>
  <c r="AD87" i="48" s="1"/>
  <c r="AL87" i="48"/>
  <c r="AK87" i="48"/>
  <c r="AJ87" i="48"/>
  <c r="AI87" i="48"/>
  <c r="AH87" i="48"/>
  <c r="AG87" i="48"/>
  <c r="AF87" i="48"/>
  <c r="AE87" i="48"/>
  <c r="AC87" i="48"/>
  <c r="AB87" i="48"/>
  <c r="R87" i="48"/>
  <c r="M87" i="48"/>
  <c r="K87" i="48"/>
  <c r="BN86" i="48"/>
  <c r="BE86" i="48"/>
  <c r="AV86" i="48"/>
  <c r="AM86" i="48"/>
  <c r="AJ86" i="48"/>
  <c r="AI86" i="48"/>
  <c r="AH86" i="48"/>
  <c r="AG86" i="48"/>
  <c r="AF86" i="48"/>
  <c r="AE86" i="48"/>
  <c r="AD86" i="48"/>
  <c r="BN85" i="48"/>
  <c r="BE85" i="48"/>
  <c r="AV85" i="48"/>
  <c r="AM85" i="48"/>
  <c r="AJ85" i="48"/>
  <c r="AI85" i="48"/>
  <c r="AH85" i="48"/>
  <c r="AG85" i="48"/>
  <c r="AF85" i="48"/>
  <c r="AE85" i="48"/>
  <c r="AD85" i="48"/>
  <c r="BN84" i="48"/>
  <c r="AD84" i="48" s="1"/>
  <c r="BE84" i="48"/>
  <c r="AV84" i="48"/>
  <c r="AM84" i="48"/>
  <c r="AJ84" i="48"/>
  <c r="AI84" i="48"/>
  <c r="AH84" i="48"/>
  <c r="AG84" i="48"/>
  <c r="AF84" i="48"/>
  <c r="AE84" i="48"/>
  <c r="BN83" i="48"/>
  <c r="AD83" i="48" s="1"/>
  <c r="BM83" i="48"/>
  <c r="BL83" i="48"/>
  <c r="BE83" i="48"/>
  <c r="BD83" i="48"/>
  <c r="BC83" i="48"/>
  <c r="AV83" i="48"/>
  <c r="AU83" i="48"/>
  <c r="AT83" i="48"/>
  <c r="AM83" i="48"/>
  <c r="AL83" i="48"/>
  <c r="AK83" i="48"/>
  <c r="AJ83" i="48"/>
  <c r="AI83" i="48"/>
  <c r="AH83" i="48"/>
  <c r="AG83" i="48"/>
  <c r="AF83" i="48"/>
  <c r="AE83" i="48"/>
  <c r="AC83" i="48"/>
  <c r="AB83" i="48"/>
  <c r="R83" i="48"/>
  <c r="M83" i="48"/>
  <c r="K83" i="48"/>
  <c r="BN82" i="48"/>
  <c r="BE82" i="48"/>
  <c r="AV82" i="48"/>
  <c r="AM82" i="48"/>
  <c r="AJ82" i="48"/>
  <c r="AI82" i="48"/>
  <c r="AH82" i="48"/>
  <c r="AG82" i="48"/>
  <c r="AF82" i="48"/>
  <c r="AE82" i="48"/>
  <c r="BN81" i="48"/>
  <c r="BE81" i="48"/>
  <c r="AV81" i="48"/>
  <c r="AM81" i="48"/>
  <c r="AJ81" i="48"/>
  <c r="AI81" i="48"/>
  <c r="AH81" i="48"/>
  <c r="AG81" i="48"/>
  <c r="AF81" i="48"/>
  <c r="AE81" i="48"/>
  <c r="BN80" i="48"/>
  <c r="BE80" i="48"/>
  <c r="AV80" i="48"/>
  <c r="AM80" i="48"/>
  <c r="AJ80" i="48"/>
  <c r="AI80" i="48"/>
  <c r="AH80" i="48"/>
  <c r="AG80" i="48"/>
  <c r="AF80" i="48"/>
  <c r="AE80" i="48"/>
  <c r="BN79" i="48"/>
  <c r="BM79" i="48"/>
  <c r="BL79" i="48"/>
  <c r="BE79" i="48"/>
  <c r="BD79" i="48"/>
  <c r="BC79" i="48"/>
  <c r="AV79" i="48"/>
  <c r="AU79" i="48"/>
  <c r="AT79" i="48"/>
  <c r="AM79" i="48"/>
  <c r="AD79" i="48" s="1"/>
  <c r="AL79" i="48"/>
  <c r="AK79" i="48"/>
  <c r="AJ79" i="48"/>
  <c r="AI79" i="48"/>
  <c r="AH79" i="48"/>
  <c r="AG79" i="48"/>
  <c r="AF79" i="48"/>
  <c r="AE79" i="48"/>
  <c r="AC79" i="48"/>
  <c r="AB79" i="48"/>
  <c r="R79" i="48"/>
  <c r="M79" i="48"/>
  <c r="K79" i="48"/>
  <c r="BN78" i="48"/>
  <c r="BE78" i="48"/>
  <c r="AV78" i="48"/>
  <c r="AM78" i="48"/>
  <c r="AD78" i="48" s="1"/>
  <c r="AJ78" i="48"/>
  <c r="AI78" i="48"/>
  <c r="AH78" i="48"/>
  <c r="AG78" i="48"/>
  <c r="AF78" i="48"/>
  <c r="AE78" i="48"/>
  <c r="BN77" i="48"/>
  <c r="BE77" i="48"/>
  <c r="AV77" i="48"/>
  <c r="AM77" i="48"/>
  <c r="AJ77" i="48"/>
  <c r="AI77" i="48"/>
  <c r="AH77" i="48"/>
  <c r="AG77" i="48"/>
  <c r="AF77" i="48"/>
  <c r="AE77" i="48"/>
  <c r="BN76" i="48"/>
  <c r="BE76" i="48"/>
  <c r="AV76" i="48"/>
  <c r="AM76" i="48"/>
  <c r="AJ76" i="48"/>
  <c r="AI76" i="48"/>
  <c r="AH76" i="48"/>
  <c r="AG76" i="48"/>
  <c r="AF76" i="48"/>
  <c r="AE76" i="48"/>
  <c r="BN75" i="48"/>
  <c r="BM75" i="48"/>
  <c r="BL75" i="48"/>
  <c r="BE75" i="48"/>
  <c r="BD75" i="48"/>
  <c r="BC75" i="48"/>
  <c r="AV75" i="48"/>
  <c r="AU75" i="48"/>
  <c r="AT75" i="48"/>
  <c r="AM75" i="48"/>
  <c r="AD75" i="48" s="1"/>
  <c r="AL75" i="48"/>
  <c r="AK75" i="48"/>
  <c r="AJ75" i="48"/>
  <c r="AI75" i="48"/>
  <c r="AH75" i="48"/>
  <c r="AG75" i="48"/>
  <c r="AF75" i="48"/>
  <c r="AE75" i="48"/>
  <c r="AC75" i="48"/>
  <c r="AB75" i="48"/>
  <c r="R75" i="48"/>
  <c r="M75" i="48"/>
  <c r="K75" i="48"/>
  <c r="BN74" i="48"/>
  <c r="BE74" i="48"/>
  <c r="AV74" i="48"/>
  <c r="AM74" i="48"/>
  <c r="AD74" i="48" s="1"/>
  <c r="AJ74" i="48"/>
  <c r="AI74" i="48"/>
  <c r="AH74" i="48"/>
  <c r="AG74" i="48"/>
  <c r="AF74" i="48"/>
  <c r="AE74" i="48"/>
  <c r="BN73" i="48"/>
  <c r="BE73" i="48"/>
  <c r="AV73" i="48"/>
  <c r="AM73" i="48"/>
  <c r="AD73" i="48" s="1"/>
  <c r="AJ73" i="48"/>
  <c r="AI73" i="48"/>
  <c r="AH73" i="48"/>
  <c r="AG73" i="48"/>
  <c r="AF73" i="48"/>
  <c r="AE73" i="48"/>
  <c r="BN72" i="48"/>
  <c r="BE72" i="48"/>
  <c r="AV72" i="48"/>
  <c r="AM72" i="48"/>
  <c r="AJ72" i="48"/>
  <c r="AI72" i="48"/>
  <c r="AH72" i="48"/>
  <c r="AG72" i="48"/>
  <c r="AF72" i="48"/>
  <c r="AE72" i="48"/>
  <c r="BN71" i="48"/>
  <c r="BM71" i="48"/>
  <c r="BL71" i="48"/>
  <c r="BE71" i="48"/>
  <c r="BD71" i="48"/>
  <c r="BC71" i="48"/>
  <c r="AV71" i="48"/>
  <c r="AU71" i="48"/>
  <c r="AT71" i="48"/>
  <c r="AM71" i="48"/>
  <c r="AD71" i="48" s="1"/>
  <c r="AL71" i="48"/>
  <c r="AK71" i="48"/>
  <c r="AJ71" i="48"/>
  <c r="AI71" i="48"/>
  <c r="AH71" i="48"/>
  <c r="AG71" i="48"/>
  <c r="AF71" i="48"/>
  <c r="AE71" i="48"/>
  <c r="AC71" i="48"/>
  <c r="AB71" i="48"/>
  <c r="R71" i="48"/>
  <c r="M71" i="48"/>
  <c r="K71" i="48"/>
  <c r="BN70" i="48"/>
  <c r="BE70" i="48"/>
  <c r="AV70" i="48"/>
  <c r="AM70" i="48"/>
  <c r="AJ70" i="48"/>
  <c r="AI70" i="48"/>
  <c r="AH70" i="48"/>
  <c r="AG70" i="48"/>
  <c r="AF70" i="48"/>
  <c r="AE70" i="48"/>
  <c r="AD70" i="48"/>
  <c r="BN69" i="48"/>
  <c r="AD69" i="48" s="1"/>
  <c r="BE69" i="48"/>
  <c r="AV69" i="48"/>
  <c r="AM69" i="48"/>
  <c r="AJ69" i="48"/>
  <c r="AI69" i="48"/>
  <c r="AH69" i="48"/>
  <c r="AG69" i="48"/>
  <c r="AF69" i="48"/>
  <c r="AE69" i="48"/>
  <c r="BN68" i="48"/>
  <c r="BE68" i="48"/>
  <c r="AV68" i="48"/>
  <c r="AM68" i="48"/>
  <c r="AJ68" i="48"/>
  <c r="AI68" i="48"/>
  <c r="AH68" i="48"/>
  <c r="AG68" i="48"/>
  <c r="AF68" i="48"/>
  <c r="AE68" i="48"/>
  <c r="BN67" i="48"/>
  <c r="BM67" i="48"/>
  <c r="BL67" i="48"/>
  <c r="BE67" i="48"/>
  <c r="BD67" i="48"/>
  <c r="BC67" i="48"/>
  <c r="AV67" i="48"/>
  <c r="AU67" i="48"/>
  <c r="AT67" i="48"/>
  <c r="AM67" i="48"/>
  <c r="AL67" i="48"/>
  <c r="AK67" i="48"/>
  <c r="AJ67" i="48"/>
  <c r="AI67" i="48"/>
  <c r="AH67" i="48"/>
  <c r="AG67" i="48"/>
  <c r="AF67" i="48"/>
  <c r="AE67" i="48"/>
  <c r="AC67" i="48"/>
  <c r="AB67" i="48"/>
  <c r="R67" i="48"/>
  <c r="M67" i="48"/>
  <c r="K67" i="48"/>
  <c r="BN66" i="48"/>
  <c r="BE66" i="48"/>
  <c r="AV66" i="48"/>
  <c r="AM66" i="48"/>
  <c r="AJ66" i="48"/>
  <c r="AI66" i="48"/>
  <c r="AH66" i="48"/>
  <c r="AG66" i="48"/>
  <c r="AF66" i="48"/>
  <c r="AE66" i="48"/>
  <c r="BN65" i="48"/>
  <c r="BE65" i="48"/>
  <c r="AV65" i="48"/>
  <c r="AM65" i="48"/>
  <c r="AJ65" i="48"/>
  <c r="AI65" i="48"/>
  <c r="AH65" i="48"/>
  <c r="AG65" i="48"/>
  <c r="AF65" i="48"/>
  <c r="AE65" i="48"/>
  <c r="BN64" i="48"/>
  <c r="BE64" i="48"/>
  <c r="AV64" i="48"/>
  <c r="AM64" i="48"/>
  <c r="AJ64" i="48"/>
  <c r="AI64" i="48"/>
  <c r="AH64" i="48"/>
  <c r="AG64" i="48"/>
  <c r="AF64" i="48"/>
  <c r="AE64" i="48"/>
  <c r="BN63" i="48"/>
  <c r="BM63" i="48"/>
  <c r="BL63" i="48"/>
  <c r="BE63" i="48"/>
  <c r="BD63" i="48"/>
  <c r="BC63" i="48"/>
  <c r="AV63" i="48"/>
  <c r="AU63" i="48"/>
  <c r="AT63" i="48"/>
  <c r="AM63" i="48"/>
  <c r="AD63" i="48" s="1"/>
  <c r="AL63" i="48"/>
  <c r="AK63" i="48"/>
  <c r="AJ63" i="48"/>
  <c r="AI63" i="48"/>
  <c r="AH63" i="48"/>
  <c r="AG63" i="48"/>
  <c r="AF63" i="48"/>
  <c r="AE63" i="48"/>
  <c r="AC63" i="48"/>
  <c r="AB63" i="48"/>
  <c r="R63" i="48"/>
  <c r="M63" i="48"/>
  <c r="K63" i="48"/>
  <c r="BN62" i="48"/>
  <c r="BE62" i="48"/>
  <c r="AV62" i="48"/>
  <c r="AM62" i="48"/>
  <c r="AD62" i="48" s="1"/>
  <c r="AJ62" i="48"/>
  <c r="AI62" i="48"/>
  <c r="AH62" i="48"/>
  <c r="AG62" i="48"/>
  <c r="AF62" i="48"/>
  <c r="AE62" i="48"/>
  <c r="BN61" i="48"/>
  <c r="BE61" i="48"/>
  <c r="AV61" i="48"/>
  <c r="AM61" i="48"/>
  <c r="AJ61" i="48"/>
  <c r="AI61" i="48"/>
  <c r="AH61" i="48"/>
  <c r="AG61" i="48"/>
  <c r="AF61" i="48"/>
  <c r="AE61" i="48"/>
  <c r="BN60" i="48"/>
  <c r="BE60" i="48"/>
  <c r="AV60" i="48"/>
  <c r="AM60" i="48"/>
  <c r="AD60" i="48" s="1"/>
  <c r="AJ60" i="48"/>
  <c r="AI60" i="48"/>
  <c r="AH60" i="48"/>
  <c r="AG60" i="48"/>
  <c r="AF60" i="48"/>
  <c r="AE60" i="48"/>
  <c r="BN59" i="48"/>
  <c r="BM59" i="48"/>
  <c r="BL59" i="48"/>
  <c r="BE59" i="48"/>
  <c r="BD59" i="48"/>
  <c r="BC59" i="48"/>
  <c r="AV59" i="48"/>
  <c r="AU59" i="48"/>
  <c r="AT59" i="48"/>
  <c r="AM59" i="48"/>
  <c r="AD59" i="48" s="1"/>
  <c r="AL59" i="48"/>
  <c r="AK59" i="48"/>
  <c r="AJ59" i="48"/>
  <c r="AI59" i="48"/>
  <c r="AH59" i="48"/>
  <c r="AG59" i="48"/>
  <c r="AF59" i="48"/>
  <c r="AE59" i="48"/>
  <c r="AC59" i="48"/>
  <c r="AB59" i="48"/>
  <c r="R59" i="48"/>
  <c r="M59" i="48"/>
  <c r="K59" i="48"/>
  <c r="BN58" i="48"/>
  <c r="BE58" i="48"/>
  <c r="AV58" i="48"/>
  <c r="AM58" i="48"/>
  <c r="AD58" i="48" s="1"/>
  <c r="AJ58" i="48"/>
  <c r="AI58" i="48"/>
  <c r="AH58" i="48"/>
  <c r="AG58" i="48"/>
  <c r="AF58" i="48"/>
  <c r="AE58" i="48"/>
  <c r="BN57" i="48"/>
  <c r="BE57" i="48"/>
  <c r="AV57" i="48"/>
  <c r="AM57" i="48"/>
  <c r="AJ57" i="48"/>
  <c r="AI57" i="48"/>
  <c r="AH57" i="48"/>
  <c r="AG57" i="48"/>
  <c r="AF57" i="48"/>
  <c r="AE57" i="48"/>
  <c r="BN56" i="48"/>
  <c r="BE56" i="48"/>
  <c r="AV56" i="48"/>
  <c r="AM56" i="48"/>
  <c r="AJ56" i="48"/>
  <c r="AI56" i="48"/>
  <c r="AH56" i="48"/>
  <c r="AG56" i="48"/>
  <c r="AF56" i="48"/>
  <c r="AE56" i="48"/>
  <c r="BN55" i="48"/>
  <c r="BM55" i="48"/>
  <c r="BL55" i="48"/>
  <c r="BE55" i="48"/>
  <c r="BD55" i="48"/>
  <c r="BC55" i="48"/>
  <c r="AV55" i="48"/>
  <c r="AU55" i="48"/>
  <c r="AT55" i="48"/>
  <c r="AM55" i="48"/>
  <c r="AD55" i="48" s="1"/>
  <c r="AL55" i="48"/>
  <c r="AK55" i="48"/>
  <c r="AJ55" i="48"/>
  <c r="AI55" i="48"/>
  <c r="AH55" i="48"/>
  <c r="AG55" i="48"/>
  <c r="AF55" i="48"/>
  <c r="AE55" i="48"/>
  <c r="AC55" i="48"/>
  <c r="AB55" i="48"/>
  <c r="R55" i="48"/>
  <c r="M55" i="48"/>
  <c r="K55" i="48"/>
  <c r="BN54" i="48"/>
  <c r="AD54" i="48" s="1"/>
  <c r="BE54" i="48"/>
  <c r="AV54" i="48"/>
  <c r="AM54" i="48"/>
  <c r="AJ54" i="48"/>
  <c r="AI54" i="48"/>
  <c r="AH54" i="48"/>
  <c r="AG54" i="48"/>
  <c r="AF54" i="48"/>
  <c r="AE54" i="48"/>
  <c r="BN53" i="48"/>
  <c r="BE53" i="48"/>
  <c r="AD53" i="48" s="1"/>
  <c r="AV53" i="48"/>
  <c r="AM53" i="48"/>
  <c r="AJ53" i="48"/>
  <c r="AI53" i="48"/>
  <c r="AH53" i="48"/>
  <c r="AG53" i="48"/>
  <c r="AF53" i="48"/>
  <c r="AE53" i="48"/>
  <c r="BN52" i="48"/>
  <c r="BE52" i="48"/>
  <c r="AV52" i="48"/>
  <c r="AM52" i="48"/>
  <c r="AJ52" i="48"/>
  <c r="AI52" i="48"/>
  <c r="AH52" i="48"/>
  <c r="AG52" i="48"/>
  <c r="AF52" i="48"/>
  <c r="AE52" i="48"/>
  <c r="BN51" i="48"/>
  <c r="BM51" i="48"/>
  <c r="BL51" i="48"/>
  <c r="BE51" i="48"/>
  <c r="BD51" i="48"/>
  <c r="BC51" i="48"/>
  <c r="AV51" i="48"/>
  <c r="AU51" i="48"/>
  <c r="AT51" i="48"/>
  <c r="AM51" i="48"/>
  <c r="AL51" i="48"/>
  <c r="AK51" i="48"/>
  <c r="AJ51" i="48"/>
  <c r="AI51" i="48"/>
  <c r="AH51" i="48"/>
  <c r="AG51" i="48"/>
  <c r="AF51" i="48"/>
  <c r="AE51" i="48"/>
  <c r="AC51" i="48"/>
  <c r="AB51" i="48"/>
  <c r="R51" i="48"/>
  <c r="K51" i="48"/>
  <c r="BN50" i="48"/>
  <c r="BE50" i="48"/>
  <c r="AV50" i="48"/>
  <c r="AM50" i="48"/>
  <c r="AJ50" i="48"/>
  <c r="AI50" i="48"/>
  <c r="AH50" i="48"/>
  <c r="AG50" i="48"/>
  <c r="AF50" i="48"/>
  <c r="AE50" i="48"/>
  <c r="BN49" i="48"/>
  <c r="BE49" i="48"/>
  <c r="AV49" i="48"/>
  <c r="AM49" i="48"/>
  <c r="AJ49" i="48"/>
  <c r="AI49" i="48"/>
  <c r="AH49" i="48"/>
  <c r="AG49" i="48"/>
  <c r="AF49" i="48"/>
  <c r="AE49" i="48"/>
  <c r="BN48" i="48"/>
  <c r="BE48" i="48"/>
  <c r="AV48" i="48"/>
  <c r="AM48" i="48"/>
  <c r="AD48" i="48" s="1"/>
  <c r="AJ48" i="48"/>
  <c r="AI48" i="48"/>
  <c r="AH48" i="48"/>
  <c r="AG48" i="48"/>
  <c r="AF48" i="48"/>
  <c r="AE48" i="48"/>
  <c r="BN47" i="48"/>
  <c r="BM47" i="48"/>
  <c r="BL47" i="48"/>
  <c r="BE47" i="48"/>
  <c r="BD47" i="48"/>
  <c r="BC47" i="48"/>
  <c r="AV47" i="48"/>
  <c r="AU47" i="48"/>
  <c r="AT47" i="48"/>
  <c r="AM47" i="48"/>
  <c r="AL47" i="48"/>
  <c r="AK47" i="48"/>
  <c r="AJ47" i="48"/>
  <c r="AI47" i="48"/>
  <c r="AH47" i="48"/>
  <c r="AG47" i="48"/>
  <c r="AF47" i="48"/>
  <c r="AE47" i="48"/>
  <c r="AC47" i="48"/>
  <c r="AB47" i="48"/>
  <c r="R47" i="48"/>
  <c r="K47" i="48"/>
  <c r="BN46" i="48"/>
  <c r="BE46" i="48"/>
  <c r="AV46" i="48"/>
  <c r="AM46" i="48"/>
  <c r="AJ46" i="48"/>
  <c r="AI46" i="48"/>
  <c r="AH46" i="48"/>
  <c r="AG46" i="48"/>
  <c r="AF46" i="48"/>
  <c r="AE46" i="48"/>
  <c r="BN45" i="48"/>
  <c r="BE45" i="48"/>
  <c r="AV45" i="48"/>
  <c r="AM45" i="48"/>
  <c r="AD45" i="48" s="1"/>
  <c r="AJ45" i="48"/>
  <c r="AI45" i="48"/>
  <c r="AH45" i="48"/>
  <c r="AG45" i="48"/>
  <c r="AF45" i="48"/>
  <c r="AE45" i="48"/>
  <c r="BN44" i="48"/>
  <c r="BE44" i="48"/>
  <c r="AV44" i="48"/>
  <c r="AM44" i="48"/>
  <c r="AJ44" i="48"/>
  <c r="AI44" i="48"/>
  <c r="AH44" i="48"/>
  <c r="AG44" i="48"/>
  <c r="AF44" i="48"/>
  <c r="AE44" i="48"/>
  <c r="BN43" i="48"/>
  <c r="BM43" i="48"/>
  <c r="BL43" i="48"/>
  <c r="BE43" i="48"/>
  <c r="BD43" i="48"/>
  <c r="BC43" i="48"/>
  <c r="AV43" i="48"/>
  <c r="AU43" i="48"/>
  <c r="AT43" i="48"/>
  <c r="AM43" i="48"/>
  <c r="AL43" i="48"/>
  <c r="AK43" i="48"/>
  <c r="AJ43" i="48"/>
  <c r="AI43" i="48"/>
  <c r="AH43" i="48"/>
  <c r="AG43" i="48"/>
  <c r="AF43" i="48"/>
  <c r="AE43" i="48"/>
  <c r="AC43" i="48"/>
  <c r="AB43" i="48"/>
  <c r="R43" i="48"/>
  <c r="K43" i="48"/>
  <c r="BN42" i="48"/>
  <c r="BE42" i="48"/>
  <c r="AV42" i="48"/>
  <c r="AM42" i="48"/>
  <c r="AJ42" i="48"/>
  <c r="AI42" i="48"/>
  <c r="AH42" i="48"/>
  <c r="AG42" i="48"/>
  <c r="AF42" i="48"/>
  <c r="AE42" i="48"/>
  <c r="AD42" i="48"/>
  <c r="BN41" i="48"/>
  <c r="BE41" i="48"/>
  <c r="AV41" i="48"/>
  <c r="AM41" i="48"/>
  <c r="AJ41" i="48"/>
  <c r="AI41" i="48"/>
  <c r="AH41" i="48"/>
  <c r="AG41" i="48"/>
  <c r="AF41" i="48"/>
  <c r="AE41" i="48"/>
  <c r="AD41" i="48"/>
  <c r="BN40" i="48"/>
  <c r="AD40" i="48" s="1"/>
  <c r="BE40" i="48"/>
  <c r="AV40" i="48"/>
  <c r="AM40" i="48"/>
  <c r="AJ40" i="48"/>
  <c r="AI40" i="48"/>
  <c r="AH40" i="48"/>
  <c r="AG40" i="48"/>
  <c r="AF40" i="48"/>
  <c r="AE40" i="48"/>
  <c r="BN39" i="48"/>
  <c r="AD39" i="48" s="1"/>
  <c r="BM39" i="48"/>
  <c r="BL39" i="48"/>
  <c r="BE39" i="48"/>
  <c r="BD39" i="48"/>
  <c r="BC39" i="48"/>
  <c r="AV39" i="48"/>
  <c r="AU39" i="48"/>
  <c r="AT39" i="48"/>
  <c r="AM39" i="48"/>
  <c r="AL39" i="48"/>
  <c r="AK39" i="48"/>
  <c r="AJ39" i="48"/>
  <c r="AI39" i="48"/>
  <c r="AH39" i="48"/>
  <c r="AG39" i="48"/>
  <c r="AF39" i="48"/>
  <c r="AE39" i="48"/>
  <c r="AC39" i="48"/>
  <c r="AB39" i="48"/>
  <c r="R39" i="48"/>
  <c r="K39" i="48"/>
  <c r="BN38" i="48"/>
  <c r="BE38" i="48"/>
  <c r="AV38" i="48"/>
  <c r="AM38" i="48"/>
  <c r="AJ38" i="48"/>
  <c r="AI38" i="48"/>
  <c r="AH38" i="48"/>
  <c r="AG38" i="48"/>
  <c r="AF38" i="48"/>
  <c r="AE38" i="48"/>
  <c r="BN37" i="48"/>
  <c r="BE37" i="48"/>
  <c r="AV37" i="48"/>
  <c r="AM37" i="48"/>
  <c r="AD37" i="48" s="1"/>
  <c r="AJ37" i="48"/>
  <c r="AI37" i="48"/>
  <c r="AH37" i="48"/>
  <c r="AG37" i="48"/>
  <c r="AF37" i="48"/>
  <c r="AE37" i="48"/>
  <c r="BN36" i="48"/>
  <c r="BE36" i="48"/>
  <c r="AV36" i="48"/>
  <c r="AM36" i="48"/>
  <c r="AJ36" i="48"/>
  <c r="AI36" i="48"/>
  <c r="AH36" i="48"/>
  <c r="AG36" i="48"/>
  <c r="AF36" i="48"/>
  <c r="AE36" i="48"/>
  <c r="BN35" i="48"/>
  <c r="BL35" i="48"/>
  <c r="BE35" i="48"/>
  <c r="BC35" i="48"/>
  <c r="AV35" i="48"/>
  <c r="AT35" i="48"/>
  <c r="AM35" i="48"/>
  <c r="AK35" i="48"/>
  <c r="AJ35" i="48"/>
  <c r="AI35" i="48"/>
  <c r="AH35" i="48"/>
  <c r="AG35" i="48"/>
  <c r="AF35" i="48"/>
  <c r="AE35" i="48"/>
  <c r="AD35" i="48"/>
  <c r="AC35" i="48"/>
  <c r="AB35" i="48"/>
  <c r="R35" i="48"/>
  <c r="M35" i="48"/>
  <c r="K35" i="48"/>
  <c r="BN34" i="48"/>
  <c r="BE34" i="48"/>
  <c r="AV34" i="48"/>
  <c r="AM34" i="48"/>
  <c r="AJ34" i="48"/>
  <c r="AI34" i="48"/>
  <c r="AH34" i="48"/>
  <c r="AG34" i="48"/>
  <c r="AF34" i="48"/>
  <c r="AE34" i="48"/>
  <c r="BN33" i="48"/>
  <c r="BE33" i="48"/>
  <c r="AV33" i="48"/>
  <c r="AM33" i="48"/>
  <c r="AD33" i="48" s="1"/>
  <c r="AJ33" i="48"/>
  <c r="AI33" i="48"/>
  <c r="AH33" i="48"/>
  <c r="AG33" i="48"/>
  <c r="AF33" i="48"/>
  <c r="AE33" i="48"/>
  <c r="BN32" i="48"/>
  <c r="BE32" i="48"/>
  <c r="AV32" i="48"/>
  <c r="AM32" i="48"/>
  <c r="AJ32" i="48"/>
  <c r="AI32" i="48"/>
  <c r="AH32" i="48"/>
  <c r="AG32" i="48"/>
  <c r="AF32" i="48"/>
  <c r="AE32" i="48"/>
  <c r="AD32" i="48"/>
  <c r="BN31" i="48"/>
  <c r="BM31" i="48"/>
  <c r="BL31" i="48"/>
  <c r="BE31" i="48"/>
  <c r="BD31" i="48"/>
  <c r="BC31" i="48"/>
  <c r="AV31" i="48"/>
  <c r="AU31" i="48"/>
  <c r="AT31" i="48"/>
  <c r="AM31" i="48"/>
  <c r="AL31" i="48"/>
  <c r="AK31" i="48"/>
  <c r="AJ31" i="48"/>
  <c r="AI31" i="48"/>
  <c r="AH31" i="48"/>
  <c r="AG31" i="48"/>
  <c r="AF31" i="48"/>
  <c r="AE31" i="48"/>
  <c r="AC31" i="48"/>
  <c r="AB31" i="48"/>
  <c r="R31" i="48"/>
  <c r="M31" i="48"/>
  <c r="K31" i="48"/>
  <c r="BN30" i="48"/>
  <c r="AD30" i="48" s="1"/>
  <c r="BE30" i="48"/>
  <c r="AV30" i="48"/>
  <c r="AM30" i="48"/>
  <c r="AJ30" i="48"/>
  <c r="AI30" i="48"/>
  <c r="AH30" i="48"/>
  <c r="AG30" i="48"/>
  <c r="AF30" i="48"/>
  <c r="AE30" i="48"/>
  <c r="BN29" i="48"/>
  <c r="BE29" i="48"/>
  <c r="AV29" i="48"/>
  <c r="AM29" i="48"/>
  <c r="AJ29" i="48"/>
  <c r="AI29" i="48"/>
  <c r="AH29" i="48"/>
  <c r="AG29" i="48"/>
  <c r="AF29" i="48"/>
  <c r="AE29" i="48"/>
  <c r="BN28" i="48"/>
  <c r="BE28" i="48"/>
  <c r="AV28" i="48"/>
  <c r="AM28" i="48"/>
  <c r="AJ28" i="48"/>
  <c r="AI28" i="48"/>
  <c r="AH28" i="48"/>
  <c r="AG28" i="48"/>
  <c r="AF28" i="48"/>
  <c r="AE28" i="48"/>
  <c r="BN27" i="48"/>
  <c r="BM27" i="48"/>
  <c r="BL27" i="48"/>
  <c r="BE27" i="48"/>
  <c r="BD27" i="48"/>
  <c r="BC27" i="48"/>
  <c r="AV27" i="48"/>
  <c r="AU27" i="48"/>
  <c r="AT27" i="48"/>
  <c r="AM27" i="48"/>
  <c r="AL27" i="48"/>
  <c r="AK27" i="48"/>
  <c r="AJ27" i="48"/>
  <c r="AI27" i="48"/>
  <c r="AH27" i="48"/>
  <c r="AG27" i="48"/>
  <c r="AF27" i="48"/>
  <c r="AE27" i="48"/>
  <c r="AC27" i="48"/>
  <c r="AB27" i="48"/>
  <c r="R27" i="48"/>
  <c r="M27" i="48"/>
  <c r="K27" i="48"/>
  <c r="BN26" i="48"/>
  <c r="BE26" i="48"/>
  <c r="AV26" i="48"/>
  <c r="AM26" i="48"/>
  <c r="AJ26" i="48"/>
  <c r="AI26" i="48"/>
  <c r="AH26" i="48"/>
  <c r="AG26" i="48"/>
  <c r="AF26" i="48"/>
  <c r="AE26" i="48"/>
  <c r="BN25" i="48"/>
  <c r="BE25" i="48"/>
  <c r="AV25" i="48"/>
  <c r="AM25" i="48"/>
  <c r="AD25" i="48" s="1"/>
  <c r="AJ25" i="48"/>
  <c r="AI25" i="48"/>
  <c r="AH25" i="48"/>
  <c r="AG25" i="48"/>
  <c r="AF25" i="48"/>
  <c r="AE25" i="48"/>
  <c r="BN24" i="48"/>
  <c r="BE24" i="48"/>
  <c r="AV24" i="48"/>
  <c r="AM24" i="48"/>
  <c r="AJ24" i="48"/>
  <c r="AI24" i="48"/>
  <c r="AH24" i="48"/>
  <c r="AG24" i="48"/>
  <c r="AF24" i="48"/>
  <c r="AE24" i="48"/>
  <c r="BN23" i="48"/>
  <c r="BM23" i="48"/>
  <c r="BL23" i="48"/>
  <c r="BE23" i="48"/>
  <c r="BD23" i="48"/>
  <c r="BC23" i="48"/>
  <c r="AV23" i="48"/>
  <c r="AD23" i="48" s="1"/>
  <c r="AU23" i="48"/>
  <c r="AT23" i="48"/>
  <c r="AM23" i="48"/>
  <c r="AL23" i="48"/>
  <c r="AK23" i="48"/>
  <c r="AJ23" i="48"/>
  <c r="AI23" i="48"/>
  <c r="AH23" i="48"/>
  <c r="AG23" i="48"/>
  <c r="AF23" i="48"/>
  <c r="AE23" i="48"/>
  <c r="AC23" i="48"/>
  <c r="AB23" i="48"/>
  <c r="R23" i="48"/>
  <c r="M23" i="48"/>
  <c r="K23" i="48"/>
  <c r="BN22" i="48"/>
  <c r="BE22" i="48"/>
  <c r="AV22" i="48"/>
  <c r="AM22" i="48"/>
  <c r="AJ22" i="48"/>
  <c r="AI22" i="48"/>
  <c r="AH22" i="48"/>
  <c r="AG22" i="48"/>
  <c r="AF22" i="48"/>
  <c r="AE22" i="48"/>
  <c r="BN21" i="48"/>
  <c r="BE21" i="48"/>
  <c r="AV21" i="48"/>
  <c r="AM21" i="48"/>
  <c r="AD21" i="48" s="1"/>
  <c r="AJ21" i="48"/>
  <c r="AI21" i="48"/>
  <c r="AH21" i="48"/>
  <c r="AG21" i="48"/>
  <c r="AF21" i="48"/>
  <c r="AE21" i="48"/>
  <c r="BN20" i="48"/>
  <c r="BE20" i="48"/>
  <c r="AD20" i="48" s="1"/>
  <c r="AV20" i="48"/>
  <c r="AM20" i="48"/>
  <c r="AJ20" i="48"/>
  <c r="AI20" i="48"/>
  <c r="AH20" i="48"/>
  <c r="AG20" i="48"/>
  <c r="AF20" i="48"/>
  <c r="AE20" i="48"/>
  <c r="BN19" i="48"/>
  <c r="BL19" i="48"/>
  <c r="BE19" i="48"/>
  <c r="BD19" i="48"/>
  <c r="BC19" i="48"/>
  <c r="AV19" i="48"/>
  <c r="AU19" i="48"/>
  <c r="AT19" i="48"/>
  <c r="AM19" i="48"/>
  <c r="AL19" i="48"/>
  <c r="AK19" i="48"/>
  <c r="AJ19" i="48"/>
  <c r="AI19" i="48"/>
  <c r="AH19" i="48"/>
  <c r="AG19" i="48"/>
  <c r="AF19" i="48"/>
  <c r="AE19" i="48"/>
  <c r="AC19" i="48"/>
  <c r="AB19" i="48"/>
  <c r="R19" i="48"/>
  <c r="M19" i="48"/>
  <c r="K19" i="48"/>
  <c r="BN18" i="48"/>
  <c r="BE18" i="48"/>
  <c r="AV18" i="48"/>
  <c r="AM18" i="48"/>
  <c r="AJ18" i="48"/>
  <c r="AI18" i="48"/>
  <c r="AH18" i="48"/>
  <c r="AG18" i="48"/>
  <c r="AF18" i="48"/>
  <c r="AE18" i="48"/>
  <c r="AD18" i="48"/>
  <c r="BN17" i="48"/>
  <c r="BE17" i="48"/>
  <c r="AV17" i="48"/>
  <c r="AM17" i="48"/>
  <c r="AD17" i="48" s="1"/>
  <c r="AJ17" i="48"/>
  <c r="AI17" i="48"/>
  <c r="AH17" i="48"/>
  <c r="AG17" i="48"/>
  <c r="AF17" i="48"/>
  <c r="AE17" i="48"/>
  <c r="BN16" i="48"/>
  <c r="AD16" i="48" s="1"/>
  <c r="BE16" i="48"/>
  <c r="AV16" i="48"/>
  <c r="AM16" i="48"/>
  <c r="AJ16" i="48"/>
  <c r="AI16" i="48"/>
  <c r="AH16" i="48"/>
  <c r="AG16" i="48"/>
  <c r="AF16" i="48"/>
  <c r="AE16" i="48"/>
  <c r="BN15" i="48"/>
  <c r="BM15" i="48"/>
  <c r="BL15" i="48"/>
  <c r="BE15" i="48"/>
  <c r="BD15" i="48"/>
  <c r="BC15" i="48"/>
  <c r="AV15" i="48"/>
  <c r="AU15" i="48"/>
  <c r="AT15" i="48"/>
  <c r="AM15" i="48"/>
  <c r="AL15" i="48"/>
  <c r="AK15" i="48"/>
  <c r="AJ15" i="48"/>
  <c r="AI15" i="48"/>
  <c r="AH15" i="48"/>
  <c r="AG15" i="48"/>
  <c r="AF15" i="48"/>
  <c r="AE15" i="48"/>
  <c r="AC15" i="48"/>
  <c r="AB15" i="48"/>
  <c r="R15" i="48"/>
  <c r="K15" i="48"/>
  <c r="BN14" i="48"/>
  <c r="BE14" i="48"/>
  <c r="AV14" i="48"/>
  <c r="AM14" i="48"/>
  <c r="AJ14" i="48"/>
  <c r="AI14" i="48"/>
  <c r="AH14" i="48"/>
  <c r="AG14" i="48"/>
  <c r="AF14" i="48"/>
  <c r="AE14" i="48"/>
  <c r="BN13" i="48"/>
  <c r="BE13" i="48"/>
  <c r="AV13" i="48"/>
  <c r="AM13" i="48"/>
  <c r="AJ13" i="48"/>
  <c r="AI13" i="48"/>
  <c r="AH13" i="48"/>
  <c r="AG13" i="48"/>
  <c r="AF13" i="48"/>
  <c r="AE13" i="48"/>
  <c r="BN12" i="48"/>
  <c r="BE12" i="48"/>
  <c r="AV12" i="48"/>
  <c r="AM12" i="48"/>
  <c r="AD12" i="48" s="1"/>
  <c r="AJ12" i="48"/>
  <c r="AI12" i="48"/>
  <c r="AH12" i="48"/>
  <c r="AG12" i="48"/>
  <c r="AF12" i="48"/>
  <c r="AE12" i="48"/>
  <c r="BN11" i="48"/>
  <c r="BM11" i="48"/>
  <c r="BL11" i="48"/>
  <c r="BE11" i="48"/>
  <c r="BD11" i="48"/>
  <c r="BC11" i="48"/>
  <c r="AV11" i="48"/>
  <c r="AU11" i="48"/>
  <c r="AT11" i="48"/>
  <c r="AM11" i="48"/>
  <c r="AL11" i="48"/>
  <c r="AK11" i="48"/>
  <c r="AJ11" i="48"/>
  <c r="AI11" i="48"/>
  <c r="AH11" i="48"/>
  <c r="AG11" i="48"/>
  <c r="AF11" i="48"/>
  <c r="AE11" i="48"/>
  <c r="AC11" i="48"/>
  <c r="AB11" i="48"/>
  <c r="R11" i="48"/>
  <c r="M11" i="48"/>
  <c r="K11" i="48"/>
  <c r="BX5" i="48"/>
  <c r="BF5" i="48"/>
  <c r="AN5" i="48"/>
  <c r="W5" i="48"/>
  <c r="BX4" i="48"/>
  <c r="BF4" i="48"/>
  <c r="AN4" i="48"/>
  <c r="W4" i="48"/>
  <c r="BX3" i="48"/>
  <c r="BF3" i="48"/>
  <c r="AN3" i="48"/>
  <c r="W3" i="48"/>
  <c r="BX2" i="48"/>
  <c r="BF2" i="48"/>
  <c r="AN2" i="48"/>
  <c r="W2" i="48"/>
  <c r="AD26" i="48" l="1"/>
  <c r="AD34" i="48"/>
  <c r="AD43" i="48"/>
  <c r="AD46" i="48"/>
  <c r="AD61" i="48"/>
  <c r="AD76" i="48"/>
  <c r="AD92" i="48"/>
  <c r="AD100" i="48"/>
  <c r="AD103" i="48"/>
  <c r="AD121" i="48"/>
  <c r="AD139" i="48"/>
  <c r="AD144" i="48"/>
  <c r="AD147" i="48"/>
  <c r="AD150" i="48"/>
  <c r="AD165" i="48"/>
  <c r="AD173" i="48"/>
  <c r="AD180" i="48"/>
  <c r="AD183" i="48"/>
  <c r="AD194" i="48"/>
  <c r="AD202" i="48"/>
  <c r="AD68" i="48"/>
  <c r="AD98" i="48"/>
  <c r="AD106" i="48"/>
  <c r="AD113" i="48"/>
  <c r="AD142" i="48"/>
  <c r="AD157" i="48"/>
  <c r="AD38" i="48"/>
  <c r="AD52" i="48"/>
  <c r="AD82" i="48"/>
  <c r="AD126" i="48"/>
  <c r="AD141" i="48"/>
  <c r="AD149" i="48"/>
  <c r="AD164" i="48"/>
  <c r="AD47" i="48"/>
  <c r="AD66" i="48"/>
  <c r="AD67" i="48"/>
  <c r="AD81" i="48"/>
  <c r="AD89" i="48"/>
  <c r="AD120" i="48"/>
  <c r="AD133" i="48"/>
  <c r="AD203" i="48"/>
  <c r="AD24" i="48"/>
  <c r="AD27" i="48"/>
  <c r="AD50" i="48"/>
  <c r="AD51" i="48"/>
  <c r="AD65" i="48"/>
  <c r="AD80" i="48"/>
  <c r="AD88" i="48"/>
  <c r="AD96" i="48"/>
  <c r="AD132" i="48"/>
  <c r="AD169" i="48"/>
  <c r="AD199" i="48"/>
  <c r="AD36" i="48"/>
  <c r="AD44" i="48"/>
  <c r="AD49" i="48"/>
  <c r="AD57" i="48"/>
  <c r="AD64" i="48"/>
  <c r="AD72" i="48"/>
  <c r="AD124" i="48"/>
  <c r="AD154" i="48"/>
  <c r="AD167" i="48"/>
  <c r="AD22" i="48"/>
  <c r="AD56" i="48"/>
  <c r="AD138" i="48"/>
  <c r="AD189" i="48"/>
  <c r="AD198" i="48"/>
  <c r="AD29" i="48"/>
  <c r="AD94" i="48"/>
  <c r="AD109" i="48"/>
  <c r="AD153" i="48"/>
  <c r="AD205" i="48"/>
  <c r="AD19" i="48"/>
  <c r="AD15" i="48"/>
  <c r="AD28" i="48"/>
  <c r="AD31" i="48"/>
  <c r="AD93" i="48"/>
  <c r="AD119" i="48"/>
  <c r="AD122" i="48"/>
  <c r="AD152" i="48"/>
  <c r="AD163" i="48"/>
  <c r="AD166" i="48"/>
  <c r="AD181" i="48"/>
  <c r="AD196" i="48"/>
  <c r="AD204" i="48"/>
  <c r="AD11" i="48"/>
  <c r="AD14" i="48"/>
  <c r="AD13" i="48"/>
  <c r="AD77" i="48"/>
  <c r="AD101" i="48"/>
  <c r="AD108" i="48"/>
  <c r="AD111" i="48"/>
  <c r="AD116" i="48"/>
  <c r="AD136" i="48"/>
  <c r="AD155" i="48"/>
  <c r="AD160" i="48"/>
  <c r="AD174" i="48"/>
  <c r="AD188" i="48"/>
  <c r="AD191" i="48"/>
  <c r="BN69" i="47"/>
  <c r="BE69" i="47"/>
  <c r="AV69" i="47"/>
  <c r="AM69" i="47"/>
  <c r="AJ69" i="47"/>
  <c r="AI69" i="47"/>
  <c r="AH69" i="47"/>
  <c r="AG69" i="47"/>
  <c r="AF69" i="47"/>
  <c r="AE69" i="47"/>
  <c r="BN68" i="47"/>
  <c r="BE68" i="47"/>
  <c r="AV68" i="47"/>
  <c r="AM68" i="47"/>
  <c r="AJ68" i="47"/>
  <c r="AI68" i="47"/>
  <c r="AH68" i="47"/>
  <c r="AG68" i="47"/>
  <c r="AF68" i="47"/>
  <c r="AE68" i="47"/>
  <c r="BN67" i="47"/>
  <c r="BE67" i="47"/>
  <c r="AV67" i="47"/>
  <c r="AM67" i="47"/>
  <c r="AJ67" i="47"/>
  <c r="AI67" i="47"/>
  <c r="AH67" i="47"/>
  <c r="AG67" i="47"/>
  <c r="AF67" i="47"/>
  <c r="AE67" i="47"/>
  <c r="BN66" i="47"/>
  <c r="BM66" i="47"/>
  <c r="BL66" i="47"/>
  <c r="BE66" i="47"/>
  <c r="BD66" i="47"/>
  <c r="BC66" i="47"/>
  <c r="AV66" i="47"/>
  <c r="AU66" i="47"/>
  <c r="AT66" i="47"/>
  <c r="AM66" i="47"/>
  <c r="AL66" i="47"/>
  <c r="AK66" i="47"/>
  <c r="AJ66" i="47"/>
  <c r="AI66" i="47"/>
  <c r="AH66" i="47"/>
  <c r="AG66" i="47"/>
  <c r="AF66" i="47"/>
  <c r="AE66" i="47"/>
  <c r="AD66" i="47"/>
  <c r="AC66" i="47"/>
  <c r="AB66" i="47"/>
  <c r="R66" i="47"/>
  <c r="M66" i="47"/>
  <c r="K66" i="47"/>
  <c r="BN65" i="47"/>
  <c r="BE65" i="47"/>
  <c r="AV65" i="47"/>
  <c r="AM65" i="47"/>
  <c r="AJ65" i="47"/>
  <c r="AI65" i="47"/>
  <c r="AH65" i="47"/>
  <c r="AG65" i="47"/>
  <c r="AF65" i="47"/>
  <c r="AE65" i="47"/>
  <c r="BN64" i="47"/>
  <c r="BE64" i="47"/>
  <c r="AV64" i="47"/>
  <c r="AM64" i="47"/>
  <c r="AJ64" i="47"/>
  <c r="AI64" i="47"/>
  <c r="AH64" i="47"/>
  <c r="AG64" i="47"/>
  <c r="AF64" i="47"/>
  <c r="AE64" i="47"/>
  <c r="BN63" i="47"/>
  <c r="BE63" i="47"/>
  <c r="AV63" i="47"/>
  <c r="AM63" i="47"/>
  <c r="AJ63" i="47"/>
  <c r="AI63" i="47"/>
  <c r="AH63" i="47"/>
  <c r="AG63" i="47"/>
  <c r="AF63" i="47"/>
  <c r="AE63" i="47"/>
  <c r="AD63" i="47"/>
  <c r="BN62" i="47"/>
  <c r="BM62" i="47"/>
  <c r="BL62" i="47"/>
  <c r="BE62" i="47"/>
  <c r="BD62" i="47"/>
  <c r="BC62" i="47"/>
  <c r="AV62" i="47"/>
  <c r="AU62" i="47"/>
  <c r="AT62" i="47"/>
  <c r="AM62" i="47"/>
  <c r="AD62" i="47" s="1"/>
  <c r="AL62" i="47"/>
  <c r="AK62" i="47"/>
  <c r="AJ62" i="47"/>
  <c r="AI62" i="47"/>
  <c r="AH62" i="47"/>
  <c r="AG62" i="47"/>
  <c r="AF62" i="47"/>
  <c r="AE62" i="47"/>
  <c r="AC62" i="47"/>
  <c r="AB62" i="47"/>
  <c r="R62" i="47"/>
  <c r="M62" i="47"/>
  <c r="K62" i="47"/>
  <c r="BN61" i="47"/>
  <c r="AD61" i="47" s="1"/>
  <c r="BE61" i="47"/>
  <c r="AV61" i="47"/>
  <c r="AM61" i="47"/>
  <c r="AJ61" i="47"/>
  <c r="AI61" i="47"/>
  <c r="AH61" i="47"/>
  <c r="AG61" i="47"/>
  <c r="AF61" i="47"/>
  <c r="AE61" i="47"/>
  <c r="BN60" i="47"/>
  <c r="BE60" i="47"/>
  <c r="AV60" i="47"/>
  <c r="AM60" i="47"/>
  <c r="AD60" i="47" s="1"/>
  <c r="AJ60" i="47"/>
  <c r="AI60" i="47"/>
  <c r="AH60" i="47"/>
  <c r="AG60" i="47"/>
  <c r="AF60" i="47"/>
  <c r="AE60" i="47"/>
  <c r="BN59" i="47"/>
  <c r="BE59" i="47"/>
  <c r="AV59" i="47"/>
  <c r="AM59" i="47"/>
  <c r="AJ59" i="47"/>
  <c r="AI59" i="47"/>
  <c r="AH59" i="47"/>
  <c r="AG59" i="47"/>
  <c r="AF59" i="47"/>
  <c r="AE59" i="47"/>
  <c r="BN58" i="47"/>
  <c r="BM58" i="47"/>
  <c r="BL58" i="47"/>
  <c r="BE58" i="47"/>
  <c r="BD58" i="47"/>
  <c r="BC58" i="47"/>
  <c r="AV58" i="47"/>
  <c r="AU58" i="47"/>
  <c r="AT58" i="47"/>
  <c r="AM58" i="47"/>
  <c r="AL58" i="47"/>
  <c r="AK58" i="47"/>
  <c r="AJ58" i="47"/>
  <c r="AI58" i="47"/>
  <c r="AH58" i="47"/>
  <c r="AG58" i="47"/>
  <c r="AF58" i="47"/>
  <c r="AE58" i="47"/>
  <c r="AC58" i="47"/>
  <c r="AB58" i="47"/>
  <c r="R58" i="47"/>
  <c r="M58" i="47"/>
  <c r="K58" i="47"/>
  <c r="BN57" i="47"/>
  <c r="BE57" i="47"/>
  <c r="AV57" i="47"/>
  <c r="AM57" i="47"/>
  <c r="AJ57" i="47"/>
  <c r="AI57" i="47"/>
  <c r="AH57" i="47"/>
  <c r="AG57" i="47"/>
  <c r="AF57" i="47"/>
  <c r="AE57" i="47"/>
  <c r="BN56" i="47"/>
  <c r="BE56" i="47"/>
  <c r="AV56" i="47"/>
  <c r="AM56" i="47"/>
  <c r="AJ56" i="47"/>
  <c r="AI56" i="47"/>
  <c r="AH56" i="47"/>
  <c r="AG56" i="47"/>
  <c r="AF56" i="47"/>
  <c r="AE56" i="47"/>
  <c r="BN55" i="47"/>
  <c r="BE55" i="47"/>
  <c r="AV55" i="47"/>
  <c r="AM55" i="47"/>
  <c r="AJ55" i="47"/>
  <c r="AI55" i="47"/>
  <c r="AH55" i="47"/>
  <c r="AG55" i="47"/>
  <c r="AF55" i="47"/>
  <c r="AE55" i="47"/>
  <c r="BN54" i="47"/>
  <c r="BM54" i="47"/>
  <c r="BL54" i="47"/>
  <c r="BE54" i="47"/>
  <c r="BD54" i="47"/>
  <c r="BC54" i="47"/>
  <c r="AV54" i="47"/>
  <c r="AU54" i="47"/>
  <c r="AT54" i="47"/>
  <c r="AM54" i="47"/>
  <c r="AD54" i="47" s="1"/>
  <c r="AL54" i="47"/>
  <c r="AK54" i="47"/>
  <c r="AJ54" i="47"/>
  <c r="AI54" i="47"/>
  <c r="AH54" i="47"/>
  <c r="AG54" i="47"/>
  <c r="AF54" i="47"/>
  <c r="AE54" i="47"/>
  <c r="AB54" i="47"/>
  <c r="R54" i="47"/>
  <c r="M54" i="47"/>
  <c r="K54" i="47"/>
  <c r="BN53" i="47"/>
  <c r="BE53" i="47"/>
  <c r="AV53" i="47"/>
  <c r="AM53" i="47"/>
  <c r="AJ53" i="47"/>
  <c r="AI53" i="47"/>
  <c r="AH53" i="47"/>
  <c r="AG53" i="47"/>
  <c r="AF53" i="47"/>
  <c r="AE53" i="47"/>
  <c r="BN52" i="47"/>
  <c r="BE52" i="47"/>
  <c r="AV52" i="47"/>
  <c r="AM52" i="47"/>
  <c r="AD52" i="47" s="1"/>
  <c r="AJ52" i="47"/>
  <c r="AI52" i="47"/>
  <c r="AH52" i="47"/>
  <c r="AG52" i="47"/>
  <c r="AF52" i="47"/>
  <c r="AE52" i="47"/>
  <c r="BN51" i="47"/>
  <c r="BE51" i="47"/>
  <c r="AV51" i="47"/>
  <c r="AM51" i="47"/>
  <c r="AD51" i="47" s="1"/>
  <c r="AJ51" i="47"/>
  <c r="AI51" i="47"/>
  <c r="AH51" i="47"/>
  <c r="AG51" i="47"/>
  <c r="AF51" i="47"/>
  <c r="AE51" i="47"/>
  <c r="BN50" i="47"/>
  <c r="BM50" i="47"/>
  <c r="BL50" i="47"/>
  <c r="BE50" i="47"/>
  <c r="BD50" i="47"/>
  <c r="BC50" i="47"/>
  <c r="AV50" i="47"/>
  <c r="AU50" i="47"/>
  <c r="AT50" i="47"/>
  <c r="AM50" i="47"/>
  <c r="AL50" i="47"/>
  <c r="AK50" i="47"/>
  <c r="AJ50" i="47"/>
  <c r="AI50" i="47"/>
  <c r="AH50" i="47"/>
  <c r="AG50" i="47"/>
  <c r="AF50" i="47"/>
  <c r="AE50" i="47"/>
  <c r="AC50" i="47"/>
  <c r="AB50" i="47"/>
  <c r="R50" i="47"/>
  <c r="M50" i="47"/>
  <c r="K50" i="47"/>
  <c r="BN49" i="47"/>
  <c r="BE49" i="47"/>
  <c r="AV49" i="47"/>
  <c r="AM49" i="47"/>
  <c r="AJ49" i="47"/>
  <c r="AI49" i="47"/>
  <c r="AH49" i="47"/>
  <c r="AG49" i="47"/>
  <c r="AF49" i="47"/>
  <c r="AE49" i="47"/>
  <c r="BN48" i="47"/>
  <c r="BE48" i="47"/>
  <c r="AV48" i="47"/>
  <c r="AM48" i="47"/>
  <c r="AJ48" i="47"/>
  <c r="AI48" i="47"/>
  <c r="AH48" i="47"/>
  <c r="AG48" i="47"/>
  <c r="AF48" i="47"/>
  <c r="AE48" i="47"/>
  <c r="AD48" i="47"/>
  <c r="BN47" i="47"/>
  <c r="BE47" i="47"/>
  <c r="AV47" i="47"/>
  <c r="AM47" i="47"/>
  <c r="AD47" i="47" s="1"/>
  <c r="AJ47" i="47"/>
  <c r="AI47" i="47"/>
  <c r="AH47" i="47"/>
  <c r="AG47" i="47"/>
  <c r="AF47" i="47"/>
  <c r="AE47" i="47"/>
  <c r="BN46" i="47"/>
  <c r="BM46" i="47"/>
  <c r="BL46" i="47"/>
  <c r="BE46" i="47"/>
  <c r="BD46" i="47"/>
  <c r="BC46" i="47"/>
  <c r="AV46" i="47"/>
  <c r="AD46" i="47" s="1"/>
  <c r="AU46" i="47"/>
  <c r="AT46" i="47"/>
  <c r="AM46" i="47"/>
  <c r="AL46" i="47"/>
  <c r="AK46" i="47"/>
  <c r="AJ46" i="47"/>
  <c r="AI46" i="47"/>
  <c r="AH46" i="47"/>
  <c r="AG46" i="47"/>
  <c r="AF46" i="47"/>
  <c r="AE46" i="47"/>
  <c r="AC46" i="47"/>
  <c r="AB46" i="47"/>
  <c r="R46" i="47"/>
  <c r="M46" i="47"/>
  <c r="K46" i="47"/>
  <c r="BN45" i="47"/>
  <c r="BE45" i="47"/>
  <c r="AV45" i="47"/>
  <c r="AM45" i="47"/>
  <c r="AD45" i="47" s="1"/>
  <c r="AJ45" i="47"/>
  <c r="AI45" i="47"/>
  <c r="AH45" i="47"/>
  <c r="AG45" i="47"/>
  <c r="AF45" i="47"/>
  <c r="AE45" i="47"/>
  <c r="BN44" i="47"/>
  <c r="BE44" i="47"/>
  <c r="AV44" i="47"/>
  <c r="AM44" i="47"/>
  <c r="AJ44" i="47"/>
  <c r="AI44" i="47"/>
  <c r="AH44" i="47"/>
  <c r="AG44" i="47"/>
  <c r="AF44" i="47"/>
  <c r="AE44" i="47"/>
  <c r="BN43" i="47"/>
  <c r="BE43" i="47"/>
  <c r="AV43" i="47"/>
  <c r="AD43" i="47" s="1"/>
  <c r="AM43" i="47"/>
  <c r="AJ43" i="47"/>
  <c r="AI43" i="47"/>
  <c r="AH43" i="47"/>
  <c r="AG43" i="47"/>
  <c r="AF43" i="47"/>
  <c r="AE43" i="47"/>
  <c r="BN42" i="47"/>
  <c r="BM42" i="47"/>
  <c r="BL42" i="47"/>
  <c r="BE42" i="47"/>
  <c r="BD42" i="47"/>
  <c r="BC42" i="47"/>
  <c r="AV42" i="47"/>
  <c r="AU42" i="47"/>
  <c r="AT42" i="47"/>
  <c r="AM42" i="47"/>
  <c r="AL42" i="47"/>
  <c r="AK42" i="47"/>
  <c r="AJ42" i="47"/>
  <c r="AI42" i="47"/>
  <c r="AH42" i="47"/>
  <c r="AG42" i="47"/>
  <c r="AF42" i="47"/>
  <c r="AE42" i="47"/>
  <c r="AC42" i="47"/>
  <c r="AB42" i="47"/>
  <c r="R42" i="47"/>
  <c r="M42" i="47"/>
  <c r="BN41" i="47"/>
  <c r="BE41" i="47"/>
  <c r="AV41" i="47"/>
  <c r="AD41" i="47" s="1"/>
  <c r="AM41" i="47"/>
  <c r="AJ41" i="47"/>
  <c r="AI41" i="47"/>
  <c r="AH41" i="47"/>
  <c r="AG41" i="47"/>
  <c r="AF41" i="47"/>
  <c r="AE41" i="47"/>
  <c r="BN40" i="47"/>
  <c r="BE40" i="47"/>
  <c r="AV40" i="47"/>
  <c r="AM40" i="47"/>
  <c r="AD40" i="47" s="1"/>
  <c r="AJ40" i="47"/>
  <c r="AI40" i="47"/>
  <c r="AH40" i="47"/>
  <c r="AG40" i="47"/>
  <c r="AF40" i="47"/>
  <c r="AE40" i="47"/>
  <c r="BN39" i="47"/>
  <c r="BE39" i="47"/>
  <c r="AV39" i="47"/>
  <c r="AM39" i="47"/>
  <c r="AJ39" i="47"/>
  <c r="AI39" i="47"/>
  <c r="AH39" i="47"/>
  <c r="AG39" i="47"/>
  <c r="AF39" i="47"/>
  <c r="AE39" i="47"/>
  <c r="BN38" i="47"/>
  <c r="BM38" i="47"/>
  <c r="BL38" i="47"/>
  <c r="BE38" i="47"/>
  <c r="BD38" i="47"/>
  <c r="BC38" i="47"/>
  <c r="AV38" i="47"/>
  <c r="AD38" i="47" s="1"/>
  <c r="AU38" i="47"/>
  <c r="AT38" i="47"/>
  <c r="AM38" i="47"/>
  <c r="AL38" i="47"/>
  <c r="AK38" i="47"/>
  <c r="AJ38" i="47"/>
  <c r="AI38" i="47"/>
  <c r="AH38" i="47"/>
  <c r="AG38" i="47"/>
  <c r="AF38" i="47"/>
  <c r="AE38" i="47"/>
  <c r="AC38" i="47"/>
  <c r="AB38" i="47"/>
  <c r="R38" i="47"/>
  <c r="K38" i="47"/>
  <c r="BN37" i="47"/>
  <c r="BE37" i="47"/>
  <c r="AV37" i="47"/>
  <c r="AM37" i="47"/>
  <c r="AD37" i="47" s="1"/>
  <c r="AJ37" i="47"/>
  <c r="AI37" i="47"/>
  <c r="AH37" i="47"/>
  <c r="AG37" i="47"/>
  <c r="AF37" i="47"/>
  <c r="AE37" i="47"/>
  <c r="BN36" i="47"/>
  <c r="BE36" i="47"/>
  <c r="AV36" i="47"/>
  <c r="AM36" i="47"/>
  <c r="AD36" i="47" s="1"/>
  <c r="AJ36" i="47"/>
  <c r="AI36" i="47"/>
  <c r="AH36" i="47"/>
  <c r="AG36" i="47"/>
  <c r="AF36" i="47"/>
  <c r="AE36" i="47"/>
  <c r="BN35" i="47"/>
  <c r="BE35" i="47"/>
  <c r="AV35" i="47"/>
  <c r="AM35" i="47"/>
  <c r="AD35" i="47" s="1"/>
  <c r="AJ35" i="47"/>
  <c r="AI35" i="47"/>
  <c r="AH35" i="47"/>
  <c r="AG35" i="47"/>
  <c r="AF35" i="47"/>
  <c r="AE35" i="47"/>
  <c r="BN34" i="47"/>
  <c r="BM34" i="47"/>
  <c r="BL34" i="47"/>
  <c r="BE34" i="47"/>
  <c r="BD34" i="47"/>
  <c r="BC34" i="47"/>
  <c r="AV34" i="47"/>
  <c r="AU34" i="47"/>
  <c r="AT34" i="47"/>
  <c r="AM34" i="47"/>
  <c r="AL34" i="47"/>
  <c r="AK34" i="47"/>
  <c r="AJ34" i="47"/>
  <c r="AI34" i="47"/>
  <c r="AH34" i="47"/>
  <c r="AG34" i="47"/>
  <c r="AF34" i="47"/>
  <c r="AE34" i="47"/>
  <c r="AC34" i="47"/>
  <c r="AB34" i="47"/>
  <c r="R34" i="47"/>
  <c r="M34" i="47"/>
  <c r="K34" i="47"/>
  <c r="BN33" i="47"/>
  <c r="BE33" i="47"/>
  <c r="AV33" i="47"/>
  <c r="AM33" i="47"/>
  <c r="AD33" i="47" s="1"/>
  <c r="AJ33" i="47"/>
  <c r="AI33" i="47"/>
  <c r="AH33" i="47"/>
  <c r="AG33" i="47"/>
  <c r="AF33" i="47"/>
  <c r="AE33" i="47"/>
  <c r="BN32" i="47"/>
  <c r="BE32" i="47"/>
  <c r="AV32" i="47"/>
  <c r="AM32" i="47"/>
  <c r="AJ32" i="47"/>
  <c r="AI32" i="47"/>
  <c r="AH32" i="47"/>
  <c r="AG32" i="47"/>
  <c r="AF32" i="47"/>
  <c r="AE32" i="47"/>
  <c r="AD32" i="47"/>
  <c r="BN31" i="47"/>
  <c r="BE31" i="47"/>
  <c r="AD31" i="47" s="1"/>
  <c r="AV31" i="47"/>
  <c r="AM31" i="47"/>
  <c r="AJ31" i="47"/>
  <c r="AI31" i="47"/>
  <c r="AH31" i="47"/>
  <c r="AG31" i="47"/>
  <c r="AF31" i="47"/>
  <c r="AE31" i="47"/>
  <c r="BN30" i="47"/>
  <c r="BM30" i="47"/>
  <c r="BL30" i="47"/>
  <c r="BE30" i="47"/>
  <c r="BD30" i="47"/>
  <c r="BC30" i="47"/>
  <c r="AV30" i="47"/>
  <c r="AD30" i="47" s="1"/>
  <c r="AU30" i="47"/>
  <c r="AT30" i="47"/>
  <c r="AM30" i="47"/>
  <c r="AL30" i="47"/>
  <c r="AK30" i="47"/>
  <c r="AJ30" i="47"/>
  <c r="AI30" i="47"/>
  <c r="AH30" i="47"/>
  <c r="AG30" i="47"/>
  <c r="AF30" i="47"/>
  <c r="AC30" i="47"/>
  <c r="AB30" i="47"/>
  <c r="R30" i="47"/>
  <c r="M30" i="47"/>
  <c r="K30" i="47"/>
  <c r="BN29" i="47"/>
  <c r="BE29" i="47"/>
  <c r="AV29" i="47"/>
  <c r="AM29" i="47"/>
  <c r="AD29" i="47" s="1"/>
  <c r="AJ29" i="47"/>
  <c r="AI29" i="47"/>
  <c r="AH29" i="47"/>
  <c r="AG29" i="47"/>
  <c r="AF29" i="47"/>
  <c r="AE29" i="47"/>
  <c r="BS28" i="47"/>
  <c r="BQ28" i="47"/>
  <c r="BN28" i="47" s="1"/>
  <c r="BJ28" i="47"/>
  <c r="BH28" i="47"/>
  <c r="BE28" i="47" s="1"/>
  <c r="BA28" i="47"/>
  <c r="AV28" i="47" s="1"/>
  <c r="AY28" i="47"/>
  <c r="AR28" i="47"/>
  <c r="AP28" i="47"/>
  <c r="AM28" i="47" s="1"/>
  <c r="AJ28" i="47"/>
  <c r="AH28" i="47"/>
  <c r="AF28" i="47"/>
  <c r="AE28" i="47"/>
  <c r="BN27" i="47"/>
  <c r="BE27" i="47"/>
  <c r="AV27" i="47"/>
  <c r="AM27" i="47"/>
  <c r="AD27" i="47" s="1"/>
  <c r="AJ27" i="47"/>
  <c r="AI27" i="47"/>
  <c r="AH27" i="47"/>
  <c r="AG27" i="47"/>
  <c r="AF27" i="47"/>
  <c r="AE27" i="47"/>
  <c r="BN26" i="47"/>
  <c r="BM26" i="47"/>
  <c r="BL26" i="47"/>
  <c r="BE26" i="47"/>
  <c r="BD26" i="47"/>
  <c r="BC26" i="47"/>
  <c r="AV26" i="47"/>
  <c r="AU26" i="47"/>
  <c r="AT26" i="47"/>
  <c r="AM26" i="47"/>
  <c r="AD26" i="47" s="1"/>
  <c r="AL26" i="47"/>
  <c r="AK26" i="47"/>
  <c r="AJ26" i="47"/>
  <c r="AI26" i="47"/>
  <c r="AH26" i="47"/>
  <c r="AG26" i="47"/>
  <c r="AF26" i="47"/>
  <c r="AE26" i="47"/>
  <c r="AC26" i="47"/>
  <c r="AB26" i="47"/>
  <c r="R26" i="47"/>
  <c r="M26" i="47"/>
  <c r="K26" i="47"/>
  <c r="BN25" i="47"/>
  <c r="BE25" i="47"/>
  <c r="AV25" i="47"/>
  <c r="AM25" i="47"/>
  <c r="AJ25" i="47"/>
  <c r="AI25" i="47"/>
  <c r="AH25" i="47"/>
  <c r="AG25" i="47"/>
  <c r="AF25" i="47"/>
  <c r="AE25" i="47"/>
  <c r="AD25" i="47"/>
  <c r="BN24" i="47"/>
  <c r="BE24" i="47"/>
  <c r="AV24" i="47"/>
  <c r="AD24" i="47" s="1"/>
  <c r="AM24" i="47"/>
  <c r="AJ24" i="47"/>
  <c r="AI24" i="47"/>
  <c r="AH24" i="47"/>
  <c r="AG24" i="47"/>
  <c r="AF24" i="47"/>
  <c r="AE24" i="47"/>
  <c r="BN23" i="47"/>
  <c r="BE23" i="47"/>
  <c r="AV23" i="47"/>
  <c r="AM23" i="47"/>
  <c r="AD23" i="47" s="1"/>
  <c r="AJ23" i="47"/>
  <c r="AI23" i="47"/>
  <c r="AH23" i="47"/>
  <c r="AG23" i="47"/>
  <c r="AF23" i="47"/>
  <c r="AE23" i="47"/>
  <c r="BN22" i="47"/>
  <c r="BM22" i="47"/>
  <c r="BL22" i="47"/>
  <c r="BE22" i="47"/>
  <c r="BD22" i="47"/>
  <c r="BC22" i="47"/>
  <c r="AV22" i="47"/>
  <c r="AU22" i="47"/>
  <c r="AT22" i="47"/>
  <c r="AM22" i="47"/>
  <c r="AL22" i="47"/>
  <c r="AK22" i="47"/>
  <c r="AJ22" i="47"/>
  <c r="AI22" i="47"/>
  <c r="AH22" i="47"/>
  <c r="AG22" i="47"/>
  <c r="AF22" i="47"/>
  <c r="AE22" i="47"/>
  <c r="AC22" i="47"/>
  <c r="AB22" i="47"/>
  <c r="R22" i="47"/>
  <c r="M22" i="47"/>
  <c r="K22" i="47"/>
  <c r="BN21" i="47"/>
  <c r="BE21" i="47"/>
  <c r="AV21" i="47"/>
  <c r="AM21" i="47"/>
  <c r="AJ21" i="47"/>
  <c r="AI21" i="47"/>
  <c r="AH21" i="47"/>
  <c r="AG21" i="47"/>
  <c r="AF21" i="47"/>
  <c r="AE21" i="47"/>
  <c r="BN20" i="47"/>
  <c r="BE20" i="47"/>
  <c r="AV20" i="47"/>
  <c r="AM20" i="47"/>
  <c r="AJ20" i="47"/>
  <c r="AI20" i="47"/>
  <c r="AH20" i="47"/>
  <c r="AG20" i="47"/>
  <c r="AF20" i="47"/>
  <c r="AE20" i="47"/>
  <c r="BS19" i="47"/>
  <c r="BQ19" i="47"/>
  <c r="BN19" i="47" s="1"/>
  <c r="BJ19" i="47"/>
  <c r="BH19" i="47"/>
  <c r="BE19" i="47" s="1"/>
  <c r="BA19" i="47"/>
  <c r="AY19" i="47"/>
  <c r="AW19" i="47"/>
  <c r="AV19" i="47"/>
  <c r="AR19" i="47"/>
  <c r="AP19" i="47"/>
  <c r="AM19" i="47" s="1"/>
  <c r="AJ19" i="47"/>
  <c r="AH19" i="47"/>
  <c r="AF19" i="47"/>
  <c r="AE19" i="47"/>
  <c r="BN18" i="47"/>
  <c r="BM18" i="47"/>
  <c r="BL18" i="47"/>
  <c r="BE18" i="47"/>
  <c r="BD18" i="47"/>
  <c r="BC18" i="47"/>
  <c r="AV18" i="47"/>
  <c r="AU18" i="47"/>
  <c r="AT18" i="47"/>
  <c r="AM18" i="47"/>
  <c r="AD18" i="47" s="1"/>
  <c r="AL18" i="47"/>
  <c r="AK18" i="47"/>
  <c r="AJ18" i="47"/>
  <c r="AI18" i="47"/>
  <c r="AH18" i="47"/>
  <c r="AG18" i="47"/>
  <c r="AF18" i="47"/>
  <c r="AE18" i="47"/>
  <c r="AC18" i="47"/>
  <c r="AB18" i="47"/>
  <c r="R18" i="47"/>
  <c r="M18" i="47"/>
  <c r="K18" i="47"/>
  <c r="BN17" i="47"/>
  <c r="BE17" i="47"/>
  <c r="AV17" i="47"/>
  <c r="AM17" i="47"/>
  <c r="AJ17" i="47"/>
  <c r="AI17" i="47"/>
  <c r="AH17" i="47"/>
  <c r="AG17" i="47"/>
  <c r="AF17" i="47"/>
  <c r="AE17" i="47"/>
  <c r="BN16" i="47"/>
  <c r="BE16" i="47"/>
  <c r="AV16" i="47"/>
  <c r="AM16" i="47"/>
  <c r="AJ16" i="47"/>
  <c r="AI16" i="47"/>
  <c r="AH16" i="47"/>
  <c r="AG16" i="47"/>
  <c r="AF16" i="47"/>
  <c r="AE16" i="47"/>
  <c r="BN15" i="47"/>
  <c r="BE15" i="47"/>
  <c r="AV15" i="47"/>
  <c r="AM15" i="47"/>
  <c r="AD15" i="47" s="1"/>
  <c r="AJ15" i="47"/>
  <c r="AI15" i="47"/>
  <c r="AH15" i="47"/>
  <c r="AG15" i="47"/>
  <c r="AF15" i="47"/>
  <c r="AE15" i="47"/>
  <c r="BN14" i="47"/>
  <c r="BM14" i="47"/>
  <c r="BL14" i="47"/>
  <c r="BE14" i="47"/>
  <c r="BD14" i="47"/>
  <c r="BC14" i="47"/>
  <c r="AW14" i="47"/>
  <c r="AV14" i="47"/>
  <c r="AU14" i="47"/>
  <c r="AT14" i="47"/>
  <c r="AM14" i="47"/>
  <c r="AD14" i="47" s="1"/>
  <c r="AL14" i="47"/>
  <c r="AK14" i="47"/>
  <c r="AJ14" i="47"/>
  <c r="AI14" i="47"/>
  <c r="AH14" i="47"/>
  <c r="AG14" i="47"/>
  <c r="AF14" i="47"/>
  <c r="AE14" i="47"/>
  <c r="AC14" i="47"/>
  <c r="AB14" i="47"/>
  <c r="R14" i="47"/>
  <c r="M14" i="47"/>
  <c r="K14" i="47"/>
  <c r="AM13" i="47"/>
  <c r="BN12" i="47"/>
  <c r="BE12" i="47"/>
  <c r="AV12" i="47"/>
  <c r="AM12" i="47"/>
  <c r="AD12" i="47" s="1"/>
  <c r="AJ12" i="47"/>
  <c r="AI12" i="47"/>
  <c r="AH12" i="47"/>
  <c r="AG12" i="47"/>
  <c r="AF12" i="47"/>
  <c r="AE12" i="47"/>
  <c r="BN11" i="47"/>
  <c r="BM11" i="47"/>
  <c r="BL11" i="47"/>
  <c r="BE11" i="47"/>
  <c r="BD11" i="47"/>
  <c r="BC11" i="47"/>
  <c r="AV11" i="47"/>
  <c r="AU11" i="47"/>
  <c r="AT11" i="47"/>
  <c r="AM11" i="47"/>
  <c r="AL11" i="47"/>
  <c r="AK11" i="47"/>
  <c r="AJ11" i="47"/>
  <c r="AI11" i="47"/>
  <c r="AH11" i="47"/>
  <c r="AG11" i="47"/>
  <c r="AF11" i="47"/>
  <c r="AE11" i="47"/>
  <c r="AB11" i="47"/>
  <c r="R11" i="47"/>
  <c r="M11" i="47"/>
  <c r="K11" i="47"/>
  <c r="BX5" i="47"/>
  <c r="BF5" i="47"/>
  <c r="AN5" i="47"/>
  <c r="W5" i="47"/>
  <c r="BX4" i="47"/>
  <c r="BF4" i="47"/>
  <c r="AN4" i="47"/>
  <c r="W4" i="47"/>
  <c r="BX3" i="47"/>
  <c r="BF3" i="47"/>
  <c r="AN3" i="47"/>
  <c r="BX2" i="47"/>
  <c r="BF2" i="47"/>
  <c r="AN2" i="47"/>
  <c r="W2" i="47"/>
  <c r="BN1" i="47"/>
  <c r="AD57" i="47" l="1"/>
  <c r="AD56" i="47"/>
  <c r="AD58" i="47"/>
  <c r="AD65" i="47"/>
  <c r="AD49" i="47"/>
  <c r="AD64" i="47"/>
  <c r="AD55" i="47"/>
  <c r="AD17" i="47"/>
  <c r="AD21" i="47"/>
  <c r="AD11" i="47"/>
  <c r="AD20" i="47"/>
  <c r="AD39" i="47"/>
  <c r="AD42" i="47"/>
  <c r="AD69" i="47"/>
  <c r="AD53" i="47"/>
  <c r="AD16" i="47"/>
  <c r="AD50" i="47"/>
  <c r="AI19" i="47"/>
  <c r="AD22" i="47"/>
  <c r="AD34" i="47"/>
  <c r="AD68" i="47"/>
  <c r="AD44" i="47"/>
  <c r="AD59" i="47"/>
  <c r="AD67" i="47"/>
  <c r="AI28" i="47"/>
  <c r="AD19" i="47"/>
  <c r="AD28" i="47"/>
  <c r="AG19" i="47"/>
  <c r="AG28" i="47"/>
  <c r="BN51" i="46" l="1"/>
  <c r="BM51" i="46"/>
  <c r="BL51" i="46"/>
  <c r="BE51" i="46"/>
  <c r="BD51" i="46"/>
  <c r="BC51" i="46"/>
  <c r="AV51" i="46"/>
  <c r="AU51" i="46"/>
  <c r="AT51" i="46"/>
  <c r="AM51" i="46"/>
  <c r="AD51" i="46" s="1"/>
  <c r="AL51" i="46"/>
  <c r="AK51" i="46"/>
  <c r="AJ51" i="46"/>
  <c r="AI51" i="46"/>
  <c r="AH51" i="46"/>
  <c r="AG51" i="46"/>
  <c r="AF51" i="46"/>
  <c r="AE51" i="46"/>
  <c r="AC51" i="46"/>
  <c r="AB51" i="46"/>
  <c r="R51" i="46"/>
  <c r="M51" i="46"/>
  <c r="K51" i="46"/>
  <c r="BN47" i="46"/>
  <c r="BM47" i="46"/>
  <c r="BL47" i="46"/>
  <c r="BE47" i="46"/>
  <c r="BD47" i="46"/>
  <c r="BC47" i="46"/>
  <c r="AV47" i="46"/>
  <c r="AU47" i="46"/>
  <c r="AT47" i="46"/>
  <c r="AM47" i="46"/>
  <c r="AL47" i="46"/>
  <c r="AK47" i="46"/>
  <c r="AJ47" i="46"/>
  <c r="AI47" i="46"/>
  <c r="AH47" i="46"/>
  <c r="AG47" i="46"/>
  <c r="AF47" i="46"/>
  <c r="AE47" i="46"/>
  <c r="AC47" i="46"/>
  <c r="AB47" i="46"/>
  <c r="R47" i="46"/>
  <c r="M47" i="46"/>
  <c r="K47" i="46"/>
  <c r="BN43" i="46"/>
  <c r="BM43" i="46"/>
  <c r="BL43" i="46"/>
  <c r="BE43" i="46"/>
  <c r="BD43" i="46"/>
  <c r="BC43" i="46"/>
  <c r="AV43" i="46"/>
  <c r="AU43" i="46"/>
  <c r="AT43" i="46"/>
  <c r="AM43" i="46"/>
  <c r="AL43" i="46"/>
  <c r="AK43" i="46"/>
  <c r="AJ43" i="46"/>
  <c r="AI43" i="46"/>
  <c r="AH43" i="46"/>
  <c r="AG43" i="46"/>
  <c r="AF43" i="46"/>
  <c r="AE43" i="46"/>
  <c r="AC43" i="46"/>
  <c r="AB43" i="46"/>
  <c r="R43" i="46"/>
  <c r="M43" i="46"/>
  <c r="K43" i="46"/>
  <c r="BN39" i="46"/>
  <c r="BM39" i="46"/>
  <c r="BL39" i="46"/>
  <c r="BE39" i="46"/>
  <c r="BD39" i="46"/>
  <c r="BC39" i="46"/>
  <c r="AV39" i="46"/>
  <c r="AU39" i="46"/>
  <c r="AT39" i="46"/>
  <c r="AM39" i="46"/>
  <c r="AL39" i="46"/>
  <c r="AK39" i="46"/>
  <c r="AJ39" i="46"/>
  <c r="AI39" i="46"/>
  <c r="AH39" i="46"/>
  <c r="AG39" i="46"/>
  <c r="AF39" i="46"/>
  <c r="AE39" i="46"/>
  <c r="AC39" i="46"/>
  <c r="AB39" i="46"/>
  <c r="R39" i="46"/>
  <c r="K39" i="46"/>
  <c r="BN35" i="46"/>
  <c r="BM35" i="46"/>
  <c r="BL35" i="46"/>
  <c r="BE35" i="46"/>
  <c r="BD35" i="46"/>
  <c r="BC35" i="46"/>
  <c r="AV35" i="46"/>
  <c r="AU35" i="46"/>
  <c r="AT35" i="46"/>
  <c r="AM35" i="46"/>
  <c r="AL35" i="46"/>
  <c r="AK35" i="46"/>
  <c r="AJ35" i="46"/>
  <c r="AI35" i="46"/>
  <c r="AH35" i="46"/>
  <c r="AG35" i="46"/>
  <c r="AF35" i="46"/>
  <c r="AE35" i="46"/>
  <c r="AC35" i="46"/>
  <c r="AB35" i="46"/>
  <c r="R35" i="46"/>
  <c r="M35" i="46"/>
  <c r="K35" i="46"/>
  <c r="BN31" i="46"/>
  <c r="BM31" i="46"/>
  <c r="BL31" i="46"/>
  <c r="BE31" i="46"/>
  <c r="BD31" i="46"/>
  <c r="BC31" i="46"/>
  <c r="AV31" i="46"/>
  <c r="AU31" i="46"/>
  <c r="AT31" i="46"/>
  <c r="AM31" i="46"/>
  <c r="AL31" i="46"/>
  <c r="AK31" i="46"/>
  <c r="AJ31" i="46"/>
  <c r="AI31" i="46"/>
  <c r="AH31" i="46"/>
  <c r="AG31" i="46"/>
  <c r="AF31" i="46"/>
  <c r="AE31" i="46"/>
  <c r="AC31" i="46"/>
  <c r="AB31" i="46"/>
  <c r="R31" i="46"/>
  <c r="M31" i="46"/>
  <c r="K31" i="46"/>
  <c r="BN27" i="46"/>
  <c r="BM27" i="46"/>
  <c r="BL27" i="46"/>
  <c r="BE27" i="46"/>
  <c r="BD27" i="46"/>
  <c r="BC27" i="46"/>
  <c r="AV27" i="46"/>
  <c r="AU27" i="46"/>
  <c r="AT27" i="46"/>
  <c r="AM27" i="46"/>
  <c r="AL27" i="46"/>
  <c r="AK27" i="46"/>
  <c r="AJ27" i="46"/>
  <c r="AI27" i="46"/>
  <c r="AH27" i="46"/>
  <c r="AG27" i="46"/>
  <c r="AF27" i="46"/>
  <c r="AE27" i="46"/>
  <c r="AC27" i="46"/>
  <c r="AB27" i="46"/>
  <c r="R27" i="46"/>
  <c r="M27" i="46"/>
  <c r="K27" i="46"/>
  <c r="BN23" i="46"/>
  <c r="BM23" i="46"/>
  <c r="BL23" i="46"/>
  <c r="BE23" i="46"/>
  <c r="BD23" i="46"/>
  <c r="BC23" i="46"/>
  <c r="AV23" i="46"/>
  <c r="AU23" i="46"/>
  <c r="AT23" i="46"/>
  <c r="AM23" i="46"/>
  <c r="AL23" i="46"/>
  <c r="AK23" i="46"/>
  <c r="AJ23" i="46"/>
  <c r="AI23" i="46"/>
  <c r="AH23" i="46"/>
  <c r="AG23" i="46"/>
  <c r="AF23" i="46"/>
  <c r="AE23" i="46"/>
  <c r="AC23" i="46"/>
  <c r="AB23" i="46"/>
  <c r="R23" i="46"/>
  <c r="M23" i="46"/>
  <c r="K23" i="46"/>
  <c r="BN19" i="46"/>
  <c r="BM19" i="46"/>
  <c r="BL19" i="46"/>
  <c r="BE19" i="46"/>
  <c r="BD19" i="46"/>
  <c r="BC19" i="46"/>
  <c r="AV19" i="46"/>
  <c r="AU19" i="46"/>
  <c r="AT19" i="46"/>
  <c r="AM19" i="46"/>
  <c r="AL19" i="46"/>
  <c r="AK19" i="46"/>
  <c r="AJ19" i="46"/>
  <c r="AI19" i="46"/>
  <c r="AH19" i="46"/>
  <c r="AG19" i="46"/>
  <c r="AF19" i="46"/>
  <c r="AE19" i="46"/>
  <c r="AC19" i="46"/>
  <c r="AB19" i="46"/>
  <c r="R19" i="46"/>
  <c r="M19" i="46"/>
  <c r="K19" i="46"/>
  <c r="BN15" i="46"/>
  <c r="BM15" i="46"/>
  <c r="BL15" i="46"/>
  <c r="BE15" i="46"/>
  <c r="BD15" i="46"/>
  <c r="BC15" i="46"/>
  <c r="AV15" i="46"/>
  <c r="AU15" i="46"/>
  <c r="AT15" i="46"/>
  <c r="AM15" i="46"/>
  <c r="AD15" i="46" s="1"/>
  <c r="AL15" i="46"/>
  <c r="AK15" i="46"/>
  <c r="AJ15" i="46"/>
  <c r="AI15" i="46"/>
  <c r="AH15" i="46"/>
  <c r="AG15" i="46"/>
  <c r="AF15" i="46"/>
  <c r="AE15" i="46"/>
  <c r="AC15" i="46"/>
  <c r="AB15" i="46"/>
  <c r="R15" i="46"/>
  <c r="M15" i="46"/>
  <c r="K15" i="46"/>
  <c r="BN11" i="46"/>
  <c r="BM11" i="46"/>
  <c r="BL11" i="46"/>
  <c r="BE11" i="46"/>
  <c r="BD11" i="46"/>
  <c r="BC11" i="46"/>
  <c r="AV11" i="46"/>
  <c r="AU11" i="46"/>
  <c r="AT11" i="46"/>
  <c r="AM11" i="46"/>
  <c r="AD11" i="46" s="1"/>
  <c r="AL11" i="46"/>
  <c r="AK11" i="46"/>
  <c r="AJ11" i="46"/>
  <c r="AI11" i="46"/>
  <c r="AH11" i="46"/>
  <c r="AG11" i="46"/>
  <c r="AF11" i="46"/>
  <c r="AE11" i="46"/>
  <c r="AC11" i="46"/>
  <c r="AB11" i="46"/>
  <c r="R11" i="46"/>
  <c r="M11" i="46"/>
  <c r="K11" i="46"/>
  <c r="BX5" i="46"/>
  <c r="BF5" i="46"/>
  <c r="AN5" i="46"/>
  <c r="W5" i="46"/>
  <c r="BX4" i="46"/>
  <c r="BF4" i="46"/>
  <c r="AN4" i="46"/>
  <c r="W4" i="46"/>
  <c r="BX3" i="46"/>
  <c r="BF3" i="46"/>
  <c r="AN3" i="46"/>
  <c r="W3" i="46"/>
  <c r="BX2" i="46"/>
  <c r="BF2" i="46"/>
  <c r="AN2" i="46"/>
  <c r="W2" i="46"/>
  <c r="AD47" i="46" l="1"/>
  <c r="AD43" i="46"/>
  <c r="AD39" i="46"/>
  <c r="AD35" i="46"/>
  <c r="AD31" i="46"/>
  <c r="AD27" i="46"/>
  <c r="AD23" i="46"/>
  <c r="AD19" i="46"/>
  <c r="BE130" i="43"/>
  <c r="AV130" i="43"/>
  <c r="AM130" i="43"/>
  <c r="AJ130" i="43"/>
  <c r="AI130" i="43"/>
  <c r="AH130" i="43"/>
  <c r="AG130" i="43"/>
  <c r="AF130" i="43"/>
  <c r="BE129" i="43"/>
  <c r="AV129" i="43"/>
  <c r="AM129" i="43"/>
  <c r="AJ129" i="43"/>
  <c r="AI129" i="43"/>
  <c r="AH129" i="43"/>
  <c r="AG129" i="43"/>
  <c r="AF129" i="43"/>
  <c r="BE128" i="43"/>
  <c r="AV128" i="43"/>
  <c r="AM128" i="43"/>
  <c r="AJ128" i="43"/>
  <c r="AI128" i="43"/>
  <c r="AH128" i="43"/>
  <c r="AG128" i="43"/>
  <c r="AF128" i="43"/>
  <c r="BN127" i="43"/>
  <c r="BM127" i="43"/>
  <c r="BL127" i="43"/>
  <c r="BE127" i="43"/>
  <c r="BD127" i="43"/>
  <c r="BC127" i="43"/>
  <c r="AV127" i="43"/>
  <c r="AU127" i="43"/>
  <c r="AT127" i="43"/>
  <c r="AM127" i="43"/>
  <c r="AL127" i="43"/>
  <c r="AK127" i="43"/>
  <c r="AJ127" i="43"/>
  <c r="AI127" i="43"/>
  <c r="AH127" i="43"/>
  <c r="AG127" i="43"/>
  <c r="AF127" i="43"/>
  <c r="AE127" i="43"/>
  <c r="AC127" i="43"/>
  <c r="AB127" i="43"/>
  <c r="R127" i="43"/>
  <c r="M127" i="43"/>
  <c r="K127" i="43"/>
  <c r="AM126" i="43"/>
  <c r="AH126" i="43"/>
  <c r="AG126" i="43"/>
  <c r="AF126" i="43"/>
  <c r="AM125" i="43"/>
  <c r="AH125" i="43"/>
  <c r="AG125" i="43"/>
  <c r="AF125" i="43"/>
  <c r="AM124" i="43"/>
  <c r="AH124" i="43"/>
  <c r="AG124" i="43"/>
  <c r="AF124" i="43"/>
  <c r="BN123" i="43"/>
  <c r="BE123" i="43"/>
  <c r="BD123" i="43"/>
  <c r="BC123" i="43"/>
  <c r="AV123" i="43"/>
  <c r="AU123" i="43"/>
  <c r="AT123" i="43"/>
  <c r="AM123" i="43"/>
  <c r="AL123" i="43"/>
  <c r="AK123" i="43"/>
  <c r="AJ123" i="43"/>
  <c r="AI123" i="43"/>
  <c r="AH123" i="43"/>
  <c r="AG123" i="43"/>
  <c r="AF123" i="43"/>
  <c r="AE123" i="43"/>
  <c r="AD123" i="43"/>
  <c r="AC123" i="43"/>
  <c r="AB123" i="43"/>
  <c r="R123" i="43"/>
  <c r="M123" i="43"/>
  <c r="K123" i="43"/>
  <c r="BN122" i="43"/>
  <c r="AM122" i="43"/>
  <c r="AJ122" i="43"/>
  <c r="AH122" i="43"/>
  <c r="AG122" i="43"/>
  <c r="AF122" i="43"/>
  <c r="BN121" i="43"/>
  <c r="AM121" i="43"/>
  <c r="AJ121" i="43"/>
  <c r="AH121" i="43"/>
  <c r="AG121" i="43"/>
  <c r="AF121" i="43"/>
  <c r="BN120" i="43"/>
  <c r="AM120" i="43"/>
  <c r="AJ120" i="43"/>
  <c r="AH120" i="43"/>
  <c r="AG120" i="43"/>
  <c r="AF120" i="43"/>
  <c r="BN119" i="43"/>
  <c r="BM119" i="43"/>
  <c r="BL119" i="43"/>
  <c r="BE119" i="43"/>
  <c r="BD119" i="43"/>
  <c r="BC119" i="43"/>
  <c r="AV119" i="43"/>
  <c r="AU119" i="43"/>
  <c r="AT119" i="43"/>
  <c r="AM119" i="43"/>
  <c r="AD119" i="43" s="1"/>
  <c r="AL119" i="43"/>
  <c r="AK119" i="43"/>
  <c r="AJ119" i="43"/>
  <c r="AI119" i="43"/>
  <c r="AH119" i="43"/>
  <c r="AG119" i="43"/>
  <c r="AF119" i="43"/>
  <c r="AE119" i="43"/>
  <c r="AC119" i="43"/>
  <c r="AB119" i="43"/>
  <c r="R119" i="43"/>
  <c r="M119" i="43"/>
  <c r="K119" i="43"/>
  <c r="BN118" i="43"/>
  <c r="BE118" i="43"/>
  <c r="AV118" i="43"/>
  <c r="AD118" i="43" s="1"/>
  <c r="AM118" i="43"/>
  <c r="AJ118" i="43"/>
  <c r="AI118" i="43"/>
  <c r="AH118" i="43"/>
  <c r="AG118" i="43"/>
  <c r="AF118" i="43"/>
  <c r="AE118" i="43"/>
  <c r="BN117" i="43"/>
  <c r="BE117" i="43"/>
  <c r="AV117" i="43"/>
  <c r="AM117" i="43"/>
  <c r="AJ117" i="43"/>
  <c r="AI117" i="43"/>
  <c r="AH117" i="43"/>
  <c r="AG117" i="43"/>
  <c r="AF117" i="43"/>
  <c r="AE117" i="43"/>
  <c r="BN116" i="43"/>
  <c r="BE116" i="43"/>
  <c r="AV116" i="43"/>
  <c r="AM116" i="43"/>
  <c r="AD116" i="43" s="1"/>
  <c r="AJ116" i="43"/>
  <c r="AI116" i="43"/>
  <c r="AH116" i="43"/>
  <c r="AG116" i="43"/>
  <c r="AF116" i="43"/>
  <c r="AE116" i="43"/>
  <c r="BN115" i="43"/>
  <c r="BM115" i="43"/>
  <c r="BL115" i="43"/>
  <c r="BE115" i="43"/>
  <c r="BD115" i="43"/>
  <c r="BC115" i="43"/>
  <c r="AV115" i="43"/>
  <c r="AU115" i="43"/>
  <c r="AT115" i="43"/>
  <c r="AM115" i="43"/>
  <c r="AD115" i="43" s="1"/>
  <c r="AL115" i="43"/>
  <c r="AK115" i="43"/>
  <c r="AJ115" i="43"/>
  <c r="AI115" i="43"/>
  <c r="AH115" i="43"/>
  <c r="AG115" i="43"/>
  <c r="AF115" i="43"/>
  <c r="AE115" i="43"/>
  <c r="AC115" i="43"/>
  <c r="AB115" i="43"/>
  <c r="R115" i="43"/>
  <c r="M115" i="43"/>
  <c r="K115" i="43"/>
  <c r="BN114" i="43"/>
  <c r="AV114" i="43"/>
  <c r="AM114" i="43"/>
  <c r="AH114" i="43"/>
  <c r="AG114" i="43"/>
  <c r="AF114" i="43"/>
  <c r="BN113" i="43"/>
  <c r="AV113" i="43"/>
  <c r="AM113" i="43"/>
  <c r="AH113" i="43"/>
  <c r="AG113" i="43"/>
  <c r="AF113" i="43"/>
  <c r="BN112" i="43"/>
  <c r="AV112" i="43"/>
  <c r="AM112" i="43"/>
  <c r="AH112" i="43"/>
  <c r="AG112" i="43"/>
  <c r="AF112" i="43"/>
  <c r="BN111" i="43"/>
  <c r="BM111" i="43"/>
  <c r="BL111" i="43"/>
  <c r="BE111" i="43"/>
  <c r="BD111" i="43"/>
  <c r="BC111" i="43"/>
  <c r="AV111" i="43"/>
  <c r="AU111" i="43"/>
  <c r="AT111" i="43"/>
  <c r="AM111" i="43"/>
  <c r="AL111" i="43"/>
  <c r="AK111" i="43"/>
  <c r="AJ111" i="43"/>
  <c r="AI111" i="43"/>
  <c r="AH111" i="43"/>
  <c r="AG111" i="43"/>
  <c r="AF111" i="43"/>
  <c r="AE111" i="43"/>
  <c r="AC111" i="43"/>
  <c r="AB111" i="43"/>
  <c r="R111" i="43"/>
  <c r="M111" i="43"/>
  <c r="K111" i="43"/>
  <c r="BN110" i="43"/>
  <c r="BE110" i="43"/>
  <c r="AV110" i="43"/>
  <c r="AM110" i="43"/>
  <c r="AH110" i="43"/>
  <c r="AG110" i="43"/>
  <c r="AF110" i="43"/>
  <c r="BN109" i="43"/>
  <c r="BE109" i="43"/>
  <c r="AV109" i="43"/>
  <c r="AM109" i="43"/>
  <c r="AH109" i="43"/>
  <c r="AG109" i="43"/>
  <c r="AF109" i="43"/>
  <c r="BN108" i="43"/>
  <c r="BE108" i="43"/>
  <c r="AV108" i="43"/>
  <c r="AM108" i="43"/>
  <c r="AH108" i="43"/>
  <c r="AG108" i="43"/>
  <c r="AF108" i="43"/>
  <c r="BN107" i="43"/>
  <c r="BM107" i="43"/>
  <c r="BL107" i="43"/>
  <c r="BE107" i="43"/>
  <c r="AD107" i="43" s="1"/>
  <c r="BD107" i="43"/>
  <c r="BC107" i="43"/>
  <c r="AV107" i="43"/>
  <c r="AU107" i="43"/>
  <c r="AT107" i="43"/>
  <c r="AM107" i="43"/>
  <c r="AL107" i="43"/>
  <c r="AK107" i="43"/>
  <c r="AJ107" i="43"/>
  <c r="AI107" i="43"/>
  <c r="AH107" i="43"/>
  <c r="AG107" i="43"/>
  <c r="AF107" i="43"/>
  <c r="AE107" i="43"/>
  <c r="AC107" i="43"/>
  <c r="AB107" i="43"/>
  <c r="R107" i="43"/>
  <c r="M107" i="43"/>
  <c r="K107" i="43"/>
  <c r="BN106" i="43"/>
  <c r="AV106" i="43"/>
  <c r="AM106" i="43"/>
  <c r="AJ106" i="43"/>
  <c r="AI106" i="43"/>
  <c r="AH106" i="43"/>
  <c r="AG106" i="43"/>
  <c r="AF106" i="43"/>
  <c r="BN105" i="43"/>
  <c r="AV105" i="43"/>
  <c r="AM105" i="43"/>
  <c r="AJ105" i="43"/>
  <c r="AI105" i="43"/>
  <c r="AH105" i="43"/>
  <c r="AG105" i="43"/>
  <c r="AF105" i="43"/>
  <c r="BN104" i="43"/>
  <c r="AV104" i="43"/>
  <c r="AM104" i="43"/>
  <c r="AJ104" i="43"/>
  <c r="AI104" i="43"/>
  <c r="AH104" i="43"/>
  <c r="AG104" i="43"/>
  <c r="AF104" i="43"/>
  <c r="BN103" i="43"/>
  <c r="BM103" i="43"/>
  <c r="BL103" i="43"/>
  <c r="BE103" i="43"/>
  <c r="AD103" i="43" s="1"/>
  <c r="BD103" i="43"/>
  <c r="BC103" i="43"/>
  <c r="AV103" i="43"/>
  <c r="AU103" i="43"/>
  <c r="AT103" i="43"/>
  <c r="AM103" i="43"/>
  <c r="AL103" i="43"/>
  <c r="AK103" i="43"/>
  <c r="AJ103" i="43"/>
  <c r="AI103" i="43"/>
  <c r="AH103" i="43"/>
  <c r="AG103" i="43"/>
  <c r="AF103" i="43"/>
  <c r="AE103" i="43"/>
  <c r="AC103" i="43"/>
  <c r="AB103" i="43"/>
  <c r="R103" i="43"/>
  <c r="M103" i="43"/>
  <c r="K103" i="43"/>
  <c r="BN102" i="43"/>
  <c r="AM102" i="43"/>
  <c r="AD102" i="43" s="1"/>
  <c r="AJ102" i="43"/>
  <c r="AI102" i="43"/>
  <c r="AH102" i="43"/>
  <c r="AG102" i="43"/>
  <c r="AF102" i="43"/>
  <c r="AE102" i="43"/>
  <c r="BN101" i="43"/>
  <c r="AM101" i="43"/>
  <c r="AJ101" i="43"/>
  <c r="AI101" i="43"/>
  <c r="AH101" i="43"/>
  <c r="AG101" i="43"/>
  <c r="AF101" i="43"/>
  <c r="AE101" i="43"/>
  <c r="BN100" i="43"/>
  <c r="AM100" i="43"/>
  <c r="AJ100" i="43"/>
  <c r="AI100" i="43"/>
  <c r="AH100" i="43"/>
  <c r="AG100" i="43"/>
  <c r="AF100" i="43"/>
  <c r="AE100" i="43"/>
  <c r="BN99" i="43"/>
  <c r="BM99" i="43"/>
  <c r="BL99" i="43"/>
  <c r="BE99" i="43"/>
  <c r="AD99" i="43" s="1"/>
  <c r="BD99" i="43"/>
  <c r="BC99" i="43"/>
  <c r="AV99" i="43"/>
  <c r="AU99" i="43"/>
  <c r="AT99" i="43"/>
  <c r="AM99" i="43"/>
  <c r="AL99" i="43"/>
  <c r="AK99" i="43"/>
  <c r="AJ99" i="43"/>
  <c r="AI99" i="43"/>
  <c r="AH99" i="43"/>
  <c r="AG99" i="43"/>
  <c r="AF99" i="43"/>
  <c r="AE99" i="43"/>
  <c r="AC99" i="43"/>
  <c r="AB99" i="43"/>
  <c r="R99" i="43"/>
  <c r="M99" i="43"/>
  <c r="K99" i="43"/>
  <c r="BN98" i="43"/>
  <c r="AV98" i="43"/>
  <c r="AM98" i="43"/>
  <c r="AH98" i="43"/>
  <c r="AG98" i="43"/>
  <c r="AF98" i="43"/>
  <c r="BN97" i="43"/>
  <c r="AV97" i="43"/>
  <c r="AM97" i="43"/>
  <c r="AH97" i="43"/>
  <c r="AG97" i="43"/>
  <c r="AF97" i="43"/>
  <c r="BN96" i="43"/>
  <c r="AV96" i="43"/>
  <c r="AM96" i="43"/>
  <c r="AH96" i="43"/>
  <c r="AG96" i="43"/>
  <c r="AF96" i="43"/>
  <c r="BN95" i="43"/>
  <c r="BM95" i="43"/>
  <c r="BL95" i="43"/>
  <c r="BE95" i="43"/>
  <c r="BD95" i="43"/>
  <c r="BC95" i="43"/>
  <c r="AV95" i="43"/>
  <c r="AU95" i="43"/>
  <c r="AT95" i="43"/>
  <c r="AM95" i="43"/>
  <c r="AL95" i="43"/>
  <c r="AK95" i="43"/>
  <c r="AJ95" i="43"/>
  <c r="AI95" i="43"/>
  <c r="AH95" i="43"/>
  <c r="AG95" i="43"/>
  <c r="AF95" i="43"/>
  <c r="AE95" i="43"/>
  <c r="AC95" i="43"/>
  <c r="AB95" i="43"/>
  <c r="R95" i="43"/>
  <c r="M95" i="43"/>
  <c r="K95" i="43"/>
  <c r="BE94" i="43"/>
  <c r="AV94" i="43"/>
  <c r="AM94" i="43"/>
  <c r="AJ94" i="43"/>
  <c r="AI94" i="43"/>
  <c r="AH94" i="43"/>
  <c r="AG94" i="43"/>
  <c r="AF94" i="43"/>
  <c r="AE94" i="43"/>
  <c r="BE93" i="43"/>
  <c r="AV93" i="43"/>
  <c r="AM93" i="43"/>
  <c r="AD93" i="43" s="1"/>
  <c r="AJ93" i="43"/>
  <c r="AI93" i="43"/>
  <c r="AH93" i="43"/>
  <c r="AG93" i="43"/>
  <c r="AF93" i="43"/>
  <c r="AE93" i="43"/>
  <c r="BE92" i="43"/>
  <c r="AV92" i="43"/>
  <c r="AM92" i="43"/>
  <c r="AJ92" i="43"/>
  <c r="AI92" i="43"/>
  <c r="AH92" i="43"/>
  <c r="AG92" i="43"/>
  <c r="AF92" i="43"/>
  <c r="AE92" i="43"/>
  <c r="BN91" i="43"/>
  <c r="BM91" i="43"/>
  <c r="BL91" i="43"/>
  <c r="BE91" i="43"/>
  <c r="BD91" i="43"/>
  <c r="BC91" i="43"/>
  <c r="AV91" i="43"/>
  <c r="AU91" i="43"/>
  <c r="AT91" i="43"/>
  <c r="AM91" i="43"/>
  <c r="AD91" i="43" s="1"/>
  <c r="AL91" i="43"/>
  <c r="AK91" i="43"/>
  <c r="AJ91" i="43"/>
  <c r="AI91" i="43"/>
  <c r="AH91" i="43"/>
  <c r="AG91" i="43"/>
  <c r="AF91" i="43"/>
  <c r="AE91" i="43"/>
  <c r="AC91" i="43"/>
  <c r="AB91" i="43"/>
  <c r="R91" i="43"/>
  <c r="M91" i="43"/>
  <c r="K91" i="43"/>
  <c r="BE90" i="43"/>
  <c r="AM90" i="43"/>
  <c r="AJ90" i="43"/>
  <c r="AH90" i="43"/>
  <c r="AG90" i="43"/>
  <c r="AF90" i="43"/>
  <c r="BE89" i="43"/>
  <c r="AM89" i="43"/>
  <c r="AJ89" i="43"/>
  <c r="AH89" i="43"/>
  <c r="AG89" i="43"/>
  <c r="AF89" i="43"/>
  <c r="BE88" i="43"/>
  <c r="AM88" i="43"/>
  <c r="AJ88" i="43"/>
  <c r="AH88" i="43"/>
  <c r="AG88" i="43"/>
  <c r="AF88" i="43"/>
  <c r="BN87" i="43"/>
  <c r="BM87" i="43"/>
  <c r="BL87" i="43"/>
  <c r="BE87" i="43"/>
  <c r="BD87" i="43"/>
  <c r="BC87" i="43"/>
  <c r="AV87" i="43"/>
  <c r="AU87" i="43"/>
  <c r="AT87" i="43"/>
  <c r="AM87" i="43"/>
  <c r="AL87" i="43"/>
  <c r="AK87" i="43"/>
  <c r="AJ87" i="43"/>
  <c r="AI87" i="43"/>
  <c r="AH87" i="43"/>
  <c r="AG87" i="43"/>
  <c r="AF87" i="43"/>
  <c r="AE87" i="43"/>
  <c r="AC87" i="43"/>
  <c r="AB87" i="43"/>
  <c r="R87" i="43"/>
  <c r="M87" i="43"/>
  <c r="K87" i="43"/>
  <c r="BN86" i="43"/>
  <c r="AV86" i="43"/>
  <c r="AM86" i="43"/>
  <c r="AH86" i="43"/>
  <c r="AG86" i="43"/>
  <c r="AF86" i="43"/>
  <c r="BN85" i="43"/>
  <c r="AV85" i="43"/>
  <c r="AM85" i="43"/>
  <c r="AH85" i="43"/>
  <c r="AG85" i="43"/>
  <c r="AF85" i="43"/>
  <c r="BN84" i="43"/>
  <c r="AV84" i="43"/>
  <c r="AM84" i="43"/>
  <c r="AH84" i="43"/>
  <c r="AG84" i="43"/>
  <c r="AF84" i="43"/>
  <c r="BN83" i="43"/>
  <c r="BM83" i="43"/>
  <c r="BL83" i="43"/>
  <c r="BE83" i="43"/>
  <c r="BD83" i="43"/>
  <c r="BC83" i="43"/>
  <c r="AV83" i="43"/>
  <c r="AU83" i="43"/>
  <c r="AT83" i="43"/>
  <c r="AM83" i="43"/>
  <c r="AL83" i="43"/>
  <c r="AK83" i="43"/>
  <c r="AJ83" i="43"/>
  <c r="AI83" i="43"/>
  <c r="AH83" i="43"/>
  <c r="AG83" i="43"/>
  <c r="AF83" i="43"/>
  <c r="AE83" i="43"/>
  <c r="AC83" i="43"/>
  <c r="AB83" i="43"/>
  <c r="R83" i="43"/>
  <c r="M83" i="43"/>
  <c r="K83" i="43"/>
  <c r="BE82" i="43"/>
  <c r="AV82" i="43"/>
  <c r="AM82" i="43"/>
  <c r="AJ82" i="43"/>
  <c r="AI82" i="43"/>
  <c r="AH82" i="43"/>
  <c r="AG82" i="43"/>
  <c r="AF82" i="43"/>
  <c r="BE81" i="43"/>
  <c r="AV81" i="43"/>
  <c r="AM81" i="43"/>
  <c r="AJ81" i="43"/>
  <c r="AI81" i="43"/>
  <c r="AH81" i="43"/>
  <c r="AG81" i="43"/>
  <c r="AF81" i="43"/>
  <c r="BE80" i="43"/>
  <c r="AV80" i="43"/>
  <c r="AM80" i="43"/>
  <c r="AJ80" i="43"/>
  <c r="AI80" i="43"/>
  <c r="AH80" i="43"/>
  <c r="AG80" i="43"/>
  <c r="AF80" i="43"/>
  <c r="BN79" i="43"/>
  <c r="BM79" i="43"/>
  <c r="BL79" i="43"/>
  <c r="BE79" i="43"/>
  <c r="BD79" i="43"/>
  <c r="BC79" i="43"/>
  <c r="AV79" i="43"/>
  <c r="AU79" i="43"/>
  <c r="AT79" i="43"/>
  <c r="AM79" i="43"/>
  <c r="AL79" i="43"/>
  <c r="AK79" i="43"/>
  <c r="AJ79" i="43"/>
  <c r="AI79" i="43"/>
  <c r="AH79" i="43"/>
  <c r="AG79" i="43"/>
  <c r="AF79" i="43"/>
  <c r="AE79" i="43"/>
  <c r="AC79" i="43"/>
  <c r="AB79" i="43"/>
  <c r="R79" i="43"/>
  <c r="M79" i="43"/>
  <c r="K79" i="43"/>
  <c r="BN78" i="43"/>
  <c r="AV78" i="43"/>
  <c r="AM78" i="43"/>
  <c r="AJ78" i="43"/>
  <c r="AI78" i="43"/>
  <c r="AH78" i="43"/>
  <c r="AG78" i="43"/>
  <c r="AF78" i="43"/>
  <c r="BN77" i="43"/>
  <c r="AV77" i="43"/>
  <c r="AM77" i="43"/>
  <c r="AJ77" i="43"/>
  <c r="AI77" i="43"/>
  <c r="AH77" i="43"/>
  <c r="AG77" i="43"/>
  <c r="AF77" i="43"/>
  <c r="BN76" i="43"/>
  <c r="AV76" i="43"/>
  <c r="AM76" i="43"/>
  <c r="AJ76" i="43"/>
  <c r="AI76" i="43"/>
  <c r="AH76" i="43"/>
  <c r="AG76" i="43"/>
  <c r="AF76" i="43"/>
  <c r="BN75" i="43"/>
  <c r="BM75" i="43"/>
  <c r="BL75" i="43"/>
  <c r="BE75" i="43"/>
  <c r="BD75" i="43"/>
  <c r="BC75" i="43"/>
  <c r="AV75" i="43"/>
  <c r="AU75" i="43"/>
  <c r="AT75" i="43"/>
  <c r="AM75" i="43"/>
  <c r="AL75" i="43"/>
  <c r="AK75" i="43"/>
  <c r="AJ75" i="43"/>
  <c r="AI75" i="43"/>
  <c r="AH75" i="43"/>
  <c r="AG75" i="43"/>
  <c r="AF75" i="43"/>
  <c r="AE75" i="43"/>
  <c r="AC75" i="43"/>
  <c r="AB75" i="43"/>
  <c r="R75" i="43"/>
  <c r="M75" i="43"/>
  <c r="K75" i="43"/>
  <c r="BN74" i="43"/>
  <c r="BE74" i="43"/>
  <c r="AM74" i="43"/>
  <c r="AD74" i="43" s="1"/>
  <c r="AJ74" i="43"/>
  <c r="AI74" i="43"/>
  <c r="AH74" i="43"/>
  <c r="AG74" i="43"/>
  <c r="AF74" i="43"/>
  <c r="AE74" i="43"/>
  <c r="BN73" i="43"/>
  <c r="BE73" i="43"/>
  <c r="AD73" i="43" s="1"/>
  <c r="AM73" i="43"/>
  <c r="AJ73" i="43"/>
  <c r="AI73" i="43"/>
  <c r="AH73" i="43"/>
  <c r="AG73" i="43"/>
  <c r="AF73" i="43"/>
  <c r="AE73" i="43"/>
  <c r="BN72" i="43"/>
  <c r="BE72" i="43"/>
  <c r="AM72" i="43"/>
  <c r="AJ72" i="43"/>
  <c r="AI72" i="43"/>
  <c r="AH72" i="43"/>
  <c r="AG72" i="43"/>
  <c r="AF72" i="43"/>
  <c r="AE72" i="43"/>
  <c r="BN71" i="43"/>
  <c r="BM71" i="43"/>
  <c r="BL71" i="43"/>
  <c r="BE71" i="43"/>
  <c r="BD71" i="43"/>
  <c r="BC71" i="43"/>
  <c r="AV71" i="43"/>
  <c r="AU71" i="43"/>
  <c r="AT71" i="43"/>
  <c r="AM71" i="43"/>
  <c r="AD71" i="43" s="1"/>
  <c r="AL71" i="43"/>
  <c r="AK71" i="43"/>
  <c r="AJ71" i="43"/>
  <c r="AI71" i="43"/>
  <c r="AH71" i="43"/>
  <c r="AG71" i="43"/>
  <c r="AF71" i="43"/>
  <c r="AE71" i="43"/>
  <c r="AC71" i="43"/>
  <c r="AB71" i="43"/>
  <c r="R71" i="43"/>
  <c r="M71" i="43"/>
  <c r="K71" i="43"/>
  <c r="BE70" i="43"/>
  <c r="AV70" i="43"/>
  <c r="AM70" i="43"/>
  <c r="AJ70" i="43"/>
  <c r="AI70" i="43"/>
  <c r="AH70" i="43"/>
  <c r="AG70" i="43"/>
  <c r="AF70" i="43"/>
  <c r="AE70" i="43"/>
  <c r="BE69" i="43"/>
  <c r="AV69" i="43"/>
  <c r="AM69" i="43"/>
  <c r="AJ69" i="43"/>
  <c r="AI69" i="43"/>
  <c r="AH69" i="43"/>
  <c r="AG69" i="43"/>
  <c r="AF69" i="43"/>
  <c r="AE69" i="43"/>
  <c r="BE68" i="43"/>
  <c r="AV68" i="43"/>
  <c r="AD68" i="43" s="1"/>
  <c r="AM68" i="43"/>
  <c r="AJ68" i="43"/>
  <c r="AI68" i="43"/>
  <c r="AH68" i="43"/>
  <c r="AG68" i="43"/>
  <c r="AF68" i="43"/>
  <c r="AE68" i="43"/>
  <c r="BN67" i="43"/>
  <c r="BM67" i="43"/>
  <c r="BL67" i="43"/>
  <c r="BE67" i="43"/>
  <c r="BD67" i="43"/>
  <c r="BC67" i="43"/>
  <c r="AV67" i="43"/>
  <c r="AU67" i="43"/>
  <c r="AT67" i="43"/>
  <c r="AM67" i="43"/>
  <c r="AL67" i="43"/>
  <c r="AK67" i="43"/>
  <c r="AJ67" i="43"/>
  <c r="AI67" i="43"/>
  <c r="AH67" i="43"/>
  <c r="AG67" i="43"/>
  <c r="AF67" i="43"/>
  <c r="AE67" i="43"/>
  <c r="AC67" i="43"/>
  <c r="AB67" i="43"/>
  <c r="R67" i="43"/>
  <c r="M67" i="43"/>
  <c r="K67" i="43"/>
  <c r="BN66" i="43"/>
  <c r="BE66" i="43"/>
  <c r="AV66" i="43"/>
  <c r="AM66" i="43"/>
  <c r="AJ66" i="43"/>
  <c r="AI66" i="43"/>
  <c r="AH66" i="43"/>
  <c r="AG66" i="43"/>
  <c r="AF66" i="43"/>
  <c r="AE66" i="43"/>
  <c r="BN65" i="43"/>
  <c r="BE65" i="43"/>
  <c r="AV65" i="43"/>
  <c r="AM65" i="43"/>
  <c r="AJ65" i="43"/>
  <c r="AI65" i="43"/>
  <c r="AH65" i="43"/>
  <c r="AG65" i="43"/>
  <c r="AF65" i="43"/>
  <c r="AE65" i="43"/>
  <c r="BN64" i="43"/>
  <c r="BE64" i="43"/>
  <c r="AV64" i="43"/>
  <c r="AM64" i="43"/>
  <c r="AJ64" i="43"/>
  <c r="AI64" i="43"/>
  <c r="AH64" i="43"/>
  <c r="AG64" i="43"/>
  <c r="AF64" i="43"/>
  <c r="AE64" i="43"/>
  <c r="BN63" i="43"/>
  <c r="BM63" i="43"/>
  <c r="BL63" i="43"/>
  <c r="BE63" i="43"/>
  <c r="BD63" i="43"/>
  <c r="BC63" i="43"/>
  <c r="AV63" i="43"/>
  <c r="AU63" i="43"/>
  <c r="AT63" i="43"/>
  <c r="AM63" i="43"/>
  <c r="AL63" i="43"/>
  <c r="AK63" i="43"/>
  <c r="AJ63" i="43"/>
  <c r="AI63" i="43"/>
  <c r="AH63" i="43"/>
  <c r="AG63" i="43"/>
  <c r="AF63" i="43"/>
  <c r="AE63" i="43"/>
  <c r="AD63" i="43"/>
  <c r="AC63" i="43"/>
  <c r="AB63" i="43"/>
  <c r="R63" i="43"/>
  <c r="M63" i="43"/>
  <c r="K63" i="43"/>
  <c r="AJ62" i="43"/>
  <c r="AI62" i="43"/>
  <c r="AH62" i="43"/>
  <c r="AG62" i="43"/>
  <c r="AF62" i="43"/>
  <c r="AE62" i="43"/>
  <c r="AD62" i="43"/>
  <c r="AJ61" i="43"/>
  <c r="AI61" i="43"/>
  <c r="AH61" i="43"/>
  <c r="AG61" i="43"/>
  <c r="AF61" i="43"/>
  <c r="AE61" i="43"/>
  <c r="AD61" i="43"/>
  <c r="AJ60" i="43"/>
  <c r="AI60" i="43"/>
  <c r="AH60" i="43"/>
  <c r="AG60" i="43"/>
  <c r="AF60" i="43"/>
  <c r="AE60" i="43"/>
  <c r="AD60" i="43"/>
  <c r="BN59" i="43"/>
  <c r="BM59" i="43"/>
  <c r="BL59" i="43"/>
  <c r="BE59" i="43"/>
  <c r="BD59" i="43"/>
  <c r="BC59" i="43"/>
  <c r="AV59" i="43"/>
  <c r="AU59" i="43"/>
  <c r="AT59" i="43"/>
  <c r="AM59" i="43"/>
  <c r="AD59" i="43" s="1"/>
  <c r="AL59" i="43"/>
  <c r="AK59" i="43"/>
  <c r="AJ59" i="43"/>
  <c r="AI59" i="43"/>
  <c r="AH59" i="43"/>
  <c r="AG59" i="43"/>
  <c r="AF59" i="43"/>
  <c r="AE59" i="43"/>
  <c r="AC59" i="43"/>
  <c r="AB59" i="43"/>
  <c r="R59" i="43"/>
  <c r="M59" i="43"/>
  <c r="K59" i="43"/>
  <c r="BE58" i="43"/>
  <c r="AM58" i="43"/>
  <c r="AJ58" i="43"/>
  <c r="AH58" i="43"/>
  <c r="AG58" i="43"/>
  <c r="AF58" i="43"/>
  <c r="BE57" i="43"/>
  <c r="AM57" i="43"/>
  <c r="AJ57" i="43"/>
  <c r="AH57" i="43"/>
  <c r="AG57" i="43"/>
  <c r="AF57" i="43"/>
  <c r="BE56" i="43"/>
  <c r="AM56" i="43"/>
  <c r="AJ56" i="43"/>
  <c r="AH56" i="43"/>
  <c r="AG56" i="43"/>
  <c r="AF56" i="43"/>
  <c r="BN55" i="43"/>
  <c r="BM55" i="43"/>
  <c r="BL55" i="43"/>
  <c r="BE55" i="43"/>
  <c r="BD55" i="43"/>
  <c r="BC55" i="43"/>
  <c r="AV55" i="43"/>
  <c r="AU55" i="43"/>
  <c r="AT55" i="43"/>
  <c r="AM55" i="43"/>
  <c r="AL55" i="43"/>
  <c r="AK55" i="43"/>
  <c r="AJ55" i="43"/>
  <c r="AI55" i="43"/>
  <c r="AH55" i="43"/>
  <c r="AG55" i="43"/>
  <c r="AF55" i="43"/>
  <c r="AE55" i="43"/>
  <c r="AC55" i="43"/>
  <c r="AB55" i="43"/>
  <c r="R55" i="43"/>
  <c r="M55" i="43"/>
  <c r="K55" i="43"/>
  <c r="AM54" i="43"/>
  <c r="AJ54" i="43"/>
  <c r="AH54" i="43"/>
  <c r="AG54" i="43"/>
  <c r="AF54" i="43"/>
  <c r="AM53" i="43"/>
  <c r="AJ53" i="43"/>
  <c r="AH53" i="43"/>
  <c r="AG53" i="43"/>
  <c r="AF53" i="43"/>
  <c r="AM52" i="43"/>
  <c r="AJ52" i="43"/>
  <c r="AH52" i="43"/>
  <c r="AG52" i="43"/>
  <c r="AF52" i="43"/>
  <c r="BN51" i="43"/>
  <c r="BM51" i="43"/>
  <c r="BL51" i="43"/>
  <c r="BE51" i="43"/>
  <c r="BD51" i="43"/>
  <c r="BC51" i="43"/>
  <c r="AV51" i="43"/>
  <c r="AU51" i="43"/>
  <c r="AT51" i="43"/>
  <c r="AM51" i="43"/>
  <c r="AL51" i="43"/>
  <c r="AK51" i="43"/>
  <c r="AJ51" i="43"/>
  <c r="AI51" i="43"/>
  <c r="AH51" i="43"/>
  <c r="AG51" i="43"/>
  <c r="AF51" i="43"/>
  <c r="AE51" i="43"/>
  <c r="AC51" i="43"/>
  <c r="AB51" i="43"/>
  <c r="R51" i="43"/>
  <c r="M51" i="43"/>
  <c r="K51" i="43"/>
  <c r="AJ50" i="43"/>
  <c r="AI50" i="43"/>
  <c r="AH50" i="43"/>
  <c r="AG50" i="43"/>
  <c r="AF50" i="43"/>
  <c r="AJ49" i="43"/>
  <c r="AI49" i="43"/>
  <c r="AH49" i="43"/>
  <c r="AG49" i="43"/>
  <c r="AF49" i="43"/>
  <c r="AJ48" i="43"/>
  <c r="AI48" i="43"/>
  <c r="AH48" i="43"/>
  <c r="AG48" i="43"/>
  <c r="AF48" i="43"/>
  <c r="BN47" i="43"/>
  <c r="BM47" i="43"/>
  <c r="BL47" i="43"/>
  <c r="BE47" i="43"/>
  <c r="BD47" i="43"/>
  <c r="BC47" i="43"/>
  <c r="AV47" i="43"/>
  <c r="AU47" i="43"/>
  <c r="AT47" i="43"/>
  <c r="AM47" i="43"/>
  <c r="AL47" i="43"/>
  <c r="AK47" i="43"/>
  <c r="AJ47" i="43"/>
  <c r="AI47" i="43"/>
  <c r="AH47" i="43"/>
  <c r="AG47" i="43"/>
  <c r="AF47" i="43"/>
  <c r="AE47" i="43"/>
  <c r="AC47" i="43"/>
  <c r="AB47" i="43"/>
  <c r="R47" i="43"/>
  <c r="M47" i="43"/>
  <c r="K47" i="43"/>
  <c r="BN46" i="43"/>
  <c r="AV46" i="43"/>
  <c r="AM46" i="43"/>
  <c r="AH46" i="43"/>
  <c r="AG46" i="43"/>
  <c r="AF46" i="43"/>
  <c r="BN45" i="43"/>
  <c r="AV45" i="43"/>
  <c r="AM45" i="43"/>
  <c r="AH45" i="43"/>
  <c r="AG45" i="43"/>
  <c r="AF45" i="43"/>
  <c r="BN44" i="43"/>
  <c r="AV44" i="43"/>
  <c r="AM44" i="43"/>
  <c r="AH44" i="43"/>
  <c r="AG44" i="43"/>
  <c r="AF44" i="43"/>
  <c r="BN43" i="43"/>
  <c r="BM43" i="43"/>
  <c r="BL43" i="43"/>
  <c r="BE43" i="43"/>
  <c r="BD43" i="43"/>
  <c r="BC43" i="43"/>
  <c r="AV43" i="43"/>
  <c r="AU43" i="43"/>
  <c r="AT43" i="43"/>
  <c r="AM43" i="43"/>
  <c r="AL43" i="43"/>
  <c r="AK43" i="43"/>
  <c r="AJ43" i="43"/>
  <c r="AI43" i="43"/>
  <c r="AH43" i="43"/>
  <c r="AG43" i="43"/>
  <c r="AF43" i="43"/>
  <c r="AE43" i="43"/>
  <c r="AC43" i="43"/>
  <c r="AB43" i="43"/>
  <c r="R43" i="43"/>
  <c r="M43" i="43"/>
  <c r="K43" i="43"/>
  <c r="BN42" i="43"/>
  <c r="AV42" i="43"/>
  <c r="AM42" i="43"/>
  <c r="AH42" i="43"/>
  <c r="AG42" i="43"/>
  <c r="AF42" i="43"/>
  <c r="BN41" i="43"/>
  <c r="AV41" i="43"/>
  <c r="AM41" i="43"/>
  <c r="AH41" i="43"/>
  <c r="AG41" i="43"/>
  <c r="AF41" i="43"/>
  <c r="BN40" i="43"/>
  <c r="AV40" i="43"/>
  <c r="AM40" i="43"/>
  <c r="AH40" i="43"/>
  <c r="AG40" i="43"/>
  <c r="AF40" i="43"/>
  <c r="BN39" i="43"/>
  <c r="BM39" i="43"/>
  <c r="BL39" i="43"/>
  <c r="BE39" i="43"/>
  <c r="BD39" i="43"/>
  <c r="BC39" i="43"/>
  <c r="AV39" i="43"/>
  <c r="AU39" i="43"/>
  <c r="AT39" i="43"/>
  <c r="AM39" i="43"/>
  <c r="AD39" i="43" s="1"/>
  <c r="AL39" i="43"/>
  <c r="AK39" i="43"/>
  <c r="AJ39" i="43"/>
  <c r="AI39" i="43"/>
  <c r="AH39" i="43"/>
  <c r="AG39" i="43"/>
  <c r="AF39" i="43"/>
  <c r="AE39" i="43"/>
  <c r="AC39" i="43"/>
  <c r="AB39" i="43"/>
  <c r="R39" i="43"/>
  <c r="M39" i="43"/>
  <c r="K39" i="43"/>
  <c r="BN38" i="43"/>
  <c r="BE38" i="43"/>
  <c r="AV38" i="43"/>
  <c r="AM38" i="43"/>
  <c r="AJ38" i="43"/>
  <c r="AI38" i="43"/>
  <c r="AH38" i="43"/>
  <c r="AG38" i="43"/>
  <c r="AF38" i="43"/>
  <c r="AE38" i="43"/>
  <c r="BN37" i="43"/>
  <c r="BE37" i="43"/>
  <c r="AV37" i="43"/>
  <c r="AM37" i="43"/>
  <c r="AJ37" i="43"/>
  <c r="AI37" i="43"/>
  <c r="AH37" i="43"/>
  <c r="AG37" i="43"/>
  <c r="AF37" i="43"/>
  <c r="AE37" i="43"/>
  <c r="BN36" i="43"/>
  <c r="BE36" i="43"/>
  <c r="AV36" i="43"/>
  <c r="AM36" i="43"/>
  <c r="AD36" i="43" s="1"/>
  <c r="AJ36" i="43"/>
  <c r="AI36" i="43"/>
  <c r="AH36" i="43"/>
  <c r="AG36" i="43"/>
  <c r="AF36" i="43"/>
  <c r="AE36" i="43"/>
  <c r="BN35" i="43"/>
  <c r="BM35" i="43"/>
  <c r="BL35" i="43"/>
  <c r="BE35" i="43"/>
  <c r="BD35" i="43"/>
  <c r="BC35" i="43"/>
  <c r="AV35" i="43"/>
  <c r="AU35" i="43"/>
  <c r="AT35" i="43"/>
  <c r="AM35" i="43"/>
  <c r="AL35" i="43"/>
  <c r="AK35" i="43"/>
  <c r="AJ35" i="43"/>
  <c r="AI35" i="43"/>
  <c r="AH35" i="43"/>
  <c r="AG35" i="43"/>
  <c r="AF35" i="43"/>
  <c r="AE35" i="43"/>
  <c r="AC35" i="43"/>
  <c r="AB35" i="43"/>
  <c r="R35" i="43"/>
  <c r="M35" i="43"/>
  <c r="K35" i="43"/>
  <c r="BN34" i="43"/>
  <c r="AM34" i="43"/>
  <c r="AJ34" i="43"/>
  <c r="AI34" i="43"/>
  <c r="AH34" i="43"/>
  <c r="AG34" i="43"/>
  <c r="AF34" i="43"/>
  <c r="AE34" i="43"/>
  <c r="BN33" i="43"/>
  <c r="AD33" i="43" s="1"/>
  <c r="AM33" i="43"/>
  <c r="AJ33" i="43"/>
  <c r="AI33" i="43"/>
  <c r="AH33" i="43"/>
  <c r="AG33" i="43"/>
  <c r="AF33" i="43"/>
  <c r="AE33" i="43"/>
  <c r="BN32" i="43"/>
  <c r="AM32" i="43"/>
  <c r="AD32" i="43" s="1"/>
  <c r="AJ32" i="43"/>
  <c r="AI32" i="43"/>
  <c r="AH32" i="43"/>
  <c r="AG32" i="43"/>
  <c r="AF32" i="43"/>
  <c r="AE32" i="43"/>
  <c r="BN31" i="43"/>
  <c r="BM31" i="43"/>
  <c r="BL31" i="43"/>
  <c r="BE31" i="43"/>
  <c r="BD31" i="43"/>
  <c r="BC31" i="43"/>
  <c r="AV31" i="43"/>
  <c r="AU31" i="43"/>
  <c r="AT31" i="43"/>
  <c r="AM31" i="43"/>
  <c r="AD31" i="43" s="1"/>
  <c r="AL31" i="43"/>
  <c r="AK31" i="43"/>
  <c r="AJ31" i="43"/>
  <c r="AI31" i="43"/>
  <c r="AH31" i="43"/>
  <c r="AG31" i="43"/>
  <c r="AF31" i="43"/>
  <c r="AE31" i="43"/>
  <c r="AC31" i="43"/>
  <c r="AB31" i="43"/>
  <c r="R31" i="43"/>
  <c r="M31" i="43"/>
  <c r="K31" i="43"/>
  <c r="BN30" i="43"/>
  <c r="BE30" i="43"/>
  <c r="AV30" i="43"/>
  <c r="AM30" i="43"/>
  <c r="AJ30" i="43"/>
  <c r="AH30" i="43"/>
  <c r="AG30" i="43"/>
  <c r="AF30" i="43"/>
  <c r="BN29" i="43"/>
  <c r="BE29" i="43"/>
  <c r="AV29" i="43"/>
  <c r="AM29" i="43"/>
  <c r="AJ29" i="43"/>
  <c r="AH29" i="43"/>
  <c r="AG29" i="43"/>
  <c r="AF29" i="43"/>
  <c r="BN28" i="43"/>
  <c r="BE28" i="43"/>
  <c r="AV28" i="43"/>
  <c r="AM28" i="43"/>
  <c r="AJ28" i="43"/>
  <c r="AH28" i="43"/>
  <c r="AG28" i="43"/>
  <c r="AF28" i="43"/>
  <c r="BN27" i="43"/>
  <c r="BM27" i="43"/>
  <c r="BL27" i="43"/>
  <c r="BE27" i="43"/>
  <c r="BD27" i="43"/>
  <c r="BC27" i="43"/>
  <c r="AV27" i="43"/>
  <c r="AU27" i="43"/>
  <c r="AT27" i="43"/>
  <c r="AM27" i="43"/>
  <c r="AL27" i="43"/>
  <c r="AK27" i="43"/>
  <c r="AJ27" i="43"/>
  <c r="AI27" i="43"/>
  <c r="AH27" i="43"/>
  <c r="AG27" i="43"/>
  <c r="AF27" i="43"/>
  <c r="AE27" i="43"/>
  <c r="AC27" i="43"/>
  <c r="AB27" i="43"/>
  <c r="R27" i="43"/>
  <c r="M27" i="43"/>
  <c r="K27" i="43"/>
  <c r="BN26" i="43"/>
  <c r="BE26" i="43"/>
  <c r="AV26" i="43"/>
  <c r="AM26" i="43"/>
  <c r="AJ26" i="43"/>
  <c r="AI26" i="43"/>
  <c r="AH26" i="43"/>
  <c r="AG26" i="43"/>
  <c r="AF26" i="43"/>
  <c r="AE26" i="43"/>
  <c r="BN25" i="43"/>
  <c r="BE25" i="43"/>
  <c r="AV25" i="43"/>
  <c r="AM25" i="43"/>
  <c r="AJ25" i="43"/>
  <c r="AI25" i="43"/>
  <c r="AH25" i="43"/>
  <c r="AG25" i="43"/>
  <c r="AF25" i="43"/>
  <c r="AE25" i="43"/>
  <c r="BN24" i="43"/>
  <c r="BE24" i="43"/>
  <c r="AV24" i="43"/>
  <c r="AM24" i="43"/>
  <c r="AD24" i="43" s="1"/>
  <c r="AJ24" i="43"/>
  <c r="AI24" i="43"/>
  <c r="AH24" i="43"/>
  <c r="AG24" i="43"/>
  <c r="AF24" i="43"/>
  <c r="AE24" i="43"/>
  <c r="BN23" i="43"/>
  <c r="AD23" i="43" s="1"/>
  <c r="BM23" i="43"/>
  <c r="BL23" i="43"/>
  <c r="BE23" i="43"/>
  <c r="BD23" i="43"/>
  <c r="BC23" i="43"/>
  <c r="AV23" i="43"/>
  <c r="AU23" i="43"/>
  <c r="AT23" i="43"/>
  <c r="AM23" i="43"/>
  <c r="AL23" i="43"/>
  <c r="AK23" i="43"/>
  <c r="AJ23" i="43"/>
  <c r="AI23" i="43"/>
  <c r="AH23" i="43"/>
  <c r="AG23" i="43"/>
  <c r="AF23" i="43"/>
  <c r="AE23" i="43"/>
  <c r="AC23" i="43"/>
  <c r="AB23" i="43"/>
  <c r="R23" i="43"/>
  <c r="M23" i="43"/>
  <c r="K23" i="43"/>
  <c r="BN22" i="43"/>
  <c r="BE22" i="43"/>
  <c r="AV22" i="43"/>
  <c r="AM22" i="43"/>
  <c r="AJ22" i="43"/>
  <c r="AI22" i="43"/>
  <c r="AH22" i="43"/>
  <c r="AG22" i="43"/>
  <c r="AF22" i="43"/>
  <c r="AE22" i="43"/>
  <c r="BN21" i="43"/>
  <c r="BE21" i="43"/>
  <c r="AV21" i="43"/>
  <c r="AM21" i="43"/>
  <c r="AD21" i="43" s="1"/>
  <c r="AJ21" i="43"/>
  <c r="AI21" i="43"/>
  <c r="AH21" i="43"/>
  <c r="AG21" i="43"/>
  <c r="AF21" i="43"/>
  <c r="AE21" i="43"/>
  <c r="BN20" i="43"/>
  <c r="BE20" i="43"/>
  <c r="AV20" i="43"/>
  <c r="AM20" i="43"/>
  <c r="AJ20" i="43"/>
  <c r="AI20" i="43"/>
  <c r="AH20" i="43"/>
  <c r="AG20" i="43"/>
  <c r="AF20" i="43"/>
  <c r="AE20" i="43"/>
  <c r="BN19" i="43"/>
  <c r="BM19" i="43"/>
  <c r="BL19" i="43"/>
  <c r="BD19" i="43"/>
  <c r="BC19" i="43"/>
  <c r="AV19" i="43"/>
  <c r="AU19" i="43"/>
  <c r="AT19" i="43"/>
  <c r="AM19" i="43"/>
  <c r="AD19" i="43" s="1"/>
  <c r="AL19" i="43"/>
  <c r="AK19" i="43"/>
  <c r="AJ19" i="43"/>
  <c r="AI19" i="43"/>
  <c r="AH19" i="43"/>
  <c r="AG19" i="43"/>
  <c r="AF19" i="43"/>
  <c r="AE19" i="43"/>
  <c r="AC19" i="43"/>
  <c r="AB19" i="43"/>
  <c r="R19" i="43"/>
  <c r="M19" i="43"/>
  <c r="K19" i="43"/>
  <c r="BN18" i="43"/>
  <c r="AM18" i="43"/>
  <c r="AD18" i="43" s="1"/>
  <c r="AJ18" i="43"/>
  <c r="AI18" i="43"/>
  <c r="AH18" i="43"/>
  <c r="AG18" i="43"/>
  <c r="AF18" i="43"/>
  <c r="AE18" i="43"/>
  <c r="BN17" i="43"/>
  <c r="AM17" i="43"/>
  <c r="AD17" i="43" s="1"/>
  <c r="AJ17" i="43"/>
  <c r="AI17" i="43"/>
  <c r="AH17" i="43"/>
  <c r="AG17" i="43"/>
  <c r="AF17" i="43"/>
  <c r="AE17" i="43"/>
  <c r="BN16" i="43"/>
  <c r="AM16" i="43"/>
  <c r="AD16" i="43" s="1"/>
  <c r="AJ16" i="43"/>
  <c r="AI16" i="43"/>
  <c r="AH16" i="43"/>
  <c r="AG16" i="43"/>
  <c r="AF16" i="43"/>
  <c r="AE16" i="43"/>
  <c r="BN15" i="43"/>
  <c r="BM15" i="43"/>
  <c r="BL15" i="43"/>
  <c r="BE15" i="43"/>
  <c r="BD15" i="43"/>
  <c r="BC15" i="43"/>
  <c r="AV15" i="43"/>
  <c r="AU15" i="43"/>
  <c r="AT15" i="43"/>
  <c r="AM15" i="43"/>
  <c r="AL15" i="43"/>
  <c r="AK15" i="43"/>
  <c r="AJ15" i="43"/>
  <c r="AI15" i="43"/>
  <c r="AH15" i="43"/>
  <c r="AG15" i="43"/>
  <c r="AF15" i="43"/>
  <c r="AE15" i="43"/>
  <c r="AC15" i="43"/>
  <c r="AB15" i="43"/>
  <c r="R15" i="43"/>
  <c r="M15" i="43"/>
  <c r="K15" i="43"/>
  <c r="BN14" i="43"/>
  <c r="BE14" i="43"/>
  <c r="AV14" i="43"/>
  <c r="AM14" i="43"/>
  <c r="AJ14" i="43"/>
  <c r="AI14" i="43"/>
  <c r="AH14" i="43"/>
  <c r="AG14" i="43"/>
  <c r="AF14" i="43"/>
  <c r="AE14" i="43"/>
  <c r="BN13" i="43"/>
  <c r="BE13" i="43"/>
  <c r="AV13" i="43"/>
  <c r="AM13" i="43"/>
  <c r="AJ13" i="43"/>
  <c r="AI13" i="43"/>
  <c r="AH13" i="43"/>
  <c r="AG13" i="43"/>
  <c r="AF13" i="43"/>
  <c r="AE13" i="43"/>
  <c r="BN12" i="43"/>
  <c r="BE12" i="43"/>
  <c r="AV12" i="43"/>
  <c r="AM12" i="43"/>
  <c r="AJ12" i="43"/>
  <c r="AI12" i="43"/>
  <c r="AH12" i="43"/>
  <c r="AG12" i="43"/>
  <c r="AF12" i="43"/>
  <c r="AE12" i="43"/>
  <c r="BN11" i="43"/>
  <c r="BM11" i="43"/>
  <c r="BL11" i="43"/>
  <c r="BE11" i="43"/>
  <c r="BD11" i="43"/>
  <c r="BC11" i="43"/>
  <c r="AV11" i="43"/>
  <c r="AU11" i="43"/>
  <c r="AT11" i="43"/>
  <c r="AM11" i="43"/>
  <c r="AL11" i="43"/>
  <c r="AK11" i="43"/>
  <c r="AJ11" i="43"/>
  <c r="AI11" i="43"/>
  <c r="AH11" i="43"/>
  <c r="AG11" i="43"/>
  <c r="AF11" i="43"/>
  <c r="AE11" i="43"/>
  <c r="AC11" i="43"/>
  <c r="AB11" i="43"/>
  <c r="R11" i="43"/>
  <c r="M11" i="43"/>
  <c r="K11" i="43"/>
  <c r="BX5" i="43"/>
  <c r="BF5" i="43"/>
  <c r="AN5" i="43"/>
  <c r="W5" i="43"/>
  <c r="BX4" i="43"/>
  <c r="BF4" i="43"/>
  <c r="AN4" i="43"/>
  <c r="W4" i="43"/>
  <c r="BX3" i="43"/>
  <c r="BF3" i="43"/>
  <c r="AN3" i="43"/>
  <c r="W3" i="43"/>
  <c r="BX2" i="43"/>
  <c r="BF2" i="43"/>
  <c r="AN2" i="43"/>
  <c r="W2" i="43"/>
  <c r="AD83" i="43" l="1"/>
  <c r="AD95" i="43"/>
  <c r="AD20" i="43"/>
  <c r="AD72" i="43"/>
  <c r="AD75" i="43"/>
  <c r="AD92" i="43"/>
  <c r="AD66" i="43"/>
  <c r="AD55" i="43"/>
  <c r="AD79" i="43"/>
  <c r="AD35" i="43"/>
  <c r="AD11" i="43"/>
  <c r="AD14" i="43"/>
  <c r="AD26" i="43"/>
  <c r="AD34" i="43"/>
  <c r="AD43" i="43"/>
  <c r="AD127" i="43"/>
  <c r="AD25" i="43"/>
  <c r="AD87" i="43"/>
  <c r="AD101" i="43"/>
  <c r="AD13" i="43"/>
  <c r="AD27" i="43"/>
  <c r="AD70" i="43"/>
  <c r="AD111" i="43"/>
  <c r="AD12" i="43"/>
  <c r="AD38" i="43"/>
  <c r="AD51" i="43"/>
  <c r="AD65" i="43"/>
  <c r="AD67" i="43"/>
  <c r="AD15" i="43"/>
  <c r="AD22" i="43"/>
  <c r="AD37" i="43"/>
  <c r="AD47" i="43"/>
  <c r="AD64" i="43"/>
  <c r="AD69" i="43"/>
  <c r="AD94" i="43"/>
  <c r="AD100" i="43"/>
  <c r="AD117" i="43"/>
  <c r="BN154" i="42"/>
  <c r="BE154" i="42"/>
  <c r="AV154" i="42"/>
  <c r="AM154" i="42"/>
  <c r="AJ154" i="42"/>
  <c r="AI154" i="42"/>
  <c r="AH154" i="42"/>
  <c r="AG154" i="42"/>
  <c r="AF154" i="42"/>
  <c r="AE154" i="42"/>
  <c r="AD154" i="42"/>
  <c r="BN153" i="42"/>
  <c r="BE153" i="42"/>
  <c r="AV153" i="42"/>
  <c r="AM153" i="42"/>
  <c r="AJ153" i="42"/>
  <c r="AI153" i="42"/>
  <c r="AH153" i="42"/>
  <c r="AG153" i="42"/>
  <c r="AF153" i="42"/>
  <c r="AE153" i="42"/>
  <c r="BN152" i="42"/>
  <c r="BE152" i="42"/>
  <c r="AV152" i="42"/>
  <c r="AM152" i="42"/>
  <c r="AJ152" i="42"/>
  <c r="AI152" i="42"/>
  <c r="AH152" i="42"/>
  <c r="AG152" i="42"/>
  <c r="AF152" i="42"/>
  <c r="AE152" i="42"/>
  <c r="BN151" i="42"/>
  <c r="BM151" i="42"/>
  <c r="BL151" i="42"/>
  <c r="BE151" i="42"/>
  <c r="AD151" i="42" s="1"/>
  <c r="BD151" i="42"/>
  <c r="BC151" i="42"/>
  <c r="AV151" i="42"/>
  <c r="AU151" i="42"/>
  <c r="AT151" i="42"/>
  <c r="AM151" i="42"/>
  <c r="AL151" i="42"/>
  <c r="AK151" i="42"/>
  <c r="AJ151" i="42"/>
  <c r="AI151" i="42"/>
  <c r="AH151" i="42"/>
  <c r="AG151" i="42"/>
  <c r="AF151" i="42"/>
  <c r="AE151" i="42"/>
  <c r="AC151" i="42"/>
  <c r="AB151" i="42"/>
  <c r="R151" i="42"/>
  <c r="M151" i="42"/>
  <c r="K151" i="42"/>
  <c r="BN150" i="42"/>
  <c r="BE150" i="42"/>
  <c r="AV150" i="42"/>
  <c r="AM150" i="42"/>
  <c r="AJ150" i="42"/>
  <c r="AI150" i="42"/>
  <c r="AH150" i="42"/>
  <c r="AG150" i="42"/>
  <c r="AF150" i="42"/>
  <c r="AE150" i="42"/>
  <c r="BN149" i="42"/>
  <c r="BE149" i="42"/>
  <c r="AV149" i="42"/>
  <c r="AM149" i="42"/>
  <c r="AJ149" i="42"/>
  <c r="AI149" i="42"/>
  <c r="AH149" i="42"/>
  <c r="AG149" i="42"/>
  <c r="AF149" i="42"/>
  <c r="AE149" i="42"/>
  <c r="BN148" i="42"/>
  <c r="BE148" i="42"/>
  <c r="AV148" i="42"/>
  <c r="AM148" i="42"/>
  <c r="AJ148" i="42"/>
  <c r="AI148" i="42"/>
  <c r="AH148" i="42"/>
  <c r="AG148" i="42"/>
  <c r="AF148" i="42"/>
  <c r="AE148" i="42"/>
  <c r="BN147" i="42"/>
  <c r="BM147" i="42"/>
  <c r="BL147" i="42"/>
  <c r="BE147" i="42"/>
  <c r="BD147" i="42"/>
  <c r="BC147" i="42"/>
  <c r="AV147" i="42"/>
  <c r="AU147" i="42"/>
  <c r="AT147" i="42"/>
  <c r="AM147" i="42"/>
  <c r="AD147" i="42" s="1"/>
  <c r="AL147" i="42"/>
  <c r="AK147" i="42"/>
  <c r="AJ147" i="42"/>
  <c r="AI147" i="42"/>
  <c r="AH147" i="42"/>
  <c r="AG147" i="42"/>
  <c r="AF147" i="42"/>
  <c r="AE147" i="42"/>
  <c r="AC147" i="42"/>
  <c r="AB147" i="42"/>
  <c r="R147" i="42"/>
  <c r="M147" i="42"/>
  <c r="K147" i="42"/>
  <c r="BN146" i="42"/>
  <c r="BE146" i="42"/>
  <c r="AV146" i="42"/>
  <c r="AM146" i="42"/>
  <c r="AJ146" i="42"/>
  <c r="AI146" i="42"/>
  <c r="AH146" i="42"/>
  <c r="AG146" i="42"/>
  <c r="AF146" i="42"/>
  <c r="AE146" i="42"/>
  <c r="AD146" i="42"/>
  <c r="BN145" i="42"/>
  <c r="BE145" i="42"/>
  <c r="AV145" i="42"/>
  <c r="AM145" i="42"/>
  <c r="AJ145" i="42"/>
  <c r="AI145" i="42"/>
  <c r="AH145" i="42"/>
  <c r="AG145" i="42"/>
  <c r="AF145" i="42"/>
  <c r="AE145" i="42"/>
  <c r="AD145" i="42"/>
  <c r="BN144" i="42"/>
  <c r="AD144" i="42" s="1"/>
  <c r="BE144" i="42"/>
  <c r="AV144" i="42"/>
  <c r="AM144" i="42"/>
  <c r="AJ144" i="42"/>
  <c r="AI144" i="42"/>
  <c r="AH144" i="42"/>
  <c r="AG144" i="42"/>
  <c r="AF144" i="42"/>
  <c r="AE144" i="42"/>
  <c r="BN143" i="42"/>
  <c r="BM143" i="42"/>
  <c r="BL143" i="42"/>
  <c r="BE143" i="42"/>
  <c r="BD143" i="42"/>
  <c r="BC143" i="42"/>
  <c r="AV143" i="42"/>
  <c r="AU143" i="42"/>
  <c r="AT143" i="42"/>
  <c r="AM143" i="42"/>
  <c r="AL143" i="42"/>
  <c r="AK143" i="42"/>
  <c r="AJ143" i="42"/>
  <c r="AI143" i="42"/>
  <c r="AH143" i="42"/>
  <c r="AG143" i="42"/>
  <c r="AF143" i="42"/>
  <c r="AE143" i="42"/>
  <c r="AC143" i="42"/>
  <c r="AB143" i="42"/>
  <c r="R143" i="42"/>
  <c r="M143" i="42"/>
  <c r="K143" i="42"/>
  <c r="BN142" i="42"/>
  <c r="BE142" i="42"/>
  <c r="AV142" i="42"/>
  <c r="AM142" i="42"/>
  <c r="AJ142" i="42"/>
  <c r="AI142" i="42"/>
  <c r="AH142" i="42"/>
  <c r="AG142" i="42"/>
  <c r="AF142" i="42"/>
  <c r="AE142" i="42"/>
  <c r="BN141" i="42"/>
  <c r="BE141" i="42"/>
  <c r="AV141" i="42"/>
  <c r="AM141" i="42"/>
  <c r="AJ141" i="42"/>
  <c r="AI141" i="42"/>
  <c r="AH141" i="42"/>
  <c r="AG141" i="42"/>
  <c r="AF141" i="42"/>
  <c r="AE141" i="42"/>
  <c r="BN140" i="42"/>
  <c r="BE140" i="42"/>
  <c r="AV140" i="42"/>
  <c r="AM140" i="42"/>
  <c r="AJ140" i="42"/>
  <c r="AI140" i="42"/>
  <c r="AH140" i="42"/>
  <c r="AG140" i="42"/>
  <c r="AF140" i="42"/>
  <c r="AE140" i="42"/>
  <c r="AD140" i="42"/>
  <c r="BN139" i="42"/>
  <c r="BM139" i="42"/>
  <c r="BL139" i="42"/>
  <c r="BE139" i="42"/>
  <c r="BD139" i="42"/>
  <c r="BC139" i="42"/>
  <c r="AV139" i="42"/>
  <c r="AU139" i="42"/>
  <c r="AT139" i="42"/>
  <c r="AM139" i="42"/>
  <c r="AD139" i="42" s="1"/>
  <c r="AL139" i="42"/>
  <c r="AK139" i="42"/>
  <c r="AJ139" i="42"/>
  <c r="AI139" i="42"/>
  <c r="AH139" i="42"/>
  <c r="AG139" i="42"/>
  <c r="AF139" i="42"/>
  <c r="AE139" i="42"/>
  <c r="AC139" i="42"/>
  <c r="AB139" i="42"/>
  <c r="R139" i="42"/>
  <c r="M139" i="42"/>
  <c r="K139" i="42"/>
  <c r="BN138" i="42"/>
  <c r="BE138" i="42"/>
  <c r="AV138" i="42"/>
  <c r="AM138" i="42"/>
  <c r="AJ138" i="42"/>
  <c r="AI138" i="42"/>
  <c r="AH138" i="42"/>
  <c r="AG138" i="42"/>
  <c r="AF138" i="42"/>
  <c r="AE138" i="42"/>
  <c r="AD138" i="42"/>
  <c r="BN137" i="42"/>
  <c r="BE137" i="42"/>
  <c r="AV137" i="42"/>
  <c r="AM137" i="42"/>
  <c r="AJ137" i="42"/>
  <c r="AI137" i="42"/>
  <c r="AH137" i="42"/>
  <c r="AG137" i="42"/>
  <c r="AF137" i="42"/>
  <c r="AE137" i="42"/>
  <c r="BN136" i="42"/>
  <c r="BE136" i="42"/>
  <c r="AV136" i="42"/>
  <c r="AM136" i="42"/>
  <c r="AJ136" i="42"/>
  <c r="AI136" i="42"/>
  <c r="AH136" i="42"/>
  <c r="AG136" i="42"/>
  <c r="AF136" i="42"/>
  <c r="AE136" i="42"/>
  <c r="BN135" i="42"/>
  <c r="BM135" i="42"/>
  <c r="BL135" i="42"/>
  <c r="BE135" i="42"/>
  <c r="BD135" i="42"/>
  <c r="BC135" i="42"/>
  <c r="AV135" i="42"/>
  <c r="AU135" i="42"/>
  <c r="AT135" i="42"/>
  <c r="AM135" i="42"/>
  <c r="AD135" i="42" s="1"/>
  <c r="AL135" i="42"/>
  <c r="AK135" i="42"/>
  <c r="AJ135" i="42"/>
  <c r="AI135" i="42"/>
  <c r="AH135" i="42"/>
  <c r="AG135" i="42"/>
  <c r="AF135" i="42"/>
  <c r="AE135" i="42"/>
  <c r="AC135" i="42"/>
  <c r="AB135" i="42"/>
  <c r="R135" i="42"/>
  <c r="M135" i="42"/>
  <c r="K135" i="42"/>
  <c r="BX129" i="42"/>
  <c r="BF129" i="42"/>
  <c r="AN129" i="42"/>
  <c r="W129" i="42"/>
  <c r="BX128" i="42"/>
  <c r="BF128" i="42"/>
  <c r="AN128" i="42"/>
  <c r="W128" i="42"/>
  <c r="BX127" i="42"/>
  <c r="BF127" i="42"/>
  <c r="AN127" i="42"/>
  <c r="W127" i="42"/>
  <c r="BX126" i="42"/>
  <c r="BF126" i="42"/>
  <c r="AN126" i="42"/>
  <c r="W126" i="42"/>
  <c r="BN124" i="42"/>
  <c r="BE124" i="42"/>
  <c r="AV124" i="42"/>
  <c r="AM124" i="42"/>
  <c r="AJ124" i="42"/>
  <c r="AI124" i="42"/>
  <c r="AH124" i="42"/>
  <c r="AG124" i="42"/>
  <c r="AF124" i="42"/>
  <c r="AE124" i="42"/>
  <c r="AD124" i="42"/>
  <c r="BN123" i="42"/>
  <c r="BE123" i="42"/>
  <c r="AV123" i="42"/>
  <c r="AM123" i="42"/>
  <c r="AJ123" i="42"/>
  <c r="AI123" i="42"/>
  <c r="AH123" i="42"/>
  <c r="AG123" i="42"/>
  <c r="AF123" i="42"/>
  <c r="AE123" i="42"/>
  <c r="AD123" i="42"/>
  <c r="BN122" i="42"/>
  <c r="BE122" i="42"/>
  <c r="AV122" i="42"/>
  <c r="AM122" i="42"/>
  <c r="AJ122" i="42"/>
  <c r="AI122" i="42"/>
  <c r="AH122" i="42"/>
  <c r="AG122" i="42"/>
  <c r="AF122" i="42"/>
  <c r="AE122" i="42"/>
  <c r="BN121" i="42"/>
  <c r="BM121" i="42"/>
  <c r="BL121" i="42"/>
  <c r="BE121" i="42"/>
  <c r="BD121" i="42"/>
  <c r="BC121" i="42"/>
  <c r="AV121" i="42"/>
  <c r="AU121" i="42"/>
  <c r="AT121" i="42"/>
  <c r="AM121" i="42"/>
  <c r="AL121" i="42"/>
  <c r="AK121" i="42"/>
  <c r="AJ121" i="42"/>
  <c r="AI121" i="42"/>
  <c r="AH121" i="42"/>
  <c r="AG121" i="42"/>
  <c r="AF121" i="42"/>
  <c r="AE121" i="42"/>
  <c r="AC121" i="42"/>
  <c r="AB121" i="42"/>
  <c r="R121" i="42"/>
  <c r="M121" i="42"/>
  <c r="K121" i="42"/>
  <c r="BN120" i="42"/>
  <c r="BE120" i="42"/>
  <c r="AV120" i="42"/>
  <c r="AM120" i="42"/>
  <c r="AD120" i="42" s="1"/>
  <c r="AJ120" i="42"/>
  <c r="AI120" i="42"/>
  <c r="AH120" i="42"/>
  <c r="AG120" i="42"/>
  <c r="AF120" i="42"/>
  <c r="AE120" i="42"/>
  <c r="BN119" i="42"/>
  <c r="BE119" i="42"/>
  <c r="AV119" i="42"/>
  <c r="AM119" i="42"/>
  <c r="AJ119" i="42"/>
  <c r="AI119" i="42"/>
  <c r="AH119" i="42"/>
  <c r="AG119" i="42"/>
  <c r="AF119" i="42"/>
  <c r="AE119" i="42"/>
  <c r="BN118" i="42"/>
  <c r="BE118" i="42"/>
  <c r="AV118" i="42"/>
  <c r="AM118" i="42"/>
  <c r="AJ118" i="42"/>
  <c r="AI118" i="42"/>
  <c r="AH118" i="42"/>
  <c r="AG118" i="42"/>
  <c r="AF118" i="42"/>
  <c r="AE118" i="42"/>
  <c r="BN117" i="42"/>
  <c r="BM117" i="42"/>
  <c r="BL117" i="42"/>
  <c r="BE117" i="42"/>
  <c r="BD117" i="42"/>
  <c r="BC117" i="42"/>
  <c r="AV117" i="42"/>
  <c r="AU117" i="42"/>
  <c r="AT117" i="42"/>
  <c r="AM117" i="42"/>
  <c r="AD117" i="42" s="1"/>
  <c r="AL117" i="42"/>
  <c r="AK117" i="42"/>
  <c r="AJ117" i="42"/>
  <c r="AI117" i="42"/>
  <c r="AH117" i="42"/>
  <c r="AG117" i="42"/>
  <c r="AF117" i="42"/>
  <c r="AE117" i="42"/>
  <c r="AC117" i="42"/>
  <c r="AB117" i="42"/>
  <c r="R117" i="42"/>
  <c r="M117" i="42"/>
  <c r="K117" i="42"/>
  <c r="BN116" i="42"/>
  <c r="BE116" i="42"/>
  <c r="AV116" i="42"/>
  <c r="AM116" i="42"/>
  <c r="AJ116" i="42"/>
  <c r="AI116" i="42"/>
  <c r="AH116" i="42"/>
  <c r="AG116" i="42"/>
  <c r="AF116" i="42"/>
  <c r="AE116" i="42"/>
  <c r="BN115" i="42"/>
  <c r="BE115" i="42"/>
  <c r="AV115" i="42"/>
  <c r="AM115" i="42"/>
  <c r="AD115" i="42" s="1"/>
  <c r="AJ115" i="42"/>
  <c r="AI115" i="42"/>
  <c r="AH115" i="42"/>
  <c r="AG115" i="42"/>
  <c r="AF115" i="42"/>
  <c r="AE115" i="42"/>
  <c r="BN114" i="42"/>
  <c r="BE114" i="42"/>
  <c r="AV114" i="42"/>
  <c r="AM114" i="42"/>
  <c r="AD114" i="42" s="1"/>
  <c r="AJ114" i="42"/>
  <c r="AI114" i="42"/>
  <c r="AH114" i="42"/>
  <c r="AG114" i="42"/>
  <c r="AF114" i="42"/>
  <c r="AE114" i="42"/>
  <c r="BN113" i="42"/>
  <c r="BM113" i="42"/>
  <c r="BL113" i="42"/>
  <c r="BE113" i="42"/>
  <c r="BD113" i="42"/>
  <c r="BC113" i="42"/>
  <c r="AV113" i="42"/>
  <c r="AU113" i="42"/>
  <c r="AT113" i="42"/>
  <c r="AM113" i="42"/>
  <c r="AL113" i="42"/>
  <c r="AK113" i="42"/>
  <c r="AJ113" i="42"/>
  <c r="AI113" i="42"/>
  <c r="AH113" i="42"/>
  <c r="AG113" i="42"/>
  <c r="AF113" i="42"/>
  <c r="AE113" i="42"/>
  <c r="AC113" i="42"/>
  <c r="AB113" i="42"/>
  <c r="R113" i="42"/>
  <c r="M113" i="42"/>
  <c r="K113" i="42"/>
  <c r="BN112" i="42"/>
  <c r="BE112" i="42"/>
  <c r="AV112" i="42"/>
  <c r="AM112" i="42"/>
  <c r="AJ112" i="42"/>
  <c r="AI112" i="42"/>
  <c r="AH112" i="42"/>
  <c r="AG112" i="42"/>
  <c r="AF112" i="42"/>
  <c r="AE112" i="42"/>
  <c r="BN111" i="42"/>
  <c r="BE111" i="42"/>
  <c r="AV111" i="42"/>
  <c r="AM111" i="42"/>
  <c r="AJ111" i="42"/>
  <c r="AI111" i="42"/>
  <c r="AH111" i="42"/>
  <c r="AG111" i="42"/>
  <c r="AF111" i="42"/>
  <c r="AE111" i="42"/>
  <c r="BN110" i="42"/>
  <c r="BE110" i="42"/>
  <c r="AV110" i="42"/>
  <c r="AM110" i="42"/>
  <c r="AJ110" i="42"/>
  <c r="AI110" i="42"/>
  <c r="AH110" i="42"/>
  <c r="AG110" i="42"/>
  <c r="AF110" i="42"/>
  <c r="AE110" i="42"/>
  <c r="BN109" i="42"/>
  <c r="BM109" i="42"/>
  <c r="BL109" i="42"/>
  <c r="BE109" i="42"/>
  <c r="BD109" i="42"/>
  <c r="BC109" i="42"/>
  <c r="AV109" i="42"/>
  <c r="AU109" i="42"/>
  <c r="AT109" i="42"/>
  <c r="AM109" i="42"/>
  <c r="AD109" i="42" s="1"/>
  <c r="AL109" i="42"/>
  <c r="AK109" i="42"/>
  <c r="AJ109" i="42"/>
  <c r="AI109" i="42"/>
  <c r="AH109" i="42"/>
  <c r="AG109" i="42"/>
  <c r="AF109" i="42"/>
  <c r="AE109" i="42"/>
  <c r="AC109" i="42"/>
  <c r="AB109" i="42"/>
  <c r="R109" i="42"/>
  <c r="M109" i="42"/>
  <c r="K109" i="42"/>
  <c r="BN108" i="42"/>
  <c r="BE108" i="42"/>
  <c r="AV108" i="42"/>
  <c r="AM108" i="42"/>
  <c r="AJ108" i="42"/>
  <c r="AI108" i="42"/>
  <c r="AH108" i="42"/>
  <c r="AG108" i="42"/>
  <c r="AF108" i="42"/>
  <c r="AE108" i="42"/>
  <c r="AD108" i="42"/>
  <c r="BN107" i="42"/>
  <c r="BE107" i="42"/>
  <c r="AV107" i="42"/>
  <c r="AM107" i="42"/>
  <c r="AJ107" i="42"/>
  <c r="AI107" i="42"/>
  <c r="AH107" i="42"/>
  <c r="AG107" i="42"/>
  <c r="AF107" i="42"/>
  <c r="AE107" i="42"/>
  <c r="AD107" i="42"/>
  <c r="BN106" i="42"/>
  <c r="BE106" i="42"/>
  <c r="AV106" i="42"/>
  <c r="AM106" i="42"/>
  <c r="AJ106" i="42"/>
  <c r="AI106" i="42"/>
  <c r="AH106" i="42"/>
  <c r="AG106" i="42"/>
  <c r="AF106" i="42"/>
  <c r="AE106" i="42"/>
  <c r="BN105" i="42"/>
  <c r="BM105" i="42"/>
  <c r="BL105" i="42"/>
  <c r="BE105" i="42"/>
  <c r="BD105" i="42"/>
  <c r="BC105" i="42"/>
  <c r="AV105" i="42"/>
  <c r="AU105" i="42"/>
  <c r="AT105" i="42"/>
  <c r="AM105" i="42"/>
  <c r="AL105" i="42"/>
  <c r="AK105" i="42"/>
  <c r="AJ105" i="42"/>
  <c r="AI105" i="42"/>
  <c r="AH105" i="42"/>
  <c r="AG105" i="42"/>
  <c r="AF105" i="42"/>
  <c r="AE105" i="42"/>
  <c r="AC105" i="42"/>
  <c r="AB105" i="42"/>
  <c r="R105" i="42"/>
  <c r="M105" i="42"/>
  <c r="K105" i="42"/>
  <c r="BX99" i="42"/>
  <c r="BF99" i="42"/>
  <c r="AN99" i="42"/>
  <c r="W99" i="42"/>
  <c r="BX98" i="42"/>
  <c r="BF98" i="42"/>
  <c r="AN98" i="42"/>
  <c r="W98" i="42"/>
  <c r="BX97" i="42"/>
  <c r="BF97" i="42"/>
  <c r="AN97" i="42"/>
  <c r="W97" i="42"/>
  <c r="BX96" i="42"/>
  <c r="BF96" i="42"/>
  <c r="AN96" i="42"/>
  <c r="W96" i="42"/>
  <c r="BN94" i="42"/>
  <c r="BE94" i="42"/>
  <c r="AV94" i="42"/>
  <c r="AM94" i="42"/>
  <c r="AJ94" i="42"/>
  <c r="AI94" i="42"/>
  <c r="AH94" i="42"/>
  <c r="AG94" i="42"/>
  <c r="AF94" i="42"/>
  <c r="AE94" i="42"/>
  <c r="BN93" i="42"/>
  <c r="BE93" i="42"/>
  <c r="AV93" i="42"/>
  <c r="AM93" i="42"/>
  <c r="AD93" i="42" s="1"/>
  <c r="AJ93" i="42"/>
  <c r="AI93" i="42"/>
  <c r="AH93" i="42"/>
  <c r="AG93" i="42"/>
  <c r="AF93" i="42"/>
  <c r="AE93" i="42"/>
  <c r="BN92" i="42"/>
  <c r="BE92" i="42"/>
  <c r="AV92" i="42"/>
  <c r="AM92" i="42"/>
  <c r="AD92" i="42" s="1"/>
  <c r="AJ92" i="42"/>
  <c r="AI92" i="42"/>
  <c r="AH92" i="42"/>
  <c r="AG92" i="42"/>
  <c r="AF92" i="42"/>
  <c r="AE92" i="42"/>
  <c r="BN91" i="42"/>
  <c r="BM91" i="42"/>
  <c r="BL91" i="42"/>
  <c r="BE91" i="42"/>
  <c r="BD91" i="42"/>
  <c r="BC91" i="42"/>
  <c r="AV91" i="42"/>
  <c r="AU91" i="42"/>
  <c r="AT91" i="42"/>
  <c r="AM91" i="42"/>
  <c r="AL91" i="42"/>
  <c r="AK91" i="42"/>
  <c r="AJ91" i="42"/>
  <c r="AI91" i="42"/>
  <c r="AH91" i="42"/>
  <c r="AG91" i="42"/>
  <c r="AF91" i="42"/>
  <c r="AE91" i="42"/>
  <c r="AC91" i="42"/>
  <c r="AB91" i="42"/>
  <c r="R91" i="42"/>
  <c r="M91" i="42"/>
  <c r="K91" i="42"/>
  <c r="BN90" i="42"/>
  <c r="BE90" i="42"/>
  <c r="AV90" i="42"/>
  <c r="AM90" i="42"/>
  <c r="AD90" i="42" s="1"/>
  <c r="AJ90" i="42"/>
  <c r="AI90" i="42"/>
  <c r="AH90" i="42"/>
  <c r="AG90" i="42"/>
  <c r="AF90" i="42"/>
  <c r="AE90" i="42"/>
  <c r="BN89" i="42"/>
  <c r="BE89" i="42"/>
  <c r="AV89" i="42"/>
  <c r="AM89" i="42"/>
  <c r="AJ89" i="42"/>
  <c r="AI89" i="42"/>
  <c r="AH89" i="42"/>
  <c r="AG89" i="42"/>
  <c r="AF89" i="42"/>
  <c r="AE89" i="42"/>
  <c r="BN88" i="42"/>
  <c r="BE88" i="42"/>
  <c r="AV88" i="42"/>
  <c r="AM88" i="42"/>
  <c r="AJ88" i="42"/>
  <c r="AI88" i="42"/>
  <c r="AH88" i="42"/>
  <c r="AG88" i="42"/>
  <c r="AF88" i="42"/>
  <c r="AE88" i="42"/>
  <c r="BN87" i="42"/>
  <c r="BM87" i="42"/>
  <c r="BL87" i="42"/>
  <c r="BE87" i="42"/>
  <c r="BD87" i="42"/>
  <c r="BC87" i="42"/>
  <c r="AV87" i="42"/>
  <c r="AU87" i="42"/>
  <c r="AT87" i="42"/>
  <c r="AM87" i="42"/>
  <c r="AL87" i="42"/>
  <c r="AK87" i="42"/>
  <c r="AJ87" i="42"/>
  <c r="AI87" i="42"/>
  <c r="AH87" i="42"/>
  <c r="AG87" i="42"/>
  <c r="AF87" i="42"/>
  <c r="AE87" i="42"/>
  <c r="AC87" i="42"/>
  <c r="AB87" i="42"/>
  <c r="R87" i="42"/>
  <c r="M87" i="42"/>
  <c r="K87" i="42"/>
  <c r="BN86" i="42"/>
  <c r="BE86" i="42"/>
  <c r="AV86" i="42"/>
  <c r="AM86" i="42"/>
  <c r="AJ86" i="42"/>
  <c r="AI86" i="42"/>
  <c r="AH86" i="42"/>
  <c r="AG86" i="42"/>
  <c r="AF86" i="42"/>
  <c r="AE86" i="42"/>
  <c r="BN85" i="42"/>
  <c r="BE85" i="42"/>
  <c r="AV85" i="42"/>
  <c r="AM85" i="42"/>
  <c r="AJ85" i="42"/>
  <c r="AI85" i="42"/>
  <c r="AH85" i="42"/>
  <c r="AG85" i="42"/>
  <c r="AF85" i="42"/>
  <c r="AE85" i="42"/>
  <c r="BN84" i="42"/>
  <c r="BE84" i="42"/>
  <c r="AV84" i="42"/>
  <c r="AM84" i="42"/>
  <c r="AD84" i="42" s="1"/>
  <c r="AJ84" i="42"/>
  <c r="AI84" i="42"/>
  <c r="AH84" i="42"/>
  <c r="AG84" i="42"/>
  <c r="AF84" i="42"/>
  <c r="AE84" i="42"/>
  <c r="BN83" i="42"/>
  <c r="BM83" i="42"/>
  <c r="BL83" i="42"/>
  <c r="BE83" i="42"/>
  <c r="AD83" i="42" s="1"/>
  <c r="BD83" i="42"/>
  <c r="BC83" i="42"/>
  <c r="AV83" i="42"/>
  <c r="AU83" i="42"/>
  <c r="AT83" i="42"/>
  <c r="AM83" i="42"/>
  <c r="AL83" i="42"/>
  <c r="AK83" i="42"/>
  <c r="AJ83" i="42"/>
  <c r="AI83" i="42"/>
  <c r="AH83" i="42"/>
  <c r="AG83" i="42"/>
  <c r="AF83" i="42"/>
  <c r="AE83" i="42"/>
  <c r="AC83" i="42"/>
  <c r="AB83" i="42"/>
  <c r="R83" i="42"/>
  <c r="M83" i="42"/>
  <c r="K83" i="42"/>
  <c r="BN82" i="42"/>
  <c r="BE82" i="42"/>
  <c r="AV82" i="42"/>
  <c r="AM82" i="42"/>
  <c r="AD82" i="42" s="1"/>
  <c r="AJ82" i="42"/>
  <c r="AI82" i="42"/>
  <c r="AH82" i="42"/>
  <c r="AG82" i="42"/>
  <c r="AF82" i="42"/>
  <c r="AE82" i="42"/>
  <c r="BN81" i="42"/>
  <c r="AD81" i="42" s="1"/>
  <c r="BE81" i="42"/>
  <c r="AV81" i="42"/>
  <c r="AM81" i="42"/>
  <c r="AJ81" i="42"/>
  <c r="AI81" i="42"/>
  <c r="AH81" i="42"/>
  <c r="AG81" i="42"/>
  <c r="AF81" i="42"/>
  <c r="AE81" i="42"/>
  <c r="BN80" i="42"/>
  <c r="BE80" i="42"/>
  <c r="AV80" i="42"/>
  <c r="AM80" i="42"/>
  <c r="AJ80" i="42"/>
  <c r="AI80" i="42"/>
  <c r="AH80" i="42"/>
  <c r="AG80" i="42"/>
  <c r="AF80" i="42"/>
  <c r="AE80" i="42"/>
  <c r="BN79" i="42"/>
  <c r="BM79" i="42"/>
  <c r="BL79" i="42"/>
  <c r="BE79" i="42"/>
  <c r="BD79" i="42"/>
  <c r="BC79" i="42"/>
  <c r="AV79" i="42"/>
  <c r="AU79" i="42"/>
  <c r="AT79" i="42"/>
  <c r="AM79" i="42"/>
  <c r="AD79" i="42" s="1"/>
  <c r="AL79" i="42"/>
  <c r="AK79" i="42"/>
  <c r="AJ79" i="42"/>
  <c r="AI79" i="42"/>
  <c r="AH79" i="42"/>
  <c r="AG79" i="42"/>
  <c r="AF79" i="42"/>
  <c r="AE79" i="42"/>
  <c r="AC79" i="42"/>
  <c r="AB79" i="42"/>
  <c r="R79" i="42"/>
  <c r="M79" i="42"/>
  <c r="K79" i="42"/>
  <c r="BN78" i="42"/>
  <c r="BE78" i="42"/>
  <c r="AV78" i="42"/>
  <c r="AM78" i="42"/>
  <c r="AJ78" i="42"/>
  <c r="AI78" i="42"/>
  <c r="AH78" i="42"/>
  <c r="AG78" i="42"/>
  <c r="AF78" i="42"/>
  <c r="AE78" i="42"/>
  <c r="BN77" i="42"/>
  <c r="BE77" i="42"/>
  <c r="AV77" i="42"/>
  <c r="AM77" i="42"/>
  <c r="AD77" i="42" s="1"/>
  <c r="AJ77" i="42"/>
  <c r="AI77" i="42"/>
  <c r="AH77" i="42"/>
  <c r="AG77" i="42"/>
  <c r="AF77" i="42"/>
  <c r="AE77" i="42"/>
  <c r="BN76" i="42"/>
  <c r="BE76" i="42"/>
  <c r="AV76" i="42"/>
  <c r="AM76" i="42"/>
  <c r="AD76" i="42" s="1"/>
  <c r="AJ76" i="42"/>
  <c r="AI76" i="42"/>
  <c r="AH76" i="42"/>
  <c r="AG76" i="42"/>
  <c r="AF76" i="42"/>
  <c r="AE76" i="42"/>
  <c r="BN75" i="42"/>
  <c r="BM75" i="42"/>
  <c r="BL75" i="42"/>
  <c r="BE75" i="42"/>
  <c r="BD75" i="42"/>
  <c r="BC75" i="42"/>
  <c r="AV75" i="42"/>
  <c r="AU75" i="42"/>
  <c r="AT75" i="42"/>
  <c r="AM75" i="42"/>
  <c r="AL75" i="42"/>
  <c r="AK75" i="42"/>
  <c r="AJ75" i="42"/>
  <c r="AI75" i="42"/>
  <c r="AH75" i="42"/>
  <c r="AG75" i="42"/>
  <c r="AF75" i="42"/>
  <c r="AE75" i="42"/>
  <c r="AC75" i="42"/>
  <c r="AB75" i="42"/>
  <c r="R75" i="42"/>
  <c r="M75" i="42"/>
  <c r="K75" i="42"/>
  <c r="BN74" i="42"/>
  <c r="BE74" i="42"/>
  <c r="AV74" i="42"/>
  <c r="AM74" i="42"/>
  <c r="AD74" i="42" s="1"/>
  <c r="AJ74" i="42"/>
  <c r="AI74" i="42"/>
  <c r="AH74" i="42"/>
  <c r="AG74" i="42"/>
  <c r="AF74" i="42"/>
  <c r="AE74" i="42"/>
  <c r="BN73" i="42"/>
  <c r="BE73" i="42"/>
  <c r="AV73" i="42"/>
  <c r="AM73" i="42"/>
  <c r="AJ73" i="42"/>
  <c r="AH73" i="42"/>
  <c r="AG73" i="42"/>
  <c r="AF73" i="42"/>
  <c r="AE73" i="42"/>
  <c r="BN72" i="42"/>
  <c r="BE72" i="42"/>
  <c r="AV72" i="42"/>
  <c r="AM72" i="42"/>
  <c r="AD72" i="42" s="1"/>
  <c r="AJ72" i="42"/>
  <c r="AI72" i="42"/>
  <c r="AH72" i="42"/>
  <c r="AG72" i="42"/>
  <c r="AF72" i="42"/>
  <c r="AE72" i="42"/>
  <c r="BN71" i="42"/>
  <c r="BM71" i="42"/>
  <c r="BL71" i="42"/>
  <c r="BE71" i="42"/>
  <c r="BD71" i="42"/>
  <c r="BC71" i="42"/>
  <c r="AV71" i="42"/>
  <c r="AU71" i="42"/>
  <c r="AT71" i="42"/>
  <c r="AM71" i="42"/>
  <c r="AD71" i="42" s="1"/>
  <c r="AL71" i="42"/>
  <c r="AK71" i="42"/>
  <c r="AJ71" i="42"/>
  <c r="AI71" i="42"/>
  <c r="AH71" i="42"/>
  <c r="AG71" i="42"/>
  <c r="AF71" i="42"/>
  <c r="AE71" i="42"/>
  <c r="AC71" i="42"/>
  <c r="AB71" i="42"/>
  <c r="R71" i="42"/>
  <c r="M71" i="42"/>
  <c r="K71" i="42"/>
  <c r="BX65" i="42"/>
  <c r="BF65" i="42"/>
  <c r="AN65" i="42"/>
  <c r="W65" i="42"/>
  <c r="BX64" i="42"/>
  <c r="BF64" i="42"/>
  <c r="AN64" i="42"/>
  <c r="W64" i="42"/>
  <c r="BX63" i="42"/>
  <c r="BF63" i="42"/>
  <c r="AN63" i="42"/>
  <c r="W63" i="42"/>
  <c r="BX62" i="42"/>
  <c r="BF62" i="42"/>
  <c r="AN62" i="42"/>
  <c r="W62" i="42"/>
  <c r="BN60" i="42"/>
  <c r="BE60" i="42"/>
  <c r="AV60" i="42"/>
  <c r="AM60" i="42"/>
  <c r="AJ60" i="42"/>
  <c r="AI60" i="42"/>
  <c r="AH60" i="42"/>
  <c r="AG60" i="42"/>
  <c r="AF60" i="42"/>
  <c r="AE60" i="42"/>
  <c r="BN59" i="42"/>
  <c r="BE59" i="42"/>
  <c r="AV59" i="42"/>
  <c r="AM59" i="42"/>
  <c r="AJ59" i="42"/>
  <c r="AI59" i="42"/>
  <c r="AH59" i="42"/>
  <c r="AG59" i="42"/>
  <c r="AF59" i="42"/>
  <c r="AE59" i="42"/>
  <c r="BN58" i="42"/>
  <c r="BE58" i="42"/>
  <c r="AV58" i="42"/>
  <c r="AM58" i="42"/>
  <c r="AJ58" i="42"/>
  <c r="AI58" i="42"/>
  <c r="AH58" i="42"/>
  <c r="AG58" i="42"/>
  <c r="AF58" i="42"/>
  <c r="AE58" i="42"/>
  <c r="BN57" i="42"/>
  <c r="BM57" i="42"/>
  <c r="BL57" i="42"/>
  <c r="BE57" i="42"/>
  <c r="BD57" i="42"/>
  <c r="BC57" i="42"/>
  <c r="AV57" i="42"/>
  <c r="AU57" i="42"/>
  <c r="AT57" i="42"/>
  <c r="AM57" i="42"/>
  <c r="AL57" i="42"/>
  <c r="AK57" i="42"/>
  <c r="AJ57" i="42"/>
  <c r="AI57" i="42"/>
  <c r="AH57" i="42"/>
  <c r="AG57" i="42"/>
  <c r="AF57" i="42"/>
  <c r="AE57" i="42"/>
  <c r="AC57" i="42"/>
  <c r="AB57" i="42"/>
  <c r="R57" i="42"/>
  <c r="M57" i="42"/>
  <c r="K57" i="42"/>
  <c r="BN56" i="42"/>
  <c r="BE56" i="42"/>
  <c r="AV56" i="42"/>
  <c r="AM56" i="42"/>
  <c r="AJ56" i="42"/>
  <c r="AI56" i="42"/>
  <c r="AH56" i="42"/>
  <c r="AG56" i="42"/>
  <c r="AF56" i="42"/>
  <c r="AE56" i="42"/>
  <c r="BN55" i="42"/>
  <c r="BE55" i="42"/>
  <c r="AV55" i="42"/>
  <c r="AM55" i="42"/>
  <c r="AD55" i="42" s="1"/>
  <c r="AJ55" i="42"/>
  <c r="AI55" i="42"/>
  <c r="AH55" i="42"/>
  <c r="AG55" i="42"/>
  <c r="AF55" i="42"/>
  <c r="AE55" i="42"/>
  <c r="BN54" i="42"/>
  <c r="BE54" i="42"/>
  <c r="AV54" i="42"/>
  <c r="AM54" i="42"/>
  <c r="AD54" i="42" s="1"/>
  <c r="AJ54" i="42"/>
  <c r="AI54" i="42"/>
  <c r="AH54" i="42"/>
  <c r="AG54" i="42"/>
  <c r="AF54" i="42"/>
  <c r="AE54" i="42"/>
  <c r="BN53" i="42"/>
  <c r="BM53" i="42"/>
  <c r="BL53" i="42"/>
  <c r="BE53" i="42"/>
  <c r="BD53" i="42"/>
  <c r="BC53" i="42"/>
  <c r="AV53" i="42"/>
  <c r="AU53" i="42"/>
  <c r="AT53" i="42"/>
  <c r="AM53" i="42"/>
  <c r="AL53" i="42"/>
  <c r="AK53" i="42"/>
  <c r="AJ53" i="42"/>
  <c r="AI53" i="42"/>
  <c r="AH53" i="42"/>
  <c r="AG53" i="42"/>
  <c r="AF53" i="42"/>
  <c r="AE53" i="42"/>
  <c r="AC53" i="42"/>
  <c r="AB53" i="42"/>
  <c r="R53" i="42"/>
  <c r="M53" i="42"/>
  <c r="K53" i="42"/>
  <c r="BN52" i="42"/>
  <c r="BE52" i="42"/>
  <c r="AV52" i="42"/>
  <c r="AM52" i="42"/>
  <c r="AJ52" i="42"/>
  <c r="AI52" i="42"/>
  <c r="AH52" i="42"/>
  <c r="AG52" i="42"/>
  <c r="AF52" i="42"/>
  <c r="AE52" i="42"/>
  <c r="BN51" i="42"/>
  <c r="AD51" i="42" s="1"/>
  <c r="BE51" i="42"/>
  <c r="AV51" i="42"/>
  <c r="AM51" i="42"/>
  <c r="AJ51" i="42"/>
  <c r="AI51" i="42"/>
  <c r="AH51" i="42"/>
  <c r="AG51" i="42"/>
  <c r="AF51" i="42"/>
  <c r="AE51" i="42"/>
  <c r="BN50" i="42"/>
  <c r="BE50" i="42"/>
  <c r="AV50" i="42"/>
  <c r="AM50" i="42"/>
  <c r="AJ50" i="42"/>
  <c r="AI50" i="42"/>
  <c r="AH50" i="42"/>
  <c r="AG50" i="42"/>
  <c r="AF50" i="42"/>
  <c r="AE50" i="42"/>
  <c r="BN49" i="42"/>
  <c r="BM49" i="42"/>
  <c r="BL49" i="42"/>
  <c r="BE49" i="42"/>
  <c r="BD49" i="42"/>
  <c r="BC49" i="42"/>
  <c r="AV49" i="42"/>
  <c r="AU49" i="42"/>
  <c r="AT49" i="42"/>
  <c r="AM49" i="42"/>
  <c r="AL49" i="42"/>
  <c r="AK49" i="42"/>
  <c r="AJ49" i="42"/>
  <c r="AI49" i="42"/>
  <c r="AH49" i="42"/>
  <c r="AG49" i="42"/>
  <c r="AF49" i="42"/>
  <c r="AE49" i="42"/>
  <c r="AC49" i="42"/>
  <c r="AB49" i="42"/>
  <c r="R49" i="42"/>
  <c r="M49" i="42"/>
  <c r="K49" i="42"/>
  <c r="BX43" i="42"/>
  <c r="BF43" i="42"/>
  <c r="AN43" i="42"/>
  <c r="W43" i="42"/>
  <c r="BX42" i="42"/>
  <c r="BF42" i="42"/>
  <c r="AN42" i="42"/>
  <c r="W42" i="42"/>
  <c r="BX41" i="42"/>
  <c r="BF41" i="42"/>
  <c r="AN41" i="42"/>
  <c r="W41" i="42"/>
  <c r="BX40" i="42"/>
  <c r="BF40" i="42"/>
  <c r="AN40" i="42"/>
  <c r="W40" i="42"/>
  <c r="AM38" i="42"/>
  <c r="AH38" i="42"/>
  <c r="AG38" i="42"/>
  <c r="AF38" i="42"/>
  <c r="BN37" i="42"/>
  <c r="BE37" i="42"/>
  <c r="AV37" i="42"/>
  <c r="AM37" i="42"/>
  <c r="AJ37" i="42"/>
  <c r="AI37" i="42"/>
  <c r="AH37" i="42"/>
  <c r="AG37" i="42"/>
  <c r="AF37" i="42"/>
  <c r="AE37" i="42"/>
  <c r="BN36" i="42"/>
  <c r="BE36" i="42"/>
  <c r="AV36" i="42"/>
  <c r="AM36" i="42"/>
  <c r="AJ36" i="42"/>
  <c r="AI36" i="42"/>
  <c r="AH36" i="42"/>
  <c r="AG36" i="42"/>
  <c r="AF36" i="42"/>
  <c r="AE36" i="42"/>
  <c r="BN35" i="42"/>
  <c r="BM35" i="42"/>
  <c r="BL35" i="42"/>
  <c r="BE35" i="42"/>
  <c r="BD35" i="42"/>
  <c r="BC35" i="42"/>
  <c r="AV35" i="42"/>
  <c r="AU35" i="42"/>
  <c r="AT35" i="42"/>
  <c r="AM35" i="42"/>
  <c r="AL35" i="42"/>
  <c r="AK35" i="42"/>
  <c r="AJ35" i="42"/>
  <c r="AI35" i="42"/>
  <c r="AH35" i="42"/>
  <c r="AG35" i="42"/>
  <c r="AF35" i="42"/>
  <c r="AE35" i="42"/>
  <c r="AC35" i="42"/>
  <c r="AB35" i="42"/>
  <c r="R35" i="42"/>
  <c r="M35" i="42"/>
  <c r="K35" i="42"/>
  <c r="BN34" i="42"/>
  <c r="BE34" i="42"/>
  <c r="AV34" i="42"/>
  <c r="AM34" i="42"/>
  <c r="AJ34" i="42"/>
  <c r="AI34" i="42"/>
  <c r="AH34" i="42"/>
  <c r="AG34" i="42"/>
  <c r="AF34" i="42"/>
  <c r="AE34" i="42"/>
  <c r="BN33" i="42"/>
  <c r="BE33" i="42"/>
  <c r="AV33" i="42"/>
  <c r="AM33" i="42"/>
  <c r="AJ33" i="42"/>
  <c r="AI33" i="42"/>
  <c r="AH33" i="42"/>
  <c r="AG33" i="42"/>
  <c r="AF33" i="42"/>
  <c r="AE33" i="42"/>
  <c r="BN32" i="42"/>
  <c r="BE32" i="42"/>
  <c r="AV32" i="42"/>
  <c r="AM32" i="42"/>
  <c r="AD32" i="42" s="1"/>
  <c r="AJ32" i="42"/>
  <c r="AI32" i="42"/>
  <c r="AH32" i="42"/>
  <c r="AG32" i="42"/>
  <c r="AF32" i="42"/>
  <c r="AE32" i="42"/>
  <c r="BN31" i="42"/>
  <c r="BM31" i="42"/>
  <c r="BL31" i="42"/>
  <c r="BE31" i="42"/>
  <c r="BD31" i="42"/>
  <c r="BC31" i="42"/>
  <c r="AV31" i="42"/>
  <c r="AD31" i="42" s="1"/>
  <c r="AU31" i="42"/>
  <c r="AT31" i="42"/>
  <c r="AM31" i="42"/>
  <c r="AL31" i="42"/>
  <c r="AK31" i="42"/>
  <c r="AJ31" i="42"/>
  <c r="AI31" i="42"/>
  <c r="AH31" i="42"/>
  <c r="AG31" i="42"/>
  <c r="AF31" i="42"/>
  <c r="AE31" i="42"/>
  <c r="AC31" i="42"/>
  <c r="AB31" i="42"/>
  <c r="R31" i="42"/>
  <c r="M31" i="42"/>
  <c r="K31" i="42"/>
  <c r="AM30" i="42"/>
  <c r="AH30" i="42"/>
  <c r="AG30" i="42"/>
  <c r="AF30" i="42"/>
  <c r="BN29" i="42"/>
  <c r="BE29" i="42"/>
  <c r="AV29" i="42"/>
  <c r="AM29" i="42"/>
  <c r="AJ29" i="42"/>
  <c r="AI29" i="42"/>
  <c r="AH29" i="42"/>
  <c r="AG29" i="42"/>
  <c r="AF29" i="42"/>
  <c r="BN28" i="42"/>
  <c r="AD28" i="42" s="1"/>
  <c r="BE28" i="42"/>
  <c r="AV28" i="42"/>
  <c r="AM28" i="42"/>
  <c r="AJ28" i="42"/>
  <c r="AI28" i="42"/>
  <c r="AH28" i="42"/>
  <c r="AG28" i="42"/>
  <c r="AF28" i="42"/>
  <c r="AE28" i="42"/>
  <c r="BN27" i="42"/>
  <c r="BM27" i="42"/>
  <c r="BL27" i="42"/>
  <c r="BE27" i="42"/>
  <c r="BD27" i="42"/>
  <c r="BC27" i="42"/>
  <c r="AV27" i="42"/>
  <c r="AD27" i="42" s="1"/>
  <c r="AU27" i="42"/>
  <c r="AT27" i="42"/>
  <c r="AM27" i="42"/>
  <c r="AL27" i="42"/>
  <c r="AK27" i="42"/>
  <c r="AJ27" i="42"/>
  <c r="AI27" i="42"/>
  <c r="AH27" i="42"/>
  <c r="AG27" i="42"/>
  <c r="AF27" i="42"/>
  <c r="AE27" i="42"/>
  <c r="AC27" i="42"/>
  <c r="AB27" i="42"/>
  <c r="R27" i="42"/>
  <c r="M27" i="42"/>
  <c r="K27" i="42"/>
  <c r="AM26" i="42"/>
  <c r="AD26" i="42" s="1"/>
  <c r="AJ26" i="42"/>
  <c r="AI26" i="42"/>
  <c r="AH26" i="42"/>
  <c r="AG26" i="42"/>
  <c r="AF26" i="42"/>
  <c r="AE26" i="42"/>
  <c r="BN25" i="42"/>
  <c r="BE25" i="42"/>
  <c r="AD25" i="42" s="1"/>
  <c r="AV25" i="42"/>
  <c r="AM25" i="42"/>
  <c r="AJ25" i="42"/>
  <c r="AI25" i="42"/>
  <c r="AH25" i="42"/>
  <c r="AG25" i="42"/>
  <c r="AF25" i="42"/>
  <c r="AE25" i="42"/>
  <c r="AM24" i="42"/>
  <c r="AD24" i="42" s="1"/>
  <c r="AI24" i="42"/>
  <c r="AH24" i="42"/>
  <c r="AG24" i="42"/>
  <c r="AF24" i="42"/>
  <c r="AE24" i="42"/>
  <c r="BN23" i="42"/>
  <c r="BM23" i="42"/>
  <c r="BL23" i="42"/>
  <c r="BE23" i="42"/>
  <c r="BD23" i="42"/>
  <c r="BC23" i="42"/>
  <c r="AV23" i="42"/>
  <c r="AU23" i="42"/>
  <c r="AT23" i="42"/>
  <c r="AM23" i="42"/>
  <c r="AL23" i="42"/>
  <c r="AK23" i="42"/>
  <c r="AJ23" i="42"/>
  <c r="AI23" i="42"/>
  <c r="AH23" i="42"/>
  <c r="AG23" i="42"/>
  <c r="AF23" i="42"/>
  <c r="AE23" i="42"/>
  <c r="AC23" i="42"/>
  <c r="AB23" i="42"/>
  <c r="R23" i="42"/>
  <c r="M23" i="42"/>
  <c r="K23" i="42"/>
  <c r="AM22" i="42"/>
  <c r="AJ22" i="42"/>
  <c r="AI22" i="42"/>
  <c r="AH22" i="42"/>
  <c r="AG22" i="42"/>
  <c r="AF22" i="42"/>
  <c r="AE22" i="42"/>
  <c r="AD22" i="42"/>
  <c r="BN21" i="42"/>
  <c r="BE21" i="42"/>
  <c r="AV21" i="42"/>
  <c r="AM21" i="42"/>
  <c r="AJ21" i="42"/>
  <c r="AI21" i="42"/>
  <c r="AH21" i="42"/>
  <c r="AG21" i="42"/>
  <c r="AF21" i="42"/>
  <c r="AE21" i="42"/>
  <c r="AM20" i="42"/>
  <c r="AD20" i="42" s="1"/>
  <c r="AJ20" i="42"/>
  <c r="AI20" i="42"/>
  <c r="AH20" i="42"/>
  <c r="AG20" i="42"/>
  <c r="AF20" i="42"/>
  <c r="AE20" i="42"/>
  <c r="BN19" i="42"/>
  <c r="BM19" i="42"/>
  <c r="BL19" i="42"/>
  <c r="BE19" i="42"/>
  <c r="BD19" i="42"/>
  <c r="BC19" i="42"/>
  <c r="AV19" i="42"/>
  <c r="AD19" i="42" s="1"/>
  <c r="AU19" i="42"/>
  <c r="AT19" i="42"/>
  <c r="AM19" i="42"/>
  <c r="AL19" i="42"/>
  <c r="AK19" i="42"/>
  <c r="AJ19" i="42"/>
  <c r="AI19" i="42"/>
  <c r="AH19" i="42"/>
  <c r="AG19" i="42"/>
  <c r="AF19" i="42"/>
  <c r="AE19" i="42"/>
  <c r="AC19" i="42"/>
  <c r="AB19" i="42"/>
  <c r="R19" i="42"/>
  <c r="M19" i="42"/>
  <c r="K19" i="42"/>
  <c r="BN18" i="42"/>
  <c r="BE18" i="42"/>
  <c r="AD18" i="42" s="1"/>
  <c r="AV18" i="42"/>
  <c r="AM18" i="42"/>
  <c r="AI18" i="42"/>
  <c r="AH18" i="42"/>
  <c r="AG18" i="42"/>
  <c r="AF18" i="42"/>
  <c r="AE18" i="42"/>
  <c r="BN17" i="42"/>
  <c r="BE17" i="42"/>
  <c r="AV17" i="42"/>
  <c r="AM17" i="42"/>
  <c r="AJ17" i="42"/>
  <c r="AI17" i="42"/>
  <c r="AH17" i="42"/>
  <c r="AG17" i="42"/>
  <c r="AF17" i="42"/>
  <c r="AE17" i="42"/>
  <c r="BN16" i="42"/>
  <c r="BE16" i="42"/>
  <c r="AV16" i="42"/>
  <c r="AM16" i="42"/>
  <c r="AJ16" i="42"/>
  <c r="AI16" i="42"/>
  <c r="AH16" i="42"/>
  <c r="AG16" i="42"/>
  <c r="AF16" i="42"/>
  <c r="AE16" i="42"/>
  <c r="BN15" i="42"/>
  <c r="BM15" i="42"/>
  <c r="BL15" i="42"/>
  <c r="BE15" i="42"/>
  <c r="BD15" i="42"/>
  <c r="BC15" i="42"/>
  <c r="AV15" i="42"/>
  <c r="AU15" i="42"/>
  <c r="AT15" i="42"/>
  <c r="AM15" i="42"/>
  <c r="AL15" i="42"/>
  <c r="AK15" i="42"/>
  <c r="AJ15" i="42"/>
  <c r="AI15" i="42"/>
  <c r="AH15" i="42"/>
  <c r="AG15" i="42"/>
  <c r="AF15" i="42"/>
  <c r="AE15" i="42"/>
  <c r="AC15" i="42"/>
  <c r="AB15" i="42"/>
  <c r="R15" i="42"/>
  <c r="M15" i="42"/>
  <c r="K15" i="42"/>
  <c r="BN14" i="42"/>
  <c r="BE14" i="42"/>
  <c r="AV14" i="42"/>
  <c r="AM14" i="42"/>
  <c r="AD14" i="42" s="1"/>
  <c r="AJ14" i="42"/>
  <c r="AI14" i="42"/>
  <c r="AH14" i="42"/>
  <c r="AG14" i="42"/>
  <c r="AF14" i="42"/>
  <c r="AE14" i="42"/>
  <c r="BN13" i="42"/>
  <c r="BE13" i="42"/>
  <c r="AV13" i="42"/>
  <c r="AM13" i="42"/>
  <c r="AJ13" i="42"/>
  <c r="AI13" i="42"/>
  <c r="AH13" i="42"/>
  <c r="AG13" i="42"/>
  <c r="AF13" i="42"/>
  <c r="AE13" i="42"/>
  <c r="BN12" i="42"/>
  <c r="BE12" i="42"/>
  <c r="AV12" i="42"/>
  <c r="AM12" i="42"/>
  <c r="AJ12" i="42"/>
  <c r="AI12" i="42"/>
  <c r="AH12" i="42"/>
  <c r="AG12" i="42"/>
  <c r="AF12" i="42"/>
  <c r="AE12" i="42"/>
  <c r="BN11" i="42"/>
  <c r="BM11" i="42"/>
  <c r="BL11" i="42"/>
  <c r="BE11" i="42"/>
  <c r="BD11" i="42"/>
  <c r="BC11" i="42"/>
  <c r="AV11" i="42"/>
  <c r="AU11" i="42"/>
  <c r="AT11" i="42"/>
  <c r="AM11" i="42"/>
  <c r="AL11" i="42"/>
  <c r="AK11" i="42"/>
  <c r="AJ11" i="42"/>
  <c r="AI11" i="42"/>
  <c r="AH11" i="42"/>
  <c r="AG11" i="42"/>
  <c r="AF11" i="42"/>
  <c r="AE11" i="42"/>
  <c r="AC11" i="42"/>
  <c r="AB11" i="42"/>
  <c r="R11" i="42"/>
  <c r="M11" i="42"/>
  <c r="K11" i="42"/>
  <c r="BX5" i="42"/>
  <c r="BF5" i="42"/>
  <c r="AN5" i="42"/>
  <c r="W5" i="42"/>
  <c r="BX4" i="42"/>
  <c r="BF4" i="42"/>
  <c r="AN4" i="42"/>
  <c r="W4" i="42"/>
  <c r="BX3" i="42"/>
  <c r="BF3" i="42"/>
  <c r="AN3" i="42"/>
  <c r="W3" i="42"/>
  <c r="BX2" i="42"/>
  <c r="BF2" i="42"/>
  <c r="AN2" i="42"/>
  <c r="W2" i="42"/>
  <c r="AD150" i="42" l="1"/>
  <c r="AD13" i="42"/>
  <c r="AD73" i="42"/>
  <c r="AD105" i="42"/>
  <c r="AD119" i="42"/>
  <c r="AD121" i="42"/>
  <c r="AD141" i="42"/>
  <c r="AD142" i="42"/>
  <c r="AD143" i="42"/>
  <c r="AD149" i="42"/>
  <c r="AD12" i="42"/>
  <c r="AD89" i="42"/>
  <c r="AD112" i="42"/>
  <c r="AD53" i="42"/>
  <c r="AD11" i="42"/>
  <c r="AD15" i="42"/>
  <c r="AD37" i="42"/>
  <c r="AD60" i="42"/>
  <c r="AD110" i="42"/>
  <c r="AD111" i="42"/>
  <c r="AD118" i="42"/>
  <c r="AD148" i="42"/>
  <c r="AD75" i="42"/>
  <c r="AD49" i="42"/>
  <c r="AD17" i="42"/>
  <c r="AD59" i="42"/>
  <c r="AD80" i="42"/>
  <c r="AD88" i="42"/>
  <c r="AD91" i="42"/>
  <c r="AD21" i="42"/>
  <c r="AD36" i="42"/>
  <c r="AD87" i="42"/>
  <c r="AD116" i="42"/>
  <c r="AD137" i="42"/>
  <c r="AD52" i="42"/>
  <c r="AD16" i="42"/>
  <c r="AD23" i="42"/>
  <c r="AD35" i="42"/>
  <c r="AD78" i="42"/>
  <c r="AD86" i="42"/>
  <c r="AD113" i="42"/>
  <c r="AD153" i="42"/>
  <c r="AD34" i="42"/>
  <c r="AD50" i="42"/>
  <c r="AD58" i="42"/>
  <c r="AD94" i="42"/>
  <c r="AD106" i="42"/>
  <c r="AD122" i="42"/>
  <c r="AD136" i="42"/>
  <c r="AD57" i="42"/>
  <c r="AD85" i="42"/>
  <c r="AD152" i="42"/>
  <c r="AD33" i="42"/>
  <c r="AD56" i="42"/>
  <c r="BN70" i="41"/>
  <c r="BE70" i="41"/>
  <c r="AV70" i="41"/>
  <c r="AD70" i="41" s="1"/>
  <c r="AM70" i="41"/>
  <c r="AJ70" i="41"/>
  <c r="AI70" i="41"/>
  <c r="AH70" i="41"/>
  <c r="AG70" i="41"/>
  <c r="AF70" i="41"/>
  <c r="AE70" i="41"/>
  <c r="BN69" i="41"/>
  <c r="BE69" i="41"/>
  <c r="AV69" i="41"/>
  <c r="AM69" i="41"/>
  <c r="AJ69" i="41"/>
  <c r="AI69" i="41"/>
  <c r="AH69" i="41"/>
  <c r="AG69" i="41"/>
  <c r="AF69" i="41"/>
  <c r="AE69" i="41"/>
  <c r="BN68" i="41"/>
  <c r="BE68" i="41"/>
  <c r="AV68" i="41"/>
  <c r="AM68" i="41"/>
  <c r="AJ68" i="41"/>
  <c r="AI68" i="41"/>
  <c r="AH68" i="41"/>
  <c r="AG68" i="41"/>
  <c r="AF68" i="41"/>
  <c r="AE68" i="41"/>
  <c r="BN67" i="41"/>
  <c r="BM67" i="41"/>
  <c r="BL67" i="41"/>
  <c r="BE67" i="41"/>
  <c r="BD67" i="41"/>
  <c r="BC67" i="41"/>
  <c r="AV67" i="41"/>
  <c r="AU67" i="41"/>
  <c r="AT67" i="41"/>
  <c r="AM67" i="41"/>
  <c r="AL67" i="41"/>
  <c r="AK67" i="41"/>
  <c r="AJ67" i="41"/>
  <c r="AI67" i="41"/>
  <c r="AH67" i="41"/>
  <c r="AG67" i="41"/>
  <c r="AF67" i="41"/>
  <c r="AE67" i="41"/>
  <c r="AD67" i="41"/>
  <c r="AC67" i="41"/>
  <c r="AB67" i="41"/>
  <c r="R67" i="41"/>
  <c r="M67" i="41"/>
  <c r="K67" i="41"/>
  <c r="BN66" i="41"/>
  <c r="BE66" i="41"/>
  <c r="AV66" i="41"/>
  <c r="AM66" i="41"/>
  <c r="AJ66" i="41"/>
  <c r="AI66" i="41"/>
  <c r="AH66" i="41"/>
  <c r="AG66" i="41"/>
  <c r="AF66" i="41"/>
  <c r="AE66" i="41"/>
  <c r="BN65" i="41"/>
  <c r="BE65" i="41"/>
  <c r="AV65" i="41"/>
  <c r="AM65" i="41"/>
  <c r="AJ65" i="41"/>
  <c r="AI65" i="41"/>
  <c r="AH65" i="41"/>
  <c r="AG65" i="41"/>
  <c r="AF65" i="41"/>
  <c r="AE65" i="41"/>
  <c r="BN64" i="41"/>
  <c r="BE64" i="41"/>
  <c r="AV64" i="41"/>
  <c r="AM64" i="41"/>
  <c r="AJ64" i="41"/>
  <c r="AI64" i="41"/>
  <c r="AH64" i="41"/>
  <c r="AG64" i="41"/>
  <c r="AF64" i="41"/>
  <c r="AE64" i="41"/>
  <c r="BN63" i="41"/>
  <c r="BM63" i="41"/>
  <c r="BL63" i="41"/>
  <c r="BE63" i="41"/>
  <c r="BD63" i="41"/>
  <c r="BC63" i="41"/>
  <c r="AV63" i="41"/>
  <c r="AU63" i="41"/>
  <c r="AT63" i="41"/>
  <c r="AM63" i="41"/>
  <c r="AL63" i="41"/>
  <c r="AK63" i="41"/>
  <c r="AJ63" i="41"/>
  <c r="AI63" i="41"/>
  <c r="AH63" i="41"/>
  <c r="AG63" i="41"/>
  <c r="AF63" i="41"/>
  <c r="AE63" i="41"/>
  <c r="AC63" i="41"/>
  <c r="AB63" i="41"/>
  <c r="R63" i="41"/>
  <c r="M63" i="41"/>
  <c r="K63" i="41"/>
  <c r="BN62" i="41"/>
  <c r="BE62" i="41"/>
  <c r="AV62" i="41"/>
  <c r="AM62" i="41"/>
  <c r="AJ62" i="41"/>
  <c r="AI62" i="41"/>
  <c r="AH62" i="41"/>
  <c r="AG62" i="41"/>
  <c r="AF62" i="41"/>
  <c r="AE62" i="41"/>
  <c r="BN61" i="41"/>
  <c r="BE61" i="41"/>
  <c r="AV61" i="41"/>
  <c r="AM61" i="41"/>
  <c r="AD61" i="41" s="1"/>
  <c r="AJ61" i="41"/>
  <c r="AI61" i="41"/>
  <c r="AH61" i="41"/>
  <c r="AG61" i="41"/>
  <c r="AF61" i="41"/>
  <c r="AE61" i="41"/>
  <c r="BN60" i="41"/>
  <c r="AD60" i="41" s="1"/>
  <c r="BE60" i="41"/>
  <c r="AV60" i="41"/>
  <c r="AM60" i="41"/>
  <c r="AJ60" i="41"/>
  <c r="AI60" i="41"/>
  <c r="AH60" i="41"/>
  <c r="AG60" i="41"/>
  <c r="AF60" i="41"/>
  <c r="AE60" i="41"/>
  <c r="BN59" i="41"/>
  <c r="BM59" i="41"/>
  <c r="BL59" i="41"/>
  <c r="BE59" i="41"/>
  <c r="BD59" i="41"/>
  <c r="BC59" i="41"/>
  <c r="AV59" i="41"/>
  <c r="AU59" i="41"/>
  <c r="AT59" i="41"/>
  <c r="AM59" i="41"/>
  <c r="AL59" i="41"/>
  <c r="AK59" i="41"/>
  <c r="AJ59" i="41"/>
  <c r="AI59" i="41"/>
  <c r="AH59" i="41"/>
  <c r="AG59" i="41"/>
  <c r="AF59" i="41"/>
  <c r="AE59" i="41"/>
  <c r="AC59" i="41"/>
  <c r="AB59" i="41"/>
  <c r="R59" i="41"/>
  <c r="M59" i="41"/>
  <c r="K59" i="41"/>
  <c r="BN58" i="41"/>
  <c r="BE58" i="41"/>
  <c r="AV58" i="41"/>
  <c r="AM58" i="41"/>
  <c r="AJ58" i="41"/>
  <c r="AI58" i="41"/>
  <c r="AH58" i="41"/>
  <c r="AG58" i="41"/>
  <c r="AF58" i="41"/>
  <c r="AE58" i="41"/>
  <c r="BN57" i="41"/>
  <c r="BE57" i="41"/>
  <c r="AV57" i="41"/>
  <c r="AM57" i="41"/>
  <c r="AJ57" i="41"/>
  <c r="AI57" i="41"/>
  <c r="AH57" i="41"/>
  <c r="AG57" i="41"/>
  <c r="AF57" i="41"/>
  <c r="AE57" i="41"/>
  <c r="BN56" i="41"/>
  <c r="BE56" i="41"/>
  <c r="AV56" i="41"/>
  <c r="AM56" i="41"/>
  <c r="AJ56" i="41"/>
  <c r="AI56" i="41"/>
  <c r="AH56" i="41"/>
  <c r="AG56" i="41"/>
  <c r="AF56" i="41"/>
  <c r="AE56" i="41"/>
  <c r="BN55" i="41"/>
  <c r="BM55" i="41"/>
  <c r="BL55" i="41"/>
  <c r="BE55" i="41"/>
  <c r="BD55" i="41"/>
  <c r="BC55" i="41"/>
  <c r="AV55" i="41"/>
  <c r="AU55" i="41"/>
  <c r="AT55" i="41"/>
  <c r="AM55" i="41"/>
  <c r="AL55" i="41"/>
  <c r="AK55" i="41"/>
  <c r="AJ55" i="41"/>
  <c r="AI55" i="41"/>
  <c r="AH55" i="41"/>
  <c r="AG55" i="41"/>
  <c r="AF55" i="41"/>
  <c r="AE55" i="41"/>
  <c r="AC55" i="41"/>
  <c r="AB55" i="41"/>
  <c r="R55" i="41"/>
  <c r="M55" i="41"/>
  <c r="K55" i="41"/>
  <c r="BN54" i="41"/>
  <c r="BE54" i="41"/>
  <c r="AV54" i="41"/>
  <c r="AM54" i="41"/>
  <c r="AD54" i="41" s="1"/>
  <c r="AJ54" i="41"/>
  <c r="AI54" i="41"/>
  <c r="AH54" i="41"/>
  <c r="AG54" i="41"/>
  <c r="AF54" i="41"/>
  <c r="AE54" i="41"/>
  <c r="BN53" i="41"/>
  <c r="BE53" i="41"/>
  <c r="AV53" i="41"/>
  <c r="AM53" i="41"/>
  <c r="AJ53" i="41"/>
  <c r="AI53" i="41"/>
  <c r="AH53" i="41"/>
  <c r="AG53" i="41"/>
  <c r="AF53" i="41"/>
  <c r="AE53" i="41"/>
  <c r="BN52" i="41"/>
  <c r="AD52" i="41" s="1"/>
  <c r="BE52" i="41"/>
  <c r="AV52" i="41"/>
  <c r="AM52" i="41"/>
  <c r="AJ52" i="41"/>
  <c r="AI52" i="41"/>
  <c r="AH52" i="41"/>
  <c r="AG52" i="41"/>
  <c r="AF52" i="41"/>
  <c r="AE52" i="41"/>
  <c r="BN51" i="41"/>
  <c r="BM51" i="41"/>
  <c r="BL51" i="41"/>
  <c r="BE51" i="41"/>
  <c r="BD51" i="41"/>
  <c r="BC51" i="41"/>
  <c r="AV51" i="41"/>
  <c r="AU51" i="41"/>
  <c r="AT51" i="41"/>
  <c r="AM51" i="41"/>
  <c r="AD51" i="41" s="1"/>
  <c r="AL51" i="41"/>
  <c r="AK51" i="41"/>
  <c r="AJ51" i="41"/>
  <c r="AI51" i="41"/>
  <c r="AH51" i="41"/>
  <c r="AG51" i="41"/>
  <c r="AF51" i="41"/>
  <c r="AE51" i="41"/>
  <c r="AC51" i="41"/>
  <c r="AB51" i="41"/>
  <c r="R51" i="41"/>
  <c r="M51" i="41"/>
  <c r="K51" i="41"/>
  <c r="BN50" i="41"/>
  <c r="BE50" i="41"/>
  <c r="AV50" i="41"/>
  <c r="AM50" i="41"/>
  <c r="AJ50" i="41"/>
  <c r="AI50" i="41"/>
  <c r="AH50" i="41"/>
  <c r="AG50" i="41"/>
  <c r="AF50" i="41"/>
  <c r="AE50" i="41"/>
  <c r="BN49" i="41"/>
  <c r="BE49" i="41"/>
  <c r="AV49" i="41"/>
  <c r="AM49" i="41"/>
  <c r="AJ49" i="41"/>
  <c r="AI49" i="41"/>
  <c r="AH49" i="41"/>
  <c r="AG49" i="41"/>
  <c r="AF49" i="41"/>
  <c r="AE49" i="41"/>
  <c r="BN48" i="41"/>
  <c r="BE48" i="41"/>
  <c r="AV48" i="41"/>
  <c r="AM48" i="41"/>
  <c r="AJ48" i="41"/>
  <c r="AI48" i="41"/>
  <c r="AH48" i="41"/>
  <c r="AG48" i="41"/>
  <c r="AF48" i="41"/>
  <c r="AE48" i="41"/>
  <c r="BN47" i="41"/>
  <c r="BM47" i="41"/>
  <c r="BL47" i="41"/>
  <c r="BE47" i="41"/>
  <c r="BD47" i="41"/>
  <c r="BC47" i="41"/>
  <c r="AV47" i="41"/>
  <c r="AU47" i="41"/>
  <c r="AT47" i="41"/>
  <c r="AM47" i="41"/>
  <c r="AD47" i="41" s="1"/>
  <c r="AL47" i="41"/>
  <c r="AK47" i="41"/>
  <c r="AJ47" i="41"/>
  <c r="AI47" i="41"/>
  <c r="AH47" i="41"/>
  <c r="AG47" i="41"/>
  <c r="AF47" i="41"/>
  <c r="AE47" i="41"/>
  <c r="AC47" i="41"/>
  <c r="AB47" i="41"/>
  <c r="R47" i="41"/>
  <c r="M47" i="41"/>
  <c r="K47" i="41"/>
  <c r="BN46" i="41"/>
  <c r="BE46" i="41"/>
  <c r="AV46" i="41"/>
  <c r="AM46" i="41"/>
  <c r="AJ46" i="41"/>
  <c r="AI46" i="41"/>
  <c r="AH46" i="41"/>
  <c r="AG46" i="41"/>
  <c r="AF46" i="41"/>
  <c r="AE46" i="41"/>
  <c r="BN45" i="41"/>
  <c r="BE45" i="41"/>
  <c r="AV45" i="41"/>
  <c r="AM45" i="41"/>
  <c r="AJ45" i="41"/>
  <c r="AI45" i="41"/>
  <c r="AH45" i="41"/>
  <c r="AG45" i="41"/>
  <c r="AF45" i="41"/>
  <c r="AE45" i="41"/>
  <c r="BN44" i="41"/>
  <c r="BE44" i="41"/>
  <c r="AV44" i="41"/>
  <c r="AD44" i="41" s="1"/>
  <c r="AM44" i="41"/>
  <c r="AJ44" i="41"/>
  <c r="AI44" i="41"/>
  <c r="AH44" i="41"/>
  <c r="AG44" i="41"/>
  <c r="AF44" i="41"/>
  <c r="AE44" i="41"/>
  <c r="BN43" i="41"/>
  <c r="BM43" i="41"/>
  <c r="BL43" i="41"/>
  <c r="BE43" i="41"/>
  <c r="BD43" i="41"/>
  <c r="BC43" i="41"/>
  <c r="AV43" i="41"/>
  <c r="AU43" i="41"/>
  <c r="AT43" i="41"/>
  <c r="AM43" i="41"/>
  <c r="AD43" i="41" s="1"/>
  <c r="AL43" i="41"/>
  <c r="AK43" i="41"/>
  <c r="AJ43" i="41"/>
  <c r="AI43" i="41"/>
  <c r="AH43" i="41"/>
  <c r="AG43" i="41"/>
  <c r="AF43" i="41"/>
  <c r="AE43" i="41"/>
  <c r="AC43" i="41"/>
  <c r="AB43" i="41"/>
  <c r="R43" i="41"/>
  <c r="M43" i="41"/>
  <c r="K43" i="41"/>
  <c r="BN42" i="41"/>
  <c r="BE42" i="41"/>
  <c r="AV42" i="41"/>
  <c r="AM42" i="41"/>
  <c r="AJ42" i="41"/>
  <c r="AI42" i="41"/>
  <c r="AH42" i="41"/>
  <c r="AG42" i="41"/>
  <c r="AF42" i="41"/>
  <c r="AE42" i="41"/>
  <c r="BN41" i="41"/>
  <c r="BE41" i="41"/>
  <c r="AV41" i="41"/>
  <c r="AM41" i="41"/>
  <c r="AJ41" i="41"/>
  <c r="AI41" i="41"/>
  <c r="AH41" i="41"/>
  <c r="AG41" i="41"/>
  <c r="AF41" i="41"/>
  <c r="AE41" i="41"/>
  <c r="BN40" i="41"/>
  <c r="BE40" i="41"/>
  <c r="AV40" i="41"/>
  <c r="AM40" i="41"/>
  <c r="AJ40" i="41"/>
  <c r="AI40" i="41"/>
  <c r="AH40" i="41"/>
  <c r="AG40" i="41"/>
  <c r="AF40" i="41"/>
  <c r="AE40" i="41"/>
  <c r="BN39" i="41"/>
  <c r="BM39" i="41"/>
  <c r="BL39" i="41"/>
  <c r="BE39" i="41"/>
  <c r="AD39" i="41" s="1"/>
  <c r="BD39" i="41"/>
  <c r="BC39" i="41"/>
  <c r="AV39" i="41"/>
  <c r="AU39" i="41"/>
  <c r="AT39" i="41"/>
  <c r="AM39" i="41"/>
  <c r="AL39" i="41"/>
  <c r="AK39" i="41"/>
  <c r="AJ39" i="41"/>
  <c r="AI39" i="41"/>
  <c r="AH39" i="41"/>
  <c r="AG39" i="41"/>
  <c r="AF39" i="41"/>
  <c r="AE39" i="41"/>
  <c r="AC39" i="41"/>
  <c r="AB39" i="41"/>
  <c r="R39" i="41"/>
  <c r="M39" i="41"/>
  <c r="K39" i="41"/>
  <c r="BN38" i="41"/>
  <c r="BE38" i="41"/>
  <c r="AV38" i="41"/>
  <c r="AM38" i="41"/>
  <c r="AJ38" i="41"/>
  <c r="AI38" i="41"/>
  <c r="AH38" i="41"/>
  <c r="AG38" i="41"/>
  <c r="AF38" i="41"/>
  <c r="AE38" i="41"/>
  <c r="AD38" i="41"/>
  <c r="BN37" i="41"/>
  <c r="BE37" i="41"/>
  <c r="AV37" i="41"/>
  <c r="AM37" i="41"/>
  <c r="AJ37" i="41"/>
  <c r="AI37" i="41"/>
  <c r="AH37" i="41"/>
  <c r="AG37" i="41"/>
  <c r="AF37" i="41"/>
  <c r="AE37" i="41"/>
  <c r="BN36" i="41"/>
  <c r="BE36" i="41"/>
  <c r="AV36" i="41"/>
  <c r="AM36" i="41"/>
  <c r="AJ36" i="41"/>
  <c r="AI36" i="41"/>
  <c r="AH36" i="41"/>
  <c r="AG36" i="41"/>
  <c r="AF36" i="41"/>
  <c r="AE36" i="41"/>
  <c r="BN35" i="41"/>
  <c r="BM35" i="41"/>
  <c r="BL35" i="41"/>
  <c r="BE35" i="41"/>
  <c r="BD35" i="41"/>
  <c r="BC35" i="41"/>
  <c r="AV35" i="41"/>
  <c r="AU35" i="41"/>
  <c r="AT35" i="41"/>
  <c r="AM35" i="41"/>
  <c r="AD35" i="41" s="1"/>
  <c r="AL35" i="41"/>
  <c r="AK35" i="41"/>
  <c r="AJ35" i="41"/>
  <c r="AI35" i="41"/>
  <c r="AH35" i="41"/>
  <c r="AG35" i="41"/>
  <c r="AF35" i="41"/>
  <c r="AE35" i="41"/>
  <c r="AC35" i="41"/>
  <c r="AB35" i="41"/>
  <c r="R35" i="41"/>
  <c r="M35" i="41"/>
  <c r="K35" i="41"/>
  <c r="BN34" i="41"/>
  <c r="BE34" i="41"/>
  <c r="AV34" i="41"/>
  <c r="AM34" i="41"/>
  <c r="AD34" i="41" s="1"/>
  <c r="AJ34" i="41"/>
  <c r="AI34" i="41"/>
  <c r="AH34" i="41"/>
  <c r="AG34" i="41"/>
  <c r="AF34" i="41"/>
  <c r="AE34" i="41"/>
  <c r="BN33" i="41"/>
  <c r="BE33" i="41"/>
  <c r="AV33" i="41"/>
  <c r="AM33" i="41"/>
  <c r="AJ33" i="41"/>
  <c r="AI33" i="41"/>
  <c r="AH33" i="41"/>
  <c r="AG33" i="41"/>
  <c r="AF33" i="41"/>
  <c r="AE33" i="41"/>
  <c r="BN32" i="41"/>
  <c r="BE32" i="41"/>
  <c r="AV32" i="41"/>
  <c r="AM32" i="41"/>
  <c r="AJ32" i="41"/>
  <c r="AI32" i="41"/>
  <c r="AH32" i="41"/>
  <c r="AG32" i="41"/>
  <c r="AF32" i="41"/>
  <c r="AE32" i="41"/>
  <c r="BN31" i="41"/>
  <c r="BM31" i="41"/>
  <c r="BL31" i="41"/>
  <c r="BE31" i="41"/>
  <c r="BD31" i="41"/>
  <c r="BC31" i="41"/>
  <c r="AV31" i="41"/>
  <c r="AU31" i="41"/>
  <c r="AT31" i="41"/>
  <c r="AM31" i="41"/>
  <c r="AD31" i="41" s="1"/>
  <c r="AL31" i="41"/>
  <c r="AK31" i="41"/>
  <c r="AJ31" i="41"/>
  <c r="AI31" i="41"/>
  <c r="AH31" i="41"/>
  <c r="AG31" i="41"/>
  <c r="AF31" i="41"/>
  <c r="AE31" i="41"/>
  <c r="AC31" i="41"/>
  <c r="AB31" i="41"/>
  <c r="R31" i="41"/>
  <c r="M31" i="41"/>
  <c r="K31" i="41"/>
  <c r="BN30" i="41"/>
  <c r="BE30" i="41"/>
  <c r="AV30" i="41"/>
  <c r="AM30" i="41"/>
  <c r="AJ30" i="41"/>
  <c r="AI30" i="41"/>
  <c r="AH30" i="41"/>
  <c r="AG30" i="41"/>
  <c r="AF30" i="41"/>
  <c r="AE30" i="41"/>
  <c r="BN29" i="41"/>
  <c r="BE29" i="41"/>
  <c r="AV29" i="41"/>
  <c r="AM29" i="41"/>
  <c r="AD29" i="41" s="1"/>
  <c r="AJ29" i="41"/>
  <c r="AI29" i="41"/>
  <c r="AH29" i="41"/>
  <c r="AG29" i="41"/>
  <c r="AF29" i="41"/>
  <c r="AE29" i="41"/>
  <c r="BN28" i="41"/>
  <c r="BE28" i="41"/>
  <c r="AV28" i="41"/>
  <c r="AD28" i="41" s="1"/>
  <c r="AM28" i="41"/>
  <c r="AJ28" i="41"/>
  <c r="AI28" i="41"/>
  <c r="AH28" i="41"/>
  <c r="AG28" i="41"/>
  <c r="AF28" i="41"/>
  <c r="AE28" i="41"/>
  <c r="BN27" i="41"/>
  <c r="BM27" i="41"/>
  <c r="BL27" i="41"/>
  <c r="BE27" i="41"/>
  <c r="BD27" i="41"/>
  <c r="BC27" i="41"/>
  <c r="AV27" i="41"/>
  <c r="AU27" i="41"/>
  <c r="AT27" i="41"/>
  <c r="AM27" i="41"/>
  <c r="AL27" i="41"/>
  <c r="AK27" i="41"/>
  <c r="AJ27" i="41"/>
  <c r="AI27" i="41"/>
  <c r="AH27" i="41"/>
  <c r="AG27" i="41"/>
  <c r="AF27" i="41"/>
  <c r="AE27" i="41"/>
  <c r="AC27" i="41"/>
  <c r="AB27" i="41"/>
  <c r="R27" i="41"/>
  <c r="M27" i="41"/>
  <c r="K27" i="41"/>
  <c r="BN26" i="41"/>
  <c r="BE26" i="41"/>
  <c r="AV26" i="41"/>
  <c r="AM26" i="41"/>
  <c r="AJ26" i="41"/>
  <c r="AI26" i="41"/>
  <c r="AH26" i="41"/>
  <c r="AG26" i="41"/>
  <c r="AF26" i="41"/>
  <c r="AE26" i="41"/>
  <c r="BN25" i="41"/>
  <c r="BE25" i="41"/>
  <c r="AV25" i="41"/>
  <c r="AM25" i="41"/>
  <c r="AJ25" i="41"/>
  <c r="AI25" i="41"/>
  <c r="AH25" i="41"/>
  <c r="AG25" i="41"/>
  <c r="AF25" i="41"/>
  <c r="AE25" i="41"/>
  <c r="BN24" i="41"/>
  <c r="BE24" i="41"/>
  <c r="AV24" i="41"/>
  <c r="AM24" i="41"/>
  <c r="AJ24" i="41"/>
  <c r="AI24" i="41"/>
  <c r="AH24" i="41"/>
  <c r="AG24" i="41"/>
  <c r="AF24" i="41"/>
  <c r="AE24" i="41"/>
  <c r="BN23" i="41"/>
  <c r="BM23" i="41"/>
  <c r="BL23" i="41"/>
  <c r="BE23" i="41"/>
  <c r="BD23" i="41"/>
  <c r="BC23" i="41"/>
  <c r="AV23" i="41"/>
  <c r="AU23" i="41"/>
  <c r="AT23" i="41"/>
  <c r="AM23" i="41"/>
  <c r="AL23" i="41"/>
  <c r="AK23" i="41"/>
  <c r="AJ23" i="41"/>
  <c r="AI23" i="41"/>
  <c r="AH23" i="41"/>
  <c r="AG23" i="41"/>
  <c r="AF23" i="41"/>
  <c r="AE23" i="41"/>
  <c r="AC23" i="41"/>
  <c r="AB23" i="41"/>
  <c r="R23" i="41"/>
  <c r="M23" i="41"/>
  <c r="K23" i="41"/>
  <c r="BN22" i="41"/>
  <c r="BE22" i="41"/>
  <c r="AV22" i="41"/>
  <c r="AM22" i="41"/>
  <c r="AJ22" i="41"/>
  <c r="AI22" i="41"/>
  <c r="AH22" i="41"/>
  <c r="AG22" i="41"/>
  <c r="AF22" i="41"/>
  <c r="AE22" i="41"/>
  <c r="AD22" i="41"/>
  <c r="BN21" i="41"/>
  <c r="BE21" i="41"/>
  <c r="AV21" i="41"/>
  <c r="AM21" i="41"/>
  <c r="AJ21" i="41"/>
  <c r="AI21" i="41"/>
  <c r="AH21" i="41"/>
  <c r="AG21" i="41"/>
  <c r="AF21" i="41"/>
  <c r="AE21" i="41"/>
  <c r="BN20" i="41"/>
  <c r="BE20" i="41"/>
  <c r="AV20" i="41"/>
  <c r="AM20" i="41"/>
  <c r="AJ20" i="41"/>
  <c r="AI20" i="41"/>
  <c r="AH20" i="41"/>
  <c r="AG20" i="41"/>
  <c r="AF20" i="41"/>
  <c r="AE20" i="41"/>
  <c r="BN19" i="41"/>
  <c r="BM19" i="41"/>
  <c r="BL19" i="41"/>
  <c r="BE19" i="41"/>
  <c r="BD19" i="41"/>
  <c r="BC19" i="41"/>
  <c r="AV19" i="41"/>
  <c r="AU19" i="41"/>
  <c r="AT19" i="41"/>
  <c r="AM19" i="41"/>
  <c r="AD19" i="41" s="1"/>
  <c r="AL19" i="41"/>
  <c r="AK19" i="41"/>
  <c r="AJ19" i="41"/>
  <c r="AI19" i="41"/>
  <c r="AH19" i="41"/>
  <c r="AG19" i="41"/>
  <c r="AF19" i="41"/>
  <c r="AE19" i="41"/>
  <c r="AC19" i="41"/>
  <c r="AB19" i="41"/>
  <c r="R19" i="41"/>
  <c r="M19" i="41"/>
  <c r="K19" i="41"/>
  <c r="BN18" i="41"/>
  <c r="BE18" i="41"/>
  <c r="AV18" i="41"/>
  <c r="AM18" i="41"/>
  <c r="AD18" i="41" s="1"/>
  <c r="AJ18" i="41"/>
  <c r="AI18" i="41"/>
  <c r="AH18" i="41"/>
  <c r="AG18" i="41"/>
  <c r="AF18" i="41"/>
  <c r="AE18" i="41"/>
  <c r="BN17" i="41"/>
  <c r="BE17" i="41"/>
  <c r="AV17" i="41"/>
  <c r="AM17" i="41"/>
  <c r="AJ17" i="41"/>
  <c r="AI17" i="41"/>
  <c r="AH17" i="41"/>
  <c r="AG17" i="41"/>
  <c r="AF17" i="41"/>
  <c r="AE17" i="41"/>
  <c r="BN16" i="41"/>
  <c r="BE16" i="41"/>
  <c r="AV16" i="41"/>
  <c r="AM16" i="41"/>
  <c r="AJ16" i="41"/>
  <c r="AI16" i="41"/>
  <c r="AH16" i="41"/>
  <c r="AG16" i="41"/>
  <c r="AF16" i="41"/>
  <c r="AE16" i="41"/>
  <c r="BN15" i="41"/>
  <c r="BM15" i="41"/>
  <c r="BL15" i="41"/>
  <c r="BE15" i="41"/>
  <c r="BD15" i="41"/>
  <c r="BC15" i="41"/>
  <c r="AV15" i="41"/>
  <c r="AU15" i="41"/>
  <c r="AT15" i="41"/>
  <c r="AM15" i="41"/>
  <c r="AD15" i="41" s="1"/>
  <c r="AL15" i="41"/>
  <c r="AK15" i="41"/>
  <c r="AJ15" i="41"/>
  <c r="AI15" i="41"/>
  <c r="AH15" i="41"/>
  <c r="AG15" i="41"/>
  <c r="AF15" i="41"/>
  <c r="AE15" i="41"/>
  <c r="AC15" i="41"/>
  <c r="AB15" i="41"/>
  <c r="R15" i="41"/>
  <c r="M15" i="41"/>
  <c r="K15" i="41"/>
  <c r="BN14" i="41"/>
  <c r="BE14" i="41"/>
  <c r="AV14" i="41"/>
  <c r="AM14" i="41"/>
  <c r="AJ14" i="41"/>
  <c r="AI14" i="41"/>
  <c r="AH14" i="41"/>
  <c r="AG14" i="41"/>
  <c r="AF14" i="41"/>
  <c r="AE14" i="41"/>
  <c r="AD14" i="41"/>
  <c r="BN13" i="41"/>
  <c r="BE13" i="41"/>
  <c r="AV13" i="41"/>
  <c r="AD13" i="41" s="1"/>
  <c r="AM13" i="41"/>
  <c r="AJ13" i="41"/>
  <c r="AI13" i="41"/>
  <c r="AH13" i="41"/>
  <c r="AG13" i="41"/>
  <c r="AF13" i="41"/>
  <c r="AE13" i="41"/>
  <c r="BN12" i="41"/>
  <c r="BE12" i="41"/>
  <c r="AV12" i="41"/>
  <c r="AM12" i="41"/>
  <c r="AD12" i="41" s="1"/>
  <c r="AJ12" i="41"/>
  <c r="AI12" i="41"/>
  <c r="AH12" i="41"/>
  <c r="AG12" i="41"/>
  <c r="AF12" i="41"/>
  <c r="AE12" i="41"/>
  <c r="BN11" i="41"/>
  <c r="BM11" i="41"/>
  <c r="BL11" i="41"/>
  <c r="BE11" i="41"/>
  <c r="BD11" i="41"/>
  <c r="BC11" i="41"/>
  <c r="AV11" i="41"/>
  <c r="AU11" i="41"/>
  <c r="AT11" i="41"/>
  <c r="AM11" i="41"/>
  <c r="AL11" i="41"/>
  <c r="AK11" i="41"/>
  <c r="AJ11" i="41"/>
  <c r="AI11" i="41"/>
  <c r="AH11" i="41"/>
  <c r="AG11" i="41"/>
  <c r="AF11" i="41"/>
  <c r="AE11" i="41"/>
  <c r="AC11" i="41"/>
  <c r="AB11" i="41"/>
  <c r="R11" i="41"/>
  <c r="M11" i="41"/>
  <c r="K11" i="41"/>
  <c r="BX5" i="41"/>
  <c r="BF5" i="41"/>
  <c r="AN5" i="41"/>
  <c r="W5" i="41"/>
  <c r="BX4" i="41"/>
  <c r="BF4" i="41"/>
  <c r="AN4" i="41"/>
  <c r="W4" i="41"/>
  <c r="BX3" i="41"/>
  <c r="BF3" i="41"/>
  <c r="AN3" i="41"/>
  <c r="W3" i="41"/>
  <c r="BX2" i="41"/>
  <c r="BF2" i="41"/>
  <c r="AN2" i="41"/>
  <c r="W2" i="41"/>
  <c r="AD20" i="41" l="1"/>
  <c r="AD36" i="41"/>
  <c r="AD17" i="41"/>
  <c r="AD26" i="41"/>
  <c r="AD33" i="41"/>
  <c r="AD42" i="41"/>
  <c r="AD57" i="41"/>
  <c r="AD48" i="41"/>
  <c r="AD25" i="41"/>
  <c r="AD41" i="41"/>
  <c r="AD56" i="41"/>
  <c r="AD11" i="41"/>
  <c r="AD16" i="41"/>
  <c r="AD24" i="41"/>
  <c r="AD32" i="41"/>
  <c r="AD40" i="41"/>
  <c r="AD59" i="41"/>
  <c r="AD27" i="41"/>
  <c r="AD55" i="41"/>
  <c r="AD62" i="41"/>
  <c r="AD69" i="41"/>
  <c r="AD46" i="41"/>
  <c r="AD53" i="41"/>
  <c r="AD68" i="41"/>
  <c r="AD23" i="41"/>
  <c r="AD21" i="41"/>
  <c r="AD30" i="41"/>
  <c r="AD37" i="41"/>
  <c r="AD45" i="41"/>
  <c r="AD63" i="41"/>
  <c r="AD66" i="41"/>
  <c r="AD50" i="41"/>
  <c r="AD65" i="41"/>
  <c r="AD49" i="41"/>
  <c r="AD58" i="41"/>
  <c r="AD64" i="41"/>
  <c r="BN146" i="40"/>
  <c r="BE146" i="40"/>
  <c r="AV146" i="40"/>
  <c r="AM146" i="40"/>
  <c r="AJ146" i="40"/>
  <c r="AI146" i="40"/>
  <c r="AH146" i="40"/>
  <c r="AG146" i="40"/>
  <c r="AF146" i="40"/>
  <c r="AE146" i="40"/>
  <c r="BN145" i="40"/>
  <c r="BE145" i="40"/>
  <c r="AV145" i="40"/>
  <c r="AM145" i="40"/>
  <c r="AJ145" i="40"/>
  <c r="AI145" i="40"/>
  <c r="AH145" i="40"/>
  <c r="AG145" i="40"/>
  <c r="AF145" i="40"/>
  <c r="AE145" i="40"/>
  <c r="BN144" i="40"/>
  <c r="BE144" i="40"/>
  <c r="AV144" i="40"/>
  <c r="AM144" i="40"/>
  <c r="AJ144" i="40"/>
  <c r="AI144" i="40"/>
  <c r="AH144" i="40"/>
  <c r="AG144" i="40"/>
  <c r="AF144" i="40"/>
  <c r="AE144" i="40"/>
  <c r="BN143" i="40"/>
  <c r="BM143" i="40"/>
  <c r="BL143" i="40"/>
  <c r="BE143" i="40"/>
  <c r="AD143" i="40" s="1"/>
  <c r="BD143" i="40"/>
  <c r="BC143" i="40"/>
  <c r="AV143" i="40"/>
  <c r="AU143" i="40"/>
  <c r="AT143" i="40"/>
  <c r="AM143" i="40"/>
  <c r="AL143" i="40"/>
  <c r="AK143" i="40"/>
  <c r="AJ143" i="40"/>
  <c r="AI143" i="40"/>
  <c r="AH143" i="40"/>
  <c r="AG143" i="40"/>
  <c r="AF143" i="40"/>
  <c r="AE143" i="40"/>
  <c r="AC143" i="40"/>
  <c r="AB143" i="40"/>
  <c r="R143" i="40"/>
  <c r="M143" i="40"/>
  <c r="K143" i="40"/>
  <c r="BN142" i="40"/>
  <c r="BE142" i="40"/>
  <c r="AV142" i="40"/>
  <c r="AD142" i="40" s="1"/>
  <c r="AM142" i="40"/>
  <c r="AJ142" i="40"/>
  <c r="AI142" i="40"/>
  <c r="AH142" i="40"/>
  <c r="AG142" i="40"/>
  <c r="AF142" i="40"/>
  <c r="AE142" i="40"/>
  <c r="BN141" i="40"/>
  <c r="BE141" i="40"/>
  <c r="AV141" i="40"/>
  <c r="AM141" i="40"/>
  <c r="AJ141" i="40"/>
  <c r="AI141" i="40"/>
  <c r="AH141" i="40"/>
  <c r="AG141" i="40"/>
  <c r="AF141" i="40"/>
  <c r="AE141" i="40"/>
  <c r="BN140" i="40"/>
  <c r="BE140" i="40"/>
  <c r="AV140" i="40"/>
  <c r="AM140" i="40"/>
  <c r="AJ140" i="40"/>
  <c r="AI140" i="40"/>
  <c r="AH140" i="40"/>
  <c r="AG140" i="40"/>
  <c r="AF140" i="40"/>
  <c r="AE140" i="40"/>
  <c r="BN139" i="40"/>
  <c r="BM139" i="40"/>
  <c r="BL139" i="40"/>
  <c r="BE139" i="40"/>
  <c r="BD139" i="40"/>
  <c r="BC139" i="40"/>
  <c r="AV139" i="40"/>
  <c r="AU139" i="40"/>
  <c r="AT139" i="40"/>
  <c r="AM139" i="40"/>
  <c r="AD139" i="40" s="1"/>
  <c r="AL139" i="40"/>
  <c r="AK139" i="40"/>
  <c r="AJ139" i="40"/>
  <c r="AI139" i="40"/>
  <c r="AH139" i="40"/>
  <c r="AG139" i="40"/>
  <c r="AF139" i="40"/>
  <c r="AE139" i="40"/>
  <c r="AC139" i="40"/>
  <c r="AB139" i="40"/>
  <c r="R139" i="40"/>
  <c r="M139" i="40"/>
  <c r="K139" i="40"/>
  <c r="BN138" i="40"/>
  <c r="BE138" i="40"/>
  <c r="AV138" i="40"/>
  <c r="AM138" i="40"/>
  <c r="AD138" i="40" s="1"/>
  <c r="AJ138" i="40"/>
  <c r="AI138" i="40"/>
  <c r="AH138" i="40"/>
  <c r="AG138" i="40"/>
  <c r="AF138" i="40"/>
  <c r="AE138" i="40"/>
  <c r="BN137" i="40"/>
  <c r="AD137" i="40" s="1"/>
  <c r="BE137" i="40"/>
  <c r="AV137" i="40"/>
  <c r="AM137" i="40"/>
  <c r="AJ137" i="40"/>
  <c r="AI137" i="40"/>
  <c r="AH137" i="40"/>
  <c r="AG137" i="40"/>
  <c r="AF137" i="40"/>
  <c r="AE137" i="40"/>
  <c r="BN136" i="40"/>
  <c r="BE136" i="40"/>
  <c r="AD136" i="40" s="1"/>
  <c r="AV136" i="40"/>
  <c r="AM136" i="40"/>
  <c r="AJ136" i="40"/>
  <c r="AI136" i="40"/>
  <c r="AH136" i="40"/>
  <c r="AG136" i="40"/>
  <c r="AF136" i="40"/>
  <c r="AE136" i="40"/>
  <c r="BN135" i="40"/>
  <c r="AD135" i="40" s="1"/>
  <c r="BM135" i="40"/>
  <c r="BL135" i="40"/>
  <c r="BE135" i="40"/>
  <c r="BD135" i="40"/>
  <c r="BC135" i="40"/>
  <c r="AV135" i="40"/>
  <c r="AU135" i="40"/>
  <c r="AT135" i="40"/>
  <c r="AM135" i="40"/>
  <c r="AL135" i="40"/>
  <c r="AK135" i="40"/>
  <c r="AJ135" i="40"/>
  <c r="AI135" i="40"/>
  <c r="AH135" i="40"/>
  <c r="AG135" i="40"/>
  <c r="AF135" i="40"/>
  <c r="AE135" i="40"/>
  <c r="AC135" i="40"/>
  <c r="AB135" i="40"/>
  <c r="R135" i="40"/>
  <c r="M135" i="40"/>
  <c r="K135" i="40"/>
  <c r="BN134" i="40"/>
  <c r="BE134" i="40"/>
  <c r="AV134" i="40"/>
  <c r="AM134" i="40"/>
  <c r="AJ134" i="40"/>
  <c r="AI134" i="40"/>
  <c r="AH134" i="40"/>
  <c r="AG134" i="40"/>
  <c r="AF134" i="40"/>
  <c r="AE134" i="40"/>
  <c r="BN133" i="40"/>
  <c r="BE133" i="40"/>
  <c r="AV133" i="40"/>
  <c r="AM133" i="40"/>
  <c r="AJ133" i="40"/>
  <c r="AI133" i="40"/>
  <c r="AH133" i="40"/>
  <c r="AG133" i="40"/>
  <c r="AF133" i="40"/>
  <c r="AE133" i="40"/>
  <c r="BN132" i="40"/>
  <c r="BE132" i="40"/>
  <c r="AV132" i="40"/>
  <c r="AM132" i="40"/>
  <c r="AD132" i="40" s="1"/>
  <c r="AJ132" i="40"/>
  <c r="AI132" i="40"/>
  <c r="AH132" i="40"/>
  <c r="AG132" i="40"/>
  <c r="AF132" i="40"/>
  <c r="AE132" i="40"/>
  <c r="BN131" i="40"/>
  <c r="BM131" i="40"/>
  <c r="BL131" i="40"/>
  <c r="BE131" i="40"/>
  <c r="BD131" i="40"/>
  <c r="BC131" i="40"/>
  <c r="AV131" i="40"/>
  <c r="AU131" i="40"/>
  <c r="AT131" i="40"/>
  <c r="AM131" i="40"/>
  <c r="AL131" i="40"/>
  <c r="AK131" i="40"/>
  <c r="AJ131" i="40"/>
  <c r="AI131" i="40"/>
  <c r="AH131" i="40"/>
  <c r="AG131" i="40"/>
  <c r="AF131" i="40"/>
  <c r="AE131" i="40"/>
  <c r="AC131" i="40"/>
  <c r="AB131" i="40"/>
  <c r="R131" i="40"/>
  <c r="M131" i="40"/>
  <c r="K131" i="40"/>
  <c r="BN130" i="40"/>
  <c r="BE130" i="40"/>
  <c r="AV130" i="40"/>
  <c r="AM130" i="40"/>
  <c r="AJ130" i="40"/>
  <c r="AI130" i="40"/>
  <c r="AH130" i="40"/>
  <c r="AG130" i="40"/>
  <c r="AF130" i="40"/>
  <c r="AE130" i="40"/>
  <c r="BN129" i="40"/>
  <c r="BE129" i="40"/>
  <c r="AV129" i="40"/>
  <c r="AM129" i="40"/>
  <c r="AJ129" i="40"/>
  <c r="AI129" i="40"/>
  <c r="AH129" i="40"/>
  <c r="AG129" i="40"/>
  <c r="AF129" i="40"/>
  <c r="AE129" i="40"/>
  <c r="BN128" i="40"/>
  <c r="BE128" i="40"/>
  <c r="AV128" i="40"/>
  <c r="AM128" i="40"/>
  <c r="AJ128" i="40"/>
  <c r="AI128" i="40"/>
  <c r="AH128" i="40"/>
  <c r="AG128" i="40"/>
  <c r="AF128" i="40"/>
  <c r="AE128" i="40"/>
  <c r="BN127" i="40"/>
  <c r="AD127" i="40" s="1"/>
  <c r="BM127" i="40"/>
  <c r="BL127" i="40"/>
  <c r="BE127" i="40"/>
  <c r="BD127" i="40"/>
  <c r="BC127" i="40"/>
  <c r="AV127" i="40"/>
  <c r="AU127" i="40"/>
  <c r="AT127" i="40"/>
  <c r="AM127" i="40"/>
  <c r="AL127" i="40"/>
  <c r="AK127" i="40"/>
  <c r="AJ127" i="40"/>
  <c r="AI127" i="40"/>
  <c r="AH127" i="40"/>
  <c r="AG127" i="40"/>
  <c r="AF127" i="40"/>
  <c r="AE127" i="40"/>
  <c r="AC127" i="40"/>
  <c r="AB127" i="40"/>
  <c r="R127" i="40"/>
  <c r="M127" i="40"/>
  <c r="K127" i="40"/>
  <c r="BN126" i="40"/>
  <c r="BE126" i="40"/>
  <c r="AV126" i="40"/>
  <c r="AM126" i="40"/>
  <c r="AJ126" i="40"/>
  <c r="AI126" i="40"/>
  <c r="AH126" i="40"/>
  <c r="AG126" i="40"/>
  <c r="AF126" i="40"/>
  <c r="AE126" i="40"/>
  <c r="BN125" i="40"/>
  <c r="BE125" i="40"/>
  <c r="AV125" i="40"/>
  <c r="AM125" i="40"/>
  <c r="AJ125" i="40"/>
  <c r="AI125" i="40"/>
  <c r="AH125" i="40"/>
  <c r="AG125" i="40"/>
  <c r="AF125" i="40"/>
  <c r="AE125" i="40"/>
  <c r="BN124" i="40"/>
  <c r="BE124" i="40"/>
  <c r="AV124" i="40"/>
  <c r="AM124" i="40"/>
  <c r="AJ124" i="40"/>
  <c r="AI124" i="40"/>
  <c r="AH124" i="40"/>
  <c r="AG124" i="40"/>
  <c r="AF124" i="40"/>
  <c r="AE124" i="40"/>
  <c r="BN123" i="40"/>
  <c r="BM123" i="40"/>
  <c r="BL123" i="40"/>
  <c r="BE123" i="40"/>
  <c r="BD123" i="40"/>
  <c r="BC123" i="40"/>
  <c r="AV123" i="40"/>
  <c r="AU123" i="40"/>
  <c r="AT123" i="40"/>
  <c r="AM123" i="40"/>
  <c r="AD123" i="40" s="1"/>
  <c r="AL123" i="40"/>
  <c r="AK123" i="40"/>
  <c r="AJ123" i="40"/>
  <c r="AI123" i="40"/>
  <c r="AH123" i="40"/>
  <c r="AG123" i="40"/>
  <c r="AF123" i="40"/>
  <c r="AE123" i="40"/>
  <c r="AC123" i="40"/>
  <c r="AB123" i="40"/>
  <c r="R123" i="40"/>
  <c r="M123" i="40"/>
  <c r="K123" i="40"/>
  <c r="BN122" i="40"/>
  <c r="BE122" i="40"/>
  <c r="AV122" i="40"/>
  <c r="AM122" i="40"/>
  <c r="AJ122" i="40"/>
  <c r="AI122" i="40"/>
  <c r="AH122" i="40"/>
  <c r="AG122" i="40"/>
  <c r="AF122" i="40"/>
  <c r="AE122" i="40"/>
  <c r="BN121" i="40"/>
  <c r="AD121" i="40" s="1"/>
  <c r="BE121" i="40"/>
  <c r="AV121" i="40"/>
  <c r="AM121" i="40"/>
  <c r="AJ121" i="40"/>
  <c r="AI121" i="40"/>
  <c r="AH121" i="40"/>
  <c r="AG121" i="40"/>
  <c r="AF121" i="40"/>
  <c r="AE121" i="40"/>
  <c r="BN120" i="40"/>
  <c r="BE120" i="40"/>
  <c r="AV120" i="40"/>
  <c r="AM120" i="40"/>
  <c r="AJ120" i="40"/>
  <c r="AI120" i="40"/>
  <c r="AH120" i="40"/>
  <c r="AG120" i="40"/>
  <c r="AF120" i="40"/>
  <c r="AE120" i="40"/>
  <c r="BN119" i="40"/>
  <c r="BM119" i="40"/>
  <c r="BL119" i="40"/>
  <c r="BE119" i="40"/>
  <c r="BD119" i="40"/>
  <c r="BC119" i="40"/>
  <c r="AV119" i="40"/>
  <c r="AU119" i="40"/>
  <c r="AT119" i="40"/>
  <c r="AM119" i="40"/>
  <c r="AD119" i="40" s="1"/>
  <c r="AL119" i="40"/>
  <c r="AK119" i="40"/>
  <c r="AJ119" i="40"/>
  <c r="AI119" i="40"/>
  <c r="AH119" i="40"/>
  <c r="AG119" i="40"/>
  <c r="AF119" i="40"/>
  <c r="AE119" i="40"/>
  <c r="AC119" i="40"/>
  <c r="AB119" i="40"/>
  <c r="R119" i="40"/>
  <c r="M119" i="40"/>
  <c r="K119" i="40"/>
  <c r="BN118" i="40"/>
  <c r="BE118" i="40"/>
  <c r="AV118" i="40"/>
  <c r="AM118" i="40"/>
  <c r="AJ118" i="40"/>
  <c r="AI118" i="40"/>
  <c r="AH118" i="40"/>
  <c r="AG118" i="40"/>
  <c r="AF118" i="40"/>
  <c r="AE118" i="40"/>
  <c r="BN117" i="40"/>
  <c r="BE117" i="40"/>
  <c r="AV117" i="40"/>
  <c r="AM117" i="40"/>
  <c r="AJ117" i="40"/>
  <c r="AI117" i="40"/>
  <c r="AH117" i="40"/>
  <c r="AG117" i="40"/>
  <c r="AF117" i="40"/>
  <c r="AE117" i="40"/>
  <c r="BN116" i="40"/>
  <c r="BE116" i="40"/>
  <c r="AV116" i="40"/>
  <c r="AM116" i="40"/>
  <c r="AD116" i="40" s="1"/>
  <c r="AJ116" i="40"/>
  <c r="AI116" i="40"/>
  <c r="AH116" i="40"/>
  <c r="AG116" i="40"/>
  <c r="AF116" i="40"/>
  <c r="AE116" i="40"/>
  <c r="BN115" i="40"/>
  <c r="BM115" i="40"/>
  <c r="BL115" i="40"/>
  <c r="BE115" i="40"/>
  <c r="BD115" i="40"/>
  <c r="BC115" i="40"/>
  <c r="AV115" i="40"/>
  <c r="AU115" i="40"/>
  <c r="AT115" i="40"/>
  <c r="AM115" i="40"/>
  <c r="AD115" i="40" s="1"/>
  <c r="AL115" i="40"/>
  <c r="AK115" i="40"/>
  <c r="AJ115" i="40"/>
  <c r="AI115" i="40"/>
  <c r="AH115" i="40"/>
  <c r="AG115" i="40"/>
  <c r="AF115" i="40"/>
  <c r="AE115" i="40"/>
  <c r="AC115" i="40"/>
  <c r="AB115" i="40"/>
  <c r="R115" i="40"/>
  <c r="M115" i="40"/>
  <c r="K115" i="40"/>
  <c r="BN114" i="40"/>
  <c r="BE114" i="40"/>
  <c r="AV114" i="40"/>
  <c r="AM114" i="40"/>
  <c r="AJ114" i="40"/>
  <c r="AI114" i="40"/>
  <c r="AH114" i="40"/>
  <c r="AG114" i="40"/>
  <c r="AF114" i="40"/>
  <c r="AE114" i="40"/>
  <c r="BN113" i="40"/>
  <c r="BE113" i="40"/>
  <c r="AV113" i="40"/>
  <c r="AM113" i="40"/>
  <c r="AJ113" i="40"/>
  <c r="AI113" i="40"/>
  <c r="AH113" i="40"/>
  <c r="AG113" i="40"/>
  <c r="AF113" i="40"/>
  <c r="AE113" i="40"/>
  <c r="BN112" i="40"/>
  <c r="BE112" i="40"/>
  <c r="AV112" i="40"/>
  <c r="AM112" i="40"/>
  <c r="AJ112" i="40"/>
  <c r="AI112" i="40"/>
  <c r="AH112" i="40"/>
  <c r="AG112" i="40"/>
  <c r="AF112" i="40"/>
  <c r="AE112" i="40"/>
  <c r="BN111" i="40"/>
  <c r="BM111" i="40"/>
  <c r="BL111" i="40"/>
  <c r="BE111" i="40"/>
  <c r="BD111" i="40"/>
  <c r="BC111" i="40"/>
  <c r="AV111" i="40"/>
  <c r="AU111" i="40"/>
  <c r="AT111" i="40"/>
  <c r="AM111" i="40"/>
  <c r="AL111" i="40"/>
  <c r="AK111" i="40"/>
  <c r="AJ111" i="40"/>
  <c r="AI111" i="40"/>
  <c r="AH111" i="40"/>
  <c r="AG111" i="40"/>
  <c r="AF111" i="40"/>
  <c r="AE111" i="40"/>
  <c r="AC111" i="40"/>
  <c r="AB111" i="40"/>
  <c r="R111" i="40"/>
  <c r="M111" i="40"/>
  <c r="K111" i="40"/>
  <c r="BN110" i="40"/>
  <c r="BE110" i="40"/>
  <c r="AV110" i="40"/>
  <c r="AD110" i="40" s="1"/>
  <c r="AM110" i="40"/>
  <c r="AJ110" i="40"/>
  <c r="AI110" i="40"/>
  <c r="AH110" i="40"/>
  <c r="AG110" i="40"/>
  <c r="AF110" i="40"/>
  <c r="AE110" i="40"/>
  <c r="BN109" i="40"/>
  <c r="BE109" i="40"/>
  <c r="AV109" i="40"/>
  <c r="AM109" i="40"/>
  <c r="AJ109" i="40"/>
  <c r="AI109" i="40"/>
  <c r="AH109" i="40"/>
  <c r="AG109" i="40"/>
  <c r="AF109" i="40"/>
  <c r="AE109" i="40"/>
  <c r="BN108" i="40"/>
  <c r="BE108" i="40"/>
  <c r="AV108" i="40"/>
  <c r="AM108" i="40"/>
  <c r="AD108" i="40" s="1"/>
  <c r="AJ108" i="40"/>
  <c r="AI108" i="40"/>
  <c r="AH108" i="40"/>
  <c r="AG108" i="40"/>
  <c r="AF108" i="40"/>
  <c r="AE108" i="40"/>
  <c r="BN107" i="40"/>
  <c r="BM107" i="40"/>
  <c r="BL107" i="40"/>
  <c r="BE107" i="40"/>
  <c r="BD107" i="40"/>
  <c r="BC107" i="40"/>
  <c r="AV107" i="40"/>
  <c r="AU107" i="40"/>
  <c r="AT107" i="40"/>
  <c r="AM107" i="40"/>
  <c r="AD107" i="40" s="1"/>
  <c r="AL107" i="40"/>
  <c r="AK107" i="40"/>
  <c r="AJ107" i="40"/>
  <c r="AI107" i="40"/>
  <c r="AH107" i="40"/>
  <c r="AG107" i="40"/>
  <c r="AF107" i="40"/>
  <c r="AE107" i="40"/>
  <c r="AC107" i="40"/>
  <c r="AB107" i="40"/>
  <c r="R107" i="40"/>
  <c r="M107" i="40"/>
  <c r="K107" i="40"/>
  <c r="BN106" i="40"/>
  <c r="BE106" i="40"/>
  <c r="AV106" i="40"/>
  <c r="AM106" i="40"/>
  <c r="AJ106" i="40"/>
  <c r="AI106" i="40"/>
  <c r="AH106" i="40"/>
  <c r="AG106" i="40"/>
  <c r="AF106" i="40"/>
  <c r="AE106" i="40"/>
  <c r="BN105" i="40"/>
  <c r="BE105" i="40"/>
  <c r="AV105" i="40"/>
  <c r="AM105" i="40"/>
  <c r="AJ105" i="40"/>
  <c r="AI105" i="40"/>
  <c r="AH105" i="40"/>
  <c r="AG105" i="40"/>
  <c r="AF105" i="40"/>
  <c r="AE105" i="40"/>
  <c r="BN104" i="40"/>
  <c r="BE104" i="40"/>
  <c r="AV104" i="40"/>
  <c r="AM104" i="40"/>
  <c r="AJ104" i="40"/>
  <c r="AI104" i="40"/>
  <c r="AH104" i="40"/>
  <c r="AG104" i="40"/>
  <c r="AF104" i="40"/>
  <c r="AE104" i="40"/>
  <c r="BN103" i="40"/>
  <c r="BM103" i="40"/>
  <c r="BL103" i="40"/>
  <c r="BE103" i="40"/>
  <c r="BD103" i="40"/>
  <c r="BC103" i="40"/>
  <c r="AV103" i="40"/>
  <c r="AU103" i="40"/>
  <c r="AT103" i="40"/>
  <c r="AM103" i="40"/>
  <c r="AD103" i="40" s="1"/>
  <c r="AL103" i="40"/>
  <c r="AK103" i="40"/>
  <c r="AJ103" i="40"/>
  <c r="AI103" i="40"/>
  <c r="AH103" i="40"/>
  <c r="AG103" i="40"/>
  <c r="AF103" i="40"/>
  <c r="AE103" i="40"/>
  <c r="AC103" i="40"/>
  <c r="AB103" i="40"/>
  <c r="R103" i="40"/>
  <c r="M103" i="40"/>
  <c r="K103" i="40"/>
  <c r="BN102" i="40"/>
  <c r="BE102" i="40"/>
  <c r="AV102" i="40"/>
  <c r="AD102" i="40" s="1"/>
  <c r="AM102" i="40"/>
  <c r="AJ102" i="40"/>
  <c r="AI102" i="40"/>
  <c r="AH102" i="40"/>
  <c r="AG102" i="40"/>
  <c r="AF102" i="40"/>
  <c r="AE102" i="40"/>
  <c r="BN101" i="40"/>
  <c r="BE101" i="40"/>
  <c r="AV101" i="40"/>
  <c r="AM101" i="40"/>
  <c r="AJ101" i="40"/>
  <c r="AI101" i="40"/>
  <c r="AH101" i="40"/>
  <c r="AG101" i="40"/>
  <c r="AF101" i="40"/>
  <c r="AE101" i="40"/>
  <c r="BN100" i="40"/>
  <c r="BE100" i="40"/>
  <c r="AV100" i="40"/>
  <c r="AM100" i="40"/>
  <c r="AD100" i="40" s="1"/>
  <c r="AJ100" i="40"/>
  <c r="AI100" i="40"/>
  <c r="AH100" i="40"/>
  <c r="AG100" i="40"/>
  <c r="AF100" i="40"/>
  <c r="AE100" i="40"/>
  <c r="BN99" i="40"/>
  <c r="BM99" i="40"/>
  <c r="BL99" i="40"/>
  <c r="BE99" i="40"/>
  <c r="BD99" i="40"/>
  <c r="BC99" i="40"/>
  <c r="AV99" i="40"/>
  <c r="AU99" i="40"/>
  <c r="AT99" i="40"/>
  <c r="AM99" i="40"/>
  <c r="AD99" i="40" s="1"/>
  <c r="AL99" i="40"/>
  <c r="AK99" i="40"/>
  <c r="AJ99" i="40"/>
  <c r="AI99" i="40"/>
  <c r="AH99" i="40"/>
  <c r="AG99" i="40"/>
  <c r="AF99" i="40"/>
  <c r="AE99" i="40"/>
  <c r="AC99" i="40"/>
  <c r="AB99" i="40"/>
  <c r="R99" i="40"/>
  <c r="M99" i="40"/>
  <c r="K99" i="40"/>
  <c r="BN98" i="40"/>
  <c r="BE98" i="40"/>
  <c r="AV98" i="40"/>
  <c r="AM98" i="40"/>
  <c r="AJ98" i="40"/>
  <c r="AI98" i="40"/>
  <c r="AH98" i="40"/>
  <c r="AG98" i="40"/>
  <c r="AF98" i="40"/>
  <c r="AE98" i="40"/>
  <c r="BN97" i="40"/>
  <c r="BE97" i="40"/>
  <c r="AV97" i="40"/>
  <c r="AM97" i="40"/>
  <c r="AJ97" i="40"/>
  <c r="AI97" i="40"/>
  <c r="AH97" i="40"/>
  <c r="AG97" i="40"/>
  <c r="AF97" i="40"/>
  <c r="AE97" i="40"/>
  <c r="BN96" i="40"/>
  <c r="BE96" i="40"/>
  <c r="AV96" i="40"/>
  <c r="AM96" i="40"/>
  <c r="AD96" i="40" s="1"/>
  <c r="AJ96" i="40"/>
  <c r="AI96" i="40"/>
  <c r="AH96" i="40"/>
  <c r="AG96" i="40"/>
  <c r="AF96" i="40"/>
  <c r="AE96" i="40"/>
  <c r="BN95" i="40"/>
  <c r="BM95" i="40"/>
  <c r="BL95" i="40"/>
  <c r="BE95" i="40"/>
  <c r="BD95" i="40"/>
  <c r="BC95" i="40"/>
  <c r="AV95" i="40"/>
  <c r="AU95" i="40"/>
  <c r="AT95" i="40"/>
  <c r="AM95" i="40"/>
  <c r="AL95" i="40"/>
  <c r="AK95" i="40"/>
  <c r="AJ95" i="40"/>
  <c r="AI95" i="40"/>
  <c r="AH95" i="40"/>
  <c r="AG95" i="40"/>
  <c r="AF95" i="40"/>
  <c r="AE95" i="40"/>
  <c r="AC95" i="40"/>
  <c r="AB95" i="40"/>
  <c r="R95" i="40"/>
  <c r="M95" i="40"/>
  <c r="K95" i="40"/>
  <c r="BN94" i="40"/>
  <c r="BE94" i="40"/>
  <c r="AV94" i="40"/>
  <c r="AM94" i="40"/>
  <c r="AJ94" i="40"/>
  <c r="AI94" i="40"/>
  <c r="AH94" i="40"/>
  <c r="AG94" i="40"/>
  <c r="AF94" i="40"/>
  <c r="AE94" i="40"/>
  <c r="BN93" i="40"/>
  <c r="BE93" i="40"/>
  <c r="AV93" i="40"/>
  <c r="AM93" i="40"/>
  <c r="AJ93" i="40"/>
  <c r="AI93" i="40"/>
  <c r="AH93" i="40"/>
  <c r="AG93" i="40"/>
  <c r="AF93" i="40"/>
  <c r="AE93" i="40"/>
  <c r="BN92" i="40"/>
  <c r="BE92" i="40"/>
  <c r="AV92" i="40"/>
  <c r="AM92" i="40"/>
  <c r="AJ92" i="40"/>
  <c r="AI92" i="40"/>
  <c r="AH92" i="40"/>
  <c r="AG92" i="40"/>
  <c r="AF92" i="40"/>
  <c r="AE92" i="40"/>
  <c r="AD92" i="40"/>
  <c r="BN91" i="40"/>
  <c r="BM91" i="40"/>
  <c r="BL91" i="40"/>
  <c r="BE91" i="40"/>
  <c r="BD91" i="40"/>
  <c r="BC91" i="40"/>
  <c r="AV91" i="40"/>
  <c r="AU91" i="40"/>
  <c r="AT91" i="40"/>
  <c r="AM91" i="40"/>
  <c r="AD91" i="40" s="1"/>
  <c r="AL91" i="40"/>
  <c r="AK91" i="40"/>
  <c r="AJ91" i="40"/>
  <c r="AI91" i="40"/>
  <c r="AH91" i="40"/>
  <c r="AG91" i="40"/>
  <c r="AF91" i="40"/>
  <c r="AE91" i="40"/>
  <c r="AC91" i="40"/>
  <c r="AB91" i="40"/>
  <c r="R91" i="40"/>
  <c r="M91" i="40"/>
  <c r="K91" i="40"/>
  <c r="BN90" i="40"/>
  <c r="BE90" i="40"/>
  <c r="AV90" i="40"/>
  <c r="AM90" i="40"/>
  <c r="AJ90" i="40"/>
  <c r="AI90" i="40"/>
  <c r="AH90" i="40"/>
  <c r="AG90" i="40"/>
  <c r="AF90" i="40"/>
  <c r="AE90" i="40"/>
  <c r="BN89" i="40"/>
  <c r="BE89" i="40"/>
  <c r="AV89" i="40"/>
  <c r="AM89" i="40"/>
  <c r="AJ89" i="40"/>
  <c r="AI89" i="40"/>
  <c r="AH89" i="40"/>
  <c r="AG89" i="40"/>
  <c r="AF89" i="40"/>
  <c r="AE89" i="40"/>
  <c r="BN88" i="40"/>
  <c r="BE88" i="40"/>
  <c r="AD88" i="40" s="1"/>
  <c r="AV88" i="40"/>
  <c r="AM88" i="40"/>
  <c r="AJ88" i="40"/>
  <c r="AI88" i="40"/>
  <c r="AH88" i="40"/>
  <c r="AG88" i="40"/>
  <c r="AF88" i="40"/>
  <c r="AE88" i="40"/>
  <c r="BN87" i="40"/>
  <c r="BM87" i="40"/>
  <c r="BL87" i="40"/>
  <c r="BE87" i="40"/>
  <c r="BD87" i="40"/>
  <c r="BC87" i="40"/>
  <c r="AV87" i="40"/>
  <c r="AU87" i="40"/>
  <c r="AT87" i="40"/>
  <c r="AM87" i="40"/>
  <c r="AL87" i="40"/>
  <c r="AK87" i="40"/>
  <c r="AJ87" i="40"/>
  <c r="AI87" i="40"/>
  <c r="AH87" i="40"/>
  <c r="AG87" i="40"/>
  <c r="AF87" i="40"/>
  <c r="AE87" i="40"/>
  <c r="AD87" i="40"/>
  <c r="AC87" i="40"/>
  <c r="AB87" i="40"/>
  <c r="R87" i="40"/>
  <c r="M87" i="40"/>
  <c r="K87" i="40"/>
  <c r="BN86" i="40"/>
  <c r="BE86" i="40"/>
  <c r="AV86" i="40"/>
  <c r="AM86" i="40"/>
  <c r="AJ86" i="40"/>
  <c r="AI86" i="40"/>
  <c r="AH86" i="40"/>
  <c r="AG86" i="40"/>
  <c r="AF86" i="40"/>
  <c r="AE86" i="40"/>
  <c r="BN85" i="40"/>
  <c r="BE85" i="40"/>
  <c r="AV85" i="40"/>
  <c r="AM85" i="40"/>
  <c r="AJ85" i="40"/>
  <c r="AI85" i="40"/>
  <c r="AH85" i="40"/>
  <c r="AG85" i="40"/>
  <c r="AF85" i="40"/>
  <c r="AE85" i="40"/>
  <c r="BN84" i="40"/>
  <c r="BE84" i="40"/>
  <c r="AV84" i="40"/>
  <c r="AM84" i="40"/>
  <c r="AJ84" i="40"/>
  <c r="AI84" i="40"/>
  <c r="AH84" i="40"/>
  <c r="AG84" i="40"/>
  <c r="AF84" i="40"/>
  <c r="AE84" i="40"/>
  <c r="AD84" i="40"/>
  <c r="BN83" i="40"/>
  <c r="BM83" i="40"/>
  <c r="BL83" i="40"/>
  <c r="BE83" i="40"/>
  <c r="BD83" i="40"/>
  <c r="BC83" i="40"/>
  <c r="AV83" i="40"/>
  <c r="AU83" i="40"/>
  <c r="AT83" i="40"/>
  <c r="AM83" i="40"/>
  <c r="AD83" i="40" s="1"/>
  <c r="AL83" i="40"/>
  <c r="AK83" i="40"/>
  <c r="AJ83" i="40"/>
  <c r="AI83" i="40"/>
  <c r="AH83" i="40"/>
  <c r="AG83" i="40"/>
  <c r="AF83" i="40"/>
  <c r="AE83" i="40"/>
  <c r="AC83" i="40"/>
  <c r="AB83" i="40"/>
  <c r="R83" i="40"/>
  <c r="M83" i="40"/>
  <c r="K83" i="40"/>
  <c r="BN82" i="40"/>
  <c r="BE82" i="40"/>
  <c r="AV82" i="40"/>
  <c r="AM82" i="40"/>
  <c r="AJ82" i="40"/>
  <c r="AI82" i="40"/>
  <c r="AH82" i="40"/>
  <c r="AG82" i="40"/>
  <c r="AF82" i="40"/>
  <c r="AE82" i="40"/>
  <c r="BN81" i="40"/>
  <c r="BE81" i="40"/>
  <c r="AV81" i="40"/>
  <c r="AM81" i="40"/>
  <c r="AJ81" i="40"/>
  <c r="AI81" i="40"/>
  <c r="AH81" i="40"/>
  <c r="AG81" i="40"/>
  <c r="AF81" i="40"/>
  <c r="AE81" i="40"/>
  <c r="BN80" i="40"/>
  <c r="BE80" i="40"/>
  <c r="AV80" i="40"/>
  <c r="AM80" i="40"/>
  <c r="AJ80" i="40"/>
  <c r="AI80" i="40"/>
  <c r="AH80" i="40"/>
  <c r="AG80" i="40"/>
  <c r="AF80" i="40"/>
  <c r="AE80" i="40"/>
  <c r="BN79" i="40"/>
  <c r="BM79" i="40"/>
  <c r="BL79" i="40"/>
  <c r="BE79" i="40"/>
  <c r="BD79" i="40"/>
  <c r="BC79" i="40"/>
  <c r="AV79" i="40"/>
  <c r="AU79" i="40"/>
  <c r="AT79" i="40"/>
  <c r="AM79" i="40"/>
  <c r="AL79" i="40"/>
  <c r="AK79" i="40"/>
  <c r="AJ79" i="40"/>
  <c r="AI79" i="40"/>
  <c r="AH79" i="40"/>
  <c r="AG79" i="40"/>
  <c r="AF79" i="40"/>
  <c r="AE79" i="40"/>
  <c r="AC79" i="40"/>
  <c r="AB79" i="40"/>
  <c r="R79" i="40"/>
  <c r="K79" i="40"/>
  <c r="BN78" i="40"/>
  <c r="BE78" i="40"/>
  <c r="AV78" i="40"/>
  <c r="AM78" i="40"/>
  <c r="AJ78" i="40"/>
  <c r="AI78" i="40"/>
  <c r="AH78" i="40"/>
  <c r="AG78" i="40"/>
  <c r="AF78" i="40"/>
  <c r="AE78" i="40"/>
  <c r="BN77" i="40"/>
  <c r="BE77" i="40"/>
  <c r="AV77" i="40"/>
  <c r="AM77" i="40"/>
  <c r="AJ77" i="40"/>
  <c r="AI77" i="40"/>
  <c r="AH77" i="40"/>
  <c r="AG77" i="40"/>
  <c r="AF77" i="40"/>
  <c r="AE77" i="40"/>
  <c r="AD77" i="40"/>
  <c r="BN76" i="40"/>
  <c r="BE76" i="40"/>
  <c r="AV76" i="40"/>
  <c r="AM76" i="40"/>
  <c r="AJ76" i="40"/>
  <c r="AI76" i="40"/>
  <c r="AH76" i="40"/>
  <c r="AG76" i="40"/>
  <c r="AF76" i="40"/>
  <c r="AE76" i="40"/>
  <c r="BN75" i="40"/>
  <c r="BM75" i="40"/>
  <c r="BL75" i="40"/>
  <c r="BE75" i="40"/>
  <c r="BD75" i="40"/>
  <c r="BC75" i="40"/>
  <c r="AV75" i="40"/>
  <c r="AU75" i="40"/>
  <c r="AT75" i="40"/>
  <c r="AM75" i="40"/>
  <c r="AL75" i="40"/>
  <c r="AK75" i="40"/>
  <c r="AJ75" i="40"/>
  <c r="AI75" i="40"/>
  <c r="AH75" i="40"/>
  <c r="AG75" i="40"/>
  <c r="AF75" i="40"/>
  <c r="AE75" i="40"/>
  <c r="AC75" i="40"/>
  <c r="AB75" i="40"/>
  <c r="R75" i="40"/>
  <c r="M75" i="40"/>
  <c r="K75" i="40"/>
  <c r="BN74" i="40"/>
  <c r="BE74" i="40"/>
  <c r="AV74" i="40"/>
  <c r="AM74" i="40"/>
  <c r="AJ74" i="40"/>
  <c r="AI74" i="40"/>
  <c r="AH74" i="40"/>
  <c r="AG74" i="40"/>
  <c r="AF74" i="40"/>
  <c r="AE74" i="40"/>
  <c r="BN73" i="40"/>
  <c r="BE73" i="40"/>
  <c r="AD73" i="40" s="1"/>
  <c r="AV73" i="40"/>
  <c r="AM73" i="40"/>
  <c r="AJ73" i="40"/>
  <c r="AI73" i="40"/>
  <c r="AH73" i="40"/>
  <c r="AG73" i="40"/>
  <c r="AF73" i="40"/>
  <c r="AE73" i="40"/>
  <c r="BN72" i="40"/>
  <c r="BE72" i="40"/>
  <c r="AV72" i="40"/>
  <c r="AM72" i="40"/>
  <c r="AJ72" i="40"/>
  <c r="AI72" i="40"/>
  <c r="AH72" i="40"/>
  <c r="AG72" i="40"/>
  <c r="AF72" i="40"/>
  <c r="AE72" i="40"/>
  <c r="BN71" i="40"/>
  <c r="BM71" i="40"/>
  <c r="BL71" i="40"/>
  <c r="BE71" i="40"/>
  <c r="BD71" i="40"/>
  <c r="BC71" i="40"/>
  <c r="AV71" i="40"/>
  <c r="AU71" i="40"/>
  <c r="AT71" i="40"/>
  <c r="AM71" i="40"/>
  <c r="AL71" i="40"/>
  <c r="AK71" i="40"/>
  <c r="AJ71" i="40"/>
  <c r="AI71" i="40"/>
  <c r="AH71" i="40"/>
  <c r="AG71" i="40"/>
  <c r="AF71" i="40"/>
  <c r="AE71" i="40"/>
  <c r="AC71" i="40"/>
  <c r="AB71" i="40"/>
  <c r="R71" i="40"/>
  <c r="M71" i="40"/>
  <c r="K71" i="40"/>
  <c r="BN70" i="40"/>
  <c r="BE70" i="40"/>
  <c r="AV70" i="40"/>
  <c r="AM70" i="40"/>
  <c r="AD70" i="40" s="1"/>
  <c r="AJ70" i="40"/>
  <c r="AI70" i="40"/>
  <c r="AH70" i="40"/>
  <c r="AG70" i="40"/>
  <c r="AF70" i="40"/>
  <c r="AE70" i="40"/>
  <c r="BN69" i="40"/>
  <c r="BE69" i="40"/>
  <c r="AV69" i="40"/>
  <c r="AM69" i="40"/>
  <c r="AD69" i="40" s="1"/>
  <c r="AJ69" i="40"/>
  <c r="AI69" i="40"/>
  <c r="AH69" i="40"/>
  <c r="AG69" i="40"/>
  <c r="AF69" i="40"/>
  <c r="AE69" i="40"/>
  <c r="BN68" i="40"/>
  <c r="BE68" i="40"/>
  <c r="AV68" i="40"/>
  <c r="AM68" i="40"/>
  <c r="AJ68" i="40"/>
  <c r="AI68" i="40"/>
  <c r="AH68" i="40"/>
  <c r="AG68" i="40"/>
  <c r="AF68" i="40"/>
  <c r="AE68" i="40"/>
  <c r="BN67" i="40"/>
  <c r="BM67" i="40"/>
  <c r="BL67" i="40"/>
  <c r="BE67" i="40"/>
  <c r="BD67" i="40"/>
  <c r="BC67" i="40"/>
  <c r="AV67" i="40"/>
  <c r="AD67" i="40" s="1"/>
  <c r="AU67" i="40"/>
  <c r="AT67" i="40"/>
  <c r="AM67" i="40"/>
  <c r="AL67" i="40"/>
  <c r="AK67" i="40"/>
  <c r="AJ67" i="40"/>
  <c r="AI67" i="40"/>
  <c r="AH67" i="40"/>
  <c r="AG67" i="40"/>
  <c r="AF67" i="40"/>
  <c r="AE67" i="40"/>
  <c r="AC67" i="40"/>
  <c r="AB67" i="40"/>
  <c r="R67" i="40"/>
  <c r="M67" i="40"/>
  <c r="K67" i="40"/>
  <c r="BN66" i="40"/>
  <c r="BE66" i="40"/>
  <c r="AV66" i="40"/>
  <c r="AM66" i="40"/>
  <c r="AD66" i="40" s="1"/>
  <c r="AJ66" i="40"/>
  <c r="AI66" i="40"/>
  <c r="AH66" i="40"/>
  <c r="AG66" i="40"/>
  <c r="AF66" i="40"/>
  <c r="AE66" i="40"/>
  <c r="BN65" i="40"/>
  <c r="BE65" i="40"/>
  <c r="AV65" i="40"/>
  <c r="AM65" i="40"/>
  <c r="AJ65" i="40"/>
  <c r="AI65" i="40"/>
  <c r="AH65" i="40"/>
  <c r="AG65" i="40"/>
  <c r="AF65" i="40"/>
  <c r="AE65" i="40"/>
  <c r="BN64" i="40"/>
  <c r="BE64" i="40"/>
  <c r="AV64" i="40"/>
  <c r="AM64" i="40"/>
  <c r="AJ64" i="40"/>
  <c r="AI64" i="40"/>
  <c r="AH64" i="40"/>
  <c r="AG64" i="40"/>
  <c r="AF64" i="40"/>
  <c r="AE64" i="40"/>
  <c r="BN63" i="40"/>
  <c r="BM63" i="40"/>
  <c r="BL63" i="40"/>
  <c r="BE63" i="40"/>
  <c r="BD63" i="40"/>
  <c r="BC63" i="40"/>
  <c r="AV63" i="40"/>
  <c r="AU63" i="40"/>
  <c r="AT63" i="40"/>
  <c r="AM63" i="40"/>
  <c r="AD63" i="40" s="1"/>
  <c r="AL63" i="40"/>
  <c r="AK63" i="40"/>
  <c r="AJ63" i="40"/>
  <c r="AI63" i="40"/>
  <c r="AH63" i="40"/>
  <c r="AG63" i="40"/>
  <c r="AF63" i="40"/>
  <c r="AE63" i="40"/>
  <c r="AC63" i="40"/>
  <c r="AB63" i="40"/>
  <c r="R63" i="40"/>
  <c r="M63" i="40"/>
  <c r="K63" i="40"/>
  <c r="BN62" i="40"/>
  <c r="BE62" i="40"/>
  <c r="AV62" i="40"/>
  <c r="AM62" i="40"/>
  <c r="AJ62" i="40"/>
  <c r="AI62" i="40"/>
  <c r="AH62" i="40"/>
  <c r="AG62" i="40"/>
  <c r="AF62" i="40"/>
  <c r="AE62" i="40"/>
  <c r="BN61" i="40"/>
  <c r="BE61" i="40"/>
  <c r="AV61" i="40"/>
  <c r="AM61" i="40"/>
  <c r="AD61" i="40" s="1"/>
  <c r="AJ61" i="40"/>
  <c r="AI61" i="40"/>
  <c r="AH61" i="40"/>
  <c r="AG61" i="40"/>
  <c r="AF61" i="40"/>
  <c r="AE61" i="40"/>
  <c r="BN60" i="40"/>
  <c r="BE60" i="40"/>
  <c r="AV60" i="40"/>
  <c r="AM60" i="40"/>
  <c r="AJ60" i="40"/>
  <c r="AI60" i="40"/>
  <c r="AH60" i="40"/>
  <c r="AG60" i="40"/>
  <c r="AF60" i="40"/>
  <c r="AE60" i="40"/>
  <c r="BN59" i="40"/>
  <c r="BM59" i="40"/>
  <c r="BL59" i="40"/>
  <c r="BE59" i="40"/>
  <c r="BD59" i="40"/>
  <c r="BC59" i="40"/>
  <c r="AV59" i="40"/>
  <c r="AU59" i="40"/>
  <c r="AT59" i="40"/>
  <c r="AM59" i="40"/>
  <c r="AD59" i="40" s="1"/>
  <c r="AL59" i="40"/>
  <c r="AK59" i="40"/>
  <c r="AJ59" i="40"/>
  <c r="AI59" i="40"/>
  <c r="AH59" i="40"/>
  <c r="AG59" i="40"/>
  <c r="AF59" i="40"/>
  <c r="AE59" i="40"/>
  <c r="AC59" i="40"/>
  <c r="AB59" i="40"/>
  <c r="R59" i="40"/>
  <c r="M59" i="40"/>
  <c r="K59" i="40"/>
  <c r="BN58" i="40"/>
  <c r="BE58" i="40"/>
  <c r="AV58" i="40"/>
  <c r="AM58" i="40"/>
  <c r="AJ58" i="40"/>
  <c r="AI58" i="40"/>
  <c r="AH58" i="40"/>
  <c r="AG58" i="40"/>
  <c r="AF58" i="40"/>
  <c r="AE58" i="40"/>
  <c r="BN57" i="40"/>
  <c r="BE57" i="40"/>
  <c r="AV57" i="40"/>
  <c r="AM57" i="40"/>
  <c r="AJ57" i="40"/>
  <c r="AI57" i="40"/>
  <c r="AH57" i="40"/>
  <c r="AG57" i="40"/>
  <c r="AF57" i="40"/>
  <c r="AE57" i="40"/>
  <c r="BN56" i="40"/>
  <c r="BE56" i="40"/>
  <c r="AV56" i="40"/>
  <c r="AM56" i="40"/>
  <c r="AJ56" i="40"/>
  <c r="AI56" i="40"/>
  <c r="AH56" i="40"/>
  <c r="AG56" i="40"/>
  <c r="AF56" i="40"/>
  <c r="AE56" i="40"/>
  <c r="BN55" i="40"/>
  <c r="BM55" i="40"/>
  <c r="BL55" i="40"/>
  <c r="BE55" i="40"/>
  <c r="BD55" i="40"/>
  <c r="BC55" i="40"/>
  <c r="AV55" i="40"/>
  <c r="AU55" i="40"/>
  <c r="AT55" i="40"/>
  <c r="AM55" i="40"/>
  <c r="AD55" i="40" s="1"/>
  <c r="AL55" i="40"/>
  <c r="AK55" i="40"/>
  <c r="AJ55" i="40"/>
  <c r="AI55" i="40"/>
  <c r="AH55" i="40"/>
  <c r="AG55" i="40"/>
  <c r="AF55" i="40"/>
  <c r="AE55" i="40"/>
  <c r="AC55" i="40"/>
  <c r="AB55" i="40"/>
  <c r="R55" i="40"/>
  <c r="M55" i="40"/>
  <c r="K55" i="40"/>
  <c r="BN54" i="40"/>
  <c r="BE54" i="40"/>
  <c r="AV54" i="40"/>
  <c r="AM54" i="40"/>
  <c r="AJ54" i="40"/>
  <c r="AI54" i="40"/>
  <c r="AH54" i="40"/>
  <c r="AG54" i="40"/>
  <c r="AF54" i="40"/>
  <c r="AE54" i="40"/>
  <c r="BN53" i="40"/>
  <c r="BE53" i="40"/>
  <c r="AV53" i="40"/>
  <c r="AM53" i="40"/>
  <c r="AD53" i="40" s="1"/>
  <c r="AJ53" i="40"/>
  <c r="AI53" i="40"/>
  <c r="AH53" i="40"/>
  <c r="AG53" i="40"/>
  <c r="AF53" i="40"/>
  <c r="AE53" i="40"/>
  <c r="BN52" i="40"/>
  <c r="BE52" i="40"/>
  <c r="AV52" i="40"/>
  <c r="AM52" i="40"/>
  <c r="AJ52" i="40"/>
  <c r="AI52" i="40"/>
  <c r="AH52" i="40"/>
  <c r="AG52" i="40"/>
  <c r="AF52" i="40"/>
  <c r="AE52" i="40"/>
  <c r="BN51" i="40"/>
  <c r="BM51" i="40"/>
  <c r="BL51" i="40"/>
  <c r="BE51" i="40"/>
  <c r="BD51" i="40"/>
  <c r="BC51" i="40"/>
  <c r="AV51" i="40"/>
  <c r="AU51" i="40"/>
  <c r="AT51" i="40"/>
  <c r="AM51" i="40"/>
  <c r="AL51" i="40"/>
  <c r="AK51" i="40"/>
  <c r="AJ51" i="40"/>
  <c r="AI51" i="40"/>
  <c r="AH51" i="40"/>
  <c r="AG51" i="40"/>
  <c r="AF51" i="40"/>
  <c r="AE51" i="40"/>
  <c r="AC51" i="40"/>
  <c r="AB51" i="40"/>
  <c r="R51" i="40"/>
  <c r="M51" i="40"/>
  <c r="K51" i="40"/>
  <c r="BN50" i="40"/>
  <c r="BE50" i="40"/>
  <c r="AV50" i="40"/>
  <c r="AM50" i="40"/>
  <c r="AJ50" i="40"/>
  <c r="AI50" i="40"/>
  <c r="AH50" i="40"/>
  <c r="AG50" i="40"/>
  <c r="AF50" i="40"/>
  <c r="AE50" i="40"/>
  <c r="BN49" i="40"/>
  <c r="BE49" i="40"/>
  <c r="AV49" i="40"/>
  <c r="AM49" i="40"/>
  <c r="AJ49" i="40"/>
  <c r="AI49" i="40"/>
  <c r="AH49" i="40"/>
  <c r="AG49" i="40"/>
  <c r="AF49" i="40"/>
  <c r="AE49" i="40"/>
  <c r="BN48" i="40"/>
  <c r="BE48" i="40"/>
  <c r="AV48" i="40"/>
  <c r="AD48" i="40" s="1"/>
  <c r="AM48" i="40"/>
  <c r="AJ48" i="40"/>
  <c r="AI48" i="40"/>
  <c r="AH48" i="40"/>
  <c r="AG48" i="40"/>
  <c r="AF48" i="40"/>
  <c r="AE48" i="40"/>
  <c r="BN47" i="40"/>
  <c r="BM47" i="40"/>
  <c r="BL47" i="40"/>
  <c r="BE47" i="40"/>
  <c r="BD47" i="40"/>
  <c r="BC47" i="40"/>
  <c r="AV47" i="40"/>
  <c r="AU47" i="40"/>
  <c r="AT47" i="40"/>
  <c r="AM47" i="40"/>
  <c r="AD47" i="40" s="1"/>
  <c r="AL47" i="40"/>
  <c r="AK47" i="40"/>
  <c r="AJ47" i="40"/>
  <c r="AI47" i="40"/>
  <c r="AH47" i="40"/>
  <c r="AG47" i="40"/>
  <c r="AF47" i="40"/>
  <c r="AE47" i="40"/>
  <c r="AC47" i="40"/>
  <c r="AB47" i="40"/>
  <c r="R47" i="40"/>
  <c r="M47" i="40"/>
  <c r="K47" i="40"/>
  <c r="BN46" i="40"/>
  <c r="BE46" i="40"/>
  <c r="AV46" i="40"/>
  <c r="AM46" i="40"/>
  <c r="AJ46" i="40"/>
  <c r="AI46" i="40"/>
  <c r="AH46" i="40"/>
  <c r="AG46" i="40"/>
  <c r="AF46" i="40"/>
  <c r="AE46" i="40"/>
  <c r="BN45" i="40"/>
  <c r="BE45" i="40"/>
  <c r="AD45" i="40" s="1"/>
  <c r="AV45" i="40"/>
  <c r="AM45" i="40"/>
  <c r="AJ45" i="40"/>
  <c r="AI45" i="40"/>
  <c r="AH45" i="40"/>
  <c r="AG45" i="40"/>
  <c r="AF45" i="40"/>
  <c r="AE45" i="40"/>
  <c r="BN44" i="40"/>
  <c r="BE44" i="40"/>
  <c r="AV44" i="40"/>
  <c r="AM44" i="40"/>
  <c r="AJ44" i="40"/>
  <c r="AI44" i="40"/>
  <c r="AH44" i="40"/>
  <c r="AG44" i="40"/>
  <c r="AF44" i="40"/>
  <c r="AE44" i="40"/>
  <c r="BN43" i="40"/>
  <c r="BM43" i="40"/>
  <c r="BL43" i="40"/>
  <c r="BE43" i="40"/>
  <c r="BD43" i="40"/>
  <c r="BC43" i="40"/>
  <c r="AV43" i="40"/>
  <c r="AU43" i="40"/>
  <c r="AT43" i="40"/>
  <c r="AM43" i="40"/>
  <c r="AD43" i="40" s="1"/>
  <c r="AL43" i="40"/>
  <c r="AK43" i="40"/>
  <c r="AJ43" i="40"/>
  <c r="AI43" i="40"/>
  <c r="AH43" i="40"/>
  <c r="AG43" i="40"/>
  <c r="AF43" i="40"/>
  <c r="AE43" i="40"/>
  <c r="AC43" i="40"/>
  <c r="AB43" i="40"/>
  <c r="R43" i="40"/>
  <c r="M43" i="40"/>
  <c r="K43" i="40"/>
  <c r="BN42" i="40"/>
  <c r="BE42" i="40"/>
  <c r="AV42" i="40"/>
  <c r="AM42" i="40"/>
  <c r="AJ42" i="40"/>
  <c r="AI42" i="40"/>
  <c r="AH42" i="40"/>
  <c r="AG42" i="40"/>
  <c r="AF42" i="40"/>
  <c r="AE42" i="40"/>
  <c r="BN41" i="40"/>
  <c r="BE41" i="40"/>
  <c r="AV41" i="40"/>
  <c r="AM41" i="40"/>
  <c r="AJ41" i="40"/>
  <c r="AI41" i="40"/>
  <c r="AH41" i="40"/>
  <c r="AG41" i="40"/>
  <c r="AF41" i="40"/>
  <c r="AE41" i="40"/>
  <c r="BN40" i="40"/>
  <c r="BE40" i="40"/>
  <c r="AV40" i="40"/>
  <c r="AD40" i="40" s="1"/>
  <c r="AM40" i="40"/>
  <c r="AJ40" i="40"/>
  <c r="AI40" i="40"/>
  <c r="AH40" i="40"/>
  <c r="AG40" i="40"/>
  <c r="AF40" i="40"/>
  <c r="AE40" i="40"/>
  <c r="BN39" i="40"/>
  <c r="BM39" i="40"/>
  <c r="BL39" i="40"/>
  <c r="BE39" i="40"/>
  <c r="BD39" i="40"/>
  <c r="BC39" i="40"/>
  <c r="AV39" i="40"/>
  <c r="AU39" i="40"/>
  <c r="AT39" i="40"/>
  <c r="AM39" i="40"/>
  <c r="AD39" i="40" s="1"/>
  <c r="AL39" i="40"/>
  <c r="AK39" i="40"/>
  <c r="AJ39" i="40"/>
  <c r="AI39" i="40"/>
  <c r="AH39" i="40"/>
  <c r="AG39" i="40"/>
  <c r="AF39" i="40"/>
  <c r="AE39" i="40"/>
  <c r="AC39" i="40"/>
  <c r="AB39" i="40"/>
  <c r="R39" i="40"/>
  <c r="M39" i="40"/>
  <c r="K39" i="40"/>
  <c r="BN38" i="40"/>
  <c r="BE38" i="40"/>
  <c r="AV38" i="40"/>
  <c r="AM38" i="40"/>
  <c r="AJ38" i="40"/>
  <c r="AI38" i="40"/>
  <c r="AH38" i="40"/>
  <c r="AG38" i="40"/>
  <c r="AF38" i="40"/>
  <c r="AE38" i="40"/>
  <c r="BN37" i="40"/>
  <c r="BE37" i="40"/>
  <c r="AD37" i="40" s="1"/>
  <c r="AV37" i="40"/>
  <c r="AM37" i="40"/>
  <c r="AJ37" i="40"/>
  <c r="AI37" i="40"/>
  <c r="AH37" i="40"/>
  <c r="AG37" i="40"/>
  <c r="AF37" i="40"/>
  <c r="AE37" i="40"/>
  <c r="BN36" i="40"/>
  <c r="BE36" i="40"/>
  <c r="AV36" i="40"/>
  <c r="AM36" i="40"/>
  <c r="AJ36" i="40"/>
  <c r="AI36" i="40"/>
  <c r="AH36" i="40"/>
  <c r="AG36" i="40"/>
  <c r="AF36" i="40"/>
  <c r="AE36" i="40"/>
  <c r="BN35" i="40"/>
  <c r="BM35" i="40"/>
  <c r="BL35" i="40"/>
  <c r="BE35" i="40"/>
  <c r="BD35" i="40"/>
  <c r="BC35" i="40"/>
  <c r="AV35" i="40"/>
  <c r="AU35" i="40"/>
  <c r="AT35" i="40"/>
  <c r="AM35" i="40"/>
  <c r="AL35" i="40"/>
  <c r="AK35" i="40"/>
  <c r="AJ35" i="40"/>
  <c r="AI35" i="40"/>
  <c r="AH35" i="40"/>
  <c r="AG35" i="40"/>
  <c r="AF35" i="40"/>
  <c r="AE35" i="40"/>
  <c r="AC35" i="40"/>
  <c r="AB35" i="40"/>
  <c r="R35" i="40"/>
  <c r="M35" i="40"/>
  <c r="K35" i="40"/>
  <c r="BN34" i="40"/>
  <c r="BE34" i="40"/>
  <c r="AV34" i="40"/>
  <c r="AM34" i="40"/>
  <c r="AJ34" i="40"/>
  <c r="AI34" i="40"/>
  <c r="AH34" i="40"/>
  <c r="AG34" i="40"/>
  <c r="AF34" i="40"/>
  <c r="AE34" i="40"/>
  <c r="BN33" i="40"/>
  <c r="BE33" i="40"/>
  <c r="AV33" i="40"/>
  <c r="AM33" i="40"/>
  <c r="AJ33" i="40"/>
  <c r="AI33" i="40"/>
  <c r="AH33" i="40"/>
  <c r="AG33" i="40"/>
  <c r="AF33" i="40"/>
  <c r="AE33" i="40"/>
  <c r="BN32" i="40"/>
  <c r="BE32" i="40"/>
  <c r="AV32" i="40"/>
  <c r="AM32" i="40"/>
  <c r="AJ32" i="40"/>
  <c r="AI32" i="40"/>
  <c r="AH32" i="40"/>
  <c r="AG32" i="40"/>
  <c r="AF32" i="40"/>
  <c r="AE32" i="40"/>
  <c r="BN31" i="40"/>
  <c r="BM31" i="40"/>
  <c r="BL31" i="40"/>
  <c r="BE31" i="40"/>
  <c r="BD31" i="40"/>
  <c r="BC31" i="40"/>
  <c r="AV31" i="40"/>
  <c r="AU31" i="40"/>
  <c r="AT31" i="40"/>
  <c r="AM31" i="40"/>
  <c r="AD31" i="40" s="1"/>
  <c r="AL31" i="40"/>
  <c r="AK31" i="40"/>
  <c r="AJ31" i="40"/>
  <c r="AI31" i="40"/>
  <c r="AH31" i="40"/>
  <c r="AG31" i="40"/>
  <c r="AF31" i="40"/>
  <c r="AE31" i="40"/>
  <c r="AC31" i="40"/>
  <c r="AB31" i="40"/>
  <c r="R31" i="40"/>
  <c r="M31" i="40"/>
  <c r="K31" i="40"/>
  <c r="BN30" i="40"/>
  <c r="BE30" i="40"/>
  <c r="AV30" i="40"/>
  <c r="AM30" i="40"/>
  <c r="AJ30" i="40"/>
  <c r="AI30" i="40"/>
  <c r="AH30" i="40"/>
  <c r="AG30" i="40"/>
  <c r="AF30" i="40"/>
  <c r="AE30" i="40"/>
  <c r="BN29" i="40"/>
  <c r="BE29" i="40"/>
  <c r="AV29" i="40"/>
  <c r="AD29" i="40" s="1"/>
  <c r="AM29" i="40"/>
  <c r="AJ29" i="40"/>
  <c r="AI29" i="40"/>
  <c r="AH29" i="40"/>
  <c r="AG29" i="40"/>
  <c r="AF29" i="40"/>
  <c r="AE29" i="40"/>
  <c r="BN28" i="40"/>
  <c r="BE28" i="40"/>
  <c r="AV28" i="40"/>
  <c r="AM28" i="40"/>
  <c r="AD28" i="40" s="1"/>
  <c r="AJ28" i="40"/>
  <c r="AI28" i="40"/>
  <c r="AH28" i="40"/>
  <c r="AG28" i="40"/>
  <c r="AF28" i="40"/>
  <c r="AE28" i="40"/>
  <c r="BN27" i="40"/>
  <c r="BM27" i="40"/>
  <c r="BL27" i="40"/>
  <c r="BE27" i="40"/>
  <c r="BD27" i="40"/>
  <c r="BC27" i="40"/>
  <c r="AV27" i="40"/>
  <c r="AU27" i="40"/>
  <c r="AT27" i="40"/>
  <c r="AM27" i="40"/>
  <c r="AL27" i="40"/>
  <c r="AK27" i="40"/>
  <c r="AJ27" i="40"/>
  <c r="AI27" i="40"/>
  <c r="AH27" i="40"/>
  <c r="AG27" i="40"/>
  <c r="AF27" i="40"/>
  <c r="AE27" i="40"/>
  <c r="AC27" i="40"/>
  <c r="AB27" i="40"/>
  <c r="R27" i="40"/>
  <c r="M27" i="40"/>
  <c r="K27" i="40"/>
  <c r="BN26" i="40"/>
  <c r="AD26" i="40" s="1"/>
  <c r="BE26" i="40"/>
  <c r="AV26" i="40"/>
  <c r="AM26" i="40"/>
  <c r="AJ26" i="40"/>
  <c r="AI26" i="40"/>
  <c r="AH26" i="40"/>
  <c r="AG26" i="40"/>
  <c r="AF26" i="40"/>
  <c r="AE26" i="40"/>
  <c r="BN25" i="40"/>
  <c r="BE25" i="40"/>
  <c r="AV25" i="40"/>
  <c r="AM25" i="40"/>
  <c r="AJ25" i="40"/>
  <c r="AI25" i="40"/>
  <c r="AH25" i="40"/>
  <c r="AG25" i="40"/>
  <c r="AF25" i="40"/>
  <c r="AE25" i="40"/>
  <c r="BN24" i="40"/>
  <c r="BE24" i="40"/>
  <c r="AV24" i="40"/>
  <c r="AD24" i="40" s="1"/>
  <c r="AM24" i="40"/>
  <c r="AJ24" i="40"/>
  <c r="AI24" i="40"/>
  <c r="AH24" i="40"/>
  <c r="AG24" i="40"/>
  <c r="AF24" i="40"/>
  <c r="AE24" i="40"/>
  <c r="BN23" i="40"/>
  <c r="BM23" i="40"/>
  <c r="BL23" i="40"/>
  <c r="BE23" i="40"/>
  <c r="BD23" i="40"/>
  <c r="BC23" i="40"/>
  <c r="AV23" i="40"/>
  <c r="AU23" i="40"/>
  <c r="AT23" i="40"/>
  <c r="AM23" i="40"/>
  <c r="AL23" i="40"/>
  <c r="AK23" i="40"/>
  <c r="AJ23" i="40"/>
  <c r="AI23" i="40"/>
  <c r="AH23" i="40"/>
  <c r="AG23" i="40"/>
  <c r="AF23" i="40"/>
  <c r="AE23" i="40"/>
  <c r="AC23" i="40"/>
  <c r="AB23" i="40"/>
  <c r="R23" i="40"/>
  <c r="M23" i="40"/>
  <c r="K23" i="40"/>
  <c r="BN22" i="40"/>
  <c r="BE22" i="40"/>
  <c r="AV22" i="40"/>
  <c r="AM22" i="40"/>
  <c r="AJ22" i="40"/>
  <c r="AI22" i="40"/>
  <c r="AH22" i="40"/>
  <c r="AG22" i="40"/>
  <c r="AF22" i="40"/>
  <c r="AE22" i="40"/>
  <c r="BN21" i="40"/>
  <c r="BE21" i="40"/>
  <c r="AV21" i="40"/>
  <c r="AM21" i="40"/>
  <c r="AD21" i="40" s="1"/>
  <c r="AJ21" i="40"/>
  <c r="AI21" i="40"/>
  <c r="AH21" i="40"/>
  <c r="AG21" i="40"/>
  <c r="AF21" i="40"/>
  <c r="AE21" i="40"/>
  <c r="BN20" i="40"/>
  <c r="BE20" i="40"/>
  <c r="AV20" i="40"/>
  <c r="AM20" i="40"/>
  <c r="AJ20" i="40"/>
  <c r="AI20" i="40"/>
  <c r="AH20" i="40"/>
  <c r="AG20" i="40"/>
  <c r="AF20" i="40"/>
  <c r="AE20" i="40"/>
  <c r="BN19" i="40"/>
  <c r="AD19" i="40" s="1"/>
  <c r="BM19" i="40"/>
  <c r="BL19" i="40"/>
  <c r="BE19" i="40"/>
  <c r="BD19" i="40"/>
  <c r="BC19" i="40"/>
  <c r="AV19" i="40"/>
  <c r="AU19" i="40"/>
  <c r="AT19" i="40"/>
  <c r="AM19" i="40"/>
  <c r="AL19" i="40"/>
  <c r="AK19" i="40"/>
  <c r="AJ19" i="40"/>
  <c r="AI19" i="40"/>
  <c r="AH19" i="40"/>
  <c r="AG19" i="40"/>
  <c r="AF19" i="40"/>
  <c r="AE19" i="40"/>
  <c r="AC19" i="40"/>
  <c r="AB19" i="40"/>
  <c r="R19" i="40"/>
  <c r="M19" i="40"/>
  <c r="K19" i="40"/>
  <c r="BN18" i="40"/>
  <c r="BE18" i="40"/>
  <c r="AV18" i="40"/>
  <c r="AM18" i="40"/>
  <c r="AJ18" i="40"/>
  <c r="AI18" i="40"/>
  <c r="AH18" i="40"/>
  <c r="AG18" i="40"/>
  <c r="AF18" i="40"/>
  <c r="AE18" i="40"/>
  <c r="BN17" i="40"/>
  <c r="BE17" i="40"/>
  <c r="AV17" i="40"/>
  <c r="AM17" i="40"/>
  <c r="AD17" i="40" s="1"/>
  <c r="AJ17" i="40"/>
  <c r="AI17" i="40"/>
  <c r="AH17" i="40"/>
  <c r="AG17" i="40"/>
  <c r="AF17" i="40"/>
  <c r="AE17" i="40"/>
  <c r="BN16" i="40"/>
  <c r="BE16" i="40"/>
  <c r="AV16" i="40"/>
  <c r="AM16" i="40"/>
  <c r="AJ16" i="40"/>
  <c r="AI16" i="40"/>
  <c r="AH16" i="40"/>
  <c r="AG16" i="40"/>
  <c r="AF16" i="40"/>
  <c r="AE16" i="40"/>
  <c r="BN15" i="40"/>
  <c r="BM15" i="40"/>
  <c r="BL15" i="40"/>
  <c r="BE15" i="40"/>
  <c r="BD15" i="40"/>
  <c r="BC15" i="40"/>
  <c r="AV15" i="40"/>
  <c r="AU15" i="40"/>
  <c r="AT15" i="40"/>
  <c r="AM15" i="40"/>
  <c r="AD15" i="40" s="1"/>
  <c r="AL15" i="40"/>
  <c r="AK15" i="40"/>
  <c r="AJ15" i="40"/>
  <c r="AI15" i="40"/>
  <c r="AH15" i="40"/>
  <c r="AG15" i="40"/>
  <c r="AF15" i="40"/>
  <c r="AE15" i="40"/>
  <c r="AC15" i="40"/>
  <c r="AB15" i="40"/>
  <c r="R15" i="40"/>
  <c r="M15" i="40"/>
  <c r="K15" i="40"/>
  <c r="BN14" i="40"/>
  <c r="BE14" i="40"/>
  <c r="AV14" i="40"/>
  <c r="AM14" i="40"/>
  <c r="AJ14" i="40"/>
  <c r="AI14" i="40"/>
  <c r="AH14" i="40"/>
  <c r="AG14" i="40"/>
  <c r="AF14" i="40"/>
  <c r="AE14" i="40"/>
  <c r="BN13" i="40"/>
  <c r="BE13" i="40"/>
  <c r="AV13" i="40"/>
  <c r="AM13" i="40"/>
  <c r="AJ13" i="40"/>
  <c r="AI13" i="40"/>
  <c r="AH13" i="40"/>
  <c r="AG13" i="40"/>
  <c r="AF13" i="40"/>
  <c r="AE13" i="40"/>
  <c r="AD13" i="40"/>
  <c r="BN12" i="40"/>
  <c r="BE12" i="40"/>
  <c r="AV12" i="40"/>
  <c r="AM12" i="40"/>
  <c r="AD12" i="40" s="1"/>
  <c r="AJ12" i="40"/>
  <c r="AI12" i="40"/>
  <c r="AH12" i="40"/>
  <c r="AG12" i="40"/>
  <c r="AF12" i="40"/>
  <c r="AE12" i="40"/>
  <c r="BN11" i="40"/>
  <c r="BM11" i="40"/>
  <c r="BL11" i="40"/>
  <c r="BE11" i="40"/>
  <c r="BD11" i="40"/>
  <c r="BC11" i="40"/>
  <c r="AV11" i="40"/>
  <c r="AU11" i="40"/>
  <c r="AT11" i="40"/>
  <c r="AM11" i="40"/>
  <c r="AD11" i="40" s="1"/>
  <c r="AL11" i="40"/>
  <c r="AK11" i="40"/>
  <c r="AJ11" i="40"/>
  <c r="AI11" i="40"/>
  <c r="AH11" i="40"/>
  <c r="AG11" i="40"/>
  <c r="AF11" i="40"/>
  <c r="AE11" i="40"/>
  <c r="AC11" i="40"/>
  <c r="AB11" i="40"/>
  <c r="R11" i="40"/>
  <c r="M11" i="40"/>
  <c r="K11" i="40"/>
  <c r="BX5" i="40"/>
  <c r="BF5" i="40"/>
  <c r="AN5" i="40"/>
  <c r="W5" i="40"/>
  <c r="BX4" i="40"/>
  <c r="BF4" i="40"/>
  <c r="AN4" i="40"/>
  <c r="W4" i="40"/>
  <c r="BX3" i="40"/>
  <c r="BF3" i="40"/>
  <c r="AN3" i="40"/>
  <c r="W3" i="40"/>
  <c r="BX2" i="40"/>
  <c r="BF2" i="40"/>
  <c r="AN2" i="40"/>
  <c r="W2" i="40"/>
  <c r="AD16" i="40" l="1"/>
  <c r="AD14" i="40"/>
  <c r="AD27" i="40"/>
  <c r="AD36" i="40"/>
  <c r="AD44" i="40"/>
  <c r="AD71" i="40"/>
  <c r="AD81" i="40"/>
  <c r="AD112" i="40"/>
  <c r="AD144" i="40"/>
  <c r="AD20" i="40"/>
  <c r="AD50" i="40"/>
  <c r="AD58" i="40"/>
  <c r="AD80" i="40"/>
  <c r="AD105" i="40"/>
  <c r="AD120" i="40"/>
  <c r="AD126" i="40"/>
  <c r="AD133" i="40"/>
  <c r="AD134" i="40"/>
  <c r="AD34" i="40"/>
  <c r="AD65" i="40"/>
  <c r="AD74" i="40"/>
  <c r="AD89" i="40"/>
  <c r="AD104" i="40"/>
  <c r="AD118" i="40"/>
  <c r="AD125" i="40"/>
  <c r="AD23" i="40"/>
  <c r="AD49" i="40"/>
  <c r="AD51" i="40"/>
  <c r="AD117" i="40"/>
  <c r="AD141" i="40"/>
  <c r="AD18" i="40"/>
  <c r="AD33" i="40"/>
  <c r="AD42" i="40"/>
  <c r="AD57" i="40"/>
  <c r="AD72" i="40"/>
  <c r="AD86" i="40"/>
  <c r="AD94" i="40"/>
  <c r="AD101" i="40"/>
  <c r="AD109" i="40"/>
  <c r="AD111" i="40"/>
  <c r="AD41" i="40"/>
  <c r="AD56" i="40"/>
  <c r="AD64" i="40"/>
  <c r="AD78" i="40"/>
  <c r="AD85" i="40"/>
  <c r="AD93" i="40"/>
  <c r="AD95" i="40"/>
  <c r="AD124" i="40"/>
  <c r="AD130" i="40"/>
  <c r="AD140" i="40"/>
  <c r="AD79" i="40"/>
  <c r="AD25" i="40"/>
  <c r="AD32" i="40"/>
  <c r="AD54" i="40"/>
  <c r="AD62" i="40"/>
  <c r="AD75" i="40"/>
  <c r="AD114" i="40"/>
  <c r="AD122" i="40"/>
  <c r="AD129" i="40"/>
  <c r="AD146" i="40"/>
  <c r="AD38" i="40"/>
  <c r="AD46" i="40"/>
  <c r="AD76" i="40"/>
  <c r="AD98" i="40"/>
  <c r="AD106" i="40"/>
  <c r="AD68" i="40"/>
  <c r="AD82" i="40"/>
  <c r="AD90" i="40"/>
  <c r="AD113" i="40"/>
  <c r="AD128" i="40"/>
  <c r="AD145" i="40"/>
  <c r="AD30" i="40"/>
  <c r="AD22" i="40"/>
  <c r="AD35" i="40"/>
  <c r="AD52" i="40"/>
  <c r="AD60" i="40"/>
  <c r="AD97" i="40"/>
  <c r="AD131" i="40"/>
  <c r="BN133" i="38"/>
  <c r="BE133" i="38"/>
  <c r="AV133" i="38"/>
  <c r="AM133" i="38"/>
  <c r="AJ133" i="38"/>
  <c r="AI133" i="38"/>
  <c r="AH133" i="38"/>
  <c r="AG133" i="38"/>
  <c r="AF133" i="38"/>
  <c r="AE133" i="38"/>
  <c r="AD133" i="38"/>
  <c r="BN132" i="38"/>
  <c r="BE132" i="38"/>
  <c r="AV132" i="38"/>
  <c r="AM132" i="38"/>
  <c r="AJ132" i="38"/>
  <c r="AI132" i="38"/>
  <c r="AH132" i="38"/>
  <c r="AG132" i="38"/>
  <c r="AF132" i="38"/>
  <c r="AE132" i="38"/>
  <c r="AD132" i="38"/>
  <c r="BN131" i="38"/>
  <c r="BE131" i="38"/>
  <c r="AV131" i="38"/>
  <c r="AM131" i="38"/>
  <c r="AJ131" i="38"/>
  <c r="AI131" i="38"/>
  <c r="AH131" i="38"/>
  <c r="AG131" i="38"/>
  <c r="AF131" i="38"/>
  <c r="AE131" i="38"/>
  <c r="BN130" i="38"/>
  <c r="BM130" i="38"/>
  <c r="BL130" i="38"/>
  <c r="BE130" i="38"/>
  <c r="BD130" i="38"/>
  <c r="BC130" i="38"/>
  <c r="AV130" i="38"/>
  <c r="AU130" i="38"/>
  <c r="AT130" i="38"/>
  <c r="AM130" i="38"/>
  <c r="AL130" i="38"/>
  <c r="AK130" i="38"/>
  <c r="AJ130" i="38"/>
  <c r="AI130" i="38"/>
  <c r="AH130" i="38"/>
  <c r="AG130" i="38"/>
  <c r="AF130" i="38"/>
  <c r="AE130" i="38"/>
  <c r="AC130" i="38"/>
  <c r="AB130" i="38"/>
  <c r="R130" i="38"/>
  <c r="M130" i="38"/>
  <c r="K130" i="38"/>
  <c r="BN129" i="38"/>
  <c r="BE129" i="38"/>
  <c r="AV129" i="38"/>
  <c r="AM129" i="38"/>
  <c r="AJ129" i="38"/>
  <c r="AI129" i="38"/>
  <c r="AH129" i="38"/>
  <c r="AG129" i="38"/>
  <c r="AF129" i="38"/>
  <c r="AE129" i="38"/>
  <c r="BN128" i="38"/>
  <c r="BE128" i="38"/>
  <c r="AV128" i="38"/>
  <c r="AM128" i="38"/>
  <c r="AJ128" i="38"/>
  <c r="AI128" i="38"/>
  <c r="AH128" i="38"/>
  <c r="AG128" i="38"/>
  <c r="AF128" i="38"/>
  <c r="AE128" i="38"/>
  <c r="BN127" i="38"/>
  <c r="BE127" i="38"/>
  <c r="AV127" i="38"/>
  <c r="AM127" i="38"/>
  <c r="AJ127" i="38"/>
  <c r="AI127" i="38"/>
  <c r="AH127" i="38"/>
  <c r="AG127" i="38"/>
  <c r="AF127" i="38"/>
  <c r="AE127" i="38"/>
  <c r="BN126" i="38"/>
  <c r="BM126" i="38"/>
  <c r="BL126" i="38"/>
  <c r="BE126" i="38"/>
  <c r="BD126" i="38"/>
  <c r="BC126" i="38"/>
  <c r="AV126" i="38"/>
  <c r="AU126" i="38"/>
  <c r="AT126" i="38"/>
  <c r="AM126" i="38"/>
  <c r="AD126" i="38" s="1"/>
  <c r="AL126" i="38"/>
  <c r="AK126" i="38"/>
  <c r="AJ126" i="38"/>
  <c r="AI126" i="38"/>
  <c r="AH126" i="38"/>
  <c r="AG126" i="38"/>
  <c r="AF126" i="38"/>
  <c r="AE126" i="38"/>
  <c r="AC126" i="38"/>
  <c r="AB126" i="38"/>
  <c r="R126" i="38"/>
  <c r="M126" i="38"/>
  <c r="K126" i="38"/>
  <c r="BN125" i="38"/>
  <c r="BE125" i="38"/>
  <c r="AV125" i="38"/>
  <c r="AM125" i="38"/>
  <c r="AD125" i="38" s="1"/>
  <c r="AJ125" i="38"/>
  <c r="AI125" i="38"/>
  <c r="AH125" i="38"/>
  <c r="AG125" i="38"/>
  <c r="AF125" i="38"/>
  <c r="AE125" i="38"/>
  <c r="BN124" i="38"/>
  <c r="AD124" i="38" s="1"/>
  <c r="BE124" i="38"/>
  <c r="AV124" i="38"/>
  <c r="AM124" i="38"/>
  <c r="AJ124" i="38"/>
  <c r="AI124" i="38"/>
  <c r="AH124" i="38"/>
  <c r="AG124" i="38"/>
  <c r="AF124" i="38"/>
  <c r="AE124" i="38"/>
  <c r="BN123" i="38"/>
  <c r="BE123" i="38"/>
  <c r="AV123" i="38"/>
  <c r="AM123" i="38"/>
  <c r="AJ123" i="38"/>
  <c r="AI123" i="38"/>
  <c r="AH123" i="38"/>
  <c r="AG123" i="38"/>
  <c r="AF123" i="38"/>
  <c r="AE123" i="38"/>
  <c r="BN122" i="38"/>
  <c r="BM122" i="38"/>
  <c r="BL122" i="38"/>
  <c r="BE122" i="38"/>
  <c r="BD122" i="38"/>
  <c r="BC122" i="38"/>
  <c r="AV122" i="38"/>
  <c r="AU122" i="38"/>
  <c r="AT122" i="38"/>
  <c r="AM122" i="38"/>
  <c r="AD122" i="38" s="1"/>
  <c r="AL122" i="38"/>
  <c r="AK122" i="38"/>
  <c r="AJ122" i="38"/>
  <c r="AI122" i="38"/>
  <c r="AH122" i="38"/>
  <c r="AG122" i="38"/>
  <c r="AF122" i="38"/>
  <c r="AE122" i="38"/>
  <c r="AC122" i="38"/>
  <c r="AB122" i="38"/>
  <c r="R122" i="38"/>
  <c r="M122" i="38"/>
  <c r="K122" i="38"/>
  <c r="BN121" i="38"/>
  <c r="BE121" i="38"/>
  <c r="AV121" i="38"/>
  <c r="AM121" i="38"/>
  <c r="AJ121" i="38"/>
  <c r="AI121" i="38"/>
  <c r="AH121" i="38"/>
  <c r="AG121" i="38"/>
  <c r="AF121" i="38"/>
  <c r="AE121" i="38"/>
  <c r="BN120" i="38"/>
  <c r="BE120" i="38"/>
  <c r="AV120" i="38"/>
  <c r="AM120" i="38"/>
  <c r="AJ120" i="38"/>
  <c r="AI120" i="38"/>
  <c r="AH120" i="38"/>
  <c r="AG120" i="38"/>
  <c r="AF120" i="38"/>
  <c r="AE120" i="38"/>
  <c r="BN119" i="38"/>
  <c r="BE119" i="38"/>
  <c r="AV119" i="38"/>
  <c r="AM119" i="38"/>
  <c r="AJ119" i="38"/>
  <c r="AI119" i="38"/>
  <c r="AH119" i="38"/>
  <c r="AG119" i="38"/>
  <c r="AF119" i="38"/>
  <c r="AE119" i="38"/>
  <c r="BN118" i="38"/>
  <c r="BM118" i="38"/>
  <c r="BL118" i="38"/>
  <c r="BE118" i="38"/>
  <c r="BD118" i="38"/>
  <c r="BC118" i="38"/>
  <c r="AV118" i="38"/>
  <c r="AU118" i="38"/>
  <c r="AT118" i="38"/>
  <c r="AM118" i="38"/>
  <c r="AD118" i="38" s="1"/>
  <c r="AL118" i="38"/>
  <c r="AK118" i="38"/>
  <c r="AJ118" i="38"/>
  <c r="AI118" i="38"/>
  <c r="AH118" i="38"/>
  <c r="AG118" i="38"/>
  <c r="AF118" i="38"/>
  <c r="AE118" i="38"/>
  <c r="AC118" i="38"/>
  <c r="AB118" i="38"/>
  <c r="R118" i="38"/>
  <c r="M118" i="38"/>
  <c r="K118" i="38"/>
  <c r="BN117" i="38"/>
  <c r="BE117" i="38"/>
  <c r="AV117" i="38"/>
  <c r="AM117" i="38"/>
  <c r="AJ117" i="38"/>
  <c r="AI117" i="38"/>
  <c r="AH117" i="38"/>
  <c r="AG117" i="38"/>
  <c r="AF117" i="38"/>
  <c r="AE117" i="38"/>
  <c r="AD117" i="38"/>
  <c r="BN116" i="38"/>
  <c r="BE116" i="38"/>
  <c r="AV116" i="38"/>
  <c r="AD116" i="38" s="1"/>
  <c r="AM116" i="38"/>
  <c r="AJ116" i="38"/>
  <c r="AI116" i="38"/>
  <c r="AH116" i="38"/>
  <c r="AG116" i="38"/>
  <c r="AF116" i="38"/>
  <c r="AE116" i="38"/>
  <c r="BN115" i="38"/>
  <c r="BE115" i="38"/>
  <c r="AV115" i="38"/>
  <c r="AM115" i="38"/>
  <c r="AJ115" i="38"/>
  <c r="AI115" i="38"/>
  <c r="AH115" i="38"/>
  <c r="AG115" i="38"/>
  <c r="AF115" i="38"/>
  <c r="AE115" i="38"/>
  <c r="BN114" i="38"/>
  <c r="BM114" i="38"/>
  <c r="BL114" i="38"/>
  <c r="BE114" i="38"/>
  <c r="BD114" i="38"/>
  <c r="BC114" i="38"/>
  <c r="AV114" i="38"/>
  <c r="AU114" i="38"/>
  <c r="AT114" i="38"/>
  <c r="AM114" i="38"/>
  <c r="AL114" i="38"/>
  <c r="AK114" i="38"/>
  <c r="AJ114" i="38"/>
  <c r="AI114" i="38"/>
  <c r="AH114" i="38"/>
  <c r="AG114" i="38"/>
  <c r="AF114" i="38"/>
  <c r="AE114" i="38"/>
  <c r="AC114" i="38"/>
  <c r="AB114" i="38"/>
  <c r="R114" i="38"/>
  <c r="M114" i="38"/>
  <c r="K114" i="38"/>
  <c r="BN113" i="38"/>
  <c r="BE113" i="38"/>
  <c r="AV113" i="38"/>
  <c r="AM113" i="38"/>
  <c r="AJ113" i="38"/>
  <c r="AI113" i="38"/>
  <c r="AH113" i="38"/>
  <c r="AG113" i="38"/>
  <c r="AF113" i="38"/>
  <c r="AE113" i="38"/>
  <c r="BN112" i="38"/>
  <c r="BE112" i="38"/>
  <c r="AV112" i="38"/>
  <c r="AM112" i="38"/>
  <c r="AJ112" i="38"/>
  <c r="AI112" i="38"/>
  <c r="AH112" i="38"/>
  <c r="AG112" i="38"/>
  <c r="AF112" i="38"/>
  <c r="AE112" i="38"/>
  <c r="BN111" i="38"/>
  <c r="BE111" i="38"/>
  <c r="AV111" i="38"/>
  <c r="AM111" i="38"/>
  <c r="AJ111" i="38"/>
  <c r="AI111" i="38"/>
  <c r="AH111" i="38"/>
  <c r="AG111" i="38"/>
  <c r="AF111" i="38"/>
  <c r="AE111" i="38"/>
  <c r="BN110" i="38"/>
  <c r="BM110" i="38"/>
  <c r="BL110" i="38"/>
  <c r="BE110" i="38"/>
  <c r="BD110" i="38"/>
  <c r="BC110" i="38"/>
  <c r="AV110" i="38"/>
  <c r="AU110" i="38"/>
  <c r="AT110" i="38"/>
  <c r="AM110" i="38"/>
  <c r="AD110" i="38" s="1"/>
  <c r="AL110" i="38"/>
  <c r="AK110" i="38"/>
  <c r="AJ110" i="38"/>
  <c r="AI110" i="38"/>
  <c r="AH110" i="38"/>
  <c r="AG110" i="38"/>
  <c r="AF110" i="38"/>
  <c r="AE110" i="38"/>
  <c r="AC110" i="38"/>
  <c r="AB110" i="38"/>
  <c r="R110" i="38"/>
  <c r="M110" i="38"/>
  <c r="K110" i="38"/>
  <c r="BN109" i="38"/>
  <c r="BE109" i="38"/>
  <c r="AV109" i="38"/>
  <c r="AM109" i="38"/>
  <c r="AJ109" i="38"/>
  <c r="AI109" i="38"/>
  <c r="AH109" i="38"/>
  <c r="AG109" i="38"/>
  <c r="AF109" i="38"/>
  <c r="AE109" i="38"/>
  <c r="BN108" i="38"/>
  <c r="BE108" i="38"/>
  <c r="AV108" i="38"/>
  <c r="AM108" i="38"/>
  <c r="AJ108" i="38"/>
  <c r="AI108" i="38"/>
  <c r="AH108" i="38"/>
  <c r="AG108" i="38"/>
  <c r="AF108" i="38"/>
  <c r="AE108" i="38"/>
  <c r="BN107" i="38"/>
  <c r="BE107" i="38"/>
  <c r="AV107" i="38"/>
  <c r="AM107" i="38"/>
  <c r="AJ107" i="38"/>
  <c r="AI107" i="38"/>
  <c r="AH107" i="38"/>
  <c r="AG107" i="38"/>
  <c r="AF107" i="38"/>
  <c r="AE107" i="38"/>
  <c r="BN106" i="38"/>
  <c r="BM106" i="38"/>
  <c r="BL106" i="38"/>
  <c r="BE106" i="38"/>
  <c r="BD106" i="38"/>
  <c r="BC106" i="38"/>
  <c r="AV106" i="38"/>
  <c r="AU106" i="38"/>
  <c r="AT106" i="38"/>
  <c r="AM106" i="38"/>
  <c r="AL106" i="38"/>
  <c r="AK106" i="38"/>
  <c r="AJ106" i="38"/>
  <c r="AI106" i="38"/>
  <c r="AH106" i="38"/>
  <c r="AG106" i="38"/>
  <c r="AF106" i="38"/>
  <c r="AE106" i="38"/>
  <c r="AD106" i="38"/>
  <c r="AC106" i="38"/>
  <c r="AB106" i="38"/>
  <c r="R106" i="38"/>
  <c r="M106" i="38"/>
  <c r="K106" i="38"/>
  <c r="BN105" i="38"/>
  <c r="BE105" i="38"/>
  <c r="AV105" i="38"/>
  <c r="AM105" i="38"/>
  <c r="AJ105" i="38"/>
  <c r="AI105" i="38"/>
  <c r="AH105" i="38"/>
  <c r="AG105" i="38"/>
  <c r="AF105" i="38"/>
  <c r="AE105" i="38"/>
  <c r="BN104" i="38"/>
  <c r="BE104" i="38"/>
  <c r="AV104" i="38"/>
  <c r="AM104" i="38"/>
  <c r="AJ104" i="38"/>
  <c r="AI104" i="38"/>
  <c r="AH104" i="38"/>
  <c r="AG104" i="38"/>
  <c r="AF104" i="38"/>
  <c r="AE104" i="38"/>
  <c r="BN103" i="38"/>
  <c r="BE103" i="38"/>
  <c r="AV103" i="38"/>
  <c r="AM103" i="38"/>
  <c r="AD103" i="38" s="1"/>
  <c r="AJ103" i="38"/>
  <c r="AI103" i="38"/>
  <c r="AH103" i="38"/>
  <c r="AG103" i="38"/>
  <c r="AF103" i="38"/>
  <c r="AE103" i="38"/>
  <c r="BN102" i="38"/>
  <c r="BM102" i="38"/>
  <c r="BL102" i="38"/>
  <c r="BE102" i="38"/>
  <c r="BD102" i="38"/>
  <c r="BC102" i="38"/>
  <c r="AV102" i="38"/>
  <c r="AU102" i="38"/>
  <c r="AT102" i="38"/>
  <c r="AM102" i="38"/>
  <c r="AD102" i="38" s="1"/>
  <c r="AL102" i="38"/>
  <c r="AK102" i="38"/>
  <c r="AJ102" i="38"/>
  <c r="AI102" i="38"/>
  <c r="AH102" i="38"/>
  <c r="AG102" i="38"/>
  <c r="AF102" i="38"/>
  <c r="AE102" i="38"/>
  <c r="AC102" i="38"/>
  <c r="AB102" i="38"/>
  <c r="R102" i="38"/>
  <c r="M102" i="38"/>
  <c r="K102" i="38"/>
  <c r="BN101" i="38"/>
  <c r="BE101" i="38"/>
  <c r="AV101" i="38"/>
  <c r="AD101" i="38" s="1"/>
  <c r="AM101" i="38"/>
  <c r="AJ101" i="38"/>
  <c r="AI101" i="38"/>
  <c r="AH101" i="38"/>
  <c r="AG101" i="38"/>
  <c r="AF101" i="38"/>
  <c r="AE101" i="38"/>
  <c r="BN100" i="38"/>
  <c r="BE100" i="38"/>
  <c r="AV100" i="38"/>
  <c r="AM100" i="38"/>
  <c r="AD100" i="38" s="1"/>
  <c r="AJ100" i="38"/>
  <c r="AI100" i="38"/>
  <c r="AH100" i="38"/>
  <c r="AG100" i="38"/>
  <c r="AF100" i="38"/>
  <c r="AE100" i="38"/>
  <c r="BN99" i="38"/>
  <c r="BE99" i="38"/>
  <c r="AV99" i="38"/>
  <c r="AM99" i="38"/>
  <c r="AJ99" i="38"/>
  <c r="AI99" i="38"/>
  <c r="AH99" i="38"/>
  <c r="AG99" i="38"/>
  <c r="AF99" i="38"/>
  <c r="AE99" i="38"/>
  <c r="BN98" i="38"/>
  <c r="BM98" i="38"/>
  <c r="BL98" i="38"/>
  <c r="BE98" i="38"/>
  <c r="BD98" i="38"/>
  <c r="BC98" i="38"/>
  <c r="AV98" i="38"/>
  <c r="AU98" i="38"/>
  <c r="AT98" i="38"/>
  <c r="AM98" i="38"/>
  <c r="AL98" i="38"/>
  <c r="AK98" i="38"/>
  <c r="AJ98" i="38"/>
  <c r="AI98" i="38"/>
  <c r="AH98" i="38"/>
  <c r="AG98" i="38"/>
  <c r="AF98" i="38"/>
  <c r="AE98" i="38"/>
  <c r="AC98" i="38"/>
  <c r="AB98" i="38"/>
  <c r="R98" i="38"/>
  <c r="M98" i="38"/>
  <c r="K98" i="38"/>
  <c r="BN97" i="38"/>
  <c r="BE97" i="38"/>
  <c r="AV97" i="38"/>
  <c r="AM97" i="38"/>
  <c r="AJ97" i="38"/>
  <c r="AI97" i="38"/>
  <c r="AH97" i="38"/>
  <c r="AG97" i="38"/>
  <c r="AF97" i="38"/>
  <c r="AE97" i="38"/>
  <c r="BN96" i="38"/>
  <c r="BE96" i="38"/>
  <c r="AV96" i="38"/>
  <c r="AM96" i="38"/>
  <c r="AJ96" i="38"/>
  <c r="AI96" i="38"/>
  <c r="AH96" i="38"/>
  <c r="AG96" i="38"/>
  <c r="AF96" i="38"/>
  <c r="AE96" i="38"/>
  <c r="BN95" i="38"/>
  <c r="BE95" i="38"/>
  <c r="AV95" i="38"/>
  <c r="AM95" i="38"/>
  <c r="AD95" i="38" s="1"/>
  <c r="AJ95" i="38"/>
  <c r="AI95" i="38"/>
  <c r="AH95" i="38"/>
  <c r="AG95" i="38"/>
  <c r="AF95" i="38"/>
  <c r="AE95" i="38"/>
  <c r="BN94" i="38"/>
  <c r="BM94" i="38"/>
  <c r="BL94" i="38"/>
  <c r="BE94" i="38"/>
  <c r="BD94" i="38"/>
  <c r="BC94" i="38"/>
  <c r="AV94" i="38"/>
  <c r="AU94" i="38"/>
  <c r="AT94" i="38"/>
  <c r="AM94" i="38"/>
  <c r="AD94" i="38" s="1"/>
  <c r="AL94" i="38"/>
  <c r="AK94" i="38"/>
  <c r="AJ94" i="38"/>
  <c r="AI94" i="38"/>
  <c r="AH94" i="38"/>
  <c r="AG94" i="38"/>
  <c r="AF94" i="38"/>
  <c r="AE94" i="38"/>
  <c r="AC94" i="38"/>
  <c r="AB94" i="38"/>
  <c r="R94" i="38"/>
  <c r="M94" i="38"/>
  <c r="K94" i="38"/>
  <c r="BN93" i="38"/>
  <c r="BE93" i="38"/>
  <c r="AV93" i="38"/>
  <c r="AM93" i="38"/>
  <c r="AJ93" i="38"/>
  <c r="AI93" i="38"/>
  <c r="AH93" i="38"/>
  <c r="AG93" i="38"/>
  <c r="AF93" i="38"/>
  <c r="AE93" i="38"/>
  <c r="BN92" i="38"/>
  <c r="BE92" i="38"/>
  <c r="AV92" i="38"/>
  <c r="AM92" i="38"/>
  <c r="AJ92" i="38"/>
  <c r="AI92" i="38"/>
  <c r="AH92" i="38"/>
  <c r="AG92" i="38"/>
  <c r="AF92" i="38"/>
  <c r="AE92" i="38"/>
  <c r="BN91" i="38"/>
  <c r="BE91" i="38"/>
  <c r="AV91" i="38"/>
  <c r="AM91" i="38"/>
  <c r="AJ91" i="38"/>
  <c r="AI91" i="38"/>
  <c r="AH91" i="38"/>
  <c r="AG91" i="38"/>
  <c r="AF91" i="38"/>
  <c r="AE91" i="38"/>
  <c r="BN90" i="38"/>
  <c r="BM90" i="38"/>
  <c r="BL90" i="38"/>
  <c r="BE90" i="38"/>
  <c r="BD90" i="38"/>
  <c r="BC90" i="38"/>
  <c r="AV90" i="38"/>
  <c r="AU90" i="38"/>
  <c r="AT90" i="38"/>
  <c r="AM90" i="38"/>
  <c r="AL90" i="38"/>
  <c r="AK90" i="38"/>
  <c r="AJ90" i="38"/>
  <c r="AI90" i="38"/>
  <c r="AH90" i="38"/>
  <c r="AG90" i="38"/>
  <c r="AF90" i="38"/>
  <c r="AE90" i="38"/>
  <c r="AD90" i="38"/>
  <c r="AC90" i="38"/>
  <c r="AB90" i="38"/>
  <c r="R90" i="38"/>
  <c r="M90" i="38"/>
  <c r="K90" i="38"/>
  <c r="BN89" i="38"/>
  <c r="BE89" i="38"/>
  <c r="AV89" i="38"/>
  <c r="AM89" i="38"/>
  <c r="AJ89" i="38"/>
  <c r="AI89" i="38"/>
  <c r="AH89" i="38"/>
  <c r="AG89" i="38"/>
  <c r="AF89" i="38"/>
  <c r="AE89" i="38"/>
  <c r="BN88" i="38"/>
  <c r="BE88" i="38"/>
  <c r="AV88" i="38"/>
  <c r="AM88" i="38"/>
  <c r="AJ88" i="38"/>
  <c r="AI88" i="38"/>
  <c r="AH88" i="38"/>
  <c r="AG88" i="38"/>
  <c r="AF88" i="38"/>
  <c r="AE88" i="38"/>
  <c r="BN87" i="38"/>
  <c r="BE87" i="38"/>
  <c r="AV87" i="38"/>
  <c r="AM87" i="38"/>
  <c r="AD87" i="38" s="1"/>
  <c r="AJ87" i="38"/>
  <c r="AI87" i="38"/>
  <c r="AH87" i="38"/>
  <c r="AG87" i="38"/>
  <c r="AF87" i="38"/>
  <c r="AE87" i="38"/>
  <c r="BN86" i="38"/>
  <c r="BM86" i="38"/>
  <c r="BL86" i="38"/>
  <c r="BE86" i="38"/>
  <c r="BD86" i="38"/>
  <c r="BC86" i="38"/>
  <c r="AV86" i="38"/>
  <c r="AU86" i="38"/>
  <c r="AT86" i="38"/>
  <c r="AM86" i="38"/>
  <c r="AL86" i="38"/>
  <c r="AK86" i="38"/>
  <c r="AJ86" i="38"/>
  <c r="AI86" i="38"/>
  <c r="AH86" i="38"/>
  <c r="AG86" i="38"/>
  <c r="AF86" i="38"/>
  <c r="AE86" i="38"/>
  <c r="AC86" i="38"/>
  <c r="AB86" i="38"/>
  <c r="R86" i="38"/>
  <c r="M86" i="38"/>
  <c r="K86" i="38"/>
  <c r="BN85" i="38"/>
  <c r="BE85" i="38"/>
  <c r="AV85" i="38"/>
  <c r="AD85" i="38" s="1"/>
  <c r="AM85" i="38"/>
  <c r="AJ85" i="38"/>
  <c r="AI85" i="38"/>
  <c r="AH85" i="38"/>
  <c r="AG85" i="38"/>
  <c r="AF85" i="38"/>
  <c r="AE85" i="38"/>
  <c r="BN84" i="38"/>
  <c r="BE84" i="38"/>
  <c r="AV84" i="38"/>
  <c r="AM84" i="38"/>
  <c r="AD84" i="38" s="1"/>
  <c r="AJ84" i="38"/>
  <c r="AI84" i="38"/>
  <c r="AH84" i="38"/>
  <c r="AG84" i="38"/>
  <c r="AF84" i="38"/>
  <c r="AE84" i="38"/>
  <c r="BN83" i="38"/>
  <c r="BE83" i="38"/>
  <c r="AV83" i="38"/>
  <c r="AM83" i="38"/>
  <c r="AJ83" i="38"/>
  <c r="AI83" i="38"/>
  <c r="AH83" i="38"/>
  <c r="AG83" i="38"/>
  <c r="AF83" i="38"/>
  <c r="AE83" i="38"/>
  <c r="BN82" i="38"/>
  <c r="BM82" i="38"/>
  <c r="BL82" i="38"/>
  <c r="BE82" i="38"/>
  <c r="BD82" i="38"/>
  <c r="BC82" i="38"/>
  <c r="AV82" i="38"/>
  <c r="AU82" i="38"/>
  <c r="AT82" i="38"/>
  <c r="AM82" i="38"/>
  <c r="AL82" i="38"/>
  <c r="AK82" i="38"/>
  <c r="AJ82" i="38"/>
  <c r="AI82" i="38"/>
  <c r="AH82" i="38"/>
  <c r="AG82" i="38"/>
  <c r="AF82" i="38"/>
  <c r="AE82" i="38"/>
  <c r="AC82" i="38"/>
  <c r="AB82" i="38"/>
  <c r="R82" i="38"/>
  <c r="M82" i="38"/>
  <c r="K82" i="38"/>
  <c r="BN81" i="38"/>
  <c r="BE81" i="38"/>
  <c r="AV81" i="38"/>
  <c r="AM81" i="38"/>
  <c r="AJ81" i="38"/>
  <c r="AI81" i="38"/>
  <c r="AH81" i="38"/>
  <c r="AG81" i="38"/>
  <c r="AF81" i="38"/>
  <c r="AE81" i="38"/>
  <c r="BN80" i="38"/>
  <c r="BE80" i="38"/>
  <c r="AV80" i="38"/>
  <c r="AM80" i="38"/>
  <c r="AJ80" i="38"/>
  <c r="AI80" i="38"/>
  <c r="AH80" i="38"/>
  <c r="AG80" i="38"/>
  <c r="AF80" i="38"/>
  <c r="AE80" i="38"/>
  <c r="BN79" i="38"/>
  <c r="BE79" i="38"/>
  <c r="AV79" i="38"/>
  <c r="AM79" i="38"/>
  <c r="AD79" i="38" s="1"/>
  <c r="AJ79" i="38"/>
  <c r="AI79" i="38"/>
  <c r="AH79" i="38"/>
  <c r="AG79" i="38"/>
  <c r="AF79" i="38"/>
  <c r="AE79" i="38"/>
  <c r="BN78" i="38"/>
  <c r="BM78" i="38"/>
  <c r="BL78" i="38"/>
  <c r="BE78" i="38"/>
  <c r="BD78" i="38"/>
  <c r="BC78" i="38"/>
  <c r="AV78" i="38"/>
  <c r="AU78" i="38"/>
  <c r="AT78" i="38"/>
  <c r="AM78" i="38"/>
  <c r="AL78" i="38"/>
  <c r="AK78" i="38"/>
  <c r="AJ78" i="38"/>
  <c r="AI78" i="38"/>
  <c r="AH78" i="38"/>
  <c r="AG78" i="38"/>
  <c r="AF78" i="38"/>
  <c r="AE78" i="38"/>
  <c r="AC78" i="38"/>
  <c r="AB78" i="38"/>
  <c r="R78" i="38"/>
  <c r="M78" i="38"/>
  <c r="K78" i="38"/>
  <c r="BX72" i="38"/>
  <c r="BF72" i="38"/>
  <c r="AN72" i="38"/>
  <c r="W72" i="38"/>
  <c r="BX71" i="38"/>
  <c r="BF71" i="38"/>
  <c r="AN71" i="38"/>
  <c r="W71" i="38"/>
  <c r="BX70" i="38"/>
  <c r="BF70" i="38"/>
  <c r="AN70" i="38"/>
  <c r="W70" i="38"/>
  <c r="BX69" i="38"/>
  <c r="BF69" i="38"/>
  <c r="AN69" i="38"/>
  <c r="W69" i="38"/>
  <c r="BN67" i="38"/>
  <c r="BE67" i="38"/>
  <c r="AV67" i="38"/>
  <c r="AM67" i="38"/>
  <c r="AJ67" i="38"/>
  <c r="AI67" i="38"/>
  <c r="AH67" i="38"/>
  <c r="AG67" i="38"/>
  <c r="AF67" i="38"/>
  <c r="AE67" i="38"/>
  <c r="BN66" i="38"/>
  <c r="BE66" i="38"/>
  <c r="AD66" i="38" s="1"/>
  <c r="AV66" i="38"/>
  <c r="AM66" i="38"/>
  <c r="AJ66" i="38"/>
  <c r="AI66" i="38"/>
  <c r="AH66" i="38"/>
  <c r="AG66" i="38"/>
  <c r="AF66" i="38"/>
  <c r="AE66" i="38"/>
  <c r="BN65" i="38"/>
  <c r="BE65" i="38"/>
  <c r="AV65" i="38"/>
  <c r="AM65" i="38"/>
  <c r="AJ65" i="38"/>
  <c r="AI65" i="38"/>
  <c r="AH65" i="38"/>
  <c r="AG65" i="38"/>
  <c r="AF65" i="38"/>
  <c r="AE65" i="38"/>
  <c r="BN64" i="38"/>
  <c r="BM64" i="38"/>
  <c r="BL64" i="38"/>
  <c r="BE64" i="38"/>
  <c r="BD64" i="38"/>
  <c r="BC64" i="38"/>
  <c r="AV64" i="38"/>
  <c r="AU64" i="38"/>
  <c r="AT64" i="38"/>
  <c r="AM64" i="38"/>
  <c r="AL64" i="38"/>
  <c r="AK64" i="38"/>
  <c r="AJ64" i="38"/>
  <c r="AI64" i="38"/>
  <c r="AH64" i="38"/>
  <c r="AG64" i="38"/>
  <c r="AF64" i="38"/>
  <c r="AE64" i="38"/>
  <c r="AC64" i="38"/>
  <c r="AB64" i="38"/>
  <c r="R64" i="38"/>
  <c r="M64" i="38"/>
  <c r="K64" i="38"/>
  <c r="BN63" i="38"/>
  <c r="BE63" i="38"/>
  <c r="AV63" i="38"/>
  <c r="AM63" i="38"/>
  <c r="AD63" i="38" s="1"/>
  <c r="AJ63" i="38"/>
  <c r="AI63" i="38"/>
  <c r="AH63" i="38"/>
  <c r="AG63" i="38"/>
  <c r="AF63" i="38"/>
  <c r="AE63" i="38"/>
  <c r="BN62" i="38"/>
  <c r="BE62" i="38"/>
  <c r="AV62" i="38"/>
  <c r="AM62" i="38"/>
  <c r="AJ62" i="38"/>
  <c r="AI62" i="38"/>
  <c r="AH62" i="38"/>
  <c r="AG62" i="38"/>
  <c r="AF62" i="38"/>
  <c r="AE62" i="38"/>
  <c r="BN61" i="38"/>
  <c r="BE61" i="38"/>
  <c r="AV61" i="38"/>
  <c r="AM61" i="38"/>
  <c r="AJ61" i="38"/>
  <c r="AI61" i="38"/>
  <c r="AH61" i="38"/>
  <c r="AG61" i="38"/>
  <c r="AF61" i="38"/>
  <c r="AE61" i="38"/>
  <c r="BN60" i="38"/>
  <c r="BM60" i="38"/>
  <c r="BL60" i="38"/>
  <c r="BE60" i="38"/>
  <c r="BD60" i="38"/>
  <c r="BC60" i="38"/>
  <c r="AV60" i="38"/>
  <c r="AU60" i="38"/>
  <c r="AT60" i="38"/>
  <c r="AM60" i="38"/>
  <c r="AD60" i="38" s="1"/>
  <c r="AL60" i="38"/>
  <c r="AK60" i="38"/>
  <c r="AJ60" i="38"/>
  <c r="AI60" i="38"/>
  <c r="AH60" i="38"/>
  <c r="AG60" i="38"/>
  <c r="AF60" i="38"/>
  <c r="AE60" i="38"/>
  <c r="AC60" i="38"/>
  <c r="AB60" i="38"/>
  <c r="R60" i="38"/>
  <c r="M60" i="38"/>
  <c r="K60" i="38"/>
  <c r="BN59" i="38"/>
  <c r="BE59" i="38"/>
  <c r="AV59" i="38"/>
  <c r="AM59" i="38"/>
  <c r="AJ59" i="38"/>
  <c r="AI59" i="38"/>
  <c r="AH59" i="38"/>
  <c r="AG59" i="38"/>
  <c r="AF59" i="38"/>
  <c r="AE59" i="38"/>
  <c r="BN58" i="38"/>
  <c r="BE58" i="38"/>
  <c r="AV58" i="38"/>
  <c r="AM58" i="38"/>
  <c r="AJ58" i="38"/>
  <c r="AI58" i="38"/>
  <c r="AH58" i="38"/>
  <c r="AG58" i="38"/>
  <c r="AF58" i="38"/>
  <c r="AE58" i="38"/>
  <c r="BN57" i="38"/>
  <c r="BE57" i="38"/>
  <c r="AV57" i="38"/>
  <c r="AM57" i="38"/>
  <c r="AJ57" i="38"/>
  <c r="AI57" i="38"/>
  <c r="AH57" i="38"/>
  <c r="AG57" i="38"/>
  <c r="AF57" i="38"/>
  <c r="AE57" i="38"/>
  <c r="BN56" i="38"/>
  <c r="BM56" i="38"/>
  <c r="BL56" i="38"/>
  <c r="BE56" i="38"/>
  <c r="BD56" i="38"/>
  <c r="BC56" i="38"/>
  <c r="AV56" i="38"/>
  <c r="AU56" i="38"/>
  <c r="AT56" i="38"/>
  <c r="AM56" i="38"/>
  <c r="AL56" i="38"/>
  <c r="AK56" i="38"/>
  <c r="AJ56" i="38"/>
  <c r="AI56" i="38"/>
  <c r="AH56" i="38"/>
  <c r="AG56" i="38"/>
  <c r="AF56" i="38"/>
  <c r="AE56" i="38"/>
  <c r="AC56" i="38"/>
  <c r="AB56" i="38"/>
  <c r="R56" i="38"/>
  <c r="M56" i="38"/>
  <c r="K56" i="38"/>
  <c r="BN55" i="38"/>
  <c r="BE55" i="38"/>
  <c r="AV55" i="38"/>
  <c r="AM55" i="38"/>
  <c r="AD55" i="38" s="1"/>
  <c r="AJ55" i="38"/>
  <c r="AI55" i="38"/>
  <c r="AH55" i="38"/>
  <c r="AG55" i="38"/>
  <c r="AF55" i="38"/>
  <c r="AE55" i="38"/>
  <c r="BN54" i="38"/>
  <c r="BE54" i="38"/>
  <c r="AD54" i="38" s="1"/>
  <c r="AV54" i="38"/>
  <c r="AM54" i="38"/>
  <c r="AJ54" i="38"/>
  <c r="AI54" i="38"/>
  <c r="AH54" i="38"/>
  <c r="AG54" i="38"/>
  <c r="AF54" i="38"/>
  <c r="AE54" i="38"/>
  <c r="BN53" i="38"/>
  <c r="BE53" i="38"/>
  <c r="AV53" i="38"/>
  <c r="AD53" i="38" s="1"/>
  <c r="AM53" i="38"/>
  <c r="AJ53" i="38"/>
  <c r="AI53" i="38"/>
  <c r="AH53" i="38"/>
  <c r="AG53" i="38"/>
  <c r="AF53" i="38"/>
  <c r="AE53" i="38"/>
  <c r="BN52" i="38"/>
  <c r="BM52" i="38"/>
  <c r="BL52" i="38"/>
  <c r="BE52" i="38"/>
  <c r="AD52" i="38" s="1"/>
  <c r="BD52" i="38"/>
  <c r="BC52" i="38"/>
  <c r="AV52" i="38"/>
  <c r="AU52" i="38"/>
  <c r="AT52" i="38"/>
  <c r="AM52" i="38"/>
  <c r="AL52" i="38"/>
  <c r="AK52" i="38"/>
  <c r="AJ52" i="38"/>
  <c r="AI52" i="38"/>
  <c r="AH52" i="38"/>
  <c r="AG52" i="38"/>
  <c r="AF52" i="38"/>
  <c r="AE52" i="38"/>
  <c r="AC52" i="38"/>
  <c r="AB52" i="38"/>
  <c r="R52" i="38"/>
  <c r="M52" i="38"/>
  <c r="K52" i="38"/>
  <c r="BN51" i="38"/>
  <c r="BE51" i="38"/>
  <c r="AV51" i="38"/>
  <c r="AM51" i="38"/>
  <c r="AD51" i="38" s="1"/>
  <c r="AJ51" i="38"/>
  <c r="AI51" i="38"/>
  <c r="AH51" i="38"/>
  <c r="AG51" i="38"/>
  <c r="AF51" i="38"/>
  <c r="AE51" i="38"/>
  <c r="BN50" i="38"/>
  <c r="BE50" i="38"/>
  <c r="AV50" i="38"/>
  <c r="AM50" i="38"/>
  <c r="AJ50" i="38"/>
  <c r="AI50" i="38"/>
  <c r="AH50" i="38"/>
  <c r="AG50" i="38"/>
  <c r="AF50" i="38"/>
  <c r="AE50" i="38"/>
  <c r="BN49" i="38"/>
  <c r="BE49" i="38"/>
  <c r="AV49" i="38"/>
  <c r="AM49" i="38"/>
  <c r="AJ49" i="38"/>
  <c r="AI49" i="38"/>
  <c r="AH49" i="38"/>
  <c r="AG49" i="38"/>
  <c r="AF49" i="38"/>
  <c r="AE49" i="38"/>
  <c r="BN48" i="38"/>
  <c r="BM48" i="38"/>
  <c r="BL48" i="38"/>
  <c r="BE48" i="38"/>
  <c r="AD48" i="38" s="1"/>
  <c r="BD48" i="38"/>
  <c r="BC48" i="38"/>
  <c r="AV48" i="38"/>
  <c r="AU48" i="38"/>
  <c r="AT48" i="38"/>
  <c r="AM48" i="38"/>
  <c r="AL48" i="38"/>
  <c r="AK48" i="38"/>
  <c r="AJ48" i="38"/>
  <c r="AI48" i="38"/>
  <c r="AH48" i="38"/>
  <c r="AG48" i="38"/>
  <c r="AF48" i="38"/>
  <c r="AE48" i="38"/>
  <c r="AC48" i="38"/>
  <c r="AB48" i="38"/>
  <c r="R48" i="38"/>
  <c r="M48" i="38"/>
  <c r="K48" i="38"/>
  <c r="BN47" i="38"/>
  <c r="BE47" i="38"/>
  <c r="AV47" i="38"/>
  <c r="AM47" i="38"/>
  <c r="AD47" i="38" s="1"/>
  <c r="AJ47" i="38"/>
  <c r="AI47" i="38"/>
  <c r="AH47" i="38"/>
  <c r="AG47" i="38"/>
  <c r="AF47" i="38"/>
  <c r="AE47" i="38"/>
  <c r="BN46" i="38"/>
  <c r="BE46" i="38"/>
  <c r="AV46" i="38"/>
  <c r="AM46" i="38"/>
  <c r="AJ46" i="38"/>
  <c r="AI46" i="38"/>
  <c r="AH46" i="38"/>
  <c r="AG46" i="38"/>
  <c r="AF46" i="38"/>
  <c r="AE46" i="38"/>
  <c r="BN45" i="38"/>
  <c r="BE45" i="38"/>
  <c r="AV45" i="38"/>
  <c r="AM45" i="38"/>
  <c r="AJ45" i="38"/>
  <c r="AI45" i="38"/>
  <c r="AH45" i="38"/>
  <c r="AG45" i="38"/>
  <c r="AF45" i="38"/>
  <c r="AE45" i="38"/>
  <c r="BN44" i="38"/>
  <c r="BM44" i="38"/>
  <c r="BL44" i="38"/>
  <c r="BE44" i="38"/>
  <c r="BD44" i="38"/>
  <c r="BC44" i="38"/>
  <c r="AV44" i="38"/>
  <c r="AU44" i="38"/>
  <c r="AT44" i="38"/>
  <c r="AM44" i="38"/>
  <c r="AL44" i="38"/>
  <c r="AK44" i="38"/>
  <c r="AJ44" i="38"/>
  <c r="AI44" i="38"/>
  <c r="AH44" i="38"/>
  <c r="AG44" i="38"/>
  <c r="AF44" i="38"/>
  <c r="AE44" i="38"/>
  <c r="AC44" i="38"/>
  <c r="AB44" i="38"/>
  <c r="R44" i="38"/>
  <c r="M44" i="38"/>
  <c r="K44" i="38"/>
  <c r="BN43" i="38"/>
  <c r="BE43" i="38"/>
  <c r="AV43" i="38"/>
  <c r="AM43" i="38"/>
  <c r="AJ43" i="38"/>
  <c r="AI43" i="38"/>
  <c r="AH43" i="38"/>
  <c r="AG43" i="38"/>
  <c r="AF43" i="38"/>
  <c r="AE43" i="38"/>
  <c r="BN42" i="38"/>
  <c r="BE42" i="38"/>
  <c r="AV42" i="38"/>
  <c r="AM42" i="38"/>
  <c r="AJ42" i="38"/>
  <c r="AI42" i="38"/>
  <c r="AH42" i="38"/>
  <c r="AG42" i="38"/>
  <c r="AF42" i="38"/>
  <c r="AE42" i="38"/>
  <c r="BN41" i="38"/>
  <c r="BE41" i="38"/>
  <c r="AV41" i="38"/>
  <c r="AM41" i="38"/>
  <c r="AD41" i="38" s="1"/>
  <c r="AJ41" i="38"/>
  <c r="AI41" i="38"/>
  <c r="AH41" i="38"/>
  <c r="AG41" i="38"/>
  <c r="AF41" i="38"/>
  <c r="AE41" i="38"/>
  <c r="BN40" i="38"/>
  <c r="BM40" i="38"/>
  <c r="BL40" i="38"/>
  <c r="BE40" i="38"/>
  <c r="BD40" i="38"/>
  <c r="BC40" i="38"/>
  <c r="AV40" i="38"/>
  <c r="AU40" i="38"/>
  <c r="AT40" i="38"/>
  <c r="AM40" i="38"/>
  <c r="AL40" i="38"/>
  <c r="AK40" i="38"/>
  <c r="AJ40" i="38"/>
  <c r="AI40" i="38"/>
  <c r="AH40" i="38"/>
  <c r="AG40" i="38"/>
  <c r="AF40" i="38"/>
  <c r="AE40" i="38"/>
  <c r="AC40" i="38"/>
  <c r="AB40" i="38"/>
  <c r="R40" i="38"/>
  <c r="K40" i="38"/>
  <c r="BN39" i="38"/>
  <c r="BE39" i="38"/>
  <c r="AV39" i="38"/>
  <c r="AD39" i="38" s="1"/>
  <c r="AM39" i="38"/>
  <c r="AJ39" i="38"/>
  <c r="AI39" i="38"/>
  <c r="AH39" i="38"/>
  <c r="AG39" i="38"/>
  <c r="AF39" i="38"/>
  <c r="AE39" i="38"/>
  <c r="BN38" i="38"/>
  <c r="BE38" i="38"/>
  <c r="AV38" i="38"/>
  <c r="AM38" i="38"/>
  <c r="AD38" i="38" s="1"/>
  <c r="AJ38" i="38"/>
  <c r="AI38" i="38"/>
  <c r="AH38" i="38"/>
  <c r="AG38" i="38"/>
  <c r="AF38" i="38"/>
  <c r="AE38" i="38"/>
  <c r="BN37" i="38"/>
  <c r="BE37" i="38"/>
  <c r="AV37" i="38"/>
  <c r="AM37" i="38"/>
  <c r="AD37" i="38" s="1"/>
  <c r="AJ37" i="38"/>
  <c r="AI37" i="38"/>
  <c r="AH37" i="38"/>
  <c r="AG37" i="38"/>
  <c r="AF37" i="38"/>
  <c r="AE37" i="38"/>
  <c r="BN36" i="38"/>
  <c r="BM36" i="38"/>
  <c r="BL36" i="38"/>
  <c r="BE36" i="38"/>
  <c r="BD36" i="38"/>
  <c r="BC36" i="38"/>
  <c r="AV36" i="38"/>
  <c r="AU36" i="38"/>
  <c r="AT36" i="38"/>
  <c r="AM36" i="38"/>
  <c r="AL36" i="38"/>
  <c r="AK36" i="38"/>
  <c r="AJ36" i="38"/>
  <c r="AI36" i="38"/>
  <c r="AH36" i="38"/>
  <c r="AG36" i="38"/>
  <c r="AF36" i="38"/>
  <c r="AE36" i="38"/>
  <c r="AC36" i="38"/>
  <c r="AB36" i="38"/>
  <c r="R36" i="38"/>
  <c r="M36" i="38"/>
  <c r="K36" i="38"/>
  <c r="BN35" i="38"/>
  <c r="BE35" i="38"/>
  <c r="AV35" i="38"/>
  <c r="AM35" i="38"/>
  <c r="AJ35" i="38"/>
  <c r="AI35" i="38"/>
  <c r="AH35" i="38"/>
  <c r="AG35" i="38"/>
  <c r="AF35" i="38"/>
  <c r="AE35" i="38"/>
  <c r="BN34" i="38"/>
  <c r="BE34" i="38"/>
  <c r="AV34" i="38"/>
  <c r="AM34" i="38"/>
  <c r="AJ34" i="38"/>
  <c r="AI34" i="38"/>
  <c r="AH34" i="38"/>
  <c r="AG34" i="38"/>
  <c r="AF34" i="38"/>
  <c r="AE34" i="38"/>
  <c r="BN33" i="38"/>
  <c r="BE33" i="38"/>
  <c r="AV33" i="38"/>
  <c r="AM33" i="38"/>
  <c r="AD33" i="38" s="1"/>
  <c r="AJ33" i="38"/>
  <c r="AI33" i="38"/>
  <c r="AH33" i="38"/>
  <c r="AG33" i="38"/>
  <c r="AF33" i="38"/>
  <c r="AE33" i="38"/>
  <c r="BN32" i="38"/>
  <c r="BM32" i="38"/>
  <c r="BL32" i="38"/>
  <c r="BE32" i="38"/>
  <c r="BD32" i="38"/>
  <c r="BC32" i="38"/>
  <c r="AV32" i="38"/>
  <c r="AU32" i="38"/>
  <c r="AT32" i="38"/>
  <c r="AM32" i="38"/>
  <c r="AL32" i="38"/>
  <c r="AK32" i="38"/>
  <c r="AJ32" i="38"/>
  <c r="AI32" i="38"/>
  <c r="AH32" i="38"/>
  <c r="AG32" i="38"/>
  <c r="AF32" i="38"/>
  <c r="AE32" i="38"/>
  <c r="AC32" i="38"/>
  <c r="AB32" i="38"/>
  <c r="R32" i="38"/>
  <c r="M32" i="38"/>
  <c r="K32" i="38"/>
  <c r="BN30" i="38"/>
  <c r="BE30" i="38"/>
  <c r="AV30" i="38"/>
  <c r="AM30" i="38"/>
  <c r="AJ30" i="38"/>
  <c r="AI30" i="38"/>
  <c r="AH30" i="38"/>
  <c r="AG30" i="38"/>
  <c r="AF30" i="38"/>
  <c r="AE30" i="38"/>
  <c r="BN29" i="38"/>
  <c r="BE29" i="38"/>
  <c r="AV29" i="38"/>
  <c r="AM29" i="38"/>
  <c r="AJ29" i="38"/>
  <c r="AI29" i="38"/>
  <c r="AH29" i="38"/>
  <c r="AG29" i="38"/>
  <c r="AF29" i="38"/>
  <c r="AE29" i="38"/>
  <c r="BN28" i="38"/>
  <c r="BE28" i="38"/>
  <c r="AV28" i="38"/>
  <c r="AM28" i="38"/>
  <c r="AJ28" i="38"/>
  <c r="AI28" i="38"/>
  <c r="AH28" i="38"/>
  <c r="AG28" i="38"/>
  <c r="AF28" i="38"/>
  <c r="AE28" i="38"/>
  <c r="BN27" i="38"/>
  <c r="BM27" i="38"/>
  <c r="BL27" i="38"/>
  <c r="BE27" i="38"/>
  <c r="BD27" i="38"/>
  <c r="BC27" i="38"/>
  <c r="AV27" i="38"/>
  <c r="AU27" i="38"/>
  <c r="AT27" i="38"/>
  <c r="AM27" i="38"/>
  <c r="AD27" i="38" s="1"/>
  <c r="AL27" i="38"/>
  <c r="AK27" i="38"/>
  <c r="AJ27" i="38"/>
  <c r="AI27" i="38"/>
  <c r="AH27" i="38"/>
  <c r="AG27" i="38"/>
  <c r="AF27" i="38"/>
  <c r="AE27" i="38"/>
  <c r="AC27" i="38"/>
  <c r="AB27" i="38"/>
  <c r="R27" i="38"/>
  <c r="M27" i="38"/>
  <c r="K27" i="38"/>
  <c r="BN26" i="38"/>
  <c r="BE26" i="38"/>
  <c r="AV26" i="38"/>
  <c r="AM26" i="38"/>
  <c r="AJ26" i="38"/>
  <c r="AI26" i="38"/>
  <c r="AH26" i="38"/>
  <c r="AG26" i="38"/>
  <c r="AF26" i="38"/>
  <c r="AE26" i="38"/>
  <c r="BN25" i="38"/>
  <c r="BE25" i="38"/>
  <c r="AV25" i="38"/>
  <c r="AM25" i="38"/>
  <c r="AD25" i="38" s="1"/>
  <c r="AJ25" i="38"/>
  <c r="AI25" i="38"/>
  <c r="AH25" i="38"/>
  <c r="AG25" i="38"/>
  <c r="AF25" i="38"/>
  <c r="AE25" i="38"/>
  <c r="BN24" i="38"/>
  <c r="BE24" i="38"/>
  <c r="AV24" i="38"/>
  <c r="AM24" i="38"/>
  <c r="AD24" i="38" s="1"/>
  <c r="AJ24" i="38"/>
  <c r="AI24" i="38"/>
  <c r="AH24" i="38"/>
  <c r="AG24" i="38"/>
  <c r="AF24" i="38"/>
  <c r="AE24" i="38"/>
  <c r="BN23" i="38"/>
  <c r="BM23" i="38"/>
  <c r="BL23" i="38"/>
  <c r="BE23" i="38"/>
  <c r="BD23" i="38"/>
  <c r="BC23" i="38"/>
  <c r="AV23" i="38"/>
  <c r="AU23" i="38"/>
  <c r="AT23" i="38"/>
  <c r="AM23" i="38"/>
  <c r="AL23" i="38"/>
  <c r="AK23" i="38"/>
  <c r="AJ23" i="38"/>
  <c r="AI23" i="38"/>
  <c r="AH23" i="38"/>
  <c r="AG23" i="38"/>
  <c r="AF23" i="38"/>
  <c r="AE23" i="38"/>
  <c r="AC23" i="38"/>
  <c r="AB23" i="38"/>
  <c r="R23" i="38"/>
  <c r="M23" i="38"/>
  <c r="K23" i="38"/>
  <c r="BN22" i="38"/>
  <c r="BE22" i="38"/>
  <c r="AV22" i="38"/>
  <c r="AD22" i="38" s="1"/>
  <c r="AM22" i="38"/>
  <c r="AJ22" i="38"/>
  <c r="AI22" i="38"/>
  <c r="AH22" i="38"/>
  <c r="AG22" i="38"/>
  <c r="AF22" i="38"/>
  <c r="AE22" i="38"/>
  <c r="BN21" i="38"/>
  <c r="BE21" i="38"/>
  <c r="AV21" i="38"/>
  <c r="AM21" i="38"/>
  <c r="AJ21" i="38"/>
  <c r="AI21" i="38"/>
  <c r="AH21" i="38"/>
  <c r="AG21" i="38"/>
  <c r="AF21" i="38"/>
  <c r="AE21" i="38"/>
  <c r="BN20" i="38"/>
  <c r="BE20" i="38"/>
  <c r="AV20" i="38"/>
  <c r="AM20" i="38"/>
  <c r="AJ20" i="38"/>
  <c r="AI20" i="38"/>
  <c r="AH20" i="38"/>
  <c r="AG20" i="38"/>
  <c r="AF20" i="38"/>
  <c r="AE20" i="38"/>
  <c r="BN19" i="38"/>
  <c r="AD19" i="38" s="1"/>
  <c r="BM19" i="38"/>
  <c r="BL19" i="38"/>
  <c r="BE19" i="38"/>
  <c r="BD19" i="38"/>
  <c r="BC19" i="38"/>
  <c r="AV19" i="38"/>
  <c r="AU19" i="38"/>
  <c r="AT19" i="38"/>
  <c r="AM19" i="38"/>
  <c r="AL19" i="38"/>
  <c r="AK19" i="38"/>
  <c r="AJ19" i="38"/>
  <c r="AI19" i="38"/>
  <c r="AH19" i="38"/>
  <c r="AG19" i="38"/>
  <c r="AF19" i="38"/>
  <c r="AE19" i="38"/>
  <c r="AC19" i="38"/>
  <c r="AB19" i="38"/>
  <c r="R19" i="38"/>
  <c r="M19" i="38"/>
  <c r="K19" i="38"/>
  <c r="BN18" i="38"/>
  <c r="BE18" i="38"/>
  <c r="AV18" i="38"/>
  <c r="AM18" i="38"/>
  <c r="AJ18" i="38"/>
  <c r="AI18" i="38"/>
  <c r="AH18" i="38"/>
  <c r="AG18" i="38"/>
  <c r="AF18" i="38"/>
  <c r="AE18" i="38"/>
  <c r="BN17" i="38"/>
  <c r="BE17" i="38"/>
  <c r="AV17" i="38"/>
  <c r="AM17" i="38"/>
  <c r="AD17" i="38" s="1"/>
  <c r="AJ17" i="38"/>
  <c r="AI17" i="38"/>
  <c r="AH17" i="38"/>
  <c r="AG17" i="38"/>
  <c r="AF17" i="38"/>
  <c r="AE17" i="38"/>
  <c r="BN16" i="38"/>
  <c r="BE16" i="38"/>
  <c r="AV16" i="38"/>
  <c r="AM16" i="38"/>
  <c r="AJ16" i="38"/>
  <c r="AI16" i="38"/>
  <c r="AH16" i="38"/>
  <c r="AG16" i="38"/>
  <c r="AF16" i="38"/>
  <c r="AE16" i="38"/>
  <c r="BN15" i="38"/>
  <c r="BM15" i="38"/>
  <c r="BL15" i="38"/>
  <c r="BE15" i="38"/>
  <c r="BD15" i="38"/>
  <c r="BC15" i="38"/>
  <c r="AV15" i="38"/>
  <c r="AU15" i="38"/>
  <c r="AT15" i="38"/>
  <c r="AM15" i="38"/>
  <c r="AD15" i="38" s="1"/>
  <c r="AL15" i="38"/>
  <c r="AK15" i="38"/>
  <c r="AJ15" i="38"/>
  <c r="AI15" i="38"/>
  <c r="AH15" i="38"/>
  <c r="AG15" i="38"/>
  <c r="AF15" i="38"/>
  <c r="AE15" i="38"/>
  <c r="AC15" i="38"/>
  <c r="AB15" i="38"/>
  <c r="R15" i="38"/>
  <c r="M15" i="38"/>
  <c r="K15" i="38"/>
  <c r="BN14" i="38"/>
  <c r="BE14" i="38"/>
  <c r="AV14" i="38"/>
  <c r="AM14" i="38"/>
  <c r="AJ14" i="38"/>
  <c r="AI14" i="38"/>
  <c r="AH14" i="38"/>
  <c r="AG14" i="38"/>
  <c r="AF14" i="38"/>
  <c r="AE14" i="38"/>
  <c r="BN13" i="38"/>
  <c r="BE13" i="38"/>
  <c r="AV13" i="38"/>
  <c r="AM13" i="38"/>
  <c r="AJ13" i="38"/>
  <c r="AI13" i="38"/>
  <c r="AH13" i="38"/>
  <c r="AG13" i="38"/>
  <c r="AF13" i="38"/>
  <c r="AE13" i="38"/>
  <c r="BN12" i="38"/>
  <c r="BE12" i="38"/>
  <c r="AV12" i="38"/>
  <c r="AM12" i="38"/>
  <c r="AJ12" i="38"/>
  <c r="AI12" i="38"/>
  <c r="AH12" i="38"/>
  <c r="AG12" i="38"/>
  <c r="AF12" i="38"/>
  <c r="AE12" i="38"/>
  <c r="BN11" i="38"/>
  <c r="BM11" i="38"/>
  <c r="BL11" i="38"/>
  <c r="BE11" i="38"/>
  <c r="BD11" i="38"/>
  <c r="BC11" i="38"/>
  <c r="AV11" i="38"/>
  <c r="AU11" i="38"/>
  <c r="AT11" i="38"/>
  <c r="AM11" i="38"/>
  <c r="AD11" i="38" s="1"/>
  <c r="AL11" i="38"/>
  <c r="AK11" i="38"/>
  <c r="AJ11" i="38"/>
  <c r="AI11" i="38"/>
  <c r="AH11" i="38"/>
  <c r="AG11" i="38"/>
  <c r="AF11" i="38"/>
  <c r="AE11" i="38"/>
  <c r="AC11" i="38"/>
  <c r="AB11" i="38"/>
  <c r="R11" i="38"/>
  <c r="M11" i="38"/>
  <c r="K11" i="38"/>
  <c r="BX5" i="38"/>
  <c r="BF5" i="38"/>
  <c r="AN5" i="38"/>
  <c r="W5" i="38"/>
  <c r="BX4" i="38"/>
  <c r="BF4" i="38"/>
  <c r="AN4" i="38"/>
  <c r="W4" i="38"/>
  <c r="BX3" i="38"/>
  <c r="BF3" i="38"/>
  <c r="AN3" i="38"/>
  <c r="W3" i="38"/>
  <c r="BX2" i="38"/>
  <c r="BF2" i="38"/>
  <c r="AN2" i="38"/>
  <c r="W2" i="38"/>
  <c r="AD30" i="38" l="1"/>
  <c r="AD44" i="38"/>
  <c r="AD80" i="38"/>
  <c r="AD81" i="38"/>
  <c r="AD82" i="38"/>
  <c r="AD88" i="38"/>
  <c r="AD111" i="38"/>
  <c r="AD119" i="38"/>
  <c r="AD14" i="38"/>
  <c r="AD67" i="38"/>
  <c r="AD56" i="38"/>
  <c r="AD20" i="38"/>
  <c r="AD61" i="38"/>
  <c r="AD109" i="38"/>
  <c r="AD21" i="38"/>
  <c r="AD40" i="38"/>
  <c r="AD45" i="38"/>
  <c r="AD50" i="38"/>
  <c r="AD59" i="38"/>
  <c r="AD93" i="38"/>
  <c r="AD131" i="38"/>
  <c r="AD23" i="38"/>
  <c r="AD29" i="38"/>
  <c r="AD32" i="38"/>
  <c r="AD58" i="38"/>
  <c r="AD65" i="38"/>
  <c r="AD115" i="38"/>
  <c r="AD13" i="38"/>
  <c r="AD28" i="38"/>
  <c r="AD35" i="38"/>
  <c r="AD43" i="38"/>
  <c r="AD49" i="38"/>
  <c r="AD57" i="38"/>
  <c r="AD99" i="38"/>
  <c r="AD12" i="38"/>
  <c r="AD18" i="38"/>
  <c r="AD26" i="38"/>
  <c r="AD34" i="38"/>
  <c r="AD36" i="38"/>
  <c r="AD42" i="38"/>
  <c r="AD64" i="38"/>
  <c r="AD83" i="38"/>
  <c r="AD108" i="38"/>
  <c r="AD123" i="38"/>
  <c r="AD129" i="38"/>
  <c r="AD92" i="38"/>
  <c r="AD107" i="38"/>
  <c r="AD113" i="38"/>
  <c r="AD121" i="38"/>
  <c r="AD128" i="38"/>
  <c r="AD130" i="38"/>
  <c r="AD16" i="38"/>
  <c r="AD62" i="38"/>
  <c r="AD78" i="38"/>
  <c r="AD86" i="38"/>
  <c r="AD91" i="38"/>
  <c r="AD97" i="38"/>
  <c r="AD105" i="38"/>
  <c r="AD112" i="38"/>
  <c r="AD114" i="38"/>
  <c r="AD120" i="38"/>
  <c r="AD46" i="38"/>
  <c r="AD89" i="38"/>
  <c r="AD96" i="38"/>
  <c r="AD98" i="38"/>
  <c r="AD104" i="38"/>
  <c r="AD127" i="38"/>
  <c r="BN118" i="37"/>
  <c r="BE118" i="37"/>
  <c r="AV118" i="37"/>
  <c r="AM118" i="37"/>
  <c r="AD118" i="37" s="1"/>
  <c r="AJ118" i="37"/>
  <c r="AI118" i="37"/>
  <c r="AH118" i="37"/>
  <c r="AG118" i="37"/>
  <c r="AF118" i="37"/>
  <c r="AE118" i="37"/>
  <c r="BN117" i="37"/>
  <c r="BE117" i="37"/>
  <c r="AV117" i="37"/>
  <c r="AM117" i="37"/>
  <c r="AJ117" i="37"/>
  <c r="AI117" i="37"/>
  <c r="AH117" i="37"/>
  <c r="AG117" i="37"/>
  <c r="AF117" i="37"/>
  <c r="AE117" i="37"/>
  <c r="BN116" i="37"/>
  <c r="AD116" i="37" s="1"/>
  <c r="BE116" i="37"/>
  <c r="AV116" i="37"/>
  <c r="AM116" i="37"/>
  <c r="AJ116" i="37"/>
  <c r="AI116" i="37"/>
  <c r="AH116" i="37"/>
  <c r="AG116" i="37"/>
  <c r="AF116" i="37"/>
  <c r="AE116" i="37"/>
  <c r="BN115" i="37"/>
  <c r="BL115" i="37"/>
  <c r="BE115" i="37"/>
  <c r="BC115" i="37"/>
  <c r="AV115" i="37"/>
  <c r="AT115" i="37"/>
  <c r="AM115" i="37"/>
  <c r="AK115" i="37"/>
  <c r="AJ115" i="37"/>
  <c r="AI115" i="37"/>
  <c r="AH115" i="37"/>
  <c r="AG115" i="37"/>
  <c r="AF115" i="37"/>
  <c r="AE115" i="37"/>
  <c r="AB115" i="37"/>
  <c r="R115" i="37"/>
  <c r="M115" i="37"/>
  <c r="K115" i="37"/>
  <c r="BN114" i="37"/>
  <c r="BE114" i="37"/>
  <c r="AV114" i="37"/>
  <c r="AM114" i="37"/>
  <c r="AJ114" i="37"/>
  <c r="AI114" i="37"/>
  <c r="AH114" i="37"/>
  <c r="AG114" i="37"/>
  <c r="AF114" i="37"/>
  <c r="AE114" i="37"/>
  <c r="AD114" i="37"/>
  <c r="BN113" i="37"/>
  <c r="BE113" i="37"/>
  <c r="AV113" i="37"/>
  <c r="AM113" i="37"/>
  <c r="AJ113" i="37"/>
  <c r="AI113" i="37"/>
  <c r="AH113" i="37"/>
  <c r="AG113" i="37"/>
  <c r="AF113" i="37"/>
  <c r="AE113" i="37"/>
  <c r="BN112" i="37"/>
  <c r="BE112" i="37"/>
  <c r="AV112" i="37"/>
  <c r="AM112" i="37"/>
  <c r="AJ112" i="37"/>
  <c r="AI112" i="37"/>
  <c r="AH112" i="37"/>
  <c r="AG112" i="37"/>
  <c r="AF112" i="37"/>
  <c r="AE112" i="37"/>
  <c r="BN111" i="37"/>
  <c r="BL111" i="37"/>
  <c r="BE111" i="37"/>
  <c r="BC111" i="37"/>
  <c r="AV111" i="37"/>
  <c r="AT111" i="37"/>
  <c r="AM111" i="37"/>
  <c r="AK111" i="37"/>
  <c r="AJ111" i="37"/>
  <c r="AH111" i="37"/>
  <c r="AG111" i="37"/>
  <c r="AF111" i="37"/>
  <c r="AB111" i="37"/>
  <c r="R111" i="37"/>
  <c r="M111" i="37"/>
  <c r="K111" i="37"/>
  <c r="BN110" i="37"/>
  <c r="BE110" i="37"/>
  <c r="AV110" i="37"/>
  <c r="AM110" i="37"/>
  <c r="AD110" i="37" s="1"/>
  <c r="AJ110" i="37"/>
  <c r="AI110" i="37"/>
  <c r="AH110" i="37"/>
  <c r="AG110" i="37"/>
  <c r="AF110" i="37"/>
  <c r="AE110" i="37"/>
  <c r="BN109" i="37"/>
  <c r="AD109" i="37" s="1"/>
  <c r="BE109" i="37"/>
  <c r="AV109" i="37"/>
  <c r="AM109" i="37"/>
  <c r="AJ109" i="37"/>
  <c r="AI109" i="37"/>
  <c r="AH109" i="37"/>
  <c r="AG109" i="37"/>
  <c r="AF109" i="37"/>
  <c r="AE109" i="37"/>
  <c r="BN108" i="37"/>
  <c r="BE108" i="37"/>
  <c r="AV108" i="37"/>
  <c r="AM108" i="37"/>
  <c r="AJ108" i="37"/>
  <c r="AI108" i="37"/>
  <c r="AH108" i="37"/>
  <c r="AG108" i="37"/>
  <c r="AF108" i="37"/>
  <c r="AE108" i="37"/>
  <c r="BN107" i="37"/>
  <c r="BM107" i="37"/>
  <c r="BL107" i="37"/>
  <c r="BE107" i="37"/>
  <c r="BD107" i="37"/>
  <c r="BC107" i="37"/>
  <c r="AV107" i="37"/>
  <c r="AU107" i="37"/>
  <c r="AT107" i="37"/>
  <c r="AM107" i="37"/>
  <c r="AL107" i="37"/>
  <c r="AK107" i="37"/>
  <c r="AJ107" i="37"/>
  <c r="AI107" i="37"/>
  <c r="AH107" i="37"/>
  <c r="AG107" i="37"/>
  <c r="AF107" i="37"/>
  <c r="AC107" i="37"/>
  <c r="AB107" i="37"/>
  <c r="R107" i="37"/>
  <c r="M107" i="37"/>
  <c r="K107" i="37"/>
  <c r="BN106" i="37"/>
  <c r="BE106" i="37"/>
  <c r="AV106" i="37"/>
  <c r="AM106" i="37"/>
  <c r="AD106" i="37" s="1"/>
  <c r="AJ106" i="37"/>
  <c r="AI106" i="37"/>
  <c r="AH106" i="37"/>
  <c r="AG106" i="37"/>
  <c r="AF106" i="37"/>
  <c r="AE106" i="37"/>
  <c r="BN105" i="37"/>
  <c r="BE105" i="37"/>
  <c r="AV105" i="37"/>
  <c r="AM105" i="37"/>
  <c r="AJ105" i="37"/>
  <c r="AI105" i="37"/>
  <c r="AH105" i="37"/>
  <c r="AG105" i="37"/>
  <c r="AF105" i="37"/>
  <c r="AE105" i="37"/>
  <c r="BN104" i="37"/>
  <c r="BE104" i="37"/>
  <c r="AV104" i="37"/>
  <c r="AM104" i="37"/>
  <c r="AJ104" i="37"/>
  <c r="AI104" i="37"/>
  <c r="AH104" i="37"/>
  <c r="AG104" i="37"/>
  <c r="AF104" i="37"/>
  <c r="AE104" i="37"/>
  <c r="BN103" i="37"/>
  <c r="BM103" i="37"/>
  <c r="BL103" i="37"/>
  <c r="BE103" i="37"/>
  <c r="BD103" i="37"/>
  <c r="BC103" i="37"/>
  <c r="AV103" i="37"/>
  <c r="AU103" i="37"/>
  <c r="AT103" i="37"/>
  <c r="AL103" i="37"/>
  <c r="AK103" i="37"/>
  <c r="AI103" i="37"/>
  <c r="AH103" i="37"/>
  <c r="AG103" i="37"/>
  <c r="AF103" i="37"/>
  <c r="AB103" i="37"/>
  <c r="R103" i="37"/>
  <c r="M103" i="37"/>
  <c r="K103" i="37"/>
  <c r="BN102" i="37"/>
  <c r="BE102" i="37"/>
  <c r="AV102" i="37"/>
  <c r="AM102" i="37"/>
  <c r="AJ102" i="37"/>
  <c r="AI102" i="37"/>
  <c r="AH102" i="37"/>
  <c r="AG102" i="37"/>
  <c r="AF102" i="37"/>
  <c r="AE102" i="37"/>
  <c r="BN101" i="37"/>
  <c r="BE101" i="37"/>
  <c r="AV101" i="37"/>
  <c r="AM101" i="37"/>
  <c r="AJ101" i="37"/>
  <c r="AI101" i="37"/>
  <c r="AH101" i="37"/>
  <c r="AG101" i="37"/>
  <c r="AF101" i="37"/>
  <c r="AE101" i="37"/>
  <c r="BN100" i="37"/>
  <c r="BE100" i="37"/>
  <c r="AV100" i="37"/>
  <c r="AD100" i="37" s="1"/>
  <c r="AM100" i="37"/>
  <c r="AJ100" i="37"/>
  <c r="AI100" i="37"/>
  <c r="AH100" i="37"/>
  <c r="AG100" i="37"/>
  <c r="AF100" i="37"/>
  <c r="AE100" i="37"/>
  <c r="BN99" i="37"/>
  <c r="BL99" i="37"/>
  <c r="BE99" i="37"/>
  <c r="BC99" i="37"/>
  <c r="AV99" i="37"/>
  <c r="AT99" i="37"/>
  <c r="AK99" i="37"/>
  <c r="AJ99" i="37"/>
  <c r="AH99" i="37"/>
  <c r="AG99" i="37"/>
  <c r="AF99" i="37"/>
  <c r="AB99" i="37"/>
  <c r="R99" i="37"/>
  <c r="M99" i="37"/>
  <c r="K99" i="37"/>
  <c r="BN98" i="37"/>
  <c r="BE98" i="37"/>
  <c r="AV98" i="37"/>
  <c r="AM98" i="37"/>
  <c r="AJ98" i="37"/>
  <c r="AI98" i="37"/>
  <c r="AH98" i="37"/>
  <c r="AG98" i="37"/>
  <c r="AF98" i="37"/>
  <c r="AE98" i="37"/>
  <c r="BN97" i="37"/>
  <c r="BE97" i="37"/>
  <c r="AV97" i="37"/>
  <c r="AM97" i="37"/>
  <c r="AJ97" i="37"/>
  <c r="AI97" i="37"/>
  <c r="AH97" i="37"/>
  <c r="AG97" i="37"/>
  <c r="AF97" i="37"/>
  <c r="AE97" i="37"/>
  <c r="BN96" i="37"/>
  <c r="BE96" i="37"/>
  <c r="AV96" i="37"/>
  <c r="AD96" i="37" s="1"/>
  <c r="AM96" i="37"/>
  <c r="AJ96" i="37"/>
  <c r="AI96" i="37"/>
  <c r="AH96" i="37"/>
  <c r="AG96" i="37"/>
  <c r="AF96" i="37"/>
  <c r="AE96" i="37"/>
  <c r="BN95" i="37"/>
  <c r="BL95" i="37"/>
  <c r="BE95" i="37"/>
  <c r="BC95" i="37"/>
  <c r="AV95" i="37"/>
  <c r="AT95" i="37"/>
  <c r="AM95" i="37"/>
  <c r="AK95" i="37"/>
  <c r="AJ95" i="37"/>
  <c r="AH95" i="37"/>
  <c r="AG95" i="37"/>
  <c r="AF95" i="37"/>
  <c r="AB95" i="37"/>
  <c r="R95" i="37"/>
  <c r="M95" i="37"/>
  <c r="K95" i="37"/>
  <c r="BN94" i="37"/>
  <c r="BE94" i="37"/>
  <c r="AV94" i="37"/>
  <c r="AM94" i="37"/>
  <c r="AD94" i="37" s="1"/>
  <c r="AJ94" i="37"/>
  <c r="AI94" i="37"/>
  <c r="AH94" i="37"/>
  <c r="AG94" i="37"/>
  <c r="AF94" i="37"/>
  <c r="AE94" i="37"/>
  <c r="BN93" i="37"/>
  <c r="BE93" i="37"/>
  <c r="AV93" i="37"/>
  <c r="AM93" i="37"/>
  <c r="AJ93" i="37"/>
  <c r="AI93" i="37"/>
  <c r="AH93" i="37"/>
  <c r="AG93" i="37"/>
  <c r="AF93" i="37"/>
  <c r="AE93" i="37"/>
  <c r="AD93" i="37"/>
  <c r="BN92" i="37"/>
  <c r="BE92" i="37"/>
  <c r="AV92" i="37"/>
  <c r="AM92" i="37"/>
  <c r="AJ92" i="37"/>
  <c r="AI92" i="37"/>
  <c r="AH92" i="37"/>
  <c r="AG92" i="37"/>
  <c r="AF92" i="37"/>
  <c r="AE92" i="37"/>
  <c r="BN91" i="37"/>
  <c r="BL91" i="37"/>
  <c r="BE91" i="37"/>
  <c r="BC91" i="37"/>
  <c r="AV91" i="37"/>
  <c r="AT91" i="37"/>
  <c r="AM91" i="37"/>
  <c r="AL91" i="37"/>
  <c r="AK91" i="37"/>
  <c r="AJ91" i="37"/>
  <c r="AH91" i="37"/>
  <c r="AG91" i="37"/>
  <c r="AF91" i="37"/>
  <c r="AB91" i="37"/>
  <c r="R91" i="37"/>
  <c r="M91" i="37"/>
  <c r="K91" i="37"/>
  <c r="BN90" i="37"/>
  <c r="BE90" i="37"/>
  <c r="AV90" i="37"/>
  <c r="AM90" i="37"/>
  <c r="AJ90" i="37"/>
  <c r="AI90" i="37"/>
  <c r="AH90" i="37"/>
  <c r="AG90" i="37"/>
  <c r="AF90" i="37"/>
  <c r="AE90" i="37"/>
  <c r="BN89" i="37"/>
  <c r="BE89" i="37"/>
  <c r="AV89" i="37"/>
  <c r="AM89" i="37"/>
  <c r="AJ89" i="37"/>
  <c r="AI89" i="37"/>
  <c r="AH89" i="37"/>
  <c r="AG89" i="37"/>
  <c r="AF89" i="37"/>
  <c r="AE89" i="37"/>
  <c r="BN88" i="37"/>
  <c r="BE88" i="37"/>
  <c r="AV88" i="37"/>
  <c r="AM88" i="37"/>
  <c r="AJ88" i="37"/>
  <c r="AI88" i="37"/>
  <c r="AH88" i="37"/>
  <c r="AG88" i="37"/>
  <c r="AF88" i="37"/>
  <c r="AE88" i="37"/>
  <c r="BN87" i="37"/>
  <c r="BL87" i="37"/>
  <c r="BE87" i="37"/>
  <c r="BC87" i="37"/>
  <c r="AV87" i="37"/>
  <c r="AT87" i="37"/>
  <c r="AM87" i="37"/>
  <c r="AK87" i="37"/>
  <c r="AJ87" i="37"/>
  <c r="AH87" i="37"/>
  <c r="AG87" i="37"/>
  <c r="AF87" i="37"/>
  <c r="AE87" i="37"/>
  <c r="AB87" i="37"/>
  <c r="R87" i="37"/>
  <c r="M87" i="37"/>
  <c r="K87" i="37"/>
  <c r="BN86" i="37"/>
  <c r="BE86" i="37"/>
  <c r="AV86" i="37"/>
  <c r="AM86" i="37"/>
  <c r="AD86" i="37" s="1"/>
  <c r="AJ86" i="37"/>
  <c r="AI86" i="37"/>
  <c r="AH86" i="37"/>
  <c r="AG86" i="37"/>
  <c r="AF86" i="37"/>
  <c r="AE86" i="37"/>
  <c r="BN85" i="37"/>
  <c r="BE85" i="37"/>
  <c r="AV85" i="37"/>
  <c r="AM85" i="37"/>
  <c r="AJ85" i="37"/>
  <c r="AI85" i="37"/>
  <c r="AH85" i="37"/>
  <c r="AG85" i="37"/>
  <c r="AF85" i="37"/>
  <c r="AE85" i="37"/>
  <c r="BN84" i="37"/>
  <c r="AD84" i="37" s="1"/>
  <c r="BE84" i="37"/>
  <c r="AV84" i="37"/>
  <c r="AM84" i="37"/>
  <c r="AJ84" i="37"/>
  <c r="AI84" i="37"/>
  <c r="AH84" i="37"/>
  <c r="AG84" i="37"/>
  <c r="AF84" i="37"/>
  <c r="AE84" i="37"/>
  <c r="BN83" i="37"/>
  <c r="BL83" i="37"/>
  <c r="BE83" i="37"/>
  <c r="BC83" i="37"/>
  <c r="AV83" i="37"/>
  <c r="AT83" i="37"/>
  <c r="AM83" i="37"/>
  <c r="AK83" i="37"/>
  <c r="AJ83" i="37"/>
  <c r="AH83" i="37"/>
  <c r="AG83" i="37"/>
  <c r="AF83" i="37"/>
  <c r="AB83" i="37"/>
  <c r="R83" i="37"/>
  <c r="M83" i="37"/>
  <c r="K83" i="37"/>
  <c r="BN82" i="37"/>
  <c r="BE82" i="37"/>
  <c r="AV82" i="37"/>
  <c r="AM82" i="37"/>
  <c r="AJ82" i="37"/>
  <c r="AI82" i="37"/>
  <c r="AH82" i="37"/>
  <c r="AG82" i="37"/>
  <c r="AF82" i="37"/>
  <c r="AE82" i="37"/>
  <c r="BN81" i="37"/>
  <c r="BE81" i="37"/>
  <c r="AV81" i="37"/>
  <c r="AM81" i="37"/>
  <c r="AJ81" i="37"/>
  <c r="AI81" i="37"/>
  <c r="AH81" i="37"/>
  <c r="AG81" i="37"/>
  <c r="AF81" i="37"/>
  <c r="AE81" i="37"/>
  <c r="AD81" i="37"/>
  <c r="BE80" i="37"/>
  <c r="AV80" i="37"/>
  <c r="AM80" i="37"/>
  <c r="AJ80" i="37"/>
  <c r="AI80" i="37"/>
  <c r="AH80" i="37"/>
  <c r="AG80" i="37"/>
  <c r="AF80" i="37"/>
  <c r="BN79" i="37"/>
  <c r="BL79" i="37"/>
  <c r="BE79" i="37"/>
  <c r="BC79" i="37"/>
  <c r="AV79" i="37"/>
  <c r="AT79" i="37"/>
  <c r="AM79" i="37"/>
  <c r="AK79" i="37"/>
  <c r="AJ79" i="37"/>
  <c r="AH79" i="37"/>
  <c r="AG79" i="37"/>
  <c r="AF79" i="37"/>
  <c r="AB79" i="37"/>
  <c r="R79" i="37"/>
  <c r="M79" i="37"/>
  <c r="K79" i="37"/>
  <c r="BN78" i="37"/>
  <c r="BE78" i="37"/>
  <c r="AV78" i="37"/>
  <c r="AM78" i="37"/>
  <c r="AJ78" i="37"/>
  <c r="AI78" i="37"/>
  <c r="AH78" i="37"/>
  <c r="AG78" i="37"/>
  <c r="AF78" i="37"/>
  <c r="AE78" i="37"/>
  <c r="BN77" i="37"/>
  <c r="BE77" i="37"/>
  <c r="AV77" i="37"/>
  <c r="AM77" i="37"/>
  <c r="AJ77" i="37"/>
  <c r="AI77" i="37"/>
  <c r="AH77" i="37"/>
  <c r="AG77" i="37"/>
  <c r="AF77" i="37"/>
  <c r="AE77" i="37"/>
  <c r="BN76" i="37"/>
  <c r="BE76" i="37"/>
  <c r="AV76" i="37"/>
  <c r="AM76" i="37"/>
  <c r="AJ76" i="37"/>
  <c r="AI76" i="37"/>
  <c r="AH76" i="37"/>
  <c r="AG76" i="37"/>
  <c r="AF76" i="37"/>
  <c r="BN75" i="37"/>
  <c r="BM75" i="37"/>
  <c r="BL75" i="37"/>
  <c r="BE75" i="37"/>
  <c r="BD75" i="37"/>
  <c r="BC75" i="37"/>
  <c r="AV75" i="37"/>
  <c r="AU75" i="37"/>
  <c r="AT75" i="37"/>
  <c r="AM75" i="37"/>
  <c r="AL75" i="37"/>
  <c r="AK75" i="37"/>
  <c r="AI75" i="37"/>
  <c r="AH75" i="37"/>
  <c r="AG75" i="37"/>
  <c r="AF75" i="37"/>
  <c r="AC75" i="37"/>
  <c r="AB75" i="37"/>
  <c r="R75" i="37"/>
  <c r="M75" i="37"/>
  <c r="K75" i="37"/>
  <c r="BN74" i="37"/>
  <c r="BE74" i="37"/>
  <c r="AV74" i="37"/>
  <c r="AM74" i="37"/>
  <c r="AJ74" i="37"/>
  <c r="AI74" i="37"/>
  <c r="AH74" i="37"/>
  <c r="AG74" i="37"/>
  <c r="AF74" i="37"/>
  <c r="AE74" i="37"/>
  <c r="BN73" i="37"/>
  <c r="BE73" i="37"/>
  <c r="AV73" i="37"/>
  <c r="AM73" i="37"/>
  <c r="AJ73" i="37"/>
  <c r="AI73" i="37"/>
  <c r="AH73" i="37"/>
  <c r="AG73" i="37"/>
  <c r="AF73" i="37"/>
  <c r="AE73" i="37"/>
  <c r="BN72" i="37"/>
  <c r="BE72" i="37"/>
  <c r="AV72" i="37"/>
  <c r="AM72" i="37"/>
  <c r="AJ72" i="37"/>
  <c r="AI72" i="37"/>
  <c r="AH72" i="37"/>
  <c r="AG72" i="37"/>
  <c r="AF72" i="37"/>
  <c r="AE72" i="37"/>
  <c r="BN71" i="37"/>
  <c r="BM71" i="37"/>
  <c r="BL71" i="37"/>
  <c r="BE71" i="37"/>
  <c r="BD71" i="37"/>
  <c r="BC71" i="37"/>
  <c r="AV71" i="37"/>
  <c r="AU71" i="37"/>
  <c r="AT71" i="37"/>
  <c r="AM71" i="37"/>
  <c r="AL71" i="37"/>
  <c r="AK71" i="37"/>
  <c r="AJ71" i="37"/>
  <c r="AI71" i="37"/>
  <c r="AH71" i="37"/>
  <c r="AG71" i="37"/>
  <c r="AF71" i="37"/>
  <c r="AC71" i="37"/>
  <c r="AB71" i="37"/>
  <c r="R71" i="37"/>
  <c r="M71" i="37"/>
  <c r="K71" i="37"/>
  <c r="BN70" i="37"/>
  <c r="BE70" i="37"/>
  <c r="AV70" i="37"/>
  <c r="AM70" i="37"/>
  <c r="AJ70" i="37"/>
  <c r="AI70" i="37"/>
  <c r="AH70" i="37"/>
  <c r="AG70" i="37"/>
  <c r="AF70" i="37"/>
  <c r="AE70" i="37"/>
  <c r="BN69" i="37"/>
  <c r="BE69" i="37"/>
  <c r="AV69" i="37"/>
  <c r="AM69" i="37"/>
  <c r="AD69" i="37" s="1"/>
  <c r="AJ69" i="37"/>
  <c r="AI69" i="37"/>
  <c r="AH69" i="37"/>
  <c r="AG69" i="37"/>
  <c r="AF69" i="37"/>
  <c r="AE69" i="37"/>
  <c r="BN68" i="37"/>
  <c r="BE68" i="37"/>
  <c r="AM68" i="37"/>
  <c r="AJ68" i="37"/>
  <c r="AI68" i="37"/>
  <c r="AH68" i="37"/>
  <c r="AG68" i="37"/>
  <c r="AF68" i="37"/>
  <c r="BN67" i="37"/>
  <c r="BM67" i="37"/>
  <c r="BL67" i="37"/>
  <c r="BE67" i="37"/>
  <c r="BD67" i="37"/>
  <c r="BC67" i="37"/>
  <c r="AV67" i="37"/>
  <c r="AU67" i="37"/>
  <c r="AT67" i="37"/>
  <c r="AM67" i="37"/>
  <c r="AL67" i="37"/>
  <c r="AK67" i="37"/>
  <c r="AI67" i="37"/>
  <c r="AH67" i="37"/>
  <c r="AG67" i="37"/>
  <c r="AF67" i="37"/>
  <c r="AC67" i="37"/>
  <c r="AB67" i="37"/>
  <c r="R67" i="37"/>
  <c r="M67" i="37"/>
  <c r="K67" i="37"/>
  <c r="BN66" i="37"/>
  <c r="BE66" i="37"/>
  <c r="AV66" i="37"/>
  <c r="AM66" i="37"/>
  <c r="AJ66" i="37"/>
  <c r="AI66" i="37"/>
  <c r="AH66" i="37"/>
  <c r="AG66" i="37"/>
  <c r="AF66" i="37"/>
  <c r="AE66" i="37"/>
  <c r="BN65" i="37"/>
  <c r="BE65" i="37"/>
  <c r="AV65" i="37"/>
  <c r="AD65" i="37" s="1"/>
  <c r="AM65" i="37"/>
  <c r="AJ65" i="37"/>
  <c r="AI65" i="37"/>
  <c r="AH65" i="37"/>
  <c r="AG65" i="37"/>
  <c r="AF65" i="37"/>
  <c r="AE65" i="37"/>
  <c r="BN64" i="37"/>
  <c r="BE64" i="37"/>
  <c r="AV64" i="37"/>
  <c r="AM64" i="37"/>
  <c r="AJ64" i="37"/>
  <c r="AI64" i="37"/>
  <c r="AH64" i="37"/>
  <c r="AG64" i="37"/>
  <c r="AF64" i="37"/>
  <c r="BN63" i="37"/>
  <c r="BL63" i="37"/>
  <c r="BE63" i="37"/>
  <c r="BC63" i="37"/>
  <c r="AV63" i="37"/>
  <c r="AT63" i="37"/>
  <c r="AM63" i="37"/>
  <c r="AK63" i="37"/>
  <c r="AJ63" i="37"/>
  <c r="AH63" i="37"/>
  <c r="AG63" i="37"/>
  <c r="AF63" i="37"/>
  <c r="AB63" i="37"/>
  <c r="R63" i="37"/>
  <c r="M63" i="37"/>
  <c r="K63" i="37"/>
  <c r="BN62" i="37"/>
  <c r="BE62" i="37"/>
  <c r="AV62" i="37"/>
  <c r="AM62" i="37"/>
  <c r="AD62" i="37" s="1"/>
  <c r="AJ62" i="37"/>
  <c r="AI62" i="37"/>
  <c r="AH62" i="37"/>
  <c r="AG62" i="37"/>
  <c r="AF62" i="37"/>
  <c r="AE62" i="37"/>
  <c r="BN61" i="37"/>
  <c r="BE61" i="37"/>
  <c r="AV61" i="37"/>
  <c r="AM61" i="37"/>
  <c r="AD61" i="37" s="1"/>
  <c r="AJ61" i="37"/>
  <c r="AI61" i="37"/>
  <c r="AH61" i="37"/>
  <c r="AG61" i="37"/>
  <c r="AF61" i="37"/>
  <c r="AE61" i="37"/>
  <c r="BN60" i="37"/>
  <c r="BE60" i="37"/>
  <c r="AV60" i="37"/>
  <c r="AM60" i="37"/>
  <c r="AJ60" i="37"/>
  <c r="AI60" i="37"/>
  <c r="AH60" i="37"/>
  <c r="AG60" i="37"/>
  <c r="AF60" i="37"/>
  <c r="BN59" i="37"/>
  <c r="BL59" i="37"/>
  <c r="BE59" i="37"/>
  <c r="BC59" i="37"/>
  <c r="AV59" i="37"/>
  <c r="AT59" i="37"/>
  <c r="AM59" i="37"/>
  <c r="AK59" i="37"/>
  <c r="AJ59" i="37"/>
  <c r="AH59" i="37"/>
  <c r="AG59" i="37"/>
  <c r="AF59" i="37"/>
  <c r="AB59" i="37"/>
  <c r="R59" i="37"/>
  <c r="M59" i="37"/>
  <c r="K59" i="37"/>
  <c r="BN58" i="37"/>
  <c r="BE58" i="37"/>
  <c r="AV58" i="37"/>
  <c r="AM58" i="37"/>
  <c r="AJ58" i="37"/>
  <c r="AI58" i="37"/>
  <c r="AH58" i="37"/>
  <c r="AG58" i="37"/>
  <c r="AF58" i="37"/>
  <c r="AE58" i="37"/>
  <c r="BN57" i="37"/>
  <c r="AD57" i="37" s="1"/>
  <c r="BE57" i="37"/>
  <c r="AV57" i="37"/>
  <c r="AM57" i="37"/>
  <c r="AJ57" i="37"/>
  <c r="AI57" i="37"/>
  <c r="AH57" i="37"/>
  <c r="AG57" i="37"/>
  <c r="AF57" i="37"/>
  <c r="AE57" i="37"/>
  <c r="BN56" i="37"/>
  <c r="BE56" i="37"/>
  <c r="AV56" i="37"/>
  <c r="AM56" i="37"/>
  <c r="AJ56" i="37"/>
  <c r="AI56" i="37"/>
  <c r="AH56" i="37"/>
  <c r="AG56" i="37"/>
  <c r="AF56" i="37"/>
  <c r="AE56" i="37"/>
  <c r="BN55" i="37"/>
  <c r="BL55" i="37"/>
  <c r="BE55" i="37"/>
  <c r="BC55" i="37"/>
  <c r="AV55" i="37"/>
  <c r="AT55" i="37"/>
  <c r="AM55" i="37"/>
  <c r="AK55" i="37"/>
  <c r="AH55" i="37"/>
  <c r="AG55" i="37"/>
  <c r="AF55" i="37"/>
  <c r="AB55" i="37"/>
  <c r="R55" i="37"/>
  <c r="M55" i="37"/>
  <c r="K55" i="37"/>
  <c r="BN54" i="37"/>
  <c r="BE54" i="37"/>
  <c r="AD54" i="37" s="1"/>
  <c r="AV54" i="37"/>
  <c r="AM54" i="37"/>
  <c r="AJ54" i="37"/>
  <c r="AI54" i="37"/>
  <c r="AH54" i="37"/>
  <c r="AG54" i="37"/>
  <c r="AF54" i="37"/>
  <c r="AE54" i="37"/>
  <c r="BN53" i="37"/>
  <c r="BE53" i="37"/>
  <c r="AV53" i="37"/>
  <c r="AM53" i="37"/>
  <c r="AJ53" i="37"/>
  <c r="AI53" i="37"/>
  <c r="AH53" i="37"/>
  <c r="AG53" i="37"/>
  <c r="AF53" i="37"/>
  <c r="AE53" i="37"/>
  <c r="BE52" i="37"/>
  <c r="AV52" i="37"/>
  <c r="AM52" i="37"/>
  <c r="AJ52" i="37"/>
  <c r="AI52" i="37"/>
  <c r="AH52" i="37"/>
  <c r="AG52" i="37"/>
  <c r="AF52" i="37"/>
  <c r="BN51" i="37"/>
  <c r="BM51" i="37"/>
  <c r="BL51" i="37"/>
  <c r="BE51" i="37"/>
  <c r="BD51" i="37"/>
  <c r="BC51" i="37"/>
  <c r="AV51" i="37"/>
  <c r="AU51" i="37"/>
  <c r="AT51" i="37"/>
  <c r="AM51" i="37"/>
  <c r="AL51" i="37"/>
  <c r="AK51" i="37"/>
  <c r="AJ51" i="37"/>
  <c r="AI51" i="37"/>
  <c r="AH51" i="37"/>
  <c r="AG51" i="37"/>
  <c r="AC51" i="37"/>
  <c r="AB51" i="37"/>
  <c r="R51" i="37"/>
  <c r="M51" i="37"/>
  <c r="K51" i="37"/>
  <c r="BN50" i="37"/>
  <c r="BE50" i="37"/>
  <c r="AV50" i="37"/>
  <c r="AD50" i="37" s="1"/>
  <c r="AM50" i="37"/>
  <c r="AJ50" i="37"/>
  <c r="AI50" i="37"/>
  <c r="AH50" i="37"/>
  <c r="AG50" i="37"/>
  <c r="AF50" i="37"/>
  <c r="AE50" i="37"/>
  <c r="BN49" i="37"/>
  <c r="BE49" i="37"/>
  <c r="AV49" i="37"/>
  <c r="AM49" i="37"/>
  <c r="AJ49" i="37"/>
  <c r="AI49" i="37"/>
  <c r="AH49" i="37"/>
  <c r="AG49" i="37"/>
  <c r="AF49" i="37"/>
  <c r="AE49" i="37"/>
  <c r="BN48" i="37"/>
  <c r="BE48" i="37"/>
  <c r="AV48" i="37"/>
  <c r="AM48" i="37"/>
  <c r="AJ48" i="37"/>
  <c r="AI48" i="37"/>
  <c r="AH48" i="37"/>
  <c r="AG48" i="37"/>
  <c r="AF48" i="37"/>
  <c r="AE48" i="37"/>
  <c r="BN47" i="37"/>
  <c r="BM47" i="37"/>
  <c r="BL47" i="37"/>
  <c r="BE47" i="37"/>
  <c r="AD47" i="37" s="1"/>
  <c r="BD47" i="37"/>
  <c r="BC47" i="37"/>
  <c r="AV47" i="37"/>
  <c r="AU47" i="37"/>
  <c r="AT47" i="37"/>
  <c r="AM47" i="37"/>
  <c r="AK47" i="37"/>
  <c r="AJ47" i="37"/>
  <c r="AH47" i="37"/>
  <c r="AG47" i="37"/>
  <c r="AF47" i="37"/>
  <c r="AB47" i="37"/>
  <c r="R47" i="37"/>
  <c r="M47" i="37"/>
  <c r="K47" i="37"/>
  <c r="BN46" i="37"/>
  <c r="BE46" i="37"/>
  <c r="AV46" i="37"/>
  <c r="AM46" i="37"/>
  <c r="AD46" i="37" s="1"/>
  <c r="AJ46" i="37"/>
  <c r="AI46" i="37"/>
  <c r="AH46" i="37"/>
  <c r="AG46" i="37"/>
  <c r="AF46" i="37"/>
  <c r="AE46" i="37"/>
  <c r="BN45" i="37"/>
  <c r="BE45" i="37"/>
  <c r="AV45" i="37"/>
  <c r="AM45" i="37"/>
  <c r="AJ45" i="37"/>
  <c r="AI45" i="37"/>
  <c r="AH45" i="37"/>
  <c r="AG45" i="37"/>
  <c r="AF45" i="37"/>
  <c r="AE45" i="37"/>
  <c r="BN44" i="37"/>
  <c r="BE44" i="37"/>
  <c r="AD44" i="37" s="1"/>
  <c r="AV44" i="37"/>
  <c r="AM44" i="37"/>
  <c r="AJ44" i="37"/>
  <c r="AI44" i="37"/>
  <c r="AH44" i="37"/>
  <c r="AG44" i="37"/>
  <c r="AF44" i="37"/>
  <c r="AE44" i="37"/>
  <c r="BN43" i="37"/>
  <c r="BL43" i="37"/>
  <c r="BE43" i="37"/>
  <c r="BC43" i="37"/>
  <c r="AT43" i="37"/>
  <c r="AM43" i="37"/>
  <c r="AK43" i="37"/>
  <c r="AJ43" i="37"/>
  <c r="AI43" i="37"/>
  <c r="AH43" i="37"/>
  <c r="AG43" i="37"/>
  <c r="AF43" i="37"/>
  <c r="AB43" i="37"/>
  <c r="R43" i="37"/>
  <c r="M43" i="37"/>
  <c r="K43" i="37"/>
  <c r="BN42" i="37"/>
  <c r="BE42" i="37"/>
  <c r="AD42" i="37" s="1"/>
  <c r="AV42" i="37"/>
  <c r="AM42" i="37"/>
  <c r="AJ42" i="37"/>
  <c r="AI42" i="37"/>
  <c r="AH42" i="37"/>
  <c r="AG42" i="37"/>
  <c r="AF42" i="37"/>
  <c r="AE42" i="37"/>
  <c r="BN41" i="37"/>
  <c r="BE41" i="37"/>
  <c r="AV41" i="37"/>
  <c r="AM41" i="37"/>
  <c r="AJ41" i="37"/>
  <c r="AI41" i="37"/>
  <c r="AH41" i="37"/>
  <c r="AG41" i="37"/>
  <c r="AF41" i="37"/>
  <c r="AE41" i="37"/>
  <c r="BN40" i="37"/>
  <c r="BE40" i="37"/>
  <c r="AV40" i="37"/>
  <c r="AM40" i="37"/>
  <c r="AJ40" i="37"/>
  <c r="AI40" i="37"/>
  <c r="AH40" i="37"/>
  <c r="AG40" i="37"/>
  <c r="AF40" i="37"/>
  <c r="AE40" i="37"/>
  <c r="BN39" i="37"/>
  <c r="BL39" i="37"/>
  <c r="BE39" i="37"/>
  <c r="BC39" i="37"/>
  <c r="AV39" i="37"/>
  <c r="AT39" i="37"/>
  <c r="AM39" i="37"/>
  <c r="AK39" i="37"/>
  <c r="AJ39" i="37"/>
  <c r="AI39" i="37"/>
  <c r="AH39" i="37"/>
  <c r="AG39" i="37"/>
  <c r="AF39" i="37"/>
  <c r="AB39" i="37"/>
  <c r="R39" i="37"/>
  <c r="M39" i="37"/>
  <c r="K39" i="37"/>
  <c r="BN38" i="37"/>
  <c r="BE38" i="37"/>
  <c r="AV38" i="37"/>
  <c r="AM38" i="37"/>
  <c r="AJ38" i="37"/>
  <c r="AI38" i="37"/>
  <c r="AH38" i="37"/>
  <c r="AG38" i="37"/>
  <c r="AF38" i="37"/>
  <c r="AE38" i="37"/>
  <c r="BN37" i="37"/>
  <c r="BE37" i="37"/>
  <c r="AV37" i="37"/>
  <c r="AM37" i="37"/>
  <c r="AJ37" i="37"/>
  <c r="AI37" i="37"/>
  <c r="AH37" i="37"/>
  <c r="AG37" i="37"/>
  <c r="AF37" i="37"/>
  <c r="AE37" i="37"/>
  <c r="BN36" i="37"/>
  <c r="BE36" i="37"/>
  <c r="AD36" i="37" s="1"/>
  <c r="AV36" i="37"/>
  <c r="AM36" i="37"/>
  <c r="AJ36" i="37"/>
  <c r="AI36" i="37"/>
  <c r="AH36" i="37"/>
  <c r="AG36" i="37"/>
  <c r="AF36" i="37"/>
  <c r="AE36" i="37"/>
  <c r="BN35" i="37"/>
  <c r="BM35" i="37"/>
  <c r="BL35" i="37"/>
  <c r="BE35" i="37"/>
  <c r="BD35" i="37"/>
  <c r="BC35" i="37"/>
  <c r="AV35" i="37"/>
  <c r="AU35" i="37"/>
  <c r="AT35" i="37"/>
  <c r="AM35" i="37"/>
  <c r="AL35" i="37"/>
  <c r="AK35" i="37"/>
  <c r="AJ35" i="37"/>
  <c r="AI35" i="37"/>
  <c r="AH35" i="37"/>
  <c r="AG35" i="37"/>
  <c r="AF35" i="37"/>
  <c r="AC35" i="37"/>
  <c r="AB35" i="37"/>
  <c r="R35" i="37"/>
  <c r="M35" i="37"/>
  <c r="K35" i="37"/>
  <c r="BN34" i="37"/>
  <c r="BE34" i="37"/>
  <c r="AD34" i="37" s="1"/>
  <c r="AV34" i="37"/>
  <c r="AM34" i="37"/>
  <c r="AJ34" i="37"/>
  <c r="AI34" i="37"/>
  <c r="AH34" i="37"/>
  <c r="AG34" i="37"/>
  <c r="AF34" i="37"/>
  <c r="AE34" i="37"/>
  <c r="BN33" i="37"/>
  <c r="BE33" i="37"/>
  <c r="AV33" i="37"/>
  <c r="AD33" i="37" s="1"/>
  <c r="AM33" i="37"/>
  <c r="AJ33" i="37"/>
  <c r="AI33" i="37"/>
  <c r="AH33" i="37"/>
  <c r="AG33" i="37"/>
  <c r="AF33" i="37"/>
  <c r="AE33" i="37"/>
  <c r="BN32" i="37"/>
  <c r="BE32" i="37"/>
  <c r="AJ32" i="37"/>
  <c r="AI32" i="37"/>
  <c r="AH32" i="37"/>
  <c r="AG32" i="37"/>
  <c r="AF32" i="37"/>
  <c r="BN31" i="37"/>
  <c r="BM31" i="37"/>
  <c r="BL31" i="37"/>
  <c r="BE31" i="37"/>
  <c r="BD31" i="37"/>
  <c r="BC31" i="37"/>
  <c r="AV31" i="37"/>
  <c r="AU31" i="37"/>
  <c r="AT31" i="37"/>
  <c r="AM31" i="37"/>
  <c r="AL31" i="37"/>
  <c r="AK31" i="37"/>
  <c r="AI31" i="37"/>
  <c r="AH31" i="37"/>
  <c r="AG31" i="37"/>
  <c r="AF31" i="37"/>
  <c r="AC31" i="37"/>
  <c r="AB31" i="37"/>
  <c r="R31" i="37"/>
  <c r="M31" i="37"/>
  <c r="K31" i="37"/>
  <c r="BN30" i="37"/>
  <c r="BE30" i="37"/>
  <c r="AV30" i="37"/>
  <c r="AM30" i="37"/>
  <c r="AD30" i="37" s="1"/>
  <c r="AJ30" i="37"/>
  <c r="AI30" i="37"/>
  <c r="AH30" i="37"/>
  <c r="AG30" i="37"/>
  <c r="AF30" i="37"/>
  <c r="AE30" i="37"/>
  <c r="BN29" i="37"/>
  <c r="BE29" i="37"/>
  <c r="AV29" i="37"/>
  <c r="AM29" i="37"/>
  <c r="AJ29" i="37"/>
  <c r="AI29" i="37"/>
  <c r="AH29" i="37"/>
  <c r="AG29" i="37"/>
  <c r="AF29" i="37"/>
  <c r="AE29" i="37"/>
  <c r="BN28" i="37"/>
  <c r="BE28" i="37"/>
  <c r="AV28" i="37"/>
  <c r="AM28" i="37"/>
  <c r="AD28" i="37" s="1"/>
  <c r="AJ28" i="37"/>
  <c r="AI28" i="37"/>
  <c r="AH28" i="37"/>
  <c r="AG28" i="37"/>
  <c r="AF28" i="37"/>
  <c r="AE28" i="37"/>
  <c r="BN27" i="37"/>
  <c r="BM27" i="37"/>
  <c r="BL27" i="37"/>
  <c r="BE27" i="37"/>
  <c r="BD27" i="37"/>
  <c r="BC27" i="37"/>
  <c r="AV27" i="37"/>
  <c r="AU27" i="37"/>
  <c r="AT27" i="37"/>
  <c r="AM27" i="37"/>
  <c r="AL27" i="37"/>
  <c r="AK27" i="37"/>
  <c r="AJ27" i="37"/>
  <c r="AH27" i="37"/>
  <c r="AG27" i="37"/>
  <c r="AF27" i="37"/>
  <c r="AC27" i="37"/>
  <c r="AB27" i="37"/>
  <c r="R27" i="37"/>
  <c r="M27" i="37"/>
  <c r="K27" i="37"/>
  <c r="BN26" i="37"/>
  <c r="BE26" i="37"/>
  <c r="AV26" i="37"/>
  <c r="AM26" i="37"/>
  <c r="AJ26" i="37"/>
  <c r="AI26" i="37"/>
  <c r="AH26" i="37"/>
  <c r="AG26" i="37"/>
  <c r="AF26" i="37"/>
  <c r="AE26" i="37"/>
  <c r="BN25" i="37"/>
  <c r="BE25" i="37"/>
  <c r="AV25" i="37"/>
  <c r="AM25" i="37"/>
  <c r="AJ25" i="37"/>
  <c r="AI25" i="37"/>
  <c r="AH25" i="37"/>
  <c r="AG25" i="37"/>
  <c r="AF25" i="37"/>
  <c r="AE25" i="37"/>
  <c r="BN24" i="37"/>
  <c r="BE24" i="37"/>
  <c r="AV24" i="37"/>
  <c r="AM24" i="37"/>
  <c r="AD24" i="37" s="1"/>
  <c r="AJ24" i="37"/>
  <c r="AI24" i="37"/>
  <c r="AH24" i="37"/>
  <c r="AG24" i="37"/>
  <c r="AF24" i="37"/>
  <c r="AE24" i="37"/>
  <c r="BN23" i="37"/>
  <c r="BM23" i="37"/>
  <c r="BL23" i="37"/>
  <c r="BE23" i="37"/>
  <c r="BD23" i="37"/>
  <c r="BC23" i="37"/>
  <c r="AV23" i="37"/>
  <c r="AU23" i="37"/>
  <c r="AT23" i="37"/>
  <c r="AM23" i="37"/>
  <c r="AL23" i="37"/>
  <c r="AK23" i="37"/>
  <c r="AJ23" i="37"/>
  <c r="AH23" i="37"/>
  <c r="AG23" i="37"/>
  <c r="AF23" i="37"/>
  <c r="AE23" i="37"/>
  <c r="AC23" i="37"/>
  <c r="AB23" i="37"/>
  <c r="R23" i="37"/>
  <c r="M23" i="37"/>
  <c r="K23" i="37"/>
  <c r="BN22" i="37"/>
  <c r="BE22" i="37"/>
  <c r="AV22" i="37"/>
  <c r="AM22" i="37"/>
  <c r="AJ22" i="37"/>
  <c r="AI22" i="37"/>
  <c r="AH22" i="37"/>
  <c r="AG22" i="37"/>
  <c r="AF22" i="37"/>
  <c r="AE22" i="37"/>
  <c r="BN21" i="37"/>
  <c r="BE21" i="37"/>
  <c r="AD21" i="37" s="1"/>
  <c r="AV21" i="37"/>
  <c r="AM21" i="37"/>
  <c r="AJ21" i="37"/>
  <c r="AI21" i="37"/>
  <c r="AH21" i="37"/>
  <c r="AG21" i="37"/>
  <c r="AF21" i="37"/>
  <c r="AE21" i="37"/>
  <c r="BN20" i="37"/>
  <c r="BE20" i="37"/>
  <c r="AV20" i="37"/>
  <c r="AM20" i="37"/>
  <c r="AJ20" i="37"/>
  <c r="AI20" i="37"/>
  <c r="AH20" i="37"/>
  <c r="AG20" i="37"/>
  <c r="AF20" i="37"/>
  <c r="AE20" i="37"/>
  <c r="BL19" i="37"/>
  <c r="BE19" i="37"/>
  <c r="BC19" i="37"/>
  <c r="AV19" i="37"/>
  <c r="AT19" i="37"/>
  <c r="AM19" i="37"/>
  <c r="AK19" i="37"/>
  <c r="AJ19" i="37"/>
  <c r="AH19" i="37"/>
  <c r="AG19" i="37"/>
  <c r="AF19" i="37"/>
  <c r="AB19" i="37"/>
  <c r="R19" i="37"/>
  <c r="M19" i="37"/>
  <c r="K19" i="37"/>
  <c r="BN18" i="37"/>
  <c r="BE18" i="37"/>
  <c r="AV18" i="37"/>
  <c r="AM18" i="37"/>
  <c r="AJ18" i="37"/>
  <c r="AI18" i="37"/>
  <c r="AH18" i="37"/>
  <c r="AG18" i="37"/>
  <c r="AF18" i="37"/>
  <c r="AE18" i="37"/>
  <c r="BN17" i="37"/>
  <c r="BE17" i="37"/>
  <c r="AV17" i="37"/>
  <c r="AM17" i="37"/>
  <c r="AJ17" i="37"/>
  <c r="AI17" i="37"/>
  <c r="AH17" i="37"/>
  <c r="AG17" i="37"/>
  <c r="AF17" i="37"/>
  <c r="AE17" i="37"/>
  <c r="BN16" i="37"/>
  <c r="BE16" i="37"/>
  <c r="AD16" i="37" s="1"/>
  <c r="AV16" i="37"/>
  <c r="AM16" i="37"/>
  <c r="AJ16" i="37"/>
  <c r="AI16" i="37"/>
  <c r="AH16" i="37"/>
  <c r="AG16" i="37"/>
  <c r="AF16" i="37"/>
  <c r="AE16" i="37"/>
  <c r="BN15" i="37"/>
  <c r="BM15" i="37"/>
  <c r="BL15" i="37"/>
  <c r="BE15" i="37"/>
  <c r="BD15" i="37"/>
  <c r="BC15" i="37"/>
  <c r="AV15" i="37"/>
  <c r="AU15" i="37"/>
  <c r="AT15" i="37"/>
  <c r="AM15" i="37"/>
  <c r="AL15" i="37"/>
  <c r="AK15" i="37"/>
  <c r="AJ15" i="37"/>
  <c r="AI15" i="37"/>
  <c r="AH15" i="37"/>
  <c r="AG15" i="37"/>
  <c r="AF15" i="37"/>
  <c r="AE15" i="37"/>
  <c r="AC15" i="37"/>
  <c r="AB15" i="37"/>
  <c r="R15" i="37"/>
  <c r="M15" i="37"/>
  <c r="K15" i="37"/>
  <c r="BN14" i="37"/>
  <c r="BE14" i="37"/>
  <c r="AV14" i="37"/>
  <c r="AM14" i="37"/>
  <c r="AJ14" i="37"/>
  <c r="AI14" i="37"/>
  <c r="AH14" i="37"/>
  <c r="AG14" i="37"/>
  <c r="AF14" i="37"/>
  <c r="AE14" i="37"/>
  <c r="BN13" i="37"/>
  <c r="BE13" i="37"/>
  <c r="AV13" i="37"/>
  <c r="AM13" i="37"/>
  <c r="AJ13" i="37"/>
  <c r="AI13" i="37"/>
  <c r="AH13" i="37"/>
  <c r="AG13" i="37"/>
  <c r="AF13" i="37"/>
  <c r="AE13" i="37"/>
  <c r="BN12" i="37"/>
  <c r="BE12" i="37"/>
  <c r="AV12" i="37"/>
  <c r="AM12" i="37"/>
  <c r="AJ12" i="37"/>
  <c r="AI12" i="37"/>
  <c r="AH12" i="37"/>
  <c r="AG12" i="37"/>
  <c r="AF12" i="37"/>
  <c r="AE12" i="37"/>
  <c r="AD12" i="37"/>
  <c r="BM11" i="37"/>
  <c r="BL11" i="37"/>
  <c r="BE11" i="37"/>
  <c r="BD11" i="37"/>
  <c r="BC11" i="37"/>
  <c r="AV11" i="37"/>
  <c r="AU11" i="37"/>
  <c r="AT11" i="37"/>
  <c r="AL11" i="37"/>
  <c r="AK11" i="37"/>
  <c r="AJ11" i="37"/>
  <c r="AI11" i="37"/>
  <c r="AH11" i="37"/>
  <c r="AG11" i="37"/>
  <c r="AF11" i="37"/>
  <c r="AC11" i="37"/>
  <c r="AB11" i="37"/>
  <c r="R11" i="37"/>
  <c r="M11" i="37"/>
  <c r="K11" i="37"/>
  <c r="BX5" i="37"/>
  <c r="BF5" i="37"/>
  <c r="AN5" i="37"/>
  <c r="W5" i="37"/>
  <c r="BX4" i="37"/>
  <c r="BF4" i="37"/>
  <c r="AN4" i="37"/>
  <c r="W4" i="37"/>
  <c r="BX3" i="37"/>
  <c r="BF3" i="37"/>
  <c r="AN3" i="37"/>
  <c r="W3" i="37"/>
  <c r="BX2" i="37"/>
  <c r="BF2" i="37"/>
  <c r="AN2" i="37"/>
  <c r="W2" i="37"/>
  <c r="AD58" i="37" l="1"/>
  <c r="AD70" i="37"/>
  <c r="AD82" i="37"/>
  <c r="AD85" i="37"/>
  <c r="AD89" i="37"/>
  <c r="AD98" i="37"/>
  <c r="AD15" i="37"/>
  <c r="AD18" i="37"/>
  <c r="AD22" i="37"/>
  <c r="AD38" i="37"/>
  <c r="AD45" i="37"/>
  <c r="AD87" i="37"/>
  <c r="AD97" i="37"/>
  <c r="AD20" i="37"/>
  <c r="AD41" i="37"/>
  <c r="AD88" i="37"/>
  <c r="AD104" i="37"/>
  <c r="AD117" i="37"/>
  <c r="AD26" i="37"/>
  <c r="AD49" i="37"/>
  <c r="AD55" i="37"/>
  <c r="AD73" i="37"/>
  <c r="AD74" i="37"/>
  <c r="AD78" i="37"/>
  <c r="AD113" i="37"/>
  <c r="AD115" i="37"/>
  <c r="AD19" i="37"/>
  <c r="AD40" i="37"/>
  <c r="AD53" i="37"/>
  <c r="AD92" i="37"/>
  <c r="AD95" i="37"/>
  <c r="AD112" i="37"/>
  <c r="AD25" i="37"/>
  <c r="AD48" i="37"/>
  <c r="AD56" i="37"/>
  <c r="AD72" i="37"/>
  <c r="AD23" i="37"/>
  <c r="AD17" i="37"/>
  <c r="AD37" i="37"/>
  <c r="AD91" i="37"/>
  <c r="AD108" i="37"/>
  <c r="AD14" i="37"/>
  <c r="AD66" i="37"/>
  <c r="AD77" i="37"/>
  <c r="AD29" i="37"/>
  <c r="AD102" i="37"/>
  <c r="AD105" i="37"/>
  <c r="AD13" i="37"/>
  <c r="AD90" i="37"/>
  <c r="AD101" i="37"/>
  <c r="BN486" i="36"/>
  <c r="BE486" i="36"/>
  <c r="AV486" i="36"/>
  <c r="AM486" i="36"/>
  <c r="AD486" i="36" s="1"/>
  <c r="AJ486" i="36"/>
  <c r="AI486" i="36"/>
  <c r="AH486" i="36"/>
  <c r="AG486" i="36"/>
  <c r="AF486" i="36"/>
  <c r="AE486" i="36"/>
  <c r="BN485" i="36"/>
  <c r="BE485" i="36"/>
  <c r="AV485" i="36"/>
  <c r="AM485" i="36"/>
  <c r="AJ485" i="36"/>
  <c r="AI485" i="36"/>
  <c r="AH485" i="36"/>
  <c r="AG485" i="36"/>
  <c r="AF485" i="36"/>
  <c r="AE485" i="36"/>
  <c r="BN484" i="36"/>
  <c r="BE484" i="36"/>
  <c r="AV484" i="36"/>
  <c r="AM484" i="36"/>
  <c r="AJ484" i="36"/>
  <c r="AI484" i="36"/>
  <c r="AH484" i="36"/>
  <c r="AG484" i="36"/>
  <c r="AF484" i="36"/>
  <c r="AE484" i="36"/>
  <c r="BN483" i="36"/>
  <c r="BM483" i="36"/>
  <c r="BL483" i="36"/>
  <c r="BE483" i="36"/>
  <c r="BD483" i="36"/>
  <c r="BC483" i="36"/>
  <c r="AV483" i="36"/>
  <c r="AU483" i="36"/>
  <c r="AT483" i="36"/>
  <c r="AM483" i="36"/>
  <c r="AD483" i="36" s="1"/>
  <c r="AL483" i="36"/>
  <c r="AK483" i="36"/>
  <c r="AJ483" i="36"/>
  <c r="AI483" i="36"/>
  <c r="AH483" i="36"/>
  <c r="AG483" i="36"/>
  <c r="AF483" i="36"/>
  <c r="AE483" i="36"/>
  <c r="AC483" i="36"/>
  <c r="AB483" i="36"/>
  <c r="R483" i="36"/>
  <c r="M483" i="36"/>
  <c r="K483" i="36"/>
  <c r="BN482" i="36"/>
  <c r="BE482" i="36"/>
  <c r="AV482" i="36"/>
  <c r="AM482" i="36"/>
  <c r="AJ482" i="36"/>
  <c r="AI482" i="36"/>
  <c r="AH482" i="36"/>
  <c r="AG482" i="36"/>
  <c r="AF482" i="36"/>
  <c r="AE482" i="36"/>
  <c r="BN481" i="36"/>
  <c r="BE481" i="36"/>
  <c r="AV481" i="36"/>
  <c r="AM481" i="36"/>
  <c r="AD481" i="36" s="1"/>
  <c r="AJ481" i="36"/>
  <c r="AI481" i="36"/>
  <c r="AH481" i="36"/>
  <c r="AG481" i="36"/>
  <c r="AF481" i="36"/>
  <c r="AE481" i="36"/>
  <c r="BN480" i="36"/>
  <c r="BE480" i="36"/>
  <c r="AV480" i="36"/>
  <c r="AM480" i="36"/>
  <c r="AJ480" i="36"/>
  <c r="AI480" i="36"/>
  <c r="AH480" i="36"/>
  <c r="AG480" i="36"/>
  <c r="AF480" i="36"/>
  <c r="AE480" i="36"/>
  <c r="BN479" i="36"/>
  <c r="BM479" i="36"/>
  <c r="BL479" i="36"/>
  <c r="BE479" i="36"/>
  <c r="BD479" i="36"/>
  <c r="BC479" i="36"/>
  <c r="AV479" i="36"/>
  <c r="AU479" i="36"/>
  <c r="AT479" i="36"/>
  <c r="AM479" i="36"/>
  <c r="AD479" i="36" s="1"/>
  <c r="AL479" i="36"/>
  <c r="AK479" i="36"/>
  <c r="AJ479" i="36"/>
  <c r="AI479" i="36"/>
  <c r="AH479" i="36"/>
  <c r="AG479" i="36"/>
  <c r="AF479" i="36"/>
  <c r="AE479" i="36"/>
  <c r="AC479" i="36"/>
  <c r="AB479" i="36"/>
  <c r="R479" i="36"/>
  <c r="M479" i="36"/>
  <c r="K479" i="36"/>
  <c r="BN478" i="36"/>
  <c r="BE478" i="36"/>
  <c r="AV478" i="36"/>
  <c r="AM478" i="36"/>
  <c r="AD478" i="36" s="1"/>
  <c r="AJ478" i="36"/>
  <c r="AI478" i="36"/>
  <c r="AH478" i="36"/>
  <c r="AG478" i="36"/>
  <c r="AF478" i="36"/>
  <c r="AE478" i="36"/>
  <c r="BN477" i="36"/>
  <c r="BE477" i="36"/>
  <c r="AV477" i="36"/>
  <c r="AM477" i="36"/>
  <c r="AJ477" i="36"/>
  <c r="AI477" i="36"/>
  <c r="AH477" i="36"/>
  <c r="AG477" i="36"/>
  <c r="AF477" i="36"/>
  <c r="AE477" i="36"/>
  <c r="AD477" i="36"/>
  <c r="BN476" i="36"/>
  <c r="BE476" i="36"/>
  <c r="AV476" i="36"/>
  <c r="AM476" i="36"/>
  <c r="AJ476" i="36"/>
  <c r="AI476" i="36"/>
  <c r="AH476" i="36"/>
  <c r="AG476" i="36"/>
  <c r="AF476" i="36"/>
  <c r="AE476" i="36"/>
  <c r="AD476" i="36"/>
  <c r="BN475" i="36"/>
  <c r="AD475" i="36" s="1"/>
  <c r="BM475" i="36"/>
  <c r="BL475" i="36"/>
  <c r="BE475" i="36"/>
  <c r="BD475" i="36"/>
  <c r="BC475" i="36"/>
  <c r="AV475" i="36"/>
  <c r="AU475" i="36"/>
  <c r="AT475" i="36"/>
  <c r="AM475" i="36"/>
  <c r="AL475" i="36"/>
  <c r="AK475" i="36"/>
  <c r="AJ475" i="36"/>
  <c r="AI475" i="36"/>
  <c r="AH475" i="36"/>
  <c r="AG475" i="36"/>
  <c r="AF475" i="36"/>
  <c r="AE475" i="36"/>
  <c r="AC475" i="36"/>
  <c r="AB475" i="36"/>
  <c r="R475" i="36"/>
  <c r="M475" i="36"/>
  <c r="K475" i="36"/>
  <c r="BN474" i="36"/>
  <c r="BE474" i="36"/>
  <c r="AD474" i="36" s="1"/>
  <c r="AV474" i="36"/>
  <c r="AM474" i="36"/>
  <c r="AJ474" i="36"/>
  <c r="AI474" i="36"/>
  <c r="AH474" i="36"/>
  <c r="AG474" i="36"/>
  <c r="AF474" i="36"/>
  <c r="AE474" i="36"/>
  <c r="BN473" i="36"/>
  <c r="BE473" i="36"/>
  <c r="AV473" i="36"/>
  <c r="AM473" i="36"/>
  <c r="AD473" i="36" s="1"/>
  <c r="AJ473" i="36"/>
  <c r="AI473" i="36"/>
  <c r="AH473" i="36"/>
  <c r="AG473" i="36"/>
  <c r="AF473" i="36"/>
  <c r="AE473" i="36"/>
  <c r="BN472" i="36"/>
  <c r="BE472" i="36"/>
  <c r="AV472" i="36"/>
  <c r="AM472" i="36"/>
  <c r="AD472" i="36" s="1"/>
  <c r="AJ472" i="36"/>
  <c r="AI472" i="36"/>
  <c r="AH472" i="36"/>
  <c r="AG472" i="36"/>
  <c r="AF472" i="36"/>
  <c r="AE472" i="36"/>
  <c r="BN471" i="36"/>
  <c r="BM471" i="36"/>
  <c r="BL471" i="36"/>
  <c r="BE471" i="36"/>
  <c r="BD471" i="36"/>
  <c r="BC471" i="36"/>
  <c r="AV471" i="36"/>
  <c r="AU471" i="36"/>
  <c r="AT471" i="36"/>
  <c r="AM471" i="36"/>
  <c r="AL471" i="36"/>
  <c r="AK471" i="36"/>
  <c r="AJ471" i="36"/>
  <c r="AI471" i="36"/>
  <c r="AH471" i="36"/>
  <c r="AG471" i="36"/>
  <c r="AF471" i="36"/>
  <c r="AE471" i="36"/>
  <c r="AC471" i="36"/>
  <c r="AB471" i="36"/>
  <c r="R471" i="36"/>
  <c r="M471" i="36"/>
  <c r="K471" i="36"/>
  <c r="BN470" i="36"/>
  <c r="BE470" i="36"/>
  <c r="AV470" i="36"/>
  <c r="AM470" i="36"/>
  <c r="AJ470" i="36"/>
  <c r="AI470" i="36"/>
  <c r="AH470" i="36"/>
  <c r="AG470" i="36"/>
  <c r="AF470" i="36"/>
  <c r="AE470" i="36"/>
  <c r="AD470" i="36"/>
  <c r="BN469" i="36"/>
  <c r="BE469" i="36"/>
  <c r="AV469" i="36"/>
  <c r="AM469" i="36"/>
  <c r="AJ469" i="36"/>
  <c r="AI469" i="36"/>
  <c r="AH469" i="36"/>
  <c r="AG469" i="36"/>
  <c r="AF469" i="36"/>
  <c r="AE469" i="36"/>
  <c r="BN468" i="36"/>
  <c r="BE468" i="36"/>
  <c r="AD468" i="36" s="1"/>
  <c r="AV468" i="36"/>
  <c r="AM468" i="36"/>
  <c r="AJ468" i="36"/>
  <c r="AI468" i="36"/>
  <c r="AH468" i="36"/>
  <c r="AG468" i="36"/>
  <c r="AF468" i="36"/>
  <c r="AE468" i="36"/>
  <c r="BN467" i="36"/>
  <c r="BM467" i="36"/>
  <c r="BL467" i="36"/>
  <c r="BE467" i="36"/>
  <c r="AD467" i="36" s="1"/>
  <c r="BD467" i="36"/>
  <c r="BC467" i="36"/>
  <c r="AV467" i="36"/>
  <c r="AU467" i="36"/>
  <c r="AT467" i="36"/>
  <c r="AM467" i="36"/>
  <c r="AL467" i="36"/>
  <c r="AK467" i="36"/>
  <c r="AJ467" i="36"/>
  <c r="AI467" i="36"/>
  <c r="AH467" i="36"/>
  <c r="AG467" i="36"/>
  <c r="AF467" i="36"/>
  <c r="AE467" i="36"/>
  <c r="AC467" i="36"/>
  <c r="AB467" i="36"/>
  <c r="R467" i="36"/>
  <c r="M467" i="36"/>
  <c r="K467" i="36"/>
  <c r="BN466" i="36"/>
  <c r="BE466" i="36"/>
  <c r="AV466" i="36"/>
  <c r="AM466" i="36"/>
  <c r="AJ466" i="36"/>
  <c r="AI466" i="36"/>
  <c r="AH466" i="36"/>
  <c r="AG466" i="36"/>
  <c r="AF466" i="36"/>
  <c r="AE466" i="36"/>
  <c r="BN465" i="36"/>
  <c r="BE465" i="36"/>
  <c r="AV465" i="36"/>
  <c r="AM465" i="36"/>
  <c r="AJ465" i="36"/>
  <c r="AI465" i="36"/>
  <c r="AH465" i="36"/>
  <c r="AG465" i="36"/>
  <c r="AF465" i="36"/>
  <c r="AE465" i="36"/>
  <c r="BN464" i="36"/>
  <c r="BE464" i="36"/>
  <c r="AV464" i="36"/>
  <c r="AM464" i="36"/>
  <c r="AD464" i="36" s="1"/>
  <c r="AJ464" i="36"/>
  <c r="AI464" i="36"/>
  <c r="AH464" i="36"/>
  <c r="AG464" i="36"/>
  <c r="AF464" i="36"/>
  <c r="AE464" i="36"/>
  <c r="BN463" i="36"/>
  <c r="BM463" i="36"/>
  <c r="BL463" i="36"/>
  <c r="BE463" i="36"/>
  <c r="BD463" i="36"/>
  <c r="BC463" i="36"/>
  <c r="AV463" i="36"/>
  <c r="AU463" i="36"/>
  <c r="AT463" i="36"/>
  <c r="AM463" i="36"/>
  <c r="AL463" i="36"/>
  <c r="AK463" i="36"/>
  <c r="AJ463" i="36"/>
  <c r="AI463" i="36"/>
  <c r="AH463" i="36"/>
  <c r="AG463" i="36"/>
  <c r="AF463" i="36"/>
  <c r="AE463" i="36"/>
  <c r="AC463" i="36"/>
  <c r="AB463" i="36"/>
  <c r="R463" i="36"/>
  <c r="M463" i="36"/>
  <c r="K463" i="36"/>
  <c r="BN462" i="36"/>
  <c r="BE462" i="36"/>
  <c r="AV462" i="36"/>
  <c r="AM462" i="36"/>
  <c r="AJ462" i="36"/>
  <c r="AI462" i="36"/>
  <c r="AH462" i="36"/>
  <c r="AG462" i="36"/>
  <c r="AF462" i="36"/>
  <c r="AE462" i="36"/>
  <c r="BN461" i="36"/>
  <c r="BE461" i="36"/>
  <c r="AV461" i="36"/>
  <c r="AM461" i="36"/>
  <c r="AJ461" i="36"/>
  <c r="AI461" i="36"/>
  <c r="AH461" i="36"/>
  <c r="AG461" i="36"/>
  <c r="AF461" i="36"/>
  <c r="AE461" i="36"/>
  <c r="BN460" i="36"/>
  <c r="BE460" i="36"/>
  <c r="AV460" i="36"/>
  <c r="AM460" i="36"/>
  <c r="AJ460" i="36"/>
  <c r="AI460" i="36"/>
  <c r="AH460" i="36"/>
  <c r="AG460" i="36"/>
  <c r="AF460" i="36"/>
  <c r="AE460" i="36"/>
  <c r="AD460" i="36"/>
  <c r="BN459" i="36"/>
  <c r="AD459" i="36" s="1"/>
  <c r="BM459" i="36"/>
  <c r="BL459" i="36"/>
  <c r="BE459" i="36"/>
  <c r="BD459" i="36"/>
  <c r="BC459" i="36"/>
  <c r="AV459" i="36"/>
  <c r="AU459" i="36"/>
  <c r="AT459" i="36"/>
  <c r="AM459" i="36"/>
  <c r="AL459" i="36"/>
  <c r="AK459" i="36"/>
  <c r="AJ459" i="36"/>
  <c r="AI459" i="36"/>
  <c r="AH459" i="36"/>
  <c r="AG459" i="36"/>
  <c r="AF459" i="36"/>
  <c r="AE459" i="36"/>
  <c r="AC459" i="36"/>
  <c r="AB459" i="36"/>
  <c r="R459" i="36"/>
  <c r="M459" i="36"/>
  <c r="K459" i="36"/>
  <c r="BN458" i="36"/>
  <c r="BE458" i="36"/>
  <c r="AD458" i="36" s="1"/>
  <c r="AV458" i="36"/>
  <c r="AM458" i="36"/>
  <c r="AJ458" i="36"/>
  <c r="AI458" i="36"/>
  <c r="AH458" i="36"/>
  <c r="AG458" i="36"/>
  <c r="AF458" i="36"/>
  <c r="AE458" i="36"/>
  <c r="BN457" i="36"/>
  <c r="BE457" i="36"/>
  <c r="AV457" i="36"/>
  <c r="AM457" i="36"/>
  <c r="AD457" i="36" s="1"/>
  <c r="AJ457" i="36"/>
  <c r="AI457" i="36"/>
  <c r="AH457" i="36"/>
  <c r="AG457" i="36"/>
  <c r="AF457" i="36"/>
  <c r="AE457" i="36"/>
  <c r="BN456" i="36"/>
  <c r="BE456" i="36"/>
  <c r="AV456" i="36"/>
  <c r="AM456" i="36"/>
  <c r="AD456" i="36" s="1"/>
  <c r="AJ456" i="36"/>
  <c r="AI456" i="36"/>
  <c r="AH456" i="36"/>
  <c r="AG456" i="36"/>
  <c r="AF456" i="36"/>
  <c r="AE456" i="36"/>
  <c r="BN455" i="36"/>
  <c r="BM455" i="36"/>
  <c r="BL455" i="36"/>
  <c r="BE455" i="36"/>
  <c r="BD455" i="36"/>
  <c r="BC455" i="36"/>
  <c r="AV455" i="36"/>
  <c r="AU455" i="36"/>
  <c r="AT455" i="36"/>
  <c r="AM455" i="36"/>
  <c r="AL455" i="36"/>
  <c r="AK455" i="36"/>
  <c r="AJ455" i="36"/>
  <c r="AI455" i="36"/>
  <c r="AH455" i="36"/>
  <c r="AG455" i="36"/>
  <c r="AF455" i="36"/>
  <c r="AE455" i="36"/>
  <c r="AC455" i="36"/>
  <c r="AB455" i="36"/>
  <c r="R455" i="36"/>
  <c r="M455" i="36"/>
  <c r="K455" i="36"/>
  <c r="BN454" i="36"/>
  <c r="BE454" i="36"/>
  <c r="AV454" i="36"/>
  <c r="AM454" i="36"/>
  <c r="AJ454" i="36"/>
  <c r="AI454" i="36"/>
  <c r="AH454" i="36"/>
  <c r="AG454" i="36"/>
  <c r="AF454" i="36"/>
  <c r="AE454" i="36"/>
  <c r="AD454" i="36"/>
  <c r="BN453" i="36"/>
  <c r="BE453" i="36"/>
  <c r="AV453" i="36"/>
  <c r="AM453" i="36"/>
  <c r="AJ453" i="36"/>
  <c r="AI453" i="36"/>
  <c r="AH453" i="36"/>
  <c r="AG453" i="36"/>
  <c r="AF453" i="36"/>
  <c r="AE453" i="36"/>
  <c r="BN452" i="36"/>
  <c r="BE452" i="36"/>
  <c r="AD452" i="36" s="1"/>
  <c r="AV452" i="36"/>
  <c r="AM452" i="36"/>
  <c r="AJ452" i="36"/>
  <c r="AI452" i="36"/>
  <c r="AH452" i="36"/>
  <c r="AG452" i="36"/>
  <c r="AF452" i="36"/>
  <c r="AE452" i="36"/>
  <c r="BN451" i="36"/>
  <c r="BM451" i="36"/>
  <c r="BL451" i="36"/>
  <c r="BE451" i="36"/>
  <c r="AD451" i="36" s="1"/>
  <c r="BD451" i="36"/>
  <c r="BC451" i="36"/>
  <c r="AV451" i="36"/>
  <c r="AU451" i="36"/>
  <c r="AT451" i="36"/>
  <c r="AM451" i="36"/>
  <c r="AL451" i="36"/>
  <c r="AK451" i="36"/>
  <c r="AJ451" i="36"/>
  <c r="AI451" i="36"/>
  <c r="AH451" i="36"/>
  <c r="AG451" i="36"/>
  <c r="AF451" i="36"/>
  <c r="AE451" i="36"/>
  <c r="AC451" i="36"/>
  <c r="AB451" i="36"/>
  <c r="R451" i="36"/>
  <c r="M451" i="36"/>
  <c r="K451" i="36"/>
  <c r="BN450" i="36"/>
  <c r="BE450" i="36"/>
  <c r="AV450" i="36"/>
  <c r="AM450" i="36"/>
  <c r="AJ450" i="36"/>
  <c r="AI450" i="36"/>
  <c r="AH450" i="36"/>
  <c r="AG450" i="36"/>
  <c r="AF450" i="36"/>
  <c r="AE450" i="36"/>
  <c r="BN449" i="36"/>
  <c r="BE449" i="36"/>
  <c r="AV449" i="36"/>
  <c r="AM449" i="36"/>
  <c r="AJ449" i="36"/>
  <c r="AI449" i="36"/>
  <c r="AH449" i="36"/>
  <c r="AG449" i="36"/>
  <c r="AF449" i="36"/>
  <c r="AE449" i="36"/>
  <c r="BN448" i="36"/>
  <c r="BE448" i="36"/>
  <c r="AV448" i="36"/>
  <c r="AM448" i="36"/>
  <c r="AD448" i="36" s="1"/>
  <c r="AJ448" i="36"/>
  <c r="AI448" i="36"/>
  <c r="AH448" i="36"/>
  <c r="AG448" i="36"/>
  <c r="AF448" i="36"/>
  <c r="AE448" i="36"/>
  <c r="BN447" i="36"/>
  <c r="BM447" i="36"/>
  <c r="BL447" i="36"/>
  <c r="BE447" i="36"/>
  <c r="BD447" i="36"/>
  <c r="BC447" i="36"/>
  <c r="AV447" i="36"/>
  <c r="AU447" i="36"/>
  <c r="AT447" i="36"/>
  <c r="AM447" i="36"/>
  <c r="AL447" i="36"/>
  <c r="AK447" i="36"/>
  <c r="AJ447" i="36"/>
  <c r="AI447" i="36"/>
  <c r="AH447" i="36"/>
  <c r="AG447" i="36"/>
  <c r="AF447" i="36"/>
  <c r="AE447" i="36"/>
  <c r="AC447" i="36"/>
  <c r="AB447" i="36"/>
  <c r="R447" i="36"/>
  <c r="M447" i="36"/>
  <c r="K447" i="36"/>
  <c r="BN446" i="36"/>
  <c r="BE446" i="36"/>
  <c r="AV446" i="36"/>
  <c r="AM446" i="36"/>
  <c r="AJ446" i="36"/>
  <c r="AI446" i="36"/>
  <c r="AH446" i="36"/>
  <c r="AG446" i="36"/>
  <c r="AF446" i="36"/>
  <c r="AE446" i="36"/>
  <c r="BN445" i="36"/>
  <c r="BE445" i="36"/>
  <c r="AV445" i="36"/>
  <c r="AM445" i="36"/>
  <c r="AJ445" i="36"/>
  <c r="AI445" i="36"/>
  <c r="AH445" i="36"/>
  <c r="AG445" i="36"/>
  <c r="AF445" i="36"/>
  <c r="AE445" i="36"/>
  <c r="BN444" i="36"/>
  <c r="BE444" i="36"/>
  <c r="AV444" i="36"/>
  <c r="AM444" i="36"/>
  <c r="AJ444" i="36"/>
  <c r="AI444" i="36"/>
  <c r="AH444" i="36"/>
  <c r="AG444" i="36"/>
  <c r="AF444" i="36"/>
  <c r="AE444" i="36"/>
  <c r="AD444" i="36"/>
  <c r="BN443" i="36"/>
  <c r="AD443" i="36" s="1"/>
  <c r="BM443" i="36"/>
  <c r="BL443" i="36"/>
  <c r="BE443" i="36"/>
  <c r="BD443" i="36"/>
  <c r="BC443" i="36"/>
  <c r="AV443" i="36"/>
  <c r="AU443" i="36"/>
  <c r="AT443" i="36"/>
  <c r="AM443" i="36"/>
  <c r="AL443" i="36"/>
  <c r="AK443" i="36"/>
  <c r="AJ443" i="36"/>
  <c r="AI443" i="36"/>
  <c r="AH443" i="36"/>
  <c r="AG443" i="36"/>
  <c r="AF443" i="36"/>
  <c r="AE443" i="36"/>
  <c r="AC443" i="36"/>
  <c r="AB443" i="36"/>
  <c r="R443" i="36"/>
  <c r="K443" i="36"/>
  <c r="BN442" i="36"/>
  <c r="BE442" i="36"/>
  <c r="AV442" i="36"/>
  <c r="AM442" i="36"/>
  <c r="AJ442" i="36"/>
  <c r="AI442" i="36"/>
  <c r="AH442" i="36"/>
  <c r="AG442" i="36"/>
  <c r="AF442" i="36"/>
  <c r="AE442" i="36"/>
  <c r="BN441" i="36"/>
  <c r="BE441" i="36"/>
  <c r="AV441" i="36"/>
  <c r="AM441" i="36"/>
  <c r="AD441" i="36" s="1"/>
  <c r="AJ441" i="36"/>
  <c r="AI441" i="36"/>
  <c r="AH441" i="36"/>
  <c r="AG441" i="36"/>
  <c r="AF441" i="36"/>
  <c r="AE441" i="36"/>
  <c r="BN440" i="36"/>
  <c r="BE440" i="36"/>
  <c r="AV440" i="36"/>
  <c r="AM440" i="36"/>
  <c r="AD440" i="36" s="1"/>
  <c r="AJ440" i="36"/>
  <c r="AI440" i="36"/>
  <c r="AH440" i="36"/>
  <c r="AG440" i="36"/>
  <c r="AF440" i="36"/>
  <c r="AE440" i="36"/>
  <c r="BN439" i="36"/>
  <c r="BM439" i="36"/>
  <c r="BL439" i="36"/>
  <c r="BE439" i="36"/>
  <c r="BD439" i="36"/>
  <c r="BC439" i="36"/>
  <c r="AV439" i="36"/>
  <c r="AU439" i="36"/>
  <c r="AT439" i="36"/>
  <c r="AM439" i="36"/>
  <c r="AL439" i="36"/>
  <c r="AK439" i="36"/>
  <c r="AJ439" i="36"/>
  <c r="AI439" i="36"/>
  <c r="AH439" i="36"/>
  <c r="AG439" i="36"/>
  <c r="AF439" i="36"/>
  <c r="AE439" i="36"/>
  <c r="AC439" i="36"/>
  <c r="AB439" i="36"/>
  <c r="R439" i="36"/>
  <c r="M439" i="36"/>
  <c r="K439" i="36"/>
  <c r="BN438" i="36"/>
  <c r="BE438" i="36"/>
  <c r="AV438" i="36"/>
  <c r="AM438" i="36"/>
  <c r="AJ438" i="36"/>
  <c r="AI438" i="36"/>
  <c r="AH438" i="36"/>
  <c r="AG438" i="36"/>
  <c r="AF438" i="36"/>
  <c r="AE438" i="36"/>
  <c r="BN437" i="36"/>
  <c r="BE437" i="36"/>
  <c r="AV437" i="36"/>
  <c r="AM437" i="36"/>
  <c r="AJ437" i="36"/>
  <c r="AI437" i="36"/>
  <c r="AH437" i="36"/>
  <c r="AG437" i="36"/>
  <c r="AF437" i="36"/>
  <c r="AE437" i="36"/>
  <c r="BN436" i="36"/>
  <c r="BE436" i="36"/>
  <c r="AV436" i="36"/>
  <c r="AD436" i="36" s="1"/>
  <c r="AM436" i="36"/>
  <c r="AJ436" i="36"/>
  <c r="AI436" i="36"/>
  <c r="AH436" i="36"/>
  <c r="AG436" i="36"/>
  <c r="AF436" i="36"/>
  <c r="AE436" i="36"/>
  <c r="BN435" i="36"/>
  <c r="BM435" i="36"/>
  <c r="BL435" i="36"/>
  <c r="BE435" i="36"/>
  <c r="BD435" i="36"/>
  <c r="BC435" i="36"/>
  <c r="AV435" i="36"/>
  <c r="AU435" i="36"/>
  <c r="AT435" i="36"/>
  <c r="AM435" i="36"/>
  <c r="AL435" i="36"/>
  <c r="AK435" i="36"/>
  <c r="AJ435" i="36"/>
  <c r="AI435" i="36"/>
  <c r="AH435" i="36"/>
  <c r="AG435" i="36"/>
  <c r="AF435" i="36"/>
  <c r="AE435" i="36"/>
  <c r="AC435" i="36"/>
  <c r="AB435" i="36"/>
  <c r="R435" i="36"/>
  <c r="M435" i="36"/>
  <c r="K435" i="36"/>
  <c r="BN434" i="36"/>
  <c r="BE434" i="36"/>
  <c r="AV434" i="36"/>
  <c r="AM434" i="36"/>
  <c r="AJ434" i="36"/>
  <c r="AI434" i="36"/>
  <c r="AH434" i="36"/>
  <c r="AG434" i="36"/>
  <c r="AF434" i="36"/>
  <c r="AE434" i="36"/>
  <c r="BN433" i="36"/>
  <c r="BE433" i="36"/>
  <c r="AV433" i="36"/>
  <c r="AM433" i="36"/>
  <c r="AD433" i="36" s="1"/>
  <c r="AJ433" i="36"/>
  <c r="AI433" i="36"/>
  <c r="AH433" i="36"/>
  <c r="AG433" i="36"/>
  <c r="AF433" i="36"/>
  <c r="AE433" i="36"/>
  <c r="BN432" i="36"/>
  <c r="BE432" i="36"/>
  <c r="AV432" i="36"/>
  <c r="AM432" i="36"/>
  <c r="AJ432" i="36"/>
  <c r="AI432" i="36"/>
  <c r="AH432" i="36"/>
  <c r="AG432" i="36"/>
  <c r="AF432" i="36"/>
  <c r="AE432" i="36"/>
  <c r="BN431" i="36"/>
  <c r="BM431" i="36"/>
  <c r="BL431" i="36"/>
  <c r="BE431" i="36"/>
  <c r="BD431" i="36"/>
  <c r="BC431" i="36"/>
  <c r="AV431" i="36"/>
  <c r="AU431" i="36"/>
  <c r="AT431" i="36"/>
  <c r="AM431" i="36"/>
  <c r="AD431" i="36" s="1"/>
  <c r="AL431" i="36"/>
  <c r="AK431" i="36"/>
  <c r="AJ431" i="36"/>
  <c r="AI431" i="36"/>
  <c r="AH431" i="36"/>
  <c r="AG431" i="36"/>
  <c r="AF431" i="36"/>
  <c r="AE431" i="36"/>
  <c r="AC431" i="36"/>
  <c r="AB431" i="36"/>
  <c r="R431" i="36"/>
  <c r="M431" i="36"/>
  <c r="K431" i="36"/>
  <c r="BN430" i="36"/>
  <c r="BE430" i="36"/>
  <c r="AV430" i="36"/>
  <c r="AM430" i="36"/>
  <c r="AJ430" i="36"/>
  <c r="AI430" i="36"/>
  <c r="AH430" i="36"/>
  <c r="AG430" i="36"/>
  <c r="AF430" i="36"/>
  <c r="AE430" i="36"/>
  <c r="BN429" i="36"/>
  <c r="BE429" i="36"/>
  <c r="AV429" i="36"/>
  <c r="AM429" i="36"/>
  <c r="AJ429" i="36"/>
  <c r="AI429" i="36"/>
  <c r="AH429" i="36"/>
  <c r="AG429" i="36"/>
  <c r="AF429" i="36"/>
  <c r="AE429" i="36"/>
  <c r="BN428" i="36"/>
  <c r="BE428" i="36"/>
  <c r="AV428" i="36"/>
  <c r="AM428" i="36"/>
  <c r="AD428" i="36" s="1"/>
  <c r="AJ428" i="36"/>
  <c r="AI428" i="36"/>
  <c r="AH428" i="36"/>
  <c r="AG428" i="36"/>
  <c r="AF428" i="36"/>
  <c r="AE428" i="36"/>
  <c r="BN427" i="36"/>
  <c r="BM427" i="36"/>
  <c r="BL427" i="36"/>
  <c r="BE427" i="36"/>
  <c r="BD427" i="36"/>
  <c r="BC427" i="36"/>
  <c r="AV427" i="36"/>
  <c r="AU427" i="36"/>
  <c r="AT427" i="36"/>
  <c r="AM427" i="36"/>
  <c r="AL427" i="36"/>
  <c r="AK427" i="36"/>
  <c r="AJ427" i="36"/>
  <c r="AI427" i="36"/>
  <c r="AH427" i="36"/>
  <c r="AG427" i="36"/>
  <c r="AF427" i="36"/>
  <c r="AE427" i="36"/>
  <c r="AC427" i="36"/>
  <c r="AB427" i="36"/>
  <c r="R427" i="36"/>
  <c r="M427" i="36"/>
  <c r="K427" i="36"/>
  <c r="BN426" i="36"/>
  <c r="BE426" i="36"/>
  <c r="AV426" i="36"/>
  <c r="AM426" i="36"/>
  <c r="AJ426" i="36"/>
  <c r="AI426" i="36"/>
  <c r="AH426" i="36"/>
  <c r="AG426" i="36"/>
  <c r="AF426" i="36"/>
  <c r="AE426" i="36"/>
  <c r="BN425" i="36"/>
  <c r="BE425" i="36"/>
  <c r="AV425" i="36"/>
  <c r="AM425" i="36"/>
  <c r="AD425" i="36" s="1"/>
  <c r="AJ425" i="36"/>
  <c r="AI425" i="36"/>
  <c r="AH425" i="36"/>
  <c r="AG425" i="36"/>
  <c r="AF425" i="36"/>
  <c r="AE425" i="36"/>
  <c r="BN424" i="36"/>
  <c r="BE424" i="36"/>
  <c r="AV424" i="36"/>
  <c r="AM424" i="36"/>
  <c r="AD424" i="36" s="1"/>
  <c r="AJ424" i="36"/>
  <c r="AI424" i="36"/>
  <c r="AH424" i="36"/>
  <c r="AG424" i="36"/>
  <c r="AF424" i="36"/>
  <c r="AE424" i="36"/>
  <c r="BN423" i="36"/>
  <c r="BM423" i="36"/>
  <c r="BL423" i="36"/>
  <c r="BE423" i="36"/>
  <c r="BD423" i="36"/>
  <c r="BC423" i="36"/>
  <c r="AV423" i="36"/>
  <c r="AU423" i="36"/>
  <c r="AT423" i="36"/>
  <c r="AM423" i="36"/>
  <c r="AL423" i="36"/>
  <c r="AK423" i="36"/>
  <c r="AJ423" i="36"/>
  <c r="AI423" i="36"/>
  <c r="AH423" i="36"/>
  <c r="AG423" i="36"/>
  <c r="AF423" i="36"/>
  <c r="AE423" i="36"/>
  <c r="AC423" i="36"/>
  <c r="AB423" i="36"/>
  <c r="R423" i="36"/>
  <c r="M423" i="36"/>
  <c r="K423" i="36"/>
  <c r="BN422" i="36"/>
  <c r="BE422" i="36"/>
  <c r="AV422" i="36"/>
  <c r="AM422" i="36"/>
  <c r="AJ422" i="36"/>
  <c r="AI422" i="36"/>
  <c r="AH422" i="36"/>
  <c r="AG422" i="36"/>
  <c r="AF422" i="36"/>
  <c r="AE422" i="36"/>
  <c r="BN421" i="36"/>
  <c r="BE421" i="36"/>
  <c r="AV421" i="36"/>
  <c r="AM421" i="36"/>
  <c r="AJ421" i="36"/>
  <c r="AI421" i="36"/>
  <c r="AH421" i="36"/>
  <c r="AG421" i="36"/>
  <c r="AF421" i="36"/>
  <c r="AE421" i="36"/>
  <c r="BN420" i="36"/>
  <c r="BE420" i="36"/>
  <c r="AV420" i="36"/>
  <c r="AD420" i="36" s="1"/>
  <c r="AM420" i="36"/>
  <c r="AJ420" i="36"/>
  <c r="AI420" i="36"/>
  <c r="AH420" i="36"/>
  <c r="AG420" i="36"/>
  <c r="AF420" i="36"/>
  <c r="AE420" i="36"/>
  <c r="BN419" i="36"/>
  <c r="BM419" i="36"/>
  <c r="BL419" i="36"/>
  <c r="BE419" i="36"/>
  <c r="BD419" i="36"/>
  <c r="BC419" i="36"/>
  <c r="AV419" i="36"/>
  <c r="AU419" i="36"/>
  <c r="AT419" i="36"/>
  <c r="AM419" i="36"/>
  <c r="AL419" i="36"/>
  <c r="AK419" i="36"/>
  <c r="AJ419" i="36"/>
  <c r="AI419" i="36"/>
  <c r="AH419" i="36"/>
  <c r="AG419" i="36"/>
  <c r="AF419" i="36"/>
  <c r="AE419" i="36"/>
  <c r="AC419" i="36"/>
  <c r="AB419" i="36"/>
  <c r="R419" i="36"/>
  <c r="M419" i="36"/>
  <c r="K419" i="36"/>
  <c r="BN418" i="36"/>
  <c r="BE418" i="36"/>
  <c r="AV418" i="36"/>
  <c r="AM418" i="36"/>
  <c r="AJ418" i="36"/>
  <c r="AI418" i="36"/>
  <c r="AH418" i="36"/>
  <c r="AG418" i="36"/>
  <c r="AF418" i="36"/>
  <c r="AE418" i="36"/>
  <c r="BN417" i="36"/>
  <c r="BE417" i="36"/>
  <c r="AV417" i="36"/>
  <c r="AM417" i="36"/>
  <c r="AD417" i="36" s="1"/>
  <c r="AJ417" i="36"/>
  <c r="AI417" i="36"/>
  <c r="AH417" i="36"/>
  <c r="AG417" i="36"/>
  <c r="AF417" i="36"/>
  <c r="AE417" i="36"/>
  <c r="BN416" i="36"/>
  <c r="BE416" i="36"/>
  <c r="AV416" i="36"/>
  <c r="AM416" i="36"/>
  <c r="AJ416" i="36"/>
  <c r="AI416" i="36"/>
  <c r="AH416" i="36"/>
  <c r="AG416" i="36"/>
  <c r="AF416" i="36"/>
  <c r="AE416" i="36"/>
  <c r="BN415" i="36"/>
  <c r="BM415" i="36"/>
  <c r="BL415" i="36"/>
  <c r="BE415" i="36"/>
  <c r="BD415" i="36"/>
  <c r="BC415" i="36"/>
  <c r="AV415" i="36"/>
  <c r="AU415" i="36"/>
  <c r="AT415" i="36"/>
  <c r="AM415" i="36"/>
  <c r="AD415" i="36" s="1"/>
  <c r="AL415" i="36"/>
  <c r="AK415" i="36"/>
  <c r="AJ415" i="36"/>
  <c r="AI415" i="36"/>
  <c r="AH415" i="36"/>
  <c r="AG415" i="36"/>
  <c r="AF415" i="36"/>
  <c r="AE415" i="36"/>
  <c r="AC415" i="36"/>
  <c r="AB415" i="36"/>
  <c r="R415" i="36"/>
  <c r="M415" i="36"/>
  <c r="K415" i="36"/>
  <c r="BN414" i="36"/>
  <c r="BE414" i="36"/>
  <c r="AV414" i="36"/>
  <c r="AM414" i="36"/>
  <c r="AJ414" i="36"/>
  <c r="AI414" i="36"/>
  <c r="AH414" i="36"/>
  <c r="AG414" i="36"/>
  <c r="AF414" i="36"/>
  <c r="AE414" i="36"/>
  <c r="BN413" i="36"/>
  <c r="BE413" i="36"/>
  <c r="AV413" i="36"/>
  <c r="AM413" i="36"/>
  <c r="AJ413" i="36"/>
  <c r="AI413" i="36"/>
  <c r="AH413" i="36"/>
  <c r="AG413" i="36"/>
  <c r="AF413" i="36"/>
  <c r="AE413" i="36"/>
  <c r="BN412" i="36"/>
  <c r="BE412" i="36"/>
  <c r="AV412" i="36"/>
  <c r="AM412" i="36"/>
  <c r="AD412" i="36" s="1"/>
  <c r="AJ412" i="36"/>
  <c r="AI412" i="36"/>
  <c r="AH412" i="36"/>
  <c r="AG412" i="36"/>
  <c r="AF412" i="36"/>
  <c r="AE412" i="36"/>
  <c r="BN411" i="36"/>
  <c r="BM411" i="36"/>
  <c r="BL411" i="36"/>
  <c r="BE411" i="36"/>
  <c r="BD411" i="36"/>
  <c r="BC411" i="36"/>
  <c r="AV411" i="36"/>
  <c r="AU411" i="36"/>
  <c r="AT411" i="36"/>
  <c r="AM411" i="36"/>
  <c r="AL411" i="36"/>
  <c r="AK411" i="36"/>
  <c r="AJ411" i="36"/>
  <c r="AI411" i="36"/>
  <c r="AH411" i="36"/>
  <c r="AG411" i="36"/>
  <c r="AF411" i="36"/>
  <c r="AE411" i="36"/>
  <c r="AC411" i="36"/>
  <c r="AB411" i="36"/>
  <c r="R411" i="36"/>
  <c r="M411" i="36"/>
  <c r="K411" i="36"/>
  <c r="BN410" i="36"/>
  <c r="BE410" i="36"/>
  <c r="AV410" i="36"/>
  <c r="AD410" i="36" s="1"/>
  <c r="AM410" i="36"/>
  <c r="AJ410" i="36"/>
  <c r="AI410" i="36"/>
  <c r="AH410" i="36"/>
  <c r="AG410" i="36"/>
  <c r="AF410" i="36"/>
  <c r="AE410" i="36"/>
  <c r="BN409" i="36"/>
  <c r="BE409" i="36"/>
  <c r="AV409" i="36"/>
  <c r="AM409" i="36"/>
  <c r="AD409" i="36" s="1"/>
  <c r="AJ409" i="36"/>
  <c r="AI409" i="36"/>
  <c r="AH409" i="36"/>
  <c r="AG409" i="36"/>
  <c r="AF409" i="36"/>
  <c r="AE409" i="36"/>
  <c r="BN408" i="36"/>
  <c r="BE408" i="36"/>
  <c r="AV408" i="36"/>
  <c r="AD408" i="36" s="1"/>
  <c r="AM408" i="36"/>
  <c r="AJ408" i="36"/>
  <c r="AI408" i="36"/>
  <c r="AH408" i="36"/>
  <c r="AG408" i="36"/>
  <c r="AF408" i="36"/>
  <c r="AE408" i="36"/>
  <c r="BN407" i="36"/>
  <c r="BM407" i="36"/>
  <c r="BL407" i="36"/>
  <c r="BE407" i="36"/>
  <c r="BD407" i="36"/>
  <c r="BC407" i="36"/>
  <c r="AV407" i="36"/>
  <c r="AU407" i="36"/>
  <c r="AT407" i="36"/>
  <c r="AM407" i="36"/>
  <c r="AL407" i="36"/>
  <c r="AK407" i="36"/>
  <c r="AJ407" i="36"/>
  <c r="AI407" i="36"/>
  <c r="AH407" i="36"/>
  <c r="AG407" i="36"/>
  <c r="AF407" i="36"/>
  <c r="AE407" i="36"/>
  <c r="AC407" i="36"/>
  <c r="AB407" i="36"/>
  <c r="R407" i="36"/>
  <c r="M407" i="36"/>
  <c r="K407" i="36"/>
  <c r="BN406" i="36"/>
  <c r="BE406" i="36"/>
  <c r="AV406" i="36"/>
  <c r="AM406" i="36"/>
  <c r="AJ406" i="36"/>
  <c r="AI406" i="36"/>
  <c r="AH406" i="36"/>
  <c r="AG406" i="36"/>
  <c r="AF406" i="36"/>
  <c r="AE406" i="36"/>
  <c r="BN405" i="36"/>
  <c r="BE405" i="36"/>
  <c r="AV405" i="36"/>
  <c r="AM405" i="36"/>
  <c r="AJ405" i="36"/>
  <c r="AI405" i="36"/>
  <c r="AH405" i="36"/>
  <c r="AG405" i="36"/>
  <c r="AF405" i="36"/>
  <c r="AE405" i="36"/>
  <c r="BN404" i="36"/>
  <c r="BE404" i="36"/>
  <c r="AV404" i="36"/>
  <c r="AD404" i="36" s="1"/>
  <c r="AM404" i="36"/>
  <c r="AJ404" i="36"/>
  <c r="AI404" i="36"/>
  <c r="AH404" i="36"/>
  <c r="AG404" i="36"/>
  <c r="AF404" i="36"/>
  <c r="AE404" i="36"/>
  <c r="BN403" i="36"/>
  <c r="BM403" i="36"/>
  <c r="BL403" i="36"/>
  <c r="BE403" i="36"/>
  <c r="BD403" i="36"/>
  <c r="BC403" i="36"/>
  <c r="AV403" i="36"/>
  <c r="AU403" i="36"/>
  <c r="AT403" i="36"/>
  <c r="AM403" i="36"/>
  <c r="AL403" i="36"/>
  <c r="AK403" i="36"/>
  <c r="AJ403" i="36"/>
  <c r="AI403" i="36"/>
  <c r="AH403" i="36"/>
  <c r="AG403" i="36"/>
  <c r="AF403" i="36"/>
  <c r="AE403" i="36"/>
  <c r="AC403" i="36"/>
  <c r="AB403" i="36"/>
  <c r="R403" i="36"/>
  <c r="M403" i="36"/>
  <c r="K403" i="36"/>
  <c r="BN402" i="36"/>
  <c r="BE402" i="36"/>
  <c r="AV402" i="36"/>
  <c r="AM402" i="36"/>
  <c r="AJ402" i="36"/>
  <c r="AI402" i="36"/>
  <c r="AH402" i="36"/>
  <c r="AG402" i="36"/>
  <c r="AF402" i="36"/>
  <c r="AE402" i="36"/>
  <c r="BN401" i="36"/>
  <c r="BE401" i="36"/>
  <c r="AV401" i="36"/>
  <c r="AM401" i="36"/>
  <c r="AD401" i="36" s="1"/>
  <c r="AJ401" i="36"/>
  <c r="AI401" i="36"/>
  <c r="AH401" i="36"/>
  <c r="AG401" i="36"/>
  <c r="AF401" i="36"/>
  <c r="AE401" i="36"/>
  <c r="BN400" i="36"/>
  <c r="BE400" i="36"/>
  <c r="AV400" i="36"/>
  <c r="AM400" i="36"/>
  <c r="AJ400" i="36"/>
  <c r="AI400" i="36"/>
  <c r="AH400" i="36"/>
  <c r="AG400" i="36"/>
  <c r="AF400" i="36"/>
  <c r="AE400" i="36"/>
  <c r="BN399" i="36"/>
  <c r="BM399" i="36"/>
  <c r="BL399" i="36"/>
  <c r="BE399" i="36"/>
  <c r="BD399" i="36"/>
  <c r="BC399" i="36"/>
  <c r="AV399" i="36"/>
  <c r="AU399" i="36"/>
  <c r="AT399" i="36"/>
  <c r="AM399" i="36"/>
  <c r="AD399" i="36" s="1"/>
  <c r="AL399" i="36"/>
  <c r="AK399" i="36"/>
  <c r="AJ399" i="36"/>
  <c r="AI399" i="36"/>
  <c r="AH399" i="36"/>
  <c r="AG399" i="36"/>
  <c r="AF399" i="36"/>
  <c r="AE399" i="36"/>
  <c r="AC399" i="36"/>
  <c r="AB399" i="36"/>
  <c r="R399" i="36"/>
  <c r="M399" i="36"/>
  <c r="K399" i="36"/>
  <c r="BN398" i="36"/>
  <c r="BE398" i="36"/>
  <c r="AV398" i="36"/>
  <c r="AM398" i="36"/>
  <c r="AJ398" i="36"/>
  <c r="AI398" i="36"/>
  <c r="AH398" i="36"/>
  <c r="AG398" i="36"/>
  <c r="AF398" i="36"/>
  <c r="AE398" i="36"/>
  <c r="BN397" i="36"/>
  <c r="BE397" i="36"/>
  <c r="AV397" i="36"/>
  <c r="AM397" i="36"/>
  <c r="AJ397" i="36"/>
  <c r="AI397" i="36"/>
  <c r="AH397" i="36"/>
  <c r="AG397" i="36"/>
  <c r="AF397" i="36"/>
  <c r="AE397" i="36"/>
  <c r="BN396" i="36"/>
  <c r="BE396" i="36"/>
  <c r="AV396" i="36"/>
  <c r="AM396" i="36"/>
  <c r="AD396" i="36" s="1"/>
  <c r="AJ396" i="36"/>
  <c r="AI396" i="36"/>
  <c r="AH396" i="36"/>
  <c r="AG396" i="36"/>
  <c r="AF396" i="36"/>
  <c r="AE396" i="36"/>
  <c r="BN395" i="36"/>
  <c r="BM395" i="36"/>
  <c r="BL395" i="36"/>
  <c r="BE395" i="36"/>
  <c r="BD395" i="36"/>
  <c r="BC395" i="36"/>
  <c r="AV395" i="36"/>
  <c r="AU395" i="36"/>
  <c r="AT395" i="36"/>
  <c r="AM395" i="36"/>
  <c r="AL395" i="36"/>
  <c r="AK395" i="36"/>
  <c r="AJ395" i="36"/>
  <c r="AI395" i="36"/>
  <c r="AH395" i="36"/>
  <c r="AG395" i="36"/>
  <c r="AF395" i="36"/>
  <c r="AE395" i="36"/>
  <c r="AC395" i="36"/>
  <c r="AB395" i="36"/>
  <c r="R395" i="36"/>
  <c r="M395" i="36"/>
  <c r="K395" i="36"/>
  <c r="BN394" i="36"/>
  <c r="BE394" i="36"/>
  <c r="AV394" i="36"/>
  <c r="AD394" i="36" s="1"/>
  <c r="AM394" i="36"/>
  <c r="AJ394" i="36"/>
  <c r="AI394" i="36"/>
  <c r="AH394" i="36"/>
  <c r="AG394" i="36"/>
  <c r="AF394" i="36"/>
  <c r="AE394" i="36"/>
  <c r="BN393" i="36"/>
  <c r="BE393" i="36"/>
  <c r="AV393" i="36"/>
  <c r="AM393" i="36"/>
  <c r="AD393" i="36" s="1"/>
  <c r="AJ393" i="36"/>
  <c r="AI393" i="36"/>
  <c r="AH393" i="36"/>
  <c r="AG393" i="36"/>
  <c r="AF393" i="36"/>
  <c r="AE393" i="36"/>
  <c r="BN392" i="36"/>
  <c r="BE392" i="36"/>
  <c r="AV392" i="36"/>
  <c r="AD392" i="36" s="1"/>
  <c r="AM392" i="36"/>
  <c r="AJ392" i="36"/>
  <c r="AI392" i="36"/>
  <c r="AH392" i="36"/>
  <c r="AG392" i="36"/>
  <c r="AF392" i="36"/>
  <c r="AE392" i="36"/>
  <c r="BN391" i="36"/>
  <c r="BM391" i="36"/>
  <c r="BL391" i="36"/>
  <c r="BE391" i="36"/>
  <c r="BD391" i="36"/>
  <c r="BC391" i="36"/>
  <c r="AV391" i="36"/>
  <c r="AU391" i="36"/>
  <c r="AT391" i="36"/>
  <c r="AM391" i="36"/>
  <c r="AL391" i="36"/>
  <c r="AK391" i="36"/>
  <c r="AJ391" i="36"/>
  <c r="AI391" i="36"/>
  <c r="AH391" i="36"/>
  <c r="AG391" i="36"/>
  <c r="AF391" i="36"/>
  <c r="AE391" i="36"/>
  <c r="AC391" i="36"/>
  <c r="AB391" i="36"/>
  <c r="R391" i="36"/>
  <c r="M391" i="36"/>
  <c r="K391" i="36"/>
  <c r="BN390" i="36"/>
  <c r="BE390" i="36"/>
  <c r="AV390" i="36"/>
  <c r="AM390" i="36"/>
  <c r="AJ390" i="36"/>
  <c r="AI390" i="36"/>
  <c r="AH390" i="36"/>
  <c r="AG390" i="36"/>
  <c r="AF390" i="36"/>
  <c r="AE390" i="36"/>
  <c r="BN389" i="36"/>
  <c r="BE389" i="36"/>
  <c r="AV389" i="36"/>
  <c r="AM389" i="36"/>
  <c r="AJ389" i="36"/>
  <c r="AI389" i="36"/>
  <c r="AH389" i="36"/>
  <c r="AG389" i="36"/>
  <c r="AF389" i="36"/>
  <c r="AE389" i="36"/>
  <c r="BN388" i="36"/>
  <c r="BE388" i="36"/>
  <c r="AV388" i="36"/>
  <c r="AD388" i="36" s="1"/>
  <c r="AM388" i="36"/>
  <c r="AJ388" i="36"/>
  <c r="AI388" i="36"/>
  <c r="AH388" i="36"/>
  <c r="AG388" i="36"/>
  <c r="AF388" i="36"/>
  <c r="AE388" i="36"/>
  <c r="BN387" i="36"/>
  <c r="BM387" i="36"/>
  <c r="BL387" i="36"/>
  <c r="BE387" i="36"/>
  <c r="BD387" i="36"/>
  <c r="BC387" i="36"/>
  <c r="AV387" i="36"/>
  <c r="AU387" i="36"/>
  <c r="AT387" i="36"/>
  <c r="AM387" i="36"/>
  <c r="AL387" i="36"/>
  <c r="AK387" i="36"/>
  <c r="AJ387" i="36"/>
  <c r="AI387" i="36"/>
  <c r="AH387" i="36"/>
  <c r="AG387" i="36"/>
  <c r="AF387" i="36"/>
  <c r="AE387" i="36"/>
  <c r="AC387" i="36"/>
  <c r="AB387" i="36"/>
  <c r="R387" i="36"/>
  <c r="M387" i="36"/>
  <c r="K387" i="36"/>
  <c r="BN386" i="36"/>
  <c r="BE386" i="36"/>
  <c r="AV386" i="36"/>
  <c r="AM386" i="36"/>
  <c r="AJ386" i="36"/>
  <c r="AI386" i="36"/>
  <c r="AH386" i="36"/>
  <c r="AG386" i="36"/>
  <c r="AF386" i="36"/>
  <c r="AE386" i="36"/>
  <c r="BN385" i="36"/>
  <c r="BE385" i="36"/>
  <c r="AV385" i="36"/>
  <c r="AM385" i="36"/>
  <c r="AD385" i="36" s="1"/>
  <c r="AJ385" i="36"/>
  <c r="AI385" i="36"/>
  <c r="AH385" i="36"/>
  <c r="AG385" i="36"/>
  <c r="AF385" i="36"/>
  <c r="AE385" i="36"/>
  <c r="BN384" i="36"/>
  <c r="BE384" i="36"/>
  <c r="AV384" i="36"/>
  <c r="AM384" i="36"/>
  <c r="AJ384" i="36"/>
  <c r="AI384" i="36"/>
  <c r="AH384" i="36"/>
  <c r="AG384" i="36"/>
  <c r="AF384" i="36"/>
  <c r="AE384" i="36"/>
  <c r="BN383" i="36"/>
  <c r="BM383" i="36"/>
  <c r="BL383" i="36"/>
  <c r="BE383" i="36"/>
  <c r="BD383" i="36"/>
  <c r="BC383" i="36"/>
  <c r="AV383" i="36"/>
  <c r="AU383" i="36"/>
  <c r="AT383" i="36"/>
  <c r="AM383" i="36"/>
  <c r="AD383" i="36" s="1"/>
  <c r="AL383" i="36"/>
  <c r="AK383" i="36"/>
  <c r="AJ383" i="36"/>
  <c r="AI383" i="36"/>
  <c r="AH383" i="36"/>
  <c r="AG383" i="36"/>
  <c r="AF383" i="36"/>
  <c r="AE383" i="36"/>
  <c r="AC383" i="36"/>
  <c r="AB383" i="36"/>
  <c r="R383" i="36"/>
  <c r="M383" i="36"/>
  <c r="K383" i="36"/>
  <c r="BN382" i="36"/>
  <c r="BE382" i="36"/>
  <c r="AV382" i="36"/>
  <c r="AM382" i="36"/>
  <c r="AJ382" i="36"/>
  <c r="AI382" i="36"/>
  <c r="AH382" i="36"/>
  <c r="AG382" i="36"/>
  <c r="AF382" i="36"/>
  <c r="AE382" i="36"/>
  <c r="BN381" i="36"/>
  <c r="BE381" i="36"/>
  <c r="AV381" i="36"/>
  <c r="AM381" i="36"/>
  <c r="AJ381" i="36"/>
  <c r="AI381" i="36"/>
  <c r="AH381" i="36"/>
  <c r="AG381" i="36"/>
  <c r="AF381" i="36"/>
  <c r="AE381" i="36"/>
  <c r="BN380" i="36"/>
  <c r="BE380" i="36"/>
  <c r="AV380" i="36"/>
  <c r="AM380" i="36"/>
  <c r="AD380" i="36" s="1"/>
  <c r="AJ380" i="36"/>
  <c r="AI380" i="36"/>
  <c r="AH380" i="36"/>
  <c r="AG380" i="36"/>
  <c r="AF380" i="36"/>
  <c r="AE380" i="36"/>
  <c r="BN379" i="36"/>
  <c r="BM379" i="36"/>
  <c r="BL379" i="36"/>
  <c r="BE379" i="36"/>
  <c r="BD379" i="36"/>
  <c r="BC379" i="36"/>
  <c r="AV379" i="36"/>
  <c r="AU379" i="36"/>
  <c r="AT379" i="36"/>
  <c r="AM379" i="36"/>
  <c r="AL379" i="36"/>
  <c r="AK379" i="36"/>
  <c r="AJ379" i="36"/>
  <c r="AI379" i="36"/>
  <c r="AH379" i="36"/>
  <c r="AG379" i="36"/>
  <c r="AF379" i="36"/>
  <c r="AE379" i="36"/>
  <c r="AC379" i="36"/>
  <c r="AB379" i="36"/>
  <c r="R379" i="36"/>
  <c r="M379" i="36"/>
  <c r="K379" i="36"/>
  <c r="BN378" i="36"/>
  <c r="BE378" i="36"/>
  <c r="AV378" i="36"/>
  <c r="AD378" i="36" s="1"/>
  <c r="AM378" i="36"/>
  <c r="AJ378" i="36"/>
  <c r="AI378" i="36"/>
  <c r="AH378" i="36"/>
  <c r="AG378" i="36"/>
  <c r="AF378" i="36"/>
  <c r="AE378" i="36"/>
  <c r="BN377" i="36"/>
  <c r="BE377" i="36"/>
  <c r="AV377" i="36"/>
  <c r="AM377" i="36"/>
  <c r="AD377" i="36" s="1"/>
  <c r="AJ377" i="36"/>
  <c r="AI377" i="36"/>
  <c r="AH377" i="36"/>
  <c r="AG377" i="36"/>
  <c r="AF377" i="36"/>
  <c r="AE377" i="36"/>
  <c r="BN376" i="36"/>
  <c r="BE376" i="36"/>
  <c r="AV376" i="36"/>
  <c r="AD376" i="36" s="1"/>
  <c r="AM376" i="36"/>
  <c r="AJ376" i="36"/>
  <c r="AI376" i="36"/>
  <c r="AH376" i="36"/>
  <c r="AG376" i="36"/>
  <c r="AF376" i="36"/>
  <c r="AE376" i="36"/>
  <c r="BN375" i="36"/>
  <c r="BM375" i="36"/>
  <c r="BL375" i="36"/>
  <c r="BE375" i="36"/>
  <c r="BD375" i="36"/>
  <c r="BC375" i="36"/>
  <c r="AV375" i="36"/>
  <c r="AU375" i="36"/>
  <c r="AT375" i="36"/>
  <c r="AM375" i="36"/>
  <c r="AL375" i="36"/>
  <c r="AK375" i="36"/>
  <c r="AJ375" i="36"/>
  <c r="AI375" i="36"/>
  <c r="AH375" i="36"/>
  <c r="AG375" i="36"/>
  <c r="AF375" i="36"/>
  <c r="AE375" i="36"/>
  <c r="AC375" i="36"/>
  <c r="AB375" i="36"/>
  <c r="R375" i="36"/>
  <c r="M375" i="36"/>
  <c r="K375" i="36"/>
  <c r="BN374" i="36"/>
  <c r="BE374" i="36"/>
  <c r="AV374" i="36"/>
  <c r="AM374" i="36"/>
  <c r="AJ374" i="36"/>
  <c r="AI374" i="36"/>
  <c r="AH374" i="36"/>
  <c r="AG374" i="36"/>
  <c r="AF374" i="36"/>
  <c r="AE374" i="36"/>
  <c r="BN373" i="36"/>
  <c r="BE373" i="36"/>
  <c r="AV373" i="36"/>
  <c r="AM373" i="36"/>
  <c r="AJ373" i="36"/>
  <c r="AI373" i="36"/>
  <c r="AH373" i="36"/>
  <c r="AG373" i="36"/>
  <c r="AF373" i="36"/>
  <c r="AE373" i="36"/>
  <c r="BN372" i="36"/>
  <c r="BE372" i="36"/>
  <c r="AV372" i="36"/>
  <c r="AD372" i="36" s="1"/>
  <c r="AM372" i="36"/>
  <c r="AJ372" i="36"/>
  <c r="AI372" i="36"/>
  <c r="AH372" i="36"/>
  <c r="AG372" i="36"/>
  <c r="AF372" i="36"/>
  <c r="AE372" i="36"/>
  <c r="BN371" i="36"/>
  <c r="BM371" i="36"/>
  <c r="BL371" i="36"/>
  <c r="BE371" i="36"/>
  <c r="BD371" i="36"/>
  <c r="BC371" i="36"/>
  <c r="AV371" i="36"/>
  <c r="AU371" i="36"/>
  <c r="AT371" i="36"/>
  <c r="AM371" i="36"/>
  <c r="AL371" i="36"/>
  <c r="AK371" i="36"/>
  <c r="AJ371" i="36"/>
  <c r="AI371" i="36"/>
  <c r="AH371" i="36"/>
  <c r="AG371" i="36"/>
  <c r="AF371" i="36"/>
  <c r="AE371" i="36"/>
  <c r="AC371" i="36"/>
  <c r="AB371" i="36"/>
  <c r="R371" i="36"/>
  <c r="M371" i="36"/>
  <c r="K371" i="36"/>
  <c r="BN370" i="36"/>
  <c r="BE370" i="36"/>
  <c r="AV370" i="36"/>
  <c r="AM370" i="36"/>
  <c r="AJ370" i="36"/>
  <c r="AI370" i="36"/>
  <c r="AH370" i="36"/>
  <c r="AG370" i="36"/>
  <c r="AF370" i="36"/>
  <c r="AE370" i="36"/>
  <c r="BN369" i="36"/>
  <c r="BE369" i="36"/>
  <c r="AV369" i="36"/>
  <c r="AM369" i="36"/>
  <c r="AD369" i="36" s="1"/>
  <c r="AJ369" i="36"/>
  <c r="AI369" i="36"/>
  <c r="AH369" i="36"/>
  <c r="AG369" i="36"/>
  <c r="AF369" i="36"/>
  <c r="AE369" i="36"/>
  <c r="BN368" i="36"/>
  <c r="BE368" i="36"/>
  <c r="AV368" i="36"/>
  <c r="AM368" i="36"/>
  <c r="AJ368" i="36"/>
  <c r="AI368" i="36"/>
  <c r="AH368" i="36"/>
  <c r="AG368" i="36"/>
  <c r="AF368" i="36"/>
  <c r="AE368" i="36"/>
  <c r="BN367" i="36"/>
  <c r="BM367" i="36"/>
  <c r="BL367" i="36"/>
  <c r="BE367" i="36"/>
  <c r="AD367" i="36" s="1"/>
  <c r="BD367" i="36"/>
  <c r="BC367" i="36"/>
  <c r="AV367" i="36"/>
  <c r="AU367" i="36"/>
  <c r="AT367" i="36"/>
  <c r="AM367" i="36"/>
  <c r="AL367" i="36"/>
  <c r="AK367" i="36"/>
  <c r="AJ367" i="36"/>
  <c r="AI367" i="36"/>
  <c r="AH367" i="36"/>
  <c r="AG367" i="36"/>
  <c r="AF367" i="36"/>
  <c r="AE367" i="36"/>
  <c r="AC367" i="36"/>
  <c r="AB367" i="36"/>
  <c r="R367" i="36"/>
  <c r="M367" i="36"/>
  <c r="K367" i="36"/>
  <c r="BN366" i="36"/>
  <c r="BE366" i="36"/>
  <c r="AV366" i="36"/>
  <c r="AM366" i="36"/>
  <c r="AJ366" i="36"/>
  <c r="AI366" i="36"/>
  <c r="AH366" i="36"/>
  <c r="AG366" i="36"/>
  <c r="AF366" i="36"/>
  <c r="AE366" i="36"/>
  <c r="BN365" i="36"/>
  <c r="BE365" i="36"/>
  <c r="AV365" i="36"/>
  <c r="AM365" i="36"/>
  <c r="AJ365" i="36"/>
  <c r="AI365" i="36"/>
  <c r="AH365" i="36"/>
  <c r="AG365" i="36"/>
  <c r="AF365" i="36"/>
  <c r="AE365" i="36"/>
  <c r="BN364" i="36"/>
  <c r="BE364" i="36"/>
  <c r="AV364" i="36"/>
  <c r="AM364" i="36"/>
  <c r="AD364" i="36" s="1"/>
  <c r="AJ364" i="36"/>
  <c r="AI364" i="36"/>
  <c r="AH364" i="36"/>
  <c r="AG364" i="36"/>
  <c r="AF364" i="36"/>
  <c r="AE364" i="36"/>
  <c r="BN363" i="36"/>
  <c r="BM363" i="36"/>
  <c r="BL363" i="36"/>
  <c r="BE363" i="36"/>
  <c r="BD363" i="36"/>
  <c r="BC363" i="36"/>
  <c r="AV363" i="36"/>
  <c r="AU363" i="36"/>
  <c r="AT363" i="36"/>
  <c r="AM363" i="36"/>
  <c r="AL363" i="36"/>
  <c r="AK363" i="36"/>
  <c r="AJ363" i="36"/>
  <c r="AI363" i="36"/>
  <c r="AH363" i="36"/>
  <c r="AG363" i="36"/>
  <c r="AF363" i="36"/>
  <c r="AE363" i="36"/>
  <c r="AC363" i="36"/>
  <c r="AB363" i="36"/>
  <c r="R363" i="36"/>
  <c r="M363" i="36"/>
  <c r="K363" i="36"/>
  <c r="BN362" i="36"/>
  <c r="BE362" i="36"/>
  <c r="AV362" i="36"/>
  <c r="AM362" i="36"/>
  <c r="AJ362" i="36"/>
  <c r="AI362" i="36"/>
  <c r="AH362" i="36"/>
  <c r="AG362" i="36"/>
  <c r="AF362" i="36"/>
  <c r="AE362" i="36"/>
  <c r="BN361" i="36"/>
  <c r="BE361" i="36"/>
  <c r="AV361" i="36"/>
  <c r="AM361" i="36"/>
  <c r="AD361" i="36" s="1"/>
  <c r="AJ361" i="36"/>
  <c r="AI361" i="36"/>
  <c r="AH361" i="36"/>
  <c r="AG361" i="36"/>
  <c r="AF361" i="36"/>
  <c r="AE361" i="36"/>
  <c r="BN360" i="36"/>
  <c r="BE360" i="36"/>
  <c r="AV360" i="36"/>
  <c r="AD360" i="36" s="1"/>
  <c r="AM360" i="36"/>
  <c r="AJ360" i="36"/>
  <c r="AI360" i="36"/>
  <c r="AH360" i="36"/>
  <c r="AG360" i="36"/>
  <c r="AF360" i="36"/>
  <c r="AE360" i="36"/>
  <c r="BN359" i="36"/>
  <c r="BM359" i="36"/>
  <c r="BL359" i="36"/>
  <c r="BE359" i="36"/>
  <c r="BD359" i="36"/>
  <c r="BC359" i="36"/>
  <c r="AV359" i="36"/>
  <c r="AU359" i="36"/>
  <c r="AT359" i="36"/>
  <c r="AM359" i="36"/>
  <c r="AL359" i="36"/>
  <c r="AK359" i="36"/>
  <c r="AJ359" i="36"/>
  <c r="AI359" i="36"/>
  <c r="AH359" i="36"/>
  <c r="AG359" i="36"/>
  <c r="AF359" i="36"/>
  <c r="AE359" i="36"/>
  <c r="AC359" i="36"/>
  <c r="AB359" i="36"/>
  <c r="R359" i="36"/>
  <c r="M359" i="36"/>
  <c r="K359" i="36"/>
  <c r="BX353" i="36"/>
  <c r="BF353" i="36"/>
  <c r="AN353" i="36"/>
  <c r="W353" i="36"/>
  <c r="BX352" i="36"/>
  <c r="BF352" i="36"/>
  <c r="AN352" i="36"/>
  <c r="W352" i="36"/>
  <c r="BX351" i="36"/>
  <c r="BF351" i="36"/>
  <c r="AN351" i="36"/>
  <c r="W351" i="36"/>
  <c r="BX350" i="36"/>
  <c r="BF350" i="36"/>
  <c r="AN350" i="36"/>
  <c r="W350" i="36"/>
  <c r="BN348" i="36"/>
  <c r="BE348" i="36"/>
  <c r="AV348" i="36"/>
  <c r="AM348" i="36"/>
  <c r="AJ348" i="36"/>
  <c r="AI348" i="36"/>
  <c r="AH348" i="36"/>
  <c r="AG348" i="36"/>
  <c r="AF348" i="36"/>
  <c r="AE348" i="36"/>
  <c r="BN347" i="36"/>
  <c r="BE347" i="36"/>
  <c r="AV347" i="36"/>
  <c r="AM347" i="36"/>
  <c r="AJ347" i="36"/>
  <c r="AI347" i="36"/>
  <c r="AH347" i="36"/>
  <c r="AG347" i="36"/>
  <c r="AF347" i="36"/>
  <c r="AE347" i="36"/>
  <c r="BN346" i="36"/>
  <c r="BE346" i="36"/>
  <c r="AV346" i="36"/>
  <c r="AM346" i="36"/>
  <c r="AJ346" i="36"/>
  <c r="AI346" i="36"/>
  <c r="AH346" i="36"/>
  <c r="AG346" i="36"/>
  <c r="AF346" i="36"/>
  <c r="AE346" i="36"/>
  <c r="AD346" i="36"/>
  <c r="BN345" i="36"/>
  <c r="BM345" i="36"/>
  <c r="BL345" i="36"/>
  <c r="BE345" i="36"/>
  <c r="BD345" i="36"/>
  <c r="BC345" i="36"/>
  <c r="AV345" i="36"/>
  <c r="AU345" i="36"/>
  <c r="AT345" i="36"/>
  <c r="AM345" i="36"/>
  <c r="AL345" i="36"/>
  <c r="AK345" i="36"/>
  <c r="AJ345" i="36"/>
  <c r="AI345" i="36"/>
  <c r="AH345" i="36"/>
  <c r="AG345" i="36"/>
  <c r="AF345" i="36"/>
  <c r="AE345" i="36"/>
  <c r="AC345" i="36"/>
  <c r="AB345" i="36"/>
  <c r="R345" i="36"/>
  <c r="M345" i="36"/>
  <c r="K345" i="36"/>
  <c r="BN344" i="36"/>
  <c r="BE344" i="36"/>
  <c r="AV344" i="36"/>
  <c r="AM344" i="36"/>
  <c r="AD344" i="36" s="1"/>
  <c r="AJ344" i="36"/>
  <c r="AI344" i="36"/>
  <c r="AH344" i="36"/>
  <c r="AG344" i="36"/>
  <c r="AF344" i="36"/>
  <c r="AE344" i="36"/>
  <c r="BN343" i="36"/>
  <c r="BE343" i="36"/>
  <c r="AV343" i="36"/>
  <c r="AM343" i="36"/>
  <c r="AJ343" i="36"/>
  <c r="AI343" i="36"/>
  <c r="AH343" i="36"/>
  <c r="AG343" i="36"/>
  <c r="AF343" i="36"/>
  <c r="AE343" i="36"/>
  <c r="BN342" i="36"/>
  <c r="BE342" i="36"/>
  <c r="AV342" i="36"/>
  <c r="AM342" i="36"/>
  <c r="AJ342" i="36"/>
  <c r="AI342" i="36"/>
  <c r="AH342" i="36"/>
  <c r="AG342" i="36"/>
  <c r="AF342" i="36"/>
  <c r="AE342" i="36"/>
  <c r="BN341" i="36"/>
  <c r="BM341" i="36"/>
  <c r="BL341" i="36"/>
  <c r="BE341" i="36"/>
  <c r="BD341" i="36"/>
  <c r="BC341" i="36"/>
  <c r="AV341" i="36"/>
  <c r="AU341" i="36"/>
  <c r="AT341" i="36"/>
  <c r="AM341" i="36"/>
  <c r="AD341" i="36" s="1"/>
  <c r="AL341" i="36"/>
  <c r="AK341" i="36"/>
  <c r="AJ341" i="36"/>
  <c r="AI341" i="36"/>
  <c r="AH341" i="36"/>
  <c r="AG341" i="36"/>
  <c r="AF341" i="36"/>
  <c r="AE341" i="36"/>
  <c r="AC341" i="36"/>
  <c r="AB341" i="36"/>
  <c r="R341" i="36"/>
  <c r="M341" i="36"/>
  <c r="K341" i="36"/>
  <c r="BN340" i="36"/>
  <c r="BE340" i="36"/>
  <c r="AV340" i="36"/>
  <c r="AD340" i="36" s="1"/>
  <c r="AM340" i="36"/>
  <c r="AJ340" i="36"/>
  <c r="AI340" i="36"/>
  <c r="AH340" i="36"/>
  <c r="AG340" i="36"/>
  <c r="AF340" i="36"/>
  <c r="AE340" i="36"/>
  <c r="BN339" i="36"/>
  <c r="BE339" i="36"/>
  <c r="AV339" i="36"/>
  <c r="AM339" i="36"/>
  <c r="AD339" i="36" s="1"/>
  <c r="AJ339" i="36"/>
  <c r="AI339" i="36"/>
  <c r="AH339" i="36"/>
  <c r="AG339" i="36"/>
  <c r="AF339" i="36"/>
  <c r="AE339" i="36"/>
  <c r="BN338" i="36"/>
  <c r="BE338" i="36"/>
  <c r="AV338" i="36"/>
  <c r="AM338" i="36"/>
  <c r="AJ338" i="36"/>
  <c r="AI338" i="36"/>
  <c r="AH338" i="36"/>
  <c r="AG338" i="36"/>
  <c r="AF338" i="36"/>
  <c r="AE338" i="36"/>
  <c r="BN337" i="36"/>
  <c r="BM337" i="36"/>
  <c r="BL337" i="36"/>
  <c r="BE337" i="36"/>
  <c r="BD337" i="36"/>
  <c r="BC337" i="36"/>
  <c r="AV337" i="36"/>
  <c r="AU337" i="36"/>
  <c r="AT337" i="36"/>
  <c r="AM337" i="36"/>
  <c r="AL337" i="36"/>
  <c r="AK337" i="36"/>
  <c r="AJ337" i="36"/>
  <c r="AI337" i="36"/>
  <c r="AH337" i="36"/>
  <c r="AG337" i="36"/>
  <c r="AF337" i="36"/>
  <c r="AE337" i="36"/>
  <c r="AC337" i="36"/>
  <c r="AB337" i="36"/>
  <c r="R337" i="36"/>
  <c r="M337" i="36"/>
  <c r="K337" i="36"/>
  <c r="BN336" i="36"/>
  <c r="BE336" i="36"/>
  <c r="AV336" i="36"/>
  <c r="AM336" i="36"/>
  <c r="AJ336" i="36"/>
  <c r="AI336" i="36"/>
  <c r="AH336" i="36"/>
  <c r="AG336" i="36"/>
  <c r="AF336" i="36"/>
  <c r="AE336" i="36"/>
  <c r="BN335" i="36"/>
  <c r="BE335" i="36"/>
  <c r="AV335" i="36"/>
  <c r="AM335" i="36"/>
  <c r="AJ335" i="36"/>
  <c r="AI335" i="36"/>
  <c r="AH335" i="36"/>
  <c r="AG335" i="36"/>
  <c r="AF335" i="36"/>
  <c r="AE335" i="36"/>
  <c r="BN334" i="36"/>
  <c r="BE334" i="36"/>
  <c r="AV334" i="36"/>
  <c r="AM334" i="36"/>
  <c r="AJ334" i="36"/>
  <c r="AI334" i="36"/>
  <c r="AH334" i="36"/>
  <c r="AG334" i="36"/>
  <c r="AF334" i="36"/>
  <c r="AE334" i="36"/>
  <c r="BN333" i="36"/>
  <c r="BM333" i="36"/>
  <c r="BL333" i="36"/>
  <c r="BE333" i="36"/>
  <c r="BD333" i="36"/>
  <c r="BC333" i="36"/>
  <c r="AV333" i="36"/>
  <c r="AU333" i="36"/>
  <c r="AT333" i="36"/>
  <c r="AM333" i="36"/>
  <c r="AL333" i="36"/>
  <c r="AK333" i="36"/>
  <c r="AJ333" i="36"/>
  <c r="AI333" i="36"/>
  <c r="AH333" i="36"/>
  <c r="AG333" i="36"/>
  <c r="AF333" i="36"/>
  <c r="AE333" i="36"/>
  <c r="AC333" i="36"/>
  <c r="AB333" i="36"/>
  <c r="R333" i="36"/>
  <c r="M333" i="36"/>
  <c r="K333" i="36"/>
  <c r="BN332" i="36"/>
  <c r="BE332" i="36"/>
  <c r="AV332" i="36"/>
  <c r="AM332" i="36"/>
  <c r="AJ332" i="36"/>
  <c r="AI332" i="36"/>
  <c r="AH332" i="36"/>
  <c r="AG332" i="36"/>
  <c r="AF332" i="36"/>
  <c r="AE332" i="36"/>
  <c r="BN331" i="36"/>
  <c r="BE331" i="36"/>
  <c r="AV331" i="36"/>
  <c r="AM331" i="36"/>
  <c r="AJ331" i="36"/>
  <c r="AI331" i="36"/>
  <c r="AH331" i="36"/>
  <c r="AG331" i="36"/>
  <c r="AF331" i="36"/>
  <c r="AE331" i="36"/>
  <c r="BN330" i="36"/>
  <c r="BE330" i="36"/>
  <c r="AV330" i="36"/>
  <c r="AM330" i="36"/>
  <c r="AD330" i="36" s="1"/>
  <c r="AJ330" i="36"/>
  <c r="AI330" i="36"/>
  <c r="AH330" i="36"/>
  <c r="AG330" i="36"/>
  <c r="AF330" i="36"/>
  <c r="AE330" i="36"/>
  <c r="BN329" i="36"/>
  <c r="BM329" i="36"/>
  <c r="BL329" i="36"/>
  <c r="BE329" i="36"/>
  <c r="BD329" i="36"/>
  <c r="BC329" i="36"/>
  <c r="AV329" i="36"/>
  <c r="AU329" i="36"/>
  <c r="AT329" i="36"/>
  <c r="AM329" i="36"/>
  <c r="AD329" i="36" s="1"/>
  <c r="AL329" i="36"/>
  <c r="AK329" i="36"/>
  <c r="AJ329" i="36"/>
  <c r="AI329" i="36"/>
  <c r="AH329" i="36"/>
  <c r="AG329" i="36"/>
  <c r="AF329" i="36"/>
  <c r="AE329" i="36"/>
  <c r="AC329" i="36"/>
  <c r="AB329" i="36"/>
  <c r="R329" i="36"/>
  <c r="M329" i="36"/>
  <c r="K329" i="36"/>
  <c r="BN328" i="36"/>
  <c r="BE328" i="36"/>
  <c r="AV328" i="36"/>
  <c r="AM328" i="36"/>
  <c r="AJ328" i="36"/>
  <c r="AI328" i="36"/>
  <c r="AH328" i="36"/>
  <c r="AG328" i="36"/>
  <c r="AF328" i="36"/>
  <c r="AE328" i="36"/>
  <c r="AD328" i="36"/>
  <c r="BN327" i="36"/>
  <c r="BE327" i="36"/>
  <c r="AV327" i="36"/>
  <c r="AM327" i="36"/>
  <c r="AJ327" i="36"/>
  <c r="AI327" i="36"/>
  <c r="AH327" i="36"/>
  <c r="AG327" i="36"/>
  <c r="AF327" i="36"/>
  <c r="AE327" i="36"/>
  <c r="BN326" i="36"/>
  <c r="BE326" i="36"/>
  <c r="AV326" i="36"/>
  <c r="AM326" i="36"/>
  <c r="AJ326" i="36"/>
  <c r="AI326" i="36"/>
  <c r="AH326" i="36"/>
  <c r="AG326" i="36"/>
  <c r="AF326" i="36"/>
  <c r="AE326" i="36"/>
  <c r="BN325" i="36"/>
  <c r="BM325" i="36"/>
  <c r="BL325" i="36"/>
  <c r="BE325" i="36"/>
  <c r="BD325" i="36"/>
  <c r="BC325" i="36"/>
  <c r="AV325" i="36"/>
  <c r="AU325" i="36"/>
  <c r="AT325" i="36"/>
  <c r="AM325" i="36"/>
  <c r="AL325" i="36"/>
  <c r="AK325" i="36"/>
  <c r="AJ325" i="36"/>
  <c r="AI325" i="36"/>
  <c r="AH325" i="36"/>
  <c r="AG325" i="36"/>
  <c r="AF325" i="36"/>
  <c r="AE325" i="36"/>
  <c r="AC325" i="36"/>
  <c r="AB325" i="36"/>
  <c r="R325" i="36"/>
  <c r="M325" i="36"/>
  <c r="K325" i="36"/>
  <c r="BN324" i="36"/>
  <c r="BE324" i="36"/>
  <c r="AV324" i="36"/>
  <c r="AM324" i="36"/>
  <c r="AJ324" i="36"/>
  <c r="AI324" i="36"/>
  <c r="AH324" i="36"/>
  <c r="AG324" i="36"/>
  <c r="AF324" i="36"/>
  <c r="AE324" i="36"/>
  <c r="BN323" i="36"/>
  <c r="BE323" i="36"/>
  <c r="AV323" i="36"/>
  <c r="AM323" i="36"/>
  <c r="AJ323" i="36"/>
  <c r="AI323" i="36"/>
  <c r="AH323" i="36"/>
  <c r="AG323" i="36"/>
  <c r="AF323" i="36"/>
  <c r="AE323" i="36"/>
  <c r="BN322" i="36"/>
  <c r="BE322" i="36"/>
  <c r="AV322" i="36"/>
  <c r="AM322" i="36"/>
  <c r="AD322" i="36" s="1"/>
  <c r="AJ322" i="36"/>
  <c r="AI322" i="36"/>
  <c r="AH322" i="36"/>
  <c r="AG322" i="36"/>
  <c r="AF322" i="36"/>
  <c r="AE322" i="36"/>
  <c r="BN321" i="36"/>
  <c r="BM321" i="36"/>
  <c r="BL321" i="36"/>
  <c r="BE321" i="36"/>
  <c r="BD321" i="36"/>
  <c r="BC321" i="36"/>
  <c r="AV321" i="36"/>
  <c r="AU321" i="36"/>
  <c r="AT321" i="36"/>
  <c r="AM321" i="36"/>
  <c r="AD321" i="36" s="1"/>
  <c r="AL321" i="36"/>
  <c r="AK321" i="36"/>
  <c r="AJ321" i="36"/>
  <c r="AI321" i="36"/>
  <c r="AH321" i="36"/>
  <c r="AG321" i="36"/>
  <c r="AF321" i="36"/>
  <c r="AE321" i="36"/>
  <c r="AC321" i="36"/>
  <c r="AB321" i="36"/>
  <c r="R321" i="36"/>
  <c r="M321" i="36"/>
  <c r="K321" i="36"/>
  <c r="BN320" i="36"/>
  <c r="BE320" i="36"/>
  <c r="AV320" i="36"/>
  <c r="AD320" i="36" s="1"/>
  <c r="AM320" i="36"/>
  <c r="AJ320" i="36"/>
  <c r="AI320" i="36"/>
  <c r="AH320" i="36"/>
  <c r="AG320" i="36"/>
  <c r="AF320" i="36"/>
  <c r="AE320" i="36"/>
  <c r="BN319" i="36"/>
  <c r="BE319" i="36"/>
  <c r="AV319" i="36"/>
  <c r="AM319" i="36"/>
  <c r="AJ319" i="36"/>
  <c r="AI319" i="36"/>
  <c r="AH319" i="36"/>
  <c r="AG319" i="36"/>
  <c r="AF319" i="36"/>
  <c r="AE319" i="36"/>
  <c r="BN318" i="36"/>
  <c r="BE318" i="36"/>
  <c r="AV318" i="36"/>
  <c r="AM318" i="36"/>
  <c r="AD318" i="36" s="1"/>
  <c r="AJ318" i="36"/>
  <c r="AI318" i="36"/>
  <c r="AH318" i="36"/>
  <c r="AG318" i="36"/>
  <c r="AF318" i="36"/>
  <c r="AE318" i="36"/>
  <c r="BN317" i="36"/>
  <c r="BM317" i="36"/>
  <c r="BL317" i="36"/>
  <c r="BE317" i="36"/>
  <c r="BD317" i="36"/>
  <c r="BC317" i="36"/>
  <c r="AV317" i="36"/>
  <c r="AU317" i="36"/>
  <c r="AT317" i="36"/>
  <c r="AM317" i="36"/>
  <c r="AL317" i="36"/>
  <c r="AK317" i="36"/>
  <c r="AJ317" i="36"/>
  <c r="AI317" i="36"/>
  <c r="AH317" i="36"/>
  <c r="AG317" i="36"/>
  <c r="AF317" i="36"/>
  <c r="AE317" i="36"/>
  <c r="AC317" i="36"/>
  <c r="AB317" i="36"/>
  <c r="R317" i="36"/>
  <c r="M317" i="36"/>
  <c r="K317" i="36"/>
  <c r="BN316" i="36"/>
  <c r="BE316" i="36"/>
  <c r="AV316" i="36"/>
  <c r="AM316" i="36"/>
  <c r="AJ316" i="36"/>
  <c r="AI316" i="36"/>
  <c r="AH316" i="36"/>
  <c r="AG316" i="36"/>
  <c r="AF316" i="36"/>
  <c r="AE316" i="36"/>
  <c r="BN315" i="36"/>
  <c r="BE315" i="36"/>
  <c r="AV315" i="36"/>
  <c r="AM315" i="36"/>
  <c r="AD315" i="36" s="1"/>
  <c r="AJ315" i="36"/>
  <c r="AI315" i="36"/>
  <c r="AH315" i="36"/>
  <c r="AG315" i="36"/>
  <c r="AF315" i="36"/>
  <c r="AE315" i="36"/>
  <c r="BN314" i="36"/>
  <c r="BE314" i="36"/>
  <c r="AV314" i="36"/>
  <c r="AM314" i="36"/>
  <c r="AJ314" i="36"/>
  <c r="AI314" i="36"/>
  <c r="AH314" i="36"/>
  <c r="AG314" i="36"/>
  <c r="AF314" i="36"/>
  <c r="AE314" i="36"/>
  <c r="AD314" i="36"/>
  <c r="BN313" i="36"/>
  <c r="BM313" i="36"/>
  <c r="BL313" i="36"/>
  <c r="BE313" i="36"/>
  <c r="BD313" i="36"/>
  <c r="BC313" i="36"/>
  <c r="AV313" i="36"/>
  <c r="AU313" i="36"/>
  <c r="AT313" i="36"/>
  <c r="AM313" i="36"/>
  <c r="AL313" i="36"/>
  <c r="AK313" i="36"/>
  <c r="AJ313" i="36"/>
  <c r="AI313" i="36"/>
  <c r="AH313" i="36"/>
  <c r="AG313" i="36"/>
  <c r="AF313" i="36"/>
  <c r="AE313" i="36"/>
  <c r="AD313" i="36"/>
  <c r="AC313" i="36"/>
  <c r="AB313" i="36"/>
  <c r="R313" i="36"/>
  <c r="M313" i="36"/>
  <c r="K313" i="36"/>
  <c r="BN312" i="36"/>
  <c r="BE312" i="36"/>
  <c r="AV312" i="36"/>
  <c r="AM312" i="36"/>
  <c r="AJ312" i="36"/>
  <c r="AI312" i="36"/>
  <c r="AH312" i="36"/>
  <c r="AG312" i="36"/>
  <c r="AF312" i="36"/>
  <c r="AE312" i="36"/>
  <c r="AD312" i="36"/>
  <c r="BN311" i="36"/>
  <c r="BE311" i="36"/>
  <c r="AV311" i="36"/>
  <c r="AM311" i="36"/>
  <c r="AJ311" i="36"/>
  <c r="AI311" i="36"/>
  <c r="AH311" i="36"/>
  <c r="AG311" i="36"/>
  <c r="AF311" i="36"/>
  <c r="AE311" i="36"/>
  <c r="BN310" i="36"/>
  <c r="BE310" i="36"/>
  <c r="AV310" i="36"/>
  <c r="AM310" i="36"/>
  <c r="AJ310" i="36"/>
  <c r="AI310" i="36"/>
  <c r="AH310" i="36"/>
  <c r="AG310" i="36"/>
  <c r="AF310" i="36"/>
  <c r="AE310" i="36"/>
  <c r="BN309" i="36"/>
  <c r="BM309" i="36"/>
  <c r="BL309" i="36"/>
  <c r="BE309" i="36"/>
  <c r="BD309" i="36"/>
  <c r="BC309" i="36"/>
  <c r="AV309" i="36"/>
  <c r="AU309" i="36"/>
  <c r="AT309" i="36"/>
  <c r="AM309" i="36"/>
  <c r="AL309" i="36"/>
  <c r="AK309" i="36"/>
  <c r="AJ309" i="36"/>
  <c r="AI309" i="36"/>
  <c r="AH309" i="36"/>
  <c r="AG309" i="36"/>
  <c r="AF309" i="36"/>
  <c r="AE309" i="36"/>
  <c r="AC309" i="36"/>
  <c r="AB309" i="36"/>
  <c r="R309" i="36"/>
  <c r="M309" i="36"/>
  <c r="K309" i="36"/>
  <c r="BN308" i="36"/>
  <c r="BE308" i="36"/>
  <c r="AV308" i="36"/>
  <c r="AM308" i="36"/>
  <c r="AJ308" i="36"/>
  <c r="AI308" i="36"/>
  <c r="AH308" i="36"/>
  <c r="AG308" i="36"/>
  <c r="AF308" i="36"/>
  <c r="AE308" i="36"/>
  <c r="BN307" i="36"/>
  <c r="BE307" i="36"/>
  <c r="AV307" i="36"/>
  <c r="AM307" i="36"/>
  <c r="AJ307" i="36"/>
  <c r="AI307" i="36"/>
  <c r="AH307" i="36"/>
  <c r="AG307" i="36"/>
  <c r="AF307" i="36"/>
  <c r="AE307" i="36"/>
  <c r="BN306" i="36"/>
  <c r="BE306" i="36"/>
  <c r="AV306" i="36"/>
  <c r="AM306" i="36"/>
  <c r="AJ306" i="36"/>
  <c r="AI306" i="36"/>
  <c r="AH306" i="36"/>
  <c r="AG306" i="36"/>
  <c r="AF306" i="36"/>
  <c r="AE306" i="36"/>
  <c r="BN305" i="36"/>
  <c r="BM305" i="36"/>
  <c r="BL305" i="36"/>
  <c r="BE305" i="36"/>
  <c r="BD305" i="36"/>
  <c r="BC305" i="36"/>
  <c r="AV305" i="36"/>
  <c r="AU305" i="36"/>
  <c r="AT305" i="36"/>
  <c r="AM305" i="36"/>
  <c r="AL305" i="36"/>
  <c r="AK305" i="36"/>
  <c r="AJ305" i="36"/>
  <c r="AI305" i="36"/>
  <c r="AH305" i="36"/>
  <c r="AG305" i="36"/>
  <c r="AF305" i="36"/>
  <c r="AE305" i="36"/>
  <c r="AC305" i="36"/>
  <c r="AB305" i="36"/>
  <c r="R305" i="36"/>
  <c r="M305" i="36"/>
  <c r="K305" i="36"/>
  <c r="BN304" i="36"/>
  <c r="BE304" i="36"/>
  <c r="AV304" i="36"/>
  <c r="AM304" i="36"/>
  <c r="AJ304" i="36"/>
  <c r="AI304" i="36"/>
  <c r="AH304" i="36"/>
  <c r="AG304" i="36"/>
  <c r="AF304" i="36"/>
  <c r="AE304" i="36"/>
  <c r="BN303" i="36"/>
  <c r="BE303" i="36"/>
  <c r="AV303" i="36"/>
  <c r="AM303" i="36"/>
  <c r="AJ303" i="36"/>
  <c r="AI303" i="36"/>
  <c r="AH303" i="36"/>
  <c r="AG303" i="36"/>
  <c r="AF303" i="36"/>
  <c r="AE303" i="36"/>
  <c r="BN302" i="36"/>
  <c r="BE302" i="36"/>
  <c r="AV302" i="36"/>
  <c r="AM302" i="36"/>
  <c r="AD302" i="36" s="1"/>
  <c r="AJ302" i="36"/>
  <c r="AI302" i="36"/>
  <c r="AH302" i="36"/>
  <c r="AG302" i="36"/>
  <c r="AF302" i="36"/>
  <c r="AE302" i="36"/>
  <c r="BN301" i="36"/>
  <c r="BM301" i="36"/>
  <c r="BL301" i="36"/>
  <c r="BE301" i="36"/>
  <c r="BD301" i="36"/>
  <c r="BC301" i="36"/>
  <c r="AV301" i="36"/>
  <c r="AU301" i="36"/>
  <c r="AT301" i="36"/>
  <c r="AM301" i="36"/>
  <c r="AL301" i="36"/>
  <c r="AK301" i="36"/>
  <c r="AJ301" i="36"/>
  <c r="AI301" i="36"/>
  <c r="AH301" i="36"/>
  <c r="AG301" i="36"/>
  <c r="AF301" i="36"/>
  <c r="AE301" i="36"/>
  <c r="AC301" i="36"/>
  <c r="AB301" i="36"/>
  <c r="R301" i="36"/>
  <c r="M301" i="36"/>
  <c r="K301" i="36"/>
  <c r="BN300" i="36"/>
  <c r="BE300" i="36"/>
  <c r="AV300" i="36"/>
  <c r="AM300" i="36"/>
  <c r="AJ300" i="36"/>
  <c r="AI300" i="36"/>
  <c r="AH300" i="36"/>
  <c r="AG300" i="36"/>
  <c r="AF300" i="36"/>
  <c r="AE300" i="36"/>
  <c r="BN299" i="36"/>
  <c r="BE299" i="36"/>
  <c r="AV299" i="36"/>
  <c r="AM299" i="36"/>
  <c r="AJ299" i="36"/>
  <c r="AI299" i="36"/>
  <c r="AH299" i="36"/>
  <c r="AG299" i="36"/>
  <c r="AF299" i="36"/>
  <c r="AE299" i="36"/>
  <c r="BN298" i="36"/>
  <c r="BE298" i="36"/>
  <c r="AV298" i="36"/>
  <c r="AM298" i="36"/>
  <c r="AJ298" i="36"/>
  <c r="AI298" i="36"/>
  <c r="AH298" i="36"/>
  <c r="AG298" i="36"/>
  <c r="AF298" i="36"/>
  <c r="AE298" i="36"/>
  <c r="AD298" i="36"/>
  <c r="BN297" i="36"/>
  <c r="BM297" i="36"/>
  <c r="BL297" i="36"/>
  <c r="BE297" i="36"/>
  <c r="BD297" i="36"/>
  <c r="BC297" i="36"/>
  <c r="AV297" i="36"/>
  <c r="AU297" i="36"/>
  <c r="AT297" i="36"/>
  <c r="AM297" i="36"/>
  <c r="AD297" i="36" s="1"/>
  <c r="AL297" i="36"/>
  <c r="AK297" i="36"/>
  <c r="AJ297" i="36"/>
  <c r="AI297" i="36"/>
  <c r="AH297" i="36"/>
  <c r="AG297" i="36"/>
  <c r="AF297" i="36"/>
  <c r="AE297" i="36"/>
  <c r="AC297" i="36"/>
  <c r="AB297" i="36"/>
  <c r="R297" i="36"/>
  <c r="M297" i="36"/>
  <c r="K297" i="36"/>
  <c r="BN296" i="36"/>
  <c r="BE296" i="36"/>
  <c r="AV296" i="36"/>
  <c r="AM296" i="36"/>
  <c r="AD296" i="36" s="1"/>
  <c r="AJ296" i="36"/>
  <c r="AI296" i="36"/>
  <c r="AH296" i="36"/>
  <c r="AG296" i="36"/>
  <c r="AF296" i="36"/>
  <c r="AE296" i="36"/>
  <c r="BN295" i="36"/>
  <c r="BE295" i="36"/>
  <c r="AV295" i="36"/>
  <c r="AM295" i="36"/>
  <c r="AJ295" i="36"/>
  <c r="AI295" i="36"/>
  <c r="AH295" i="36"/>
  <c r="AG295" i="36"/>
  <c r="AF295" i="36"/>
  <c r="AE295" i="36"/>
  <c r="BN294" i="36"/>
  <c r="BE294" i="36"/>
  <c r="AV294" i="36"/>
  <c r="AM294" i="36"/>
  <c r="AD294" i="36" s="1"/>
  <c r="AJ294" i="36"/>
  <c r="AI294" i="36"/>
  <c r="AH294" i="36"/>
  <c r="AG294" i="36"/>
  <c r="AF294" i="36"/>
  <c r="AE294" i="36"/>
  <c r="BN293" i="36"/>
  <c r="BM293" i="36"/>
  <c r="BL293" i="36"/>
  <c r="BE293" i="36"/>
  <c r="BD293" i="36"/>
  <c r="BC293" i="36"/>
  <c r="AV293" i="36"/>
  <c r="AU293" i="36"/>
  <c r="AT293" i="36"/>
  <c r="AM293" i="36"/>
  <c r="AL293" i="36"/>
  <c r="AK293" i="36"/>
  <c r="AJ293" i="36"/>
  <c r="AI293" i="36"/>
  <c r="AH293" i="36"/>
  <c r="AG293" i="36"/>
  <c r="AF293" i="36"/>
  <c r="AE293" i="36"/>
  <c r="AC293" i="36"/>
  <c r="AB293" i="36"/>
  <c r="R293" i="36"/>
  <c r="M293" i="36"/>
  <c r="K293" i="36"/>
  <c r="BN292" i="36"/>
  <c r="BE292" i="36"/>
  <c r="AV292" i="36"/>
  <c r="AM292" i="36"/>
  <c r="AJ292" i="36"/>
  <c r="AI292" i="36"/>
  <c r="AH292" i="36"/>
  <c r="AG292" i="36"/>
  <c r="AF292" i="36"/>
  <c r="AE292" i="36"/>
  <c r="BN291" i="36"/>
  <c r="BE291" i="36"/>
  <c r="AV291" i="36"/>
  <c r="AM291" i="36"/>
  <c r="AD291" i="36" s="1"/>
  <c r="AJ291" i="36"/>
  <c r="AI291" i="36"/>
  <c r="AH291" i="36"/>
  <c r="AG291" i="36"/>
  <c r="AF291" i="36"/>
  <c r="AE291" i="36"/>
  <c r="BN290" i="36"/>
  <c r="BE290" i="36"/>
  <c r="AV290" i="36"/>
  <c r="AM290" i="36"/>
  <c r="AJ290" i="36"/>
  <c r="AI290" i="36"/>
  <c r="AH290" i="36"/>
  <c r="AG290" i="36"/>
  <c r="AF290" i="36"/>
  <c r="AE290" i="36"/>
  <c r="BN289" i="36"/>
  <c r="AD289" i="36" s="1"/>
  <c r="BM289" i="36"/>
  <c r="BL289" i="36"/>
  <c r="BE289" i="36"/>
  <c r="BD289" i="36"/>
  <c r="BC289" i="36"/>
  <c r="AV289" i="36"/>
  <c r="AU289" i="36"/>
  <c r="AT289" i="36"/>
  <c r="AM289" i="36"/>
  <c r="AL289" i="36"/>
  <c r="AK289" i="36"/>
  <c r="AJ289" i="36"/>
  <c r="AI289" i="36"/>
  <c r="AH289" i="36"/>
  <c r="AG289" i="36"/>
  <c r="AF289" i="36"/>
  <c r="AE289" i="36"/>
  <c r="AC289" i="36"/>
  <c r="AB289" i="36"/>
  <c r="R289" i="36"/>
  <c r="M289" i="36"/>
  <c r="K289" i="36"/>
  <c r="BN288" i="36"/>
  <c r="BE288" i="36"/>
  <c r="AV288" i="36"/>
  <c r="AM288" i="36"/>
  <c r="AJ288" i="36"/>
  <c r="AI288" i="36"/>
  <c r="AH288" i="36"/>
  <c r="AG288" i="36"/>
  <c r="AF288" i="36"/>
  <c r="AE288" i="36"/>
  <c r="BN287" i="36"/>
  <c r="BE287" i="36"/>
  <c r="AV287" i="36"/>
  <c r="AM287" i="36"/>
  <c r="AD287" i="36" s="1"/>
  <c r="AJ287" i="36"/>
  <c r="AI287" i="36"/>
  <c r="AH287" i="36"/>
  <c r="AG287" i="36"/>
  <c r="AF287" i="36"/>
  <c r="AE287" i="36"/>
  <c r="BN286" i="36"/>
  <c r="BE286" i="36"/>
  <c r="AV286" i="36"/>
  <c r="AM286" i="36"/>
  <c r="AJ286" i="36"/>
  <c r="AI286" i="36"/>
  <c r="AH286" i="36"/>
  <c r="AG286" i="36"/>
  <c r="AF286" i="36"/>
  <c r="AE286" i="36"/>
  <c r="BN285" i="36"/>
  <c r="BM285" i="36"/>
  <c r="BL285" i="36"/>
  <c r="BE285" i="36"/>
  <c r="BD285" i="36"/>
  <c r="BC285" i="36"/>
  <c r="AV285" i="36"/>
  <c r="AU285" i="36"/>
  <c r="AT285" i="36"/>
  <c r="AM285" i="36"/>
  <c r="AL285" i="36"/>
  <c r="AK285" i="36"/>
  <c r="AJ285" i="36"/>
  <c r="AI285" i="36"/>
  <c r="AH285" i="36"/>
  <c r="AG285" i="36"/>
  <c r="AF285" i="36"/>
  <c r="AE285" i="36"/>
  <c r="AC285" i="36"/>
  <c r="AB285" i="36"/>
  <c r="R285" i="36"/>
  <c r="M285" i="36"/>
  <c r="K285" i="36"/>
  <c r="BN284" i="36"/>
  <c r="BE284" i="36"/>
  <c r="AV284" i="36"/>
  <c r="AM284" i="36"/>
  <c r="AD284" i="36" s="1"/>
  <c r="AJ284" i="36"/>
  <c r="AI284" i="36"/>
  <c r="AH284" i="36"/>
  <c r="AG284" i="36"/>
  <c r="AF284" i="36"/>
  <c r="AE284" i="36"/>
  <c r="BN283" i="36"/>
  <c r="BE283" i="36"/>
  <c r="AV283" i="36"/>
  <c r="AM283" i="36"/>
  <c r="AJ283" i="36"/>
  <c r="AI283" i="36"/>
  <c r="AH283" i="36"/>
  <c r="AG283" i="36"/>
  <c r="AF283" i="36"/>
  <c r="AE283" i="36"/>
  <c r="BN282" i="36"/>
  <c r="BE282" i="36"/>
  <c r="AV282" i="36"/>
  <c r="AM282" i="36"/>
  <c r="AD282" i="36" s="1"/>
  <c r="AJ282" i="36"/>
  <c r="AI282" i="36"/>
  <c r="AH282" i="36"/>
  <c r="AG282" i="36"/>
  <c r="AF282" i="36"/>
  <c r="AE282" i="36"/>
  <c r="BN281" i="36"/>
  <c r="AD281" i="36" s="1"/>
  <c r="BM281" i="36"/>
  <c r="BL281" i="36"/>
  <c r="BE281" i="36"/>
  <c r="BD281" i="36"/>
  <c r="BC281" i="36"/>
  <c r="AV281" i="36"/>
  <c r="AU281" i="36"/>
  <c r="AT281" i="36"/>
  <c r="AM281" i="36"/>
  <c r="AL281" i="36"/>
  <c r="AK281" i="36"/>
  <c r="AJ281" i="36"/>
  <c r="AI281" i="36"/>
  <c r="AH281" i="36"/>
  <c r="AG281" i="36"/>
  <c r="AF281" i="36"/>
  <c r="AE281" i="36"/>
  <c r="AC281" i="36"/>
  <c r="AB281" i="36"/>
  <c r="R281" i="36"/>
  <c r="M281" i="36"/>
  <c r="K281" i="36"/>
  <c r="BN280" i="36"/>
  <c r="BE280" i="36"/>
  <c r="AD280" i="36" s="1"/>
  <c r="AV280" i="36"/>
  <c r="AM280" i="36"/>
  <c r="AJ280" i="36"/>
  <c r="AI280" i="36"/>
  <c r="AH280" i="36"/>
  <c r="AG280" i="36"/>
  <c r="AF280" i="36"/>
  <c r="AE280" i="36"/>
  <c r="BN279" i="36"/>
  <c r="BE279" i="36"/>
  <c r="AV279" i="36"/>
  <c r="AM279" i="36"/>
  <c r="AJ279" i="36"/>
  <c r="AI279" i="36"/>
  <c r="AH279" i="36"/>
  <c r="AG279" i="36"/>
  <c r="AF279" i="36"/>
  <c r="AE279" i="36"/>
  <c r="BN278" i="36"/>
  <c r="BE278" i="36"/>
  <c r="AV278" i="36"/>
  <c r="AM278" i="36"/>
  <c r="AJ278" i="36"/>
  <c r="AI278" i="36"/>
  <c r="AH278" i="36"/>
  <c r="AG278" i="36"/>
  <c r="AF278" i="36"/>
  <c r="AE278" i="36"/>
  <c r="BN277" i="36"/>
  <c r="BM277" i="36"/>
  <c r="BL277" i="36"/>
  <c r="BE277" i="36"/>
  <c r="BD277" i="36"/>
  <c r="BC277" i="36"/>
  <c r="AV277" i="36"/>
  <c r="AU277" i="36"/>
  <c r="AT277" i="36"/>
  <c r="AM277" i="36"/>
  <c r="AL277" i="36"/>
  <c r="AK277" i="36"/>
  <c r="AJ277" i="36"/>
  <c r="AI277" i="36"/>
  <c r="AH277" i="36"/>
  <c r="AG277" i="36"/>
  <c r="AF277" i="36"/>
  <c r="AE277" i="36"/>
  <c r="AC277" i="36"/>
  <c r="AB277" i="36"/>
  <c r="R277" i="36"/>
  <c r="M277" i="36"/>
  <c r="K277" i="36"/>
  <c r="BN276" i="36"/>
  <c r="BE276" i="36"/>
  <c r="AV276" i="36"/>
  <c r="AD276" i="36" s="1"/>
  <c r="AM276" i="36"/>
  <c r="AJ276" i="36"/>
  <c r="AI276" i="36"/>
  <c r="AH276" i="36"/>
  <c r="AG276" i="36"/>
  <c r="AF276" i="36"/>
  <c r="AE276" i="36"/>
  <c r="BN275" i="36"/>
  <c r="BE275" i="36"/>
  <c r="AV275" i="36"/>
  <c r="AM275" i="36"/>
  <c r="AJ275" i="36"/>
  <c r="AI275" i="36"/>
  <c r="AH275" i="36"/>
  <c r="AG275" i="36"/>
  <c r="AF275" i="36"/>
  <c r="AE275" i="36"/>
  <c r="BN274" i="36"/>
  <c r="BE274" i="36"/>
  <c r="AV274" i="36"/>
  <c r="AM274" i="36"/>
  <c r="AJ274" i="36"/>
  <c r="AI274" i="36"/>
  <c r="AH274" i="36"/>
  <c r="AG274" i="36"/>
  <c r="AF274" i="36"/>
  <c r="AE274" i="36"/>
  <c r="BN273" i="36"/>
  <c r="AD273" i="36" s="1"/>
  <c r="BM273" i="36"/>
  <c r="BL273" i="36"/>
  <c r="BE273" i="36"/>
  <c r="BD273" i="36"/>
  <c r="BC273" i="36"/>
  <c r="AV273" i="36"/>
  <c r="AU273" i="36"/>
  <c r="AT273" i="36"/>
  <c r="AM273" i="36"/>
  <c r="AL273" i="36"/>
  <c r="AK273" i="36"/>
  <c r="AJ273" i="36"/>
  <c r="AI273" i="36"/>
  <c r="AH273" i="36"/>
  <c r="AG273" i="36"/>
  <c r="AF273" i="36"/>
  <c r="AE273" i="36"/>
  <c r="AC273" i="36"/>
  <c r="AB273" i="36"/>
  <c r="R273" i="36"/>
  <c r="M273" i="36"/>
  <c r="K273" i="36"/>
  <c r="BN272" i="36"/>
  <c r="BE272" i="36"/>
  <c r="AV272" i="36"/>
  <c r="AD272" i="36" s="1"/>
  <c r="AM272" i="36"/>
  <c r="AJ272" i="36"/>
  <c r="AI272" i="36"/>
  <c r="AH272" i="36"/>
  <c r="AG272" i="36"/>
  <c r="AF272" i="36"/>
  <c r="AE272" i="36"/>
  <c r="BN271" i="36"/>
  <c r="BE271" i="36"/>
  <c r="AV271" i="36"/>
  <c r="AM271" i="36"/>
  <c r="AD271" i="36" s="1"/>
  <c r="AJ271" i="36"/>
  <c r="AI271" i="36"/>
  <c r="AH271" i="36"/>
  <c r="AG271" i="36"/>
  <c r="AF271" i="36"/>
  <c r="AE271" i="36"/>
  <c r="BN270" i="36"/>
  <c r="BE270" i="36"/>
  <c r="AV270" i="36"/>
  <c r="AM270" i="36"/>
  <c r="AJ270" i="36"/>
  <c r="AI270" i="36"/>
  <c r="AH270" i="36"/>
  <c r="AG270" i="36"/>
  <c r="AF270" i="36"/>
  <c r="AE270" i="36"/>
  <c r="BN269" i="36"/>
  <c r="BM269" i="36"/>
  <c r="BL269" i="36"/>
  <c r="BE269" i="36"/>
  <c r="BD269" i="36"/>
  <c r="BC269" i="36"/>
  <c r="AV269" i="36"/>
  <c r="AU269" i="36"/>
  <c r="AT269" i="36"/>
  <c r="AM269" i="36"/>
  <c r="AL269" i="36"/>
  <c r="AK269" i="36"/>
  <c r="AJ269" i="36"/>
  <c r="AI269" i="36"/>
  <c r="AH269" i="36"/>
  <c r="AG269" i="36"/>
  <c r="AF269" i="36"/>
  <c r="AE269" i="36"/>
  <c r="AC269" i="36"/>
  <c r="AB269" i="36"/>
  <c r="R269" i="36"/>
  <c r="M269" i="36"/>
  <c r="K269" i="36"/>
  <c r="BN268" i="36"/>
  <c r="BE268" i="36"/>
  <c r="AV268" i="36"/>
  <c r="AM268" i="36"/>
  <c r="AJ268" i="36"/>
  <c r="AI268" i="36"/>
  <c r="AH268" i="36"/>
  <c r="AG268" i="36"/>
  <c r="AF268" i="36"/>
  <c r="AE268" i="36"/>
  <c r="BN267" i="36"/>
  <c r="BE267" i="36"/>
  <c r="AV267" i="36"/>
  <c r="AM267" i="36"/>
  <c r="AJ267" i="36"/>
  <c r="AI267" i="36"/>
  <c r="AH267" i="36"/>
  <c r="AG267" i="36"/>
  <c r="AF267" i="36"/>
  <c r="AE267" i="36"/>
  <c r="BN266" i="36"/>
  <c r="BE266" i="36"/>
  <c r="AD266" i="36" s="1"/>
  <c r="AV266" i="36"/>
  <c r="AM266" i="36"/>
  <c r="AJ266" i="36"/>
  <c r="AI266" i="36"/>
  <c r="AH266" i="36"/>
  <c r="AG266" i="36"/>
  <c r="AF266" i="36"/>
  <c r="AE266" i="36"/>
  <c r="BN265" i="36"/>
  <c r="BM265" i="36"/>
  <c r="BL265" i="36"/>
  <c r="BE265" i="36"/>
  <c r="BD265" i="36"/>
  <c r="BC265" i="36"/>
  <c r="AV265" i="36"/>
  <c r="AU265" i="36"/>
  <c r="AT265" i="36"/>
  <c r="AM265" i="36"/>
  <c r="AD265" i="36" s="1"/>
  <c r="AL265" i="36"/>
  <c r="AK265" i="36"/>
  <c r="AJ265" i="36"/>
  <c r="AI265" i="36"/>
  <c r="AH265" i="36"/>
  <c r="AG265" i="36"/>
  <c r="AF265" i="36"/>
  <c r="AE265" i="36"/>
  <c r="AC265" i="36"/>
  <c r="AB265" i="36"/>
  <c r="R265" i="36"/>
  <c r="M265" i="36"/>
  <c r="K265" i="36"/>
  <c r="BN264" i="36"/>
  <c r="BE264" i="36"/>
  <c r="AV264" i="36"/>
  <c r="AD264" i="36" s="1"/>
  <c r="AM264" i="36"/>
  <c r="AJ264" i="36"/>
  <c r="AI264" i="36"/>
  <c r="AH264" i="36"/>
  <c r="AG264" i="36"/>
  <c r="AF264" i="36"/>
  <c r="AE264" i="36"/>
  <c r="BN263" i="36"/>
  <c r="BE263" i="36"/>
  <c r="AV263" i="36"/>
  <c r="AM263" i="36"/>
  <c r="AD263" i="36" s="1"/>
  <c r="AJ263" i="36"/>
  <c r="AI263" i="36"/>
  <c r="AH263" i="36"/>
  <c r="AG263" i="36"/>
  <c r="AF263" i="36"/>
  <c r="AE263" i="36"/>
  <c r="BN262" i="36"/>
  <c r="BE262" i="36"/>
  <c r="AV262" i="36"/>
  <c r="AM262" i="36"/>
  <c r="AJ262" i="36"/>
  <c r="AI262" i="36"/>
  <c r="AH262" i="36"/>
  <c r="AG262" i="36"/>
  <c r="AF262" i="36"/>
  <c r="AE262" i="36"/>
  <c r="BN261" i="36"/>
  <c r="BM261" i="36"/>
  <c r="BL261" i="36"/>
  <c r="BE261" i="36"/>
  <c r="BD261" i="36"/>
  <c r="BC261" i="36"/>
  <c r="AV261" i="36"/>
  <c r="AU261" i="36"/>
  <c r="AT261" i="36"/>
  <c r="AM261" i="36"/>
  <c r="AL261" i="36"/>
  <c r="AK261" i="36"/>
  <c r="AJ261" i="36"/>
  <c r="AI261" i="36"/>
  <c r="AH261" i="36"/>
  <c r="AG261" i="36"/>
  <c r="AF261" i="36"/>
  <c r="AE261" i="36"/>
  <c r="AC261" i="36"/>
  <c r="AB261" i="36"/>
  <c r="R261" i="36"/>
  <c r="M261" i="36"/>
  <c r="K261" i="36"/>
  <c r="BN260" i="36"/>
  <c r="BE260" i="36"/>
  <c r="AV260" i="36"/>
  <c r="AM260" i="36"/>
  <c r="AJ260" i="36"/>
  <c r="AI260" i="36"/>
  <c r="AH260" i="36"/>
  <c r="AG260" i="36"/>
  <c r="AF260" i="36"/>
  <c r="AE260" i="36"/>
  <c r="BN259" i="36"/>
  <c r="BE259" i="36"/>
  <c r="AV259" i="36"/>
  <c r="AM259" i="36"/>
  <c r="AJ259" i="36"/>
  <c r="AI259" i="36"/>
  <c r="AH259" i="36"/>
  <c r="AG259" i="36"/>
  <c r="AF259" i="36"/>
  <c r="AE259" i="36"/>
  <c r="BN258" i="36"/>
  <c r="BE258" i="36"/>
  <c r="AV258" i="36"/>
  <c r="AM258" i="36"/>
  <c r="AJ258" i="36"/>
  <c r="AI258" i="36"/>
  <c r="AH258" i="36"/>
  <c r="AG258" i="36"/>
  <c r="AF258" i="36"/>
  <c r="AE258" i="36"/>
  <c r="BN257" i="36"/>
  <c r="BM257" i="36"/>
  <c r="BL257" i="36"/>
  <c r="BE257" i="36"/>
  <c r="BD257" i="36"/>
  <c r="BC257" i="36"/>
  <c r="AV257" i="36"/>
  <c r="AU257" i="36"/>
  <c r="AT257" i="36"/>
  <c r="AM257" i="36"/>
  <c r="AL257" i="36"/>
  <c r="AK257" i="36"/>
  <c r="AJ257" i="36"/>
  <c r="AI257" i="36"/>
  <c r="AH257" i="36"/>
  <c r="AG257" i="36"/>
  <c r="AF257" i="36"/>
  <c r="AE257" i="36"/>
  <c r="AC257" i="36"/>
  <c r="AB257" i="36"/>
  <c r="R257" i="36"/>
  <c r="M257" i="36"/>
  <c r="K257" i="36"/>
  <c r="BN256" i="36"/>
  <c r="BE256" i="36"/>
  <c r="AV256" i="36"/>
  <c r="AM256" i="36"/>
  <c r="AJ256" i="36"/>
  <c r="AI256" i="36"/>
  <c r="AH256" i="36"/>
  <c r="AG256" i="36"/>
  <c r="AF256" i="36"/>
  <c r="AE256" i="36"/>
  <c r="BN255" i="36"/>
  <c r="BE255" i="36"/>
  <c r="AV255" i="36"/>
  <c r="AM255" i="36"/>
  <c r="AJ255" i="36"/>
  <c r="AI255" i="36"/>
  <c r="AH255" i="36"/>
  <c r="AG255" i="36"/>
  <c r="AF255" i="36"/>
  <c r="AE255" i="36"/>
  <c r="BN254" i="36"/>
  <c r="BE254" i="36"/>
  <c r="AV254" i="36"/>
  <c r="AM254" i="36"/>
  <c r="AJ254" i="36"/>
  <c r="AI254" i="36"/>
  <c r="AH254" i="36"/>
  <c r="AG254" i="36"/>
  <c r="AF254" i="36"/>
  <c r="AE254" i="36"/>
  <c r="BN253" i="36"/>
  <c r="BM253" i="36"/>
  <c r="BL253" i="36"/>
  <c r="BE253" i="36"/>
  <c r="BD253" i="36"/>
  <c r="BC253" i="36"/>
  <c r="AV253" i="36"/>
  <c r="AU253" i="36"/>
  <c r="AT253" i="36"/>
  <c r="AM253" i="36"/>
  <c r="AD253" i="36" s="1"/>
  <c r="AL253" i="36"/>
  <c r="AK253" i="36"/>
  <c r="AJ253" i="36"/>
  <c r="AI253" i="36"/>
  <c r="AH253" i="36"/>
  <c r="AG253" i="36"/>
  <c r="AF253" i="36"/>
  <c r="AE253" i="36"/>
  <c r="AC253" i="36"/>
  <c r="AB253" i="36"/>
  <c r="R253" i="36"/>
  <c r="M253" i="36"/>
  <c r="K253" i="36"/>
  <c r="BN252" i="36"/>
  <c r="BE252" i="36"/>
  <c r="AV252" i="36"/>
  <c r="AM252" i="36"/>
  <c r="AJ252" i="36"/>
  <c r="AI252" i="36"/>
  <c r="AH252" i="36"/>
  <c r="AG252" i="36"/>
  <c r="AF252" i="36"/>
  <c r="AE252" i="36"/>
  <c r="BN251" i="36"/>
  <c r="BE251" i="36"/>
  <c r="AV251" i="36"/>
  <c r="AM251" i="36"/>
  <c r="AJ251" i="36"/>
  <c r="AI251" i="36"/>
  <c r="AH251" i="36"/>
  <c r="AG251" i="36"/>
  <c r="AF251" i="36"/>
  <c r="AE251" i="36"/>
  <c r="BN250" i="36"/>
  <c r="BE250" i="36"/>
  <c r="AV250" i="36"/>
  <c r="AM250" i="36"/>
  <c r="AD250" i="36" s="1"/>
  <c r="AJ250" i="36"/>
  <c r="AI250" i="36"/>
  <c r="AH250" i="36"/>
  <c r="AG250" i="36"/>
  <c r="AF250" i="36"/>
  <c r="AE250" i="36"/>
  <c r="BN249" i="36"/>
  <c r="BM249" i="36"/>
  <c r="BL249" i="36"/>
  <c r="BE249" i="36"/>
  <c r="AD249" i="36" s="1"/>
  <c r="BD249" i="36"/>
  <c r="BC249" i="36"/>
  <c r="AV249" i="36"/>
  <c r="AU249" i="36"/>
  <c r="AT249" i="36"/>
  <c r="AM249" i="36"/>
  <c r="AL249" i="36"/>
  <c r="AK249" i="36"/>
  <c r="AJ249" i="36"/>
  <c r="AI249" i="36"/>
  <c r="AH249" i="36"/>
  <c r="AG249" i="36"/>
  <c r="AF249" i="36"/>
  <c r="AE249" i="36"/>
  <c r="AC249" i="36"/>
  <c r="AB249" i="36"/>
  <c r="R249" i="36"/>
  <c r="M249" i="36"/>
  <c r="K249" i="36"/>
  <c r="BN248" i="36"/>
  <c r="BE248" i="36"/>
  <c r="AV248" i="36"/>
  <c r="AM248" i="36"/>
  <c r="AD248" i="36" s="1"/>
  <c r="AJ248" i="36"/>
  <c r="AI248" i="36"/>
  <c r="AH248" i="36"/>
  <c r="AG248" i="36"/>
  <c r="AF248" i="36"/>
  <c r="AE248" i="36"/>
  <c r="BN247" i="36"/>
  <c r="BE247" i="36"/>
  <c r="AV247" i="36"/>
  <c r="AM247" i="36"/>
  <c r="AD247" i="36" s="1"/>
  <c r="AJ247" i="36"/>
  <c r="AI247" i="36"/>
  <c r="AH247" i="36"/>
  <c r="AG247" i="36"/>
  <c r="AF247" i="36"/>
  <c r="AE247" i="36"/>
  <c r="BN246" i="36"/>
  <c r="BE246" i="36"/>
  <c r="AD246" i="36" s="1"/>
  <c r="AV246" i="36"/>
  <c r="AM246" i="36"/>
  <c r="AJ246" i="36"/>
  <c r="AI246" i="36"/>
  <c r="AH246" i="36"/>
  <c r="AG246" i="36"/>
  <c r="AF246" i="36"/>
  <c r="AE246" i="36"/>
  <c r="BN245" i="36"/>
  <c r="BM245" i="36"/>
  <c r="BL245" i="36"/>
  <c r="BE245" i="36"/>
  <c r="BD245" i="36"/>
  <c r="BC245" i="36"/>
  <c r="AV245" i="36"/>
  <c r="AU245" i="36"/>
  <c r="AT245" i="36"/>
  <c r="AM245" i="36"/>
  <c r="AL245" i="36"/>
  <c r="AK245" i="36"/>
  <c r="AJ245" i="36"/>
  <c r="AI245" i="36"/>
  <c r="AH245" i="36"/>
  <c r="AG245" i="36"/>
  <c r="AF245" i="36"/>
  <c r="AE245" i="36"/>
  <c r="AC245" i="36"/>
  <c r="AB245" i="36"/>
  <c r="R245" i="36"/>
  <c r="M245" i="36"/>
  <c r="K245" i="36"/>
  <c r="BN244" i="36"/>
  <c r="BE244" i="36"/>
  <c r="AV244" i="36"/>
  <c r="AM244" i="36"/>
  <c r="AJ244" i="36"/>
  <c r="AI244" i="36"/>
  <c r="AH244" i="36"/>
  <c r="AG244" i="36"/>
  <c r="AF244" i="36"/>
  <c r="AE244" i="36"/>
  <c r="BN243" i="36"/>
  <c r="BE243" i="36"/>
  <c r="AV243" i="36"/>
  <c r="AM243" i="36"/>
  <c r="AJ243" i="36"/>
  <c r="AI243" i="36"/>
  <c r="AH243" i="36"/>
  <c r="AG243" i="36"/>
  <c r="AF243" i="36"/>
  <c r="AE243" i="36"/>
  <c r="BN242" i="36"/>
  <c r="BE242" i="36"/>
  <c r="AV242" i="36"/>
  <c r="AM242" i="36"/>
  <c r="AJ242" i="36"/>
  <c r="AI242" i="36"/>
  <c r="AH242" i="36"/>
  <c r="AG242" i="36"/>
  <c r="AF242" i="36"/>
  <c r="AE242" i="36"/>
  <c r="BN241" i="36"/>
  <c r="BM241" i="36"/>
  <c r="BL241" i="36"/>
  <c r="BE241" i="36"/>
  <c r="BD241" i="36"/>
  <c r="BC241" i="36"/>
  <c r="AV241" i="36"/>
  <c r="AU241" i="36"/>
  <c r="AT241" i="36"/>
  <c r="AM241" i="36"/>
  <c r="AL241" i="36"/>
  <c r="AK241" i="36"/>
  <c r="AJ241" i="36"/>
  <c r="AI241" i="36"/>
  <c r="AH241" i="36"/>
  <c r="AG241" i="36"/>
  <c r="AF241" i="36"/>
  <c r="AE241" i="36"/>
  <c r="AC241" i="36"/>
  <c r="AB241" i="36"/>
  <c r="R241" i="36"/>
  <c r="M241" i="36"/>
  <c r="K241" i="36"/>
  <c r="BN240" i="36"/>
  <c r="BE240" i="36"/>
  <c r="AV240" i="36"/>
  <c r="AM240" i="36"/>
  <c r="AD240" i="36" s="1"/>
  <c r="AJ240" i="36"/>
  <c r="AI240" i="36"/>
  <c r="AH240" i="36"/>
  <c r="AG240" i="36"/>
  <c r="AF240" i="36"/>
  <c r="AE240" i="36"/>
  <c r="BN239" i="36"/>
  <c r="BE239" i="36"/>
  <c r="AV239" i="36"/>
  <c r="AM239" i="36"/>
  <c r="AJ239" i="36"/>
  <c r="AI239" i="36"/>
  <c r="AH239" i="36"/>
  <c r="AG239" i="36"/>
  <c r="AF239" i="36"/>
  <c r="AE239" i="36"/>
  <c r="BN238" i="36"/>
  <c r="BE238" i="36"/>
  <c r="AV238" i="36"/>
  <c r="AM238" i="36"/>
  <c r="AD238" i="36" s="1"/>
  <c r="AJ238" i="36"/>
  <c r="AI238" i="36"/>
  <c r="AH238" i="36"/>
  <c r="AG238" i="36"/>
  <c r="AF238" i="36"/>
  <c r="AE238" i="36"/>
  <c r="BN237" i="36"/>
  <c r="BM237" i="36"/>
  <c r="BL237" i="36"/>
  <c r="BE237" i="36"/>
  <c r="BD237" i="36"/>
  <c r="BC237" i="36"/>
  <c r="AV237" i="36"/>
  <c r="AU237" i="36"/>
  <c r="AT237" i="36"/>
  <c r="AM237" i="36"/>
  <c r="AD237" i="36" s="1"/>
  <c r="AL237" i="36"/>
  <c r="AK237" i="36"/>
  <c r="AJ237" i="36"/>
  <c r="AI237" i="36"/>
  <c r="AH237" i="36"/>
  <c r="AG237" i="36"/>
  <c r="AF237" i="36"/>
  <c r="AE237" i="36"/>
  <c r="AC237" i="36"/>
  <c r="AB237" i="36"/>
  <c r="R237" i="36"/>
  <c r="M237" i="36"/>
  <c r="K237" i="36"/>
  <c r="BN236" i="36"/>
  <c r="BE236" i="36"/>
  <c r="AV236" i="36"/>
  <c r="AM236" i="36"/>
  <c r="AJ236" i="36"/>
  <c r="AI236" i="36"/>
  <c r="AH236" i="36"/>
  <c r="AG236" i="36"/>
  <c r="AF236" i="36"/>
  <c r="AE236" i="36"/>
  <c r="BN235" i="36"/>
  <c r="BE235" i="36"/>
  <c r="AV235" i="36"/>
  <c r="AM235" i="36"/>
  <c r="AJ235" i="36"/>
  <c r="AI235" i="36"/>
  <c r="AH235" i="36"/>
  <c r="AG235" i="36"/>
  <c r="AF235" i="36"/>
  <c r="AE235" i="36"/>
  <c r="BN234" i="36"/>
  <c r="BE234" i="36"/>
  <c r="AV234" i="36"/>
  <c r="AM234" i="36"/>
  <c r="AD234" i="36" s="1"/>
  <c r="AJ234" i="36"/>
  <c r="AI234" i="36"/>
  <c r="AH234" i="36"/>
  <c r="AG234" i="36"/>
  <c r="AF234" i="36"/>
  <c r="AE234" i="36"/>
  <c r="BN233" i="36"/>
  <c r="BM233" i="36"/>
  <c r="BL233" i="36"/>
  <c r="BE233" i="36"/>
  <c r="BD233" i="36"/>
  <c r="BC233" i="36"/>
  <c r="AV233" i="36"/>
  <c r="AU233" i="36"/>
  <c r="AT233" i="36"/>
  <c r="AM233" i="36"/>
  <c r="AD233" i="36" s="1"/>
  <c r="AL233" i="36"/>
  <c r="AK233" i="36"/>
  <c r="AJ233" i="36"/>
  <c r="AI233" i="36"/>
  <c r="AH233" i="36"/>
  <c r="AG233" i="36"/>
  <c r="AF233" i="36"/>
  <c r="AE233" i="36"/>
  <c r="AC233" i="36"/>
  <c r="AB233" i="36"/>
  <c r="R233" i="36"/>
  <c r="M233" i="36"/>
  <c r="K233" i="36"/>
  <c r="BN232" i="36"/>
  <c r="BE232" i="36"/>
  <c r="AV232" i="36"/>
  <c r="AM232" i="36"/>
  <c r="AD232" i="36" s="1"/>
  <c r="AJ232" i="36"/>
  <c r="AI232" i="36"/>
  <c r="AH232" i="36"/>
  <c r="AG232" i="36"/>
  <c r="AF232" i="36"/>
  <c r="AE232" i="36"/>
  <c r="BN231" i="36"/>
  <c r="BE231" i="36"/>
  <c r="AV231" i="36"/>
  <c r="AM231" i="36"/>
  <c r="AJ231" i="36"/>
  <c r="AI231" i="36"/>
  <c r="AH231" i="36"/>
  <c r="AG231" i="36"/>
  <c r="AF231" i="36"/>
  <c r="AE231" i="36"/>
  <c r="BN230" i="36"/>
  <c r="BE230" i="36"/>
  <c r="AV230" i="36"/>
  <c r="AM230" i="36"/>
  <c r="AJ230" i="36"/>
  <c r="AI230" i="36"/>
  <c r="AH230" i="36"/>
  <c r="AG230" i="36"/>
  <c r="AF230" i="36"/>
  <c r="AE230" i="36"/>
  <c r="BN229" i="36"/>
  <c r="BM229" i="36"/>
  <c r="BL229" i="36"/>
  <c r="BE229" i="36"/>
  <c r="BD229" i="36"/>
  <c r="BC229" i="36"/>
  <c r="AV229" i="36"/>
  <c r="AU229" i="36"/>
  <c r="AT229" i="36"/>
  <c r="AM229" i="36"/>
  <c r="AD229" i="36" s="1"/>
  <c r="AL229" i="36"/>
  <c r="AK229" i="36"/>
  <c r="AJ229" i="36"/>
  <c r="AI229" i="36"/>
  <c r="AH229" i="36"/>
  <c r="AG229" i="36"/>
  <c r="AF229" i="36"/>
  <c r="AE229" i="36"/>
  <c r="AC229" i="36"/>
  <c r="AB229" i="36"/>
  <c r="R229" i="36"/>
  <c r="M229" i="36"/>
  <c r="K229" i="36"/>
  <c r="BN228" i="36"/>
  <c r="BE228" i="36"/>
  <c r="AV228" i="36"/>
  <c r="AM228" i="36"/>
  <c r="AJ228" i="36"/>
  <c r="AI228" i="36"/>
  <c r="AH228" i="36"/>
  <c r="AG228" i="36"/>
  <c r="AF228" i="36"/>
  <c r="AE228" i="36"/>
  <c r="BN227" i="36"/>
  <c r="BE227" i="36"/>
  <c r="AV227" i="36"/>
  <c r="AM227" i="36"/>
  <c r="AJ227" i="36"/>
  <c r="AI227" i="36"/>
  <c r="AH227" i="36"/>
  <c r="AG227" i="36"/>
  <c r="AF227" i="36"/>
  <c r="AE227" i="36"/>
  <c r="BN226" i="36"/>
  <c r="BE226" i="36"/>
  <c r="AV226" i="36"/>
  <c r="AM226" i="36"/>
  <c r="AJ226" i="36"/>
  <c r="AI226" i="36"/>
  <c r="AH226" i="36"/>
  <c r="AG226" i="36"/>
  <c r="AF226" i="36"/>
  <c r="AE226" i="36"/>
  <c r="BN225" i="36"/>
  <c r="BM225" i="36"/>
  <c r="BL225" i="36"/>
  <c r="BE225" i="36"/>
  <c r="AD225" i="36" s="1"/>
  <c r="BD225" i="36"/>
  <c r="BC225" i="36"/>
  <c r="AV225" i="36"/>
  <c r="AU225" i="36"/>
  <c r="AT225" i="36"/>
  <c r="AM225" i="36"/>
  <c r="AL225" i="36"/>
  <c r="AK225" i="36"/>
  <c r="AJ225" i="36"/>
  <c r="AI225" i="36"/>
  <c r="AH225" i="36"/>
  <c r="AG225" i="36"/>
  <c r="AF225" i="36"/>
  <c r="AE225" i="36"/>
  <c r="AC225" i="36"/>
  <c r="AB225" i="36"/>
  <c r="R225" i="36"/>
  <c r="M225" i="36"/>
  <c r="K225" i="36"/>
  <c r="BN224" i="36"/>
  <c r="BE224" i="36"/>
  <c r="AV224" i="36"/>
  <c r="AM224" i="36"/>
  <c r="AJ224" i="36"/>
  <c r="AI224" i="36"/>
  <c r="AH224" i="36"/>
  <c r="AG224" i="36"/>
  <c r="AF224" i="36"/>
  <c r="AE224" i="36"/>
  <c r="BN223" i="36"/>
  <c r="BE223" i="36"/>
  <c r="AV223" i="36"/>
  <c r="AM223" i="36"/>
  <c r="AJ223" i="36"/>
  <c r="AI223" i="36"/>
  <c r="AH223" i="36"/>
  <c r="AG223" i="36"/>
  <c r="AF223" i="36"/>
  <c r="AE223" i="36"/>
  <c r="BN222" i="36"/>
  <c r="BE222" i="36"/>
  <c r="AV222" i="36"/>
  <c r="AM222" i="36"/>
  <c r="AJ222" i="36"/>
  <c r="AI222" i="36"/>
  <c r="AH222" i="36"/>
  <c r="AG222" i="36"/>
  <c r="AF222" i="36"/>
  <c r="AE222" i="36"/>
  <c r="BN221" i="36"/>
  <c r="BM221" i="36"/>
  <c r="BL221" i="36"/>
  <c r="BE221" i="36"/>
  <c r="BD221" i="36"/>
  <c r="BC221" i="36"/>
  <c r="AV221" i="36"/>
  <c r="AU221" i="36"/>
  <c r="AT221" i="36"/>
  <c r="AM221" i="36"/>
  <c r="AL221" i="36"/>
  <c r="AK221" i="36"/>
  <c r="AJ221" i="36"/>
  <c r="AI221" i="36"/>
  <c r="AH221" i="36"/>
  <c r="AG221" i="36"/>
  <c r="AF221" i="36"/>
  <c r="AE221" i="36"/>
  <c r="AC221" i="36"/>
  <c r="AB221" i="36"/>
  <c r="R221" i="36"/>
  <c r="M221" i="36"/>
  <c r="K221" i="36"/>
  <c r="BN220" i="36"/>
  <c r="BE220" i="36"/>
  <c r="AV220" i="36"/>
  <c r="AM220" i="36"/>
  <c r="AJ220" i="36"/>
  <c r="AI220" i="36"/>
  <c r="AH220" i="36"/>
  <c r="AG220" i="36"/>
  <c r="AF220" i="36"/>
  <c r="AE220" i="36"/>
  <c r="BN219" i="36"/>
  <c r="BE219" i="36"/>
  <c r="AV219" i="36"/>
  <c r="AM219" i="36"/>
  <c r="AJ219" i="36"/>
  <c r="AI219" i="36"/>
  <c r="AH219" i="36"/>
  <c r="AG219" i="36"/>
  <c r="AF219" i="36"/>
  <c r="AE219" i="36"/>
  <c r="BN218" i="36"/>
  <c r="BE218" i="36"/>
  <c r="AV218" i="36"/>
  <c r="AM218" i="36"/>
  <c r="AD218" i="36" s="1"/>
  <c r="AJ218" i="36"/>
  <c r="AI218" i="36"/>
  <c r="AH218" i="36"/>
  <c r="AG218" i="36"/>
  <c r="AF218" i="36"/>
  <c r="AE218" i="36"/>
  <c r="BN217" i="36"/>
  <c r="BM217" i="36"/>
  <c r="BL217" i="36"/>
  <c r="BE217" i="36"/>
  <c r="BD217" i="36"/>
  <c r="BC217" i="36"/>
  <c r="AV217" i="36"/>
  <c r="AU217" i="36"/>
  <c r="AT217" i="36"/>
  <c r="AM217" i="36"/>
  <c r="AL217" i="36"/>
  <c r="AK217" i="36"/>
  <c r="AJ217" i="36"/>
  <c r="AI217" i="36"/>
  <c r="AH217" i="36"/>
  <c r="AG217" i="36"/>
  <c r="AF217" i="36"/>
  <c r="AE217" i="36"/>
  <c r="AD217" i="36"/>
  <c r="AC217" i="36"/>
  <c r="AB217" i="36"/>
  <c r="R217" i="36"/>
  <c r="M217" i="36"/>
  <c r="K217" i="36"/>
  <c r="BN216" i="36"/>
  <c r="BE216" i="36"/>
  <c r="AV216" i="36"/>
  <c r="AM216" i="36"/>
  <c r="AD216" i="36" s="1"/>
  <c r="AJ216" i="36"/>
  <c r="AI216" i="36"/>
  <c r="AH216" i="36"/>
  <c r="AG216" i="36"/>
  <c r="AF216" i="36"/>
  <c r="AE216" i="36"/>
  <c r="BN215" i="36"/>
  <c r="BE215" i="36"/>
  <c r="AV215" i="36"/>
  <c r="AM215" i="36"/>
  <c r="AJ215" i="36"/>
  <c r="AI215" i="36"/>
  <c r="AH215" i="36"/>
  <c r="AG215" i="36"/>
  <c r="AF215" i="36"/>
  <c r="AE215" i="36"/>
  <c r="BN214" i="36"/>
  <c r="BE214" i="36"/>
  <c r="AV214" i="36"/>
  <c r="AM214" i="36"/>
  <c r="AJ214" i="36"/>
  <c r="AI214" i="36"/>
  <c r="AH214" i="36"/>
  <c r="AG214" i="36"/>
  <c r="AF214" i="36"/>
  <c r="AE214" i="36"/>
  <c r="BN213" i="36"/>
  <c r="BM213" i="36"/>
  <c r="BL213" i="36"/>
  <c r="BE213" i="36"/>
  <c r="BD213" i="36"/>
  <c r="BC213" i="36"/>
  <c r="AV213" i="36"/>
  <c r="AU213" i="36"/>
  <c r="AT213" i="36"/>
  <c r="AM213" i="36"/>
  <c r="AD213" i="36" s="1"/>
  <c r="AL213" i="36"/>
  <c r="AK213" i="36"/>
  <c r="AJ213" i="36"/>
  <c r="AI213" i="36"/>
  <c r="AH213" i="36"/>
  <c r="AG213" i="36"/>
  <c r="AF213" i="36"/>
  <c r="AE213" i="36"/>
  <c r="AC213" i="36"/>
  <c r="AB213" i="36"/>
  <c r="R213" i="36"/>
  <c r="M213" i="36"/>
  <c r="K213" i="36"/>
  <c r="BN212" i="36"/>
  <c r="BE212" i="36"/>
  <c r="AV212" i="36"/>
  <c r="AD212" i="36" s="1"/>
  <c r="AM212" i="36"/>
  <c r="AJ212" i="36"/>
  <c r="AI212" i="36"/>
  <c r="AH212" i="36"/>
  <c r="AG212" i="36"/>
  <c r="AF212" i="36"/>
  <c r="AE212" i="36"/>
  <c r="BN211" i="36"/>
  <c r="BE211" i="36"/>
  <c r="AV211" i="36"/>
  <c r="AM211" i="36"/>
  <c r="AJ211" i="36"/>
  <c r="AI211" i="36"/>
  <c r="AH211" i="36"/>
  <c r="AG211" i="36"/>
  <c r="AF211" i="36"/>
  <c r="AE211" i="36"/>
  <c r="BN210" i="36"/>
  <c r="BE210" i="36"/>
  <c r="AV210" i="36"/>
  <c r="AM210" i="36"/>
  <c r="AD210" i="36" s="1"/>
  <c r="AJ210" i="36"/>
  <c r="AI210" i="36"/>
  <c r="AH210" i="36"/>
  <c r="AG210" i="36"/>
  <c r="AF210" i="36"/>
  <c r="AE210" i="36"/>
  <c r="BN209" i="36"/>
  <c r="BM209" i="36"/>
  <c r="BL209" i="36"/>
  <c r="BE209" i="36"/>
  <c r="BD209" i="36"/>
  <c r="BC209" i="36"/>
  <c r="AV209" i="36"/>
  <c r="AU209" i="36"/>
  <c r="AT209" i="36"/>
  <c r="AM209" i="36"/>
  <c r="AL209" i="36"/>
  <c r="AK209" i="36"/>
  <c r="AJ209" i="36"/>
  <c r="AI209" i="36"/>
  <c r="AH209" i="36"/>
  <c r="AG209" i="36"/>
  <c r="AF209" i="36"/>
  <c r="AE209" i="36"/>
  <c r="AC209" i="36"/>
  <c r="AB209" i="36"/>
  <c r="R209" i="36"/>
  <c r="M209" i="36"/>
  <c r="K209" i="36"/>
  <c r="BN208" i="36"/>
  <c r="BE208" i="36"/>
  <c r="AV208" i="36"/>
  <c r="AM208" i="36"/>
  <c r="AJ208" i="36"/>
  <c r="AI208" i="36"/>
  <c r="AH208" i="36"/>
  <c r="AG208" i="36"/>
  <c r="AF208" i="36"/>
  <c r="AE208" i="36"/>
  <c r="BN207" i="36"/>
  <c r="BE207" i="36"/>
  <c r="AV207" i="36"/>
  <c r="AM207" i="36"/>
  <c r="AD207" i="36" s="1"/>
  <c r="AJ207" i="36"/>
  <c r="AI207" i="36"/>
  <c r="AH207" i="36"/>
  <c r="AG207" i="36"/>
  <c r="AF207" i="36"/>
  <c r="AE207" i="36"/>
  <c r="BN206" i="36"/>
  <c r="BE206" i="36"/>
  <c r="AV206" i="36"/>
  <c r="AM206" i="36"/>
  <c r="AJ206" i="36"/>
  <c r="AI206" i="36"/>
  <c r="AH206" i="36"/>
  <c r="AG206" i="36"/>
  <c r="AF206" i="36"/>
  <c r="AE206" i="36"/>
  <c r="BN205" i="36"/>
  <c r="BM205" i="36"/>
  <c r="BL205" i="36"/>
  <c r="BE205" i="36"/>
  <c r="AD205" i="36" s="1"/>
  <c r="BD205" i="36"/>
  <c r="BC205" i="36"/>
  <c r="AV205" i="36"/>
  <c r="AU205" i="36"/>
  <c r="AT205" i="36"/>
  <c r="AM205" i="36"/>
  <c r="AL205" i="36"/>
  <c r="AK205" i="36"/>
  <c r="AJ205" i="36"/>
  <c r="AI205" i="36"/>
  <c r="AH205" i="36"/>
  <c r="AG205" i="36"/>
  <c r="AF205" i="36"/>
  <c r="AE205" i="36"/>
  <c r="AC205" i="36"/>
  <c r="AB205" i="36"/>
  <c r="R205" i="36"/>
  <c r="M205" i="36"/>
  <c r="K205" i="36"/>
  <c r="BX199" i="36"/>
  <c r="BF199" i="36"/>
  <c r="AN199" i="36"/>
  <c r="W199" i="36"/>
  <c r="BX198" i="36"/>
  <c r="BF198" i="36"/>
  <c r="AN198" i="36"/>
  <c r="W198" i="36"/>
  <c r="BX197" i="36"/>
  <c r="BF197" i="36"/>
  <c r="AN197" i="36"/>
  <c r="W197" i="36"/>
  <c r="BX196" i="36"/>
  <c r="BF196" i="36"/>
  <c r="AN196" i="36"/>
  <c r="W196" i="36"/>
  <c r="BN194" i="36"/>
  <c r="BE194" i="36"/>
  <c r="AV194" i="36"/>
  <c r="AM194" i="36"/>
  <c r="AJ194" i="36"/>
  <c r="AI194" i="36"/>
  <c r="AH194" i="36"/>
  <c r="AG194" i="36"/>
  <c r="AF194" i="36"/>
  <c r="AE194" i="36"/>
  <c r="BN193" i="36"/>
  <c r="BE193" i="36"/>
  <c r="AV193" i="36"/>
  <c r="AM193" i="36"/>
  <c r="AJ193" i="36"/>
  <c r="AI193" i="36"/>
  <c r="AH193" i="36"/>
  <c r="AG193" i="36"/>
  <c r="AF193" i="36"/>
  <c r="AE193" i="36"/>
  <c r="BN192" i="36"/>
  <c r="BE192" i="36"/>
  <c r="AV192" i="36"/>
  <c r="AM192" i="36"/>
  <c r="AJ192" i="36"/>
  <c r="AI192" i="36"/>
  <c r="AH192" i="36"/>
  <c r="AG192" i="36"/>
  <c r="AF192" i="36"/>
  <c r="AE192" i="36"/>
  <c r="BN191" i="36"/>
  <c r="BM191" i="36"/>
  <c r="BL191" i="36"/>
  <c r="BE191" i="36"/>
  <c r="BD191" i="36"/>
  <c r="BC191" i="36"/>
  <c r="AV191" i="36"/>
  <c r="AD191" i="36" s="1"/>
  <c r="AU191" i="36"/>
  <c r="AT191" i="36"/>
  <c r="AM191" i="36"/>
  <c r="AL191" i="36"/>
  <c r="AK191" i="36"/>
  <c r="AJ191" i="36"/>
  <c r="AI191" i="36"/>
  <c r="AH191" i="36"/>
  <c r="AG191" i="36"/>
  <c r="AF191" i="36"/>
  <c r="AE191" i="36"/>
  <c r="AC191" i="36"/>
  <c r="AB191" i="36"/>
  <c r="R191" i="36"/>
  <c r="M191" i="36"/>
  <c r="K191" i="36"/>
  <c r="BN190" i="36"/>
  <c r="BE190" i="36"/>
  <c r="AV190" i="36"/>
  <c r="AM190" i="36"/>
  <c r="AJ190" i="36"/>
  <c r="AI190" i="36"/>
  <c r="AH190" i="36"/>
  <c r="AG190" i="36"/>
  <c r="AF190" i="36"/>
  <c r="AE190" i="36"/>
  <c r="BN189" i="36"/>
  <c r="BE189" i="36"/>
  <c r="AV189" i="36"/>
  <c r="AM189" i="36"/>
  <c r="AJ189" i="36"/>
  <c r="AI189" i="36"/>
  <c r="AH189" i="36"/>
  <c r="AG189" i="36"/>
  <c r="AF189" i="36"/>
  <c r="AE189" i="36"/>
  <c r="BN188" i="36"/>
  <c r="BE188" i="36"/>
  <c r="AV188" i="36"/>
  <c r="AM188" i="36"/>
  <c r="AJ188" i="36"/>
  <c r="AI188" i="36"/>
  <c r="AH188" i="36"/>
  <c r="AG188" i="36"/>
  <c r="AF188" i="36"/>
  <c r="AE188" i="36"/>
  <c r="BN187" i="36"/>
  <c r="BM187" i="36"/>
  <c r="BL187" i="36"/>
  <c r="BE187" i="36"/>
  <c r="BD187" i="36"/>
  <c r="BC187" i="36"/>
  <c r="AV187" i="36"/>
  <c r="AU187" i="36"/>
  <c r="AT187" i="36"/>
  <c r="AM187" i="36"/>
  <c r="AL187" i="36"/>
  <c r="AK187" i="36"/>
  <c r="AJ187" i="36"/>
  <c r="AI187" i="36"/>
  <c r="AH187" i="36"/>
  <c r="AG187" i="36"/>
  <c r="AF187" i="36"/>
  <c r="AE187" i="36"/>
  <c r="AC187" i="36"/>
  <c r="AB187" i="36"/>
  <c r="R187" i="36"/>
  <c r="M187" i="36"/>
  <c r="K187" i="36"/>
  <c r="BN186" i="36"/>
  <c r="BE186" i="36"/>
  <c r="AD186" i="36" s="1"/>
  <c r="AV186" i="36"/>
  <c r="AM186" i="36"/>
  <c r="AJ186" i="36"/>
  <c r="AI186" i="36"/>
  <c r="AH186" i="36"/>
  <c r="AG186" i="36"/>
  <c r="AF186" i="36"/>
  <c r="AE186" i="36"/>
  <c r="BN185" i="36"/>
  <c r="BE185" i="36"/>
  <c r="AV185" i="36"/>
  <c r="AD185" i="36" s="1"/>
  <c r="AM185" i="36"/>
  <c r="AJ185" i="36"/>
  <c r="AI185" i="36"/>
  <c r="AH185" i="36"/>
  <c r="AG185" i="36"/>
  <c r="AF185" i="36"/>
  <c r="AE185" i="36"/>
  <c r="BN184" i="36"/>
  <c r="BE184" i="36"/>
  <c r="AV184" i="36"/>
  <c r="AM184" i="36"/>
  <c r="AJ184" i="36"/>
  <c r="AI184" i="36"/>
  <c r="AH184" i="36"/>
  <c r="AG184" i="36"/>
  <c r="AF184" i="36"/>
  <c r="AE184" i="36"/>
  <c r="BN183" i="36"/>
  <c r="BM183" i="36"/>
  <c r="BL183" i="36"/>
  <c r="BE183" i="36"/>
  <c r="AD183" i="36" s="1"/>
  <c r="BD183" i="36"/>
  <c r="BC183" i="36"/>
  <c r="AV183" i="36"/>
  <c r="AU183" i="36"/>
  <c r="AT183" i="36"/>
  <c r="AM183" i="36"/>
  <c r="AL183" i="36"/>
  <c r="AK183" i="36"/>
  <c r="AJ183" i="36"/>
  <c r="AI183" i="36"/>
  <c r="AH183" i="36"/>
  <c r="AG183" i="36"/>
  <c r="AF183" i="36"/>
  <c r="AE183" i="36"/>
  <c r="AC183" i="36"/>
  <c r="AB183" i="36"/>
  <c r="R183" i="36"/>
  <c r="M183" i="36"/>
  <c r="K183" i="36"/>
  <c r="BN182" i="36"/>
  <c r="BE182" i="36"/>
  <c r="AV182" i="36"/>
  <c r="AM182" i="36"/>
  <c r="AJ182" i="36"/>
  <c r="AI182" i="36"/>
  <c r="AH182" i="36"/>
  <c r="AG182" i="36"/>
  <c r="AF182" i="36"/>
  <c r="AE182" i="36"/>
  <c r="BN181" i="36"/>
  <c r="BE181" i="36"/>
  <c r="AV181" i="36"/>
  <c r="AM181" i="36"/>
  <c r="AJ181" i="36"/>
  <c r="AI181" i="36"/>
  <c r="AH181" i="36"/>
  <c r="AG181" i="36"/>
  <c r="AF181" i="36"/>
  <c r="AE181" i="36"/>
  <c r="BN180" i="36"/>
  <c r="BE180" i="36"/>
  <c r="AV180" i="36"/>
  <c r="AM180" i="36"/>
  <c r="AJ180" i="36"/>
  <c r="AI180" i="36"/>
  <c r="AH180" i="36"/>
  <c r="AG180" i="36"/>
  <c r="AF180" i="36"/>
  <c r="AE180" i="36"/>
  <c r="BN179" i="36"/>
  <c r="BM179" i="36"/>
  <c r="BL179" i="36"/>
  <c r="BE179" i="36"/>
  <c r="BD179" i="36"/>
  <c r="BC179" i="36"/>
  <c r="AV179" i="36"/>
  <c r="AU179" i="36"/>
  <c r="AT179" i="36"/>
  <c r="AM179" i="36"/>
  <c r="AL179" i="36"/>
  <c r="AK179" i="36"/>
  <c r="AJ179" i="36"/>
  <c r="AI179" i="36"/>
  <c r="AH179" i="36"/>
  <c r="AG179" i="36"/>
  <c r="AF179" i="36"/>
  <c r="AE179" i="36"/>
  <c r="AC179" i="36"/>
  <c r="AB179" i="36"/>
  <c r="R179" i="36"/>
  <c r="M179" i="36"/>
  <c r="K179" i="36"/>
  <c r="BN178" i="36"/>
  <c r="BE178" i="36"/>
  <c r="AV178" i="36"/>
  <c r="AM178" i="36"/>
  <c r="AJ178" i="36"/>
  <c r="AI178" i="36"/>
  <c r="AH178" i="36"/>
  <c r="AG178" i="36"/>
  <c r="AF178" i="36"/>
  <c r="AE178" i="36"/>
  <c r="BN177" i="36"/>
  <c r="BE177" i="36"/>
  <c r="AV177" i="36"/>
  <c r="AM177" i="36"/>
  <c r="AD177" i="36" s="1"/>
  <c r="AJ177" i="36"/>
  <c r="AI177" i="36"/>
  <c r="AH177" i="36"/>
  <c r="AG177" i="36"/>
  <c r="AF177" i="36"/>
  <c r="AE177" i="36"/>
  <c r="BN176" i="36"/>
  <c r="BE176" i="36"/>
  <c r="AV176" i="36"/>
  <c r="AM176" i="36"/>
  <c r="AJ176" i="36"/>
  <c r="AI176" i="36"/>
  <c r="AH176" i="36"/>
  <c r="AG176" i="36"/>
  <c r="AF176" i="36"/>
  <c r="AE176" i="36"/>
  <c r="BN175" i="36"/>
  <c r="BM175" i="36"/>
  <c r="BL175" i="36"/>
  <c r="BE175" i="36"/>
  <c r="AD175" i="36" s="1"/>
  <c r="BD175" i="36"/>
  <c r="BC175" i="36"/>
  <c r="AV175" i="36"/>
  <c r="AU175" i="36"/>
  <c r="AT175" i="36"/>
  <c r="AM175" i="36"/>
  <c r="AL175" i="36"/>
  <c r="AK175" i="36"/>
  <c r="AJ175" i="36"/>
  <c r="AI175" i="36"/>
  <c r="AH175" i="36"/>
  <c r="AG175" i="36"/>
  <c r="AF175" i="36"/>
  <c r="AE175" i="36"/>
  <c r="AC175" i="36"/>
  <c r="AB175" i="36"/>
  <c r="R175" i="36"/>
  <c r="M175" i="36"/>
  <c r="K175" i="36"/>
  <c r="BN174" i="36"/>
  <c r="BE174" i="36"/>
  <c r="AV174" i="36"/>
  <c r="AM174" i="36"/>
  <c r="AJ174" i="36"/>
  <c r="AI174" i="36"/>
  <c r="AH174" i="36"/>
  <c r="AG174" i="36"/>
  <c r="AF174" i="36"/>
  <c r="AE174" i="36"/>
  <c r="BN173" i="36"/>
  <c r="BE173" i="36"/>
  <c r="AV173" i="36"/>
  <c r="AM173" i="36"/>
  <c r="AJ173" i="36"/>
  <c r="AI173" i="36"/>
  <c r="AH173" i="36"/>
  <c r="AG173" i="36"/>
  <c r="AF173" i="36"/>
  <c r="AE173" i="36"/>
  <c r="BN172" i="36"/>
  <c r="BE172" i="36"/>
  <c r="AV172" i="36"/>
  <c r="AM172" i="36"/>
  <c r="AD172" i="36" s="1"/>
  <c r="AJ172" i="36"/>
  <c r="AI172" i="36"/>
  <c r="AH172" i="36"/>
  <c r="AG172" i="36"/>
  <c r="AF172" i="36"/>
  <c r="AE172" i="36"/>
  <c r="BN171" i="36"/>
  <c r="BM171" i="36"/>
  <c r="BL171" i="36"/>
  <c r="BE171" i="36"/>
  <c r="BD171" i="36"/>
  <c r="BC171" i="36"/>
  <c r="AV171" i="36"/>
  <c r="AU171" i="36"/>
  <c r="AT171" i="36"/>
  <c r="AM171" i="36"/>
  <c r="AD171" i="36" s="1"/>
  <c r="AL171" i="36"/>
  <c r="AK171" i="36"/>
  <c r="AJ171" i="36"/>
  <c r="AI171" i="36"/>
  <c r="AH171" i="36"/>
  <c r="AG171" i="36"/>
  <c r="AF171" i="36"/>
  <c r="AE171" i="36"/>
  <c r="AC171" i="36"/>
  <c r="AB171" i="36"/>
  <c r="R171" i="36"/>
  <c r="M171" i="36"/>
  <c r="K171" i="36"/>
  <c r="BN170" i="36"/>
  <c r="BE170" i="36"/>
  <c r="AV170" i="36"/>
  <c r="AD170" i="36" s="1"/>
  <c r="AM170" i="36"/>
  <c r="AJ170" i="36"/>
  <c r="AI170" i="36"/>
  <c r="AH170" i="36"/>
  <c r="AG170" i="36"/>
  <c r="AF170" i="36"/>
  <c r="AE170" i="36"/>
  <c r="BN169" i="36"/>
  <c r="BE169" i="36"/>
  <c r="AV169" i="36"/>
  <c r="AM169" i="36"/>
  <c r="AD169" i="36" s="1"/>
  <c r="AJ169" i="36"/>
  <c r="AI169" i="36"/>
  <c r="AH169" i="36"/>
  <c r="AG169" i="36"/>
  <c r="AF169" i="36"/>
  <c r="AE169" i="36"/>
  <c r="BN168" i="36"/>
  <c r="BE168" i="36"/>
  <c r="AV168" i="36"/>
  <c r="AM168" i="36"/>
  <c r="AJ168" i="36"/>
  <c r="AI168" i="36"/>
  <c r="AH168" i="36"/>
  <c r="AG168" i="36"/>
  <c r="AF168" i="36"/>
  <c r="AE168" i="36"/>
  <c r="BN167" i="36"/>
  <c r="BM167" i="36"/>
  <c r="BL167" i="36"/>
  <c r="BE167" i="36"/>
  <c r="BD167" i="36"/>
  <c r="BC167" i="36"/>
  <c r="AV167" i="36"/>
  <c r="AU167" i="36"/>
  <c r="AT167" i="36"/>
  <c r="AM167" i="36"/>
  <c r="AL167" i="36"/>
  <c r="AK167" i="36"/>
  <c r="AJ167" i="36"/>
  <c r="AI167" i="36"/>
  <c r="AH167" i="36"/>
  <c r="AG167" i="36"/>
  <c r="AF167" i="36"/>
  <c r="AE167" i="36"/>
  <c r="AC167" i="36"/>
  <c r="AB167" i="36"/>
  <c r="R167" i="36"/>
  <c r="M167" i="36"/>
  <c r="K167" i="36"/>
  <c r="BN166" i="36"/>
  <c r="BE166" i="36"/>
  <c r="AV166" i="36"/>
  <c r="AM166" i="36"/>
  <c r="AJ166" i="36"/>
  <c r="AI166" i="36"/>
  <c r="AH166" i="36"/>
  <c r="AG166" i="36"/>
  <c r="AF166" i="36"/>
  <c r="AE166" i="36"/>
  <c r="BN165" i="36"/>
  <c r="BE165" i="36"/>
  <c r="AV165" i="36"/>
  <c r="AM165" i="36"/>
  <c r="AJ165" i="36"/>
  <c r="AI165" i="36"/>
  <c r="AH165" i="36"/>
  <c r="AG165" i="36"/>
  <c r="AF165" i="36"/>
  <c r="AE165" i="36"/>
  <c r="BN164" i="36"/>
  <c r="BE164" i="36"/>
  <c r="AV164" i="36"/>
  <c r="AM164" i="36"/>
  <c r="AD164" i="36" s="1"/>
  <c r="AJ164" i="36"/>
  <c r="AI164" i="36"/>
  <c r="AH164" i="36"/>
  <c r="AG164" i="36"/>
  <c r="AF164" i="36"/>
  <c r="AE164" i="36"/>
  <c r="BN163" i="36"/>
  <c r="BM163" i="36"/>
  <c r="BL163" i="36"/>
  <c r="BE163" i="36"/>
  <c r="BD163" i="36"/>
  <c r="BC163" i="36"/>
  <c r="AV163" i="36"/>
  <c r="AU163" i="36"/>
  <c r="AT163" i="36"/>
  <c r="AM163" i="36"/>
  <c r="AL163" i="36"/>
  <c r="AK163" i="36"/>
  <c r="AJ163" i="36"/>
  <c r="AI163" i="36"/>
  <c r="AH163" i="36"/>
  <c r="AG163" i="36"/>
  <c r="AF163" i="36"/>
  <c r="AE163" i="36"/>
  <c r="AC163" i="36"/>
  <c r="AB163" i="36"/>
  <c r="R163" i="36"/>
  <c r="M163" i="36"/>
  <c r="K163" i="36"/>
  <c r="BN162" i="36"/>
  <c r="BE162" i="36"/>
  <c r="AV162" i="36"/>
  <c r="AM162" i="36"/>
  <c r="AJ162" i="36"/>
  <c r="AI162" i="36"/>
  <c r="AH162" i="36"/>
  <c r="AG162" i="36"/>
  <c r="AF162" i="36"/>
  <c r="AE162" i="36"/>
  <c r="BN161" i="36"/>
  <c r="BE161" i="36"/>
  <c r="AV161" i="36"/>
  <c r="AM161" i="36"/>
  <c r="AJ161" i="36"/>
  <c r="AI161" i="36"/>
  <c r="AH161" i="36"/>
  <c r="AG161" i="36"/>
  <c r="AF161" i="36"/>
  <c r="AE161" i="36"/>
  <c r="BN160" i="36"/>
  <c r="BE160" i="36"/>
  <c r="AV160" i="36"/>
  <c r="AM160" i="36"/>
  <c r="AD160" i="36" s="1"/>
  <c r="AJ160" i="36"/>
  <c r="AI160" i="36"/>
  <c r="AH160" i="36"/>
  <c r="AG160" i="36"/>
  <c r="AF160" i="36"/>
  <c r="AE160" i="36"/>
  <c r="BN159" i="36"/>
  <c r="BM159" i="36"/>
  <c r="BL159" i="36"/>
  <c r="BE159" i="36"/>
  <c r="BD159" i="36"/>
  <c r="BC159" i="36"/>
  <c r="AV159" i="36"/>
  <c r="AU159" i="36"/>
  <c r="AT159" i="36"/>
  <c r="AM159" i="36"/>
  <c r="AL159" i="36"/>
  <c r="AK159" i="36"/>
  <c r="AJ159" i="36"/>
  <c r="AI159" i="36"/>
  <c r="AH159" i="36"/>
  <c r="AG159" i="36"/>
  <c r="AF159" i="36"/>
  <c r="AE159" i="36"/>
  <c r="AD159" i="36"/>
  <c r="AC159" i="36"/>
  <c r="AB159" i="36"/>
  <c r="R159" i="36"/>
  <c r="M159" i="36"/>
  <c r="K159" i="36"/>
  <c r="BN158" i="36"/>
  <c r="BE158" i="36"/>
  <c r="AV158" i="36"/>
  <c r="AM158" i="36"/>
  <c r="AJ158" i="36"/>
  <c r="AI158" i="36"/>
  <c r="AH158" i="36"/>
  <c r="AG158" i="36"/>
  <c r="AF158" i="36"/>
  <c r="AE158" i="36"/>
  <c r="BN157" i="36"/>
  <c r="BE157" i="36"/>
  <c r="AV157" i="36"/>
  <c r="AM157" i="36"/>
  <c r="AJ157" i="36"/>
  <c r="AI157" i="36"/>
  <c r="AH157" i="36"/>
  <c r="AG157" i="36"/>
  <c r="AF157" i="36"/>
  <c r="AE157" i="36"/>
  <c r="BN156" i="36"/>
  <c r="BE156" i="36"/>
  <c r="AV156" i="36"/>
  <c r="AM156" i="36"/>
  <c r="AJ156" i="36"/>
  <c r="AI156" i="36"/>
  <c r="AH156" i="36"/>
  <c r="AG156" i="36"/>
  <c r="AF156" i="36"/>
  <c r="AE156" i="36"/>
  <c r="BN155" i="36"/>
  <c r="BM155" i="36"/>
  <c r="BL155" i="36"/>
  <c r="BE155" i="36"/>
  <c r="BD155" i="36"/>
  <c r="BC155" i="36"/>
  <c r="AV155" i="36"/>
  <c r="AU155" i="36"/>
  <c r="AT155" i="36"/>
  <c r="AM155" i="36"/>
  <c r="AL155" i="36"/>
  <c r="AK155" i="36"/>
  <c r="AJ155" i="36"/>
  <c r="AI155" i="36"/>
  <c r="AH155" i="36"/>
  <c r="AG155" i="36"/>
  <c r="AF155" i="36"/>
  <c r="AE155" i="36"/>
  <c r="AC155" i="36"/>
  <c r="AB155" i="36"/>
  <c r="R155" i="36"/>
  <c r="M155" i="36"/>
  <c r="K155" i="36"/>
  <c r="BN154" i="36"/>
  <c r="BE154" i="36"/>
  <c r="AV154" i="36"/>
  <c r="AM154" i="36"/>
  <c r="AD154" i="36" s="1"/>
  <c r="AJ154" i="36"/>
  <c r="AI154" i="36"/>
  <c r="AH154" i="36"/>
  <c r="AG154" i="36"/>
  <c r="AF154" i="36"/>
  <c r="AE154" i="36"/>
  <c r="BN153" i="36"/>
  <c r="BE153" i="36"/>
  <c r="AV153" i="36"/>
  <c r="AD153" i="36" s="1"/>
  <c r="AM153" i="36"/>
  <c r="AJ153" i="36"/>
  <c r="AI153" i="36"/>
  <c r="AH153" i="36"/>
  <c r="AG153" i="36"/>
  <c r="AF153" i="36"/>
  <c r="AE153" i="36"/>
  <c r="BN152" i="36"/>
  <c r="BE152" i="36"/>
  <c r="AV152" i="36"/>
  <c r="AM152" i="36"/>
  <c r="AJ152" i="36"/>
  <c r="AI152" i="36"/>
  <c r="AH152" i="36"/>
  <c r="AG152" i="36"/>
  <c r="AF152" i="36"/>
  <c r="AE152" i="36"/>
  <c r="BN151" i="36"/>
  <c r="BM151" i="36"/>
  <c r="BL151" i="36"/>
  <c r="BE151" i="36"/>
  <c r="AD151" i="36" s="1"/>
  <c r="BD151" i="36"/>
  <c r="BC151" i="36"/>
  <c r="AV151" i="36"/>
  <c r="AU151" i="36"/>
  <c r="AT151" i="36"/>
  <c r="AM151" i="36"/>
  <c r="AL151" i="36"/>
  <c r="AK151" i="36"/>
  <c r="AJ151" i="36"/>
  <c r="AI151" i="36"/>
  <c r="AH151" i="36"/>
  <c r="AG151" i="36"/>
  <c r="AF151" i="36"/>
  <c r="AE151" i="36"/>
  <c r="AC151" i="36"/>
  <c r="AB151" i="36"/>
  <c r="R151" i="36"/>
  <c r="M151" i="36"/>
  <c r="K151" i="36"/>
  <c r="BN150" i="36"/>
  <c r="BE150" i="36"/>
  <c r="AV150" i="36"/>
  <c r="AM150" i="36"/>
  <c r="AJ150" i="36"/>
  <c r="AI150" i="36"/>
  <c r="AH150" i="36"/>
  <c r="AG150" i="36"/>
  <c r="AF150" i="36"/>
  <c r="AE150" i="36"/>
  <c r="BN149" i="36"/>
  <c r="BE149" i="36"/>
  <c r="AV149" i="36"/>
  <c r="AM149" i="36"/>
  <c r="AJ149" i="36"/>
  <c r="AI149" i="36"/>
  <c r="AH149" i="36"/>
  <c r="AG149" i="36"/>
  <c r="AF149" i="36"/>
  <c r="AE149" i="36"/>
  <c r="BN148" i="36"/>
  <c r="BE148" i="36"/>
  <c r="AV148" i="36"/>
  <c r="AM148" i="36"/>
  <c r="AJ148" i="36"/>
  <c r="AI148" i="36"/>
  <c r="AH148" i="36"/>
  <c r="AG148" i="36"/>
  <c r="AF148" i="36"/>
  <c r="AE148" i="36"/>
  <c r="BN147" i="36"/>
  <c r="BM147" i="36"/>
  <c r="BL147" i="36"/>
  <c r="BE147" i="36"/>
  <c r="BD147" i="36"/>
  <c r="BC147" i="36"/>
  <c r="AV147" i="36"/>
  <c r="AU147" i="36"/>
  <c r="AT147" i="36"/>
  <c r="AM147" i="36"/>
  <c r="AL147" i="36"/>
  <c r="AK147" i="36"/>
  <c r="AJ147" i="36"/>
  <c r="AI147" i="36"/>
  <c r="AH147" i="36"/>
  <c r="AG147" i="36"/>
  <c r="AF147" i="36"/>
  <c r="AE147" i="36"/>
  <c r="AC147" i="36"/>
  <c r="AB147" i="36"/>
  <c r="R147" i="36"/>
  <c r="M147" i="36"/>
  <c r="K147" i="36"/>
  <c r="BN146" i="36"/>
  <c r="BE146" i="36"/>
  <c r="AV146" i="36"/>
  <c r="AM146" i="36"/>
  <c r="AD146" i="36" s="1"/>
  <c r="AJ146" i="36"/>
  <c r="AI146" i="36"/>
  <c r="AH146" i="36"/>
  <c r="AG146" i="36"/>
  <c r="AF146" i="36"/>
  <c r="AE146" i="36"/>
  <c r="BN145" i="36"/>
  <c r="BE145" i="36"/>
  <c r="AV145" i="36"/>
  <c r="AM145" i="36"/>
  <c r="AJ145" i="36"/>
  <c r="AI145" i="36"/>
  <c r="AH145" i="36"/>
  <c r="AG145" i="36"/>
  <c r="AF145" i="36"/>
  <c r="AE145" i="36"/>
  <c r="BN144" i="36"/>
  <c r="BE144" i="36"/>
  <c r="AV144" i="36"/>
  <c r="AM144" i="36"/>
  <c r="AJ144" i="36"/>
  <c r="AI144" i="36"/>
  <c r="AH144" i="36"/>
  <c r="AG144" i="36"/>
  <c r="AF144" i="36"/>
  <c r="AE144" i="36"/>
  <c r="BN143" i="36"/>
  <c r="BM143" i="36"/>
  <c r="BL143" i="36"/>
  <c r="BE143" i="36"/>
  <c r="BD143" i="36"/>
  <c r="BC143" i="36"/>
  <c r="AV143" i="36"/>
  <c r="AU143" i="36"/>
  <c r="AT143" i="36"/>
  <c r="AM143" i="36"/>
  <c r="AD143" i="36" s="1"/>
  <c r="AL143" i="36"/>
  <c r="AK143" i="36"/>
  <c r="AJ143" i="36"/>
  <c r="AI143" i="36"/>
  <c r="AH143" i="36"/>
  <c r="AG143" i="36"/>
  <c r="AF143" i="36"/>
  <c r="AE143" i="36"/>
  <c r="AC143" i="36"/>
  <c r="AB143" i="36"/>
  <c r="R143" i="36"/>
  <c r="M143" i="36"/>
  <c r="K143" i="36"/>
  <c r="BN142" i="36"/>
  <c r="BE142" i="36"/>
  <c r="AV142" i="36"/>
  <c r="AM142" i="36"/>
  <c r="AJ142" i="36"/>
  <c r="AI142" i="36"/>
  <c r="AH142" i="36"/>
  <c r="AG142" i="36"/>
  <c r="AF142" i="36"/>
  <c r="AE142" i="36"/>
  <c r="BN141" i="36"/>
  <c r="BE141" i="36"/>
  <c r="AV141" i="36"/>
  <c r="AM141" i="36"/>
  <c r="AD141" i="36" s="1"/>
  <c r="AJ141" i="36"/>
  <c r="AI141" i="36"/>
  <c r="AH141" i="36"/>
  <c r="AG141" i="36"/>
  <c r="AF141" i="36"/>
  <c r="AE141" i="36"/>
  <c r="BN140" i="36"/>
  <c r="BE140" i="36"/>
  <c r="AV140" i="36"/>
  <c r="AM140" i="36"/>
  <c r="AJ140" i="36"/>
  <c r="AI140" i="36"/>
  <c r="AH140" i="36"/>
  <c r="AG140" i="36"/>
  <c r="AF140" i="36"/>
  <c r="AE140" i="36"/>
  <c r="BN139" i="36"/>
  <c r="BM139" i="36"/>
  <c r="BL139" i="36"/>
  <c r="BE139" i="36"/>
  <c r="BD139" i="36"/>
  <c r="BC139" i="36"/>
  <c r="AV139" i="36"/>
  <c r="AU139" i="36"/>
  <c r="AT139" i="36"/>
  <c r="AM139" i="36"/>
  <c r="AL139" i="36"/>
  <c r="AK139" i="36"/>
  <c r="AJ139" i="36"/>
  <c r="AI139" i="36"/>
  <c r="AH139" i="36"/>
  <c r="AG139" i="36"/>
  <c r="AF139" i="36"/>
  <c r="AE139" i="36"/>
  <c r="AC139" i="36"/>
  <c r="AB139" i="36"/>
  <c r="R139" i="36"/>
  <c r="M139" i="36"/>
  <c r="K139" i="36"/>
  <c r="BN138" i="36"/>
  <c r="BE138" i="36"/>
  <c r="AV138" i="36"/>
  <c r="AD138" i="36" s="1"/>
  <c r="AM138" i="36"/>
  <c r="AJ138" i="36"/>
  <c r="AI138" i="36"/>
  <c r="AH138" i="36"/>
  <c r="AG138" i="36"/>
  <c r="AF138" i="36"/>
  <c r="AE138" i="36"/>
  <c r="BN137" i="36"/>
  <c r="BE137" i="36"/>
  <c r="AV137" i="36"/>
  <c r="AM137" i="36"/>
  <c r="AD137" i="36" s="1"/>
  <c r="AJ137" i="36"/>
  <c r="AI137" i="36"/>
  <c r="AH137" i="36"/>
  <c r="AG137" i="36"/>
  <c r="AF137" i="36"/>
  <c r="AE137" i="36"/>
  <c r="BN136" i="36"/>
  <c r="BE136" i="36"/>
  <c r="AV136" i="36"/>
  <c r="AM136" i="36"/>
  <c r="AD136" i="36" s="1"/>
  <c r="AJ136" i="36"/>
  <c r="AI136" i="36"/>
  <c r="AH136" i="36"/>
  <c r="AG136" i="36"/>
  <c r="AF136" i="36"/>
  <c r="AE136" i="36"/>
  <c r="BN135" i="36"/>
  <c r="BM135" i="36"/>
  <c r="BL135" i="36"/>
  <c r="BE135" i="36"/>
  <c r="BD135" i="36"/>
  <c r="BC135" i="36"/>
  <c r="AV135" i="36"/>
  <c r="AU135" i="36"/>
  <c r="AT135" i="36"/>
  <c r="AM135" i="36"/>
  <c r="AL135" i="36"/>
  <c r="AK135" i="36"/>
  <c r="AJ135" i="36"/>
  <c r="AI135" i="36"/>
  <c r="AH135" i="36"/>
  <c r="AG135" i="36"/>
  <c r="AF135" i="36"/>
  <c r="AE135" i="36"/>
  <c r="AC135" i="36"/>
  <c r="AB135" i="36"/>
  <c r="R135" i="36"/>
  <c r="M135" i="36"/>
  <c r="K135" i="36"/>
  <c r="BN134" i="36"/>
  <c r="BE134" i="36"/>
  <c r="AD134" i="36" s="1"/>
  <c r="AV134" i="36"/>
  <c r="AM134" i="36"/>
  <c r="AJ134" i="36"/>
  <c r="AI134" i="36"/>
  <c r="AH134" i="36"/>
  <c r="AG134" i="36"/>
  <c r="AF134" i="36"/>
  <c r="AE134" i="36"/>
  <c r="BN133" i="36"/>
  <c r="BE133" i="36"/>
  <c r="AV133" i="36"/>
  <c r="AM133" i="36"/>
  <c r="AD133" i="36" s="1"/>
  <c r="AJ133" i="36"/>
  <c r="AI133" i="36"/>
  <c r="AH133" i="36"/>
  <c r="AG133" i="36"/>
  <c r="AF133" i="36"/>
  <c r="AE133" i="36"/>
  <c r="BN132" i="36"/>
  <c r="BE132" i="36"/>
  <c r="AV132" i="36"/>
  <c r="AM132" i="36"/>
  <c r="AJ132" i="36"/>
  <c r="AI132" i="36"/>
  <c r="AH132" i="36"/>
  <c r="AG132" i="36"/>
  <c r="AF132" i="36"/>
  <c r="AE132" i="36"/>
  <c r="BN131" i="36"/>
  <c r="BM131" i="36"/>
  <c r="BL131" i="36"/>
  <c r="BE131" i="36"/>
  <c r="AD131" i="36" s="1"/>
  <c r="BD131" i="36"/>
  <c r="BC131" i="36"/>
  <c r="AV131" i="36"/>
  <c r="AU131" i="36"/>
  <c r="AT131" i="36"/>
  <c r="AM131" i="36"/>
  <c r="AL131" i="36"/>
  <c r="AK131" i="36"/>
  <c r="AJ131" i="36"/>
  <c r="AI131" i="36"/>
  <c r="AH131" i="36"/>
  <c r="AG131" i="36"/>
  <c r="AF131" i="36"/>
  <c r="AE131" i="36"/>
  <c r="AC131" i="36"/>
  <c r="AB131" i="36"/>
  <c r="R131" i="36"/>
  <c r="M131" i="36"/>
  <c r="K131" i="36"/>
  <c r="BN130" i="36"/>
  <c r="BE130" i="36"/>
  <c r="AV130" i="36"/>
  <c r="AM130" i="36"/>
  <c r="AJ130" i="36"/>
  <c r="AI130" i="36"/>
  <c r="AH130" i="36"/>
  <c r="AG130" i="36"/>
  <c r="AF130" i="36"/>
  <c r="AE130" i="36"/>
  <c r="BN129" i="36"/>
  <c r="BE129" i="36"/>
  <c r="AV129" i="36"/>
  <c r="AM129" i="36"/>
  <c r="AD129" i="36" s="1"/>
  <c r="AJ129" i="36"/>
  <c r="AI129" i="36"/>
  <c r="AH129" i="36"/>
  <c r="AG129" i="36"/>
  <c r="AF129" i="36"/>
  <c r="AE129" i="36"/>
  <c r="BN128" i="36"/>
  <c r="BE128" i="36"/>
  <c r="AV128" i="36"/>
  <c r="AM128" i="36"/>
  <c r="AJ128" i="36"/>
  <c r="AI128" i="36"/>
  <c r="AH128" i="36"/>
  <c r="AG128" i="36"/>
  <c r="AF128" i="36"/>
  <c r="AE128" i="36"/>
  <c r="BN127" i="36"/>
  <c r="BM127" i="36"/>
  <c r="BL127" i="36"/>
  <c r="BE127" i="36"/>
  <c r="BD127" i="36"/>
  <c r="BC127" i="36"/>
  <c r="AV127" i="36"/>
  <c r="AD127" i="36" s="1"/>
  <c r="AU127" i="36"/>
  <c r="AT127" i="36"/>
  <c r="AM127" i="36"/>
  <c r="AL127" i="36"/>
  <c r="AK127" i="36"/>
  <c r="AJ127" i="36"/>
  <c r="AI127" i="36"/>
  <c r="AH127" i="36"/>
  <c r="AG127" i="36"/>
  <c r="AF127" i="36"/>
  <c r="AE127" i="36"/>
  <c r="AC127" i="36"/>
  <c r="AB127" i="36"/>
  <c r="R127" i="36"/>
  <c r="M127" i="36"/>
  <c r="K127" i="36"/>
  <c r="BN126" i="36"/>
  <c r="BE126" i="36"/>
  <c r="AV126" i="36"/>
  <c r="AM126" i="36"/>
  <c r="AJ126" i="36"/>
  <c r="AI126" i="36"/>
  <c r="AH126" i="36"/>
  <c r="AG126" i="36"/>
  <c r="AF126" i="36"/>
  <c r="AE126" i="36"/>
  <c r="BN125" i="36"/>
  <c r="BE125" i="36"/>
  <c r="AV125" i="36"/>
  <c r="AM125" i="36"/>
  <c r="AJ125" i="36"/>
  <c r="AI125" i="36"/>
  <c r="AH125" i="36"/>
  <c r="AG125" i="36"/>
  <c r="AF125" i="36"/>
  <c r="AE125" i="36"/>
  <c r="BN124" i="36"/>
  <c r="BE124" i="36"/>
  <c r="AV124" i="36"/>
  <c r="AM124" i="36"/>
  <c r="AD124" i="36" s="1"/>
  <c r="AJ124" i="36"/>
  <c r="AI124" i="36"/>
  <c r="AH124" i="36"/>
  <c r="AG124" i="36"/>
  <c r="AF124" i="36"/>
  <c r="AE124" i="36"/>
  <c r="BN123" i="36"/>
  <c r="BM123" i="36"/>
  <c r="BL123" i="36"/>
  <c r="BE123" i="36"/>
  <c r="BD123" i="36"/>
  <c r="BC123" i="36"/>
  <c r="AV123" i="36"/>
  <c r="AU123" i="36"/>
  <c r="AT123" i="36"/>
  <c r="AM123" i="36"/>
  <c r="AL123" i="36"/>
  <c r="AK123" i="36"/>
  <c r="AJ123" i="36"/>
  <c r="AI123" i="36"/>
  <c r="AH123" i="36"/>
  <c r="AG123" i="36"/>
  <c r="AF123" i="36"/>
  <c r="AE123" i="36"/>
  <c r="AC123" i="36"/>
  <c r="AB123" i="36"/>
  <c r="R123" i="36"/>
  <c r="M123" i="36"/>
  <c r="K123" i="36"/>
  <c r="BN122" i="36"/>
  <c r="BE122" i="36"/>
  <c r="AV122" i="36"/>
  <c r="AM122" i="36"/>
  <c r="AD122" i="36" s="1"/>
  <c r="AJ122" i="36"/>
  <c r="AI122" i="36"/>
  <c r="AH122" i="36"/>
  <c r="AG122" i="36"/>
  <c r="AF122" i="36"/>
  <c r="AE122" i="36"/>
  <c r="BN121" i="36"/>
  <c r="BE121" i="36"/>
  <c r="AV121" i="36"/>
  <c r="AM121" i="36"/>
  <c r="AD121" i="36" s="1"/>
  <c r="AJ121" i="36"/>
  <c r="AI121" i="36"/>
  <c r="AH121" i="36"/>
  <c r="AG121" i="36"/>
  <c r="AF121" i="36"/>
  <c r="AE121" i="36"/>
  <c r="BN120" i="36"/>
  <c r="AD120" i="36" s="1"/>
  <c r="BE120" i="36"/>
  <c r="AV120" i="36"/>
  <c r="AM120" i="36"/>
  <c r="AJ120" i="36"/>
  <c r="AI120" i="36"/>
  <c r="AH120" i="36"/>
  <c r="AG120" i="36"/>
  <c r="AF120" i="36"/>
  <c r="AE120" i="36"/>
  <c r="BN119" i="36"/>
  <c r="BM119" i="36"/>
  <c r="BL119" i="36"/>
  <c r="BE119" i="36"/>
  <c r="BD119" i="36"/>
  <c r="BC119" i="36"/>
  <c r="AV119" i="36"/>
  <c r="AU119" i="36"/>
  <c r="AT119" i="36"/>
  <c r="AM119" i="36"/>
  <c r="AL119" i="36"/>
  <c r="AK119" i="36"/>
  <c r="AJ119" i="36"/>
  <c r="AI119" i="36"/>
  <c r="AH119" i="36"/>
  <c r="AG119" i="36"/>
  <c r="AF119" i="36"/>
  <c r="AE119" i="36"/>
  <c r="AC119" i="36"/>
  <c r="AB119" i="36"/>
  <c r="R119" i="36"/>
  <c r="M119" i="36"/>
  <c r="K119" i="36"/>
  <c r="BN118" i="36"/>
  <c r="BE118" i="36"/>
  <c r="AV118" i="36"/>
  <c r="AM118" i="36"/>
  <c r="AJ118" i="36"/>
  <c r="AI118" i="36"/>
  <c r="AH118" i="36"/>
  <c r="AG118" i="36"/>
  <c r="AF118" i="36"/>
  <c r="AE118" i="36"/>
  <c r="BN117" i="36"/>
  <c r="BE117" i="36"/>
  <c r="AV117" i="36"/>
  <c r="AM117" i="36"/>
  <c r="AJ117" i="36"/>
  <c r="AI117" i="36"/>
  <c r="AH117" i="36"/>
  <c r="AG117" i="36"/>
  <c r="AF117" i="36"/>
  <c r="AE117" i="36"/>
  <c r="BN116" i="36"/>
  <c r="BE116" i="36"/>
  <c r="AV116" i="36"/>
  <c r="AM116" i="36"/>
  <c r="AD116" i="36" s="1"/>
  <c r="AJ116" i="36"/>
  <c r="AI116" i="36"/>
  <c r="AH116" i="36"/>
  <c r="AG116" i="36"/>
  <c r="AF116" i="36"/>
  <c r="AE116" i="36"/>
  <c r="BN115" i="36"/>
  <c r="BM115" i="36"/>
  <c r="BL115" i="36"/>
  <c r="BE115" i="36"/>
  <c r="AD115" i="36" s="1"/>
  <c r="BD115" i="36"/>
  <c r="BC115" i="36"/>
  <c r="AV115" i="36"/>
  <c r="AU115" i="36"/>
  <c r="AT115" i="36"/>
  <c r="AM115" i="36"/>
  <c r="AL115" i="36"/>
  <c r="AK115" i="36"/>
  <c r="AJ115" i="36"/>
  <c r="AI115" i="36"/>
  <c r="AH115" i="36"/>
  <c r="AG115" i="36"/>
  <c r="AF115" i="36"/>
  <c r="AE115" i="36"/>
  <c r="AC115" i="36"/>
  <c r="AB115" i="36"/>
  <c r="R115" i="36"/>
  <c r="M115" i="36"/>
  <c r="K115" i="36"/>
  <c r="BN114" i="36"/>
  <c r="BE114" i="36"/>
  <c r="AV114" i="36"/>
  <c r="AM114" i="36"/>
  <c r="AD114" i="36" s="1"/>
  <c r="AJ114" i="36"/>
  <c r="AI114" i="36"/>
  <c r="AH114" i="36"/>
  <c r="AG114" i="36"/>
  <c r="AF114" i="36"/>
  <c r="AE114" i="36"/>
  <c r="BN113" i="36"/>
  <c r="BE113" i="36"/>
  <c r="AV113" i="36"/>
  <c r="AM113" i="36"/>
  <c r="AJ113" i="36"/>
  <c r="AI113" i="36"/>
  <c r="AH113" i="36"/>
  <c r="AG113" i="36"/>
  <c r="AF113" i="36"/>
  <c r="AE113" i="36"/>
  <c r="BN112" i="36"/>
  <c r="BE112" i="36"/>
  <c r="AD112" i="36" s="1"/>
  <c r="AV112" i="36"/>
  <c r="AM112" i="36"/>
  <c r="AJ112" i="36"/>
  <c r="AI112" i="36"/>
  <c r="AH112" i="36"/>
  <c r="AG112" i="36"/>
  <c r="AF112" i="36"/>
  <c r="AE112" i="36"/>
  <c r="BN111" i="36"/>
  <c r="BM111" i="36"/>
  <c r="BL111" i="36"/>
  <c r="BE111" i="36"/>
  <c r="BD111" i="36"/>
  <c r="BC111" i="36"/>
  <c r="AV111" i="36"/>
  <c r="AU111" i="36"/>
  <c r="AT111" i="36"/>
  <c r="AM111" i="36"/>
  <c r="AD111" i="36" s="1"/>
  <c r="AL111" i="36"/>
  <c r="AK111" i="36"/>
  <c r="AJ111" i="36"/>
  <c r="AI111" i="36"/>
  <c r="AH111" i="36"/>
  <c r="AG111" i="36"/>
  <c r="AF111" i="36"/>
  <c r="AE111" i="36"/>
  <c r="AC111" i="36"/>
  <c r="AB111" i="36"/>
  <c r="R111" i="36"/>
  <c r="M111" i="36"/>
  <c r="K111" i="36"/>
  <c r="BN110" i="36"/>
  <c r="BE110" i="36"/>
  <c r="AV110" i="36"/>
  <c r="AM110" i="36"/>
  <c r="AJ110" i="36"/>
  <c r="AI110" i="36"/>
  <c r="AH110" i="36"/>
  <c r="AG110" i="36"/>
  <c r="AF110" i="36"/>
  <c r="AE110" i="36"/>
  <c r="BN109" i="36"/>
  <c r="BE109" i="36"/>
  <c r="AV109" i="36"/>
  <c r="AM109" i="36"/>
  <c r="AJ109" i="36"/>
  <c r="AI109" i="36"/>
  <c r="AH109" i="36"/>
  <c r="AG109" i="36"/>
  <c r="AF109" i="36"/>
  <c r="AE109" i="36"/>
  <c r="BN108" i="36"/>
  <c r="BE108" i="36"/>
  <c r="AV108" i="36"/>
  <c r="AM108" i="36"/>
  <c r="AJ108" i="36"/>
  <c r="AI108" i="36"/>
  <c r="AH108" i="36"/>
  <c r="AG108" i="36"/>
  <c r="AF108" i="36"/>
  <c r="AE108" i="36"/>
  <c r="BN107" i="36"/>
  <c r="BM107" i="36"/>
  <c r="BL107" i="36"/>
  <c r="BE107" i="36"/>
  <c r="BD107" i="36"/>
  <c r="BC107" i="36"/>
  <c r="AV107" i="36"/>
  <c r="AU107" i="36"/>
  <c r="AT107" i="36"/>
  <c r="AM107" i="36"/>
  <c r="AL107" i="36"/>
  <c r="AK107" i="36"/>
  <c r="AJ107" i="36"/>
  <c r="AI107" i="36"/>
  <c r="AH107" i="36"/>
  <c r="AG107" i="36"/>
  <c r="AF107" i="36"/>
  <c r="AE107" i="36"/>
  <c r="AC107" i="36"/>
  <c r="AB107" i="36"/>
  <c r="R107" i="36"/>
  <c r="M107" i="36"/>
  <c r="K107" i="36"/>
  <c r="BN106" i="36"/>
  <c r="BE106" i="36"/>
  <c r="AV106" i="36"/>
  <c r="AM106" i="36"/>
  <c r="AD106" i="36" s="1"/>
  <c r="AJ106" i="36"/>
  <c r="AI106" i="36"/>
  <c r="AH106" i="36"/>
  <c r="AG106" i="36"/>
  <c r="AF106" i="36"/>
  <c r="AE106" i="36"/>
  <c r="BN105" i="36"/>
  <c r="BE105" i="36"/>
  <c r="AV105" i="36"/>
  <c r="AM105" i="36"/>
  <c r="AD105" i="36" s="1"/>
  <c r="AJ105" i="36"/>
  <c r="AI105" i="36"/>
  <c r="AH105" i="36"/>
  <c r="AG105" i="36"/>
  <c r="AF105" i="36"/>
  <c r="AE105" i="36"/>
  <c r="BN104" i="36"/>
  <c r="BE104" i="36"/>
  <c r="AV104" i="36"/>
  <c r="AM104" i="36"/>
  <c r="AJ104" i="36"/>
  <c r="AI104" i="36"/>
  <c r="AH104" i="36"/>
  <c r="AG104" i="36"/>
  <c r="AF104" i="36"/>
  <c r="AE104" i="36"/>
  <c r="BN103" i="36"/>
  <c r="BM103" i="36"/>
  <c r="BL103" i="36"/>
  <c r="BE103" i="36"/>
  <c r="BD103" i="36"/>
  <c r="BC103" i="36"/>
  <c r="AV103" i="36"/>
  <c r="AU103" i="36"/>
  <c r="AT103" i="36"/>
  <c r="AM103" i="36"/>
  <c r="AL103" i="36"/>
  <c r="AK103" i="36"/>
  <c r="AJ103" i="36"/>
  <c r="AI103" i="36"/>
  <c r="AH103" i="36"/>
  <c r="AG103" i="36"/>
  <c r="AF103" i="36"/>
  <c r="AE103" i="36"/>
  <c r="AC103" i="36"/>
  <c r="AB103" i="36"/>
  <c r="R103" i="36"/>
  <c r="M103" i="36"/>
  <c r="K103" i="36"/>
  <c r="BN102" i="36"/>
  <c r="BE102" i="36"/>
  <c r="AV102" i="36"/>
  <c r="AM102" i="36"/>
  <c r="AJ102" i="36"/>
  <c r="AI102" i="36"/>
  <c r="AH102" i="36"/>
  <c r="AG102" i="36"/>
  <c r="AF102" i="36"/>
  <c r="AE102" i="36"/>
  <c r="BN101" i="36"/>
  <c r="BE101" i="36"/>
  <c r="AV101" i="36"/>
  <c r="AM101" i="36"/>
  <c r="AJ101" i="36"/>
  <c r="AI101" i="36"/>
  <c r="AH101" i="36"/>
  <c r="AG101" i="36"/>
  <c r="AF101" i="36"/>
  <c r="AE101" i="36"/>
  <c r="BN100" i="36"/>
  <c r="BE100" i="36"/>
  <c r="AV100" i="36"/>
  <c r="AM100" i="36"/>
  <c r="AJ100" i="36"/>
  <c r="AI100" i="36"/>
  <c r="AH100" i="36"/>
  <c r="AG100" i="36"/>
  <c r="AF100" i="36"/>
  <c r="AE100" i="36"/>
  <c r="BN99" i="36"/>
  <c r="BM99" i="36"/>
  <c r="BL99" i="36"/>
  <c r="BE99" i="36"/>
  <c r="BD99" i="36"/>
  <c r="BC99" i="36"/>
  <c r="AV99" i="36"/>
  <c r="AU99" i="36"/>
  <c r="AT99" i="36"/>
  <c r="AM99" i="36"/>
  <c r="AL99" i="36"/>
  <c r="AK99" i="36"/>
  <c r="AJ99" i="36"/>
  <c r="AI99" i="36"/>
  <c r="AH99" i="36"/>
  <c r="AG99" i="36"/>
  <c r="AF99" i="36"/>
  <c r="AE99" i="36"/>
  <c r="AC99" i="36"/>
  <c r="AB99" i="36"/>
  <c r="R99" i="36"/>
  <c r="M99" i="36"/>
  <c r="K99" i="36"/>
  <c r="BN98" i="36"/>
  <c r="BE98" i="36"/>
  <c r="AV98" i="36"/>
  <c r="AM98" i="36"/>
  <c r="AD98" i="36" s="1"/>
  <c r="AJ98" i="36"/>
  <c r="AI98" i="36"/>
  <c r="AH98" i="36"/>
  <c r="AG98" i="36"/>
  <c r="AF98" i="36"/>
  <c r="AE98" i="36"/>
  <c r="BN97" i="36"/>
  <c r="BE97" i="36"/>
  <c r="AV97" i="36"/>
  <c r="AM97" i="36"/>
  <c r="AJ97" i="36"/>
  <c r="AI97" i="36"/>
  <c r="AH97" i="36"/>
  <c r="AG97" i="36"/>
  <c r="AF97" i="36"/>
  <c r="AE97" i="36"/>
  <c r="BN96" i="36"/>
  <c r="BE96" i="36"/>
  <c r="AV96" i="36"/>
  <c r="AM96" i="36"/>
  <c r="AJ96" i="36"/>
  <c r="AI96" i="36"/>
  <c r="AH96" i="36"/>
  <c r="AG96" i="36"/>
  <c r="AF96" i="36"/>
  <c r="AE96" i="36"/>
  <c r="BN95" i="36"/>
  <c r="BM95" i="36"/>
  <c r="BL95" i="36"/>
  <c r="BE95" i="36"/>
  <c r="BD95" i="36"/>
  <c r="BC95" i="36"/>
  <c r="AV95" i="36"/>
  <c r="AU95" i="36"/>
  <c r="AT95" i="36"/>
  <c r="AM95" i="36"/>
  <c r="AL95" i="36"/>
  <c r="AK95" i="36"/>
  <c r="AJ95" i="36"/>
  <c r="AI95" i="36"/>
  <c r="AH95" i="36"/>
  <c r="AG95" i="36"/>
  <c r="AF95" i="36"/>
  <c r="AE95" i="36"/>
  <c r="AC95" i="36"/>
  <c r="AB95" i="36"/>
  <c r="R95" i="36"/>
  <c r="M95" i="36"/>
  <c r="K95" i="36"/>
  <c r="BN94" i="36"/>
  <c r="BE94" i="36"/>
  <c r="AV94" i="36"/>
  <c r="AD94" i="36" s="1"/>
  <c r="AM94" i="36"/>
  <c r="AJ94" i="36"/>
  <c r="AI94" i="36"/>
  <c r="AH94" i="36"/>
  <c r="AG94" i="36"/>
  <c r="AF94" i="36"/>
  <c r="AE94" i="36"/>
  <c r="BN93" i="36"/>
  <c r="BE93" i="36"/>
  <c r="AV93" i="36"/>
  <c r="AM93" i="36"/>
  <c r="AJ93" i="36"/>
  <c r="AI93" i="36"/>
  <c r="AH93" i="36"/>
  <c r="AG93" i="36"/>
  <c r="AF93" i="36"/>
  <c r="AE93" i="36"/>
  <c r="BN92" i="36"/>
  <c r="BE92" i="36"/>
  <c r="AV92" i="36"/>
  <c r="AM92" i="36"/>
  <c r="AD92" i="36" s="1"/>
  <c r="AJ92" i="36"/>
  <c r="AI92" i="36"/>
  <c r="AH92" i="36"/>
  <c r="AG92" i="36"/>
  <c r="AF92" i="36"/>
  <c r="AE92" i="36"/>
  <c r="BN91" i="36"/>
  <c r="BM91" i="36"/>
  <c r="BL91" i="36"/>
  <c r="BE91" i="36"/>
  <c r="BD91" i="36"/>
  <c r="BC91" i="36"/>
  <c r="AV91" i="36"/>
  <c r="AU91" i="36"/>
  <c r="AT91" i="36"/>
  <c r="AM91" i="36"/>
  <c r="AL91" i="36"/>
  <c r="AK91" i="36"/>
  <c r="AJ91" i="36"/>
  <c r="AI91" i="36"/>
  <c r="AH91" i="36"/>
  <c r="AG91" i="36"/>
  <c r="AF91" i="36"/>
  <c r="AE91" i="36"/>
  <c r="AC91" i="36"/>
  <c r="AB91" i="36"/>
  <c r="R91" i="36"/>
  <c r="M91" i="36"/>
  <c r="K91" i="36"/>
  <c r="BN90" i="36"/>
  <c r="BE90" i="36"/>
  <c r="AV90" i="36"/>
  <c r="AM90" i="36"/>
  <c r="AD90" i="36" s="1"/>
  <c r="AJ90" i="36"/>
  <c r="AI90" i="36"/>
  <c r="AH90" i="36"/>
  <c r="AG90" i="36"/>
  <c r="AF90" i="36"/>
  <c r="AE90" i="36"/>
  <c r="BN89" i="36"/>
  <c r="BE89" i="36"/>
  <c r="AV89" i="36"/>
  <c r="AM89" i="36"/>
  <c r="AJ89" i="36"/>
  <c r="AI89" i="36"/>
  <c r="AH89" i="36"/>
  <c r="AG89" i="36"/>
  <c r="AF89" i="36"/>
  <c r="AE89" i="36"/>
  <c r="AD89" i="36"/>
  <c r="BN88" i="36"/>
  <c r="BE88" i="36"/>
  <c r="AV88" i="36"/>
  <c r="AM88" i="36"/>
  <c r="AJ88" i="36"/>
  <c r="AI88" i="36"/>
  <c r="AH88" i="36"/>
  <c r="AG88" i="36"/>
  <c r="AF88" i="36"/>
  <c r="AE88" i="36"/>
  <c r="BN87" i="36"/>
  <c r="BM87" i="36"/>
  <c r="BL87" i="36"/>
  <c r="BE87" i="36"/>
  <c r="BD87" i="36"/>
  <c r="BC87" i="36"/>
  <c r="AV87" i="36"/>
  <c r="AU87" i="36"/>
  <c r="AT87" i="36"/>
  <c r="AM87" i="36"/>
  <c r="AL87" i="36"/>
  <c r="AK87" i="36"/>
  <c r="AJ87" i="36"/>
  <c r="AI87" i="36"/>
  <c r="AH87" i="36"/>
  <c r="AG87" i="36"/>
  <c r="AF87" i="36"/>
  <c r="AE87" i="36"/>
  <c r="AC87" i="36"/>
  <c r="AB87" i="36"/>
  <c r="R87" i="36"/>
  <c r="M87" i="36"/>
  <c r="K87" i="36"/>
  <c r="BN86" i="36"/>
  <c r="BE86" i="36"/>
  <c r="AV86" i="36"/>
  <c r="AM86" i="36"/>
  <c r="AJ86" i="36"/>
  <c r="AI86" i="36"/>
  <c r="AH86" i="36"/>
  <c r="AG86" i="36"/>
  <c r="AF86" i="36"/>
  <c r="AE86" i="36"/>
  <c r="BN85" i="36"/>
  <c r="BE85" i="36"/>
  <c r="AV85" i="36"/>
  <c r="AM85" i="36"/>
  <c r="AJ85" i="36"/>
  <c r="AI85" i="36"/>
  <c r="AH85" i="36"/>
  <c r="AG85" i="36"/>
  <c r="AF85" i="36"/>
  <c r="AE85" i="36"/>
  <c r="BN84" i="36"/>
  <c r="BE84" i="36"/>
  <c r="AV84" i="36"/>
  <c r="AM84" i="36"/>
  <c r="AD84" i="36" s="1"/>
  <c r="AJ84" i="36"/>
  <c r="AI84" i="36"/>
  <c r="AH84" i="36"/>
  <c r="AG84" i="36"/>
  <c r="AF84" i="36"/>
  <c r="AE84" i="36"/>
  <c r="BN83" i="36"/>
  <c r="BM83" i="36"/>
  <c r="BL83" i="36"/>
  <c r="BE83" i="36"/>
  <c r="BD83" i="36"/>
  <c r="BC83" i="36"/>
  <c r="AV83" i="36"/>
  <c r="AU83" i="36"/>
  <c r="AT83" i="36"/>
  <c r="AM83" i="36"/>
  <c r="AL83" i="36"/>
  <c r="AK83" i="36"/>
  <c r="AJ83" i="36"/>
  <c r="AI83" i="36"/>
  <c r="AH83" i="36"/>
  <c r="AG83" i="36"/>
  <c r="AF83" i="36"/>
  <c r="AE83" i="36"/>
  <c r="AC83" i="36"/>
  <c r="AB83" i="36"/>
  <c r="R83" i="36"/>
  <c r="M83" i="36"/>
  <c r="K83" i="36"/>
  <c r="BN82" i="36"/>
  <c r="BE82" i="36"/>
  <c r="AV82" i="36"/>
  <c r="AM82" i="36"/>
  <c r="AD82" i="36" s="1"/>
  <c r="AJ82" i="36"/>
  <c r="AI82" i="36"/>
  <c r="AH82" i="36"/>
  <c r="AG82" i="36"/>
  <c r="AF82" i="36"/>
  <c r="AE82" i="36"/>
  <c r="BN81" i="36"/>
  <c r="BE81" i="36"/>
  <c r="AV81" i="36"/>
  <c r="AM81" i="36"/>
  <c r="AJ81" i="36"/>
  <c r="AI81" i="36"/>
  <c r="AH81" i="36"/>
  <c r="AG81" i="36"/>
  <c r="AF81" i="36"/>
  <c r="AE81" i="36"/>
  <c r="BN80" i="36"/>
  <c r="BE80" i="36"/>
  <c r="AD80" i="36" s="1"/>
  <c r="AV80" i="36"/>
  <c r="AM80" i="36"/>
  <c r="AJ80" i="36"/>
  <c r="AI80" i="36"/>
  <c r="AH80" i="36"/>
  <c r="AG80" i="36"/>
  <c r="AF80" i="36"/>
  <c r="AE80" i="36"/>
  <c r="BN79" i="36"/>
  <c r="BM79" i="36"/>
  <c r="BL79" i="36"/>
  <c r="BE79" i="36"/>
  <c r="BD79" i="36"/>
  <c r="BC79" i="36"/>
  <c r="AV79" i="36"/>
  <c r="AU79" i="36"/>
  <c r="AT79" i="36"/>
  <c r="AM79" i="36"/>
  <c r="AL79" i="36"/>
  <c r="AK79" i="36"/>
  <c r="AJ79" i="36"/>
  <c r="AI79" i="36"/>
  <c r="AH79" i="36"/>
  <c r="AG79" i="36"/>
  <c r="AF79" i="36"/>
  <c r="AE79" i="36"/>
  <c r="AC79" i="36"/>
  <c r="AB79" i="36"/>
  <c r="R79" i="36"/>
  <c r="M79" i="36"/>
  <c r="K79" i="36"/>
  <c r="BN78" i="36"/>
  <c r="BE78" i="36"/>
  <c r="AV78" i="36"/>
  <c r="AM78" i="36"/>
  <c r="AJ78" i="36"/>
  <c r="AI78" i="36"/>
  <c r="AH78" i="36"/>
  <c r="AG78" i="36"/>
  <c r="AF78" i="36"/>
  <c r="AE78" i="36"/>
  <c r="BN77" i="36"/>
  <c r="BE77" i="36"/>
  <c r="AV77" i="36"/>
  <c r="AM77" i="36"/>
  <c r="AD77" i="36" s="1"/>
  <c r="AJ77" i="36"/>
  <c r="AI77" i="36"/>
  <c r="AH77" i="36"/>
  <c r="AG77" i="36"/>
  <c r="AF77" i="36"/>
  <c r="AE77" i="36"/>
  <c r="BN76" i="36"/>
  <c r="BE76" i="36"/>
  <c r="AV76" i="36"/>
  <c r="AM76" i="36"/>
  <c r="AD76" i="36" s="1"/>
  <c r="AJ76" i="36"/>
  <c r="AI76" i="36"/>
  <c r="AH76" i="36"/>
  <c r="AG76" i="36"/>
  <c r="AF76" i="36"/>
  <c r="AE76" i="36"/>
  <c r="BN75" i="36"/>
  <c r="BM75" i="36"/>
  <c r="BL75" i="36"/>
  <c r="BE75" i="36"/>
  <c r="BD75" i="36"/>
  <c r="BC75" i="36"/>
  <c r="AV75" i="36"/>
  <c r="AU75" i="36"/>
  <c r="AT75" i="36"/>
  <c r="AM75" i="36"/>
  <c r="AL75" i="36"/>
  <c r="AK75" i="36"/>
  <c r="AJ75" i="36"/>
  <c r="AI75" i="36"/>
  <c r="AH75" i="36"/>
  <c r="AG75" i="36"/>
  <c r="AF75" i="36"/>
  <c r="AE75" i="36"/>
  <c r="AC75" i="36"/>
  <c r="AB75" i="36"/>
  <c r="R75" i="36"/>
  <c r="M75" i="36"/>
  <c r="K75" i="36"/>
  <c r="BN74" i="36"/>
  <c r="BE74" i="36"/>
  <c r="AV74" i="36"/>
  <c r="AM74" i="36"/>
  <c r="AD74" i="36" s="1"/>
  <c r="AJ74" i="36"/>
  <c r="AI74" i="36"/>
  <c r="AH74" i="36"/>
  <c r="AG74" i="36"/>
  <c r="AF74" i="36"/>
  <c r="AE74" i="36"/>
  <c r="BN73" i="36"/>
  <c r="AD73" i="36" s="1"/>
  <c r="BE73" i="36"/>
  <c r="AV73" i="36"/>
  <c r="AM73" i="36"/>
  <c r="AJ73" i="36"/>
  <c r="AI73" i="36"/>
  <c r="AH73" i="36"/>
  <c r="AG73" i="36"/>
  <c r="AF73" i="36"/>
  <c r="AE73" i="36"/>
  <c r="BN72" i="36"/>
  <c r="BE72" i="36"/>
  <c r="AV72" i="36"/>
  <c r="AM72" i="36"/>
  <c r="AJ72" i="36"/>
  <c r="AI72" i="36"/>
  <c r="AH72" i="36"/>
  <c r="AG72" i="36"/>
  <c r="AF72" i="36"/>
  <c r="AE72" i="36"/>
  <c r="BN71" i="36"/>
  <c r="BM71" i="36"/>
  <c r="BL71" i="36"/>
  <c r="BE71" i="36"/>
  <c r="AD71" i="36" s="1"/>
  <c r="BD71" i="36"/>
  <c r="BC71" i="36"/>
  <c r="AV71" i="36"/>
  <c r="AU71" i="36"/>
  <c r="AT71" i="36"/>
  <c r="AM71" i="36"/>
  <c r="AL71" i="36"/>
  <c r="AK71" i="36"/>
  <c r="AJ71" i="36"/>
  <c r="AI71" i="36"/>
  <c r="AH71" i="36"/>
  <c r="AG71" i="36"/>
  <c r="AF71" i="36"/>
  <c r="AE71" i="36"/>
  <c r="AC71" i="36"/>
  <c r="AB71" i="36"/>
  <c r="R71" i="36"/>
  <c r="M71" i="36"/>
  <c r="K71" i="36"/>
  <c r="BN70" i="36"/>
  <c r="BE70" i="36"/>
  <c r="AD70" i="36" s="1"/>
  <c r="AV70" i="36"/>
  <c r="AM70" i="36"/>
  <c r="AJ70" i="36"/>
  <c r="AI70" i="36"/>
  <c r="AH70" i="36"/>
  <c r="AG70" i="36"/>
  <c r="AF70" i="36"/>
  <c r="AE70" i="36"/>
  <c r="BN69" i="36"/>
  <c r="BE69" i="36"/>
  <c r="AV69" i="36"/>
  <c r="AM69" i="36"/>
  <c r="AD69" i="36" s="1"/>
  <c r="AJ69" i="36"/>
  <c r="AI69" i="36"/>
  <c r="AH69" i="36"/>
  <c r="AG69" i="36"/>
  <c r="AF69" i="36"/>
  <c r="AE69" i="36"/>
  <c r="BN68" i="36"/>
  <c r="BE68" i="36"/>
  <c r="AV68" i="36"/>
  <c r="AM68" i="36"/>
  <c r="AD68" i="36" s="1"/>
  <c r="AJ68" i="36"/>
  <c r="AI68" i="36"/>
  <c r="AH68" i="36"/>
  <c r="AG68" i="36"/>
  <c r="AF68" i="36"/>
  <c r="AE68" i="36"/>
  <c r="BN67" i="36"/>
  <c r="BM67" i="36"/>
  <c r="BL67" i="36"/>
  <c r="BE67" i="36"/>
  <c r="BD67" i="36"/>
  <c r="BC67" i="36"/>
  <c r="AV67" i="36"/>
  <c r="AU67" i="36"/>
  <c r="AT67" i="36"/>
  <c r="AM67" i="36"/>
  <c r="AL67" i="36"/>
  <c r="AK67" i="36"/>
  <c r="AJ67" i="36"/>
  <c r="AI67" i="36"/>
  <c r="AH67" i="36"/>
  <c r="AG67" i="36"/>
  <c r="AF67" i="36"/>
  <c r="AE67" i="36"/>
  <c r="AC67" i="36"/>
  <c r="AB67" i="36"/>
  <c r="R67" i="36"/>
  <c r="M67" i="36"/>
  <c r="K67" i="36"/>
  <c r="BN66" i="36"/>
  <c r="BE66" i="36"/>
  <c r="AV66" i="36"/>
  <c r="AM66" i="36"/>
  <c r="AD66" i="36" s="1"/>
  <c r="AJ66" i="36"/>
  <c r="AI66" i="36"/>
  <c r="AH66" i="36"/>
  <c r="AG66" i="36"/>
  <c r="AF66" i="36"/>
  <c r="AE66" i="36"/>
  <c r="BN65" i="36"/>
  <c r="BE65" i="36"/>
  <c r="AV65" i="36"/>
  <c r="AM65" i="36"/>
  <c r="AJ65" i="36"/>
  <c r="AI65" i="36"/>
  <c r="AH65" i="36"/>
  <c r="AG65" i="36"/>
  <c r="AF65" i="36"/>
  <c r="AE65" i="36"/>
  <c r="BN64" i="36"/>
  <c r="BE64" i="36"/>
  <c r="AV64" i="36"/>
  <c r="AM64" i="36"/>
  <c r="AJ64" i="36"/>
  <c r="AI64" i="36"/>
  <c r="AH64" i="36"/>
  <c r="AG64" i="36"/>
  <c r="AF64" i="36"/>
  <c r="AE64" i="36"/>
  <c r="BN63" i="36"/>
  <c r="BM63" i="36"/>
  <c r="BL63" i="36"/>
  <c r="BE63" i="36"/>
  <c r="BD63" i="36"/>
  <c r="BC63" i="36"/>
  <c r="AV63" i="36"/>
  <c r="AU63" i="36"/>
  <c r="AT63" i="36"/>
  <c r="AM63" i="36"/>
  <c r="AL63" i="36"/>
  <c r="AK63" i="36"/>
  <c r="AJ63" i="36"/>
  <c r="AI63" i="36"/>
  <c r="AH63" i="36"/>
  <c r="AG63" i="36"/>
  <c r="AF63" i="36"/>
  <c r="AE63" i="36"/>
  <c r="AC63" i="36"/>
  <c r="AB63" i="36"/>
  <c r="R63" i="36"/>
  <c r="M63" i="36"/>
  <c r="K63" i="36"/>
  <c r="BN62" i="36"/>
  <c r="BE62" i="36"/>
  <c r="AV62" i="36"/>
  <c r="AM62" i="36"/>
  <c r="AJ62" i="36"/>
  <c r="AI62" i="36"/>
  <c r="AH62" i="36"/>
  <c r="AG62" i="36"/>
  <c r="AF62" i="36"/>
  <c r="AE62" i="36"/>
  <c r="BN61" i="36"/>
  <c r="BE61" i="36"/>
  <c r="AV61" i="36"/>
  <c r="AM61" i="36"/>
  <c r="AJ61" i="36"/>
  <c r="AI61" i="36"/>
  <c r="AH61" i="36"/>
  <c r="AG61" i="36"/>
  <c r="AF61" i="36"/>
  <c r="AE61" i="36"/>
  <c r="BN60" i="36"/>
  <c r="BE60" i="36"/>
  <c r="AV60" i="36"/>
  <c r="AM60" i="36"/>
  <c r="AD60" i="36" s="1"/>
  <c r="AJ60" i="36"/>
  <c r="AI60" i="36"/>
  <c r="AH60" i="36"/>
  <c r="AG60" i="36"/>
  <c r="AF60" i="36"/>
  <c r="AE60" i="36"/>
  <c r="BN59" i="36"/>
  <c r="BM59" i="36"/>
  <c r="BL59" i="36"/>
  <c r="BE59" i="36"/>
  <c r="BD59" i="36"/>
  <c r="BC59" i="36"/>
  <c r="AV59" i="36"/>
  <c r="AU59" i="36"/>
  <c r="AT59" i="36"/>
  <c r="AM59" i="36"/>
  <c r="AL59" i="36"/>
  <c r="AK59" i="36"/>
  <c r="AJ59" i="36"/>
  <c r="AI59" i="36"/>
  <c r="AH59" i="36"/>
  <c r="AG59" i="36"/>
  <c r="AF59" i="36"/>
  <c r="AE59" i="36"/>
  <c r="AC59" i="36"/>
  <c r="AB59" i="36"/>
  <c r="R59" i="36"/>
  <c r="M59" i="36"/>
  <c r="K59" i="36"/>
  <c r="BN58" i="36"/>
  <c r="BE58" i="36"/>
  <c r="AD58" i="36" s="1"/>
  <c r="AV58" i="36"/>
  <c r="AM58" i="36"/>
  <c r="AJ58" i="36"/>
  <c r="AI58" i="36"/>
  <c r="AH58" i="36"/>
  <c r="AG58" i="36"/>
  <c r="AF58" i="36"/>
  <c r="AE58" i="36"/>
  <c r="BN57" i="36"/>
  <c r="BE57" i="36"/>
  <c r="AV57" i="36"/>
  <c r="AD57" i="36" s="1"/>
  <c r="AM57" i="36"/>
  <c r="AJ57" i="36"/>
  <c r="AI57" i="36"/>
  <c r="AH57" i="36"/>
  <c r="AG57" i="36"/>
  <c r="AF57" i="36"/>
  <c r="AE57" i="36"/>
  <c r="BN56" i="36"/>
  <c r="BE56" i="36"/>
  <c r="AV56" i="36"/>
  <c r="AM56" i="36"/>
  <c r="AJ56" i="36"/>
  <c r="AI56" i="36"/>
  <c r="AH56" i="36"/>
  <c r="AG56" i="36"/>
  <c r="AF56" i="36"/>
  <c r="AE56" i="36"/>
  <c r="BN55" i="36"/>
  <c r="BM55" i="36"/>
  <c r="BL55" i="36"/>
  <c r="BE55" i="36"/>
  <c r="BD55" i="36"/>
  <c r="BC55" i="36"/>
  <c r="AV55" i="36"/>
  <c r="AU55" i="36"/>
  <c r="AT55" i="36"/>
  <c r="AM55" i="36"/>
  <c r="AL55" i="36"/>
  <c r="AK55" i="36"/>
  <c r="AJ55" i="36"/>
  <c r="AI55" i="36"/>
  <c r="AH55" i="36"/>
  <c r="AG55" i="36"/>
  <c r="AF55" i="36"/>
  <c r="AE55" i="36"/>
  <c r="AC55" i="36"/>
  <c r="AB55" i="36"/>
  <c r="R55" i="36"/>
  <c r="K55" i="36"/>
  <c r="BN54" i="36"/>
  <c r="BE54" i="36"/>
  <c r="AV54" i="36"/>
  <c r="AM54" i="36"/>
  <c r="AD54" i="36" s="1"/>
  <c r="AJ54" i="36"/>
  <c r="AI54" i="36"/>
  <c r="AH54" i="36"/>
  <c r="AG54" i="36"/>
  <c r="AF54" i="36"/>
  <c r="AE54" i="36"/>
  <c r="BN53" i="36"/>
  <c r="BE53" i="36"/>
  <c r="AV53" i="36"/>
  <c r="AM53" i="36"/>
  <c r="AJ53" i="36"/>
  <c r="AI53" i="36"/>
  <c r="AH53" i="36"/>
  <c r="AG53" i="36"/>
  <c r="AF53" i="36"/>
  <c r="AE53" i="36"/>
  <c r="BN52" i="36"/>
  <c r="BE52" i="36"/>
  <c r="AV52" i="36"/>
  <c r="AM52" i="36"/>
  <c r="AD52" i="36" s="1"/>
  <c r="AJ52" i="36"/>
  <c r="AI52" i="36"/>
  <c r="AH52" i="36"/>
  <c r="AG52" i="36"/>
  <c r="AF52" i="36"/>
  <c r="AE52" i="36"/>
  <c r="BN51" i="36"/>
  <c r="BM51" i="36"/>
  <c r="BL51" i="36"/>
  <c r="BE51" i="36"/>
  <c r="BD51" i="36"/>
  <c r="BC51" i="36"/>
  <c r="AV51" i="36"/>
  <c r="AU51" i="36"/>
  <c r="AT51" i="36"/>
  <c r="AM51" i="36"/>
  <c r="AD51" i="36" s="1"/>
  <c r="AL51" i="36"/>
  <c r="AK51" i="36"/>
  <c r="AJ51" i="36"/>
  <c r="AI51" i="36"/>
  <c r="AH51" i="36"/>
  <c r="AG51" i="36"/>
  <c r="AF51" i="36"/>
  <c r="AE51" i="36"/>
  <c r="AC51" i="36"/>
  <c r="AB51" i="36"/>
  <c r="K51" i="36"/>
  <c r="BN50" i="36"/>
  <c r="BE50" i="36"/>
  <c r="AV50" i="36"/>
  <c r="AM50" i="36"/>
  <c r="AJ50" i="36"/>
  <c r="AI50" i="36"/>
  <c r="AH50" i="36"/>
  <c r="AG50" i="36"/>
  <c r="AF50" i="36"/>
  <c r="AE50" i="36"/>
  <c r="BN49" i="36"/>
  <c r="BE49" i="36"/>
  <c r="AV49" i="36"/>
  <c r="AM49" i="36"/>
  <c r="AD49" i="36" s="1"/>
  <c r="AJ49" i="36"/>
  <c r="AI49" i="36"/>
  <c r="AH49" i="36"/>
  <c r="AG49" i="36"/>
  <c r="AF49" i="36"/>
  <c r="AE49" i="36"/>
  <c r="BN48" i="36"/>
  <c r="BE48" i="36"/>
  <c r="AV48" i="36"/>
  <c r="AM48" i="36"/>
  <c r="AJ48" i="36"/>
  <c r="AI48" i="36"/>
  <c r="AH48" i="36"/>
  <c r="AG48" i="36"/>
  <c r="AF48" i="36"/>
  <c r="AE48" i="36"/>
  <c r="BN47" i="36"/>
  <c r="BM47" i="36"/>
  <c r="BL47" i="36"/>
  <c r="BE47" i="36"/>
  <c r="BD47" i="36"/>
  <c r="BC47" i="36"/>
  <c r="AV47" i="36"/>
  <c r="AU47" i="36"/>
  <c r="AT47" i="36"/>
  <c r="AM47" i="36"/>
  <c r="AL47" i="36"/>
  <c r="AK47" i="36"/>
  <c r="AJ47" i="36"/>
  <c r="AI47" i="36"/>
  <c r="AH47" i="36"/>
  <c r="AG47" i="36"/>
  <c r="AF47" i="36"/>
  <c r="AE47" i="36"/>
  <c r="AC47" i="36"/>
  <c r="AB47" i="36"/>
  <c r="R47" i="36"/>
  <c r="K47" i="36"/>
  <c r="BN46" i="36"/>
  <c r="AD46" i="36" s="1"/>
  <c r="BE46" i="36"/>
  <c r="AV46" i="36"/>
  <c r="AM46" i="36"/>
  <c r="AJ46" i="36"/>
  <c r="AI46" i="36"/>
  <c r="AH46" i="36"/>
  <c r="AG46" i="36"/>
  <c r="AF46" i="36"/>
  <c r="AE46" i="36"/>
  <c r="BN45" i="36"/>
  <c r="BE45" i="36"/>
  <c r="AV45" i="36"/>
  <c r="AM45" i="36"/>
  <c r="AJ45" i="36"/>
  <c r="AI45" i="36"/>
  <c r="AH45" i="36"/>
  <c r="AG45" i="36"/>
  <c r="AF45" i="36"/>
  <c r="AE45" i="36"/>
  <c r="BN44" i="36"/>
  <c r="BE44" i="36"/>
  <c r="AV44" i="36"/>
  <c r="AM44" i="36"/>
  <c r="AJ44" i="36"/>
  <c r="AI44" i="36"/>
  <c r="AH44" i="36"/>
  <c r="AG44" i="36"/>
  <c r="AF44" i="36"/>
  <c r="AE44" i="36"/>
  <c r="BN43" i="36"/>
  <c r="BM43" i="36"/>
  <c r="BL43" i="36"/>
  <c r="BE43" i="36"/>
  <c r="BD43" i="36"/>
  <c r="BC43" i="36"/>
  <c r="AV43" i="36"/>
  <c r="AU43" i="36"/>
  <c r="AT43" i="36"/>
  <c r="AM43" i="36"/>
  <c r="AD43" i="36" s="1"/>
  <c r="AL43" i="36"/>
  <c r="AK43" i="36"/>
  <c r="AJ43" i="36"/>
  <c r="AI43" i="36"/>
  <c r="AH43" i="36"/>
  <c r="AG43" i="36"/>
  <c r="AF43" i="36"/>
  <c r="AE43" i="36"/>
  <c r="AC43" i="36"/>
  <c r="AB43" i="36"/>
  <c r="R43" i="36"/>
  <c r="M43" i="36"/>
  <c r="K43" i="36"/>
  <c r="BN42" i="36"/>
  <c r="BE42" i="36"/>
  <c r="AV42" i="36"/>
  <c r="AM42" i="36"/>
  <c r="AJ42" i="36"/>
  <c r="AI42" i="36"/>
  <c r="AH42" i="36"/>
  <c r="AG42" i="36"/>
  <c r="AF42" i="36"/>
  <c r="AE42" i="36"/>
  <c r="BN41" i="36"/>
  <c r="BE41" i="36"/>
  <c r="AV41" i="36"/>
  <c r="AM41" i="36"/>
  <c r="AJ41" i="36"/>
  <c r="AI41" i="36"/>
  <c r="AH41" i="36"/>
  <c r="AG41" i="36"/>
  <c r="AF41" i="36"/>
  <c r="AE41" i="36"/>
  <c r="BN40" i="36"/>
  <c r="BE40" i="36"/>
  <c r="AV40" i="36"/>
  <c r="AM40" i="36"/>
  <c r="AJ40" i="36"/>
  <c r="AI40" i="36"/>
  <c r="AH40" i="36"/>
  <c r="AG40" i="36"/>
  <c r="AF40" i="36"/>
  <c r="AE40" i="36"/>
  <c r="BN39" i="36"/>
  <c r="BM39" i="36"/>
  <c r="BL39" i="36"/>
  <c r="BE39" i="36"/>
  <c r="BD39" i="36"/>
  <c r="BC39" i="36"/>
  <c r="AV39" i="36"/>
  <c r="AU39" i="36"/>
  <c r="AT39" i="36"/>
  <c r="AM39" i="36"/>
  <c r="AL39" i="36"/>
  <c r="AK39" i="36"/>
  <c r="AJ39" i="36"/>
  <c r="AI39" i="36"/>
  <c r="AH39" i="36"/>
  <c r="AG39" i="36"/>
  <c r="AF39" i="36"/>
  <c r="AE39" i="36"/>
  <c r="AC39" i="36"/>
  <c r="AB39" i="36"/>
  <c r="R39" i="36"/>
  <c r="K39" i="36"/>
  <c r="BN38" i="36"/>
  <c r="BE38" i="36"/>
  <c r="AV38" i="36"/>
  <c r="AM38" i="36"/>
  <c r="AJ38" i="36"/>
  <c r="AI38" i="36"/>
  <c r="AH38" i="36"/>
  <c r="AG38" i="36"/>
  <c r="AF38" i="36"/>
  <c r="AE38" i="36"/>
  <c r="BN37" i="36"/>
  <c r="BE37" i="36"/>
  <c r="AV37" i="36"/>
  <c r="AM37" i="36"/>
  <c r="AJ37" i="36"/>
  <c r="AI37" i="36"/>
  <c r="AH37" i="36"/>
  <c r="AG37" i="36"/>
  <c r="AF37" i="36"/>
  <c r="AE37" i="36"/>
  <c r="BN36" i="36"/>
  <c r="BE36" i="36"/>
  <c r="AV36" i="36"/>
  <c r="AM36" i="36"/>
  <c r="AD36" i="36" s="1"/>
  <c r="AJ36" i="36"/>
  <c r="AI36" i="36"/>
  <c r="AH36" i="36"/>
  <c r="AG36" i="36"/>
  <c r="AF36" i="36"/>
  <c r="AE36" i="36"/>
  <c r="BN35" i="36"/>
  <c r="BM35" i="36"/>
  <c r="BL35" i="36"/>
  <c r="BE35" i="36"/>
  <c r="BD35" i="36"/>
  <c r="BC35" i="36"/>
  <c r="AV35" i="36"/>
  <c r="AU35" i="36"/>
  <c r="AT35" i="36"/>
  <c r="AM35" i="36"/>
  <c r="AL35" i="36"/>
  <c r="AK35" i="36"/>
  <c r="AJ35" i="36"/>
  <c r="AI35" i="36"/>
  <c r="AH35" i="36"/>
  <c r="AG35" i="36"/>
  <c r="AF35" i="36"/>
  <c r="AE35" i="36"/>
  <c r="AC35" i="36"/>
  <c r="AB35" i="36"/>
  <c r="R35" i="36"/>
  <c r="K35" i="36"/>
  <c r="BN34" i="36"/>
  <c r="BE34" i="36"/>
  <c r="AV34" i="36"/>
  <c r="AM34" i="36"/>
  <c r="AJ34" i="36"/>
  <c r="AI34" i="36"/>
  <c r="AH34" i="36"/>
  <c r="AG34" i="36"/>
  <c r="AF34" i="36"/>
  <c r="AE34" i="36"/>
  <c r="AD34" i="36"/>
  <c r="BN33" i="36"/>
  <c r="BE33" i="36"/>
  <c r="AV33" i="36"/>
  <c r="AM33" i="36"/>
  <c r="AD33" i="36" s="1"/>
  <c r="AJ33" i="36"/>
  <c r="AI33" i="36"/>
  <c r="AH33" i="36"/>
  <c r="AG33" i="36"/>
  <c r="AF33" i="36"/>
  <c r="AE33" i="36"/>
  <c r="BN32" i="36"/>
  <c r="AD32" i="36" s="1"/>
  <c r="BE32" i="36"/>
  <c r="AV32" i="36"/>
  <c r="AM32" i="36"/>
  <c r="AJ32" i="36"/>
  <c r="AI32" i="36"/>
  <c r="AH32" i="36"/>
  <c r="AG32" i="36"/>
  <c r="AF32" i="36"/>
  <c r="AE32" i="36"/>
  <c r="BN31" i="36"/>
  <c r="BM31" i="36"/>
  <c r="BL31" i="36"/>
  <c r="BE31" i="36"/>
  <c r="BD31" i="36"/>
  <c r="BC31" i="36"/>
  <c r="AV31" i="36"/>
  <c r="AU31" i="36"/>
  <c r="AT31" i="36"/>
  <c r="AM31" i="36"/>
  <c r="AL31" i="36"/>
  <c r="AK31" i="36"/>
  <c r="AJ31" i="36"/>
  <c r="AI31" i="36"/>
  <c r="AH31" i="36"/>
  <c r="AG31" i="36"/>
  <c r="AF31" i="36"/>
  <c r="AE31" i="36"/>
  <c r="AC31" i="36"/>
  <c r="AB31" i="36"/>
  <c r="R31" i="36"/>
  <c r="K31" i="36"/>
  <c r="BN30" i="36"/>
  <c r="BE30" i="36"/>
  <c r="AV30" i="36"/>
  <c r="AM30" i="36"/>
  <c r="AJ30" i="36"/>
  <c r="AI30" i="36"/>
  <c r="AH30" i="36"/>
  <c r="AG30" i="36"/>
  <c r="AF30" i="36"/>
  <c r="AE30" i="36"/>
  <c r="BN29" i="36"/>
  <c r="BE29" i="36"/>
  <c r="AV29" i="36"/>
  <c r="AM29" i="36"/>
  <c r="AD29" i="36" s="1"/>
  <c r="AJ29" i="36"/>
  <c r="AI29" i="36"/>
  <c r="AH29" i="36"/>
  <c r="AG29" i="36"/>
  <c r="AF29" i="36"/>
  <c r="AE29" i="36"/>
  <c r="BN28" i="36"/>
  <c r="BE28" i="36"/>
  <c r="AV28" i="36"/>
  <c r="AM28" i="36"/>
  <c r="AJ28" i="36"/>
  <c r="AI28" i="36"/>
  <c r="AH28" i="36"/>
  <c r="AG28" i="36"/>
  <c r="AF28" i="36"/>
  <c r="AE28" i="36"/>
  <c r="BN27" i="36"/>
  <c r="BM27" i="36"/>
  <c r="BL27" i="36"/>
  <c r="BE27" i="36"/>
  <c r="BD27" i="36"/>
  <c r="BC27" i="36"/>
  <c r="AV27" i="36"/>
  <c r="AU27" i="36"/>
  <c r="AT27" i="36"/>
  <c r="AM27" i="36"/>
  <c r="AL27" i="36"/>
  <c r="AK27" i="36"/>
  <c r="AJ27" i="36"/>
  <c r="AI27" i="36"/>
  <c r="AH27" i="36"/>
  <c r="AG27" i="36"/>
  <c r="AF27" i="36"/>
  <c r="AE27" i="36"/>
  <c r="AC27" i="36"/>
  <c r="AB27" i="36"/>
  <c r="R27" i="36"/>
  <c r="K27" i="36"/>
  <c r="BN26" i="36"/>
  <c r="BE26" i="36"/>
  <c r="AV26" i="36"/>
  <c r="AM26" i="36"/>
  <c r="AJ26" i="36"/>
  <c r="AI26" i="36"/>
  <c r="AH26" i="36"/>
  <c r="AG26" i="36"/>
  <c r="AF26" i="36"/>
  <c r="AE26" i="36"/>
  <c r="BN25" i="36"/>
  <c r="BE25" i="36"/>
  <c r="AV25" i="36"/>
  <c r="AD25" i="36" s="1"/>
  <c r="AM25" i="36"/>
  <c r="AJ25" i="36"/>
  <c r="AI25" i="36"/>
  <c r="AH25" i="36"/>
  <c r="AG25" i="36"/>
  <c r="AF25" i="36"/>
  <c r="AE25" i="36"/>
  <c r="BN24" i="36"/>
  <c r="BE24" i="36"/>
  <c r="AV24" i="36"/>
  <c r="AM24" i="36"/>
  <c r="AJ24" i="36"/>
  <c r="AI24" i="36"/>
  <c r="AH24" i="36"/>
  <c r="AG24" i="36"/>
  <c r="AF24" i="36"/>
  <c r="AE24" i="36"/>
  <c r="BN23" i="36"/>
  <c r="BM23" i="36"/>
  <c r="BL23" i="36"/>
  <c r="BE23" i="36"/>
  <c r="BD23" i="36"/>
  <c r="BC23" i="36"/>
  <c r="AV23" i="36"/>
  <c r="AU23" i="36"/>
  <c r="AT23" i="36"/>
  <c r="AM23" i="36"/>
  <c r="AL23" i="36"/>
  <c r="AK23" i="36"/>
  <c r="AJ23" i="36"/>
  <c r="AI23" i="36"/>
  <c r="AH23" i="36"/>
  <c r="AG23" i="36"/>
  <c r="AF23" i="36"/>
  <c r="AE23" i="36"/>
  <c r="AC23" i="36"/>
  <c r="AB23" i="36"/>
  <c r="R23" i="36"/>
  <c r="K23" i="36"/>
  <c r="BN22" i="36"/>
  <c r="BE22" i="36"/>
  <c r="AV22" i="36"/>
  <c r="AM22" i="36"/>
  <c r="AD22" i="36" s="1"/>
  <c r="AJ22" i="36"/>
  <c r="AI22" i="36"/>
  <c r="AH22" i="36"/>
  <c r="AG22" i="36"/>
  <c r="AF22" i="36"/>
  <c r="AE22" i="36"/>
  <c r="BN21" i="36"/>
  <c r="BE21" i="36"/>
  <c r="AV21" i="36"/>
  <c r="AM21" i="36"/>
  <c r="AD21" i="36" s="1"/>
  <c r="AJ21" i="36"/>
  <c r="AI21" i="36"/>
  <c r="AH21" i="36"/>
  <c r="AG21" i="36"/>
  <c r="AF21" i="36"/>
  <c r="AE21" i="36"/>
  <c r="BN20" i="36"/>
  <c r="BE20" i="36"/>
  <c r="AV20" i="36"/>
  <c r="AM20" i="36"/>
  <c r="AJ20" i="36"/>
  <c r="AI20" i="36"/>
  <c r="AH20" i="36"/>
  <c r="AG20" i="36"/>
  <c r="AF20" i="36"/>
  <c r="AE20" i="36"/>
  <c r="BN19" i="36"/>
  <c r="AD19" i="36" s="1"/>
  <c r="BM19" i="36"/>
  <c r="BL19" i="36"/>
  <c r="BE19" i="36"/>
  <c r="BD19" i="36"/>
  <c r="BC19" i="36"/>
  <c r="AV19" i="36"/>
  <c r="AU19" i="36"/>
  <c r="AT19" i="36"/>
  <c r="AM19" i="36"/>
  <c r="AL19" i="36"/>
  <c r="AK19" i="36"/>
  <c r="AJ19" i="36"/>
  <c r="AI19" i="36"/>
  <c r="AH19" i="36"/>
  <c r="AG19" i="36"/>
  <c r="AF19" i="36"/>
  <c r="AE19" i="36"/>
  <c r="AC19" i="36"/>
  <c r="AB19" i="36"/>
  <c r="R19" i="36"/>
  <c r="K19" i="36"/>
  <c r="BN18" i="36"/>
  <c r="BE18" i="36"/>
  <c r="AV18" i="36"/>
  <c r="AM18" i="36"/>
  <c r="AJ18" i="36"/>
  <c r="AI18" i="36"/>
  <c r="AH18" i="36"/>
  <c r="AG18" i="36"/>
  <c r="AF18" i="36"/>
  <c r="AE18" i="36"/>
  <c r="BN17" i="36"/>
  <c r="BE17" i="36"/>
  <c r="AV17" i="36"/>
  <c r="AM17" i="36"/>
  <c r="AJ17" i="36"/>
  <c r="AI17" i="36"/>
  <c r="AH17" i="36"/>
  <c r="AG17" i="36"/>
  <c r="AF17" i="36"/>
  <c r="AE17" i="36"/>
  <c r="BN16" i="36"/>
  <c r="BE16" i="36"/>
  <c r="AV16" i="36"/>
  <c r="AM16" i="36"/>
  <c r="AD16" i="36" s="1"/>
  <c r="AJ16" i="36"/>
  <c r="AI16" i="36"/>
  <c r="AH16" i="36"/>
  <c r="AG16" i="36"/>
  <c r="AF16" i="36"/>
  <c r="AE16" i="36"/>
  <c r="BN15" i="36"/>
  <c r="BM15" i="36"/>
  <c r="BL15" i="36"/>
  <c r="BE15" i="36"/>
  <c r="BD15" i="36"/>
  <c r="BC15" i="36"/>
  <c r="AV15" i="36"/>
  <c r="AU15" i="36"/>
  <c r="AT15" i="36"/>
  <c r="AM15" i="36"/>
  <c r="AL15" i="36"/>
  <c r="AK15" i="36"/>
  <c r="AJ15" i="36"/>
  <c r="AI15" i="36"/>
  <c r="AH15" i="36"/>
  <c r="AG15" i="36"/>
  <c r="AF15" i="36"/>
  <c r="AE15" i="36"/>
  <c r="AC15" i="36"/>
  <c r="AB15" i="36"/>
  <c r="R15" i="36"/>
  <c r="K15" i="36"/>
  <c r="BN14" i="36"/>
  <c r="BE14" i="36"/>
  <c r="AV14" i="36"/>
  <c r="AM14" i="36"/>
  <c r="AJ14" i="36"/>
  <c r="AI14" i="36"/>
  <c r="AH14" i="36"/>
  <c r="AG14" i="36"/>
  <c r="AF14" i="36"/>
  <c r="AE14" i="36"/>
  <c r="BN13" i="36"/>
  <c r="BE13" i="36"/>
  <c r="AV13" i="36"/>
  <c r="AM13" i="36"/>
  <c r="AJ13" i="36"/>
  <c r="AI13" i="36"/>
  <c r="AH13" i="36"/>
  <c r="AG13" i="36"/>
  <c r="AF13" i="36"/>
  <c r="AE13" i="36"/>
  <c r="BN12" i="36"/>
  <c r="BE12" i="36"/>
  <c r="AV12" i="36"/>
  <c r="AM12" i="36"/>
  <c r="AJ12" i="36"/>
  <c r="AI12" i="36"/>
  <c r="AH12" i="36"/>
  <c r="AG12" i="36"/>
  <c r="AF12" i="36"/>
  <c r="AE12" i="36"/>
  <c r="BN11" i="36"/>
  <c r="BM11" i="36"/>
  <c r="BL11" i="36"/>
  <c r="BE11" i="36"/>
  <c r="BD11" i="36"/>
  <c r="BC11" i="36"/>
  <c r="AV11" i="36"/>
  <c r="AU11" i="36"/>
  <c r="AT11" i="36"/>
  <c r="AM11" i="36"/>
  <c r="AL11" i="36"/>
  <c r="AK11" i="36"/>
  <c r="AJ11" i="36"/>
  <c r="AI11" i="36"/>
  <c r="AH11" i="36"/>
  <c r="AG11" i="36"/>
  <c r="AF11" i="36"/>
  <c r="AE11" i="36"/>
  <c r="AC11" i="36"/>
  <c r="AB11" i="36"/>
  <c r="R11" i="36"/>
  <c r="M11" i="36"/>
  <c r="K11" i="36"/>
  <c r="BX5" i="36"/>
  <c r="BF5" i="36"/>
  <c r="AN5" i="36"/>
  <c r="W5" i="36"/>
  <c r="BX4" i="36"/>
  <c r="BF4" i="36"/>
  <c r="AN4" i="36"/>
  <c r="W4" i="36"/>
  <c r="BX3" i="36"/>
  <c r="BF3" i="36"/>
  <c r="AN3" i="36"/>
  <c r="W3" i="36"/>
  <c r="BX2" i="36"/>
  <c r="BF2" i="36"/>
  <c r="AN2" i="36"/>
  <c r="W2" i="36"/>
  <c r="AD39" i="36" l="1"/>
  <c r="AD167" i="36"/>
  <c r="AD184" i="36"/>
  <c r="AD187" i="36"/>
  <c r="AD42" i="36"/>
  <c r="AD62" i="36"/>
  <c r="AD168" i="36"/>
  <c r="AD190" i="36"/>
  <c r="AD256" i="36"/>
  <c r="AD348" i="36"/>
  <c r="AD56" i="36"/>
  <c r="AD28" i="36"/>
  <c r="AD41" i="36"/>
  <c r="AD48" i="36"/>
  <c r="AD55" i="36"/>
  <c r="AD61" i="36"/>
  <c r="AD83" i="36"/>
  <c r="AD113" i="36"/>
  <c r="AD135" i="36"/>
  <c r="AD152" i="36"/>
  <c r="AD155" i="36"/>
  <c r="AD174" i="36"/>
  <c r="AD181" i="36"/>
  <c r="AD182" i="36"/>
  <c r="AD189" i="36"/>
  <c r="AD209" i="36"/>
  <c r="AD224" i="36"/>
  <c r="AD231" i="36"/>
  <c r="AD255" i="36"/>
  <c r="AD257" i="36"/>
  <c r="AD286" i="36"/>
  <c r="AD324" i="36"/>
  <c r="AD332" i="36"/>
  <c r="AD347" i="36"/>
  <c r="AD53" i="36"/>
  <c r="AD97" i="36"/>
  <c r="AD139" i="36"/>
  <c r="AD144" i="36"/>
  <c r="AD158" i="36"/>
  <c r="AD166" i="36"/>
  <c r="AD173" i="36"/>
  <c r="AD208" i="36"/>
  <c r="AD239" i="36"/>
  <c r="AD241" i="36"/>
  <c r="AD270" i="36"/>
  <c r="AD278" i="36"/>
  <c r="AD308" i="36"/>
  <c r="AD316" i="36"/>
  <c r="AD323" i="36"/>
  <c r="AD331" i="36"/>
  <c r="AD333" i="36"/>
  <c r="AD338" i="36"/>
  <c r="AD480" i="36"/>
  <c r="AD11" i="36"/>
  <c r="AD40" i="36"/>
  <c r="AD67" i="36"/>
  <c r="AD95" i="36"/>
  <c r="AD104" i="36"/>
  <c r="AD119" i="36"/>
  <c r="AD128" i="36"/>
  <c r="AD142" i="36"/>
  <c r="AD149" i="36"/>
  <c r="AD150" i="36"/>
  <c r="AD157" i="36"/>
  <c r="AD165" i="36"/>
  <c r="AD180" i="36"/>
  <c r="AD188" i="36"/>
  <c r="AD223" i="36"/>
  <c r="AD254" i="36"/>
  <c r="AD262" i="36"/>
  <c r="AD292" i="36"/>
  <c r="AD300" i="36"/>
  <c r="AD307" i="36"/>
  <c r="AD363" i="36"/>
  <c r="AD368" i="36"/>
  <c r="AD374" i="36"/>
  <c r="AD379" i="36"/>
  <c r="AD384" i="36"/>
  <c r="AD390" i="36"/>
  <c r="AD395" i="36"/>
  <c r="AD400" i="36"/>
  <c r="AD406" i="36"/>
  <c r="AD411" i="36"/>
  <c r="AD416" i="36"/>
  <c r="AD422" i="36"/>
  <c r="AD427" i="36"/>
  <c r="AD432" i="36"/>
  <c r="AD438" i="36"/>
  <c r="AD81" i="36"/>
  <c r="AD103" i="36"/>
  <c r="AD123" i="36"/>
  <c r="AD366" i="36"/>
  <c r="AD382" i="36"/>
  <c r="AD398" i="36"/>
  <c r="AD414" i="36"/>
  <c r="AD430" i="36"/>
  <c r="AD446" i="36"/>
  <c r="AD453" i="36"/>
  <c r="AD462" i="36"/>
  <c r="AD469" i="36"/>
  <c r="AD14" i="36"/>
  <c r="AD23" i="36"/>
  <c r="AD79" i="36"/>
  <c r="AD107" i="36"/>
  <c r="AD126" i="36"/>
  <c r="AD148" i="36"/>
  <c r="AD156" i="36"/>
  <c r="AD179" i="36"/>
  <c r="AD194" i="36"/>
  <c r="AD215" i="36"/>
  <c r="AD230" i="36"/>
  <c r="AD260" i="36"/>
  <c r="AD268" i="36"/>
  <c r="AD275" i="36"/>
  <c r="AD299" i="36"/>
  <c r="AD306" i="36"/>
  <c r="AD325" i="36"/>
  <c r="AD359" i="36"/>
  <c r="AD373" i="36"/>
  <c r="AD389" i="36"/>
  <c r="AD405" i="36"/>
  <c r="AD445" i="36"/>
  <c r="AD461" i="36"/>
  <c r="AD59" i="36"/>
  <c r="AD13" i="36"/>
  <c r="AD20" i="36"/>
  <c r="AD65" i="36"/>
  <c r="AD87" i="36"/>
  <c r="AD96" i="36"/>
  <c r="AD110" i="36"/>
  <c r="AD117" i="36"/>
  <c r="AD118" i="36"/>
  <c r="AD125" i="36"/>
  <c r="AD132" i="36"/>
  <c r="AD140" i="36"/>
  <c r="AD163" i="36"/>
  <c r="AD178" i="36"/>
  <c r="AD214" i="36"/>
  <c r="AD222" i="36"/>
  <c r="AD244" i="36"/>
  <c r="AD252" i="36"/>
  <c r="AD259" i="36"/>
  <c r="AD283" i="36"/>
  <c r="AD290" i="36"/>
  <c r="AD309" i="36"/>
  <c r="AD336" i="36"/>
  <c r="AD343" i="36"/>
  <c r="AD365" i="36"/>
  <c r="AD381" i="36"/>
  <c r="AD485" i="36"/>
  <c r="AD99" i="36"/>
  <c r="AD12" i="36"/>
  <c r="AD15" i="36"/>
  <c r="AD18" i="36"/>
  <c r="AD26" i="36"/>
  <c r="AD35" i="36"/>
  <c r="AD63" i="36"/>
  <c r="AD88" i="36"/>
  <c r="AD91" i="36"/>
  <c r="AD101" i="36"/>
  <c r="AD102" i="36"/>
  <c r="AD109" i="36"/>
  <c r="AD147" i="36"/>
  <c r="AD162" i="36"/>
  <c r="AD193" i="36"/>
  <c r="AD206" i="36"/>
  <c r="AD221" i="36"/>
  <c r="AD228" i="36"/>
  <c r="AD236" i="36"/>
  <c r="AD243" i="36"/>
  <c r="AD267" i="36"/>
  <c r="AD274" i="36"/>
  <c r="AD293" i="36"/>
  <c r="AD317" i="36"/>
  <c r="AD327" i="36"/>
  <c r="AD335" i="36"/>
  <c r="AD421" i="36"/>
  <c r="AD437" i="36"/>
  <c r="AD220" i="36"/>
  <c r="AD227" i="36"/>
  <c r="AD251" i="36"/>
  <c r="AD258" i="36"/>
  <c r="AD277" i="36"/>
  <c r="AD301" i="36"/>
  <c r="AD311" i="36"/>
  <c r="AD342" i="36"/>
  <c r="AD375" i="36"/>
  <c r="AD391" i="36"/>
  <c r="AD407" i="36"/>
  <c r="AD423" i="36"/>
  <c r="AD439" i="36"/>
  <c r="AD447" i="36"/>
  <c r="AD455" i="36"/>
  <c r="AD463" i="36"/>
  <c r="AD471" i="36"/>
  <c r="AD484" i="36"/>
  <c r="AD17" i="36"/>
  <c r="AD24" i="36"/>
  <c r="AD27" i="36"/>
  <c r="AD30" i="36"/>
  <c r="AD38" i="36"/>
  <c r="AD45" i="36"/>
  <c r="AD47" i="36"/>
  <c r="AD72" i="36"/>
  <c r="AD75" i="36"/>
  <c r="AD85" i="36"/>
  <c r="AD86" i="36"/>
  <c r="AD93" i="36"/>
  <c r="AD100" i="36"/>
  <c r="AD108" i="36"/>
  <c r="AD130" i="36"/>
  <c r="AD161" i="36"/>
  <c r="AD192" i="36"/>
  <c r="AD211" i="36"/>
  <c r="AD235" i="36"/>
  <c r="AD242" i="36"/>
  <c r="AD261" i="36"/>
  <c r="AD285" i="36"/>
  <c r="AD295" i="36"/>
  <c r="AD304" i="36"/>
  <c r="AD319" i="36"/>
  <c r="AD326" i="36"/>
  <c r="AD334" i="36"/>
  <c r="AD371" i="36"/>
  <c r="AD387" i="36"/>
  <c r="AD397" i="36"/>
  <c r="AD403" i="36"/>
  <c r="AD413" i="36"/>
  <c r="AD419" i="36"/>
  <c r="AD429" i="36"/>
  <c r="AD435" i="36"/>
  <c r="AD450" i="36"/>
  <c r="AD466" i="36"/>
  <c r="AD31" i="36"/>
  <c r="AD37" i="36"/>
  <c r="AD44" i="36"/>
  <c r="AD50" i="36"/>
  <c r="AD64" i="36"/>
  <c r="AD78" i="36"/>
  <c r="AD145" i="36"/>
  <c r="AD176" i="36"/>
  <c r="AD219" i="36"/>
  <c r="AD226" i="36"/>
  <c r="AD245" i="36"/>
  <c r="AD269" i="36"/>
  <c r="AD279" i="36"/>
  <c r="AD288" i="36"/>
  <c r="AD303" i="36"/>
  <c r="AD305" i="36"/>
  <c r="AD310" i="36"/>
  <c r="AD337" i="36"/>
  <c r="AD345" i="36"/>
  <c r="AD362" i="36"/>
  <c r="AD370" i="36"/>
  <c r="AD386" i="36"/>
  <c r="AD402" i="36"/>
  <c r="AD418" i="36"/>
  <c r="AD426" i="36"/>
  <c r="AD434" i="36"/>
  <c r="AD442" i="36"/>
  <c r="AD449" i="36"/>
  <c r="AD465" i="36"/>
  <c r="AD482" i="36"/>
  <c r="BN322" i="35"/>
  <c r="BE322" i="35"/>
  <c r="AD322" i="35" s="1"/>
  <c r="AV322" i="35"/>
  <c r="AM322" i="35"/>
  <c r="AJ322" i="35"/>
  <c r="AI322" i="35"/>
  <c r="AH322" i="35"/>
  <c r="AG322" i="35"/>
  <c r="AF322" i="35"/>
  <c r="AE322" i="35"/>
  <c r="BN321" i="35"/>
  <c r="BE321" i="35"/>
  <c r="AV321" i="35"/>
  <c r="AD321" i="35" s="1"/>
  <c r="AM321" i="35"/>
  <c r="AJ321" i="35"/>
  <c r="AI321" i="35"/>
  <c r="AH321" i="35"/>
  <c r="AG321" i="35"/>
  <c r="AF321" i="35"/>
  <c r="AE321" i="35"/>
  <c r="BN320" i="35"/>
  <c r="BE320" i="35"/>
  <c r="AV320" i="35"/>
  <c r="AM320" i="35"/>
  <c r="AJ320" i="35"/>
  <c r="AI320" i="35"/>
  <c r="AH320" i="35"/>
  <c r="AG320" i="35"/>
  <c r="AF320" i="35"/>
  <c r="AE320" i="35"/>
  <c r="BN319" i="35"/>
  <c r="BM319" i="35"/>
  <c r="BL319" i="35"/>
  <c r="BD319" i="35"/>
  <c r="BC319" i="35"/>
  <c r="AU319" i="35"/>
  <c r="AT319" i="35"/>
  <c r="AL319" i="35"/>
  <c r="AK319" i="35"/>
  <c r="AJ319" i="35"/>
  <c r="AI319" i="35"/>
  <c r="AH319" i="35"/>
  <c r="AG319" i="35"/>
  <c r="AF319" i="35"/>
  <c r="AC319" i="35"/>
  <c r="AB319" i="35"/>
  <c r="R319" i="35"/>
  <c r="K319" i="35"/>
  <c r="BN318" i="35"/>
  <c r="BE318" i="35"/>
  <c r="AV318" i="35"/>
  <c r="AM318" i="35"/>
  <c r="AD318" i="35" s="1"/>
  <c r="AJ318" i="35"/>
  <c r="AI318" i="35"/>
  <c r="AH318" i="35"/>
  <c r="AG318" i="35"/>
  <c r="AF318" i="35"/>
  <c r="AE318" i="35"/>
  <c r="BN317" i="35"/>
  <c r="BE317" i="35"/>
  <c r="AV317" i="35"/>
  <c r="AM317" i="35"/>
  <c r="AJ317" i="35"/>
  <c r="AI317" i="35"/>
  <c r="AH317" i="35"/>
  <c r="AG317" i="35"/>
  <c r="AF317" i="35"/>
  <c r="AE317" i="35"/>
  <c r="BN316" i="35"/>
  <c r="BE316" i="35"/>
  <c r="AV316" i="35"/>
  <c r="AM316" i="35"/>
  <c r="AD316" i="35" s="1"/>
  <c r="AJ316" i="35"/>
  <c r="AI316" i="35"/>
  <c r="AH316" i="35"/>
  <c r="AG316" i="35"/>
  <c r="AF316" i="35"/>
  <c r="AE316" i="35"/>
  <c r="BN315" i="35"/>
  <c r="BM315" i="35"/>
  <c r="BL315" i="35"/>
  <c r="BE315" i="35"/>
  <c r="BD315" i="35"/>
  <c r="BC315" i="35"/>
  <c r="AU315" i="35"/>
  <c r="AT315" i="35"/>
  <c r="AL315" i="35"/>
  <c r="AK315" i="35"/>
  <c r="AJ315" i="35"/>
  <c r="AI315" i="35"/>
  <c r="AH315" i="35"/>
  <c r="AG315" i="35"/>
  <c r="AF315" i="35"/>
  <c r="AC315" i="35"/>
  <c r="AB315" i="35"/>
  <c r="R315" i="35"/>
  <c r="K315" i="35"/>
  <c r="BN314" i="35"/>
  <c r="BE314" i="35"/>
  <c r="AV314" i="35"/>
  <c r="AM314" i="35"/>
  <c r="AJ314" i="35"/>
  <c r="AI314" i="35"/>
  <c r="AH314" i="35"/>
  <c r="AG314" i="35"/>
  <c r="AF314" i="35"/>
  <c r="AE314" i="35"/>
  <c r="BN313" i="35"/>
  <c r="BE313" i="35"/>
  <c r="AV313" i="35"/>
  <c r="AM313" i="35"/>
  <c r="AJ313" i="35"/>
  <c r="AI313" i="35"/>
  <c r="AH313" i="35"/>
  <c r="AG313" i="35"/>
  <c r="AF313" i="35"/>
  <c r="AE313" i="35"/>
  <c r="BN312" i="35"/>
  <c r="BE312" i="35"/>
  <c r="AV312" i="35"/>
  <c r="AM312" i="35"/>
  <c r="AJ312" i="35"/>
  <c r="AI312" i="35"/>
  <c r="AH312" i="35"/>
  <c r="AG312" i="35"/>
  <c r="AF312" i="35"/>
  <c r="AE312" i="35"/>
  <c r="BM311" i="35"/>
  <c r="BL311" i="35"/>
  <c r="BD311" i="35"/>
  <c r="BC311" i="35"/>
  <c r="AU311" i="35"/>
  <c r="AT311" i="35"/>
  <c r="AM311" i="35"/>
  <c r="AL311" i="35"/>
  <c r="AK311" i="35"/>
  <c r="AJ311" i="35"/>
  <c r="AI311" i="35"/>
  <c r="AH311" i="35"/>
  <c r="AG311" i="35"/>
  <c r="AF311" i="35"/>
  <c r="AC311" i="35"/>
  <c r="AB311" i="35"/>
  <c r="R311" i="35"/>
  <c r="K311" i="35"/>
  <c r="BN310" i="35"/>
  <c r="BE310" i="35"/>
  <c r="AV310" i="35"/>
  <c r="AD310" i="35" s="1"/>
  <c r="AM310" i="35"/>
  <c r="AJ310" i="35"/>
  <c r="AI310" i="35"/>
  <c r="AH310" i="35"/>
  <c r="AG310" i="35"/>
  <c r="AF310" i="35"/>
  <c r="AE310" i="35"/>
  <c r="BN309" i="35"/>
  <c r="BE309" i="35"/>
  <c r="AV309" i="35"/>
  <c r="AM309" i="35"/>
  <c r="AJ309" i="35"/>
  <c r="AI309" i="35"/>
  <c r="AH309" i="35"/>
  <c r="AG309" i="35"/>
  <c r="AF309" i="35"/>
  <c r="AE309" i="35"/>
  <c r="BN308" i="35"/>
  <c r="BE308" i="35"/>
  <c r="AV308" i="35"/>
  <c r="AM308" i="35"/>
  <c r="AJ308" i="35"/>
  <c r="AI308" i="35"/>
  <c r="AH308" i="35"/>
  <c r="AG308" i="35"/>
  <c r="AF308" i="35"/>
  <c r="AE308" i="35"/>
  <c r="BN307" i="35"/>
  <c r="BM307" i="35"/>
  <c r="BL307" i="35"/>
  <c r="BE307" i="35"/>
  <c r="BD307" i="35"/>
  <c r="BC307" i="35"/>
  <c r="AV307" i="35"/>
  <c r="AU307" i="35"/>
  <c r="AT307" i="35"/>
  <c r="AL307" i="35"/>
  <c r="AK307" i="35"/>
  <c r="AJ307" i="35"/>
  <c r="AI307" i="35"/>
  <c r="AH307" i="35"/>
  <c r="AG307" i="35"/>
  <c r="AF307" i="35"/>
  <c r="AC307" i="35"/>
  <c r="AB307" i="35"/>
  <c r="R307" i="35"/>
  <c r="K307" i="35"/>
  <c r="BN306" i="35"/>
  <c r="BE306" i="35"/>
  <c r="AV306" i="35"/>
  <c r="AM306" i="35"/>
  <c r="AJ306" i="35"/>
  <c r="AI306" i="35"/>
  <c r="AH306" i="35"/>
  <c r="AG306" i="35"/>
  <c r="AF306" i="35"/>
  <c r="AE306" i="35"/>
  <c r="BN305" i="35"/>
  <c r="BE305" i="35"/>
  <c r="AV305" i="35"/>
  <c r="AM305" i="35"/>
  <c r="AJ305" i="35"/>
  <c r="AI305" i="35"/>
  <c r="AH305" i="35"/>
  <c r="AG305" i="35"/>
  <c r="AF305" i="35"/>
  <c r="AE305" i="35"/>
  <c r="BN304" i="35"/>
  <c r="BE304" i="35"/>
  <c r="AV304" i="35"/>
  <c r="AM304" i="35"/>
  <c r="AJ304" i="35"/>
  <c r="AI304" i="35"/>
  <c r="AH304" i="35"/>
  <c r="AG304" i="35"/>
  <c r="AF304" i="35"/>
  <c r="AE304" i="35"/>
  <c r="BN303" i="35"/>
  <c r="BM303" i="35"/>
  <c r="BL303" i="35"/>
  <c r="BE303" i="35"/>
  <c r="BD303" i="35"/>
  <c r="BC303" i="35"/>
  <c r="AV303" i="35"/>
  <c r="AU303" i="35"/>
  <c r="AT303" i="35"/>
  <c r="AM303" i="35"/>
  <c r="AL303" i="35"/>
  <c r="AK303" i="35"/>
  <c r="AJ303" i="35"/>
  <c r="AI303" i="35"/>
  <c r="AH303" i="35"/>
  <c r="AG303" i="35"/>
  <c r="AF303" i="35"/>
  <c r="AE303" i="35"/>
  <c r="AC303" i="35"/>
  <c r="AB303" i="35"/>
  <c r="R303" i="35"/>
  <c r="M303" i="35"/>
  <c r="K303" i="35"/>
  <c r="BN302" i="35"/>
  <c r="BE302" i="35"/>
  <c r="AV302" i="35"/>
  <c r="AM302" i="35"/>
  <c r="AD302" i="35" s="1"/>
  <c r="AJ302" i="35"/>
  <c r="AI302" i="35"/>
  <c r="AH302" i="35"/>
  <c r="AG302" i="35"/>
  <c r="AF302" i="35"/>
  <c r="AE302" i="35"/>
  <c r="BN301" i="35"/>
  <c r="BE301" i="35"/>
  <c r="AV301" i="35"/>
  <c r="AM301" i="35"/>
  <c r="AJ301" i="35"/>
  <c r="AI301" i="35"/>
  <c r="AH301" i="35"/>
  <c r="AG301" i="35"/>
  <c r="AF301" i="35"/>
  <c r="AE301" i="35"/>
  <c r="AD301" i="35"/>
  <c r="BN300" i="35"/>
  <c r="BE300" i="35"/>
  <c r="AV300" i="35"/>
  <c r="AM300" i="35"/>
  <c r="AJ300" i="35"/>
  <c r="AI300" i="35"/>
  <c r="AH300" i="35"/>
  <c r="AG300" i="35"/>
  <c r="AF300" i="35"/>
  <c r="AE300" i="35"/>
  <c r="BN299" i="35"/>
  <c r="BM299" i="35"/>
  <c r="BL299" i="35"/>
  <c r="BE299" i="35"/>
  <c r="BD299" i="35"/>
  <c r="BC299" i="35"/>
  <c r="AV299" i="35"/>
  <c r="AU299" i="35"/>
  <c r="AT299" i="35"/>
  <c r="AM299" i="35"/>
  <c r="AL299" i="35"/>
  <c r="AK299" i="35"/>
  <c r="AJ299" i="35"/>
  <c r="AI299" i="35"/>
  <c r="AH299" i="35"/>
  <c r="AG299" i="35"/>
  <c r="AF299" i="35"/>
  <c r="AE299" i="35"/>
  <c r="AC299" i="35"/>
  <c r="AB299" i="35"/>
  <c r="R299" i="35"/>
  <c r="M299" i="35"/>
  <c r="K299" i="35"/>
  <c r="BN298" i="35"/>
  <c r="BE298" i="35"/>
  <c r="AV298" i="35"/>
  <c r="AM298" i="35"/>
  <c r="AJ298" i="35"/>
  <c r="AI298" i="35"/>
  <c r="AH298" i="35"/>
  <c r="AG298" i="35"/>
  <c r="AF298" i="35"/>
  <c r="AE298" i="35"/>
  <c r="BN297" i="35"/>
  <c r="BE297" i="35"/>
  <c r="AV297" i="35"/>
  <c r="AM297" i="35"/>
  <c r="AJ297" i="35"/>
  <c r="AI297" i="35"/>
  <c r="AH297" i="35"/>
  <c r="AG297" i="35"/>
  <c r="AF297" i="35"/>
  <c r="AE297" i="35"/>
  <c r="BN296" i="35"/>
  <c r="BE296" i="35"/>
  <c r="AV296" i="35"/>
  <c r="AM296" i="35"/>
  <c r="AJ296" i="35"/>
  <c r="AI296" i="35"/>
  <c r="AH296" i="35"/>
  <c r="AG296" i="35"/>
  <c r="AF296" i="35"/>
  <c r="AE296" i="35"/>
  <c r="BM295" i="35"/>
  <c r="BL295" i="35"/>
  <c r="BD295" i="35"/>
  <c r="BC295" i="35"/>
  <c r="AV295" i="35"/>
  <c r="AU295" i="35"/>
  <c r="AT295" i="35"/>
  <c r="AM295" i="35"/>
  <c r="AL295" i="35"/>
  <c r="AK295" i="35"/>
  <c r="AJ295" i="35"/>
  <c r="AI295" i="35"/>
  <c r="AH295" i="35"/>
  <c r="AG295" i="35"/>
  <c r="AF295" i="35"/>
  <c r="AC295" i="35"/>
  <c r="AB295" i="35"/>
  <c r="R295" i="35"/>
  <c r="K295" i="35"/>
  <c r="BN294" i="35"/>
  <c r="BE294" i="35"/>
  <c r="AV294" i="35"/>
  <c r="AM294" i="35"/>
  <c r="AJ294" i="35"/>
  <c r="AI294" i="35"/>
  <c r="AH294" i="35"/>
  <c r="AG294" i="35"/>
  <c r="AF294" i="35"/>
  <c r="AE294" i="35"/>
  <c r="BN293" i="35"/>
  <c r="BE293" i="35"/>
  <c r="AV293" i="35"/>
  <c r="AM293" i="35"/>
  <c r="AD293" i="35" s="1"/>
  <c r="AJ293" i="35"/>
  <c r="AI293" i="35"/>
  <c r="AH293" i="35"/>
  <c r="AG293" i="35"/>
  <c r="AF293" i="35"/>
  <c r="AE293" i="35"/>
  <c r="BN292" i="35"/>
  <c r="BE292" i="35"/>
  <c r="AV292" i="35"/>
  <c r="AD292" i="35" s="1"/>
  <c r="AM292" i="35"/>
  <c r="AJ292" i="35"/>
  <c r="AI292" i="35"/>
  <c r="AH292" i="35"/>
  <c r="AG292" i="35"/>
  <c r="AF292" i="35"/>
  <c r="AE292" i="35"/>
  <c r="BN291" i="35"/>
  <c r="BM291" i="35"/>
  <c r="BL291" i="35"/>
  <c r="BE291" i="35"/>
  <c r="BD291" i="35"/>
  <c r="BC291" i="35"/>
  <c r="AU291" i="35"/>
  <c r="AT291" i="35"/>
  <c r="AM291" i="35"/>
  <c r="AL291" i="35"/>
  <c r="AK291" i="35"/>
  <c r="AJ291" i="35"/>
  <c r="AI291" i="35"/>
  <c r="AH291" i="35"/>
  <c r="AG291" i="35"/>
  <c r="AF291" i="35"/>
  <c r="AC291" i="35"/>
  <c r="AB291" i="35"/>
  <c r="R291" i="35"/>
  <c r="K291" i="35"/>
  <c r="BN290" i="35"/>
  <c r="BE290" i="35"/>
  <c r="AV290" i="35"/>
  <c r="AM290" i="35"/>
  <c r="AD290" i="35" s="1"/>
  <c r="AJ290" i="35"/>
  <c r="AI290" i="35"/>
  <c r="AH290" i="35"/>
  <c r="AG290" i="35"/>
  <c r="AF290" i="35"/>
  <c r="AE290" i="35"/>
  <c r="BN289" i="35"/>
  <c r="BE289" i="35"/>
  <c r="AV289" i="35"/>
  <c r="AM289" i="35"/>
  <c r="AD289" i="35" s="1"/>
  <c r="AJ289" i="35"/>
  <c r="AI289" i="35"/>
  <c r="AH289" i="35"/>
  <c r="AG289" i="35"/>
  <c r="AF289" i="35"/>
  <c r="AE289" i="35"/>
  <c r="BN288" i="35"/>
  <c r="BE288" i="35"/>
  <c r="AV288" i="35"/>
  <c r="AM288" i="35"/>
  <c r="AJ288" i="35"/>
  <c r="AI288" i="35"/>
  <c r="AH288" i="35"/>
  <c r="AG288" i="35"/>
  <c r="AF288" i="35"/>
  <c r="AE288" i="35"/>
  <c r="BM287" i="35"/>
  <c r="BL287" i="35"/>
  <c r="BE287" i="35"/>
  <c r="AD287" i="35" s="1"/>
  <c r="BD287" i="35"/>
  <c r="BC287" i="35"/>
  <c r="AU287" i="35"/>
  <c r="AT287" i="35"/>
  <c r="AL287" i="35"/>
  <c r="AK287" i="35"/>
  <c r="AJ287" i="35"/>
  <c r="AI287" i="35"/>
  <c r="AH287" i="35"/>
  <c r="AG287" i="35"/>
  <c r="AF287" i="35"/>
  <c r="AE287" i="35"/>
  <c r="AC287" i="35"/>
  <c r="AB287" i="35"/>
  <c r="R287" i="35"/>
  <c r="K287" i="35"/>
  <c r="BN286" i="35"/>
  <c r="BE286" i="35"/>
  <c r="AV286" i="35"/>
  <c r="AD286" i="35" s="1"/>
  <c r="AM286" i="35"/>
  <c r="AJ286" i="35"/>
  <c r="AI286" i="35"/>
  <c r="AH286" i="35"/>
  <c r="AG286" i="35"/>
  <c r="AF286" i="35"/>
  <c r="AE286" i="35"/>
  <c r="BN285" i="35"/>
  <c r="BE285" i="35"/>
  <c r="AV285" i="35"/>
  <c r="AM285" i="35"/>
  <c r="AJ285" i="35"/>
  <c r="AI285" i="35"/>
  <c r="AH285" i="35"/>
  <c r="AG285" i="35"/>
  <c r="AF285" i="35"/>
  <c r="AE285" i="35"/>
  <c r="BN284" i="35"/>
  <c r="BE284" i="35"/>
  <c r="AV284" i="35"/>
  <c r="AM284" i="35"/>
  <c r="AD284" i="35" s="1"/>
  <c r="AJ284" i="35"/>
  <c r="AI284" i="35"/>
  <c r="AH284" i="35"/>
  <c r="AG284" i="35"/>
  <c r="AF284" i="35"/>
  <c r="AE284" i="35"/>
  <c r="BM283" i="35"/>
  <c r="BL283" i="35"/>
  <c r="BD283" i="35"/>
  <c r="BC283" i="35"/>
  <c r="AU283" i="35"/>
  <c r="AT283" i="35"/>
  <c r="AL283" i="35"/>
  <c r="AK283" i="35"/>
  <c r="AJ283" i="35"/>
  <c r="AI283" i="35"/>
  <c r="AH283" i="35"/>
  <c r="AG283" i="35"/>
  <c r="AF283" i="35"/>
  <c r="AC283" i="35"/>
  <c r="AB283" i="35"/>
  <c r="R283" i="35"/>
  <c r="K283" i="35"/>
  <c r="BN282" i="35"/>
  <c r="BE282" i="35"/>
  <c r="AV282" i="35"/>
  <c r="AM282" i="35"/>
  <c r="AJ282" i="35"/>
  <c r="AI282" i="35"/>
  <c r="AH282" i="35"/>
  <c r="AG282" i="35"/>
  <c r="AF282" i="35"/>
  <c r="AE282" i="35"/>
  <c r="BN281" i="35"/>
  <c r="BE281" i="35"/>
  <c r="AV281" i="35"/>
  <c r="AD281" i="35" s="1"/>
  <c r="AM281" i="35"/>
  <c r="AJ281" i="35"/>
  <c r="AI281" i="35"/>
  <c r="AH281" i="35"/>
  <c r="AG281" i="35"/>
  <c r="AF281" i="35"/>
  <c r="AE281" i="35"/>
  <c r="BN280" i="35"/>
  <c r="BE280" i="35"/>
  <c r="AV280" i="35"/>
  <c r="AM280" i="35"/>
  <c r="AD280" i="35" s="1"/>
  <c r="AJ280" i="35"/>
  <c r="AI280" i="35"/>
  <c r="AH280" i="35"/>
  <c r="AG280" i="35"/>
  <c r="AF280" i="35"/>
  <c r="AE280" i="35"/>
  <c r="BN279" i="35"/>
  <c r="BM279" i="35"/>
  <c r="BL279" i="35"/>
  <c r="BD279" i="35"/>
  <c r="BC279" i="35"/>
  <c r="AV279" i="35"/>
  <c r="AU279" i="35"/>
  <c r="AT279" i="35"/>
  <c r="AM279" i="35"/>
  <c r="AL279" i="35"/>
  <c r="AK279" i="35"/>
  <c r="AI279" i="35"/>
  <c r="AH279" i="35"/>
  <c r="AG279" i="35"/>
  <c r="AF279" i="35"/>
  <c r="AE279" i="35"/>
  <c r="AC279" i="35"/>
  <c r="AB279" i="35"/>
  <c r="R279" i="35"/>
  <c r="K279" i="35"/>
  <c r="BN278" i="35"/>
  <c r="BE278" i="35"/>
  <c r="AV278" i="35"/>
  <c r="AM278" i="35"/>
  <c r="AJ278" i="35"/>
  <c r="AI278" i="35"/>
  <c r="AH278" i="35"/>
  <c r="AG278" i="35"/>
  <c r="AF278" i="35"/>
  <c r="AE278" i="35"/>
  <c r="BN277" i="35"/>
  <c r="BE277" i="35"/>
  <c r="AV277" i="35"/>
  <c r="AM277" i="35"/>
  <c r="AJ277" i="35"/>
  <c r="AI277" i="35"/>
  <c r="AH277" i="35"/>
  <c r="AG277" i="35"/>
  <c r="AF277" i="35"/>
  <c r="AE277" i="35"/>
  <c r="BN276" i="35"/>
  <c r="BE276" i="35"/>
  <c r="AV276" i="35"/>
  <c r="AD276" i="35" s="1"/>
  <c r="AM276" i="35"/>
  <c r="AJ276" i="35"/>
  <c r="AI276" i="35"/>
  <c r="AH276" i="35"/>
  <c r="AG276" i="35"/>
  <c r="AF276" i="35"/>
  <c r="AE276" i="35"/>
  <c r="BN275" i="35"/>
  <c r="BM275" i="35"/>
  <c r="BL275" i="35"/>
  <c r="BE275" i="35"/>
  <c r="BD275" i="35"/>
  <c r="BC275" i="35"/>
  <c r="AU275" i="35"/>
  <c r="AT275" i="35"/>
  <c r="AM275" i="35"/>
  <c r="AL275" i="35"/>
  <c r="AK275" i="35"/>
  <c r="AJ275" i="35"/>
  <c r="AI275" i="35"/>
  <c r="AH275" i="35"/>
  <c r="AG275" i="35"/>
  <c r="AF275" i="35"/>
  <c r="AC275" i="35"/>
  <c r="AB275" i="35"/>
  <c r="R275" i="35"/>
  <c r="K275" i="35"/>
  <c r="BN274" i="35"/>
  <c r="BE274" i="35"/>
  <c r="AV274" i="35"/>
  <c r="AD274" i="35" s="1"/>
  <c r="AM274" i="35"/>
  <c r="AJ274" i="35"/>
  <c r="AI274" i="35"/>
  <c r="AH274" i="35"/>
  <c r="AG274" i="35"/>
  <c r="AF274" i="35"/>
  <c r="AE274" i="35"/>
  <c r="BN273" i="35"/>
  <c r="BE273" i="35"/>
  <c r="AV273" i="35"/>
  <c r="AM273" i="35"/>
  <c r="AJ273" i="35"/>
  <c r="AI273" i="35"/>
  <c r="AH273" i="35"/>
  <c r="AG273" i="35"/>
  <c r="AF273" i="35"/>
  <c r="AE273" i="35"/>
  <c r="BN272" i="35"/>
  <c r="BE272" i="35"/>
  <c r="AV272" i="35"/>
  <c r="AM272" i="35"/>
  <c r="AD272" i="35" s="1"/>
  <c r="AJ272" i="35"/>
  <c r="AI272" i="35"/>
  <c r="AH272" i="35"/>
  <c r="AG272" i="35"/>
  <c r="AF272" i="35"/>
  <c r="AE272" i="35"/>
  <c r="BN271" i="35"/>
  <c r="BM271" i="35"/>
  <c r="BL271" i="35"/>
  <c r="BE271" i="35"/>
  <c r="BD271" i="35"/>
  <c r="BC271" i="35"/>
  <c r="AU271" i="35"/>
  <c r="AT271" i="35"/>
  <c r="AM271" i="35"/>
  <c r="AL271" i="35"/>
  <c r="AK271" i="35"/>
  <c r="AJ271" i="35"/>
  <c r="AI271" i="35"/>
  <c r="AH271" i="35"/>
  <c r="AG271" i="35"/>
  <c r="AF271" i="35"/>
  <c r="AC271" i="35"/>
  <c r="AB271" i="35"/>
  <c r="R271" i="35"/>
  <c r="K271" i="35"/>
  <c r="BN270" i="35"/>
  <c r="BE270" i="35"/>
  <c r="AV270" i="35"/>
  <c r="AM270" i="35"/>
  <c r="AJ270" i="35"/>
  <c r="AI270" i="35"/>
  <c r="AH270" i="35"/>
  <c r="AG270" i="35"/>
  <c r="AF270" i="35"/>
  <c r="AE270" i="35"/>
  <c r="BN269" i="35"/>
  <c r="BE269" i="35"/>
  <c r="AV269" i="35"/>
  <c r="AM269" i="35"/>
  <c r="AJ269" i="35"/>
  <c r="AI269" i="35"/>
  <c r="AH269" i="35"/>
  <c r="AG269" i="35"/>
  <c r="AF269" i="35"/>
  <c r="AE269" i="35"/>
  <c r="BN268" i="35"/>
  <c r="BE268" i="35"/>
  <c r="AV268" i="35"/>
  <c r="AM268" i="35"/>
  <c r="AJ268" i="35"/>
  <c r="AI268" i="35"/>
  <c r="AH268" i="35"/>
  <c r="AG268" i="35"/>
  <c r="AF268" i="35"/>
  <c r="AE268" i="35"/>
  <c r="BN267" i="35"/>
  <c r="BM267" i="35"/>
  <c r="BL267" i="35"/>
  <c r="BD267" i="35"/>
  <c r="BC267" i="35"/>
  <c r="AV267" i="35"/>
  <c r="AU267" i="35"/>
  <c r="AT267" i="35"/>
  <c r="AM267" i="35"/>
  <c r="AL267" i="35"/>
  <c r="AK267" i="35"/>
  <c r="AJ267" i="35"/>
  <c r="AI267" i="35"/>
  <c r="AH267" i="35"/>
  <c r="AG267" i="35"/>
  <c r="AF267" i="35"/>
  <c r="AC267" i="35"/>
  <c r="AB267" i="35"/>
  <c r="R267" i="35"/>
  <c r="K267" i="35"/>
  <c r="BN266" i="35"/>
  <c r="BE266" i="35"/>
  <c r="AV266" i="35"/>
  <c r="AM266" i="35"/>
  <c r="AD266" i="35" s="1"/>
  <c r="AJ266" i="35"/>
  <c r="AI266" i="35"/>
  <c r="AH266" i="35"/>
  <c r="AG266" i="35"/>
  <c r="AF266" i="35"/>
  <c r="AE266" i="35"/>
  <c r="BN265" i="35"/>
  <c r="BE265" i="35"/>
  <c r="AV265" i="35"/>
  <c r="AM265" i="35"/>
  <c r="AJ265" i="35"/>
  <c r="AI265" i="35"/>
  <c r="AH265" i="35"/>
  <c r="AG265" i="35"/>
  <c r="AF265" i="35"/>
  <c r="AE265" i="35"/>
  <c r="BN264" i="35"/>
  <c r="BE264" i="35"/>
  <c r="AV264" i="35"/>
  <c r="AM264" i="35"/>
  <c r="AJ264" i="35"/>
  <c r="AI264" i="35"/>
  <c r="AH264" i="35"/>
  <c r="AG264" i="35"/>
  <c r="AF264" i="35"/>
  <c r="AE264" i="35"/>
  <c r="BN263" i="35"/>
  <c r="BM263" i="35"/>
  <c r="BL263" i="35"/>
  <c r="BD263" i="35"/>
  <c r="BC263" i="35"/>
  <c r="AV263" i="35"/>
  <c r="AU263" i="35"/>
  <c r="AT263" i="35"/>
  <c r="AM263" i="35"/>
  <c r="AL263" i="35"/>
  <c r="AK263" i="35"/>
  <c r="AJ263" i="35"/>
  <c r="AI263" i="35"/>
  <c r="AH263" i="35"/>
  <c r="AG263" i="35"/>
  <c r="AF263" i="35"/>
  <c r="AC263" i="35"/>
  <c r="AB263" i="35"/>
  <c r="R263" i="35"/>
  <c r="K263" i="35"/>
  <c r="BN262" i="35"/>
  <c r="BE262" i="35"/>
  <c r="AV262" i="35"/>
  <c r="AM262" i="35"/>
  <c r="AJ262" i="35"/>
  <c r="AI262" i="35"/>
  <c r="AH262" i="35"/>
  <c r="AG262" i="35"/>
  <c r="AF262" i="35"/>
  <c r="AE262" i="35"/>
  <c r="BN261" i="35"/>
  <c r="BE261" i="35"/>
  <c r="AV261" i="35"/>
  <c r="AM261" i="35"/>
  <c r="AD261" i="35" s="1"/>
  <c r="AJ261" i="35"/>
  <c r="AI261" i="35"/>
  <c r="AH261" i="35"/>
  <c r="AG261" i="35"/>
  <c r="AF261" i="35"/>
  <c r="AE261" i="35"/>
  <c r="BN260" i="35"/>
  <c r="BE260" i="35"/>
  <c r="AV260" i="35"/>
  <c r="AM260" i="35"/>
  <c r="AD260" i="35" s="1"/>
  <c r="AJ260" i="35"/>
  <c r="AI260" i="35"/>
  <c r="AH260" i="35"/>
  <c r="AG260" i="35"/>
  <c r="AF260" i="35"/>
  <c r="AE260" i="35"/>
  <c r="BN259" i="35"/>
  <c r="BM259" i="35"/>
  <c r="BL259" i="35"/>
  <c r="BD259" i="35"/>
  <c r="BC259" i="35"/>
  <c r="AV259" i="35"/>
  <c r="AU259" i="35"/>
  <c r="AT259" i="35"/>
  <c r="AM259" i="35"/>
  <c r="AL259" i="35"/>
  <c r="AK259" i="35"/>
  <c r="AJ259" i="35"/>
  <c r="AI259" i="35"/>
  <c r="AH259" i="35"/>
  <c r="AG259" i="35"/>
  <c r="AF259" i="35"/>
  <c r="AC259" i="35"/>
  <c r="AB259" i="35"/>
  <c r="R259" i="35"/>
  <c r="K259" i="35"/>
  <c r="BN258" i="35"/>
  <c r="BE258" i="35"/>
  <c r="AV258" i="35"/>
  <c r="AM258" i="35"/>
  <c r="AJ258" i="35"/>
  <c r="AI258" i="35"/>
  <c r="AH258" i="35"/>
  <c r="AG258" i="35"/>
  <c r="AF258" i="35"/>
  <c r="AE258" i="35"/>
  <c r="BN257" i="35"/>
  <c r="BE257" i="35"/>
  <c r="AV257" i="35"/>
  <c r="AM257" i="35"/>
  <c r="AJ257" i="35"/>
  <c r="AI257" i="35"/>
  <c r="AH257" i="35"/>
  <c r="AG257" i="35"/>
  <c r="AF257" i="35"/>
  <c r="AE257" i="35"/>
  <c r="BN256" i="35"/>
  <c r="BE256" i="35"/>
  <c r="AV256" i="35"/>
  <c r="AM256" i="35"/>
  <c r="AJ256" i="35"/>
  <c r="AI256" i="35"/>
  <c r="AH256" i="35"/>
  <c r="AG256" i="35"/>
  <c r="AF256" i="35"/>
  <c r="AE256" i="35"/>
  <c r="BN255" i="35"/>
  <c r="BM255" i="35"/>
  <c r="BL255" i="35"/>
  <c r="BE255" i="35"/>
  <c r="BD255" i="35"/>
  <c r="BC255" i="35"/>
  <c r="AU255" i="35"/>
  <c r="AT255" i="35"/>
  <c r="AM255" i="35"/>
  <c r="AL255" i="35"/>
  <c r="AK255" i="35"/>
  <c r="AI255" i="35"/>
  <c r="AH255" i="35"/>
  <c r="AG255" i="35"/>
  <c r="AF255" i="35"/>
  <c r="AE255" i="35"/>
  <c r="AC255" i="35"/>
  <c r="AB255" i="35"/>
  <c r="R255" i="35"/>
  <c r="K255" i="35"/>
  <c r="BN254" i="35"/>
  <c r="BE254" i="35"/>
  <c r="AV254" i="35"/>
  <c r="AD254" i="35" s="1"/>
  <c r="AM254" i="35"/>
  <c r="AJ254" i="35"/>
  <c r="AI254" i="35"/>
  <c r="AH254" i="35"/>
  <c r="AG254" i="35"/>
  <c r="AF254" i="35"/>
  <c r="AE254" i="35"/>
  <c r="BN253" i="35"/>
  <c r="BE253" i="35"/>
  <c r="AV253" i="35"/>
  <c r="AM253" i="35"/>
  <c r="AD253" i="35" s="1"/>
  <c r="AJ253" i="35"/>
  <c r="AI253" i="35"/>
  <c r="AH253" i="35"/>
  <c r="AG253" i="35"/>
  <c r="AF253" i="35"/>
  <c r="AE253" i="35"/>
  <c r="BN252" i="35"/>
  <c r="BE252" i="35"/>
  <c r="AV252" i="35"/>
  <c r="AM252" i="35"/>
  <c r="AJ252" i="35"/>
  <c r="AI252" i="35"/>
  <c r="AH252" i="35"/>
  <c r="AG252" i="35"/>
  <c r="AF252" i="35"/>
  <c r="AE252" i="35"/>
  <c r="BM251" i="35"/>
  <c r="BL251" i="35"/>
  <c r="BE251" i="35"/>
  <c r="BD251" i="35"/>
  <c r="BC251" i="35"/>
  <c r="AV251" i="35"/>
  <c r="AU251" i="35"/>
  <c r="AT251" i="35"/>
  <c r="AL251" i="35"/>
  <c r="AK251" i="35"/>
  <c r="AJ251" i="35"/>
  <c r="AI251" i="35"/>
  <c r="AH251" i="35"/>
  <c r="AG251" i="35"/>
  <c r="AF251" i="35"/>
  <c r="AC251" i="35"/>
  <c r="AB251" i="35"/>
  <c r="R251" i="35"/>
  <c r="K251" i="35"/>
  <c r="BN250" i="35"/>
  <c r="BE250" i="35"/>
  <c r="AV250" i="35"/>
  <c r="AM250" i="35"/>
  <c r="AD250" i="35" s="1"/>
  <c r="AJ250" i="35"/>
  <c r="AI250" i="35"/>
  <c r="AH250" i="35"/>
  <c r="AG250" i="35"/>
  <c r="AF250" i="35"/>
  <c r="AE250" i="35"/>
  <c r="BN249" i="35"/>
  <c r="BE249" i="35"/>
  <c r="AV249" i="35"/>
  <c r="AM249" i="35"/>
  <c r="AJ249" i="35"/>
  <c r="AI249" i="35"/>
  <c r="AH249" i="35"/>
  <c r="AG249" i="35"/>
  <c r="AF249" i="35"/>
  <c r="AE249" i="35"/>
  <c r="BN248" i="35"/>
  <c r="BE248" i="35"/>
  <c r="AV248" i="35"/>
  <c r="AM248" i="35"/>
  <c r="AJ248" i="35"/>
  <c r="AI248" i="35"/>
  <c r="AH248" i="35"/>
  <c r="AG248" i="35"/>
  <c r="AF248" i="35"/>
  <c r="AE248" i="35"/>
  <c r="BM247" i="35"/>
  <c r="BL247" i="35"/>
  <c r="BE247" i="35"/>
  <c r="BD247" i="35"/>
  <c r="BC247" i="35"/>
  <c r="AV247" i="35"/>
  <c r="AU247" i="35"/>
  <c r="AT247" i="35"/>
  <c r="AL247" i="35"/>
  <c r="AK247" i="35"/>
  <c r="AJ247" i="35"/>
  <c r="AI247" i="35"/>
  <c r="AH247" i="35"/>
  <c r="AG247" i="35"/>
  <c r="AF247" i="35"/>
  <c r="AC247" i="35"/>
  <c r="AB247" i="35"/>
  <c r="R247" i="35"/>
  <c r="K247" i="35"/>
  <c r="BN246" i="35"/>
  <c r="BE246" i="35"/>
  <c r="AV246" i="35"/>
  <c r="AD246" i="35" s="1"/>
  <c r="AM246" i="35"/>
  <c r="AJ246" i="35"/>
  <c r="AI246" i="35"/>
  <c r="AH246" i="35"/>
  <c r="AG246" i="35"/>
  <c r="AF246" i="35"/>
  <c r="AE246" i="35"/>
  <c r="BN245" i="35"/>
  <c r="BE245" i="35"/>
  <c r="AV245" i="35"/>
  <c r="AM245" i="35"/>
  <c r="AJ245" i="35"/>
  <c r="AI245" i="35"/>
  <c r="AH245" i="35"/>
  <c r="AG245" i="35"/>
  <c r="AF245" i="35"/>
  <c r="AE245" i="35"/>
  <c r="BN244" i="35"/>
  <c r="BE244" i="35"/>
  <c r="AV244" i="35"/>
  <c r="AM244" i="35"/>
  <c r="AJ244" i="35"/>
  <c r="AI244" i="35"/>
  <c r="AH244" i="35"/>
  <c r="AG244" i="35"/>
  <c r="AF244" i="35"/>
  <c r="AE244" i="35"/>
  <c r="BM243" i="35"/>
  <c r="BL243" i="35"/>
  <c r="BD243" i="35"/>
  <c r="BC243" i="35"/>
  <c r="AV243" i="35"/>
  <c r="AU243" i="35"/>
  <c r="AT243" i="35"/>
  <c r="AL243" i="35"/>
  <c r="AK243" i="35"/>
  <c r="AJ243" i="35"/>
  <c r="AI243" i="35"/>
  <c r="AH243" i="35"/>
  <c r="AG243" i="35"/>
  <c r="AF243" i="35"/>
  <c r="AC243" i="35"/>
  <c r="AB243" i="35"/>
  <c r="R243" i="35"/>
  <c r="K243" i="35"/>
  <c r="BN242" i="35"/>
  <c r="BE242" i="35"/>
  <c r="AV242" i="35"/>
  <c r="AD242" i="35" s="1"/>
  <c r="AM242" i="35"/>
  <c r="AJ242" i="35"/>
  <c r="AI242" i="35"/>
  <c r="AH242" i="35"/>
  <c r="AG242" i="35"/>
  <c r="AF242" i="35"/>
  <c r="AE242" i="35"/>
  <c r="BN241" i="35"/>
  <c r="BE241" i="35"/>
  <c r="AV241" i="35"/>
  <c r="AM241" i="35"/>
  <c r="AJ241" i="35"/>
  <c r="AI241" i="35"/>
  <c r="AH241" i="35"/>
  <c r="AG241" i="35"/>
  <c r="AF241" i="35"/>
  <c r="AE241" i="35"/>
  <c r="BN240" i="35"/>
  <c r="BE240" i="35"/>
  <c r="AD240" i="35" s="1"/>
  <c r="AV240" i="35"/>
  <c r="AM240" i="35"/>
  <c r="AJ240" i="35"/>
  <c r="AI240" i="35"/>
  <c r="AH240" i="35"/>
  <c r="AG240" i="35"/>
  <c r="AF240" i="35"/>
  <c r="AE240" i="35"/>
  <c r="BM239" i="35"/>
  <c r="BL239" i="35"/>
  <c r="BD239" i="35"/>
  <c r="BC239" i="35"/>
  <c r="AU239" i="35"/>
  <c r="AT239" i="35"/>
  <c r="AL239" i="35"/>
  <c r="AK239" i="35"/>
  <c r="AJ239" i="35"/>
  <c r="AI239" i="35"/>
  <c r="AH239" i="35"/>
  <c r="AG239" i="35"/>
  <c r="AF239" i="35"/>
  <c r="AC239" i="35"/>
  <c r="AB239" i="35"/>
  <c r="R239" i="35"/>
  <c r="K239" i="35"/>
  <c r="BN238" i="35"/>
  <c r="BE238" i="35"/>
  <c r="AV238" i="35"/>
  <c r="AM238" i="35"/>
  <c r="AJ238" i="35"/>
  <c r="AI238" i="35"/>
  <c r="AH238" i="35"/>
  <c r="AG238" i="35"/>
  <c r="AF238" i="35"/>
  <c r="AE238" i="35"/>
  <c r="BN237" i="35"/>
  <c r="BE237" i="35"/>
  <c r="AV237" i="35"/>
  <c r="AM237" i="35"/>
  <c r="AJ237" i="35"/>
  <c r="AI237" i="35"/>
  <c r="AH237" i="35"/>
  <c r="AG237" i="35"/>
  <c r="AF237" i="35"/>
  <c r="AE237" i="35"/>
  <c r="AD237" i="35"/>
  <c r="BN236" i="35"/>
  <c r="BE236" i="35"/>
  <c r="AV236" i="35"/>
  <c r="AD236" i="35" s="1"/>
  <c r="AM236" i="35"/>
  <c r="AJ236" i="35"/>
  <c r="AI236" i="35"/>
  <c r="AH236" i="35"/>
  <c r="AG236" i="35"/>
  <c r="AF236" i="35"/>
  <c r="AE236" i="35"/>
  <c r="BN235" i="35"/>
  <c r="BM235" i="35"/>
  <c r="BL235" i="35"/>
  <c r="BE235" i="35"/>
  <c r="BD235" i="35"/>
  <c r="BC235" i="35"/>
  <c r="AU235" i="35"/>
  <c r="AT235" i="35"/>
  <c r="AM235" i="35"/>
  <c r="AL235" i="35"/>
  <c r="AK235" i="35"/>
  <c r="AI235" i="35"/>
  <c r="AH235" i="35"/>
  <c r="AG235" i="35"/>
  <c r="AF235" i="35"/>
  <c r="AE235" i="35"/>
  <c r="AC235" i="35"/>
  <c r="AB235" i="35"/>
  <c r="R235" i="35"/>
  <c r="K235" i="35"/>
  <c r="BN234" i="35"/>
  <c r="BE234" i="35"/>
  <c r="AV234" i="35"/>
  <c r="AM234" i="35"/>
  <c r="AJ234" i="35"/>
  <c r="AI234" i="35"/>
  <c r="AH234" i="35"/>
  <c r="AG234" i="35"/>
  <c r="AF234" i="35"/>
  <c r="AE234" i="35"/>
  <c r="BN233" i="35"/>
  <c r="BE233" i="35"/>
  <c r="AV233" i="35"/>
  <c r="AM233" i="35"/>
  <c r="AJ233" i="35"/>
  <c r="AI233" i="35"/>
  <c r="AH233" i="35"/>
  <c r="AG233" i="35"/>
  <c r="AF233" i="35"/>
  <c r="AE233" i="35"/>
  <c r="BN232" i="35"/>
  <c r="BE232" i="35"/>
  <c r="AV232" i="35"/>
  <c r="AM232" i="35"/>
  <c r="AJ232" i="35"/>
  <c r="AI232" i="35"/>
  <c r="AH232" i="35"/>
  <c r="AG232" i="35"/>
  <c r="AF232" i="35"/>
  <c r="AE232" i="35"/>
  <c r="BM231" i="35"/>
  <c r="BL231" i="35"/>
  <c r="BE231" i="35"/>
  <c r="BD231" i="35"/>
  <c r="BC231" i="35"/>
  <c r="AU231" i="35"/>
  <c r="AT231" i="35"/>
  <c r="AM231" i="35"/>
  <c r="AD231" i="35" s="1"/>
  <c r="AL231" i="35"/>
  <c r="AK231" i="35"/>
  <c r="AI231" i="35"/>
  <c r="AH231" i="35"/>
  <c r="AG231" i="35"/>
  <c r="AF231" i="35"/>
  <c r="AC231" i="35"/>
  <c r="AB231" i="35"/>
  <c r="R231" i="35"/>
  <c r="K231" i="35"/>
  <c r="BN230" i="35"/>
  <c r="AD230" i="35" s="1"/>
  <c r="BE230" i="35"/>
  <c r="AV230" i="35"/>
  <c r="AM230" i="35"/>
  <c r="AJ230" i="35"/>
  <c r="AI230" i="35"/>
  <c r="AH230" i="35"/>
  <c r="AG230" i="35"/>
  <c r="AF230" i="35"/>
  <c r="AE230" i="35"/>
  <c r="BN229" i="35"/>
  <c r="BE229" i="35"/>
  <c r="AV229" i="35"/>
  <c r="AM229" i="35"/>
  <c r="AJ229" i="35"/>
  <c r="AI229" i="35"/>
  <c r="AH229" i="35"/>
  <c r="AG229" i="35"/>
  <c r="AF229" i="35"/>
  <c r="AE229" i="35"/>
  <c r="BN228" i="35"/>
  <c r="BE228" i="35"/>
  <c r="AV228" i="35"/>
  <c r="AD228" i="35" s="1"/>
  <c r="AM228" i="35"/>
  <c r="AJ228" i="35"/>
  <c r="AI228" i="35"/>
  <c r="AH228" i="35"/>
  <c r="AG228" i="35"/>
  <c r="AF228" i="35"/>
  <c r="AE228" i="35"/>
  <c r="BM227" i="35"/>
  <c r="BL227" i="35"/>
  <c r="BE227" i="35"/>
  <c r="BD227" i="35"/>
  <c r="BC227" i="35"/>
  <c r="AU227" i="35"/>
  <c r="AT227" i="35"/>
  <c r="AL227" i="35"/>
  <c r="AK227" i="35"/>
  <c r="AI227" i="35"/>
  <c r="AH227" i="35"/>
  <c r="AG227" i="35"/>
  <c r="AF227" i="35"/>
  <c r="AE227" i="35"/>
  <c r="AC227" i="35"/>
  <c r="AB227" i="35"/>
  <c r="R227" i="35"/>
  <c r="K227" i="35"/>
  <c r="BN226" i="35"/>
  <c r="BE226" i="35"/>
  <c r="AV226" i="35"/>
  <c r="AM226" i="35"/>
  <c r="AJ226" i="35"/>
  <c r="AI226" i="35"/>
  <c r="AH226" i="35"/>
  <c r="AG226" i="35"/>
  <c r="AF226" i="35"/>
  <c r="AE226" i="35"/>
  <c r="BN225" i="35"/>
  <c r="BE225" i="35"/>
  <c r="AV225" i="35"/>
  <c r="AM225" i="35"/>
  <c r="AD225" i="35" s="1"/>
  <c r="AJ225" i="35"/>
  <c r="AI225" i="35"/>
  <c r="AH225" i="35"/>
  <c r="AG225" i="35"/>
  <c r="AF225" i="35"/>
  <c r="AE225" i="35"/>
  <c r="BN224" i="35"/>
  <c r="BE224" i="35"/>
  <c r="AV224" i="35"/>
  <c r="AM224" i="35"/>
  <c r="AD224" i="35" s="1"/>
  <c r="AJ224" i="35"/>
  <c r="AI224" i="35"/>
  <c r="AH224" i="35"/>
  <c r="AG224" i="35"/>
  <c r="AF224" i="35"/>
  <c r="AE224" i="35"/>
  <c r="BM223" i="35"/>
  <c r="BL223" i="35"/>
  <c r="BD223" i="35"/>
  <c r="BC223" i="35"/>
  <c r="AU223" i="35"/>
  <c r="AT223" i="35"/>
  <c r="AL223" i="35"/>
  <c r="AK223" i="35"/>
  <c r="AJ223" i="35"/>
  <c r="AI223" i="35"/>
  <c r="AH223" i="35"/>
  <c r="AG223" i="35"/>
  <c r="AF223" i="35"/>
  <c r="AC223" i="35"/>
  <c r="AB223" i="35"/>
  <c r="R223" i="35"/>
  <c r="K223" i="35"/>
  <c r="BN222" i="35"/>
  <c r="BE222" i="35"/>
  <c r="AV222" i="35"/>
  <c r="AM222" i="35"/>
  <c r="AD222" i="35" s="1"/>
  <c r="AJ222" i="35"/>
  <c r="AI222" i="35"/>
  <c r="AH222" i="35"/>
  <c r="AG222" i="35"/>
  <c r="AF222" i="35"/>
  <c r="AE222" i="35"/>
  <c r="BN221" i="35"/>
  <c r="BE221" i="35"/>
  <c r="AV221" i="35"/>
  <c r="AM221" i="35"/>
  <c r="AJ221" i="35"/>
  <c r="AI221" i="35"/>
  <c r="AH221" i="35"/>
  <c r="AG221" i="35"/>
  <c r="AF221" i="35"/>
  <c r="AE221" i="35"/>
  <c r="BN220" i="35"/>
  <c r="BE220" i="35"/>
  <c r="AV220" i="35"/>
  <c r="AM220" i="35"/>
  <c r="AJ220" i="35"/>
  <c r="AI220" i="35"/>
  <c r="AH220" i="35"/>
  <c r="AG220" i="35"/>
  <c r="AF220" i="35"/>
  <c r="AE220" i="35"/>
  <c r="BN219" i="35"/>
  <c r="BM219" i="35"/>
  <c r="BL219" i="35"/>
  <c r="BE219" i="35"/>
  <c r="BD219" i="35"/>
  <c r="BC219" i="35"/>
  <c r="AV219" i="35"/>
  <c r="AU219" i="35"/>
  <c r="AT219" i="35"/>
  <c r="AM219" i="35"/>
  <c r="AL219" i="35"/>
  <c r="AK219" i="35"/>
  <c r="AJ219" i="35"/>
  <c r="AI219" i="35"/>
  <c r="AH219" i="35"/>
  <c r="AG219" i="35"/>
  <c r="AF219" i="35"/>
  <c r="AC219" i="35"/>
  <c r="AB219" i="35"/>
  <c r="R219" i="35"/>
  <c r="K219" i="35"/>
  <c r="BN218" i="35"/>
  <c r="BE218" i="35"/>
  <c r="AV218" i="35"/>
  <c r="AM218" i="35"/>
  <c r="AJ218" i="35"/>
  <c r="AI218" i="35"/>
  <c r="AH218" i="35"/>
  <c r="AG218" i="35"/>
  <c r="AF218" i="35"/>
  <c r="AE218" i="35"/>
  <c r="BN217" i="35"/>
  <c r="BE217" i="35"/>
  <c r="AV217" i="35"/>
  <c r="AD217" i="35" s="1"/>
  <c r="AM217" i="35"/>
  <c r="AJ217" i="35"/>
  <c r="AI217" i="35"/>
  <c r="AH217" i="35"/>
  <c r="AG217" i="35"/>
  <c r="AF217" i="35"/>
  <c r="AE217" i="35"/>
  <c r="BN216" i="35"/>
  <c r="BE216" i="35"/>
  <c r="AV216" i="35"/>
  <c r="AM216" i="35"/>
  <c r="AJ216" i="35"/>
  <c r="AI216" i="35"/>
  <c r="AH216" i="35"/>
  <c r="AG216" i="35"/>
  <c r="AF216" i="35"/>
  <c r="AE216" i="35"/>
  <c r="BM215" i="35"/>
  <c r="BL215" i="35"/>
  <c r="BD215" i="35"/>
  <c r="BC215" i="35"/>
  <c r="AU215" i="35"/>
  <c r="AT215" i="35"/>
  <c r="AL215" i="35"/>
  <c r="AK215" i="35"/>
  <c r="AJ215" i="35"/>
  <c r="AI215" i="35"/>
  <c r="AH215" i="35"/>
  <c r="AG215" i="35"/>
  <c r="AF215" i="35"/>
  <c r="AC215" i="35"/>
  <c r="AB215" i="35"/>
  <c r="R215" i="35"/>
  <c r="K215" i="35"/>
  <c r="BN214" i="35"/>
  <c r="BE214" i="35"/>
  <c r="AV214" i="35"/>
  <c r="AM214" i="35"/>
  <c r="AD214" i="35" s="1"/>
  <c r="AJ214" i="35"/>
  <c r="AI214" i="35"/>
  <c r="AH214" i="35"/>
  <c r="AG214" i="35"/>
  <c r="AF214" i="35"/>
  <c r="AE214" i="35"/>
  <c r="BN213" i="35"/>
  <c r="BE213" i="35"/>
  <c r="AV213" i="35"/>
  <c r="AM213" i="35"/>
  <c r="AJ213" i="35"/>
  <c r="AI213" i="35"/>
  <c r="AH213" i="35"/>
  <c r="AG213" i="35"/>
  <c r="AF213" i="35"/>
  <c r="AE213" i="35"/>
  <c r="BN212" i="35"/>
  <c r="BE212" i="35"/>
  <c r="AV212" i="35"/>
  <c r="AM212" i="35"/>
  <c r="AJ212" i="35"/>
  <c r="AI212" i="35"/>
  <c r="AH212" i="35"/>
  <c r="AG212" i="35"/>
  <c r="AF212" i="35"/>
  <c r="AE212" i="35"/>
  <c r="BN211" i="35"/>
  <c r="BM211" i="35"/>
  <c r="BL211" i="35"/>
  <c r="BE211" i="35"/>
  <c r="BD211" i="35"/>
  <c r="BC211" i="35"/>
  <c r="AU211" i="35"/>
  <c r="AT211" i="35"/>
  <c r="AM211" i="35"/>
  <c r="AL211" i="35"/>
  <c r="AK211" i="35"/>
  <c r="AJ211" i="35"/>
  <c r="AI211" i="35"/>
  <c r="AH211" i="35"/>
  <c r="AG211" i="35"/>
  <c r="AF211" i="35"/>
  <c r="AC211" i="35"/>
  <c r="AB211" i="35"/>
  <c r="R211" i="35"/>
  <c r="K211" i="35"/>
  <c r="BN210" i="35"/>
  <c r="BE210" i="35"/>
  <c r="AV210" i="35"/>
  <c r="AM210" i="35"/>
  <c r="AJ210" i="35"/>
  <c r="AI210" i="35"/>
  <c r="AH210" i="35"/>
  <c r="AG210" i="35"/>
  <c r="AF210" i="35"/>
  <c r="AE210" i="35"/>
  <c r="BN209" i="35"/>
  <c r="BE209" i="35"/>
  <c r="AV209" i="35"/>
  <c r="AM209" i="35"/>
  <c r="AJ209" i="35"/>
  <c r="AI209" i="35"/>
  <c r="AH209" i="35"/>
  <c r="AG209" i="35"/>
  <c r="AF209" i="35"/>
  <c r="AE209" i="35"/>
  <c r="BN208" i="35"/>
  <c r="BE208" i="35"/>
  <c r="AV208" i="35"/>
  <c r="AD208" i="35" s="1"/>
  <c r="AM208" i="35"/>
  <c r="AJ208" i="35"/>
  <c r="AI208" i="35"/>
  <c r="AH208" i="35"/>
  <c r="AG208" i="35"/>
  <c r="AF208" i="35"/>
  <c r="AE208" i="35"/>
  <c r="BM207" i="35"/>
  <c r="BL207" i="35"/>
  <c r="BD207" i="35"/>
  <c r="BC207" i="35"/>
  <c r="AU207" i="35"/>
  <c r="AT207" i="35"/>
  <c r="AL207" i="35"/>
  <c r="AK207" i="35"/>
  <c r="AJ207" i="35"/>
  <c r="AI207" i="35"/>
  <c r="AH207" i="35"/>
  <c r="AG207" i="35"/>
  <c r="AF207" i="35"/>
  <c r="AC207" i="35"/>
  <c r="AB207" i="35"/>
  <c r="R207" i="35"/>
  <c r="K207" i="35"/>
  <c r="BN206" i="35"/>
  <c r="BE206" i="35"/>
  <c r="AV206" i="35"/>
  <c r="AM206" i="35"/>
  <c r="AJ206" i="35"/>
  <c r="AI206" i="35"/>
  <c r="AH206" i="35"/>
  <c r="AG206" i="35"/>
  <c r="AF206" i="35"/>
  <c r="AE206" i="35"/>
  <c r="BN205" i="35"/>
  <c r="BE205" i="35"/>
  <c r="AV205" i="35"/>
  <c r="AM205" i="35"/>
  <c r="AJ205" i="35"/>
  <c r="AI205" i="35"/>
  <c r="AH205" i="35"/>
  <c r="AG205" i="35"/>
  <c r="AF205" i="35"/>
  <c r="AE205" i="35"/>
  <c r="BN204" i="35"/>
  <c r="BE204" i="35"/>
  <c r="AV204" i="35"/>
  <c r="AM204" i="35"/>
  <c r="AD204" i="35" s="1"/>
  <c r="AJ204" i="35"/>
  <c r="AI204" i="35"/>
  <c r="AH204" i="35"/>
  <c r="AG204" i="35"/>
  <c r="AF204" i="35"/>
  <c r="AE204" i="35"/>
  <c r="BM203" i="35"/>
  <c r="BL203" i="35"/>
  <c r="BD203" i="35"/>
  <c r="BC203" i="35"/>
  <c r="AU203" i="35"/>
  <c r="AT203" i="35"/>
  <c r="AL203" i="35"/>
  <c r="AK203" i="35"/>
  <c r="AJ203" i="35"/>
  <c r="AI203" i="35"/>
  <c r="AH203" i="35"/>
  <c r="AG203" i="35"/>
  <c r="AF203" i="35"/>
  <c r="AC203" i="35"/>
  <c r="AB203" i="35"/>
  <c r="R203" i="35"/>
  <c r="K203" i="35"/>
  <c r="BN202" i="35"/>
  <c r="BE202" i="35"/>
  <c r="AV202" i="35"/>
  <c r="AM202" i="35"/>
  <c r="AJ202" i="35"/>
  <c r="AI202" i="35"/>
  <c r="AH202" i="35"/>
  <c r="AG202" i="35"/>
  <c r="AF202" i="35"/>
  <c r="AE202" i="35"/>
  <c r="BN201" i="35"/>
  <c r="BE201" i="35"/>
  <c r="AV201" i="35"/>
  <c r="AM201" i="35"/>
  <c r="AJ201" i="35"/>
  <c r="AI201" i="35"/>
  <c r="AH201" i="35"/>
  <c r="AG201" i="35"/>
  <c r="AF201" i="35"/>
  <c r="AE201" i="35"/>
  <c r="BN200" i="35"/>
  <c r="BE200" i="35"/>
  <c r="AV200" i="35"/>
  <c r="AM200" i="35"/>
  <c r="AJ200" i="35"/>
  <c r="AI200" i="35"/>
  <c r="AH200" i="35"/>
  <c r="AG200" i="35"/>
  <c r="AF200" i="35"/>
  <c r="AE200" i="35"/>
  <c r="BM199" i="35"/>
  <c r="BL199" i="35"/>
  <c r="BD199" i="35"/>
  <c r="BC199" i="35"/>
  <c r="AU199" i="35"/>
  <c r="AT199" i="35"/>
  <c r="AL199" i="35"/>
  <c r="AK199" i="35"/>
  <c r="AJ199" i="35"/>
  <c r="AI199" i="35"/>
  <c r="AH199" i="35"/>
  <c r="AG199" i="35"/>
  <c r="AF199" i="35"/>
  <c r="AC199" i="35"/>
  <c r="AB199" i="35"/>
  <c r="R199" i="35"/>
  <c r="K199" i="35"/>
  <c r="BN198" i="35"/>
  <c r="BE198" i="35"/>
  <c r="AV198" i="35"/>
  <c r="AM198" i="35"/>
  <c r="AD198" i="35" s="1"/>
  <c r="AJ198" i="35"/>
  <c r="AI198" i="35"/>
  <c r="AH198" i="35"/>
  <c r="AG198" i="35"/>
  <c r="AF198" i="35"/>
  <c r="AE198" i="35"/>
  <c r="BN197" i="35"/>
  <c r="BE197" i="35"/>
  <c r="AV197" i="35"/>
  <c r="AM197" i="35"/>
  <c r="AJ197" i="35"/>
  <c r="AI197" i="35"/>
  <c r="AH197" i="35"/>
  <c r="AG197" i="35"/>
  <c r="AF197" i="35"/>
  <c r="AE197" i="35"/>
  <c r="BN196" i="35"/>
  <c r="BE196" i="35"/>
  <c r="AV196" i="35"/>
  <c r="AM196" i="35"/>
  <c r="AJ196" i="35"/>
  <c r="AI196" i="35"/>
  <c r="AH196" i="35"/>
  <c r="AG196" i="35"/>
  <c r="AF196" i="35"/>
  <c r="AE196" i="35"/>
  <c r="BN195" i="35"/>
  <c r="BM195" i="35"/>
  <c r="BL195" i="35"/>
  <c r="BD195" i="35"/>
  <c r="BC195" i="35"/>
  <c r="AV195" i="35"/>
  <c r="AU195" i="35"/>
  <c r="AT195" i="35"/>
  <c r="AM195" i="35"/>
  <c r="AL195" i="35"/>
  <c r="AK195" i="35"/>
  <c r="AI195" i="35"/>
  <c r="AH195" i="35"/>
  <c r="AG195" i="35"/>
  <c r="AF195" i="35"/>
  <c r="AE195" i="35"/>
  <c r="AC195" i="35"/>
  <c r="AB195" i="35"/>
  <c r="R195" i="35"/>
  <c r="K195" i="35"/>
  <c r="BN194" i="35"/>
  <c r="BE194" i="35"/>
  <c r="AV194" i="35"/>
  <c r="AM194" i="35"/>
  <c r="AJ194" i="35"/>
  <c r="AI194" i="35"/>
  <c r="AH194" i="35"/>
  <c r="AG194" i="35"/>
  <c r="AF194" i="35"/>
  <c r="AE194" i="35"/>
  <c r="BN193" i="35"/>
  <c r="BE193" i="35"/>
  <c r="AV193" i="35"/>
  <c r="AM193" i="35"/>
  <c r="AJ193" i="35"/>
  <c r="AI193" i="35"/>
  <c r="AH193" i="35"/>
  <c r="AG193" i="35"/>
  <c r="AF193" i="35"/>
  <c r="AE193" i="35"/>
  <c r="BN192" i="35"/>
  <c r="BE192" i="35"/>
  <c r="AV192" i="35"/>
  <c r="AM192" i="35"/>
  <c r="AJ192" i="35"/>
  <c r="AI192" i="35"/>
  <c r="AH192" i="35"/>
  <c r="AG192" i="35"/>
  <c r="AF192" i="35"/>
  <c r="AE192" i="35"/>
  <c r="BN191" i="35"/>
  <c r="BM191" i="35"/>
  <c r="BL191" i="35"/>
  <c r="BE191" i="35"/>
  <c r="BD191" i="35"/>
  <c r="BC191" i="35"/>
  <c r="AV191" i="35"/>
  <c r="AU191" i="35"/>
  <c r="AT191" i="35"/>
  <c r="AM191" i="35"/>
  <c r="AL191" i="35"/>
  <c r="AK191" i="35"/>
  <c r="AJ191" i="35"/>
  <c r="AI191" i="35"/>
  <c r="AH191" i="35"/>
  <c r="AG191" i="35"/>
  <c r="AF191" i="35"/>
  <c r="AE191" i="35"/>
  <c r="AC191" i="35"/>
  <c r="AB191" i="35"/>
  <c r="R191" i="35"/>
  <c r="M191" i="35"/>
  <c r="K191" i="35"/>
  <c r="BN190" i="35"/>
  <c r="BE190" i="35"/>
  <c r="AV190" i="35"/>
  <c r="AM190" i="35"/>
  <c r="AJ190" i="35"/>
  <c r="AI190" i="35"/>
  <c r="AH190" i="35"/>
  <c r="AG190" i="35"/>
  <c r="AF190" i="35"/>
  <c r="AE190" i="35"/>
  <c r="BN189" i="35"/>
  <c r="BE189" i="35"/>
  <c r="AV189" i="35"/>
  <c r="AM189" i="35"/>
  <c r="AD189" i="35" s="1"/>
  <c r="AJ189" i="35"/>
  <c r="AI189" i="35"/>
  <c r="AH189" i="35"/>
  <c r="AG189" i="35"/>
  <c r="AF189" i="35"/>
  <c r="AE189" i="35"/>
  <c r="BN188" i="35"/>
  <c r="BE188" i="35"/>
  <c r="AV188" i="35"/>
  <c r="AD188" i="35" s="1"/>
  <c r="AM188" i="35"/>
  <c r="AJ188" i="35"/>
  <c r="AI188" i="35"/>
  <c r="AH188" i="35"/>
  <c r="AG188" i="35"/>
  <c r="AF188" i="35"/>
  <c r="AE188" i="35"/>
  <c r="BN187" i="35"/>
  <c r="BM187" i="35"/>
  <c r="BL187" i="35"/>
  <c r="BE187" i="35"/>
  <c r="BD187" i="35"/>
  <c r="BC187" i="35"/>
  <c r="AU187" i="35"/>
  <c r="AT187" i="35"/>
  <c r="AM187" i="35"/>
  <c r="AL187" i="35"/>
  <c r="AK187" i="35"/>
  <c r="AJ187" i="35"/>
  <c r="AI187" i="35"/>
  <c r="AH187" i="35"/>
  <c r="AG187" i="35"/>
  <c r="AF187" i="35"/>
  <c r="AC187" i="35"/>
  <c r="AB187" i="35"/>
  <c r="R187" i="35"/>
  <c r="K187" i="35"/>
  <c r="BN186" i="35"/>
  <c r="BE186" i="35"/>
  <c r="AV186" i="35"/>
  <c r="AM186" i="35"/>
  <c r="AJ186" i="35"/>
  <c r="AI186" i="35"/>
  <c r="AH186" i="35"/>
  <c r="AG186" i="35"/>
  <c r="AF186" i="35"/>
  <c r="AE186" i="35"/>
  <c r="BN185" i="35"/>
  <c r="BE185" i="35"/>
  <c r="AV185" i="35"/>
  <c r="AM185" i="35"/>
  <c r="AD185" i="35" s="1"/>
  <c r="AJ185" i="35"/>
  <c r="AI185" i="35"/>
  <c r="AH185" i="35"/>
  <c r="AG185" i="35"/>
  <c r="AF185" i="35"/>
  <c r="AE185" i="35"/>
  <c r="BN184" i="35"/>
  <c r="BE184" i="35"/>
  <c r="AD184" i="35" s="1"/>
  <c r="AV184" i="35"/>
  <c r="AM184" i="35"/>
  <c r="AJ184" i="35"/>
  <c r="AI184" i="35"/>
  <c r="AH184" i="35"/>
  <c r="AG184" i="35"/>
  <c r="AF184" i="35"/>
  <c r="AE184" i="35"/>
  <c r="BN183" i="35"/>
  <c r="BM183" i="35"/>
  <c r="BL183" i="35"/>
  <c r="BE183" i="35"/>
  <c r="BD183" i="35"/>
  <c r="BC183" i="35"/>
  <c r="AU183" i="35"/>
  <c r="AT183" i="35"/>
  <c r="AM183" i="35"/>
  <c r="AL183" i="35"/>
  <c r="AK183" i="35"/>
  <c r="AJ183" i="35"/>
  <c r="AI183" i="35"/>
  <c r="AH183" i="35"/>
  <c r="AG183" i="35"/>
  <c r="AF183" i="35"/>
  <c r="AC183" i="35"/>
  <c r="AB183" i="35"/>
  <c r="R183" i="35"/>
  <c r="K183" i="35"/>
  <c r="BN182" i="35"/>
  <c r="BE182" i="35"/>
  <c r="AV182" i="35"/>
  <c r="AM182" i="35"/>
  <c r="AD182" i="35" s="1"/>
  <c r="AJ182" i="35"/>
  <c r="AI182" i="35"/>
  <c r="AH182" i="35"/>
  <c r="AG182" i="35"/>
  <c r="AF182" i="35"/>
  <c r="AE182" i="35"/>
  <c r="BN181" i="35"/>
  <c r="AD181" i="35" s="1"/>
  <c r="BE181" i="35"/>
  <c r="AV181" i="35"/>
  <c r="AM181" i="35"/>
  <c r="AJ181" i="35"/>
  <c r="AI181" i="35"/>
  <c r="AH181" i="35"/>
  <c r="AG181" i="35"/>
  <c r="AF181" i="35"/>
  <c r="AE181" i="35"/>
  <c r="BN180" i="35"/>
  <c r="BE180" i="35"/>
  <c r="AV180" i="35"/>
  <c r="AM180" i="35"/>
  <c r="AJ180" i="35"/>
  <c r="AI180" i="35"/>
  <c r="AH180" i="35"/>
  <c r="AG180" i="35"/>
  <c r="AF180" i="35"/>
  <c r="AE180" i="35"/>
  <c r="BN179" i="35"/>
  <c r="BM179" i="35"/>
  <c r="BL179" i="35"/>
  <c r="BE179" i="35"/>
  <c r="BD179" i="35"/>
  <c r="BC179" i="35"/>
  <c r="AV179" i="35"/>
  <c r="AU179" i="35"/>
  <c r="AT179" i="35"/>
  <c r="AM179" i="35"/>
  <c r="AL179" i="35"/>
  <c r="AK179" i="35"/>
  <c r="AJ179" i="35"/>
  <c r="AH179" i="35"/>
  <c r="AG179" i="35"/>
  <c r="AF179" i="35"/>
  <c r="AE179" i="35"/>
  <c r="AC179" i="35"/>
  <c r="AB179" i="35"/>
  <c r="R179" i="35"/>
  <c r="K179" i="35"/>
  <c r="BN178" i="35"/>
  <c r="BE178" i="35"/>
  <c r="AV178" i="35"/>
  <c r="AM178" i="35"/>
  <c r="AJ178" i="35"/>
  <c r="AI178" i="35"/>
  <c r="AH178" i="35"/>
  <c r="AG178" i="35"/>
  <c r="AF178" i="35"/>
  <c r="AE178" i="35"/>
  <c r="BN177" i="35"/>
  <c r="BE177" i="35"/>
  <c r="AV177" i="35"/>
  <c r="AM177" i="35"/>
  <c r="AJ177" i="35"/>
  <c r="AI177" i="35"/>
  <c r="AH177" i="35"/>
  <c r="AG177" i="35"/>
  <c r="AF177" i="35"/>
  <c r="AE177" i="35"/>
  <c r="BN176" i="35"/>
  <c r="BE176" i="35"/>
  <c r="AV176" i="35"/>
  <c r="AM176" i="35"/>
  <c r="AJ176" i="35"/>
  <c r="AI176" i="35"/>
  <c r="AH176" i="35"/>
  <c r="AG176" i="35"/>
  <c r="AF176" i="35"/>
  <c r="AE176" i="35"/>
  <c r="BN175" i="35"/>
  <c r="BM175" i="35"/>
  <c r="BL175" i="35"/>
  <c r="BD175" i="35"/>
  <c r="BC175" i="35"/>
  <c r="AV175" i="35"/>
  <c r="AU175" i="35"/>
  <c r="AT175" i="35"/>
  <c r="AM175" i="35"/>
  <c r="AL175" i="35"/>
  <c r="AK175" i="35"/>
  <c r="AI175" i="35"/>
  <c r="AH175" i="35"/>
  <c r="AG175" i="35"/>
  <c r="AF175" i="35"/>
  <c r="AE175" i="35"/>
  <c r="AC175" i="35"/>
  <c r="AB175" i="35"/>
  <c r="R175" i="35"/>
  <c r="K175" i="35"/>
  <c r="BN174" i="35"/>
  <c r="BE174" i="35"/>
  <c r="AV174" i="35"/>
  <c r="AM174" i="35"/>
  <c r="AJ174" i="35"/>
  <c r="AI174" i="35"/>
  <c r="AH174" i="35"/>
  <c r="AG174" i="35"/>
  <c r="AF174" i="35"/>
  <c r="AE174" i="35"/>
  <c r="BN173" i="35"/>
  <c r="BE173" i="35"/>
  <c r="AD173" i="35" s="1"/>
  <c r="AV173" i="35"/>
  <c r="AM173" i="35"/>
  <c r="AJ173" i="35"/>
  <c r="AI173" i="35"/>
  <c r="AH173" i="35"/>
  <c r="AG173" i="35"/>
  <c r="AF173" i="35"/>
  <c r="AE173" i="35"/>
  <c r="BN172" i="35"/>
  <c r="BE172" i="35"/>
  <c r="AV172" i="35"/>
  <c r="AM172" i="35"/>
  <c r="AJ172" i="35"/>
  <c r="AI172" i="35"/>
  <c r="AH172" i="35"/>
  <c r="AG172" i="35"/>
  <c r="AF172" i="35"/>
  <c r="AE172" i="35"/>
  <c r="BN171" i="35"/>
  <c r="BM171" i="35"/>
  <c r="BL171" i="35"/>
  <c r="BE171" i="35"/>
  <c r="BD171" i="35"/>
  <c r="BC171" i="35"/>
  <c r="AV171" i="35"/>
  <c r="AU171" i="35"/>
  <c r="AT171" i="35"/>
  <c r="AM171" i="35"/>
  <c r="AD171" i="35" s="1"/>
  <c r="AL171" i="35"/>
  <c r="AK171" i="35"/>
  <c r="AJ171" i="35"/>
  <c r="AI171" i="35"/>
  <c r="AH171" i="35"/>
  <c r="AG171" i="35"/>
  <c r="AF171" i="35"/>
  <c r="AE171" i="35"/>
  <c r="AC171" i="35"/>
  <c r="AB171" i="35"/>
  <c r="R171" i="35"/>
  <c r="K171" i="35"/>
  <c r="BN170" i="35"/>
  <c r="BE170" i="35"/>
  <c r="AV170" i="35"/>
  <c r="AM170" i="35"/>
  <c r="AJ170" i="35"/>
  <c r="AI170" i="35"/>
  <c r="AH170" i="35"/>
  <c r="AG170" i="35"/>
  <c r="AF170" i="35"/>
  <c r="AE170" i="35"/>
  <c r="BN169" i="35"/>
  <c r="BE169" i="35"/>
  <c r="AV169" i="35"/>
  <c r="AM169" i="35"/>
  <c r="AD169" i="35" s="1"/>
  <c r="AJ169" i="35"/>
  <c r="AI169" i="35"/>
  <c r="AH169" i="35"/>
  <c r="AG169" i="35"/>
  <c r="AF169" i="35"/>
  <c r="AE169" i="35"/>
  <c r="BN168" i="35"/>
  <c r="BE168" i="35"/>
  <c r="AD168" i="35" s="1"/>
  <c r="AV168" i="35"/>
  <c r="AM168" i="35"/>
  <c r="AJ168" i="35"/>
  <c r="AI168" i="35"/>
  <c r="AH168" i="35"/>
  <c r="AG168" i="35"/>
  <c r="AF168" i="35"/>
  <c r="AE168" i="35"/>
  <c r="BN167" i="35"/>
  <c r="BM167" i="35"/>
  <c r="BL167" i="35"/>
  <c r="BE167" i="35"/>
  <c r="BD167" i="35"/>
  <c r="BC167" i="35"/>
  <c r="AV167" i="35"/>
  <c r="AU167" i="35"/>
  <c r="AT167" i="35"/>
  <c r="AM167" i="35"/>
  <c r="AD167" i="35" s="1"/>
  <c r="AL167" i="35"/>
  <c r="AK167" i="35"/>
  <c r="AJ167" i="35"/>
  <c r="AI167" i="35"/>
  <c r="AH167" i="35"/>
  <c r="AG167" i="35"/>
  <c r="AF167" i="35"/>
  <c r="AE167" i="35"/>
  <c r="AC167" i="35"/>
  <c r="AB167" i="35"/>
  <c r="R167" i="35"/>
  <c r="M167" i="35"/>
  <c r="K167" i="35"/>
  <c r="BN166" i="35"/>
  <c r="BE166" i="35"/>
  <c r="AV166" i="35"/>
  <c r="AM166" i="35"/>
  <c r="AJ166" i="35"/>
  <c r="AI166" i="35"/>
  <c r="AH166" i="35"/>
  <c r="AG166" i="35"/>
  <c r="AF166" i="35"/>
  <c r="AE166" i="35"/>
  <c r="BN165" i="35"/>
  <c r="BE165" i="35"/>
  <c r="AV165" i="35"/>
  <c r="AM165" i="35"/>
  <c r="AD165" i="35" s="1"/>
  <c r="AJ165" i="35"/>
  <c r="AI165" i="35"/>
  <c r="AH165" i="35"/>
  <c r="AG165" i="35"/>
  <c r="AF165" i="35"/>
  <c r="AE165" i="35"/>
  <c r="BN164" i="35"/>
  <c r="BE164" i="35"/>
  <c r="AV164" i="35"/>
  <c r="AM164" i="35"/>
  <c r="AJ164" i="35"/>
  <c r="AI164" i="35"/>
  <c r="AH164" i="35"/>
  <c r="AG164" i="35"/>
  <c r="AF164" i="35"/>
  <c r="AE164" i="35"/>
  <c r="BM163" i="35"/>
  <c r="BL163" i="35"/>
  <c r="BD163" i="35"/>
  <c r="BC163" i="35"/>
  <c r="AU163" i="35"/>
  <c r="AT163" i="35"/>
  <c r="AL163" i="35"/>
  <c r="AK163" i="35"/>
  <c r="AJ163" i="35"/>
  <c r="AI163" i="35"/>
  <c r="AH163" i="35"/>
  <c r="AG163" i="35"/>
  <c r="AF163" i="35"/>
  <c r="AC163" i="35"/>
  <c r="AB163" i="35"/>
  <c r="R163" i="35"/>
  <c r="K163" i="35"/>
  <c r="BN162" i="35"/>
  <c r="BE162" i="35"/>
  <c r="AV162" i="35"/>
  <c r="AM162" i="35"/>
  <c r="AJ162" i="35"/>
  <c r="AI162" i="35"/>
  <c r="AH162" i="35"/>
  <c r="AG162" i="35"/>
  <c r="AF162" i="35"/>
  <c r="AE162" i="35"/>
  <c r="BN161" i="35"/>
  <c r="BE161" i="35"/>
  <c r="AV161" i="35"/>
  <c r="AM161" i="35"/>
  <c r="AJ161" i="35"/>
  <c r="AI161" i="35"/>
  <c r="AH161" i="35"/>
  <c r="AG161" i="35"/>
  <c r="AF161" i="35"/>
  <c r="AE161" i="35"/>
  <c r="BN160" i="35"/>
  <c r="BE160" i="35"/>
  <c r="AV160" i="35"/>
  <c r="AM160" i="35"/>
  <c r="AJ160" i="35"/>
  <c r="AI160" i="35"/>
  <c r="AH160" i="35"/>
  <c r="AG160" i="35"/>
  <c r="AF160" i="35"/>
  <c r="AE160" i="35"/>
  <c r="BM159" i="35"/>
  <c r="BL159" i="35"/>
  <c r="BD159" i="35"/>
  <c r="BC159" i="35"/>
  <c r="AU159" i="35"/>
  <c r="AT159" i="35"/>
  <c r="AM159" i="35"/>
  <c r="AL159" i="35"/>
  <c r="AK159" i="35"/>
  <c r="AI159" i="35"/>
  <c r="AH159" i="35"/>
  <c r="AG159" i="35"/>
  <c r="AF159" i="35"/>
  <c r="AC159" i="35"/>
  <c r="AB159" i="35"/>
  <c r="R159" i="35"/>
  <c r="K159" i="35"/>
  <c r="BN158" i="35"/>
  <c r="BE158" i="35"/>
  <c r="AV158" i="35"/>
  <c r="AM158" i="35"/>
  <c r="AD158" i="35" s="1"/>
  <c r="AJ158" i="35"/>
  <c r="AI158" i="35"/>
  <c r="AH158" i="35"/>
  <c r="AG158" i="35"/>
  <c r="AF158" i="35"/>
  <c r="AE158" i="35"/>
  <c r="BN157" i="35"/>
  <c r="BE157" i="35"/>
  <c r="AV157" i="35"/>
  <c r="AM157" i="35"/>
  <c r="AJ157" i="35"/>
  <c r="AI157" i="35"/>
  <c r="AH157" i="35"/>
  <c r="AG157" i="35"/>
  <c r="AF157" i="35"/>
  <c r="AE157" i="35"/>
  <c r="BN156" i="35"/>
  <c r="BE156" i="35"/>
  <c r="AV156" i="35"/>
  <c r="AM156" i="35"/>
  <c r="AJ156" i="35"/>
  <c r="AI156" i="35"/>
  <c r="AH156" i="35"/>
  <c r="AG156" i="35"/>
  <c r="AF156" i="35"/>
  <c r="AE156" i="35"/>
  <c r="BM155" i="35"/>
  <c r="BL155" i="35"/>
  <c r="BD155" i="35"/>
  <c r="BC155" i="35"/>
  <c r="AU155" i="35"/>
  <c r="AT155" i="35"/>
  <c r="AL155" i="35"/>
  <c r="AK155" i="35"/>
  <c r="AJ155" i="35"/>
  <c r="AI155" i="35"/>
  <c r="AH155" i="35"/>
  <c r="AG155" i="35"/>
  <c r="AF155" i="35"/>
  <c r="AC155" i="35"/>
  <c r="AB155" i="35"/>
  <c r="R155" i="35"/>
  <c r="K155" i="35"/>
  <c r="BN154" i="35"/>
  <c r="BE154" i="35"/>
  <c r="AV154" i="35"/>
  <c r="AM154" i="35"/>
  <c r="AJ154" i="35"/>
  <c r="AI154" i="35"/>
  <c r="AH154" i="35"/>
  <c r="AG154" i="35"/>
  <c r="AF154" i="35"/>
  <c r="AE154" i="35"/>
  <c r="BN153" i="35"/>
  <c r="BE153" i="35"/>
  <c r="AV153" i="35"/>
  <c r="AM153" i="35"/>
  <c r="AJ153" i="35"/>
  <c r="AI153" i="35"/>
  <c r="AH153" i="35"/>
  <c r="AG153" i="35"/>
  <c r="AF153" i="35"/>
  <c r="AE153" i="35"/>
  <c r="BN152" i="35"/>
  <c r="BE152" i="35"/>
  <c r="AV152" i="35"/>
  <c r="AM152" i="35"/>
  <c r="AJ152" i="35"/>
  <c r="AI152" i="35"/>
  <c r="AH152" i="35"/>
  <c r="AG152" i="35"/>
  <c r="AF152" i="35"/>
  <c r="AE152" i="35"/>
  <c r="BM151" i="35"/>
  <c r="BL151" i="35"/>
  <c r="BE151" i="35"/>
  <c r="BD151" i="35"/>
  <c r="BC151" i="35"/>
  <c r="AV151" i="35"/>
  <c r="AU151" i="35"/>
  <c r="AT151" i="35"/>
  <c r="AM151" i="35"/>
  <c r="AL151" i="35"/>
  <c r="AK151" i="35"/>
  <c r="AI151" i="35"/>
  <c r="AH151" i="35"/>
  <c r="AG151" i="35"/>
  <c r="AF151" i="35"/>
  <c r="AC151" i="35"/>
  <c r="AB151" i="35"/>
  <c r="R151" i="35"/>
  <c r="K151" i="35"/>
  <c r="BN150" i="35"/>
  <c r="BE150" i="35"/>
  <c r="AV150" i="35"/>
  <c r="AM150" i="35"/>
  <c r="AJ150" i="35"/>
  <c r="AI150" i="35"/>
  <c r="AH150" i="35"/>
  <c r="AG150" i="35"/>
  <c r="AF150" i="35"/>
  <c r="AE150" i="35"/>
  <c r="BN149" i="35"/>
  <c r="BE149" i="35"/>
  <c r="AD149" i="35" s="1"/>
  <c r="AV149" i="35"/>
  <c r="AM149" i="35"/>
  <c r="AJ149" i="35"/>
  <c r="AI149" i="35"/>
  <c r="AH149" i="35"/>
  <c r="AG149" i="35"/>
  <c r="AF149" i="35"/>
  <c r="AE149" i="35"/>
  <c r="BN148" i="35"/>
  <c r="BE148" i="35"/>
  <c r="AV148" i="35"/>
  <c r="AD148" i="35" s="1"/>
  <c r="AM148" i="35"/>
  <c r="AJ148" i="35"/>
  <c r="AI148" i="35"/>
  <c r="AH148" i="35"/>
  <c r="AG148" i="35"/>
  <c r="AF148" i="35"/>
  <c r="AE148" i="35"/>
  <c r="BN147" i="35"/>
  <c r="BM147" i="35"/>
  <c r="BL147" i="35"/>
  <c r="BE147" i="35"/>
  <c r="BD147" i="35"/>
  <c r="BC147" i="35"/>
  <c r="AU147" i="35"/>
  <c r="AT147" i="35"/>
  <c r="AM147" i="35"/>
  <c r="AL147" i="35"/>
  <c r="AK147" i="35"/>
  <c r="AJ147" i="35"/>
  <c r="AI147" i="35"/>
  <c r="AH147" i="35"/>
  <c r="AG147" i="35"/>
  <c r="AF147" i="35"/>
  <c r="AC147" i="35"/>
  <c r="AB147" i="35"/>
  <c r="R147" i="35"/>
  <c r="K147" i="35"/>
  <c r="BN146" i="35"/>
  <c r="BE146" i="35"/>
  <c r="AV146" i="35"/>
  <c r="AM146" i="35"/>
  <c r="AJ146" i="35"/>
  <c r="AI146" i="35"/>
  <c r="AH146" i="35"/>
  <c r="AG146" i="35"/>
  <c r="AF146" i="35"/>
  <c r="AE146" i="35"/>
  <c r="BN145" i="35"/>
  <c r="BE145" i="35"/>
  <c r="AV145" i="35"/>
  <c r="AM145" i="35"/>
  <c r="AJ145" i="35"/>
  <c r="AI145" i="35"/>
  <c r="AH145" i="35"/>
  <c r="AG145" i="35"/>
  <c r="AF145" i="35"/>
  <c r="AE145" i="35"/>
  <c r="BN144" i="35"/>
  <c r="BE144" i="35"/>
  <c r="AV144" i="35"/>
  <c r="AM144" i="35"/>
  <c r="AJ144" i="35"/>
  <c r="AI144" i="35"/>
  <c r="AH144" i="35"/>
  <c r="AG144" i="35"/>
  <c r="AF144" i="35"/>
  <c r="AE144" i="35"/>
  <c r="BN143" i="35"/>
  <c r="BM143" i="35"/>
  <c r="BL143" i="35"/>
  <c r="BD143" i="35"/>
  <c r="BC143" i="35"/>
  <c r="AV143" i="35"/>
  <c r="AU143" i="35"/>
  <c r="AT143" i="35"/>
  <c r="AM143" i="35"/>
  <c r="AL143" i="35"/>
  <c r="AK143" i="35"/>
  <c r="AJ143" i="35"/>
  <c r="AI143" i="35"/>
  <c r="AH143" i="35"/>
  <c r="AG143" i="35"/>
  <c r="AF143" i="35"/>
  <c r="AC143" i="35"/>
  <c r="AB143" i="35"/>
  <c r="R143" i="35"/>
  <c r="K143" i="35"/>
  <c r="BN142" i="35"/>
  <c r="BE142" i="35"/>
  <c r="AV142" i="35"/>
  <c r="AM142" i="35"/>
  <c r="AD142" i="35" s="1"/>
  <c r="AJ142" i="35"/>
  <c r="AI142" i="35"/>
  <c r="AH142" i="35"/>
  <c r="AG142" i="35"/>
  <c r="AF142" i="35"/>
  <c r="AE142" i="35"/>
  <c r="BN141" i="35"/>
  <c r="AD141" i="35" s="1"/>
  <c r="BE141" i="35"/>
  <c r="AV141" i="35"/>
  <c r="AM141" i="35"/>
  <c r="AJ141" i="35"/>
  <c r="AI141" i="35"/>
  <c r="AH141" i="35"/>
  <c r="AG141" i="35"/>
  <c r="AF141" i="35"/>
  <c r="AE141" i="35"/>
  <c r="BN140" i="35"/>
  <c r="BE140" i="35"/>
  <c r="AV140" i="35"/>
  <c r="AM140" i="35"/>
  <c r="AJ140" i="35"/>
  <c r="AI140" i="35"/>
  <c r="AH140" i="35"/>
  <c r="AG140" i="35"/>
  <c r="AF140" i="35"/>
  <c r="AE140" i="35"/>
  <c r="BN139" i="35"/>
  <c r="BM139" i="35"/>
  <c r="BL139" i="35"/>
  <c r="BE139" i="35"/>
  <c r="BD139" i="35"/>
  <c r="BC139" i="35"/>
  <c r="AU139" i="35"/>
  <c r="AT139" i="35"/>
  <c r="AM139" i="35"/>
  <c r="AD139" i="35" s="1"/>
  <c r="AL139" i="35"/>
  <c r="AK139" i="35"/>
  <c r="AJ139" i="35"/>
  <c r="AI139" i="35"/>
  <c r="AH139" i="35"/>
  <c r="AG139" i="35"/>
  <c r="AF139" i="35"/>
  <c r="AE139" i="35"/>
  <c r="AC139" i="35"/>
  <c r="AB139" i="35"/>
  <c r="R139" i="35"/>
  <c r="K139" i="35"/>
  <c r="BN138" i="35"/>
  <c r="BE138" i="35"/>
  <c r="AV138" i="35"/>
  <c r="AM138" i="35"/>
  <c r="AJ138" i="35"/>
  <c r="AI138" i="35"/>
  <c r="AH138" i="35"/>
  <c r="AG138" i="35"/>
  <c r="AF138" i="35"/>
  <c r="AE138" i="35"/>
  <c r="BN137" i="35"/>
  <c r="BE137" i="35"/>
  <c r="AV137" i="35"/>
  <c r="AM137" i="35"/>
  <c r="AJ137" i="35"/>
  <c r="AI137" i="35"/>
  <c r="AH137" i="35"/>
  <c r="AG137" i="35"/>
  <c r="AF137" i="35"/>
  <c r="AE137" i="35"/>
  <c r="BN136" i="35"/>
  <c r="BE136" i="35"/>
  <c r="AV136" i="35"/>
  <c r="AM136" i="35"/>
  <c r="AJ136" i="35"/>
  <c r="AI136" i="35"/>
  <c r="AH136" i="35"/>
  <c r="AG136" i="35"/>
  <c r="AF136" i="35"/>
  <c r="AE136" i="35"/>
  <c r="BN135" i="35"/>
  <c r="BM135" i="35"/>
  <c r="BL135" i="35"/>
  <c r="BD135" i="35"/>
  <c r="BC135" i="35"/>
  <c r="AV135" i="35"/>
  <c r="AU135" i="35"/>
  <c r="AT135" i="35"/>
  <c r="AM135" i="35"/>
  <c r="AL135" i="35"/>
  <c r="AK135" i="35"/>
  <c r="AJ135" i="35"/>
  <c r="AI135" i="35"/>
  <c r="AH135" i="35"/>
  <c r="AG135" i="35"/>
  <c r="AF135" i="35"/>
  <c r="AC135" i="35"/>
  <c r="AB135" i="35"/>
  <c r="R135" i="35"/>
  <c r="K135" i="35"/>
  <c r="BN134" i="35"/>
  <c r="BE134" i="35"/>
  <c r="AV134" i="35"/>
  <c r="AM134" i="35"/>
  <c r="AD134" i="35" s="1"/>
  <c r="AJ134" i="35"/>
  <c r="AI134" i="35"/>
  <c r="AH134" i="35"/>
  <c r="AG134" i="35"/>
  <c r="AF134" i="35"/>
  <c r="AE134" i="35"/>
  <c r="BN133" i="35"/>
  <c r="AD133" i="35" s="1"/>
  <c r="BE133" i="35"/>
  <c r="AV133" i="35"/>
  <c r="AM133" i="35"/>
  <c r="AJ133" i="35"/>
  <c r="AI133" i="35"/>
  <c r="AH133" i="35"/>
  <c r="AG133" i="35"/>
  <c r="AF133" i="35"/>
  <c r="AE133" i="35"/>
  <c r="BN132" i="35"/>
  <c r="BE132" i="35"/>
  <c r="AV132" i="35"/>
  <c r="AM132" i="35"/>
  <c r="AJ132" i="35"/>
  <c r="AI132" i="35"/>
  <c r="AH132" i="35"/>
  <c r="AG132" i="35"/>
  <c r="AF132" i="35"/>
  <c r="AE132" i="35"/>
  <c r="BM131" i="35"/>
  <c r="BL131" i="35"/>
  <c r="BD131" i="35"/>
  <c r="BC131" i="35"/>
  <c r="AU131" i="35"/>
  <c r="AT131" i="35"/>
  <c r="AL131" i="35"/>
  <c r="AK131" i="35"/>
  <c r="AJ131" i="35"/>
  <c r="AI131" i="35"/>
  <c r="AH131" i="35"/>
  <c r="AG131" i="35"/>
  <c r="AF131" i="35"/>
  <c r="AC131" i="35"/>
  <c r="AB131" i="35"/>
  <c r="R131" i="35"/>
  <c r="K131" i="35"/>
  <c r="BN130" i="35"/>
  <c r="BE130" i="35"/>
  <c r="AV130" i="35"/>
  <c r="AM130" i="35"/>
  <c r="AD130" i="35" s="1"/>
  <c r="AJ130" i="35"/>
  <c r="AI130" i="35"/>
  <c r="AH130" i="35"/>
  <c r="AG130" i="35"/>
  <c r="AF130" i="35"/>
  <c r="AE130" i="35"/>
  <c r="BN129" i="35"/>
  <c r="BE129" i="35"/>
  <c r="AD129" i="35" s="1"/>
  <c r="AV129" i="35"/>
  <c r="AM129" i="35"/>
  <c r="AJ129" i="35"/>
  <c r="AI129" i="35"/>
  <c r="AH129" i="35"/>
  <c r="AG129" i="35"/>
  <c r="AF129" i="35"/>
  <c r="AE129" i="35"/>
  <c r="AJ128" i="35"/>
  <c r="AI128" i="35"/>
  <c r="AH128" i="35"/>
  <c r="AG128" i="35"/>
  <c r="AF128" i="35"/>
  <c r="AE128" i="35"/>
  <c r="AD128" i="35"/>
  <c r="BM127" i="35"/>
  <c r="BL127" i="35"/>
  <c r="BD127" i="35"/>
  <c r="BC127" i="35"/>
  <c r="AU127" i="35"/>
  <c r="AT127" i="35"/>
  <c r="AL127" i="35"/>
  <c r="AK127" i="35"/>
  <c r="AJ127" i="35"/>
  <c r="AI127" i="35"/>
  <c r="AH127" i="35"/>
  <c r="AG127" i="35"/>
  <c r="AF127" i="35"/>
  <c r="AC127" i="35"/>
  <c r="AB127" i="35"/>
  <c r="R127" i="35"/>
  <c r="K127" i="35"/>
  <c r="BN126" i="35"/>
  <c r="BE126" i="35"/>
  <c r="AV126" i="35"/>
  <c r="AD126" i="35" s="1"/>
  <c r="AM126" i="35"/>
  <c r="AJ126" i="35"/>
  <c r="AI126" i="35"/>
  <c r="AH126" i="35"/>
  <c r="AG126" i="35"/>
  <c r="AF126" i="35"/>
  <c r="AE126" i="35"/>
  <c r="BN125" i="35"/>
  <c r="BE125" i="35"/>
  <c r="AV125" i="35"/>
  <c r="AM125" i="35"/>
  <c r="AJ125" i="35"/>
  <c r="AI125" i="35"/>
  <c r="AH125" i="35"/>
  <c r="AG125" i="35"/>
  <c r="AF125" i="35"/>
  <c r="AE125" i="35"/>
  <c r="BN124" i="35"/>
  <c r="BE124" i="35"/>
  <c r="AV124" i="35"/>
  <c r="AM124" i="35"/>
  <c r="AD124" i="35" s="1"/>
  <c r="AJ124" i="35"/>
  <c r="AI124" i="35"/>
  <c r="AH124" i="35"/>
  <c r="AG124" i="35"/>
  <c r="AF124" i="35"/>
  <c r="AE124" i="35"/>
  <c r="BN123" i="35"/>
  <c r="BM123" i="35"/>
  <c r="BL123" i="35"/>
  <c r="BD123" i="35"/>
  <c r="BC123" i="35"/>
  <c r="AV123" i="35"/>
  <c r="AU123" i="35"/>
  <c r="AT123" i="35"/>
  <c r="AM123" i="35"/>
  <c r="AL123" i="35"/>
  <c r="AK123" i="35"/>
  <c r="AJ123" i="35"/>
  <c r="AI123" i="35"/>
  <c r="AH123" i="35"/>
  <c r="AG123" i="35"/>
  <c r="AF123" i="35"/>
  <c r="AC123" i="35"/>
  <c r="AB123" i="35"/>
  <c r="R123" i="35"/>
  <c r="K123" i="35"/>
  <c r="BN122" i="35"/>
  <c r="BE122" i="35"/>
  <c r="AV122" i="35"/>
  <c r="AM122" i="35"/>
  <c r="AJ122" i="35"/>
  <c r="AI122" i="35"/>
  <c r="AH122" i="35"/>
  <c r="AG122" i="35"/>
  <c r="AF122" i="35"/>
  <c r="AE122" i="35"/>
  <c r="BN121" i="35"/>
  <c r="BE121" i="35"/>
  <c r="AV121" i="35"/>
  <c r="AM121" i="35"/>
  <c r="AJ121" i="35"/>
  <c r="AI121" i="35"/>
  <c r="AH121" i="35"/>
  <c r="AG121" i="35"/>
  <c r="AF121" i="35"/>
  <c r="AE121" i="35"/>
  <c r="BN120" i="35"/>
  <c r="BE120" i="35"/>
  <c r="AV120" i="35"/>
  <c r="AM120" i="35"/>
  <c r="AJ120" i="35"/>
  <c r="AI120" i="35"/>
  <c r="AH120" i="35"/>
  <c r="AG120" i="35"/>
  <c r="AF120" i="35"/>
  <c r="AE120" i="35"/>
  <c r="BN119" i="35"/>
  <c r="BM119" i="35"/>
  <c r="BL119" i="35"/>
  <c r="BD119" i="35"/>
  <c r="BC119" i="35"/>
  <c r="AV119" i="35"/>
  <c r="AU119" i="35"/>
  <c r="AT119" i="35"/>
  <c r="AL119" i="35"/>
  <c r="AK119" i="35"/>
  <c r="AJ119" i="35"/>
  <c r="AI119" i="35"/>
  <c r="AH119" i="35"/>
  <c r="AG119" i="35"/>
  <c r="AF119" i="35"/>
  <c r="AC119" i="35"/>
  <c r="AB119" i="35"/>
  <c r="R119" i="35"/>
  <c r="K119" i="35"/>
  <c r="BN118" i="35"/>
  <c r="BE118" i="35"/>
  <c r="AV118" i="35"/>
  <c r="AD118" i="35" s="1"/>
  <c r="AM118" i="35"/>
  <c r="AJ118" i="35"/>
  <c r="AI118" i="35"/>
  <c r="AH118" i="35"/>
  <c r="AG118" i="35"/>
  <c r="AF118" i="35"/>
  <c r="AE118" i="35"/>
  <c r="BN117" i="35"/>
  <c r="BE117" i="35"/>
  <c r="AV117" i="35"/>
  <c r="AM117" i="35"/>
  <c r="AJ117" i="35"/>
  <c r="AI117" i="35"/>
  <c r="AH117" i="35"/>
  <c r="AG117" i="35"/>
  <c r="AF117" i="35"/>
  <c r="AE117" i="35"/>
  <c r="BN116" i="35"/>
  <c r="BE116" i="35"/>
  <c r="AV116" i="35"/>
  <c r="AM116" i="35"/>
  <c r="AJ116" i="35"/>
  <c r="AI116" i="35"/>
  <c r="AH116" i="35"/>
  <c r="AG116" i="35"/>
  <c r="AF116" i="35"/>
  <c r="AE116" i="35"/>
  <c r="BN115" i="35"/>
  <c r="BM115" i="35"/>
  <c r="BL115" i="35"/>
  <c r="BE115" i="35"/>
  <c r="BD115" i="35"/>
  <c r="BC115" i="35"/>
  <c r="AV115" i="35"/>
  <c r="AU115" i="35"/>
  <c r="AT115" i="35"/>
  <c r="AM115" i="35"/>
  <c r="AL115" i="35"/>
  <c r="AK115" i="35"/>
  <c r="AJ115" i="35"/>
  <c r="AI115" i="35"/>
  <c r="AH115" i="35"/>
  <c r="AG115" i="35"/>
  <c r="AF115" i="35"/>
  <c r="AE115" i="35"/>
  <c r="AC115" i="35"/>
  <c r="AB115" i="35"/>
  <c r="R115" i="35"/>
  <c r="M115" i="35"/>
  <c r="K115" i="35"/>
  <c r="BN114" i="35"/>
  <c r="BE114" i="35"/>
  <c r="AV114" i="35"/>
  <c r="AM114" i="35"/>
  <c r="AD114" i="35" s="1"/>
  <c r="AJ114" i="35"/>
  <c r="AI114" i="35"/>
  <c r="AH114" i="35"/>
  <c r="AG114" i="35"/>
  <c r="AF114" i="35"/>
  <c r="AE114" i="35"/>
  <c r="BN113" i="35"/>
  <c r="BE113" i="35"/>
  <c r="AD113" i="35" s="1"/>
  <c r="AV113" i="35"/>
  <c r="AM113" i="35"/>
  <c r="AJ113" i="35"/>
  <c r="AI113" i="35"/>
  <c r="AH113" i="35"/>
  <c r="AG113" i="35"/>
  <c r="AF113" i="35"/>
  <c r="AE113" i="35"/>
  <c r="BN112" i="35"/>
  <c r="BE112" i="35"/>
  <c r="AV112" i="35"/>
  <c r="AM112" i="35"/>
  <c r="AJ112" i="35"/>
  <c r="AI112" i="35"/>
  <c r="AH112" i="35"/>
  <c r="AG112" i="35"/>
  <c r="AF112" i="35"/>
  <c r="AE112" i="35"/>
  <c r="BM111" i="35"/>
  <c r="BL111" i="35"/>
  <c r="BD111" i="35"/>
  <c r="BC111" i="35"/>
  <c r="AU111" i="35"/>
  <c r="AT111" i="35"/>
  <c r="AM111" i="35"/>
  <c r="AL111" i="35"/>
  <c r="AK111" i="35"/>
  <c r="AJ111" i="35"/>
  <c r="AI111" i="35"/>
  <c r="AH111" i="35"/>
  <c r="AG111" i="35"/>
  <c r="AF111" i="35"/>
  <c r="AC111" i="35"/>
  <c r="AB111" i="35"/>
  <c r="R111" i="35"/>
  <c r="K111" i="35"/>
  <c r="BN110" i="35"/>
  <c r="BE110" i="35"/>
  <c r="AV110" i="35"/>
  <c r="AM110" i="35"/>
  <c r="AJ110" i="35"/>
  <c r="AI110" i="35"/>
  <c r="AH110" i="35"/>
  <c r="AG110" i="35"/>
  <c r="AF110" i="35"/>
  <c r="AE110" i="35"/>
  <c r="BN109" i="35"/>
  <c r="BE109" i="35"/>
  <c r="AV109" i="35"/>
  <c r="AM109" i="35"/>
  <c r="AJ109" i="35"/>
  <c r="AI109" i="35"/>
  <c r="AH109" i="35"/>
  <c r="AG109" i="35"/>
  <c r="AF109" i="35"/>
  <c r="AE109" i="35"/>
  <c r="BN108" i="35"/>
  <c r="BE108" i="35"/>
  <c r="AV108" i="35"/>
  <c r="AM108" i="35"/>
  <c r="AJ108" i="35"/>
  <c r="AI108" i="35"/>
  <c r="AH108" i="35"/>
  <c r="AG108" i="35"/>
  <c r="AF108" i="35"/>
  <c r="AE108" i="35"/>
  <c r="BM107" i="35"/>
  <c r="BL107" i="35"/>
  <c r="BD107" i="35"/>
  <c r="BC107" i="35"/>
  <c r="AU107" i="35"/>
  <c r="AT107" i="35"/>
  <c r="AL107" i="35"/>
  <c r="AK107" i="35"/>
  <c r="AJ107" i="35"/>
  <c r="AI107" i="35"/>
  <c r="AH107" i="35"/>
  <c r="AG107" i="35"/>
  <c r="AF107" i="35"/>
  <c r="AC107" i="35"/>
  <c r="AB107" i="35"/>
  <c r="R107" i="35"/>
  <c r="K107" i="35"/>
  <c r="BN106" i="35"/>
  <c r="AD106" i="35" s="1"/>
  <c r="BE106" i="35"/>
  <c r="AV106" i="35"/>
  <c r="AM106" i="35"/>
  <c r="AJ106" i="35"/>
  <c r="AI106" i="35"/>
  <c r="AH106" i="35"/>
  <c r="AG106" i="35"/>
  <c r="AF106" i="35"/>
  <c r="AE106" i="35"/>
  <c r="BN105" i="35"/>
  <c r="BE105" i="35"/>
  <c r="AV105" i="35"/>
  <c r="AM105" i="35"/>
  <c r="AJ105" i="35"/>
  <c r="AI105" i="35"/>
  <c r="AH105" i="35"/>
  <c r="AG105" i="35"/>
  <c r="AF105" i="35"/>
  <c r="AE105" i="35"/>
  <c r="BN104" i="35"/>
  <c r="BE104" i="35"/>
  <c r="AV104" i="35"/>
  <c r="AD104" i="35" s="1"/>
  <c r="AM104" i="35"/>
  <c r="AJ104" i="35"/>
  <c r="AI104" i="35"/>
  <c r="AH104" i="35"/>
  <c r="AG104" i="35"/>
  <c r="AF104" i="35"/>
  <c r="AE104" i="35"/>
  <c r="BM103" i="35"/>
  <c r="BL103" i="35"/>
  <c r="BD103" i="35"/>
  <c r="BC103" i="35"/>
  <c r="AU103" i="35"/>
  <c r="AT103" i="35"/>
  <c r="AL103" i="35"/>
  <c r="AK103" i="35"/>
  <c r="AJ103" i="35"/>
  <c r="AI103" i="35"/>
  <c r="AH103" i="35"/>
  <c r="AG103" i="35"/>
  <c r="AF103" i="35"/>
  <c r="AC103" i="35"/>
  <c r="AB103" i="35"/>
  <c r="R103" i="35"/>
  <c r="K103" i="35"/>
  <c r="BN102" i="35"/>
  <c r="BE102" i="35"/>
  <c r="AV102" i="35"/>
  <c r="AM102" i="35"/>
  <c r="AD102" i="35" s="1"/>
  <c r="AJ102" i="35"/>
  <c r="AI102" i="35"/>
  <c r="AH102" i="35"/>
  <c r="AG102" i="35"/>
  <c r="AF102" i="35"/>
  <c r="AE102" i="35"/>
  <c r="BN101" i="35"/>
  <c r="BE101" i="35"/>
  <c r="AV101" i="35"/>
  <c r="AD101" i="35" s="1"/>
  <c r="AM101" i="35"/>
  <c r="AJ101" i="35"/>
  <c r="AI101" i="35"/>
  <c r="AH101" i="35"/>
  <c r="AG101" i="35"/>
  <c r="AF101" i="35"/>
  <c r="AE101" i="35"/>
  <c r="BN100" i="35"/>
  <c r="BE100" i="35"/>
  <c r="AV100" i="35"/>
  <c r="AM100" i="35"/>
  <c r="AJ100" i="35"/>
  <c r="AI100" i="35"/>
  <c r="AH100" i="35"/>
  <c r="AG100" i="35"/>
  <c r="AF100" i="35"/>
  <c r="AE100" i="35"/>
  <c r="BN99" i="35"/>
  <c r="BM99" i="35"/>
  <c r="BL99" i="35"/>
  <c r="BE99" i="35"/>
  <c r="BD99" i="35"/>
  <c r="BC99" i="35"/>
  <c r="AV99" i="35"/>
  <c r="AU99" i="35"/>
  <c r="AT99" i="35"/>
  <c r="AM99" i="35"/>
  <c r="AL99" i="35"/>
  <c r="AK99" i="35"/>
  <c r="AJ99" i="35"/>
  <c r="AI99" i="35"/>
  <c r="AH99" i="35"/>
  <c r="AG99" i="35"/>
  <c r="AF99" i="35"/>
  <c r="AC99" i="35"/>
  <c r="AB99" i="35"/>
  <c r="R99" i="35"/>
  <c r="K99" i="35"/>
  <c r="BN98" i="35"/>
  <c r="BE98" i="35"/>
  <c r="AV98" i="35"/>
  <c r="AM98" i="35"/>
  <c r="AJ98" i="35"/>
  <c r="AI98" i="35"/>
  <c r="AH98" i="35"/>
  <c r="AG98" i="35"/>
  <c r="AF98" i="35"/>
  <c r="AE98" i="35"/>
  <c r="BN97" i="35"/>
  <c r="BE97" i="35"/>
  <c r="AV97" i="35"/>
  <c r="AM97" i="35"/>
  <c r="AJ97" i="35"/>
  <c r="AI97" i="35"/>
  <c r="AH97" i="35"/>
  <c r="AG97" i="35"/>
  <c r="AF97" i="35"/>
  <c r="AE97" i="35"/>
  <c r="BN96" i="35"/>
  <c r="BE96" i="35"/>
  <c r="AV96" i="35"/>
  <c r="AM96" i="35"/>
  <c r="AJ96" i="35"/>
  <c r="AI96" i="35"/>
  <c r="AH96" i="35"/>
  <c r="AG96" i="35"/>
  <c r="AF96" i="35"/>
  <c r="AE96" i="35"/>
  <c r="BN95" i="35"/>
  <c r="BM95" i="35"/>
  <c r="BL95" i="35"/>
  <c r="BD95" i="35"/>
  <c r="BC95" i="35"/>
  <c r="AV95" i="35"/>
  <c r="AU95" i="35"/>
  <c r="AT95" i="35"/>
  <c r="AM95" i="35"/>
  <c r="AL95" i="35"/>
  <c r="AK95" i="35"/>
  <c r="AJ95" i="35"/>
  <c r="AI95" i="35"/>
  <c r="AH95" i="35"/>
  <c r="AG95" i="35"/>
  <c r="AF95" i="35"/>
  <c r="AC95" i="35"/>
  <c r="AB95" i="35"/>
  <c r="R95" i="35"/>
  <c r="K95" i="35"/>
  <c r="BN94" i="35"/>
  <c r="BE94" i="35"/>
  <c r="AV94" i="35"/>
  <c r="AM94" i="35"/>
  <c r="AJ94" i="35"/>
  <c r="AI94" i="35"/>
  <c r="AH94" i="35"/>
  <c r="AG94" i="35"/>
  <c r="AF94" i="35"/>
  <c r="AE94" i="35"/>
  <c r="AD94" i="35"/>
  <c r="BN93" i="35"/>
  <c r="BE93" i="35"/>
  <c r="AV93" i="35"/>
  <c r="AM93" i="35"/>
  <c r="AJ93" i="35"/>
  <c r="AI93" i="35"/>
  <c r="AH93" i="35"/>
  <c r="AG93" i="35"/>
  <c r="AF93" i="35"/>
  <c r="AE93" i="35"/>
  <c r="BN92" i="35"/>
  <c r="BE92" i="35"/>
  <c r="AD92" i="35" s="1"/>
  <c r="AV92" i="35"/>
  <c r="AM92" i="35"/>
  <c r="AJ92" i="35"/>
  <c r="AI92" i="35"/>
  <c r="AH92" i="35"/>
  <c r="AG92" i="35"/>
  <c r="AF92" i="35"/>
  <c r="AE92" i="35"/>
  <c r="BM91" i="35"/>
  <c r="BL91" i="35"/>
  <c r="BD91" i="35"/>
  <c r="BC91" i="35"/>
  <c r="AU91" i="35"/>
  <c r="AT91" i="35"/>
  <c r="AL91" i="35"/>
  <c r="AK91" i="35"/>
  <c r="AJ91" i="35"/>
  <c r="AI91" i="35"/>
  <c r="AH91" i="35"/>
  <c r="AG91" i="35"/>
  <c r="AC91" i="35"/>
  <c r="AB91" i="35"/>
  <c r="R91" i="35"/>
  <c r="K91" i="35"/>
  <c r="BN90" i="35"/>
  <c r="BE90" i="35"/>
  <c r="AV90" i="35"/>
  <c r="AM90" i="35"/>
  <c r="AD90" i="35" s="1"/>
  <c r="AJ90" i="35"/>
  <c r="AI90" i="35"/>
  <c r="AH90" i="35"/>
  <c r="AG90" i="35"/>
  <c r="AF90" i="35"/>
  <c r="AE90" i="35"/>
  <c r="BN89" i="35"/>
  <c r="BE89" i="35"/>
  <c r="AV89" i="35"/>
  <c r="AD89" i="35" s="1"/>
  <c r="AM89" i="35"/>
  <c r="AJ89" i="35"/>
  <c r="AI89" i="35"/>
  <c r="AH89" i="35"/>
  <c r="AG89" i="35"/>
  <c r="AF89" i="35"/>
  <c r="AE89" i="35"/>
  <c r="BN88" i="35"/>
  <c r="BE88" i="35"/>
  <c r="AV88" i="35"/>
  <c r="AM88" i="35"/>
  <c r="AJ88" i="35"/>
  <c r="AI88" i="35"/>
  <c r="AH88" i="35"/>
  <c r="AG88" i="35"/>
  <c r="AF88" i="35"/>
  <c r="AE88" i="35"/>
  <c r="BM87" i="35"/>
  <c r="BL87" i="35"/>
  <c r="BD87" i="35"/>
  <c r="BC87" i="35"/>
  <c r="AU87" i="35"/>
  <c r="AT87" i="35"/>
  <c r="AL87" i="35"/>
  <c r="AK87" i="35"/>
  <c r="AJ87" i="35"/>
  <c r="AI87" i="35"/>
  <c r="AH87" i="35"/>
  <c r="AG87" i="35"/>
  <c r="AF87" i="35"/>
  <c r="AC87" i="35"/>
  <c r="AB87" i="35"/>
  <c r="R87" i="35"/>
  <c r="M87" i="35"/>
  <c r="K87" i="35"/>
  <c r="BN86" i="35"/>
  <c r="BE86" i="35"/>
  <c r="AV86" i="35"/>
  <c r="AM86" i="35"/>
  <c r="AD86" i="35" s="1"/>
  <c r="AJ86" i="35"/>
  <c r="AI86" i="35"/>
  <c r="AH86" i="35"/>
  <c r="AG86" i="35"/>
  <c r="AF86" i="35"/>
  <c r="AE86" i="35"/>
  <c r="BN85" i="35"/>
  <c r="BE85" i="35"/>
  <c r="AV85" i="35"/>
  <c r="AM85" i="35"/>
  <c r="AJ85" i="35"/>
  <c r="AI85" i="35"/>
  <c r="AH85" i="35"/>
  <c r="AG85" i="35"/>
  <c r="AF85" i="35"/>
  <c r="AE85" i="35"/>
  <c r="BN84" i="35"/>
  <c r="BE84" i="35"/>
  <c r="AV84" i="35"/>
  <c r="AM84" i="35"/>
  <c r="AJ84" i="35"/>
  <c r="AI84" i="35"/>
  <c r="AH84" i="35"/>
  <c r="AG84" i="35"/>
  <c r="AF84" i="35"/>
  <c r="AE84" i="35"/>
  <c r="BM83" i="35"/>
  <c r="BL83" i="35"/>
  <c r="BD83" i="35"/>
  <c r="BC83" i="35"/>
  <c r="AU83" i="35"/>
  <c r="AT83" i="35"/>
  <c r="AL83" i="35"/>
  <c r="AK83" i="35"/>
  <c r="AJ83" i="35"/>
  <c r="AI83" i="35"/>
  <c r="AH83" i="35"/>
  <c r="AG83" i="35"/>
  <c r="AF83" i="35"/>
  <c r="AC83" i="35"/>
  <c r="AB83" i="35"/>
  <c r="R83" i="35"/>
  <c r="K83" i="35"/>
  <c r="BN82" i="35"/>
  <c r="BE82" i="35"/>
  <c r="AV82" i="35"/>
  <c r="AM82" i="35"/>
  <c r="AJ82" i="35"/>
  <c r="AI82" i="35"/>
  <c r="AH82" i="35"/>
  <c r="AG82" i="35"/>
  <c r="AF82" i="35"/>
  <c r="AE82" i="35"/>
  <c r="BN81" i="35"/>
  <c r="BE81" i="35"/>
  <c r="AV81" i="35"/>
  <c r="AM81" i="35"/>
  <c r="AJ81" i="35"/>
  <c r="AI81" i="35"/>
  <c r="AH81" i="35"/>
  <c r="AG81" i="35"/>
  <c r="AF81" i="35"/>
  <c r="AE81" i="35"/>
  <c r="BN80" i="35"/>
  <c r="BE80" i="35"/>
  <c r="AV80" i="35"/>
  <c r="AD80" i="35" s="1"/>
  <c r="AM80" i="35"/>
  <c r="AJ80" i="35"/>
  <c r="AI80" i="35"/>
  <c r="AH80" i="35"/>
  <c r="AG80" i="35"/>
  <c r="AF80" i="35"/>
  <c r="AE80" i="35"/>
  <c r="BN79" i="35"/>
  <c r="AD79" i="35" s="1"/>
  <c r="BM79" i="35"/>
  <c r="BL79" i="35"/>
  <c r="BE79" i="35"/>
  <c r="BD79" i="35"/>
  <c r="BC79" i="35"/>
  <c r="AV79" i="35"/>
  <c r="AU79" i="35"/>
  <c r="AT79" i="35"/>
  <c r="AM79" i="35"/>
  <c r="AL79" i="35"/>
  <c r="AK79" i="35"/>
  <c r="AJ79" i="35"/>
  <c r="AI79" i="35"/>
  <c r="AH79" i="35"/>
  <c r="AG79" i="35"/>
  <c r="AF79" i="35"/>
  <c r="AE79" i="35"/>
  <c r="AC79" i="35"/>
  <c r="AB79" i="35"/>
  <c r="R79" i="35"/>
  <c r="M79" i="35"/>
  <c r="K79" i="35"/>
  <c r="BN78" i="35"/>
  <c r="BE78" i="35"/>
  <c r="AV78" i="35"/>
  <c r="AM78" i="35"/>
  <c r="AJ78" i="35"/>
  <c r="AI78" i="35"/>
  <c r="AH78" i="35"/>
  <c r="AG78" i="35"/>
  <c r="AF78" i="35"/>
  <c r="AE78" i="35"/>
  <c r="BN77" i="35"/>
  <c r="BE77" i="35"/>
  <c r="AV77" i="35"/>
  <c r="AM77" i="35"/>
  <c r="AJ77" i="35"/>
  <c r="AI77" i="35"/>
  <c r="AH77" i="35"/>
  <c r="AG77" i="35"/>
  <c r="AF77" i="35"/>
  <c r="AE77" i="35"/>
  <c r="BN76" i="35"/>
  <c r="BE76" i="35"/>
  <c r="AV76" i="35"/>
  <c r="AD76" i="35" s="1"/>
  <c r="AM76" i="35"/>
  <c r="AJ76" i="35"/>
  <c r="AI76" i="35"/>
  <c r="AH76" i="35"/>
  <c r="AG76" i="35"/>
  <c r="AF76" i="35"/>
  <c r="AE76" i="35"/>
  <c r="BM75" i="35"/>
  <c r="BL75" i="35"/>
  <c r="BE75" i="35"/>
  <c r="BD75" i="35"/>
  <c r="BC75" i="35"/>
  <c r="AV75" i="35"/>
  <c r="AU75" i="35"/>
  <c r="AT75" i="35"/>
  <c r="AL75" i="35"/>
  <c r="AK75" i="35"/>
  <c r="AI75" i="35"/>
  <c r="AH75" i="35"/>
  <c r="AG75" i="35"/>
  <c r="AF75" i="35"/>
  <c r="AC75" i="35"/>
  <c r="AB75" i="35"/>
  <c r="R75" i="35"/>
  <c r="K75" i="35"/>
  <c r="BN74" i="35"/>
  <c r="BE74" i="35"/>
  <c r="AV74" i="35"/>
  <c r="AM74" i="35"/>
  <c r="AD74" i="35" s="1"/>
  <c r="AJ74" i="35"/>
  <c r="AI74" i="35"/>
  <c r="AH74" i="35"/>
  <c r="AG74" i="35"/>
  <c r="AF74" i="35"/>
  <c r="AE74" i="35"/>
  <c r="BN73" i="35"/>
  <c r="BE73" i="35"/>
  <c r="AV73" i="35"/>
  <c r="AM73" i="35"/>
  <c r="AJ73" i="35"/>
  <c r="AI73" i="35"/>
  <c r="AH73" i="35"/>
  <c r="AG73" i="35"/>
  <c r="AF73" i="35"/>
  <c r="AE73" i="35"/>
  <c r="BN72" i="35"/>
  <c r="BE72" i="35"/>
  <c r="AV72" i="35"/>
  <c r="AM72" i="35"/>
  <c r="AJ72" i="35"/>
  <c r="AI72" i="35"/>
  <c r="AH72" i="35"/>
  <c r="AG72" i="35"/>
  <c r="AF72" i="35"/>
  <c r="AE72" i="35"/>
  <c r="BM71" i="35"/>
  <c r="BL71" i="35"/>
  <c r="BD71" i="35"/>
  <c r="BC71" i="35"/>
  <c r="AU71" i="35"/>
  <c r="AT71" i="35"/>
  <c r="AL71" i="35"/>
  <c r="AK71" i="35"/>
  <c r="AJ71" i="35"/>
  <c r="AI71" i="35"/>
  <c r="AH71" i="35"/>
  <c r="AG71" i="35"/>
  <c r="AF71" i="35"/>
  <c r="AC71" i="35"/>
  <c r="AB71" i="35"/>
  <c r="R71" i="35"/>
  <c r="K71" i="35"/>
  <c r="BN70" i="35"/>
  <c r="BE70" i="35"/>
  <c r="AV70" i="35"/>
  <c r="AM70" i="35"/>
  <c r="AJ70" i="35"/>
  <c r="AI70" i="35"/>
  <c r="AH70" i="35"/>
  <c r="AG70" i="35"/>
  <c r="AF70" i="35"/>
  <c r="AE70" i="35"/>
  <c r="BN69" i="35"/>
  <c r="BE69" i="35"/>
  <c r="AV69" i="35"/>
  <c r="AM69" i="35"/>
  <c r="AJ69" i="35"/>
  <c r="AI69" i="35"/>
  <c r="AH69" i="35"/>
  <c r="AG69" i="35"/>
  <c r="AF69" i="35"/>
  <c r="AE69" i="35"/>
  <c r="BN68" i="35"/>
  <c r="BE68" i="35"/>
  <c r="AV68" i="35"/>
  <c r="AM68" i="35"/>
  <c r="AJ68" i="35"/>
  <c r="AI68" i="35"/>
  <c r="AH68" i="35"/>
  <c r="AG68" i="35"/>
  <c r="AF68" i="35"/>
  <c r="AE68" i="35"/>
  <c r="BM67" i="35"/>
  <c r="BL67" i="35"/>
  <c r="BD67" i="35"/>
  <c r="BC67" i="35"/>
  <c r="AU67" i="35"/>
  <c r="AT67" i="35"/>
  <c r="AL67" i="35"/>
  <c r="AK67" i="35"/>
  <c r="AJ67" i="35"/>
  <c r="AI67" i="35"/>
  <c r="AH67" i="35"/>
  <c r="AG67" i="35"/>
  <c r="AF67" i="35"/>
  <c r="AE67" i="35"/>
  <c r="AD67" i="35"/>
  <c r="AC67" i="35"/>
  <c r="AB67" i="35"/>
  <c r="R67" i="35"/>
  <c r="K67" i="35"/>
  <c r="BN66" i="35"/>
  <c r="BE66" i="35"/>
  <c r="AV66" i="35"/>
  <c r="AM66" i="35"/>
  <c r="AD66" i="35" s="1"/>
  <c r="AJ66" i="35"/>
  <c r="AI66" i="35"/>
  <c r="AH66" i="35"/>
  <c r="AG66" i="35"/>
  <c r="AF66" i="35"/>
  <c r="AE66" i="35"/>
  <c r="BN65" i="35"/>
  <c r="AD65" i="35" s="1"/>
  <c r="BE65" i="35"/>
  <c r="AV65" i="35"/>
  <c r="AM65" i="35"/>
  <c r="AJ65" i="35"/>
  <c r="AI65" i="35"/>
  <c r="AH65" i="35"/>
  <c r="AG65" i="35"/>
  <c r="AF65" i="35"/>
  <c r="AE65" i="35"/>
  <c r="BN64" i="35"/>
  <c r="BE64" i="35"/>
  <c r="AV64" i="35"/>
  <c r="AM64" i="35"/>
  <c r="AJ64" i="35"/>
  <c r="AI64" i="35"/>
  <c r="AH64" i="35"/>
  <c r="AG64" i="35"/>
  <c r="AF64" i="35"/>
  <c r="AE64" i="35"/>
  <c r="BM63" i="35"/>
  <c r="BL63" i="35"/>
  <c r="BD63" i="35"/>
  <c r="BC63" i="35"/>
  <c r="AU63" i="35"/>
  <c r="AT63" i="35"/>
  <c r="AL63" i="35"/>
  <c r="AK63" i="35"/>
  <c r="AJ63" i="35"/>
  <c r="AI63" i="35"/>
  <c r="AH63" i="35"/>
  <c r="AG63" i="35"/>
  <c r="AF63" i="35"/>
  <c r="AC63" i="35"/>
  <c r="AB63" i="35"/>
  <c r="R63" i="35"/>
  <c r="K63" i="35"/>
  <c r="BN62" i="35"/>
  <c r="BE62" i="35"/>
  <c r="AV62" i="35"/>
  <c r="AM62" i="35"/>
  <c r="AD62" i="35" s="1"/>
  <c r="AJ62" i="35"/>
  <c r="AI62" i="35"/>
  <c r="AH62" i="35"/>
  <c r="AG62" i="35"/>
  <c r="AF62" i="35"/>
  <c r="AE62" i="35"/>
  <c r="BN61" i="35"/>
  <c r="BE61" i="35"/>
  <c r="AV61" i="35"/>
  <c r="AM61" i="35"/>
  <c r="AD61" i="35" s="1"/>
  <c r="AJ61" i="35"/>
  <c r="AI61" i="35"/>
  <c r="AH61" i="35"/>
  <c r="AG61" i="35"/>
  <c r="AF61" i="35"/>
  <c r="AE61" i="35"/>
  <c r="BN60" i="35"/>
  <c r="BE60" i="35"/>
  <c r="AV60" i="35"/>
  <c r="AD60" i="35" s="1"/>
  <c r="AM60" i="35"/>
  <c r="AJ60" i="35"/>
  <c r="AI60" i="35"/>
  <c r="AH60" i="35"/>
  <c r="AG60" i="35"/>
  <c r="AF60" i="35"/>
  <c r="AE60" i="35"/>
  <c r="BM59" i="35"/>
  <c r="BL59" i="35"/>
  <c r="BD59" i="35"/>
  <c r="BC59" i="35"/>
  <c r="AU59" i="35"/>
  <c r="AT59" i="35"/>
  <c r="AL59" i="35"/>
  <c r="AK59" i="35"/>
  <c r="AJ59" i="35"/>
  <c r="AI59" i="35"/>
  <c r="AH59" i="35"/>
  <c r="AG59" i="35"/>
  <c r="AF59" i="35"/>
  <c r="AD59" i="35"/>
  <c r="AC59" i="35"/>
  <c r="AB59" i="35"/>
  <c r="R59" i="35"/>
  <c r="K59" i="35"/>
  <c r="BN58" i="35"/>
  <c r="BE58" i="35"/>
  <c r="AV58" i="35"/>
  <c r="AM58" i="35"/>
  <c r="AJ58" i="35"/>
  <c r="AI58" i="35"/>
  <c r="AH58" i="35"/>
  <c r="AG58" i="35"/>
  <c r="AF58" i="35"/>
  <c r="AE58" i="35"/>
  <c r="BN57" i="35"/>
  <c r="BE57" i="35"/>
  <c r="AV57" i="35"/>
  <c r="AM57" i="35"/>
  <c r="AD57" i="35" s="1"/>
  <c r="AJ57" i="35"/>
  <c r="AI57" i="35"/>
  <c r="AH57" i="35"/>
  <c r="AG57" i="35"/>
  <c r="AF57" i="35"/>
  <c r="AE57" i="35"/>
  <c r="BN56" i="35"/>
  <c r="BE56" i="35"/>
  <c r="AV56" i="35"/>
  <c r="AM56" i="35"/>
  <c r="AJ56" i="35"/>
  <c r="AI56" i="35"/>
  <c r="AH56" i="35"/>
  <c r="AG56" i="35"/>
  <c r="AF56" i="35"/>
  <c r="AE56" i="35"/>
  <c r="BM55" i="35"/>
  <c r="BL55" i="35"/>
  <c r="BD55" i="35"/>
  <c r="BC55" i="35"/>
  <c r="AU55" i="35"/>
  <c r="AT55" i="35"/>
  <c r="AL55" i="35"/>
  <c r="AK55" i="35"/>
  <c r="AJ55" i="35"/>
  <c r="AI55" i="35"/>
  <c r="AH55" i="35"/>
  <c r="AG55" i="35"/>
  <c r="AF55" i="35"/>
  <c r="AC55" i="35"/>
  <c r="AB55" i="35"/>
  <c r="R55" i="35"/>
  <c r="K55" i="35"/>
  <c r="BN54" i="35"/>
  <c r="BE54" i="35"/>
  <c r="AV54" i="35"/>
  <c r="AM54" i="35"/>
  <c r="AJ54" i="35"/>
  <c r="AI54" i="35"/>
  <c r="AH54" i="35"/>
  <c r="AG54" i="35"/>
  <c r="AF54" i="35"/>
  <c r="AE54" i="35"/>
  <c r="BN53" i="35"/>
  <c r="BE53" i="35"/>
  <c r="AV53" i="35"/>
  <c r="AM53" i="35"/>
  <c r="AJ53" i="35"/>
  <c r="AI53" i="35"/>
  <c r="AH53" i="35"/>
  <c r="AG53" i="35"/>
  <c r="AF53" i="35"/>
  <c r="AE53" i="35"/>
  <c r="BN52" i="35"/>
  <c r="BE52" i="35"/>
  <c r="AV52" i="35"/>
  <c r="AM52" i="35"/>
  <c r="AJ52" i="35"/>
  <c r="AI52" i="35"/>
  <c r="AH52" i="35"/>
  <c r="AG52" i="35"/>
  <c r="AF52" i="35"/>
  <c r="AE52" i="35"/>
  <c r="BM51" i="35"/>
  <c r="BL51" i="35"/>
  <c r="BD51" i="35"/>
  <c r="BC51" i="35"/>
  <c r="AU51" i="35"/>
  <c r="AT51" i="35"/>
  <c r="AL51" i="35"/>
  <c r="AK51" i="35"/>
  <c r="AJ51" i="35"/>
  <c r="AI51" i="35"/>
  <c r="AH51" i="35"/>
  <c r="AG51" i="35"/>
  <c r="AF51" i="35"/>
  <c r="AC51" i="35"/>
  <c r="AB51" i="35"/>
  <c r="R51" i="35"/>
  <c r="K51" i="35"/>
  <c r="BN50" i="35"/>
  <c r="BE50" i="35"/>
  <c r="AV50" i="35"/>
  <c r="AM50" i="35"/>
  <c r="AD50" i="35" s="1"/>
  <c r="AJ50" i="35"/>
  <c r="AI50" i="35"/>
  <c r="AH50" i="35"/>
  <c r="AG50" i="35"/>
  <c r="AF50" i="35"/>
  <c r="AE50" i="35"/>
  <c r="BN49" i="35"/>
  <c r="BE49" i="35"/>
  <c r="AV49" i="35"/>
  <c r="AM49" i="35"/>
  <c r="AJ49" i="35"/>
  <c r="AI49" i="35"/>
  <c r="AH49" i="35"/>
  <c r="AG49" i="35"/>
  <c r="AF49" i="35"/>
  <c r="AE49" i="35"/>
  <c r="BN48" i="35"/>
  <c r="BE48" i="35"/>
  <c r="AV48" i="35"/>
  <c r="AM48" i="35"/>
  <c r="AJ48" i="35"/>
  <c r="AI48" i="35"/>
  <c r="AH48" i="35"/>
  <c r="AG48" i="35"/>
  <c r="AF48" i="35"/>
  <c r="AE48" i="35"/>
  <c r="BM47" i="35"/>
  <c r="BL47" i="35"/>
  <c r="BD47" i="35"/>
  <c r="BC47" i="35"/>
  <c r="AU47" i="35"/>
  <c r="AT47" i="35"/>
  <c r="AL47" i="35"/>
  <c r="AK47" i="35"/>
  <c r="AJ47" i="35"/>
  <c r="AI47" i="35"/>
  <c r="AH47" i="35"/>
  <c r="AG47" i="35"/>
  <c r="AF47" i="35"/>
  <c r="AC47" i="35"/>
  <c r="AB47" i="35"/>
  <c r="R47" i="35"/>
  <c r="K47" i="35"/>
  <c r="BN46" i="35"/>
  <c r="AD46" i="35" s="1"/>
  <c r="BE46" i="35"/>
  <c r="AV46" i="35"/>
  <c r="AM46" i="35"/>
  <c r="AJ46" i="35"/>
  <c r="AI46" i="35"/>
  <c r="AH46" i="35"/>
  <c r="AG46" i="35"/>
  <c r="AF46" i="35"/>
  <c r="AE46" i="35"/>
  <c r="BN45" i="35"/>
  <c r="BE45" i="35"/>
  <c r="AV45" i="35"/>
  <c r="AD45" i="35" s="1"/>
  <c r="AM45" i="35"/>
  <c r="AJ45" i="35"/>
  <c r="AI45" i="35"/>
  <c r="AH45" i="35"/>
  <c r="AG45" i="35"/>
  <c r="AF45" i="35"/>
  <c r="AE45" i="35"/>
  <c r="BN44" i="35"/>
  <c r="BE44" i="35"/>
  <c r="AV44" i="35"/>
  <c r="AM44" i="35"/>
  <c r="AJ44" i="35"/>
  <c r="AI44" i="35"/>
  <c r="AH44" i="35"/>
  <c r="AG44" i="35"/>
  <c r="AF44" i="35"/>
  <c r="AE44" i="35"/>
  <c r="BM43" i="35"/>
  <c r="BL43" i="35"/>
  <c r="BD43" i="35"/>
  <c r="BC43" i="35"/>
  <c r="AU43" i="35"/>
  <c r="AT43" i="35"/>
  <c r="AL43" i="35"/>
  <c r="AK43" i="35"/>
  <c r="AJ43" i="35"/>
  <c r="AI43" i="35"/>
  <c r="AH43" i="35"/>
  <c r="AG43" i="35"/>
  <c r="AF43" i="35"/>
  <c r="AC43" i="35"/>
  <c r="AB43" i="35"/>
  <c r="K43" i="35"/>
  <c r="BN42" i="35"/>
  <c r="BE42" i="35"/>
  <c r="AV42" i="35"/>
  <c r="AD42" i="35" s="1"/>
  <c r="AM42" i="35"/>
  <c r="AJ42" i="35"/>
  <c r="AI42" i="35"/>
  <c r="AH42" i="35"/>
  <c r="AG42" i="35"/>
  <c r="AF42" i="35"/>
  <c r="AE42" i="35"/>
  <c r="BN41" i="35"/>
  <c r="BE41" i="35"/>
  <c r="AV41" i="35"/>
  <c r="AM41" i="35"/>
  <c r="AJ41" i="35"/>
  <c r="AI41" i="35"/>
  <c r="AH41" i="35"/>
  <c r="AG41" i="35"/>
  <c r="AF41" i="35"/>
  <c r="AE41" i="35"/>
  <c r="BN40" i="35"/>
  <c r="BE40" i="35"/>
  <c r="AV40" i="35"/>
  <c r="AM40" i="35"/>
  <c r="AJ40" i="35"/>
  <c r="AI40" i="35"/>
  <c r="AH40" i="35"/>
  <c r="AG40" i="35"/>
  <c r="AF40" i="35"/>
  <c r="AE40" i="35"/>
  <c r="BM39" i="35"/>
  <c r="BL39" i="35"/>
  <c r="BD39" i="35"/>
  <c r="BC39" i="35"/>
  <c r="AU39" i="35"/>
  <c r="AT39" i="35"/>
  <c r="AL39" i="35"/>
  <c r="AK39" i="35"/>
  <c r="AJ39" i="35"/>
  <c r="AI39" i="35"/>
  <c r="AH39" i="35"/>
  <c r="AG39" i="35"/>
  <c r="AF39" i="35"/>
  <c r="AC39" i="35"/>
  <c r="AB39" i="35"/>
  <c r="R39" i="35"/>
  <c r="K39" i="35"/>
  <c r="BN38" i="35"/>
  <c r="BE38" i="35"/>
  <c r="AV38" i="35"/>
  <c r="AD38" i="35" s="1"/>
  <c r="AM38" i="35"/>
  <c r="AJ38" i="35"/>
  <c r="AI38" i="35"/>
  <c r="AH38" i="35"/>
  <c r="AG38" i="35"/>
  <c r="AF38" i="35"/>
  <c r="AE38" i="35"/>
  <c r="BN37" i="35"/>
  <c r="BE37" i="35"/>
  <c r="AV37" i="35"/>
  <c r="AM37" i="35"/>
  <c r="AJ37" i="35"/>
  <c r="AI37" i="35"/>
  <c r="AH37" i="35"/>
  <c r="AG37" i="35"/>
  <c r="AF37" i="35"/>
  <c r="AE37" i="35"/>
  <c r="AD37" i="35"/>
  <c r="BN36" i="35"/>
  <c r="BE36" i="35"/>
  <c r="AV36" i="35"/>
  <c r="AM36" i="35"/>
  <c r="AJ36" i="35"/>
  <c r="AI36" i="35"/>
  <c r="AH36" i="35"/>
  <c r="AG36" i="35"/>
  <c r="AF36" i="35"/>
  <c r="AE36" i="35"/>
  <c r="AD36" i="35"/>
  <c r="BM35" i="35"/>
  <c r="BL35" i="35"/>
  <c r="BE35" i="35"/>
  <c r="BD35" i="35"/>
  <c r="BC35" i="35"/>
  <c r="AV35" i="35"/>
  <c r="AU35" i="35"/>
  <c r="AT35" i="35"/>
  <c r="AM35" i="35"/>
  <c r="AL35" i="35"/>
  <c r="AK35" i="35"/>
  <c r="AJ35" i="35"/>
  <c r="AI35" i="35"/>
  <c r="AH35" i="35"/>
  <c r="AG35" i="35"/>
  <c r="AF35" i="35"/>
  <c r="AC35" i="35"/>
  <c r="AB35" i="35"/>
  <c r="R35" i="35"/>
  <c r="K35" i="35"/>
  <c r="BN34" i="35"/>
  <c r="BE34" i="35"/>
  <c r="AV34" i="35"/>
  <c r="AM34" i="35"/>
  <c r="AJ34" i="35"/>
  <c r="AI34" i="35"/>
  <c r="AH34" i="35"/>
  <c r="AG34" i="35"/>
  <c r="AF34" i="35"/>
  <c r="AE34" i="35"/>
  <c r="BN33" i="35"/>
  <c r="BE33" i="35"/>
  <c r="AV33" i="35"/>
  <c r="AM33" i="35"/>
  <c r="AD33" i="35" s="1"/>
  <c r="AJ33" i="35"/>
  <c r="AI33" i="35"/>
  <c r="AH33" i="35"/>
  <c r="AG33" i="35"/>
  <c r="AF33" i="35"/>
  <c r="AE33" i="35"/>
  <c r="BN32" i="35"/>
  <c r="BE32" i="35"/>
  <c r="AV32" i="35"/>
  <c r="AM32" i="35"/>
  <c r="AJ32" i="35"/>
  <c r="AI32" i="35"/>
  <c r="AH32" i="35"/>
  <c r="AG32" i="35"/>
  <c r="AF32" i="35"/>
  <c r="AE32" i="35"/>
  <c r="BN31" i="35"/>
  <c r="BM31" i="35"/>
  <c r="BL31" i="35"/>
  <c r="BE31" i="35"/>
  <c r="BD31" i="35"/>
  <c r="BC31" i="35"/>
  <c r="AV31" i="35"/>
  <c r="AU31" i="35"/>
  <c r="AT31" i="35"/>
  <c r="AL31" i="35"/>
  <c r="AK31" i="35"/>
  <c r="AJ31" i="35"/>
  <c r="AI31" i="35"/>
  <c r="AH31" i="35"/>
  <c r="AG31" i="35"/>
  <c r="AF31" i="35"/>
  <c r="AC31" i="35"/>
  <c r="AB31" i="35"/>
  <c r="R31" i="35"/>
  <c r="K31" i="35"/>
  <c r="BN30" i="35"/>
  <c r="BE30" i="35"/>
  <c r="AD30" i="35" s="1"/>
  <c r="AV30" i="35"/>
  <c r="AM30" i="35"/>
  <c r="AJ30" i="35"/>
  <c r="AI30" i="35"/>
  <c r="AH30" i="35"/>
  <c r="AG30" i="35"/>
  <c r="AF30" i="35"/>
  <c r="AE30" i="35"/>
  <c r="BN29" i="35"/>
  <c r="AD29" i="35" s="1"/>
  <c r="BE29" i="35"/>
  <c r="AV29" i="35"/>
  <c r="AM29" i="35"/>
  <c r="AJ29" i="35"/>
  <c r="AI29" i="35"/>
  <c r="AH29" i="35"/>
  <c r="AG29" i="35"/>
  <c r="AF29" i="35"/>
  <c r="AE29" i="35"/>
  <c r="BN28" i="35"/>
  <c r="AV28" i="35"/>
  <c r="AM28" i="35"/>
  <c r="AJ28" i="35"/>
  <c r="AI28" i="35"/>
  <c r="AH28" i="35"/>
  <c r="AG28" i="35"/>
  <c r="AF28" i="35"/>
  <c r="AE28" i="35"/>
  <c r="BM27" i="35"/>
  <c r="BL27" i="35"/>
  <c r="BD27" i="35"/>
  <c r="BC27" i="35"/>
  <c r="AU27" i="35"/>
  <c r="AT27" i="35"/>
  <c r="AL27" i="35"/>
  <c r="AK27" i="35"/>
  <c r="AJ27" i="35"/>
  <c r="AI27" i="35"/>
  <c r="AH27" i="35"/>
  <c r="AG27" i="35"/>
  <c r="AF27" i="35"/>
  <c r="AC27" i="35"/>
  <c r="AB27" i="35"/>
  <c r="R27" i="35"/>
  <c r="K27" i="35"/>
  <c r="BN26" i="35"/>
  <c r="BE26" i="35"/>
  <c r="AV26" i="35"/>
  <c r="AM26" i="35"/>
  <c r="AD26" i="35" s="1"/>
  <c r="AJ26" i="35"/>
  <c r="AI26" i="35"/>
  <c r="AH26" i="35"/>
  <c r="AG26" i="35"/>
  <c r="AF26" i="35"/>
  <c r="AE26" i="35"/>
  <c r="BN25" i="35"/>
  <c r="BE25" i="35"/>
  <c r="AV25" i="35"/>
  <c r="AM25" i="35"/>
  <c r="AD25" i="35" s="1"/>
  <c r="AJ25" i="35"/>
  <c r="AI25" i="35"/>
  <c r="AH25" i="35"/>
  <c r="AG25" i="35"/>
  <c r="AF25" i="35"/>
  <c r="AE25" i="35"/>
  <c r="BN24" i="35"/>
  <c r="BE24" i="35"/>
  <c r="AV24" i="35"/>
  <c r="AM24" i="35"/>
  <c r="AJ24" i="35"/>
  <c r="AI24" i="35"/>
  <c r="AH24" i="35"/>
  <c r="AG24" i="35"/>
  <c r="AF24" i="35"/>
  <c r="AE24" i="35"/>
  <c r="BM23" i="35"/>
  <c r="BL23" i="35"/>
  <c r="BD23" i="35"/>
  <c r="BC23" i="35"/>
  <c r="AU23" i="35"/>
  <c r="AT23" i="35"/>
  <c r="AL23" i="35"/>
  <c r="AK23" i="35"/>
  <c r="AJ23" i="35"/>
  <c r="AI23" i="35"/>
  <c r="AH23" i="35"/>
  <c r="AG23" i="35"/>
  <c r="AF23" i="35"/>
  <c r="AC23" i="35"/>
  <c r="AB23" i="35"/>
  <c r="R23" i="35"/>
  <c r="K23" i="35"/>
  <c r="BN22" i="35"/>
  <c r="BE22" i="35"/>
  <c r="AV22" i="35"/>
  <c r="AM22" i="35"/>
  <c r="AD22" i="35" s="1"/>
  <c r="AJ22" i="35"/>
  <c r="AI22" i="35"/>
  <c r="AH22" i="35"/>
  <c r="AG22" i="35"/>
  <c r="AF22" i="35"/>
  <c r="AE22" i="35"/>
  <c r="BN21" i="35"/>
  <c r="BE21" i="35"/>
  <c r="AV21" i="35"/>
  <c r="AM21" i="35"/>
  <c r="AJ21" i="35"/>
  <c r="AI21" i="35"/>
  <c r="AH21" i="35"/>
  <c r="AG21" i="35"/>
  <c r="AF21" i="35"/>
  <c r="AE21" i="35"/>
  <c r="BN20" i="35"/>
  <c r="BE20" i="35"/>
  <c r="AV20" i="35"/>
  <c r="AM20" i="35"/>
  <c r="AD20" i="35" s="1"/>
  <c r="AJ20" i="35"/>
  <c r="AI20" i="35"/>
  <c r="AH20" i="35"/>
  <c r="AG20" i="35"/>
  <c r="AF20" i="35"/>
  <c r="AE20" i="35"/>
  <c r="BM19" i="35"/>
  <c r="BL19" i="35"/>
  <c r="BD19" i="35"/>
  <c r="BC19" i="35"/>
  <c r="AU19" i="35"/>
  <c r="AT19" i="35"/>
  <c r="AL19" i="35"/>
  <c r="AK19" i="35"/>
  <c r="AJ19" i="35"/>
  <c r="AI19" i="35"/>
  <c r="AH19" i="35"/>
  <c r="AG19" i="35"/>
  <c r="AF19" i="35"/>
  <c r="AC19" i="35"/>
  <c r="AB19" i="35"/>
  <c r="R19" i="35"/>
  <c r="M19" i="35"/>
  <c r="K19" i="35"/>
  <c r="BN18" i="35"/>
  <c r="BE18" i="35"/>
  <c r="AV18" i="35"/>
  <c r="AM18" i="35"/>
  <c r="AD18" i="35" s="1"/>
  <c r="AJ18" i="35"/>
  <c r="AI18" i="35"/>
  <c r="AH18" i="35"/>
  <c r="AG18" i="35"/>
  <c r="AF18" i="35"/>
  <c r="AE18" i="35"/>
  <c r="BN17" i="35"/>
  <c r="BE17" i="35"/>
  <c r="AD17" i="35" s="1"/>
  <c r="AV17" i="35"/>
  <c r="AM17" i="35"/>
  <c r="AJ17" i="35"/>
  <c r="AI17" i="35"/>
  <c r="AH17" i="35"/>
  <c r="AG17" i="35"/>
  <c r="AF17" i="35"/>
  <c r="AE17" i="35"/>
  <c r="BN16" i="35"/>
  <c r="BE16" i="35"/>
  <c r="AV16" i="35"/>
  <c r="AM16" i="35"/>
  <c r="AJ16" i="35"/>
  <c r="AI16" i="35"/>
  <c r="AH16" i="35"/>
  <c r="AG16" i="35"/>
  <c r="AF16" i="35"/>
  <c r="AE16" i="35"/>
  <c r="BM15" i="35"/>
  <c r="BL15" i="35"/>
  <c r="BD15" i="35"/>
  <c r="BC15" i="35"/>
  <c r="AU15" i="35"/>
  <c r="AT15" i="35"/>
  <c r="AL15" i="35"/>
  <c r="AK15" i="35"/>
  <c r="AJ15" i="35"/>
  <c r="AI15" i="35"/>
  <c r="AH15" i="35"/>
  <c r="AG15" i="35"/>
  <c r="AF15" i="35"/>
  <c r="AC15" i="35"/>
  <c r="AB15" i="35"/>
  <c r="R15" i="35"/>
  <c r="K15" i="35"/>
  <c r="BN14" i="35"/>
  <c r="BE14" i="35"/>
  <c r="AV14" i="35"/>
  <c r="AM14" i="35"/>
  <c r="AJ14" i="35"/>
  <c r="AI14" i="35"/>
  <c r="AH14" i="35"/>
  <c r="AG14" i="35"/>
  <c r="AF14" i="35"/>
  <c r="AE14" i="35"/>
  <c r="BN13" i="35"/>
  <c r="BE13" i="35"/>
  <c r="AV13" i="35"/>
  <c r="AM13" i="35"/>
  <c r="AJ13" i="35"/>
  <c r="AI13" i="35"/>
  <c r="AH13" i="35"/>
  <c r="AG13" i="35"/>
  <c r="AF13" i="35"/>
  <c r="AE13" i="35"/>
  <c r="BN12" i="35"/>
  <c r="BE12" i="35"/>
  <c r="AV12" i="35"/>
  <c r="AM12" i="35"/>
  <c r="AD12" i="35" s="1"/>
  <c r="AJ12" i="35"/>
  <c r="AI12" i="35"/>
  <c r="AH12" i="35"/>
  <c r="AG12" i="35"/>
  <c r="AF12" i="35"/>
  <c r="AE12" i="35"/>
  <c r="BM11" i="35"/>
  <c r="BL11" i="35"/>
  <c r="BD11" i="35"/>
  <c r="BC11" i="35"/>
  <c r="AU11" i="35"/>
  <c r="AT11" i="35"/>
  <c r="AL11" i="35"/>
  <c r="AK11" i="35"/>
  <c r="AJ11" i="35"/>
  <c r="AI11" i="35"/>
  <c r="AH11" i="35"/>
  <c r="AG11" i="35"/>
  <c r="AF11" i="35"/>
  <c r="AC11" i="35"/>
  <c r="AB11" i="35"/>
  <c r="R11" i="35"/>
  <c r="M11" i="35"/>
  <c r="K11" i="35"/>
  <c r="BX5" i="35"/>
  <c r="BF5" i="35"/>
  <c r="AN5" i="35"/>
  <c r="W5" i="35"/>
  <c r="BX4" i="35"/>
  <c r="BF4" i="35"/>
  <c r="AN4" i="35"/>
  <c r="W4" i="35"/>
  <c r="BX3" i="35"/>
  <c r="BF3" i="35"/>
  <c r="AN3" i="35"/>
  <c r="W3" i="35"/>
  <c r="BX2" i="35"/>
  <c r="BF2" i="35"/>
  <c r="AN2" i="35"/>
  <c r="W2" i="35"/>
  <c r="AD32" i="35" l="1"/>
  <c r="AD44" i="35"/>
  <c r="AD52" i="35"/>
  <c r="AD68" i="35"/>
  <c r="AD105" i="35"/>
  <c r="AD112" i="35"/>
  <c r="AD162" i="35"/>
  <c r="AD166" i="35"/>
  <c r="AD174" i="35"/>
  <c r="AD220" i="35"/>
  <c r="AD229" i="35"/>
  <c r="AD238" i="35"/>
  <c r="AD285" i="35"/>
  <c r="AD320" i="35"/>
  <c r="AD40" i="35"/>
  <c r="AD41" i="35"/>
  <c r="AD82" i="35"/>
  <c r="AD100" i="35"/>
  <c r="AD117" i="35"/>
  <c r="AD150" i="35"/>
  <c r="AD154" i="35"/>
  <c r="AD172" i="35"/>
  <c r="AD191" i="35"/>
  <c r="AD210" i="35"/>
  <c r="AD232" i="35"/>
  <c r="AD245" i="35"/>
  <c r="AD265" i="35"/>
  <c r="AD300" i="35"/>
  <c r="AD85" i="35"/>
  <c r="AD122" i="35"/>
  <c r="AD138" i="35"/>
  <c r="AD144" i="35"/>
  <c r="AD157" i="35"/>
  <c r="AD177" i="35"/>
  <c r="AD206" i="35"/>
  <c r="AD249" i="35"/>
  <c r="AD264" i="35"/>
  <c r="AD270" i="35"/>
  <c r="AD294" i="35"/>
  <c r="AD14" i="35"/>
  <c r="AD81" i="35"/>
  <c r="AD98" i="35"/>
  <c r="AD116" i="35"/>
  <c r="AD121" i="35"/>
  <c r="AD132" i="35"/>
  <c r="AD161" i="35"/>
  <c r="AD164" i="35"/>
  <c r="AD176" i="35"/>
  <c r="AD194" i="35"/>
  <c r="AD202" i="35"/>
  <c r="AD241" i="35"/>
  <c r="AD244" i="35"/>
  <c r="AD269" i="35"/>
  <c r="AD288" i="35"/>
  <c r="AD298" i="35"/>
  <c r="AD303" i="35"/>
  <c r="AD306" i="35"/>
  <c r="AD58" i="35"/>
  <c r="AD120" i="35"/>
  <c r="AD137" i="35"/>
  <c r="AD153" i="35"/>
  <c r="AD156" i="35"/>
  <c r="AD160" i="35"/>
  <c r="AD170" i="35"/>
  <c r="AD186" i="35"/>
  <c r="AD193" i="35"/>
  <c r="AD205" i="35"/>
  <c r="AD211" i="35"/>
  <c r="AD248" i="35"/>
  <c r="AD268" i="35"/>
  <c r="AD13" i="35"/>
  <c r="AD34" i="35"/>
  <c r="AD54" i="35"/>
  <c r="AD84" i="35"/>
  <c r="AD93" i="35"/>
  <c r="AD97" i="35"/>
  <c r="AD115" i="35"/>
  <c r="AD152" i="35"/>
  <c r="AD180" i="35"/>
  <c r="AD192" i="35"/>
  <c r="AD201" i="35"/>
  <c r="AD209" i="35"/>
  <c r="AD218" i="35"/>
  <c r="AD258" i="35"/>
  <c r="AD273" i="35"/>
  <c r="AD278" i="35"/>
  <c r="AD297" i="35"/>
  <c r="AD305" i="35"/>
  <c r="AD314" i="35"/>
  <c r="AD21" i="35"/>
  <c r="AD16" i="35"/>
  <c r="AD53" i="35"/>
  <c r="AD70" i="35"/>
  <c r="AD78" i="35"/>
  <c r="AD88" i="35"/>
  <c r="AD110" i="35"/>
  <c r="AD125" i="35"/>
  <c r="AD196" i="35"/>
  <c r="AD200" i="35"/>
  <c r="AD216" i="35"/>
  <c r="AD226" i="35"/>
  <c r="AD234" i="35"/>
  <c r="AD257" i="35"/>
  <c r="AD277" i="35"/>
  <c r="AD296" i="35"/>
  <c r="AD304" i="35"/>
  <c r="AD309" i="35"/>
  <c r="AD313" i="35"/>
  <c r="AD28" i="35"/>
  <c r="AD49" i="35"/>
  <c r="AD56" i="35"/>
  <c r="AD73" i="35"/>
  <c r="AD109" i="35"/>
  <c r="AD136" i="35"/>
  <c r="AD146" i="35"/>
  <c r="AD190" i="35"/>
  <c r="AD197" i="35"/>
  <c r="AD213" i="35"/>
  <c r="AD221" i="35"/>
  <c r="AD252" i="35"/>
  <c r="AD262" i="35"/>
  <c r="AD299" i="35"/>
  <c r="AD317" i="35"/>
  <c r="AD24" i="35"/>
  <c r="AD64" i="35"/>
  <c r="AD69" i="35"/>
  <c r="AD96" i="35"/>
  <c r="AD140" i="35"/>
  <c r="AD212" i="35"/>
  <c r="AD233" i="35"/>
  <c r="AD256" i="35"/>
  <c r="AD282" i="35"/>
  <c r="AD308" i="35"/>
  <c r="AD312" i="35"/>
  <c r="AD48" i="35"/>
  <c r="AD72" i="35"/>
  <c r="AD77" i="35"/>
  <c r="AD108" i="35"/>
  <c r="AD145" i="35"/>
  <c r="AD178" i="35"/>
  <c r="BN137" i="34"/>
  <c r="BE137" i="34"/>
  <c r="AV137" i="34"/>
  <c r="AM137" i="34"/>
  <c r="AJ137" i="34"/>
  <c r="AI137" i="34"/>
  <c r="AH137" i="34"/>
  <c r="AG137" i="34"/>
  <c r="AF137" i="34"/>
  <c r="AE137" i="34"/>
  <c r="AD137" i="34"/>
  <c r="BN136" i="34"/>
  <c r="BE136" i="34"/>
  <c r="AV136" i="34"/>
  <c r="AM136" i="34"/>
  <c r="AD136" i="34" s="1"/>
  <c r="AJ136" i="34"/>
  <c r="AI136" i="34"/>
  <c r="AH136" i="34"/>
  <c r="AG136" i="34"/>
  <c r="AF136" i="34"/>
  <c r="AE136" i="34"/>
  <c r="BN135" i="34"/>
  <c r="BE135" i="34"/>
  <c r="AV135" i="34"/>
  <c r="AM135" i="34"/>
  <c r="AJ135" i="34"/>
  <c r="AI135" i="34"/>
  <c r="AH135" i="34"/>
  <c r="AG135" i="34"/>
  <c r="AF135" i="34"/>
  <c r="AE135" i="34"/>
  <c r="BN134" i="34"/>
  <c r="AD134" i="34" s="1"/>
  <c r="BM134" i="34"/>
  <c r="BL134" i="34"/>
  <c r="BE134" i="34"/>
  <c r="BD134" i="34"/>
  <c r="BC134" i="34"/>
  <c r="AV134" i="34"/>
  <c r="AU134" i="34"/>
  <c r="AT134" i="34"/>
  <c r="AM134" i="34"/>
  <c r="AL134" i="34"/>
  <c r="AK134" i="34"/>
  <c r="AJ134" i="34"/>
  <c r="AI134" i="34"/>
  <c r="AH134" i="34"/>
  <c r="AG134" i="34"/>
  <c r="AF134" i="34"/>
  <c r="AE134" i="34"/>
  <c r="AC134" i="34"/>
  <c r="AB134" i="34"/>
  <c r="R134" i="34"/>
  <c r="M134" i="34"/>
  <c r="K134" i="34"/>
  <c r="BN133" i="34"/>
  <c r="BE133" i="34"/>
  <c r="AV133" i="34"/>
  <c r="AM133" i="34"/>
  <c r="AD133" i="34" s="1"/>
  <c r="AJ133" i="34"/>
  <c r="AI133" i="34"/>
  <c r="AH133" i="34"/>
  <c r="AG133" i="34"/>
  <c r="AF133" i="34"/>
  <c r="AE133" i="34"/>
  <c r="BN132" i="34"/>
  <c r="BE132" i="34"/>
  <c r="AV132" i="34"/>
  <c r="AM132" i="34"/>
  <c r="AD132" i="34" s="1"/>
  <c r="AJ132" i="34"/>
  <c r="AI132" i="34"/>
  <c r="AH132" i="34"/>
  <c r="AG132" i="34"/>
  <c r="AF132" i="34"/>
  <c r="AE132" i="34"/>
  <c r="BN131" i="34"/>
  <c r="BE131" i="34"/>
  <c r="AV131" i="34"/>
  <c r="AM131" i="34"/>
  <c r="AJ131" i="34"/>
  <c r="AI131" i="34"/>
  <c r="AH131" i="34"/>
  <c r="AG131" i="34"/>
  <c r="AF131" i="34"/>
  <c r="AE131" i="34"/>
  <c r="BN130" i="34"/>
  <c r="BM130" i="34"/>
  <c r="BL130" i="34"/>
  <c r="BE130" i="34"/>
  <c r="BD130" i="34"/>
  <c r="BC130" i="34"/>
  <c r="AV130" i="34"/>
  <c r="AU130" i="34"/>
  <c r="AT130" i="34"/>
  <c r="AM130" i="34"/>
  <c r="AD130" i="34" s="1"/>
  <c r="AL130" i="34"/>
  <c r="AK130" i="34"/>
  <c r="AJ130" i="34"/>
  <c r="AI130" i="34"/>
  <c r="AH130" i="34"/>
  <c r="AG130" i="34"/>
  <c r="AF130" i="34"/>
  <c r="AE130" i="34"/>
  <c r="AC130" i="34"/>
  <c r="AB130" i="34"/>
  <c r="R130" i="34"/>
  <c r="M130" i="34"/>
  <c r="K130" i="34"/>
  <c r="BN129" i="34"/>
  <c r="BE129" i="34"/>
  <c r="AV129" i="34"/>
  <c r="AM129" i="34"/>
  <c r="AJ129" i="34"/>
  <c r="AI129" i="34"/>
  <c r="AH129" i="34"/>
  <c r="AG129" i="34"/>
  <c r="AF129" i="34"/>
  <c r="AE129" i="34"/>
  <c r="BN128" i="34"/>
  <c r="AD128" i="34" s="1"/>
  <c r="BE128" i="34"/>
  <c r="AV128" i="34"/>
  <c r="AM128" i="34"/>
  <c r="AJ128" i="34"/>
  <c r="AI128" i="34"/>
  <c r="AH128" i="34"/>
  <c r="AG128" i="34"/>
  <c r="AF128" i="34"/>
  <c r="AE128" i="34"/>
  <c r="BN127" i="34"/>
  <c r="BE127" i="34"/>
  <c r="AV127" i="34"/>
  <c r="AM127" i="34"/>
  <c r="AJ127" i="34"/>
  <c r="AI127" i="34"/>
  <c r="AH127" i="34"/>
  <c r="AG127" i="34"/>
  <c r="AF127" i="34"/>
  <c r="AE127" i="34"/>
  <c r="BN126" i="34"/>
  <c r="BM126" i="34"/>
  <c r="BL126" i="34"/>
  <c r="BE126" i="34"/>
  <c r="BD126" i="34"/>
  <c r="BC126" i="34"/>
  <c r="AV126" i="34"/>
  <c r="AU126" i="34"/>
  <c r="AT126" i="34"/>
  <c r="AM126" i="34"/>
  <c r="AD126" i="34" s="1"/>
  <c r="AL126" i="34"/>
  <c r="AK126" i="34"/>
  <c r="AJ126" i="34"/>
  <c r="AI126" i="34"/>
  <c r="AH126" i="34"/>
  <c r="AG126" i="34"/>
  <c r="AF126" i="34"/>
  <c r="AE126" i="34"/>
  <c r="AC126" i="34"/>
  <c r="AB126" i="34"/>
  <c r="R126" i="34"/>
  <c r="M126" i="34"/>
  <c r="K126" i="34"/>
  <c r="BN125" i="34"/>
  <c r="BE125" i="34"/>
  <c r="AV125" i="34"/>
  <c r="AM125" i="34"/>
  <c r="AJ125" i="34"/>
  <c r="AI125" i="34"/>
  <c r="AH125" i="34"/>
  <c r="AG125" i="34"/>
  <c r="AF125" i="34"/>
  <c r="AE125" i="34"/>
  <c r="BN124" i="34"/>
  <c r="BE124" i="34"/>
  <c r="AV124" i="34"/>
  <c r="AM124" i="34"/>
  <c r="AJ124" i="34"/>
  <c r="AI124" i="34"/>
  <c r="AH124" i="34"/>
  <c r="AG124" i="34"/>
  <c r="AF124" i="34"/>
  <c r="AE124" i="34"/>
  <c r="BN123" i="34"/>
  <c r="BE123" i="34"/>
  <c r="AV123" i="34"/>
  <c r="AM123" i="34"/>
  <c r="AJ123" i="34"/>
  <c r="AI123" i="34"/>
  <c r="AH123" i="34"/>
  <c r="AG123" i="34"/>
  <c r="AF123" i="34"/>
  <c r="AE123" i="34"/>
  <c r="BN122" i="34"/>
  <c r="BM122" i="34"/>
  <c r="BL122" i="34"/>
  <c r="BE122" i="34"/>
  <c r="BD122" i="34"/>
  <c r="BC122" i="34"/>
  <c r="AV122" i="34"/>
  <c r="AU122" i="34"/>
  <c r="AT122" i="34"/>
  <c r="AM122" i="34"/>
  <c r="AD122" i="34" s="1"/>
  <c r="AL122" i="34"/>
  <c r="AK122" i="34"/>
  <c r="AJ122" i="34"/>
  <c r="AI122" i="34"/>
  <c r="AH122" i="34"/>
  <c r="AG122" i="34"/>
  <c r="AF122" i="34"/>
  <c r="AE122" i="34"/>
  <c r="AC122" i="34"/>
  <c r="AB122" i="34"/>
  <c r="R122" i="34"/>
  <c r="M122" i="34"/>
  <c r="K122" i="34"/>
  <c r="BN121" i="34"/>
  <c r="BE121" i="34"/>
  <c r="AV121" i="34"/>
  <c r="AM121" i="34"/>
  <c r="AJ121" i="34"/>
  <c r="AI121" i="34"/>
  <c r="AH121" i="34"/>
  <c r="AG121" i="34"/>
  <c r="AF121" i="34"/>
  <c r="AE121" i="34"/>
  <c r="AD121" i="34"/>
  <c r="BN120" i="34"/>
  <c r="BE120" i="34"/>
  <c r="AV120" i="34"/>
  <c r="AM120" i="34"/>
  <c r="AD120" i="34" s="1"/>
  <c r="AJ120" i="34"/>
  <c r="AI120" i="34"/>
  <c r="AH120" i="34"/>
  <c r="AG120" i="34"/>
  <c r="AF120" i="34"/>
  <c r="AE120" i="34"/>
  <c r="BN119" i="34"/>
  <c r="BE119" i="34"/>
  <c r="AV119" i="34"/>
  <c r="AM119" i="34"/>
  <c r="AJ119" i="34"/>
  <c r="AI119" i="34"/>
  <c r="AH119" i="34"/>
  <c r="AG119" i="34"/>
  <c r="AF119" i="34"/>
  <c r="AE119" i="34"/>
  <c r="BN118" i="34"/>
  <c r="AD118" i="34" s="1"/>
  <c r="BM118" i="34"/>
  <c r="BL118" i="34"/>
  <c r="BE118" i="34"/>
  <c r="BD118" i="34"/>
  <c r="BC118" i="34"/>
  <c r="AV118" i="34"/>
  <c r="AU118" i="34"/>
  <c r="AT118" i="34"/>
  <c r="AM118" i="34"/>
  <c r="AL118" i="34"/>
  <c r="AK118" i="34"/>
  <c r="AJ118" i="34"/>
  <c r="AI118" i="34"/>
  <c r="AH118" i="34"/>
  <c r="AG118" i="34"/>
  <c r="AF118" i="34"/>
  <c r="AE118" i="34"/>
  <c r="AC118" i="34"/>
  <c r="AB118" i="34"/>
  <c r="R118" i="34"/>
  <c r="M118" i="34"/>
  <c r="K118" i="34"/>
  <c r="BN117" i="34"/>
  <c r="BE117" i="34"/>
  <c r="AV117" i="34"/>
  <c r="AM117" i="34"/>
  <c r="AD117" i="34" s="1"/>
  <c r="AJ117" i="34"/>
  <c r="AI117" i="34"/>
  <c r="AH117" i="34"/>
  <c r="AG117" i="34"/>
  <c r="AF117" i="34"/>
  <c r="AE117" i="34"/>
  <c r="BN116" i="34"/>
  <c r="BE116" i="34"/>
  <c r="AV116" i="34"/>
  <c r="AM116" i="34"/>
  <c r="AD116" i="34" s="1"/>
  <c r="AJ116" i="34"/>
  <c r="AI116" i="34"/>
  <c r="AH116" i="34"/>
  <c r="AG116" i="34"/>
  <c r="AF116" i="34"/>
  <c r="AE116" i="34"/>
  <c r="BN115" i="34"/>
  <c r="BE115" i="34"/>
  <c r="AV115" i="34"/>
  <c r="AM115" i="34"/>
  <c r="AJ115" i="34"/>
  <c r="AI115" i="34"/>
  <c r="AH115" i="34"/>
  <c r="AG115" i="34"/>
  <c r="AF115" i="34"/>
  <c r="AE115" i="34"/>
  <c r="BN114" i="34"/>
  <c r="BM114" i="34"/>
  <c r="BL114" i="34"/>
  <c r="BE114" i="34"/>
  <c r="BD114" i="34"/>
  <c r="BC114" i="34"/>
  <c r="AV114" i="34"/>
  <c r="AU114" i="34"/>
  <c r="AT114" i="34"/>
  <c r="AL114" i="34"/>
  <c r="AK114" i="34"/>
  <c r="AJ114" i="34"/>
  <c r="AI114" i="34"/>
  <c r="AH114" i="34"/>
  <c r="AG114" i="34"/>
  <c r="AF114" i="34"/>
  <c r="AC114" i="34"/>
  <c r="AB114" i="34"/>
  <c r="R114" i="34"/>
  <c r="M114" i="34"/>
  <c r="K114" i="34"/>
  <c r="BN113" i="34"/>
  <c r="AD113" i="34" s="1"/>
  <c r="BE113" i="34"/>
  <c r="AV113" i="34"/>
  <c r="AM113" i="34"/>
  <c r="AJ113" i="34"/>
  <c r="AI113" i="34"/>
  <c r="AH113" i="34"/>
  <c r="AG113" i="34"/>
  <c r="AF113" i="34"/>
  <c r="AE113" i="34"/>
  <c r="BN112" i="34"/>
  <c r="BE112" i="34"/>
  <c r="AV112" i="34"/>
  <c r="AM112" i="34"/>
  <c r="AJ112" i="34"/>
  <c r="AI112" i="34"/>
  <c r="AH112" i="34"/>
  <c r="AG112" i="34"/>
  <c r="AF112" i="34"/>
  <c r="AE112" i="34"/>
  <c r="BN111" i="34"/>
  <c r="BE111" i="34"/>
  <c r="AV111" i="34"/>
  <c r="AM111" i="34"/>
  <c r="AJ111" i="34"/>
  <c r="AI111" i="34"/>
  <c r="AH111" i="34"/>
  <c r="AG111" i="34"/>
  <c r="AF111" i="34"/>
  <c r="AE111" i="34"/>
  <c r="BN110" i="34"/>
  <c r="BM110" i="34"/>
  <c r="BL110" i="34"/>
  <c r="BE110" i="34"/>
  <c r="BD110" i="34"/>
  <c r="BC110" i="34"/>
  <c r="AV110" i="34"/>
  <c r="AU110" i="34"/>
  <c r="AT110" i="34"/>
  <c r="AM110" i="34"/>
  <c r="AL110" i="34"/>
  <c r="AK110" i="34"/>
  <c r="AJ110" i="34"/>
  <c r="AI110" i="34"/>
  <c r="AH110" i="34"/>
  <c r="AG110" i="34"/>
  <c r="AF110" i="34"/>
  <c r="AC110" i="34"/>
  <c r="AB110" i="34"/>
  <c r="R110" i="34"/>
  <c r="K110" i="34"/>
  <c r="BN109" i="34"/>
  <c r="BE109" i="34"/>
  <c r="AV109" i="34"/>
  <c r="AM109" i="34"/>
  <c r="AJ109" i="34"/>
  <c r="AI109" i="34"/>
  <c r="AH109" i="34"/>
  <c r="AG109" i="34"/>
  <c r="AF109" i="34"/>
  <c r="AE109" i="34"/>
  <c r="BN108" i="34"/>
  <c r="BE108" i="34"/>
  <c r="AV108" i="34"/>
  <c r="AM108" i="34"/>
  <c r="AJ108" i="34"/>
  <c r="AI108" i="34"/>
  <c r="AH108" i="34"/>
  <c r="AG108" i="34"/>
  <c r="AF108" i="34"/>
  <c r="AE108" i="34"/>
  <c r="BN107" i="34"/>
  <c r="BM107" i="34"/>
  <c r="BL107" i="34"/>
  <c r="BE107" i="34"/>
  <c r="BD107" i="34"/>
  <c r="BC107" i="34"/>
  <c r="AV107" i="34"/>
  <c r="AU107" i="34"/>
  <c r="AT107" i="34"/>
  <c r="AM107" i="34"/>
  <c r="AL107" i="34"/>
  <c r="AK107" i="34"/>
  <c r="AJ107" i="34"/>
  <c r="AI107" i="34"/>
  <c r="AH107" i="34"/>
  <c r="AG107" i="34"/>
  <c r="AF107" i="34"/>
  <c r="AE107" i="34"/>
  <c r="AC107" i="34"/>
  <c r="AB107" i="34"/>
  <c r="R107" i="34"/>
  <c r="K107" i="34"/>
  <c r="BN106" i="34"/>
  <c r="BE106" i="34"/>
  <c r="AV106" i="34"/>
  <c r="AM106" i="34"/>
  <c r="AD106" i="34" s="1"/>
  <c r="AJ106" i="34"/>
  <c r="AI106" i="34"/>
  <c r="AH106" i="34"/>
  <c r="AG106" i="34"/>
  <c r="AF106" i="34"/>
  <c r="AE106" i="34"/>
  <c r="BN105" i="34"/>
  <c r="BE105" i="34"/>
  <c r="AV105" i="34"/>
  <c r="AM105" i="34"/>
  <c r="AD105" i="34" s="1"/>
  <c r="AJ105" i="34"/>
  <c r="AI105" i="34"/>
  <c r="AH105" i="34"/>
  <c r="AG105" i="34"/>
  <c r="AF105" i="34"/>
  <c r="AE105" i="34"/>
  <c r="BN104" i="34"/>
  <c r="BE104" i="34"/>
  <c r="AV104" i="34"/>
  <c r="AM104" i="34"/>
  <c r="AJ104" i="34"/>
  <c r="AI104" i="34"/>
  <c r="AH104" i="34"/>
  <c r="AG104" i="34"/>
  <c r="AF104" i="34"/>
  <c r="AE104" i="34"/>
  <c r="BN103" i="34"/>
  <c r="BM103" i="34"/>
  <c r="BL103" i="34"/>
  <c r="BE103" i="34"/>
  <c r="BD103" i="34"/>
  <c r="BC103" i="34"/>
  <c r="AV103" i="34"/>
  <c r="AU103" i="34"/>
  <c r="AT103" i="34"/>
  <c r="AM103" i="34"/>
  <c r="AL103" i="34"/>
  <c r="AK103" i="34"/>
  <c r="AJ103" i="34"/>
  <c r="AI103" i="34"/>
  <c r="AH103" i="34"/>
  <c r="AG103" i="34"/>
  <c r="AF103" i="34"/>
  <c r="AC103" i="34"/>
  <c r="AB103" i="34"/>
  <c r="R103" i="34"/>
  <c r="M103" i="34"/>
  <c r="K103" i="34"/>
  <c r="BN102" i="34"/>
  <c r="BE102" i="34"/>
  <c r="AV102" i="34"/>
  <c r="AM102" i="34"/>
  <c r="AJ102" i="34"/>
  <c r="AI102" i="34"/>
  <c r="AH102" i="34"/>
  <c r="AG102" i="34"/>
  <c r="AF102" i="34"/>
  <c r="AE102" i="34"/>
  <c r="BN101" i="34"/>
  <c r="BE101" i="34"/>
  <c r="AV101" i="34"/>
  <c r="AM101" i="34"/>
  <c r="AD101" i="34" s="1"/>
  <c r="AJ101" i="34"/>
  <c r="AI101" i="34"/>
  <c r="AH101" i="34"/>
  <c r="AG101" i="34"/>
  <c r="AF101" i="34"/>
  <c r="AE101" i="34"/>
  <c r="BN100" i="34"/>
  <c r="BE100" i="34"/>
  <c r="AV100" i="34"/>
  <c r="AM100" i="34"/>
  <c r="AJ100" i="34"/>
  <c r="AI100" i="34"/>
  <c r="AH100" i="34"/>
  <c r="AG100" i="34"/>
  <c r="AF100" i="34"/>
  <c r="AE100" i="34"/>
  <c r="BN99" i="34"/>
  <c r="BM99" i="34"/>
  <c r="BL99" i="34"/>
  <c r="BE99" i="34"/>
  <c r="BD99" i="34"/>
  <c r="BC99" i="34"/>
  <c r="AV99" i="34"/>
  <c r="AU99" i="34"/>
  <c r="AT99" i="34"/>
  <c r="AM99" i="34"/>
  <c r="AL99" i="34"/>
  <c r="AK99" i="34"/>
  <c r="AJ99" i="34"/>
  <c r="AI99" i="34"/>
  <c r="AH99" i="34"/>
  <c r="AG99" i="34"/>
  <c r="AF99" i="34"/>
  <c r="AC99" i="34"/>
  <c r="AB99" i="34"/>
  <c r="R99" i="34"/>
  <c r="M99" i="34"/>
  <c r="K99" i="34"/>
  <c r="BN98" i="34"/>
  <c r="AD98" i="34" s="1"/>
  <c r="BE98" i="34"/>
  <c r="AV98" i="34"/>
  <c r="AM98" i="34"/>
  <c r="AJ98" i="34"/>
  <c r="AI98" i="34"/>
  <c r="AH98" i="34"/>
  <c r="AG98" i="34"/>
  <c r="AF98" i="34"/>
  <c r="AE98" i="34"/>
  <c r="BN97" i="34"/>
  <c r="BE97" i="34"/>
  <c r="AV97" i="34"/>
  <c r="AM97" i="34"/>
  <c r="AJ97" i="34"/>
  <c r="AI97" i="34"/>
  <c r="AH97" i="34"/>
  <c r="AG97" i="34"/>
  <c r="AF97" i="34"/>
  <c r="AE97" i="34"/>
  <c r="BN96" i="34"/>
  <c r="BE96" i="34"/>
  <c r="AV96" i="34"/>
  <c r="AM96" i="34"/>
  <c r="AJ96" i="34"/>
  <c r="AI96" i="34"/>
  <c r="AH96" i="34"/>
  <c r="AG96" i="34"/>
  <c r="AF96" i="34"/>
  <c r="AE96" i="34"/>
  <c r="BN95" i="34"/>
  <c r="BM95" i="34"/>
  <c r="BL95" i="34"/>
  <c r="BE95" i="34"/>
  <c r="BD95" i="34"/>
  <c r="BC95" i="34"/>
  <c r="AV95" i="34"/>
  <c r="AU95" i="34"/>
  <c r="AT95" i="34"/>
  <c r="AM95" i="34"/>
  <c r="AL95" i="34"/>
  <c r="AK95" i="34"/>
  <c r="AJ95" i="34"/>
  <c r="AI95" i="34"/>
  <c r="AH95" i="34"/>
  <c r="AG95" i="34"/>
  <c r="AF95" i="34"/>
  <c r="AD95" i="34"/>
  <c r="AC95" i="34"/>
  <c r="AB95" i="34"/>
  <c r="R95" i="34"/>
  <c r="M95" i="34"/>
  <c r="K95" i="34"/>
  <c r="BN94" i="34"/>
  <c r="BE94" i="34"/>
  <c r="AV94" i="34"/>
  <c r="AM94" i="34"/>
  <c r="AJ94" i="34"/>
  <c r="AI94" i="34"/>
  <c r="AH94" i="34"/>
  <c r="AG94" i="34"/>
  <c r="AF94" i="34"/>
  <c r="AE94" i="34"/>
  <c r="BN93" i="34"/>
  <c r="BE93" i="34"/>
  <c r="AV93" i="34"/>
  <c r="AM93" i="34"/>
  <c r="AJ93" i="34"/>
  <c r="AI93" i="34"/>
  <c r="AH93" i="34"/>
  <c r="AG93" i="34"/>
  <c r="AF93" i="34"/>
  <c r="AE93" i="34"/>
  <c r="BN92" i="34"/>
  <c r="BM92" i="34"/>
  <c r="BL92" i="34"/>
  <c r="BE92" i="34"/>
  <c r="BD92" i="34"/>
  <c r="BC92" i="34"/>
  <c r="AV92" i="34"/>
  <c r="AU92" i="34"/>
  <c r="AT92" i="34"/>
  <c r="AM92" i="34"/>
  <c r="AL92" i="34"/>
  <c r="AK92" i="34"/>
  <c r="AJ92" i="34"/>
  <c r="AI92" i="34"/>
  <c r="AH92" i="34"/>
  <c r="AG92" i="34"/>
  <c r="AF92" i="34"/>
  <c r="AE92" i="34"/>
  <c r="AC92" i="34"/>
  <c r="AB92" i="34"/>
  <c r="R92" i="34"/>
  <c r="M92" i="34"/>
  <c r="K92" i="34"/>
  <c r="BN91" i="34"/>
  <c r="BE91" i="34"/>
  <c r="AV91" i="34"/>
  <c r="AM91" i="34"/>
  <c r="AJ91" i="34"/>
  <c r="AI91" i="34"/>
  <c r="AH91" i="34"/>
  <c r="AG91" i="34"/>
  <c r="AF91" i="34"/>
  <c r="AE91" i="34"/>
  <c r="BN90" i="34"/>
  <c r="BE90" i="34"/>
  <c r="AV90" i="34"/>
  <c r="AM90" i="34"/>
  <c r="AJ90" i="34"/>
  <c r="AI90" i="34"/>
  <c r="AH90" i="34"/>
  <c r="AG90" i="34"/>
  <c r="AF90" i="34"/>
  <c r="AE90" i="34"/>
  <c r="BN89" i="34"/>
  <c r="BE89" i="34"/>
  <c r="AV89" i="34"/>
  <c r="AM89" i="34"/>
  <c r="AJ89" i="34"/>
  <c r="AI89" i="34"/>
  <c r="AH89" i="34"/>
  <c r="AG89" i="34"/>
  <c r="AF89" i="34"/>
  <c r="AE89" i="34"/>
  <c r="BN88" i="34"/>
  <c r="BM88" i="34"/>
  <c r="BL88" i="34"/>
  <c r="BE88" i="34"/>
  <c r="BD88" i="34"/>
  <c r="BC88" i="34"/>
  <c r="AV88" i="34"/>
  <c r="AU88" i="34"/>
  <c r="AT88" i="34"/>
  <c r="AM88" i="34"/>
  <c r="AL88" i="34"/>
  <c r="AK88" i="34"/>
  <c r="AJ88" i="34"/>
  <c r="AI88" i="34"/>
  <c r="AH88" i="34"/>
  <c r="AG88" i="34"/>
  <c r="AF88" i="34"/>
  <c r="AD88" i="34"/>
  <c r="AC88" i="34"/>
  <c r="AB88" i="34"/>
  <c r="R88" i="34"/>
  <c r="M88" i="34"/>
  <c r="K88" i="34"/>
  <c r="BN87" i="34"/>
  <c r="BE87" i="34"/>
  <c r="AV87" i="34"/>
  <c r="AM87" i="34"/>
  <c r="AJ87" i="34"/>
  <c r="AI87" i="34"/>
  <c r="AH87" i="34"/>
  <c r="AG87" i="34"/>
  <c r="AF87" i="34"/>
  <c r="AE87" i="34"/>
  <c r="BN86" i="34"/>
  <c r="BE86" i="34"/>
  <c r="AV86" i="34"/>
  <c r="AD86" i="34" s="1"/>
  <c r="AM86" i="34"/>
  <c r="AJ86" i="34"/>
  <c r="AI86" i="34"/>
  <c r="AH86" i="34"/>
  <c r="AG86" i="34"/>
  <c r="AF86" i="34"/>
  <c r="AE86" i="34"/>
  <c r="BN85" i="34"/>
  <c r="BE85" i="34"/>
  <c r="AV85" i="34"/>
  <c r="AM85" i="34"/>
  <c r="AD85" i="34" s="1"/>
  <c r="AJ85" i="34"/>
  <c r="AI85" i="34"/>
  <c r="AH85" i="34"/>
  <c r="AG85" i="34"/>
  <c r="AF85" i="34"/>
  <c r="AE85" i="34"/>
  <c r="BN84" i="34"/>
  <c r="BM84" i="34"/>
  <c r="BL84" i="34"/>
  <c r="BE84" i="34"/>
  <c r="BD84" i="34"/>
  <c r="BC84" i="34"/>
  <c r="AV84" i="34"/>
  <c r="AU84" i="34"/>
  <c r="AT84" i="34"/>
  <c r="AM84" i="34"/>
  <c r="AL84" i="34"/>
  <c r="AK84" i="34"/>
  <c r="AJ84" i="34"/>
  <c r="AI84" i="34"/>
  <c r="AH84" i="34"/>
  <c r="AG84" i="34"/>
  <c r="AF84" i="34"/>
  <c r="AC84" i="34"/>
  <c r="AB84" i="34"/>
  <c r="R84" i="34"/>
  <c r="M84" i="34"/>
  <c r="K84" i="34"/>
  <c r="BN83" i="34"/>
  <c r="BE83" i="34"/>
  <c r="AV83" i="34"/>
  <c r="AM83" i="34"/>
  <c r="AJ83" i="34"/>
  <c r="AI83" i="34"/>
  <c r="AH83" i="34"/>
  <c r="AG83" i="34"/>
  <c r="AF83" i="34"/>
  <c r="AE83" i="34"/>
  <c r="BN82" i="34"/>
  <c r="BM82" i="34"/>
  <c r="BL82" i="34"/>
  <c r="BE82" i="34"/>
  <c r="BD82" i="34"/>
  <c r="BC82" i="34"/>
  <c r="AV82" i="34"/>
  <c r="AU82" i="34"/>
  <c r="AT82" i="34"/>
  <c r="AM82" i="34"/>
  <c r="AL82" i="34"/>
  <c r="AK82" i="34"/>
  <c r="AJ82" i="34"/>
  <c r="AI82" i="34"/>
  <c r="AH82" i="34"/>
  <c r="AG82" i="34"/>
  <c r="AF82" i="34"/>
  <c r="AC82" i="34"/>
  <c r="AB82" i="34"/>
  <c r="R82" i="34"/>
  <c r="M82" i="34"/>
  <c r="K82" i="34"/>
  <c r="BN81" i="34"/>
  <c r="BE81" i="34"/>
  <c r="AV81" i="34"/>
  <c r="AM81" i="34"/>
  <c r="AJ81" i="34"/>
  <c r="AI81" i="34"/>
  <c r="AH81" i="34"/>
  <c r="AG81" i="34"/>
  <c r="AF81" i="34"/>
  <c r="AE81" i="34"/>
  <c r="BN80" i="34"/>
  <c r="BE80" i="34"/>
  <c r="AV80" i="34"/>
  <c r="AM80" i="34"/>
  <c r="AJ80" i="34"/>
  <c r="AI80" i="34"/>
  <c r="AH80" i="34"/>
  <c r="AG80" i="34"/>
  <c r="AF80" i="34"/>
  <c r="AE80" i="34"/>
  <c r="BN79" i="34"/>
  <c r="BE79" i="34"/>
  <c r="AV79" i="34"/>
  <c r="AD79" i="34" s="1"/>
  <c r="AM79" i="34"/>
  <c r="AJ79" i="34"/>
  <c r="AI79" i="34"/>
  <c r="AH79" i="34"/>
  <c r="AG79" i="34"/>
  <c r="AF79" i="34"/>
  <c r="AE79" i="34"/>
  <c r="BN78" i="34"/>
  <c r="BM78" i="34"/>
  <c r="BL78" i="34"/>
  <c r="BE78" i="34"/>
  <c r="BD78" i="34"/>
  <c r="BC78" i="34"/>
  <c r="AV78" i="34"/>
  <c r="AD78" i="34" s="1"/>
  <c r="AU78" i="34"/>
  <c r="AT78" i="34"/>
  <c r="AM78" i="34"/>
  <c r="AL78" i="34"/>
  <c r="AK78" i="34"/>
  <c r="AJ78" i="34"/>
  <c r="AI78" i="34"/>
  <c r="AH78" i="34"/>
  <c r="AG78" i="34"/>
  <c r="AF78" i="34"/>
  <c r="AC78" i="34"/>
  <c r="AB78" i="34"/>
  <c r="R78" i="34"/>
  <c r="M78" i="34"/>
  <c r="K78" i="34"/>
  <c r="BN77" i="34"/>
  <c r="BE77" i="34"/>
  <c r="AV77" i="34"/>
  <c r="AM77" i="34"/>
  <c r="AJ77" i="34"/>
  <c r="AI77" i="34"/>
  <c r="AH77" i="34"/>
  <c r="AG77" i="34"/>
  <c r="AF77" i="34"/>
  <c r="AE77" i="34"/>
  <c r="BN76" i="34"/>
  <c r="BE76" i="34"/>
  <c r="AV76" i="34"/>
  <c r="AD76" i="34" s="1"/>
  <c r="AM76" i="34"/>
  <c r="AJ76" i="34"/>
  <c r="AI76" i="34"/>
  <c r="AH76" i="34"/>
  <c r="AG76" i="34"/>
  <c r="AF76" i="34"/>
  <c r="AE76" i="34"/>
  <c r="BN75" i="34"/>
  <c r="BE75" i="34"/>
  <c r="AV75" i="34"/>
  <c r="AM75" i="34"/>
  <c r="AD75" i="34" s="1"/>
  <c r="AJ75" i="34"/>
  <c r="AI75" i="34"/>
  <c r="AH75" i="34"/>
  <c r="AG75" i="34"/>
  <c r="AF75" i="34"/>
  <c r="AE75" i="34"/>
  <c r="BN74" i="34"/>
  <c r="BM74" i="34"/>
  <c r="BL74" i="34"/>
  <c r="BE74" i="34"/>
  <c r="BD74" i="34"/>
  <c r="BC74" i="34"/>
  <c r="AV74" i="34"/>
  <c r="AU74" i="34"/>
  <c r="AT74" i="34"/>
  <c r="AM74" i="34"/>
  <c r="AD74" i="34" s="1"/>
  <c r="AL74" i="34"/>
  <c r="AK74" i="34"/>
  <c r="AJ74" i="34"/>
  <c r="AI74" i="34"/>
  <c r="AH74" i="34"/>
  <c r="AG74" i="34"/>
  <c r="AF74" i="34"/>
  <c r="AC74" i="34"/>
  <c r="AB74" i="34"/>
  <c r="R74" i="34"/>
  <c r="M74" i="34"/>
  <c r="K74" i="34"/>
  <c r="BN73" i="34"/>
  <c r="BE73" i="34"/>
  <c r="AV73" i="34"/>
  <c r="AM73" i="34"/>
  <c r="AD73" i="34" s="1"/>
  <c r="AJ73" i="34"/>
  <c r="AI73" i="34"/>
  <c r="AH73" i="34"/>
  <c r="AG73" i="34"/>
  <c r="AF73" i="34"/>
  <c r="AE73" i="34"/>
  <c r="BN72" i="34"/>
  <c r="BE72" i="34"/>
  <c r="AV72" i="34"/>
  <c r="AM72" i="34"/>
  <c r="AJ72" i="34"/>
  <c r="AI72" i="34"/>
  <c r="AH72" i="34"/>
  <c r="AG72" i="34"/>
  <c r="AF72" i="34"/>
  <c r="AE72" i="34"/>
  <c r="BN71" i="34"/>
  <c r="BE71" i="34"/>
  <c r="AV71" i="34"/>
  <c r="AM71" i="34"/>
  <c r="AJ71" i="34"/>
  <c r="AI71" i="34"/>
  <c r="AH71" i="34"/>
  <c r="AG71" i="34"/>
  <c r="AF71" i="34"/>
  <c r="AE71" i="34"/>
  <c r="BN70" i="34"/>
  <c r="BM70" i="34"/>
  <c r="BL70" i="34"/>
  <c r="BE70" i="34"/>
  <c r="BD70" i="34"/>
  <c r="BC70" i="34"/>
  <c r="AV70" i="34"/>
  <c r="AU70" i="34"/>
  <c r="AT70" i="34"/>
  <c r="AM70" i="34"/>
  <c r="AL70" i="34"/>
  <c r="AK70" i="34"/>
  <c r="AJ70" i="34"/>
  <c r="AI70" i="34"/>
  <c r="AH70" i="34"/>
  <c r="AG70" i="34"/>
  <c r="AF70" i="34"/>
  <c r="AC70" i="34"/>
  <c r="AB70" i="34"/>
  <c r="R70" i="34"/>
  <c r="M70" i="34"/>
  <c r="K70" i="34"/>
  <c r="BN69" i="34"/>
  <c r="BE69" i="34"/>
  <c r="AV69" i="34"/>
  <c r="AM69" i="34"/>
  <c r="AJ69" i="34"/>
  <c r="AI69" i="34"/>
  <c r="AH69" i="34"/>
  <c r="AG69" i="34"/>
  <c r="AF69" i="34"/>
  <c r="AE69" i="34"/>
  <c r="BN68" i="34"/>
  <c r="BE68" i="34"/>
  <c r="AV68" i="34"/>
  <c r="AM68" i="34"/>
  <c r="AJ68" i="34"/>
  <c r="AI68" i="34"/>
  <c r="AH68" i="34"/>
  <c r="AG68" i="34"/>
  <c r="AF68" i="34"/>
  <c r="AE68" i="34"/>
  <c r="BN67" i="34"/>
  <c r="BE67" i="34"/>
  <c r="AV67" i="34"/>
  <c r="AM67" i="34"/>
  <c r="AJ67" i="34"/>
  <c r="AI67" i="34"/>
  <c r="AH67" i="34"/>
  <c r="AG67" i="34"/>
  <c r="AF67" i="34"/>
  <c r="AE67" i="34"/>
  <c r="BN66" i="34"/>
  <c r="BM66" i="34"/>
  <c r="BL66" i="34"/>
  <c r="BE66" i="34"/>
  <c r="BD66" i="34"/>
  <c r="BC66" i="34"/>
  <c r="AV66" i="34"/>
  <c r="AU66" i="34"/>
  <c r="AT66" i="34"/>
  <c r="AM66" i="34"/>
  <c r="AL66" i="34"/>
  <c r="AK66" i="34"/>
  <c r="AJ66" i="34"/>
  <c r="AI66" i="34"/>
  <c r="AH66" i="34"/>
  <c r="AG66" i="34"/>
  <c r="AF66" i="34"/>
  <c r="AC66" i="34"/>
  <c r="AB66" i="34"/>
  <c r="R66" i="34"/>
  <c r="M66" i="34"/>
  <c r="K66" i="34"/>
  <c r="BN65" i="34"/>
  <c r="BE65" i="34"/>
  <c r="AV65" i="34"/>
  <c r="AM65" i="34"/>
  <c r="AJ65" i="34"/>
  <c r="AI65" i="34"/>
  <c r="AH65" i="34"/>
  <c r="AG65" i="34"/>
  <c r="AF65" i="34"/>
  <c r="AE65" i="34"/>
  <c r="BN64" i="34"/>
  <c r="AD64" i="34" s="1"/>
  <c r="BE64" i="34"/>
  <c r="AV64" i="34"/>
  <c r="AM64" i="34"/>
  <c r="AJ64" i="34"/>
  <c r="AI64" i="34"/>
  <c r="AH64" i="34"/>
  <c r="AG64" i="34"/>
  <c r="AF64" i="34"/>
  <c r="AE64" i="34"/>
  <c r="BN63" i="34"/>
  <c r="BM63" i="34"/>
  <c r="BL63" i="34"/>
  <c r="BE63" i="34"/>
  <c r="BD63" i="34"/>
  <c r="BC63" i="34"/>
  <c r="AV63" i="34"/>
  <c r="AU63" i="34"/>
  <c r="AT63" i="34"/>
  <c r="AM63" i="34"/>
  <c r="AD63" i="34" s="1"/>
  <c r="AL63" i="34"/>
  <c r="AK63" i="34"/>
  <c r="AJ63" i="34"/>
  <c r="AI63" i="34"/>
  <c r="AH63" i="34"/>
  <c r="AG63" i="34"/>
  <c r="AF63" i="34"/>
  <c r="AE63" i="34"/>
  <c r="AC63" i="34"/>
  <c r="AB63" i="34"/>
  <c r="R63" i="34"/>
  <c r="M63" i="34"/>
  <c r="K63" i="34"/>
  <c r="BN62" i="34"/>
  <c r="BE62" i="34"/>
  <c r="AV62" i="34"/>
  <c r="AM62" i="34"/>
  <c r="AJ62" i="34"/>
  <c r="AI62" i="34"/>
  <c r="AH62" i="34"/>
  <c r="AG62" i="34"/>
  <c r="AF62" i="34"/>
  <c r="AE62" i="34"/>
  <c r="BN61" i="34"/>
  <c r="BE61" i="34"/>
  <c r="AV61" i="34"/>
  <c r="AM61" i="34"/>
  <c r="AJ61" i="34"/>
  <c r="AI61" i="34"/>
  <c r="AH61" i="34"/>
  <c r="AG61" i="34"/>
  <c r="AF61" i="34"/>
  <c r="AE61" i="34"/>
  <c r="AD61" i="34"/>
  <c r="BN60" i="34"/>
  <c r="BE60" i="34"/>
  <c r="AV60" i="34"/>
  <c r="AM60" i="34"/>
  <c r="AD60" i="34" s="1"/>
  <c r="AJ60" i="34"/>
  <c r="AI60" i="34"/>
  <c r="AH60" i="34"/>
  <c r="AG60" i="34"/>
  <c r="AF60" i="34"/>
  <c r="AE60" i="34"/>
  <c r="BN59" i="34"/>
  <c r="BM59" i="34"/>
  <c r="BL59" i="34"/>
  <c r="BE59" i="34"/>
  <c r="BD59" i="34"/>
  <c r="BC59" i="34"/>
  <c r="AV59" i="34"/>
  <c r="AU59" i="34"/>
  <c r="AT59" i="34"/>
  <c r="AM59" i="34"/>
  <c r="AL59" i="34"/>
  <c r="AK59" i="34"/>
  <c r="AJ59" i="34"/>
  <c r="AI59" i="34"/>
  <c r="AH59" i="34"/>
  <c r="AG59" i="34"/>
  <c r="AF59" i="34"/>
  <c r="AC59" i="34"/>
  <c r="AB59" i="34"/>
  <c r="R59" i="34"/>
  <c r="M59" i="34"/>
  <c r="K59" i="34"/>
  <c r="BN58" i="34"/>
  <c r="BE58" i="34"/>
  <c r="AV58" i="34"/>
  <c r="AM58" i="34"/>
  <c r="AJ58" i="34"/>
  <c r="AI58" i="34"/>
  <c r="AH58" i="34"/>
  <c r="AG58" i="34"/>
  <c r="AF58" i="34"/>
  <c r="AE58" i="34"/>
  <c r="BN57" i="34"/>
  <c r="BE57" i="34"/>
  <c r="AV57" i="34"/>
  <c r="AD57" i="34" s="1"/>
  <c r="AM57" i="34"/>
  <c r="AJ57" i="34"/>
  <c r="AI57" i="34"/>
  <c r="AH57" i="34"/>
  <c r="AG57" i="34"/>
  <c r="AF57" i="34"/>
  <c r="AE57" i="34"/>
  <c r="BN56" i="34"/>
  <c r="BE56" i="34"/>
  <c r="AV56" i="34"/>
  <c r="AM56" i="34"/>
  <c r="AJ56" i="34"/>
  <c r="AI56" i="34"/>
  <c r="AH56" i="34"/>
  <c r="AG56" i="34"/>
  <c r="AF56" i="34"/>
  <c r="AE56" i="34"/>
  <c r="BN55" i="34"/>
  <c r="BM55" i="34"/>
  <c r="BL55" i="34"/>
  <c r="BE55" i="34"/>
  <c r="BD55" i="34"/>
  <c r="BC55" i="34"/>
  <c r="AV55" i="34"/>
  <c r="AU55" i="34"/>
  <c r="AT55" i="34"/>
  <c r="AM55" i="34"/>
  <c r="AL55" i="34"/>
  <c r="AK55" i="34"/>
  <c r="AJ55" i="34"/>
  <c r="AI55" i="34"/>
  <c r="AH55" i="34"/>
  <c r="AG55" i="34"/>
  <c r="AF55" i="34"/>
  <c r="AC55" i="34"/>
  <c r="AB55" i="34"/>
  <c r="R55" i="34"/>
  <c r="M55" i="34"/>
  <c r="K55" i="34"/>
  <c r="BN54" i="34"/>
  <c r="BE54" i="34"/>
  <c r="AV54" i="34"/>
  <c r="AD54" i="34" s="1"/>
  <c r="AM54" i="34"/>
  <c r="AJ54" i="34"/>
  <c r="AI54" i="34"/>
  <c r="AH54" i="34"/>
  <c r="AG54" i="34"/>
  <c r="AF54" i="34"/>
  <c r="AE54" i="34"/>
  <c r="BN53" i="34"/>
  <c r="BE53" i="34"/>
  <c r="AV53" i="34"/>
  <c r="AM53" i="34"/>
  <c r="AJ53" i="34"/>
  <c r="AI53" i="34"/>
  <c r="AH53" i="34"/>
  <c r="AG53" i="34"/>
  <c r="AF53" i="34"/>
  <c r="AE53" i="34"/>
  <c r="BN52" i="34"/>
  <c r="BE52" i="34"/>
  <c r="AV52" i="34"/>
  <c r="AM52" i="34"/>
  <c r="AJ52" i="34"/>
  <c r="AI52" i="34"/>
  <c r="AH52" i="34"/>
  <c r="AG52" i="34"/>
  <c r="AF52" i="34"/>
  <c r="AE52" i="34"/>
  <c r="BN51" i="34"/>
  <c r="BM51" i="34"/>
  <c r="BL51" i="34"/>
  <c r="BE51" i="34"/>
  <c r="BD51" i="34"/>
  <c r="BC51" i="34"/>
  <c r="AV51" i="34"/>
  <c r="AU51" i="34"/>
  <c r="AT51" i="34"/>
  <c r="AM51" i="34"/>
  <c r="AL51" i="34"/>
  <c r="AK51" i="34"/>
  <c r="AJ51" i="34"/>
  <c r="AI51" i="34"/>
  <c r="AH51" i="34"/>
  <c r="AG51" i="34"/>
  <c r="AF51" i="34"/>
  <c r="AD51" i="34"/>
  <c r="AC51" i="34"/>
  <c r="AB51" i="34"/>
  <c r="R51" i="34"/>
  <c r="M51" i="34"/>
  <c r="K51" i="34"/>
  <c r="BN50" i="34"/>
  <c r="BE50" i="34"/>
  <c r="AV50" i="34"/>
  <c r="AM50" i="34"/>
  <c r="AD50" i="34" s="1"/>
  <c r="AJ50" i="34"/>
  <c r="AI50" i="34"/>
  <c r="AH50" i="34"/>
  <c r="AG50" i="34"/>
  <c r="AF50" i="34"/>
  <c r="AE50" i="34"/>
  <c r="BN49" i="34"/>
  <c r="BE49" i="34"/>
  <c r="AD49" i="34" s="1"/>
  <c r="AV49" i="34"/>
  <c r="AM49" i="34"/>
  <c r="AJ49" i="34"/>
  <c r="AI49" i="34"/>
  <c r="AH49" i="34"/>
  <c r="AG49" i="34"/>
  <c r="AF49" i="34"/>
  <c r="AE49" i="34"/>
  <c r="BN48" i="34"/>
  <c r="BE48" i="34"/>
  <c r="AV48" i="34"/>
  <c r="AM48" i="34"/>
  <c r="AD48" i="34" s="1"/>
  <c r="AJ48" i="34"/>
  <c r="AI48" i="34"/>
  <c r="AH48" i="34"/>
  <c r="AG48" i="34"/>
  <c r="AF48" i="34"/>
  <c r="AE48" i="34"/>
  <c r="BN47" i="34"/>
  <c r="BM47" i="34"/>
  <c r="BL47" i="34"/>
  <c r="BE47" i="34"/>
  <c r="BD47" i="34"/>
  <c r="BC47" i="34"/>
  <c r="AV47" i="34"/>
  <c r="AU47" i="34"/>
  <c r="AT47" i="34"/>
  <c r="AM47" i="34"/>
  <c r="AL47" i="34"/>
  <c r="AK47" i="34"/>
  <c r="AJ47" i="34"/>
  <c r="AI47" i="34"/>
  <c r="AH47" i="34"/>
  <c r="AG47" i="34"/>
  <c r="AF47" i="34"/>
  <c r="AC47" i="34"/>
  <c r="AB47" i="34"/>
  <c r="R47" i="34"/>
  <c r="M47" i="34"/>
  <c r="K47" i="34"/>
  <c r="BN46" i="34"/>
  <c r="BE46" i="34"/>
  <c r="AV46" i="34"/>
  <c r="AM46" i="34"/>
  <c r="AJ46" i="34"/>
  <c r="AI46" i="34"/>
  <c r="AH46" i="34"/>
  <c r="AG46" i="34"/>
  <c r="AF46" i="34"/>
  <c r="AE46" i="34"/>
  <c r="BN45" i="34"/>
  <c r="BE45" i="34"/>
  <c r="AV45" i="34"/>
  <c r="AM45" i="34"/>
  <c r="AJ45" i="34"/>
  <c r="AI45" i="34"/>
  <c r="AH45" i="34"/>
  <c r="AG45" i="34"/>
  <c r="AF45" i="34"/>
  <c r="AE45" i="34"/>
  <c r="BN44" i="34"/>
  <c r="BE44" i="34"/>
  <c r="AV44" i="34"/>
  <c r="AM44" i="34"/>
  <c r="AJ44" i="34"/>
  <c r="AI44" i="34"/>
  <c r="AH44" i="34"/>
  <c r="AG44" i="34"/>
  <c r="AF44" i="34"/>
  <c r="AE44" i="34"/>
  <c r="BN43" i="34"/>
  <c r="BM43" i="34"/>
  <c r="BL43" i="34"/>
  <c r="BE43" i="34"/>
  <c r="AD43" i="34" s="1"/>
  <c r="BD43" i="34"/>
  <c r="BC43" i="34"/>
  <c r="AV43" i="34"/>
  <c r="AU43" i="34"/>
  <c r="AT43" i="34"/>
  <c r="AM43" i="34"/>
  <c r="AL43" i="34"/>
  <c r="AK43" i="34"/>
  <c r="AJ43" i="34"/>
  <c r="AI43" i="34"/>
  <c r="AH43" i="34"/>
  <c r="AG43" i="34"/>
  <c r="AF43" i="34"/>
  <c r="AE43" i="34"/>
  <c r="AC43" i="34"/>
  <c r="AB43" i="34"/>
  <c r="R43" i="34"/>
  <c r="K43" i="34"/>
  <c r="BN42" i="34"/>
  <c r="BE42" i="34"/>
  <c r="AV42" i="34"/>
  <c r="AM42" i="34"/>
  <c r="AJ42" i="34"/>
  <c r="AI42" i="34"/>
  <c r="AH42" i="34"/>
  <c r="AG42" i="34"/>
  <c r="AF42" i="34"/>
  <c r="AE42" i="34"/>
  <c r="BN41" i="34"/>
  <c r="BE41" i="34"/>
  <c r="AV41" i="34"/>
  <c r="AM41" i="34"/>
  <c r="AD41" i="34" s="1"/>
  <c r="AJ41" i="34"/>
  <c r="AI41" i="34"/>
  <c r="AH41" i="34"/>
  <c r="AG41" i="34"/>
  <c r="AF41" i="34"/>
  <c r="AE41" i="34"/>
  <c r="BN40" i="34"/>
  <c r="BE40" i="34"/>
  <c r="AV40" i="34"/>
  <c r="AM40" i="34"/>
  <c r="AJ40" i="34"/>
  <c r="AI40" i="34"/>
  <c r="AH40" i="34"/>
  <c r="AG40" i="34"/>
  <c r="AF40" i="34"/>
  <c r="AE40" i="34"/>
  <c r="BN39" i="34"/>
  <c r="BM39" i="34"/>
  <c r="BL39" i="34"/>
  <c r="BE39" i="34"/>
  <c r="BD39" i="34"/>
  <c r="BC39" i="34"/>
  <c r="AV39" i="34"/>
  <c r="AU39" i="34"/>
  <c r="AT39" i="34"/>
  <c r="AM39" i="34"/>
  <c r="AL39" i="34"/>
  <c r="AK39" i="34"/>
  <c r="AJ39" i="34"/>
  <c r="AI39" i="34"/>
  <c r="AH39" i="34"/>
  <c r="AG39" i="34"/>
  <c r="AF39" i="34"/>
  <c r="AD39" i="34"/>
  <c r="AC39" i="34"/>
  <c r="AB39" i="34"/>
  <c r="R39" i="34"/>
  <c r="K39" i="34"/>
  <c r="BN38" i="34"/>
  <c r="BE38" i="34"/>
  <c r="AV38" i="34"/>
  <c r="AM38" i="34"/>
  <c r="AD38" i="34" s="1"/>
  <c r="AJ38" i="34"/>
  <c r="AI38" i="34"/>
  <c r="AH38" i="34"/>
  <c r="AG38" i="34"/>
  <c r="AF38" i="34"/>
  <c r="AE38" i="34"/>
  <c r="BN37" i="34"/>
  <c r="BE37" i="34"/>
  <c r="AV37" i="34"/>
  <c r="AD37" i="34" s="1"/>
  <c r="AM37" i="34"/>
  <c r="AJ37" i="34"/>
  <c r="AI37" i="34"/>
  <c r="AH37" i="34"/>
  <c r="AG37" i="34"/>
  <c r="AF37" i="34"/>
  <c r="AE37" i="34"/>
  <c r="BN36" i="34"/>
  <c r="BE36" i="34"/>
  <c r="AV36" i="34"/>
  <c r="AM36" i="34"/>
  <c r="AJ36" i="34"/>
  <c r="AI36" i="34"/>
  <c r="AH36" i="34"/>
  <c r="AG36" i="34"/>
  <c r="AF36" i="34"/>
  <c r="AE36" i="34"/>
  <c r="BN35" i="34"/>
  <c r="BM35" i="34"/>
  <c r="BL35" i="34"/>
  <c r="BE35" i="34"/>
  <c r="AD35" i="34" s="1"/>
  <c r="BD35" i="34"/>
  <c r="BC35" i="34"/>
  <c r="AV35" i="34"/>
  <c r="AU35" i="34"/>
  <c r="AT35" i="34"/>
  <c r="AM35" i="34"/>
  <c r="AL35" i="34"/>
  <c r="AK35" i="34"/>
  <c r="AJ35" i="34"/>
  <c r="AI35" i="34"/>
  <c r="AH35" i="34"/>
  <c r="AG35" i="34"/>
  <c r="AF35" i="34"/>
  <c r="AE35" i="34"/>
  <c r="AC35" i="34"/>
  <c r="AB35" i="34"/>
  <c r="R35" i="34"/>
  <c r="K35" i="34"/>
  <c r="BN34" i="34"/>
  <c r="BE34" i="34"/>
  <c r="AV34" i="34"/>
  <c r="AM34" i="34"/>
  <c r="AJ34" i="34"/>
  <c r="AI34" i="34"/>
  <c r="AH34" i="34"/>
  <c r="AG34" i="34"/>
  <c r="AF34" i="34"/>
  <c r="AE34" i="34"/>
  <c r="BN33" i="34"/>
  <c r="BE33" i="34"/>
  <c r="AV33" i="34"/>
  <c r="AM33" i="34"/>
  <c r="AD33" i="34" s="1"/>
  <c r="AJ33" i="34"/>
  <c r="AI33" i="34"/>
  <c r="AH33" i="34"/>
  <c r="AG33" i="34"/>
  <c r="AF33" i="34"/>
  <c r="AE33" i="34"/>
  <c r="BN32" i="34"/>
  <c r="BE32" i="34"/>
  <c r="AV32" i="34"/>
  <c r="AM32" i="34"/>
  <c r="AJ32" i="34"/>
  <c r="AI32" i="34"/>
  <c r="AH32" i="34"/>
  <c r="AG32" i="34"/>
  <c r="AF32" i="34"/>
  <c r="AE32" i="34"/>
  <c r="BN31" i="34"/>
  <c r="BM31" i="34"/>
  <c r="BL31" i="34"/>
  <c r="BE31" i="34"/>
  <c r="BD31" i="34"/>
  <c r="BC31" i="34"/>
  <c r="AV31" i="34"/>
  <c r="AU31" i="34"/>
  <c r="AT31" i="34"/>
  <c r="AM31" i="34"/>
  <c r="AD31" i="34" s="1"/>
  <c r="AL31" i="34"/>
  <c r="AK31" i="34"/>
  <c r="AJ31" i="34"/>
  <c r="AI31" i="34"/>
  <c r="AH31" i="34"/>
  <c r="AG31" i="34"/>
  <c r="AF31" i="34"/>
  <c r="AC31" i="34"/>
  <c r="AB31" i="34"/>
  <c r="R31" i="34"/>
  <c r="K31" i="34"/>
  <c r="BN30" i="34"/>
  <c r="BE30" i="34"/>
  <c r="AV30" i="34"/>
  <c r="AM30" i="34"/>
  <c r="AJ30" i="34"/>
  <c r="AI30" i="34"/>
  <c r="AH30" i="34"/>
  <c r="AG30" i="34"/>
  <c r="AF30" i="34"/>
  <c r="AE30" i="34"/>
  <c r="BN29" i="34"/>
  <c r="BE29" i="34"/>
  <c r="AV29" i="34"/>
  <c r="AM29" i="34"/>
  <c r="AD29" i="34" s="1"/>
  <c r="AJ29" i="34"/>
  <c r="AI29" i="34"/>
  <c r="AH29" i="34"/>
  <c r="AG29" i="34"/>
  <c r="AF29" i="34"/>
  <c r="AE29" i="34"/>
  <c r="BN28" i="34"/>
  <c r="BE28" i="34"/>
  <c r="AV28" i="34"/>
  <c r="AM28" i="34"/>
  <c r="AJ28" i="34"/>
  <c r="AI28" i="34"/>
  <c r="AH28" i="34"/>
  <c r="AG28" i="34"/>
  <c r="AF28" i="34"/>
  <c r="AE28" i="34"/>
  <c r="BN27" i="34"/>
  <c r="BM27" i="34"/>
  <c r="BL27" i="34"/>
  <c r="BE27" i="34"/>
  <c r="BD27" i="34"/>
  <c r="BC27" i="34"/>
  <c r="AV27" i="34"/>
  <c r="AU27" i="34"/>
  <c r="AT27" i="34"/>
  <c r="AM27" i="34"/>
  <c r="AD27" i="34" s="1"/>
  <c r="AL27" i="34"/>
  <c r="AK27" i="34"/>
  <c r="AJ27" i="34"/>
  <c r="AI27" i="34"/>
  <c r="AH27" i="34"/>
  <c r="AG27" i="34"/>
  <c r="AF27" i="34"/>
  <c r="AC27" i="34"/>
  <c r="AB27" i="34"/>
  <c r="R27" i="34"/>
  <c r="M27" i="34"/>
  <c r="K27" i="34"/>
  <c r="BN26" i="34"/>
  <c r="AD26" i="34" s="1"/>
  <c r="BE26" i="34"/>
  <c r="AV26" i="34"/>
  <c r="AM26" i="34"/>
  <c r="AJ26" i="34"/>
  <c r="AI26" i="34"/>
  <c r="AH26" i="34"/>
  <c r="AG26" i="34"/>
  <c r="AF26" i="34"/>
  <c r="AE26" i="34"/>
  <c r="BN25" i="34"/>
  <c r="BE25" i="34"/>
  <c r="AV25" i="34"/>
  <c r="AM25" i="34"/>
  <c r="AJ25" i="34"/>
  <c r="AI25" i="34"/>
  <c r="AH25" i="34"/>
  <c r="AG25" i="34"/>
  <c r="AF25" i="34"/>
  <c r="AE25" i="34"/>
  <c r="BN24" i="34"/>
  <c r="BE24" i="34"/>
  <c r="AV24" i="34"/>
  <c r="AM24" i="34"/>
  <c r="AJ24" i="34"/>
  <c r="AI24" i="34"/>
  <c r="AH24" i="34"/>
  <c r="AG24" i="34"/>
  <c r="AF24" i="34"/>
  <c r="AE24" i="34"/>
  <c r="BN23" i="34"/>
  <c r="BM23" i="34"/>
  <c r="BL23" i="34"/>
  <c r="BE23" i="34"/>
  <c r="BD23" i="34"/>
  <c r="BC23" i="34"/>
  <c r="AV23" i="34"/>
  <c r="AU23" i="34"/>
  <c r="AT23" i="34"/>
  <c r="AM23" i="34"/>
  <c r="AD23" i="34" s="1"/>
  <c r="AL23" i="34"/>
  <c r="AK23" i="34"/>
  <c r="AJ23" i="34"/>
  <c r="AI23" i="34"/>
  <c r="AH23" i="34"/>
  <c r="AG23" i="34"/>
  <c r="AF23" i="34"/>
  <c r="AE23" i="34"/>
  <c r="AC23" i="34"/>
  <c r="AB23" i="34"/>
  <c r="R23" i="34"/>
  <c r="M23" i="34"/>
  <c r="K23" i="34"/>
  <c r="BN22" i="34"/>
  <c r="BE22" i="34"/>
  <c r="AV22" i="34"/>
  <c r="AM22" i="34"/>
  <c r="AJ22" i="34"/>
  <c r="AI22" i="34"/>
  <c r="AH22" i="34"/>
  <c r="AG22" i="34"/>
  <c r="AF22" i="34"/>
  <c r="AE22" i="34"/>
  <c r="BN21" i="34"/>
  <c r="BE21" i="34"/>
  <c r="AV21" i="34"/>
  <c r="AM21" i="34"/>
  <c r="AJ21" i="34"/>
  <c r="AI21" i="34"/>
  <c r="AH21" i="34"/>
  <c r="AG21" i="34"/>
  <c r="AF21" i="34"/>
  <c r="AE21" i="34"/>
  <c r="BN20" i="34"/>
  <c r="BE20" i="34"/>
  <c r="AV20" i="34"/>
  <c r="AM20" i="34"/>
  <c r="AD20" i="34" s="1"/>
  <c r="AJ20" i="34"/>
  <c r="AI20" i="34"/>
  <c r="AH20" i="34"/>
  <c r="AG20" i="34"/>
  <c r="AF20" i="34"/>
  <c r="AE20" i="34"/>
  <c r="BN19" i="34"/>
  <c r="BM19" i="34"/>
  <c r="BL19" i="34"/>
  <c r="BE19" i="34"/>
  <c r="BD19" i="34"/>
  <c r="BC19" i="34"/>
  <c r="AV19" i="34"/>
  <c r="AU19" i="34"/>
  <c r="AT19" i="34"/>
  <c r="AM19" i="34"/>
  <c r="AL19" i="34"/>
  <c r="AK19" i="34"/>
  <c r="AJ19" i="34"/>
  <c r="AI19" i="34"/>
  <c r="AH19" i="34"/>
  <c r="AG19" i="34"/>
  <c r="AF19" i="34"/>
  <c r="AD19" i="34"/>
  <c r="AC19" i="34"/>
  <c r="AB19" i="34"/>
  <c r="R19" i="34"/>
  <c r="M19" i="34"/>
  <c r="K19" i="34"/>
  <c r="BN18" i="34"/>
  <c r="BE18" i="34"/>
  <c r="AV18" i="34"/>
  <c r="AM18" i="34"/>
  <c r="AJ18" i="34"/>
  <c r="AI18" i="34"/>
  <c r="AH18" i="34"/>
  <c r="AG18" i="34"/>
  <c r="AF18" i="34"/>
  <c r="AE18" i="34"/>
  <c r="BN17" i="34"/>
  <c r="BE17" i="34"/>
  <c r="AV17" i="34"/>
  <c r="AM17" i="34"/>
  <c r="AJ17" i="34"/>
  <c r="AI17" i="34"/>
  <c r="AH17" i="34"/>
  <c r="AG17" i="34"/>
  <c r="AF17" i="34"/>
  <c r="AE17" i="34"/>
  <c r="BN16" i="34"/>
  <c r="BE16" i="34"/>
  <c r="AV16" i="34"/>
  <c r="AM16" i="34"/>
  <c r="AJ16" i="34"/>
  <c r="AI16" i="34"/>
  <c r="AH16" i="34"/>
  <c r="AG16" i="34"/>
  <c r="AF16" i="34"/>
  <c r="AE16" i="34"/>
  <c r="BN15" i="34"/>
  <c r="BM15" i="34"/>
  <c r="BL15" i="34"/>
  <c r="BE15" i="34"/>
  <c r="BD15" i="34"/>
  <c r="BC15" i="34"/>
  <c r="AV15" i="34"/>
  <c r="AU15" i="34"/>
  <c r="AT15" i="34"/>
  <c r="AM15" i="34"/>
  <c r="AL15" i="34"/>
  <c r="AK15" i="34"/>
  <c r="AJ15" i="34"/>
  <c r="AI15" i="34"/>
  <c r="AH15" i="34"/>
  <c r="AG15" i="34"/>
  <c r="AF15" i="34"/>
  <c r="AC15" i="34"/>
  <c r="AB15" i="34"/>
  <c r="R15" i="34"/>
  <c r="M15" i="34"/>
  <c r="K15" i="34"/>
  <c r="BN14" i="34"/>
  <c r="BE14" i="34"/>
  <c r="AV14" i="34"/>
  <c r="AM14" i="34"/>
  <c r="AD14" i="34" s="1"/>
  <c r="AJ14" i="34"/>
  <c r="AI14" i="34"/>
  <c r="AH14" i="34"/>
  <c r="AG14" i="34"/>
  <c r="AF14" i="34"/>
  <c r="AE14" i="34"/>
  <c r="BN13" i="34"/>
  <c r="BE13" i="34"/>
  <c r="AV13" i="34"/>
  <c r="AM13" i="34"/>
  <c r="AD13" i="34" s="1"/>
  <c r="AJ13" i="34"/>
  <c r="AI13" i="34"/>
  <c r="AH13" i="34"/>
  <c r="AG13" i="34"/>
  <c r="AF13" i="34"/>
  <c r="AE13" i="34"/>
  <c r="BN12" i="34"/>
  <c r="BE12" i="34"/>
  <c r="AV12" i="34"/>
  <c r="AD12" i="34" s="1"/>
  <c r="AM12" i="34"/>
  <c r="AJ12" i="34"/>
  <c r="AI12" i="34"/>
  <c r="AH12" i="34"/>
  <c r="AG12" i="34"/>
  <c r="AF12" i="34"/>
  <c r="AE12" i="34"/>
  <c r="BN11" i="34"/>
  <c r="BM11" i="34"/>
  <c r="BL11" i="34"/>
  <c r="BE11" i="34"/>
  <c r="BD11" i="34"/>
  <c r="BC11" i="34"/>
  <c r="AV11" i="34"/>
  <c r="AU11" i="34"/>
  <c r="AT11" i="34"/>
  <c r="AM11" i="34"/>
  <c r="AL11" i="34"/>
  <c r="AK11" i="34"/>
  <c r="AJ11" i="34"/>
  <c r="AI11" i="34"/>
  <c r="AH11" i="34"/>
  <c r="AG11" i="34"/>
  <c r="AF11" i="34"/>
  <c r="AB11" i="34"/>
  <c r="R11" i="34"/>
  <c r="M11" i="34"/>
  <c r="K11" i="34"/>
  <c r="BX5" i="34"/>
  <c r="BF5" i="34"/>
  <c r="AN5" i="34"/>
  <c r="W5" i="34"/>
  <c r="BX4" i="34"/>
  <c r="BF4" i="34"/>
  <c r="AN4" i="34"/>
  <c r="W4" i="34"/>
  <c r="BX3" i="34"/>
  <c r="BF3" i="34"/>
  <c r="AN3" i="34"/>
  <c r="W3" i="34"/>
  <c r="BX2" i="34"/>
  <c r="BF2" i="34"/>
  <c r="AN2" i="34"/>
  <c r="W2" i="34"/>
  <c r="AD34" i="34" l="1"/>
  <c r="AD68" i="34"/>
  <c r="AD81" i="34"/>
  <c r="AD84" i="34"/>
  <c r="AD92" i="34"/>
  <c r="AD99" i="34"/>
  <c r="AD109" i="34"/>
  <c r="AD129" i="34"/>
  <c r="AD66" i="34"/>
  <c r="AD82" i="34"/>
  <c r="AD89" i="34"/>
  <c r="AD96" i="34"/>
  <c r="AD15" i="34"/>
  <c r="AD18" i="34"/>
  <c r="AD53" i="34"/>
  <c r="AD80" i="34"/>
  <c r="AD87" i="34"/>
  <c r="AD94" i="34"/>
  <c r="AD110" i="34"/>
  <c r="AD119" i="34"/>
  <c r="AD135" i="34"/>
  <c r="AD32" i="34"/>
  <c r="AD40" i="34"/>
  <c r="AD46" i="34"/>
  <c r="AD67" i="34"/>
  <c r="AD108" i="34"/>
  <c r="AD127" i="34"/>
  <c r="AD25" i="34"/>
  <c r="AD45" i="34"/>
  <c r="AD55" i="34"/>
  <c r="AD93" i="34"/>
  <c r="AD100" i="34"/>
  <c r="AD102" i="34"/>
  <c r="AD44" i="34"/>
  <c r="AD47" i="34"/>
  <c r="AD72" i="34"/>
  <c r="AD52" i="34"/>
  <c r="AD58" i="34"/>
  <c r="AD107" i="34"/>
  <c r="AD111" i="34"/>
  <c r="AD112" i="34"/>
  <c r="AD24" i="34"/>
  <c r="AD17" i="34"/>
  <c r="AD16" i="34"/>
  <c r="AD22" i="34"/>
  <c r="AD36" i="34"/>
  <c r="AD56" i="34"/>
  <c r="AD59" i="34"/>
  <c r="AD71" i="34"/>
  <c r="AD91" i="34"/>
  <c r="AD103" i="34"/>
  <c r="AD125" i="34"/>
  <c r="AD21" i="34"/>
  <c r="AD65" i="34"/>
  <c r="AD90" i="34"/>
  <c r="AD115" i="34"/>
  <c r="AD123" i="34"/>
  <c r="AD124" i="34"/>
  <c r="AD131" i="34"/>
  <c r="AD28" i="34"/>
  <c r="AD30" i="34"/>
  <c r="AD42" i="34"/>
  <c r="AD62" i="34"/>
  <c r="AD69" i="34"/>
  <c r="AD77" i="34"/>
  <c r="AD83" i="34"/>
  <c r="AD97" i="34"/>
  <c r="AD104" i="34"/>
  <c r="AD70" i="34"/>
  <c r="BN378" i="33"/>
  <c r="BE378" i="33"/>
  <c r="AV378" i="33"/>
  <c r="AM378" i="33"/>
  <c r="AD378" i="33" s="1"/>
  <c r="AJ378" i="33"/>
  <c r="AI378" i="33"/>
  <c r="AH378" i="33"/>
  <c r="AG378" i="33"/>
  <c r="AF378" i="33"/>
  <c r="AE378" i="33"/>
  <c r="BN377" i="33"/>
  <c r="BE377" i="33"/>
  <c r="AV377" i="33"/>
  <c r="AM377" i="33"/>
  <c r="AJ377" i="33"/>
  <c r="AI377" i="33"/>
  <c r="AH377" i="33"/>
  <c r="AG377" i="33"/>
  <c r="AF377" i="33"/>
  <c r="AE377" i="33"/>
  <c r="BN376" i="33"/>
  <c r="BE376" i="33"/>
  <c r="AV376" i="33"/>
  <c r="AM376" i="33"/>
  <c r="AJ376" i="33"/>
  <c r="AI376" i="33"/>
  <c r="AH376" i="33"/>
  <c r="AG376" i="33"/>
  <c r="AF376" i="33"/>
  <c r="AE376" i="33"/>
  <c r="BN375" i="33"/>
  <c r="BM375" i="33"/>
  <c r="BL375" i="33"/>
  <c r="BE375" i="33"/>
  <c r="BD375" i="33"/>
  <c r="BC375" i="33"/>
  <c r="AV375" i="33"/>
  <c r="AU375" i="33"/>
  <c r="AT375" i="33"/>
  <c r="AM375" i="33"/>
  <c r="AL375" i="33"/>
  <c r="AK375" i="33"/>
  <c r="AJ375" i="33"/>
  <c r="AI375" i="33"/>
  <c r="AH375" i="33"/>
  <c r="AG375" i="33"/>
  <c r="AF375" i="33"/>
  <c r="AC375" i="33"/>
  <c r="AB375" i="33"/>
  <c r="R375" i="33"/>
  <c r="M375" i="33"/>
  <c r="K375" i="33"/>
  <c r="BN374" i="33"/>
  <c r="BE374" i="33"/>
  <c r="AV374" i="33"/>
  <c r="AM374" i="33"/>
  <c r="AJ374" i="33"/>
  <c r="AI374" i="33"/>
  <c r="AH374" i="33"/>
  <c r="AG374" i="33"/>
  <c r="AF374" i="33"/>
  <c r="AE374" i="33"/>
  <c r="BN373" i="33"/>
  <c r="BE373" i="33"/>
  <c r="AV373" i="33"/>
  <c r="AM373" i="33"/>
  <c r="AJ373" i="33"/>
  <c r="AI373" i="33"/>
  <c r="AH373" i="33"/>
  <c r="AG373" i="33"/>
  <c r="AF373" i="33"/>
  <c r="AE373" i="33"/>
  <c r="AD373" i="33"/>
  <c r="BN372" i="33"/>
  <c r="BE372" i="33"/>
  <c r="AV372" i="33"/>
  <c r="AM372" i="33"/>
  <c r="AJ372" i="33"/>
  <c r="AI372" i="33"/>
  <c r="AH372" i="33"/>
  <c r="AG372" i="33"/>
  <c r="AF372" i="33"/>
  <c r="AE372" i="33"/>
  <c r="BN371" i="33"/>
  <c r="BM371" i="33"/>
  <c r="BL371" i="33"/>
  <c r="BE371" i="33"/>
  <c r="BD371" i="33"/>
  <c r="BC371" i="33"/>
  <c r="AV371" i="33"/>
  <c r="AU371" i="33"/>
  <c r="AT371" i="33"/>
  <c r="AM371" i="33"/>
  <c r="AL371" i="33"/>
  <c r="AK371" i="33"/>
  <c r="AJ371" i="33"/>
  <c r="AI371" i="33"/>
  <c r="AH371" i="33"/>
  <c r="AG371" i="33"/>
  <c r="AF371" i="33"/>
  <c r="AC371" i="33"/>
  <c r="AB371" i="33"/>
  <c r="R371" i="33"/>
  <c r="M371" i="33"/>
  <c r="K371" i="33"/>
  <c r="BN370" i="33"/>
  <c r="BE370" i="33"/>
  <c r="AV370" i="33"/>
  <c r="AM370" i="33"/>
  <c r="AD370" i="33" s="1"/>
  <c r="AJ370" i="33"/>
  <c r="AI370" i="33"/>
  <c r="AH370" i="33"/>
  <c r="AG370" i="33"/>
  <c r="AF370" i="33"/>
  <c r="AE370" i="33"/>
  <c r="BN369" i="33"/>
  <c r="BE369" i="33"/>
  <c r="AV369" i="33"/>
  <c r="AM369" i="33"/>
  <c r="AD369" i="33" s="1"/>
  <c r="AJ369" i="33"/>
  <c r="AI369" i="33"/>
  <c r="AH369" i="33"/>
  <c r="AG369" i="33"/>
  <c r="AF369" i="33"/>
  <c r="AE369" i="33"/>
  <c r="BN368" i="33"/>
  <c r="BE368" i="33"/>
  <c r="AV368" i="33"/>
  <c r="AM368" i="33"/>
  <c r="AD368" i="33" s="1"/>
  <c r="AJ368" i="33"/>
  <c r="AI368" i="33"/>
  <c r="AH368" i="33"/>
  <c r="AG368" i="33"/>
  <c r="AF368" i="33"/>
  <c r="AE368" i="33"/>
  <c r="BN367" i="33"/>
  <c r="BM367" i="33"/>
  <c r="BL367" i="33"/>
  <c r="BE367" i="33"/>
  <c r="BD367" i="33"/>
  <c r="BC367" i="33"/>
  <c r="AV367" i="33"/>
  <c r="AU367" i="33"/>
  <c r="AT367" i="33"/>
  <c r="AM367" i="33"/>
  <c r="AL367" i="33"/>
  <c r="AK367" i="33"/>
  <c r="AJ367" i="33"/>
  <c r="AI367" i="33"/>
  <c r="AH367" i="33"/>
  <c r="AG367" i="33"/>
  <c r="AF367" i="33"/>
  <c r="AC367" i="33"/>
  <c r="AB367" i="33"/>
  <c r="R367" i="33"/>
  <c r="M367" i="33"/>
  <c r="K367" i="33"/>
  <c r="BN366" i="33"/>
  <c r="BE366" i="33"/>
  <c r="AV366" i="33"/>
  <c r="AM366" i="33"/>
  <c r="AJ366" i="33"/>
  <c r="AI366" i="33"/>
  <c r="AH366" i="33"/>
  <c r="AG366" i="33"/>
  <c r="AF366" i="33"/>
  <c r="AE366" i="33"/>
  <c r="BN365" i="33"/>
  <c r="BE365" i="33"/>
  <c r="AV365" i="33"/>
  <c r="AM365" i="33"/>
  <c r="AJ365" i="33"/>
  <c r="AI365" i="33"/>
  <c r="AH365" i="33"/>
  <c r="AG365" i="33"/>
  <c r="AF365" i="33"/>
  <c r="AE365" i="33"/>
  <c r="BN364" i="33"/>
  <c r="BE364" i="33"/>
  <c r="AV364" i="33"/>
  <c r="AM364" i="33"/>
  <c r="AD364" i="33" s="1"/>
  <c r="AJ364" i="33"/>
  <c r="AI364" i="33"/>
  <c r="AH364" i="33"/>
  <c r="AG364" i="33"/>
  <c r="AF364" i="33"/>
  <c r="AE364" i="33"/>
  <c r="BN363" i="33"/>
  <c r="BM363" i="33"/>
  <c r="BL363" i="33"/>
  <c r="BE363" i="33"/>
  <c r="BD363" i="33"/>
  <c r="BC363" i="33"/>
  <c r="AV363" i="33"/>
  <c r="AU363" i="33"/>
  <c r="AT363" i="33"/>
  <c r="AM363" i="33"/>
  <c r="AL363" i="33"/>
  <c r="AK363" i="33"/>
  <c r="AJ363" i="33"/>
  <c r="AI363" i="33"/>
  <c r="AH363" i="33"/>
  <c r="AG363" i="33"/>
  <c r="AF363" i="33"/>
  <c r="AE363" i="33"/>
  <c r="AC363" i="33"/>
  <c r="AB363" i="33"/>
  <c r="R363" i="33"/>
  <c r="M363" i="33"/>
  <c r="K363" i="33"/>
  <c r="BN362" i="33"/>
  <c r="BE362" i="33"/>
  <c r="AV362" i="33"/>
  <c r="AM362" i="33"/>
  <c r="AD362" i="33" s="1"/>
  <c r="AJ362" i="33"/>
  <c r="AI362" i="33"/>
  <c r="AH362" i="33"/>
  <c r="AG362" i="33"/>
  <c r="AF362" i="33"/>
  <c r="AE362" i="33"/>
  <c r="BN361" i="33"/>
  <c r="AD361" i="33" s="1"/>
  <c r="BE361" i="33"/>
  <c r="AV361" i="33"/>
  <c r="AM361" i="33"/>
  <c r="AJ361" i="33"/>
  <c r="AI361" i="33"/>
  <c r="AH361" i="33"/>
  <c r="AG361" i="33"/>
  <c r="AF361" i="33"/>
  <c r="AE361" i="33"/>
  <c r="BN360" i="33"/>
  <c r="BE360" i="33"/>
  <c r="AV360" i="33"/>
  <c r="AM360" i="33"/>
  <c r="AJ360" i="33"/>
  <c r="AI360" i="33"/>
  <c r="AH360" i="33"/>
  <c r="AG360" i="33"/>
  <c r="AF360" i="33"/>
  <c r="AE360" i="33"/>
  <c r="BN359" i="33"/>
  <c r="BM359" i="33"/>
  <c r="BL359" i="33"/>
  <c r="BE359" i="33"/>
  <c r="BD359" i="33"/>
  <c r="BC359" i="33"/>
  <c r="AV359" i="33"/>
  <c r="AU359" i="33"/>
  <c r="AT359" i="33"/>
  <c r="AM359" i="33"/>
  <c r="AL359" i="33"/>
  <c r="AK359" i="33"/>
  <c r="AJ359" i="33"/>
  <c r="AI359" i="33"/>
  <c r="AH359" i="33"/>
  <c r="AG359" i="33"/>
  <c r="AF359" i="33"/>
  <c r="AC359" i="33"/>
  <c r="AB359" i="33"/>
  <c r="R359" i="33"/>
  <c r="M359" i="33"/>
  <c r="K359" i="33"/>
  <c r="BN358" i="33"/>
  <c r="BE358" i="33"/>
  <c r="AV358" i="33"/>
  <c r="AM358" i="33"/>
  <c r="AJ358" i="33"/>
  <c r="AI358" i="33"/>
  <c r="AH358" i="33"/>
  <c r="AG358" i="33"/>
  <c r="AF358" i="33"/>
  <c r="AE358" i="33"/>
  <c r="AD358" i="33"/>
  <c r="BN357" i="33"/>
  <c r="BE357" i="33"/>
  <c r="AD357" i="33" s="1"/>
  <c r="AV357" i="33"/>
  <c r="AM357" i="33"/>
  <c r="AJ357" i="33"/>
  <c r="AI357" i="33"/>
  <c r="AH357" i="33"/>
  <c r="AG357" i="33"/>
  <c r="AF357" i="33"/>
  <c r="AE357" i="33"/>
  <c r="BN356" i="33"/>
  <c r="BE356" i="33"/>
  <c r="AV356" i="33"/>
  <c r="AM356" i="33"/>
  <c r="AJ356" i="33"/>
  <c r="AI356" i="33"/>
  <c r="AH356" i="33"/>
  <c r="AG356" i="33"/>
  <c r="AF356" i="33"/>
  <c r="AE356" i="33"/>
  <c r="BN355" i="33"/>
  <c r="BM355" i="33"/>
  <c r="BL355" i="33"/>
  <c r="BE355" i="33"/>
  <c r="AD355" i="33" s="1"/>
  <c r="BD355" i="33"/>
  <c r="BC355" i="33"/>
  <c r="AV355" i="33"/>
  <c r="AU355" i="33"/>
  <c r="AT355" i="33"/>
  <c r="AM355" i="33"/>
  <c r="AL355" i="33"/>
  <c r="AK355" i="33"/>
  <c r="AJ355" i="33"/>
  <c r="AI355" i="33"/>
  <c r="AH355" i="33"/>
  <c r="AG355" i="33"/>
  <c r="AF355" i="33"/>
  <c r="AE355" i="33"/>
  <c r="AC355" i="33"/>
  <c r="AB355" i="33"/>
  <c r="R355" i="33"/>
  <c r="M355" i="33"/>
  <c r="K355" i="33"/>
  <c r="BN354" i="33"/>
  <c r="BE354" i="33"/>
  <c r="AV354" i="33"/>
  <c r="AM354" i="33"/>
  <c r="AD354" i="33" s="1"/>
  <c r="AJ354" i="33"/>
  <c r="AI354" i="33"/>
  <c r="AH354" i="33"/>
  <c r="AG354" i="33"/>
  <c r="AF354" i="33"/>
  <c r="AE354" i="33"/>
  <c r="BN353" i="33"/>
  <c r="BE353" i="33"/>
  <c r="AV353" i="33"/>
  <c r="AM353" i="33"/>
  <c r="AJ353" i="33"/>
  <c r="AI353" i="33"/>
  <c r="AH353" i="33"/>
  <c r="AG353" i="33"/>
  <c r="AF353" i="33"/>
  <c r="AE353" i="33"/>
  <c r="BN352" i="33"/>
  <c r="BE352" i="33"/>
  <c r="AV352" i="33"/>
  <c r="AM352" i="33"/>
  <c r="AJ352" i="33"/>
  <c r="AI352" i="33"/>
  <c r="AH352" i="33"/>
  <c r="AG352" i="33"/>
  <c r="AF352" i="33"/>
  <c r="AE352" i="33"/>
  <c r="BN351" i="33"/>
  <c r="BM351" i="33"/>
  <c r="BL351" i="33"/>
  <c r="BE351" i="33"/>
  <c r="BD351" i="33"/>
  <c r="BC351" i="33"/>
  <c r="AV351" i="33"/>
  <c r="AU351" i="33"/>
  <c r="AT351" i="33"/>
  <c r="AM351" i="33"/>
  <c r="AL351" i="33"/>
  <c r="AK351" i="33"/>
  <c r="AJ351" i="33"/>
  <c r="AI351" i="33"/>
  <c r="AH351" i="33"/>
  <c r="AG351" i="33"/>
  <c r="AF351" i="33"/>
  <c r="AC351" i="33"/>
  <c r="AB351" i="33"/>
  <c r="R351" i="33"/>
  <c r="M351" i="33"/>
  <c r="K351" i="33"/>
  <c r="BN350" i="33"/>
  <c r="BE350" i="33"/>
  <c r="AV350" i="33"/>
  <c r="AM350" i="33"/>
  <c r="AJ350" i="33"/>
  <c r="AI350" i="33"/>
  <c r="AH350" i="33"/>
  <c r="AG350" i="33"/>
  <c r="AF350" i="33"/>
  <c r="AE350" i="33"/>
  <c r="BN349" i="33"/>
  <c r="BE349" i="33"/>
  <c r="AD349" i="33" s="1"/>
  <c r="AV349" i="33"/>
  <c r="AM349" i="33"/>
  <c r="AJ349" i="33"/>
  <c r="AI349" i="33"/>
  <c r="AH349" i="33"/>
  <c r="AG349" i="33"/>
  <c r="AF349" i="33"/>
  <c r="AE349" i="33"/>
  <c r="BN348" i="33"/>
  <c r="BE348" i="33"/>
  <c r="AV348" i="33"/>
  <c r="AM348" i="33"/>
  <c r="AJ348" i="33"/>
  <c r="AI348" i="33"/>
  <c r="AH348" i="33"/>
  <c r="AG348" i="33"/>
  <c r="AF348" i="33"/>
  <c r="AE348" i="33"/>
  <c r="BN347" i="33"/>
  <c r="BM347" i="33"/>
  <c r="BL347" i="33"/>
  <c r="BE347" i="33"/>
  <c r="BD347" i="33"/>
  <c r="BC347" i="33"/>
  <c r="AV347" i="33"/>
  <c r="AU347" i="33"/>
  <c r="AT347" i="33"/>
  <c r="AM347" i="33"/>
  <c r="AL347" i="33"/>
  <c r="AK347" i="33"/>
  <c r="AJ347" i="33"/>
  <c r="AI347" i="33"/>
  <c r="AH347" i="33"/>
  <c r="AG347" i="33"/>
  <c r="AF347" i="33"/>
  <c r="AE347" i="33"/>
  <c r="AC347" i="33"/>
  <c r="AB347" i="33"/>
  <c r="R347" i="33"/>
  <c r="M347" i="33"/>
  <c r="K347" i="33"/>
  <c r="BN346" i="33"/>
  <c r="BE346" i="33"/>
  <c r="AV346" i="33"/>
  <c r="AM346" i="33"/>
  <c r="AJ346" i="33"/>
  <c r="AI346" i="33"/>
  <c r="AH346" i="33"/>
  <c r="AG346" i="33"/>
  <c r="AF346" i="33"/>
  <c r="AE346" i="33"/>
  <c r="BN345" i="33"/>
  <c r="BE345" i="33"/>
  <c r="AV345" i="33"/>
  <c r="AD345" i="33" s="1"/>
  <c r="AM345" i="33"/>
  <c r="AJ345" i="33"/>
  <c r="AI345" i="33"/>
  <c r="AH345" i="33"/>
  <c r="AG345" i="33"/>
  <c r="AF345" i="33"/>
  <c r="AE345" i="33"/>
  <c r="BN344" i="33"/>
  <c r="BE344" i="33"/>
  <c r="AV344" i="33"/>
  <c r="AM344" i="33"/>
  <c r="AD344" i="33" s="1"/>
  <c r="AJ344" i="33"/>
  <c r="AI344" i="33"/>
  <c r="AH344" i="33"/>
  <c r="AG344" i="33"/>
  <c r="AF344" i="33"/>
  <c r="AE344" i="33"/>
  <c r="BN343" i="33"/>
  <c r="BM343" i="33"/>
  <c r="BL343" i="33"/>
  <c r="BE343" i="33"/>
  <c r="BD343" i="33"/>
  <c r="BC343" i="33"/>
  <c r="AV343" i="33"/>
  <c r="AU343" i="33"/>
  <c r="AT343" i="33"/>
  <c r="AM343" i="33"/>
  <c r="AL343" i="33"/>
  <c r="AK343" i="33"/>
  <c r="AJ343" i="33"/>
  <c r="AI343" i="33"/>
  <c r="AH343" i="33"/>
  <c r="AG343" i="33"/>
  <c r="AF343" i="33"/>
  <c r="AE343" i="33"/>
  <c r="AC343" i="33"/>
  <c r="AB343" i="33"/>
  <c r="R343" i="33"/>
  <c r="M343" i="33"/>
  <c r="K343" i="33"/>
  <c r="BN342" i="33"/>
  <c r="BE342" i="33"/>
  <c r="AV342" i="33"/>
  <c r="AM342" i="33"/>
  <c r="AJ342" i="33"/>
  <c r="AI342" i="33"/>
  <c r="AH342" i="33"/>
  <c r="AG342" i="33"/>
  <c r="AF342" i="33"/>
  <c r="AE342" i="33"/>
  <c r="BN341" i="33"/>
  <c r="BE341" i="33"/>
  <c r="AV341" i="33"/>
  <c r="AM341" i="33"/>
  <c r="AJ341" i="33"/>
  <c r="AI341" i="33"/>
  <c r="AH341" i="33"/>
  <c r="AG341" i="33"/>
  <c r="AF341" i="33"/>
  <c r="AE341" i="33"/>
  <c r="BN340" i="33"/>
  <c r="BE340" i="33"/>
  <c r="AV340" i="33"/>
  <c r="AM340" i="33"/>
  <c r="AJ340" i="33"/>
  <c r="AI340" i="33"/>
  <c r="AH340" i="33"/>
  <c r="AG340" i="33"/>
  <c r="AF340" i="33"/>
  <c r="AE340" i="33"/>
  <c r="BN339" i="33"/>
  <c r="BM339" i="33"/>
  <c r="BL339" i="33"/>
  <c r="BE339" i="33"/>
  <c r="BD339" i="33"/>
  <c r="BC339" i="33"/>
  <c r="AV339" i="33"/>
  <c r="AU339" i="33"/>
  <c r="AT339" i="33"/>
  <c r="AM339" i="33"/>
  <c r="AL339" i="33"/>
  <c r="AK339" i="33"/>
  <c r="AJ339" i="33"/>
  <c r="AI339" i="33"/>
  <c r="AH339" i="33"/>
  <c r="AG339" i="33"/>
  <c r="AF339" i="33"/>
  <c r="AC339" i="33"/>
  <c r="AB339" i="33"/>
  <c r="R339" i="33"/>
  <c r="M339" i="33"/>
  <c r="K339" i="33"/>
  <c r="BN338" i="33"/>
  <c r="BE338" i="33"/>
  <c r="AV338" i="33"/>
  <c r="AM338" i="33"/>
  <c r="AD338" i="33" s="1"/>
  <c r="AJ338" i="33"/>
  <c r="AI338" i="33"/>
  <c r="AH338" i="33"/>
  <c r="AG338" i="33"/>
  <c r="AF338" i="33"/>
  <c r="AE338" i="33"/>
  <c r="BN337" i="33"/>
  <c r="BE337" i="33"/>
  <c r="AV337" i="33"/>
  <c r="AM337" i="33"/>
  <c r="AJ337" i="33"/>
  <c r="AI337" i="33"/>
  <c r="AH337" i="33"/>
  <c r="AG337" i="33"/>
  <c r="AF337" i="33"/>
  <c r="AE337" i="33"/>
  <c r="BN336" i="33"/>
  <c r="BE336" i="33"/>
  <c r="AV336" i="33"/>
  <c r="AM336" i="33"/>
  <c r="AJ336" i="33"/>
  <c r="AI336" i="33"/>
  <c r="AH336" i="33"/>
  <c r="AG336" i="33"/>
  <c r="AF336" i="33"/>
  <c r="AE336" i="33"/>
  <c r="BN335" i="33"/>
  <c r="BM335" i="33"/>
  <c r="BL335" i="33"/>
  <c r="BE335" i="33"/>
  <c r="BD335" i="33"/>
  <c r="BC335" i="33"/>
  <c r="AV335" i="33"/>
  <c r="AU335" i="33"/>
  <c r="AT335" i="33"/>
  <c r="AM335" i="33"/>
  <c r="AL335" i="33"/>
  <c r="AK335" i="33"/>
  <c r="AJ335" i="33"/>
  <c r="AI335" i="33"/>
  <c r="AH335" i="33"/>
  <c r="AG335" i="33"/>
  <c r="AF335" i="33"/>
  <c r="AC335" i="33"/>
  <c r="AB335" i="33"/>
  <c r="R335" i="33"/>
  <c r="M335" i="33"/>
  <c r="K335" i="33"/>
  <c r="BN334" i="33"/>
  <c r="BE334" i="33"/>
  <c r="AV334" i="33"/>
  <c r="AD334" i="33" s="1"/>
  <c r="AM334" i="33"/>
  <c r="AJ334" i="33"/>
  <c r="AI334" i="33"/>
  <c r="AH334" i="33"/>
  <c r="AG334" i="33"/>
  <c r="AF334" i="33"/>
  <c r="AE334" i="33"/>
  <c r="BN333" i="33"/>
  <c r="BE333" i="33"/>
  <c r="AV333" i="33"/>
  <c r="AM333" i="33"/>
  <c r="AD333" i="33" s="1"/>
  <c r="AJ333" i="33"/>
  <c r="AI333" i="33"/>
  <c r="AH333" i="33"/>
  <c r="AG333" i="33"/>
  <c r="AF333" i="33"/>
  <c r="AE333" i="33"/>
  <c r="BN332" i="33"/>
  <c r="BE332" i="33"/>
  <c r="AV332" i="33"/>
  <c r="AM332" i="33"/>
  <c r="AJ332" i="33"/>
  <c r="AI332" i="33"/>
  <c r="AH332" i="33"/>
  <c r="AG332" i="33"/>
  <c r="AF332" i="33"/>
  <c r="AE332" i="33"/>
  <c r="BN331" i="33"/>
  <c r="BM331" i="33"/>
  <c r="BL331" i="33"/>
  <c r="BE331" i="33"/>
  <c r="BD331" i="33"/>
  <c r="BC331" i="33"/>
  <c r="AV331" i="33"/>
  <c r="AU331" i="33"/>
  <c r="AT331" i="33"/>
  <c r="AM331" i="33"/>
  <c r="AL331" i="33"/>
  <c r="AK331" i="33"/>
  <c r="AJ331" i="33"/>
  <c r="AI331" i="33"/>
  <c r="AH331" i="33"/>
  <c r="AG331" i="33"/>
  <c r="AF331" i="33"/>
  <c r="AE331" i="33"/>
  <c r="AC331" i="33"/>
  <c r="AB331" i="33"/>
  <c r="R331" i="33"/>
  <c r="M331" i="33"/>
  <c r="K331" i="33"/>
  <c r="BN330" i="33"/>
  <c r="BE330" i="33"/>
  <c r="AV330" i="33"/>
  <c r="AM330" i="33"/>
  <c r="AJ330" i="33"/>
  <c r="AI330" i="33"/>
  <c r="AH330" i="33"/>
  <c r="AG330" i="33"/>
  <c r="AF330" i="33"/>
  <c r="AE330" i="33"/>
  <c r="BN329" i="33"/>
  <c r="BE329" i="33"/>
  <c r="AV329" i="33"/>
  <c r="AM329" i="33"/>
  <c r="AJ329" i="33"/>
  <c r="AI329" i="33"/>
  <c r="AH329" i="33"/>
  <c r="AG329" i="33"/>
  <c r="AF329" i="33"/>
  <c r="AE329" i="33"/>
  <c r="BN328" i="33"/>
  <c r="BE328" i="33"/>
  <c r="AV328" i="33"/>
  <c r="AM328" i="33"/>
  <c r="AJ328" i="33"/>
  <c r="AI328" i="33"/>
  <c r="AH328" i="33"/>
  <c r="AG328" i="33"/>
  <c r="AF328" i="33"/>
  <c r="AE328" i="33"/>
  <c r="BN327" i="33"/>
  <c r="BM327" i="33"/>
  <c r="BL327" i="33"/>
  <c r="BE327" i="33"/>
  <c r="BD327" i="33"/>
  <c r="BC327" i="33"/>
  <c r="AV327" i="33"/>
  <c r="AU327" i="33"/>
  <c r="AT327" i="33"/>
  <c r="AM327" i="33"/>
  <c r="AL327" i="33"/>
  <c r="AK327" i="33"/>
  <c r="AJ327" i="33"/>
  <c r="AI327" i="33"/>
  <c r="AH327" i="33"/>
  <c r="AG327" i="33"/>
  <c r="AF327" i="33"/>
  <c r="AC327" i="33"/>
  <c r="AB327" i="33"/>
  <c r="R327" i="33"/>
  <c r="M327" i="33"/>
  <c r="K327" i="33"/>
  <c r="BN326" i="33"/>
  <c r="BE326" i="33"/>
  <c r="AV326" i="33"/>
  <c r="AM326" i="33"/>
  <c r="AJ326" i="33"/>
  <c r="AI326" i="33"/>
  <c r="AH326" i="33"/>
  <c r="AG326" i="33"/>
  <c r="AF326" i="33"/>
  <c r="AE326" i="33"/>
  <c r="BN325" i="33"/>
  <c r="BE325" i="33"/>
  <c r="AD325" i="33" s="1"/>
  <c r="AV325" i="33"/>
  <c r="AM325" i="33"/>
  <c r="AJ325" i="33"/>
  <c r="AI325" i="33"/>
  <c r="AH325" i="33"/>
  <c r="AG325" i="33"/>
  <c r="AF325" i="33"/>
  <c r="AE325" i="33"/>
  <c r="BN324" i="33"/>
  <c r="BE324" i="33"/>
  <c r="AV324" i="33"/>
  <c r="AM324" i="33"/>
  <c r="AJ324" i="33"/>
  <c r="AI324" i="33"/>
  <c r="AH324" i="33"/>
  <c r="AG324" i="33"/>
  <c r="AF324" i="33"/>
  <c r="AE324" i="33"/>
  <c r="BN323" i="33"/>
  <c r="BM323" i="33"/>
  <c r="BL323" i="33"/>
  <c r="BE323" i="33"/>
  <c r="BD323" i="33"/>
  <c r="BC323" i="33"/>
  <c r="AV323" i="33"/>
  <c r="AU323" i="33"/>
  <c r="AT323" i="33"/>
  <c r="AM323" i="33"/>
  <c r="AD323" i="33" s="1"/>
  <c r="AL323" i="33"/>
  <c r="AK323" i="33"/>
  <c r="AJ323" i="33"/>
  <c r="AI323" i="33"/>
  <c r="AH323" i="33"/>
  <c r="AG323" i="33"/>
  <c r="AF323" i="33"/>
  <c r="AE323" i="33"/>
  <c r="AC323" i="33"/>
  <c r="AB323" i="33"/>
  <c r="R323" i="33"/>
  <c r="M323" i="33"/>
  <c r="K323" i="33"/>
  <c r="BN322" i="33"/>
  <c r="BE322" i="33"/>
  <c r="AV322" i="33"/>
  <c r="AM322" i="33"/>
  <c r="AJ322" i="33"/>
  <c r="AI322" i="33"/>
  <c r="AH322" i="33"/>
  <c r="AG322" i="33"/>
  <c r="AF322" i="33"/>
  <c r="AE322" i="33"/>
  <c r="BN321" i="33"/>
  <c r="BE321" i="33"/>
  <c r="AV321" i="33"/>
  <c r="AM321" i="33"/>
  <c r="AD321" i="33" s="1"/>
  <c r="AJ321" i="33"/>
  <c r="AI321" i="33"/>
  <c r="AH321" i="33"/>
  <c r="AG321" i="33"/>
  <c r="AF321" i="33"/>
  <c r="AE321" i="33"/>
  <c r="BN320" i="33"/>
  <c r="BE320" i="33"/>
  <c r="AV320" i="33"/>
  <c r="AM320" i="33"/>
  <c r="AD320" i="33" s="1"/>
  <c r="AJ320" i="33"/>
  <c r="AI320" i="33"/>
  <c r="AH320" i="33"/>
  <c r="AG320" i="33"/>
  <c r="AF320" i="33"/>
  <c r="AE320" i="33"/>
  <c r="BN319" i="33"/>
  <c r="BM319" i="33"/>
  <c r="BL319" i="33"/>
  <c r="BE319" i="33"/>
  <c r="BD319" i="33"/>
  <c r="BC319" i="33"/>
  <c r="AV319" i="33"/>
  <c r="AU319" i="33"/>
  <c r="AT319" i="33"/>
  <c r="AM319" i="33"/>
  <c r="AL319" i="33"/>
  <c r="AK319" i="33"/>
  <c r="AJ319" i="33"/>
  <c r="AI319" i="33"/>
  <c r="AH319" i="33"/>
  <c r="AG319" i="33"/>
  <c r="AF319" i="33"/>
  <c r="AE319" i="33"/>
  <c r="AC319" i="33"/>
  <c r="AB319" i="33"/>
  <c r="R319" i="33"/>
  <c r="M319" i="33"/>
  <c r="K319" i="33"/>
  <c r="BX313" i="33"/>
  <c r="BF313" i="33"/>
  <c r="AN313" i="33"/>
  <c r="W313" i="33"/>
  <c r="BX312" i="33"/>
  <c r="BF312" i="33"/>
  <c r="AN312" i="33"/>
  <c r="W312" i="33"/>
  <c r="BX311" i="33"/>
  <c r="BF311" i="33"/>
  <c r="AN311" i="33"/>
  <c r="W311" i="33"/>
  <c r="BX310" i="33"/>
  <c r="BF310" i="33"/>
  <c r="AN310" i="33"/>
  <c r="W310" i="33"/>
  <c r="BN308" i="33"/>
  <c r="BE308" i="33"/>
  <c r="AV308" i="33"/>
  <c r="AM308" i="33"/>
  <c r="AJ308" i="33"/>
  <c r="AI308" i="33"/>
  <c r="AH308" i="33"/>
  <c r="AG308" i="33"/>
  <c r="AF308" i="33"/>
  <c r="AE308" i="33"/>
  <c r="BN307" i="33"/>
  <c r="BE307" i="33"/>
  <c r="AV307" i="33"/>
  <c r="AM307" i="33"/>
  <c r="AJ307" i="33"/>
  <c r="AI307" i="33"/>
  <c r="AH307" i="33"/>
  <c r="AG307" i="33"/>
  <c r="AF307" i="33"/>
  <c r="AE307" i="33"/>
  <c r="BN306" i="33"/>
  <c r="BE306" i="33"/>
  <c r="AV306" i="33"/>
  <c r="AM306" i="33"/>
  <c r="AJ306" i="33"/>
  <c r="AI306" i="33"/>
  <c r="AH306" i="33"/>
  <c r="AG306" i="33"/>
  <c r="AF306" i="33"/>
  <c r="BN305" i="33"/>
  <c r="BM305" i="33"/>
  <c r="BL305" i="33"/>
  <c r="BE305" i="33"/>
  <c r="BD305" i="33"/>
  <c r="BC305" i="33"/>
  <c r="AV305" i="33"/>
  <c r="AU305" i="33"/>
  <c r="AT305" i="33"/>
  <c r="AM305" i="33"/>
  <c r="AL305" i="33"/>
  <c r="AK305" i="33"/>
  <c r="AJ305" i="33"/>
  <c r="AI305" i="33"/>
  <c r="AH305" i="33"/>
  <c r="AG305" i="33"/>
  <c r="AF305" i="33"/>
  <c r="AC305" i="33"/>
  <c r="AB305" i="33"/>
  <c r="R305" i="33"/>
  <c r="M305" i="33"/>
  <c r="K305" i="33"/>
  <c r="BN304" i="33"/>
  <c r="BE304" i="33"/>
  <c r="AV304" i="33"/>
  <c r="AM304" i="33"/>
  <c r="AJ304" i="33"/>
  <c r="AI304" i="33"/>
  <c r="AH304" i="33"/>
  <c r="AG304" i="33"/>
  <c r="AF304" i="33"/>
  <c r="AE304" i="33"/>
  <c r="BN303" i="33"/>
  <c r="BE303" i="33"/>
  <c r="AV303" i="33"/>
  <c r="AM303" i="33"/>
  <c r="AJ303" i="33"/>
  <c r="AI303" i="33"/>
  <c r="AH303" i="33"/>
  <c r="AG303" i="33"/>
  <c r="AF303" i="33"/>
  <c r="AE303" i="33"/>
  <c r="AD303" i="33"/>
  <c r="BN302" i="33"/>
  <c r="BE302" i="33"/>
  <c r="AV302" i="33"/>
  <c r="AD302" i="33" s="1"/>
  <c r="AM302" i="33"/>
  <c r="AJ302" i="33"/>
  <c r="AI302" i="33"/>
  <c r="AH302" i="33"/>
  <c r="AG302" i="33"/>
  <c r="AF302" i="33"/>
  <c r="AE302" i="33"/>
  <c r="BN301" i="33"/>
  <c r="BM301" i="33"/>
  <c r="BL301" i="33"/>
  <c r="BE301" i="33"/>
  <c r="BD301" i="33"/>
  <c r="BC301" i="33"/>
  <c r="AV301" i="33"/>
  <c r="AU301" i="33"/>
  <c r="AT301" i="33"/>
  <c r="AM301" i="33"/>
  <c r="AL301" i="33"/>
  <c r="AK301" i="33"/>
  <c r="AJ301" i="33"/>
  <c r="AI301" i="33"/>
  <c r="AH301" i="33"/>
  <c r="AG301" i="33"/>
  <c r="AF301" i="33"/>
  <c r="AC301" i="33"/>
  <c r="AB301" i="33"/>
  <c r="R301" i="33"/>
  <c r="M301" i="33"/>
  <c r="K301" i="33"/>
  <c r="BN300" i="33"/>
  <c r="BE300" i="33"/>
  <c r="AV300" i="33"/>
  <c r="AD300" i="33" s="1"/>
  <c r="AM300" i="33"/>
  <c r="AJ300" i="33"/>
  <c r="AI300" i="33"/>
  <c r="AH300" i="33"/>
  <c r="AG300" i="33"/>
  <c r="AF300" i="33"/>
  <c r="AE300" i="33"/>
  <c r="BN299" i="33"/>
  <c r="BE299" i="33"/>
  <c r="AV299" i="33"/>
  <c r="AM299" i="33"/>
  <c r="AJ299" i="33"/>
  <c r="AI299" i="33"/>
  <c r="AH299" i="33"/>
  <c r="AG299" i="33"/>
  <c r="AF299" i="33"/>
  <c r="AE299" i="33"/>
  <c r="BN298" i="33"/>
  <c r="BE298" i="33"/>
  <c r="AV298" i="33"/>
  <c r="AM298" i="33"/>
  <c r="AD298" i="33" s="1"/>
  <c r="AJ298" i="33"/>
  <c r="AI298" i="33"/>
  <c r="AH298" i="33"/>
  <c r="AG298" i="33"/>
  <c r="AF298" i="33"/>
  <c r="AE298" i="33"/>
  <c r="BN297" i="33"/>
  <c r="BM297" i="33"/>
  <c r="BL297" i="33"/>
  <c r="BE297" i="33"/>
  <c r="BD297" i="33"/>
  <c r="BC297" i="33"/>
  <c r="AV297" i="33"/>
  <c r="AU297" i="33"/>
  <c r="AT297" i="33"/>
  <c r="AM297" i="33"/>
  <c r="AL297" i="33"/>
  <c r="AK297" i="33"/>
  <c r="AJ297" i="33"/>
  <c r="AI297" i="33"/>
  <c r="AH297" i="33"/>
  <c r="AG297" i="33"/>
  <c r="AF297" i="33"/>
  <c r="AC297" i="33"/>
  <c r="AB297" i="33"/>
  <c r="R297" i="33"/>
  <c r="M297" i="33"/>
  <c r="K297" i="33"/>
  <c r="BN296" i="33"/>
  <c r="BE296" i="33"/>
  <c r="AV296" i="33"/>
  <c r="AM296" i="33"/>
  <c r="AD296" i="33" s="1"/>
  <c r="AJ296" i="33"/>
  <c r="AI296" i="33"/>
  <c r="AH296" i="33"/>
  <c r="AG296" i="33"/>
  <c r="AF296" i="33"/>
  <c r="AE296" i="33"/>
  <c r="BN295" i="33"/>
  <c r="BE295" i="33"/>
  <c r="AV295" i="33"/>
  <c r="AM295" i="33"/>
  <c r="AJ295" i="33"/>
  <c r="AI295" i="33"/>
  <c r="AH295" i="33"/>
  <c r="AG295" i="33"/>
  <c r="AF295" i="33"/>
  <c r="AE295" i="33"/>
  <c r="BN294" i="33"/>
  <c r="BE294" i="33"/>
  <c r="AV294" i="33"/>
  <c r="AM294" i="33"/>
  <c r="AJ294" i="33"/>
  <c r="AI294" i="33"/>
  <c r="AH294" i="33"/>
  <c r="AG294" i="33"/>
  <c r="AF294" i="33"/>
  <c r="AE294" i="33"/>
  <c r="BN293" i="33"/>
  <c r="BM293" i="33"/>
  <c r="BL293" i="33"/>
  <c r="BE293" i="33"/>
  <c r="BD293" i="33"/>
  <c r="BC293" i="33"/>
  <c r="AV293" i="33"/>
  <c r="AU293" i="33"/>
  <c r="AT293" i="33"/>
  <c r="AM293" i="33"/>
  <c r="AL293" i="33"/>
  <c r="AK293" i="33"/>
  <c r="AJ293" i="33"/>
  <c r="AI293" i="33"/>
  <c r="AH293" i="33"/>
  <c r="AG293" i="33"/>
  <c r="AF293" i="33"/>
  <c r="AC293" i="33"/>
  <c r="AB293" i="33"/>
  <c r="R293" i="33"/>
  <c r="M293" i="33"/>
  <c r="K293" i="33"/>
  <c r="BN292" i="33"/>
  <c r="BE292" i="33"/>
  <c r="AV292" i="33"/>
  <c r="AM292" i="33"/>
  <c r="AJ292" i="33"/>
  <c r="AI292" i="33"/>
  <c r="AH292" i="33"/>
  <c r="AG292" i="33"/>
  <c r="AF292" i="33"/>
  <c r="AE292" i="33"/>
  <c r="BN291" i="33"/>
  <c r="BE291" i="33"/>
  <c r="AD291" i="33" s="1"/>
  <c r="AV291" i="33"/>
  <c r="AM291" i="33"/>
  <c r="AJ291" i="33"/>
  <c r="AI291" i="33"/>
  <c r="AH291" i="33"/>
  <c r="AG291" i="33"/>
  <c r="AF291" i="33"/>
  <c r="AE291" i="33"/>
  <c r="BN290" i="33"/>
  <c r="BE290" i="33"/>
  <c r="AV290" i="33"/>
  <c r="AM290" i="33"/>
  <c r="AJ290" i="33"/>
  <c r="AI290" i="33"/>
  <c r="AH290" i="33"/>
  <c r="AG290" i="33"/>
  <c r="AF290" i="33"/>
  <c r="AE290" i="33"/>
  <c r="BN289" i="33"/>
  <c r="BM289" i="33"/>
  <c r="BL289" i="33"/>
  <c r="BE289" i="33"/>
  <c r="BD289" i="33"/>
  <c r="BC289" i="33"/>
  <c r="AV289" i="33"/>
  <c r="AU289" i="33"/>
  <c r="AT289" i="33"/>
  <c r="AM289" i="33"/>
  <c r="AD289" i="33" s="1"/>
  <c r="AL289" i="33"/>
  <c r="AK289" i="33"/>
  <c r="AJ289" i="33"/>
  <c r="AI289" i="33"/>
  <c r="AH289" i="33"/>
  <c r="AG289" i="33"/>
  <c r="AF289" i="33"/>
  <c r="AE289" i="33"/>
  <c r="AC289" i="33"/>
  <c r="AB289" i="33"/>
  <c r="R289" i="33"/>
  <c r="M289" i="33"/>
  <c r="K289" i="33"/>
  <c r="BN288" i="33"/>
  <c r="BE288" i="33"/>
  <c r="AV288" i="33"/>
  <c r="AM288" i="33"/>
  <c r="AJ288" i="33"/>
  <c r="AI288" i="33"/>
  <c r="AH288" i="33"/>
  <c r="AG288" i="33"/>
  <c r="AF288" i="33"/>
  <c r="AE288" i="33"/>
  <c r="BN287" i="33"/>
  <c r="BE287" i="33"/>
  <c r="AV287" i="33"/>
  <c r="AD287" i="33" s="1"/>
  <c r="AM287" i="33"/>
  <c r="AJ287" i="33"/>
  <c r="AI287" i="33"/>
  <c r="AH287" i="33"/>
  <c r="AG287" i="33"/>
  <c r="AF287" i="33"/>
  <c r="AE287" i="33"/>
  <c r="BN286" i="33"/>
  <c r="BE286" i="33"/>
  <c r="AV286" i="33"/>
  <c r="AM286" i="33"/>
  <c r="AD286" i="33" s="1"/>
  <c r="AJ286" i="33"/>
  <c r="AI286" i="33"/>
  <c r="AH286" i="33"/>
  <c r="AG286" i="33"/>
  <c r="AF286" i="33"/>
  <c r="AE286" i="33"/>
  <c r="BN285" i="33"/>
  <c r="AD285" i="33" s="1"/>
  <c r="BM285" i="33"/>
  <c r="BL285" i="33"/>
  <c r="BE285" i="33"/>
  <c r="BD285" i="33"/>
  <c r="BC285" i="33"/>
  <c r="AV285" i="33"/>
  <c r="AU285" i="33"/>
  <c r="AT285" i="33"/>
  <c r="AM285" i="33"/>
  <c r="AL285" i="33"/>
  <c r="AK285" i="33"/>
  <c r="AJ285" i="33"/>
  <c r="AI285" i="33"/>
  <c r="AH285" i="33"/>
  <c r="AG285" i="33"/>
  <c r="AF285" i="33"/>
  <c r="AE285" i="33"/>
  <c r="AC285" i="33"/>
  <c r="AB285" i="33"/>
  <c r="R285" i="33"/>
  <c r="M285" i="33"/>
  <c r="K285" i="33"/>
  <c r="BN284" i="33"/>
  <c r="BE284" i="33"/>
  <c r="AV284" i="33"/>
  <c r="AM284" i="33"/>
  <c r="AJ284" i="33"/>
  <c r="AI284" i="33"/>
  <c r="AH284" i="33"/>
  <c r="AG284" i="33"/>
  <c r="AF284" i="33"/>
  <c r="AE284" i="33"/>
  <c r="BN283" i="33"/>
  <c r="BE283" i="33"/>
  <c r="AV283" i="33"/>
  <c r="AM283" i="33"/>
  <c r="AJ283" i="33"/>
  <c r="AI283" i="33"/>
  <c r="AH283" i="33"/>
  <c r="AG283" i="33"/>
  <c r="AF283" i="33"/>
  <c r="AE283" i="33"/>
  <c r="BN282" i="33"/>
  <c r="BE282" i="33"/>
  <c r="AV282" i="33"/>
  <c r="AM282" i="33"/>
  <c r="AJ282" i="33"/>
  <c r="AI282" i="33"/>
  <c r="AH282" i="33"/>
  <c r="AG282" i="33"/>
  <c r="AF282" i="33"/>
  <c r="AE282" i="33"/>
  <c r="BN281" i="33"/>
  <c r="BM281" i="33"/>
  <c r="BL281" i="33"/>
  <c r="BE281" i="33"/>
  <c r="BD281" i="33"/>
  <c r="BC281" i="33"/>
  <c r="AV281" i="33"/>
  <c r="AU281" i="33"/>
  <c r="AT281" i="33"/>
  <c r="AM281" i="33"/>
  <c r="AL281" i="33"/>
  <c r="AK281" i="33"/>
  <c r="AJ281" i="33"/>
  <c r="AI281" i="33"/>
  <c r="AH281" i="33"/>
  <c r="AG281" i="33"/>
  <c r="AF281" i="33"/>
  <c r="AC281" i="33"/>
  <c r="AB281" i="33"/>
  <c r="R281" i="33"/>
  <c r="M281" i="33"/>
  <c r="K281" i="33"/>
  <c r="BN280" i="33"/>
  <c r="BE280" i="33"/>
  <c r="AV280" i="33"/>
  <c r="AM280" i="33"/>
  <c r="AD280" i="33" s="1"/>
  <c r="AJ280" i="33"/>
  <c r="AI280" i="33"/>
  <c r="AH280" i="33"/>
  <c r="AG280" i="33"/>
  <c r="AF280" i="33"/>
  <c r="AE280" i="33"/>
  <c r="BN279" i="33"/>
  <c r="BE279" i="33"/>
  <c r="AV279" i="33"/>
  <c r="AM279" i="33"/>
  <c r="AJ279" i="33"/>
  <c r="AI279" i="33"/>
  <c r="AH279" i="33"/>
  <c r="AG279" i="33"/>
  <c r="AF279" i="33"/>
  <c r="AE279" i="33"/>
  <c r="BN278" i="33"/>
  <c r="BE278" i="33"/>
  <c r="AV278" i="33"/>
  <c r="AM278" i="33"/>
  <c r="AJ278" i="33"/>
  <c r="AI278" i="33"/>
  <c r="AH278" i="33"/>
  <c r="AG278" i="33"/>
  <c r="AF278" i="33"/>
  <c r="AE278" i="33"/>
  <c r="BN277" i="33"/>
  <c r="BM277" i="33"/>
  <c r="BL277" i="33"/>
  <c r="BE277" i="33"/>
  <c r="BD277" i="33"/>
  <c r="BC277" i="33"/>
  <c r="AV277" i="33"/>
  <c r="AU277" i="33"/>
  <c r="AT277" i="33"/>
  <c r="AM277" i="33"/>
  <c r="AL277" i="33"/>
  <c r="AK277" i="33"/>
  <c r="AJ277" i="33"/>
  <c r="AI277" i="33"/>
  <c r="AH277" i="33"/>
  <c r="AG277" i="33"/>
  <c r="AF277" i="33"/>
  <c r="AC277" i="33"/>
  <c r="AB277" i="33"/>
  <c r="R277" i="33"/>
  <c r="M277" i="33"/>
  <c r="K277" i="33"/>
  <c r="BN276" i="33"/>
  <c r="BE276" i="33"/>
  <c r="AV276" i="33"/>
  <c r="AD276" i="33" s="1"/>
  <c r="AM276" i="33"/>
  <c r="AJ276" i="33"/>
  <c r="AI276" i="33"/>
  <c r="AH276" i="33"/>
  <c r="AG276" i="33"/>
  <c r="AF276" i="33"/>
  <c r="AE276" i="33"/>
  <c r="BN275" i="33"/>
  <c r="BE275" i="33"/>
  <c r="AV275" i="33"/>
  <c r="AM275" i="33"/>
  <c r="AD275" i="33" s="1"/>
  <c r="AJ275" i="33"/>
  <c r="AI275" i="33"/>
  <c r="AH275" i="33"/>
  <c r="AG275" i="33"/>
  <c r="AF275" i="33"/>
  <c r="AE275" i="33"/>
  <c r="BN274" i="33"/>
  <c r="BE274" i="33"/>
  <c r="AV274" i="33"/>
  <c r="AM274" i="33"/>
  <c r="AJ274" i="33"/>
  <c r="AI274" i="33"/>
  <c r="AH274" i="33"/>
  <c r="AG274" i="33"/>
  <c r="AF274" i="33"/>
  <c r="AE274" i="33"/>
  <c r="BN273" i="33"/>
  <c r="BM273" i="33"/>
  <c r="BL273" i="33"/>
  <c r="BE273" i="33"/>
  <c r="BD273" i="33"/>
  <c r="BC273" i="33"/>
  <c r="AV273" i="33"/>
  <c r="AU273" i="33"/>
  <c r="AT273" i="33"/>
  <c r="AM273" i="33"/>
  <c r="AL273" i="33"/>
  <c r="AK273" i="33"/>
  <c r="AJ273" i="33"/>
  <c r="AI273" i="33"/>
  <c r="AH273" i="33"/>
  <c r="AG273" i="33"/>
  <c r="AF273" i="33"/>
  <c r="AC273" i="33"/>
  <c r="AB273" i="33"/>
  <c r="R273" i="33"/>
  <c r="M273" i="33"/>
  <c r="K273" i="33"/>
  <c r="BN272" i="33"/>
  <c r="BE272" i="33"/>
  <c r="AV272" i="33"/>
  <c r="AM272" i="33"/>
  <c r="AJ272" i="33"/>
  <c r="AI272" i="33"/>
  <c r="AH272" i="33"/>
  <c r="AG272" i="33"/>
  <c r="AF272" i="33"/>
  <c r="AE272" i="33"/>
  <c r="BN271" i="33"/>
  <c r="BE271" i="33"/>
  <c r="AV271" i="33"/>
  <c r="AM271" i="33"/>
  <c r="AJ271" i="33"/>
  <c r="AI271" i="33"/>
  <c r="AH271" i="33"/>
  <c r="AG271" i="33"/>
  <c r="AF271" i="33"/>
  <c r="AE271" i="33"/>
  <c r="AD271" i="33"/>
  <c r="BN270" i="33"/>
  <c r="BE270" i="33"/>
  <c r="AV270" i="33"/>
  <c r="AM270" i="33"/>
  <c r="AD270" i="33" s="1"/>
  <c r="AJ270" i="33"/>
  <c r="AI270" i="33"/>
  <c r="AH270" i="33"/>
  <c r="AG270" i="33"/>
  <c r="AF270" i="33"/>
  <c r="AE270" i="33"/>
  <c r="BN269" i="33"/>
  <c r="BM269" i="33"/>
  <c r="BL269" i="33"/>
  <c r="BE269" i="33"/>
  <c r="BD269" i="33"/>
  <c r="BC269" i="33"/>
  <c r="AV269" i="33"/>
  <c r="AU269" i="33"/>
  <c r="AT269" i="33"/>
  <c r="AM269" i="33"/>
  <c r="AL269" i="33"/>
  <c r="AK269" i="33"/>
  <c r="AJ269" i="33"/>
  <c r="AI269" i="33"/>
  <c r="AH269" i="33"/>
  <c r="AG269" i="33"/>
  <c r="AF269" i="33"/>
  <c r="AC269" i="33"/>
  <c r="AB269" i="33"/>
  <c r="R269" i="33"/>
  <c r="M269" i="33"/>
  <c r="K269" i="33"/>
  <c r="BN268" i="33"/>
  <c r="BE268" i="33"/>
  <c r="AV268" i="33"/>
  <c r="AD268" i="33" s="1"/>
  <c r="AM268" i="33"/>
  <c r="AJ268" i="33"/>
  <c r="AI268" i="33"/>
  <c r="AH268" i="33"/>
  <c r="AG268" i="33"/>
  <c r="AF268" i="33"/>
  <c r="AE268" i="33"/>
  <c r="BN267" i="33"/>
  <c r="BE267" i="33"/>
  <c r="AV267" i="33"/>
  <c r="AM267" i="33"/>
  <c r="AJ267" i="33"/>
  <c r="AI267" i="33"/>
  <c r="AH267" i="33"/>
  <c r="AG267" i="33"/>
  <c r="AF267" i="33"/>
  <c r="AE267" i="33"/>
  <c r="BN266" i="33"/>
  <c r="BE266" i="33"/>
  <c r="AV266" i="33"/>
  <c r="AM266" i="33"/>
  <c r="AD266" i="33" s="1"/>
  <c r="AJ266" i="33"/>
  <c r="AI266" i="33"/>
  <c r="AH266" i="33"/>
  <c r="AG266" i="33"/>
  <c r="AF266" i="33"/>
  <c r="AE266" i="33"/>
  <c r="BN265" i="33"/>
  <c r="BM265" i="33"/>
  <c r="BL265" i="33"/>
  <c r="BE265" i="33"/>
  <c r="BD265" i="33"/>
  <c r="BC265" i="33"/>
  <c r="AV265" i="33"/>
  <c r="AU265" i="33"/>
  <c r="AT265" i="33"/>
  <c r="AM265" i="33"/>
  <c r="AL265" i="33"/>
  <c r="AK265" i="33"/>
  <c r="AJ265" i="33"/>
  <c r="AI265" i="33"/>
  <c r="AH265" i="33"/>
  <c r="AG265" i="33"/>
  <c r="AF265" i="33"/>
  <c r="AC265" i="33"/>
  <c r="AB265" i="33"/>
  <c r="R265" i="33"/>
  <c r="M265" i="33"/>
  <c r="K265" i="33"/>
  <c r="BN264" i="33"/>
  <c r="BE264" i="33"/>
  <c r="AV264" i="33"/>
  <c r="AM264" i="33"/>
  <c r="AD264" i="33" s="1"/>
  <c r="AJ264" i="33"/>
  <c r="AI264" i="33"/>
  <c r="AH264" i="33"/>
  <c r="AG264" i="33"/>
  <c r="AF264" i="33"/>
  <c r="AE264" i="33"/>
  <c r="BN263" i="33"/>
  <c r="BE263" i="33"/>
  <c r="AV263" i="33"/>
  <c r="AM263" i="33"/>
  <c r="AJ263" i="33"/>
  <c r="AI263" i="33"/>
  <c r="AH263" i="33"/>
  <c r="AG263" i="33"/>
  <c r="AF263" i="33"/>
  <c r="AE263" i="33"/>
  <c r="BN262" i="33"/>
  <c r="BE262" i="33"/>
  <c r="AV262" i="33"/>
  <c r="AM262" i="33"/>
  <c r="AJ262" i="33"/>
  <c r="AI262" i="33"/>
  <c r="AH262" i="33"/>
  <c r="AG262" i="33"/>
  <c r="AF262" i="33"/>
  <c r="AE262" i="33"/>
  <c r="BN261" i="33"/>
  <c r="BM261" i="33"/>
  <c r="BL261" i="33"/>
  <c r="BE261" i="33"/>
  <c r="BD261" i="33"/>
  <c r="BC261" i="33"/>
  <c r="AV261" i="33"/>
  <c r="AU261" i="33"/>
  <c r="AT261" i="33"/>
  <c r="AM261" i="33"/>
  <c r="AL261" i="33"/>
  <c r="AK261" i="33"/>
  <c r="AJ261" i="33"/>
  <c r="AI261" i="33"/>
  <c r="AH261" i="33"/>
  <c r="AG261" i="33"/>
  <c r="AF261" i="33"/>
  <c r="AC261" i="33"/>
  <c r="AB261" i="33"/>
  <c r="R261" i="33"/>
  <c r="M261" i="33"/>
  <c r="K261" i="33"/>
  <c r="BN260" i="33"/>
  <c r="BE260" i="33"/>
  <c r="AV260" i="33"/>
  <c r="AM260" i="33"/>
  <c r="AJ260" i="33"/>
  <c r="AI260" i="33"/>
  <c r="AH260" i="33"/>
  <c r="AG260" i="33"/>
  <c r="AF260" i="33"/>
  <c r="AE260" i="33"/>
  <c r="BN259" i="33"/>
  <c r="BE259" i="33"/>
  <c r="AD259" i="33" s="1"/>
  <c r="AV259" i="33"/>
  <c r="AM259" i="33"/>
  <c r="AJ259" i="33"/>
  <c r="AI259" i="33"/>
  <c r="AH259" i="33"/>
  <c r="AG259" i="33"/>
  <c r="AF259" i="33"/>
  <c r="AE259" i="33"/>
  <c r="BN258" i="33"/>
  <c r="BE258" i="33"/>
  <c r="AV258" i="33"/>
  <c r="AM258" i="33"/>
  <c r="AJ258" i="33"/>
  <c r="AI258" i="33"/>
  <c r="AH258" i="33"/>
  <c r="AG258" i="33"/>
  <c r="AF258" i="33"/>
  <c r="AE258" i="33"/>
  <c r="BN257" i="33"/>
  <c r="BM257" i="33"/>
  <c r="BL257" i="33"/>
  <c r="BE257" i="33"/>
  <c r="BD257" i="33"/>
  <c r="BC257" i="33"/>
  <c r="AV257" i="33"/>
  <c r="AU257" i="33"/>
  <c r="AT257" i="33"/>
  <c r="AM257" i="33"/>
  <c r="AD257" i="33" s="1"/>
  <c r="AL257" i="33"/>
  <c r="AK257" i="33"/>
  <c r="AJ257" i="33"/>
  <c r="AI257" i="33"/>
  <c r="AH257" i="33"/>
  <c r="AG257" i="33"/>
  <c r="AF257" i="33"/>
  <c r="AE257" i="33"/>
  <c r="AC257" i="33"/>
  <c r="AB257" i="33"/>
  <c r="R257" i="33"/>
  <c r="M257" i="33"/>
  <c r="K257" i="33"/>
  <c r="BN256" i="33"/>
  <c r="BE256" i="33"/>
  <c r="AV256" i="33"/>
  <c r="AM256" i="33"/>
  <c r="AJ256" i="33"/>
  <c r="AI256" i="33"/>
  <c r="AH256" i="33"/>
  <c r="AG256" i="33"/>
  <c r="AF256" i="33"/>
  <c r="AE256" i="33"/>
  <c r="BN255" i="33"/>
  <c r="BE255" i="33"/>
  <c r="AV255" i="33"/>
  <c r="AD255" i="33" s="1"/>
  <c r="AM255" i="33"/>
  <c r="AJ255" i="33"/>
  <c r="AI255" i="33"/>
  <c r="AH255" i="33"/>
  <c r="AG255" i="33"/>
  <c r="AF255" i="33"/>
  <c r="AE255" i="33"/>
  <c r="BN254" i="33"/>
  <c r="BE254" i="33"/>
  <c r="AV254" i="33"/>
  <c r="AM254" i="33"/>
  <c r="AD254" i="33" s="1"/>
  <c r="AJ254" i="33"/>
  <c r="AI254" i="33"/>
  <c r="AH254" i="33"/>
  <c r="AG254" i="33"/>
  <c r="AF254" i="33"/>
  <c r="BN253" i="33"/>
  <c r="BM253" i="33"/>
  <c r="BL253" i="33"/>
  <c r="BE253" i="33"/>
  <c r="BD253" i="33"/>
  <c r="BC253" i="33"/>
  <c r="AV253" i="33"/>
  <c r="AU253" i="33"/>
  <c r="AT253" i="33"/>
  <c r="AM253" i="33"/>
  <c r="AL253" i="33"/>
  <c r="AK253" i="33"/>
  <c r="AJ253" i="33"/>
  <c r="AI253" i="33"/>
  <c r="AH253" i="33"/>
  <c r="AG253" i="33"/>
  <c r="AF253" i="33"/>
  <c r="AC253" i="33"/>
  <c r="AB253" i="33"/>
  <c r="R253" i="33"/>
  <c r="M253" i="33"/>
  <c r="K253" i="33"/>
  <c r="BN252" i="33"/>
  <c r="BE252" i="33"/>
  <c r="AV252" i="33"/>
  <c r="AM252" i="33"/>
  <c r="AJ252" i="33"/>
  <c r="AI252" i="33"/>
  <c r="AH252" i="33"/>
  <c r="AG252" i="33"/>
  <c r="AF252" i="33"/>
  <c r="AE252" i="33"/>
  <c r="BN251" i="33"/>
  <c r="BE251" i="33"/>
  <c r="AV251" i="33"/>
  <c r="AM251" i="33"/>
  <c r="AJ251" i="33"/>
  <c r="AI251" i="33"/>
  <c r="AH251" i="33"/>
  <c r="AG251" i="33"/>
  <c r="AF251" i="33"/>
  <c r="AE251" i="33"/>
  <c r="AD251" i="33"/>
  <c r="BN250" i="33"/>
  <c r="BE250" i="33"/>
  <c r="AD250" i="33" s="1"/>
  <c r="AV250" i="33"/>
  <c r="AM250" i="33"/>
  <c r="AJ250" i="33"/>
  <c r="AI250" i="33"/>
  <c r="AH250" i="33"/>
  <c r="AG250" i="33"/>
  <c r="AF250" i="33"/>
  <c r="AE250" i="33"/>
  <c r="BN249" i="33"/>
  <c r="BM249" i="33"/>
  <c r="BL249" i="33"/>
  <c r="BE249" i="33"/>
  <c r="BD249" i="33"/>
  <c r="BC249" i="33"/>
  <c r="AV249" i="33"/>
  <c r="AU249" i="33"/>
  <c r="AT249" i="33"/>
  <c r="AM249" i="33"/>
  <c r="AL249" i="33"/>
  <c r="AK249" i="33"/>
  <c r="AJ249" i="33"/>
  <c r="AI249" i="33"/>
  <c r="AH249" i="33"/>
  <c r="AG249" i="33"/>
  <c r="AF249" i="33"/>
  <c r="AE249" i="33"/>
  <c r="AC249" i="33"/>
  <c r="AB249" i="33"/>
  <c r="R249" i="33"/>
  <c r="M249" i="33"/>
  <c r="K249" i="33"/>
  <c r="BN248" i="33"/>
  <c r="BE248" i="33"/>
  <c r="AV248" i="33"/>
  <c r="AM248" i="33"/>
  <c r="AJ248" i="33"/>
  <c r="AI248" i="33"/>
  <c r="AH248" i="33"/>
  <c r="AG248" i="33"/>
  <c r="AF248" i="33"/>
  <c r="AE248" i="33"/>
  <c r="BN247" i="33"/>
  <c r="BE247" i="33"/>
  <c r="AV247" i="33"/>
  <c r="AM247" i="33"/>
  <c r="AJ247" i="33"/>
  <c r="AI247" i="33"/>
  <c r="AH247" i="33"/>
  <c r="AG247" i="33"/>
  <c r="AF247" i="33"/>
  <c r="AE247" i="33"/>
  <c r="BN246" i="33"/>
  <c r="BE246" i="33"/>
  <c r="AV246" i="33"/>
  <c r="AM246" i="33"/>
  <c r="AJ246" i="33"/>
  <c r="AI246" i="33"/>
  <c r="AH246" i="33"/>
  <c r="AG246" i="33"/>
  <c r="AF246" i="33"/>
  <c r="AE246" i="33"/>
  <c r="BN245" i="33"/>
  <c r="BM245" i="33"/>
  <c r="BL245" i="33"/>
  <c r="BE245" i="33"/>
  <c r="BD245" i="33"/>
  <c r="BC245" i="33"/>
  <c r="AV245" i="33"/>
  <c r="AU245" i="33"/>
  <c r="AT245" i="33"/>
  <c r="AM245" i="33"/>
  <c r="AL245" i="33"/>
  <c r="AK245" i="33"/>
  <c r="AJ245" i="33"/>
  <c r="AI245" i="33"/>
  <c r="AH245" i="33"/>
  <c r="AG245" i="33"/>
  <c r="AF245" i="33"/>
  <c r="AC245" i="33"/>
  <c r="AB245" i="33"/>
  <c r="R245" i="33"/>
  <c r="M245" i="33"/>
  <c r="K245" i="33"/>
  <c r="BN244" i="33"/>
  <c r="BE244" i="33"/>
  <c r="AV244" i="33"/>
  <c r="AM244" i="33"/>
  <c r="AJ244" i="33"/>
  <c r="AI244" i="33"/>
  <c r="AH244" i="33"/>
  <c r="AG244" i="33"/>
  <c r="AF244" i="33"/>
  <c r="AE244" i="33"/>
  <c r="BN243" i="33"/>
  <c r="BE243" i="33"/>
  <c r="AV243" i="33"/>
  <c r="AM243" i="33"/>
  <c r="AJ243" i="33"/>
  <c r="AI243" i="33"/>
  <c r="AH243" i="33"/>
  <c r="AG243" i="33"/>
  <c r="AF243" i="33"/>
  <c r="AE243" i="33"/>
  <c r="BN242" i="33"/>
  <c r="BE242" i="33"/>
  <c r="AV242" i="33"/>
  <c r="AM242" i="33"/>
  <c r="AJ242" i="33"/>
  <c r="AI242" i="33"/>
  <c r="AH242" i="33"/>
  <c r="AG242" i="33"/>
  <c r="AF242" i="33"/>
  <c r="AE242" i="33"/>
  <c r="BN241" i="33"/>
  <c r="BM241" i="33"/>
  <c r="BL241" i="33"/>
  <c r="BE241" i="33"/>
  <c r="BD241" i="33"/>
  <c r="BC241" i="33"/>
  <c r="AV241" i="33"/>
  <c r="AU241" i="33"/>
  <c r="AT241" i="33"/>
  <c r="AM241" i="33"/>
  <c r="AL241" i="33"/>
  <c r="AK241" i="33"/>
  <c r="AJ241" i="33"/>
  <c r="AI241" i="33"/>
  <c r="AH241" i="33"/>
  <c r="AG241" i="33"/>
  <c r="AF241" i="33"/>
  <c r="AE241" i="33"/>
  <c r="AD241" i="33"/>
  <c r="AC241" i="33"/>
  <c r="AB241" i="33"/>
  <c r="R241" i="33"/>
  <c r="M241" i="33"/>
  <c r="K241" i="33"/>
  <c r="BX235" i="33"/>
  <c r="BF235" i="33"/>
  <c r="AN235" i="33"/>
  <c r="W235" i="33"/>
  <c r="BX234" i="33"/>
  <c r="BF234" i="33"/>
  <c r="AN234" i="33"/>
  <c r="W234" i="33"/>
  <c r="BX233" i="33"/>
  <c r="BF233" i="33"/>
  <c r="AN233" i="33"/>
  <c r="W233" i="33"/>
  <c r="BX232" i="33"/>
  <c r="BF232" i="33"/>
  <c r="AN232" i="33"/>
  <c r="W232" i="33"/>
  <c r="BN230" i="33"/>
  <c r="BE230" i="33"/>
  <c r="AV230" i="33"/>
  <c r="AD230" i="33" s="1"/>
  <c r="AM230" i="33"/>
  <c r="AJ230" i="33"/>
  <c r="AI230" i="33"/>
  <c r="AH230" i="33"/>
  <c r="AG230" i="33"/>
  <c r="AF230" i="33"/>
  <c r="AE230" i="33"/>
  <c r="BN229" i="33"/>
  <c r="BE229" i="33"/>
  <c r="AD229" i="33" s="1"/>
  <c r="AV229" i="33"/>
  <c r="AM229" i="33"/>
  <c r="AJ229" i="33"/>
  <c r="AI229" i="33"/>
  <c r="AH229" i="33"/>
  <c r="AG229" i="33"/>
  <c r="AF229" i="33"/>
  <c r="AE229" i="33"/>
  <c r="BN228" i="33"/>
  <c r="BE228" i="33"/>
  <c r="AV228" i="33"/>
  <c r="AM228" i="33"/>
  <c r="AD228" i="33" s="1"/>
  <c r="AJ228" i="33"/>
  <c r="AI228" i="33"/>
  <c r="AH228" i="33"/>
  <c r="AG228" i="33"/>
  <c r="AF228" i="33"/>
  <c r="AE228" i="33"/>
  <c r="BN227" i="33"/>
  <c r="BM227" i="33"/>
  <c r="BL227" i="33"/>
  <c r="BE227" i="33"/>
  <c r="BD227" i="33"/>
  <c r="BC227" i="33"/>
  <c r="AV227" i="33"/>
  <c r="AU227" i="33"/>
  <c r="AT227" i="33"/>
  <c r="AM227" i="33"/>
  <c r="AL227" i="33"/>
  <c r="AK227" i="33"/>
  <c r="AJ227" i="33"/>
  <c r="AI227" i="33"/>
  <c r="AH227" i="33"/>
  <c r="AG227" i="33"/>
  <c r="AF227" i="33"/>
  <c r="AE227" i="33"/>
  <c r="AC227" i="33"/>
  <c r="AB227" i="33"/>
  <c r="R227" i="33"/>
  <c r="M227" i="33"/>
  <c r="K227" i="33"/>
  <c r="BN226" i="33"/>
  <c r="BE226" i="33"/>
  <c r="AV226" i="33"/>
  <c r="AM226" i="33"/>
  <c r="AJ226" i="33"/>
  <c r="AI226" i="33"/>
  <c r="AH226" i="33"/>
  <c r="AG226" i="33"/>
  <c r="AF226" i="33"/>
  <c r="AE226" i="33"/>
  <c r="BN225" i="33"/>
  <c r="BE225" i="33"/>
  <c r="AV225" i="33"/>
  <c r="AD225" i="33" s="1"/>
  <c r="AM225" i="33"/>
  <c r="AJ225" i="33"/>
  <c r="AI225" i="33"/>
  <c r="AH225" i="33"/>
  <c r="AG225" i="33"/>
  <c r="AF225" i="33"/>
  <c r="AE225" i="33"/>
  <c r="BN224" i="33"/>
  <c r="BE224" i="33"/>
  <c r="AV224" i="33"/>
  <c r="AM224" i="33"/>
  <c r="AJ224" i="33"/>
  <c r="AI224" i="33"/>
  <c r="AH224" i="33"/>
  <c r="AG224" i="33"/>
  <c r="AF224" i="33"/>
  <c r="AE224" i="33"/>
  <c r="BN223" i="33"/>
  <c r="BM223" i="33"/>
  <c r="BL223" i="33"/>
  <c r="BE223" i="33"/>
  <c r="BD223" i="33"/>
  <c r="BC223" i="33"/>
  <c r="AV223" i="33"/>
  <c r="AU223" i="33"/>
  <c r="AT223" i="33"/>
  <c r="AM223" i="33"/>
  <c r="AL223" i="33"/>
  <c r="AK223" i="33"/>
  <c r="AJ223" i="33"/>
  <c r="AI223" i="33"/>
  <c r="AH223" i="33"/>
  <c r="AG223" i="33"/>
  <c r="AF223" i="33"/>
  <c r="AC223" i="33"/>
  <c r="AB223" i="33"/>
  <c r="R223" i="33"/>
  <c r="M223" i="33"/>
  <c r="K223" i="33"/>
  <c r="BN222" i="33"/>
  <c r="BE222" i="33"/>
  <c r="AV222" i="33"/>
  <c r="AM222" i="33"/>
  <c r="AJ222" i="33"/>
  <c r="AI222" i="33"/>
  <c r="AH222" i="33"/>
  <c r="AG222" i="33"/>
  <c r="AF222" i="33"/>
  <c r="AE222" i="33"/>
  <c r="BN221" i="33"/>
  <c r="BE221" i="33"/>
  <c r="AV221" i="33"/>
  <c r="AM221" i="33"/>
  <c r="AJ221" i="33"/>
  <c r="AI221" i="33"/>
  <c r="AH221" i="33"/>
  <c r="AG221" i="33"/>
  <c r="AF221" i="33"/>
  <c r="AE221" i="33"/>
  <c r="BN220" i="33"/>
  <c r="BE220" i="33"/>
  <c r="AV220" i="33"/>
  <c r="AM220" i="33"/>
  <c r="AJ220" i="33"/>
  <c r="AI220" i="33"/>
  <c r="AH220" i="33"/>
  <c r="AG220" i="33"/>
  <c r="AF220" i="33"/>
  <c r="AE220" i="33"/>
  <c r="BN219" i="33"/>
  <c r="BM219" i="33"/>
  <c r="BL219" i="33"/>
  <c r="BE219" i="33"/>
  <c r="BD219" i="33"/>
  <c r="BC219" i="33"/>
  <c r="AV219" i="33"/>
  <c r="AU219" i="33"/>
  <c r="AT219" i="33"/>
  <c r="AM219" i="33"/>
  <c r="AD219" i="33" s="1"/>
  <c r="AL219" i="33"/>
  <c r="AK219" i="33"/>
  <c r="AJ219" i="33"/>
  <c r="AI219" i="33"/>
  <c r="AH219" i="33"/>
  <c r="AG219" i="33"/>
  <c r="AF219" i="33"/>
  <c r="AE219" i="33"/>
  <c r="AC219" i="33"/>
  <c r="AB219" i="33"/>
  <c r="R219" i="33"/>
  <c r="M219" i="33"/>
  <c r="K219" i="33"/>
  <c r="BN218" i="33"/>
  <c r="BE218" i="33"/>
  <c r="AV218" i="33"/>
  <c r="AM218" i="33"/>
  <c r="AD218" i="33" s="1"/>
  <c r="AJ218" i="33"/>
  <c r="AI218" i="33"/>
  <c r="AH218" i="33"/>
  <c r="AG218" i="33"/>
  <c r="AF218" i="33"/>
  <c r="AE218" i="33"/>
  <c r="BN217" i="33"/>
  <c r="BE217" i="33"/>
  <c r="AD217" i="33" s="1"/>
  <c r="AV217" i="33"/>
  <c r="AM217" i="33"/>
  <c r="AJ217" i="33"/>
  <c r="AI217" i="33"/>
  <c r="AH217" i="33"/>
  <c r="AG217" i="33"/>
  <c r="AF217" i="33"/>
  <c r="AE217" i="33"/>
  <c r="BN216" i="33"/>
  <c r="BE216" i="33"/>
  <c r="AV216" i="33"/>
  <c r="AM216" i="33"/>
  <c r="AJ216" i="33"/>
  <c r="AI216" i="33"/>
  <c r="AH216" i="33"/>
  <c r="AG216" i="33"/>
  <c r="AF216" i="33"/>
  <c r="AE216" i="33"/>
  <c r="BN215" i="33"/>
  <c r="BM215" i="33"/>
  <c r="BL215" i="33"/>
  <c r="BE215" i="33"/>
  <c r="BD215" i="33"/>
  <c r="BC215" i="33"/>
  <c r="AV215" i="33"/>
  <c r="AD215" i="33" s="1"/>
  <c r="AU215" i="33"/>
  <c r="AT215" i="33"/>
  <c r="AM215" i="33"/>
  <c r="AL215" i="33"/>
  <c r="AK215" i="33"/>
  <c r="AJ215" i="33"/>
  <c r="AI215" i="33"/>
  <c r="AH215" i="33"/>
  <c r="AG215" i="33"/>
  <c r="AF215" i="33"/>
  <c r="AE215" i="33"/>
  <c r="AC215" i="33"/>
  <c r="AB215" i="33"/>
  <c r="R215" i="33"/>
  <c r="M215" i="33"/>
  <c r="K215" i="33"/>
  <c r="BN214" i="33"/>
  <c r="BE214" i="33"/>
  <c r="AV214" i="33"/>
  <c r="AM214" i="33"/>
  <c r="AD214" i="33" s="1"/>
  <c r="AJ214" i="33"/>
  <c r="AI214" i="33"/>
  <c r="AH214" i="33"/>
  <c r="AG214" i="33"/>
  <c r="AF214" i="33"/>
  <c r="AE214" i="33"/>
  <c r="BN213" i="33"/>
  <c r="BE213" i="33"/>
  <c r="AV213" i="33"/>
  <c r="AM213" i="33"/>
  <c r="AJ213" i="33"/>
  <c r="AI213" i="33"/>
  <c r="AH213" i="33"/>
  <c r="AG213" i="33"/>
  <c r="AF213" i="33"/>
  <c r="AE213" i="33"/>
  <c r="BN212" i="33"/>
  <c r="BE212" i="33"/>
  <c r="AV212" i="33"/>
  <c r="AM212" i="33"/>
  <c r="AJ212" i="33"/>
  <c r="AI212" i="33"/>
  <c r="AH212" i="33"/>
  <c r="AG212" i="33"/>
  <c r="AF212" i="33"/>
  <c r="AE212" i="33"/>
  <c r="BN211" i="33"/>
  <c r="BM211" i="33"/>
  <c r="BL211" i="33"/>
  <c r="BE211" i="33"/>
  <c r="BD211" i="33"/>
  <c r="BC211" i="33"/>
  <c r="AV211" i="33"/>
  <c r="AU211" i="33"/>
  <c r="AT211" i="33"/>
  <c r="AM211" i="33"/>
  <c r="AL211" i="33"/>
  <c r="AK211" i="33"/>
  <c r="AJ211" i="33"/>
  <c r="AI211" i="33"/>
  <c r="AH211" i="33"/>
  <c r="AG211" i="33"/>
  <c r="AF211" i="33"/>
  <c r="AC211" i="33"/>
  <c r="AB211" i="33"/>
  <c r="R211" i="33"/>
  <c r="M211" i="33"/>
  <c r="K211" i="33"/>
  <c r="BN210" i="33"/>
  <c r="BE210" i="33"/>
  <c r="AD210" i="33" s="1"/>
  <c r="AV210" i="33"/>
  <c r="AM210" i="33"/>
  <c r="AJ210" i="33"/>
  <c r="AI210" i="33"/>
  <c r="AH210" i="33"/>
  <c r="AG210" i="33"/>
  <c r="AF210" i="33"/>
  <c r="AE210" i="33"/>
  <c r="BN209" i="33"/>
  <c r="BE209" i="33"/>
  <c r="AV209" i="33"/>
  <c r="AM209" i="33"/>
  <c r="AJ209" i="33"/>
  <c r="AI209" i="33"/>
  <c r="AH209" i="33"/>
  <c r="AG209" i="33"/>
  <c r="AF209" i="33"/>
  <c r="AE209" i="33"/>
  <c r="BN208" i="33"/>
  <c r="BE208" i="33"/>
  <c r="AV208" i="33"/>
  <c r="AM208" i="33"/>
  <c r="AD208" i="33" s="1"/>
  <c r="AJ208" i="33"/>
  <c r="AI208" i="33"/>
  <c r="AH208" i="33"/>
  <c r="AG208" i="33"/>
  <c r="AF208" i="33"/>
  <c r="AE208" i="33"/>
  <c r="BN207" i="33"/>
  <c r="BM207" i="33"/>
  <c r="BL207" i="33"/>
  <c r="BE207" i="33"/>
  <c r="BD207" i="33"/>
  <c r="BC207" i="33"/>
  <c r="AV207" i="33"/>
  <c r="AU207" i="33"/>
  <c r="AT207" i="33"/>
  <c r="AM207" i="33"/>
  <c r="AL207" i="33"/>
  <c r="AK207" i="33"/>
  <c r="AJ207" i="33"/>
  <c r="AI207" i="33"/>
  <c r="AH207" i="33"/>
  <c r="AG207" i="33"/>
  <c r="AF207" i="33"/>
  <c r="AC207" i="33"/>
  <c r="AB207" i="33"/>
  <c r="R207" i="33"/>
  <c r="M207" i="33"/>
  <c r="K207" i="33"/>
  <c r="BN206" i="33"/>
  <c r="BE206" i="33"/>
  <c r="AV206" i="33"/>
  <c r="AM206" i="33"/>
  <c r="AD206" i="33" s="1"/>
  <c r="AJ206" i="33"/>
  <c r="AI206" i="33"/>
  <c r="AH206" i="33"/>
  <c r="AG206" i="33"/>
  <c r="AF206" i="33"/>
  <c r="AE206" i="33"/>
  <c r="BN205" i="33"/>
  <c r="BE205" i="33"/>
  <c r="AV205" i="33"/>
  <c r="AM205" i="33"/>
  <c r="AJ205" i="33"/>
  <c r="AI205" i="33"/>
  <c r="AH205" i="33"/>
  <c r="AG205" i="33"/>
  <c r="AF205" i="33"/>
  <c r="AE205" i="33"/>
  <c r="BN204" i="33"/>
  <c r="BE204" i="33"/>
  <c r="AV204" i="33"/>
  <c r="AM204" i="33"/>
  <c r="AJ204" i="33"/>
  <c r="AI204" i="33"/>
  <c r="AH204" i="33"/>
  <c r="AG204" i="33"/>
  <c r="AF204" i="33"/>
  <c r="AE204" i="33"/>
  <c r="BN203" i="33"/>
  <c r="BM203" i="33"/>
  <c r="BL203" i="33"/>
  <c r="BE203" i="33"/>
  <c r="BD203" i="33"/>
  <c r="BC203" i="33"/>
  <c r="AV203" i="33"/>
  <c r="AU203" i="33"/>
  <c r="AT203" i="33"/>
  <c r="AM203" i="33"/>
  <c r="AL203" i="33"/>
  <c r="AK203" i="33"/>
  <c r="AJ203" i="33"/>
  <c r="AI203" i="33"/>
  <c r="AH203" i="33"/>
  <c r="AG203" i="33"/>
  <c r="AF203" i="33"/>
  <c r="AC203" i="33"/>
  <c r="AB203" i="33"/>
  <c r="R203" i="33"/>
  <c r="M203" i="33"/>
  <c r="K203" i="33"/>
  <c r="BN202" i="33"/>
  <c r="BE202" i="33"/>
  <c r="AV202" i="33"/>
  <c r="AM202" i="33"/>
  <c r="AJ202" i="33"/>
  <c r="AI202" i="33"/>
  <c r="AH202" i="33"/>
  <c r="AG202" i="33"/>
  <c r="AF202" i="33"/>
  <c r="AE202" i="33"/>
  <c r="BN201" i="33"/>
  <c r="BE201" i="33"/>
  <c r="AV201" i="33"/>
  <c r="AM201" i="33"/>
  <c r="AJ201" i="33"/>
  <c r="AI201" i="33"/>
  <c r="AH201" i="33"/>
  <c r="AG201" i="33"/>
  <c r="AF201" i="33"/>
  <c r="AE201" i="33"/>
  <c r="AD201" i="33"/>
  <c r="BN200" i="33"/>
  <c r="BE200" i="33"/>
  <c r="AV200" i="33"/>
  <c r="AM200" i="33"/>
  <c r="AJ200" i="33"/>
  <c r="AI200" i="33"/>
  <c r="AH200" i="33"/>
  <c r="AG200" i="33"/>
  <c r="AF200" i="33"/>
  <c r="AE200" i="33"/>
  <c r="BN199" i="33"/>
  <c r="BM199" i="33"/>
  <c r="BL199" i="33"/>
  <c r="BE199" i="33"/>
  <c r="BD199" i="33"/>
  <c r="BC199" i="33"/>
  <c r="AV199" i="33"/>
  <c r="AU199" i="33"/>
  <c r="AT199" i="33"/>
  <c r="AM199" i="33"/>
  <c r="AL199" i="33"/>
  <c r="AK199" i="33"/>
  <c r="AJ199" i="33"/>
  <c r="AI199" i="33"/>
  <c r="AH199" i="33"/>
  <c r="AG199" i="33"/>
  <c r="AF199" i="33"/>
  <c r="AC199" i="33"/>
  <c r="AB199" i="33"/>
  <c r="R199" i="33"/>
  <c r="M199" i="33"/>
  <c r="K199" i="33"/>
  <c r="BN198" i="33"/>
  <c r="BE198" i="33"/>
  <c r="AV198" i="33"/>
  <c r="AM198" i="33"/>
  <c r="AJ198" i="33"/>
  <c r="AI198" i="33"/>
  <c r="AH198" i="33"/>
  <c r="AG198" i="33"/>
  <c r="AF198" i="33"/>
  <c r="AE198" i="33"/>
  <c r="BN197" i="33"/>
  <c r="BE197" i="33"/>
  <c r="AV197" i="33"/>
  <c r="AM197" i="33"/>
  <c r="AJ197" i="33"/>
  <c r="AI197" i="33"/>
  <c r="AH197" i="33"/>
  <c r="AG197" i="33"/>
  <c r="AF197" i="33"/>
  <c r="AE197" i="33"/>
  <c r="BN196" i="33"/>
  <c r="BE196" i="33"/>
  <c r="AV196" i="33"/>
  <c r="AM196" i="33"/>
  <c r="AD196" i="33" s="1"/>
  <c r="AJ196" i="33"/>
  <c r="AI196" i="33"/>
  <c r="AH196" i="33"/>
  <c r="AG196" i="33"/>
  <c r="AF196" i="33"/>
  <c r="AE196" i="33"/>
  <c r="BN195" i="33"/>
  <c r="BM195" i="33"/>
  <c r="BL195" i="33"/>
  <c r="BE195" i="33"/>
  <c r="BD195" i="33"/>
  <c r="BC195" i="33"/>
  <c r="AV195" i="33"/>
  <c r="AU195" i="33"/>
  <c r="AT195" i="33"/>
  <c r="AM195" i="33"/>
  <c r="AL195" i="33"/>
  <c r="AK195" i="33"/>
  <c r="AJ195" i="33"/>
  <c r="AI195" i="33"/>
  <c r="AH195" i="33"/>
  <c r="AG195" i="33"/>
  <c r="AF195" i="33"/>
  <c r="AE195" i="33"/>
  <c r="AC195" i="33"/>
  <c r="AB195" i="33"/>
  <c r="R195" i="33"/>
  <c r="M195" i="33"/>
  <c r="K195" i="33"/>
  <c r="BN194" i="33"/>
  <c r="BE194" i="33"/>
  <c r="AV194" i="33"/>
  <c r="AM194" i="33"/>
  <c r="AJ194" i="33"/>
  <c r="AI194" i="33"/>
  <c r="AH194" i="33"/>
  <c r="AG194" i="33"/>
  <c r="AF194" i="33"/>
  <c r="AE194" i="33"/>
  <c r="BN193" i="33"/>
  <c r="BE193" i="33"/>
  <c r="AV193" i="33"/>
  <c r="AM193" i="33"/>
  <c r="AJ193" i="33"/>
  <c r="AI193" i="33"/>
  <c r="AH193" i="33"/>
  <c r="AG193" i="33"/>
  <c r="AF193" i="33"/>
  <c r="AE193" i="33"/>
  <c r="BN192" i="33"/>
  <c r="BE192" i="33"/>
  <c r="AV192" i="33"/>
  <c r="AM192" i="33"/>
  <c r="AJ192" i="33"/>
  <c r="AI192" i="33"/>
  <c r="AH192" i="33"/>
  <c r="AG192" i="33"/>
  <c r="AF192" i="33"/>
  <c r="AE192" i="33"/>
  <c r="BN191" i="33"/>
  <c r="BM191" i="33"/>
  <c r="BL191" i="33"/>
  <c r="BE191" i="33"/>
  <c r="BD191" i="33"/>
  <c r="BC191" i="33"/>
  <c r="AV191" i="33"/>
  <c r="AU191" i="33"/>
  <c r="AT191" i="33"/>
  <c r="AM191" i="33"/>
  <c r="AL191" i="33"/>
  <c r="AK191" i="33"/>
  <c r="AJ191" i="33"/>
  <c r="AI191" i="33"/>
  <c r="AH191" i="33"/>
  <c r="AG191" i="33"/>
  <c r="AF191" i="33"/>
  <c r="AC191" i="33"/>
  <c r="AB191" i="33"/>
  <c r="R191" i="33"/>
  <c r="M191" i="33"/>
  <c r="K191" i="33"/>
  <c r="BN190" i="33"/>
  <c r="BE190" i="33"/>
  <c r="AV190" i="33"/>
  <c r="AM190" i="33"/>
  <c r="AD190" i="33" s="1"/>
  <c r="AJ190" i="33"/>
  <c r="AI190" i="33"/>
  <c r="AH190" i="33"/>
  <c r="AG190" i="33"/>
  <c r="AF190" i="33"/>
  <c r="AE190" i="33"/>
  <c r="BN189" i="33"/>
  <c r="BE189" i="33"/>
  <c r="AV189" i="33"/>
  <c r="AM189" i="33"/>
  <c r="AJ189" i="33"/>
  <c r="AI189" i="33"/>
  <c r="AH189" i="33"/>
  <c r="AG189" i="33"/>
  <c r="AF189" i="33"/>
  <c r="AE189" i="33"/>
  <c r="BN188" i="33"/>
  <c r="BE188" i="33"/>
  <c r="AV188" i="33"/>
  <c r="AM188" i="33"/>
  <c r="AJ188" i="33"/>
  <c r="AI188" i="33"/>
  <c r="AH188" i="33"/>
  <c r="AG188" i="33"/>
  <c r="AF188" i="33"/>
  <c r="AE188" i="33"/>
  <c r="BN187" i="33"/>
  <c r="BM187" i="33"/>
  <c r="BL187" i="33"/>
  <c r="BE187" i="33"/>
  <c r="BD187" i="33"/>
  <c r="BC187" i="33"/>
  <c r="AV187" i="33"/>
  <c r="AU187" i="33"/>
  <c r="AT187" i="33"/>
  <c r="AM187" i="33"/>
  <c r="AL187" i="33"/>
  <c r="AK187" i="33"/>
  <c r="AJ187" i="33"/>
  <c r="AI187" i="33"/>
  <c r="AH187" i="33"/>
  <c r="AG187" i="33"/>
  <c r="AF187" i="33"/>
  <c r="AC187" i="33"/>
  <c r="AB187" i="33"/>
  <c r="R187" i="33"/>
  <c r="M187" i="33"/>
  <c r="K187" i="33"/>
  <c r="BN186" i="33"/>
  <c r="BE186" i="33"/>
  <c r="AV186" i="33"/>
  <c r="AM186" i="33"/>
  <c r="AJ186" i="33"/>
  <c r="AI186" i="33"/>
  <c r="AH186" i="33"/>
  <c r="AG186" i="33"/>
  <c r="AF186" i="33"/>
  <c r="AE186" i="33"/>
  <c r="BN185" i="33"/>
  <c r="BE185" i="33"/>
  <c r="AV185" i="33"/>
  <c r="AD185" i="33" s="1"/>
  <c r="AM185" i="33"/>
  <c r="AJ185" i="33"/>
  <c r="AI185" i="33"/>
  <c r="AH185" i="33"/>
  <c r="AG185" i="33"/>
  <c r="AF185" i="33"/>
  <c r="AE185" i="33"/>
  <c r="BN184" i="33"/>
  <c r="BE184" i="33"/>
  <c r="AV184" i="33"/>
  <c r="AM184" i="33"/>
  <c r="AJ184" i="33"/>
  <c r="AI184" i="33"/>
  <c r="AH184" i="33"/>
  <c r="AG184" i="33"/>
  <c r="AF184" i="33"/>
  <c r="AE184" i="33"/>
  <c r="BN183" i="33"/>
  <c r="BM183" i="33"/>
  <c r="BL183" i="33"/>
  <c r="BE183" i="33"/>
  <c r="BD183" i="33"/>
  <c r="BC183" i="33"/>
  <c r="AV183" i="33"/>
  <c r="AU183" i="33"/>
  <c r="AT183" i="33"/>
  <c r="AM183" i="33"/>
  <c r="AL183" i="33"/>
  <c r="AK183" i="33"/>
  <c r="AJ183" i="33"/>
  <c r="AI183" i="33"/>
  <c r="AH183" i="33"/>
  <c r="AG183" i="33"/>
  <c r="AF183" i="33"/>
  <c r="AE183" i="33"/>
  <c r="AC183" i="33"/>
  <c r="AB183" i="33"/>
  <c r="R183" i="33"/>
  <c r="M183" i="33"/>
  <c r="K183" i="33"/>
  <c r="BN182" i="33"/>
  <c r="BE182" i="33"/>
  <c r="AV182" i="33"/>
  <c r="AM182" i="33"/>
  <c r="AJ182" i="33"/>
  <c r="AI182" i="33"/>
  <c r="AH182" i="33"/>
  <c r="AG182" i="33"/>
  <c r="AF182" i="33"/>
  <c r="AE182" i="33"/>
  <c r="BN181" i="33"/>
  <c r="BE181" i="33"/>
  <c r="AV181" i="33"/>
  <c r="AM181" i="33"/>
  <c r="AJ181" i="33"/>
  <c r="AI181" i="33"/>
  <c r="AH181" i="33"/>
  <c r="AG181" i="33"/>
  <c r="AF181" i="33"/>
  <c r="AE181" i="33"/>
  <c r="BN180" i="33"/>
  <c r="BE180" i="33"/>
  <c r="AV180" i="33"/>
  <c r="AM180" i="33"/>
  <c r="AJ180" i="33"/>
  <c r="AI180" i="33"/>
  <c r="AH180" i="33"/>
  <c r="AG180" i="33"/>
  <c r="AF180" i="33"/>
  <c r="AE180" i="33"/>
  <c r="BN179" i="33"/>
  <c r="BM179" i="33"/>
  <c r="BL179" i="33"/>
  <c r="BE179" i="33"/>
  <c r="BD179" i="33"/>
  <c r="BC179" i="33"/>
  <c r="AV179" i="33"/>
  <c r="AU179" i="33"/>
  <c r="AT179" i="33"/>
  <c r="AM179" i="33"/>
  <c r="AL179" i="33"/>
  <c r="AK179" i="33"/>
  <c r="AJ179" i="33"/>
  <c r="AI179" i="33"/>
  <c r="AH179" i="33"/>
  <c r="AG179" i="33"/>
  <c r="AF179" i="33"/>
  <c r="AE179" i="33"/>
  <c r="AC179" i="33"/>
  <c r="AB179" i="33"/>
  <c r="R179" i="33"/>
  <c r="M179" i="33"/>
  <c r="K179" i="33"/>
  <c r="BN178" i="33"/>
  <c r="BE178" i="33"/>
  <c r="AV178" i="33"/>
  <c r="AM178" i="33"/>
  <c r="AJ178" i="33"/>
  <c r="AI178" i="33"/>
  <c r="AH178" i="33"/>
  <c r="AG178" i="33"/>
  <c r="AF178" i="33"/>
  <c r="AE178" i="33"/>
  <c r="BN177" i="33"/>
  <c r="BE177" i="33"/>
  <c r="AV177" i="33"/>
  <c r="AM177" i="33"/>
  <c r="AD177" i="33" s="1"/>
  <c r="AJ177" i="33"/>
  <c r="AI177" i="33"/>
  <c r="AH177" i="33"/>
  <c r="AG177" i="33"/>
  <c r="AF177" i="33"/>
  <c r="AE177" i="33"/>
  <c r="BN176" i="33"/>
  <c r="BE176" i="33"/>
  <c r="AV176" i="33"/>
  <c r="AM176" i="33"/>
  <c r="AJ176" i="33"/>
  <c r="AI176" i="33"/>
  <c r="AH176" i="33"/>
  <c r="AG176" i="33"/>
  <c r="AF176" i="33"/>
  <c r="AE176" i="33"/>
  <c r="BN175" i="33"/>
  <c r="BM175" i="33"/>
  <c r="BL175" i="33"/>
  <c r="BE175" i="33"/>
  <c r="BD175" i="33"/>
  <c r="BC175" i="33"/>
  <c r="AV175" i="33"/>
  <c r="AD175" i="33" s="1"/>
  <c r="AU175" i="33"/>
  <c r="AT175" i="33"/>
  <c r="AM175" i="33"/>
  <c r="AL175" i="33"/>
  <c r="AK175" i="33"/>
  <c r="AJ175" i="33"/>
  <c r="AI175" i="33"/>
  <c r="AH175" i="33"/>
  <c r="AG175" i="33"/>
  <c r="AF175" i="33"/>
  <c r="AE175" i="33"/>
  <c r="AC175" i="33"/>
  <c r="AB175" i="33"/>
  <c r="R175" i="33"/>
  <c r="M175" i="33"/>
  <c r="K175" i="33"/>
  <c r="BN174" i="33"/>
  <c r="BE174" i="33"/>
  <c r="AV174" i="33"/>
  <c r="AM174" i="33"/>
  <c r="AJ174" i="33"/>
  <c r="AI174" i="33"/>
  <c r="AH174" i="33"/>
  <c r="AG174" i="33"/>
  <c r="AF174" i="33"/>
  <c r="AE174" i="33"/>
  <c r="BN173" i="33"/>
  <c r="BE173" i="33"/>
  <c r="AV173" i="33"/>
  <c r="AM173" i="33"/>
  <c r="AJ173" i="33"/>
  <c r="AI173" i="33"/>
  <c r="AH173" i="33"/>
  <c r="AG173" i="33"/>
  <c r="AF173" i="33"/>
  <c r="AE173" i="33"/>
  <c r="BN172" i="33"/>
  <c r="BE172" i="33"/>
  <c r="AV172" i="33"/>
  <c r="AM172" i="33"/>
  <c r="AJ172" i="33"/>
  <c r="AI172" i="33"/>
  <c r="AH172" i="33"/>
  <c r="AG172" i="33"/>
  <c r="AF172" i="33"/>
  <c r="AE172" i="33"/>
  <c r="BN171" i="33"/>
  <c r="BM171" i="33"/>
  <c r="BL171" i="33"/>
  <c r="BE171" i="33"/>
  <c r="BD171" i="33"/>
  <c r="BC171" i="33"/>
  <c r="AV171" i="33"/>
  <c r="AU171" i="33"/>
  <c r="AT171" i="33"/>
  <c r="AM171" i="33"/>
  <c r="AD171" i="33" s="1"/>
  <c r="AL171" i="33"/>
  <c r="AK171" i="33"/>
  <c r="AJ171" i="33"/>
  <c r="AI171" i="33"/>
  <c r="AH171" i="33"/>
  <c r="AG171" i="33"/>
  <c r="AF171" i="33"/>
  <c r="AE171" i="33"/>
  <c r="AC171" i="33"/>
  <c r="AB171" i="33"/>
  <c r="R171" i="33"/>
  <c r="M171" i="33"/>
  <c r="K171" i="33"/>
  <c r="BX165" i="33"/>
  <c r="BF165" i="33"/>
  <c r="AN165" i="33"/>
  <c r="W165" i="33"/>
  <c r="BX164" i="33"/>
  <c r="BF164" i="33"/>
  <c r="AN164" i="33"/>
  <c r="W164" i="33"/>
  <c r="BX163" i="33"/>
  <c r="BF163" i="33"/>
  <c r="AN163" i="33"/>
  <c r="W163" i="33"/>
  <c r="BX162" i="33"/>
  <c r="BF162" i="33"/>
  <c r="AN162" i="33"/>
  <c r="W162" i="33"/>
  <c r="BN160" i="33"/>
  <c r="BE160" i="33"/>
  <c r="AV160" i="33"/>
  <c r="AM160" i="33"/>
  <c r="AJ160" i="33"/>
  <c r="AI160" i="33"/>
  <c r="AH160" i="33"/>
  <c r="AG160" i="33"/>
  <c r="AF160" i="33"/>
  <c r="AE160" i="33"/>
  <c r="BN159" i="33"/>
  <c r="BE159" i="33"/>
  <c r="AV159" i="33"/>
  <c r="AM159" i="33"/>
  <c r="AJ159" i="33"/>
  <c r="AI159" i="33"/>
  <c r="AH159" i="33"/>
  <c r="AG159" i="33"/>
  <c r="AF159" i="33"/>
  <c r="AE159" i="33"/>
  <c r="BN158" i="33"/>
  <c r="BE158" i="33"/>
  <c r="AV158" i="33"/>
  <c r="AM158" i="33"/>
  <c r="AD158" i="33" s="1"/>
  <c r="AJ158" i="33"/>
  <c r="AI158" i="33"/>
  <c r="AH158" i="33"/>
  <c r="AG158" i="33"/>
  <c r="AF158" i="33"/>
  <c r="AE158" i="33"/>
  <c r="BN157" i="33"/>
  <c r="BM157" i="33"/>
  <c r="BL157" i="33"/>
  <c r="BE157" i="33"/>
  <c r="BD157" i="33"/>
  <c r="BC157" i="33"/>
  <c r="AV157" i="33"/>
  <c r="AU157" i="33"/>
  <c r="AT157" i="33"/>
  <c r="AM157" i="33"/>
  <c r="AL157" i="33"/>
  <c r="AK157" i="33"/>
  <c r="AJ157" i="33"/>
  <c r="AI157" i="33"/>
  <c r="AH157" i="33"/>
  <c r="AG157" i="33"/>
  <c r="AF157" i="33"/>
  <c r="AC157" i="33"/>
  <c r="AB157" i="33"/>
  <c r="R157" i="33"/>
  <c r="M157" i="33"/>
  <c r="K157" i="33"/>
  <c r="BN156" i="33"/>
  <c r="BE156" i="33"/>
  <c r="AV156" i="33"/>
  <c r="AM156" i="33"/>
  <c r="AD156" i="33" s="1"/>
  <c r="AJ156" i="33"/>
  <c r="AI156" i="33"/>
  <c r="AH156" i="33"/>
  <c r="AG156" i="33"/>
  <c r="AF156" i="33"/>
  <c r="AE156" i="33"/>
  <c r="BN155" i="33"/>
  <c r="BE155" i="33"/>
  <c r="AV155" i="33"/>
  <c r="AM155" i="33"/>
  <c r="AJ155" i="33"/>
  <c r="AI155" i="33"/>
  <c r="AH155" i="33"/>
  <c r="AG155" i="33"/>
  <c r="AF155" i="33"/>
  <c r="AE155" i="33"/>
  <c r="BN154" i="33"/>
  <c r="BE154" i="33"/>
  <c r="AV154" i="33"/>
  <c r="AM154" i="33"/>
  <c r="AJ154" i="33"/>
  <c r="AI154" i="33"/>
  <c r="AH154" i="33"/>
  <c r="AG154" i="33"/>
  <c r="AF154" i="33"/>
  <c r="AE154" i="33"/>
  <c r="BN153" i="33"/>
  <c r="BM153" i="33"/>
  <c r="BL153" i="33"/>
  <c r="BE153" i="33"/>
  <c r="BD153" i="33"/>
  <c r="BC153" i="33"/>
  <c r="AV153" i="33"/>
  <c r="AU153" i="33"/>
  <c r="AT153" i="33"/>
  <c r="AM153" i="33"/>
  <c r="AL153" i="33"/>
  <c r="AK153" i="33"/>
  <c r="AJ153" i="33"/>
  <c r="AI153" i="33"/>
  <c r="AH153" i="33"/>
  <c r="AG153" i="33"/>
  <c r="AF153" i="33"/>
  <c r="AC153" i="33"/>
  <c r="AB153" i="33"/>
  <c r="R153" i="33"/>
  <c r="M153" i="33"/>
  <c r="K153" i="33"/>
  <c r="BN152" i="33"/>
  <c r="BE152" i="33"/>
  <c r="AV152" i="33"/>
  <c r="AM152" i="33"/>
  <c r="AJ152" i="33"/>
  <c r="AI152" i="33"/>
  <c r="AH152" i="33"/>
  <c r="AG152" i="33"/>
  <c r="AF152" i="33"/>
  <c r="AE152" i="33"/>
  <c r="BN151" i="33"/>
  <c r="BE151" i="33"/>
  <c r="AV151" i="33"/>
  <c r="AM151" i="33"/>
  <c r="AD151" i="33" s="1"/>
  <c r="AJ151" i="33"/>
  <c r="AI151" i="33"/>
  <c r="AH151" i="33"/>
  <c r="AG151" i="33"/>
  <c r="AF151" i="33"/>
  <c r="AE151" i="33"/>
  <c r="BN150" i="33"/>
  <c r="BE150" i="33"/>
  <c r="AV150" i="33"/>
  <c r="AM150" i="33"/>
  <c r="AJ150" i="33"/>
  <c r="AI150" i="33"/>
  <c r="AH150" i="33"/>
  <c r="AG150" i="33"/>
  <c r="AF150" i="33"/>
  <c r="AE150" i="33"/>
  <c r="BN149" i="33"/>
  <c r="BM149" i="33"/>
  <c r="BL149" i="33"/>
  <c r="BE149" i="33"/>
  <c r="BD149" i="33"/>
  <c r="BC149" i="33"/>
  <c r="AV149" i="33"/>
  <c r="AU149" i="33"/>
  <c r="AT149" i="33"/>
  <c r="AM149" i="33"/>
  <c r="AL149" i="33"/>
  <c r="AK149" i="33"/>
  <c r="AJ149" i="33"/>
  <c r="AI149" i="33"/>
  <c r="AH149" i="33"/>
  <c r="AG149" i="33"/>
  <c r="AF149" i="33"/>
  <c r="AC149" i="33"/>
  <c r="AB149" i="33"/>
  <c r="R149" i="33"/>
  <c r="M149" i="33"/>
  <c r="K149" i="33"/>
  <c r="BN148" i="33"/>
  <c r="BE148" i="33"/>
  <c r="AV148" i="33"/>
  <c r="AD148" i="33" s="1"/>
  <c r="AM148" i="33"/>
  <c r="AJ148" i="33"/>
  <c r="AI148" i="33"/>
  <c r="AH148" i="33"/>
  <c r="AG148" i="33"/>
  <c r="AF148" i="33"/>
  <c r="AE148" i="33"/>
  <c r="BN147" i="33"/>
  <c r="BE147" i="33"/>
  <c r="AV147" i="33"/>
  <c r="AM147" i="33"/>
  <c r="AJ147" i="33"/>
  <c r="AI147" i="33"/>
  <c r="AH147" i="33"/>
  <c r="AG147" i="33"/>
  <c r="AF147" i="33"/>
  <c r="AE147" i="33"/>
  <c r="BN146" i="33"/>
  <c r="BE146" i="33"/>
  <c r="AV146" i="33"/>
  <c r="AM146" i="33"/>
  <c r="AD146" i="33" s="1"/>
  <c r="AJ146" i="33"/>
  <c r="AI146" i="33"/>
  <c r="AH146" i="33"/>
  <c r="AG146" i="33"/>
  <c r="AF146" i="33"/>
  <c r="AE146" i="33"/>
  <c r="BN145" i="33"/>
  <c r="BM145" i="33"/>
  <c r="BL145" i="33"/>
  <c r="BE145" i="33"/>
  <c r="BD145" i="33"/>
  <c r="BC145" i="33"/>
  <c r="AV145" i="33"/>
  <c r="AU145" i="33"/>
  <c r="AT145" i="33"/>
  <c r="AM145" i="33"/>
  <c r="AL145" i="33"/>
  <c r="AK145" i="33"/>
  <c r="AJ145" i="33"/>
  <c r="AI145" i="33"/>
  <c r="AH145" i="33"/>
  <c r="AG145" i="33"/>
  <c r="AF145" i="33"/>
  <c r="AC145" i="33"/>
  <c r="AB145" i="33"/>
  <c r="R145" i="33"/>
  <c r="M145" i="33"/>
  <c r="K145" i="33"/>
  <c r="BN144" i="33"/>
  <c r="BE144" i="33"/>
  <c r="AV144" i="33"/>
  <c r="AM144" i="33"/>
  <c r="AJ144" i="33"/>
  <c r="AI144" i="33"/>
  <c r="AH144" i="33"/>
  <c r="AG144" i="33"/>
  <c r="AF144" i="33"/>
  <c r="AE144" i="33"/>
  <c r="BN143" i="33"/>
  <c r="BE143" i="33"/>
  <c r="AV143" i="33"/>
  <c r="AM143" i="33"/>
  <c r="AJ143" i="33"/>
  <c r="AI143" i="33"/>
  <c r="AH143" i="33"/>
  <c r="AG143" i="33"/>
  <c r="AF143" i="33"/>
  <c r="AE143" i="33"/>
  <c r="BN142" i="33"/>
  <c r="BE142" i="33"/>
  <c r="AV142" i="33"/>
  <c r="AM142" i="33"/>
  <c r="AD142" i="33" s="1"/>
  <c r="AJ142" i="33"/>
  <c r="AI142" i="33"/>
  <c r="AH142" i="33"/>
  <c r="AG142" i="33"/>
  <c r="AF142" i="33"/>
  <c r="AE142" i="33"/>
  <c r="BN141" i="33"/>
  <c r="BM141" i="33"/>
  <c r="BL141" i="33"/>
  <c r="BE141" i="33"/>
  <c r="BD141" i="33"/>
  <c r="BC141" i="33"/>
  <c r="AV141" i="33"/>
  <c r="AU141" i="33"/>
  <c r="AT141" i="33"/>
  <c r="AM141" i="33"/>
  <c r="AL141" i="33"/>
  <c r="AK141" i="33"/>
  <c r="AJ141" i="33"/>
  <c r="AI141" i="33"/>
  <c r="AH141" i="33"/>
  <c r="AG141" i="33"/>
  <c r="AF141" i="33"/>
  <c r="AC141" i="33"/>
  <c r="AB141" i="33"/>
  <c r="R141" i="33"/>
  <c r="M141" i="33"/>
  <c r="K141" i="33"/>
  <c r="BN140" i="33"/>
  <c r="BE140" i="33"/>
  <c r="AV140" i="33"/>
  <c r="AM140" i="33"/>
  <c r="AJ140" i="33"/>
  <c r="AI140" i="33"/>
  <c r="AH140" i="33"/>
  <c r="AG140" i="33"/>
  <c r="AF140" i="33"/>
  <c r="AE140" i="33"/>
  <c r="BN139" i="33"/>
  <c r="BE139" i="33"/>
  <c r="AV139" i="33"/>
  <c r="AM139" i="33"/>
  <c r="AJ139" i="33"/>
  <c r="AI139" i="33"/>
  <c r="AH139" i="33"/>
  <c r="AG139" i="33"/>
  <c r="AF139" i="33"/>
  <c r="AE139" i="33"/>
  <c r="BN138" i="33"/>
  <c r="BE138" i="33"/>
  <c r="AV138" i="33"/>
  <c r="AM138" i="33"/>
  <c r="AJ138" i="33"/>
  <c r="AI138" i="33"/>
  <c r="AH138" i="33"/>
  <c r="AG138" i="33"/>
  <c r="AF138" i="33"/>
  <c r="AE138" i="33"/>
  <c r="BN137" i="33"/>
  <c r="BM137" i="33"/>
  <c r="BL137" i="33"/>
  <c r="BE137" i="33"/>
  <c r="BD137" i="33"/>
  <c r="BC137" i="33"/>
  <c r="AV137" i="33"/>
  <c r="AU137" i="33"/>
  <c r="AT137" i="33"/>
  <c r="AM137" i="33"/>
  <c r="AL137" i="33"/>
  <c r="AK137" i="33"/>
  <c r="AJ137" i="33"/>
  <c r="AI137" i="33"/>
  <c r="AH137" i="33"/>
  <c r="AG137" i="33"/>
  <c r="AF137" i="33"/>
  <c r="AC137" i="33"/>
  <c r="AB137" i="33"/>
  <c r="R137" i="33"/>
  <c r="M137" i="33"/>
  <c r="K137" i="33"/>
  <c r="BN136" i="33"/>
  <c r="BE136" i="33"/>
  <c r="AV136" i="33"/>
  <c r="AM136" i="33"/>
  <c r="AJ136" i="33"/>
  <c r="AI136" i="33"/>
  <c r="AH136" i="33"/>
  <c r="AG136" i="33"/>
  <c r="AF136" i="33"/>
  <c r="AE136" i="33"/>
  <c r="BN135" i="33"/>
  <c r="BE135" i="33"/>
  <c r="AV135" i="33"/>
  <c r="AM135" i="33"/>
  <c r="AJ135" i="33"/>
  <c r="AI135" i="33"/>
  <c r="AH135" i="33"/>
  <c r="AG135" i="33"/>
  <c r="AF135" i="33"/>
  <c r="AE135" i="33"/>
  <c r="BN134" i="33"/>
  <c r="BE134" i="33"/>
  <c r="AV134" i="33"/>
  <c r="AM134" i="33"/>
  <c r="AD134" i="33" s="1"/>
  <c r="AJ134" i="33"/>
  <c r="AI134" i="33"/>
  <c r="AH134" i="33"/>
  <c r="AG134" i="33"/>
  <c r="AF134" i="33"/>
  <c r="AE134" i="33"/>
  <c r="BN133" i="33"/>
  <c r="BM133" i="33"/>
  <c r="BL133" i="33"/>
  <c r="BE133" i="33"/>
  <c r="BD133" i="33"/>
  <c r="BC133" i="33"/>
  <c r="AV133" i="33"/>
  <c r="AU133" i="33"/>
  <c r="AT133" i="33"/>
  <c r="AM133" i="33"/>
  <c r="AL133" i="33"/>
  <c r="AK133" i="33"/>
  <c r="AJ133" i="33"/>
  <c r="AI133" i="33"/>
  <c r="AH133" i="33"/>
  <c r="AG133" i="33"/>
  <c r="AF133" i="33"/>
  <c r="AC133" i="33"/>
  <c r="AB133" i="33"/>
  <c r="R133" i="33"/>
  <c r="M133" i="33"/>
  <c r="K133" i="33"/>
  <c r="BN132" i="33"/>
  <c r="BE132" i="33"/>
  <c r="AV132" i="33"/>
  <c r="AM132" i="33"/>
  <c r="AJ132" i="33"/>
  <c r="AI132" i="33"/>
  <c r="AH132" i="33"/>
  <c r="AG132" i="33"/>
  <c r="AF132" i="33"/>
  <c r="AE132" i="33"/>
  <c r="AD132" i="33"/>
  <c r="BN131" i="33"/>
  <c r="BE131" i="33"/>
  <c r="AV131" i="33"/>
  <c r="AM131" i="33"/>
  <c r="AJ131" i="33"/>
  <c r="AI131" i="33"/>
  <c r="AH131" i="33"/>
  <c r="AG131" i="33"/>
  <c r="AF131" i="33"/>
  <c r="AE131" i="33"/>
  <c r="BN130" i="33"/>
  <c r="BE130" i="33"/>
  <c r="AV130" i="33"/>
  <c r="AM130" i="33"/>
  <c r="AJ130" i="33"/>
  <c r="AI130" i="33"/>
  <c r="AH130" i="33"/>
  <c r="AG130" i="33"/>
  <c r="AF130" i="33"/>
  <c r="AE130" i="33"/>
  <c r="BN129" i="33"/>
  <c r="BM129" i="33"/>
  <c r="BL129" i="33"/>
  <c r="BE129" i="33"/>
  <c r="BD129" i="33"/>
  <c r="BC129" i="33"/>
  <c r="AV129" i="33"/>
  <c r="AU129" i="33"/>
  <c r="AT129" i="33"/>
  <c r="AM129" i="33"/>
  <c r="AL129" i="33"/>
  <c r="AK129" i="33"/>
  <c r="AJ129" i="33"/>
  <c r="AI129" i="33"/>
  <c r="AH129" i="33"/>
  <c r="AG129" i="33"/>
  <c r="AF129" i="33"/>
  <c r="AC129" i="33"/>
  <c r="AB129" i="33"/>
  <c r="R129" i="33"/>
  <c r="M129" i="33"/>
  <c r="K129" i="33"/>
  <c r="BN128" i="33"/>
  <c r="BE128" i="33"/>
  <c r="AV128" i="33"/>
  <c r="AM128" i="33"/>
  <c r="AJ128" i="33"/>
  <c r="AI128" i="33"/>
  <c r="AH128" i="33"/>
  <c r="AG128" i="33"/>
  <c r="AF128" i="33"/>
  <c r="AE128" i="33"/>
  <c r="BN127" i="33"/>
  <c r="BE127" i="33"/>
  <c r="AD127" i="33" s="1"/>
  <c r="AV127" i="33"/>
  <c r="AM127" i="33"/>
  <c r="AJ127" i="33"/>
  <c r="AI127" i="33"/>
  <c r="AH127" i="33"/>
  <c r="AG127" i="33"/>
  <c r="AF127" i="33"/>
  <c r="AE127" i="33"/>
  <c r="BN126" i="33"/>
  <c r="BE126" i="33"/>
  <c r="AV126" i="33"/>
  <c r="AM126" i="33"/>
  <c r="AJ126" i="33"/>
  <c r="AI126" i="33"/>
  <c r="AH126" i="33"/>
  <c r="AG126" i="33"/>
  <c r="AF126" i="33"/>
  <c r="AE126" i="33"/>
  <c r="BN125" i="33"/>
  <c r="BM125" i="33"/>
  <c r="BL125" i="33"/>
  <c r="BE125" i="33"/>
  <c r="BD125" i="33"/>
  <c r="BC125" i="33"/>
  <c r="AV125" i="33"/>
  <c r="AU125" i="33"/>
  <c r="AT125" i="33"/>
  <c r="AM125" i="33"/>
  <c r="AL125" i="33"/>
  <c r="AK125" i="33"/>
  <c r="AJ125" i="33"/>
  <c r="AI125" i="33"/>
  <c r="AH125" i="33"/>
  <c r="AG125" i="33"/>
  <c r="AF125" i="33"/>
  <c r="AC125" i="33"/>
  <c r="AB125" i="33"/>
  <c r="R125" i="33"/>
  <c r="M125" i="33"/>
  <c r="K125" i="33"/>
  <c r="BN124" i="33"/>
  <c r="BE124" i="33"/>
  <c r="AV124" i="33"/>
  <c r="AM124" i="33"/>
  <c r="AJ124" i="33"/>
  <c r="AI124" i="33"/>
  <c r="AH124" i="33"/>
  <c r="AG124" i="33"/>
  <c r="AF124" i="33"/>
  <c r="AE124" i="33"/>
  <c r="BN123" i="33"/>
  <c r="BE123" i="33"/>
  <c r="AV123" i="33"/>
  <c r="AM123" i="33"/>
  <c r="AJ123" i="33"/>
  <c r="AI123" i="33"/>
  <c r="AH123" i="33"/>
  <c r="AG123" i="33"/>
  <c r="AF123" i="33"/>
  <c r="AE123" i="33"/>
  <c r="BN122" i="33"/>
  <c r="BE122" i="33"/>
  <c r="AV122" i="33"/>
  <c r="AM122" i="33"/>
  <c r="AD122" i="33" s="1"/>
  <c r="AJ122" i="33"/>
  <c r="AI122" i="33"/>
  <c r="AH122" i="33"/>
  <c r="AG122" i="33"/>
  <c r="AF122" i="33"/>
  <c r="AE122" i="33"/>
  <c r="BN121" i="33"/>
  <c r="BM121" i="33"/>
  <c r="BL121" i="33"/>
  <c r="BE121" i="33"/>
  <c r="BD121" i="33"/>
  <c r="BC121" i="33"/>
  <c r="AV121" i="33"/>
  <c r="AU121" i="33"/>
  <c r="AT121" i="33"/>
  <c r="AM121" i="33"/>
  <c r="AD121" i="33" s="1"/>
  <c r="AL121" i="33"/>
  <c r="AK121" i="33"/>
  <c r="AJ121" i="33"/>
  <c r="AI121" i="33"/>
  <c r="AH121" i="33"/>
  <c r="AG121" i="33"/>
  <c r="AF121" i="33"/>
  <c r="AE121" i="33"/>
  <c r="AC121" i="33"/>
  <c r="AB121" i="33"/>
  <c r="R121" i="33"/>
  <c r="M121" i="33"/>
  <c r="K121" i="33"/>
  <c r="BN120" i="33"/>
  <c r="BE120" i="33"/>
  <c r="AV120" i="33"/>
  <c r="AM120" i="33"/>
  <c r="AJ120" i="33"/>
  <c r="AI120" i="33"/>
  <c r="AH120" i="33"/>
  <c r="AG120" i="33"/>
  <c r="AF120" i="33"/>
  <c r="AE120" i="33"/>
  <c r="BN119" i="33"/>
  <c r="BE119" i="33"/>
  <c r="AV119" i="33"/>
  <c r="AM119" i="33"/>
  <c r="AJ119" i="33"/>
  <c r="AI119" i="33"/>
  <c r="AH119" i="33"/>
  <c r="AG119" i="33"/>
  <c r="AF119" i="33"/>
  <c r="AE119" i="33"/>
  <c r="BN118" i="33"/>
  <c r="BE118" i="33"/>
  <c r="AV118" i="33"/>
  <c r="AM118" i="33"/>
  <c r="AD118" i="33" s="1"/>
  <c r="AJ118" i="33"/>
  <c r="AI118" i="33"/>
  <c r="AH118" i="33"/>
  <c r="AG118" i="33"/>
  <c r="AF118" i="33"/>
  <c r="AE118" i="33"/>
  <c r="BN117" i="33"/>
  <c r="BM117" i="33"/>
  <c r="BL117" i="33"/>
  <c r="BE117" i="33"/>
  <c r="BD117" i="33"/>
  <c r="BC117" i="33"/>
  <c r="AV117" i="33"/>
  <c r="AU117" i="33"/>
  <c r="AT117" i="33"/>
  <c r="AM117" i="33"/>
  <c r="AD117" i="33" s="1"/>
  <c r="AL117" i="33"/>
  <c r="AK117" i="33"/>
  <c r="AJ117" i="33"/>
  <c r="AI117" i="33"/>
  <c r="AH117" i="33"/>
  <c r="AG117" i="33"/>
  <c r="AF117" i="33"/>
  <c r="AE117" i="33"/>
  <c r="AC117" i="33"/>
  <c r="AB117" i="33"/>
  <c r="R117" i="33"/>
  <c r="M117" i="33"/>
  <c r="K117" i="33"/>
  <c r="BN116" i="33"/>
  <c r="BE116" i="33"/>
  <c r="AV116" i="33"/>
  <c r="AD116" i="33" s="1"/>
  <c r="AM116" i="33"/>
  <c r="AJ116" i="33"/>
  <c r="AI116" i="33"/>
  <c r="AH116" i="33"/>
  <c r="AG116" i="33"/>
  <c r="AF116" i="33"/>
  <c r="AE116" i="33"/>
  <c r="BN115" i="33"/>
  <c r="BE115" i="33"/>
  <c r="AV115" i="33"/>
  <c r="AM115" i="33"/>
  <c r="AJ115" i="33"/>
  <c r="AI115" i="33"/>
  <c r="AH115" i="33"/>
  <c r="AG115" i="33"/>
  <c r="AF115" i="33"/>
  <c r="AE115" i="33"/>
  <c r="BN114" i="33"/>
  <c r="BE114" i="33"/>
  <c r="AV114" i="33"/>
  <c r="AM114" i="33"/>
  <c r="AD114" i="33" s="1"/>
  <c r="AJ114" i="33"/>
  <c r="AI114" i="33"/>
  <c r="AH114" i="33"/>
  <c r="AG114" i="33"/>
  <c r="AF114" i="33"/>
  <c r="AE114" i="33"/>
  <c r="BN113" i="33"/>
  <c r="BM113" i="33"/>
  <c r="BL113" i="33"/>
  <c r="BE113" i="33"/>
  <c r="BD113" i="33"/>
  <c r="BC113" i="33"/>
  <c r="AV113" i="33"/>
  <c r="AU113" i="33"/>
  <c r="AT113" i="33"/>
  <c r="AM113" i="33"/>
  <c r="AL113" i="33"/>
  <c r="AK113" i="33"/>
  <c r="AJ113" i="33"/>
  <c r="AI113" i="33"/>
  <c r="AH113" i="33"/>
  <c r="AG113" i="33"/>
  <c r="AF113" i="33"/>
  <c r="AC113" i="33"/>
  <c r="AB113" i="33"/>
  <c r="R113" i="33"/>
  <c r="M113" i="33"/>
  <c r="K113" i="33"/>
  <c r="BN112" i="33"/>
  <c r="BE112" i="33"/>
  <c r="AV112" i="33"/>
  <c r="AM112" i="33"/>
  <c r="AJ112" i="33"/>
  <c r="AI112" i="33"/>
  <c r="AH112" i="33"/>
  <c r="AG112" i="33"/>
  <c r="AF112" i="33"/>
  <c r="AE112" i="33"/>
  <c r="BN111" i="33"/>
  <c r="BE111" i="33"/>
  <c r="AV111" i="33"/>
  <c r="AD111" i="33" s="1"/>
  <c r="AM111" i="33"/>
  <c r="AJ111" i="33"/>
  <c r="AI111" i="33"/>
  <c r="AH111" i="33"/>
  <c r="AG111" i="33"/>
  <c r="AF111" i="33"/>
  <c r="AE111" i="33"/>
  <c r="BN110" i="33"/>
  <c r="BE110" i="33"/>
  <c r="AV110" i="33"/>
  <c r="AM110" i="33"/>
  <c r="AD110" i="33" s="1"/>
  <c r="AJ110" i="33"/>
  <c r="AI110" i="33"/>
  <c r="AH110" i="33"/>
  <c r="AG110" i="33"/>
  <c r="AF110" i="33"/>
  <c r="AE110" i="33"/>
  <c r="BN109" i="33"/>
  <c r="BM109" i="33"/>
  <c r="BL109" i="33"/>
  <c r="BE109" i="33"/>
  <c r="BD109" i="33"/>
  <c r="BC109" i="33"/>
  <c r="AV109" i="33"/>
  <c r="AU109" i="33"/>
  <c r="AT109" i="33"/>
  <c r="AM109" i="33"/>
  <c r="AL109" i="33"/>
  <c r="AK109" i="33"/>
  <c r="AJ109" i="33"/>
  <c r="AI109" i="33"/>
  <c r="AH109" i="33"/>
  <c r="AG109" i="33"/>
  <c r="AF109" i="33"/>
  <c r="AC109" i="33"/>
  <c r="AB109" i="33"/>
  <c r="R109" i="33"/>
  <c r="M109" i="33"/>
  <c r="K109" i="33"/>
  <c r="BN108" i="33"/>
  <c r="BE108" i="33"/>
  <c r="AV108" i="33"/>
  <c r="AM108" i="33"/>
  <c r="AJ108" i="33"/>
  <c r="AI108" i="33"/>
  <c r="AH108" i="33"/>
  <c r="AG108" i="33"/>
  <c r="AF108" i="33"/>
  <c r="AE108" i="33"/>
  <c r="BN107" i="33"/>
  <c r="BE107" i="33"/>
  <c r="AV107" i="33"/>
  <c r="AM107" i="33"/>
  <c r="AD107" i="33" s="1"/>
  <c r="AJ107" i="33"/>
  <c r="AI107" i="33"/>
  <c r="AH107" i="33"/>
  <c r="AG107" i="33"/>
  <c r="AF107" i="33"/>
  <c r="AE107" i="33"/>
  <c r="BN106" i="33"/>
  <c r="BE106" i="33"/>
  <c r="AV106" i="33"/>
  <c r="AM106" i="33"/>
  <c r="AJ106" i="33"/>
  <c r="AI106" i="33"/>
  <c r="AH106" i="33"/>
  <c r="AG106" i="33"/>
  <c r="AF106" i="33"/>
  <c r="AE106" i="33"/>
  <c r="BN105" i="33"/>
  <c r="BM105" i="33"/>
  <c r="BL105" i="33"/>
  <c r="BE105" i="33"/>
  <c r="BD105" i="33"/>
  <c r="BC105" i="33"/>
  <c r="AV105" i="33"/>
  <c r="AU105" i="33"/>
  <c r="AT105" i="33"/>
  <c r="AM105" i="33"/>
  <c r="AL105" i="33"/>
  <c r="AK105" i="33"/>
  <c r="AJ105" i="33"/>
  <c r="AI105" i="33"/>
  <c r="AH105" i="33"/>
  <c r="AG105" i="33"/>
  <c r="AF105" i="33"/>
  <c r="AC105" i="33"/>
  <c r="AB105" i="33"/>
  <c r="R105" i="33"/>
  <c r="M105" i="33"/>
  <c r="K105" i="33"/>
  <c r="BN104" i="33"/>
  <c r="BE104" i="33"/>
  <c r="AD104" i="33" s="1"/>
  <c r="AV104" i="33"/>
  <c r="AM104" i="33"/>
  <c r="AJ104" i="33"/>
  <c r="AI104" i="33"/>
  <c r="AH104" i="33"/>
  <c r="AG104" i="33"/>
  <c r="AF104" i="33"/>
  <c r="AE104" i="33"/>
  <c r="BN103" i="33"/>
  <c r="BE103" i="33"/>
  <c r="AV103" i="33"/>
  <c r="AM103" i="33"/>
  <c r="AD103" i="33" s="1"/>
  <c r="AJ103" i="33"/>
  <c r="AI103" i="33"/>
  <c r="AH103" i="33"/>
  <c r="AG103" i="33"/>
  <c r="AF103" i="33"/>
  <c r="AE103" i="33"/>
  <c r="BN102" i="33"/>
  <c r="BE102" i="33"/>
  <c r="AV102" i="33"/>
  <c r="AM102" i="33"/>
  <c r="AJ102" i="33"/>
  <c r="AI102" i="33"/>
  <c r="AH102" i="33"/>
  <c r="AG102" i="33"/>
  <c r="AF102" i="33"/>
  <c r="AE102" i="33"/>
  <c r="BN101" i="33"/>
  <c r="BM101" i="33"/>
  <c r="BL101" i="33"/>
  <c r="BE101" i="33"/>
  <c r="BD101" i="33"/>
  <c r="BC101" i="33"/>
  <c r="AV101" i="33"/>
  <c r="AU101" i="33"/>
  <c r="AT101" i="33"/>
  <c r="AM101" i="33"/>
  <c r="AL101" i="33"/>
  <c r="AK101" i="33"/>
  <c r="AJ101" i="33"/>
  <c r="AI101" i="33"/>
  <c r="AH101" i="33"/>
  <c r="AG101" i="33"/>
  <c r="AF101" i="33"/>
  <c r="AC101" i="33"/>
  <c r="AB101" i="33"/>
  <c r="R101" i="33"/>
  <c r="M101" i="33"/>
  <c r="K101" i="33"/>
  <c r="BN100" i="33"/>
  <c r="AD100" i="33" s="1"/>
  <c r="BE100" i="33"/>
  <c r="AV100" i="33"/>
  <c r="AM100" i="33"/>
  <c r="AJ100" i="33"/>
  <c r="AI100" i="33"/>
  <c r="AH100" i="33"/>
  <c r="AG100" i="33"/>
  <c r="AF100" i="33"/>
  <c r="AE100" i="33"/>
  <c r="BN99" i="33"/>
  <c r="BE99" i="33"/>
  <c r="AV99" i="33"/>
  <c r="AM99" i="33"/>
  <c r="AJ99" i="33"/>
  <c r="AI99" i="33"/>
  <c r="AH99" i="33"/>
  <c r="AG99" i="33"/>
  <c r="AF99" i="33"/>
  <c r="AE99" i="33"/>
  <c r="BN98" i="33"/>
  <c r="BE98" i="33"/>
  <c r="AV98" i="33"/>
  <c r="AM98" i="33"/>
  <c r="AJ98" i="33"/>
  <c r="AI98" i="33"/>
  <c r="AH98" i="33"/>
  <c r="AG98" i="33"/>
  <c r="AF98" i="33"/>
  <c r="AE98" i="33"/>
  <c r="BN97" i="33"/>
  <c r="BM97" i="33"/>
  <c r="BL97" i="33"/>
  <c r="BE97" i="33"/>
  <c r="BD97" i="33"/>
  <c r="BC97" i="33"/>
  <c r="AV97" i="33"/>
  <c r="AU97" i="33"/>
  <c r="AT97" i="33"/>
  <c r="AM97" i="33"/>
  <c r="AL97" i="33"/>
  <c r="AK97" i="33"/>
  <c r="AJ97" i="33"/>
  <c r="AI97" i="33"/>
  <c r="AH97" i="33"/>
  <c r="AG97" i="33"/>
  <c r="AF97" i="33"/>
  <c r="AE97" i="33"/>
  <c r="AC97" i="33"/>
  <c r="AB97" i="33"/>
  <c r="R97" i="33"/>
  <c r="M97" i="33"/>
  <c r="K97" i="33"/>
  <c r="BN96" i="33"/>
  <c r="BE96" i="33"/>
  <c r="AV96" i="33"/>
  <c r="AM96" i="33"/>
  <c r="AD96" i="33" s="1"/>
  <c r="AJ96" i="33"/>
  <c r="AI96" i="33"/>
  <c r="AH96" i="33"/>
  <c r="AG96" i="33"/>
  <c r="AF96" i="33"/>
  <c r="AE96" i="33"/>
  <c r="BN95" i="33"/>
  <c r="BE95" i="33"/>
  <c r="AV95" i="33"/>
  <c r="AM95" i="33"/>
  <c r="AJ95" i="33"/>
  <c r="AI95" i="33"/>
  <c r="AH95" i="33"/>
  <c r="AG95" i="33"/>
  <c r="AF95" i="33"/>
  <c r="AE95" i="33"/>
  <c r="BN94" i="33"/>
  <c r="BE94" i="33"/>
  <c r="AV94" i="33"/>
  <c r="AM94" i="33"/>
  <c r="AD94" i="33" s="1"/>
  <c r="AJ94" i="33"/>
  <c r="AI94" i="33"/>
  <c r="AH94" i="33"/>
  <c r="AG94" i="33"/>
  <c r="AF94" i="33"/>
  <c r="AE94" i="33"/>
  <c r="BN93" i="33"/>
  <c r="BM93" i="33"/>
  <c r="BL93" i="33"/>
  <c r="BE93" i="33"/>
  <c r="BD93" i="33"/>
  <c r="BC93" i="33"/>
  <c r="AV93" i="33"/>
  <c r="AU93" i="33"/>
  <c r="AT93" i="33"/>
  <c r="AM93" i="33"/>
  <c r="AL93" i="33"/>
  <c r="AK93" i="33"/>
  <c r="AJ93" i="33"/>
  <c r="AI93" i="33"/>
  <c r="AH93" i="33"/>
  <c r="AG93" i="33"/>
  <c r="AF93" i="33"/>
  <c r="AC93" i="33"/>
  <c r="AB93" i="33"/>
  <c r="R93" i="33"/>
  <c r="M93" i="33"/>
  <c r="K93" i="33"/>
  <c r="BN92" i="33"/>
  <c r="BE92" i="33"/>
  <c r="AV92" i="33"/>
  <c r="AM92" i="33"/>
  <c r="AJ92" i="33"/>
  <c r="AI92" i="33"/>
  <c r="AH92" i="33"/>
  <c r="AG92" i="33"/>
  <c r="AF92" i="33"/>
  <c r="AE92" i="33"/>
  <c r="BN91" i="33"/>
  <c r="BE91" i="33"/>
  <c r="AV91" i="33"/>
  <c r="AM91" i="33"/>
  <c r="AJ91" i="33"/>
  <c r="AI91" i="33"/>
  <c r="AH91" i="33"/>
  <c r="AG91" i="33"/>
  <c r="AF91" i="33"/>
  <c r="AE91" i="33"/>
  <c r="BN90" i="33"/>
  <c r="BE90" i="33"/>
  <c r="AV90" i="33"/>
  <c r="AM90" i="33"/>
  <c r="AJ90" i="33"/>
  <c r="AI90" i="33"/>
  <c r="AH90" i="33"/>
  <c r="AG90" i="33"/>
  <c r="AF90" i="33"/>
  <c r="AE90" i="33"/>
  <c r="BN89" i="33"/>
  <c r="BM89" i="33"/>
  <c r="BL89" i="33"/>
  <c r="BE89" i="33"/>
  <c r="BD89" i="33"/>
  <c r="BC89" i="33"/>
  <c r="AV89" i="33"/>
  <c r="AU89" i="33"/>
  <c r="AT89" i="33"/>
  <c r="AM89" i="33"/>
  <c r="AL89" i="33"/>
  <c r="AK89" i="33"/>
  <c r="AJ89" i="33"/>
  <c r="AI89" i="33"/>
  <c r="AH89" i="33"/>
  <c r="AG89" i="33"/>
  <c r="AF89" i="33"/>
  <c r="AC89" i="33"/>
  <c r="AB89" i="33"/>
  <c r="R89" i="33"/>
  <c r="M89" i="33"/>
  <c r="K89" i="33"/>
  <c r="BN88" i="33"/>
  <c r="BE88" i="33"/>
  <c r="AV88" i="33"/>
  <c r="AM88" i="33"/>
  <c r="AJ88" i="33"/>
  <c r="AI88" i="33"/>
  <c r="AH88" i="33"/>
  <c r="AG88" i="33"/>
  <c r="AF88" i="33"/>
  <c r="AE88" i="33"/>
  <c r="BN87" i="33"/>
  <c r="AD87" i="33" s="1"/>
  <c r="BE87" i="33"/>
  <c r="AV87" i="33"/>
  <c r="AM87" i="33"/>
  <c r="AJ87" i="33"/>
  <c r="AI87" i="33"/>
  <c r="AH87" i="33"/>
  <c r="AG87" i="33"/>
  <c r="AF87" i="33"/>
  <c r="AE87" i="33"/>
  <c r="BN86" i="33"/>
  <c r="BE86" i="33"/>
  <c r="AV86" i="33"/>
  <c r="AM86" i="33"/>
  <c r="AJ86" i="33"/>
  <c r="AI86" i="33"/>
  <c r="AH86" i="33"/>
  <c r="AG86" i="33"/>
  <c r="AF86" i="33"/>
  <c r="AE86" i="33"/>
  <c r="BN85" i="33"/>
  <c r="BM85" i="33"/>
  <c r="BL85" i="33"/>
  <c r="BE85" i="33"/>
  <c r="BD85" i="33"/>
  <c r="BC85" i="33"/>
  <c r="AV85" i="33"/>
  <c r="AU85" i="33"/>
  <c r="AT85" i="33"/>
  <c r="AM85" i="33"/>
  <c r="AL85" i="33"/>
  <c r="AK85" i="33"/>
  <c r="AJ85" i="33"/>
  <c r="AI85" i="33"/>
  <c r="AH85" i="33"/>
  <c r="AG85" i="33"/>
  <c r="AF85" i="33"/>
  <c r="AC85" i="33"/>
  <c r="AB85" i="33"/>
  <c r="R85" i="33"/>
  <c r="M85" i="33"/>
  <c r="K85" i="33"/>
  <c r="BN84" i="33"/>
  <c r="BE84" i="33"/>
  <c r="AV84" i="33"/>
  <c r="AM84" i="33"/>
  <c r="AD84" i="33" s="1"/>
  <c r="AJ84" i="33"/>
  <c r="AI84" i="33"/>
  <c r="AH84" i="33"/>
  <c r="AG84" i="33"/>
  <c r="AF84" i="33"/>
  <c r="AE84" i="33"/>
  <c r="BN83" i="33"/>
  <c r="BE83" i="33"/>
  <c r="AV83" i="33"/>
  <c r="AM83" i="33"/>
  <c r="AJ83" i="33"/>
  <c r="AI83" i="33"/>
  <c r="AH83" i="33"/>
  <c r="AG83" i="33"/>
  <c r="AF83" i="33"/>
  <c r="AE83" i="33"/>
  <c r="BN82" i="33"/>
  <c r="BE82" i="33"/>
  <c r="AV82" i="33"/>
  <c r="AM82" i="33"/>
  <c r="AJ82" i="33"/>
  <c r="AI82" i="33"/>
  <c r="AH82" i="33"/>
  <c r="AG82" i="33"/>
  <c r="AF82" i="33"/>
  <c r="BN81" i="33"/>
  <c r="BM81" i="33"/>
  <c r="BL81" i="33"/>
  <c r="BE81" i="33"/>
  <c r="BD81" i="33"/>
  <c r="BC81" i="33"/>
  <c r="AV81" i="33"/>
  <c r="AU81" i="33"/>
  <c r="AT81" i="33"/>
  <c r="AM81" i="33"/>
  <c r="AL81" i="33"/>
  <c r="AK81" i="33"/>
  <c r="AJ81" i="33"/>
  <c r="AI81" i="33"/>
  <c r="AH81" i="33"/>
  <c r="AG81" i="33"/>
  <c r="AF81" i="33"/>
  <c r="AC81" i="33"/>
  <c r="AB81" i="33"/>
  <c r="R81" i="33"/>
  <c r="M81" i="33"/>
  <c r="K81" i="33"/>
  <c r="BN80" i="33"/>
  <c r="BE80" i="33"/>
  <c r="AV80" i="33"/>
  <c r="AM80" i="33"/>
  <c r="AJ80" i="33"/>
  <c r="AI80" i="33"/>
  <c r="AH80" i="33"/>
  <c r="AG80" i="33"/>
  <c r="AF80" i="33"/>
  <c r="AE80" i="33"/>
  <c r="BN79" i="33"/>
  <c r="BE79" i="33"/>
  <c r="AV79" i="33"/>
  <c r="AM79" i="33"/>
  <c r="AJ79" i="33"/>
  <c r="AI79" i="33"/>
  <c r="AH79" i="33"/>
  <c r="AG79" i="33"/>
  <c r="AF79" i="33"/>
  <c r="AE79" i="33"/>
  <c r="BN78" i="33"/>
  <c r="BE78" i="33"/>
  <c r="AV78" i="33"/>
  <c r="AM78" i="33"/>
  <c r="AD78" i="33" s="1"/>
  <c r="AJ78" i="33"/>
  <c r="AI78" i="33"/>
  <c r="AH78" i="33"/>
  <c r="AG78" i="33"/>
  <c r="AF78" i="33"/>
  <c r="AE78" i="33"/>
  <c r="BN77" i="33"/>
  <c r="BM77" i="33"/>
  <c r="BL77" i="33"/>
  <c r="BE77" i="33"/>
  <c r="BD77" i="33"/>
  <c r="BC77" i="33"/>
  <c r="AV77" i="33"/>
  <c r="AU77" i="33"/>
  <c r="AT77" i="33"/>
  <c r="AM77" i="33"/>
  <c r="AL77" i="33"/>
  <c r="AK77" i="33"/>
  <c r="AJ77" i="33"/>
  <c r="AI77" i="33"/>
  <c r="AH77" i="33"/>
  <c r="AG77" i="33"/>
  <c r="AF77" i="33"/>
  <c r="AC77" i="33"/>
  <c r="AB77" i="33"/>
  <c r="R77" i="33"/>
  <c r="M77" i="33"/>
  <c r="K77" i="33"/>
  <c r="BX71" i="33"/>
  <c r="BF71" i="33"/>
  <c r="AN71" i="33"/>
  <c r="W71" i="33"/>
  <c r="BX70" i="33"/>
  <c r="BF70" i="33"/>
  <c r="AN70" i="33"/>
  <c r="W70" i="33"/>
  <c r="BX69" i="33"/>
  <c r="BF69" i="33"/>
  <c r="AN69" i="33"/>
  <c r="W69" i="33"/>
  <c r="BX68" i="33"/>
  <c r="BF68" i="33"/>
  <c r="AN68" i="33"/>
  <c r="W68" i="33"/>
  <c r="BN66" i="33"/>
  <c r="BE66" i="33"/>
  <c r="AV66" i="33"/>
  <c r="AM66" i="33"/>
  <c r="AJ66" i="33"/>
  <c r="AI66" i="33"/>
  <c r="AH66" i="33"/>
  <c r="AG66" i="33"/>
  <c r="AF66" i="33"/>
  <c r="AE66" i="33"/>
  <c r="BN65" i="33"/>
  <c r="BE65" i="33"/>
  <c r="AV65" i="33"/>
  <c r="AM65" i="33"/>
  <c r="AJ65" i="33"/>
  <c r="AI65" i="33"/>
  <c r="AH65" i="33"/>
  <c r="AG65" i="33"/>
  <c r="AF65" i="33"/>
  <c r="AE65" i="33"/>
  <c r="BN64" i="33"/>
  <c r="BE64" i="33"/>
  <c r="AV64" i="33"/>
  <c r="AM64" i="33"/>
  <c r="AJ64" i="33"/>
  <c r="AI64" i="33"/>
  <c r="AH64" i="33"/>
  <c r="AG64" i="33"/>
  <c r="AF64" i="33"/>
  <c r="AE64" i="33"/>
  <c r="BN63" i="33"/>
  <c r="BM63" i="33"/>
  <c r="BL63" i="33"/>
  <c r="BE63" i="33"/>
  <c r="BD63" i="33"/>
  <c r="BC63" i="33"/>
  <c r="AV63" i="33"/>
  <c r="AU63" i="33"/>
  <c r="AT63" i="33"/>
  <c r="AM63" i="33"/>
  <c r="AD63" i="33" s="1"/>
  <c r="AL63" i="33"/>
  <c r="AK63" i="33"/>
  <c r="AJ63" i="33"/>
  <c r="AI63" i="33"/>
  <c r="AH63" i="33"/>
  <c r="AG63" i="33"/>
  <c r="AF63" i="33"/>
  <c r="AE63" i="33"/>
  <c r="AC63" i="33"/>
  <c r="AB63" i="33"/>
  <c r="R63" i="33"/>
  <c r="M63" i="33"/>
  <c r="K63" i="33"/>
  <c r="BN62" i="33"/>
  <c r="BE62" i="33"/>
  <c r="AV62" i="33"/>
  <c r="AM62" i="33"/>
  <c r="AJ62" i="33"/>
  <c r="AI62" i="33"/>
  <c r="AH62" i="33"/>
  <c r="AG62" i="33"/>
  <c r="AF62" i="33"/>
  <c r="AE62" i="33"/>
  <c r="BN61" i="33"/>
  <c r="BE61" i="33"/>
  <c r="AV61" i="33"/>
  <c r="AM61" i="33"/>
  <c r="AD61" i="33" s="1"/>
  <c r="AJ61" i="33"/>
  <c r="AI61" i="33"/>
  <c r="AH61" i="33"/>
  <c r="AG61" i="33"/>
  <c r="AF61" i="33"/>
  <c r="AE61" i="33"/>
  <c r="BN60" i="33"/>
  <c r="BE60" i="33"/>
  <c r="AD60" i="33" s="1"/>
  <c r="AV60" i="33"/>
  <c r="AM60" i="33"/>
  <c r="AJ60" i="33"/>
  <c r="AI60" i="33"/>
  <c r="AH60" i="33"/>
  <c r="AG60" i="33"/>
  <c r="AF60" i="33"/>
  <c r="AE60" i="33"/>
  <c r="BN59" i="33"/>
  <c r="BM59" i="33"/>
  <c r="BL59" i="33"/>
  <c r="BE59" i="33"/>
  <c r="BD59" i="33"/>
  <c r="BC59" i="33"/>
  <c r="AV59" i="33"/>
  <c r="AU59" i="33"/>
  <c r="AT59" i="33"/>
  <c r="AM59" i="33"/>
  <c r="AL59" i="33"/>
  <c r="AK59" i="33"/>
  <c r="AJ59" i="33"/>
  <c r="AI59" i="33"/>
  <c r="AH59" i="33"/>
  <c r="AG59" i="33"/>
  <c r="AF59" i="33"/>
  <c r="AC59" i="33"/>
  <c r="AB59" i="33"/>
  <c r="R59" i="33"/>
  <c r="M59" i="33"/>
  <c r="K59" i="33"/>
  <c r="BN58" i="33"/>
  <c r="BE58" i="33"/>
  <c r="AV58" i="33"/>
  <c r="AM58" i="33"/>
  <c r="AJ58" i="33"/>
  <c r="AI58" i="33"/>
  <c r="AH58" i="33"/>
  <c r="AG58" i="33"/>
  <c r="AF58" i="33"/>
  <c r="AE58" i="33"/>
  <c r="BN57" i="33"/>
  <c r="BE57" i="33"/>
  <c r="AV57" i="33"/>
  <c r="AM57" i="33"/>
  <c r="AD57" i="33" s="1"/>
  <c r="AJ57" i="33"/>
  <c r="AI57" i="33"/>
  <c r="AH57" i="33"/>
  <c r="AG57" i="33"/>
  <c r="AF57" i="33"/>
  <c r="AE57" i="33"/>
  <c r="BN56" i="33"/>
  <c r="BE56" i="33"/>
  <c r="AV56" i="33"/>
  <c r="AM56" i="33"/>
  <c r="AD56" i="33" s="1"/>
  <c r="AJ56" i="33"/>
  <c r="AI56" i="33"/>
  <c r="AH56" i="33"/>
  <c r="AG56" i="33"/>
  <c r="AF56" i="33"/>
  <c r="AE56" i="33"/>
  <c r="BN55" i="33"/>
  <c r="BM55" i="33"/>
  <c r="BL55" i="33"/>
  <c r="BE55" i="33"/>
  <c r="BD55" i="33"/>
  <c r="BC55" i="33"/>
  <c r="AV55" i="33"/>
  <c r="AU55" i="33"/>
  <c r="AT55" i="33"/>
  <c r="AM55" i="33"/>
  <c r="AL55" i="33"/>
  <c r="AK55" i="33"/>
  <c r="AJ55" i="33"/>
  <c r="AI55" i="33"/>
  <c r="AH55" i="33"/>
  <c r="AG55" i="33"/>
  <c r="AF55" i="33"/>
  <c r="AC55" i="33"/>
  <c r="AB55" i="33"/>
  <c r="R55" i="33"/>
  <c r="K55" i="33"/>
  <c r="BN54" i="33"/>
  <c r="BE54" i="33"/>
  <c r="AV54" i="33"/>
  <c r="AM54" i="33"/>
  <c r="AJ54" i="33"/>
  <c r="AI54" i="33"/>
  <c r="AH54" i="33"/>
  <c r="AG54" i="33"/>
  <c r="AF54" i="33"/>
  <c r="AE54" i="33"/>
  <c r="BN53" i="33"/>
  <c r="BE53" i="33"/>
  <c r="AV53" i="33"/>
  <c r="AM53" i="33"/>
  <c r="AD53" i="33" s="1"/>
  <c r="AJ53" i="33"/>
  <c r="AI53" i="33"/>
  <c r="AH53" i="33"/>
  <c r="AG53" i="33"/>
  <c r="AF53" i="33"/>
  <c r="AE53" i="33"/>
  <c r="BN52" i="33"/>
  <c r="BE52" i="33"/>
  <c r="AV52" i="33"/>
  <c r="AM52" i="33"/>
  <c r="AJ52" i="33"/>
  <c r="AI52" i="33"/>
  <c r="AH52" i="33"/>
  <c r="AG52" i="33"/>
  <c r="AF52" i="33"/>
  <c r="AE52" i="33"/>
  <c r="AD52" i="33"/>
  <c r="BN51" i="33"/>
  <c r="BM51" i="33"/>
  <c r="BL51" i="33"/>
  <c r="BE51" i="33"/>
  <c r="BD51" i="33"/>
  <c r="BC51" i="33"/>
  <c r="AV51" i="33"/>
  <c r="AU51" i="33"/>
  <c r="AT51" i="33"/>
  <c r="AM51" i="33"/>
  <c r="AL51" i="33"/>
  <c r="AK51" i="33"/>
  <c r="AJ51" i="33"/>
  <c r="AI51" i="33"/>
  <c r="AH51" i="33"/>
  <c r="AG51" i="33"/>
  <c r="AF51" i="33"/>
  <c r="AE51" i="33"/>
  <c r="AC51" i="33"/>
  <c r="AB51" i="33"/>
  <c r="R51" i="33"/>
  <c r="M51" i="33"/>
  <c r="K51" i="33"/>
  <c r="BN50" i="33"/>
  <c r="BE50" i="33"/>
  <c r="AV50" i="33"/>
  <c r="AM50" i="33"/>
  <c r="AD50" i="33" s="1"/>
  <c r="AJ50" i="33"/>
  <c r="AI50" i="33"/>
  <c r="AH50" i="33"/>
  <c r="AG50" i="33"/>
  <c r="AF50" i="33"/>
  <c r="AE50" i="33"/>
  <c r="BN49" i="33"/>
  <c r="BE49" i="33"/>
  <c r="AV49" i="33"/>
  <c r="AM49" i="33"/>
  <c r="AD49" i="33" s="1"/>
  <c r="AJ49" i="33"/>
  <c r="AI49" i="33"/>
  <c r="AH49" i="33"/>
  <c r="AG49" i="33"/>
  <c r="AF49" i="33"/>
  <c r="AE49" i="33"/>
  <c r="BN48" i="33"/>
  <c r="BE48" i="33"/>
  <c r="AV48" i="33"/>
  <c r="AM48" i="33"/>
  <c r="AD48" i="33" s="1"/>
  <c r="AJ48" i="33"/>
  <c r="AI48" i="33"/>
  <c r="AH48" i="33"/>
  <c r="AG48" i="33"/>
  <c r="AF48" i="33"/>
  <c r="AE48" i="33"/>
  <c r="BN47" i="33"/>
  <c r="BM47" i="33"/>
  <c r="BL47" i="33"/>
  <c r="BE47" i="33"/>
  <c r="BD47" i="33"/>
  <c r="BC47" i="33"/>
  <c r="AV47" i="33"/>
  <c r="AU47" i="33"/>
  <c r="AT47" i="33"/>
  <c r="AM47" i="33"/>
  <c r="AL47" i="33"/>
  <c r="AK47" i="33"/>
  <c r="AJ47" i="33"/>
  <c r="AI47" i="33"/>
  <c r="AH47" i="33"/>
  <c r="AG47" i="33"/>
  <c r="AF47" i="33"/>
  <c r="AC47" i="33"/>
  <c r="AB47" i="33"/>
  <c r="R47" i="33"/>
  <c r="M47" i="33"/>
  <c r="K47" i="33"/>
  <c r="BN46" i="33"/>
  <c r="BE46" i="33"/>
  <c r="AV46" i="33"/>
  <c r="AM46" i="33"/>
  <c r="AJ46" i="33"/>
  <c r="AI46" i="33"/>
  <c r="AH46" i="33"/>
  <c r="AG46" i="33"/>
  <c r="AF46" i="33"/>
  <c r="AE46" i="33"/>
  <c r="AD46" i="33"/>
  <c r="BN45" i="33"/>
  <c r="BE45" i="33"/>
  <c r="AD45" i="33" s="1"/>
  <c r="AV45" i="33"/>
  <c r="AM45" i="33"/>
  <c r="AJ45" i="33"/>
  <c r="AI45" i="33"/>
  <c r="AH45" i="33"/>
  <c r="AG45" i="33"/>
  <c r="AF45" i="33"/>
  <c r="AE45" i="33"/>
  <c r="BN44" i="33"/>
  <c r="BE44" i="33"/>
  <c r="AV44" i="33"/>
  <c r="AM44" i="33"/>
  <c r="AJ44" i="33"/>
  <c r="AI44" i="33"/>
  <c r="AH44" i="33"/>
  <c r="AG44" i="33"/>
  <c r="AF44" i="33"/>
  <c r="AE44" i="33"/>
  <c r="BN43" i="33"/>
  <c r="BM43" i="33"/>
  <c r="BL43" i="33"/>
  <c r="BE43" i="33"/>
  <c r="BD43" i="33"/>
  <c r="BC43" i="33"/>
  <c r="AV43" i="33"/>
  <c r="AU43" i="33"/>
  <c r="AT43" i="33"/>
  <c r="AM43" i="33"/>
  <c r="AL43" i="33"/>
  <c r="AK43" i="33"/>
  <c r="AJ43" i="33"/>
  <c r="AI43" i="33"/>
  <c r="AH43" i="33"/>
  <c r="AG43" i="33"/>
  <c r="AF43" i="33"/>
  <c r="AC43" i="33"/>
  <c r="AB43" i="33"/>
  <c r="R43" i="33"/>
  <c r="M43" i="33"/>
  <c r="K43" i="33"/>
  <c r="BN42" i="33"/>
  <c r="BE42" i="33"/>
  <c r="AV42" i="33"/>
  <c r="AM42" i="33"/>
  <c r="AJ42" i="33"/>
  <c r="AI42" i="33"/>
  <c r="AH42" i="33"/>
  <c r="AG42" i="33"/>
  <c r="AF42" i="33"/>
  <c r="AE42" i="33"/>
  <c r="BN41" i="33"/>
  <c r="BE41" i="33"/>
  <c r="AD41" i="33" s="1"/>
  <c r="AV41" i="33"/>
  <c r="AM41" i="33"/>
  <c r="AJ41" i="33"/>
  <c r="AI41" i="33"/>
  <c r="AH41" i="33"/>
  <c r="AG41" i="33"/>
  <c r="AF41" i="33"/>
  <c r="AE41" i="33"/>
  <c r="BN40" i="33"/>
  <c r="BE40" i="33"/>
  <c r="AV40" i="33"/>
  <c r="AM40" i="33"/>
  <c r="AJ40" i="33"/>
  <c r="AI40" i="33"/>
  <c r="AH40" i="33"/>
  <c r="AG40" i="33"/>
  <c r="AF40" i="33"/>
  <c r="AE40" i="33"/>
  <c r="BN39" i="33"/>
  <c r="BM39" i="33"/>
  <c r="BL39" i="33"/>
  <c r="BE39" i="33"/>
  <c r="BD39" i="33"/>
  <c r="BC39" i="33"/>
  <c r="AV39" i="33"/>
  <c r="AU39" i="33"/>
  <c r="AT39" i="33"/>
  <c r="AM39" i="33"/>
  <c r="AL39" i="33"/>
  <c r="AK39" i="33"/>
  <c r="AJ39" i="33"/>
  <c r="AI39" i="33"/>
  <c r="AH39" i="33"/>
  <c r="AG39" i="33"/>
  <c r="AF39" i="33"/>
  <c r="AE39" i="33"/>
  <c r="AD39" i="33"/>
  <c r="AC39" i="33"/>
  <c r="AB39" i="33"/>
  <c r="R39" i="33"/>
  <c r="K39" i="33"/>
  <c r="BN38" i="33"/>
  <c r="BE38" i="33"/>
  <c r="AV38" i="33"/>
  <c r="AM38" i="33"/>
  <c r="AD38" i="33" s="1"/>
  <c r="AJ38" i="33"/>
  <c r="AI38" i="33"/>
  <c r="AH38" i="33"/>
  <c r="AG38" i="33"/>
  <c r="AF38" i="33"/>
  <c r="AE38" i="33"/>
  <c r="BN37" i="33"/>
  <c r="BE37" i="33"/>
  <c r="AV37" i="33"/>
  <c r="AM37" i="33"/>
  <c r="AJ37" i="33"/>
  <c r="AI37" i="33"/>
  <c r="AH37" i="33"/>
  <c r="AG37" i="33"/>
  <c r="AF37" i="33"/>
  <c r="AE37" i="33"/>
  <c r="BN36" i="33"/>
  <c r="BE36" i="33"/>
  <c r="AV36" i="33"/>
  <c r="AM36" i="33"/>
  <c r="AD36" i="33" s="1"/>
  <c r="AJ36" i="33"/>
  <c r="AI36" i="33"/>
  <c r="AH36" i="33"/>
  <c r="AG36" i="33"/>
  <c r="AF36" i="33"/>
  <c r="AE36" i="33"/>
  <c r="BN35" i="33"/>
  <c r="BM35" i="33"/>
  <c r="BL35" i="33"/>
  <c r="BE35" i="33"/>
  <c r="BD35" i="33"/>
  <c r="BC35" i="33"/>
  <c r="AV35" i="33"/>
  <c r="AU35" i="33"/>
  <c r="AT35" i="33"/>
  <c r="AM35" i="33"/>
  <c r="AL35" i="33"/>
  <c r="AK35" i="33"/>
  <c r="AJ35" i="33"/>
  <c r="AI35" i="33"/>
  <c r="AH35" i="33"/>
  <c r="AG35" i="33"/>
  <c r="AF35" i="33"/>
  <c r="AE35" i="33"/>
  <c r="AD35" i="33"/>
  <c r="AC35" i="33"/>
  <c r="AB35" i="33"/>
  <c r="R35" i="33"/>
  <c r="M35" i="33"/>
  <c r="K35" i="33"/>
  <c r="BN34" i="33"/>
  <c r="BE34" i="33"/>
  <c r="AV34" i="33"/>
  <c r="AM34" i="33"/>
  <c r="AJ34" i="33"/>
  <c r="AI34" i="33"/>
  <c r="AH34" i="33"/>
  <c r="AG34" i="33"/>
  <c r="AF34" i="33"/>
  <c r="AE34" i="33"/>
  <c r="AD34" i="33"/>
  <c r="BN33" i="33"/>
  <c r="BE33" i="33"/>
  <c r="AV33" i="33"/>
  <c r="AM33" i="33"/>
  <c r="AJ33" i="33"/>
  <c r="AI33" i="33"/>
  <c r="AH33" i="33"/>
  <c r="AG33" i="33"/>
  <c r="AF33" i="33"/>
  <c r="AE33" i="33"/>
  <c r="BN32" i="33"/>
  <c r="BE32" i="33"/>
  <c r="AV32" i="33"/>
  <c r="AM32" i="33"/>
  <c r="AJ32" i="33"/>
  <c r="AI32" i="33"/>
  <c r="AH32" i="33"/>
  <c r="AG32" i="33"/>
  <c r="AF32" i="33"/>
  <c r="AE32" i="33"/>
  <c r="BN31" i="33"/>
  <c r="BM31" i="33"/>
  <c r="BL31" i="33"/>
  <c r="BE31" i="33"/>
  <c r="BD31" i="33"/>
  <c r="BC31" i="33"/>
  <c r="AV31" i="33"/>
  <c r="AU31" i="33"/>
  <c r="AT31" i="33"/>
  <c r="AM31" i="33"/>
  <c r="AL31" i="33"/>
  <c r="AK31" i="33"/>
  <c r="AJ31" i="33"/>
  <c r="AI31" i="33"/>
  <c r="AH31" i="33"/>
  <c r="AG31" i="33"/>
  <c r="AF31" i="33"/>
  <c r="AE31" i="33"/>
  <c r="AC31" i="33"/>
  <c r="AB31" i="33"/>
  <c r="R31" i="33"/>
  <c r="M31" i="33"/>
  <c r="K31" i="33"/>
  <c r="BN30" i="33"/>
  <c r="BE30" i="33"/>
  <c r="AV30" i="33"/>
  <c r="AM30" i="33"/>
  <c r="AD30" i="33" s="1"/>
  <c r="AJ30" i="33"/>
  <c r="AI30" i="33"/>
  <c r="AH30" i="33"/>
  <c r="AG30" i="33"/>
  <c r="AF30" i="33"/>
  <c r="AE30" i="33"/>
  <c r="BN29" i="33"/>
  <c r="BE29" i="33"/>
  <c r="AV29" i="33"/>
  <c r="AM29" i="33"/>
  <c r="AJ29" i="33"/>
  <c r="AI29" i="33"/>
  <c r="AH29" i="33"/>
  <c r="AG29" i="33"/>
  <c r="AF29" i="33"/>
  <c r="AE29" i="33"/>
  <c r="BN28" i="33"/>
  <c r="BE28" i="33"/>
  <c r="AV28" i="33"/>
  <c r="AM28" i="33"/>
  <c r="AD28" i="33" s="1"/>
  <c r="AJ28" i="33"/>
  <c r="AI28" i="33"/>
  <c r="AH28" i="33"/>
  <c r="AG28" i="33"/>
  <c r="AF28" i="33"/>
  <c r="AE28" i="33"/>
  <c r="BN27" i="33"/>
  <c r="BM27" i="33"/>
  <c r="BL27" i="33"/>
  <c r="BE27" i="33"/>
  <c r="BD27" i="33"/>
  <c r="BC27" i="33"/>
  <c r="AV27" i="33"/>
  <c r="AU27" i="33"/>
  <c r="AT27" i="33"/>
  <c r="AM27" i="33"/>
  <c r="AD27" i="33" s="1"/>
  <c r="AL27" i="33"/>
  <c r="AK27" i="33"/>
  <c r="AJ27" i="33"/>
  <c r="AI27" i="33"/>
  <c r="AH27" i="33"/>
  <c r="AG27" i="33"/>
  <c r="AF27" i="33"/>
  <c r="AE27" i="33"/>
  <c r="AC27" i="33"/>
  <c r="AB27" i="33"/>
  <c r="R27" i="33"/>
  <c r="M27" i="33"/>
  <c r="K27" i="33"/>
  <c r="BN26" i="33"/>
  <c r="BE26" i="33"/>
  <c r="AV26" i="33"/>
  <c r="AM26" i="33"/>
  <c r="AJ26" i="33"/>
  <c r="AI26" i="33"/>
  <c r="AH26" i="33"/>
  <c r="AG26" i="33"/>
  <c r="AF26" i="33"/>
  <c r="AE26" i="33"/>
  <c r="AD26" i="33"/>
  <c r="BN25" i="33"/>
  <c r="BE25" i="33"/>
  <c r="AV25" i="33"/>
  <c r="AM25" i="33"/>
  <c r="AD25" i="33" s="1"/>
  <c r="AJ25" i="33"/>
  <c r="AI25" i="33"/>
  <c r="AH25" i="33"/>
  <c r="AG25" i="33"/>
  <c r="AF25" i="33"/>
  <c r="AE25" i="33"/>
  <c r="BN24" i="33"/>
  <c r="BE24" i="33"/>
  <c r="AV24" i="33"/>
  <c r="AM24" i="33"/>
  <c r="AJ24" i="33"/>
  <c r="AI24" i="33"/>
  <c r="AH24" i="33"/>
  <c r="AG24" i="33"/>
  <c r="AF24" i="33"/>
  <c r="AE24" i="33"/>
  <c r="BN23" i="33"/>
  <c r="BM23" i="33"/>
  <c r="BL23" i="33"/>
  <c r="BE23" i="33"/>
  <c r="BD23" i="33"/>
  <c r="BC23" i="33"/>
  <c r="AV23" i="33"/>
  <c r="AU23" i="33"/>
  <c r="AT23" i="33"/>
  <c r="AM23" i="33"/>
  <c r="AD23" i="33" s="1"/>
  <c r="AL23" i="33"/>
  <c r="AK23" i="33"/>
  <c r="AJ23" i="33"/>
  <c r="AI23" i="33"/>
  <c r="AH23" i="33"/>
  <c r="AG23" i="33"/>
  <c r="AF23" i="33"/>
  <c r="AE23" i="33"/>
  <c r="AC23" i="33"/>
  <c r="AB23" i="33"/>
  <c r="R23" i="33"/>
  <c r="M23" i="33"/>
  <c r="K23" i="33"/>
  <c r="BN22" i="33"/>
  <c r="BE22" i="33"/>
  <c r="AV22" i="33"/>
  <c r="AM22" i="33"/>
  <c r="AJ22" i="33"/>
  <c r="AI22" i="33"/>
  <c r="AH22" i="33"/>
  <c r="AG22" i="33"/>
  <c r="AF22" i="33"/>
  <c r="AE22" i="33"/>
  <c r="BN21" i="33"/>
  <c r="BE21" i="33"/>
  <c r="AV21" i="33"/>
  <c r="AM21" i="33"/>
  <c r="AJ21" i="33"/>
  <c r="AI21" i="33"/>
  <c r="AH21" i="33"/>
  <c r="AG21" i="33"/>
  <c r="AF21" i="33"/>
  <c r="AE21" i="33"/>
  <c r="BN20" i="33"/>
  <c r="BE20" i="33"/>
  <c r="AV20" i="33"/>
  <c r="AM20" i="33"/>
  <c r="AJ20" i="33"/>
  <c r="AI20" i="33"/>
  <c r="AH20" i="33"/>
  <c r="AG20" i="33"/>
  <c r="AF20" i="33"/>
  <c r="AE20" i="33"/>
  <c r="BN19" i="33"/>
  <c r="BM19" i="33"/>
  <c r="BL19" i="33"/>
  <c r="BE19" i="33"/>
  <c r="BD19" i="33"/>
  <c r="BC19" i="33"/>
  <c r="AV19" i="33"/>
  <c r="AU19" i="33"/>
  <c r="AT19" i="33"/>
  <c r="AM19" i="33"/>
  <c r="AL19" i="33"/>
  <c r="AK19" i="33"/>
  <c r="AJ19" i="33"/>
  <c r="AI19" i="33"/>
  <c r="AH19" i="33"/>
  <c r="AG19" i="33"/>
  <c r="AF19" i="33"/>
  <c r="AC19" i="33"/>
  <c r="AB19" i="33"/>
  <c r="R19" i="33"/>
  <c r="M19" i="33"/>
  <c r="K19" i="33"/>
  <c r="BN18" i="33"/>
  <c r="AD18" i="33" s="1"/>
  <c r="BE18" i="33"/>
  <c r="AV18" i="33"/>
  <c r="AM18" i="33"/>
  <c r="AJ18" i="33"/>
  <c r="AI18" i="33"/>
  <c r="AH18" i="33"/>
  <c r="AG18" i="33"/>
  <c r="AF18" i="33"/>
  <c r="AE18" i="33"/>
  <c r="BN17" i="33"/>
  <c r="BE17" i="33"/>
  <c r="AV17" i="33"/>
  <c r="AM17" i="33"/>
  <c r="AJ17" i="33"/>
  <c r="AI17" i="33"/>
  <c r="AH17" i="33"/>
  <c r="AG17" i="33"/>
  <c r="AF17" i="33"/>
  <c r="AE17" i="33"/>
  <c r="BN16" i="33"/>
  <c r="BE16" i="33"/>
  <c r="AV16" i="33"/>
  <c r="AM16" i="33"/>
  <c r="AJ16" i="33"/>
  <c r="AI16" i="33"/>
  <c r="AH16" i="33"/>
  <c r="AG16" i="33"/>
  <c r="AF16" i="33"/>
  <c r="AE16" i="33"/>
  <c r="BN15" i="33"/>
  <c r="BM15" i="33"/>
  <c r="BL15" i="33"/>
  <c r="BE15" i="33"/>
  <c r="BD15" i="33"/>
  <c r="BC15" i="33"/>
  <c r="AV15" i="33"/>
  <c r="AU15" i="33"/>
  <c r="AT15" i="33"/>
  <c r="AM15" i="33"/>
  <c r="AL15" i="33"/>
  <c r="AK15" i="33"/>
  <c r="AJ15" i="33"/>
  <c r="AI15" i="33"/>
  <c r="AH15" i="33"/>
  <c r="AG15" i="33"/>
  <c r="AF15" i="33"/>
  <c r="AC15" i="33"/>
  <c r="AB15" i="33"/>
  <c r="R15" i="33"/>
  <c r="M15" i="33"/>
  <c r="K15" i="33"/>
  <c r="BN14" i="33"/>
  <c r="BE14" i="33"/>
  <c r="AV14" i="33"/>
  <c r="AM14" i="33"/>
  <c r="AD14" i="33" s="1"/>
  <c r="AJ14" i="33"/>
  <c r="AI14" i="33"/>
  <c r="AH14" i="33"/>
  <c r="AG14" i="33"/>
  <c r="AF14" i="33"/>
  <c r="AE14" i="33"/>
  <c r="BN13" i="33"/>
  <c r="BE13" i="33"/>
  <c r="AV13" i="33"/>
  <c r="AM13" i="33"/>
  <c r="AJ13" i="33"/>
  <c r="AI13" i="33"/>
  <c r="AH13" i="33"/>
  <c r="AG13" i="33"/>
  <c r="AF13" i="33"/>
  <c r="AE13" i="33"/>
  <c r="BN12" i="33"/>
  <c r="BE12" i="33"/>
  <c r="AV12" i="33"/>
  <c r="AM12" i="33"/>
  <c r="AD12" i="33" s="1"/>
  <c r="AJ12" i="33"/>
  <c r="AI12" i="33"/>
  <c r="AH12" i="33"/>
  <c r="AG12" i="33"/>
  <c r="AF12" i="33"/>
  <c r="AE12" i="33"/>
  <c r="BN11" i="33"/>
  <c r="BM11" i="33"/>
  <c r="BL11" i="33"/>
  <c r="BE11" i="33"/>
  <c r="BD11" i="33"/>
  <c r="BC11" i="33"/>
  <c r="AV11" i="33"/>
  <c r="AU11" i="33"/>
  <c r="AT11" i="33"/>
  <c r="AM11" i="33"/>
  <c r="AL11" i="33"/>
  <c r="AK11" i="33"/>
  <c r="AJ11" i="33"/>
  <c r="AI11" i="33"/>
  <c r="AH11" i="33"/>
  <c r="AG11" i="33"/>
  <c r="AF11" i="33"/>
  <c r="AC11" i="33"/>
  <c r="AB11" i="33"/>
  <c r="R11" i="33"/>
  <c r="M11" i="33"/>
  <c r="K11" i="33"/>
  <c r="BX5" i="33"/>
  <c r="BF5" i="33"/>
  <c r="AN5" i="33"/>
  <c r="W5" i="33"/>
  <c r="BX4" i="33"/>
  <c r="BF4" i="33"/>
  <c r="AN4" i="33"/>
  <c r="W4" i="33"/>
  <c r="BX3" i="33"/>
  <c r="BF3" i="33"/>
  <c r="AN3" i="33"/>
  <c r="W3" i="33"/>
  <c r="BX2" i="33"/>
  <c r="BF2" i="33"/>
  <c r="AN2" i="33"/>
  <c r="W2" i="33"/>
  <c r="AD42" i="33" l="1"/>
  <c r="AD62" i="33"/>
  <c r="AD106" i="33"/>
  <c r="AD140" i="33"/>
  <c r="AD212" i="33"/>
  <c r="AD252" i="33"/>
  <c r="AD260" i="33"/>
  <c r="AD272" i="33"/>
  <c r="AD350" i="33"/>
  <c r="AD372" i="33"/>
  <c r="AD377" i="33"/>
  <c r="AD13" i="33"/>
  <c r="AD86" i="33"/>
  <c r="AD92" i="33"/>
  <c r="AD126" i="33"/>
  <c r="AD144" i="33"/>
  <c r="AD159" i="33"/>
  <c r="AD99" i="33"/>
  <c r="AD119" i="33"/>
  <c r="AD138" i="33"/>
  <c r="AD198" i="33"/>
  <c r="AD204" i="33"/>
  <c r="AD205" i="33"/>
  <c r="AD224" i="33"/>
  <c r="AD249" i="33"/>
  <c r="AD258" i="33"/>
  <c r="AD299" i="33"/>
  <c r="AD332" i="33"/>
  <c r="AD340" i="33"/>
  <c r="AD348" i="33"/>
  <c r="AD376" i="33"/>
  <c r="AD33" i="33"/>
  <c r="AD40" i="33"/>
  <c r="AD80" i="33"/>
  <c r="AD91" i="33"/>
  <c r="AD184" i="33"/>
  <c r="AD197" i="33"/>
  <c r="AD227" i="33"/>
  <c r="AD279" i="33"/>
  <c r="AD284" i="33"/>
  <c r="AD319" i="33"/>
  <c r="AD353" i="33"/>
  <c r="AD24" i="33"/>
  <c r="AD54" i="33"/>
  <c r="AD124" i="33"/>
  <c r="AD131" i="33"/>
  <c r="AD143" i="33"/>
  <c r="AD150" i="33"/>
  <c r="AD176" i="33"/>
  <c r="AD179" i="33"/>
  <c r="AD182" i="33"/>
  <c r="AD243" i="33"/>
  <c r="AD244" i="33"/>
  <c r="AD256" i="33"/>
  <c r="AD263" i="33"/>
  <c r="AD278" i="33"/>
  <c r="AD326" i="33"/>
  <c r="AD331" i="33"/>
  <c r="AD346" i="33"/>
  <c r="AD17" i="33"/>
  <c r="AD98" i="33"/>
  <c r="AD123" i="33"/>
  <c r="AD262" i="33"/>
  <c r="AD283" i="33"/>
  <c r="AD330" i="33"/>
  <c r="AD352" i="33"/>
  <c r="AD32" i="33"/>
  <c r="AD79" i="33"/>
  <c r="AD90" i="33"/>
  <c r="AD115" i="33"/>
  <c r="AD181" i="33"/>
  <c r="AD183" i="33"/>
  <c r="AD189" i="33"/>
  <c r="AD195" i="33"/>
  <c r="AD202" i="33"/>
  <c r="AD216" i="33"/>
  <c r="AD242" i="33"/>
  <c r="AD292" i="33"/>
  <c r="AD304" i="33"/>
  <c r="AD324" i="33"/>
  <c r="AD360" i="33"/>
  <c r="AD363" i="33"/>
  <c r="AD374" i="33"/>
  <c r="AD22" i="33"/>
  <c r="AD65" i="33"/>
  <c r="AD102" i="33"/>
  <c r="AD130" i="33"/>
  <c r="AD135" i="33"/>
  <c r="AD136" i="33"/>
  <c r="AD154" i="33"/>
  <c r="AD155" i="33"/>
  <c r="AD173" i="33"/>
  <c r="AD16" i="33"/>
  <c r="AD51" i="33"/>
  <c r="AD58" i="33"/>
  <c r="AD66" i="33"/>
  <c r="AD83" i="33"/>
  <c r="AD95" i="33"/>
  <c r="AD128" i="33"/>
  <c r="AD147" i="33"/>
  <c r="AD174" i="33"/>
  <c r="AD209" i="33"/>
  <c r="AD221" i="33"/>
  <c r="AD247" i="33"/>
  <c r="AD267" i="33"/>
  <c r="AD274" i="33"/>
  <c r="AD282" i="33"/>
  <c r="AD290" i="33"/>
  <c r="AD322" i="33"/>
  <c r="AD329" i="33"/>
  <c r="AD366" i="33"/>
  <c r="AD29" i="33"/>
  <c r="AD37" i="33"/>
  <c r="AD180" i="33"/>
  <c r="AD188" i="33"/>
  <c r="AD193" i="33"/>
  <c r="AD194" i="33"/>
  <c r="AD213" i="33"/>
  <c r="AD222" i="33"/>
  <c r="AD248" i="33"/>
  <c r="AD328" i="33"/>
  <c r="AD337" i="33"/>
  <c r="AD342" i="33"/>
  <c r="AD347" i="33"/>
  <c r="AD365" i="33"/>
  <c r="AD21" i="33"/>
  <c r="AD64" i="33"/>
  <c r="AD97" i="33"/>
  <c r="AD108" i="33"/>
  <c r="AD160" i="33"/>
  <c r="AD172" i="33"/>
  <c r="AD186" i="33"/>
  <c r="AD226" i="33"/>
  <c r="AD288" i="33"/>
  <c r="AD295" i="33"/>
  <c r="AD308" i="33"/>
  <c r="AD336" i="33"/>
  <c r="AD356" i="33"/>
  <c r="AD20" i="33"/>
  <c r="AD31" i="33"/>
  <c r="AD44" i="33"/>
  <c r="AD88" i="33"/>
  <c r="AD112" i="33"/>
  <c r="AD120" i="33"/>
  <c r="AD139" i="33"/>
  <c r="AD152" i="33"/>
  <c r="AD178" i="33"/>
  <c r="AD192" i="33"/>
  <c r="AD200" i="33"/>
  <c r="AD220" i="33"/>
  <c r="AD246" i="33"/>
  <c r="AD294" i="33"/>
  <c r="AD307" i="33"/>
  <c r="AD341" i="33"/>
  <c r="AD343" i="33"/>
  <c r="BD290" i="32"/>
  <c r="AU290" i="32"/>
  <c r="AL290" i="32"/>
  <c r="AC290" i="32"/>
  <c r="Z290" i="32"/>
  <c r="Y290" i="32"/>
  <c r="X290" i="32"/>
  <c r="W290" i="32"/>
  <c r="T290" i="32" s="1"/>
  <c r="V290" i="32"/>
  <c r="U290" i="32"/>
  <c r="BD289" i="32"/>
  <c r="AU289" i="32"/>
  <c r="AL289" i="32"/>
  <c r="AC289" i="32"/>
  <c r="Z289" i="32"/>
  <c r="Y289" i="32"/>
  <c r="X289" i="32"/>
  <c r="W289" i="32"/>
  <c r="V289" i="32"/>
  <c r="T289" i="32" s="1"/>
  <c r="U289" i="32"/>
  <c r="BD288" i="32"/>
  <c r="AU288" i="32"/>
  <c r="AL288" i="32"/>
  <c r="AC288" i="32"/>
  <c r="Z288" i="32"/>
  <c r="Y288" i="32"/>
  <c r="X288" i="32"/>
  <c r="W288" i="32"/>
  <c r="V288" i="32"/>
  <c r="U288" i="32"/>
  <c r="BD287" i="32"/>
  <c r="BC287" i="32"/>
  <c r="BB287" i="32"/>
  <c r="AU287" i="32"/>
  <c r="AT287" i="32"/>
  <c r="AS287" i="32"/>
  <c r="AL287" i="32"/>
  <c r="AK287" i="32"/>
  <c r="AJ287" i="32"/>
  <c r="AC287" i="32"/>
  <c r="AB287" i="32"/>
  <c r="AA287" i="32"/>
  <c r="Z287" i="32"/>
  <c r="Y287" i="32"/>
  <c r="X287" i="32"/>
  <c r="W287" i="32"/>
  <c r="V287" i="32"/>
  <c r="U287" i="32"/>
  <c r="S287" i="32"/>
  <c r="R287" i="32"/>
  <c r="G287" i="32"/>
  <c r="E287" i="32"/>
  <c r="BD286" i="32"/>
  <c r="AU286" i="32"/>
  <c r="AL286" i="32"/>
  <c r="AC286" i="32"/>
  <c r="Z286" i="32"/>
  <c r="Y286" i="32"/>
  <c r="X286" i="32"/>
  <c r="W286" i="32"/>
  <c r="V286" i="32"/>
  <c r="T286" i="32" s="1"/>
  <c r="U286" i="32"/>
  <c r="BD285" i="32"/>
  <c r="AU285" i="32"/>
  <c r="AL285" i="32"/>
  <c r="AC285" i="32"/>
  <c r="Z285" i="32"/>
  <c r="Y285" i="32"/>
  <c r="X285" i="32"/>
  <c r="W285" i="32"/>
  <c r="V285" i="32"/>
  <c r="U285" i="32"/>
  <c r="BD284" i="32"/>
  <c r="AU284" i="32"/>
  <c r="AL284" i="32"/>
  <c r="AC284" i="32"/>
  <c r="Z284" i="32"/>
  <c r="Y284" i="32"/>
  <c r="X284" i="32"/>
  <c r="W284" i="32"/>
  <c r="V284" i="32"/>
  <c r="U284" i="32"/>
  <c r="BD283" i="32"/>
  <c r="BC283" i="32"/>
  <c r="BB283" i="32"/>
  <c r="AU283" i="32"/>
  <c r="AT283" i="32"/>
  <c r="AS283" i="32"/>
  <c r="AL283" i="32"/>
  <c r="AK283" i="32"/>
  <c r="AJ283" i="32"/>
  <c r="AC283" i="32"/>
  <c r="AB283" i="32"/>
  <c r="AA283" i="32"/>
  <c r="Z283" i="32"/>
  <c r="Y283" i="32"/>
  <c r="X283" i="32"/>
  <c r="W283" i="32"/>
  <c r="V283" i="32"/>
  <c r="U283" i="32"/>
  <c r="S283" i="32"/>
  <c r="R283" i="32"/>
  <c r="G283" i="32"/>
  <c r="E283" i="32"/>
  <c r="BD282" i="32"/>
  <c r="AU282" i="32"/>
  <c r="AL282" i="32"/>
  <c r="AC282" i="32"/>
  <c r="Z282" i="32"/>
  <c r="Y282" i="32"/>
  <c r="X282" i="32"/>
  <c r="W282" i="32"/>
  <c r="V282" i="32"/>
  <c r="U282" i="32"/>
  <c r="BD281" i="32"/>
  <c r="AU281" i="32"/>
  <c r="AL281" i="32"/>
  <c r="AC281" i="32"/>
  <c r="Z281" i="32"/>
  <c r="Y281" i="32"/>
  <c r="X281" i="32"/>
  <c r="W281" i="32"/>
  <c r="V281" i="32"/>
  <c r="U281" i="32"/>
  <c r="BD280" i="32"/>
  <c r="AU280" i="32"/>
  <c r="AL280" i="32"/>
  <c r="AC280" i="32"/>
  <c r="Z280" i="32"/>
  <c r="Y280" i="32"/>
  <c r="X280" i="32"/>
  <c r="W280" i="32"/>
  <c r="V280" i="32"/>
  <c r="U280" i="32"/>
  <c r="BD279" i="32"/>
  <c r="BC279" i="32"/>
  <c r="BB279" i="32"/>
  <c r="AU279" i="32"/>
  <c r="AT279" i="32"/>
  <c r="AS279" i="32"/>
  <c r="AL279" i="32"/>
  <c r="AK279" i="32"/>
  <c r="AJ279" i="32"/>
  <c r="AC279" i="32"/>
  <c r="AB279" i="32"/>
  <c r="AA279" i="32"/>
  <c r="Z279" i="32"/>
  <c r="Y279" i="32"/>
  <c r="X279" i="32"/>
  <c r="W279" i="32"/>
  <c r="V279" i="32"/>
  <c r="U279" i="32"/>
  <c r="S279" i="32"/>
  <c r="R279" i="32"/>
  <c r="G279" i="32"/>
  <c r="E279" i="32"/>
  <c r="BD278" i="32"/>
  <c r="AU278" i="32"/>
  <c r="AL278" i="32"/>
  <c r="AC278" i="32"/>
  <c r="Z278" i="32"/>
  <c r="Y278" i="32"/>
  <c r="X278" i="32"/>
  <c r="T278" i="32" s="1"/>
  <c r="W278" i="32"/>
  <c r="V278" i="32"/>
  <c r="U278" i="32"/>
  <c r="BD277" i="32"/>
  <c r="AU277" i="32"/>
  <c r="AL277" i="32"/>
  <c r="AC277" i="32"/>
  <c r="Z277" i="32"/>
  <c r="Y277" i="32"/>
  <c r="X277" i="32"/>
  <c r="W277" i="32"/>
  <c r="V277" i="32"/>
  <c r="U277" i="32"/>
  <c r="BD276" i="32"/>
  <c r="AU276" i="32"/>
  <c r="AL276" i="32"/>
  <c r="AC276" i="32"/>
  <c r="Z276" i="32"/>
  <c r="Y276" i="32"/>
  <c r="X276" i="32"/>
  <c r="W276" i="32"/>
  <c r="V276" i="32"/>
  <c r="U276" i="32"/>
  <c r="T276" i="32" s="1"/>
  <c r="BD275" i="32"/>
  <c r="BC275" i="32"/>
  <c r="BB275" i="32"/>
  <c r="AU275" i="32"/>
  <c r="AT275" i="32"/>
  <c r="AS275" i="32"/>
  <c r="AL275" i="32"/>
  <c r="AK275" i="32"/>
  <c r="AJ275" i="32"/>
  <c r="AC275" i="32"/>
  <c r="AB275" i="32"/>
  <c r="AA275" i="32"/>
  <c r="Z275" i="32"/>
  <c r="Y275" i="32"/>
  <c r="X275" i="32"/>
  <c r="W275" i="32"/>
  <c r="V275" i="32"/>
  <c r="U275" i="32"/>
  <c r="T275" i="32" s="1"/>
  <c r="S275" i="32"/>
  <c r="R275" i="32"/>
  <c r="G275" i="32"/>
  <c r="E275" i="32"/>
  <c r="BD274" i="32"/>
  <c r="AU274" i="32"/>
  <c r="AL274" i="32"/>
  <c r="AC274" i="32"/>
  <c r="Z274" i="32"/>
  <c r="Y274" i="32"/>
  <c r="X274" i="32"/>
  <c r="W274" i="32"/>
  <c r="V274" i="32"/>
  <c r="U274" i="32"/>
  <c r="BD273" i="32"/>
  <c r="AU273" i="32"/>
  <c r="AL273" i="32"/>
  <c r="AC273" i="32"/>
  <c r="Z273" i="32"/>
  <c r="Y273" i="32"/>
  <c r="X273" i="32"/>
  <c r="W273" i="32"/>
  <c r="V273" i="32"/>
  <c r="U273" i="32"/>
  <c r="T273" i="32" s="1"/>
  <c r="BD272" i="32"/>
  <c r="AU272" i="32"/>
  <c r="AL272" i="32"/>
  <c r="AC272" i="32"/>
  <c r="Z272" i="32"/>
  <c r="Y272" i="32"/>
  <c r="T272" i="32" s="1"/>
  <c r="X272" i="32"/>
  <c r="W272" i="32"/>
  <c r="V272" i="32"/>
  <c r="U272" i="32"/>
  <c r="BD271" i="32"/>
  <c r="BC271" i="32"/>
  <c r="BB271" i="32"/>
  <c r="AU271" i="32"/>
  <c r="AT271" i="32"/>
  <c r="AS271" i="32"/>
  <c r="AL271" i="32"/>
  <c r="AK271" i="32"/>
  <c r="AJ271" i="32"/>
  <c r="AC271" i="32"/>
  <c r="AB271" i="32"/>
  <c r="AA271" i="32"/>
  <c r="Z271" i="32"/>
  <c r="Y271" i="32"/>
  <c r="X271" i="32"/>
  <c r="W271" i="32"/>
  <c r="V271" i="32"/>
  <c r="U271" i="32"/>
  <c r="S271" i="32"/>
  <c r="R271" i="32"/>
  <c r="G271" i="32"/>
  <c r="E271" i="32"/>
  <c r="BD270" i="32"/>
  <c r="AU270" i="32"/>
  <c r="AL270" i="32"/>
  <c r="AC270" i="32"/>
  <c r="Z270" i="32"/>
  <c r="Y270" i="32"/>
  <c r="X270" i="32"/>
  <c r="W270" i="32"/>
  <c r="V270" i="32"/>
  <c r="U270" i="32"/>
  <c r="BD269" i="32"/>
  <c r="AU269" i="32"/>
  <c r="AL269" i="32"/>
  <c r="AC269" i="32"/>
  <c r="Z269" i="32"/>
  <c r="Y269" i="32"/>
  <c r="X269" i="32"/>
  <c r="W269" i="32"/>
  <c r="V269" i="32"/>
  <c r="U269" i="32"/>
  <c r="BD268" i="32"/>
  <c r="AU268" i="32"/>
  <c r="AL268" i="32"/>
  <c r="AC268" i="32"/>
  <c r="Z268" i="32"/>
  <c r="Y268" i="32"/>
  <c r="X268" i="32"/>
  <c r="W268" i="32"/>
  <c r="V268" i="32"/>
  <c r="U268" i="32"/>
  <c r="BD267" i="32"/>
  <c r="BC267" i="32"/>
  <c r="BB267" i="32"/>
  <c r="AU267" i="32"/>
  <c r="AT267" i="32"/>
  <c r="AS267" i="32"/>
  <c r="AL267" i="32"/>
  <c r="AK267" i="32"/>
  <c r="AJ267" i="32"/>
  <c r="AC267" i="32"/>
  <c r="AB267" i="32"/>
  <c r="AA267" i="32"/>
  <c r="Z267" i="32"/>
  <c r="Y267" i="32"/>
  <c r="X267" i="32"/>
  <c r="W267" i="32"/>
  <c r="T267" i="32" s="1"/>
  <c r="V267" i="32"/>
  <c r="U267" i="32"/>
  <c r="S267" i="32"/>
  <c r="R267" i="32"/>
  <c r="G267" i="32"/>
  <c r="E267" i="32"/>
  <c r="BD266" i="32"/>
  <c r="AU266" i="32"/>
  <c r="AL266" i="32"/>
  <c r="AC266" i="32"/>
  <c r="Z266" i="32"/>
  <c r="Y266" i="32"/>
  <c r="X266" i="32"/>
  <c r="W266" i="32"/>
  <c r="V266" i="32"/>
  <c r="U266" i="32"/>
  <c r="T266" i="32"/>
  <c r="BD265" i="32"/>
  <c r="AU265" i="32"/>
  <c r="AL265" i="32"/>
  <c r="AC265" i="32"/>
  <c r="Z265" i="32"/>
  <c r="Y265" i="32"/>
  <c r="X265" i="32"/>
  <c r="W265" i="32"/>
  <c r="V265" i="32"/>
  <c r="U265" i="32"/>
  <c r="BD264" i="32"/>
  <c r="AU264" i="32"/>
  <c r="AL264" i="32"/>
  <c r="AC264" i="32"/>
  <c r="Z264" i="32"/>
  <c r="Y264" i="32"/>
  <c r="X264" i="32"/>
  <c r="W264" i="32"/>
  <c r="V264" i="32"/>
  <c r="U264" i="32"/>
  <c r="BD263" i="32"/>
  <c r="BC263" i="32"/>
  <c r="BB263" i="32"/>
  <c r="AU263" i="32"/>
  <c r="AT263" i="32"/>
  <c r="AS263" i="32"/>
  <c r="AL263" i="32"/>
  <c r="AK263" i="32"/>
  <c r="AJ263" i="32"/>
  <c r="AC263" i="32"/>
  <c r="AB263" i="32"/>
  <c r="AA263" i="32"/>
  <c r="Z263" i="32"/>
  <c r="Y263" i="32"/>
  <c r="X263" i="32"/>
  <c r="W263" i="32"/>
  <c r="V263" i="32"/>
  <c r="U263" i="32"/>
  <c r="S263" i="32"/>
  <c r="R263" i="32"/>
  <c r="G263" i="32"/>
  <c r="E263" i="32"/>
  <c r="BD262" i="32"/>
  <c r="AU262" i="32"/>
  <c r="AL262" i="32"/>
  <c r="AC262" i="32"/>
  <c r="Z262" i="32"/>
  <c r="Y262" i="32"/>
  <c r="X262" i="32"/>
  <c r="W262" i="32"/>
  <c r="V262" i="32"/>
  <c r="U262" i="32"/>
  <c r="BD261" i="32"/>
  <c r="AU261" i="32"/>
  <c r="AL261" i="32"/>
  <c r="AC261" i="32"/>
  <c r="Z261" i="32"/>
  <c r="Y261" i="32"/>
  <c r="X261" i="32"/>
  <c r="W261" i="32"/>
  <c r="V261" i="32"/>
  <c r="U261" i="32"/>
  <c r="BD260" i="32"/>
  <c r="BC260" i="32"/>
  <c r="BB260" i="32"/>
  <c r="AU260" i="32"/>
  <c r="AT260" i="32"/>
  <c r="AS260" i="32"/>
  <c r="AL260" i="32"/>
  <c r="AK260" i="32"/>
  <c r="AJ260" i="32"/>
  <c r="AC260" i="32"/>
  <c r="AB260" i="32"/>
  <c r="AA260" i="32"/>
  <c r="Z260" i="32"/>
  <c r="Y260" i="32"/>
  <c r="X260" i="32"/>
  <c r="W260" i="32"/>
  <c r="V260" i="32"/>
  <c r="U260" i="32"/>
  <c r="S260" i="32"/>
  <c r="R260" i="32"/>
  <c r="G260" i="32"/>
  <c r="E260" i="32"/>
  <c r="BD259" i="32"/>
  <c r="AU259" i="32"/>
  <c r="AL259" i="32"/>
  <c r="AC259" i="32"/>
  <c r="Z259" i="32"/>
  <c r="Y259" i="32"/>
  <c r="X259" i="32"/>
  <c r="W259" i="32"/>
  <c r="V259" i="32"/>
  <c r="U259" i="32"/>
  <c r="BD258" i="32"/>
  <c r="AU258" i="32"/>
  <c r="AL258" i="32"/>
  <c r="AC258" i="32"/>
  <c r="Z258" i="32"/>
  <c r="Y258" i="32"/>
  <c r="X258" i="32"/>
  <c r="W258" i="32"/>
  <c r="T258" i="32" s="1"/>
  <c r="V258" i="32"/>
  <c r="U258" i="32"/>
  <c r="BD257" i="32"/>
  <c r="BC257" i="32"/>
  <c r="BB257" i="32"/>
  <c r="AU257" i="32"/>
  <c r="AT257" i="32"/>
  <c r="AS257" i="32"/>
  <c r="AL257" i="32"/>
  <c r="AK257" i="32"/>
  <c r="AJ257" i="32"/>
  <c r="AC257" i="32"/>
  <c r="AB257" i="32"/>
  <c r="AA257" i="32"/>
  <c r="Z257" i="32"/>
  <c r="Y257" i="32"/>
  <c r="X257" i="32"/>
  <c r="W257" i="32"/>
  <c r="V257" i="32"/>
  <c r="U257" i="32"/>
  <c r="S257" i="32"/>
  <c r="R257" i="32"/>
  <c r="G257" i="32"/>
  <c r="E257" i="32"/>
  <c r="BD256" i="32"/>
  <c r="AU256" i="32"/>
  <c r="AL256" i="32"/>
  <c r="AC256" i="32"/>
  <c r="Z256" i="32"/>
  <c r="Y256" i="32"/>
  <c r="X256" i="32"/>
  <c r="W256" i="32"/>
  <c r="V256" i="32"/>
  <c r="U256" i="32"/>
  <c r="BD255" i="32"/>
  <c r="AU255" i="32"/>
  <c r="AL255" i="32"/>
  <c r="AC255" i="32"/>
  <c r="Z255" i="32"/>
  <c r="Y255" i="32"/>
  <c r="X255" i="32"/>
  <c r="W255" i="32"/>
  <c r="V255" i="32"/>
  <c r="U255" i="32"/>
  <c r="BD254" i="32"/>
  <c r="AU254" i="32"/>
  <c r="AL254" i="32"/>
  <c r="AC254" i="32"/>
  <c r="Z254" i="32"/>
  <c r="Y254" i="32"/>
  <c r="X254" i="32"/>
  <c r="W254" i="32"/>
  <c r="V254" i="32"/>
  <c r="U254" i="32"/>
  <c r="T254" i="32" s="1"/>
  <c r="BD253" i="32"/>
  <c r="BC253" i="32"/>
  <c r="BB253" i="32"/>
  <c r="AU253" i="32"/>
  <c r="AT253" i="32"/>
  <c r="AS253" i="32"/>
  <c r="AL253" i="32"/>
  <c r="AK253" i="32"/>
  <c r="AJ253" i="32"/>
  <c r="AC253" i="32"/>
  <c r="AB253" i="32"/>
  <c r="AA253" i="32"/>
  <c r="Z253" i="32"/>
  <c r="Y253" i="32"/>
  <c r="X253" i="32"/>
  <c r="W253" i="32"/>
  <c r="V253" i="32"/>
  <c r="U253" i="32"/>
  <c r="S253" i="32"/>
  <c r="R253" i="32"/>
  <c r="G253" i="32"/>
  <c r="E253" i="32"/>
  <c r="BD252" i="32"/>
  <c r="AU252" i="32"/>
  <c r="AL252" i="32"/>
  <c r="AC252" i="32"/>
  <c r="Z252" i="32"/>
  <c r="Y252" i="32"/>
  <c r="X252" i="32"/>
  <c r="W252" i="32"/>
  <c r="V252" i="32"/>
  <c r="U252" i="32"/>
  <c r="BD251" i="32"/>
  <c r="AU251" i="32"/>
  <c r="AL251" i="32"/>
  <c r="AC251" i="32"/>
  <c r="Z251" i="32"/>
  <c r="Y251" i="32"/>
  <c r="X251" i="32"/>
  <c r="W251" i="32"/>
  <c r="V251" i="32"/>
  <c r="T251" i="32" s="1"/>
  <c r="U251" i="32"/>
  <c r="BD250" i="32"/>
  <c r="AU250" i="32"/>
  <c r="AL250" i="32"/>
  <c r="AC250" i="32"/>
  <c r="Z250" i="32"/>
  <c r="Y250" i="32"/>
  <c r="X250" i="32"/>
  <c r="W250" i="32"/>
  <c r="V250" i="32"/>
  <c r="U250" i="32"/>
  <c r="BD249" i="32"/>
  <c r="BC249" i="32"/>
  <c r="BB249" i="32"/>
  <c r="AU249" i="32"/>
  <c r="AT249" i="32"/>
  <c r="AS249" i="32"/>
  <c r="AL249" i="32"/>
  <c r="AK249" i="32"/>
  <c r="AJ249" i="32"/>
  <c r="AC249" i="32"/>
  <c r="AB249" i="32"/>
  <c r="AA249" i="32"/>
  <c r="Z249" i="32"/>
  <c r="Y249" i="32"/>
  <c r="X249" i="32"/>
  <c r="W249" i="32"/>
  <c r="V249" i="32"/>
  <c r="U249" i="32"/>
  <c r="T249" i="32" s="1"/>
  <c r="S249" i="32"/>
  <c r="R249" i="32"/>
  <c r="G249" i="32"/>
  <c r="E249" i="32"/>
  <c r="BD248" i="32"/>
  <c r="AU248" i="32"/>
  <c r="AL248" i="32"/>
  <c r="AC248" i="32"/>
  <c r="Z248" i="32"/>
  <c r="Y248" i="32"/>
  <c r="X248" i="32"/>
  <c r="W248" i="32"/>
  <c r="V248" i="32"/>
  <c r="U248" i="32"/>
  <c r="BD247" i="32"/>
  <c r="AU247" i="32"/>
  <c r="AL247" i="32"/>
  <c r="AC247" i="32"/>
  <c r="Z247" i="32"/>
  <c r="Y247" i="32"/>
  <c r="X247" i="32"/>
  <c r="W247" i="32"/>
  <c r="V247" i="32"/>
  <c r="U247" i="32"/>
  <c r="T247" i="32" s="1"/>
  <c r="BD246" i="32"/>
  <c r="AU246" i="32"/>
  <c r="AL246" i="32"/>
  <c r="AC246" i="32"/>
  <c r="Z246" i="32"/>
  <c r="Y246" i="32"/>
  <c r="X246" i="32"/>
  <c r="W246" i="32"/>
  <c r="V246" i="32"/>
  <c r="U246" i="32"/>
  <c r="BD245" i="32"/>
  <c r="BC245" i="32"/>
  <c r="BB245" i="32"/>
  <c r="AU245" i="32"/>
  <c r="AT245" i="32"/>
  <c r="AS245" i="32"/>
  <c r="AL245" i="32"/>
  <c r="AK245" i="32"/>
  <c r="AJ245" i="32"/>
  <c r="AC245" i="32"/>
  <c r="AB245" i="32"/>
  <c r="AA245" i="32"/>
  <c r="Z245" i="32"/>
  <c r="Y245" i="32"/>
  <c r="X245" i="32"/>
  <c r="W245" i="32"/>
  <c r="V245" i="32"/>
  <c r="U245" i="32"/>
  <c r="S245" i="32"/>
  <c r="R245" i="32"/>
  <c r="G245" i="32"/>
  <c r="E245" i="32"/>
  <c r="BD244" i="32"/>
  <c r="AU244" i="32"/>
  <c r="AL244" i="32"/>
  <c r="AC244" i="32"/>
  <c r="Z244" i="32"/>
  <c r="Y244" i="32"/>
  <c r="X244" i="32"/>
  <c r="W244" i="32"/>
  <c r="V244" i="32"/>
  <c r="U244" i="32"/>
  <c r="T244" i="32" s="1"/>
  <c r="BD243" i="32"/>
  <c r="AU243" i="32"/>
  <c r="AL243" i="32"/>
  <c r="AC243" i="32"/>
  <c r="Z243" i="32"/>
  <c r="Y243" i="32"/>
  <c r="X243" i="32"/>
  <c r="W243" i="32"/>
  <c r="V243" i="32"/>
  <c r="U243" i="32"/>
  <c r="T243" i="32" s="1"/>
  <c r="BD242" i="32"/>
  <c r="AU242" i="32"/>
  <c r="AL242" i="32"/>
  <c r="AC242" i="32"/>
  <c r="Z242" i="32"/>
  <c r="Y242" i="32"/>
  <c r="X242" i="32"/>
  <c r="T242" i="32" s="1"/>
  <c r="W242" i="32"/>
  <c r="V242" i="32"/>
  <c r="U242" i="32"/>
  <c r="BD241" i="32"/>
  <c r="BC241" i="32"/>
  <c r="BB241" i="32"/>
  <c r="AU241" i="32"/>
  <c r="AT241" i="32"/>
  <c r="AS241" i="32"/>
  <c r="AL241" i="32"/>
  <c r="AK241" i="32"/>
  <c r="AJ241" i="32"/>
  <c r="AC241" i="32"/>
  <c r="AB241" i="32"/>
  <c r="AA241" i="32"/>
  <c r="Z241" i="32"/>
  <c r="Y241" i="32"/>
  <c r="X241" i="32"/>
  <c r="W241" i="32"/>
  <c r="V241" i="32"/>
  <c r="U241" i="32"/>
  <c r="S241" i="32"/>
  <c r="R241" i="32"/>
  <c r="G241" i="32"/>
  <c r="E241" i="32"/>
  <c r="BD240" i="32"/>
  <c r="AU240" i="32"/>
  <c r="AL240" i="32"/>
  <c r="AC240" i="32"/>
  <c r="Z240" i="32"/>
  <c r="Y240" i="32"/>
  <c r="X240" i="32"/>
  <c r="W240" i="32"/>
  <c r="V240" i="32"/>
  <c r="U240" i="32"/>
  <c r="T240" i="32" s="1"/>
  <c r="BD239" i="32"/>
  <c r="AU239" i="32"/>
  <c r="AL239" i="32"/>
  <c r="AC239" i="32"/>
  <c r="Z239" i="32"/>
  <c r="Y239" i="32"/>
  <c r="X239" i="32"/>
  <c r="W239" i="32"/>
  <c r="V239" i="32"/>
  <c r="U239" i="32"/>
  <c r="T239" i="32" s="1"/>
  <c r="BD238" i="32"/>
  <c r="AU238" i="32"/>
  <c r="AL238" i="32"/>
  <c r="AC238" i="32"/>
  <c r="Z238" i="32"/>
  <c r="Y238" i="32"/>
  <c r="X238" i="32"/>
  <c r="W238" i="32"/>
  <c r="V238" i="32"/>
  <c r="U238" i="32"/>
  <c r="BD237" i="32"/>
  <c r="BC237" i="32"/>
  <c r="BB237" i="32"/>
  <c r="AU237" i="32"/>
  <c r="AT237" i="32"/>
  <c r="AS237" i="32"/>
  <c r="AL237" i="32"/>
  <c r="AK237" i="32"/>
  <c r="AJ237" i="32"/>
  <c r="AC237" i="32"/>
  <c r="AB237" i="32"/>
  <c r="AA237" i="32"/>
  <c r="Z237" i="32"/>
  <c r="Y237" i="32"/>
  <c r="X237" i="32"/>
  <c r="W237" i="32"/>
  <c r="V237" i="32"/>
  <c r="U237" i="32"/>
  <c r="S237" i="32"/>
  <c r="R237" i="32"/>
  <c r="G237" i="32"/>
  <c r="E237" i="32"/>
  <c r="BD236" i="32"/>
  <c r="AU236" i="32"/>
  <c r="AL236" i="32"/>
  <c r="AC236" i="32"/>
  <c r="Z236" i="32"/>
  <c r="Y236" i="32"/>
  <c r="X236" i="32"/>
  <c r="W236" i="32"/>
  <c r="V236" i="32"/>
  <c r="U236" i="32"/>
  <c r="BD235" i="32"/>
  <c r="AU235" i="32"/>
  <c r="AL235" i="32"/>
  <c r="AC235" i="32"/>
  <c r="Z235" i="32"/>
  <c r="Y235" i="32"/>
  <c r="X235" i="32"/>
  <c r="W235" i="32"/>
  <c r="V235" i="32"/>
  <c r="U235" i="32"/>
  <c r="BD234" i="32"/>
  <c r="AU234" i="32"/>
  <c r="AL234" i="32"/>
  <c r="AC234" i="32"/>
  <c r="Z234" i="32"/>
  <c r="Y234" i="32"/>
  <c r="X234" i="32"/>
  <c r="W234" i="32"/>
  <c r="V234" i="32"/>
  <c r="U234" i="32"/>
  <c r="BD233" i="32"/>
  <c r="BC233" i="32"/>
  <c r="BB233" i="32"/>
  <c r="AU233" i="32"/>
  <c r="AT233" i="32"/>
  <c r="AS233" i="32"/>
  <c r="AL233" i="32"/>
  <c r="AK233" i="32"/>
  <c r="AJ233" i="32"/>
  <c r="AC233" i="32"/>
  <c r="AB233" i="32"/>
  <c r="AA233" i="32"/>
  <c r="Z233" i="32"/>
  <c r="Y233" i="32"/>
  <c r="X233" i="32"/>
  <c r="W233" i="32"/>
  <c r="V233" i="32"/>
  <c r="T233" i="32" s="1"/>
  <c r="U233" i="32"/>
  <c r="S233" i="32"/>
  <c r="R233" i="32"/>
  <c r="G233" i="32"/>
  <c r="E233" i="32"/>
  <c r="BD232" i="32"/>
  <c r="AU232" i="32"/>
  <c r="AL232" i="32"/>
  <c r="AC232" i="32"/>
  <c r="Z232" i="32"/>
  <c r="Y232" i="32"/>
  <c r="X232" i="32"/>
  <c r="W232" i="32"/>
  <c r="V232" i="32"/>
  <c r="U232" i="32"/>
  <c r="BD231" i="32"/>
  <c r="AU231" i="32"/>
  <c r="AL231" i="32"/>
  <c r="AC231" i="32"/>
  <c r="Z231" i="32"/>
  <c r="Y231" i="32"/>
  <c r="X231" i="32"/>
  <c r="W231" i="32"/>
  <c r="V231" i="32"/>
  <c r="T231" i="32" s="1"/>
  <c r="U231" i="32"/>
  <c r="BD230" i="32"/>
  <c r="AU230" i="32"/>
  <c r="AL230" i="32"/>
  <c r="AC230" i="32"/>
  <c r="Z230" i="32"/>
  <c r="Y230" i="32"/>
  <c r="X230" i="32"/>
  <c r="W230" i="32"/>
  <c r="V230" i="32"/>
  <c r="U230" i="32"/>
  <c r="T230" i="32" s="1"/>
  <c r="BD229" i="32"/>
  <c r="BC229" i="32"/>
  <c r="BB229" i="32"/>
  <c r="AU229" i="32"/>
  <c r="AT229" i="32"/>
  <c r="AS229" i="32"/>
  <c r="AL229" i="32"/>
  <c r="AK229" i="32"/>
  <c r="AJ229" i="32"/>
  <c r="AC229" i="32"/>
  <c r="AB229" i="32"/>
  <c r="AA229" i="32"/>
  <c r="Z229" i="32"/>
  <c r="Y229" i="32"/>
  <c r="X229" i="32"/>
  <c r="W229" i="32"/>
  <c r="V229" i="32"/>
  <c r="U229" i="32"/>
  <c r="S229" i="32"/>
  <c r="R229" i="32"/>
  <c r="G229" i="32"/>
  <c r="BD228" i="32"/>
  <c r="AU228" i="32"/>
  <c r="AL228" i="32"/>
  <c r="AC228" i="32"/>
  <c r="Z228" i="32"/>
  <c r="Y228" i="32"/>
  <c r="X228" i="32"/>
  <c r="W228" i="32"/>
  <c r="V228" i="32"/>
  <c r="U228" i="32"/>
  <c r="BD227" i="32"/>
  <c r="AU227" i="32"/>
  <c r="AL227" i="32"/>
  <c r="AC227" i="32"/>
  <c r="Z227" i="32"/>
  <c r="Y227" i="32"/>
  <c r="X227" i="32"/>
  <c r="W227" i="32"/>
  <c r="V227" i="32"/>
  <c r="U227" i="32"/>
  <c r="T227" i="32" s="1"/>
  <c r="BD226" i="32"/>
  <c r="AU226" i="32"/>
  <c r="AL226" i="32"/>
  <c r="AC226" i="32"/>
  <c r="Z226" i="32"/>
  <c r="Y226" i="32"/>
  <c r="X226" i="32"/>
  <c r="W226" i="32"/>
  <c r="V226" i="32"/>
  <c r="U226" i="32"/>
  <c r="BD225" i="32"/>
  <c r="BC225" i="32"/>
  <c r="BB225" i="32"/>
  <c r="AU225" i="32"/>
  <c r="AT225" i="32"/>
  <c r="AS225" i="32"/>
  <c r="AL225" i="32"/>
  <c r="AK225" i="32"/>
  <c r="AJ225" i="32"/>
  <c r="AC225" i="32"/>
  <c r="AB225" i="32"/>
  <c r="AA225" i="32"/>
  <c r="Z225" i="32"/>
  <c r="Y225" i="32"/>
  <c r="X225" i="32"/>
  <c r="W225" i="32"/>
  <c r="V225" i="32"/>
  <c r="U225" i="32"/>
  <c r="S225" i="32"/>
  <c r="R225" i="32"/>
  <c r="G225" i="32"/>
  <c r="E225" i="32"/>
  <c r="BD224" i="32"/>
  <c r="AU224" i="32"/>
  <c r="AL224" i="32"/>
  <c r="AC224" i="32"/>
  <c r="Z224" i="32"/>
  <c r="Y224" i="32"/>
  <c r="X224" i="32"/>
  <c r="W224" i="32"/>
  <c r="V224" i="32"/>
  <c r="U224" i="32"/>
  <c r="T224" i="32" s="1"/>
  <c r="BD223" i="32"/>
  <c r="AU223" i="32"/>
  <c r="AL223" i="32"/>
  <c r="AC223" i="32"/>
  <c r="Z223" i="32"/>
  <c r="Y223" i="32"/>
  <c r="X223" i="32"/>
  <c r="W223" i="32"/>
  <c r="V223" i="32"/>
  <c r="U223" i="32"/>
  <c r="BD222" i="32"/>
  <c r="AU222" i="32"/>
  <c r="AL222" i="32"/>
  <c r="AC222" i="32"/>
  <c r="Z222" i="32"/>
  <c r="Y222" i="32"/>
  <c r="X222" i="32"/>
  <c r="W222" i="32"/>
  <c r="V222" i="32"/>
  <c r="U222" i="32"/>
  <c r="BD221" i="32"/>
  <c r="BC221" i="32"/>
  <c r="BB221" i="32"/>
  <c r="AU221" i="32"/>
  <c r="AT221" i="32"/>
  <c r="AS221" i="32"/>
  <c r="AL221" i="32"/>
  <c r="AK221" i="32"/>
  <c r="AJ221" i="32"/>
  <c r="AC221" i="32"/>
  <c r="AB221" i="32"/>
  <c r="AA221" i="32"/>
  <c r="Z221" i="32"/>
  <c r="Y221" i="32"/>
  <c r="X221" i="32"/>
  <c r="W221" i="32"/>
  <c r="V221" i="32"/>
  <c r="U221" i="32"/>
  <c r="S221" i="32"/>
  <c r="R221" i="32"/>
  <c r="G221" i="32"/>
  <c r="E221" i="32"/>
  <c r="BD220" i="32"/>
  <c r="AU220" i="32"/>
  <c r="AL220" i="32"/>
  <c r="AC220" i="32"/>
  <c r="Z220" i="32"/>
  <c r="Y220" i="32"/>
  <c r="T220" i="32" s="1"/>
  <c r="X220" i="32"/>
  <c r="W220" i="32"/>
  <c r="V220" i="32"/>
  <c r="U220" i="32"/>
  <c r="BD219" i="32"/>
  <c r="AU219" i="32"/>
  <c r="AL219" i="32"/>
  <c r="AC219" i="32"/>
  <c r="Z219" i="32"/>
  <c r="Y219" i="32"/>
  <c r="X219" i="32"/>
  <c r="T219" i="32" s="1"/>
  <c r="W219" i="32"/>
  <c r="V219" i="32"/>
  <c r="U219" i="32"/>
  <c r="BD218" i="32"/>
  <c r="AU218" i="32"/>
  <c r="AL218" i="32"/>
  <c r="AC218" i="32"/>
  <c r="Z218" i="32"/>
  <c r="Y218" i="32"/>
  <c r="X218" i="32"/>
  <c r="W218" i="32"/>
  <c r="V218" i="32"/>
  <c r="U218" i="32"/>
  <c r="BD217" i="32"/>
  <c r="BC217" i="32"/>
  <c r="BB217" i="32"/>
  <c r="AU217" i="32"/>
  <c r="AT217" i="32"/>
  <c r="AS217" i="32"/>
  <c r="AL217" i="32"/>
  <c r="AK217" i="32"/>
  <c r="AJ217" i="32"/>
  <c r="AC217" i="32"/>
  <c r="AB217" i="32"/>
  <c r="AA217" i="32"/>
  <c r="Z217" i="32"/>
  <c r="Y217" i="32"/>
  <c r="X217" i="32"/>
  <c r="W217" i="32"/>
  <c r="V217" i="32"/>
  <c r="U217" i="32"/>
  <c r="S217" i="32"/>
  <c r="R217" i="32"/>
  <c r="G217" i="32"/>
  <c r="E217" i="32"/>
  <c r="BD216" i="32"/>
  <c r="AU216" i="32"/>
  <c r="AL216" i="32"/>
  <c r="AC216" i="32"/>
  <c r="Z216" i="32"/>
  <c r="Y216" i="32"/>
  <c r="X216" i="32"/>
  <c r="W216" i="32"/>
  <c r="V216" i="32"/>
  <c r="U216" i="32"/>
  <c r="BD215" i="32"/>
  <c r="AU215" i="32"/>
  <c r="AL215" i="32"/>
  <c r="AC215" i="32"/>
  <c r="Z215" i="32"/>
  <c r="Y215" i="32"/>
  <c r="X215" i="32"/>
  <c r="W215" i="32"/>
  <c r="V215" i="32"/>
  <c r="U215" i="32"/>
  <c r="BD214" i="32"/>
  <c r="AU214" i="32"/>
  <c r="AL214" i="32"/>
  <c r="AC214" i="32"/>
  <c r="Z214" i="32"/>
  <c r="Y214" i="32"/>
  <c r="X214" i="32"/>
  <c r="W214" i="32"/>
  <c r="V214" i="32"/>
  <c r="U214" i="32"/>
  <c r="BD213" i="32"/>
  <c r="BC213" i="32"/>
  <c r="BB213" i="32"/>
  <c r="AU213" i="32"/>
  <c r="AT213" i="32"/>
  <c r="AS213" i="32"/>
  <c r="AL213" i="32"/>
  <c r="AK213" i="32"/>
  <c r="AJ213" i="32"/>
  <c r="AC213" i="32"/>
  <c r="AB213" i="32"/>
  <c r="AA213" i="32"/>
  <c r="Z213" i="32"/>
  <c r="Y213" i="32"/>
  <c r="X213" i="32"/>
  <c r="W213" i="32"/>
  <c r="V213" i="32"/>
  <c r="U213" i="32"/>
  <c r="T213" i="32" s="1"/>
  <c r="S213" i="32"/>
  <c r="R213" i="32"/>
  <c r="G213" i="32"/>
  <c r="E213" i="32"/>
  <c r="BD212" i="32"/>
  <c r="AU212" i="32"/>
  <c r="AL212" i="32"/>
  <c r="AC212" i="32"/>
  <c r="Z212" i="32"/>
  <c r="Y212" i="32"/>
  <c r="X212" i="32"/>
  <c r="W212" i="32"/>
  <c r="V212" i="32"/>
  <c r="U212" i="32"/>
  <c r="BD211" i="32"/>
  <c r="AU211" i="32"/>
  <c r="AL211" i="32"/>
  <c r="AC211" i="32"/>
  <c r="Z211" i="32"/>
  <c r="Y211" i="32"/>
  <c r="X211" i="32"/>
  <c r="W211" i="32"/>
  <c r="V211" i="32"/>
  <c r="U211" i="32"/>
  <c r="BD210" i="32"/>
  <c r="AU210" i="32"/>
  <c r="AL210" i="32"/>
  <c r="AC210" i="32"/>
  <c r="Z210" i="32"/>
  <c r="Y210" i="32"/>
  <c r="X210" i="32"/>
  <c r="W210" i="32"/>
  <c r="V210" i="32"/>
  <c r="U210" i="32"/>
  <c r="BD209" i="32"/>
  <c r="BC209" i="32"/>
  <c r="BB209" i="32"/>
  <c r="AU209" i="32"/>
  <c r="AT209" i="32"/>
  <c r="AS209" i="32"/>
  <c r="AL209" i="32"/>
  <c r="AK209" i="32"/>
  <c r="AJ209" i="32"/>
  <c r="AC209" i="32"/>
  <c r="AB209" i="32"/>
  <c r="AA209" i="32"/>
  <c r="Z209" i="32"/>
  <c r="Y209" i="32"/>
  <c r="X209" i="32"/>
  <c r="W209" i="32"/>
  <c r="V209" i="32"/>
  <c r="U209" i="32"/>
  <c r="S209" i="32"/>
  <c r="R209" i="32"/>
  <c r="G209" i="32"/>
  <c r="E209" i="32"/>
  <c r="BD208" i="32"/>
  <c r="AU208" i="32"/>
  <c r="AL208" i="32"/>
  <c r="AC208" i="32"/>
  <c r="Z208" i="32"/>
  <c r="Y208" i="32"/>
  <c r="X208" i="32"/>
  <c r="W208" i="32"/>
  <c r="V208" i="32"/>
  <c r="U208" i="32"/>
  <c r="T208" i="32" s="1"/>
  <c r="BD207" i="32"/>
  <c r="BC207" i="32"/>
  <c r="BB207" i="32"/>
  <c r="AU207" i="32"/>
  <c r="AT207" i="32"/>
  <c r="AS207" i="32"/>
  <c r="AL207" i="32"/>
  <c r="AK207" i="32"/>
  <c r="AJ207" i="32"/>
  <c r="AC207" i="32"/>
  <c r="AB207" i="32"/>
  <c r="AA207" i="32"/>
  <c r="Z207" i="32"/>
  <c r="Y207" i="32"/>
  <c r="X207" i="32"/>
  <c r="W207" i="32"/>
  <c r="V207" i="32"/>
  <c r="U207" i="32"/>
  <c r="S207" i="32"/>
  <c r="R207" i="32"/>
  <c r="G207" i="32"/>
  <c r="E207" i="32"/>
  <c r="BD206" i="32"/>
  <c r="AU206" i="32"/>
  <c r="AL206" i="32"/>
  <c r="AC206" i="32"/>
  <c r="Z206" i="32"/>
  <c r="Y206" i="32"/>
  <c r="X206" i="32"/>
  <c r="W206" i="32"/>
  <c r="V206" i="32"/>
  <c r="U206" i="32"/>
  <c r="BD205" i="32"/>
  <c r="BC205" i="32"/>
  <c r="BB205" i="32"/>
  <c r="AU205" i="32"/>
  <c r="AT205" i="32"/>
  <c r="AS205" i="32"/>
  <c r="AL205" i="32"/>
  <c r="AK205" i="32"/>
  <c r="AJ205" i="32"/>
  <c r="AC205" i="32"/>
  <c r="AB205" i="32"/>
  <c r="AA205" i="32"/>
  <c r="Z205" i="32"/>
  <c r="Y205" i="32"/>
  <c r="X205" i="32"/>
  <c r="T205" i="32" s="1"/>
  <c r="W205" i="32"/>
  <c r="V205" i="32"/>
  <c r="U205" i="32"/>
  <c r="S205" i="32"/>
  <c r="R205" i="32"/>
  <c r="G205" i="32"/>
  <c r="E205" i="32"/>
  <c r="BD204" i="32"/>
  <c r="AU204" i="32"/>
  <c r="AL204" i="32"/>
  <c r="AC204" i="32"/>
  <c r="Z204" i="32"/>
  <c r="Y204" i="32"/>
  <c r="X204" i="32"/>
  <c r="W204" i="32"/>
  <c r="V204" i="32"/>
  <c r="U204" i="32"/>
  <c r="BD203" i="32"/>
  <c r="BC203" i="32"/>
  <c r="BB203" i="32"/>
  <c r="AU203" i="32"/>
  <c r="AT203" i="32"/>
  <c r="AS203" i="32"/>
  <c r="AL203" i="32"/>
  <c r="AK203" i="32"/>
  <c r="AJ203" i="32"/>
  <c r="AC203" i="32"/>
  <c r="AB203" i="32"/>
  <c r="AA203" i="32"/>
  <c r="Z203" i="32"/>
  <c r="Y203" i="32"/>
  <c r="X203" i="32"/>
  <c r="W203" i="32"/>
  <c r="V203" i="32"/>
  <c r="U203" i="32"/>
  <c r="S203" i="32"/>
  <c r="R203" i="32"/>
  <c r="G203" i="32"/>
  <c r="E203" i="32"/>
  <c r="BD202" i="32"/>
  <c r="AU202" i="32"/>
  <c r="AL202" i="32"/>
  <c r="AC202" i="32"/>
  <c r="Z202" i="32"/>
  <c r="Y202" i="32"/>
  <c r="X202" i="32"/>
  <c r="W202" i="32"/>
  <c r="V202" i="32"/>
  <c r="U202" i="32"/>
  <c r="BD201" i="32"/>
  <c r="BC201" i="32"/>
  <c r="BB201" i="32"/>
  <c r="AU201" i="32"/>
  <c r="AT201" i="32"/>
  <c r="AS201" i="32"/>
  <c r="AL201" i="32"/>
  <c r="AK201" i="32"/>
  <c r="AJ201" i="32"/>
  <c r="AC201" i="32"/>
  <c r="AB201" i="32"/>
  <c r="AA201" i="32"/>
  <c r="Z201" i="32"/>
  <c r="Y201" i="32"/>
  <c r="X201" i="32"/>
  <c r="W201" i="32"/>
  <c r="V201" i="32"/>
  <c r="U201" i="32"/>
  <c r="S201" i="32"/>
  <c r="R201" i="32"/>
  <c r="G201" i="32"/>
  <c r="E201" i="32"/>
  <c r="BD200" i="32"/>
  <c r="AU200" i="32"/>
  <c r="AL200" i="32"/>
  <c r="AC200" i="32"/>
  <c r="Z200" i="32"/>
  <c r="Y200" i="32"/>
  <c r="X200" i="32"/>
  <c r="W200" i="32"/>
  <c r="V200" i="32"/>
  <c r="U200" i="32"/>
  <c r="BD199" i="32"/>
  <c r="BC199" i="32"/>
  <c r="BB199" i="32"/>
  <c r="AU199" i="32"/>
  <c r="AT199" i="32"/>
  <c r="AS199" i="32"/>
  <c r="AL199" i="32"/>
  <c r="AK199" i="32"/>
  <c r="AJ199" i="32"/>
  <c r="AC199" i="32"/>
  <c r="AB199" i="32"/>
  <c r="AA199" i="32"/>
  <c r="Z199" i="32"/>
  <c r="Y199" i="32"/>
  <c r="X199" i="32"/>
  <c r="W199" i="32"/>
  <c r="V199" i="32"/>
  <c r="U199" i="32"/>
  <c r="T199" i="32" s="1"/>
  <c r="S199" i="32"/>
  <c r="R199" i="32"/>
  <c r="G199" i="32"/>
  <c r="E199" i="32"/>
  <c r="BD198" i="32"/>
  <c r="AU198" i="32"/>
  <c r="AL198" i="32"/>
  <c r="AC198" i="32"/>
  <c r="Z198" i="32"/>
  <c r="Y198" i="32"/>
  <c r="X198" i="32"/>
  <c r="W198" i="32"/>
  <c r="V198" i="32"/>
  <c r="U198" i="32"/>
  <c r="T198" i="32" s="1"/>
  <c r="BD197" i="32"/>
  <c r="BC197" i="32"/>
  <c r="BB197" i="32"/>
  <c r="AU197" i="32"/>
  <c r="AT197" i="32"/>
  <c r="AS197" i="32"/>
  <c r="AL197" i="32"/>
  <c r="AK197" i="32"/>
  <c r="AJ197" i="32"/>
  <c r="AC197" i="32"/>
  <c r="AB197" i="32"/>
  <c r="AA197" i="32"/>
  <c r="Z197" i="32"/>
  <c r="Y197" i="32"/>
  <c r="X197" i="32"/>
  <c r="W197" i="32"/>
  <c r="V197" i="32"/>
  <c r="U197" i="32"/>
  <c r="T197" i="32" s="1"/>
  <c r="S197" i="32"/>
  <c r="R197" i="32"/>
  <c r="G197" i="32"/>
  <c r="E197" i="32"/>
  <c r="BD196" i="32"/>
  <c r="AU196" i="32"/>
  <c r="AL196" i="32"/>
  <c r="AC196" i="32"/>
  <c r="Z196" i="32"/>
  <c r="Y196" i="32"/>
  <c r="X196" i="32"/>
  <c r="W196" i="32"/>
  <c r="T196" i="32" s="1"/>
  <c r="V196" i="32"/>
  <c r="U196" i="32"/>
  <c r="BD195" i="32"/>
  <c r="BC195" i="32"/>
  <c r="BB195" i="32"/>
  <c r="AU195" i="32"/>
  <c r="AT195" i="32"/>
  <c r="AS195" i="32"/>
  <c r="AL195" i="32"/>
  <c r="AK195" i="32"/>
  <c r="AJ195" i="32"/>
  <c r="AC195" i="32"/>
  <c r="AB195" i="32"/>
  <c r="AA195" i="32"/>
  <c r="Z195" i="32"/>
  <c r="Y195" i="32"/>
  <c r="X195" i="32"/>
  <c r="W195" i="32"/>
  <c r="V195" i="32"/>
  <c r="U195" i="32"/>
  <c r="S195" i="32"/>
  <c r="R195" i="32"/>
  <c r="G195" i="32"/>
  <c r="E195" i="32"/>
  <c r="BD194" i="32"/>
  <c r="AU194" i="32"/>
  <c r="AL194" i="32"/>
  <c r="AC194" i="32"/>
  <c r="Z194" i="32"/>
  <c r="Y194" i="32"/>
  <c r="X194" i="32"/>
  <c r="W194" i="32"/>
  <c r="V194" i="32"/>
  <c r="U194" i="32"/>
  <c r="BD193" i="32"/>
  <c r="AU193" i="32"/>
  <c r="AL193" i="32"/>
  <c r="AC193" i="32"/>
  <c r="Z193" i="32"/>
  <c r="Y193" i="32"/>
  <c r="X193" i="32"/>
  <c r="W193" i="32"/>
  <c r="V193" i="32"/>
  <c r="U193" i="32"/>
  <c r="BD192" i="32"/>
  <c r="AU192" i="32"/>
  <c r="AL192" i="32"/>
  <c r="AC192" i="32"/>
  <c r="Z192" i="32"/>
  <c r="Y192" i="32"/>
  <c r="X192" i="32"/>
  <c r="W192" i="32"/>
  <c r="V192" i="32"/>
  <c r="T192" i="32" s="1"/>
  <c r="U192" i="32"/>
  <c r="BD191" i="32"/>
  <c r="BC191" i="32"/>
  <c r="BB191" i="32"/>
  <c r="AU191" i="32"/>
  <c r="AT191" i="32"/>
  <c r="AS191" i="32"/>
  <c r="AL191" i="32"/>
  <c r="AK191" i="32"/>
  <c r="AJ191" i="32"/>
  <c r="AC191" i="32"/>
  <c r="AB191" i="32"/>
  <c r="AA191" i="32"/>
  <c r="Z191" i="32"/>
  <c r="Y191" i="32"/>
  <c r="X191" i="32"/>
  <c r="W191" i="32"/>
  <c r="V191" i="32"/>
  <c r="T191" i="32" s="1"/>
  <c r="U191" i="32"/>
  <c r="S191" i="32"/>
  <c r="R191" i="32"/>
  <c r="G191" i="32"/>
  <c r="E191" i="32"/>
  <c r="BD190" i="32"/>
  <c r="AU190" i="32"/>
  <c r="AL190" i="32"/>
  <c r="AC190" i="32"/>
  <c r="Z190" i="32"/>
  <c r="Y190" i="32"/>
  <c r="X190" i="32"/>
  <c r="W190" i="32"/>
  <c r="V190" i="32"/>
  <c r="U190" i="32"/>
  <c r="BD189" i="32"/>
  <c r="BC189" i="32"/>
  <c r="BB189" i="32"/>
  <c r="AU189" i="32"/>
  <c r="AT189" i="32"/>
  <c r="AS189" i="32"/>
  <c r="AL189" i="32"/>
  <c r="AK189" i="32"/>
  <c r="AJ189" i="32"/>
  <c r="AC189" i="32"/>
  <c r="AB189" i="32"/>
  <c r="AA189" i="32"/>
  <c r="Z189" i="32"/>
  <c r="Y189" i="32"/>
  <c r="X189" i="32"/>
  <c r="W189" i="32"/>
  <c r="V189" i="32"/>
  <c r="U189" i="32"/>
  <c r="S189" i="32"/>
  <c r="R189" i="32"/>
  <c r="G189" i="32"/>
  <c r="E189" i="32"/>
  <c r="BD188" i="32"/>
  <c r="AU188" i="32"/>
  <c r="AL188" i="32"/>
  <c r="AC188" i="32"/>
  <c r="Z188" i="32"/>
  <c r="Y188" i="32"/>
  <c r="X188" i="32"/>
  <c r="W188" i="32"/>
  <c r="V188" i="32"/>
  <c r="U188" i="32"/>
  <c r="BD187" i="32"/>
  <c r="BC187" i="32"/>
  <c r="BB187" i="32"/>
  <c r="AU187" i="32"/>
  <c r="AT187" i="32"/>
  <c r="AS187" i="32"/>
  <c r="AL187" i="32"/>
  <c r="AK187" i="32"/>
  <c r="AJ187" i="32"/>
  <c r="AC187" i="32"/>
  <c r="AB187" i="32"/>
  <c r="AA187" i="32"/>
  <c r="Z187" i="32"/>
  <c r="Y187" i="32"/>
  <c r="X187" i="32"/>
  <c r="W187" i="32"/>
  <c r="V187" i="32"/>
  <c r="U187" i="32"/>
  <c r="T187" i="32"/>
  <c r="S187" i="32"/>
  <c r="R187" i="32"/>
  <c r="G187" i="32"/>
  <c r="E187" i="32"/>
  <c r="BD186" i="32"/>
  <c r="AU186" i="32"/>
  <c r="AL186" i="32"/>
  <c r="AC186" i="32"/>
  <c r="Z186" i="32"/>
  <c r="Y186" i="32"/>
  <c r="X186" i="32"/>
  <c r="W186" i="32"/>
  <c r="V186" i="32"/>
  <c r="U186" i="32"/>
  <c r="BD185" i="32"/>
  <c r="BC185" i="32"/>
  <c r="BB185" i="32"/>
  <c r="AU185" i="32"/>
  <c r="AT185" i="32"/>
  <c r="AS185" i="32"/>
  <c r="AL185" i="32"/>
  <c r="AK185" i="32"/>
  <c r="AJ185" i="32"/>
  <c r="AC185" i="32"/>
  <c r="AB185" i="32"/>
  <c r="AA185" i="32"/>
  <c r="Z185" i="32"/>
  <c r="Y185" i="32"/>
  <c r="X185" i="32"/>
  <c r="W185" i="32"/>
  <c r="V185" i="32"/>
  <c r="U185" i="32"/>
  <c r="S185" i="32"/>
  <c r="R185" i="32"/>
  <c r="G185" i="32"/>
  <c r="E185" i="32"/>
  <c r="BD184" i="32"/>
  <c r="AU184" i="32"/>
  <c r="AL184" i="32"/>
  <c r="AC184" i="32"/>
  <c r="Z184" i="32"/>
  <c r="Y184" i="32"/>
  <c r="T184" i="32" s="1"/>
  <c r="X184" i="32"/>
  <c r="W184" i="32"/>
  <c r="V184" i="32"/>
  <c r="U184" i="32"/>
  <c r="BD183" i="32"/>
  <c r="BC183" i="32"/>
  <c r="BB183" i="32"/>
  <c r="AU183" i="32"/>
  <c r="AT183" i="32"/>
  <c r="AS183" i="32"/>
  <c r="AL183" i="32"/>
  <c r="AK183" i="32"/>
  <c r="AJ183" i="32"/>
  <c r="AC183" i="32"/>
  <c r="AB183" i="32"/>
  <c r="AA183" i="32"/>
  <c r="Z183" i="32"/>
  <c r="Y183" i="32"/>
  <c r="X183" i="32"/>
  <c r="W183" i="32"/>
  <c r="V183" i="32"/>
  <c r="U183" i="32"/>
  <c r="S183" i="32"/>
  <c r="R183" i="32"/>
  <c r="G183" i="32"/>
  <c r="E183" i="32"/>
  <c r="BD182" i="32"/>
  <c r="BC182" i="32"/>
  <c r="BB182" i="32"/>
  <c r="AU182" i="32"/>
  <c r="AT182" i="32"/>
  <c r="AS182" i="32"/>
  <c r="AL182" i="32"/>
  <c r="AK182" i="32"/>
  <c r="AJ182" i="32"/>
  <c r="AC182" i="32"/>
  <c r="AB182" i="32"/>
  <c r="AA182" i="32"/>
  <c r="Z182" i="32"/>
  <c r="Y182" i="32"/>
  <c r="X182" i="32"/>
  <c r="W182" i="32"/>
  <c r="V182" i="32"/>
  <c r="U182" i="32"/>
  <c r="S182" i="32"/>
  <c r="R182" i="32"/>
  <c r="G182" i="32"/>
  <c r="E182" i="32"/>
  <c r="BD181" i="32"/>
  <c r="AU181" i="32"/>
  <c r="AL181" i="32"/>
  <c r="AC181" i="32"/>
  <c r="Z181" i="32"/>
  <c r="Y181" i="32"/>
  <c r="X181" i="32"/>
  <c r="W181" i="32"/>
  <c r="V181" i="32"/>
  <c r="U181" i="32"/>
  <c r="BD180" i="32"/>
  <c r="BC180" i="32"/>
  <c r="BB180" i="32"/>
  <c r="AU180" i="32"/>
  <c r="AT180" i="32"/>
  <c r="AS180" i="32"/>
  <c r="AL180" i="32"/>
  <c r="AK180" i="32"/>
  <c r="AJ180" i="32"/>
  <c r="AC180" i="32"/>
  <c r="AB180" i="32"/>
  <c r="AA180" i="32"/>
  <c r="Z180" i="32"/>
  <c r="Y180" i="32"/>
  <c r="X180" i="32"/>
  <c r="W180" i="32"/>
  <c r="V180" i="32"/>
  <c r="U180" i="32"/>
  <c r="S180" i="32"/>
  <c r="R180" i="32"/>
  <c r="G180" i="32"/>
  <c r="E180" i="32"/>
  <c r="BD179" i="32"/>
  <c r="AU179" i="32"/>
  <c r="AL179" i="32"/>
  <c r="AC179" i="32"/>
  <c r="Z179" i="32"/>
  <c r="Y179" i="32"/>
  <c r="X179" i="32"/>
  <c r="W179" i="32"/>
  <c r="V179" i="32"/>
  <c r="U179" i="32"/>
  <c r="BD178" i="32"/>
  <c r="BC178" i="32"/>
  <c r="BB178" i="32"/>
  <c r="AU178" i="32"/>
  <c r="AT178" i="32"/>
  <c r="AS178" i="32"/>
  <c r="AL178" i="32"/>
  <c r="AK178" i="32"/>
  <c r="AJ178" i="32"/>
  <c r="AC178" i="32"/>
  <c r="AB178" i="32"/>
  <c r="AA178" i="32"/>
  <c r="Z178" i="32"/>
  <c r="Y178" i="32"/>
  <c r="X178" i="32"/>
  <c r="W178" i="32"/>
  <c r="V178" i="32"/>
  <c r="U178" i="32"/>
  <c r="S178" i="32"/>
  <c r="R178" i="32"/>
  <c r="G178" i="32"/>
  <c r="E178" i="32"/>
  <c r="BD177" i="32"/>
  <c r="AU177" i="32"/>
  <c r="AL177" i="32"/>
  <c r="AC177" i="32"/>
  <c r="Z177" i="32"/>
  <c r="Y177" i="32"/>
  <c r="X177" i="32"/>
  <c r="W177" i="32"/>
  <c r="V177" i="32"/>
  <c r="U177" i="32"/>
  <c r="BD176" i="32"/>
  <c r="BC176" i="32"/>
  <c r="BB176" i="32"/>
  <c r="AU176" i="32"/>
  <c r="AT176" i="32"/>
  <c r="AS176" i="32"/>
  <c r="AL176" i="32"/>
  <c r="AK176" i="32"/>
  <c r="AJ176" i="32"/>
  <c r="AC176" i="32"/>
  <c r="AB176" i="32"/>
  <c r="AA176" i="32"/>
  <c r="Z176" i="32"/>
  <c r="Y176" i="32"/>
  <c r="X176" i="32"/>
  <c r="T176" i="32" s="1"/>
  <c r="W176" i="32"/>
  <c r="V176" i="32"/>
  <c r="U176" i="32"/>
  <c r="S176" i="32"/>
  <c r="R176" i="32"/>
  <c r="G176" i="32"/>
  <c r="E176" i="32"/>
  <c r="BD175" i="32"/>
  <c r="AU175" i="32"/>
  <c r="AL175" i="32"/>
  <c r="AC175" i="32"/>
  <c r="Z175" i="32"/>
  <c r="Y175" i="32"/>
  <c r="X175" i="32"/>
  <c r="W175" i="32"/>
  <c r="V175" i="32"/>
  <c r="U175" i="32"/>
  <c r="BD174" i="32"/>
  <c r="AU174" i="32"/>
  <c r="AL174" i="32"/>
  <c r="AC174" i="32"/>
  <c r="Z174" i="32"/>
  <c r="Y174" i="32"/>
  <c r="X174" i="32"/>
  <c r="W174" i="32"/>
  <c r="V174" i="32"/>
  <c r="U174" i="32"/>
  <c r="BD173" i="32"/>
  <c r="AU173" i="32"/>
  <c r="AL173" i="32"/>
  <c r="AC173" i="32"/>
  <c r="Z173" i="32"/>
  <c r="Y173" i="32"/>
  <c r="X173" i="32"/>
  <c r="W173" i="32"/>
  <c r="V173" i="32"/>
  <c r="U173" i="32"/>
  <c r="BD172" i="32"/>
  <c r="BC172" i="32"/>
  <c r="BB172" i="32"/>
  <c r="AU172" i="32"/>
  <c r="AT172" i="32"/>
  <c r="AS172" i="32"/>
  <c r="AL172" i="32"/>
  <c r="AK172" i="32"/>
  <c r="AJ172" i="32"/>
  <c r="AC172" i="32"/>
  <c r="AB172" i="32"/>
  <c r="AA172" i="32"/>
  <c r="Z172" i="32"/>
  <c r="Y172" i="32"/>
  <c r="X172" i="32"/>
  <c r="W172" i="32"/>
  <c r="V172" i="32"/>
  <c r="U172" i="32"/>
  <c r="S172" i="32"/>
  <c r="R172" i="32"/>
  <c r="G172" i="32"/>
  <c r="E172" i="32"/>
  <c r="BD171" i="32"/>
  <c r="AU171" i="32"/>
  <c r="AL171" i="32"/>
  <c r="AC171" i="32"/>
  <c r="Z171" i="32"/>
  <c r="Y171" i="32"/>
  <c r="T171" i="32" s="1"/>
  <c r="X171" i="32"/>
  <c r="W171" i="32"/>
  <c r="V171" i="32"/>
  <c r="U171" i="32"/>
  <c r="BD170" i="32"/>
  <c r="AU170" i="32"/>
  <c r="AL170" i="32"/>
  <c r="AC170" i="32"/>
  <c r="Z170" i="32"/>
  <c r="Y170" i="32"/>
  <c r="X170" i="32"/>
  <c r="W170" i="32"/>
  <c r="V170" i="32"/>
  <c r="U170" i="32"/>
  <c r="BD169" i="32"/>
  <c r="AU169" i="32"/>
  <c r="AL169" i="32"/>
  <c r="AC169" i="32"/>
  <c r="Z169" i="32"/>
  <c r="Y169" i="32"/>
  <c r="X169" i="32"/>
  <c r="W169" i="32"/>
  <c r="V169" i="32"/>
  <c r="U169" i="32"/>
  <c r="BD168" i="32"/>
  <c r="BC168" i="32"/>
  <c r="BB168" i="32"/>
  <c r="AU168" i="32"/>
  <c r="AT168" i="32"/>
  <c r="AS168" i="32"/>
  <c r="AL168" i="32"/>
  <c r="AK168" i="32"/>
  <c r="AJ168" i="32"/>
  <c r="AC168" i="32"/>
  <c r="AB168" i="32"/>
  <c r="AA168" i="32"/>
  <c r="Z168" i="32"/>
  <c r="Y168" i="32"/>
  <c r="X168" i="32"/>
  <c r="W168" i="32"/>
  <c r="V168" i="32"/>
  <c r="U168" i="32"/>
  <c r="S168" i="32"/>
  <c r="R168" i="32"/>
  <c r="G168" i="32"/>
  <c r="E168" i="32"/>
  <c r="BD167" i="32"/>
  <c r="AU167" i="32"/>
  <c r="AL167" i="32"/>
  <c r="AC167" i="32"/>
  <c r="Z167" i="32"/>
  <c r="Y167" i="32"/>
  <c r="X167" i="32"/>
  <c r="W167" i="32"/>
  <c r="V167" i="32"/>
  <c r="U167" i="32"/>
  <c r="BD166" i="32"/>
  <c r="AU166" i="32"/>
  <c r="AL166" i="32"/>
  <c r="AC166" i="32"/>
  <c r="Z166" i="32"/>
  <c r="Y166" i="32"/>
  <c r="X166" i="32"/>
  <c r="W166" i="32"/>
  <c r="V166" i="32"/>
  <c r="U166" i="32"/>
  <c r="BD165" i="32"/>
  <c r="BC165" i="32"/>
  <c r="BB165" i="32"/>
  <c r="AU165" i="32"/>
  <c r="AT165" i="32"/>
  <c r="AS165" i="32"/>
  <c r="AL165" i="32"/>
  <c r="AK165" i="32"/>
  <c r="AJ165" i="32"/>
  <c r="AC165" i="32"/>
  <c r="AB165" i="32"/>
  <c r="AA165" i="32"/>
  <c r="Z165" i="32"/>
  <c r="Y165" i="32"/>
  <c r="X165" i="32"/>
  <c r="W165" i="32"/>
  <c r="V165" i="32"/>
  <c r="U165" i="32"/>
  <c r="S165" i="32"/>
  <c r="R165" i="32"/>
  <c r="G165" i="32"/>
  <c r="E165" i="32"/>
  <c r="BD164" i="32"/>
  <c r="AU164" i="32"/>
  <c r="AL164" i="32"/>
  <c r="AC164" i="32"/>
  <c r="Z164" i="32"/>
  <c r="Y164" i="32"/>
  <c r="X164" i="32"/>
  <c r="W164" i="32"/>
  <c r="V164" i="32"/>
  <c r="U164" i="32"/>
  <c r="BD163" i="32"/>
  <c r="AU163" i="32"/>
  <c r="AL163" i="32"/>
  <c r="AC163" i="32"/>
  <c r="Z163" i="32"/>
  <c r="Y163" i="32"/>
  <c r="X163" i="32"/>
  <c r="W163" i="32"/>
  <c r="V163" i="32"/>
  <c r="T163" i="32" s="1"/>
  <c r="U163" i="32"/>
  <c r="BD162" i="32"/>
  <c r="BC162" i="32"/>
  <c r="BB162" i="32"/>
  <c r="AU162" i="32"/>
  <c r="AT162" i="32"/>
  <c r="AS162" i="32"/>
  <c r="AL162" i="32"/>
  <c r="AK162" i="32"/>
  <c r="AJ162" i="32"/>
  <c r="AC162" i="32"/>
  <c r="AB162" i="32"/>
  <c r="AA162" i="32"/>
  <c r="Z162" i="32"/>
  <c r="Y162" i="32"/>
  <c r="X162" i="32"/>
  <c r="W162" i="32"/>
  <c r="V162" i="32"/>
  <c r="U162" i="32"/>
  <c r="S162" i="32"/>
  <c r="R162" i="32"/>
  <c r="G162" i="32"/>
  <c r="E162" i="32"/>
  <c r="BD161" i="32"/>
  <c r="AU161" i="32"/>
  <c r="AL161" i="32"/>
  <c r="AC161" i="32"/>
  <c r="Z161" i="32"/>
  <c r="Y161" i="32"/>
  <c r="X161" i="32"/>
  <c r="W161" i="32"/>
  <c r="V161" i="32"/>
  <c r="U161" i="32"/>
  <c r="BD160" i="32"/>
  <c r="BC160" i="32"/>
  <c r="BB160" i="32"/>
  <c r="AU160" i="32"/>
  <c r="AT160" i="32"/>
  <c r="AS160" i="32"/>
  <c r="AL160" i="32"/>
  <c r="AK160" i="32"/>
  <c r="AJ160" i="32"/>
  <c r="AC160" i="32"/>
  <c r="AB160" i="32"/>
  <c r="AA160" i="32"/>
  <c r="Z160" i="32"/>
  <c r="Y160" i="32"/>
  <c r="X160" i="32"/>
  <c r="W160" i="32"/>
  <c r="V160" i="32"/>
  <c r="U160" i="32"/>
  <c r="S160" i="32"/>
  <c r="R160" i="32"/>
  <c r="G160" i="32"/>
  <c r="E160" i="32"/>
  <c r="BD159" i="32"/>
  <c r="BC159" i="32"/>
  <c r="BB159" i="32"/>
  <c r="AU159" i="32"/>
  <c r="AT159" i="32"/>
  <c r="AS159" i="32"/>
  <c r="AL159" i="32"/>
  <c r="AK159" i="32"/>
  <c r="AJ159" i="32"/>
  <c r="AC159" i="32"/>
  <c r="AB159" i="32"/>
  <c r="AA159" i="32"/>
  <c r="Z159" i="32"/>
  <c r="Y159" i="32"/>
  <c r="X159" i="32"/>
  <c r="W159" i="32"/>
  <c r="V159" i="32"/>
  <c r="U159" i="32"/>
  <c r="S159" i="32"/>
  <c r="R159" i="32"/>
  <c r="G159" i="32"/>
  <c r="E159" i="32"/>
  <c r="BD158" i="32"/>
  <c r="AU158" i="32"/>
  <c r="AL158" i="32"/>
  <c r="AC158" i="32"/>
  <c r="Z158" i="32"/>
  <c r="Y158" i="32"/>
  <c r="X158" i="32"/>
  <c r="W158" i="32"/>
  <c r="V158" i="32"/>
  <c r="U158" i="32"/>
  <c r="BD157" i="32"/>
  <c r="BC157" i="32"/>
  <c r="BB157" i="32"/>
  <c r="AU157" i="32"/>
  <c r="AT157" i="32"/>
  <c r="AS157" i="32"/>
  <c r="AL157" i="32"/>
  <c r="AK157" i="32"/>
  <c r="AJ157" i="32"/>
  <c r="AC157" i="32"/>
  <c r="AB157" i="32"/>
  <c r="AA157" i="32"/>
  <c r="Z157" i="32"/>
  <c r="Y157" i="32"/>
  <c r="X157" i="32"/>
  <c r="T157" i="32" s="1"/>
  <c r="W157" i="32"/>
  <c r="V157" i="32"/>
  <c r="U157" i="32"/>
  <c r="S157" i="32"/>
  <c r="R157" i="32"/>
  <c r="G157" i="32"/>
  <c r="E157" i="32"/>
  <c r="BD156" i="32"/>
  <c r="BC156" i="32"/>
  <c r="BB156" i="32"/>
  <c r="AU156" i="32"/>
  <c r="AT156" i="32"/>
  <c r="AS156" i="32"/>
  <c r="AL156" i="32"/>
  <c r="AK156" i="32"/>
  <c r="AJ156" i="32"/>
  <c r="AC156" i="32"/>
  <c r="AB156" i="32"/>
  <c r="AA156" i="32"/>
  <c r="Z156" i="32"/>
  <c r="Y156" i="32"/>
  <c r="X156" i="32"/>
  <c r="W156" i="32"/>
  <c r="V156" i="32"/>
  <c r="U156" i="32"/>
  <c r="S156" i="32"/>
  <c r="R156" i="32"/>
  <c r="G156" i="32"/>
  <c r="E156" i="32"/>
  <c r="BD155" i="32"/>
  <c r="AU155" i="32"/>
  <c r="AL155" i="32"/>
  <c r="AC155" i="32"/>
  <c r="Z155" i="32"/>
  <c r="Y155" i="32"/>
  <c r="X155" i="32"/>
  <c r="W155" i="32"/>
  <c r="V155" i="32"/>
  <c r="U155" i="32"/>
  <c r="BD154" i="32"/>
  <c r="AU154" i="32"/>
  <c r="AL154" i="32"/>
  <c r="AC154" i="32"/>
  <c r="Z154" i="32"/>
  <c r="Y154" i="32"/>
  <c r="X154" i="32"/>
  <c r="W154" i="32"/>
  <c r="V154" i="32"/>
  <c r="U154" i="32"/>
  <c r="BD153" i="32"/>
  <c r="AU153" i="32"/>
  <c r="AL153" i="32"/>
  <c r="AC153" i="32"/>
  <c r="Z153" i="32"/>
  <c r="Y153" i="32"/>
  <c r="X153" i="32"/>
  <c r="W153" i="32"/>
  <c r="V153" i="32"/>
  <c r="U153" i="32"/>
  <c r="BD152" i="32"/>
  <c r="BC152" i="32"/>
  <c r="BB152" i="32"/>
  <c r="AU152" i="32"/>
  <c r="AT152" i="32"/>
  <c r="AS152" i="32"/>
  <c r="AL152" i="32"/>
  <c r="AK152" i="32"/>
  <c r="AJ152" i="32"/>
  <c r="AC152" i="32"/>
  <c r="AB152" i="32"/>
  <c r="AA152" i="32"/>
  <c r="Z152" i="32"/>
  <c r="Y152" i="32"/>
  <c r="X152" i="32"/>
  <c r="W152" i="32"/>
  <c r="V152" i="32"/>
  <c r="U152" i="32"/>
  <c r="T152" i="32"/>
  <c r="S152" i="32"/>
  <c r="R152" i="32"/>
  <c r="G152" i="32"/>
  <c r="E152" i="32"/>
  <c r="BD151" i="32"/>
  <c r="AU151" i="32"/>
  <c r="AL151" i="32"/>
  <c r="AC151" i="32"/>
  <c r="Z151" i="32"/>
  <c r="Y151" i="32"/>
  <c r="X151" i="32"/>
  <c r="W151" i="32"/>
  <c r="V151" i="32"/>
  <c r="U151" i="32"/>
  <c r="BD150" i="32"/>
  <c r="AU150" i="32"/>
  <c r="AL150" i="32"/>
  <c r="AC150" i="32"/>
  <c r="Z150" i="32"/>
  <c r="Y150" i="32"/>
  <c r="X150" i="32"/>
  <c r="W150" i="32"/>
  <c r="V150" i="32"/>
  <c r="U150" i="32"/>
  <c r="T150" i="32" s="1"/>
  <c r="BD149" i="32"/>
  <c r="AU149" i="32"/>
  <c r="AL149" i="32"/>
  <c r="AC149" i="32"/>
  <c r="Z149" i="32"/>
  <c r="Y149" i="32"/>
  <c r="X149" i="32"/>
  <c r="W149" i="32"/>
  <c r="V149" i="32"/>
  <c r="U149" i="32"/>
  <c r="BD148" i="32"/>
  <c r="BC148" i="32"/>
  <c r="BB148" i="32"/>
  <c r="AU148" i="32"/>
  <c r="AT148" i="32"/>
  <c r="AS148" i="32"/>
  <c r="AL148" i="32"/>
  <c r="AK148" i="32"/>
  <c r="AJ148" i="32"/>
  <c r="AC148" i="32"/>
  <c r="AB148" i="32"/>
  <c r="AA148" i="32"/>
  <c r="Z148" i="32"/>
  <c r="Y148" i="32"/>
  <c r="X148" i="32"/>
  <c r="W148" i="32"/>
  <c r="V148" i="32"/>
  <c r="U148" i="32"/>
  <c r="S148" i="32"/>
  <c r="R148" i="32"/>
  <c r="G148" i="32"/>
  <c r="E148" i="32"/>
  <c r="BD147" i="32"/>
  <c r="AU147" i="32"/>
  <c r="AL147" i="32"/>
  <c r="AC147" i="32"/>
  <c r="Z147" i="32"/>
  <c r="Y147" i="32"/>
  <c r="X147" i="32"/>
  <c r="W147" i="32"/>
  <c r="V147" i="32"/>
  <c r="U147" i="32"/>
  <c r="BD146" i="32"/>
  <c r="AU146" i="32"/>
  <c r="AL146" i="32"/>
  <c r="AC146" i="32"/>
  <c r="Z146" i="32"/>
  <c r="Y146" i="32"/>
  <c r="X146" i="32"/>
  <c r="W146" i="32"/>
  <c r="V146" i="32"/>
  <c r="U146" i="32"/>
  <c r="BD145" i="32"/>
  <c r="AU145" i="32"/>
  <c r="AL145" i="32"/>
  <c r="AC145" i="32"/>
  <c r="Z145" i="32"/>
  <c r="Y145" i="32"/>
  <c r="X145" i="32"/>
  <c r="W145" i="32"/>
  <c r="V145" i="32"/>
  <c r="U145" i="32"/>
  <c r="BD144" i="32"/>
  <c r="BC144" i="32"/>
  <c r="BB144" i="32"/>
  <c r="AU144" i="32"/>
  <c r="AT144" i="32"/>
  <c r="AS144" i="32"/>
  <c r="AL144" i="32"/>
  <c r="AK144" i="32"/>
  <c r="AJ144" i="32"/>
  <c r="AC144" i="32"/>
  <c r="AB144" i="32"/>
  <c r="AA144" i="32"/>
  <c r="Z144" i="32"/>
  <c r="Y144" i="32"/>
  <c r="X144" i="32"/>
  <c r="W144" i="32"/>
  <c r="V144" i="32"/>
  <c r="U144" i="32"/>
  <c r="S144" i="32"/>
  <c r="R144" i="32"/>
  <c r="G144" i="32"/>
  <c r="E144" i="32"/>
  <c r="BD143" i="32"/>
  <c r="AU143" i="32"/>
  <c r="AL143" i="32"/>
  <c r="AC143" i="32"/>
  <c r="Z143" i="32"/>
  <c r="Y143" i="32"/>
  <c r="T143" i="32" s="1"/>
  <c r="X143" i="32"/>
  <c r="W143" i="32"/>
  <c r="V143" i="32"/>
  <c r="U143" i="32"/>
  <c r="BD142" i="32"/>
  <c r="AU142" i="32"/>
  <c r="AL142" i="32"/>
  <c r="AC142" i="32"/>
  <c r="Z142" i="32"/>
  <c r="Y142" i="32"/>
  <c r="X142" i="32"/>
  <c r="W142" i="32"/>
  <c r="V142" i="32"/>
  <c r="U142" i="32"/>
  <c r="BD141" i="32"/>
  <c r="BC141" i="32"/>
  <c r="BB141" i="32"/>
  <c r="AU141" i="32"/>
  <c r="AT141" i="32"/>
  <c r="AS141" i="32"/>
  <c r="AL141" i="32"/>
  <c r="AK141" i="32"/>
  <c r="AJ141" i="32"/>
  <c r="AC141" i="32"/>
  <c r="AB141" i="32"/>
  <c r="AA141" i="32"/>
  <c r="Z141" i="32"/>
  <c r="Y141" i="32"/>
  <c r="X141" i="32"/>
  <c r="W141" i="32"/>
  <c r="V141" i="32"/>
  <c r="U141" i="32"/>
  <c r="S141" i="32"/>
  <c r="R141" i="32"/>
  <c r="G141" i="32"/>
  <c r="E141" i="32"/>
  <c r="BD140" i="32"/>
  <c r="AU140" i="32"/>
  <c r="AL140" i="32"/>
  <c r="AC140" i="32"/>
  <c r="Z140" i="32"/>
  <c r="Y140" i="32"/>
  <c r="X140" i="32"/>
  <c r="W140" i="32"/>
  <c r="V140" i="32"/>
  <c r="U140" i="32"/>
  <c r="BD139" i="32"/>
  <c r="AU139" i="32"/>
  <c r="AL139" i="32"/>
  <c r="AC139" i="32"/>
  <c r="Z139" i="32"/>
  <c r="Y139" i="32"/>
  <c r="X139" i="32"/>
  <c r="W139" i="32"/>
  <c r="V139" i="32"/>
  <c r="U139" i="32"/>
  <c r="BD138" i="32"/>
  <c r="BC138" i="32"/>
  <c r="BB138" i="32"/>
  <c r="AU138" i="32"/>
  <c r="AT138" i="32"/>
  <c r="AS138" i="32"/>
  <c r="AL138" i="32"/>
  <c r="AK138" i="32"/>
  <c r="AJ138" i="32"/>
  <c r="AC138" i="32"/>
  <c r="AB138" i="32"/>
  <c r="AA138" i="32"/>
  <c r="Z138" i="32"/>
  <c r="Y138" i="32"/>
  <c r="X138" i="32"/>
  <c r="W138" i="32"/>
  <c r="V138" i="32"/>
  <c r="U138" i="32"/>
  <c r="S138" i="32"/>
  <c r="R138" i="32"/>
  <c r="G138" i="32"/>
  <c r="E138" i="32"/>
  <c r="BD137" i="32"/>
  <c r="AU137" i="32"/>
  <c r="AL137" i="32"/>
  <c r="AC137" i="32"/>
  <c r="Z137" i="32"/>
  <c r="Y137" i="32"/>
  <c r="X137" i="32"/>
  <c r="W137" i="32"/>
  <c r="V137" i="32"/>
  <c r="U137" i="32"/>
  <c r="BD136" i="32"/>
  <c r="AU136" i="32"/>
  <c r="AL136" i="32"/>
  <c r="AC136" i="32"/>
  <c r="Z136" i="32"/>
  <c r="Y136" i="32"/>
  <c r="X136" i="32"/>
  <c r="W136" i="32"/>
  <c r="V136" i="32"/>
  <c r="U136" i="32"/>
  <c r="T136" i="32" s="1"/>
  <c r="BD135" i="32"/>
  <c r="AU135" i="32"/>
  <c r="AL135" i="32"/>
  <c r="AC135" i="32"/>
  <c r="Z135" i="32"/>
  <c r="Y135" i="32"/>
  <c r="X135" i="32"/>
  <c r="W135" i="32"/>
  <c r="V135" i="32"/>
  <c r="U135" i="32"/>
  <c r="T135" i="32" s="1"/>
  <c r="BD134" i="32"/>
  <c r="BC134" i="32"/>
  <c r="BB134" i="32"/>
  <c r="AU134" i="32"/>
  <c r="AT134" i="32"/>
  <c r="AS134" i="32"/>
  <c r="AL134" i="32"/>
  <c r="AK134" i="32"/>
  <c r="AJ134" i="32"/>
  <c r="AC134" i="32"/>
  <c r="AB134" i="32"/>
  <c r="AA134" i="32"/>
  <c r="Z134" i="32"/>
  <c r="Y134" i="32"/>
  <c r="X134" i="32"/>
  <c r="W134" i="32"/>
  <c r="V134" i="32"/>
  <c r="U134" i="32"/>
  <c r="S134" i="32"/>
  <c r="R134" i="32"/>
  <c r="G134" i="32"/>
  <c r="E134" i="32"/>
  <c r="BD133" i="32"/>
  <c r="AU133" i="32"/>
  <c r="AL133" i="32"/>
  <c r="AC133" i="32"/>
  <c r="Z133" i="32"/>
  <c r="Y133" i="32"/>
  <c r="X133" i="32"/>
  <c r="W133" i="32"/>
  <c r="V133" i="32"/>
  <c r="U133" i="32"/>
  <c r="BD132" i="32"/>
  <c r="AU132" i="32"/>
  <c r="AL132" i="32"/>
  <c r="AC132" i="32"/>
  <c r="Z132" i="32"/>
  <c r="Y132" i="32"/>
  <c r="X132" i="32"/>
  <c r="W132" i="32"/>
  <c r="V132" i="32"/>
  <c r="U132" i="32"/>
  <c r="BD131" i="32"/>
  <c r="AU131" i="32"/>
  <c r="AL131" i="32"/>
  <c r="AC131" i="32"/>
  <c r="Z131" i="32"/>
  <c r="Y131" i="32"/>
  <c r="X131" i="32"/>
  <c r="W131" i="32"/>
  <c r="V131" i="32"/>
  <c r="T131" i="32" s="1"/>
  <c r="U131" i="32"/>
  <c r="BD130" i="32"/>
  <c r="BC130" i="32"/>
  <c r="BB130" i="32"/>
  <c r="AU130" i="32"/>
  <c r="AT130" i="32"/>
  <c r="AS130" i="32"/>
  <c r="AL130" i="32"/>
  <c r="AK130" i="32"/>
  <c r="AJ130" i="32"/>
  <c r="AC130" i="32"/>
  <c r="AB130" i="32"/>
  <c r="AA130" i="32"/>
  <c r="Z130" i="32"/>
  <c r="Y130" i="32"/>
  <c r="X130" i="32"/>
  <c r="W130" i="32"/>
  <c r="V130" i="32"/>
  <c r="U130" i="32"/>
  <c r="S130" i="32"/>
  <c r="R130" i="32"/>
  <c r="G130" i="32"/>
  <c r="E130" i="32"/>
  <c r="BD129" i="32"/>
  <c r="AU129" i="32"/>
  <c r="AL129" i="32"/>
  <c r="AC129" i="32"/>
  <c r="Z129" i="32"/>
  <c r="Y129" i="32"/>
  <c r="X129" i="32"/>
  <c r="W129" i="32"/>
  <c r="V129" i="32"/>
  <c r="U129" i="32"/>
  <c r="BD128" i="32"/>
  <c r="AU128" i="32"/>
  <c r="AL128" i="32"/>
  <c r="AC128" i="32"/>
  <c r="Z128" i="32"/>
  <c r="Y128" i="32"/>
  <c r="X128" i="32"/>
  <c r="W128" i="32"/>
  <c r="V128" i="32"/>
  <c r="U128" i="32"/>
  <c r="BD127" i="32"/>
  <c r="AU127" i="32"/>
  <c r="AL127" i="32"/>
  <c r="AC127" i="32"/>
  <c r="Z127" i="32"/>
  <c r="Y127" i="32"/>
  <c r="X127" i="32"/>
  <c r="W127" i="32"/>
  <c r="V127" i="32"/>
  <c r="U127" i="32"/>
  <c r="BD126" i="32"/>
  <c r="BC126" i="32"/>
  <c r="BB126" i="32"/>
  <c r="AU126" i="32"/>
  <c r="AT126" i="32"/>
  <c r="AS126" i="32"/>
  <c r="AL126" i="32"/>
  <c r="AK126" i="32"/>
  <c r="AJ126" i="32"/>
  <c r="AC126" i="32"/>
  <c r="AB126" i="32"/>
  <c r="AA126" i="32"/>
  <c r="Z126" i="32"/>
  <c r="Y126" i="32"/>
  <c r="X126" i="32"/>
  <c r="W126" i="32"/>
  <c r="V126" i="32"/>
  <c r="U126" i="32"/>
  <c r="S126" i="32"/>
  <c r="R126" i="32"/>
  <c r="G126" i="32"/>
  <c r="E126" i="32"/>
  <c r="BD125" i="32"/>
  <c r="AU125" i="32"/>
  <c r="AL125" i="32"/>
  <c r="AC125" i="32"/>
  <c r="Z125" i="32"/>
  <c r="Y125" i="32"/>
  <c r="X125" i="32"/>
  <c r="W125" i="32"/>
  <c r="V125" i="32"/>
  <c r="U125" i="32"/>
  <c r="BD124" i="32"/>
  <c r="AU124" i="32"/>
  <c r="AL124" i="32"/>
  <c r="AC124" i="32"/>
  <c r="Z124" i="32"/>
  <c r="Y124" i="32"/>
  <c r="X124" i="32"/>
  <c r="W124" i="32"/>
  <c r="V124" i="32"/>
  <c r="U124" i="32"/>
  <c r="T124" i="32" s="1"/>
  <c r="BD123" i="32"/>
  <c r="AU123" i="32"/>
  <c r="AL123" i="32"/>
  <c r="AC123" i="32"/>
  <c r="Z123" i="32"/>
  <c r="Y123" i="32"/>
  <c r="X123" i="32"/>
  <c r="W123" i="32"/>
  <c r="V123" i="32"/>
  <c r="U123" i="32"/>
  <c r="T123" i="32"/>
  <c r="BD122" i="32"/>
  <c r="BC122" i="32"/>
  <c r="BB122" i="32"/>
  <c r="AU122" i="32"/>
  <c r="AT122" i="32"/>
  <c r="AS122" i="32"/>
  <c r="AL122" i="32"/>
  <c r="AK122" i="32"/>
  <c r="AJ122" i="32"/>
  <c r="AC122" i="32"/>
  <c r="AB122" i="32"/>
  <c r="AA122" i="32"/>
  <c r="Z122" i="32"/>
  <c r="Y122" i="32"/>
  <c r="X122" i="32"/>
  <c r="W122" i="32"/>
  <c r="V122" i="32"/>
  <c r="U122" i="32"/>
  <c r="S122" i="32"/>
  <c r="R122" i="32"/>
  <c r="G122" i="32"/>
  <c r="E122" i="32"/>
  <c r="BD121" i="32"/>
  <c r="AU121" i="32"/>
  <c r="AL121" i="32"/>
  <c r="AC121" i="32"/>
  <c r="Z121" i="32"/>
  <c r="Y121" i="32"/>
  <c r="X121" i="32"/>
  <c r="W121" i="32"/>
  <c r="V121" i="32"/>
  <c r="U121" i="32"/>
  <c r="T121" i="32" s="1"/>
  <c r="BD120" i="32"/>
  <c r="BC120" i="32"/>
  <c r="BB120" i="32"/>
  <c r="AU120" i="32"/>
  <c r="AT120" i="32"/>
  <c r="AS120" i="32"/>
  <c r="AL120" i="32"/>
  <c r="AK120" i="32"/>
  <c r="AJ120" i="32"/>
  <c r="AC120" i="32"/>
  <c r="AB120" i="32"/>
  <c r="AA120" i="32"/>
  <c r="Z120" i="32"/>
  <c r="Y120" i="32"/>
  <c r="X120" i="32"/>
  <c r="W120" i="32"/>
  <c r="V120" i="32"/>
  <c r="U120" i="32"/>
  <c r="T120" i="32" s="1"/>
  <c r="S120" i="32"/>
  <c r="R120" i="32"/>
  <c r="G120" i="32"/>
  <c r="E120" i="32"/>
  <c r="BD119" i="32"/>
  <c r="AU119" i="32"/>
  <c r="AL119" i="32"/>
  <c r="AC119" i="32"/>
  <c r="Z119" i="32"/>
  <c r="Y119" i="32"/>
  <c r="X119" i="32"/>
  <c r="W119" i="32"/>
  <c r="T119" i="32" s="1"/>
  <c r="V119" i="32"/>
  <c r="U119" i="32"/>
  <c r="BD118" i="32"/>
  <c r="AU118" i="32"/>
  <c r="AL118" i="32"/>
  <c r="AC118" i="32"/>
  <c r="Z118" i="32"/>
  <c r="Y118" i="32"/>
  <c r="X118" i="32"/>
  <c r="W118" i="32"/>
  <c r="V118" i="32"/>
  <c r="U118" i="32"/>
  <c r="BD117" i="32"/>
  <c r="AU117" i="32"/>
  <c r="AL117" i="32"/>
  <c r="AC117" i="32"/>
  <c r="Z117" i="32"/>
  <c r="Y117" i="32"/>
  <c r="X117" i="32"/>
  <c r="W117" i="32"/>
  <c r="V117" i="32"/>
  <c r="U117" i="32"/>
  <c r="BD116" i="32"/>
  <c r="BC116" i="32"/>
  <c r="BB116" i="32"/>
  <c r="AU116" i="32"/>
  <c r="AT116" i="32"/>
  <c r="AS116" i="32"/>
  <c r="AL116" i="32"/>
  <c r="AK116" i="32"/>
  <c r="AJ116" i="32"/>
  <c r="AC116" i="32"/>
  <c r="AB116" i="32"/>
  <c r="AA116" i="32"/>
  <c r="Z116" i="32"/>
  <c r="Y116" i="32"/>
  <c r="X116" i="32"/>
  <c r="W116" i="32"/>
  <c r="V116" i="32"/>
  <c r="U116" i="32"/>
  <c r="T116" i="32" s="1"/>
  <c r="S116" i="32"/>
  <c r="R116" i="32"/>
  <c r="G116" i="32"/>
  <c r="E116" i="32"/>
  <c r="BD115" i="32"/>
  <c r="AU115" i="32"/>
  <c r="AL115" i="32"/>
  <c r="AC115" i="32"/>
  <c r="Z115" i="32"/>
  <c r="Y115" i="32"/>
  <c r="X115" i="32"/>
  <c r="W115" i="32"/>
  <c r="V115" i="32"/>
  <c r="T115" i="32" s="1"/>
  <c r="U115" i="32"/>
  <c r="BD114" i="32"/>
  <c r="AU114" i="32"/>
  <c r="AL114" i="32"/>
  <c r="AC114" i="32"/>
  <c r="Z114" i="32"/>
  <c r="Y114" i="32"/>
  <c r="X114" i="32"/>
  <c r="W114" i="32"/>
  <c r="V114" i="32"/>
  <c r="U114" i="32"/>
  <c r="T114" i="32" s="1"/>
  <c r="BD113" i="32"/>
  <c r="AU113" i="32"/>
  <c r="AL113" i="32"/>
  <c r="AC113" i="32"/>
  <c r="Z113" i="32"/>
  <c r="Y113" i="32"/>
  <c r="X113" i="32"/>
  <c r="W113" i="32"/>
  <c r="V113" i="32"/>
  <c r="U113" i="32"/>
  <c r="T113" i="32" s="1"/>
  <c r="BD112" i="32"/>
  <c r="BC112" i="32"/>
  <c r="BB112" i="32"/>
  <c r="AU112" i="32"/>
  <c r="AT112" i="32"/>
  <c r="AS112" i="32"/>
  <c r="AL112" i="32"/>
  <c r="AK112" i="32"/>
  <c r="AJ112" i="32"/>
  <c r="AC112" i="32"/>
  <c r="AB112" i="32"/>
  <c r="AA112" i="32"/>
  <c r="Z112" i="32"/>
  <c r="Y112" i="32"/>
  <c r="X112" i="32"/>
  <c r="W112" i="32"/>
  <c r="V112" i="32"/>
  <c r="U112" i="32"/>
  <c r="T112" i="32" s="1"/>
  <c r="S112" i="32"/>
  <c r="R112" i="32"/>
  <c r="G112" i="32"/>
  <c r="E112" i="32"/>
  <c r="BD111" i="32"/>
  <c r="AU111" i="32"/>
  <c r="AL111" i="32"/>
  <c r="AC111" i="32"/>
  <c r="Z111" i="32"/>
  <c r="Y111" i="32"/>
  <c r="X111" i="32"/>
  <c r="W111" i="32"/>
  <c r="V111" i="32"/>
  <c r="U111" i="32"/>
  <c r="T111" i="32" s="1"/>
  <c r="BD110" i="32"/>
  <c r="AU110" i="32"/>
  <c r="AL110" i="32"/>
  <c r="AC110" i="32"/>
  <c r="Z110" i="32"/>
  <c r="Y110" i="32"/>
  <c r="X110" i="32"/>
  <c r="W110" i="32"/>
  <c r="V110" i="32"/>
  <c r="U110" i="32"/>
  <c r="BD109" i="32"/>
  <c r="AU109" i="32"/>
  <c r="AL109" i="32"/>
  <c r="AC109" i="32"/>
  <c r="Z109" i="32"/>
  <c r="Y109" i="32"/>
  <c r="X109" i="32"/>
  <c r="W109" i="32"/>
  <c r="V109" i="32"/>
  <c r="U109" i="32"/>
  <c r="BD108" i="32"/>
  <c r="BC108" i="32"/>
  <c r="BB108" i="32"/>
  <c r="AU108" i="32"/>
  <c r="AT108" i="32"/>
  <c r="AS108" i="32"/>
  <c r="AL108" i="32"/>
  <c r="AK108" i="32"/>
  <c r="AJ108" i="32"/>
  <c r="AC108" i="32"/>
  <c r="AB108" i="32"/>
  <c r="AA108" i="32"/>
  <c r="Z108" i="32"/>
  <c r="Y108" i="32"/>
  <c r="X108" i="32"/>
  <c r="W108" i="32"/>
  <c r="V108" i="32"/>
  <c r="U108" i="32"/>
  <c r="T108" i="32" s="1"/>
  <c r="S108" i="32"/>
  <c r="R108" i="32"/>
  <c r="G108" i="32"/>
  <c r="E108" i="32"/>
  <c r="BD107" i="32"/>
  <c r="AU107" i="32"/>
  <c r="AL107" i="32"/>
  <c r="AC107" i="32"/>
  <c r="Z107" i="32"/>
  <c r="Y107" i="32"/>
  <c r="X107" i="32"/>
  <c r="W107" i="32"/>
  <c r="T107" i="32" s="1"/>
  <c r="V107" i="32"/>
  <c r="U107" i="32"/>
  <c r="BD106" i="32"/>
  <c r="AU106" i="32"/>
  <c r="AL106" i="32"/>
  <c r="AC106" i="32"/>
  <c r="Z106" i="32"/>
  <c r="Y106" i="32"/>
  <c r="X106" i="32"/>
  <c r="W106" i="32"/>
  <c r="V106" i="32"/>
  <c r="U106" i="32"/>
  <c r="BD105" i="32"/>
  <c r="AU105" i="32"/>
  <c r="AL105" i="32"/>
  <c r="AC105" i="32"/>
  <c r="Z105" i="32"/>
  <c r="Y105" i="32"/>
  <c r="X105" i="32"/>
  <c r="W105" i="32"/>
  <c r="V105" i="32"/>
  <c r="U105" i="32"/>
  <c r="BD104" i="32"/>
  <c r="BC104" i="32"/>
  <c r="BB104" i="32"/>
  <c r="AU104" i="32"/>
  <c r="AT104" i="32"/>
  <c r="AS104" i="32"/>
  <c r="AL104" i="32"/>
  <c r="AK104" i="32"/>
  <c r="AJ104" i="32"/>
  <c r="AC104" i="32"/>
  <c r="AB104" i="32"/>
  <c r="AA104" i="32"/>
  <c r="Z104" i="32"/>
  <c r="Y104" i="32"/>
  <c r="X104" i="32"/>
  <c r="W104" i="32"/>
  <c r="V104" i="32"/>
  <c r="T104" i="32" s="1"/>
  <c r="U104" i="32"/>
  <c r="S104" i="32"/>
  <c r="R104" i="32"/>
  <c r="G104" i="32"/>
  <c r="E104" i="32"/>
  <c r="BD103" i="32"/>
  <c r="AU103" i="32"/>
  <c r="AL103" i="32"/>
  <c r="AC103" i="32"/>
  <c r="Z103" i="32"/>
  <c r="Y103" i="32"/>
  <c r="X103" i="32"/>
  <c r="W103" i="32"/>
  <c r="V103" i="32"/>
  <c r="U103" i="32"/>
  <c r="BD102" i="32"/>
  <c r="BC102" i="32"/>
  <c r="BB102" i="32"/>
  <c r="AU102" i="32"/>
  <c r="AT102" i="32"/>
  <c r="AS102" i="32"/>
  <c r="AL102" i="32"/>
  <c r="AK102" i="32"/>
  <c r="AJ102" i="32"/>
  <c r="AC102" i="32"/>
  <c r="AB102" i="32"/>
  <c r="AA102" i="32"/>
  <c r="Z102" i="32"/>
  <c r="Y102" i="32"/>
  <c r="X102" i="32"/>
  <c r="W102" i="32"/>
  <c r="V102" i="32"/>
  <c r="U102" i="32"/>
  <c r="S102" i="32"/>
  <c r="R102" i="32"/>
  <c r="G102" i="32"/>
  <c r="E102" i="32"/>
  <c r="BD101" i="32"/>
  <c r="AU101" i="32"/>
  <c r="AL101" i="32"/>
  <c r="AC101" i="32"/>
  <c r="Z101" i="32"/>
  <c r="Y101" i="32"/>
  <c r="X101" i="32"/>
  <c r="W101" i="32"/>
  <c r="V101" i="32"/>
  <c r="U101" i="32"/>
  <c r="T101" i="32" s="1"/>
  <c r="BD100" i="32"/>
  <c r="AU100" i="32"/>
  <c r="AL100" i="32"/>
  <c r="AC100" i="32"/>
  <c r="Z100" i="32"/>
  <c r="Y100" i="32"/>
  <c r="X100" i="32"/>
  <c r="W100" i="32"/>
  <c r="V100" i="32"/>
  <c r="U100" i="32"/>
  <c r="T100" i="32" s="1"/>
  <c r="BD99" i="32"/>
  <c r="AU99" i="32"/>
  <c r="AL99" i="32"/>
  <c r="AC99" i="32"/>
  <c r="Z99" i="32"/>
  <c r="Y99" i="32"/>
  <c r="X99" i="32"/>
  <c r="W99" i="32"/>
  <c r="V99" i="32"/>
  <c r="T99" i="32" s="1"/>
  <c r="U99" i="32"/>
  <c r="BD98" i="32"/>
  <c r="BC98" i="32"/>
  <c r="BB98" i="32"/>
  <c r="AU98" i="32"/>
  <c r="AT98" i="32"/>
  <c r="AS98" i="32"/>
  <c r="AL98" i="32"/>
  <c r="AK98" i="32"/>
  <c r="AJ98" i="32"/>
  <c r="AC98" i="32"/>
  <c r="AB98" i="32"/>
  <c r="AA98" i="32"/>
  <c r="Z98" i="32"/>
  <c r="T98" i="32" s="1"/>
  <c r="Y98" i="32"/>
  <c r="X98" i="32"/>
  <c r="W98" i="32"/>
  <c r="V98" i="32"/>
  <c r="U98" i="32"/>
  <c r="S98" i="32"/>
  <c r="R98" i="32"/>
  <c r="G98" i="32"/>
  <c r="E98" i="32"/>
  <c r="BD97" i="32"/>
  <c r="AU97" i="32"/>
  <c r="AL97" i="32"/>
  <c r="AC97" i="32"/>
  <c r="Z97" i="32"/>
  <c r="Y97" i="32"/>
  <c r="X97" i="32"/>
  <c r="W97" i="32"/>
  <c r="V97" i="32"/>
  <c r="U97" i="32"/>
  <c r="T97" i="32" s="1"/>
  <c r="BD96" i="32"/>
  <c r="AU96" i="32"/>
  <c r="AL96" i="32"/>
  <c r="AC96" i="32"/>
  <c r="Z96" i="32"/>
  <c r="Y96" i="32"/>
  <c r="X96" i="32"/>
  <c r="W96" i="32"/>
  <c r="V96" i="32"/>
  <c r="U96" i="32"/>
  <c r="T96" i="32" s="1"/>
  <c r="BD95" i="32"/>
  <c r="AU95" i="32"/>
  <c r="AL95" i="32"/>
  <c r="AC95" i="32"/>
  <c r="Z95" i="32"/>
  <c r="Y95" i="32"/>
  <c r="X95" i="32"/>
  <c r="W95" i="32"/>
  <c r="V95" i="32"/>
  <c r="U95" i="32"/>
  <c r="T95" i="32" s="1"/>
  <c r="BD94" i="32"/>
  <c r="BC94" i="32"/>
  <c r="BB94" i="32"/>
  <c r="AU94" i="32"/>
  <c r="AT94" i="32"/>
  <c r="AS94" i="32"/>
  <c r="AL94" i="32"/>
  <c r="AK94" i="32"/>
  <c r="AJ94" i="32"/>
  <c r="AC94" i="32"/>
  <c r="AB94" i="32"/>
  <c r="AA94" i="32"/>
  <c r="Z94" i="32"/>
  <c r="Y94" i="32"/>
  <c r="X94" i="32"/>
  <c r="W94" i="32"/>
  <c r="V94" i="32"/>
  <c r="U94" i="32"/>
  <c r="T94" i="32" s="1"/>
  <c r="S94" i="32"/>
  <c r="R94" i="32"/>
  <c r="G94" i="32"/>
  <c r="E94" i="32"/>
  <c r="BD93" i="32"/>
  <c r="AU93" i="32"/>
  <c r="AL93" i="32"/>
  <c r="AC93" i="32"/>
  <c r="Z93" i="32"/>
  <c r="Y93" i="32"/>
  <c r="X93" i="32"/>
  <c r="W93" i="32"/>
  <c r="V93" i="32"/>
  <c r="T93" i="32" s="1"/>
  <c r="U93" i="32"/>
  <c r="BD92" i="32"/>
  <c r="AU92" i="32"/>
  <c r="AL92" i="32"/>
  <c r="AC92" i="32"/>
  <c r="Z92" i="32"/>
  <c r="Y92" i="32"/>
  <c r="X92" i="32"/>
  <c r="W92" i="32"/>
  <c r="V92" i="32"/>
  <c r="U92" i="32"/>
  <c r="T92" i="32" s="1"/>
  <c r="BD91" i="32"/>
  <c r="BC91" i="32"/>
  <c r="BB91" i="32"/>
  <c r="AU91" i="32"/>
  <c r="AT91" i="32"/>
  <c r="AS91" i="32"/>
  <c r="AL91" i="32"/>
  <c r="AK91" i="32"/>
  <c r="AJ91" i="32"/>
  <c r="AC91" i="32"/>
  <c r="AB91" i="32"/>
  <c r="AA91" i="32"/>
  <c r="Z91" i="32"/>
  <c r="Y91" i="32"/>
  <c r="X91" i="32"/>
  <c r="W91" i="32"/>
  <c r="V91" i="32"/>
  <c r="U91" i="32"/>
  <c r="T91" i="32" s="1"/>
  <c r="S91" i="32"/>
  <c r="R91" i="32"/>
  <c r="G91" i="32"/>
  <c r="E91" i="32"/>
  <c r="BD90" i="32"/>
  <c r="AU90" i="32"/>
  <c r="AL90" i="32"/>
  <c r="AC90" i="32"/>
  <c r="Z90" i="32"/>
  <c r="Y90" i="32"/>
  <c r="X90" i="32"/>
  <c r="W90" i="32"/>
  <c r="V90" i="32"/>
  <c r="U90" i="32"/>
  <c r="T90" i="32" s="1"/>
  <c r="BD89" i="32"/>
  <c r="AU89" i="32"/>
  <c r="AL89" i="32"/>
  <c r="AC89" i="32"/>
  <c r="Z89" i="32"/>
  <c r="Y89" i="32"/>
  <c r="X89" i="32"/>
  <c r="W89" i="32"/>
  <c r="V89" i="32"/>
  <c r="U89" i="32"/>
  <c r="BD88" i="32"/>
  <c r="BC88" i="32"/>
  <c r="BB88" i="32"/>
  <c r="AU88" i="32"/>
  <c r="AT88" i="32"/>
  <c r="AS88" i="32"/>
  <c r="AL88" i="32"/>
  <c r="AK88" i="32"/>
  <c r="AJ88" i="32"/>
  <c r="AC88" i="32"/>
  <c r="AB88" i="32"/>
  <c r="AA88" i="32"/>
  <c r="Z88" i="32"/>
  <c r="Y88" i="32"/>
  <c r="X88" i="32"/>
  <c r="W88" i="32"/>
  <c r="V88" i="32"/>
  <c r="U88" i="32"/>
  <c r="S88" i="32"/>
  <c r="R88" i="32"/>
  <c r="G88" i="32"/>
  <c r="E88" i="32"/>
  <c r="BD87" i="32"/>
  <c r="AU87" i="32"/>
  <c r="AL87" i="32"/>
  <c r="AC87" i="32"/>
  <c r="Z87" i="32"/>
  <c r="Y87" i="32"/>
  <c r="X87" i="32"/>
  <c r="W87" i="32"/>
  <c r="T87" i="32" s="1"/>
  <c r="V87" i="32"/>
  <c r="U87" i="32"/>
  <c r="BD86" i="32"/>
  <c r="BC86" i="32"/>
  <c r="BB86" i="32"/>
  <c r="AU86" i="32"/>
  <c r="AT86" i="32"/>
  <c r="AS86" i="32"/>
  <c r="AL86" i="32"/>
  <c r="AK86" i="32"/>
  <c r="AJ86" i="32"/>
  <c r="AC86" i="32"/>
  <c r="AB86" i="32"/>
  <c r="AA86" i="32"/>
  <c r="Z86" i="32"/>
  <c r="Y86" i="32"/>
  <c r="X86" i="32"/>
  <c r="W86" i="32"/>
  <c r="V86" i="32"/>
  <c r="U86" i="32"/>
  <c r="S86" i="32"/>
  <c r="R86" i="32"/>
  <c r="G86" i="32"/>
  <c r="E86" i="32"/>
  <c r="BD85" i="32"/>
  <c r="AU85" i="32"/>
  <c r="AL85" i="32"/>
  <c r="AC85" i="32"/>
  <c r="Z85" i="32"/>
  <c r="Y85" i="32"/>
  <c r="X85" i="32"/>
  <c r="W85" i="32"/>
  <c r="V85" i="32"/>
  <c r="U85" i="32"/>
  <c r="BD84" i="32"/>
  <c r="BC84" i="32"/>
  <c r="BB84" i="32"/>
  <c r="AU84" i="32"/>
  <c r="AT84" i="32"/>
  <c r="AS84" i="32"/>
  <c r="AL84" i="32"/>
  <c r="AK84" i="32"/>
  <c r="AJ84" i="32"/>
  <c r="AC84" i="32"/>
  <c r="AB84" i="32"/>
  <c r="AA84" i="32"/>
  <c r="Z84" i="32"/>
  <c r="Y84" i="32"/>
  <c r="X84" i="32"/>
  <c r="W84" i="32"/>
  <c r="V84" i="32"/>
  <c r="U84" i="32"/>
  <c r="S84" i="32"/>
  <c r="R84" i="32"/>
  <c r="G84" i="32"/>
  <c r="E84" i="32"/>
  <c r="BD83" i="32"/>
  <c r="AU83" i="32"/>
  <c r="AL83" i="32"/>
  <c r="AC83" i="32"/>
  <c r="Z83" i="32"/>
  <c r="Y83" i="32"/>
  <c r="X83" i="32"/>
  <c r="W83" i="32"/>
  <c r="V83" i="32"/>
  <c r="U83" i="32"/>
  <c r="T83" i="32"/>
  <c r="BD82" i="32"/>
  <c r="BC82" i="32"/>
  <c r="BB82" i="32"/>
  <c r="AU82" i="32"/>
  <c r="AT82" i="32"/>
  <c r="AS82" i="32"/>
  <c r="AL82" i="32"/>
  <c r="AK82" i="32"/>
  <c r="AJ82" i="32"/>
  <c r="AC82" i="32"/>
  <c r="AB82" i="32"/>
  <c r="AA82" i="32"/>
  <c r="Z82" i="32"/>
  <c r="Y82" i="32"/>
  <c r="X82" i="32"/>
  <c r="W82" i="32"/>
  <c r="V82" i="32"/>
  <c r="U82" i="32"/>
  <c r="S82" i="32"/>
  <c r="R82" i="32"/>
  <c r="G82" i="32"/>
  <c r="E82" i="32"/>
  <c r="BD81" i="32"/>
  <c r="AU81" i="32"/>
  <c r="AL81" i="32"/>
  <c r="AC81" i="32"/>
  <c r="Z81" i="32"/>
  <c r="Y81" i="32"/>
  <c r="X81" i="32"/>
  <c r="W81" i="32"/>
  <c r="V81" i="32"/>
  <c r="T81" i="32" s="1"/>
  <c r="U81" i="32"/>
  <c r="BD80" i="32"/>
  <c r="AU80" i="32"/>
  <c r="AL80" i="32"/>
  <c r="AC80" i="32"/>
  <c r="Z80" i="32"/>
  <c r="Y80" i="32"/>
  <c r="X80" i="32"/>
  <c r="W80" i="32"/>
  <c r="V80" i="32"/>
  <c r="U80" i="32"/>
  <c r="T80" i="32" s="1"/>
  <c r="BD79" i="32"/>
  <c r="AU79" i="32"/>
  <c r="AL79" i="32"/>
  <c r="AC79" i="32"/>
  <c r="Z79" i="32"/>
  <c r="Y79" i="32"/>
  <c r="X79" i="32"/>
  <c r="W79" i="32"/>
  <c r="V79" i="32"/>
  <c r="T79" i="32" s="1"/>
  <c r="U79" i="32"/>
  <c r="BD78" i="32"/>
  <c r="BC78" i="32"/>
  <c r="BB78" i="32"/>
  <c r="AU78" i="32"/>
  <c r="AT78" i="32"/>
  <c r="AS78" i="32"/>
  <c r="AL78" i="32"/>
  <c r="AK78" i="32"/>
  <c r="AJ78" i="32"/>
  <c r="AC78" i="32"/>
  <c r="AB78" i="32"/>
  <c r="AA78" i="32"/>
  <c r="Z78" i="32"/>
  <c r="Y78" i="32"/>
  <c r="X78" i="32"/>
  <c r="W78" i="32"/>
  <c r="V78" i="32"/>
  <c r="U78" i="32"/>
  <c r="T78" i="32" s="1"/>
  <c r="S78" i="32"/>
  <c r="R78" i="32"/>
  <c r="G78" i="32"/>
  <c r="E78" i="32"/>
  <c r="BD77" i="32"/>
  <c r="AU77" i="32"/>
  <c r="AL77" i="32"/>
  <c r="AC77" i="32"/>
  <c r="Z77" i="32"/>
  <c r="Y77" i="32"/>
  <c r="X77" i="32"/>
  <c r="W77" i="32"/>
  <c r="V77" i="32"/>
  <c r="U77" i="32"/>
  <c r="T77" i="32" s="1"/>
  <c r="BD76" i="32"/>
  <c r="AU76" i="32"/>
  <c r="AL76" i="32"/>
  <c r="AC76" i="32"/>
  <c r="Z76" i="32"/>
  <c r="Y76" i="32"/>
  <c r="X76" i="32"/>
  <c r="W76" i="32"/>
  <c r="V76" i="32"/>
  <c r="U76" i="32"/>
  <c r="T76" i="32" s="1"/>
  <c r="BD75" i="32"/>
  <c r="AU75" i="32"/>
  <c r="AL75" i="32"/>
  <c r="AC75" i="32"/>
  <c r="Z75" i="32"/>
  <c r="Y75" i="32"/>
  <c r="X75" i="32"/>
  <c r="W75" i="32"/>
  <c r="V75" i="32"/>
  <c r="U75" i="32"/>
  <c r="T75" i="32"/>
  <c r="BD74" i="32"/>
  <c r="BC74" i="32"/>
  <c r="BB74" i="32"/>
  <c r="AU74" i="32"/>
  <c r="AT74" i="32"/>
  <c r="AS74" i="32"/>
  <c r="AL74" i="32"/>
  <c r="AK74" i="32"/>
  <c r="AJ74" i="32"/>
  <c r="AC74" i="32"/>
  <c r="AB74" i="32"/>
  <c r="AA74" i="32"/>
  <c r="Z74" i="32"/>
  <c r="T74" i="32" s="1"/>
  <c r="Y74" i="32"/>
  <c r="X74" i="32"/>
  <c r="W74" i="32"/>
  <c r="V74" i="32"/>
  <c r="U74" i="32"/>
  <c r="S74" i="32"/>
  <c r="R74" i="32"/>
  <c r="G74" i="32"/>
  <c r="E74" i="32"/>
  <c r="BD73" i="32"/>
  <c r="AU73" i="32"/>
  <c r="AL73" i="32"/>
  <c r="AC73" i="32"/>
  <c r="Z73" i="32"/>
  <c r="Y73" i="32"/>
  <c r="X73" i="32"/>
  <c r="W73" i="32"/>
  <c r="V73" i="32"/>
  <c r="U73" i="32"/>
  <c r="T73" i="32" s="1"/>
  <c r="BD72" i="32"/>
  <c r="AU72" i="32"/>
  <c r="AL72" i="32"/>
  <c r="AC72" i="32"/>
  <c r="Z72" i="32"/>
  <c r="Y72" i="32"/>
  <c r="X72" i="32"/>
  <c r="W72" i="32"/>
  <c r="V72" i="32"/>
  <c r="U72" i="32"/>
  <c r="T72" i="32" s="1"/>
  <c r="BD71" i="32"/>
  <c r="BC71" i="32"/>
  <c r="BB71" i="32"/>
  <c r="AU71" i="32"/>
  <c r="AT71" i="32"/>
  <c r="AS71" i="32"/>
  <c r="AL71" i="32"/>
  <c r="AK71" i="32"/>
  <c r="AJ71" i="32"/>
  <c r="AC71" i="32"/>
  <c r="AB71" i="32"/>
  <c r="AA71" i="32"/>
  <c r="Z71" i="32"/>
  <c r="Y71" i="32"/>
  <c r="X71" i="32"/>
  <c r="W71" i="32"/>
  <c r="V71" i="32"/>
  <c r="T71" i="32" s="1"/>
  <c r="U71" i="32"/>
  <c r="S71" i="32"/>
  <c r="R71" i="32"/>
  <c r="G71" i="32"/>
  <c r="E71" i="32"/>
  <c r="BD70" i="32"/>
  <c r="AU70" i="32"/>
  <c r="AL70" i="32"/>
  <c r="AC70" i="32"/>
  <c r="Z70" i="32"/>
  <c r="T70" i="32" s="1"/>
  <c r="Y70" i="32"/>
  <c r="X70" i="32"/>
  <c r="W70" i="32"/>
  <c r="V70" i="32"/>
  <c r="U70" i="32"/>
  <c r="BD69" i="32"/>
  <c r="BC69" i="32"/>
  <c r="BB69" i="32"/>
  <c r="AU69" i="32"/>
  <c r="AT69" i="32"/>
  <c r="AS69" i="32"/>
  <c r="AL69" i="32"/>
  <c r="AK69" i="32"/>
  <c r="AJ69" i="32"/>
  <c r="AC69" i="32"/>
  <c r="AB69" i="32"/>
  <c r="AA69" i="32"/>
  <c r="Z69" i="32"/>
  <c r="Y69" i="32"/>
  <c r="X69" i="32"/>
  <c r="W69" i="32"/>
  <c r="V69" i="32"/>
  <c r="U69" i="32"/>
  <c r="S69" i="32"/>
  <c r="R69" i="32"/>
  <c r="G69" i="32"/>
  <c r="E69" i="32"/>
  <c r="BD68" i="32"/>
  <c r="AU68" i="32"/>
  <c r="AL68" i="32"/>
  <c r="AC68" i="32"/>
  <c r="Z68" i="32"/>
  <c r="Y68" i="32"/>
  <c r="X68" i="32"/>
  <c r="W68" i="32"/>
  <c r="V68" i="32"/>
  <c r="U68" i="32"/>
  <c r="T68" i="32" s="1"/>
  <c r="BD67" i="32"/>
  <c r="AU67" i="32"/>
  <c r="AL67" i="32"/>
  <c r="AC67" i="32"/>
  <c r="Z67" i="32"/>
  <c r="Y67" i="32"/>
  <c r="X67" i="32"/>
  <c r="W67" i="32"/>
  <c r="V67" i="32"/>
  <c r="T67" i="32" s="1"/>
  <c r="U67" i="32"/>
  <c r="BD66" i="32"/>
  <c r="AU66" i="32"/>
  <c r="AL66" i="32"/>
  <c r="AC66" i="32"/>
  <c r="Z66" i="32"/>
  <c r="Y66" i="32"/>
  <c r="X66" i="32"/>
  <c r="W66" i="32"/>
  <c r="V66" i="32"/>
  <c r="U66" i="32"/>
  <c r="T66" i="32" s="1"/>
  <c r="BD65" i="32"/>
  <c r="BC65" i="32"/>
  <c r="BB65" i="32"/>
  <c r="AU65" i="32"/>
  <c r="AT65" i="32"/>
  <c r="AS65" i="32"/>
  <c r="AL65" i="32"/>
  <c r="AK65" i="32"/>
  <c r="AJ65" i="32"/>
  <c r="AC65" i="32"/>
  <c r="AB65" i="32"/>
  <c r="AA65" i="32"/>
  <c r="Z65" i="32"/>
  <c r="Y65" i="32"/>
  <c r="X65" i="32"/>
  <c r="W65" i="32"/>
  <c r="V65" i="32"/>
  <c r="U65" i="32"/>
  <c r="T65" i="32" s="1"/>
  <c r="S65" i="32"/>
  <c r="R65" i="32"/>
  <c r="G65" i="32"/>
  <c r="E65" i="32"/>
  <c r="BD64" i="32"/>
  <c r="AU64" i="32"/>
  <c r="AL64" i="32"/>
  <c r="AC64" i="32"/>
  <c r="Z64" i="32"/>
  <c r="Y64" i="32"/>
  <c r="X64" i="32"/>
  <c r="W64" i="32"/>
  <c r="V64" i="32"/>
  <c r="U64" i="32"/>
  <c r="T64" i="32" s="1"/>
  <c r="BD63" i="32"/>
  <c r="AU63" i="32"/>
  <c r="AL63" i="32"/>
  <c r="AC63" i="32"/>
  <c r="Z63" i="32"/>
  <c r="Y63" i="32"/>
  <c r="X63" i="32"/>
  <c r="W63" i="32"/>
  <c r="V63" i="32"/>
  <c r="U63" i="32"/>
  <c r="T63" i="32" s="1"/>
  <c r="BD62" i="32"/>
  <c r="AU62" i="32"/>
  <c r="AL62" i="32"/>
  <c r="AC62" i="32"/>
  <c r="Z62" i="32"/>
  <c r="Y62" i="32"/>
  <c r="X62" i="32"/>
  <c r="W62" i="32"/>
  <c r="V62" i="32"/>
  <c r="U62" i="32"/>
  <c r="T62" i="32" s="1"/>
  <c r="BD61" i="32"/>
  <c r="AU61" i="32"/>
  <c r="AL61" i="32"/>
  <c r="AC61" i="32"/>
  <c r="Z61" i="32"/>
  <c r="Y61" i="32"/>
  <c r="X61" i="32"/>
  <c r="W61" i="32"/>
  <c r="V61" i="32"/>
  <c r="U61" i="32"/>
  <c r="T61" i="32" s="1"/>
  <c r="BD60" i="32"/>
  <c r="AU60" i="32"/>
  <c r="AL60" i="32"/>
  <c r="AC60" i="32"/>
  <c r="Z60" i="32"/>
  <c r="Y60" i="32"/>
  <c r="X60" i="32"/>
  <c r="W60" i="32"/>
  <c r="V60" i="32"/>
  <c r="U60" i="32"/>
  <c r="T60" i="32" s="1"/>
  <c r="BD59" i="32"/>
  <c r="BC59" i="32"/>
  <c r="BB59" i="32"/>
  <c r="AU59" i="32"/>
  <c r="AT59" i="32"/>
  <c r="AS59" i="32"/>
  <c r="AL59" i="32"/>
  <c r="AK59" i="32"/>
  <c r="AJ59" i="32"/>
  <c r="AC59" i="32"/>
  <c r="AB59" i="32"/>
  <c r="AA59" i="32"/>
  <c r="Z59" i="32"/>
  <c r="Y59" i="32"/>
  <c r="X59" i="32"/>
  <c r="W59" i="32"/>
  <c r="V59" i="32"/>
  <c r="T59" i="32" s="1"/>
  <c r="U59" i="32"/>
  <c r="S59" i="32"/>
  <c r="R59" i="32"/>
  <c r="G59" i="32"/>
  <c r="E59" i="32"/>
  <c r="BD58" i="32"/>
  <c r="AU58" i="32"/>
  <c r="AL58" i="32"/>
  <c r="AC58" i="32"/>
  <c r="Z58" i="32"/>
  <c r="T58" i="32" s="1"/>
  <c r="Y58" i="32"/>
  <c r="X58" i="32"/>
  <c r="W58" i="32"/>
  <c r="V58" i="32"/>
  <c r="U58" i="32"/>
  <c r="BD57" i="32"/>
  <c r="AU57" i="32"/>
  <c r="AL57" i="32"/>
  <c r="AC57" i="32"/>
  <c r="Z57" i="32"/>
  <c r="Y57" i="32"/>
  <c r="X57" i="32"/>
  <c r="W57" i="32"/>
  <c r="V57" i="32"/>
  <c r="T57" i="32" s="1"/>
  <c r="U57" i="32"/>
  <c r="BD56" i="32"/>
  <c r="AU56" i="32"/>
  <c r="AL56" i="32"/>
  <c r="AC56" i="32"/>
  <c r="Z56" i="32"/>
  <c r="Y56" i="32"/>
  <c r="X56" i="32"/>
  <c r="W56" i="32"/>
  <c r="V56" i="32"/>
  <c r="U56" i="32"/>
  <c r="T56" i="32" s="1"/>
  <c r="BD55" i="32"/>
  <c r="BC55" i="32"/>
  <c r="BB55" i="32"/>
  <c r="AU55" i="32"/>
  <c r="AT55" i="32"/>
  <c r="AS55" i="32"/>
  <c r="AL55" i="32"/>
  <c r="AK55" i="32"/>
  <c r="AJ55" i="32"/>
  <c r="AC55" i="32"/>
  <c r="AB55" i="32"/>
  <c r="AA55" i="32"/>
  <c r="Z55" i="32"/>
  <c r="Y55" i="32"/>
  <c r="X55" i="32"/>
  <c r="W55" i="32"/>
  <c r="V55" i="32"/>
  <c r="U55" i="32"/>
  <c r="T55" i="32"/>
  <c r="S55" i="32"/>
  <c r="R55" i="32"/>
  <c r="G55" i="32"/>
  <c r="E55" i="32"/>
  <c r="BD54" i="32"/>
  <c r="AU54" i="32"/>
  <c r="AL54" i="32"/>
  <c r="AC54" i="32"/>
  <c r="Z54" i="32"/>
  <c r="Y54" i="32"/>
  <c r="X54" i="32"/>
  <c r="W54" i="32"/>
  <c r="V54" i="32"/>
  <c r="U54" i="32"/>
  <c r="T54" i="32" s="1"/>
  <c r="BD53" i="32"/>
  <c r="AU53" i="32"/>
  <c r="AL53" i="32"/>
  <c r="AC53" i="32"/>
  <c r="Z53" i="32"/>
  <c r="Y53" i="32"/>
  <c r="X53" i="32"/>
  <c r="W53" i="32"/>
  <c r="V53" i="32"/>
  <c r="U53" i="32"/>
  <c r="T53" i="32" s="1"/>
  <c r="BD52" i="32"/>
  <c r="AU52" i="32"/>
  <c r="AL52" i="32"/>
  <c r="AC52" i="32"/>
  <c r="Z52" i="32"/>
  <c r="Y52" i="32"/>
  <c r="X52" i="32"/>
  <c r="W52" i="32"/>
  <c r="V52" i="32"/>
  <c r="U52" i="32"/>
  <c r="T52" i="32"/>
  <c r="BD51" i="32"/>
  <c r="BC51" i="32"/>
  <c r="BB51" i="32"/>
  <c r="AU51" i="32"/>
  <c r="AT51" i="32"/>
  <c r="AS51" i="32"/>
  <c r="AL51" i="32"/>
  <c r="AK51" i="32"/>
  <c r="AJ51" i="32"/>
  <c r="AC51" i="32"/>
  <c r="AB51" i="32"/>
  <c r="AA51" i="32"/>
  <c r="Z51" i="32"/>
  <c r="Y51" i="32"/>
  <c r="X51" i="32"/>
  <c r="W51" i="32"/>
  <c r="V51" i="32"/>
  <c r="U51" i="32"/>
  <c r="T51" i="32"/>
  <c r="S51" i="32"/>
  <c r="R51" i="32"/>
  <c r="G51" i="32"/>
  <c r="E51" i="32"/>
  <c r="BD50" i="32"/>
  <c r="AU50" i="32"/>
  <c r="AL50" i="32"/>
  <c r="AC50" i="32"/>
  <c r="Z50" i="32"/>
  <c r="Y50" i="32"/>
  <c r="X50" i="32"/>
  <c r="W50" i="32"/>
  <c r="V50" i="32"/>
  <c r="U50" i="32"/>
  <c r="T50" i="32" s="1"/>
  <c r="BD49" i="32"/>
  <c r="AU49" i="32"/>
  <c r="AL49" i="32"/>
  <c r="AC49" i="32"/>
  <c r="Z49" i="32"/>
  <c r="Y49" i="32"/>
  <c r="X49" i="32"/>
  <c r="W49" i="32"/>
  <c r="V49" i="32"/>
  <c r="U49" i="32"/>
  <c r="T49" i="32" s="1"/>
  <c r="BD48" i="32"/>
  <c r="AU48" i="32"/>
  <c r="AL48" i="32"/>
  <c r="AC48" i="32"/>
  <c r="Z48" i="32"/>
  <c r="Y48" i="32"/>
  <c r="X48" i="32"/>
  <c r="W48" i="32"/>
  <c r="V48" i="32"/>
  <c r="U48" i="32"/>
  <c r="T48" i="32" s="1"/>
  <c r="BD47" i="32"/>
  <c r="BC47" i="32"/>
  <c r="BB47" i="32"/>
  <c r="AU47" i="32"/>
  <c r="AT47" i="32"/>
  <c r="AS47" i="32"/>
  <c r="AL47" i="32"/>
  <c r="AK47" i="32"/>
  <c r="AJ47" i="32"/>
  <c r="AC47" i="32"/>
  <c r="AB47" i="32"/>
  <c r="AA47" i="32"/>
  <c r="Z47" i="32"/>
  <c r="Y47" i="32"/>
  <c r="X47" i="32"/>
  <c r="W47" i="32"/>
  <c r="V47" i="32"/>
  <c r="U47" i="32"/>
  <c r="S47" i="32"/>
  <c r="R47" i="32"/>
  <c r="G47" i="32"/>
  <c r="E47" i="32"/>
  <c r="BD46" i="32"/>
  <c r="AU46" i="32"/>
  <c r="AL46" i="32"/>
  <c r="AC46" i="32"/>
  <c r="Z46" i="32"/>
  <c r="T46" i="32" s="1"/>
  <c r="Y46" i="32"/>
  <c r="X46" i="32"/>
  <c r="W46" i="32"/>
  <c r="V46" i="32"/>
  <c r="U46" i="32"/>
  <c r="BD45" i="32"/>
  <c r="AU45" i="32"/>
  <c r="AL45" i="32"/>
  <c r="AC45" i="32"/>
  <c r="Z45" i="32"/>
  <c r="Y45" i="32"/>
  <c r="X45" i="32"/>
  <c r="W45" i="32"/>
  <c r="V45" i="32"/>
  <c r="U45" i="32"/>
  <c r="BD44" i="32"/>
  <c r="AU44" i="32"/>
  <c r="AL44" i="32"/>
  <c r="AC44" i="32"/>
  <c r="Z44" i="32"/>
  <c r="Y44" i="32"/>
  <c r="X44" i="32"/>
  <c r="W44" i="32"/>
  <c r="V44" i="32"/>
  <c r="U44" i="32"/>
  <c r="T44" i="32" s="1"/>
  <c r="BD43" i="32"/>
  <c r="BC43" i="32"/>
  <c r="BB43" i="32"/>
  <c r="AU43" i="32"/>
  <c r="AT43" i="32"/>
  <c r="AS43" i="32"/>
  <c r="AL43" i="32"/>
  <c r="AK43" i="32"/>
  <c r="AJ43" i="32"/>
  <c r="AC43" i="32"/>
  <c r="AB43" i="32"/>
  <c r="AA43" i="32"/>
  <c r="Z43" i="32"/>
  <c r="Y43" i="32"/>
  <c r="X43" i="32"/>
  <c r="W43" i="32"/>
  <c r="V43" i="32"/>
  <c r="U43" i="32"/>
  <c r="T43" i="32" s="1"/>
  <c r="S43" i="32"/>
  <c r="R43" i="32"/>
  <c r="G43" i="32"/>
  <c r="E43" i="32"/>
  <c r="BD42" i="32"/>
  <c r="AU42" i="32"/>
  <c r="AL42" i="32"/>
  <c r="AC42" i="32"/>
  <c r="Z42" i="32"/>
  <c r="Y42" i="32"/>
  <c r="X42" i="32"/>
  <c r="W42" i="32"/>
  <c r="V42" i="32"/>
  <c r="U42" i="32"/>
  <c r="T42" i="32" s="1"/>
  <c r="BD41" i="32"/>
  <c r="AU41" i="32"/>
  <c r="AL41" i="32"/>
  <c r="AC41" i="32"/>
  <c r="Z41" i="32"/>
  <c r="Y41" i="32"/>
  <c r="X41" i="32"/>
  <c r="W41" i="32"/>
  <c r="V41" i="32"/>
  <c r="U41" i="32"/>
  <c r="T41" i="32" s="1"/>
  <c r="BD40" i="32"/>
  <c r="AU40" i="32"/>
  <c r="AL40" i="32"/>
  <c r="AC40" i="32"/>
  <c r="Z40" i="32"/>
  <c r="Y40" i="32"/>
  <c r="X40" i="32"/>
  <c r="W40" i="32"/>
  <c r="V40" i="32"/>
  <c r="U40" i="32"/>
  <c r="T40" i="32"/>
  <c r="BD39" i="32"/>
  <c r="BC39" i="32"/>
  <c r="BB39" i="32"/>
  <c r="AU39" i="32"/>
  <c r="AT39" i="32"/>
  <c r="AS39" i="32"/>
  <c r="AL39" i="32"/>
  <c r="AK39" i="32"/>
  <c r="AJ39" i="32"/>
  <c r="AC39" i="32"/>
  <c r="AB39" i="32"/>
  <c r="AA39" i="32"/>
  <c r="Z39" i="32"/>
  <c r="Y39" i="32"/>
  <c r="X39" i="32"/>
  <c r="W39" i="32"/>
  <c r="V39" i="32"/>
  <c r="T39" i="32" s="1"/>
  <c r="U39" i="32"/>
  <c r="S39" i="32"/>
  <c r="R39" i="32"/>
  <c r="G39" i="32"/>
  <c r="E39" i="32"/>
  <c r="BD38" i="32"/>
  <c r="AU38" i="32"/>
  <c r="AL38" i="32"/>
  <c r="AC38" i="32"/>
  <c r="Z38" i="32"/>
  <c r="Y38" i="32"/>
  <c r="X38" i="32"/>
  <c r="W38" i="32"/>
  <c r="V38" i="32"/>
  <c r="U38" i="32"/>
  <c r="BD37" i="32"/>
  <c r="AU37" i="32"/>
  <c r="AL37" i="32"/>
  <c r="AC37" i="32"/>
  <c r="Z37" i="32"/>
  <c r="Y37" i="32"/>
  <c r="X37" i="32"/>
  <c r="W37" i="32"/>
  <c r="V37" i="32"/>
  <c r="U37" i="32"/>
  <c r="BD36" i="32"/>
  <c r="AU36" i="32"/>
  <c r="AL36" i="32"/>
  <c r="AC36" i="32"/>
  <c r="Z36" i="32"/>
  <c r="Y36" i="32"/>
  <c r="X36" i="32"/>
  <c r="W36" i="32"/>
  <c r="V36" i="32"/>
  <c r="U36" i="32"/>
  <c r="T36" i="32" s="1"/>
  <c r="BD35" i="32"/>
  <c r="BC35" i="32"/>
  <c r="BB35" i="32"/>
  <c r="AU35" i="32"/>
  <c r="AT35" i="32"/>
  <c r="AS35" i="32"/>
  <c r="AL35" i="32"/>
  <c r="AK35" i="32"/>
  <c r="AJ35" i="32"/>
  <c r="AC35" i="32"/>
  <c r="AB35" i="32"/>
  <c r="AA35" i="32"/>
  <c r="Z35" i="32"/>
  <c r="Y35" i="32"/>
  <c r="X35" i="32"/>
  <c r="W35" i="32"/>
  <c r="V35" i="32"/>
  <c r="U35" i="32"/>
  <c r="S35" i="32"/>
  <c r="R35" i="32"/>
  <c r="G35" i="32"/>
  <c r="E35" i="32"/>
  <c r="BD34" i="32"/>
  <c r="AU34" i="32"/>
  <c r="AL34" i="32"/>
  <c r="AC34" i="32"/>
  <c r="Z34" i="32"/>
  <c r="T34" i="32" s="1"/>
  <c r="Y34" i="32"/>
  <c r="X34" i="32"/>
  <c r="W34" i="32"/>
  <c r="V34" i="32"/>
  <c r="U34" i="32"/>
  <c r="BD33" i="32"/>
  <c r="AU33" i="32"/>
  <c r="AL33" i="32"/>
  <c r="AC33" i="32"/>
  <c r="Z33" i="32"/>
  <c r="Y33" i="32"/>
  <c r="X33" i="32"/>
  <c r="W33" i="32"/>
  <c r="V33" i="32"/>
  <c r="T33" i="32" s="1"/>
  <c r="U33" i="32"/>
  <c r="BD32" i="32"/>
  <c r="AU32" i="32"/>
  <c r="AL32" i="32"/>
  <c r="AC32" i="32"/>
  <c r="Z32" i="32"/>
  <c r="Y32" i="32"/>
  <c r="X32" i="32"/>
  <c r="W32" i="32"/>
  <c r="V32" i="32"/>
  <c r="U32" i="32"/>
  <c r="T32" i="32" s="1"/>
  <c r="BD31" i="32"/>
  <c r="BC31" i="32"/>
  <c r="BB31" i="32"/>
  <c r="AU31" i="32"/>
  <c r="AT31" i="32"/>
  <c r="AS31" i="32"/>
  <c r="AL31" i="32"/>
  <c r="AK31" i="32"/>
  <c r="AJ31" i="32"/>
  <c r="AC31" i="32"/>
  <c r="AB31" i="32"/>
  <c r="AA31" i="32"/>
  <c r="Z31" i="32"/>
  <c r="Y31" i="32"/>
  <c r="X31" i="32"/>
  <c r="W31" i="32"/>
  <c r="V31" i="32"/>
  <c r="U31" i="32"/>
  <c r="T31" i="32" s="1"/>
  <c r="S31" i="32"/>
  <c r="R31" i="32"/>
  <c r="G31" i="32"/>
  <c r="E31" i="32"/>
  <c r="BD30" i="32"/>
  <c r="AU30" i="32"/>
  <c r="AL30" i="32"/>
  <c r="AC30" i="32"/>
  <c r="Z30" i="32"/>
  <c r="Y30" i="32"/>
  <c r="X30" i="32"/>
  <c r="W30" i="32"/>
  <c r="V30" i="32"/>
  <c r="U30" i="32"/>
  <c r="T30" i="32" s="1"/>
  <c r="BD29" i="32"/>
  <c r="AU29" i="32"/>
  <c r="AL29" i="32"/>
  <c r="AC29" i="32"/>
  <c r="Z29" i="32"/>
  <c r="Y29" i="32"/>
  <c r="X29" i="32"/>
  <c r="W29" i="32"/>
  <c r="V29" i="32"/>
  <c r="U29" i="32"/>
  <c r="T29" i="32" s="1"/>
  <c r="BD28" i="32"/>
  <c r="AU28" i="32"/>
  <c r="AL28" i="32"/>
  <c r="AC28" i="32"/>
  <c r="Z28" i="32"/>
  <c r="Y28" i="32"/>
  <c r="X28" i="32"/>
  <c r="W28" i="32"/>
  <c r="V28" i="32"/>
  <c r="U28" i="32"/>
  <c r="T28" i="32"/>
  <c r="BD27" i="32"/>
  <c r="BC27" i="32"/>
  <c r="BB27" i="32"/>
  <c r="AU27" i="32"/>
  <c r="AT27" i="32"/>
  <c r="AS27" i="32"/>
  <c r="AL27" i="32"/>
  <c r="AK27" i="32"/>
  <c r="AJ27" i="32"/>
  <c r="AC27" i="32"/>
  <c r="AB27" i="32"/>
  <c r="AA27" i="32"/>
  <c r="Z27" i="32"/>
  <c r="Y27" i="32"/>
  <c r="X27" i="32"/>
  <c r="W27" i="32"/>
  <c r="V27" i="32"/>
  <c r="U27" i="32"/>
  <c r="T27" i="32" s="1"/>
  <c r="S27" i="32"/>
  <c r="R27" i="32"/>
  <c r="G27" i="32"/>
  <c r="E27" i="32"/>
  <c r="BD26" i="32"/>
  <c r="AU26" i="32"/>
  <c r="AL26" i="32"/>
  <c r="AC26" i="32"/>
  <c r="Z26" i="32"/>
  <c r="Y26" i="32"/>
  <c r="X26" i="32"/>
  <c r="W26" i="32"/>
  <c r="V26" i="32"/>
  <c r="U26" i="32"/>
  <c r="T26" i="32" s="1"/>
  <c r="BD25" i="32"/>
  <c r="AU25" i="32"/>
  <c r="AL25" i="32"/>
  <c r="AC25" i="32"/>
  <c r="Z25" i="32"/>
  <c r="Y25" i="32"/>
  <c r="X25" i="32"/>
  <c r="W25" i="32"/>
  <c r="V25" i="32"/>
  <c r="U25" i="32"/>
  <c r="T25" i="32" s="1"/>
  <c r="BD24" i="32"/>
  <c r="AU24" i="32"/>
  <c r="AL24" i="32"/>
  <c r="AC24" i="32"/>
  <c r="Z24" i="32"/>
  <c r="Y24" i="32"/>
  <c r="X24" i="32"/>
  <c r="W24" i="32"/>
  <c r="V24" i="32"/>
  <c r="U24" i="32"/>
  <c r="T24" i="32" s="1"/>
  <c r="BD23" i="32"/>
  <c r="BC23" i="32"/>
  <c r="BB23" i="32"/>
  <c r="AU23" i="32"/>
  <c r="AT23" i="32"/>
  <c r="AS23" i="32"/>
  <c r="AL23" i="32"/>
  <c r="AK23" i="32"/>
  <c r="AJ23" i="32"/>
  <c r="AC23" i="32"/>
  <c r="AB23" i="32"/>
  <c r="AA23" i="32"/>
  <c r="Z23" i="32"/>
  <c r="Y23" i="32"/>
  <c r="X23" i="32"/>
  <c r="W23" i="32"/>
  <c r="V23" i="32"/>
  <c r="T23" i="32" s="1"/>
  <c r="U23" i="32"/>
  <c r="S23" i="32"/>
  <c r="R23" i="32"/>
  <c r="G23" i="32"/>
  <c r="E23" i="32"/>
  <c r="BD22" i="32"/>
  <c r="AU22" i="32"/>
  <c r="AL22" i="32"/>
  <c r="AC22" i="32"/>
  <c r="Z22" i="32"/>
  <c r="T22" i="32" s="1"/>
  <c r="Y22" i="32"/>
  <c r="X22" i="32"/>
  <c r="W22" i="32"/>
  <c r="V22" i="32"/>
  <c r="U22" i="32"/>
  <c r="BD21" i="32"/>
  <c r="AU21" i="32"/>
  <c r="AL21" i="32"/>
  <c r="AC21" i="32"/>
  <c r="Z21" i="32"/>
  <c r="Y21" i="32"/>
  <c r="X21" i="32"/>
  <c r="W21" i="32"/>
  <c r="V21" i="32"/>
  <c r="T21" i="32" s="1"/>
  <c r="U21" i="32"/>
  <c r="BD20" i="32"/>
  <c r="AU20" i="32"/>
  <c r="AL20" i="32"/>
  <c r="AC20" i="32"/>
  <c r="Z20" i="32"/>
  <c r="Y20" i="32"/>
  <c r="X20" i="32"/>
  <c r="W20" i="32"/>
  <c r="V20" i="32"/>
  <c r="U20" i="32"/>
  <c r="T20" i="32" s="1"/>
  <c r="BD19" i="32"/>
  <c r="BC19" i="32"/>
  <c r="BB19" i="32"/>
  <c r="AU19" i="32"/>
  <c r="AT19" i="32"/>
  <c r="AS19" i="32"/>
  <c r="AL19" i="32"/>
  <c r="AK19" i="32"/>
  <c r="AJ19" i="32"/>
  <c r="AC19" i="32"/>
  <c r="AB19" i="32"/>
  <c r="AA19" i="32"/>
  <c r="Z19" i="32"/>
  <c r="Y19" i="32"/>
  <c r="X19" i="32"/>
  <c r="W19" i="32"/>
  <c r="V19" i="32"/>
  <c r="U19" i="32"/>
  <c r="T19" i="32" s="1"/>
  <c r="S19" i="32"/>
  <c r="R19" i="32"/>
  <c r="G19" i="32"/>
  <c r="E19" i="32"/>
  <c r="BD18" i="32"/>
  <c r="AU18" i="32"/>
  <c r="AL18" i="32"/>
  <c r="AC18" i="32"/>
  <c r="Z18" i="32"/>
  <c r="Y18" i="32"/>
  <c r="X18" i="32"/>
  <c r="W18" i="32"/>
  <c r="V18" i="32"/>
  <c r="U18" i="32"/>
  <c r="T18" i="32" s="1"/>
  <c r="BD17" i="32"/>
  <c r="AU17" i="32"/>
  <c r="AL17" i="32"/>
  <c r="AC17" i="32"/>
  <c r="Z17" i="32"/>
  <c r="Y17" i="32"/>
  <c r="X17" i="32"/>
  <c r="W17" i="32"/>
  <c r="V17" i="32"/>
  <c r="U17" i="32"/>
  <c r="T17" i="32" s="1"/>
  <c r="BD16" i="32"/>
  <c r="AU16" i="32"/>
  <c r="AL16" i="32"/>
  <c r="AC16" i="32"/>
  <c r="Z16" i="32"/>
  <c r="Y16" i="32"/>
  <c r="X16" i="32"/>
  <c r="W16" i="32"/>
  <c r="V16" i="32"/>
  <c r="U16" i="32"/>
  <c r="T16" i="32" s="1"/>
  <c r="BD15" i="32"/>
  <c r="BC15" i="32"/>
  <c r="BB15" i="32"/>
  <c r="AU15" i="32"/>
  <c r="AT15" i="32"/>
  <c r="AS15" i="32"/>
  <c r="AL15" i="32"/>
  <c r="AK15" i="32"/>
  <c r="AJ15" i="32"/>
  <c r="AC15" i="32"/>
  <c r="AB15" i="32"/>
  <c r="AA15" i="32"/>
  <c r="Z15" i="32"/>
  <c r="Y15" i="32"/>
  <c r="X15" i="32"/>
  <c r="W15" i="32"/>
  <c r="V15" i="32"/>
  <c r="T15" i="32" s="1"/>
  <c r="U15" i="32"/>
  <c r="S15" i="32"/>
  <c r="R15" i="32"/>
  <c r="G15" i="32"/>
  <c r="E15" i="32"/>
  <c r="BD14" i="32"/>
  <c r="AU14" i="32"/>
  <c r="AL14" i="32"/>
  <c r="AC14" i="32"/>
  <c r="Z14" i="32"/>
  <c r="Y14" i="32"/>
  <c r="X14" i="32"/>
  <c r="W14" i="32"/>
  <c r="V14" i="32"/>
  <c r="U14" i="32"/>
  <c r="BD13" i="32"/>
  <c r="AU13" i="32"/>
  <c r="AL13" i="32"/>
  <c r="AC13" i="32"/>
  <c r="Z13" i="32"/>
  <c r="Y13" i="32"/>
  <c r="X13" i="32"/>
  <c r="W13" i="32"/>
  <c r="V13" i="32"/>
  <c r="U13" i="32"/>
  <c r="T13" i="32" s="1"/>
  <c r="BD12" i="32"/>
  <c r="AU12" i="32"/>
  <c r="AL12" i="32"/>
  <c r="AC12" i="32"/>
  <c r="Z12" i="32"/>
  <c r="Y12" i="32"/>
  <c r="X12" i="32"/>
  <c r="W12" i="32"/>
  <c r="V12" i="32"/>
  <c r="U12" i="32"/>
  <c r="T12" i="32" s="1"/>
  <c r="BD11" i="32"/>
  <c r="BC11" i="32"/>
  <c r="BB11" i="32"/>
  <c r="AU11" i="32"/>
  <c r="AT11" i="32"/>
  <c r="AS11" i="32"/>
  <c r="AL11" i="32"/>
  <c r="AK11" i="32"/>
  <c r="AJ11" i="32"/>
  <c r="AC11" i="32"/>
  <c r="AB11" i="32"/>
  <c r="AA11" i="32"/>
  <c r="Z11" i="32"/>
  <c r="Y11" i="32"/>
  <c r="X11" i="32"/>
  <c r="W11" i="32"/>
  <c r="V11" i="32"/>
  <c r="U11" i="32"/>
  <c r="S11" i="32"/>
  <c r="R11" i="32"/>
  <c r="G11" i="32"/>
  <c r="E11" i="32"/>
  <c r="BN5" i="32"/>
  <c r="AV5" i="32"/>
  <c r="AD5" i="32"/>
  <c r="BN4" i="32"/>
  <c r="AV4" i="32"/>
  <c r="AD4" i="32"/>
  <c r="BN3" i="32"/>
  <c r="AV3" i="32"/>
  <c r="AD3" i="32"/>
  <c r="BN2" i="32"/>
  <c r="AV2" i="32"/>
  <c r="AD2" i="32"/>
  <c r="T86" i="32" l="1"/>
  <c r="T109" i="32"/>
  <c r="T126" i="32"/>
  <c r="T137" i="32"/>
  <c r="T175" i="32"/>
  <c r="T181" i="32"/>
  <c r="T183" i="32"/>
  <c r="T188" i="32"/>
  <c r="T194" i="32"/>
  <c r="T217" i="32"/>
  <c r="T234" i="32"/>
  <c r="T285" i="32"/>
  <c r="T287" i="32"/>
  <c r="T118" i="32"/>
  <c r="T134" i="32"/>
  <c r="T149" i="32"/>
  <c r="T174" i="32"/>
  <c r="T190" i="32"/>
  <c r="T203" i="32"/>
  <c r="T209" i="32"/>
  <c r="T241" i="32"/>
  <c r="T248" i="32"/>
  <c r="T259" i="32"/>
  <c r="T265" i="32"/>
  <c r="T69" i="32"/>
  <c r="T82" i="32"/>
  <c r="T155" i="32"/>
  <c r="T161" i="32"/>
  <c r="T167" i="32"/>
  <c r="T189" i="32"/>
  <c r="T193" i="32"/>
  <c r="T195" i="32"/>
  <c r="T200" i="32"/>
  <c r="T232" i="32"/>
  <c r="T252" i="32"/>
  <c r="T35" i="32"/>
  <c r="T128" i="32"/>
  <c r="T130" i="32"/>
  <c r="T138" i="32"/>
  <c r="T144" i="32"/>
  <c r="T173" i="32"/>
  <c r="T186" i="32"/>
  <c r="T202" i="32"/>
  <c r="T206" i="32"/>
  <c r="T212" i="32"/>
  <c r="T221" i="32"/>
  <c r="T229" i="32"/>
  <c r="T238" i="32"/>
  <c r="T246" i="32"/>
  <c r="T260" i="32"/>
  <c r="T264" i="32"/>
  <c r="T277" i="32"/>
  <c r="T38" i="32"/>
  <c r="T88" i="32"/>
  <c r="T102" i="32"/>
  <c r="T129" i="32"/>
  <c r="T156" i="32"/>
  <c r="T162" i="32"/>
  <c r="T168" i="32"/>
  <c r="T179" i="32"/>
  <c r="T201" i="32"/>
  <c r="T207" i="32"/>
  <c r="T214" i="32"/>
  <c r="T218" i="32"/>
  <c r="T253" i="32"/>
  <c r="T85" i="32"/>
  <c r="T37" i="32"/>
  <c r="T45" i="32"/>
  <c r="T47" i="32"/>
  <c r="T127" i="32"/>
  <c r="T133" i="32"/>
  <c r="T140" i="32"/>
  <c r="T180" i="32"/>
  <c r="T211" i="32"/>
  <c r="T226" i="32"/>
  <c r="T250" i="32"/>
  <c r="T279" i="32"/>
  <c r="T284" i="32"/>
  <c r="T288" i="32"/>
  <c r="T142" i="32"/>
  <c r="T146" i="32"/>
  <c r="T148" i="32"/>
  <c r="T153" i="32"/>
  <c r="T182" i="32"/>
  <c r="T204" i="32"/>
  <c r="T210" i="32"/>
  <c r="T225" i="32"/>
  <c r="T256" i="32"/>
  <c r="T269" i="32"/>
  <c r="T270" i="32"/>
  <c r="T271" i="32"/>
  <c r="T105" i="32"/>
  <c r="T132" i="32"/>
  <c r="T141" i="32"/>
  <c r="T147" i="32"/>
  <c r="T158" i="32"/>
  <c r="T160" i="32"/>
  <c r="T164" i="32"/>
  <c r="T170" i="32"/>
  <c r="T216" i="32"/>
  <c r="T223" i="32"/>
  <c r="T235" i="32"/>
  <c r="T237" i="32"/>
  <c r="T245" i="32"/>
  <c r="T262" i="32"/>
  <c r="T281" i="32"/>
  <c r="T282" i="32"/>
  <c r="T283" i="32"/>
  <c r="T11" i="32"/>
  <c r="T125" i="32"/>
  <c r="T139" i="32"/>
  <c r="T145" i="32"/>
  <c r="T154" i="32"/>
  <c r="T166" i="32"/>
  <c r="T172" i="32"/>
  <c r="T177" i="32"/>
  <c r="T185" i="32"/>
  <c r="T215" i="32"/>
  <c r="T222" i="32"/>
  <c r="T255" i="32"/>
  <c r="T257" i="32"/>
  <c r="T261" i="32"/>
  <c r="T263" i="32"/>
  <c r="T268" i="32"/>
  <c r="T89" i="32"/>
  <c r="T106" i="32"/>
  <c r="T110" i="32"/>
  <c r="T122" i="32"/>
  <c r="T151" i="32"/>
  <c r="T159" i="32"/>
  <c r="T165" i="32"/>
  <c r="T169" i="32"/>
  <c r="T178" i="32"/>
  <c r="T228" i="32"/>
  <c r="T236" i="32"/>
  <c r="T274" i="32"/>
  <c r="T280" i="32"/>
  <c r="T14" i="32"/>
  <c r="T84" i="32"/>
  <c r="T103" i="32"/>
  <c r="T117" i="32"/>
  <c r="BN122" i="31"/>
  <c r="BE122" i="31"/>
  <c r="AV122" i="31"/>
  <c r="AM122" i="31"/>
  <c r="AJ122" i="31"/>
  <c r="AI122" i="31"/>
  <c r="AH122" i="31"/>
  <c r="AG122" i="31"/>
  <c r="AF122" i="31"/>
  <c r="AE122" i="31"/>
  <c r="AD122" i="31"/>
  <c r="BN121" i="31"/>
  <c r="BE121" i="31"/>
  <c r="AV121" i="31"/>
  <c r="AD121" i="31" s="1"/>
  <c r="AM121" i="31"/>
  <c r="AJ121" i="31"/>
  <c r="AI121" i="31"/>
  <c r="AH121" i="31"/>
  <c r="AG121" i="31"/>
  <c r="AF121" i="31"/>
  <c r="AE121" i="31"/>
  <c r="BN120" i="31"/>
  <c r="BE120" i="31"/>
  <c r="AV120" i="31"/>
  <c r="AM120" i="31"/>
  <c r="AJ120" i="31"/>
  <c r="AI120" i="31"/>
  <c r="AH120" i="31"/>
  <c r="AG120" i="31"/>
  <c r="AF120" i="31"/>
  <c r="AE120" i="31"/>
  <c r="BN119" i="31"/>
  <c r="BM119" i="31"/>
  <c r="BL119" i="31"/>
  <c r="BE119" i="31"/>
  <c r="BD119" i="31"/>
  <c r="BC119" i="31"/>
  <c r="AV119" i="31"/>
  <c r="AU119" i="31"/>
  <c r="AT119" i="31"/>
  <c r="AM119" i="31"/>
  <c r="AD119" i="31" s="1"/>
  <c r="AL119" i="31"/>
  <c r="AK119" i="31"/>
  <c r="AJ119" i="31"/>
  <c r="AI119" i="31"/>
  <c r="AH119" i="31"/>
  <c r="AG119" i="31"/>
  <c r="AF119" i="31"/>
  <c r="AE119" i="31"/>
  <c r="AC119" i="31"/>
  <c r="AB119" i="31"/>
  <c r="R119" i="31"/>
  <c r="K119" i="31"/>
  <c r="BN118" i="31"/>
  <c r="BE118" i="31"/>
  <c r="AV118" i="31"/>
  <c r="AM118" i="31"/>
  <c r="AJ118" i="31"/>
  <c r="AI118" i="31"/>
  <c r="AH118" i="31"/>
  <c r="AG118" i="31"/>
  <c r="AF118" i="31"/>
  <c r="AE118" i="31"/>
  <c r="BN117" i="31"/>
  <c r="AD117" i="31" s="1"/>
  <c r="BE117" i="31"/>
  <c r="AV117" i="31"/>
  <c r="AM117" i="31"/>
  <c r="AJ117" i="31"/>
  <c r="AI117" i="31"/>
  <c r="AH117" i="31"/>
  <c r="AG117" i="31"/>
  <c r="AF117" i="31"/>
  <c r="AE117" i="31"/>
  <c r="BN116" i="31"/>
  <c r="BE116" i="31"/>
  <c r="AD116" i="31" s="1"/>
  <c r="AV116" i="31"/>
  <c r="AM116" i="31"/>
  <c r="AJ116" i="31"/>
  <c r="AI116" i="31"/>
  <c r="AH116" i="31"/>
  <c r="AG116" i="31"/>
  <c r="AF116" i="31"/>
  <c r="AE116" i="31"/>
  <c r="BN115" i="31"/>
  <c r="BM115" i="31"/>
  <c r="BL115" i="31"/>
  <c r="BE115" i="31"/>
  <c r="BD115" i="31"/>
  <c r="BC115" i="31"/>
  <c r="AV115" i="31"/>
  <c r="AU115" i="31"/>
  <c r="AT115" i="31"/>
  <c r="AM115" i="31"/>
  <c r="AL115" i="31"/>
  <c r="AK115" i="31"/>
  <c r="AJ115" i="31"/>
  <c r="AI115" i="31"/>
  <c r="AH115" i="31"/>
  <c r="AG115" i="31"/>
  <c r="AF115" i="31"/>
  <c r="AE115" i="31"/>
  <c r="AC115" i="31"/>
  <c r="AB115" i="31"/>
  <c r="R115" i="31"/>
  <c r="K115" i="31"/>
  <c r="BN114" i="31"/>
  <c r="BE114" i="31"/>
  <c r="AV114" i="31"/>
  <c r="AM114" i="31"/>
  <c r="AJ114" i="31"/>
  <c r="AI114" i="31"/>
  <c r="AH114" i="31"/>
  <c r="AG114" i="31"/>
  <c r="AF114" i="31"/>
  <c r="AE114" i="31"/>
  <c r="BN113" i="31"/>
  <c r="BE113" i="31"/>
  <c r="AV113" i="31"/>
  <c r="AM113" i="31"/>
  <c r="AJ113" i="31"/>
  <c r="AI113" i="31"/>
  <c r="AH113" i="31"/>
  <c r="AG113" i="31"/>
  <c r="AF113" i="31"/>
  <c r="AE113" i="31"/>
  <c r="BN112" i="31"/>
  <c r="BE112" i="31"/>
  <c r="AV112" i="31"/>
  <c r="AM112" i="31"/>
  <c r="AJ112" i="31"/>
  <c r="AI112" i="31"/>
  <c r="AH112" i="31"/>
  <c r="AG112" i="31"/>
  <c r="AF112" i="31"/>
  <c r="AE112" i="31"/>
  <c r="BM111" i="31"/>
  <c r="BL111" i="31"/>
  <c r="BD111" i="31"/>
  <c r="BC111" i="31"/>
  <c r="AU111" i="31"/>
  <c r="AT111" i="31"/>
  <c r="AL111" i="31"/>
  <c r="AK111" i="31"/>
  <c r="AJ111" i="31"/>
  <c r="AI111" i="31"/>
  <c r="AH111" i="31"/>
  <c r="AG111" i="31"/>
  <c r="AF111" i="31"/>
  <c r="AD111" i="31"/>
  <c r="AC111" i="31"/>
  <c r="AB111" i="31"/>
  <c r="R111" i="31"/>
  <c r="K111" i="31"/>
  <c r="BN110" i="31"/>
  <c r="BE110" i="31"/>
  <c r="AV110" i="31"/>
  <c r="AM110" i="31"/>
  <c r="AJ110" i="31"/>
  <c r="AI110" i="31"/>
  <c r="AH110" i="31"/>
  <c r="AG110" i="31"/>
  <c r="AF110" i="31"/>
  <c r="AE110" i="31"/>
  <c r="AD110" i="31"/>
  <c r="BN109" i="31"/>
  <c r="BE109" i="31"/>
  <c r="AV109" i="31"/>
  <c r="AM109" i="31"/>
  <c r="AD109" i="31" s="1"/>
  <c r="AJ109" i="31"/>
  <c r="AI109" i="31"/>
  <c r="AH109" i="31"/>
  <c r="AG109" i="31"/>
  <c r="AF109" i="31"/>
  <c r="AE109" i="31"/>
  <c r="BN108" i="31"/>
  <c r="AD108" i="31" s="1"/>
  <c r="BE108" i="31"/>
  <c r="AV108" i="31"/>
  <c r="AM108" i="31"/>
  <c r="AJ108" i="31"/>
  <c r="AI108" i="31"/>
  <c r="AH108" i="31"/>
  <c r="AG108" i="31"/>
  <c r="AF108" i="31"/>
  <c r="AE108" i="31"/>
  <c r="BN107" i="31"/>
  <c r="BM107" i="31"/>
  <c r="BL107" i="31"/>
  <c r="BE107" i="31"/>
  <c r="BD107" i="31"/>
  <c r="BC107" i="31"/>
  <c r="AV107" i="31"/>
  <c r="AU107" i="31"/>
  <c r="AT107" i="31"/>
  <c r="AM107" i="31"/>
  <c r="AL107" i="31"/>
  <c r="AK107" i="31"/>
  <c r="AJ107" i="31"/>
  <c r="AI107" i="31"/>
  <c r="AH107" i="31"/>
  <c r="AG107" i="31"/>
  <c r="AF107" i="31"/>
  <c r="AE107" i="31"/>
  <c r="AD107" i="31"/>
  <c r="AC107" i="31"/>
  <c r="AB107" i="31"/>
  <c r="R107" i="31"/>
  <c r="K107" i="31"/>
  <c r="BN106" i="31"/>
  <c r="BE106" i="31"/>
  <c r="AV106" i="31"/>
  <c r="AM106" i="31"/>
  <c r="AJ106" i="31"/>
  <c r="AI106" i="31"/>
  <c r="AH106" i="31"/>
  <c r="AG106" i="31"/>
  <c r="AF106" i="31"/>
  <c r="AE106" i="31"/>
  <c r="BN105" i="31"/>
  <c r="BE105" i="31"/>
  <c r="AV105" i="31"/>
  <c r="AM105" i="31"/>
  <c r="AD105" i="31" s="1"/>
  <c r="AJ105" i="31"/>
  <c r="AI105" i="31"/>
  <c r="AH105" i="31"/>
  <c r="AG105" i="31"/>
  <c r="AF105" i="31"/>
  <c r="AE105" i="31"/>
  <c r="BN104" i="31"/>
  <c r="BE104" i="31"/>
  <c r="AV104" i="31"/>
  <c r="AM104" i="31"/>
  <c r="AJ104" i="31"/>
  <c r="AI104" i="31"/>
  <c r="AH104" i="31"/>
  <c r="AG104" i="31"/>
  <c r="AF104" i="31"/>
  <c r="AE104" i="31"/>
  <c r="BN103" i="31"/>
  <c r="BM103" i="31"/>
  <c r="BL103" i="31"/>
  <c r="BD103" i="31"/>
  <c r="BC103" i="31"/>
  <c r="AU103" i="31"/>
  <c r="AT103" i="31"/>
  <c r="AM103" i="31"/>
  <c r="AL103" i="31"/>
  <c r="AK103" i="31"/>
  <c r="AJ103" i="31"/>
  <c r="AI103" i="31"/>
  <c r="AH103" i="31"/>
  <c r="AG103" i="31"/>
  <c r="AF103" i="31"/>
  <c r="AC103" i="31"/>
  <c r="AB103" i="31"/>
  <c r="R103" i="31"/>
  <c r="M103" i="31"/>
  <c r="K103" i="31"/>
  <c r="BN102" i="31"/>
  <c r="BE102" i="31"/>
  <c r="AV102" i="31"/>
  <c r="AM102" i="31"/>
  <c r="AJ102" i="31"/>
  <c r="AI102" i="31"/>
  <c r="AH102" i="31"/>
  <c r="AG102" i="31"/>
  <c r="AF102" i="31"/>
  <c r="AE102" i="31"/>
  <c r="BN101" i="31"/>
  <c r="BE101" i="31"/>
  <c r="AV101" i="31"/>
  <c r="AM101" i="31"/>
  <c r="AD101" i="31" s="1"/>
  <c r="AJ101" i="31"/>
  <c r="AI101" i="31"/>
  <c r="AH101" i="31"/>
  <c r="AG101" i="31"/>
  <c r="AF101" i="31"/>
  <c r="AE101" i="31"/>
  <c r="BN100" i="31"/>
  <c r="BE100" i="31"/>
  <c r="AV100" i="31"/>
  <c r="AM100" i="31"/>
  <c r="AJ100" i="31"/>
  <c r="AI100" i="31"/>
  <c r="AH100" i="31"/>
  <c r="AG100" i="31"/>
  <c r="AF100" i="31"/>
  <c r="AE100" i="31"/>
  <c r="AD100" i="31"/>
  <c r="BN99" i="31"/>
  <c r="BM99" i="31"/>
  <c r="BL99" i="31"/>
  <c r="BE99" i="31"/>
  <c r="BD99" i="31"/>
  <c r="BC99" i="31"/>
  <c r="AV99" i="31"/>
  <c r="AU99" i="31"/>
  <c r="AT99" i="31"/>
  <c r="AM99" i="31"/>
  <c r="AL99" i="31"/>
  <c r="AK99" i="31"/>
  <c r="AJ99" i="31"/>
  <c r="AI99" i="31"/>
  <c r="AH99" i="31"/>
  <c r="AG99" i="31"/>
  <c r="AF99" i="31"/>
  <c r="AE99" i="31"/>
  <c r="AC99" i="31"/>
  <c r="AB99" i="31"/>
  <c r="R99" i="31"/>
  <c r="K99" i="31"/>
  <c r="BN98" i="31"/>
  <c r="BE98" i="31"/>
  <c r="AV98" i="31"/>
  <c r="AM98" i="31"/>
  <c r="AJ98" i="31"/>
  <c r="AI98" i="31"/>
  <c r="AH98" i="31"/>
  <c r="AG98" i="31"/>
  <c r="AF98" i="31"/>
  <c r="AE98" i="31"/>
  <c r="BN97" i="31"/>
  <c r="BE97" i="31"/>
  <c r="AV97" i="31"/>
  <c r="AM97" i="31"/>
  <c r="AJ97" i="31"/>
  <c r="AI97" i="31"/>
  <c r="AH97" i="31"/>
  <c r="AG97" i="31"/>
  <c r="AF97" i="31"/>
  <c r="AE97" i="31"/>
  <c r="BN96" i="31"/>
  <c r="BE96" i="31"/>
  <c r="AM96" i="31"/>
  <c r="AJ96" i="31"/>
  <c r="AI96" i="31"/>
  <c r="AH96" i="31"/>
  <c r="AG96" i="31"/>
  <c r="AF96" i="31"/>
  <c r="BN95" i="31"/>
  <c r="BM95" i="31"/>
  <c r="BL95" i="31"/>
  <c r="BE95" i="31"/>
  <c r="BD95" i="31"/>
  <c r="BC95" i="31"/>
  <c r="AV95" i="31"/>
  <c r="AU95" i="31"/>
  <c r="AT95" i="31"/>
  <c r="AM95" i="31"/>
  <c r="AD95" i="31" s="1"/>
  <c r="AL95" i="31"/>
  <c r="AK95" i="31"/>
  <c r="AJ95" i="31"/>
  <c r="AI95" i="31"/>
  <c r="AH95" i="31"/>
  <c r="AG95" i="31"/>
  <c r="AF95" i="31"/>
  <c r="AE95" i="31"/>
  <c r="AC95" i="31"/>
  <c r="AB95" i="31"/>
  <c r="R95" i="31"/>
  <c r="K95" i="31"/>
  <c r="BN94" i="31"/>
  <c r="BE94" i="31"/>
  <c r="AV94" i="31"/>
  <c r="AM94" i="31"/>
  <c r="AJ94" i="31"/>
  <c r="AI94" i="31"/>
  <c r="AH94" i="31"/>
  <c r="AG94" i="31"/>
  <c r="AF94" i="31"/>
  <c r="AE94" i="31"/>
  <c r="BN93" i="31"/>
  <c r="BE93" i="31"/>
  <c r="AV93" i="31"/>
  <c r="AM93" i="31"/>
  <c r="AJ93" i="31"/>
  <c r="AI93" i="31"/>
  <c r="AH93" i="31"/>
  <c r="AG93" i="31"/>
  <c r="AF93" i="31"/>
  <c r="AE93" i="31"/>
  <c r="BN92" i="31"/>
  <c r="BE92" i="31"/>
  <c r="AV92" i="31"/>
  <c r="AM92" i="31"/>
  <c r="AD92" i="31" s="1"/>
  <c r="AJ92" i="31"/>
  <c r="AI92" i="31"/>
  <c r="AH92" i="31"/>
  <c r="AG92" i="31"/>
  <c r="AF92" i="31"/>
  <c r="AE92" i="31"/>
  <c r="BN91" i="31"/>
  <c r="BM91" i="31"/>
  <c r="BL91" i="31"/>
  <c r="BE91" i="31"/>
  <c r="BD91" i="31"/>
  <c r="BC91" i="31"/>
  <c r="AV91" i="31"/>
  <c r="AU91" i="31"/>
  <c r="AT91" i="31"/>
  <c r="AM91" i="31"/>
  <c r="AL91" i="31"/>
  <c r="AK91" i="31"/>
  <c r="AJ91" i="31"/>
  <c r="AI91" i="31"/>
  <c r="AH91" i="31"/>
  <c r="AG91" i="31"/>
  <c r="AF91" i="31"/>
  <c r="AE91" i="31"/>
  <c r="AC91" i="31"/>
  <c r="AB91" i="31"/>
  <c r="R91" i="31"/>
  <c r="M91" i="31"/>
  <c r="K91" i="31"/>
  <c r="BN90" i="31"/>
  <c r="BE90" i="31"/>
  <c r="AV90" i="31"/>
  <c r="AD90" i="31" s="1"/>
  <c r="AM90" i="31"/>
  <c r="AJ90" i="31"/>
  <c r="AI90" i="31"/>
  <c r="AH90" i="31"/>
  <c r="AG90" i="31"/>
  <c r="AF90" i="31"/>
  <c r="AE90" i="31"/>
  <c r="BN89" i="31"/>
  <c r="BE89" i="31"/>
  <c r="AV89" i="31"/>
  <c r="AM89" i="31"/>
  <c r="AJ89" i="31"/>
  <c r="AI89" i="31"/>
  <c r="AH89" i="31"/>
  <c r="AG89" i="31"/>
  <c r="AF89" i="31"/>
  <c r="AE89" i="31"/>
  <c r="BN88" i="31"/>
  <c r="BE88" i="31"/>
  <c r="AV88" i="31"/>
  <c r="AM88" i="31"/>
  <c r="AD88" i="31" s="1"/>
  <c r="AJ88" i="31"/>
  <c r="AI88" i="31"/>
  <c r="AH88" i="31"/>
  <c r="AG88" i="31"/>
  <c r="AF88" i="31"/>
  <c r="AE88" i="31"/>
  <c r="BN87" i="31"/>
  <c r="BM87" i="31"/>
  <c r="BL87" i="31"/>
  <c r="BE87" i="31"/>
  <c r="BD87" i="31"/>
  <c r="BC87" i="31"/>
  <c r="AV87" i="31"/>
  <c r="AU87" i="31"/>
  <c r="AT87" i="31"/>
  <c r="AM87" i="31"/>
  <c r="AL87" i="31"/>
  <c r="AK87" i="31"/>
  <c r="AI87" i="31"/>
  <c r="AH87" i="31"/>
  <c r="AG87" i="31"/>
  <c r="AF87" i="31"/>
  <c r="AE87" i="31"/>
  <c r="AC87" i="31"/>
  <c r="AB87" i="31"/>
  <c r="R87" i="31"/>
  <c r="K87" i="31"/>
  <c r="BN86" i="31"/>
  <c r="BE86" i="31"/>
  <c r="AV86" i="31"/>
  <c r="AD86" i="31" s="1"/>
  <c r="AM86" i="31"/>
  <c r="AJ86" i="31"/>
  <c r="AI86" i="31"/>
  <c r="AH86" i="31"/>
  <c r="AG86" i="31"/>
  <c r="AF86" i="31"/>
  <c r="AE86" i="31"/>
  <c r="BN85" i="31"/>
  <c r="BE85" i="31"/>
  <c r="AV85" i="31"/>
  <c r="AM85" i="31"/>
  <c r="AJ85" i="31"/>
  <c r="AI85" i="31"/>
  <c r="AH85" i="31"/>
  <c r="AG85" i="31"/>
  <c r="AF85" i="31"/>
  <c r="AE85" i="31"/>
  <c r="BN84" i="31"/>
  <c r="BE84" i="31"/>
  <c r="AV84" i="31"/>
  <c r="AM84" i="31"/>
  <c r="AJ84" i="31"/>
  <c r="AI84" i="31"/>
  <c r="AH84" i="31"/>
  <c r="AG84" i="31"/>
  <c r="AF84" i="31"/>
  <c r="AE84" i="31"/>
  <c r="BN83" i="31"/>
  <c r="BM83" i="31"/>
  <c r="BL83" i="31"/>
  <c r="BE83" i="31"/>
  <c r="BD83" i="31"/>
  <c r="BC83" i="31"/>
  <c r="AV83" i="31"/>
  <c r="AU83" i="31"/>
  <c r="AT83" i="31"/>
  <c r="AL83" i="31"/>
  <c r="AK83" i="31"/>
  <c r="AJ83" i="31"/>
  <c r="AI83" i="31"/>
  <c r="AH83" i="31"/>
  <c r="AG83" i="31"/>
  <c r="AF83" i="31"/>
  <c r="AC83" i="31"/>
  <c r="AB83" i="31"/>
  <c r="R83" i="31"/>
  <c r="K83" i="31"/>
  <c r="BN82" i="31"/>
  <c r="BE82" i="31"/>
  <c r="AV82" i="31"/>
  <c r="AM82" i="31"/>
  <c r="AJ82" i="31"/>
  <c r="AI82" i="31"/>
  <c r="AH82" i="31"/>
  <c r="AG82" i="31"/>
  <c r="AF82" i="31"/>
  <c r="AE82" i="31"/>
  <c r="BN81" i="31"/>
  <c r="BE81" i="31"/>
  <c r="AV81" i="31"/>
  <c r="AM81" i="31"/>
  <c r="AJ81" i="31"/>
  <c r="AI81" i="31"/>
  <c r="AH81" i="31"/>
  <c r="AG81" i="31"/>
  <c r="AF81" i="31"/>
  <c r="AE81" i="31"/>
  <c r="BN80" i="31"/>
  <c r="BE80" i="31"/>
  <c r="AV80" i="31"/>
  <c r="AM80" i="31"/>
  <c r="AJ80" i="31"/>
  <c r="AI80" i="31"/>
  <c r="AH80" i="31"/>
  <c r="AG80" i="31"/>
  <c r="AF80" i="31"/>
  <c r="AE80" i="31"/>
  <c r="BN79" i="31"/>
  <c r="BM79" i="31"/>
  <c r="BL79" i="31"/>
  <c r="BE79" i="31"/>
  <c r="BD79" i="31"/>
  <c r="BC79" i="31"/>
  <c r="AV79" i="31"/>
  <c r="AU79" i="31"/>
  <c r="AT79" i="31"/>
  <c r="AM79" i="31"/>
  <c r="AL79" i="31"/>
  <c r="AK79" i="31"/>
  <c r="AJ79" i="31"/>
  <c r="AI79" i="31"/>
  <c r="AH79" i="31"/>
  <c r="AG79" i="31"/>
  <c r="AF79" i="31"/>
  <c r="AE79" i="31"/>
  <c r="AC79" i="31"/>
  <c r="AB79" i="31"/>
  <c r="R79" i="31"/>
  <c r="K79" i="31"/>
  <c r="BN78" i="31"/>
  <c r="BE78" i="31"/>
  <c r="AV78" i="31"/>
  <c r="AM78" i="31"/>
  <c r="AJ78" i="31"/>
  <c r="AI78" i="31"/>
  <c r="AH78" i="31"/>
  <c r="AG78" i="31"/>
  <c r="AF78" i="31"/>
  <c r="AE78" i="31"/>
  <c r="BN77" i="31"/>
  <c r="BE77" i="31"/>
  <c r="AV77" i="31"/>
  <c r="AM77" i="31"/>
  <c r="AD77" i="31" s="1"/>
  <c r="AJ77" i="31"/>
  <c r="AI77" i="31"/>
  <c r="AH77" i="31"/>
  <c r="AG77" i="31"/>
  <c r="AF77" i="31"/>
  <c r="AE77" i="31"/>
  <c r="BN76" i="31"/>
  <c r="BE76" i="31"/>
  <c r="AV76" i="31"/>
  <c r="AD76" i="31" s="1"/>
  <c r="AM76" i="31"/>
  <c r="AJ76" i="31"/>
  <c r="AI76" i="31"/>
  <c r="AH76" i="31"/>
  <c r="AG76" i="31"/>
  <c r="AF76" i="31"/>
  <c r="AE76" i="31"/>
  <c r="BN75" i="31"/>
  <c r="AD75" i="31" s="1"/>
  <c r="BM75" i="31"/>
  <c r="BL75" i="31"/>
  <c r="BE75" i="31"/>
  <c r="BD75" i="31"/>
  <c r="BC75" i="31"/>
  <c r="AU75" i="31"/>
  <c r="AT75" i="31"/>
  <c r="AM75" i="31"/>
  <c r="AL75" i="31"/>
  <c r="AK75" i="31"/>
  <c r="AJ75" i="31"/>
  <c r="AI75" i="31"/>
  <c r="AH75" i="31"/>
  <c r="AG75" i="31"/>
  <c r="AF75" i="31"/>
  <c r="AE75" i="31"/>
  <c r="AC75" i="31"/>
  <c r="AB75" i="31"/>
  <c r="R75" i="31"/>
  <c r="K75" i="31"/>
  <c r="BN74" i="31"/>
  <c r="BE74" i="31"/>
  <c r="AV74" i="31"/>
  <c r="AM74" i="31"/>
  <c r="AD74" i="31" s="1"/>
  <c r="AJ74" i="31"/>
  <c r="AI74" i="31"/>
  <c r="AH74" i="31"/>
  <c r="AG74" i="31"/>
  <c r="AF74" i="31"/>
  <c r="AE74" i="31"/>
  <c r="BN73" i="31"/>
  <c r="BE73" i="31"/>
  <c r="AV73" i="31"/>
  <c r="AM73" i="31"/>
  <c r="AD73" i="31" s="1"/>
  <c r="AJ73" i="31"/>
  <c r="AI73" i="31"/>
  <c r="AH73" i="31"/>
  <c r="AG73" i="31"/>
  <c r="AF73" i="31"/>
  <c r="AE73" i="31"/>
  <c r="BN72" i="31"/>
  <c r="BE72" i="31"/>
  <c r="AV72" i="31"/>
  <c r="AM72" i="31"/>
  <c r="AJ72" i="31"/>
  <c r="AI72" i="31"/>
  <c r="AH72" i="31"/>
  <c r="AG72" i="31"/>
  <c r="AF72" i="31"/>
  <c r="BN71" i="31"/>
  <c r="BM71" i="31"/>
  <c r="BL71" i="31"/>
  <c r="BE71" i="31"/>
  <c r="BD71" i="31"/>
  <c r="BC71" i="31"/>
  <c r="AV71" i="31"/>
  <c r="AU71" i="31"/>
  <c r="AT71" i="31"/>
  <c r="AM71" i="31"/>
  <c r="AD71" i="31" s="1"/>
  <c r="AL71" i="31"/>
  <c r="AK71" i="31"/>
  <c r="AJ71" i="31"/>
  <c r="AI71" i="31"/>
  <c r="AH71" i="31"/>
  <c r="AG71" i="31"/>
  <c r="AF71" i="31"/>
  <c r="AC71" i="31"/>
  <c r="AB71" i="31"/>
  <c r="R71" i="31"/>
  <c r="K71" i="31"/>
  <c r="BN70" i="31"/>
  <c r="BE70" i="31"/>
  <c r="AV70" i="31"/>
  <c r="AM70" i="31"/>
  <c r="AD70" i="31" s="1"/>
  <c r="AJ70" i="31"/>
  <c r="AI70" i="31"/>
  <c r="AH70" i="31"/>
  <c r="AG70" i="31"/>
  <c r="AF70" i="31"/>
  <c r="AE70" i="31"/>
  <c r="BN69" i="31"/>
  <c r="BE69" i="31"/>
  <c r="AD69" i="31" s="1"/>
  <c r="AV69" i="31"/>
  <c r="AM69" i="31"/>
  <c r="AJ69" i="31"/>
  <c r="AI69" i="31"/>
  <c r="AH69" i="31"/>
  <c r="AG69" i="31"/>
  <c r="AF69" i="31"/>
  <c r="AE69" i="31"/>
  <c r="BN68" i="31"/>
  <c r="BE68" i="31"/>
  <c r="AV68" i="31"/>
  <c r="AD68" i="31" s="1"/>
  <c r="AM68" i="31"/>
  <c r="AJ68" i="31"/>
  <c r="AI68" i="31"/>
  <c r="AH68" i="31"/>
  <c r="AG68" i="31"/>
  <c r="AF68" i="31"/>
  <c r="AE68" i="31"/>
  <c r="BN67" i="31"/>
  <c r="BM67" i="31"/>
  <c r="BL67" i="31"/>
  <c r="BE67" i="31"/>
  <c r="BD67" i="31"/>
  <c r="BC67" i="31"/>
  <c r="AV67" i="31"/>
  <c r="AU67" i="31"/>
  <c r="AT67" i="31"/>
  <c r="AM67" i="31"/>
  <c r="AL67" i="31"/>
  <c r="AK67" i="31"/>
  <c r="AJ67" i="31"/>
  <c r="AI67" i="31"/>
  <c r="AH67" i="31"/>
  <c r="AG67" i="31"/>
  <c r="AF67" i="31"/>
  <c r="AC67" i="31"/>
  <c r="AB67" i="31"/>
  <c r="R67" i="31"/>
  <c r="M67" i="31"/>
  <c r="K67" i="31"/>
  <c r="BN66" i="31"/>
  <c r="BE66" i="31"/>
  <c r="AV66" i="31"/>
  <c r="AM66" i="31"/>
  <c r="AJ66" i="31"/>
  <c r="AI66" i="31"/>
  <c r="AH66" i="31"/>
  <c r="AG66" i="31"/>
  <c r="AF66" i="31"/>
  <c r="AE66" i="31"/>
  <c r="BN65" i="31"/>
  <c r="BE65" i="31"/>
  <c r="AV65" i="31"/>
  <c r="AD65" i="31" s="1"/>
  <c r="AM65" i="31"/>
  <c r="AJ65" i="31"/>
  <c r="AI65" i="31"/>
  <c r="AH65" i="31"/>
  <c r="AG65" i="31"/>
  <c r="AF65" i="31"/>
  <c r="AE65" i="31"/>
  <c r="BN64" i="31"/>
  <c r="BE64" i="31"/>
  <c r="AV64" i="31"/>
  <c r="AM64" i="31"/>
  <c r="AJ64" i="31"/>
  <c r="AI64" i="31"/>
  <c r="AH64" i="31"/>
  <c r="AG64" i="31"/>
  <c r="AF64" i="31"/>
  <c r="AE64" i="31"/>
  <c r="AD64" i="31"/>
  <c r="BN63" i="31"/>
  <c r="BM63" i="31"/>
  <c r="BL63" i="31"/>
  <c r="BE63" i="31"/>
  <c r="BD63" i="31"/>
  <c r="BC63" i="31"/>
  <c r="AV63" i="31"/>
  <c r="AU63" i="31"/>
  <c r="AT63" i="31"/>
  <c r="AM63" i="31"/>
  <c r="AL63" i="31"/>
  <c r="AK63" i="31"/>
  <c r="AJ63" i="31"/>
  <c r="AI63" i="31"/>
  <c r="AH63" i="31"/>
  <c r="AG63" i="31"/>
  <c r="AF63" i="31"/>
  <c r="AE63" i="31"/>
  <c r="AC63" i="31"/>
  <c r="AB63" i="31"/>
  <c r="R63" i="31"/>
  <c r="K63" i="31"/>
  <c r="BN62" i="31"/>
  <c r="BE62" i="31"/>
  <c r="AV62" i="31"/>
  <c r="AM62" i="31"/>
  <c r="AJ62" i="31"/>
  <c r="AI62" i="31"/>
  <c r="AH62" i="31"/>
  <c r="AG62" i="31"/>
  <c r="AF62" i="31"/>
  <c r="AE62" i="31"/>
  <c r="BN61" i="31"/>
  <c r="BE61" i="31"/>
  <c r="AV61" i="31"/>
  <c r="AM61" i="31"/>
  <c r="AD61" i="31" s="1"/>
  <c r="AJ61" i="31"/>
  <c r="AI61" i="31"/>
  <c r="AH61" i="31"/>
  <c r="AG61" i="31"/>
  <c r="AF61" i="31"/>
  <c r="AE61" i="31"/>
  <c r="BN60" i="31"/>
  <c r="BE60" i="31"/>
  <c r="AV60" i="31"/>
  <c r="AD60" i="31" s="1"/>
  <c r="AM60" i="31"/>
  <c r="AJ60" i="31"/>
  <c r="AI60" i="31"/>
  <c r="AH60" i="31"/>
  <c r="AG60" i="31"/>
  <c r="AF60" i="31"/>
  <c r="AE60" i="31"/>
  <c r="BN59" i="31"/>
  <c r="BM59" i="31"/>
  <c r="BL59" i="31"/>
  <c r="BD59" i="31"/>
  <c r="BC59" i="31"/>
  <c r="AV59" i="31"/>
  <c r="AU59" i="31"/>
  <c r="AT59" i="31"/>
  <c r="AM59" i="31"/>
  <c r="AL59" i="31"/>
  <c r="AK59" i="31"/>
  <c r="AJ59" i="31"/>
  <c r="AI59" i="31"/>
  <c r="AH59" i="31"/>
  <c r="AG59" i="31"/>
  <c r="AF59" i="31"/>
  <c r="AC59" i="31"/>
  <c r="AB59" i="31"/>
  <c r="R59" i="31"/>
  <c r="M59" i="31"/>
  <c r="K59" i="31"/>
  <c r="BN58" i="31"/>
  <c r="BE58" i="31"/>
  <c r="AV58" i="31"/>
  <c r="AM58" i="31"/>
  <c r="AJ58" i="31"/>
  <c r="AI58" i="31"/>
  <c r="AH58" i="31"/>
  <c r="AG58" i="31"/>
  <c r="AF58" i="31"/>
  <c r="AE58" i="31"/>
  <c r="AD58" i="31"/>
  <c r="BN57" i="31"/>
  <c r="BE57" i="31"/>
  <c r="AV57" i="31"/>
  <c r="AM57" i="31"/>
  <c r="AJ57" i="31"/>
  <c r="AI57" i="31"/>
  <c r="AH57" i="31"/>
  <c r="AG57" i="31"/>
  <c r="AF57" i="31"/>
  <c r="AE57" i="31"/>
  <c r="BN56" i="31"/>
  <c r="BE56" i="31"/>
  <c r="AV56" i="31"/>
  <c r="AM56" i="31"/>
  <c r="AJ56" i="31"/>
  <c r="AI56" i="31"/>
  <c r="AH56" i="31"/>
  <c r="AG56" i="31"/>
  <c r="AF56" i="31"/>
  <c r="AE56" i="31"/>
  <c r="BN55" i="31"/>
  <c r="BM55" i="31"/>
  <c r="BL55" i="31"/>
  <c r="BE55" i="31"/>
  <c r="BD55" i="31"/>
  <c r="BC55" i="31"/>
  <c r="AV55" i="31"/>
  <c r="AU55" i="31"/>
  <c r="AT55" i="31"/>
  <c r="AM55" i="31"/>
  <c r="AL55" i="31"/>
  <c r="AK55" i="31"/>
  <c r="AJ55" i="31"/>
  <c r="AI55" i="31"/>
  <c r="AH55" i="31"/>
  <c r="AG55" i="31"/>
  <c r="AF55" i="31"/>
  <c r="AC55" i="31"/>
  <c r="AB55" i="31"/>
  <c r="R55" i="31"/>
  <c r="K55" i="31"/>
  <c r="BN54" i="31"/>
  <c r="BE54" i="31"/>
  <c r="AV54" i="31"/>
  <c r="AM54" i="31"/>
  <c r="AJ54" i="31"/>
  <c r="AI54" i="31"/>
  <c r="AH54" i="31"/>
  <c r="AG54" i="31"/>
  <c r="AF54" i="31"/>
  <c r="AE54" i="31"/>
  <c r="BN53" i="31"/>
  <c r="BE53" i="31"/>
  <c r="AV53" i="31"/>
  <c r="AM53" i="31"/>
  <c r="AJ53" i="31"/>
  <c r="AI53" i="31"/>
  <c r="AH53" i="31"/>
  <c r="AG53" i="31"/>
  <c r="AF53" i="31"/>
  <c r="AE53" i="31"/>
  <c r="BN52" i="31"/>
  <c r="BE52" i="31"/>
  <c r="AV52" i="31"/>
  <c r="AM52" i="31"/>
  <c r="AJ52" i="31"/>
  <c r="AI52" i="31"/>
  <c r="AH52" i="31"/>
  <c r="AG52" i="31"/>
  <c r="AF52" i="31"/>
  <c r="AE52" i="31"/>
  <c r="BN51" i="31"/>
  <c r="BM51" i="31"/>
  <c r="BL51" i="31"/>
  <c r="BE51" i="31"/>
  <c r="BD51" i="31"/>
  <c r="BC51" i="31"/>
  <c r="AV51" i="31"/>
  <c r="AU51" i="31"/>
  <c r="AT51" i="31"/>
  <c r="AM51" i="31"/>
  <c r="AL51" i="31"/>
  <c r="AK51" i="31"/>
  <c r="AJ51" i="31"/>
  <c r="AI51" i="31"/>
  <c r="AH51" i="31"/>
  <c r="AG51" i="31"/>
  <c r="AF51" i="31"/>
  <c r="AE51" i="31"/>
  <c r="AC51" i="31"/>
  <c r="AB51" i="31"/>
  <c r="R51" i="31"/>
  <c r="M51" i="31"/>
  <c r="K51" i="31"/>
  <c r="BN50" i="31"/>
  <c r="BE50" i="31"/>
  <c r="AV50" i="31"/>
  <c r="AM50" i="31"/>
  <c r="AJ50" i="31"/>
  <c r="AI50" i="31"/>
  <c r="AH50" i="31"/>
  <c r="AG50" i="31"/>
  <c r="AF50" i="31"/>
  <c r="AE50" i="31"/>
  <c r="BN49" i="31"/>
  <c r="BE49" i="31"/>
  <c r="AV49" i="31"/>
  <c r="AM49" i="31"/>
  <c r="AD49" i="31" s="1"/>
  <c r="AJ49" i="31"/>
  <c r="AI49" i="31"/>
  <c r="AH49" i="31"/>
  <c r="AG49" i="31"/>
  <c r="AF49" i="31"/>
  <c r="AE49" i="31"/>
  <c r="BN48" i="31"/>
  <c r="BE48" i="31"/>
  <c r="AV48" i="31"/>
  <c r="AM48" i="31"/>
  <c r="AJ48" i="31"/>
  <c r="AI48" i="31"/>
  <c r="AH48" i="31"/>
  <c r="AG48" i="31"/>
  <c r="AF48" i="31"/>
  <c r="AE48" i="31"/>
  <c r="BN47" i="31"/>
  <c r="BM47" i="31"/>
  <c r="BL47" i="31"/>
  <c r="BD47" i="31"/>
  <c r="BC47" i="31"/>
  <c r="AV47" i="31"/>
  <c r="AU47" i="31"/>
  <c r="AT47" i="31"/>
  <c r="AL47" i="31"/>
  <c r="AK47" i="31"/>
  <c r="AJ47" i="31"/>
  <c r="AI47" i="31"/>
  <c r="AH47" i="31"/>
  <c r="AG47" i="31"/>
  <c r="AF47" i="31"/>
  <c r="AC47" i="31"/>
  <c r="AB47" i="31"/>
  <c r="R47" i="31"/>
  <c r="K47" i="31"/>
  <c r="BN46" i="31"/>
  <c r="BE46" i="31"/>
  <c r="AV46" i="31"/>
  <c r="AM46" i="31"/>
  <c r="AJ46" i="31"/>
  <c r="AI46" i="31"/>
  <c r="AH46" i="31"/>
  <c r="AG46" i="31"/>
  <c r="AF46" i="31"/>
  <c r="AE46" i="31"/>
  <c r="BN45" i="31"/>
  <c r="BE45" i="31"/>
  <c r="AV45" i="31"/>
  <c r="AD45" i="31" s="1"/>
  <c r="AM45" i="31"/>
  <c r="AJ45" i="31"/>
  <c r="AI45" i="31"/>
  <c r="AH45" i="31"/>
  <c r="AG45" i="31"/>
  <c r="AF45" i="31"/>
  <c r="AE45" i="31"/>
  <c r="BN44" i="31"/>
  <c r="AV44" i="31"/>
  <c r="AM44" i="31"/>
  <c r="AJ44" i="31"/>
  <c r="AI44" i="31"/>
  <c r="AH44" i="31"/>
  <c r="AG44" i="31"/>
  <c r="AF44" i="31"/>
  <c r="BN43" i="31"/>
  <c r="BM43" i="31"/>
  <c r="BL43" i="31"/>
  <c r="BE43" i="31"/>
  <c r="BD43" i="31"/>
  <c r="BC43" i="31"/>
  <c r="AV43" i="31"/>
  <c r="AU43" i="31"/>
  <c r="AT43" i="31"/>
  <c r="AL43" i="31"/>
  <c r="AK43" i="31"/>
  <c r="AJ43" i="31"/>
  <c r="AI43" i="31"/>
  <c r="AH43" i="31"/>
  <c r="AG43" i="31"/>
  <c r="AF43" i="31"/>
  <c r="AC43" i="31"/>
  <c r="AB43" i="31"/>
  <c r="R43" i="31"/>
  <c r="K43" i="31"/>
  <c r="BN42" i="31"/>
  <c r="BE42" i="31"/>
  <c r="AV42" i="31"/>
  <c r="AM42" i="31"/>
  <c r="AJ42" i="31"/>
  <c r="AI42" i="31"/>
  <c r="AH42" i="31"/>
  <c r="AG42" i="31"/>
  <c r="AF42" i="31"/>
  <c r="AE42" i="31"/>
  <c r="BN41" i="31"/>
  <c r="BE41" i="31"/>
  <c r="AV41" i="31"/>
  <c r="AM41" i="31"/>
  <c r="AJ41" i="31"/>
  <c r="AI41" i="31"/>
  <c r="AH41" i="31"/>
  <c r="AG41" i="31"/>
  <c r="AF41" i="31"/>
  <c r="AE41" i="31"/>
  <c r="BN40" i="31"/>
  <c r="BE40" i="31"/>
  <c r="AV40" i="31"/>
  <c r="AM40" i="31"/>
  <c r="AJ40" i="31"/>
  <c r="AI40" i="31"/>
  <c r="AH40" i="31"/>
  <c r="AG40" i="31"/>
  <c r="AF40" i="31"/>
  <c r="AE40" i="31"/>
  <c r="BM39" i="31"/>
  <c r="BL39" i="31"/>
  <c r="BD39" i="31"/>
  <c r="BC39" i="31"/>
  <c r="AU39" i="31"/>
  <c r="AT39" i="31"/>
  <c r="AL39" i="31"/>
  <c r="AK39" i="31"/>
  <c r="AJ39" i="31"/>
  <c r="AI39" i="31"/>
  <c r="AH39" i="31"/>
  <c r="AG39" i="31"/>
  <c r="AF39" i="31"/>
  <c r="AC39" i="31"/>
  <c r="AB39" i="31"/>
  <c r="R39" i="31"/>
  <c r="K39" i="31"/>
  <c r="BN38" i="31"/>
  <c r="BE38" i="31"/>
  <c r="AD38" i="31" s="1"/>
  <c r="AV38" i="31"/>
  <c r="AM38" i="31"/>
  <c r="AJ38" i="31"/>
  <c r="AI38" i="31"/>
  <c r="AH38" i="31"/>
  <c r="AG38" i="31"/>
  <c r="AF38" i="31"/>
  <c r="AE38" i="31"/>
  <c r="BN37" i="31"/>
  <c r="BE37" i="31"/>
  <c r="AV37" i="31"/>
  <c r="AD37" i="31" s="1"/>
  <c r="AM37" i="31"/>
  <c r="AJ37" i="31"/>
  <c r="AI37" i="31"/>
  <c r="AH37" i="31"/>
  <c r="AG37" i="31"/>
  <c r="AF37" i="31"/>
  <c r="AE37" i="31"/>
  <c r="BN36" i="31"/>
  <c r="BE36" i="31"/>
  <c r="AV36" i="31"/>
  <c r="AM36" i="31"/>
  <c r="AJ36" i="31"/>
  <c r="AI36" i="31"/>
  <c r="AH36" i="31"/>
  <c r="AG36" i="31"/>
  <c r="AF36" i="31"/>
  <c r="AE36" i="31"/>
  <c r="BN35" i="31"/>
  <c r="BM35" i="31"/>
  <c r="BL35" i="31"/>
  <c r="BE35" i="31"/>
  <c r="BD35" i="31"/>
  <c r="BC35" i="31"/>
  <c r="AV35" i="31"/>
  <c r="AU35" i="31"/>
  <c r="AT35" i="31"/>
  <c r="AM35" i="31"/>
  <c r="AD35" i="31" s="1"/>
  <c r="AL35" i="31"/>
  <c r="AK35" i="31"/>
  <c r="AJ35" i="31"/>
  <c r="AI35" i="31"/>
  <c r="AH35" i="31"/>
  <c r="AG35" i="31"/>
  <c r="AC35" i="31"/>
  <c r="AB35" i="31"/>
  <c r="R35" i="31"/>
  <c r="K35" i="31"/>
  <c r="BN34" i="31"/>
  <c r="BE34" i="31"/>
  <c r="AV34" i="31"/>
  <c r="AM34" i="31"/>
  <c r="AJ34" i="31"/>
  <c r="AI34" i="31"/>
  <c r="AH34" i="31"/>
  <c r="AG34" i="31"/>
  <c r="AF34" i="31"/>
  <c r="AE34" i="31"/>
  <c r="BN33" i="31"/>
  <c r="BE33" i="31"/>
  <c r="AV33" i="31"/>
  <c r="AM33" i="31"/>
  <c r="AJ33" i="31"/>
  <c r="AI33" i="31"/>
  <c r="AH33" i="31"/>
  <c r="AG33" i="31"/>
  <c r="AF33" i="31"/>
  <c r="AE33" i="31"/>
  <c r="BN32" i="31"/>
  <c r="BE32" i="31"/>
  <c r="AV32" i="31"/>
  <c r="AM32" i="31"/>
  <c r="AJ32" i="31"/>
  <c r="AI32" i="31"/>
  <c r="AH32" i="31"/>
  <c r="AG32" i="31"/>
  <c r="AF32" i="31"/>
  <c r="AE32" i="31"/>
  <c r="BN31" i="31"/>
  <c r="BM31" i="31"/>
  <c r="BL31" i="31"/>
  <c r="BE31" i="31"/>
  <c r="BD31" i="31"/>
  <c r="BC31" i="31"/>
  <c r="AV31" i="31"/>
  <c r="AU31" i="31"/>
  <c r="AT31" i="31"/>
  <c r="AM31" i="31"/>
  <c r="AL31" i="31"/>
  <c r="AK31" i="31"/>
  <c r="AJ31" i="31"/>
  <c r="AI31" i="31"/>
  <c r="AH31" i="31"/>
  <c r="AG31" i="31"/>
  <c r="AF31" i="31"/>
  <c r="AE31" i="31"/>
  <c r="AC31" i="31"/>
  <c r="AB31" i="31"/>
  <c r="R31" i="31"/>
  <c r="K31" i="31"/>
  <c r="BN30" i="31"/>
  <c r="BE30" i="31"/>
  <c r="AV30" i="31"/>
  <c r="AM30" i="31"/>
  <c r="AJ30" i="31"/>
  <c r="AI30" i="31"/>
  <c r="AH30" i="31"/>
  <c r="AG30" i="31"/>
  <c r="AF30" i="31"/>
  <c r="AE30" i="31"/>
  <c r="BN29" i="31"/>
  <c r="BE29" i="31"/>
  <c r="AV29" i="31"/>
  <c r="AM29" i="31"/>
  <c r="AJ29" i="31"/>
  <c r="AI29" i="31"/>
  <c r="AH29" i="31"/>
  <c r="AG29" i="31"/>
  <c r="AF29" i="31"/>
  <c r="AE29" i="31"/>
  <c r="BN28" i="31"/>
  <c r="BE28" i="31"/>
  <c r="AV28" i="31"/>
  <c r="AM28" i="31"/>
  <c r="AD28" i="31" s="1"/>
  <c r="AJ28" i="31"/>
  <c r="AI28" i="31"/>
  <c r="AH28" i="31"/>
  <c r="AG28" i="31"/>
  <c r="AF28" i="31"/>
  <c r="AE28" i="31"/>
  <c r="BN27" i="31"/>
  <c r="BM27" i="31"/>
  <c r="BL27" i="31"/>
  <c r="BE27" i="31"/>
  <c r="BD27" i="31"/>
  <c r="BC27" i="31"/>
  <c r="AV27" i="31"/>
  <c r="AU27" i="31"/>
  <c r="AT27" i="31"/>
  <c r="AL27" i="31"/>
  <c r="AK27" i="31"/>
  <c r="AJ27" i="31"/>
  <c r="AI27" i="31"/>
  <c r="AH27" i="31"/>
  <c r="AG27" i="31"/>
  <c r="AF27" i="31"/>
  <c r="AE27" i="31"/>
  <c r="AC27" i="31"/>
  <c r="AB27" i="31"/>
  <c r="R27" i="31"/>
  <c r="M27" i="31"/>
  <c r="K27" i="31"/>
  <c r="BN26" i="31"/>
  <c r="BE26" i="31"/>
  <c r="AV26" i="31"/>
  <c r="AM26" i="31"/>
  <c r="AJ26" i="31"/>
  <c r="AH26" i="31"/>
  <c r="AG26" i="31"/>
  <c r="AF26" i="31"/>
  <c r="BN25" i="31"/>
  <c r="BE25" i="31"/>
  <c r="AV25" i="31"/>
  <c r="AM25" i="31"/>
  <c r="AJ25" i="31"/>
  <c r="AI25" i="31"/>
  <c r="AH25" i="31"/>
  <c r="AG25" i="31"/>
  <c r="AF25" i="31"/>
  <c r="BN24" i="31"/>
  <c r="BE24" i="31"/>
  <c r="AV24" i="31"/>
  <c r="AM24" i="31"/>
  <c r="AJ24" i="31"/>
  <c r="AI24" i="31"/>
  <c r="AH24" i="31"/>
  <c r="AG24" i="31"/>
  <c r="AF24" i="31"/>
  <c r="AE24" i="31"/>
  <c r="BN23" i="31"/>
  <c r="BM23" i="31"/>
  <c r="BL23" i="31"/>
  <c r="BE23" i="31"/>
  <c r="BD23" i="31"/>
  <c r="BC23" i="31"/>
  <c r="AV23" i="31"/>
  <c r="AU23" i="31"/>
  <c r="AT23" i="31"/>
  <c r="AM23" i="31"/>
  <c r="AK23" i="31"/>
  <c r="AJ23" i="31"/>
  <c r="AI23" i="31"/>
  <c r="AH23" i="31"/>
  <c r="AG23" i="31"/>
  <c r="AF23" i="31"/>
  <c r="AE23" i="31"/>
  <c r="AC23" i="31"/>
  <c r="AB23" i="31"/>
  <c r="R23" i="31"/>
  <c r="K23" i="31"/>
  <c r="BN22" i="31"/>
  <c r="BE22" i="31"/>
  <c r="AV22" i="31"/>
  <c r="AM22" i="31"/>
  <c r="AD22" i="31" s="1"/>
  <c r="AJ22" i="31"/>
  <c r="AI22" i="31"/>
  <c r="AH22" i="31"/>
  <c r="AG22" i="31"/>
  <c r="AF22" i="31"/>
  <c r="AE22" i="31"/>
  <c r="BN21" i="31"/>
  <c r="BE21" i="31"/>
  <c r="AV21" i="31"/>
  <c r="AM21" i="31"/>
  <c r="AJ21" i="31"/>
  <c r="AI21" i="31"/>
  <c r="AH21" i="31"/>
  <c r="AG21" i="31"/>
  <c r="AF21" i="31"/>
  <c r="AE21" i="31"/>
  <c r="BN20" i="31"/>
  <c r="BE20" i="31"/>
  <c r="AV20" i="31"/>
  <c r="AM20" i="31"/>
  <c r="AD20" i="31" s="1"/>
  <c r="AJ20" i="31"/>
  <c r="AI20" i="31"/>
  <c r="AH20" i="31"/>
  <c r="AG20" i="31"/>
  <c r="AF20" i="31"/>
  <c r="AE20" i="31"/>
  <c r="BN19" i="31"/>
  <c r="BM19" i="31"/>
  <c r="BL19" i="31"/>
  <c r="BE19" i="31"/>
  <c r="BD19" i="31"/>
  <c r="BC19" i="31"/>
  <c r="AV19" i="31"/>
  <c r="AU19" i="31"/>
  <c r="AT19" i="31"/>
  <c r="AM19" i="31"/>
  <c r="AD19" i="31" s="1"/>
  <c r="AL19" i="31"/>
  <c r="AK19" i="31"/>
  <c r="AJ19" i="31"/>
  <c r="AI19" i="31"/>
  <c r="AH19" i="31"/>
  <c r="AG19" i="31"/>
  <c r="AF19" i="31"/>
  <c r="AC19" i="31"/>
  <c r="AB19" i="31"/>
  <c r="R19" i="31"/>
  <c r="K19" i="31"/>
  <c r="BN18" i="31"/>
  <c r="BE18" i="31"/>
  <c r="AV18" i="31"/>
  <c r="AM18" i="31"/>
  <c r="AJ18" i="31"/>
  <c r="AI18" i="31"/>
  <c r="AH18" i="31"/>
  <c r="AG18" i="31"/>
  <c r="AF18" i="31"/>
  <c r="AE18" i="31"/>
  <c r="BN17" i="31"/>
  <c r="BE17" i="31"/>
  <c r="AV17" i="31"/>
  <c r="AM17" i="31"/>
  <c r="AJ17" i="31"/>
  <c r="AI17" i="31"/>
  <c r="AH17" i="31"/>
  <c r="AG17" i="31"/>
  <c r="AF17" i="31"/>
  <c r="BN16" i="31"/>
  <c r="BE16" i="31"/>
  <c r="AV16" i="31"/>
  <c r="AM16" i="31"/>
  <c r="AJ16" i="31"/>
  <c r="AH16" i="31"/>
  <c r="AG16" i="31"/>
  <c r="AF16" i="31"/>
  <c r="BN15" i="31"/>
  <c r="BM15" i="31"/>
  <c r="BL15" i="31"/>
  <c r="BE15" i="31"/>
  <c r="BD15" i="31"/>
  <c r="BC15" i="31"/>
  <c r="AV15" i="31"/>
  <c r="AU15" i="31"/>
  <c r="AT15" i="31"/>
  <c r="AM15" i="31"/>
  <c r="AD15" i="31" s="1"/>
  <c r="AL15" i="31"/>
  <c r="AK15" i="31"/>
  <c r="AJ15" i="31"/>
  <c r="AI15" i="31"/>
  <c r="AH15" i="31"/>
  <c r="AG15" i="31"/>
  <c r="AF15" i="31"/>
  <c r="AE15" i="31"/>
  <c r="AC15" i="31"/>
  <c r="AB15" i="31"/>
  <c r="R15" i="31"/>
  <c r="K15" i="31"/>
  <c r="BN14" i="31"/>
  <c r="BE14" i="31"/>
  <c r="AV14" i="31"/>
  <c r="AM14" i="31"/>
  <c r="AJ14" i="31"/>
  <c r="AI14" i="31"/>
  <c r="AH14" i="31"/>
  <c r="AG14" i="31"/>
  <c r="AF14" i="31"/>
  <c r="AE14" i="31"/>
  <c r="BN13" i="31"/>
  <c r="BE13" i="31"/>
  <c r="AV13" i="31"/>
  <c r="AD13" i="31" s="1"/>
  <c r="AM13" i="31"/>
  <c r="AJ13" i="31"/>
  <c r="AI13" i="31"/>
  <c r="AH13" i="31"/>
  <c r="AG13" i="31"/>
  <c r="AF13" i="31"/>
  <c r="AE13" i="31"/>
  <c r="BN12" i="31"/>
  <c r="BE12" i="31"/>
  <c r="AV12" i="31"/>
  <c r="AM12" i="31"/>
  <c r="AJ12" i="31"/>
  <c r="AI12" i="31"/>
  <c r="AH12" i="31"/>
  <c r="AG12" i="31"/>
  <c r="AF12" i="31"/>
  <c r="BN11" i="31"/>
  <c r="BM11" i="31"/>
  <c r="BL11" i="31"/>
  <c r="BE11" i="31"/>
  <c r="BD11" i="31"/>
  <c r="BC11" i="31"/>
  <c r="AV11" i="31"/>
  <c r="AU11" i="31"/>
  <c r="AT11" i="31"/>
  <c r="AM11" i="31"/>
  <c r="AL11" i="31"/>
  <c r="AK11" i="31"/>
  <c r="AJ11" i="31"/>
  <c r="AI11" i="31"/>
  <c r="AH11" i="31"/>
  <c r="AG11" i="31"/>
  <c r="AF11" i="31"/>
  <c r="AE11" i="31"/>
  <c r="AD11" i="31"/>
  <c r="AC11" i="31"/>
  <c r="AB11" i="31"/>
  <c r="R11" i="31"/>
  <c r="K11" i="31"/>
  <c r="BX5" i="31"/>
  <c r="BF5" i="31"/>
  <c r="AN5" i="31"/>
  <c r="W5" i="31"/>
  <c r="BX4" i="31"/>
  <c r="BF4" i="31"/>
  <c r="AN4" i="31"/>
  <c r="W4" i="31"/>
  <c r="BX3" i="31"/>
  <c r="BF3" i="31"/>
  <c r="AN3" i="31"/>
  <c r="W3" i="31"/>
  <c r="BX2" i="31"/>
  <c r="BF2" i="31"/>
  <c r="AN2" i="31"/>
  <c r="W2" i="31"/>
  <c r="AD30" i="31" l="1"/>
  <c r="AD48" i="31"/>
  <c r="AD63" i="31"/>
  <c r="AD79" i="31"/>
  <c r="AD99" i="31"/>
  <c r="AD14" i="31"/>
  <c r="AD23" i="31"/>
  <c r="AD51" i="31"/>
  <c r="AD66" i="31"/>
  <c r="AD27" i="31"/>
  <c r="AD29" i="31"/>
  <c r="AD44" i="31"/>
  <c r="AD54" i="31"/>
  <c r="AD78" i="31"/>
  <c r="AD113" i="31"/>
  <c r="AD18" i="31"/>
  <c r="AD24" i="31"/>
  <c r="AD53" i="31"/>
  <c r="AD84" i="31"/>
  <c r="AD102" i="31"/>
  <c r="AD112" i="31"/>
  <c r="AD120" i="31"/>
  <c r="AD31" i="31"/>
  <c r="AD34" i="31"/>
  <c r="AD52" i="31"/>
  <c r="AD89" i="31"/>
  <c r="AD91" i="31"/>
  <c r="AD106" i="31"/>
  <c r="AD118" i="31"/>
  <c r="AD33" i="31"/>
  <c r="AD42" i="31"/>
  <c r="AD46" i="31"/>
  <c r="AD57" i="31"/>
  <c r="AD32" i="31"/>
  <c r="AD56" i="31"/>
  <c r="AD62" i="31"/>
  <c r="AD81" i="31"/>
  <c r="AD93" i="31"/>
  <c r="AD94" i="31"/>
  <c r="AD98" i="31"/>
  <c r="AD104" i="31"/>
  <c r="AD21" i="31"/>
  <c r="AD50" i="31"/>
  <c r="AD59" i="31"/>
  <c r="AD82" i="31"/>
  <c r="AD115" i="31"/>
  <c r="AD36" i="31"/>
  <c r="AD40" i="31"/>
  <c r="AD41" i="31"/>
  <c r="AD67" i="31"/>
  <c r="AD80" i="31"/>
  <c r="AD85" i="31"/>
  <c r="AD97" i="31"/>
  <c r="AD114" i="31"/>
  <c r="BN624" i="29"/>
  <c r="BE624" i="29"/>
  <c r="AV624" i="29"/>
  <c r="AF624" i="29"/>
  <c r="AD624" i="29"/>
  <c r="BN623" i="29"/>
  <c r="BE623" i="29"/>
  <c r="AV623" i="29"/>
  <c r="AF623" i="29"/>
  <c r="BN622" i="29"/>
  <c r="BE622" i="29"/>
  <c r="AV622" i="29"/>
  <c r="AF622" i="29"/>
  <c r="BN621" i="29"/>
  <c r="BM621" i="29"/>
  <c r="BL621" i="29"/>
  <c r="BE621" i="29"/>
  <c r="BD621" i="29"/>
  <c r="BC621" i="29"/>
  <c r="AV621" i="29"/>
  <c r="AU621" i="29"/>
  <c r="AT621" i="29"/>
  <c r="AM621" i="29"/>
  <c r="AL621" i="29"/>
  <c r="AK621" i="29"/>
  <c r="AJ621" i="29"/>
  <c r="AI621" i="29"/>
  <c r="AH621" i="29"/>
  <c r="AG621" i="29"/>
  <c r="AF621" i="29"/>
  <c r="AC621" i="29"/>
  <c r="AB621" i="29"/>
  <c r="R621" i="29"/>
  <c r="M621" i="29"/>
  <c r="K621" i="29"/>
  <c r="BN620" i="29"/>
  <c r="BE620" i="29"/>
  <c r="AV620" i="29"/>
  <c r="AM620" i="29"/>
  <c r="AD620" i="29" s="1"/>
  <c r="AJ620" i="29"/>
  <c r="AI620" i="29"/>
  <c r="AH620" i="29"/>
  <c r="AG620" i="29"/>
  <c r="AF620" i="29"/>
  <c r="AE620" i="29"/>
  <c r="BN619" i="29"/>
  <c r="BE619" i="29"/>
  <c r="AV619" i="29"/>
  <c r="AM619" i="29"/>
  <c r="AJ619" i="29"/>
  <c r="AI619" i="29"/>
  <c r="AH619" i="29"/>
  <c r="AG619" i="29"/>
  <c r="AF619" i="29"/>
  <c r="AE619" i="29"/>
  <c r="BN618" i="29"/>
  <c r="BE618" i="29"/>
  <c r="AV618" i="29"/>
  <c r="AM618" i="29"/>
  <c r="AD618" i="29" s="1"/>
  <c r="AJ618" i="29"/>
  <c r="AI618" i="29"/>
  <c r="AH618" i="29"/>
  <c r="AG618" i="29"/>
  <c r="AF618" i="29"/>
  <c r="AE618" i="29"/>
  <c r="BN617" i="29"/>
  <c r="BM617" i="29"/>
  <c r="BL617" i="29"/>
  <c r="BE617" i="29"/>
  <c r="BD617" i="29"/>
  <c r="BC617" i="29"/>
  <c r="AV617" i="29"/>
  <c r="AU617" i="29"/>
  <c r="AT617" i="29"/>
  <c r="AM617" i="29"/>
  <c r="AD617" i="29" s="1"/>
  <c r="AL617" i="29"/>
  <c r="AK617" i="29"/>
  <c r="AJ617" i="29"/>
  <c r="AI617" i="29"/>
  <c r="AH617" i="29"/>
  <c r="AG617" i="29"/>
  <c r="AF617" i="29"/>
  <c r="AE617" i="29"/>
  <c r="AC617" i="29"/>
  <c r="AB617" i="29"/>
  <c r="R617" i="29"/>
  <c r="M617" i="29"/>
  <c r="K617" i="29"/>
  <c r="BN616" i="29"/>
  <c r="AD616" i="29" s="1"/>
  <c r="BE616" i="29"/>
  <c r="AV616" i="29"/>
  <c r="AM616" i="29"/>
  <c r="AJ616" i="29"/>
  <c r="AI616" i="29"/>
  <c r="AH616" i="29"/>
  <c r="AG616" i="29"/>
  <c r="AF616" i="29"/>
  <c r="AE616" i="29"/>
  <c r="BN615" i="29"/>
  <c r="BM615" i="29"/>
  <c r="BL615" i="29"/>
  <c r="BE615" i="29"/>
  <c r="BD615" i="29"/>
  <c r="BC615" i="29"/>
  <c r="AV615" i="29"/>
  <c r="AU615" i="29"/>
  <c r="AT615" i="29"/>
  <c r="AM615" i="29"/>
  <c r="AL615" i="29"/>
  <c r="AK615" i="29"/>
  <c r="AJ615" i="29"/>
  <c r="AI615" i="29"/>
  <c r="AH615" i="29"/>
  <c r="AG615" i="29"/>
  <c r="AF615" i="29"/>
  <c r="AE615" i="29"/>
  <c r="AC615" i="29"/>
  <c r="AB615" i="29"/>
  <c r="R615" i="29"/>
  <c r="M615" i="29"/>
  <c r="K615" i="29"/>
  <c r="BN614" i="29"/>
  <c r="BM614" i="29"/>
  <c r="BL614" i="29"/>
  <c r="BE614" i="29"/>
  <c r="BD614" i="29"/>
  <c r="BC614" i="29"/>
  <c r="AV614" i="29"/>
  <c r="AU614" i="29"/>
  <c r="AT614" i="29"/>
  <c r="AM614" i="29"/>
  <c r="AL614" i="29"/>
  <c r="AK614" i="29"/>
  <c r="AJ614" i="29"/>
  <c r="AI614" i="29"/>
  <c r="AH614" i="29"/>
  <c r="AG614" i="29"/>
  <c r="AF614" i="29"/>
  <c r="AE614" i="29"/>
  <c r="AC614" i="29"/>
  <c r="AB614" i="29"/>
  <c r="R614" i="29"/>
  <c r="M614" i="29"/>
  <c r="K614" i="29"/>
  <c r="BN613" i="29"/>
  <c r="BE613" i="29"/>
  <c r="AV613" i="29"/>
  <c r="AM613" i="29"/>
  <c r="AJ613" i="29"/>
  <c r="AI613" i="29"/>
  <c r="AH613" i="29"/>
  <c r="AG613" i="29"/>
  <c r="AF613" i="29"/>
  <c r="AE613" i="29"/>
  <c r="BN612" i="29"/>
  <c r="BE612" i="29"/>
  <c r="AV612" i="29"/>
  <c r="AM612" i="29"/>
  <c r="AJ612" i="29"/>
  <c r="AI612" i="29"/>
  <c r="AH612" i="29"/>
  <c r="AG612" i="29"/>
  <c r="AF612" i="29"/>
  <c r="AE612" i="29"/>
  <c r="BN611" i="29"/>
  <c r="BE611" i="29"/>
  <c r="AV611" i="29"/>
  <c r="AM611" i="29"/>
  <c r="AF611" i="29"/>
  <c r="AE611" i="29"/>
  <c r="BN610" i="29"/>
  <c r="BE610" i="29"/>
  <c r="AV610" i="29"/>
  <c r="AM610" i="29"/>
  <c r="AF610" i="29"/>
  <c r="AE610" i="29"/>
  <c r="BN609" i="29"/>
  <c r="BE609" i="29"/>
  <c r="AV609" i="29"/>
  <c r="AM609" i="29"/>
  <c r="AF609" i="29"/>
  <c r="AE609" i="29"/>
  <c r="AD609" i="29"/>
  <c r="BN608" i="29"/>
  <c r="BE608" i="29"/>
  <c r="AV608" i="29"/>
  <c r="AM608" i="29"/>
  <c r="AF608" i="29"/>
  <c r="AE608" i="29"/>
  <c r="BN607" i="29"/>
  <c r="BE607" i="29"/>
  <c r="AV607" i="29"/>
  <c r="AM607" i="29"/>
  <c r="AD607" i="29" s="1"/>
  <c r="AF607" i="29"/>
  <c r="AE607" i="29"/>
  <c r="BN606" i="29"/>
  <c r="BE606" i="29"/>
  <c r="AV606" i="29"/>
  <c r="AM606" i="29"/>
  <c r="AF606" i="29"/>
  <c r="AE606" i="29"/>
  <c r="BN605" i="29"/>
  <c r="BE605" i="29"/>
  <c r="AV605" i="29"/>
  <c r="AM605" i="29"/>
  <c r="AD605" i="29" s="1"/>
  <c r="AF605" i="29"/>
  <c r="AE605" i="29"/>
  <c r="BN604" i="29"/>
  <c r="BM604" i="29"/>
  <c r="BL604" i="29"/>
  <c r="BE604" i="29"/>
  <c r="BD604" i="29"/>
  <c r="BC604" i="29"/>
  <c r="AV604" i="29"/>
  <c r="AU604" i="29"/>
  <c r="AT604" i="29"/>
  <c r="AM604" i="29"/>
  <c r="AD604" i="29" s="1"/>
  <c r="AL604" i="29"/>
  <c r="AK604" i="29"/>
  <c r="AJ604" i="29"/>
  <c r="AI604" i="29"/>
  <c r="AH604" i="29"/>
  <c r="AG604" i="29"/>
  <c r="AF604" i="29"/>
  <c r="AE604" i="29"/>
  <c r="AC604" i="29"/>
  <c r="AB604" i="29"/>
  <c r="R604" i="29"/>
  <c r="M604" i="29"/>
  <c r="K604" i="29"/>
  <c r="BN603" i="29"/>
  <c r="BE603" i="29"/>
  <c r="AV603" i="29"/>
  <c r="AM603" i="29"/>
  <c r="AJ603" i="29"/>
  <c r="AI603" i="29"/>
  <c r="AH603" i="29"/>
  <c r="AG603" i="29"/>
  <c r="AF603" i="29"/>
  <c r="AE603" i="29"/>
  <c r="BN602" i="29"/>
  <c r="BE602" i="29"/>
  <c r="AV602" i="29"/>
  <c r="AM602" i="29"/>
  <c r="AJ602" i="29"/>
  <c r="AI602" i="29"/>
  <c r="AH602" i="29"/>
  <c r="AG602" i="29"/>
  <c r="AF602" i="29"/>
  <c r="AE602" i="29"/>
  <c r="BN601" i="29"/>
  <c r="BE601" i="29"/>
  <c r="AV601" i="29"/>
  <c r="AM601" i="29"/>
  <c r="AD601" i="29" s="1"/>
  <c r="AJ601" i="29"/>
  <c r="AI601" i="29"/>
  <c r="AH601" i="29"/>
  <c r="AG601" i="29"/>
  <c r="AF601" i="29"/>
  <c r="AE601" i="29"/>
  <c r="BN600" i="29"/>
  <c r="BM600" i="29"/>
  <c r="BL600" i="29"/>
  <c r="BE600" i="29"/>
  <c r="BD600" i="29"/>
  <c r="BC600" i="29"/>
  <c r="AV600" i="29"/>
  <c r="AU600" i="29"/>
  <c r="AT600" i="29"/>
  <c r="AM600" i="29"/>
  <c r="AL600" i="29"/>
  <c r="AK600" i="29"/>
  <c r="AJ600" i="29"/>
  <c r="AI600" i="29"/>
  <c r="AH600" i="29"/>
  <c r="AG600" i="29"/>
  <c r="AF600" i="29"/>
  <c r="AE600" i="29"/>
  <c r="AC600" i="29"/>
  <c r="AB600" i="29"/>
  <c r="R600" i="29"/>
  <c r="M600" i="29"/>
  <c r="K600" i="29"/>
  <c r="BN599" i="29"/>
  <c r="BE599" i="29"/>
  <c r="AV599" i="29"/>
  <c r="AM599" i="29"/>
  <c r="AD599" i="29" s="1"/>
  <c r="AJ599" i="29"/>
  <c r="AI599" i="29"/>
  <c r="AH599" i="29"/>
  <c r="AG599" i="29"/>
  <c r="AF599" i="29"/>
  <c r="AE599" i="29"/>
  <c r="BN598" i="29"/>
  <c r="BE598" i="29"/>
  <c r="AV598" i="29"/>
  <c r="AM598" i="29"/>
  <c r="AD598" i="29" s="1"/>
  <c r="AJ598" i="29"/>
  <c r="AI598" i="29"/>
  <c r="AH598" i="29"/>
  <c r="AG598" i="29"/>
  <c r="AF598" i="29"/>
  <c r="AE598" i="29"/>
  <c r="BN597" i="29"/>
  <c r="BE597" i="29"/>
  <c r="AV597" i="29"/>
  <c r="AM597" i="29"/>
  <c r="AJ597" i="29"/>
  <c r="AI597" i="29"/>
  <c r="AH597" i="29"/>
  <c r="AG597" i="29"/>
  <c r="AF597" i="29"/>
  <c r="AE597" i="29"/>
  <c r="BN596" i="29"/>
  <c r="BE596" i="29"/>
  <c r="AV596" i="29"/>
  <c r="AM596" i="29"/>
  <c r="AF596" i="29"/>
  <c r="AE596" i="29"/>
  <c r="BN595" i="29"/>
  <c r="BE595" i="29"/>
  <c r="AV595" i="29"/>
  <c r="AM595" i="29"/>
  <c r="AD595" i="29" s="1"/>
  <c r="AF595" i="29"/>
  <c r="AE595" i="29"/>
  <c r="BN594" i="29"/>
  <c r="BE594" i="29"/>
  <c r="AV594" i="29"/>
  <c r="AM594" i="29"/>
  <c r="AD594" i="29" s="1"/>
  <c r="AF594" i="29"/>
  <c r="AE594" i="29"/>
  <c r="BN593" i="29"/>
  <c r="BE593" i="29"/>
  <c r="AV593" i="29"/>
  <c r="AM593" i="29"/>
  <c r="AF593" i="29"/>
  <c r="AE593" i="29"/>
  <c r="BN592" i="29"/>
  <c r="BE592" i="29"/>
  <c r="AV592" i="29"/>
  <c r="AM592" i="29"/>
  <c r="AD592" i="29" s="1"/>
  <c r="AF592" i="29"/>
  <c r="AE592" i="29"/>
  <c r="BN591" i="29"/>
  <c r="BE591" i="29"/>
  <c r="AV591" i="29"/>
  <c r="AM591" i="29"/>
  <c r="AF591" i="29"/>
  <c r="AE591" i="29"/>
  <c r="BN590" i="29"/>
  <c r="BM590" i="29"/>
  <c r="BL590" i="29"/>
  <c r="BE590" i="29"/>
  <c r="BD590" i="29"/>
  <c r="BC590" i="29"/>
  <c r="AV590" i="29"/>
  <c r="AU590" i="29"/>
  <c r="AT590" i="29"/>
  <c r="AM590" i="29"/>
  <c r="AL590" i="29"/>
  <c r="AK590" i="29"/>
  <c r="AJ590" i="29"/>
  <c r="AI590" i="29"/>
  <c r="AH590" i="29"/>
  <c r="AG590" i="29"/>
  <c r="AF590" i="29"/>
  <c r="AE590" i="29"/>
  <c r="AD590" i="29"/>
  <c r="AC590" i="29"/>
  <c r="AB590" i="29"/>
  <c r="R590" i="29"/>
  <c r="M590" i="29"/>
  <c r="K590" i="29"/>
  <c r="BN589" i="29"/>
  <c r="BE589" i="29"/>
  <c r="AV589" i="29"/>
  <c r="AM589" i="29"/>
  <c r="AJ589" i="29"/>
  <c r="AI589" i="29"/>
  <c r="AH589" i="29"/>
  <c r="AG589" i="29"/>
  <c r="AF589" i="29"/>
  <c r="AE589" i="29"/>
  <c r="BN588" i="29"/>
  <c r="BE588" i="29"/>
  <c r="AV588" i="29"/>
  <c r="AM588" i="29"/>
  <c r="AJ588" i="29"/>
  <c r="AI588" i="29"/>
  <c r="AH588" i="29"/>
  <c r="AG588" i="29"/>
  <c r="AF588" i="29"/>
  <c r="AE588" i="29"/>
  <c r="BN587" i="29"/>
  <c r="AD587" i="29" s="1"/>
  <c r="BE587" i="29"/>
  <c r="AV587" i="29"/>
  <c r="AM587" i="29"/>
  <c r="AJ587" i="29"/>
  <c r="AI587" i="29"/>
  <c r="AH587" i="29"/>
  <c r="AG587" i="29"/>
  <c r="AF587" i="29"/>
  <c r="AE587" i="29"/>
  <c r="BN586" i="29"/>
  <c r="BE586" i="29"/>
  <c r="AV586" i="29"/>
  <c r="AD586" i="29" s="1"/>
  <c r="AM586" i="29"/>
  <c r="AJ586" i="29"/>
  <c r="AI586" i="29"/>
  <c r="AH586" i="29"/>
  <c r="AG586" i="29"/>
  <c r="AF586" i="29"/>
  <c r="AE586" i="29"/>
  <c r="BN585" i="29"/>
  <c r="BE585" i="29"/>
  <c r="AV585" i="29"/>
  <c r="AM585" i="29"/>
  <c r="AD585" i="29" s="1"/>
  <c r="AJ585" i="29"/>
  <c r="AI585" i="29"/>
  <c r="AH585" i="29"/>
  <c r="AG585" i="29"/>
  <c r="AF585" i="29"/>
  <c r="AE585" i="29"/>
  <c r="BN584" i="29"/>
  <c r="BE584" i="29"/>
  <c r="AV584" i="29"/>
  <c r="AM584" i="29"/>
  <c r="AD584" i="29" s="1"/>
  <c r="AJ584" i="29"/>
  <c r="AI584" i="29"/>
  <c r="AH584" i="29"/>
  <c r="AG584" i="29"/>
  <c r="AF584" i="29"/>
  <c r="AE584" i="29"/>
  <c r="BN583" i="29"/>
  <c r="BE583" i="29"/>
  <c r="AV583" i="29"/>
  <c r="AM583" i="29"/>
  <c r="AJ583" i="29"/>
  <c r="AI583" i="29"/>
  <c r="AH583" i="29"/>
  <c r="AG583" i="29"/>
  <c r="AF583" i="29"/>
  <c r="AE583" i="29"/>
  <c r="BN582" i="29"/>
  <c r="BE582" i="29"/>
  <c r="AV582" i="29"/>
  <c r="AM582" i="29"/>
  <c r="AJ582" i="29"/>
  <c r="AI582" i="29"/>
  <c r="AH582" i="29"/>
  <c r="AG582" i="29"/>
  <c r="AF582" i="29"/>
  <c r="AE582" i="29"/>
  <c r="BN581" i="29"/>
  <c r="BE581" i="29"/>
  <c r="AV581" i="29"/>
  <c r="AM581" i="29"/>
  <c r="AD581" i="29" s="1"/>
  <c r="AJ581" i="29"/>
  <c r="AI581" i="29"/>
  <c r="AH581" i="29"/>
  <c r="AG581" i="29"/>
  <c r="AF581" i="29"/>
  <c r="AE581" i="29"/>
  <c r="BN580" i="29"/>
  <c r="BE580" i="29"/>
  <c r="AV580" i="29"/>
  <c r="AM580" i="29"/>
  <c r="AJ580" i="29"/>
  <c r="AI580" i="29"/>
  <c r="AH580" i="29"/>
  <c r="AG580" i="29"/>
  <c r="AF580" i="29"/>
  <c r="AE580" i="29"/>
  <c r="BN579" i="29"/>
  <c r="BE579" i="29"/>
  <c r="AV579" i="29"/>
  <c r="AD579" i="29" s="1"/>
  <c r="AM579" i="29"/>
  <c r="AJ579" i="29"/>
  <c r="AI579" i="29"/>
  <c r="AH579" i="29"/>
  <c r="AG579" i="29"/>
  <c r="AF579" i="29"/>
  <c r="AE579" i="29"/>
  <c r="BN578" i="29"/>
  <c r="BE578" i="29"/>
  <c r="AV578" i="29"/>
  <c r="AM578" i="29"/>
  <c r="AD578" i="29" s="1"/>
  <c r="AJ578" i="29"/>
  <c r="AI578" i="29"/>
  <c r="AH578" i="29"/>
  <c r="AG578" i="29"/>
  <c r="AF578" i="29"/>
  <c r="AE578" i="29"/>
  <c r="BN577" i="29"/>
  <c r="BE577" i="29"/>
  <c r="AV577" i="29"/>
  <c r="AM577" i="29"/>
  <c r="AJ577" i="29"/>
  <c r="AI577" i="29"/>
  <c r="AH577" i="29"/>
  <c r="AG577" i="29"/>
  <c r="AF577" i="29"/>
  <c r="AE577" i="29"/>
  <c r="BN576" i="29"/>
  <c r="BE576" i="29"/>
  <c r="AV576" i="29"/>
  <c r="AM576" i="29"/>
  <c r="AD576" i="29" s="1"/>
  <c r="AJ576" i="29"/>
  <c r="AI576" i="29"/>
  <c r="AH576" i="29"/>
  <c r="AG576" i="29"/>
  <c r="AF576" i="29"/>
  <c r="AE576" i="29"/>
  <c r="BN575" i="29"/>
  <c r="BE575" i="29"/>
  <c r="AV575" i="29"/>
  <c r="AD575" i="29" s="1"/>
  <c r="AM575" i="29"/>
  <c r="AJ575" i="29"/>
  <c r="AI575" i="29"/>
  <c r="AH575" i="29"/>
  <c r="AG575" i="29"/>
  <c r="AF575" i="29"/>
  <c r="AE575" i="29"/>
  <c r="BN574" i="29"/>
  <c r="BE574" i="29"/>
  <c r="AV574" i="29"/>
  <c r="AM574" i="29"/>
  <c r="AD574" i="29" s="1"/>
  <c r="AJ574" i="29"/>
  <c r="AI574" i="29"/>
  <c r="AH574" i="29"/>
  <c r="AG574" i="29"/>
  <c r="AF574" i="29"/>
  <c r="AE574" i="29"/>
  <c r="BN573" i="29"/>
  <c r="BE573" i="29"/>
  <c r="AV573" i="29"/>
  <c r="AM573" i="29"/>
  <c r="AD573" i="29" s="1"/>
  <c r="AJ573" i="29"/>
  <c r="AI573" i="29"/>
  <c r="AH573" i="29"/>
  <c r="AG573" i="29"/>
  <c r="AF573" i="29"/>
  <c r="AE573" i="29"/>
  <c r="BN572" i="29"/>
  <c r="BE572" i="29"/>
  <c r="AV572" i="29"/>
  <c r="AM572" i="29"/>
  <c r="AJ572" i="29"/>
  <c r="AI572" i="29"/>
  <c r="AH572" i="29"/>
  <c r="AG572" i="29"/>
  <c r="AF572" i="29"/>
  <c r="AE572" i="29"/>
  <c r="BN571" i="29"/>
  <c r="BE571" i="29"/>
  <c r="AV571" i="29"/>
  <c r="AM571" i="29"/>
  <c r="AJ571" i="29"/>
  <c r="AI571" i="29"/>
  <c r="AH571" i="29"/>
  <c r="AG571" i="29"/>
  <c r="AF571" i="29"/>
  <c r="AE571" i="29"/>
  <c r="BN570" i="29"/>
  <c r="BE570" i="29"/>
  <c r="AV570" i="29"/>
  <c r="AM570" i="29"/>
  <c r="AJ570" i="29"/>
  <c r="AI570" i="29"/>
  <c r="AH570" i="29"/>
  <c r="AG570" i="29"/>
  <c r="AF570" i="29"/>
  <c r="AE570" i="29"/>
  <c r="BN569" i="29"/>
  <c r="BE569" i="29"/>
  <c r="AV569" i="29"/>
  <c r="AM569" i="29"/>
  <c r="AJ569" i="29"/>
  <c r="AI569" i="29"/>
  <c r="AH569" i="29"/>
  <c r="AG569" i="29"/>
  <c r="AF569" i="29"/>
  <c r="AE569" i="29"/>
  <c r="BN568" i="29"/>
  <c r="BE568" i="29"/>
  <c r="AV568" i="29"/>
  <c r="AM568" i="29"/>
  <c r="AJ568" i="29"/>
  <c r="AI568" i="29"/>
  <c r="AH568" i="29"/>
  <c r="AG568" i="29"/>
  <c r="AF568" i="29"/>
  <c r="AE568" i="29"/>
  <c r="BN567" i="29"/>
  <c r="BE567" i="29"/>
  <c r="AV567" i="29"/>
  <c r="AM567" i="29"/>
  <c r="AD567" i="29" s="1"/>
  <c r="AJ567" i="29"/>
  <c r="AI567" i="29"/>
  <c r="AH567" i="29"/>
  <c r="AG567" i="29"/>
  <c r="AF567" i="29"/>
  <c r="AE567" i="29"/>
  <c r="BN566" i="29"/>
  <c r="BE566" i="29"/>
  <c r="AV566" i="29"/>
  <c r="AM566" i="29"/>
  <c r="AD566" i="29" s="1"/>
  <c r="AJ566" i="29"/>
  <c r="AI566" i="29"/>
  <c r="AH566" i="29"/>
  <c r="AG566" i="29"/>
  <c r="AF566" i="29"/>
  <c r="AE566" i="29"/>
  <c r="BN565" i="29"/>
  <c r="BE565" i="29"/>
  <c r="AV565" i="29"/>
  <c r="AM565" i="29"/>
  <c r="AJ565" i="29"/>
  <c r="AI565" i="29"/>
  <c r="AH565" i="29"/>
  <c r="AG565" i="29"/>
  <c r="AF565" i="29"/>
  <c r="AE565" i="29"/>
  <c r="BN564" i="29"/>
  <c r="BE564" i="29"/>
  <c r="AV564" i="29"/>
  <c r="AM564" i="29"/>
  <c r="AJ564" i="29"/>
  <c r="AI564" i="29"/>
  <c r="AH564" i="29"/>
  <c r="AG564" i="29"/>
  <c r="AF564" i="29"/>
  <c r="AE564" i="29"/>
  <c r="BN563" i="29"/>
  <c r="BE563" i="29"/>
  <c r="AV563" i="29"/>
  <c r="AM563" i="29"/>
  <c r="AD563" i="29" s="1"/>
  <c r="AJ563" i="29"/>
  <c r="AI563" i="29"/>
  <c r="AH563" i="29"/>
  <c r="AG563" i="29"/>
  <c r="AF563" i="29"/>
  <c r="AE563" i="29"/>
  <c r="BN562" i="29"/>
  <c r="BE562" i="29"/>
  <c r="AV562" i="29"/>
  <c r="AM562" i="29"/>
  <c r="AD562" i="29" s="1"/>
  <c r="AJ562" i="29"/>
  <c r="AI562" i="29"/>
  <c r="AH562" i="29"/>
  <c r="AG562" i="29"/>
  <c r="AF562" i="29"/>
  <c r="AE562" i="29"/>
  <c r="BN561" i="29"/>
  <c r="BE561" i="29"/>
  <c r="AV561" i="29"/>
  <c r="AM561" i="29"/>
  <c r="AD561" i="29" s="1"/>
  <c r="AJ561" i="29"/>
  <c r="AI561" i="29"/>
  <c r="AH561" i="29"/>
  <c r="AG561" i="29"/>
  <c r="AF561" i="29"/>
  <c r="AE561" i="29"/>
  <c r="BN560" i="29"/>
  <c r="BE560" i="29"/>
  <c r="AV560" i="29"/>
  <c r="AM560" i="29"/>
  <c r="AD560" i="29" s="1"/>
  <c r="AJ560" i="29"/>
  <c r="AI560" i="29"/>
  <c r="AH560" i="29"/>
  <c r="AG560" i="29"/>
  <c r="AF560" i="29"/>
  <c r="AE560" i="29"/>
  <c r="BN559" i="29"/>
  <c r="BE559" i="29"/>
  <c r="AV559" i="29"/>
  <c r="AM559" i="29"/>
  <c r="AJ559" i="29"/>
  <c r="AI559" i="29"/>
  <c r="AH559" i="29"/>
  <c r="AG559" i="29"/>
  <c r="AF559" i="29"/>
  <c r="AE559" i="29"/>
  <c r="BN558" i="29"/>
  <c r="BE558" i="29"/>
  <c r="AV558" i="29"/>
  <c r="AM558" i="29"/>
  <c r="AD558" i="29" s="1"/>
  <c r="AJ558" i="29"/>
  <c r="AI558" i="29"/>
  <c r="AH558" i="29"/>
  <c r="AG558" i="29"/>
  <c r="AF558" i="29"/>
  <c r="AE558" i="29"/>
  <c r="BN557" i="29"/>
  <c r="BE557" i="29"/>
  <c r="AV557" i="29"/>
  <c r="AM557" i="29"/>
  <c r="AD557" i="29" s="1"/>
  <c r="AJ557" i="29"/>
  <c r="AI557" i="29"/>
  <c r="AH557" i="29"/>
  <c r="AG557" i="29"/>
  <c r="AF557" i="29"/>
  <c r="AE557" i="29"/>
  <c r="BN556" i="29"/>
  <c r="BE556" i="29"/>
  <c r="AV556" i="29"/>
  <c r="AM556" i="29"/>
  <c r="AJ556" i="29"/>
  <c r="AI556" i="29"/>
  <c r="AH556" i="29"/>
  <c r="AG556" i="29"/>
  <c r="AF556" i="29"/>
  <c r="AE556" i="29"/>
  <c r="BN555" i="29"/>
  <c r="BE555" i="29"/>
  <c r="AV555" i="29"/>
  <c r="AM555" i="29"/>
  <c r="AJ555" i="29"/>
  <c r="AI555" i="29"/>
  <c r="AH555" i="29"/>
  <c r="AG555" i="29"/>
  <c r="AF555" i="29"/>
  <c r="AE555" i="29"/>
  <c r="BN554" i="29"/>
  <c r="BM554" i="29"/>
  <c r="BL554" i="29"/>
  <c r="BE554" i="29"/>
  <c r="BD554" i="29"/>
  <c r="BC554" i="29"/>
  <c r="AV554" i="29"/>
  <c r="AU554" i="29"/>
  <c r="AT554" i="29"/>
  <c r="AM554" i="29"/>
  <c r="AL554" i="29"/>
  <c r="AK554" i="29"/>
  <c r="AJ554" i="29"/>
  <c r="AI554" i="29"/>
  <c r="AH554" i="29"/>
  <c r="AG554" i="29"/>
  <c r="AF554" i="29"/>
  <c r="AE554" i="29"/>
  <c r="AC554" i="29"/>
  <c r="AB554" i="29"/>
  <c r="R554" i="29"/>
  <c r="M554" i="29"/>
  <c r="K554" i="29"/>
  <c r="BN553" i="29"/>
  <c r="BE553" i="29"/>
  <c r="AV553" i="29"/>
  <c r="AM553" i="29"/>
  <c r="AJ553" i="29"/>
  <c r="AI553" i="29"/>
  <c r="AH553" i="29"/>
  <c r="AG553" i="29"/>
  <c r="AF553" i="29"/>
  <c r="AE553" i="29"/>
  <c r="BN552" i="29"/>
  <c r="BE552" i="29"/>
  <c r="AV552" i="29"/>
  <c r="AM552" i="29"/>
  <c r="AJ552" i="29"/>
  <c r="AI552" i="29"/>
  <c r="AH552" i="29"/>
  <c r="AG552" i="29"/>
  <c r="AF552" i="29"/>
  <c r="AE552" i="29"/>
  <c r="BN551" i="29"/>
  <c r="BE551" i="29"/>
  <c r="AV551" i="29"/>
  <c r="AM551" i="29"/>
  <c r="AD551" i="29" s="1"/>
  <c r="AJ551" i="29"/>
  <c r="AI551" i="29"/>
  <c r="AH551" i="29"/>
  <c r="AG551" i="29"/>
  <c r="AF551" i="29"/>
  <c r="AE551" i="29"/>
  <c r="BN550" i="29"/>
  <c r="AD550" i="29" s="1"/>
  <c r="BE550" i="29"/>
  <c r="AV550" i="29"/>
  <c r="AM550" i="29"/>
  <c r="AJ550" i="29"/>
  <c r="AI550" i="29"/>
  <c r="AH550" i="29"/>
  <c r="AG550" i="29"/>
  <c r="AF550" i="29"/>
  <c r="AE550" i="29"/>
  <c r="BN549" i="29"/>
  <c r="BE549" i="29"/>
  <c r="AV549" i="29"/>
  <c r="AD549" i="29" s="1"/>
  <c r="AM549" i="29"/>
  <c r="AJ549" i="29"/>
  <c r="AI549" i="29"/>
  <c r="AH549" i="29"/>
  <c r="AG549" i="29"/>
  <c r="AF549" i="29"/>
  <c r="AE549" i="29"/>
  <c r="BN548" i="29"/>
  <c r="BE548" i="29"/>
  <c r="AV548" i="29"/>
  <c r="AM548" i="29"/>
  <c r="AD548" i="29" s="1"/>
  <c r="AJ548" i="29"/>
  <c r="AI548" i="29"/>
  <c r="AH548" i="29"/>
  <c r="AG548" i="29"/>
  <c r="AF548" i="29"/>
  <c r="AE548" i="29"/>
  <c r="BN547" i="29"/>
  <c r="BE547" i="29"/>
  <c r="AV547" i="29"/>
  <c r="AM547" i="29"/>
  <c r="AJ547" i="29"/>
  <c r="AI547" i="29"/>
  <c r="AH547" i="29"/>
  <c r="AG547" i="29"/>
  <c r="AF547" i="29"/>
  <c r="AE547" i="29"/>
  <c r="BN546" i="29"/>
  <c r="BE546" i="29"/>
  <c r="AV546" i="29"/>
  <c r="AM546" i="29"/>
  <c r="AJ546" i="29"/>
  <c r="AI546" i="29"/>
  <c r="AH546" i="29"/>
  <c r="AG546" i="29"/>
  <c r="AF546" i="29"/>
  <c r="AE546" i="29"/>
  <c r="BN545" i="29"/>
  <c r="BE545" i="29"/>
  <c r="AV545" i="29"/>
  <c r="AM545" i="29"/>
  <c r="AJ545" i="29"/>
  <c r="AI545" i="29"/>
  <c r="AH545" i="29"/>
  <c r="AG545" i="29"/>
  <c r="AF545" i="29"/>
  <c r="AE545" i="29"/>
  <c r="BN544" i="29"/>
  <c r="BM544" i="29"/>
  <c r="BL544" i="29"/>
  <c r="BE544" i="29"/>
  <c r="BD544" i="29"/>
  <c r="BC544" i="29"/>
  <c r="AV544" i="29"/>
  <c r="AU544" i="29"/>
  <c r="AT544" i="29"/>
  <c r="AM544" i="29"/>
  <c r="AD544" i="29" s="1"/>
  <c r="AL544" i="29"/>
  <c r="AK544" i="29"/>
  <c r="AJ544" i="29"/>
  <c r="AI544" i="29"/>
  <c r="AH544" i="29"/>
  <c r="AG544" i="29"/>
  <c r="AF544" i="29"/>
  <c r="AE544" i="29"/>
  <c r="AC544" i="29"/>
  <c r="AB544" i="29"/>
  <c r="R544" i="29"/>
  <c r="M544" i="29"/>
  <c r="K544" i="29"/>
  <c r="BN543" i="29"/>
  <c r="BE543" i="29"/>
  <c r="AV543" i="29"/>
  <c r="AM543" i="29"/>
  <c r="AD543" i="29" s="1"/>
  <c r="AJ543" i="29"/>
  <c r="AI543" i="29"/>
  <c r="AH543" i="29"/>
  <c r="AG543" i="29"/>
  <c r="AF543" i="29"/>
  <c r="AE543" i="29"/>
  <c r="BN542" i="29"/>
  <c r="BE542" i="29"/>
  <c r="AV542" i="29"/>
  <c r="AM542" i="29"/>
  <c r="AJ542" i="29"/>
  <c r="AI542" i="29"/>
  <c r="AH542" i="29"/>
  <c r="AG542" i="29"/>
  <c r="AF542" i="29"/>
  <c r="AE542" i="29"/>
  <c r="BN541" i="29"/>
  <c r="BE541" i="29"/>
  <c r="AV541" i="29"/>
  <c r="AM541" i="29"/>
  <c r="AJ541" i="29"/>
  <c r="AI541" i="29"/>
  <c r="AH541" i="29"/>
  <c r="AG541" i="29"/>
  <c r="AF541" i="29"/>
  <c r="AE541" i="29"/>
  <c r="BN540" i="29"/>
  <c r="BE540" i="29"/>
  <c r="AV540" i="29"/>
  <c r="AM540" i="29"/>
  <c r="AJ540" i="29"/>
  <c r="AI540" i="29"/>
  <c r="AH540" i="29"/>
  <c r="AG540" i="29"/>
  <c r="AF540" i="29"/>
  <c r="AE540" i="29"/>
  <c r="BN539" i="29"/>
  <c r="BE539" i="29"/>
  <c r="AV539" i="29"/>
  <c r="AM539" i="29"/>
  <c r="AJ539" i="29"/>
  <c r="AI539" i="29"/>
  <c r="AH539" i="29"/>
  <c r="AG539" i="29"/>
  <c r="AF539" i="29"/>
  <c r="AE539" i="29"/>
  <c r="BN538" i="29"/>
  <c r="BE538" i="29"/>
  <c r="AV538" i="29"/>
  <c r="AM538" i="29"/>
  <c r="AJ538" i="29"/>
  <c r="AI538" i="29"/>
  <c r="AH538" i="29"/>
  <c r="AG538" i="29"/>
  <c r="AF538" i="29"/>
  <c r="AE538" i="29"/>
  <c r="BN537" i="29"/>
  <c r="BE537" i="29"/>
  <c r="AV537" i="29"/>
  <c r="AM537" i="29"/>
  <c r="AJ537" i="29"/>
  <c r="AI537" i="29"/>
  <c r="AH537" i="29"/>
  <c r="AG537" i="29"/>
  <c r="AF537" i="29"/>
  <c r="AE537" i="29"/>
  <c r="AD537" i="29"/>
  <c r="BN536" i="29"/>
  <c r="AD536" i="29" s="1"/>
  <c r="BE536" i="29"/>
  <c r="AV536" i="29"/>
  <c r="AM536" i="29"/>
  <c r="AJ536" i="29"/>
  <c r="AI536" i="29"/>
  <c r="AH536" i="29"/>
  <c r="AG536" i="29"/>
  <c r="AF536" i="29"/>
  <c r="AE536" i="29"/>
  <c r="BN535" i="29"/>
  <c r="AD535" i="29" s="1"/>
  <c r="BE535" i="29"/>
  <c r="AV535" i="29"/>
  <c r="AM535" i="29"/>
  <c r="AJ535" i="29"/>
  <c r="AI535" i="29"/>
  <c r="AH535" i="29"/>
  <c r="AG535" i="29"/>
  <c r="AF535" i="29"/>
  <c r="AE535" i="29"/>
  <c r="BN534" i="29"/>
  <c r="BE534" i="29"/>
  <c r="AD534" i="29" s="1"/>
  <c r="AV534" i="29"/>
  <c r="AM534" i="29"/>
  <c r="AJ534" i="29"/>
  <c r="AI534" i="29"/>
  <c r="AH534" i="29"/>
  <c r="AG534" i="29"/>
  <c r="AF534" i="29"/>
  <c r="AE534" i="29"/>
  <c r="BN533" i="29"/>
  <c r="BE533" i="29"/>
  <c r="AV533" i="29"/>
  <c r="AM533" i="29"/>
  <c r="AJ533" i="29"/>
  <c r="AI533" i="29"/>
  <c r="AH533" i="29"/>
  <c r="AG533" i="29"/>
  <c r="AF533" i="29"/>
  <c r="AE533" i="29"/>
  <c r="BN532" i="29"/>
  <c r="BE532" i="29"/>
  <c r="AV532" i="29"/>
  <c r="AM532" i="29"/>
  <c r="AD532" i="29" s="1"/>
  <c r="AJ532" i="29"/>
  <c r="AI532" i="29"/>
  <c r="AH532" i="29"/>
  <c r="AG532" i="29"/>
  <c r="AF532" i="29"/>
  <c r="AE532" i="29"/>
  <c r="BN531" i="29"/>
  <c r="BE531" i="29"/>
  <c r="AV531" i="29"/>
  <c r="AM531" i="29"/>
  <c r="AJ531" i="29"/>
  <c r="AI531" i="29"/>
  <c r="AH531" i="29"/>
  <c r="AG531" i="29"/>
  <c r="AF531" i="29"/>
  <c r="AE531" i="29"/>
  <c r="BN530" i="29"/>
  <c r="BE530" i="29"/>
  <c r="AV530" i="29"/>
  <c r="AM530" i="29"/>
  <c r="AJ530" i="29"/>
  <c r="AI530" i="29"/>
  <c r="AH530" i="29"/>
  <c r="AG530" i="29"/>
  <c r="AF530" i="29"/>
  <c r="AE530" i="29"/>
  <c r="BN529" i="29"/>
  <c r="BE529" i="29"/>
  <c r="AV529" i="29"/>
  <c r="AM529" i="29"/>
  <c r="AJ529" i="29"/>
  <c r="AI529" i="29"/>
  <c r="AH529" i="29"/>
  <c r="AG529" i="29"/>
  <c r="AF529" i="29"/>
  <c r="AE529" i="29"/>
  <c r="BN528" i="29"/>
  <c r="BE528" i="29"/>
  <c r="AV528" i="29"/>
  <c r="AM528" i="29"/>
  <c r="AJ528" i="29"/>
  <c r="AI528" i="29"/>
  <c r="AH528" i="29"/>
  <c r="AG528" i="29"/>
  <c r="AF528" i="29"/>
  <c r="AE528" i="29"/>
  <c r="BN527" i="29"/>
  <c r="BE527" i="29"/>
  <c r="AV527" i="29"/>
  <c r="AM527" i="29"/>
  <c r="AD527" i="29" s="1"/>
  <c r="AJ527" i="29"/>
  <c r="AI527" i="29"/>
  <c r="AH527" i="29"/>
  <c r="AG527" i="29"/>
  <c r="AF527" i="29"/>
  <c r="AE527" i="29"/>
  <c r="BN526" i="29"/>
  <c r="BE526" i="29"/>
  <c r="AV526" i="29"/>
  <c r="AM526" i="29"/>
  <c r="AD526" i="29" s="1"/>
  <c r="AJ526" i="29"/>
  <c r="AI526" i="29"/>
  <c r="AH526" i="29"/>
  <c r="AG526" i="29"/>
  <c r="AF526" i="29"/>
  <c r="AE526" i="29"/>
  <c r="BN525" i="29"/>
  <c r="BE525" i="29"/>
  <c r="AV525" i="29"/>
  <c r="AM525" i="29"/>
  <c r="AD525" i="29" s="1"/>
  <c r="AJ525" i="29"/>
  <c r="AI525" i="29"/>
  <c r="AH525" i="29"/>
  <c r="AG525" i="29"/>
  <c r="AF525" i="29"/>
  <c r="AE525" i="29"/>
  <c r="BN524" i="29"/>
  <c r="BE524" i="29"/>
  <c r="AV524" i="29"/>
  <c r="AM524" i="29"/>
  <c r="AD524" i="29" s="1"/>
  <c r="AJ524" i="29"/>
  <c r="AI524" i="29"/>
  <c r="AH524" i="29"/>
  <c r="AG524" i="29"/>
  <c r="AF524" i="29"/>
  <c r="AE524" i="29"/>
  <c r="BN523" i="29"/>
  <c r="BM523" i="29"/>
  <c r="BL523" i="29"/>
  <c r="BE523" i="29"/>
  <c r="BD523" i="29"/>
  <c r="BC523" i="29"/>
  <c r="AV523" i="29"/>
  <c r="AU523" i="29"/>
  <c r="AT523" i="29"/>
  <c r="AM523" i="29"/>
  <c r="AL523" i="29"/>
  <c r="AK523" i="29"/>
  <c r="AJ523" i="29"/>
  <c r="AI523" i="29"/>
  <c r="AH523" i="29"/>
  <c r="AG523" i="29"/>
  <c r="AF523" i="29"/>
  <c r="AE523" i="29"/>
  <c r="AC523" i="29"/>
  <c r="AB523" i="29"/>
  <c r="R523" i="29"/>
  <c r="M523" i="29"/>
  <c r="K523" i="29"/>
  <c r="BN522" i="29"/>
  <c r="BE522" i="29"/>
  <c r="AV522" i="29"/>
  <c r="AM522" i="29"/>
  <c r="AJ522" i="29"/>
  <c r="AI522" i="29"/>
  <c r="AH522" i="29"/>
  <c r="AG522" i="29"/>
  <c r="AF522" i="29"/>
  <c r="AE522" i="29"/>
  <c r="AD522" i="29"/>
  <c r="BN521" i="29"/>
  <c r="BE521" i="29"/>
  <c r="AV521" i="29"/>
  <c r="AM521" i="29"/>
  <c r="AJ521" i="29"/>
  <c r="AI521" i="29"/>
  <c r="AH521" i="29"/>
  <c r="AG521" i="29"/>
  <c r="AF521" i="29"/>
  <c r="AE521" i="29"/>
  <c r="BN520" i="29"/>
  <c r="BE520" i="29"/>
  <c r="AV520" i="29"/>
  <c r="AM520" i="29"/>
  <c r="AJ520" i="29"/>
  <c r="AI520" i="29"/>
  <c r="AH520" i="29"/>
  <c r="AG520" i="29"/>
  <c r="AF520" i="29"/>
  <c r="AE520" i="29"/>
  <c r="BN519" i="29"/>
  <c r="BE519" i="29"/>
  <c r="AV519" i="29"/>
  <c r="AM519" i="29"/>
  <c r="AD519" i="29" s="1"/>
  <c r="AJ519" i="29"/>
  <c r="AI519" i="29"/>
  <c r="AH519" i="29"/>
  <c r="AG519" i="29"/>
  <c r="AF519" i="29"/>
  <c r="AE519" i="29"/>
  <c r="BN518" i="29"/>
  <c r="BE518" i="29"/>
  <c r="AV518" i="29"/>
  <c r="AM518" i="29"/>
  <c r="AD518" i="29" s="1"/>
  <c r="AJ518" i="29"/>
  <c r="AI518" i="29"/>
  <c r="AH518" i="29"/>
  <c r="AG518" i="29"/>
  <c r="AF518" i="29"/>
  <c r="AE518" i="29"/>
  <c r="BN517" i="29"/>
  <c r="BE517" i="29"/>
  <c r="AV517" i="29"/>
  <c r="AM517" i="29"/>
  <c r="AJ517" i="29"/>
  <c r="AI517" i="29"/>
  <c r="AH517" i="29"/>
  <c r="AG517" i="29"/>
  <c r="AF517" i="29"/>
  <c r="AE517" i="29"/>
  <c r="BN516" i="29"/>
  <c r="BE516" i="29"/>
  <c r="AV516" i="29"/>
  <c r="AM516" i="29"/>
  <c r="AD516" i="29" s="1"/>
  <c r="AJ516" i="29"/>
  <c r="AI516" i="29"/>
  <c r="AH516" i="29"/>
  <c r="AG516" i="29"/>
  <c r="AF516" i="29"/>
  <c r="AE516" i="29"/>
  <c r="BN515" i="29"/>
  <c r="BE515" i="29"/>
  <c r="AV515" i="29"/>
  <c r="AM515" i="29"/>
  <c r="AJ515" i="29"/>
  <c r="AI515" i="29"/>
  <c r="AH515" i="29"/>
  <c r="AG515" i="29"/>
  <c r="AF515" i="29"/>
  <c r="AE515" i="29"/>
  <c r="BN514" i="29"/>
  <c r="BE514" i="29"/>
  <c r="AV514" i="29"/>
  <c r="AM514" i="29"/>
  <c r="AJ514" i="29"/>
  <c r="AI514" i="29"/>
  <c r="AH514" i="29"/>
  <c r="AG514" i="29"/>
  <c r="AF514" i="29"/>
  <c r="AE514" i="29"/>
  <c r="BN513" i="29"/>
  <c r="BE513" i="29"/>
  <c r="AV513" i="29"/>
  <c r="AM513" i="29"/>
  <c r="AD513" i="29" s="1"/>
  <c r="AJ513" i="29"/>
  <c r="AI513" i="29"/>
  <c r="AH513" i="29"/>
  <c r="AG513" i="29"/>
  <c r="AF513" i="29"/>
  <c r="AE513" i="29"/>
  <c r="BN512" i="29"/>
  <c r="BE512" i="29"/>
  <c r="AV512" i="29"/>
  <c r="AM512" i="29"/>
  <c r="AJ512" i="29"/>
  <c r="AI512" i="29"/>
  <c r="AH512" i="29"/>
  <c r="AG512" i="29"/>
  <c r="AF512" i="29"/>
  <c r="AE512" i="29"/>
  <c r="AD512" i="29"/>
  <c r="BN511" i="29"/>
  <c r="AD511" i="29" s="1"/>
  <c r="BE511" i="29"/>
  <c r="AV511" i="29"/>
  <c r="AM511" i="29"/>
  <c r="AJ511" i="29"/>
  <c r="AI511" i="29"/>
  <c r="AH511" i="29"/>
  <c r="AG511" i="29"/>
  <c r="AF511" i="29"/>
  <c r="AE511" i="29"/>
  <c r="BN510" i="29"/>
  <c r="BE510" i="29"/>
  <c r="AD510" i="29" s="1"/>
  <c r="AV510" i="29"/>
  <c r="AM510" i="29"/>
  <c r="AJ510" i="29"/>
  <c r="AI510" i="29"/>
  <c r="AH510" i="29"/>
  <c r="AG510" i="29"/>
  <c r="AF510" i="29"/>
  <c r="AE510" i="29"/>
  <c r="BN509" i="29"/>
  <c r="BM509" i="29"/>
  <c r="BL509" i="29"/>
  <c r="BE509" i="29"/>
  <c r="BD509" i="29"/>
  <c r="BC509" i="29"/>
  <c r="AV509" i="29"/>
  <c r="AU509" i="29"/>
  <c r="AT509" i="29"/>
  <c r="AM509" i="29"/>
  <c r="AL509" i="29"/>
  <c r="AK509" i="29"/>
  <c r="AJ509" i="29"/>
  <c r="AI509" i="29"/>
  <c r="AH509" i="29"/>
  <c r="AG509" i="29"/>
  <c r="AF509" i="29"/>
  <c r="AE509" i="29"/>
  <c r="AC509" i="29"/>
  <c r="AB509" i="29"/>
  <c r="R509" i="29"/>
  <c r="M509" i="29"/>
  <c r="K509" i="29"/>
  <c r="BN508" i="29"/>
  <c r="BM508" i="29"/>
  <c r="BL508" i="29"/>
  <c r="BE508" i="29"/>
  <c r="BD508" i="29"/>
  <c r="BC508" i="29"/>
  <c r="AV508" i="29"/>
  <c r="AU508" i="29"/>
  <c r="AT508" i="29"/>
  <c r="AM508" i="29"/>
  <c r="AL508" i="29"/>
  <c r="AK508" i="29"/>
  <c r="AJ508" i="29"/>
  <c r="AI508" i="29"/>
  <c r="AH508" i="29"/>
  <c r="AG508" i="29"/>
  <c r="AF508" i="29"/>
  <c r="AE508" i="29"/>
  <c r="AC508" i="29"/>
  <c r="AB508" i="29"/>
  <c r="R508" i="29"/>
  <c r="M508" i="29"/>
  <c r="K508" i="29"/>
  <c r="BN507" i="29"/>
  <c r="BE507" i="29"/>
  <c r="AV507" i="29"/>
  <c r="AM507" i="29"/>
  <c r="AJ507" i="29"/>
  <c r="AI507" i="29"/>
  <c r="AH507" i="29"/>
  <c r="AG507" i="29"/>
  <c r="AF507" i="29"/>
  <c r="AE507" i="29"/>
  <c r="BN506" i="29"/>
  <c r="BE506" i="29"/>
  <c r="AV506" i="29"/>
  <c r="AD506" i="29" s="1"/>
  <c r="AM506" i="29"/>
  <c r="AJ506" i="29"/>
  <c r="AI506" i="29"/>
  <c r="AH506" i="29"/>
  <c r="AG506" i="29"/>
  <c r="AF506" i="29"/>
  <c r="AE506" i="29"/>
  <c r="BN505" i="29"/>
  <c r="BE505" i="29"/>
  <c r="AV505" i="29"/>
  <c r="AM505" i="29"/>
  <c r="AD505" i="29" s="1"/>
  <c r="AJ505" i="29"/>
  <c r="AI505" i="29"/>
  <c r="AH505" i="29"/>
  <c r="AG505" i="29"/>
  <c r="AF505" i="29"/>
  <c r="AE505" i="29"/>
  <c r="BN504" i="29"/>
  <c r="BE504" i="29"/>
  <c r="AV504" i="29"/>
  <c r="AM504" i="29"/>
  <c r="AD504" i="29" s="1"/>
  <c r="AJ504" i="29"/>
  <c r="AI504" i="29"/>
  <c r="AH504" i="29"/>
  <c r="AG504" i="29"/>
  <c r="AF504" i="29"/>
  <c r="AE504" i="29"/>
  <c r="BN503" i="29"/>
  <c r="BE503" i="29"/>
  <c r="AV503" i="29"/>
  <c r="AM503" i="29"/>
  <c r="AJ503" i="29"/>
  <c r="AI503" i="29"/>
  <c r="AH503" i="29"/>
  <c r="AG503" i="29"/>
  <c r="AF503" i="29"/>
  <c r="AE503" i="29"/>
  <c r="BN502" i="29"/>
  <c r="BE502" i="29"/>
  <c r="AV502" i="29"/>
  <c r="AM502" i="29"/>
  <c r="AD502" i="29" s="1"/>
  <c r="AJ502" i="29"/>
  <c r="AI502" i="29"/>
  <c r="AH502" i="29"/>
  <c r="AG502" i="29"/>
  <c r="AF502" i="29"/>
  <c r="AE502" i="29"/>
  <c r="BN501" i="29"/>
  <c r="BE501" i="29"/>
  <c r="AV501" i="29"/>
  <c r="AM501" i="29"/>
  <c r="AJ501" i="29"/>
  <c r="AI501" i="29"/>
  <c r="AH501" i="29"/>
  <c r="AG501" i="29"/>
  <c r="AF501" i="29"/>
  <c r="AE501" i="29"/>
  <c r="BN500" i="29"/>
  <c r="BE500" i="29"/>
  <c r="AV500" i="29"/>
  <c r="AM500" i="29"/>
  <c r="AJ500" i="29"/>
  <c r="AI500" i="29"/>
  <c r="AH500" i="29"/>
  <c r="AG500" i="29"/>
  <c r="AF500" i="29"/>
  <c r="AE500" i="29"/>
  <c r="BN499" i="29"/>
  <c r="BE499" i="29"/>
  <c r="AV499" i="29"/>
  <c r="AM499" i="29"/>
  <c r="AJ499" i="29"/>
  <c r="AI499" i="29"/>
  <c r="AH499" i="29"/>
  <c r="AG499" i="29"/>
  <c r="AF499" i="29"/>
  <c r="AE499" i="29"/>
  <c r="BN498" i="29"/>
  <c r="BE498" i="29"/>
  <c r="AV498" i="29"/>
  <c r="AM498" i="29"/>
  <c r="AJ498" i="29"/>
  <c r="AI498" i="29"/>
  <c r="AH498" i="29"/>
  <c r="AG498" i="29"/>
  <c r="AF498" i="29"/>
  <c r="AE498" i="29"/>
  <c r="AD498" i="29"/>
  <c r="BN497" i="29"/>
  <c r="BE497" i="29"/>
  <c r="AV497" i="29"/>
  <c r="AM497" i="29"/>
  <c r="AJ497" i="29"/>
  <c r="AI497" i="29"/>
  <c r="AH497" i="29"/>
  <c r="AG497" i="29"/>
  <c r="AF497" i="29"/>
  <c r="AE497" i="29"/>
  <c r="AD497" i="29"/>
  <c r="BN496" i="29"/>
  <c r="BE496" i="29"/>
  <c r="AV496" i="29"/>
  <c r="AM496" i="29"/>
  <c r="AJ496" i="29"/>
  <c r="AI496" i="29"/>
  <c r="AH496" i="29"/>
  <c r="AG496" i="29"/>
  <c r="AF496" i="29"/>
  <c r="AE496" i="29"/>
  <c r="AD496" i="29"/>
  <c r="BN495" i="29"/>
  <c r="BE495" i="29"/>
  <c r="AD495" i="29" s="1"/>
  <c r="AV495" i="29"/>
  <c r="AM495" i="29"/>
  <c r="AJ495" i="29"/>
  <c r="AI495" i="29"/>
  <c r="AH495" i="29"/>
  <c r="AG495" i="29"/>
  <c r="AF495" i="29"/>
  <c r="AE495" i="29"/>
  <c r="BN494" i="29"/>
  <c r="BE494" i="29"/>
  <c r="AV494" i="29"/>
  <c r="AM494" i="29"/>
  <c r="AJ494" i="29"/>
  <c r="AI494" i="29"/>
  <c r="AH494" i="29"/>
  <c r="AG494" i="29"/>
  <c r="AF494" i="29"/>
  <c r="AE494" i="29"/>
  <c r="BN493" i="29"/>
  <c r="BE493" i="29"/>
  <c r="AV493" i="29"/>
  <c r="AM493" i="29"/>
  <c r="AJ493" i="29"/>
  <c r="AI493" i="29"/>
  <c r="AH493" i="29"/>
  <c r="AG493" i="29"/>
  <c r="AF493" i="29"/>
  <c r="AE493" i="29"/>
  <c r="BN492" i="29"/>
  <c r="BE492" i="29"/>
  <c r="AV492" i="29"/>
  <c r="AM492" i="29"/>
  <c r="AD492" i="29" s="1"/>
  <c r="AJ492" i="29"/>
  <c r="AI492" i="29"/>
  <c r="AH492" i="29"/>
  <c r="AG492" i="29"/>
  <c r="AF492" i="29"/>
  <c r="AE492" i="29"/>
  <c r="BN491" i="29"/>
  <c r="BE491" i="29"/>
  <c r="AV491" i="29"/>
  <c r="AM491" i="29"/>
  <c r="AD491" i="29" s="1"/>
  <c r="AJ491" i="29"/>
  <c r="AI491" i="29"/>
  <c r="AH491" i="29"/>
  <c r="AG491" i="29"/>
  <c r="AF491" i="29"/>
  <c r="AE491" i="29"/>
  <c r="BN490" i="29"/>
  <c r="BE490" i="29"/>
  <c r="AV490" i="29"/>
  <c r="AM490" i="29"/>
  <c r="AD490" i="29" s="1"/>
  <c r="AJ490" i="29"/>
  <c r="AI490" i="29"/>
  <c r="AH490" i="29"/>
  <c r="AG490" i="29"/>
  <c r="AF490" i="29"/>
  <c r="AE490" i="29"/>
  <c r="BN489" i="29"/>
  <c r="BE489" i="29"/>
  <c r="AV489" i="29"/>
  <c r="AM489" i="29"/>
  <c r="AJ489" i="29"/>
  <c r="AI489" i="29"/>
  <c r="AH489" i="29"/>
  <c r="AG489" i="29"/>
  <c r="AF489" i="29"/>
  <c r="AE489" i="29"/>
  <c r="BN488" i="29"/>
  <c r="BE488" i="29"/>
  <c r="AV488" i="29"/>
  <c r="AM488" i="29"/>
  <c r="AD488" i="29" s="1"/>
  <c r="AJ488" i="29"/>
  <c r="AI488" i="29"/>
  <c r="AH488" i="29"/>
  <c r="AG488" i="29"/>
  <c r="AF488" i="29"/>
  <c r="AE488" i="29"/>
  <c r="BN487" i="29"/>
  <c r="BE487" i="29"/>
  <c r="AV487" i="29"/>
  <c r="AM487" i="29"/>
  <c r="AJ487" i="29"/>
  <c r="AI487" i="29"/>
  <c r="AH487" i="29"/>
  <c r="AG487" i="29"/>
  <c r="AF487" i="29"/>
  <c r="AE487" i="29"/>
  <c r="BN486" i="29"/>
  <c r="BE486" i="29"/>
  <c r="AV486" i="29"/>
  <c r="AM486" i="29"/>
  <c r="AD486" i="29" s="1"/>
  <c r="AJ486" i="29"/>
  <c r="AI486" i="29"/>
  <c r="AH486" i="29"/>
  <c r="AG486" i="29"/>
  <c r="AF486" i="29"/>
  <c r="AE486" i="29"/>
  <c r="BN485" i="29"/>
  <c r="BE485" i="29"/>
  <c r="AV485" i="29"/>
  <c r="AM485" i="29"/>
  <c r="AJ485" i="29"/>
  <c r="AI485" i="29"/>
  <c r="AH485" i="29"/>
  <c r="AG485" i="29"/>
  <c r="AF485" i="29"/>
  <c r="AE485" i="29"/>
  <c r="AD485" i="29"/>
  <c r="BN484" i="29"/>
  <c r="BE484" i="29"/>
  <c r="AV484" i="29"/>
  <c r="AM484" i="29"/>
  <c r="AJ484" i="29"/>
  <c r="AI484" i="29"/>
  <c r="AH484" i="29"/>
  <c r="AG484" i="29"/>
  <c r="AF484" i="29"/>
  <c r="AE484" i="29"/>
  <c r="AD484" i="29"/>
  <c r="BN483" i="29"/>
  <c r="BE483" i="29"/>
  <c r="AV483" i="29"/>
  <c r="AM483" i="29"/>
  <c r="AJ483" i="29"/>
  <c r="AI483" i="29"/>
  <c r="AH483" i="29"/>
  <c r="AG483" i="29"/>
  <c r="AF483" i="29"/>
  <c r="AE483" i="29"/>
  <c r="BN482" i="29"/>
  <c r="BE482" i="29"/>
  <c r="AV482" i="29"/>
  <c r="AD482" i="29" s="1"/>
  <c r="AM482" i="29"/>
  <c r="AJ482" i="29"/>
  <c r="AI482" i="29"/>
  <c r="AH482" i="29"/>
  <c r="AG482" i="29"/>
  <c r="AF482" i="29"/>
  <c r="AE482" i="29"/>
  <c r="BN481" i="29"/>
  <c r="BE481" i="29"/>
  <c r="AV481" i="29"/>
  <c r="AM481" i="29"/>
  <c r="AD481" i="29" s="1"/>
  <c r="AJ481" i="29"/>
  <c r="AI481" i="29"/>
  <c r="AH481" i="29"/>
  <c r="AG481" i="29"/>
  <c r="AF481" i="29"/>
  <c r="AE481" i="29"/>
  <c r="BN480" i="29"/>
  <c r="BE480" i="29"/>
  <c r="AV480" i="29"/>
  <c r="AM480" i="29"/>
  <c r="AD480" i="29" s="1"/>
  <c r="AJ480" i="29"/>
  <c r="AI480" i="29"/>
  <c r="AH480" i="29"/>
  <c r="AG480" i="29"/>
  <c r="AF480" i="29"/>
  <c r="AE480" i="29"/>
  <c r="BN479" i="29"/>
  <c r="BE479" i="29"/>
  <c r="AV479" i="29"/>
  <c r="AM479" i="29"/>
  <c r="AJ479" i="29"/>
  <c r="AI479" i="29"/>
  <c r="AH479" i="29"/>
  <c r="AG479" i="29"/>
  <c r="AF479" i="29"/>
  <c r="AE479" i="29"/>
  <c r="BN478" i="29"/>
  <c r="BE478" i="29"/>
  <c r="AV478" i="29"/>
  <c r="AM478" i="29"/>
  <c r="AJ478" i="29"/>
  <c r="AI478" i="29"/>
  <c r="AH478" i="29"/>
  <c r="AG478" i="29"/>
  <c r="AF478" i="29"/>
  <c r="AE478" i="29"/>
  <c r="BN477" i="29"/>
  <c r="BE477" i="29"/>
  <c r="AV477" i="29"/>
  <c r="AM477" i="29"/>
  <c r="AJ477" i="29"/>
  <c r="AI477" i="29"/>
  <c r="AH477" i="29"/>
  <c r="AG477" i="29"/>
  <c r="AF477" i="29"/>
  <c r="AE477" i="29"/>
  <c r="BN476" i="29"/>
  <c r="BE476" i="29"/>
  <c r="AV476" i="29"/>
  <c r="AM476" i="29"/>
  <c r="AJ476" i="29"/>
  <c r="AI476" i="29"/>
  <c r="AH476" i="29"/>
  <c r="AG476" i="29"/>
  <c r="AF476" i="29"/>
  <c r="AE476" i="29"/>
  <c r="BN475" i="29"/>
  <c r="BE475" i="29"/>
  <c r="AV475" i="29"/>
  <c r="AM475" i="29"/>
  <c r="AD475" i="29" s="1"/>
  <c r="AJ475" i="29"/>
  <c r="AI475" i="29"/>
  <c r="AH475" i="29"/>
  <c r="AG475" i="29"/>
  <c r="AF475" i="29"/>
  <c r="AE475" i="29"/>
  <c r="BN474" i="29"/>
  <c r="BE474" i="29"/>
  <c r="AV474" i="29"/>
  <c r="AM474" i="29"/>
  <c r="AD474" i="29" s="1"/>
  <c r="AJ474" i="29"/>
  <c r="AI474" i="29"/>
  <c r="AH474" i="29"/>
  <c r="AG474" i="29"/>
  <c r="AF474" i="29"/>
  <c r="AE474" i="29"/>
  <c r="BN473" i="29"/>
  <c r="BE473" i="29"/>
  <c r="AV473" i="29"/>
  <c r="AM473" i="29"/>
  <c r="AD473" i="29" s="1"/>
  <c r="AJ473" i="29"/>
  <c r="AI473" i="29"/>
  <c r="AH473" i="29"/>
  <c r="AG473" i="29"/>
  <c r="AF473" i="29"/>
  <c r="AE473" i="29"/>
  <c r="BN472" i="29"/>
  <c r="BE472" i="29"/>
  <c r="AV472" i="29"/>
  <c r="AM472" i="29"/>
  <c r="AJ472" i="29"/>
  <c r="AI472" i="29"/>
  <c r="AH472" i="29"/>
  <c r="AG472" i="29"/>
  <c r="AF472" i="29"/>
  <c r="AE472" i="29"/>
  <c r="AD472" i="29"/>
  <c r="BN471" i="29"/>
  <c r="BE471" i="29"/>
  <c r="AV471" i="29"/>
  <c r="AM471" i="29"/>
  <c r="AJ471" i="29"/>
  <c r="AI471" i="29"/>
  <c r="AH471" i="29"/>
  <c r="AG471" i="29"/>
  <c r="AF471" i="29"/>
  <c r="AE471" i="29"/>
  <c r="BN470" i="29"/>
  <c r="BE470" i="29"/>
  <c r="AV470" i="29"/>
  <c r="AM470" i="29"/>
  <c r="AJ470" i="29"/>
  <c r="AI470" i="29"/>
  <c r="AH470" i="29"/>
  <c r="AG470" i="29"/>
  <c r="AF470" i="29"/>
  <c r="AE470" i="29"/>
  <c r="BN469" i="29"/>
  <c r="BE469" i="29"/>
  <c r="AV469" i="29"/>
  <c r="AM469" i="29"/>
  <c r="AD469" i="29" s="1"/>
  <c r="AJ469" i="29"/>
  <c r="AI469" i="29"/>
  <c r="AH469" i="29"/>
  <c r="AG469" i="29"/>
  <c r="AF469" i="29"/>
  <c r="AE469" i="29"/>
  <c r="BN468" i="29"/>
  <c r="BE468" i="29"/>
  <c r="AV468" i="29"/>
  <c r="AM468" i="29"/>
  <c r="AD468" i="29" s="1"/>
  <c r="AJ468" i="29"/>
  <c r="AI468" i="29"/>
  <c r="AH468" i="29"/>
  <c r="AG468" i="29"/>
  <c r="AF468" i="29"/>
  <c r="AE468" i="29"/>
  <c r="BN467" i="29"/>
  <c r="BE467" i="29"/>
  <c r="AV467" i="29"/>
  <c r="AM467" i="29"/>
  <c r="AJ467" i="29"/>
  <c r="AI467" i="29"/>
  <c r="AH467" i="29"/>
  <c r="AG467" i="29"/>
  <c r="AF467" i="29"/>
  <c r="AE467" i="29"/>
  <c r="BN466" i="29"/>
  <c r="BE466" i="29"/>
  <c r="AV466" i="29"/>
  <c r="AM466" i="29"/>
  <c r="AD466" i="29" s="1"/>
  <c r="AJ466" i="29"/>
  <c r="AI466" i="29"/>
  <c r="AH466" i="29"/>
  <c r="AG466" i="29"/>
  <c r="AF466" i="29"/>
  <c r="AE466" i="29"/>
  <c r="BN465" i="29"/>
  <c r="BM465" i="29"/>
  <c r="BL465" i="29"/>
  <c r="BE465" i="29"/>
  <c r="BD465" i="29"/>
  <c r="BC465" i="29"/>
  <c r="AV465" i="29"/>
  <c r="AU465" i="29"/>
  <c r="AT465" i="29"/>
  <c r="AM465" i="29"/>
  <c r="AD465" i="29" s="1"/>
  <c r="AL465" i="29"/>
  <c r="AK465" i="29"/>
  <c r="AJ465" i="29"/>
  <c r="AI465" i="29"/>
  <c r="AH465" i="29"/>
  <c r="AG465" i="29"/>
  <c r="AF465" i="29"/>
  <c r="AE465" i="29"/>
  <c r="AC465" i="29"/>
  <c r="AB465" i="29"/>
  <c r="R465" i="29"/>
  <c r="M465" i="29"/>
  <c r="K465" i="29"/>
  <c r="BN464" i="29"/>
  <c r="BE464" i="29"/>
  <c r="AV464" i="29"/>
  <c r="AM464" i="29"/>
  <c r="AJ464" i="29"/>
  <c r="AI464" i="29"/>
  <c r="AH464" i="29"/>
  <c r="AG464" i="29"/>
  <c r="AF464" i="29"/>
  <c r="AE464" i="29"/>
  <c r="BN463" i="29"/>
  <c r="BE463" i="29"/>
  <c r="AV463" i="29"/>
  <c r="AM463" i="29"/>
  <c r="AJ463" i="29"/>
  <c r="AI463" i="29"/>
  <c r="AH463" i="29"/>
  <c r="AG463" i="29"/>
  <c r="AF463" i="29"/>
  <c r="AE463" i="29"/>
  <c r="BN462" i="29"/>
  <c r="BE462" i="29"/>
  <c r="AV462" i="29"/>
  <c r="AM462" i="29"/>
  <c r="AD462" i="29" s="1"/>
  <c r="AJ462" i="29"/>
  <c r="AI462" i="29"/>
  <c r="AH462" i="29"/>
  <c r="AG462" i="29"/>
  <c r="AF462" i="29"/>
  <c r="AE462" i="29"/>
  <c r="BN461" i="29"/>
  <c r="BE461" i="29"/>
  <c r="AV461" i="29"/>
  <c r="AM461" i="29"/>
  <c r="AD461" i="29" s="1"/>
  <c r="AJ461" i="29"/>
  <c r="AI461" i="29"/>
  <c r="AH461" i="29"/>
  <c r="AG461" i="29"/>
  <c r="AF461" i="29"/>
  <c r="AE461" i="29"/>
  <c r="BN460" i="29"/>
  <c r="BE460" i="29"/>
  <c r="AV460" i="29"/>
  <c r="AM460" i="29"/>
  <c r="AJ460" i="29"/>
  <c r="AI460" i="29"/>
  <c r="AH460" i="29"/>
  <c r="AG460" i="29"/>
  <c r="AF460" i="29"/>
  <c r="AE460" i="29"/>
  <c r="AD460" i="29"/>
  <c r="BN459" i="29"/>
  <c r="BE459" i="29"/>
  <c r="AV459" i="29"/>
  <c r="AD459" i="29" s="1"/>
  <c r="AM459" i="29"/>
  <c r="AJ459" i="29"/>
  <c r="AI459" i="29"/>
  <c r="AH459" i="29"/>
  <c r="AG459" i="29"/>
  <c r="AF459" i="29"/>
  <c r="AE459" i="29"/>
  <c r="BN458" i="29"/>
  <c r="BE458" i="29"/>
  <c r="AV458" i="29"/>
  <c r="AM458" i="29"/>
  <c r="AJ458" i="29"/>
  <c r="AI458" i="29"/>
  <c r="AH458" i="29"/>
  <c r="AG458" i="29"/>
  <c r="AF458" i="29"/>
  <c r="AE458" i="29"/>
  <c r="BN457" i="29"/>
  <c r="BE457" i="29"/>
  <c r="AV457" i="29"/>
  <c r="AD457" i="29" s="1"/>
  <c r="AM457" i="29"/>
  <c r="AJ457" i="29"/>
  <c r="AI457" i="29"/>
  <c r="AH457" i="29"/>
  <c r="AG457" i="29"/>
  <c r="AF457" i="29"/>
  <c r="AE457" i="29"/>
  <c r="BN456" i="29"/>
  <c r="BE456" i="29"/>
  <c r="AV456" i="29"/>
  <c r="AM456" i="29"/>
  <c r="AJ456" i="29"/>
  <c r="AI456" i="29"/>
  <c r="AH456" i="29"/>
  <c r="AG456" i="29"/>
  <c r="AF456" i="29"/>
  <c r="AE456" i="29"/>
  <c r="BN455" i="29"/>
  <c r="BM455" i="29"/>
  <c r="BL455" i="29"/>
  <c r="BE455" i="29"/>
  <c r="BD455" i="29"/>
  <c r="BC455" i="29"/>
  <c r="AV455" i="29"/>
  <c r="AU455" i="29"/>
  <c r="AT455" i="29"/>
  <c r="AM455" i="29"/>
  <c r="AD455" i="29" s="1"/>
  <c r="AL455" i="29"/>
  <c r="AK455" i="29"/>
  <c r="AJ455" i="29"/>
  <c r="AI455" i="29"/>
  <c r="AH455" i="29"/>
  <c r="AG455" i="29"/>
  <c r="AF455" i="29"/>
  <c r="AE455" i="29"/>
  <c r="AC455" i="29"/>
  <c r="AB455" i="29"/>
  <c r="R455" i="29"/>
  <c r="M455" i="29"/>
  <c r="K455" i="29"/>
  <c r="BN454" i="29"/>
  <c r="BE454" i="29"/>
  <c r="AV454" i="29"/>
  <c r="AM454" i="29"/>
  <c r="AD454" i="29" s="1"/>
  <c r="AJ454" i="29"/>
  <c r="AI454" i="29"/>
  <c r="AH454" i="29"/>
  <c r="AG454" i="29"/>
  <c r="AF454" i="29"/>
  <c r="AE454" i="29"/>
  <c r="BN453" i="29"/>
  <c r="BE453" i="29"/>
  <c r="AV453" i="29"/>
  <c r="AM453" i="29"/>
  <c r="AJ453" i="29"/>
  <c r="AI453" i="29"/>
  <c r="AH453" i="29"/>
  <c r="AG453" i="29"/>
  <c r="AF453" i="29"/>
  <c r="AE453" i="29"/>
  <c r="BN452" i="29"/>
  <c r="BE452" i="29"/>
  <c r="AV452" i="29"/>
  <c r="AM452" i="29"/>
  <c r="AD452" i="29" s="1"/>
  <c r="AJ452" i="29"/>
  <c r="AI452" i="29"/>
  <c r="AH452" i="29"/>
  <c r="AG452" i="29"/>
  <c r="AF452" i="29"/>
  <c r="AE452" i="29"/>
  <c r="BN451" i="29"/>
  <c r="BE451" i="29"/>
  <c r="AV451" i="29"/>
  <c r="AD451" i="29" s="1"/>
  <c r="AM451" i="29"/>
  <c r="AJ451" i="29"/>
  <c r="AI451" i="29"/>
  <c r="AH451" i="29"/>
  <c r="AG451" i="29"/>
  <c r="AF451" i="29"/>
  <c r="AE451" i="29"/>
  <c r="BN450" i="29"/>
  <c r="BE450" i="29"/>
  <c r="AV450" i="29"/>
  <c r="AM450" i="29"/>
  <c r="AJ450" i="29"/>
  <c r="AI450" i="29"/>
  <c r="AH450" i="29"/>
  <c r="AG450" i="29"/>
  <c r="AF450" i="29"/>
  <c r="AE450" i="29"/>
  <c r="BN449" i="29"/>
  <c r="BE449" i="29"/>
  <c r="AV449" i="29"/>
  <c r="AM449" i="29"/>
  <c r="AD449" i="29" s="1"/>
  <c r="AJ449" i="29"/>
  <c r="AI449" i="29"/>
  <c r="AH449" i="29"/>
  <c r="AG449" i="29"/>
  <c r="AF449" i="29"/>
  <c r="AE449" i="29"/>
  <c r="BN448" i="29"/>
  <c r="BE448" i="29"/>
  <c r="AV448" i="29"/>
  <c r="AM448" i="29"/>
  <c r="AJ448" i="29"/>
  <c r="AI448" i="29"/>
  <c r="AH448" i="29"/>
  <c r="AG448" i="29"/>
  <c r="AF448" i="29"/>
  <c r="AE448" i="29"/>
  <c r="AD448" i="29"/>
  <c r="BN447" i="29"/>
  <c r="AD447" i="29" s="1"/>
  <c r="BE447" i="29"/>
  <c r="AV447" i="29"/>
  <c r="AM447" i="29"/>
  <c r="AJ447" i="29"/>
  <c r="AI447" i="29"/>
  <c r="AH447" i="29"/>
  <c r="AG447" i="29"/>
  <c r="AF447" i="29"/>
  <c r="AE447" i="29"/>
  <c r="BN446" i="29"/>
  <c r="BM446" i="29"/>
  <c r="BL446" i="29"/>
  <c r="BE446" i="29"/>
  <c r="BD446" i="29"/>
  <c r="BC446" i="29"/>
  <c r="AV446" i="29"/>
  <c r="AU446" i="29"/>
  <c r="AT446" i="29"/>
  <c r="AM446" i="29"/>
  <c r="AL446" i="29"/>
  <c r="AK446" i="29"/>
  <c r="AJ446" i="29"/>
  <c r="AI446" i="29"/>
  <c r="AH446" i="29"/>
  <c r="AG446" i="29"/>
  <c r="AF446" i="29"/>
  <c r="AE446" i="29"/>
  <c r="AC446" i="29"/>
  <c r="AB446" i="29"/>
  <c r="R446" i="29"/>
  <c r="M446" i="29"/>
  <c r="K446" i="29"/>
  <c r="BN445" i="29"/>
  <c r="BE445" i="29"/>
  <c r="AV445" i="29"/>
  <c r="AD445" i="29" s="1"/>
  <c r="AM445" i="29"/>
  <c r="AJ445" i="29"/>
  <c r="AI445" i="29"/>
  <c r="AH445" i="29"/>
  <c r="AG445" i="29"/>
  <c r="AF445" i="29"/>
  <c r="AE445" i="29"/>
  <c r="BN444" i="29"/>
  <c r="AD444" i="29" s="1"/>
  <c r="BM444" i="29"/>
  <c r="BL444" i="29"/>
  <c r="BE444" i="29"/>
  <c r="BD444" i="29"/>
  <c r="BC444" i="29"/>
  <c r="AV444" i="29"/>
  <c r="AU444" i="29"/>
  <c r="AT444" i="29"/>
  <c r="AM444" i="29"/>
  <c r="AL444" i="29"/>
  <c r="AK444" i="29"/>
  <c r="AJ444" i="29"/>
  <c r="AI444" i="29"/>
  <c r="AH444" i="29"/>
  <c r="AG444" i="29"/>
  <c r="AF444" i="29"/>
  <c r="AE444" i="29"/>
  <c r="AC444" i="29"/>
  <c r="AB444" i="29"/>
  <c r="R444" i="29"/>
  <c r="M444" i="29"/>
  <c r="K444" i="29"/>
  <c r="BN443" i="29"/>
  <c r="BE443" i="29"/>
  <c r="AD443" i="29" s="1"/>
  <c r="AV443" i="29"/>
  <c r="AM443" i="29"/>
  <c r="AJ443" i="29"/>
  <c r="AI443" i="29"/>
  <c r="AH443" i="29"/>
  <c r="AG443" i="29"/>
  <c r="AF443" i="29"/>
  <c r="AE443" i="29"/>
  <c r="BN442" i="29"/>
  <c r="BE442" i="29"/>
  <c r="AV442" i="29"/>
  <c r="AM442" i="29"/>
  <c r="AJ442" i="29"/>
  <c r="AI442" i="29"/>
  <c r="AH442" i="29"/>
  <c r="AG442" i="29"/>
  <c r="AF442" i="29"/>
  <c r="AE442" i="29"/>
  <c r="BN441" i="29"/>
  <c r="BE441" i="29"/>
  <c r="AV441" i="29"/>
  <c r="AM441" i="29"/>
  <c r="AD441" i="29" s="1"/>
  <c r="AJ441" i="29"/>
  <c r="AI441" i="29"/>
  <c r="AH441" i="29"/>
  <c r="AG441" i="29"/>
  <c r="AF441" i="29"/>
  <c r="AE441" i="29"/>
  <c r="BN440" i="29"/>
  <c r="BE440" i="29"/>
  <c r="AV440" i="29"/>
  <c r="AM440" i="29"/>
  <c r="AJ440" i="29"/>
  <c r="AI440" i="29"/>
  <c r="AH440" i="29"/>
  <c r="AG440" i="29"/>
  <c r="AF440" i="29"/>
  <c r="AE440" i="29"/>
  <c r="BN439" i="29"/>
  <c r="BE439" i="29"/>
  <c r="AV439" i="29"/>
  <c r="AM439" i="29"/>
  <c r="AD439" i="29" s="1"/>
  <c r="AJ439" i="29"/>
  <c r="AI439" i="29"/>
  <c r="AH439" i="29"/>
  <c r="AG439" i="29"/>
  <c r="AF439" i="29"/>
  <c r="AE439" i="29"/>
  <c r="BN438" i="29"/>
  <c r="BE438" i="29"/>
  <c r="AV438" i="29"/>
  <c r="AM438" i="29"/>
  <c r="AJ438" i="29"/>
  <c r="AI438" i="29"/>
  <c r="AH438" i="29"/>
  <c r="AG438" i="29"/>
  <c r="AF438" i="29"/>
  <c r="AE438" i="29"/>
  <c r="BN437" i="29"/>
  <c r="BE437" i="29"/>
  <c r="AV437" i="29"/>
  <c r="AM437" i="29"/>
  <c r="AJ437" i="29"/>
  <c r="AI437" i="29"/>
  <c r="AH437" i="29"/>
  <c r="AG437" i="29"/>
  <c r="AF437" i="29"/>
  <c r="AE437" i="29"/>
  <c r="BN436" i="29"/>
  <c r="BM436" i="29"/>
  <c r="BL436" i="29"/>
  <c r="BE436" i="29"/>
  <c r="AD436" i="29" s="1"/>
  <c r="BD436" i="29"/>
  <c r="BC436" i="29"/>
  <c r="AV436" i="29"/>
  <c r="AU436" i="29"/>
  <c r="AT436" i="29"/>
  <c r="AM436" i="29"/>
  <c r="AL436" i="29"/>
  <c r="AK436" i="29"/>
  <c r="AJ436" i="29"/>
  <c r="AI436" i="29"/>
  <c r="AH436" i="29"/>
  <c r="AG436" i="29"/>
  <c r="AF436" i="29"/>
  <c r="AE436" i="29"/>
  <c r="AC436" i="29"/>
  <c r="AB436" i="29"/>
  <c r="R436" i="29"/>
  <c r="M436" i="29"/>
  <c r="K436" i="29"/>
  <c r="BN435" i="29"/>
  <c r="BE435" i="29"/>
  <c r="AV435" i="29"/>
  <c r="AM435" i="29"/>
  <c r="AD435" i="29" s="1"/>
  <c r="AJ435" i="29"/>
  <c r="AI435" i="29"/>
  <c r="AH435" i="29"/>
  <c r="AG435" i="29"/>
  <c r="AF435" i="29"/>
  <c r="AE435" i="29"/>
  <c r="BN434" i="29"/>
  <c r="BE434" i="29"/>
  <c r="AV434" i="29"/>
  <c r="AM434" i="29"/>
  <c r="AJ434" i="29"/>
  <c r="AI434" i="29"/>
  <c r="AH434" i="29"/>
  <c r="AG434" i="29"/>
  <c r="AF434" i="29"/>
  <c r="AE434" i="29"/>
  <c r="BN433" i="29"/>
  <c r="BE433" i="29"/>
  <c r="AV433" i="29"/>
  <c r="AM433" i="29"/>
  <c r="AD433" i="29" s="1"/>
  <c r="AJ433" i="29"/>
  <c r="AI433" i="29"/>
  <c r="AH433" i="29"/>
  <c r="AG433" i="29"/>
  <c r="AF433" i="29"/>
  <c r="AE433" i="29"/>
  <c r="BN432" i="29"/>
  <c r="BE432" i="29"/>
  <c r="AV432" i="29"/>
  <c r="AM432" i="29"/>
  <c r="AJ432" i="29"/>
  <c r="AI432" i="29"/>
  <c r="AH432" i="29"/>
  <c r="AG432" i="29"/>
  <c r="AF432" i="29"/>
  <c r="AE432" i="29"/>
  <c r="AD432" i="29"/>
  <c r="BN431" i="29"/>
  <c r="BE431" i="29"/>
  <c r="AV431" i="29"/>
  <c r="AM431" i="29"/>
  <c r="AJ431" i="29"/>
  <c r="AI431" i="29"/>
  <c r="AH431" i="29"/>
  <c r="AG431" i="29"/>
  <c r="AF431" i="29"/>
  <c r="AE431" i="29"/>
  <c r="AD431" i="29"/>
  <c r="BN430" i="29"/>
  <c r="BE430" i="29"/>
  <c r="AV430" i="29"/>
  <c r="AM430" i="29"/>
  <c r="AJ430" i="29"/>
  <c r="AI430" i="29"/>
  <c r="AH430" i="29"/>
  <c r="AG430" i="29"/>
  <c r="AF430" i="29"/>
  <c r="AE430" i="29"/>
  <c r="BN429" i="29"/>
  <c r="BE429" i="29"/>
  <c r="AV429" i="29"/>
  <c r="AD429" i="29" s="1"/>
  <c r="AM429" i="29"/>
  <c r="AJ429" i="29"/>
  <c r="AI429" i="29"/>
  <c r="AH429" i="29"/>
  <c r="AG429" i="29"/>
  <c r="AF429" i="29"/>
  <c r="AE429" i="29"/>
  <c r="BN428" i="29"/>
  <c r="BE428" i="29"/>
  <c r="AV428" i="29"/>
  <c r="AM428" i="29"/>
  <c r="AD428" i="29" s="1"/>
  <c r="AJ428" i="29"/>
  <c r="AI428" i="29"/>
  <c r="AH428" i="29"/>
  <c r="AG428" i="29"/>
  <c r="AF428" i="29"/>
  <c r="AE428" i="29"/>
  <c r="BN427" i="29"/>
  <c r="BE427" i="29"/>
  <c r="AV427" i="29"/>
  <c r="AM427" i="29"/>
  <c r="AJ427" i="29"/>
  <c r="AI427" i="29"/>
  <c r="AH427" i="29"/>
  <c r="AG427" i="29"/>
  <c r="AF427" i="29"/>
  <c r="AE427" i="29"/>
  <c r="BN426" i="29"/>
  <c r="BM426" i="29"/>
  <c r="BL426" i="29"/>
  <c r="BE426" i="29"/>
  <c r="BD426" i="29"/>
  <c r="BC426" i="29"/>
  <c r="AV426" i="29"/>
  <c r="AU426" i="29"/>
  <c r="AT426" i="29"/>
  <c r="AM426" i="29"/>
  <c r="AL426" i="29"/>
  <c r="AK426" i="29"/>
  <c r="AJ426" i="29"/>
  <c r="AI426" i="29"/>
  <c r="AH426" i="29"/>
  <c r="AG426" i="29"/>
  <c r="AF426" i="29"/>
  <c r="AE426" i="29"/>
  <c r="AC426" i="29"/>
  <c r="AB426" i="29"/>
  <c r="R426" i="29"/>
  <c r="M426" i="29"/>
  <c r="K426" i="29"/>
  <c r="BN425" i="29"/>
  <c r="BE425" i="29"/>
  <c r="AV425" i="29"/>
  <c r="AM425" i="29"/>
  <c r="AD425" i="29" s="1"/>
  <c r="AJ425" i="29"/>
  <c r="AI425" i="29"/>
  <c r="AH425" i="29"/>
  <c r="AG425" i="29"/>
  <c r="AF425" i="29"/>
  <c r="AE425" i="29"/>
  <c r="BN424" i="29"/>
  <c r="BE424" i="29"/>
  <c r="AV424" i="29"/>
  <c r="AM424" i="29"/>
  <c r="AJ424" i="29"/>
  <c r="AI424" i="29"/>
  <c r="AH424" i="29"/>
  <c r="AG424" i="29"/>
  <c r="AF424" i="29"/>
  <c r="AE424" i="29"/>
  <c r="BN423" i="29"/>
  <c r="BE423" i="29"/>
  <c r="AV423" i="29"/>
  <c r="AM423" i="29"/>
  <c r="AJ423" i="29"/>
  <c r="AI423" i="29"/>
  <c r="AH423" i="29"/>
  <c r="AG423" i="29"/>
  <c r="AF423" i="29"/>
  <c r="AE423" i="29"/>
  <c r="BN422" i="29"/>
  <c r="BE422" i="29"/>
  <c r="AV422" i="29"/>
  <c r="AM422" i="29"/>
  <c r="AD422" i="29" s="1"/>
  <c r="AJ422" i="29"/>
  <c r="AI422" i="29"/>
  <c r="AH422" i="29"/>
  <c r="AG422" i="29"/>
  <c r="AF422" i="29"/>
  <c r="AE422" i="29"/>
  <c r="BN421" i="29"/>
  <c r="BE421" i="29"/>
  <c r="AV421" i="29"/>
  <c r="AM421" i="29"/>
  <c r="AD421" i="29" s="1"/>
  <c r="AJ421" i="29"/>
  <c r="AI421" i="29"/>
  <c r="AH421" i="29"/>
  <c r="AG421" i="29"/>
  <c r="AF421" i="29"/>
  <c r="AE421" i="29"/>
  <c r="BN420" i="29"/>
  <c r="BE420" i="29"/>
  <c r="AV420" i="29"/>
  <c r="AM420" i="29"/>
  <c r="AD420" i="29" s="1"/>
  <c r="AJ420" i="29"/>
  <c r="AI420" i="29"/>
  <c r="AH420" i="29"/>
  <c r="AG420" i="29"/>
  <c r="AF420" i="29"/>
  <c r="AE420" i="29"/>
  <c r="BN419" i="29"/>
  <c r="BE419" i="29"/>
  <c r="AV419" i="29"/>
  <c r="AM419" i="29"/>
  <c r="AJ419" i="29"/>
  <c r="AI419" i="29"/>
  <c r="AH419" i="29"/>
  <c r="AG419" i="29"/>
  <c r="AF419" i="29"/>
  <c r="AE419" i="29"/>
  <c r="AD419" i="29"/>
  <c r="BN418" i="29"/>
  <c r="BE418" i="29"/>
  <c r="AV418" i="29"/>
  <c r="AM418" i="29"/>
  <c r="AD418" i="29" s="1"/>
  <c r="AJ418" i="29"/>
  <c r="AI418" i="29"/>
  <c r="AH418" i="29"/>
  <c r="AG418" i="29"/>
  <c r="AF418" i="29"/>
  <c r="AE418" i="29"/>
  <c r="BN417" i="29"/>
  <c r="BE417" i="29"/>
  <c r="AD417" i="29" s="1"/>
  <c r="AV417" i="29"/>
  <c r="AM417" i="29"/>
  <c r="AJ417" i="29"/>
  <c r="AI417" i="29"/>
  <c r="AH417" i="29"/>
  <c r="AG417" i="29"/>
  <c r="AF417" i="29"/>
  <c r="AE417" i="29"/>
  <c r="BN416" i="29"/>
  <c r="BE416" i="29"/>
  <c r="AV416" i="29"/>
  <c r="AM416" i="29"/>
  <c r="AJ416" i="29"/>
  <c r="AI416" i="29"/>
  <c r="AH416" i="29"/>
  <c r="AG416" i="29"/>
  <c r="AF416" i="29"/>
  <c r="AE416" i="29"/>
  <c r="BN415" i="29"/>
  <c r="BE415" i="29"/>
  <c r="AV415" i="29"/>
  <c r="AM415" i="29"/>
  <c r="AD415" i="29" s="1"/>
  <c r="AJ415" i="29"/>
  <c r="AI415" i="29"/>
  <c r="AH415" i="29"/>
  <c r="AG415" i="29"/>
  <c r="AF415" i="29"/>
  <c r="AE415" i="29"/>
  <c r="BN414" i="29"/>
  <c r="BE414" i="29"/>
  <c r="AV414" i="29"/>
  <c r="AM414" i="29"/>
  <c r="AD414" i="29" s="1"/>
  <c r="AJ414" i="29"/>
  <c r="AI414" i="29"/>
  <c r="AH414" i="29"/>
  <c r="AG414" i="29"/>
  <c r="AF414" i="29"/>
  <c r="AE414" i="29"/>
  <c r="BN413" i="29"/>
  <c r="BM413" i="29"/>
  <c r="BL413" i="29"/>
  <c r="BE413" i="29"/>
  <c r="BD413" i="29"/>
  <c r="BC413" i="29"/>
  <c r="AV413" i="29"/>
  <c r="AU413" i="29"/>
  <c r="AT413" i="29"/>
  <c r="AM413" i="29"/>
  <c r="AD413" i="29" s="1"/>
  <c r="AL413" i="29"/>
  <c r="AK413" i="29"/>
  <c r="AJ413" i="29"/>
  <c r="AI413" i="29"/>
  <c r="AH413" i="29"/>
  <c r="AG413" i="29"/>
  <c r="AF413" i="29"/>
  <c r="AE413" i="29"/>
  <c r="AC413" i="29"/>
  <c r="AB413" i="29"/>
  <c r="R413" i="29"/>
  <c r="M413" i="29"/>
  <c r="K413" i="29"/>
  <c r="BN412" i="29"/>
  <c r="BE412" i="29"/>
  <c r="AV412" i="29"/>
  <c r="AM412" i="29"/>
  <c r="AD412" i="29" s="1"/>
  <c r="AJ412" i="29"/>
  <c r="AI412" i="29"/>
  <c r="AH412" i="29"/>
  <c r="AG412" i="29"/>
  <c r="AF412" i="29"/>
  <c r="AE412" i="29"/>
  <c r="BN411" i="29"/>
  <c r="BE411" i="29"/>
  <c r="AV411" i="29"/>
  <c r="AM411" i="29"/>
  <c r="AJ411" i="29"/>
  <c r="AI411" i="29"/>
  <c r="AH411" i="29"/>
  <c r="AG411" i="29"/>
  <c r="AF411" i="29"/>
  <c r="AE411" i="29"/>
  <c r="BN410" i="29"/>
  <c r="BE410" i="29"/>
  <c r="AV410" i="29"/>
  <c r="AM410" i="29"/>
  <c r="AJ410" i="29"/>
  <c r="AI410" i="29"/>
  <c r="AH410" i="29"/>
  <c r="AG410" i="29"/>
  <c r="AF410" i="29"/>
  <c r="AE410" i="29"/>
  <c r="BN409" i="29"/>
  <c r="BE409" i="29"/>
  <c r="AV409" i="29"/>
  <c r="AM409" i="29"/>
  <c r="AJ409" i="29"/>
  <c r="AI409" i="29"/>
  <c r="AH409" i="29"/>
  <c r="AG409" i="29"/>
  <c r="AF409" i="29"/>
  <c r="AE409" i="29"/>
  <c r="BN408" i="29"/>
  <c r="BE408" i="29"/>
  <c r="AV408" i="29"/>
  <c r="AM408" i="29"/>
  <c r="AD408" i="29" s="1"/>
  <c r="AJ408" i="29"/>
  <c r="AI408" i="29"/>
  <c r="AH408" i="29"/>
  <c r="AG408" i="29"/>
  <c r="AF408" i="29"/>
  <c r="AE408" i="29"/>
  <c r="BN407" i="29"/>
  <c r="BE407" i="29"/>
  <c r="AV407" i="29"/>
  <c r="AM407" i="29"/>
  <c r="AD407" i="29" s="1"/>
  <c r="AJ407" i="29"/>
  <c r="AI407" i="29"/>
  <c r="AH407" i="29"/>
  <c r="AG407" i="29"/>
  <c r="AF407" i="29"/>
  <c r="AE407" i="29"/>
  <c r="BN406" i="29"/>
  <c r="BE406" i="29"/>
  <c r="AV406" i="29"/>
  <c r="AM406" i="29"/>
  <c r="AJ406" i="29"/>
  <c r="AI406" i="29"/>
  <c r="AH406" i="29"/>
  <c r="AG406" i="29"/>
  <c r="AF406" i="29"/>
  <c r="AE406" i="29"/>
  <c r="AD406" i="29"/>
  <c r="BN405" i="29"/>
  <c r="BE405" i="29"/>
  <c r="AV405" i="29"/>
  <c r="AM405" i="29"/>
  <c r="AJ405" i="29"/>
  <c r="AI405" i="29"/>
  <c r="AH405" i="29"/>
  <c r="AG405" i="29"/>
  <c r="AF405" i="29"/>
  <c r="AE405" i="29"/>
  <c r="AD405" i="29"/>
  <c r="BN404" i="29"/>
  <c r="BE404" i="29"/>
  <c r="AV404" i="29"/>
  <c r="AM404" i="29"/>
  <c r="AJ404" i="29"/>
  <c r="AI404" i="29"/>
  <c r="AH404" i="29"/>
  <c r="AG404" i="29"/>
  <c r="AF404" i="29"/>
  <c r="AE404" i="29"/>
  <c r="BN403" i="29"/>
  <c r="BM403" i="29"/>
  <c r="BL403" i="29"/>
  <c r="BE403" i="29"/>
  <c r="BD403" i="29"/>
  <c r="BC403" i="29"/>
  <c r="AV403" i="29"/>
  <c r="AU403" i="29"/>
  <c r="AT403" i="29"/>
  <c r="AO403" i="29"/>
  <c r="AF403" i="29" s="1"/>
  <c r="AL403" i="29"/>
  <c r="AK403" i="29"/>
  <c r="AJ403" i="29"/>
  <c r="AI403" i="29"/>
  <c r="AH403" i="29"/>
  <c r="AG403" i="29"/>
  <c r="AE403" i="29"/>
  <c r="AC403" i="29"/>
  <c r="AB403" i="29"/>
  <c r="R403" i="29"/>
  <c r="M403" i="29"/>
  <c r="K403" i="29"/>
  <c r="BN402" i="29"/>
  <c r="BE402" i="29"/>
  <c r="AV402" i="29"/>
  <c r="AM402" i="29"/>
  <c r="AJ402" i="29"/>
  <c r="AI402" i="29"/>
  <c r="AH402" i="29"/>
  <c r="AG402" i="29"/>
  <c r="AF402" i="29"/>
  <c r="AE402" i="29"/>
  <c r="BN401" i="29"/>
  <c r="BM401" i="29"/>
  <c r="BL401" i="29"/>
  <c r="BE401" i="29"/>
  <c r="BD401" i="29"/>
  <c r="BC401" i="29"/>
  <c r="AV401" i="29"/>
  <c r="AU401" i="29"/>
  <c r="AT401" i="29"/>
  <c r="AM401" i="29"/>
  <c r="AL401" i="29"/>
  <c r="AK401" i="29"/>
  <c r="AJ401" i="29"/>
  <c r="AI401" i="29"/>
  <c r="AH401" i="29"/>
  <c r="AG401" i="29"/>
  <c r="AF401" i="29"/>
  <c r="AE401" i="29"/>
  <c r="AC401" i="29"/>
  <c r="AB401" i="29"/>
  <c r="R401" i="29"/>
  <c r="M401" i="29"/>
  <c r="K401" i="29"/>
  <c r="BN400" i="29"/>
  <c r="BE400" i="29"/>
  <c r="AV400" i="29"/>
  <c r="AD400" i="29" s="1"/>
  <c r="AM400" i="29"/>
  <c r="AJ400" i="29"/>
  <c r="AI400" i="29"/>
  <c r="AH400" i="29"/>
  <c r="AG400" i="29"/>
  <c r="AF400" i="29"/>
  <c r="AE400" i="29"/>
  <c r="BN399" i="29"/>
  <c r="BE399" i="29"/>
  <c r="AV399" i="29"/>
  <c r="AM399" i="29"/>
  <c r="AJ399" i="29"/>
  <c r="AI399" i="29"/>
  <c r="AH399" i="29"/>
  <c r="AG399" i="29"/>
  <c r="AF399" i="29"/>
  <c r="AE399" i="29"/>
  <c r="BN398" i="29"/>
  <c r="BE398" i="29"/>
  <c r="AV398" i="29"/>
  <c r="AM398" i="29"/>
  <c r="AD398" i="29" s="1"/>
  <c r="AJ398" i="29"/>
  <c r="AI398" i="29"/>
  <c r="AH398" i="29"/>
  <c r="AG398" i="29"/>
  <c r="AF398" i="29"/>
  <c r="AE398" i="29"/>
  <c r="BN397" i="29"/>
  <c r="BE397" i="29"/>
  <c r="AV397" i="29"/>
  <c r="AM397" i="29"/>
  <c r="AD397" i="29" s="1"/>
  <c r="AJ397" i="29"/>
  <c r="AI397" i="29"/>
  <c r="AH397" i="29"/>
  <c r="AG397" i="29"/>
  <c r="AF397" i="29"/>
  <c r="AE397" i="29"/>
  <c r="BN396" i="29"/>
  <c r="BE396" i="29"/>
  <c r="AV396" i="29"/>
  <c r="AM396" i="29"/>
  <c r="AJ396" i="29"/>
  <c r="AI396" i="29"/>
  <c r="AH396" i="29"/>
  <c r="AG396" i="29"/>
  <c r="AF396" i="29"/>
  <c r="AE396" i="29"/>
  <c r="BN395" i="29"/>
  <c r="BE395" i="29"/>
  <c r="AV395" i="29"/>
  <c r="AD395" i="29" s="1"/>
  <c r="AM395" i="29"/>
  <c r="AJ395" i="29"/>
  <c r="AI395" i="29"/>
  <c r="AH395" i="29"/>
  <c r="AG395" i="29"/>
  <c r="AF395" i="29"/>
  <c r="AE395" i="29"/>
  <c r="BN394" i="29"/>
  <c r="BE394" i="29"/>
  <c r="AV394" i="29"/>
  <c r="AM394" i="29"/>
  <c r="AJ394" i="29"/>
  <c r="AI394" i="29"/>
  <c r="AH394" i="29"/>
  <c r="AG394" i="29"/>
  <c r="AF394" i="29"/>
  <c r="AE394" i="29"/>
  <c r="BN393" i="29"/>
  <c r="BE393" i="29"/>
  <c r="AV393" i="29"/>
  <c r="AM393" i="29"/>
  <c r="AJ393" i="29"/>
  <c r="AI393" i="29"/>
  <c r="AH393" i="29"/>
  <c r="AG393" i="29"/>
  <c r="AF393" i="29"/>
  <c r="AE393" i="29"/>
  <c r="BN392" i="29"/>
  <c r="BE392" i="29"/>
  <c r="AV392" i="29"/>
  <c r="AM392" i="29"/>
  <c r="AD392" i="29" s="1"/>
  <c r="AJ392" i="29"/>
  <c r="AI392" i="29"/>
  <c r="AH392" i="29"/>
  <c r="AG392" i="29"/>
  <c r="AF392" i="29"/>
  <c r="AE392" i="29"/>
  <c r="BN391" i="29"/>
  <c r="BE391" i="29"/>
  <c r="AV391" i="29"/>
  <c r="AM391" i="29"/>
  <c r="AJ391" i="29"/>
  <c r="AI391" i="29"/>
  <c r="AH391" i="29"/>
  <c r="AG391" i="29"/>
  <c r="AF391" i="29"/>
  <c r="AE391" i="29"/>
  <c r="AD391" i="29"/>
  <c r="BN390" i="29"/>
  <c r="BM390" i="29"/>
  <c r="BL390" i="29"/>
  <c r="BE390" i="29"/>
  <c r="BD390" i="29"/>
  <c r="BC390" i="29"/>
  <c r="AV390" i="29"/>
  <c r="AU390" i="29"/>
  <c r="AT390" i="29"/>
  <c r="AM390" i="29"/>
  <c r="AL390" i="29"/>
  <c r="AK390" i="29"/>
  <c r="AJ390" i="29"/>
  <c r="AI390" i="29"/>
  <c r="AH390" i="29"/>
  <c r="AG390" i="29"/>
  <c r="AF390" i="29"/>
  <c r="AE390" i="29"/>
  <c r="AC390" i="29"/>
  <c r="AB390" i="29"/>
  <c r="R390" i="29"/>
  <c r="M390" i="29"/>
  <c r="K390" i="29"/>
  <c r="BN389" i="29"/>
  <c r="BE389" i="29"/>
  <c r="AV389" i="29"/>
  <c r="AM389" i="29"/>
  <c r="AJ389" i="29"/>
  <c r="AI389" i="29"/>
  <c r="AH389" i="29"/>
  <c r="AG389" i="29"/>
  <c r="AF389" i="29"/>
  <c r="AE389" i="29"/>
  <c r="AD389" i="29"/>
  <c r="BN388" i="29"/>
  <c r="BE388" i="29"/>
  <c r="AV388" i="29"/>
  <c r="AM388" i="29"/>
  <c r="AJ388" i="29"/>
  <c r="AI388" i="29"/>
  <c r="AH388" i="29"/>
  <c r="AG388" i="29"/>
  <c r="AF388" i="29"/>
  <c r="AE388" i="29"/>
  <c r="BN387" i="29"/>
  <c r="BE387" i="29"/>
  <c r="AV387" i="29"/>
  <c r="AM387" i="29"/>
  <c r="AJ387" i="29"/>
  <c r="AI387" i="29"/>
  <c r="AH387" i="29"/>
  <c r="AG387" i="29"/>
  <c r="AF387" i="29"/>
  <c r="AE387" i="29"/>
  <c r="BN386" i="29"/>
  <c r="BM386" i="29"/>
  <c r="BL386" i="29"/>
  <c r="BE386" i="29"/>
  <c r="BD386" i="29"/>
  <c r="BC386" i="29"/>
  <c r="AV386" i="29"/>
  <c r="AU386" i="29"/>
  <c r="AT386" i="29"/>
  <c r="AM386" i="29"/>
  <c r="AD386" i="29" s="1"/>
  <c r="AL386" i="29"/>
  <c r="AK386" i="29"/>
  <c r="AJ386" i="29"/>
  <c r="AI386" i="29"/>
  <c r="AH386" i="29"/>
  <c r="AG386" i="29"/>
  <c r="AF386" i="29"/>
  <c r="AE386" i="29"/>
  <c r="AC386" i="29"/>
  <c r="AB386" i="29"/>
  <c r="R386" i="29"/>
  <c r="M386" i="29"/>
  <c r="K386" i="29"/>
  <c r="BN385" i="29"/>
  <c r="BE385" i="29"/>
  <c r="AV385" i="29"/>
  <c r="AM385" i="29"/>
  <c r="AJ385" i="29"/>
  <c r="AI385" i="29"/>
  <c r="AH385" i="29"/>
  <c r="AG385" i="29"/>
  <c r="AF385" i="29"/>
  <c r="AE385" i="29"/>
  <c r="BN384" i="29"/>
  <c r="BE384" i="29"/>
  <c r="AV384" i="29"/>
  <c r="AM384" i="29"/>
  <c r="AJ384" i="29"/>
  <c r="AI384" i="29"/>
  <c r="AH384" i="29"/>
  <c r="AG384" i="29"/>
  <c r="AF384" i="29"/>
  <c r="AE384" i="29"/>
  <c r="BN383" i="29"/>
  <c r="BE383" i="29"/>
  <c r="AV383" i="29"/>
  <c r="AM383" i="29"/>
  <c r="AD383" i="29" s="1"/>
  <c r="AJ383" i="29"/>
  <c r="AI383" i="29"/>
  <c r="AH383" i="29"/>
  <c r="AG383" i="29"/>
  <c r="AF383" i="29"/>
  <c r="AE383" i="29"/>
  <c r="BN382" i="29"/>
  <c r="AD382" i="29" s="1"/>
  <c r="BM382" i="29"/>
  <c r="BL382" i="29"/>
  <c r="BE382" i="29"/>
  <c r="BD382" i="29"/>
  <c r="BC382" i="29"/>
  <c r="AV382" i="29"/>
  <c r="AU382" i="29"/>
  <c r="AT382" i="29"/>
  <c r="AM382" i="29"/>
  <c r="AL382" i="29"/>
  <c r="AK382" i="29"/>
  <c r="AJ382" i="29"/>
  <c r="AI382" i="29"/>
  <c r="AH382" i="29"/>
  <c r="AG382" i="29"/>
  <c r="AF382" i="29"/>
  <c r="AE382" i="29"/>
  <c r="AC382" i="29"/>
  <c r="AB382" i="29"/>
  <c r="R382" i="29"/>
  <c r="K382" i="29"/>
  <c r="BN381" i="29"/>
  <c r="BE381" i="29"/>
  <c r="AV381" i="29"/>
  <c r="AD381" i="29" s="1"/>
  <c r="AM381" i="29"/>
  <c r="AJ381" i="29"/>
  <c r="AI381" i="29"/>
  <c r="AH381" i="29"/>
  <c r="AG381" i="29"/>
  <c r="AF381" i="29"/>
  <c r="AE381" i="29"/>
  <c r="BN380" i="29"/>
  <c r="BE380" i="29"/>
  <c r="AV380" i="29"/>
  <c r="AM380" i="29"/>
  <c r="AJ380" i="29"/>
  <c r="AI380" i="29"/>
  <c r="AH380" i="29"/>
  <c r="AG380" i="29"/>
  <c r="AF380" i="29"/>
  <c r="AE380" i="29"/>
  <c r="BN379" i="29"/>
  <c r="BE379" i="29"/>
  <c r="AV379" i="29"/>
  <c r="AM379" i="29"/>
  <c r="AD379" i="29" s="1"/>
  <c r="AJ379" i="29"/>
  <c r="AI379" i="29"/>
  <c r="AH379" i="29"/>
  <c r="AG379" i="29"/>
  <c r="AF379" i="29"/>
  <c r="AE379" i="29"/>
  <c r="BN378" i="29"/>
  <c r="BE378" i="29"/>
  <c r="AV378" i="29"/>
  <c r="AM378" i="29"/>
  <c r="AD378" i="29" s="1"/>
  <c r="AJ378" i="29"/>
  <c r="AI378" i="29"/>
  <c r="AH378" i="29"/>
  <c r="AG378" i="29"/>
  <c r="AF378" i="29"/>
  <c r="AE378" i="29"/>
  <c r="BN377" i="29"/>
  <c r="BE377" i="29"/>
  <c r="AV377" i="29"/>
  <c r="AM377" i="29"/>
  <c r="AD377" i="29" s="1"/>
  <c r="AJ377" i="29"/>
  <c r="AI377" i="29"/>
  <c r="AH377" i="29"/>
  <c r="AG377" i="29"/>
  <c r="AF377" i="29"/>
  <c r="AE377" i="29"/>
  <c r="BN376" i="29"/>
  <c r="BE376" i="29"/>
  <c r="AD376" i="29" s="1"/>
  <c r="AV376" i="29"/>
  <c r="AM376" i="29"/>
  <c r="AJ376" i="29"/>
  <c r="AI376" i="29"/>
  <c r="AH376" i="29"/>
  <c r="AG376" i="29"/>
  <c r="AF376" i="29"/>
  <c r="AE376" i="29"/>
  <c r="BN375" i="29"/>
  <c r="BE375" i="29"/>
  <c r="AV375" i="29"/>
  <c r="AM375" i="29"/>
  <c r="AJ375" i="29"/>
  <c r="AI375" i="29"/>
  <c r="AH375" i="29"/>
  <c r="AG375" i="29"/>
  <c r="AF375" i="29"/>
  <c r="AE375" i="29"/>
  <c r="BN374" i="29"/>
  <c r="BM374" i="29"/>
  <c r="BL374" i="29"/>
  <c r="BE374" i="29"/>
  <c r="BD374" i="29"/>
  <c r="BC374" i="29"/>
  <c r="AV374" i="29"/>
  <c r="AU374" i="29"/>
  <c r="AT374" i="29"/>
  <c r="AM374" i="29"/>
  <c r="AD374" i="29" s="1"/>
  <c r="AL374" i="29"/>
  <c r="AK374" i="29"/>
  <c r="AJ374" i="29"/>
  <c r="AI374" i="29"/>
  <c r="AH374" i="29"/>
  <c r="AG374" i="29"/>
  <c r="AF374" i="29"/>
  <c r="AE374" i="29"/>
  <c r="AC374" i="29"/>
  <c r="AB374" i="29"/>
  <c r="R374" i="29"/>
  <c r="M374" i="29"/>
  <c r="K374" i="29"/>
  <c r="BN373" i="29"/>
  <c r="BE373" i="29"/>
  <c r="AV373" i="29"/>
  <c r="AD373" i="29" s="1"/>
  <c r="AM373" i="29"/>
  <c r="AJ373" i="29"/>
  <c r="AI373" i="29"/>
  <c r="AH373" i="29"/>
  <c r="AG373" i="29"/>
  <c r="AF373" i="29"/>
  <c r="AE373" i="29"/>
  <c r="BN372" i="29"/>
  <c r="BE372" i="29"/>
  <c r="AV372" i="29"/>
  <c r="AM372" i="29"/>
  <c r="AJ372" i="29"/>
  <c r="AI372" i="29"/>
  <c r="AH372" i="29"/>
  <c r="AG372" i="29"/>
  <c r="AF372" i="29"/>
  <c r="AE372" i="29"/>
  <c r="BN371" i="29"/>
  <c r="BE371" i="29"/>
  <c r="AV371" i="29"/>
  <c r="AM371" i="29"/>
  <c r="AD371" i="29" s="1"/>
  <c r="AJ371" i="29"/>
  <c r="AI371" i="29"/>
  <c r="AH371" i="29"/>
  <c r="AG371" i="29"/>
  <c r="AF371" i="29"/>
  <c r="AE371" i="29"/>
  <c r="BN370" i="29"/>
  <c r="BE370" i="29"/>
  <c r="AV370" i="29"/>
  <c r="AM370" i="29"/>
  <c r="AJ370" i="29"/>
  <c r="AI370" i="29"/>
  <c r="AH370" i="29"/>
  <c r="AG370" i="29"/>
  <c r="AF370" i="29"/>
  <c r="AE370" i="29"/>
  <c r="BN369" i="29"/>
  <c r="BE369" i="29"/>
  <c r="AV369" i="29"/>
  <c r="AM369" i="29"/>
  <c r="AJ369" i="29"/>
  <c r="AI369" i="29"/>
  <c r="AH369" i="29"/>
  <c r="AG369" i="29"/>
  <c r="AF369" i="29"/>
  <c r="AE369" i="29"/>
  <c r="BN368" i="29"/>
  <c r="BE368" i="29"/>
  <c r="AV368" i="29"/>
  <c r="AM368" i="29"/>
  <c r="AJ368" i="29"/>
  <c r="AI368" i="29"/>
  <c r="AH368" i="29"/>
  <c r="AG368" i="29"/>
  <c r="AF368" i="29"/>
  <c r="AE368" i="29"/>
  <c r="BN367" i="29"/>
  <c r="BE367" i="29"/>
  <c r="AV367" i="29"/>
  <c r="AM367" i="29"/>
  <c r="AJ367" i="29"/>
  <c r="AI367" i="29"/>
  <c r="AH367" i="29"/>
  <c r="AG367" i="29"/>
  <c r="AF367" i="29"/>
  <c r="AE367" i="29"/>
  <c r="BN366" i="29"/>
  <c r="BE366" i="29"/>
  <c r="AV366" i="29"/>
  <c r="AM366" i="29"/>
  <c r="AJ366" i="29"/>
  <c r="AI366" i="29"/>
  <c r="AH366" i="29"/>
  <c r="AG366" i="29"/>
  <c r="AF366" i="29"/>
  <c r="AE366" i="29"/>
  <c r="BN365" i="29"/>
  <c r="BE365" i="29"/>
  <c r="AV365" i="29"/>
  <c r="AM365" i="29"/>
  <c r="AD365" i="29" s="1"/>
  <c r="AJ365" i="29"/>
  <c r="AI365" i="29"/>
  <c r="AH365" i="29"/>
  <c r="AG365" i="29"/>
  <c r="AF365" i="29"/>
  <c r="AE365" i="29"/>
  <c r="BN364" i="29"/>
  <c r="BM364" i="29"/>
  <c r="BL364" i="29"/>
  <c r="BE364" i="29"/>
  <c r="BD364" i="29"/>
  <c r="BC364" i="29"/>
  <c r="AV364" i="29"/>
  <c r="AU364" i="29"/>
  <c r="AT364" i="29"/>
  <c r="AM364" i="29"/>
  <c r="AL364" i="29"/>
  <c r="AK364" i="29"/>
  <c r="AJ364" i="29"/>
  <c r="AI364" i="29"/>
  <c r="AH364" i="29"/>
  <c r="AG364" i="29"/>
  <c r="AF364" i="29"/>
  <c r="AE364" i="29"/>
  <c r="AC364" i="29"/>
  <c r="AB364" i="29"/>
  <c r="R364" i="29"/>
  <c r="M364" i="29"/>
  <c r="K364" i="29"/>
  <c r="BN363" i="29"/>
  <c r="BE363" i="29"/>
  <c r="AV363" i="29"/>
  <c r="AM363" i="29"/>
  <c r="AJ363" i="29"/>
  <c r="AI363" i="29"/>
  <c r="AH363" i="29"/>
  <c r="AG363" i="29"/>
  <c r="AF363" i="29"/>
  <c r="AE363" i="29"/>
  <c r="AD363" i="29"/>
  <c r="BN362" i="29"/>
  <c r="BE362" i="29"/>
  <c r="AV362" i="29"/>
  <c r="AM362" i="29"/>
  <c r="AD362" i="29" s="1"/>
  <c r="AJ362" i="29"/>
  <c r="AI362" i="29"/>
  <c r="AH362" i="29"/>
  <c r="AG362" i="29"/>
  <c r="AF362" i="29"/>
  <c r="AE362" i="29"/>
  <c r="BN361" i="29"/>
  <c r="BE361" i="29"/>
  <c r="AD361" i="29" s="1"/>
  <c r="AV361" i="29"/>
  <c r="AM361" i="29"/>
  <c r="AJ361" i="29"/>
  <c r="AI361" i="29"/>
  <c r="AH361" i="29"/>
  <c r="AG361" i="29"/>
  <c r="AF361" i="29"/>
  <c r="AE361" i="29"/>
  <c r="BN360" i="29"/>
  <c r="BE360" i="29"/>
  <c r="AV360" i="29"/>
  <c r="AM360" i="29"/>
  <c r="AJ360" i="29"/>
  <c r="AI360" i="29"/>
  <c r="AH360" i="29"/>
  <c r="AG360" i="29"/>
  <c r="AF360" i="29"/>
  <c r="AE360" i="29"/>
  <c r="BN359" i="29"/>
  <c r="BE359" i="29"/>
  <c r="AV359" i="29"/>
  <c r="AM359" i="29"/>
  <c r="AD359" i="29" s="1"/>
  <c r="AJ359" i="29"/>
  <c r="AI359" i="29"/>
  <c r="AH359" i="29"/>
  <c r="AG359" i="29"/>
  <c r="AF359" i="29"/>
  <c r="AE359" i="29"/>
  <c r="BN358" i="29"/>
  <c r="BE358" i="29"/>
  <c r="AV358" i="29"/>
  <c r="AM358" i="29"/>
  <c r="AJ358" i="29"/>
  <c r="AI358" i="29"/>
  <c r="AH358" i="29"/>
  <c r="AG358" i="29"/>
  <c r="AF358" i="29"/>
  <c r="AE358" i="29"/>
  <c r="BN357" i="29"/>
  <c r="BE357" i="29"/>
  <c r="AV357" i="29"/>
  <c r="AM357" i="29"/>
  <c r="AD357" i="29" s="1"/>
  <c r="AJ357" i="29"/>
  <c r="AI357" i="29"/>
  <c r="AH357" i="29"/>
  <c r="AG357" i="29"/>
  <c r="AF357" i="29"/>
  <c r="AE357" i="29"/>
  <c r="BN356" i="29"/>
  <c r="BM356" i="29"/>
  <c r="BL356" i="29"/>
  <c r="BE356" i="29"/>
  <c r="BD356" i="29"/>
  <c r="BC356" i="29"/>
  <c r="AV356" i="29"/>
  <c r="AU356" i="29"/>
  <c r="AT356" i="29"/>
  <c r="AM356" i="29"/>
  <c r="AD356" i="29" s="1"/>
  <c r="AL356" i="29"/>
  <c r="AK356" i="29"/>
  <c r="AJ356" i="29"/>
  <c r="AI356" i="29"/>
  <c r="AH356" i="29"/>
  <c r="AG356" i="29"/>
  <c r="AF356" i="29"/>
  <c r="AE356" i="29"/>
  <c r="AC356" i="29"/>
  <c r="AB356" i="29"/>
  <c r="R356" i="29"/>
  <c r="M356" i="29"/>
  <c r="K356" i="29"/>
  <c r="BN355" i="29"/>
  <c r="BE355" i="29"/>
  <c r="AV355" i="29"/>
  <c r="AM355" i="29"/>
  <c r="AD355" i="29" s="1"/>
  <c r="AJ355" i="29"/>
  <c r="AI355" i="29"/>
  <c r="AH355" i="29"/>
  <c r="AG355" i="29"/>
  <c r="AF355" i="29"/>
  <c r="AE355" i="29"/>
  <c r="BN354" i="29"/>
  <c r="BE354" i="29"/>
  <c r="AV354" i="29"/>
  <c r="AM354" i="29"/>
  <c r="AJ354" i="29"/>
  <c r="AI354" i="29"/>
  <c r="AH354" i="29"/>
  <c r="AG354" i="29"/>
  <c r="AF354" i="29"/>
  <c r="AE354" i="29"/>
  <c r="BN353" i="29"/>
  <c r="BE353" i="29"/>
  <c r="AV353" i="29"/>
  <c r="AM353" i="29"/>
  <c r="AD353" i="29" s="1"/>
  <c r="AJ353" i="29"/>
  <c r="AI353" i="29"/>
  <c r="AH353" i="29"/>
  <c r="AG353" i="29"/>
  <c r="AF353" i="29"/>
  <c r="AE353" i="29"/>
  <c r="BN352" i="29"/>
  <c r="BE352" i="29"/>
  <c r="AV352" i="29"/>
  <c r="AM352" i="29"/>
  <c r="AD352" i="29" s="1"/>
  <c r="AJ352" i="29"/>
  <c r="AI352" i="29"/>
  <c r="AH352" i="29"/>
  <c r="AG352" i="29"/>
  <c r="AF352" i="29"/>
  <c r="AE352" i="29"/>
  <c r="BN351" i="29"/>
  <c r="BE351" i="29"/>
  <c r="AV351" i="29"/>
  <c r="AM351" i="29"/>
  <c r="AD351" i="29" s="1"/>
  <c r="AJ351" i="29"/>
  <c r="AI351" i="29"/>
  <c r="AH351" i="29"/>
  <c r="AG351" i="29"/>
  <c r="AF351" i="29"/>
  <c r="AE351" i="29"/>
  <c r="BN350" i="29"/>
  <c r="BE350" i="29"/>
  <c r="AV350" i="29"/>
  <c r="AD350" i="29" s="1"/>
  <c r="AM350" i="29"/>
  <c r="AJ350" i="29"/>
  <c r="AI350" i="29"/>
  <c r="AH350" i="29"/>
  <c r="AG350" i="29"/>
  <c r="AF350" i="29"/>
  <c r="AE350" i="29"/>
  <c r="BN349" i="29"/>
  <c r="BE349" i="29"/>
  <c r="AV349" i="29"/>
  <c r="AM349" i="29"/>
  <c r="AD349" i="29" s="1"/>
  <c r="AJ349" i="29"/>
  <c r="AI349" i="29"/>
  <c r="AH349" i="29"/>
  <c r="AG349" i="29"/>
  <c r="AF349" i="29"/>
  <c r="AE349" i="29"/>
  <c r="BN348" i="29"/>
  <c r="BE348" i="29"/>
  <c r="AV348" i="29"/>
  <c r="AM348" i="29"/>
  <c r="AJ348" i="29"/>
  <c r="AI348" i="29"/>
  <c r="AH348" i="29"/>
  <c r="AG348" i="29"/>
  <c r="AF348" i="29"/>
  <c r="AE348" i="29"/>
  <c r="BN347" i="29"/>
  <c r="BE347" i="29"/>
  <c r="AV347" i="29"/>
  <c r="AM347" i="29"/>
  <c r="AJ347" i="29"/>
  <c r="AI347" i="29"/>
  <c r="AH347" i="29"/>
  <c r="AG347" i="29"/>
  <c r="AF347" i="29"/>
  <c r="AE347" i="29"/>
  <c r="BN346" i="29"/>
  <c r="BE346" i="29"/>
  <c r="AV346" i="29"/>
  <c r="AM346" i="29"/>
  <c r="AJ346" i="29"/>
  <c r="AI346" i="29"/>
  <c r="AH346" i="29"/>
  <c r="AG346" i="29"/>
  <c r="AF346" i="29"/>
  <c r="AE346" i="29"/>
  <c r="BN345" i="29"/>
  <c r="BE345" i="29"/>
  <c r="AV345" i="29"/>
  <c r="AM345" i="29"/>
  <c r="AJ345" i="29"/>
  <c r="AI345" i="29"/>
  <c r="AH345" i="29"/>
  <c r="AG345" i="29"/>
  <c r="AF345" i="29"/>
  <c r="AE345" i="29"/>
  <c r="BN344" i="29"/>
  <c r="BE344" i="29"/>
  <c r="AV344" i="29"/>
  <c r="AM344" i="29"/>
  <c r="AJ344" i="29"/>
  <c r="AI344" i="29"/>
  <c r="AH344" i="29"/>
  <c r="AG344" i="29"/>
  <c r="AF344" i="29"/>
  <c r="AE344" i="29"/>
  <c r="BN343" i="29"/>
  <c r="BE343" i="29"/>
  <c r="AV343" i="29"/>
  <c r="AM343" i="29"/>
  <c r="AJ343" i="29"/>
  <c r="AI343" i="29"/>
  <c r="AH343" i="29"/>
  <c r="AG343" i="29"/>
  <c r="AF343" i="29"/>
  <c r="AE343" i="29"/>
  <c r="BN342" i="29"/>
  <c r="BE342" i="29"/>
  <c r="AV342" i="29"/>
  <c r="AD342" i="29" s="1"/>
  <c r="AM342" i="29"/>
  <c r="AJ342" i="29"/>
  <c r="AI342" i="29"/>
  <c r="AH342" i="29"/>
  <c r="AG342" i="29"/>
  <c r="AF342" i="29"/>
  <c r="AE342" i="29"/>
  <c r="BN341" i="29"/>
  <c r="BE341" i="29"/>
  <c r="AV341" i="29"/>
  <c r="AM341" i="29"/>
  <c r="AD341" i="29" s="1"/>
  <c r="AJ341" i="29"/>
  <c r="AI341" i="29"/>
  <c r="AH341" i="29"/>
  <c r="AG341" i="29"/>
  <c r="AF341" i="29"/>
  <c r="AE341" i="29"/>
  <c r="BN340" i="29"/>
  <c r="BE340" i="29"/>
  <c r="AV340" i="29"/>
  <c r="AM340" i="29"/>
  <c r="AD340" i="29" s="1"/>
  <c r="AJ340" i="29"/>
  <c r="AI340" i="29"/>
  <c r="AH340" i="29"/>
  <c r="AG340" i="29"/>
  <c r="AF340" i="29"/>
  <c r="AE340" i="29"/>
  <c r="BN339" i="29"/>
  <c r="BE339" i="29"/>
  <c r="AV339" i="29"/>
  <c r="AM339" i="29"/>
  <c r="AJ339" i="29"/>
  <c r="AI339" i="29"/>
  <c r="AH339" i="29"/>
  <c r="AG339" i="29"/>
  <c r="AF339" i="29"/>
  <c r="AE339" i="29"/>
  <c r="AD339" i="29"/>
  <c r="BN338" i="29"/>
  <c r="BE338" i="29"/>
  <c r="AV338" i="29"/>
  <c r="AM338" i="29"/>
  <c r="AJ338" i="29"/>
  <c r="AI338" i="29"/>
  <c r="AH338" i="29"/>
  <c r="AG338" i="29"/>
  <c r="AF338" i="29"/>
  <c r="AE338" i="29"/>
  <c r="AD338" i="29"/>
  <c r="BN337" i="29"/>
  <c r="BM337" i="29"/>
  <c r="BL337" i="29"/>
  <c r="BE337" i="29"/>
  <c r="BD337" i="29"/>
  <c r="BC337" i="29"/>
  <c r="AV337" i="29"/>
  <c r="AU337" i="29"/>
  <c r="AT337" i="29"/>
  <c r="AM337" i="29"/>
  <c r="AL337" i="29"/>
  <c r="AK337" i="29"/>
  <c r="AJ337" i="29"/>
  <c r="AI337" i="29"/>
  <c r="AH337" i="29"/>
  <c r="AG337" i="29"/>
  <c r="AF337" i="29"/>
  <c r="AE337" i="29"/>
  <c r="AC337" i="29"/>
  <c r="AB337" i="29"/>
  <c r="R337" i="29"/>
  <c r="M337" i="29"/>
  <c r="K337" i="29"/>
  <c r="BN336" i="29"/>
  <c r="BE336" i="29"/>
  <c r="AV336" i="29"/>
  <c r="AM336" i="29"/>
  <c r="AJ336" i="29"/>
  <c r="AI336" i="29"/>
  <c r="AH336" i="29"/>
  <c r="AG336" i="29"/>
  <c r="AF336" i="29"/>
  <c r="AE336" i="29"/>
  <c r="AD336" i="29"/>
  <c r="BN335" i="29"/>
  <c r="BE335" i="29"/>
  <c r="AV335" i="29"/>
  <c r="AM335" i="29"/>
  <c r="AJ335" i="29"/>
  <c r="AI335" i="29"/>
  <c r="AH335" i="29"/>
  <c r="AG335" i="29"/>
  <c r="AF335" i="29"/>
  <c r="AE335" i="29"/>
  <c r="BN334" i="29"/>
  <c r="BE334" i="29"/>
  <c r="AV334" i="29"/>
  <c r="AM334" i="29"/>
  <c r="AJ334" i="29"/>
  <c r="AI334" i="29"/>
  <c r="AH334" i="29"/>
  <c r="AG334" i="29"/>
  <c r="AF334" i="29"/>
  <c r="AE334" i="29"/>
  <c r="BN333" i="29"/>
  <c r="BE333" i="29"/>
  <c r="AV333" i="29"/>
  <c r="AM333" i="29"/>
  <c r="AD333" i="29" s="1"/>
  <c r="AJ333" i="29"/>
  <c r="AI333" i="29"/>
  <c r="AH333" i="29"/>
  <c r="AG333" i="29"/>
  <c r="AF333" i="29"/>
  <c r="AE333" i="29"/>
  <c r="BN332" i="29"/>
  <c r="BE332" i="29"/>
  <c r="AV332" i="29"/>
  <c r="AM332" i="29"/>
  <c r="AD332" i="29" s="1"/>
  <c r="AJ332" i="29"/>
  <c r="AI332" i="29"/>
  <c r="AH332" i="29"/>
  <c r="AG332" i="29"/>
  <c r="AF332" i="29"/>
  <c r="AE332" i="29"/>
  <c r="BN331" i="29"/>
  <c r="BE331" i="29"/>
  <c r="AV331" i="29"/>
  <c r="AM331" i="29"/>
  <c r="AD331" i="29" s="1"/>
  <c r="AJ331" i="29"/>
  <c r="AI331" i="29"/>
  <c r="AH331" i="29"/>
  <c r="AG331" i="29"/>
  <c r="AF331" i="29"/>
  <c r="AE331" i="29"/>
  <c r="BN330" i="29"/>
  <c r="BE330" i="29"/>
  <c r="AV330" i="29"/>
  <c r="AM330" i="29"/>
  <c r="AJ330" i="29"/>
  <c r="AI330" i="29"/>
  <c r="AH330" i="29"/>
  <c r="AG330" i="29"/>
  <c r="AF330" i="29"/>
  <c r="AE330" i="29"/>
  <c r="BN329" i="29"/>
  <c r="BM329" i="29"/>
  <c r="BL329" i="29"/>
  <c r="BE329" i="29"/>
  <c r="BD329" i="29"/>
  <c r="BC329" i="29"/>
  <c r="AV329" i="29"/>
  <c r="AU329" i="29"/>
  <c r="AT329" i="29"/>
  <c r="AM329" i="29"/>
  <c r="AD329" i="29" s="1"/>
  <c r="AL329" i="29"/>
  <c r="AK329" i="29"/>
  <c r="AJ329" i="29"/>
  <c r="AI329" i="29"/>
  <c r="AH329" i="29"/>
  <c r="AG329" i="29"/>
  <c r="AF329" i="29"/>
  <c r="AE329" i="29"/>
  <c r="AC329" i="29"/>
  <c r="AB329" i="29"/>
  <c r="R329" i="29"/>
  <c r="M329" i="29"/>
  <c r="K329" i="29"/>
  <c r="BN328" i="29"/>
  <c r="BE328" i="29"/>
  <c r="AV328" i="29"/>
  <c r="AD328" i="29" s="1"/>
  <c r="AM328" i="29"/>
  <c r="AJ328" i="29"/>
  <c r="AI328" i="29"/>
  <c r="AH328" i="29"/>
  <c r="AG328" i="29"/>
  <c r="AF328" i="29"/>
  <c r="AE328" i="29"/>
  <c r="BN327" i="29"/>
  <c r="BE327" i="29"/>
  <c r="AV327" i="29"/>
  <c r="AM327" i="29"/>
  <c r="AJ327" i="29"/>
  <c r="AI327" i="29"/>
  <c r="AH327" i="29"/>
  <c r="AG327" i="29"/>
  <c r="AF327" i="29"/>
  <c r="AE327" i="29"/>
  <c r="BN326" i="29"/>
  <c r="BE326" i="29"/>
  <c r="AV326" i="29"/>
  <c r="AM326" i="29"/>
  <c r="AD326" i="29" s="1"/>
  <c r="AJ326" i="29"/>
  <c r="AI326" i="29"/>
  <c r="AH326" i="29"/>
  <c r="AG326" i="29"/>
  <c r="AF326" i="29"/>
  <c r="AE326" i="29"/>
  <c r="BN325" i="29"/>
  <c r="BE325" i="29"/>
  <c r="AV325" i="29"/>
  <c r="AM325" i="29"/>
  <c r="AD325" i="29" s="1"/>
  <c r="AJ325" i="29"/>
  <c r="AI325" i="29"/>
  <c r="AH325" i="29"/>
  <c r="AG325" i="29"/>
  <c r="AF325" i="29"/>
  <c r="AE325" i="29"/>
  <c r="BN324" i="29"/>
  <c r="BE324" i="29"/>
  <c r="AV324" i="29"/>
  <c r="AM324" i="29"/>
  <c r="AJ324" i="29"/>
  <c r="AI324" i="29"/>
  <c r="AH324" i="29"/>
  <c r="AG324" i="29"/>
  <c r="AF324" i="29"/>
  <c r="AE324" i="29"/>
  <c r="AD324" i="29"/>
  <c r="BN323" i="29"/>
  <c r="BE323" i="29"/>
  <c r="AV323" i="29"/>
  <c r="AM323" i="29"/>
  <c r="AJ323" i="29"/>
  <c r="AI323" i="29"/>
  <c r="AH323" i="29"/>
  <c r="AG323" i="29"/>
  <c r="AF323" i="29"/>
  <c r="AE323" i="29"/>
  <c r="AD323" i="29"/>
  <c r="BN322" i="29"/>
  <c r="BE322" i="29"/>
  <c r="AV322" i="29"/>
  <c r="AM322" i="29"/>
  <c r="AJ322" i="29"/>
  <c r="AI322" i="29"/>
  <c r="AH322" i="29"/>
  <c r="AG322" i="29"/>
  <c r="AF322" i="29"/>
  <c r="AE322" i="29"/>
  <c r="BN321" i="29"/>
  <c r="BE321" i="29"/>
  <c r="AV321" i="29"/>
  <c r="AD321" i="29" s="1"/>
  <c r="AM321" i="29"/>
  <c r="AJ321" i="29"/>
  <c r="AI321" i="29"/>
  <c r="AH321" i="29"/>
  <c r="AG321" i="29"/>
  <c r="AF321" i="29"/>
  <c r="AE321" i="29"/>
  <c r="BN320" i="29"/>
  <c r="BE320" i="29"/>
  <c r="AV320" i="29"/>
  <c r="AM320" i="29"/>
  <c r="AJ320" i="29"/>
  <c r="AI320" i="29"/>
  <c r="AH320" i="29"/>
  <c r="AG320" i="29"/>
  <c r="AF320" i="29"/>
  <c r="AE320" i="29"/>
  <c r="BN319" i="29"/>
  <c r="BE319" i="29"/>
  <c r="AV319" i="29"/>
  <c r="AM319" i="29"/>
  <c r="AJ319" i="29"/>
  <c r="AI319" i="29"/>
  <c r="AH319" i="29"/>
  <c r="AG319" i="29"/>
  <c r="AF319" i="29"/>
  <c r="AE319" i="29"/>
  <c r="BN318" i="29"/>
  <c r="BE318" i="29"/>
  <c r="AV318" i="29"/>
  <c r="AM318" i="29"/>
  <c r="AJ318" i="29"/>
  <c r="AI318" i="29"/>
  <c r="AH318" i="29"/>
  <c r="AG318" i="29"/>
  <c r="AF318" i="29"/>
  <c r="AE318" i="29"/>
  <c r="BN317" i="29"/>
  <c r="BE317" i="29"/>
  <c r="AV317" i="29"/>
  <c r="AM317" i="29"/>
  <c r="AD317" i="29" s="1"/>
  <c r="AJ317" i="29"/>
  <c r="AI317" i="29"/>
  <c r="AH317" i="29"/>
  <c r="AG317" i="29"/>
  <c r="AF317" i="29"/>
  <c r="AE317" i="29"/>
  <c r="BN316" i="29"/>
  <c r="BE316" i="29"/>
  <c r="AV316" i="29"/>
  <c r="AD316" i="29" s="1"/>
  <c r="AM316" i="29"/>
  <c r="AJ316" i="29"/>
  <c r="AI316" i="29"/>
  <c r="AH316" i="29"/>
  <c r="AG316" i="29"/>
  <c r="AF316" i="29"/>
  <c r="AE316" i="29"/>
  <c r="BN315" i="29"/>
  <c r="BE315" i="29"/>
  <c r="AV315" i="29"/>
  <c r="AM315" i="29"/>
  <c r="AD315" i="29" s="1"/>
  <c r="AJ315" i="29"/>
  <c r="AI315" i="29"/>
  <c r="AH315" i="29"/>
  <c r="AG315" i="29"/>
  <c r="AF315" i="29"/>
  <c r="AE315" i="29"/>
  <c r="BN314" i="29"/>
  <c r="BE314" i="29"/>
  <c r="AV314" i="29"/>
  <c r="AM314" i="29"/>
  <c r="AD314" i="29" s="1"/>
  <c r="AJ314" i="29"/>
  <c r="AI314" i="29"/>
  <c r="AH314" i="29"/>
  <c r="AG314" i="29"/>
  <c r="AF314" i="29"/>
  <c r="AE314" i="29"/>
  <c r="BN313" i="29"/>
  <c r="BE313" i="29"/>
  <c r="AV313" i="29"/>
  <c r="AM313" i="29"/>
  <c r="AD313" i="29" s="1"/>
  <c r="AJ313" i="29"/>
  <c r="AI313" i="29"/>
  <c r="AH313" i="29"/>
  <c r="AG313" i="29"/>
  <c r="AF313" i="29"/>
  <c r="AE313" i="29"/>
  <c r="BN312" i="29"/>
  <c r="BE312" i="29"/>
  <c r="AV312" i="29"/>
  <c r="AM312" i="29"/>
  <c r="AD312" i="29" s="1"/>
  <c r="AJ312" i="29"/>
  <c r="AI312" i="29"/>
  <c r="AH312" i="29"/>
  <c r="AG312" i="29"/>
  <c r="AF312" i="29"/>
  <c r="AE312" i="29"/>
  <c r="BN311" i="29"/>
  <c r="BE311" i="29"/>
  <c r="AV311" i="29"/>
  <c r="AM311" i="29"/>
  <c r="AJ311" i="29"/>
  <c r="AI311" i="29"/>
  <c r="AH311" i="29"/>
  <c r="AG311" i="29"/>
  <c r="AF311" i="29"/>
  <c r="AE311" i="29"/>
  <c r="AD311" i="29"/>
  <c r="BN310" i="29"/>
  <c r="BM310" i="29"/>
  <c r="BL310" i="29"/>
  <c r="BE310" i="29"/>
  <c r="BD310" i="29"/>
  <c r="BC310" i="29"/>
  <c r="AV310" i="29"/>
  <c r="AU310" i="29"/>
  <c r="AT310" i="29"/>
  <c r="AM310" i="29"/>
  <c r="AL310" i="29"/>
  <c r="AK310" i="29"/>
  <c r="AJ310" i="29"/>
  <c r="AI310" i="29"/>
  <c r="AH310" i="29"/>
  <c r="AG310" i="29"/>
  <c r="AF310" i="29"/>
  <c r="AE310" i="29"/>
  <c r="AC310" i="29"/>
  <c r="AB310" i="29"/>
  <c r="R310" i="29"/>
  <c r="M310" i="29"/>
  <c r="K310" i="29"/>
  <c r="BN309" i="29"/>
  <c r="BE309" i="29"/>
  <c r="AV309" i="29"/>
  <c r="AM309" i="29"/>
  <c r="AJ309" i="29"/>
  <c r="AI309" i="29"/>
  <c r="AH309" i="29"/>
  <c r="AG309" i="29"/>
  <c r="AF309" i="29"/>
  <c r="AE309" i="29"/>
  <c r="BN308" i="29"/>
  <c r="BE308" i="29"/>
  <c r="AV308" i="29"/>
  <c r="AD308" i="29" s="1"/>
  <c r="AM308" i="29"/>
  <c r="AJ308" i="29"/>
  <c r="AI308" i="29"/>
  <c r="AH308" i="29"/>
  <c r="AG308" i="29"/>
  <c r="AF308" i="29"/>
  <c r="AE308" i="29"/>
  <c r="BN307" i="29"/>
  <c r="BE307" i="29"/>
  <c r="AV307" i="29"/>
  <c r="AM307" i="29"/>
  <c r="AD307" i="29" s="1"/>
  <c r="AJ307" i="29"/>
  <c r="AI307" i="29"/>
  <c r="AH307" i="29"/>
  <c r="AG307" i="29"/>
  <c r="AF307" i="29"/>
  <c r="AE307" i="29"/>
  <c r="BN306" i="29"/>
  <c r="BE306" i="29"/>
  <c r="AV306" i="29"/>
  <c r="AM306" i="29"/>
  <c r="AJ306" i="29"/>
  <c r="AI306" i="29"/>
  <c r="AH306" i="29"/>
  <c r="AG306" i="29"/>
  <c r="AF306" i="29"/>
  <c r="AE306" i="29"/>
  <c r="BN305" i="29"/>
  <c r="BE305" i="29"/>
  <c r="AV305" i="29"/>
  <c r="AM305" i="29"/>
  <c r="AD305" i="29" s="1"/>
  <c r="AJ305" i="29"/>
  <c r="AI305" i="29"/>
  <c r="AH305" i="29"/>
  <c r="AG305" i="29"/>
  <c r="AF305" i="29"/>
  <c r="AE305" i="29"/>
  <c r="BN304" i="29"/>
  <c r="BE304" i="29"/>
  <c r="AV304" i="29"/>
  <c r="AM304" i="29"/>
  <c r="AD304" i="29" s="1"/>
  <c r="AJ304" i="29"/>
  <c r="AI304" i="29"/>
  <c r="AH304" i="29"/>
  <c r="AG304" i="29"/>
  <c r="AF304" i="29"/>
  <c r="AE304" i="29"/>
  <c r="BN303" i="29"/>
  <c r="BE303" i="29"/>
  <c r="AV303" i="29"/>
  <c r="AD303" i="29" s="1"/>
  <c r="AM303" i="29"/>
  <c r="AJ303" i="29"/>
  <c r="AI303" i="29"/>
  <c r="AH303" i="29"/>
  <c r="AG303" i="29"/>
  <c r="AF303" i="29"/>
  <c r="AE303" i="29"/>
  <c r="BN302" i="29"/>
  <c r="BE302" i="29"/>
  <c r="AV302" i="29"/>
  <c r="AM302" i="29"/>
  <c r="AD302" i="29" s="1"/>
  <c r="AJ302" i="29"/>
  <c r="AI302" i="29"/>
  <c r="AH302" i="29"/>
  <c r="AG302" i="29"/>
  <c r="AF302" i="29"/>
  <c r="AE302" i="29"/>
  <c r="BN301" i="29"/>
  <c r="BM301" i="29"/>
  <c r="BL301" i="29"/>
  <c r="BE301" i="29"/>
  <c r="BD301" i="29"/>
  <c r="BC301" i="29"/>
  <c r="AV301" i="29"/>
  <c r="AU301" i="29"/>
  <c r="AT301" i="29"/>
  <c r="AM301" i="29"/>
  <c r="AD301" i="29" s="1"/>
  <c r="AL301" i="29"/>
  <c r="AK301" i="29"/>
  <c r="AJ301" i="29"/>
  <c r="AI301" i="29"/>
  <c r="AH301" i="29"/>
  <c r="AG301" i="29"/>
  <c r="AF301" i="29"/>
  <c r="AE301" i="29"/>
  <c r="AC301" i="29"/>
  <c r="AB301" i="29"/>
  <c r="R301" i="29"/>
  <c r="M301" i="29"/>
  <c r="K301" i="29"/>
  <c r="BN300" i="29"/>
  <c r="BE300" i="29"/>
  <c r="AV300" i="29"/>
  <c r="AM300" i="29"/>
  <c r="AJ300" i="29"/>
  <c r="AI300" i="29"/>
  <c r="AH300" i="29"/>
  <c r="AG300" i="29"/>
  <c r="AF300" i="29"/>
  <c r="AE300" i="29"/>
  <c r="BN299" i="29"/>
  <c r="BE299" i="29"/>
  <c r="AV299" i="29"/>
  <c r="AM299" i="29"/>
  <c r="AJ299" i="29"/>
  <c r="AI299" i="29"/>
  <c r="AH299" i="29"/>
  <c r="AG299" i="29"/>
  <c r="AF299" i="29"/>
  <c r="AE299" i="29"/>
  <c r="AD299" i="29"/>
  <c r="BN298" i="29"/>
  <c r="BE298" i="29"/>
  <c r="AV298" i="29"/>
  <c r="AM298" i="29"/>
  <c r="AJ298" i="29"/>
  <c r="AI298" i="29"/>
  <c r="AH298" i="29"/>
  <c r="AG298" i="29"/>
  <c r="AF298" i="29"/>
  <c r="AE298" i="29"/>
  <c r="AD298" i="29"/>
  <c r="BN297" i="29"/>
  <c r="BE297" i="29"/>
  <c r="AV297" i="29"/>
  <c r="AM297" i="29"/>
  <c r="AJ297" i="29"/>
  <c r="AI297" i="29"/>
  <c r="AH297" i="29"/>
  <c r="AG297" i="29"/>
  <c r="AF297" i="29"/>
  <c r="AE297" i="29"/>
  <c r="AD297" i="29"/>
  <c r="BN296" i="29"/>
  <c r="BE296" i="29"/>
  <c r="AV296" i="29"/>
  <c r="AM296" i="29"/>
  <c r="AJ296" i="29"/>
  <c r="AI296" i="29"/>
  <c r="AH296" i="29"/>
  <c r="AG296" i="29"/>
  <c r="AF296" i="29"/>
  <c r="AE296" i="29"/>
  <c r="BN295" i="29"/>
  <c r="BE295" i="29"/>
  <c r="AV295" i="29"/>
  <c r="AD295" i="29" s="1"/>
  <c r="AM295" i="29"/>
  <c r="AJ295" i="29"/>
  <c r="AI295" i="29"/>
  <c r="AH295" i="29"/>
  <c r="AG295" i="29"/>
  <c r="AF295" i="29"/>
  <c r="AE295" i="29"/>
  <c r="BN294" i="29"/>
  <c r="BE294" i="29"/>
  <c r="AV294" i="29"/>
  <c r="AM294" i="29"/>
  <c r="AD294" i="29" s="1"/>
  <c r="AJ294" i="29"/>
  <c r="AI294" i="29"/>
  <c r="AH294" i="29"/>
  <c r="AG294" i="29"/>
  <c r="AF294" i="29"/>
  <c r="AE294" i="29"/>
  <c r="BN293" i="29"/>
  <c r="BE293" i="29"/>
  <c r="AV293" i="29"/>
  <c r="AM293" i="29"/>
  <c r="AD293" i="29" s="1"/>
  <c r="AJ293" i="29"/>
  <c r="AI293" i="29"/>
  <c r="AH293" i="29"/>
  <c r="AG293" i="29"/>
  <c r="AF293" i="29"/>
  <c r="AE293" i="29"/>
  <c r="BN292" i="29"/>
  <c r="BE292" i="29"/>
  <c r="AV292" i="29"/>
  <c r="AM292" i="29"/>
  <c r="AD292" i="29" s="1"/>
  <c r="AJ292" i="29"/>
  <c r="AI292" i="29"/>
  <c r="AH292" i="29"/>
  <c r="AG292" i="29"/>
  <c r="AF292" i="29"/>
  <c r="AE292" i="29"/>
  <c r="BN291" i="29"/>
  <c r="BE291" i="29"/>
  <c r="AV291" i="29"/>
  <c r="AM291" i="29"/>
  <c r="AD291" i="29" s="1"/>
  <c r="AJ291" i="29"/>
  <c r="AI291" i="29"/>
  <c r="AH291" i="29"/>
  <c r="AG291" i="29"/>
  <c r="AF291" i="29"/>
  <c r="AE291" i="29"/>
  <c r="BN290" i="29"/>
  <c r="BE290" i="29"/>
  <c r="AV290" i="29"/>
  <c r="AM290" i="29"/>
  <c r="AJ290" i="29"/>
  <c r="AI290" i="29"/>
  <c r="AH290" i="29"/>
  <c r="AG290" i="29"/>
  <c r="AF290" i="29"/>
  <c r="AE290" i="29"/>
  <c r="BN289" i="29"/>
  <c r="BE289" i="29"/>
  <c r="AV289" i="29"/>
  <c r="AM289" i="29"/>
  <c r="AD289" i="29" s="1"/>
  <c r="AJ289" i="29"/>
  <c r="AI289" i="29"/>
  <c r="AH289" i="29"/>
  <c r="AG289" i="29"/>
  <c r="AF289" i="29"/>
  <c r="AE289" i="29"/>
  <c r="BN288" i="29"/>
  <c r="BM288" i="29"/>
  <c r="BL288" i="29"/>
  <c r="BE288" i="29"/>
  <c r="BD288" i="29"/>
  <c r="BC288" i="29"/>
  <c r="AV288" i="29"/>
  <c r="AU288" i="29"/>
  <c r="AT288" i="29"/>
  <c r="AM288" i="29"/>
  <c r="AD288" i="29" s="1"/>
  <c r="AL288" i="29"/>
  <c r="AK288" i="29"/>
  <c r="AJ288" i="29"/>
  <c r="AI288" i="29"/>
  <c r="AH288" i="29"/>
  <c r="AG288" i="29"/>
  <c r="AF288" i="29"/>
  <c r="AE288" i="29"/>
  <c r="AC288" i="29"/>
  <c r="AB288" i="29"/>
  <c r="R288" i="29"/>
  <c r="M288" i="29"/>
  <c r="K288" i="29"/>
  <c r="BN287" i="29"/>
  <c r="BE287" i="29"/>
  <c r="AV287" i="29"/>
  <c r="AM287" i="29"/>
  <c r="AD287" i="29" s="1"/>
  <c r="AJ287" i="29"/>
  <c r="AI287" i="29"/>
  <c r="AH287" i="29"/>
  <c r="AG287" i="29"/>
  <c r="AF287" i="29"/>
  <c r="AE287" i="29"/>
  <c r="BN286" i="29"/>
  <c r="BE286" i="29"/>
  <c r="AD286" i="29" s="1"/>
  <c r="AV286" i="29"/>
  <c r="AM286" i="29"/>
  <c r="AJ286" i="29"/>
  <c r="AI286" i="29"/>
  <c r="AH286" i="29"/>
  <c r="AG286" i="29"/>
  <c r="AF286" i="29"/>
  <c r="AE286" i="29"/>
  <c r="BN285" i="29"/>
  <c r="BE285" i="29"/>
  <c r="AV285" i="29"/>
  <c r="AD285" i="29" s="1"/>
  <c r="AM285" i="29"/>
  <c r="AJ285" i="29"/>
  <c r="AI285" i="29"/>
  <c r="AH285" i="29"/>
  <c r="AG285" i="29"/>
  <c r="AF285" i="29"/>
  <c r="AE285" i="29"/>
  <c r="BN284" i="29"/>
  <c r="BE284" i="29"/>
  <c r="AV284" i="29"/>
  <c r="AM284" i="29"/>
  <c r="AD284" i="29" s="1"/>
  <c r="AJ284" i="29"/>
  <c r="AI284" i="29"/>
  <c r="AH284" i="29"/>
  <c r="AG284" i="29"/>
  <c r="AF284" i="29"/>
  <c r="AE284" i="29"/>
  <c r="BN283" i="29"/>
  <c r="BE283" i="29"/>
  <c r="AV283" i="29"/>
  <c r="AM283" i="29"/>
  <c r="AJ283" i="29"/>
  <c r="AI283" i="29"/>
  <c r="AH283" i="29"/>
  <c r="AG283" i="29"/>
  <c r="AF283" i="29"/>
  <c r="AE283" i="29"/>
  <c r="BN282" i="29"/>
  <c r="BE282" i="29"/>
  <c r="AV282" i="29"/>
  <c r="AD282" i="29" s="1"/>
  <c r="AM282" i="29"/>
  <c r="AJ282" i="29"/>
  <c r="AI282" i="29"/>
  <c r="AH282" i="29"/>
  <c r="AG282" i="29"/>
  <c r="AF282" i="29"/>
  <c r="AE282" i="29"/>
  <c r="BN281" i="29"/>
  <c r="BE281" i="29"/>
  <c r="AV281" i="29"/>
  <c r="AM281" i="29"/>
  <c r="AD281" i="29" s="1"/>
  <c r="AJ281" i="29"/>
  <c r="AI281" i="29"/>
  <c r="AH281" i="29"/>
  <c r="AG281" i="29"/>
  <c r="AF281" i="29"/>
  <c r="AE281" i="29"/>
  <c r="BN280" i="29"/>
  <c r="BE280" i="29"/>
  <c r="AV280" i="29"/>
  <c r="AM280" i="29"/>
  <c r="AD280" i="29" s="1"/>
  <c r="AJ280" i="29"/>
  <c r="AI280" i="29"/>
  <c r="AH280" i="29"/>
  <c r="AG280" i="29"/>
  <c r="AF280" i="29"/>
  <c r="AE280" i="29"/>
  <c r="BN279" i="29"/>
  <c r="BE279" i="29"/>
  <c r="AV279" i="29"/>
  <c r="AM279" i="29"/>
  <c r="AJ279" i="29"/>
  <c r="AI279" i="29"/>
  <c r="AH279" i="29"/>
  <c r="AG279" i="29"/>
  <c r="AF279" i="29"/>
  <c r="AE279" i="29"/>
  <c r="BN278" i="29"/>
  <c r="BE278" i="29"/>
  <c r="AV278" i="29"/>
  <c r="AM278" i="29"/>
  <c r="AD278" i="29" s="1"/>
  <c r="AJ278" i="29"/>
  <c r="AI278" i="29"/>
  <c r="AH278" i="29"/>
  <c r="AG278" i="29"/>
  <c r="AF278" i="29"/>
  <c r="AE278" i="29"/>
  <c r="BN277" i="29"/>
  <c r="BE277" i="29"/>
  <c r="AV277" i="29"/>
  <c r="AM277" i="29"/>
  <c r="AJ277" i="29"/>
  <c r="AI277" i="29"/>
  <c r="AH277" i="29"/>
  <c r="AG277" i="29"/>
  <c r="AF277" i="29"/>
  <c r="AE277" i="29"/>
  <c r="BN276" i="29"/>
  <c r="BE276" i="29"/>
  <c r="AV276" i="29"/>
  <c r="AM276" i="29"/>
  <c r="AD276" i="29" s="1"/>
  <c r="AJ276" i="29"/>
  <c r="AI276" i="29"/>
  <c r="AH276" i="29"/>
  <c r="AG276" i="29"/>
  <c r="AF276" i="29"/>
  <c r="AE276" i="29"/>
  <c r="BN275" i="29"/>
  <c r="BE275" i="29"/>
  <c r="AV275" i="29"/>
  <c r="AM275" i="29"/>
  <c r="AD275" i="29" s="1"/>
  <c r="AJ275" i="29"/>
  <c r="AI275" i="29"/>
  <c r="AH275" i="29"/>
  <c r="AG275" i="29"/>
  <c r="AF275" i="29"/>
  <c r="AE275" i="29"/>
  <c r="BN274" i="29"/>
  <c r="BE274" i="29"/>
  <c r="AV274" i="29"/>
  <c r="AM274" i="29"/>
  <c r="AJ274" i="29"/>
  <c r="AI274" i="29"/>
  <c r="AH274" i="29"/>
  <c r="AG274" i="29"/>
  <c r="AF274" i="29"/>
  <c r="AE274" i="29"/>
  <c r="AD274" i="29"/>
  <c r="BN273" i="29"/>
  <c r="BE273" i="29"/>
  <c r="AV273" i="29"/>
  <c r="AM273" i="29"/>
  <c r="AJ273" i="29"/>
  <c r="AI273" i="29"/>
  <c r="AH273" i="29"/>
  <c r="AG273" i="29"/>
  <c r="AF273" i="29"/>
  <c r="AE273" i="29"/>
  <c r="AD273" i="29"/>
  <c r="BN272" i="29"/>
  <c r="BE272" i="29"/>
  <c r="AV272" i="29"/>
  <c r="AM272" i="29"/>
  <c r="AJ272" i="29"/>
  <c r="AI272" i="29"/>
  <c r="AH272" i="29"/>
  <c r="AG272" i="29"/>
  <c r="AF272" i="29"/>
  <c r="AE272" i="29"/>
  <c r="AD272" i="29"/>
  <c r="BN271" i="29"/>
  <c r="BE271" i="29"/>
  <c r="AD271" i="29" s="1"/>
  <c r="AV271" i="29"/>
  <c r="AM271" i="29"/>
  <c r="AJ271" i="29"/>
  <c r="AI271" i="29"/>
  <c r="AH271" i="29"/>
  <c r="AG271" i="29"/>
  <c r="AF271" i="29"/>
  <c r="AE271" i="29"/>
  <c r="BN270" i="29"/>
  <c r="BE270" i="29"/>
  <c r="AV270" i="29"/>
  <c r="AM270" i="29"/>
  <c r="AJ270" i="29"/>
  <c r="AI270" i="29"/>
  <c r="AH270" i="29"/>
  <c r="AG270" i="29"/>
  <c r="AF270" i="29"/>
  <c r="AE270" i="29"/>
  <c r="BN269" i="29"/>
  <c r="BE269" i="29"/>
  <c r="AV269" i="29"/>
  <c r="AM269" i="29"/>
  <c r="AD269" i="29" s="1"/>
  <c r="AJ269" i="29"/>
  <c r="AI269" i="29"/>
  <c r="AH269" i="29"/>
  <c r="AG269" i="29"/>
  <c r="AF269" i="29"/>
  <c r="AE269" i="29"/>
  <c r="BN268" i="29"/>
  <c r="BE268" i="29"/>
  <c r="AV268" i="29"/>
  <c r="AM268" i="29"/>
  <c r="AD268" i="29" s="1"/>
  <c r="AJ268" i="29"/>
  <c r="AI268" i="29"/>
  <c r="AH268" i="29"/>
  <c r="AG268" i="29"/>
  <c r="AF268" i="29"/>
  <c r="AE268" i="29"/>
  <c r="BN267" i="29"/>
  <c r="BE267" i="29"/>
  <c r="AV267" i="29"/>
  <c r="AM267" i="29"/>
  <c r="AD267" i="29" s="1"/>
  <c r="AJ267" i="29"/>
  <c r="AI267" i="29"/>
  <c r="AH267" i="29"/>
  <c r="AG267" i="29"/>
  <c r="AF267" i="29"/>
  <c r="AE267" i="29"/>
  <c r="BN266" i="29"/>
  <c r="BE266" i="29"/>
  <c r="AV266" i="29"/>
  <c r="AM266" i="29"/>
  <c r="AJ266" i="29"/>
  <c r="AI266" i="29"/>
  <c r="AH266" i="29"/>
  <c r="AG266" i="29"/>
  <c r="AF266" i="29"/>
  <c r="AE266" i="29"/>
  <c r="BN265" i="29"/>
  <c r="BE265" i="29"/>
  <c r="AV265" i="29"/>
  <c r="AM265" i="29"/>
  <c r="AJ265" i="29"/>
  <c r="AI265" i="29"/>
  <c r="AH265" i="29"/>
  <c r="AG265" i="29"/>
  <c r="AF265" i="29"/>
  <c r="AE265" i="29"/>
  <c r="BN264" i="29"/>
  <c r="BE264" i="29"/>
  <c r="AV264" i="29"/>
  <c r="AM264" i="29"/>
  <c r="AJ264" i="29"/>
  <c r="AI264" i="29"/>
  <c r="AH264" i="29"/>
  <c r="AG264" i="29"/>
  <c r="AF264" i="29"/>
  <c r="AE264" i="29"/>
  <c r="BN263" i="29"/>
  <c r="BE263" i="29"/>
  <c r="AV263" i="29"/>
  <c r="AM263" i="29"/>
  <c r="AD263" i="29" s="1"/>
  <c r="AJ263" i="29"/>
  <c r="AI263" i="29"/>
  <c r="AH263" i="29"/>
  <c r="AG263" i="29"/>
  <c r="AF263" i="29"/>
  <c r="AE263" i="29"/>
  <c r="BN262" i="29"/>
  <c r="BE262" i="29"/>
  <c r="AV262" i="29"/>
  <c r="AM262" i="29"/>
  <c r="AD262" i="29" s="1"/>
  <c r="AJ262" i="29"/>
  <c r="AI262" i="29"/>
  <c r="AH262" i="29"/>
  <c r="AG262" i="29"/>
  <c r="AF262" i="29"/>
  <c r="AE262" i="29"/>
  <c r="BN261" i="29"/>
  <c r="BE261" i="29"/>
  <c r="AV261" i="29"/>
  <c r="AM261" i="29"/>
  <c r="AD261" i="29" s="1"/>
  <c r="AJ261" i="29"/>
  <c r="AI261" i="29"/>
  <c r="AH261" i="29"/>
  <c r="AG261" i="29"/>
  <c r="AF261" i="29"/>
  <c r="AE261" i="29"/>
  <c r="BN260" i="29"/>
  <c r="BE260" i="29"/>
  <c r="AV260" i="29"/>
  <c r="AM260" i="29"/>
  <c r="AJ260" i="29"/>
  <c r="AI260" i="29"/>
  <c r="AH260" i="29"/>
  <c r="AG260" i="29"/>
  <c r="AF260" i="29"/>
  <c r="AE260" i="29"/>
  <c r="AD260" i="29"/>
  <c r="BN259" i="29"/>
  <c r="BE259" i="29"/>
  <c r="AV259" i="29"/>
  <c r="AM259" i="29"/>
  <c r="AJ259" i="29"/>
  <c r="AI259" i="29"/>
  <c r="AH259" i="29"/>
  <c r="AG259" i="29"/>
  <c r="AF259" i="29"/>
  <c r="AE259" i="29"/>
  <c r="BN258" i="29"/>
  <c r="BE258" i="29"/>
  <c r="AV258" i="29"/>
  <c r="AM258" i="29"/>
  <c r="AJ258" i="29"/>
  <c r="AI258" i="29"/>
  <c r="AH258" i="29"/>
  <c r="AG258" i="29"/>
  <c r="AF258" i="29"/>
  <c r="AE258" i="29"/>
  <c r="BN257" i="29"/>
  <c r="BE257" i="29"/>
  <c r="AV257" i="29"/>
  <c r="AM257" i="29"/>
  <c r="AJ257" i="29"/>
  <c r="AI257" i="29"/>
  <c r="AH257" i="29"/>
  <c r="AG257" i="29"/>
  <c r="AF257" i="29"/>
  <c r="AE257" i="29"/>
  <c r="BN256" i="29"/>
  <c r="BE256" i="29"/>
  <c r="AV256" i="29"/>
  <c r="AM256" i="29"/>
  <c r="AJ256" i="29"/>
  <c r="AI256" i="29"/>
  <c r="AH256" i="29"/>
  <c r="AG256" i="29"/>
  <c r="AF256" i="29"/>
  <c r="AE256" i="29"/>
  <c r="BN255" i="29"/>
  <c r="BE255" i="29"/>
  <c r="AV255" i="29"/>
  <c r="AM255" i="29"/>
  <c r="AJ255" i="29"/>
  <c r="AI255" i="29"/>
  <c r="AH255" i="29"/>
  <c r="AG255" i="29"/>
  <c r="AF255" i="29"/>
  <c r="AE255" i="29"/>
  <c r="BN254" i="29"/>
  <c r="BE254" i="29"/>
  <c r="AV254" i="29"/>
  <c r="AM254" i="29"/>
  <c r="AJ254" i="29"/>
  <c r="AI254" i="29"/>
  <c r="AH254" i="29"/>
  <c r="AG254" i="29"/>
  <c r="AF254" i="29"/>
  <c r="AE254" i="29"/>
  <c r="BN253" i="29"/>
  <c r="BE253" i="29"/>
  <c r="AV253" i="29"/>
  <c r="AD253" i="29" s="1"/>
  <c r="AM253" i="29"/>
  <c r="AJ253" i="29"/>
  <c r="AI253" i="29"/>
  <c r="AH253" i="29"/>
  <c r="AG253" i="29"/>
  <c r="AF253" i="29"/>
  <c r="AE253" i="29"/>
  <c r="BN252" i="29"/>
  <c r="BE252" i="29"/>
  <c r="AV252" i="29"/>
  <c r="AM252" i="29"/>
  <c r="AJ252" i="29"/>
  <c r="AI252" i="29"/>
  <c r="AH252" i="29"/>
  <c r="AG252" i="29"/>
  <c r="AF252" i="29"/>
  <c r="AE252" i="29"/>
  <c r="BN251" i="29"/>
  <c r="BE251" i="29"/>
  <c r="AV251" i="29"/>
  <c r="AM251" i="29"/>
  <c r="AJ251" i="29"/>
  <c r="AI251" i="29"/>
  <c r="AH251" i="29"/>
  <c r="AG251" i="29"/>
  <c r="AF251" i="29"/>
  <c r="AE251" i="29"/>
  <c r="BN250" i="29"/>
  <c r="BE250" i="29"/>
  <c r="AV250" i="29"/>
  <c r="AD250" i="29" s="1"/>
  <c r="AM250" i="29"/>
  <c r="AJ250" i="29"/>
  <c r="AI250" i="29"/>
  <c r="AH250" i="29"/>
  <c r="AG250" i="29"/>
  <c r="AF250" i="29"/>
  <c r="AE250" i="29"/>
  <c r="BN249" i="29"/>
  <c r="BE249" i="29"/>
  <c r="AV249" i="29"/>
  <c r="AM249" i="29"/>
  <c r="AD249" i="29" s="1"/>
  <c r="AJ249" i="29"/>
  <c r="AI249" i="29"/>
  <c r="AH249" i="29"/>
  <c r="AG249" i="29"/>
  <c r="AF249" i="29"/>
  <c r="AE249" i="29"/>
  <c r="BN248" i="29"/>
  <c r="BE248" i="29"/>
  <c r="AV248" i="29"/>
  <c r="AM248" i="29"/>
  <c r="AJ248" i="29"/>
  <c r="AI248" i="29"/>
  <c r="AH248" i="29"/>
  <c r="AG248" i="29"/>
  <c r="AF248" i="29"/>
  <c r="AE248" i="29"/>
  <c r="AD248" i="29"/>
  <c r="BN247" i="29"/>
  <c r="BE247" i="29"/>
  <c r="AV247" i="29"/>
  <c r="AM247" i="29"/>
  <c r="AJ247" i="29"/>
  <c r="AI247" i="29"/>
  <c r="AH247" i="29"/>
  <c r="AG247" i="29"/>
  <c r="AF247" i="29"/>
  <c r="AE247" i="29"/>
  <c r="BN246" i="29"/>
  <c r="BE246" i="29"/>
  <c r="AV246" i="29"/>
  <c r="AM246" i="29"/>
  <c r="AJ246" i="29"/>
  <c r="AI246" i="29"/>
  <c r="AH246" i="29"/>
  <c r="AG246" i="29"/>
  <c r="AF246" i="29"/>
  <c r="AE246" i="29"/>
  <c r="BN245" i="29"/>
  <c r="BE245" i="29"/>
  <c r="AV245" i="29"/>
  <c r="AM245" i="29"/>
  <c r="AD245" i="29" s="1"/>
  <c r="AJ245" i="29"/>
  <c r="AI245" i="29"/>
  <c r="AH245" i="29"/>
  <c r="AG245" i="29"/>
  <c r="AF245" i="29"/>
  <c r="AE245" i="29"/>
  <c r="BN244" i="29"/>
  <c r="BM244" i="29"/>
  <c r="BL244" i="29"/>
  <c r="BE244" i="29"/>
  <c r="BD244" i="29"/>
  <c r="BC244" i="29"/>
  <c r="AV244" i="29"/>
  <c r="AU244" i="29"/>
  <c r="AT244" i="29"/>
  <c r="AM244" i="29"/>
  <c r="AD244" i="29" s="1"/>
  <c r="AL244" i="29"/>
  <c r="AK244" i="29"/>
  <c r="AJ244" i="29"/>
  <c r="AI244" i="29"/>
  <c r="AH244" i="29"/>
  <c r="AG244" i="29"/>
  <c r="AF244" i="29"/>
  <c r="AE244" i="29"/>
  <c r="AC244" i="29"/>
  <c r="AB244" i="29"/>
  <c r="R244" i="29"/>
  <c r="M244" i="29"/>
  <c r="K244" i="29"/>
  <c r="BN243" i="29"/>
  <c r="BE243" i="29"/>
  <c r="AV243" i="29"/>
  <c r="AM243" i="29"/>
  <c r="AJ243" i="29"/>
  <c r="AI243" i="29"/>
  <c r="AH243" i="29"/>
  <c r="AG243" i="29"/>
  <c r="AF243" i="29"/>
  <c r="AE243" i="29"/>
  <c r="BN242" i="29"/>
  <c r="BE242" i="29"/>
  <c r="AV242" i="29"/>
  <c r="AM242" i="29"/>
  <c r="AJ242" i="29"/>
  <c r="AI242" i="29"/>
  <c r="AH242" i="29"/>
  <c r="AG242" i="29"/>
  <c r="AF242" i="29"/>
  <c r="AE242" i="29"/>
  <c r="BN241" i="29"/>
  <c r="BE241" i="29"/>
  <c r="AV241" i="29"/>
  <c r="AM241" i="29"/>
  <c r="AJ241" i="29"/>
  <c r="AI241" i="29"/>
  <c r="AH241" i="29"/>
  <c r="AG241" i="29"/>
  <c r="AF241" i="29"/>
  <c r="AE241" i="29"/>
  <c r="BN240" i="29"/>
  <c r="BM240" i="29"/>
  <c r="BL240" i="29"/>
  <c r="BE240" i="29"/>
  <c r="BD240" i="29"/>
  <c r="BC240" i="29"/>
  <c r="AV240" i="29"/>
  <c r="AD240" i="29" s="1"/>
  <c r="AU240" i="29"/>
  <c r="AT240" i="29"/>
  <c r="AM240" i="29"/>
  <c r="AL240" i="29"/>
  <c r="AK240" i="29"/>
  <c r="AJ240" i="29"/>
  <c r="AI240" i="29"/>
  <c r="AH240" i="29"/>
  <c r="AG240" i="29"/>
  <c r="AF240" i="29"/>
  <c r="AE240" i="29"/>
  <c r="AC240" i="29"/>
  <c r="AB240" i="29"/>
  <c r="R240" i="29"/>
  <c r="M240" i="29"/>
  <c r="K240" i="29"/>
  <c r="BN239" i="29"/>
  <c r="BE239" i="29"/>
  <c r="AV239" i="29"/>
  <c r="AM239" i="29"/>
  <c r="AJ239" i="29"/>
  <c r="AI239" i="29"/>
  <c r="AH239" i="29"/>
  <c r="AG239" i="29"/>
  <c r="AF239" i="29"/>
  <c r="AE239" i="29"/>
  <c r="BN238" i="29"/>
  <c r="BE238" i="29"/>
  <c r="AV238" i="29"/>
  <c r="AM238" i="29"/>
  <c r="AJ238" i="29"/>
  <c r="AI238" i="29"/>
  <c r="AH238" i="29"/>
  <c r="AG238" i="29"/>
  <c r="AF238" i="29"/>
  <c r="AE238" i="29"/>
  <c r="BN237" i="29"/>
  <c r="BE237" i="29"/>
  <c r="AV237" i="29"/>
  <c r="AM237" i="29"/>
  <c r="AJ237" i="29"/>
  <c r="AI237" i="29"/>
  <c r="AH237" i="29"/>
  <c r="AG237" i="29"/>
  <c r="AF237" i="29"/>
  <c r="AE237" i="29"/>
  <c r="BN236" i="29"/>
  <c r="BM236" i="29"/>
  <c r="BL236" i="29"/>
  <c r="BE236" i="29"/>
  <c r="BD236" i="29"/>
  <c r="BC236" i="29"/>
  <c r="AV236" i="29"/>
  <c r="AU236" i="29"/>
  <c r="AT236" i="29"/>
  <c r="AM236" i="29"/>
  <c r="AL236" i="29"/>
  <c r="AK236" i="29"/>
  <c r="AJ236" i="29"/>
  <c r="AI236" i="29"/>
  <c r="AH236" i="29"/>
  <c r="AG236" i="29"/>
  <c r="AF236" i="29"/>
  <c r="AE236" i="29"/>
  <c r="AC236" i="29"/>
  <c r="AB236" i="29"/>
  <c r="R236" i="29"/>
  <c r="M236" i="29"/>
  <c r="K236" i="29"/>
  <c r="BN235" i="29"/>
  <c r="BE235" i="29"/>
  <c r="AV235" i="29"/>
  <c r="AM235" i="29"/>
  <c r="AD235" i="29" s="1"/>
  <c r="AJ235" i="29"/>
  <c r="AI235" i="29"/>
  <c r="AH235" i="29"/>
  <c r="AG235" i="29"/>
  <c r="AF235" i="29"/>
  <c r="AE235" i="29"/>
  <c r="BN234" i="29"/>
  <c r="BM234" i="29"/>
  <c r="BL234" i="29"/>
  <c r="BE234" i="29"/>
  <c r="BD234" i="29"/>
  <c r="BC234" i="29"/>
  <c r="AV234" i="29"/>
  <c r="AU234" i="29"/>
  <c r="AT234" i="29"/>
  <c r="AM234" i="29"/>
  <c r="AL234" i="29"/>
  <c r="AK234" i="29"/>
  <c r="AJ234" i="29"/>
  <c r="AI234" i="29"/>
  <c r="AH234" i="29"/>
  <c r="AG234" i="29"/>
  <c r="AF234" i="29"/>
  <c r="AE234" i="29"/>
  <c r="AC234" i="29"/>
  <c r="AB234" i="29"/>
  <c r="R234" i="29"/>
  <c r="M234" i="29"/>
  <c r="K234" i="29"/>
  <c r="BN233" i="29"/>
  <c r="BE233" i="29"/>
  <c r="AV233" i="29"/>
  <c r="AD233" i="29" s="1"/>
  <c r="AM233" i="29"/>
  <c r="AJ233" i="29"/>
  <c r="AI233" i="29"/>
  <c r="AH233" i="29"/>
  <c r="AG233" i="29"/>
  <c r="AF233" i="29"/>
  <c r="AE233" i="29"/>
  <c r="BN232" i="29"/>
  <c r="BE232" i="29"/>
  <c r="AV232" i="29"/>
  <c r="AM232" i="29"/>
  <c r="AD232" i="29" s="1"/>
  <c r="AJ232" i="29"/>
  <c r="AI232" i="29"/>
  <c r="AH232" i="29"/>
  <c r="AG232" i="29"/>
  <c r="AF232" i="29"/>
  <c r="AE232" i="29"/>
  <c r="BN231" i="29"/>
  <c r="BE231" i="29"/>
  <c r="AV231" i="29"/>
  <c r="AM231" i="29"/>
  <c r="AJ231" i="29"/>
  <c r="AI231" i="29"/>
  <c r="AH231" i="29"/>
  <c r="AG231" i="29"/>
  <c r="AF231" i="29"/>
  <c r="AE231" i="29"/>
  <c r="BN230" i="29"/>
  <c r="BE230" i="29"/>
  <c r="AV230" i="29"/>
  <c r="AD230" i="29" s="1"/>
  <c r="AM230" i="29"/>
  <c r="AJ230" i="29"/>
  <c r="AI230" i="29"/>
  <c r="AH230" i="29"/>
  <c r="AG230" i="29"/>
  <c r="AF230" i="29"/>
  <c r="AE230" i="29"/>
  <c r="BN229" i="29"/>
  <c r="BE229" i="29"/>
  <c r="AV229" i="29"/>
  <c r="AM229" i="29"/>
  <c r="AJ229" i="29"/>
  <c r="AI229" i="29"/>
  <c r="AH229" i="29"/>
  <c r="AG229" i="29"/>
  <c r="AF229" i="29"/>
  <c r="AE229" i="29"/>
  <c r="BN228" i="29"/>
  <c r="BE228" i="29"/>
  <c r="AV228" i="29"/>
  <c r="AM228" i="29"/>
  <c r="AJ228" i="29"/>
  <c r="AI228" i="29"/>
  <c r="AH228" i="29"/>
  <c r="AG228" i="29"/>
  <c r="AF228" i="29"/>
  <c r="AE228" i="29"/>
  <c r="BN227" i="29"/>
  <c r="BE227" i="29"/>
  <c r="AV227" i="29"/>
  <c r="AM227" i="29"/>
  <c r="AJ227" i="29"/>
  <c r="AI227" i="29"/>
  <c r="AH227" i="29"/>
  <c r="AG227" i="29"/>
  <c r="AF227" i="29"/>
  <c r="AE227" i="29"/>
  <c r="BN226" i="29"/>
  <c r="BM226" i="29"/>
  <c r="BL226" i="29"/>
  <c r="BE226" i="29"/>
  <c r="BD226" i="29"/>
  <c r="BC226" i="29"/>
  <c r="AV226" i="29"/>
  <c r="AU226" i="29"/>
  <c r="AT226" i="29"/>
  <c r="AM226" i="29"/>
  <c r="AL226" i="29"/>
  <c r="AK226" i="29"/>
  <c r="AJ226" i="29"/>
  <c r="AI226" i="29"/>
  <c r="AH226" i="29"/>
  <c r="AG226" i="29"/>
  <c r="AF226" i="29"/>
  <c r="AE226" i="29"/>
  <c r="AD226" i="29"/>
  <c r="AC226" i="29"/>
  <c r="AB226" i="29"/>
  <c r="R226" i="29"/>
  <c r="M226" i="29"/>
  <c r="K226" i="29"/>
  <c r="BN225" i="29"/>
  <c r="BE225" i="29"/>
  <c r="AV225" i="29"/>
  <c r="AM225" i="29"/>
  <c r="AJ225" i="29"/>
  <c r="AI225" i="29"/>
  <c r="AH225" i="29"/>
  <c r="AG225" i="29"/>
  <c r="AF225" i="29"/>
  <c r="AE225" i="29"/>
  <c r="BN224" i="29"/>
  <c r="BE224" i="29"/>
  <c r="AV224" i="29"/>
  <c r="AM224" i="29"/>
  <c r="AJ224" i="29"/>
  <c r="AI224" i="29"/>
  <c r="AH224" i="29"/>
  <c r="AG224" i="29"/>
  <c r="AF224" i="29"/>
  <c r="AE224" i="29"/>
  <c r="BN223" i="29"/>
  <c r="BE223" i="29"/>
  <c r="AV223" i="29"/>
  <c r="AM223" i="29"/>
  <c r="AD223" i="29" s="1"/>
  <c r="AJ223" i="29"/>
  <c r="AI223" i="29"/>
  <c r="AH223" i="29"/>
  <c r="AG223" i="29"/>
  <c r="AF223" i="29"/>
  <c r="AE223" i="29"/>
  <c r="BN222" i="29"/>
  <c r="BE222" i="29"/>
  <c r="AV222" i="29"/>
  <c r="AM222" i="29"/>
  <c r="AD222" i="29" s="1"/>
  <c r="AJ222" i="29"/>
  <c r="AI222" i="29"/>
  <c r="AH222" i="29"/>
  <c r="AG222" i="29"/>
  <c r="AF222" i="29"/>
  <c r="AE222" i="29"/>
  <c r="BN221" i="29"/>
  <c r="BE221" i="29"/>
  <c r="AV221" i="29"/>
  <c r="AM221" i="29"/>
  <c r="AJ221" i="29"/>
  <c r="AI221" i="29"/>
  <c r="AH221" i="29"/>
  <c r="AG221" i="29"/>
  <c r="AF221" i="29"/>
  <c r="AE221" i="29"/>
  <c r="AD221" i="29"/>
  <c r="BN220" i="29"/>
  <c r="BE220" i="29"/>
  <c r="AV220" i="29"/>
  <c r="AM220" i="29"/>
  <c r="AJ220" i="29"/>
  <c r="AI220" i="29"/>
  <c r="AH220" i="29"/>
  <c r="AG220" i="29"/>
  <c r="AF220" i="29"/>
  <c r="AE220" i="29"/>
  <c r="AD220" i="29"/>
  <c r="BN219" i="29"/>
  <c r="BE219" i="29"/>
  <c r="AV219" i="29"/>
  <c r="AM219" i="29"/>
  <c r="AD219" i="29" s="1"/>
  <c r="AJ219" i="29"/>
  <c r="AI219" i="29"/>
  <c r="AH219" i="29"/>
  <c r="AG219" i="29"/>
  <c r="AF219" i="29"/>
  <c r="AE219" i="29"/>
  <c r="BN218" i="29"/>
  <c r="BE218" i="29"/>
  <c r="AD218" i="29" s="1"/>
  <c r="AV218" i="29"/>
  <c r="AM218" i="29"/>
  <c r="AJ218" i="29"/>
  <c r="AI218" i="29"/>
  <c r="AH218" i="29"/>
  <c r="AG218" i="29"/>
  <c r="AF218" i="29"/>
  <c r="AE218" i="29"/>
  <c r="BN217" i="29"/>
  <c r="BE217" i="29"/>
  <c r="AV217" i="29"/>
  <c r="AM217" i="29"/>
  <c r="AJ217" i="29"/>
  <c r="AI217" i="29"/>
  <c r="AH217" i="29"/>
  <c r="AG217" i="29"/>
  <c r="AF217" i="29"/>
  <c r="AE217" i="29"/>
  <c r="BN216" i="29"/>
  <c r="BM216" i="29"/>
  <c r="BL216" i="29"/>
  <c r="BE216" i="29"/>
  <c r="BD216" i="29"/>
  <c r="BC216" i="29"/>
  <c r="AV216" i="29"/>
  <c r="AU216" i="29"/>
  <c r="AT216" i="29"/>
  <c r="AM216" i="29"/>
  <c r="AD216" i="29" s="1"/>
  <c r="AL216" i="29"/>
  <c r="AK216" i="29"/>
  <c r="AJ216" i="29"/>
  <c r="AI216" i="29"/>
  <c r="AH216" i="29"/>
  <c r="AG216" i="29"/>
  <c r="AF216" i="29"/>
  <c r="AE216" i="29"/>
  <c r="AC216" i="29"/>
  <c r="AB216" i="29"/>
  <c r="R216" i="29"/>
  <c r="M216" i="29"/>
  <c r="K216" i="29"/>
  <c r="BN215" i="29"/>
  <c r="BE215" i="29"/>
  <c r="AV215" i="29"/>
  <c r="AM215" i="29"/>
  <c r="AD215" i="29" s="1"/>
  <c r="AJ215" i="29"/>
  <c r="AI215" i="29"/>
  <c r="AH215" i="29"/>
  <c r="AG215" i="29"/>
  <c r="AF215" i="29"/>
  <c r="AE215" i="29"/>
  <c r="BN214" i="29"/>
  <c r="BE214" i="29"/>
  <c r="AV214" i="29"/>
  <c r="AM214" i="29"/>
  <c r="AJ214" i="29"/>
  <c r="AI214" i="29"/>
  <c r="AH214" i="29"/>
  <c r="AG214" i="29"/>
  <c r="AF214" i="29"/>
  <c r="BN213" i="29"/>
  <c r="BE213" i="29"/>
  <c r="AV213" i="29"/>
  <c r="AM213" i="29"/>
  <c r="AD213" i="29" s="1"/>
  <c r="AJ213" i="29"/>
  <c r="AI213" i="29"/>
  <c r="AH213" i="29"/>
  <c r="AG213" i="29"/>
  <c r="AF213" i="29"/>
  <c r="BN212" i="29"/>
  <c r="BE212" i="29"/>
  <c r="AV212" i="29"/>
  <c r="AM212" i="29"/>
  <c r="AJ212" i="29"/>
  <c r="AI212" i="29"/>
  <c r="AH212" i="29"/>
  <c r="AG212" i="29"/>
  <c r="AF212" i="29"/>
  <c r="BN211" i="29"/>
  <c r="BE211" i="29"/>
  <c r="AV211" i="29"/>
  <c r="AM211" i="29"/>
  <c r="AJ211" i="29"/>
  <c r="AI211" i="29"/>
  <c r="AH211" i="29"/>
  <c r="AG211" i="29"/>
  <c r="AF211" i="29"/>
  <c r="AE211" i="29"/>
  <c r="AD211" i="29"/>
  <c r="BN210" i="29"/>
  <c r="BE210" i="29"/>
  <c r="AV210" i="29"/>
  <c r="AM210" i="29"/>
  <c r="AJ210" i="29"/>
  <c r="AI210" i="29"/>
  <c r="AH210" i="29"/>
  <c r="AG210" i="29"/>
  <c r="AF210" i="29"/>
  <c r="AE210" i="29"/>
  <c r="AD210" i="29"/>
  <c r="BN209" i="29"/>
  <c r="BE209" i="29"/>
  <c r="AV209" i="29"/>
  <c r="AM209" i="29"/>
  <c r="AD209" i="29" s="1"/>
  <c r="AJ209" i="29"/>
  <c r="AI209" i="29"/>
  <c r="AH209" i="29"/>
  <c r="AG209" i="29"/>
  <c r="AF209" i="29"/>
  <c r="AE209" i="29"/>
  <c r="BN208" i="29"/>
  <c r="BE208" i="29"/>
  <c r="AD208" i="29" s="1"/>
  <c r="AV208" i="29"/>
  <c r="AM208" i="29"/>
  <c r="AJ208" i="29"/>
  <c r="AI208" i="29"/>
  <c r="AH208" i="29"/>
  <c r="AG208" i="29"/>
  <c r="AF208" i="29"/>
  <c r="AE208" i="29"/>
  <c r="BN207" i="29"/>
  <c r="BE207" i="29"/>
  <c r="AV207" i="29"/>
  <c r="AM207" i="29"/>
  <c r="AD207" i="29" s="1"/>
  <c r="AJ207" i="29"/>
  <c r="AI207" i="29"/>
  <c r="AH207" i="29"/>
  <c r="AG207" i="29"/>
  <c r="AF207" i="29"/>
  <c r="AE207" i="29"/>
  <c r="BN206" i="29"/>
  <c r="BE206" i="29"/>
  <c r="AV206" i="29"/>
  <c r="AM206" i="29"/>
  <c r="AJ206" i="29"/>
  <c r="AI206" i="29"/>
  <c r="AH206" i="29"/>
  <c r="AG206" i="29"/>
  <c r="AF206" i="29"/>
  <c r="AE206" i="29"/>
  <c r="BN205" i="29"/>
  <c r="BE205" i="29"/>
  <c r="AV205" i="29"/>
  <c r="AM205" i="29"/>
  <c r="AJ205" i="29"/>
  <c r="AI205" i="29"/>
  <c r="AH205" i="29"/>
  <c r="AG205" i="29"/>
  <c r="AF205" i="29"/>
  <c r="AE205" i="29"/>
  <c r="BN204" i="29"/>
  <c r="BM204" i="29"/>
  <c r="BL204" i="29"/>
  <c r="BE204" i="29"/>
  <c r="BD204" i="29"/>
  <c r="BC204" i="29"/>
  <c r="AV204" i="29"/>
  <c r="AU204" i="29"/>
  <c r="AT204" i="29"/>
  <c r="AM204" i="29"/>
  <c r="AL204" i="29"/>
  <c r="AK204" i="29"/>
  <c r="AJ204" i="29"/>
  <c r="AI204" i="29"/>
  <c r="AH204" i="29"/>
  <c r="AG204" i="29"/>
  <c r="AF204" i="29"/>
  <c r="AE204" i="29"/>
  <c r="AC204" i="29"/>
  <c r="AB204" i="29"/>
  <c r="R204" i="29"/>
  <c r="M204" i="29"/>
  <c r="K204" i="29"/>
  <c r="BN203" i="29"/>
  <c r="BE203" i="29"/>
  <c r="AV203" i="29"/>
  <c r="AM203" i="29"/>
  <c r="AJ203" i="29"/>
  <c r="AI203" i="29"/>
  <c r="AH203" i="29"/>
  <c r="AG203" i="29"/>
  <c r="AF203" i="29"/>
  <c r="AE203" i="29"/>
  <c r="BN202" i="29"/>
  <c r="BE202" i="29"/>
  <c r="AV202" i="29"/>
  <c r="AM202" i="29"/>
  <c r="AJ202" i="29"/>
  <c r="AI202" i="29"/>
  <c r="AH202" i="29"/>
  <c r="AG202" i="29"/>
  <c r="AF202" i="29"/>
  <c r="AE202" i="29"/>
  <c r="BN201" i="29"/>
  <c r="BE201" i="29"/>
  <c r="AV201" i="29"/>
  <c r="AD201" i="29" s="1"/>
  <c r="AM201" i="29"/>
  <c r="AJ201" i="29"/>
  <c r="AI201" i="29"/>
  <c r="AH201" i="29"/>
  <c r="AG201" i="29"/>
  <c r="AF201" i="29"/>
  <c r="AE201" i="29"/>
  <c r="BN197" i="29"/>
  <c r="BM197" i="29"/>
  <c r="BL197" i="29"/>
  <c r="BE197" i="29"/>
  <c r="BD197" i="29"/>
  <c r="BC197" i="29"/>
  <c r="AV197" i="29"/>
  <c r="AU197" i="29"/>
  <c r="AT197" i="29"/>
  <c r="AM197" i="29"/>
  <c r="AL197" i="29"/>
  <c r="AK197" i="29"/>
  <c r="AJ197" i="29"/>
  <c r="AI197" i="29"/>
  <c r="AH197" i="29"/>
  <c r="AG197" i="29"/>
  <c r="AF197" i="29"/>
  <c r="AE197" i="29"/>
  <c r="AC197" i="29"/>
  <c r="AB197" i="29"/>
  <c r="R197" i="29"/>
  <c r="M197" i="29"/>
  <c r="K197" i="29"/>
  <c r="BN196" i="29"/>
  <c r="BE196" i="29"/>
  <c r="AV196" i="29"/>
  <c r="AM196" i="29"/>
  <c r="AJ196" i="29"/>
  <c r="AI196" i="29"/>
  <c r="AH196" i="29"/>
  <c r="AG196" i="29"/>
  <c r="AF196" i="29"/>
  <c r="AE196" i="29"/>
  <c r="BN195" i="29"/>
  <c r="BE195" i="29"/>
  <c r="AV195" i="29"/>
  <c r="AM195" i="29"/>
  <c r="AJ195" i="29"/>
  <c r="AI195" i="29"/>
  <c r="AH195" i="29"/>
  <c r="AG195" i="29"/>
  <c r="AF195" i="29"/>
  <c r="AE195" i="29"/>
  <c r="AJ194" i="29"/>
  <c r="AI194" i="29"/>
  <c r="AH194" i="29"/>
  <c r="AG194" i="29"/>
  <c r="AF194" i="29"/>
  <c r="AE194" i="29"/>
  <c r="AD194" i="29"/>
  <c r="AJ193" i="29"/>
  <c r="AI193" i="29"/>
  <c r="AH193" i="29"/>
  <c r="AG193" i="29"/>
  <c r="AF193" i="29"/>
  <c r="AE193" i="29"/>
  <c r="AD193" i="29"/>
  <c r="AJ192" i="29"/>
  <c r="AI192" i="29"/>
  <c r="AH192" i="29"/>
  <c r="AG192" i="29"/>
  <c r="AF192" i="29"/>
  <c r="AE192" i="29"/>
  <c r="AD192" i="29"/>
  <c r="AJ191" i="29"/>
  <c r="AI191" i="29"/>
  <c r="AH191" i="29"/>
  <c r="AG191" i="29"/>
  <c r="AF191" i="29"/>
  <c r="AE191" i="29"/>
  <c r="AD191" i="29"/>
  <c r="AJ190" i="29"/>
  <c r="AI190" i="29"/>
  <c r="AH190" i="29"/>
  <c r="AG190" i="29"/>
  <c r="AF190" i="29"/>
  <c r="AE190" i="29"/>
  <c r="AD190" i="29"/>
  <c r="AJ189" i="29"/>
  <c r="AI189" i="29"/>
  <c r="AH189" i="29"/>
  <c r="AG189" i="29"/>
  <c r="AF189" i="29"/>
  <c r="AE189" i="29"/>
  <c r="AD189" i="29"/>
  <c r="BN188" i="29"/>
  <c r="BE188" i="29"/>
  <c r="AV188" i="29"/>
  <c r="AM188" i="29"/>
  <c r="AD188" i="29" s="1"/>
  <c r="AJ188" i="29"/>
  <c r="AI188" i="29"/>
  <c r="AH188" i="29"/>
  <c r="AG188" i="29"/>
  <c r="AF188" i="29"/>
  <c r="AE188" i="29"/>
  <c r="BN187" i="29"/>
  <c r="BM187" i="29"/>
  <c r="BL187" i="29"/>
  <c r="BE187" i="29"/>
  <c r="AD187" i="29" s="1"/>
  <c r="BD187" i="29"/>
  <c r="BC187" i="29"/>
  <c r="AV187" i="29"/>
  <c r="AU187" i="29"/>
  <c r="AT187" i="29"/>
  <c r="AM187" i="29"/>
  <c r="AL187" i="29"/>
  <c r="AK187" i="29"/>
  <c r="AJ187" i="29"/>
  <c r="AI187" i="29"/>
  <c r="AH187" i="29"/>
  <c r="AG187" i="29"/>
  <c r="AF187" i="29"/>
  <c r="AE187" i="29"/>
  <c r="AC187" i="29"/>
  <c r="AB187" i="29"/>
  <c r="R187" i="29"/>
  <c r="M187" i="29"/>
  <c r="K187" i="29"/>
  <c r="BN186" i="29"/>
  <c r="BE186" i="29"/>
  <c r="AV186" i="29"/>
  <c r="AM186" i="29"/>
  <c r="AD186" i="29" s="1"/>
  <c r="AJ186" i="29"/>
  <c r="AI186" i="29"/>
  <c r="AH186" i="29"/>
  <c r="AG186" i="29"/>
  <c r="AF186" i="29"/>
  <c r="AE186" i="29"/>
  <c r="BN185" i="29"/>
  <c r="BE185" i="29"/>
  <c r="AV185" i="29"/>
  <c r="AM185" i="29"/>
  <c r="AJ185" i="29"/>
  <c r="AI185" i="29"/>
  <c r="AH185" i="29"/>
  <c r="AG185" i="29"/>
  <c r="AF185" i="29"/>
  <c r="AE185" i="29"/>
  <c r="BN184" i="29"/>
  <c r="BE184" i="29"/>
  <c r="AV184" i="29"/>
  <c r="AM184" i="29"/>
  <c r="AJ184" i="29"/>
  <c r="AI184" i="29"/>
  <c r="AH184" i="29"/>
  <c r="AG184" i="29"/>
  <c r="AF184" i="29"/>
  <c r="AE184" i="29"/>
  <c r="BN183" i="29"/>
  <c r="BE183" i="29"/>
  <c r="AV183" i="29"/>
  <c r="AM183" i="29"/>
  <c r="AD183" i="29" s="1"/>
  <c r="AJ183" i="29"/>
  <c r="AI183" i="29"/>
  <c r="AH183" i="29"/>
  <c r="AG183" i="29"/>
  <c r="AF183" i="29"/>
  <c r="AE183" i="29"/>
  <c r="BN182" i="29"/>
  <c r="BE182" i="29"/>
  <c r="AV182" i="29"/>
  <c r="AM182" i="29"/>
  <c r="AJ182" i="29"/>
  <c r="AI182" i="29"/>
  <c r="AH182" i="29"/>
  <c r="AG182" i="29"/>
  <c r="AF182" i="29"/>
  <c r="AE182" i="29"/>
  <c r="BN181" i="29"/>
  <c r="BE181" i="29"/>
  <c r="AD181" i="29" s="1"/>
  <c r="AV181" i="29"/>
  <c r="AM181" i="29"/>
  <c r="AJ181" i="29"/>
  <c r="AI181" i="29"/>
  <c r="AH181" i="29"/>
  <c r="AG181" i="29"/>
  <c r="AF181" i="29"/>
  <c r="AE181" i="29"/>
  <c r="BN180" i="29"/>
  <c r="BE180" i="29"/>
  <c r="AV180" i="29"/>
  <c r="AM180" i="29"/>
  <c r="AJ180" i="29"/>
  <c r="AI180" i="29"/>
  <c r="AH180" i="29"/>
  <c r="AG180" i="29"/>
  <c r="AF180" i="29"/>
  <c r="AE180" i="29"/>
  <c r="AD180" i="29"/>
  <c r="BN179" i="29"/>
  <c r="BE179" i="29"/>
  <c r="AV179" i="29"/>
  <c r="AM179" i="29"/>
  <c r="AD179" i="29" s="1"/>
  <c r="AJ179" i="29"/>
  <c r="AI179" i="29"/>
  <c r="AH179" i="29"/>
  <c r="AG179" i="29"/>
  <c r="AF179" i="29"/>
  <c r="AE179" i="29"/>
  <c r="BN178" i="29"/>
  <c r="BE178" i="29"/>
  <c r="AD178" i="29" s="1"/>
  <c r="AV178" i="29"/>
  <c r="AM178" i="29"/>
  <c r="AJ178" i="29"/>
  <c r="AI178" i="29"/>
  <c r="AH178" i="29"/>
  <c r="AG178" i="29"/>
  <c r="AF178" i="29"/>
  <c r="AE178" i="29"/>
  <c r="BN177" i="29"/>
  <c r="BE177" i="29"/>
  <c r="AV177" i="29"/>
  <c r="AM177" i="29"/>
  <c r="AD177" i="29" s="1"/>
  <c r="AJ177" i="29"/>
  <c r="AI177" i="29"/>
  <c r="AH177" i="29"/>
  <c r="AG177" i="29"/>
  <c r="AF177" i="29"/>
  <c r="AE177" i="29"/>
  <c r="BN176" i="29"/>
  <c r="BE176" i="29"/>
  <c r="AV176" i="29"/>
  <c r="AM176" i="29"/>
  <c r="AJ176" i="29"/>
  <c r="AI176" i="29"/>
  <c r="AH176" i="29"/>
  <c r="AG176" i="29"/>
  <c r="AF176" i="29"/>
  <c r="AE176" i="29"/>
  <c r="BN175" i="29"/>
  <c r="BE175" i="29"/>
  <c r="AV175" i="29"/>
  <c r="AM175" i="29"/>
  <c r="AD175" i="29" s="1"/>
  <c r="AJ175" i="29"/>
  <c r="AI175" i="29"/>
  <c r="AH175" i="29"/>
  <c r="AG175" i="29"/>
  <c r="AF175" i="29"/>
  <c r="AE175" i="29"/>
  <c r="BN174" i="29"/>
  <c r="BE174" i="29"/>
  <c r="AV174" i="29"/>
  <c r="AM174" i="29"/>
  <c r="AD174" i="29" s="1"/>
  <c r="AJ174" i="29"/>
  <c r="AI174" i="29"/>
  <c r="AH174" i="29"/>
  <c r="AG174" i="29"/>
  <c r="AF174" i="29"/>
  <c r="AE174" i="29"/>
  <c r="BN173" i="29"/>
  <c r="BM173" i="29"/>
  <c r="BL173" i="29"/>
  <c r="BE173" i="29"/>
  <c r="BD173" i="29"/>
  <c r="BC173" i="29"/>
  <c r="AV173" i="29"/>
  <c r="AU173" i="29"/>
  <c r="AT173" i="29"/>
  <c r="AM173" i="29"/>
  <c r="AL173" i="29"/>
  <c r="AK173" i="29"/>
  <c r="AJ173" i="29"/>
  <c r="AI173" i="29"/>
  <c r="AH173" i="29"/>
  <c r="AG173" i="29"/>
  <c r="AF173" i="29"/>
  <c r="AE173" i="29"/>
  <c r="AD173" i="29"/>
  <c r="AC173" i="29"/>
  <c r="AB173" i="29"/>
  <c r="R173" i="29"/>
  <c r="M173" i="29"/>
  <c r="K173" i="29"/>
  <c r="BN172" i="29"/>
  <c r="BE172" i="29"/>
  <c r="AV172" i="29"/>
  <c r="AM172" i="29"/>
  <c r="AD172" i="29" s="1"/>
  <c r="AJ172" i="29"/>
  <c r="AI172" i="29"/>
  <c r="AH172" i="29"/>
  <c r="AG172" i="29"/>
  <c r="AF172" i="29"/>
  <c r="AE172" i="29"/>
  <c r="BN171" i="29"/>
  <c r="BE171" i="29"/>
  <c r="AV171" i="29"/>
  <c r="AM171" i="29"/>
  <c r="AJ171" i="29"/>
  <c r="AI171" i="29"/>
  <c r="AH171" i="29"/>
  <c r="AG171" i="29"/>
  <c r="AF171" i="29"/>
  <c r="AE171" i="29"/>
  <c r="BN170" i="29"/>
  <c r="BE170" i="29"/>
  <c r="AV170" i="29"/>
  <c r="AM170" i="29"/>
  <c r="AD170" i="29" s="1"/>
  <c r="AJ170" i="29"/>
  <c r="AI170" i="29"/>
  <c r="AH170" i="29"/>
  <c r="AG170" i="29"/>
  <c r="AF170" i="29"/>
  <c r="AE170" i="29"/>
  <c r="BN169" i="29"/>
  <c r="BE169" i="29"/>
  <c r="AV169" i="29"/>
  <c r="AM169" i="29"/>
  <c r="AD169" i="29" s="1"/>
  <c r="AJ169" i="29"/>
  <c r="AI169" i="29"/>
  <c r="AH169" i="29"/>
  <c r="AG169" i="29"/>
  <c r="AF169" i="29"/>
  <c r="AE169" i="29"/>
  <c r="BN168" i="29"/>
  <c r="BE168" i="29"/>
  <c r="AV168" i="29"/>
  <c r="AM168" i="29"/>
  <c r="AD168" i="29" s="1"/>
  <c r="AJ168" i="29"/>
  <c r="AI168" i="29"/>
  <c r="AH168" i="29"/>
  <c r="AG168" i="29"/>
  <c r="AF168" i="29"/>
  <c r="AE168" i="29"/>
  <c r="BN167" i="29"/>
  <c r="BE167" i="29"/>
  <c r="AV167" i="29"/>
  <c r="AM167" i="29"/>
  <c r="AJ167" i="29"/>
  <c r="AI167" i="29"/>
  <c r="AH167" i="29"/>
  <c r="AG167" i="29"/>
  <c r="AF167" i="29"/>
  <c r="AE167" i="29"/>
  <c r="AD167" i="29"/>
  <c r="BN166" i="29"/>
  <c r="BE166" i="29"/>
  <c r="AV166" i="29"/>
  <c r="AM166" i="29"/>
  <c r="AD166" i="29" s="1"/>
  <c r="AJ166" i="29"/>
  <c r="AI166" i="29"/>
  <c r="AH166" i="29"/>
  <c r="AG166" i="29"/>
  <c r="AF166" i="29"/>
  <c r="AE166" i="29"/>
  <c r="BN165" i="29"/>
  <c r="BE165" i="29"/>
  <c r="AV165" i="29"/>
  <c r="AM165" i="29"/>
  <c r="AJ165" i="29"/>
  <c r="AI165" i="29"/>
  <c r="AH165" i="29"/>
  <c r="AG165" i="29"/>
  <c r="AF165" i="29"/>
  <c r="AE165" i="29"/>
  <c r="BN164" i="29"/>
  <c r="BE164" i="29"/>
  <c r="AV164" i="29"/>
  <c r="AD164" i="29" s="1"/>
  <c r="AM164" i="29"/>
  <c r="AJ164" i="29"/>
  <c r="AI164" i="29"/>
  <c r="AH164" i="29"/>
  <c r="AG164" i="29"/>
  <c r="AF164" i="29"/>
  <c r="AE164" i="29"/>
  <c r="BN163" i="29"/>
  <c r="BE163" i="29"/>
  <c r="AV163" i="29"/>
  <c r="AM163" i="29"/>
  <c r="AJ163" i="29"/>
  <c r="AI163" i="29"/>
  <c r="AH163" i="29"/>
  <c r="AG163" i="29"/>
  <c r="AF163" i="29"/>
  <c r="AE163" i="29"/>
  <c r="BN162" i="29"/>
  <c r="BE162" i="29"/>
  <c r="AV162" i="29"/>
  <c r="AM162" i="29"/>
  <c r="AD162" i="29" s="1"/>
  <c r="AJ162" i="29"/>
  <c r="AI162" i="29"/>
  <c r="AH162" i="29"/>
  <c r="AG162" i="29"/>
  <c r="AF162" i="29"/>
  <c r="AE162" i="29"/>
  <c r="BN161" i="29"/>
  <c r="BE161" i="29"/>
  <c r="AV161" i="29"/>
  <c r="AM161" i="29"/>
  <c r="AD161" i="29" s="1"/>
  <c r="AJ161" i="29"/>
  <c r="AI161" i="29"/>
  <c r="AH161" i="29"/>
  <c r="AG161" i="29"/>
  <c r="AF161" i="29"/>
  <c r="AE161" i="29"/>
  <c r="BN160" i="29"/>
  <c r="BM160" i="29"/>
  <c r="BL160" i="29"/>
  <c r="BE160" i="29"/>
  <c r="BD160" i="29"/>
  <c r="BC160" i="29"/>
  <c r="AV160" i="29"/>
  <c r="AU160" i="29"/>
  <c r="AT160" i="29"/>
  <c r="AM160" i="29"/>
  <c r="AL160" i="29"/>
  <c r="AK160" i="29"/>
  <c r="AJ160" i="29"/>
  <c r="AI160" i="29"/>
  <c r="AH160" i="29"/>
  <c r="AG160" i="29"/>
  <c r="AF160" i="29"/>
  <c r="AE160" i="29"/>
  <c r="AD160" i="29"/>
  <c r="AC160" i="29"/>
  <c r="AB160" i="29"/>
  <c r="R160" i="29"/>
  <c r="M160" i="29"/>
  <c r="K160" i="29"/>
  <c r="BN159" i="29"/>
  <c r="BE159" i="29"/>
  <c r="AV159" i="29"/>
  <c r="AM159" i="29"/>
  <c r="AD159" i="29" s="1"/>
  <c r="AJ159" i="29"/>
  <c r="AI159" i="29"/>
  <c r="AH159" i="29"/>
  <c r="AG159" i="29"/>
  <c r="AF159" i="29"/>
  <c r="AE159" i="29"/>
  <c r="BN158" i="29"/>
  <c r="BE158" i="29"/>
  <c r="AV158" i="29"/>
  <c r="AM158" i="29"/>
  <c r="AJ158" i="29"/>
  <c r="AI158" i="29"/>
  <c r="AH158" i="29"/>
  <c r="AG158" i="29"/>
  <c r="AF158" i="29"/>
  <c r="AE158" i="29"/>
  <c r="BN157" i="29"/>
  <c r="BE157" i="29"/>
  <c r="AV157" i="29"/>
  <c r="AM157" i="29"/>
  <c r="AD157" i="29" s="1"/>
  <c r="AJ157" i="29"/>
  <c r="AI157" i="29"/>
  <c r="AH157" i="29"/>
  <c r="AG157" i="29"/>
  <c r="AF157" i="29"/>
  <c r="AE157" i="29"/>
  <c r="BN156" i="29"/>
  <c r="BE156" i="29"/>
  <c r="AV156" i="29"/>
  <c r="AM156" i="29"/>
  <c r="AJ156" i="29"/>
  <c r="AI156" i="29"/>
  <c r="AH156" i="29"/>
  <c r="AG156" i="29"/>
  <c r="AF156" i="29"/>
  <c r="AE156" i="29"/>
  <c r="BN155" i="29"/>
  <c r="BE155" i="29"/>
  <c r="AV155" i="29"/>
  <c r="AM155" i="29"/>
  <c r="AJ155" i="29"/>
  <c r="AI155" i="29"/>
  <c r="AH155" i="29"/>
  <c r="AG155" i="29"/>
  <c r="AF155" i="29"/>
  <c r="AE155" i="29"/>
  <c r="AD155" i="29"/>
  <c r="BN154" i="29"/>
  <c r="BE154" i="29"/>
  <c r="AV154" i="29"/>
  <c r="AM154" i="29"/>
  <c r="AJ154" i="29"/>
  <c r="AI154" i="29"/>
  <c r="AH154" i="29"/>
  <c r="AG154" i="29"/>
  <c r="AF154" i="29"/>
  <c r="AE154" i="29"/>
  <c r="AD154" i="29"/>
  <c r="BN153" i="29"/>
  <c r="BE153" i="29"/>
  <c r="AV153" i="29"/>
  <c r="AM153" i="29"/>
  <c r="AJ153" i="29"/>
  <c r="AI153" i="29"/>
  <c r="AH153" i="29"/>
  <c r="AG153" i="29"/>
  <c r="AF153" i="29"/>
  <c r="AE153" i="29"/>
  <c r="AD153" i="29"/>
  <c r="BN152" i="29"/>
  <c r="BE152" i="29"/>
  <c r="AD152" i="29" s="1"/>
  <c r="AV152" i="29"/>
  <c r="AM152" i="29"/>
  <c r="AJ152" i="29"/>
  <c r="AI152" i="29"/>
  <c r="AH152" i="29"/>
  <c r="AG152" i="29"/>
  <c r="AF152" i="29"/>
  <c r="AE152" i="29"/>
  <c r="BN151" i="29"/>
  <c r="BE151" i="29"/>
  <c r="AV151" i="29"/>
  <c r="AM151" i="29"/>
  <c r="AJ151" i="29"/>
  <c r="AI151" i="29"/>
  <c r="AH151" i="29"/>
  <c r="AG151" i="29"/>
  <c r="AF151" i="29"/>
  <c r="AE151" i="29"/>
  <c r="BN150" i="29"/>
  <c r="BE150" i="29"/>
  <c r="AV150" i="29"/>
  <c r="AM150" i="29"/>
  <c r="AD150" i="29" s="1"/>
  <c r="AJ150" i="29"/>
  <c r="AI150" i="29"/>
  <c r="AH150" i="29"/>
  <c r="AG150" i="29"/>
  <c r="AF150" i="29"/>
  <c r="AE150" i="29"/>
  <c r="BN149" i="29"/>
  <c r="BE149" i="29"/>
  <c r="AV149" i="29"/>
  <c r="AM149" i="29"/>
  <c r="AJ149" i="29"/>
  <c r="AI149" i="29"/>
  <c r="AH149" i="29"/>
  <c r="AG149" i="29"/>
  <c r="AF149" i="29"/>
  <c r="AE149" i="29"/>
  <c r="BN148" i="29"/>
  <c r="BE148" i="29"/>
  <c r="AV148" i="29"/>
  <c r="AM148" i="29"/>
  <c r="AJ148" i="29"/>
  <c r="AI148" i="29"/>
  <c r="AH148" i="29"/>
  <c r="AG148" i="29"/>
  <c r="AF148" i="29"/>
  <c r="AE148" i="29"/>
  <c r="BN147" i="29"/>
  <c r="BE147" i="29"/>
  <c r="AV147" i="29"/>
  <c r="AM147" i="29"/>
  <c r="AD147" i="29" s="1"/>
  <c r="AJ147" i="29"/>
  <c r="AI147" i="29"/>
  <c r="AH147" i="29"/>
  <c r="AG147" i="29"/>
  <c r="AF147" i="29"/>
  <c r="AE147" i="29"/>
  <c r="BN146" i="29"/>
  <c r="BE146" i="29"/>
  <c r="AV146" i="29"/>
  <c r="AM146" i="29"/>
  <c r="AJ146" i="29"/>
  <c r="AI146" i="29"/>
  <c r="AH146" i="29"/>
  <c r="AG146" i="29"/>
  <c r="AF146" i="29"/>
  <c r="AE146" i="29"/>
  <c r="BN145" i="29"/>
  <c r="BE145" i="29"/>
  <c r="AV145" i="29"/>
  <c r="AM145" i="29"/>
  <c r="AD145" i="29" s="1"/>
  <c r="AJ145" i="29"/>
  <c r="AI145" i="29"/>
  <c r="AH145" i="29"/>
  <c r="AG145" i="29"/>
  <c r="AF145" i="29"/>
  <c r="AE145" i="29"/>
  <c r="BN144" i="29"/>
  <c r="BE144" i="29"/>
  <c r="AV144" i="29"/>
  <c r="AM144" i="29"/>
  <c r="AD144" i="29" s="1"/>
  <c r="AJ144" i="29"/>
  <c r="AI144" i="29"/>
  <c r="AH144" i="29"/>
  <c r="AG144" i="29"/>
  <c r="AF144" i="29"/>
  <c r="AE144" i="29"/>
  <c r="BN143" i="29"/>
  <c r="BE143" i="29"/>
  <c r="AV143" i="29"/>
  <c r="AM143" i="29"/>
  <c r="AD143" i="29" s="1"/>
  <c r="AJ143" i="29"/>
  <c r="AI143" i="29"/>
  <c r="AH143" i="29"/>
  <c r="AG143" i="29"/>
  <c r="AF143" i="29"/>
  <c r="AE143" i="29"/>
  <c r="BN142" i="29"/>
  <c r="BE142" i="29"/>
  <c r="AV142" i="29"/>
  <c r="AM142" i="29"/>
  <c r="AJ142" i="29"/>
  <c r="AI142" i="29"/>
  <c r="AH142" i="29"/>
  <c r="AG142" i="29"/>
  <c r="AF142" i="29"/>
  <c r="AE142" i="29"/>
  <c r="AD142" i="29"/>
  <c r="BN141" i="29"/>
  <c r="BE141" i="29"/>
  <c r="AV141" i="29"/>
  <c r="AM141" i="29"/>
  <c r="AD141" i="29" s="1"/>
  <c r="AJ141" i="29"/>
  <c r="AI141" i="29"/>
  <c r="AH141" i="29"/>
  <c r="AG141" i="29"/>
  <c r="AF141" i="29"/>
  <c r="AE141" i="29"/>
  <c r="BN140" i="29"/>
  <c r="BM140" i="29"/>
  <c r="BL140" i="29"/>
  <c r="BE140" i="29"/>
  <c r="BD140" i="29"/>
  <c r="BC140" i="29"/>
  <c r="AV140" i="29"/>
  <c r="AU140" i="29"/>
  <c r="AT140" i="29"/>
  <c r="AM140" i="29"/>
  <c r="AD140" i="29" s="1"/>
  <c r="AL140" i="29"/>
  <c r="AK140" i="29"/>
  <c r="AJ140" i="29"/>
  <c r="AI140" i="29"/>
  <c r="AH140" i="29"/>
  <c r="AG140" i="29"/>
  <c r="AF140" i="29"/>
  <c r="AE140" i="29"/>
  <c r="AC140" i="29"/>
  <c r="AB140" i="29"/>
  <c r="R140" i="29"/>
  <c r="M140" i="29"/>
  <c r="K140" i="29"/>
  <c r="BN139" i="29"/>
  <c r="BE139" i="29"/>
  <c r="AV139" i="29"/>
  <c r="AM139" i="29"/>
  <c r="AJ139" i="29"/>
  <c r="AI139" i="29"/>
  <c r="AH139" i="29"/>
  <c r="AG139" i="29"/>
  <c r="AF139" i="29"/>
  <c r="BN138" i="29"/>
  <c r="BE138" i="29"/>
  <c r="AV138" i="29"/>
  <c r="AM138" i="29"/>
  <c r="AJ138" i="29"/>
  <c r="AI138" i="29"/>
  <c r="AH138" i="29"/>
  <c r="AG138" i="29"/>
  <c r="AF138" i="29"/>
  <c r="BN137" i="29"/>
  <c r="BE137" i="29"/>
  <c r="AV137" i="29"/>
  <c r="AM137" i="29"/>
  <c r="AD137" i="29" s="1"/>
  <c r="AJ137" i="29"/>
  <c r="AI137" i="29"/>
  <c r="AH137" i="29"/>
  <c r="AG137" i="29"/>
  <c r="AF137" i="29"/>
  <c r="BN136" i="29"/>
  <c r="BE136" i="29"/>
  <c r="AV136" i="29"/>
  <c r="AM136" i="29"/>
  <c r="AD136" i="29" s="1"/>
  <c r="AJ136" i="29"/>
  <c r="AI136" i="29"/>
  <c r="AH136" i="29"/>
  <c r="AG136" i="29"/>
  <c r="AF136" i="29"/>
  <c r="BN135" i="29"/>
  <c r="BE135" i="29"/>
  <c r="AV135" i="29"/>
  <c r="AM135" i="29"/>
  <c r="AJ135" i="29"/>
  <c r="AI135" i="29"/>
  <c r="AH135" i="29"/>
  <c r="AG135" i="29"/>
  <c r="AF135" i="29"/>
  <c r="AD135" i="29"/>
  <c r="BN134" i="29"/>
  <c r="BE134" i="29"/>
  <c r="AD134" i="29" s="1"/>
  <c r="AV134" i="29"/>
  <c r="AM134" i="29"/>
  <c r="AJ134" i="29"/>
  <c r="AI134" i="29"/>
  <c r="AH134" i="29"/>
  <c r="AG134" i="29"/>
  <c r="AF134" i="29"/>
  <c r="BN133" i="29"/>
  <c r="BE133" i="29"/>
  <c r="AD133" i="29" s="1"/>
  <c r="AV133" i="29"/>
  <c r="AM133" i="29"/>
  <c r="AJ133" i="29"/>
  <c r="AI133" i="29"/>
  <c r="AH133" i="29"/>
  <c r="AG133" i="29"/>
  <c r="AF133" i="29"/>
  <c r="BN132" i="29"/>
  <c r="BE132" i="29"/>
  <c r="AV132" i="29"/>
  <c r="AM132" i="29"/>
  <c r="AJ132" i="29"/>
  <c r="AI132" i="29"/>
  <c r="AH132" i="29"/>
  <c r="AG132" i="29"/>
  <c r="AF132" i="29"/>
  <c r="BN131" i="29"/>
  <c r="BE131" i="29"/>
  <c r="AV131" i="29"/>
  <c r="AM131" i="29"/>
  <c r="AD131" i="29" s="1"/>
  <c r="AJ131" i="29"/>
  <c r="AI131" i="29"/>
  <c r="AH131" i="29"/>
  <c r="AG131" i="29"/>
  <c r="AF131" i="29"/>
  <c r="BN130" i="29"/>
  <c r="BE130" i="29"/>
  <c r="AV130" i="29"/>
  <c r="AM130" i="29"/>
  <c r="AJ130" i="29"/>
  <c r="AI130" i="29"/>
  <c r="AH130" i="29"/>
  <c r="AG130" i="29"/>
  <c r="AF130" i="29"/>
  <c r="BN129" i="29"/>
  <c r="BE129" i="29"/>
  <c r="AV129" i="29"/>
  <c r="AM129" i="29"/>
  <c r="AD129" i="29" s="1"/>
  <c r="AJ129" i="29"/>
  <c r="AI129" i="29"/>
  <c r="AH129" i="29"/>
  <c r="AG129" i="29"/>
  <c r="AF129" i="29"/>
  <c r="BN128" i="29"/>
  <c r="BE128" i="29"/>
  <c r="AV128" i="29"/>
  <c r="AM128" i="29"/>
  <c r="AD128" i="29" s="1"/>
  <c r="AJ128" i="29"/>
  <c r="AI128" i="29"/>
  <c r="AH128" i="29"/>
  <c r="AG128" i="29"/>
  <c r="AF128" i="29"/>
  <c r="BN127" i="29"/>
  <c r="BE127" i="29"/>
  <c r="AV127" i="29"/>
  <c r="AM127" i="29"/>
  <c r="AJ127" i="29"/>
  <c r="AI127" i="29"/>
  <c r="AH127" i="29"/>
  <c r="AG127" i="29"/>
  <c r="AF127" i="29"/>
  <c r="BN126" i="29"/>
  <c r="BE126" i="29"/>
  <c r="AV126" i="29"/>
  <c r="AM126" i="29"/>
  <c r="AD126" i="29" s="1"/>
  <c r="AJ126" i="29"/>
  <c r="AI126" i="29"/>
  <c r="AH126" i="29"/>
  <c r="AG126" i="29"/>
  <c r="AF126" i="29"/>
  <c r="BN125" i="29"/>
  <c r="BE125" i="29"/>
  <c r="AV125" i="29"/>
  <c r="AM125" i="29"/>
  <c r="AJ125" i="29"/>
  <c r="AI125" i="29"/>
  <c r="AH125" i="29"/>
  <c r="AG125" i="29"/>
  <c r="AF125" i="29"/>
  <c r="BN124" i="29"/>
  <c r="BE124" i="29"/>
  <c r="AV124" i="29"/>
  <c r="AM124" i="29"/>
  <c r="AD124" i="29" s="1"/>
  <c r="AJ124" i="29"/>
  <c r="AI124" i="29"/>
  <c r="AH124" i="29"/>
  <c r="AG124" i="29"/>
  <c r="AF124" i="29"/>
  <c r="BN123" i="29"/>
  <c r="BE123" i="29"/>
  <c r="AD123" i="29" s="1"/>
  <c r="AV123" i="29"/>
  <c r="AM123" i="29"/>
  <c r="AJ123" i="29"/>
  <c r="AI123" i="29"/>
  <c r="AH123" i="29"/>
  <c r="AG123" i="29"/>
  <c r="AF123" i="29"/>
  <c r="BN122" i="29"/>
  <c r="BE122" i="29"/>
  <c r="AV122" i="29"/>
  <c r="AM122" i="29"/>
  <c r="AJ122" i="29"/>
  <c r="AI122" i="29"/>
  <c r="AH122" i="29"/>
  <c r="AG122" i="29"/>
  <c r="AF122" i="29"/>
  <c r="AD122" i="29"/>
  <c r="BN121" i="29"/>
  <c r="BE121" i="29"/>
  <c r="AV121" i="29"/>
  <c r="AM121" i="29"/>
  <c r="AJ121" i="29"/>
  <c r="AI121" i="29"/>
  <c r="AH121" i="29"/>
  <c r="AG121" i="29"/>
  <c r="AF121" i="29"/>
  <c r="BN120" i="29"/>
  <c r="BE120" i="29"/>
  <c r="AV120" i="29"/>
  <c r="AM120" i="29"/>
  <c r="AJ120" i="29"/>
  <c r="AI120" i="29"/>
  <c r="AH120" i="29"/>
  <c r="AG120" i="29"/>
  <c r="AF120" i="29"/>
  <c r="BN119" i="29"/>
  <c r="BE119" i="29"/>
  <c r="AV119" i="29"/>
  <c r="AM119" i="29"/>
  <c r="AD119" i="29" s="1"/>
  <c r="AJ119" i="29"/>
  <c r="AI119" i="29"/>
  <c r="AH119" i="29"/>
  <c r="AG119" i="29"/>
  <c r="AF119" i="29"/>
  <c r="BN118" i="29"/>
  <c r="BE118" i="29"/>
  <c r="AV118" i="29"/>
  <c r="AM118" i="29"/>
  <c r="AJ118" i="29"/>
  <c r="AI118" i="29"/>
  <c r="AH118" i="29"/>
  <c r="AG118" i="29"/>
  <c r="AF118" i="29"/>
  <c r="BN117" i="29"/>
  <c r="BE117" i="29"/>
  <c r="AV117" i="29"/>
  <c r="AM117" i="29"/>
  <c r="AJ117" i="29"/>
  <c r="AI117" i="29"/>
  <c r="AH117" i="29"/>
  <c r="AG117" i="29"/>
  <c r="AF117" i="29"/>
  <c r="AD117" i="29"/>
  <c r="BN116" i="29"/>
  <c r="BE116" i="29"/>
  <c r="AV116" i="29"/>
  <c r="AM116" i="29"/>
  <c r="AD116" i="29" s="1"/>
  <c r="AJ116" i="29"/>
  <c r="AI116" i="29"/>
  <c r="AH116" i="29"/>
  <c r="AG116" i="29"/>
  <c r="AF116" i="29"/>
  <c r="BN115" i="29"/>
  <c r="BE115" i="29"/>
  <c r="AD115" i="29" s="1"/>
  <c r="AV115" i="29"/>
  <c r="AM115" i="29"/>
  <c r="AJ115" i="29"/>
  <c r="AI115" i="29"/>
  <c r="AH115" i="29"/>
  <c r="AG115" i="29"/>
  <c r="AF115" i="29"/>
  <c r="BN114" i="29"/>
  <c r="BE114" i="29"/>
  <c r="AV114" i="29"/>
  <c r="AM114" i="29"/>
  <c r="AJ114" i="29"/>
  <c r="AI114" i="29"/>
  <c r="AH114" i="29"/>
  <c r="AG114" i="29"/>
  <c r="AF114" i="29"/>
  <c r="BN113" i="29"/>
  <c r="BE113" i="29"/>
  <c r="AV113" i="29"/>
  <c r="AM113" i="29"/>
  <c r="AJ113" i="29"/>
  <c r="AI113" i="29"/>
  <c r="AH113" i="29"/>
  <c r="AG113" i="29"/>
  <c r="AF113" i="29"/>
  <c r="BN112" i="29"/>
  <c r="BE112" i="29"/>
  <c r="AV112" i="29"/>
  <c r="AM112" i="29"/>
  <c r="AJ112" i="29"/>
  <c r="AI112" i="29"/>
  <c r="AH112" i="29"/>
  <c r="AG112" i="29"/>
  <c r="AF112" i="29"/>
  <c r="BN111" i="29"/>
  <c r="BE111" i="29"/>
  <c r="AV111" i="29"/>
  <c r="AM111" i="29"/>
  <c r="AD111" i="29" s="1"/>
  <c r="AJ111" i="29"/>
  <c r="AI111" i="29"/>
  <c r="AH111" i="29"/>
  <c r="AG111" i="29"/>
  <c r="AF111" i="29"/>
  <c r="BN110" i="29"/>
  <c r="BE110" i="29"/>
  <c r="AV110" i="29"/>
  <c r="AM110" i="29"/>
  <c r="AJ110" i="29"/>
  <c r="AI110" i="29"/>
  <c r="AH110" i="29"/>
  <c r="AG110" i="29"/>
  <c r="AF110" i="29"/>
  <c r="AD110" i="29"/>
  <c r="BN109" i="29"/>
  <c r="BE109" i="29"/>
  <c r="AV109" i="29"/>
  <c r="AM109" i="29"/>
  <c r="AJ109" i="29"/>
  <c r="AI109" i="29"/>
  <c r="AH109" i="29"/>
  <c r="AG109" i="29"/>
  <c r="AF109" i="29"/>
  <c r="BN108" i="29"/>
  <c r="BE108" i="29"/>
  <c r="AV108" i="29"/>
  <c r="AM108" i="29"/>
  <c r="AD108" i="29" s="1"/>
  <c r="AJ108" i="29"/>
  <c r="AI108" i="29"/>
  <c r="AH108" i="29"/>
  <c r="AG108" i="29"/>
  <c r="AF108" i="29"/>
  <c r="BN107" i="29"/>
  <c r="BE107" i="29"/>
  <c r="AV107" i="29"/>
  <c r="AM107" i="29"/>
  <c r="AD107" i="29" s="1"/>
  <c r="AJ107" i="29"/>
  <c r="AI107" i="29"/>
  <c r="AH107" i="29"/>
  <c r="AG107" i="29"/>
  <c r="AF107" i="29"/>
  <c r="BN106" i="29"/>
  <c r="BE106" i="29"/>
  <c r="AV106" i="29"/>
  <c r="AM106" i="29"/>
  <c r="AD106" i="29" s="1"/>
  <c r="AJ106" i="29"/>
  <c r="AI106" i="29"/>
  <c r="AH106" i="29"/>
  <c r="AG106" i="29"/>
  <c r="AF106" i="29"/>
  <c r="BN105" i="29"/>
  <c r="BE105" i="29"/>
  <c r="AV105" i="29"/>
  <c r="AM105" i="29"/>
  <c r="AJ105" i="29"/>
  <c r="AI105" i="29"/>
  <c r="AH105" i="29"/>
  <c r="AG105" i="29"/>
  <c r="AF105" i="29"/>
  <c r="AD105" i="29"/>
  <c r="BN104" i="29"/>
  <c r="BE104" i="29"/>
  <c r="AV104" i="29"/>
  <c r="AM104" i="29"/>
  <c r="AJ104" i="29"/>
  <c r="AI104" i="29"/>
  <c r="AH104" i="29"/>
  <c r="AG104" i="29"/>
  <c r="AF104" i="29"/>
  <c r="AD104" i="29"/>
  <c r="BN103" i="29"/>
  <c r="BM103" i="29"/>
  <c r="BL103" i="29"/>
  <c r="BE103" i="29"/>
  <c r="BD103" i="29"/>
  <c r="BC103" i="29"/>
  <c r="AV103" i="29"/>
  <c r="AU103" i="29"/>
  <c r="AT103" i="29"/>
  <c r="AM103" i="29"/>
  <c r="AL103" i="29"/>
  <c r="AK103" i="29"/>
  <c r="AJ103" i="29"/>
  <c r="AI103" i="29"/>
  <c r="AH103" i="29"/>
  <c r="AG103" i="29"/>
  <c r="AF103" i="29"/>
  <c r="AE103" i="29"/>
  <c r="AC103" i="29"/>
  <c r="AB103" i="29"/>
  <c r="R103" i="29"/>
  <c r="M103" i="29"/>
  <c r="K103" i="29"/>
  <c r="BN102" i="29"/>
  <c r="BE102" i="29"/>
  <c r="AD102" i="29" s="1"/>
  <c r="AV102" i="29"/>
  <c r="AM102" i="29"/>
  <c r="AJ102" i="29"/>
  <c r="AI102" i="29"/>
  <c r="AH102" i="29"/>
  <c r="AG102" i="29"/>
  <c r="AF102" i="29"/>
  <c r="BN101" i="29"/>
  <c r="BE101" i="29"/>
  <c r="AV101" i="29"/>
  <c r="AM101" i="29"/>
  <c r="AJ101" i="29"/>
  <c r="AI101" i="29"/>
  <c r="AH101" i="29"/>
  <c r="AG101" i="29"/>
  <c r="AF101" i="29"/>
  <c r="BN100" i="29"/>
  <c r="BE100" i="29"/>
  <c r="AV100" i="29"/>
  <c r="AM100" i="29"/>
  <c r="AD100" i="29" s="1"/>
  <c r="AJ100" i="29"/>
  <c r="AI100" i="29"/>
  <c r="AH100" i="29"/>
  <c r="AG100" i="29"/>
  <c r="AF100" i="29"/>
  <c r="BN99" i="29"/>
  <c r="BE99" i="29"/>
  <c r="AV99" i="29"/>
  <c r="AM99" i="29"/>
  <c r="AD99" i="29" s="1"/>
  <c r="AJ99" i="29"/>
  <c r="AI99" i="29"/>
  <c r="AH99" i="29"/>
  <c r="AG99" i="29"/>
  <c r="AF99" i="29"/>
  <c r="BN98" i="29"/>
  <c r="BE98" i="29"/>
  <c r="AV98" i="29"/>
  <c r="AM98" i="29"/>
  <c r="AJ98" i="29"/>
  <c r="AI98" i="29"/>
  <c r="AH98" i="29"/>
  <c r="AG98" i="29"/>
  <c r="AF98" i="29"/>
  <c r="AD98" i="29"/>
  <c r="BN97" i="29"/>
  <c r="BE97" i="29"/>
  <c r="AV97" i="29"/>
  <c r="AD97" i="29" s="1"/>
  <c r="AM97" i="29"/>
  <c r="AJ97" i="29"/>
  <c r="AI97" i="29"/>
  <c r="AH97" i="29"/>
  <c r="AG97" i="29"/>
  <c r="AF97" i="29"/>
  <c r="BN96" i="29"/>
  <c r="BE96" i="29"/>
  <c r="AD96" i="29" s="1"/>
  <c r="AV96" i="29"/>
  <c r="AM96" i="29"/>
  <c r="AJ96" i="29"/>
  <c r="AI96" i="29"/>
  <c r="AH96" i="29"/>
  <c r="AG96" i="29"/>
  <c r="AF96" i="29"/>
  <c r="BN95" i="29"/>
  <c r="BE95" i="29"/>
  <c r="AV95" i="29"/>
  <c r="AM95" i="29"/>
  <c r="AJ95" i="29"/>
  <c r="AI95" i="29"/>
  <c r="AH95" i="29"/>
  <c r="AG95" i="29"/>
  <c r="AF95" i="29"/>
  <c r="BN94" i="29"/>
  <c r="BE94" i="29"/>
  <c r="AV94" i="29"/>
  <c r="AM94" i="29"/>
  <c r="AD94" i="29" s="1"/>
  <c r="AJ94" i="29"/>
  <c r="AI94" i="29"/>
  <c r="AH94" i="29"/>
  <c r="AG94" i="29"/>
  <c r="AF94" i="29"/>
  <c r="BN93" i="29"/>
  <c r="BE93" i="29"/>
  <c r="AV93" i="29"/>
  <c r="AM93" i="29"/>
  <c r="AD93" i="29" s="1"/>
  <c r="AJ93" i="29"/>
  <c r="AI93" i="29"/>
  <c r="AH93" i="29"/>
  <c r="AG93" i="29"/>
  <c r="AF93" i="29"/>
  <c r="BN92" i="29"/>
  <c r="BE92" i="29"/>
  <c r="AV92" i="29"/>
  <c r="AM92" i="29"/>
  <c r="AJ92" i="29"/>
  <c r="AI92" i="29"/>
  <c r="AH92" i="29"/>
  <c r="AG92" i="29"/>
  <c r="AF92" i="29"/>
  <c r="AD92" i="29"/>
  <c r="BN91" i="29"/>
  <c r="BE91" i="29"/>
  <c r="AV91" i="29"/>
  <c r="AM91" i="29"/>
  <c r="AD91" i="29" s="1"/>
  <c r="AJ91" i="29"/>
  <c r="AI91" i="29"/>
  <c r="AH91" i="29"/>
  <c r="AG91" i="29"/>
  <c r="AF91" i="29"/>
  <c r="BN90" i="29"/>
  <c r="BE90" i="29"/>
  <c r="AD90" i="29" s="1"/>
  <c r="AV90" i="29"/>
  <c r="AM90" i="29"/>
  <c r="AJ90" i="29"/>
  <c r="AI90" i="29"/>
  <c r="AH90" i="29"/>
  <c r="AG90" i="29"/>
  <c r="AF90" i="29"/>
  <c r="M90" i="29"/>
  <c r="K90" i="29"/>
  <c r="BN89" i="29"/>
  <c r="BE89" i="29"/>
  <c r="AV89" i="29"/>
  <c r="AM89" i="29"/>
  <c r="AJ89" i="29"/>
  <c r="AI89" i="29"/>
  <c r="AH89" i="29"/>
  <c r="AG89" i="29"/>
  <c r="AF89" i="29"/>
  <c r="AE89" i="29"/>
  <c r="BN88" i="29"/>
  <c r="BE88" i="29"/>
  <c r="AV88" i="29"/>
  <c r="AM88" i="29"/>
  <c r="AJ88" i="29"/>
  <c r="AI88" i="29"/>
  <c r="AH88" i="29"/>
  <c r="AG88" i="29"/>
  <c r="AF88" i="29"/>
  <c r="BN87" i="29"/>
  <c r="BE87" i="29"/>
  <c r="AV87" i="29"/>
  <c r="AM87" i="29"/>
  <c r="AJ87" i="29"/>
  <c r="AI87" i="29"/>
  <c r="AH87" i="29"/>
  <c r="AG87" i="29"/>
  <c r="AF87" i="29"/>
  <c r="BN86" i="29"/>
  <c r="BE86" i="29"/>
  <c r="AV86" i="29"/>
  <c r="AM86" i="29"/>
  <c r="AJ86" i="29"/>
  <c r="AI86" i="29"/>
  <c r="AH86" i="29"/>
  <c r="AG86" i="29"/>
  <c r="AF86" i="29"/>
  <c r="BN85" i="29"/>
  <c r="BE85" i="29"/>
  <c r="AV85" i="29"/>
  <c r="AM85" i="29"/>
  <c r="AJ85" i="29"/>
  <c r="AI85" i="29"/>
  <c r="AH85" i="29"/>
  <c r="AG85" i="29"/>
  <c r="AF85" i="29"/>
  <c r="BN84" i="29"/>
  <c r="BE84" i="29"/>
  <c r="AV84" i="29"/>
  <c r="AM84" i="29"/>
  <c r="AD84" i="29" s="1"/>
  <c r="AJ84" i="29"/>
  <c r="AI84" i="29"/>
  <c r="AH84" i="29"/>
  <c r="AG84" i="29"/>
  <c r="AF84" i="29"/>
  <c r="BN83" i="29"/>
  <c r="BE83" i="29"/>
  <c r="AV83" i="29"/>
  <c r="AM83" i="29"/>
  <c r="AJ83" i="29"/>
  <c r="AI83" i="29"/>
  <c r="AH83" i="29"/>
  <c r="AG83" i="29"/>
  <c r="AF83" i="29"/>
  <c r="BN82" i="29"/>
  <c r="BE82" i="29"/>
  <c r="AV82" i="29"/>
  <c r="AM82" i="29"/>
  <c r="AJ82" i="29"/>
  <c r="AI82" i="29"/>
  <c r="AH82" i="29"/>
  <c r="AG82" i="29"/>
  <c r="AF82" i="29"/>
  <c r="BN81" i="29"/>
  <c r="BE81" i="29"/>
  <c r="AV81" i="29"/>
  <c r="AM81" i="29"/>
  <c r="AD81" i="29" s="1"/>
  <c r="AJ81" i="29"/>
  <c r="AI81" i="29"/>
  <c r="AH81" i="29"/>
  <c r="AG81" i="29"/>
  <c r="AF81" i="29"/>
  <c r="BN80" i="29"/>
  <c r="BE80" i="29"/>
  <c r="AV80" i="29"/>
  <c r="AM80" i="29"/>
  <c r="AD80" i="29" s="1"/>
  <c r="AJ80" i="29"/>
  <c r="AI80" i="29"/>
  <c r="AH80" i="29"/>
  <c r="AG80" i="29"/>
  <c r="AF80" i="29"/>
  <c r="BN79" i="29"/>
  <c r="BE79" i="29"/>
  <c r="AV79" i="29"/>
  <c r="AM79" i="29"/>
  <c r="AD79" i="29" s="1"/>
  <c r="AJ79" i="29"/>
  <c r="AI79" i="29"/>
  <c r="AH79" i="29"/>
  <c r="AG79" i="29"/>
  <c r="AF79" i="29"/>
  <c r="BN78" i="29"/>
  <c r="BE78" i="29"/>
  <c r="AV78" i="29"/>
  <c r="AM78" i="29"/>
  <c r="AJ78" i="29"/>
  <c r="AI78" i="29"/>
  <c r="AH78" i="29"/>
  <c r="AG78" i="29"/>
  <c r="AF78" i="29"/>
  <c r="AD78" i="29"/>
  <c r="BN77" i="29"/>
  <c r="AD77" i="29" s="1"/>
  <c r="BE77" i="29"/>
  <c r="AV77" i="29"/>
  <c r="AM77" i="29"/>
  <c r="AJ77" i="29"/>
  <c r="AI77" i="29"/>
  <c r="AH77" i="29"/>
  <c r="AG77" i="29"/>
  <c r="AF77" i="29"/>
  <c r="BN76" i="29"/>
  <c r="BE76" i="29"/>
  <c r="AV76" i="29"/>
  <c r="AM76" i="29"/>
  <c r="AJ76" i="29"/>
  <c r="AI76" i="29"/>
  <c r="AH76" i="29"/>
  <c r="AG76" i="29"/>
  <c r="AF76" i="29"/>
  <c r="BN75" i="29"/>
  <c r="BE75" i="29"/>
  <c r="AV75" i="29"/>
  <c r="AM75" i="29"/>
  <c r="AD75" i="29" s="1"/>
  <c r="AJ75" i="29"/>
  <c r="AI75" i="29"/>
  <c r="AH75" i="29"/>
  <c r="AG75" i="29"/>
  <c r="AF75" i="29"/>
  <c r="BN74" i="29"/>
  <c r="BE74" i="29"/>
  <c r="AV74" i="29"/>
  <c r="AM74" i="29"/>
  <c r="AD74" i="29" s="1"/>
  <c r="AJ74" i="29"/>
  <c r="AI74" i="29"/>
  <c r="AH74" i="29"/>
  <c r="AG74" i="29"/>
  <c r="AF74" i="29"/>
  <c r="BN73" i="29"/>
  <c r="BE73" i="29"/>
  <c r="AV73" i="29"/>
  <c r="AM73" i="29"/>
  <c r="AD73" i="29" s="1"/>
  <c r="AJ73" i="29"/>
  <c r="AI73" i="29"/>
  <c r="AH73" i="29"/>
  <c r="AG73" i="29"/>
  <c r="AF73" i="29"/>
  <c r="BN72" i="29"/>
  <c r="BE72" i="29"/>
  <c r="AV72" i="29"/>
  <c r="AM72" i="29"/>
  <c r="AJ72" i="29"/>
  <c r="AI72" i="29"/>
  <c r="AH72" i="29"/>
  <c r="AG72" i="29"/>
  <c r="AF72" i="29"/>
  <c r="AD72" i="29"/>
  <c r="BN71" i="29"/>
  <c r="BE71" i="29"/>
  <c r="AV71" i="29"/>
  <c r="AM71" i="29"/>
  <c r="AJ71" i="29"/>
  <c r="AI71" i="29"/>
  <c r="AH71" i="29"/>
  <c r="AG71" i="29"/>
  <c r="AF71" i="29"/>
  <c r="BN70" i="29"/>
  <c r="BE70" i="29"/>
  <c r="AV70" i="29"/>
  <c r="AD70" i="29" s="1"/>
  <c r="AM70" i="29"/>
  <c r="AJ70" i="29"/>
  <c r="AI70" i="29"/>
  <c r="AH70" i="29"/>
  <c r="AG70" i="29"/>
  <c r="AF70" i="29"/>
  <c r="BN69" i="29"/>
  <c r="BE69" i="29"/>
  <c r="AV69" i="29"/>
  <c r="AM69" i="29"/>
  <c r="AD69" i="29" s="1"/>
  <c r="AJ69" i="29"/>
  <c r="AI69" i="29"/>
  <c r="AH69" i="29"/>
  <c r="AG69" i="29"/>
  <c r="AF69" i="29"/>
  <c r="BN68" i="29"/>
  <c r="BE68" i="29"/>
  <c r="AV68" i="29"/>
  <c r="AM68" i="29"/>
  <c r="AD68" i="29" s="1"/>
  <c r="AJ68" i="29"/>
  <c r="AI68" i="29"/>
  <c r="AH68" i="29"/>
  <c r="AG68" i="29"/>
  <c r="AF68" i="29"/>
  <c r="BN67" i="29"/>
  <c r="BE67" i="29"/>
  <c r="AV67" i="29"/>
  <c r="AM67" i="29"/>
  <c r="AD67" i="29" s="1"/>
  <c r="AJ67" i="29"/>
  <c r="AI67" i="29"/>
  <c r="AH67" i="29"/>
  <c r="AG67" i="29"/>
  <c r="AF67" i="29"/>
  <c r="BN66" i="29"/>
  <c r="BE66" i="29"/>
  <c r="AV66" i="29"/>
  <c r="AM66" i="29"/>
  <c r="AJ66" i="29"/>
  <c r="AI66" i="29"/>
  <c r="AH66" i="29"/>
  <c r="AG66" i="29"/>
  <c r="AF66" i="29"/>
  <c r="AD66" i="29"/>
  <c r="BN65" i="29"/>
  <c r="BE65" i="29"/>
  <c r="AV65" i="29"/>
  <c r="AM65" i="29"/>
  <c r="AJ65" i="29"/>
  <c r="AI65" i="29"/>
  <c r="AH65" i="29"/>
  <c r="AG65" i="29"/>
  <c r="AF65" i="29"/>
  <c r="BN64" i="29"/>
  <c r="BE64" i="29"/>
  <c r="AV64" i="29"/>
  <c r="AM64" i="29"/>
  <c r="AJ64" i="29"/>
  <c r="AI64" i="29"/>
  <c r="AH64" i="29"/>
  <c r="AG64" i="29"/>
  <c r="AF64" i="29"/>
  <c r="BN63" i="29"/>
  <c r="BE63" i="29"/>
  <c r="AV63" i="29"/>
  <c r="AM63" i="29"/>
  <c r="AD63" i="29" s="1"/>
  <c r="AJ63" i="29"/>
  <c r="AI63" i="29"/>
  <c r="AH63" i="29"/>
  <c r="AG63" i="29"/>
  <c r="AF63" i="29"/>
  <c r="BN62" i="29"/>
  <c r="BE62" i="29"/>
  <c r="AV62" i="29"/>
  <c r="AM62" i="29"/>
  <c r="AJ62" i="29"/>
  <c r="AI62" i="29"/>
  <c r="AH62" i="29"/>
  <c r="AG62" i="29"/>
  <c r="AF62" i="29"/>
  <c r="BN61" i="29"/>
  <c r="BM61" i="29"/>
  <c r="BL61" i="29"/>
  <c r="BE61" i="29"/>
  <c r="BD61" i="29"/>
  <c r="BC61" i="29"/>
  <c r="AV61" i="29"/>
  <c r="AU61" i="29"/>
  <c r="AT61" i="29"/>
  <c r="AM61" i="29"/>
  <c r="AL61" i="29"/>
  <c r="AK61" i="29"/>
  <c r="AJ61" i="29"/>
  <c r="AI61" i="29"/>
  <c r="AH61" i="29"/>
  <c r="AG61" i="29"/>
  <c r="AF61" i="29"/>
  <c r="AE61" i="29"/>
  <c r="AC61" i="29"/>
  <c r="AB61" i="29"/>
  <c r="R61" i="29"/>
  <c r="M61" i="29"/>
  <c r="K61" i="29"/>
  <c r="BN60" i="29"/>
  <c r="BE60" i="29"/>
  <c r="AV60" i="29"/>
  <c r="AM60" i="29"/>
  <c r="AJ60" i="29"/>
  <c r="AI60" i="29"/>
  <c r="AH60" i="29"/>
  <c r="AG60" i="29"/>
  <c r="AF60" i="29"/>
  <c r="AE60" i="29"/>
  <c r="BN59" i="29"/>
  <c r="BE59" i="29"/>
  <c r="AV59" i="29"/>
  <c r="AM59" i="29"/>
  <c r="AJ59" i="29"/>
  <c r="AI59" i="29"/>
  <c r="AH59" i="29"/>
  <c r="AG59" i="29"/>
  <c r="AF59" i="29"/>
  <c r="AE59" i="29"/>
  <c r="BN58" i="29"/>
  <c r="BE58" i="29"/>
  <c r="AV58" i="29"/>
  <c r="AM58" i="29"/>
  <c r="AD58" i="29" s="1"/>
  <c r="AJ58" i="29"/>
  <c r="AI58" i="29"/>
  <c r="AH58" i="29"/>
  <c r="AG58" i="29"/>
  <c r="AF58" i="29"/>
  <c r="BN57" i="29"/>
  <c r="BE57" i="29"/>
  <c r="AV57" i="29"/>
  <c r="AM57" i="29"/>
  <c r="AJ57" i="29"/>
  <c r="AI57" i="29"/>
  <c r="AH57" i="29"/>
  <c r="AG57" i="29"/>
  <c r="AF57" i="29"/>
  <c r="BN56" i="29"/>
  <c r="BE56" i="29"/>
  <c r="AV56" i="29"/>
  <c r="AD56" i="29" s="1"/>
  <c r="AM56" i="29"/>
  <c r="AJ56" i="29"/>
  <c r="AI56" i="29"/>
  <c r="AH56" i="29"/>
  <c r="AG56" i="29"/>
  <c r="AF56" i="29"/>
  <c r="BN55" i="29"/>
  <c r="BE55" i="29"/>
  <c r="AV55" i="29"/>
  <c r="AM55" i="29"/>
  <c r="AJ55" i="29"/>
  <c r="AI55" i="29"/>
  <c r="AH55" i="29"/>
  <c r="AG55" i="29"/>
  <c r="AF55" i="29"/>
  <c r="BN54" i="29"/>
  <c r="BE54" i="29"/>
  <c r="AV54" i="29"/>
  <c r="AM54" i="29"/>
  <c r="AJ54" i="29"/>
  <c r="AI54" i="29"/>
  <c r="AH54" i="29"/>
  <c r="AG54" i="29"/>
  <c r="AF54" i="29"/>
  <c r="BN53" i="29"/>
  <c r="BE53" i="29"/>
  <c r="AV53" i="29"/>
  <c r="AM53" i="29"/>
  <c r="AD53" i="29" s="1"/>
  <c r="AJ53" i="29"/>
  <c r="AI53" i="29"/>
  <c r="AH53" i="29"/>
  <c r="AG53" i="29"/>
  <c r="AF53" i="29"/>
  <c r="BN52" i="29"/>
  <c r="BE52" i="29"/>
  <c r="AV52" i="29"/>
  <c r="AD52" i="29" s="1"/>
  <c r="AM52" i="29"/>
  <c r="AJ52" i="29"/>
  <c r="AI52" i="29"/>
  <c r="AH52" i="29"/>
  <c r="AG52" i="29"/>
  <c r="AF52" i="29"/>
  <c r="BN51" i="29"/>
  <c r="BE51" i="29"/>
  <c r="AV51" i="29"/>
  <c r="AM51" i="29"/>
  <c r="AJ51" i="29"/>
  <c r="AI51" i="29"/>
  <c r="AH51" i="29"/>
  <c r="AG51" i="29"/>
  <c r="AF51" i="29"/>
  <c r="BN50" i="29"/>
  <c r="BE50" i="29"/>
  <c r="AV50" i="29"/>
  <c r="AM50" i="29"/>
  <c r="AJ50" i="29"/>
  <c r="AI50" i="29"/>
  <c r="AH50" i="29"/>
  <c r="AG50" i="29"/>
  <c r="AF50" i="29"/>
  <c r="BN49" i="29"/>
  <c r="BE49" i="29"/>
  <c r="AV49" i="29"/>
  <c r="AM49" i="29"/>
  <c r="AJ49" i="29"/>
  <c r="AI49" i="29"/>
  <c r="AH49" i="29"/>
  <c r="AG49" i="29"/>
  <c r="AF49" i="29"/>
  <c r="BN48" i="29"/>
  <c r="BE48" i="29"/>
  <c r="AV48" i="29"/>
  <c r="AM48" i="29"/>
  <c r="AJ48" i="29"/>
  <c r="AI48" i="29"/>
  <c r="AH48" i="29"/>
  <c r="AG48" i="29"/>
  <c r="AF48" i="29"/>
  <c r="BN47" i="29"/>
  <c r="BE47" i="29"/>
  <c r="AV47" i="29"/>
  <c r="AM47" i="29"/>
  <c r="AD47" i="29" s="1"/>
  <c r="AJ47" i="29"/>
  <c r="AI47" i="29"/>
  <c r="AH47" i="29"/>
  <c r="AG47" i="29"/>
  <c r="AF47" i="29"/>
  <c r="BN46" i="29"/>
  <c r="BM46" i="29"/>
  <c r="BL46" i="29"/>
  <c r="BE46" i="29"/>
  <c r="BD46" i="29"/>
  <c r="BC46" i="29"/>
  <c r="AV46" i="29"/>
  <c r="AU46" i="29"/>
  <c r="AT46" i="29"/>
  <c r="AM46" i="29"/>
  <c r="AL46" i="29"/>
  <c r="AK46" i="29"/>
  <c r="AJ46" i="29"/>
  <c r="AI46" i="29"/>
  <c r="AH46" i="29"/>
  <c r="AG46" i="29"/>
  <c r="AF46" i="29"/>
  <c r="AE46" i="29"/>
  <c r="AC46" i="29"/>
  <c r="AB46" i="29"/>
  <c r="R46" i="29"/>
  <c r="M46" i="29"/>
  <c r="K46" i="29"/>
  <c r="BN45" i="29"/>
  <c r="BE45" i="29"/>
  <c r="AD45" i="29" s="1"/>
  <c r="AV45" i="29"/>
  <c r="AM45" i="29"/>
  <c r="AJ45" i="29"/>
  <c r="AI45" i="29"/>
  <c r="AH45" i="29"/>
  <c r="AG45" i="29"/>
  <c r="AF45" i="29"/>
  <c r="BN44" i="29"/>
  <c r="BE44" i="29"/>
  <c r="AV44" i="29"/>
  <c r="AM44" i="29"/>
  <c r="AJ44" i="29"/>
  <c r="AI44" i="29"/>
  <c r="AH44" i="29"/>
  <c r="AG44" i="29"/>
  <c r="AF44" i="29"/>
  <c r="BN43" i="29"/>
  <c r="BE43" i="29"/>
  <c r="AV43" i="29"/>
  <c r="AD43" i="29" s="1"/>
  <c r="AM43" i="29"/>
  <c r="AJ43" i="29"/>
  <c r="AI43" i="29"/>
  <c r="AH43" i="29"/>
  <c r="AG43" i="29"/>
  <c r="AF43" i="29"/>
  <c r="BN42" i="29"/>
  <c r="BE42" i="29"/>
  <c r="AV42" i="29"/>
  <c r="AM42" i="29"/>
  <c r="AD42" i="29" s="1"/>
  <c r="AJ42" i="29"/>
  <c r="AI42" i="29"/>
  <c r="AH42" i="29"/>
  <c r="AG42" i="29"/>
  <c r="AF42" i="29"/>
  <c r="BN41" i="29"/>
  <c r="AD41" i="29" s="1"/>
  <c r="BE41" i="29"/>
  <c r="AV41" i="29"/>
  <c r="AM41" i="29"/>
  <c r="AJ41" i="29"/>
  <c r="AI41" i="29"/>
  <c r="AH41" i="29"/>
  <c r="AG41" i="29"/>
  <c r="AF41" i="29"/>
  <c r="BN40" i="29"/>
  <c r="BE40" i="29"/>
  <c r="AV40" i="29"/>
  <c r="AM40" i="29"/>
  <c r="AJ40" i="29"/>
  <c r="AI40" i="29"/>
  <c r="AH40" i="29"/>
  <c r="AG40" i="29"/>
  <c r="AF40" i="29"/>
  <c r="BN39" i="29"/>
  <c r="BE39" i="29"/>
  <c r="AV39" i="29"/>
  <c r="AM39" i="29"/>
  <c r="AD39" i="29" s="1"/>
  <c r="AJ39" i="29"/>
  <c r="AI39" i="29"/>
  <c r="AH39" i="29"/>
  <c r="AG39" i="29"/>
  <c r="AF39" i="29"/>
  <c r="BN38" i="29"/>
  <c r="BE38" i="29"/>
  <c r="AV38" i="29"/>
  <c r="AM38" i="29"/>
  <c r="AD38" i="29" s="1"/>
  <c r="AJ38" i="29"/>
  <c r="AI38" i="29"/>
  <c r="AH38" i="29"/>
  <c r="AG38" i="29"/>
  <c r="AF38" i="29"/>
  <c r="BN37" i="29"/>
  <c r="BE37" i="29"/>
  <c r="AV37" i="29"/>
  <c r="AM37" i="29"/>
  <c r="AJ37" i="29"/>
  <c r="AI37" i="29"/>
  <c r="AH37" i="29"/>
  <c r="AG37" i="29"/>
  <c r="AF37" i="29"/>
  <c r="BN36" i="29"/>
  <c r="BM36" i="29"/>
  <c r="BL36" i="29"/>
  <c r="BE36" i="29"/>
  <c r="BD36" i="29"/>
  <c r="BC36" i="29"/>
  <c r="AV36" i="29"/>
  <c r="AU36" i="29"/>
  <c r="AT36" i="29"/>
  <c r="AM36" i="29"/>
  <c r="AL36" i="29"/>
  <c r="AK36" i="29"/>
  <c r="AJ36" i="29"/>
  <c r="AI36" i="29"/>
  <c r="AH36" i="29"/>
  <c r="AG36" i="29"/>
  <c r="AF36" i="29"/>
  <c r="AE36" i="29"/>
  <c r="AC36" i="29"/>
  <c r="AB36" i="29"/>
  <c r="R36" i="29"/>
  <c r="M36" i="29"/>
  <c r="K36" i="29"/>
  <c r="BN35" i="29"/>
  <c r="BE35" i="29"/>
  <c r="AV35" i="29"/>
  <c r="AM35" i="29"/>
  <c r="AJ35" i="29"/>
  <c r="AI35" i="29"/>
  <c r="AH35" i="29"/>
  <c r="AG35" i="29"/>
  <c r="AF35" i="29"/>
  <c r="BN34" i="29"/>
  <c r="BE34" i="29"/>
  <c r="AD34" i="29" s="1"/>
  <c r="AV34" i="29"/>
  <c r="AM34" i="29"/>
  <c r="AJ34" i="29"/>
  <c r="AI34" i="29"/>
  <c r="AH34" i="29"/>
  <c r="AG34" i="29"/>
  <c r="AF34" i="29"/>
  <c r="BN33" i="29"/>
  <c r="BE33" i="29"/>
  <c r="AV33" i="29"/>
  <c r="AM33" i="29"/>
  <c r="AD33" i="29" s="1"/>
  <c r="AJ33" i="29"/>
  <c r="AI33" i="29"/>
  <c r="AH33" i="29"/>
  <c r="AG33" i="29"/>
  <c r="AF33" i="29"/>
  <c r="BN32" i="29"/>
  <c r="BE32" i="29"/>
  <c r="AV32" i="29"/>
  <c r="AD32" i="29" s="1"/>
  <c r="AM32" i="29"/>
  <c r="AJ32" i="29"/>
  <c r="AI32" i="29"/>
  <c r="AH32" i="29"/>
  <c r="AG32" i="29"/>
  <c r="AF32" i="29"/>
  <c r="BN31" i="29"/>
  <c r="AD31" i="29" s="1"/>
  <c r="BE31" i="29"/>
  <c r="AV31" i="29"/>
  <c r="AM31" i="29"/>
  <c r="AJ31" i="29"/>
  <c r="AI31" i="29"/>
  <c r="AH31" i="29"/>
  <c r="AG31" i="29"/>
  <c r="AF31" i="29"/>
  <c r="BN30" i="29"/>
  <c r="BE30" i="29"/>
  <c r="AV30" i="29"/>
  <c r="AM30" i="29"/>
  <c r="AJ30" i="29"/>
  <c r="AI30" i="29"/>
  <c r="AH30" i="29"/>
  <c r="AG30" i="29"/>
  <c r="AF30" i="29"/>
  <c r="BN29" i="29"/>
  <c r="BE29" i="29"/>
  <c r="AV29" i="29"/>
  <c r="AM29" i="29"/>
  <c r="AD29" i="29" s="1"/>
  <c r="AJ29" i="29"/>
  <c r="AI29" i="29"/>
  <c r="AH29" i="29"/>
  <c r="AG29" i="29"/>
  <c r="AF29" i="29"/>
  <c r="BN28" i="29"/>
  <c r="BE28" i="29"/>
  <c r="AD28" i="29" s="1"/>
  <c r="AV28" i="29"/>
  <c r="AM28" i="29"/>
  <c r="AJ28" i="29"/>
  <c r="AI28" i="29"/>
  <c r="AH28" i="29"/>
  <c r="AG28" i="29"/>
  <c r="AF28" i="29"/>
  <c r="BN27" i="29"/>
  <c r="BE27" i="29"/>
  <c r="AV27" i="29"/>
  <c r="AM27" i="29"/>
  <c r="AD27" i="29" s="1"/>
  <c r="AJ27" i="29"/>
  <c r="AI27" i="29"/>
  <c r="AH27" i="29"/>
  <c r="AG27" i="29"/>
  <c r="AF27" i="29"/>
  <c r="BN26" i="29"/>
  <c r="BM26" i="29"/>
  <c r="BL26" i="29"/>
  <c r="BE26" i="29"/>
  <c r="BD26" i="29"/>
  <c r="BC26" i="29"/>
  <c r="AV26" i="29"/>
  <c r="AU26" i="29"/>
  <c r="AT26" i="29"/>
  <c r="AM26" i="29"/>
  <c r="AD26" i="29" s="1"/>
  <c r="AL26" i="29"/>
  <c r="AK26" i="29"/>
  <c r="AJ26" i="29"/>
  <c r="AI26" i="29"/>
  <c r="AH26" i="29"/>
  <c r="AG26" i="29"/>
  <c r="AF26" i="29"/>
  <c r="AE26" i="29"/>
  <c r="AC26" i="29"/>
  <c r="AB26" i="29"/>
  <c r="R26" i="29"/>
  <c r="M26" i="29"/>
  <c r="K26" i="29"/>
  <c r="BN25" i="29"/>
  <c r="BE25" i="29"/>
  <c r="AV25" i="29"/>
  <c r="AM25" i="29"/>
  <c r="AD25" i="29" s="1"/>
  <c r="AJ25" i="29"/>
  <c r="AI25" i="29"/>
  <c r="AH25" i="29"/>
  <c r="AG25" i="29"/>
  <c r="AF25" i="29"/>
  <c r="BN24" i="29"/>
  <c r="BE24" i="29"/>
  <c r="AV24" i="29"/>
  <c r="AM24" i="29"/>
  <c r="AJ24" i="29"/>
  <c r="AI24" i="29"/>
  <c r="AH24" i="29"/>
  <c r="AG24" i="29"/>
  <c r="AF24" i="29"/>
  <c r="BN23" i="29"/>
  <c r="BE23" i="29"/>
  <c r="AV23" i="29"/>
  <c r="AM23" i="29"/>
  <c r="AJ23" i="29"/>
  <c r="AI23" i="29"/>
  <c r="AH23" i="29"/>
  <c r="AG23" i="29"/>
  <c r="AF23" i="29"/>
  <c r="BN22" i="29"/>
  <c r="BE22" i="29"/>
  <c r="AV22" i="29"/>
  <c r="AM22" i="29"/>
  <c r="AJ22" i="29"/>
  <c r="AI22" i="29"/>
  <c r="AH22" i="29"/>
  <c r="AG22" i="29"/>
  <c r="AF22" i="29"/>
  <c r="BN21" i="29"/>
  <c r="BE21" i="29"/>
  <c r="AV21" i="29"/>
  <c r="AM21" i="29"/>
  <c r="AD21" i="29" s="1"/>
  <c r="AJ21" i="29"/>
  <c r="AI21" i="29"/>
  <c r="AH21" i="29"/>
  <c r="AG21" i="29"/>
  <c r="AF21" i="29"/>
  <c r="BN20" i="29"/>
  <c r="BE20" i="29"/>
  <c r="AV20" i="29"/>
  <c r="AM20" i="29"/>
  <c r="AD20" i="29" s="1"/>
  <c r="AJ20" i="29"/>
  <c r="AI20" i="29"/>
  <c r="AH20" i="29"/>
  <c r="AG20" i="29"/>
  <c r="AF20" i="29"/>
  <c r="BN19" i="29"/>
  <c r="BE19" i="29"/>
  <c r="AV19" i="29"/>
  <c r="AM19" i="29"/>
  <c r="AJ19" i="29"/>
  <c r="AI19" i="29"/>
  <c r="AH19" i="29"/>
  <c r="AG19" i="29"/>
  <c r="AF19" i="29"/>
  <c r="AD19" i="29"/>
  <c r="BN18" i="29"/>
  <c r="BM18" i="29"/>
  <c r="BL18" i="29"/>
  <c r="BE18" i="29"/>
  <c r="BD18" i="29"/>
  <c r="BC18" i="29"/>
  <c r="AV18" i="29"/>
  <c r="AU18" i="29"/>
  <c r="AT18" i="29"/>
  <c r="AM18" i="29"/>
  <c r="AL18" i="29"/>
  <c r="AK18" i="29"/>
  <c r="AJ18" i="29"/>
  <c r="AI18" i="29"/>
  <c r="AH18" i="29"/>
  <c r="AG18" i="29"/>
  <c r="AF18" i="29"/>
  <c r="AE18" i="29"/>
  <c r="AC18" i="29"/>
  <c r="AB18" i="29"/>
  <c r="R18" i="29"/>
  <c r="M18" i="29"/>
  <c r="K18" i="29"/>
  <c r="BN17" i="29"/>
  <c r="BE17" i="29"/>
  <c r="AV17" i="29"/>
  <c r="AM17" i="29"/>
  <c r="AJ17" i="29"/>
  <c r="AI17" i="29"/>
  <c r="AH17" i="29"/>
  <c r="AG17" i="29"/>
  <c r="AF17" i="29"/>
  <c r="BN16" i="29"/>
  <c r="BE16" i="29"/>
  <c r="AV16" i="29"/>
  <c r="AD16" i="29" s="1"/>
  <c r="AM16" i="29"/>
  <c r="AJ16" i="29"/>
  <c r="AI16" i="29"/>
  <c r="AH16" i="29"/>
  <c r="AG16" i="29"/>
  <c r="AF16" i="29"/>
  <c r="BN15" i="29"/>
  <c r="BE15" i="29"/>
  <c r="AV15" i="29"/>
  <c r="AM15" i="29"/>
  <c r="AD15" i="29" s="1"/>
  <c r="AJ15" i="29"/>
  <c r="AI15" i="29"/>
  <c r="AH15" i="29"/>
  <c r="AG15" i="29"/>
  <c r="AF15" i="29"/>
  <c r="BN14" i="29"/>
  <c r="BE14" i="29"/>
  <c r="AV14" i="29"/>
  <c r="AM14" i="29"/>
  <c r="AD14" i="29" s="1"/>
  <c r="AJ14" i="29"/>
  <c r="AI14" i="29"/>
  <c r="AH14" i="29"/>
  <c r="AG14" i="29"/>
  <c r="AF14" i="29"/>
  <c r="BN13" i="29"/>
  <c r="BE13" i="29"/>
  <c r="AV13" i="29"/>
  <c r="AM13" i="29"/>
  <c r="AD13" i="29" s="1"/>
  <c r="AJ13" i="29"/>
  <c r="AI13" i="29"/>
  <c r="AH13" i="29"/>
  <c r="AG13" i="29"/>
  <c r="AF13" i="29"/>
  <c r="BN12" i="29"/>
  <c r="BE12" i="29"/>
  <c r="AV12" i="29"/>
  <c r="AD12" i="29" s="1"/>
  <c r="AM12" i="29"/>
  <c r="AJ12" i="29"/>
  <c r="AI12" i="29"/>
  <c r="AH12" i="29"/>
  <c r="AG12" i="29"/>
  <c r="AF12" i="29"/>
  <c r="BN11" i="29"/>
  <c r="BM11" i="29"/>
  <c r="BL11" i="29"/>
  <c r="BE11" i="29"/>
  <c r="BD11" i="29"/>
  <c r="BC11" i="29"/>
  <c r="AV11" i="29"/>
  <c r="AU11" i="29"/>
  <c r="AT11" i="29"/>
  <c r="AM11" i="29"/>
  <c r="AL11" i="29"/>
  <c r="AK11" i="29"/>
  <c r="AJ11" i="29"/>
  <c r="AI11" i="29"/>
  <c r="AI625" i="29" s="1"/>
  <c r="AH11" i="29"/>
  <c r="AH625" i="29" s="1"/>
  <c r="AG11" i="29"/>
  <c r="AG625" i="29" s="1"/>
  <c r="AF11" i="29"/>
  <c r="AF625" i="29" s="1"/>
  <c r="AE11" i="29"/>
  <c r="AE625" i="29" s="1"/>
  <c r="AC11" i="29"/>
  <c r="AB11" i="29"/>
  <c r="R11" i="29"/>
  <c r="M11" i="29"/>
  <c r="K11" i="29"/>
  <c r="BX5" i="29"/>
  <c r="BF5" i="29"/>
  <c r="AN5" i="29"/>
  <c r="W5" i="29"/>
  <c r="BX4" i="29"/>
  <c r="BF4" i="29"/>
  <c r="AN4" i="29"/>
  <c r="W4" i="29"/>
  <c r="BX3" i="29"/>
  <c r="BF3" i="29"/>
  <c r="AN3" i="29"/>
  <c r="W3" i="29"/>
  <c r="BX2" i="29"/>
  <c r="BF2" i="29"/>
  <c r="AN2" i="29"/>
  <c r="W2" i="29"/>
  <c r="AD23" i="29" l="1"/>
  <c r="AD37" i="29"/>
  <c r="AD59" i="29"/>
  <c r="AD65" i="29"/>
  <c r="AD95" i="29"/>
  <c r="AD149" i="29"/>
  <c r="AD195" i="29"/>
  <c r="AD205" i="29"/>
  <c r="AD212" i="29"/>
  <c r="AD225" i="29"/>
  <c r="AD241" i="29"/>
  <c r="AD255" i="29"/>
  <c r="AD283" i="29"/>
  <c r="AD318" i="29"/>
  <c r="AD347" i="29"/>
  <c r="AD369" i="29"/>
  <c r="AD434" i="29"/>
  <c r="AD456" i="29"/>
  <c r="AD464" i="29"/>
  <c r="AD478" i="29"/>
  <c r="AD499" i="29"/>
  <c r="AD520" i="29"/>
  <c r="AD528" i="29"/>
  <c r="AD554" i="29"/>
  <c r="AD570" i="29"/>
  <c r="AD591" i="29"/>
  <c r="AD593" i="29"/>
  <c r="AD50" i="29"/>
  <c r="AD64" i="29"/>
  <c r="AD85" i="29"/>
  <c r="AD118" i="29"/>
  <c r="AD156" i="29"/>
  <c r="AD163" i="29"/>
  <c r="AD171" i="29"/>
  <c r="AD185" i="29"/>
  <c r="AD290" i="29"/>
  <c r="AD346" i="29"/>
  <c r="AD354" i="29"/>
  <c r="AD401" i="29"/>
  <c r="AD463" i="29"/>
  <c r="AD471" i="29"/>
  <c r="AD22" i="29"/>
  <c r="AD109" i="29"/>
  <c r="AD113" i="29"/>
  <c r="AD127" i="29"/>
  <c r="AD148" i="29"/>
  <c r="AD204" i="29"/>
  <c r="AD217" i="29"/>
  <c r="AD254" i="29"/>
  <c r="AD296" i="29"/>
  <c r="AD411" i="29"/>
  <c r="AD440" i="29"/>
  <c r="AD470" i="29"/>
  <c r="AD533" i="29"/>
  <c r="AD541" i="29"/>
  <c r="AD569" i="29"/>
  <c r="AD35" i="29"/>
  <c r="AD40" i="29"/>
  <c r="AD44" i="29"/>
  <c r="AD49" i="29"/>
  <c r="AD76" i="29"/>
  <c r="AD203" i="29"/>
  <c r="AD224" i="29"/>
  <c r="AD236" i="29"/>
  <c r="AD247" i="29"/>
  <c r="AD345" i="29"/>
  <c r="AD360" i="29"/>
  <c r="AD364" i="29"/>
  <c r="AD368" i="29"/>
  <c r="AD375" i="29"/>
  <c r="AD404" i="29"/>
  <c r="AD477" i="29"/>
  <c r="AD547" i="29"/>
  <c r="AD577" i="29"/>
  <c r="AD613" i="29"/>
  <c r="AD11" i="29"/>
  <c r="AD18" i="29"/>
  <c r="AD54" i="29"/>
  <c r="AD57" i="29"/>
  <c r="AD89" i="29"/>
  <c r="AD176" i="29"/>
  <c r="AD184" i="29"/>
  <c r="AD231" i="29"/>
  <c r="AD239" i="29"/>
  <c r="AD246" i="29"/>
  <c r="AD309" i="29"/>
  <c r="AD310" i="29"/>
  <c r="AD367" i="29"/>
  <c r="AD396" i="29"/>
  <c r="AD424" i="29"/>
  <c r="AD476" i="29"/>
  <c r="AD483" i="29"/>
  <c r="AD503" i="29"/>
  <c r="AD539" i="29"/>
  <c r="AD540" i="29"/>
  <c r="AD546" i="29"/>
  <c r="AD555" i="29"/>
  <c r="AD568" i="29"/>
  <c r="AD583" i="29"/>
  <c r="AD612" i="29"/>
  <c r="AD621" i="29"/>
  <c r="AD17" i="29"/>
  <c r="AD88" i="29"/>
  <c r="AD112" i="29"/>
  <c r="AD130" i="29"/>
  <c r="AD202" i="29"/>
  <c r="AD234" i="29"/>
  <c r="AD238" i="29"/>
  <c r="AD266" i="29"/>
  <c r="AD330" i="29"/>
  <c r="AD344" i="29"/>
  <c r="AD390" i="29"/>
  <c r="AD410" i="29"/>
  <c r="AD453" i="29"/>
  <c r="AD517" i="29"/>
  <c r="AD531" i="29"/>
  <c r="AD545" i="29"/>
  <c r="AD582" i="29"/>
  <c r="AD597" i="29"/>
  <c r="AD611" i="29"/>
  <c r="AD619" i="29"/>
  <c r="AD30" i="29"/>
  <c r="AD46" i="29"/>
  <c r="AD61" i="29"/>
  <c r="AD62" i="29"/>
  <c r="AD121" i="29"/>
  <c r="AD125" i="29"/>
  <c r="AD139" i="29"/>
  <c r="AD197" i="29"/>
  <c r="AD214" i="29"/>
  <c r="AD229" i="29"/>
  <c r="AD252" i="29"/>
  <c r="AD259" i="29"/>
  <c r="AD279" i="29"/>
  <c r="AD322" i="29"/>
  <c r="AD358" i="29"/>
  <c r="AD366" i="29"/>
  <c r="AD372" i="29"/>
  <c r="AD380" i="29"/>
  <c r="AD387" i="29"/>
  <c r="AD388" i="29"/>
  <c r="AD409" i="29"/>
  <c r="AD416" i="29"/>
  <c r="AD438" i="29"/>
  <c r="AD489" i="29"/>
  <c r="AD538" i="29"/>
  <c r="AD553" i="29"/>
  <c r="AD559" i="29"/>
  <c r="AD71" i="29"/>
  <c r="AD87" i="29"/>
  <c r="AD103" i="29"/>
  <c r="AD120" i="29"/>
  <c r="AD138" i="29"/>
  <c r="AD146" i="29"/>
  <c r="AD182" i="29"/>
  <c r="AD237" i="29"/>
  <c r="AD258" i="29"/>
  <c r="AD300" i="29"/>
  <c r="AD343" i="29"/>
  <c r="AD402" i="29"/>
  <c r="AD423" i="29"/>
  <c r="AD426" i="29"/>
  <c r="AD430" i="29"/>
  <c r="AD467" i="29"/>
  <c r="AD530" i="29"/>
  <c r="AD552" i="29"/>
  <c r="AD615" i="29"/>
  <c r="AD24" i="29"/>
  <c r="AD36" i="29"/>
  <c r="AD101" i="29"/>
  <c r="AD228" i="29"/>
  <c r="AD243" i="29"/>
  <c r="AD251" i="29"/>
  <c r="AD257" i="29"/>
  <c r="AD265" i="29"/>
  <c r="AD306" i="29"/>
  <c r="AD320" i="29"/>
  <c r="AD337" i="29"/>
  <c r="AD394" i="29"/>
  <c r="AD446" i="29"/>
  <c r="AD494" i="29"/>
  <c r="AD572" i="29"/>
  <c r="AD588" i="29"/>
  <c r="AD589" i="29"/>
  <c r="AD596" i="29"/>
  <c r="AD600" i="29"/>
  <c r="AD614" i="29"/>
  <c r="AD622" i="29"/>
  <c r="AD48" i="29"/>
  <c r="AD51" i="29"/>
  <c r="AD83" i="29"/>
  <c r="AD151" i="29"/>
  <c r="AD264" i="29"/>
  <c r="AD327" i="29"/>
  <c r="AD335" i="29"/>
  <c r="AD385" i="29"/>
  <c r="AD437" i="29"/>
  <c r="AD487" i="29"/>
  <c r="AD493" i="29"/>
  <c r="AD501" i="29"/>
  <c r="AD509" i="29"/>
  <c r="AD529" i="29"/>
  <c r="AD580" i="29"/>
  <c r="AD606" i="29"/>
  <c r="AD608" i="29"/>
  <c r="AD55" i="29"/>
  <c r="AD60" i="29"/>
  <c r="AD82" i="29"/>
  <c r="AD86" i="29"/>
  <c r="AD158" i="29"/>
  <c r="AD196" i="29"/>
  <c r="AD206" i="29"/>
  <c r="AD227" i="29"/>
  <c r="AD242" i="29"/>
  <c r="AD256" i="29"/>
  <c r="AD270" i="29"/>
  <c r="AD319" i="29"/>
  <c r="AD334" i="29"/>
  <c r="AD370" i="29"/>
  <c r="AD393" i="29"/>
  <c r="AD399" i="29"/>
  <c r="AD458" i="29"/>
  <c r="AD479" i="29"/>
  <c r="AD500" i="29"/>
  <c r="AD507" i="29"/>
  <c r="AD508" i="29"/>
  <c r="AD515" i="29"/>
  <c r="AD523" i="29"/>
  <c r="AD542" i="29"/>
  <c r="AD564" i="29"/>
  <c r="AD565" i="29"/>
  <c r="AD623" i="29"/>
  <c r="AD114" i="29"/>
  <c r="AD132" i="29"/>
  <c r="AD165" i="29"/>
  <c r="AD277" i="29"/>
  <c r="AD348" i="29"/>
  <c r="AD384" i="29"/>
  <c r="AD427" i="29"/>
  <c r="AD442" i="29"/>
  <c r="AD450" i="29"/>
  <c r="AD514" i="29"/>
  <c r="AD521" i="29"/>
  <c r="AD556" i="29"/>
  <c r="AD571" i="29"/>
  <c r="AD602" i="29"/>
  <c r="AD603" i="29"/>
  <c r="AD610" i="29"/>
  <c r="AM403" i="29"/>
  <c r="AD403" i="29" s="1"/>
  <c r="AD625" i="29" l="1"/>
  <c r="BN409" i="25"/>
  <c r="BE409" i="25"/>
  <c r="AV409" i="25"/>
  <c r="AM409" i="25"/>
  <c r="AD409" i="25" s="1"/>
  <c r="AJ409" i="25"/>
  <c r="AI409" i="25"/>
  <c r="AH409" i="25"/>
  <c r="AG409" i="25"/>
  <c r="AF409" i="25"/>
  <c r="AE409" i="25"/>
  <c r="BN408" i="25"/>
  <c r="BE408" i="25"/>
  <c r="AV408" i="25"/>
  <c r="AM408" i="25"/>
  <c r="AJ408" i="25"/>
  <c r="AI408" i="25"/>
  <c r="AH408" i="25"/>
  <c r="AG408" i="25"/>
  <c r="AF408" i="25"/>
  <c r="AE408" i="25"/>
  <c r="BN407" i="25"/>
  <c r="BE407" i="25"/>
  <c r="AV407" i="25"/>
  <c r="AM407" i="25"/>
  <c r="AD407" i="25" s="1"/>
  <c r="AJ407" i="25"/>
  <c r="AI407" i="25"/>
  <c r="AH407" i="25"/>
  <c r="AG407" i="25"/>
  <c r="AF407" i="25"/>
  <c r="AE407" i="25"/>
  <c r="BN406" i="25"/>
  <c r="BM406" i="25"/>
  <c r="BL406" i="25"/>
  <c r="BE406" i="25"/>
  <c r="BD406" i="25"/>
  <c r="BC406" i="25"/>
  <c r="AV406" i="25"/>
  <c r="AU406" i="25"/>
  <c r="AT406" i="25"/>
  <c r="AM406" i="25"/>
  <c r="AD406" i="25" s="1"/>
  <c r="AL406" i="25"/>
  <c r="AK406" i="25"/>
  <c r="AJ406" i="25"/>
  <c r="AI406" i="25"/>
  <c r="AH406" i="25"/>
  <c r="AG406" i="25"/>
  <c r="AF406" i="25"/>
  <c r="AE406" i="25"/>
  <c r="AC406" i="25"/>
  <c r="AB406" i="25"/>
  <c r="R406" i="25"/>
  <c r="M406" i="25"/>
  <c r="K406" i="25"/>
  <c r="BN405" i="25"/>
  <c r="BE405" i="25"/>
  <c r="AV405" i="25"/>
  <c r="AM405" i="25"/>
  <c r="AJ405" i="25"/>
  <c r="AI405" i="25"/>
  <c r="AH405" i="25"/>
  <c r="AG405" i="25"/>
  <c r="AF405" i="25"/>
  <c r="AE405" i="25"/>
  <c r="BN404" i="25"/>
  <c r="BE404" i="25"/>
  <c r="AV404" i="25"/>
  <c r="AM404" i="25"/>
  <c r="AJ404" i="25"/>
  <c r="AI404" i="25"/>
  <c r="AH404" i="25"/>
  <c r="AG404" i="25"/>
  <c r="AF404" i="25"/>
  <c r="AE404" i="25"/>
  <c r="BN403" i="25"/>
  <c r="BE403" i="25"/>
  <c r="AV403" i="25"/>
  <c r="AM403" i="25"/>
  <c r="AD403" i="25" s="1"/>
  <c r="AJ403" i="25"/>
  <c r="AI403" i="25"/>
  <c r="AH403" i="25"/>
  <c r="AG403" i="25"/>
  <c r="AF403" i="25"/>
  <c r="AE403" i="25"/>
  <c r="BN402" i="25"/>
  <c r="BM402" i="25"/>
  <c r="BL402" i="25"/>
  <c r="BE402" i="25"/>
  <c r="BD402" i="25"/>
  <c r="BC402" i="25"/>
  <c r="AV402" i="25"/>
  <c r="AU402" i="25"/>
  <c r="AT402" i="25"/>
  <c r="AM402" i="25"/>
  <c r="AL402" i="25"/>
  <c r="AK402" i="25"/>
  <c r="AJ402" i="25"/>
  <c r="AI402" i="25"/>
  <c r="AH402" i="25"/>
  <c r="AG402" i="25"/>
  <c r="AF402" i="25"/>
  <c r="AE402" i="25"/>
  <c r="AC402" i="25"/>
  <c r="AB402" i="25"/>
  <c r="R402" i="25"/>
  <c r="M402" i="25"/>
  <c r="K402" i="25"/>
  <c r="BN401" i="25"/>
  <c r="BE401" i="25"/>
  <c r="AV401" i="25"/>
  <c r="AM401" i="25"/>
  <c r="AJ401" i="25"/>
  <c r="AI401" i="25"/>
  <c r="AH401" i="25"/>
  <c r="AG401" i="25"/>
  <c r="AF401" i="25"/>
  <c r="AE401" i="25"/>
  <c r="BN400" i="25"/>
  <c r="BE400" i="25"/>
  <c r="AV400" i="25"/>
  <c r="AM400" i="25"/>
  <c r="AJ400" i="25"/>
  <c r="AI400" i="25"/>
  <c r="AH400" i="25"/>
  <c r="AG400" i="25"/>
  <c r="AF400" i="25"/>
  <c r="AE400" i="25"/>
  <c r="BN399" i="25"/>
  <c r="BE399" i="25"/>
  <c r="AV399" i="25"/>
  <c r="AM399" i="25"/>
  <c r="AJ399" i="25"/>
  <c r="AI399" i="25"/>
  <c r="AH399" i="25"/>
  <c r="AG399" i="25"/>
  <c r="AF399" i="25"/>
  <c r="AE399" i="25"/>
  <c r="BN398" i="25"/>
  <c r="BM398" i="25"/>
  <c r="BL398" i="25"/>
  <c r="BE398" i="25"/>
  <c r="BD398" i="25"/>
  <c r="BC398" i="25"/>
  <c r="AV398" i="25"/>
  <c r="AU398" i="25"/>
  <c r="AT398" i="25"/>
  <c r="AM398" i="25"/>
  <c r="AL398" i="25"/>
  <c r="AK398" i="25"/>
  <c r="AJ398" i="25"/>
  <c r="AI398" i="25"/>
  <c r="AH398" i="25"/>
  <c r="AG398" i="25"/>
  <c r="AF398" i="25"/>
  <c r="AE398" i="25"/>
  <c r="AC398" i="25"/>
  <c r="AB398" i="25"/>
  <c r="R398" i="25"/>
  <c r="M398" i="25"/>
  <c r="K398" i="25"/>
  <c r="BN397" i="25"/>
  <c r="BE397" i="25"/>
  <c r="AV397" i="25"/>
  <c r="AM397" i="25"/>
  <c r="AJ397" i="25"/>
  <c r="AI397" i="25"/>
  <c r="AH397" i="25"/>
  <c r="AG397" i="25"/>
  <c r="AF397" i="25"/>
  <c r="AE397" i="25"/>
  <c r="BN396" i="25"/>
  <c r="BE396" i="25"/>
  <c r="AV396" i="25"/>
  <c r="AM396" i="25"/>
  <c r="AJ396" i="25"/>
  <c r="AI396" i="25"/>
  <c r="AH396" i="25"/>
  <c r="AG396" i="25"/>
  <c r="AF396" i="25"/>
  <c r="AE396" i="25"/>
  <c r="BN395" i="25"/>
  <c r="BE395" i="25"/>
  <c r="AV395" i="25"/>
  <c r="AM395" i="25"/>
  <c r="AJ395" i="25"/>
  <c r="AI395" i="25"/>
  <c r="AH395" i="25"/>
  <c r="AG395" i="25"/>
  <c r="AF395" i="25"/>
  <c r="AE395" i="25"/>
  <c r="AD395" i="25"/>
  <c r="BN391" i="25"/>
  <c r="BM391" i="25"/>
  <c r="BL391" i="25"/>
  <c r="BE391" i="25"/>
  <c r="BD391" i="25"/>
  <c r="BC391" i="25"/>
  <c r="AV391" i="25"/>
  <c r="AU391" i="25"/>
  <c r="AT391" i="25"/>
  <c r="AM391" i="25"/>
  <c r="AD391" i="25" s="1"/>
  <c r="AL391" i="25"/>
  <c r="AK391" i="25"/>
  <c r="AJ391" i="25"/>
  <c r="AI391" i="25"/>
  <c r="AH391" i="25"/>
  <c r="AG391" i="25"/>
  <c r="AF391" i="25"/>
  <c r="AE391" i="25"/>
  <c r="AC391" i="25"/>
  <c r="AB391" i="25"/>
  <c r="R391" i="25"/>
  <c r="M391" i="25"/>
  <c r="K391" i="25"/>
  <c r="BN390" i="25"/>
  <c r="BE390" i="25"/>
  <c r="AV390" i="25"/>
  <c r="AM390" i="25"/>
  <c r="AJ390" i="25"/>
  <c r="AI390" i="25"/>
  <c r="AH390" i="25"/>
  <c r="AG390" i="25"/>
  <c r="AF390" i="25"/>
  <c r="AE390" i="25"/>
  <c r="BN389" i="25"/>
  <c r="BE389" i="25"/>
  <c r="AV389" i="25"/>
  <c r="AM389" i="25"/>
  <c r="AJ389" i="25"/>
  <c r="AI389" i="25"/>
  <c r="AH389" i="25"/>
  <c r="AG389" i="25"/>
  <c r="AF389" i="25"/>
  <c r="AE389" i="25"/>
  <c r="BN388" i="25"/>
  <c r="BE388" i="25"/>
  <c r="AV388" i="25"/>
  <c r="AM388" i="25"/>
  <c r="AD388" i="25" s="1"/>
  <c r="AJ388" i="25"/>
  <c r="AI388" i="25"/>
  <c r="AH388" i="25"/>
  <c r="AG388" i="25"/>
  <c r="AF388" i="25"/>
  <c r="AE388" i="25"/>
  <c r="BN387" i="25"/>
  <c r="BM387" i="25"/>
  <c r="BL387" i="25"/>
  <c r="BE387" i="25"/>
  <c r="BD387" i="25"/>
  <c r="BC387" i="25"/>
  <c r="AV387" i="25"/>
  <c r="AU387" i="25"/>
  <c r="AT387" i="25"/>
  <c r="AM387" i="25"/>
  <c r="AL387" i="25"/>
  <c r="AK387" i="25"/>
  <c r="AJ387" i="25"/>
  <c r="AI387" i="25"/>
  <c r="AH387" i="25"/>
  <c r="AG387" i="25"/>
  <c r="AF387" i="25"/>
  <c r="AE387" i="25"/>
  <c r="AD387" i="25"/>
  <c r="AC387" i="25"/>
  <c r="AB387" i="25"/>
  <c r="R387" i="25"/>
  <c r="M387" i="25"/>
  <c r="K387" i="25"/>
  <c r="BN386" i="25"/>
  <c r="BE386" i="25"/>
  <c r="AV386" i="25"/>
  <c r="AM386" i="25"/>
  <c r="AJ386" i="25"/>
  <c r="AI386" i="25"/>
  <c r="AH386" i="25"/>
  <c r="AG386" i="25"/>
  <c r="AF386" i="25"/>
  <c r="AE386" i="25"/>
  <c r="BN385" i="25"/>
  <c r="BE385" i="25"/>
  <c r="AV385" i="25"/>
  <c r="AM385" i="25"/>
  <c r="AJ385" i="25"/>
  <c r="AI385" i="25"/>
  <c r="AH385" i="25"/>
  <c r="AG385" i="25"/>
  <c r="AF385" i="25"/>
  <c r="AE385" i="25"/>
  <c r="BN384" i="25"/>
  <c r="BE384" i="25"/>
  <c r="AV384" i="25"/>
  <c r="AM384" i="25"/>
  <c r="AJ384" i="25"/>
  <c r="AI384" i="25"/>
  <c r="AH384" i="25"/>
  <c r="AG384" i="25"/>
  <c r="AF384" i="25"/>
  <c r="AE384" i="25"/>
  <c r="AD384" i="25"/>
  <c r="BN381" i="25"/>
  <c r="BM381" i="25"/>
  <c r="BL381" i="25"/>
  <c r="BE381" i="25"/>
  <c r="BD381" i="25"/>
  <c r="BC381" i="25"/>
  <c r="AV381" i="25"/>
  <c r="AU381" i="25"/>
  <c r="AT381" i="25"/>
  <c r="AM381" i="25"/>
  <c r="AD381" i="25" s="1"/>
  <c r="AL381" i="25"/>
  <c r="AK381" i="25"/>
  <c r="AJ381" i="25"/>
  <c r="AI381" i="25"/>
  <c r="AH381" i="25"/>
  <c r="AG381" i="25"/>
  <c r="AF381" i="25"/>
  <c r="AE381" i="25"/>
  <c r="AC381" i="25"/>
  <c r="AB381" i="25"/>
  <c r="R381" i="25"/>
  <c r="M381" i="25"/>
  <c r="K381" i="25"/>
  <c r="BN380" i="25"/>
  <c r="BE380" i="25"/>
  <c r="AV380" i="25"/>
  <c r="AM380" i="25"/>
  <c r="AJ380" i="25"/>
  <c r="AI380" i="25"/>
  <c r="AH380" i="25"/>
  <c r="AG380" i="25"/>
  <c r="AF380" i="25"/>
  <c r="AE380" i="25"/>
  <c r="BN379" i="25"/>
  <c r="BE379" i="25"/>
  <c r="AV379" i="25"/>
  <c r="AM379" i="25"/>
  <c r="AJ379" i="25"/>
  <c r="AI379" i="25"/>
  <c r="AH379" i="25"/>
  <c r="AG379" i="25"/>
  <c r="AF379" i="25"/>
  <c r="AE379" i="25"/>
  <c r="BN378" i="25"/>
  <c r="BE378" i="25"/>
  <c r="AV378" i="25"/>
  <c r="AM378" i="25"/>
  <c r="AJ378" i="25"/>
  <c r="AI378" i="25"/>
  <c r="AH378" i="25"/>
  <c r="AG378" i="25"/>
  <c r="AF378" i="25"/>
  <c r="AE378" i="25"/>
  <c r="BN371" i="25"/>
  <c r="BM371" i="25"/>
  <c r="BL371" i="25"/>
  <c r="BE371" i="25"/>
  <c r="BD371" i="25"/>
  <c r="BC371" i="25"/>
  <c r="AV371" i="25"/>
  <c r="AU371" i="25"/>
  <c r="AT371" i="25"/>
  <c r="AM371" i="25"/>
  <c r="AL371" i="25"/>
  <c r="AK371" i="25"/>
  <c r="AJ371" i="25"/>
  <c r="AI371" i="25"/>
  <c r="AH371" i="25"/>
  <c r="AG371" i="25"/>
  <c r="AF371" i="25"/>
  <c r="AE371" i="25"/>
  <c r="AC371" i="25"/>
  <c r="AB371" i="25"/>
  <c r="R371" i="25"/>
  <c r="M371" i="25"/>
  <c r="K371" i="25"/>
  <c r="BN370" i="25"/>
  <c r="BE370" i="25"/>
  <c r="AV370" i="25"/>
  <c r="AM370" i="25"/>
  <c r="AJ370" i="25"/>
  <c r="AI370" i="25"/>
  <c r="AH370" i="25"/>
  <c r="AG370" i="25"/>
  <c r="AF370" i="25"/>
  <c r="AE370" i="25"/>
  <c r="BN369" i="25"/>
  <c r="BE369" i="25"/>
  <c r="AV369" i="25"/>
  <c r="AM369" i="25"/>
  <c r="AJ369" i="25"/>
  <c r="AI369" i="25"/>
  <c r="AH369" i="25"/>
  <c r="AG369" i="25"/>
  <c r="AF369" i="25"/>
  <c r="AE369" i="25"/>
  <c r="BN368" i="25"/>
  <c r="BE368" i="25"/>
  <c r="AV368" i="25"/>
  <c r="AM368" i="25"/>
  <c r="AJ368" i="25"/>
  <c r="AI368" i="25"/>
  <c r="AH368" i="25"/>
  <c r="AG368" i="25"/>
  <c r="AF368" i="25"/>
  <c r="AE368" i="25"/>
  <c r="AD368" i="25"/>
  <c r="BN367" i="25"/>
  <c r="BM367" i="25"/>
  <c r="BL367" i="25"/>
  <c r="BE367" i="25"/>
  <c r="BD367" i="25"/>
  <c r="BC367" i="25"/>
  <c r="AV367" i="25"/>
  <c r="AU367" i="25"/>
  <c r="AT367" i="25"/>
  <c r="AM367" i="25"/>
  <c r="AL367" i="25"/>
  <c r="AK367" i="25"/>
  <c r="AJ367" i="25"/>
  <c r="AI367" i="25"/>
  <c r="AH367" i="25"/>
  <c r="AG367" i="25"/>
  <c r="AF367" i="25"/>
  <c r="AE367" i="25"/>
  <c r="AC367" i="25"/>
  <c r="AB367" i="25"/>
  <c r="R367" i="25"/>
  <c r="M367" i="25"/>
  <c r="K367" i="25"/>
  <c r="BN366" i="25"/>
  <c r="BE366" i="25"/>
  <c r="AV366" i="25"/>
  <c r="AM366" i="25"/>
  <c r="AJ366" i="25"/>
  <c r="AI366" i="25"/>
  <c r="AH366" i="25"/>
  <c r="AG366" i="25"/>
  <c r="AF366" i="25"/>
  <c r="AE366" i="25"/>
  <c r="BN365" i="25"/>
  <c r="BE365" i="25"/>
  <c r="AV365" i="25"/>
  <c r="AM365" i="25"/>
  <c r="AD365" i="25" s="1"/>
  <c r="AJ365" i="25"/>
  <c r="AI365" i="25"/>
  <c r="AH365" i="25"/>
  <c r="AG365" i="25"/>
  <c r="AF365" i="25"/>
  <c r="AE365" i="25"/>
  <c r="BN364" i="25"/>
  <c r="BE364" i="25"/>
  <c r="AV364" i="25"/>
  <c r="AM364" i="25"/>
  <c r="AJ364" i="25"/>
  <c r="AI364" i="25"/>
  <c r="AH364" i="25"/>
  <c r="AG364" i="25"/>
  <c r="AF364" i="25"/>
  <c r="AE364" i="25"/>
  <c r="BN363" i="25"/>
  <c r="AD363" i="25" s="1"/>
  <c r="BM363" i="25"/>
  <c r="BL363" i="25"/>
  <c r="BE363" i="25"/>
  <c r="BD363" i="25"/>
  <c r="BC363" i="25"/>
  <c r="AV363" i="25"/>
  <c r="AU363" i="25"/>
  <c r="AT363" i="25"/>
  <c r="AM363" i="25"/>
  <c r="AL363" i="25"/>
  <c r="AK363" i="25"/>
  <c r="AJ363" i="25"/>
  <c r="AI363" i="25"/>
  <c r="AH363" i="25"/>
  <c r="AG363" i="25"/>
  <c r="AF363" i="25"/>
  <c r="AE363" i="25"/>
  <c r="AC363" i="25"/>
  <c r="AB363" i="25"/>
  <c r="R363" i="25"/>
  <c r="M363" i="25"/>
  <c r="K363" i="25"/>
  <c r="BN362" i="25"/>
  <c r="BE362" i="25"/>
  <c r="AV362" i="25"/>
  <c r="AM362" i="25"/>
  <c r="AJ362" i="25"/>
  <c r="AI362" i="25"/>
  <c r="AH362" i="25"/>
  <c r="AG362" i="25"/>
  <c r="AF362" i="25"/>
  <c r="AE362" i="25"/>
  <c r="BN361" i="25"/>
  <c r="BE361" i="25"/>
  <c r="AV361" i="25"/>
  <c r="AM361" i="25"/>
  <c r="AJ361" i="25"/>
  <c r="AI361" i="25"/>
  <c r="AH361" i="25"/>
  <c r="AG361" i="25"/>
  <c r="AF361" i="25"/>
  <c r="AE361" i="25"/>
  <c r="BN360" i="25"/>
  <c r="AD360" i="25" s="1"/>
  <c r="BE360" i="25"/>
  <c r="AV360" i="25"/>
  <c r="AM360" i="25"/>
  <c r="AJ360" i="25"/>
  <c r="AI360" i="25"/>
  <c r="AH360" i="25"/>
  <c r="AG360" i="25"/>
  <c r="AF360" i="25"/>
  <c r="AE360" i="25"/>
  <c r="BN358" i="25"/>
  <c r="BM358" i="25"/>
  <c r="BL358" i="25"/>
  <c r="BE358" i="25"/>
  <c r="BD358" i="25"/>
  <c r="BC358" i="25"/>
  <c r="AV358" i="25"/>
  <c r="AU358" i="25"/>
  <c r="AT358" i="25"/>
  <c r="AM358" i="25"/>
  <c r="AL358" i="25"/>
  <c r="AK358" i="25"/>
  <c r="AJ358" i="25"/>
  <c r="AI358" i="25"/>
  <c r="AH358" i="25"/>
  <c r="AG358" i="25"/>
  <c r="AF358" i="25"/>
  <c r="AE358" i="25"/>
  <c r="AC358" i="25"/>
  <c r="AB358" i="25"/>
  <c r="R358" i="25"/>
  <c r="M358" i="25"/>
  <c r="K358" i="25"/>
  <c r="BN357" i="25"/>
  <c r="BE357" i="25"/>
  <c r="AV357" i="25"/>
  <c r="AM357" i="25"/>
  <c r="AJ357" i="25"/>
  <c r="AI357" i="25"/>
  <c r="AH357" i="25"/>
  <c r="AG357" i="25"/>
  <c r="AF357" i="25"/>
  <c r="AE357" i="25"/>
  <c r="BN356" i="25"/>
  <c r="BE356" i="25"/>
  <c r="AV356" i="25"/>
  <c r="AM356" i="25"/>
  <c r="AJ356" i="25"/>
  <c r="AI356" i="25"/>
  <c r="AH356" i="25"/>
  <c r="AG356" i="25"/>
  <c r="AF356" i="25"/>
  <c r="AE356" i="25"/>
  <c r="BN355" i="25"/>
  <c r="BE355" i="25"/>
  <c r="AV355" i="25"/>
  <c r="AM355" i="25"/>
  <c r="AJ355" i="25"/>
  <c r="AI355" i="25"/>
  <c r="AH355" i="25"/>
  <c r="AG355" i="25"/>
  <c r="AF355" i="25"/>
  <c r="AE355" i="25"/>
  <c r="BN354" i="25"/>
  <c r="AD354" i="25" s="1"/>
  <c r="BM354" i="25"/>
  <c r="BL354" i="25"/>
  <c r="BE354" i="25"/>
  <c r="BD354" i="25"/>
  <c r="BC354" i="25"/>
  <c r="AV354" i="25"/>
  <c r="AU354" i="25"/>
  <c r="AT354" i="25"/>
  <c r="AM354" i="25"/>
  <c r="AL354" i="25"/>
  <c r="AK354" i="25"/>
  <c r="AJ354" i="25"/>
  <c r="AI354" i="25"/>
  <c r="AH354" i="25"/>
  <c r="AG354" i="25"/>
  <c r="AF354" i="25"/>
  <c r="AE354" i="25"/>
  <c r="AC354" i="25"/>
  <c r="AB354" i="25"/>
  <c r="R354" i="25"/>
  <c r="M354" i="25"/>
  <c r="K354" i="25"/>
  <c r="BN353" i="25"/>
  <c r="BE353" i="25"/>
  <c r="AV353" i="25"/>
  <c r="AM353" i="25"/>
  <c r="AJ353" i="25"/>
  <c r="AI353" i="25"/>
  <c r="AH353" i="25"/>
  <c r="AG353" i="25"/>
  <c r="AF353" i="25"/>
  <c r="AE353" i="25"/>
  <c r="BN352" i="25"/>
  <c r="BE352" i="25"/>
  <c r="AV352" i="25"/>
  <c r="AM352" i="25"/>
  <c r="AD352" i="25" s="1"/>
  <c r="AJ352" i="25"/>
  <c r="AI352" i="25"/>
  <c r="AH352" i="25"/>
  <c r="AG352" i="25"/>
  <c r="AF352" i="25"/>
  <c r="AE352" i="25"/>
  <c r="BN351" i="25"/>
  <c r="BE351" i="25"/>
  <c r="AD351" i="25" s="1"/>
  <c r="AV351" i="25"/>
  <c r="AM351" i="25"/>
  <c r="AJ351" i="25"/>
  <c r="AI351" i="25"/>
  <c r="AH351" i="25"/>
  <c r="AG351" i="25"/>
  <c r="AF351" i="25"/>
  <c r="AE351" i="25"/>
  <c r="BN350" i="25"/>
  <c r="BM350" i="25"/>
  <c r="BL350" i="25"/>
  <c r="BE350" i="25"/>
  <c r="BD350" i="25"/>
  <c r="BC350" i="25"/>
  <c r="AV350" i="25"/>
  <c r="AU350" i="25"/>
  <c r="AT350" i="25"/>
  <c r="AM350" i="25"/>
  <c r="AL350" i="25"/>
  <c r="AK350" i="25"/>
  <c r="AJ350" i="25"/>
  <c r="AI350" i="25"/>
  <c r="AH350" i="25"/>
  <c r="AG350" i="25"/>
  <c r="AF350" i="25"/>
  <c r="AE350" i="25"/>
  <c r="AC350" i="25"/>
  <c r="AB350" i="25"/>
  <c r="R350" i="25"/>
  <c r="M350" i="25"/>
  <c r="K350" i="25"/>
  <c r="BN349" i="25"/>
  <c r="BE349" i="25"/>
  <c r="AV349" i="25"/>
  <c r="AM349" i="25"/>
  <c r="AJ349" i="25"/>
  <c r="AI349" i="25"/>
  <c r="AH349" i="25"/>
  <c r="AG349" i="25"/>
  <c r="AF349" i="25"/>
  <c r="AE349" i="25"/>
  <c r="BN348" i="25"/>
  <c r="BE348" i="25"/>
  <c r="AV348" i="25"/>
  <c r="AM348" i="25"/>
  <c r="AJ348" i="25"/>
  <c r="AI348" i="25"/>
  <c r="AH348" i="25"/>
  <c r="AG348" i="25"/>
  <c r="AF348" i="25"/>
  <c r="AE348" i="25"/>
  <c r="BN347" i="25"/>
  <c r="BE347" i="25"/>
  <c r="AV347" i="25"/>
  <c r="AM347" i="25"/>
  <c r="AJ347" i="25"/>
  <c r="AI347" i="25"/>
  <c r="AH347" i="25"/>
  <c r="AG347" i="25"/>
  <c r="AF347" i="25"/>
  <c r="AE347" i="25"/>
  <c r="BN346" i="25"/>
  <c r="BM346" i="25"/>
  <c r="BL346" i="25"/>
  <c r="BE346" i="25"/>
  <c r="BD346" i="25"/>
  <c r="BC346" i="25"/>
  <c r="AV346" i="25"/>
  <c r="AU346" i="25"/>
  <c r="AT346" i="25"/>
  <c r="AM346" i="25"/>
  <c r="AD346" i="25" s="1"/>
  <c r="AL346" i="25"/>
  <c r="AK346" i="25"/>
  <c r="AJ346" i="25"/>
  <c r="AI346" i="25"/>
  <c r="AH346" i="25"/>
  <c r="AG346" i="25"/>
  <c r="AF346" i="25"/>
  <c r="AE346" i="25"/>
  <c r="AC346" i="25"/>
  <c r="AB346" i="25"/>
  <c r="R346" i="25"/>
  <c r="M346" i="25"/>
  <c r="K346" i="25"/>
  <c r="BN345" i="25"/>
  <c r="BE345" i="25"/>
  <c r="AV345" i="25"/>
  <c r="AM345" i="25"/>
  <c r="AJ345" i="25"/>
  <c r="AI345" i="25"/>
  <c r="AH345" i="25"/>
  <c r="AG345" i="25"/>
  <c r="AF345" i="25"/>
  <c r="AE345" i="25"/>
  <c r="BN344" i="25"/>
  <c r="BE344" i="25"/>
  <c r="AV344" i="25"/>
  <c r="AM344" i="25"/>
  <c r="AD344" i="25" s="1"/>
  <c r="AJ344" i="25"/>
  <c r="AI344" i="25"/>
  <c r="AH344" i="25"/>
  <c r="AG344" i="25"/>
  <c r="AF344" i="25"/>
  <c r="AE344" i="25"/>
  <c r="BN343" i="25"/>
  <c r="BE343" i="25"/>
  <c r="AD343" i="25" s="1"/>
  <c r="AV343" i="25"/>
  <c r="AM343" i="25"/>
  <c r="AJ343" i="25"/>
  <c r="AI343" i="25"/>
  <c r="AH343" i="25"/>
  <c r="AG343" i="25"/>
  <c r="AF343" i="25"/>
  <c r="AE343" i="25"/>
  <c r="BN342" i="25"/>
  <c r="BM342" i="25"/>
  <c r="BL342" i="25"/>
  <c r="BE342" i="25"/>
  <c r="BD342" i="25"/>
  <c r="BC342" i="25"/>
  <c r="AV342" i="25"/>
  <c r="AU342" i="25"/>
  <c r="AT342" i="25"/>
  <c r="AM342" i="25"/>
  <c r="AL342" i="25"/>
  <c r="AK342" i="25"/>
  <c r="AJ342" i="25"/>
  <c r="AI342" i="25"/>
  <c r="AH342" i="25"/>
  <c r="AG342" i="25"/>
  <c r="AF342" i="25"/>
  <c r="AE342" i="25"/>
  <c r="AC342" i="25"/>
  <c r="AB342" i="25"/>
  <c r="R342" i="25"/>
  <c r="M342" i="25"/>
  <c r="K342" i="25"/>
  <c r="BN341" i="25"/>
  <c r="BE341" i="25"/>
  <c r="AV341" i="25"/>
  <c r="AM341" i="25"/>
  <c r="AJ341" i="25"/>
  <c r="AI341" i="25"/>
  <c r="AH341" i="25"/>
  <c r="AG341" i="25"/>
  <c r="AF341" i="25"/>
  <c r="AE341" i="25"/>
  <c r="BN340" i="25"/>
  <c r="BE340" i="25"/>
  <c r="AV340" i="25"/>
  <c r="AM340" i="25"/>
  <c r="AJ340" i="25"/>
  <c r="AI340" i="25"/>
  <c r="AH340" i="25"/>
  <c r="AG340" i="25"/>
  <c r="AF340" i="25"/>
  <c r="AE340" i="25"/>
  <c r="BN339" i="25"/>
  <c r="BE339" i="25"/>
  <c r="AV339" i="25"/>
  <c r="AM339" i="25"/>
  <c r="AJ339" i="25"/>
  <c r="AI339" i="25"/>
  <c r="AH339" i="25"/>
  <c r="AG339" i="25"/>
  <c r="AF339" i="25"/>
  <c r="AE339" i="25"/>
  <c r="BN338" i="25"/>
  <c r="BM338" i="25"/>
  <c r="BL338" i="25"/>
  <c r="BE338" i="25"/>
  <c r="BD338" i="25"/>
  <c r="BC338" i="25"/>
  <c r="AV338" i="25"/>
  <c r="AU338" i="25"/>
  <c r="AT338" i="25"/>
  <c r="AM338" i="25"/>
  <c r="AL338" i="25"/>
  <c r="AK338" i="25"/>
  <c r="AJ338" i="25"/>
  <c r="AI338" i="25"/>
  <c r="AH338" i="25"/>
  <c r="AG338" i="25"/>
  <c r="AF338" i="25"/>
  <c r="AE338" i="25"/>
  <c r="AC338" i="25"/>
  <c r="AB338" i="25"/>
  <c r="R338" i="25"/>
  <c r="M338" i="25"/>
  <c r="K338" i="25"/>
  <c r="BN337" i="25"/>
  <c r="BE337" i="25"/>
  <c r="AV337" i="25"/>
  <c r="AD337" i="25" s="1"/>
  <c r="AM337" i="25"/>
  <c r="AJ337" i="25"/>
  <c r="AI337" i="25"/>
  <c r="AH337" i="25"/>
  <c r="AG337" i="25"/>
  <c r="AF337" i="25"/>
  <c r="AE337" i="25"/>
  <c r="BN336" i="25"/>
  <c r="BE336" i="25"/>
  <c r="AV336" i="25"/>
  <c r="AM336" i="25"/>
  <c r="AJ336" i="25"/>
  <c r="AI336" i="25"/>
  <c r="AH336" i="25"/>
  <c r="AG336" i="25"/>
  <c r="AF336" i="25"/>
  <c r="AE336" i="25"/>
  <c r="BN335" i="25"/>
  <c r="BE335" i="25"/>
  <c r="AD335" i="25" s="1"/>
  <c r="AV335" i="25"/>
  <c r="AM335" i="25"/>
  <c r="AJ335" i="25"/>
  <c r="AI335" i="25"/>
  <c r="AH335" i="25"/>
  <c r="AG335" i="25"/>
  <c r="AF335" i="25"/>
  <c r="AE335" i="25"/>
  <c r="BN334" i="25"/>
  <c r="BM334" i="25"/>
  <c r="BL334" i="25"/>
  <c r="BE334" i="25"/>
  <c r="BD334" i="25"/>
  <c r="BC334" i="25"/>
  <c r="AV334" i="25"/>
  <c r="AU334" i="25"/>
  <c r="AT334" i="25"/>
  <c r="AM334" i="25"/>
  <c r="AL334" i="25"/>
  <c r="AK334" i="25"/>
  <c r="AJ334" i="25"/>
  <c r="AI334" i="25"/>
  <c r="AH334" i="25"/>
  <c r="AG334" i="25"/>
  <c r="AF334" i="25"/>
  <c r="AE334" i="25"/>
  <c r="AC334" i="25"/>
  <c r="AB334" i="25"/>
  <c r="R334" i="25"/>
  <c r="M334" i="25"/>
  <c r="K334" i="25"/>
  <c r="BN333" i="25"/>
  <c r="BE333" i="25"/>
  <c r="AV333" i="25"/>
  <c r="AM333" i="25"/>
  <c r="AD333" i="25" s="1"/>
  <c r="AJ333" i="25"/>
  <c r="AI333" i="25"/>
  <c r="AH333" i="25"/>
  <c r="AG333" i="25"/>
  <c r="AF333" i="25"/>
  <c r="AE333" i="25"/>
  <c r="BN332" i="25"/>
  <c r="BE332" i="25"/>
  <c r="AV332" i="25"/>
  <c r="AM332" i="25"/>
  <c r="AJ332" i="25"/>
  <c r="AI332" i="25"/>
  <c r="AH332" i="25"/>
  <c r="AG332" i="25"/>
  <c r="AF332" i="25"/>
  <c r="AE332" i="25"/>
  <c r="BN331" i="25"/>
  <c r="BE331" i="25"/>
  <c r="AV331" i="25"/>
  <c r="AM331" i="25"/>
  <c r="AJ331" i="25"/>
  <c r="AI331" i="25"/>
  <c r="AH331" i="25"/>
  <c r="AG331" i="25"/>
  <c r="AF331" i="25"/>
  <c r="AE331" i="25"/>
  <c r="BN330" i="25"/>
  <c r="BM330" i="25"/>
  <c r="BL330" i="25"/>
  <c r="BE330" i="25"/>
  <c r="BD330" i="25"/>
  <c r="BC330" i="25"/>
  <c r="AV330" i="25"/>
  <c r="AU330" i="25"/>
  <c r="AT330" i="25"/>
  <c r="AM330" i="25"/>
  <c r="AD330" i="25" s="1"/>
  <c r="AL330" i="25"/>
  <c r="AK330" i="25"/>
  <c r="AJ330" i="25"/>
  <c r="AI330" i="25"/>
  <c r="AH330" i="25"/>
  <c r="AG330" i="25"/>
  <c r="AF330" i="25"/>
  <c r="AE330" i="25"/>
  <c r="AC330" i="25"/>
  <c r="AB330" i="25"/>
  <c r="R330" i="25"/>
  <c r="M330" i="25"/>
  <c r="K330" i="25"/>
  <c r="BN329" i="25"/>
  <c r="BE329" i="25"/>
  <c r="AV329" i="25"/>
  <c r="AM329" i="25"/>
  <c r="AJ329" i="25"/>
  <c r="AI329" i="25"/>
  <c r="AH329" i="25"/>
  <c r="AG329" i="25"/>
  <c r="AF329" i="25"/>
  <c r="AE329" i="25"/>
  <c r="BN328" i="25"/>
  <c r="BE328" i="25"/>
  <c r="AV328" i="25"/>
  <c r="AM328" i="25"/>
  <c r="AJ328" i="25"/>
  <c r="AI328" i="25"/>
  <c r="AH328" i="25"/>
  <c r="AG328" i="25"/>
  <c r="AF328" i="25"/>
  <c r="AE328" i="25"/>
  <c r="BN327" i="25"/>
  <c r="BE327" i="25"/>
  <c r="AD327" i="25" s="1"/>
  <c r="AV327" i="25"/>
  <c r="AM327" i="25"/>
  <c r="AJ327" i="25"/>
  <c r="AI327" i="25"/>
  <c r="AH327" i="25"/>
  <c r="AG327" i="25"/>
  <c r="AF327" i="25"/>
  <c r="AE327" i="25"/>
  <c r="BN326" i="25"/>
  <c r="BM326" i="25"/>
  <c r="BL326" i="25"/>
  <c r="BE326" i="25"/>
  <c r="BD326" i="25"/>
  <c r="BC326" i="25"/>
  <c r="AV326" i="25"/>
  <c r="AU326" i="25"/>
  <c r="AT326" i="25"/>
  <c r="AM326" i="25"/>
  <c r="AL326" i="25"/>
  <c r="AK326" i="25"/>
  <c r="AJ326" i="25"/>
  <c r="AI326" i="25"/>
  <c r="AH326" i="25"/>
  <c r="AG326" i="25"/>
  <c r="AF326" i="25"/>
  <c r="AE326" i="25"/>
  <c r="AC326" i="25"/>
  <c r="AB326" i="25"/>
  <c r="R326" i="25"/>
  <c r="M326" i="25"/>
  <c r="K326" i="25"/>
  <c r="BN325" i="25"/>
  <c r="BE325" i="25"/>
  <c r="AV325" i="25"/>
  <c r="AM325" i="25"/>
  <c r="AD325" i="25" s="1"/>
  <c r="AJ325" i="25"/>
  <c r="AI325" i="25"/>
  <c r="AH325" i="25"/>
  <c r="AG325" i="25"/>
  <c r="AF325" i="25"/>
  <c r="AE325" i="25"/>
  <c r="BN324" i="25"/>
  <c r="BE324" i="25"/>
  <c r="AV324" i="25"/>
  <c r="AM324" i="25"/>
  <c r="AJ324" i="25"/>
  <c r="AI324" i="25"/>
  <c r="AH324" i="25"/>
  <c r="AG324" i="25"/>
  <c r="AF324" i="25"/>
  <c r="AE324" i="25"/>
  <c r="BN323" i="25"/>
  <c r="BE323" i="25"/>
  <c r="AD323" i="25" s="1"/>
  <c r="AV323" i="25"/>
  <c r="AM323" i="25"/>
  <c r="AJ323" i="25"/>
  <c r="AI323" i="25"/>
  <c r="AH323" i="25"/>
  <c r="AG323" i="25"/>
  <c r="AF323" i="25"/>
  <c r="AE323" i="25"/>
  <c r="BN322" i="25"/>
  <c r="BM322" i="25"/>
  <c r="BL322" i="25"/>
  <c r="BE322" i="25"/>
  <c r="BD322" i="25"/>
  <c r="BC322" i="25"/>
  <c r="AV322" i="25"/>
  <c r="AU322" i="25"/>
  <c r="AT322" i="25"/>
  <c r="AM322" i="25"/>
  <c r="AL322" i="25"/>
  <c r="AK322" i="25"/>
  <c r="AJ322" i="25"/>
  <c r="AI322" i="25"/>
  <c r="AH322" i="25"/>
  <c r="AG322" i="25"/>
  <c r="AF322" i="25"/>
  <c r="AE322" i="25"/>
  <c r="AC322" i="25"/>
  <c r="AB322" i="25"/>
  <c r="R322" i="25"/>
  <c r="M322" i="25"/>
  <c r="K322" i="25"/>
  <c r="BN321" i="25"/>
  <c r="BE321" i="25"/>
  <c r="AV321" i="25"/>
  <c r="AM321" i="25"/>
  <c r="AJ321" i="25"/>
  <c r="AI321" i="25"/>
  <c r="AH321" i="25"/>
  <c r="AG321" i="25"/>
  <c r="AF321" i="25"/>
  <c r="AE321" i="25"/>
  <c r="BN320" i="25"/>
  <c r="BE320" i="25"/>
  <c r="AV320" i="25"/>
  <c r="AM320" i="25"/>
  <c r="AJ320" i="25"/>
  <c r="AI320" i="25"/>
  <c r="AH320" i="25"/>
  <c r="AG320" i="25"/>
  <c r="AF320" i="25"/>
  <c r="AE320" i="25"/>
  <c r="BN319" i="25"/>
  <c r="BE319" i="25"/>
  <c r="AV319" i="25"/>
  <c r="AD319" i="25" s="1"/>
  <c r="AM319" i="25"/>
  <c r="AJ319" i="25"/>
  <c r="AI319" i="25"/>
  <c r="AH319" i="25"/>
  <c r="AG319" i="25"/>
  <c r="AF319" i="25"/>
  <c r="AE319" i="25"/>
  <c r="BN318" i="25"/>
  <c r="BM318" i="25"/>
  <c r="BL318" i="25"/>
  <c r="BE318" i="25"/>
  <c r="BD318" i="25"/>
  <c r="BC318" i="25"/>
  <c r="AV318" i="25"/>
  <c r="AU318" i="25"/>
  <c r="AT318" i="25"/>
  <c r="AM318" i="25"/>
  <c r="AL318" i="25"/>
  <c r="AK318" i="25"/>
  <c r="AJ318" i="25"/>
  <c r="AI318" i="25"/>
  <c r="AH318" i="25"/>
  <c r="AG318" i="25"/>
  <c r="AF318" i="25"/>
  <c r="AE318" i="25"/>
  <c r="AC318" i="25"/>
  <c r="AB318" i="25"/>
  <c r="R318" i="25"/>
  <c r="M318" i="25"/>
  <c r="K318" i="25"/>
  <c r="BN317" i="25"/>
  <c r="BE317" i="25"/>
  <c r="AV317" i="25"/>
  <c r="AM317" i="25"/>
  <c r="AD317" i="25" s="1"/>
  <c r="AJ317" i="25"/>
  <c r="AI317" i="25"/>
  <c r="AH317" i="25"/>
  <c r="AG317" i="25"/>
  <c r="AF317" i="25"/>
  <c r="AE317" i="25"/>
  <c r="BN316" i="25"/>
  <c r="BE316" i="25"/>
  <c r="AV316" i="25"/>
  <c r="AM316" i="25"/>
  <c r="AJ316" i="25"/>
  <c r="AI316" i="25"/>
  <c r="AH316" i="25"/>
  <c r="AG316" i="25"/>
  <c r="AF316" i="25"/>
  <c r="AE316" i="25"/>
  <c r="BN315" i="25"/>
  <c r="BE315" i="25"/>
  <c r="AV315" i="25"/>
  <c r="AM315" i="25"/>
  <c r="AJ315" i="25"/>
  <c r="AI315" i="25"/>
  <c r="AH315" i="25"/>
  <c r="AG315" i="25"/>
  <c r="AF315" i="25"/>
  <c r="AE315" i="25"/>
  <c r="BN314" i="25"/>
  <c r="BM314" i="25"/>
  <c r="BL314" i="25"/>
  <c r="BE314" i="25"/>
  <c r="BD314" i="25"/>
  <c r="BC314" i="25"/>
  <c r="AV314" i="25"/>
  <c r="AU314" i="25"/>
  <c r="AT314" i="25"/>
  <c r="AM314" i="25"/>
  <c r="AD314" i="25" s="1"/>
  <c r="AL314" i="25"/>
  <c r="AK314" i="25"/>
  <c r="AJ314" i="25"/>
  <c r="AI314" i="25"/>
  <c r="AH314" i="25"/>
  <c r="AG314" i="25"/>
  <c r="AF314" i="25"/>
  <c r="AE314" i="25"/>
  <c r="AC314" i="25"/>
  <c r="AB314" i="25"/>
  <c r="R314" i="25"/>
  <c r="M314" i="25"/>
  <c r="K314" i="25"/>
  <c r="BN313" i="25"/>
  <c r="BE313" i="25"/>
  <c r="AV313" i="25"/>
  <c r="AM313" i="25"/>
  <c r="AJ313" i="25"/>
  <c r="AI313" i="25"/>
  <c r="AH313" i="25"/>
  <c r="AG313" i="25"/>
  <c r="AF313" i="25"/>
  <c r="AE313" i="25"/>
  <c r="BN312" i="25"/>
  <c r="BE312" i="25"/>
  <c r="AV312" i="25"/>
  <c r="AM312" i="25"/>
  <c r="AJ312" i="25"/>
  <c r="AI312" i="25"/>
  <c r="AH312" i="25"/>
  <c r="AG312" i="25"/>
  <c r="AF312" i="25"/>
  <c r="AE312" i="25"/>
  <c r="BN311" i="25"/>
  <c r="BE311" i="25"/>
  <c r="AV311" i="25"/>
  <c r="AD311" i="25" s="1"/>
  <c r="AM311" i="25"/>
  <c r="AJ311" i="25"/>
  <c r="AI311" i="25"/>
  <c r="AH311" i="25"/>
  <c r="AG311" i="25"/>
  <c r="AF311" i="25"/>
  <c r="AE311" i="25"/>
  <c r="BN309" i="25"/>
  <c r="BM309" i="25"/>
  <c r="BL309" i="25"/>
  <c r="BE309" i="25"/>
  <c r="BD309" i="25"/>
  <c r="BC309" i="25"/>
  <c r="AV309" i="25"/>
  <c r="AU309" i="25"/>
  <c r="AT309" i="25"/>
  <c r="AM309" i="25"/>
  <c r="AL309" i="25"/>
  <c r="AK309" i="25"/>
  <c r="AJ309" i="25"/>
  <c r="AI309" i="25"/>
  <c r="AH309" i="25"/>
  <c r="AG309" i="25"/>
  <c r="AF309" i="25"/>
  <c r="AE309" i="25"/>
  <c r="AC309" i="25"/>
  <c r="AB309" i="25"/>
  <c r="R309" i="25"/>
  <c r="M309" i="25"/>
  <c r="K309" i="25"/>
  <c r="BN308" i="25"/>
  <c r="BE308" i="25"/>
  <c r="AV308" i="25"/>
  <c r="AM308" i="25"/>
  <c r="AD308" i="25" s="1"/>
  <c r="AJ308" i="25"/>
  <c r="AI308" i="25"/>
  <c r="AH308" i="25"/>
  <c r="AG308" i="25"/>
  <c r="AF308" i="25"/>
  <c r="AE308" i="25"/>
  <c r="BN307" i="25"/>
  <c r="AD307" i="25" s="1"/>
  <c r="BE307" i="25"/>
  <c r="AV307" i="25"/>
  <c r="AM307" i="25"/>
  <c r="AJ307" i="25"/>
  <c r="AI307" i="25"/>
  <c r="AH307" i="25"/>
  <c r="AG307" i="25"/>
  <c r="AF307" i="25"/>
  <c r="AE307" i="25"/>
  <c r="BN306" i="25"/>
  <c r="BE306" i="25"/>
  <c r="AD306" i="25" s="1"/>
  <c r="AV306" i="25"/>
  <c r="AM306" i="25"/>
  <c r="AJ306" i="25"/>
  <c r="AI306" i="25"/>
  <c r="AH306" i="25"/>
  <c r="AG306" i="25"/>
  <c r="AF306" i="25"/>
  <c r="AE306" i="25"/>
  <c r="BM305" i="25"/>
  <c r="BL305" i="25"/>
  <c r="BE305" i="25"/>
  <c r="BD305" i="25"/>
  <c r="BC305" i="25"/>
  <c r="AV305" i="25"/>
  <c r="AU305" i="25"/>
  <c r="AT305" i="25"/>
  <c r="AM305" i="25"/>
  <c r="AL305" i="25"/>
  <c r="AK305" i="25"/>
  <c r="AJ305" i="25"/>
  <c r="AI305" i="25"/>
  <c r="AH305" i="25"/>
  <c r="AF305" i="25"/>
  <c r="AC305" i="25"/>
  <c r="AB305" i="25"/>
  <c r="R305" i="25"/>
  <c r="M305" i="25"/>
  <c r="K305" i="25"/>
  <c r="BN304" i="25"/>
  <c r="BE304" i="25"/>
  <c r="AV304" i="25"/>
  <c r="AM304" i="25"/>
  <c r="AJ304" i="25"/>
  <c r="AI304" i="25"/>
  <c r="AH304" i="25"/>
  <c r="AG304" i="25"/>
  <c r="AF304" i="25"/>
  <c r="AE304" i="25"/>
  <c r="BN303" i="25"/>
  <c r="BE303" i="25"/>
  <c r="AV303" i="25"/>
  <c r="AM303" i="25"/>
  <c r="AD303" i="25" s="1"/>
  <c r="AJ303" i="25"/>
  <c r="AI303" i="25"/>
  <c r="AH303" i="25"/>
  <c r="AG303" i="25"/>
  <c r="AF303" i="25"/>
  <c r="AE303" i="25"/>
  <c r="BN302" i="25"/>
  <c r="BE302" i="25"/>
  <c r="AV302" i="25"/>
  <c r="AM302" i="25"/>
  <c r="AJ302" i="25"/>
  <c r="AI302" i="25"/>
  <c r="AH302" i="25"/>
  <c r="AG302" i="25"/>
  <c r="AF302" i="25"/>
  <c r="AE302" i="25"/>
  <c r="BM301" i="25"/>
  <c r="BL301" i="25"/>
  <c r="BE301" i="25"/>
  <c r="BD301" i="25"/>
  <c r="BC301" i="25"/>
  <c r="AV301" i="25"/>
  <c r="AU301" i="25"/>
  <c r="AT301" i="25"/>
  <c r="AM301" i="25"/>
  <c r="AL301" i="25"/>
  <c r="AK301" i="25"/>
  <c r="AH301" i="25"/>
  <c r="AG301" i="25"/>
  <c r="AF301" i="25"/>
  <c r="AE301" i="25"/>
  <c r="AC301" i="25"/>
  <c r="AB301" i="25"/>
  <c r="R301" i="25"/>
  <c r="M301" i="25"/>
  <c r="K301" i="25"/>
  <c r="BN300" i="25"/>
  <c r="BE300" i="25"/>
  <c r="AV300" i="25"/>
  <c r="AM300" i="25"/>
  <c r="AJ300" i="25"/>
  <c r="AI300" i="25"/>
  <c r="AH300" i="25"/>
  <c r="AG300" i="25"/>
  <c r="AF300" i="25"/>
  <c r="AE300" i="25"/>
  <c r="BN299" i="25"/>
  <c r="BE299" i="25"/>
  <c r="AV299" i="25"/>
  <c r="AD299" i="25" s="1"/>
  <c r="AM299" i="25"/>
  <c r="AJ299" i="25"/>
  <c r="AI299" i="25"/>
  <c r="AH299" i="25"/>
  <c r="AG299" i="25"/>
  <c r="AF299" i="25"/>
  <c r="AE299" i="25"/>
  <c r="BN298" i="25"/>
  <c r="BE298" i="25"/>
  <c r="AV298" i="25"/>
  <c r="AM298" i="25"/>
  <c r="AD298" i="25" s="1"/>
  <c r="AJ298" i="25"/>
  <c r="AI298" i="25"/>
  <c r="AH298" i="25"/>
  <c r="AG298" i="25"/>
  <c r="AF298" i="25"/>
  <c r="AE298" i="25"/>
  <c r="BM297" i="25"/>
  <c r="BL297" i="25"/>
  <c r="BE297" i="25"/>
  <c r="BD297" i="25"/>
  <c r="BC297" i="25"/>
  <c r="AV297" i="25"/>
  <c r="AU297" i="25"/>
  <c r="AT297" i="25"/>
  <c r="AM297" i="25"/>
  <c r="AL297" i="25"/>
  <c r="AK297" i="25"/>
  <c r="AJ297" i="25"/>
  <c r="AI297" i="25"/>
  <c r="AH297" i="25"/>
  <c r="AG297" i="25"/>
  <c r="AF297" i="25"/>
  <c r="AC297" i="25"/>
  <c r="AB297" i="25"/>
  <c r="R297" i="25"/>
  <c r="M297" i="25"/>
  <c r="K297" i="25"/>
  <c r="BN296" i="25"/>
  <c r="BE296" i="25"/>
  <c r="AV296" i="25"/>
  <c r="AM296" i="25"/>
  <c r="AJ296" i="25"/>
  <c r="AI296" i="25"/>
  <c r="AH296" i="25"/>
  <c r="AG296" i="25"/>
  <c r="AF296" i="25"/>
  <c r="AE296" i="25"/>
  <c r="BN295" i="25"/>
  <c r="BE295" i="25"/>
  <c r="AV295" i="25"/>
  <c r="AM295" i="25"/>
  <c r="AJ295" i="25"/>
  <c r="AI295" i="25"/>
  <c r="AH295" i="25"/>
  <c r="AG295" i="25"/>
  <c r="AF295" i="25"/>
  <c r="AE295" i="25"/>
  <c r="BN294" i="25"/>
  <c r="BE294" i="25"/>
  <c r="AV294" i="25"/>
  <c r="AM294" i="25"/>
  <c r="AJ294" i="25"/>
  <c r="AI294" i="25"/>
  <c r="AH294" i="25"/>
  <c r="AG294" i="25"/>
  <c r="AF294" i="25"/>
  <c r="AE294" i="25"/>
  <c r="BM293" i="25"/>
  <c r="BL293" i="25"/>
  <c r="BE293" i="25"/>
  <c r="BD293" i="25"/>
  <c r="BC293" i="25"/>
  <c r="AV293" i="25"/>
  <c r="AU293" i="25"/>
  <c r="AT293" i="25"/>
  <c r="AM293" i="25"/>
  <c r="AL293" i="25"/>
  <c r="AK293" i="25"/>
  <c r="AJ293" i="25"/>
  <c r="AI293" i="25"/>
  <c r="AH293" i="25"/>
  <c r="AG293" i="25"/>
  <c r="AE293" i="25"/>
  <c r="AC293" i="25"/>
  <c r="AB293" i="25"/>
  <c r="R293" i="25"/>
  <c r="M293" i="25"/>
  <c r="K293" i="25"/>
  <c r="BN292" i="25"/>
  <c r="BE292" i="25"/>
  <c r="AV292" i="25"/>
  <c r="AM292" i="25"/>
  <c r="AJ292" i="25"/>
  <c r="AI292" i="25"/>
  <c r="AH292" i="25"/>
  <c r="AG292" i="25"/>
  <c r="AF292" i="25"/>
  <c r="AE292" i="25"/>
  <c r="BN291" i="25"/>
  <c r="BE291" i="25"/>
  <c r="AV291" i="25"/>
  <c r="AM291" i="25"/>
  <c r="AJ291" i="25"/>
  <c r="AI291" i="25"/>
  <c r="AH291" i="25"/>
  <c r="AG291" i="25"/>
  <c r="AF291" i="25"/>
  <c r="AE291" i="25"/>
  <c r="BN290" i="25"/>
  <c r="BE290" i="25"/>
  <c r="AV290" i="25"/>
  <c r="AM290" i="25"/>
  <c r="AD290" i="25" s="1"/>
  <c r="AJ290" i="25"/>
  <c r="AI290" i="25"/>
  <c r="AH290" i="25"/>
  <c r="AG290" i="25"/>
  <c r="AF290" i="25"/>
  <c r="AE290" i="25"/>
  <c r="BN289" i="25"/>
  <c r="BM289" i="25"/>
  <c r="BL289" i="25"/>
  <c r="BE289" i="25"/>
  <c r="BD289" i="25"/>
  <c r="BC289" i="25"/>
  <c r="AV289" i="25"/>
  <c r="AU289" i="25"/>
  <c r="AT289" i="25"/>
  <c r="AM289" i="25"/>
  <c r="AL289" i="25"/>
  <c r="AK289" i="25"/>
  <c r="AJ289" i="25"/>
  <c r="AI289" i="25"/>
  <c r="AH289" i="25"/>
  <c r="AG289" i="25"/>
  <c r="AF289" i="25"/>
  <c r="AE289" i="25"/>
  <c r="AC289" i="25"/>
  <c r="AB289" i="25"/>
  <c r="R289" i="25"/>
  <c r="M289" i="25"/>
  <c r="K289" i="25"/>
  <c r="BN288" i="25"/>
  <c r="BE288" i="25"/>
  <c r="AV288" i="25"/>
  <c r="AM288" i="25"/>
  <c r="AD288" i="25" s="1"/>
  <c r="AJ288" i="25"/>
  <c r="AI288" i="25"/>
  <c r="AH288" i="25"/>
  <c r="AG288" i="25"/>
  <c r="AF288" i="25"/>
  <c r="AE288" i="25"/>
  <c r="BN287" i="25"/>
  <c r="BE287" i="25"/>
  <c r="AV287" i="25"/>
  <c r="AM287" i="25"/>
  <c r="AJ287" i="25"/>
  <c r="AI287" i="25"/>
  <c r="AH287" i="25"/>
  <c r="AG287" i="25"/>
  <c r="AF287" i="25"/>
  <c r="AE287" i="25"/>
  <c r="BN286" i="25"/>
  <c r="BE286" i="25"/>
  <c r="AV286" i="25"/>
  <c r="AM286" i="25"/>
  <c r="AJ286" i="25"/>
  <c r="AI286" i="25"/>
  <c r="AH286" i="25"/>
  <c r="AG286" i="25"/>
  <c r="AF286" i="25"/>
  <c r="AE286" i="25"/>
  <c r="BM285" i="25"/>
  <c r="BL285" i="25"/>
  <c r="BE285" i="25"/>
  <c r="BD285" i="25"/>
  <c r="BC285" i="25"/>
  <c r="AV285" i="25"/>
  <c r="AU285" i="25"/>
  <c r="AT285" i="25"/>
  <c r="AM285" i="25"/>
  <c r="AL285" i="25"/>
  <c r="AK285" i="25"/>
  <c r="AJ285" i="25"/>
  <c r="AI285" i="25"/>
  <c r="AH285" i="25"/>
  <c r="AG285" i="25"/>
  <c r="AF285" i="25"/>
  <c r="AC285" i="25"/>
  <c r="AB285" i="25"/>
  <c r="R285" i="25"/>
  <c r="M285" i="25"/>
  <c r="K285" i="25"/>
  <c r="BN284" i="25"/>
  <c r="BE284" i="25"/>
  <c r="AV284" i="25"/>
  <c r="AM284" i="25"/>
  <c r="AD284" i="25" s="1"/>
  <c r="AJ284" i="25"/>
  <c r="AI284" i="25"/>
  <c r="AH284" i="25"/>
  <c r="AG284" i="25"/>
  <c r="AF284" i="25"/>
  <c r="AE284" i="25"/>
  <c r="BN283" i="25"/>
  <c r="BE283" i="25"/>
  <c r="AV283" i="25"/>
  <c r="AM283" i="25"/>
  <c r="AJ283" i="25"/>
  <c r="AI283" i="25"/>
  <c r="AH283" i="25"/>
  <c r="AG283" i="25"/>
  <c r="AF283" i="25"/>
  <c r="AE283" i="25"/>
  <c r="AD283" i="25"/>
  <c r="BN282" i="25"/>
  <c r="BE282" i="25"/>
  <c r="AV282" i="25"/>
  <c r="AM282" i="25"/>
  <c r="AJ282" i="25"/>
  <c r="AI282" i="25"/>
  <c r="AH282" i="25"/>
  <c r="AG282" i="25"/>
  <c r="AF282" i="25"/>
  <c r="AE282" i="25"/>
  <c r="BN281" i="25"/>
  <c r="BM281" i="25"/>
  <c r="BL281" i="25"/>
  <c r="BE281" i="25"/>
  <c r="BD281" i="25"/>
  <c r="BC281" i="25"/>
  <c r="AV281" i="25"/>
  <c r="AU281" i="25"/>
  <c r="AT281" i="25"/>
  <c r="AM281" i="25"/>
  <c r="AL281" i="25"/>
  <c r="AK281" i="25"/>
  <c r="AJ281" i="25"/>
  <c r="AI281" i="25"/>
  <c r="AH281" i="25"/>
  <c r="AG281" i="25"/>
  <c r="AC281" i="25"/>
  <c r="AB281" i="25"/>
  <c r="R281" i="25"/>
  <c r="M281" i="25"/>
  <c r="K281" i="25"/>
  <c r="BN280" i="25"/>
  <c r="BE280" i="25"/>
  <c r="AV280" i="25"/>
  <c r="AM280" i="25"/>
  <c r="AJ280" i="25"/>
  <c r="AI280" i="25"/>
  <c r="AH280" i="25"/>
  <c r="AG280" i="25"/>
  <c r="AF280" i="25"/>
  <c r="AE280" i="25"/>
  <c r="AD280" i="25"/>
  <c r="BN279" i="25"/>
  <c r="BE279" i="25"/>
  <c r="AV279" i="25"/>
  <c r="AM279" i="25"/>
  <c r="AJ279" i="25"/>
  <c r="AI279" i="25"/>
  <c r="AH279" i="25"/>
  <c r="AG279" i="25"/>
  <c r="AF279" i="25"/>
  <c r="AE279" i="25"/>
  <c r="BN278" i="25"/>
  <c r="AD278" i="25" s="1"/>
  <c r="BE278" i="25"/>
  <c r="AV278" i="25"/>
  <c r="AM278" i="25"/>
  <c r="AJ278" i="25"/>
  <c r="AI278" i="25"/>
  <c r="AH278" i="25"/>
  <c r="AG278" i="25"/>
  <c r="AF278" i="25"/>
  <c r="AE278" i="25"/>
  <c r="BM277" i="25"/>
  <c r="BL277" i="25"/>
  <c r="BE277" i="25"/>
  <c r="BD277" i="25"/>
  <c r="BC277" i="25"/>
  <c r="AV277" i="25"/>
  <c r="AU277" i="25"/>
  <c r="AT277" i="25"/>
  <c r="AM277" i="25"/>
  <c r="AL277" i="25"/>
  <c r="AK277" i="25"/>
  <c r="AJ277" i="25"/>
  <c r="AI277" i="25"/>
  <c r="AH277" i="25"/>
  <c r="AG277" i="25"/>
  <c r="AF277" i="25"/>
  <c r="AC277" i="25"/>
  <c r="AB277" i="25"/>
  <c r="R277" i="25"/>
  <c r="M277" i="25"/>
  <c r="K277" i="25"/>
  <c r="BN276" i="25"/>
  <c r="AD276" i="25" s="1"/>
  <c r="BE276" i="25"/>
  <c r="AV276" i="25"/>
  <c r="AM276" i="25"/>
  <c r="AJ276" i="25"/>
  <c r="AI276" i="25"/>
  <c r="AH276" i="25"/>
  <c r="AG276" i="25"/>
  <c r="AF276" i="25"/>
  <c r="AE276" i="25"/>
  <c r="BN275" i="25"/>
  <c r="BE275" i="25"/>
  <c r="AV275" i="25"/>
  <c r="AM275" i="25"/>
  <c r="AD275" i="25" s="1"/>
  <c r="AJ275" i="25"/>
  <c r="AI275" i="25"/>
  <c r="AH275" i="25"/>
  <c r="AG275" i="25"/>
  <c r="AF275" i="25"/>
  <c r="AE275" i="25"/>
  <c r="BN274" i="25"/>
  <c r="BE274" i="25"/>
  <c r="AV274" i="25"/>
  <c r="AM274" i="25"/>
  <c r="AJ274" i="25"/>
  <c r="AI274" i="25"/>
  <c r="AH274" i="25"/>
  <c r="AG274" i="25"/>
  <c r="AF274" i="25"/>
  <c r="AE274" i="25"/>
  <c r="BN273" i="25"/>
  <c r="BM273" i="25"/>
  <c r="BL273" i="25"/>
  <c r="BE273" i="25"/>
  <c r="BD273" i="25"/>
  <c r="BC273" i="25"/>
  <c r="AU273" i="25"/>
  <c r="AT273" i="25"/>
  <c r="AM273" i="25"/>
  <c r="AL273" i="25"/>
  <c r="AK273" i="25"/>
  <c r="AI273" i="25"/>
  <c r="AH273" i="25"/>
  <c r="AG273" i="25"/>
  <c r="AF273" i="25"/>
  <c r="AC273" i="25"/>
  <c r="AB273" i="25"/>
  <c r="R273" i="25"/>
  <c r="M273" i="25"/>
  <c r="K273" i="25"/>
  <c r="BN272" i="25"/>
  <c r="BE272" i="25"/>
  <c r="AV272" i="25"/>
  <c r="AM272" i="25"/>
  <c r="AJ272" i="25"/>
  <c r="AI272" i="25"/>
  <c r="AH272" i="25"/>
  <c r="AG272" i="25"/>
  <c r="AF272" i="25"/>
  <c r="AE272" i="25"/>
  <c r="BN271" i="25"/>
  <c r="BE271" i="25"/>
  <c r="AV271" i="25"/>
  <c r="AM271" i="25"/>
  <c r="AJ271" i="25"/>
  <c r="AI271" i="25"/>
  <c r="AH271" i="25"/>
  <c r="AG271" i="25"/>
  <c r="AF271" i="25"/>
  <c r="AE271" i="25"/>
  <c r="BN270" i="25"/>
  <c r="BE270" i="25"/>
  <c r="AV270" i="25"/>
  <c r="AM270" i="25"/>
  <c r="AJ270" i="25"/>
  <c r="AI270" i="25"/>
  <c r="AH270" i="25"/>
  <c r="AG270" i="25"/>
  <c r="AF270" i="25"/>
  <c r="AE270" i="25"/>
  <c r="BM269" i="25"/>
  <c r="BL269" i="25"/>
  <c r="BE269" i="25"/>
  <c r="BD269" i="25"/>
  <c r="BC269" i="25"/>
  <c r="AV269" i="25"/>
  <c r="AU269" i="25"/>
  <c r="AT269" i="25"/>
  <c r="AM269" i="25"/>
  <c r="AL269" i="25"/>
  <c r="AK269" i="25"/>
  <c r="AJ269" i="25"/>
  <c r="AI269" i="25"/>
  <c r="AH269" i="25"/>
  <c r="AG269" i="25"/>
  <c r="AF269" i="25"/>
  <c r="AC269" i="25"/>
  <c r="AB269" i="25"/>
  <c r="R269" i="25"/>
  <c r="K269" i="25"/>
  <c r="BN268" i="25"/>
  <c r="AD268" i="25" s="1"/>
  <c r="BE268" i="25"/>
  <c r="AV268" i="25"/>
  <c r="AM268" i="25"/>
  <c r="AJ268" i="25"/>
  <c r="AI268" i="25"/>
  <c r="AH268" i="25"/>
  <c r="AG268" i="25"/>
  <c r="AF268" i="25"/>
  <c r="AE268" i="25"/>
  <c r="BN267" i="25"/>
  <c r="BE267" i="25"/>
  <c r="AD267" i="25" s="1"/>
  <c r="AV267" i="25"/>
  <c r="AM267" i="25"/>
  <c r="AJ267" i="25"/>
  <c r="AI267" i="25"/>
  <c r="AH267" i="25"/>
  <c r="AG267" i="25"/>
  <c r="AF267" i="25"/>
  <c r="AE267" i="25"/>
  <c r="BN266" i="25"/>
  <c r="BE266" i="25"/>
  <c r="AV266" i="25"/>
  <c r="AM266" i="25"/>
  <c r="AJ266" i="25"/>
  <c r="AI266" i="25"/>
  <c r="AH266" i="25"/>
  <c r="AG266" i="25"/>
  <c r="AF266" i="25"/>
  <c r="AE266" i="25"/>
  <c r="BM263" i="25"/>
  <c r="BL263" i="25"/>
  <c r="BD263" i="25"/>
  <c r="BC263" i="25"/>
  <c r="AU263" i="25"/>
  <c r="AT263" i="25"/>
  <c r="AL263" i="25"/>
  <c r="AK263" i="25"/>
  <c r="AJ263" i="25"/>
  <c r="AI263" i="25"/>
  <c r="AH263" i="25"/>
  <c r="AG263" i="25"/>
  <c r="AF263" i="25"/>
  <c r="AC263" i="25"/>
  <c r="AB263" i="25"/>
  <c r="R263" i="25"/>
  <c r="K263" i="25"/>
  <c r="BN262" i="25"/>
  <c r="BE262" i="25"/>
  <c r="AV262" i="25"/>
  <c r="AM262" i="25"/>
  <c r="AD262" i="25" s="1"/>
  <c r="AJ262" i="25"/>
  <c r="AI262" i="25"/>
  <c r="AH262" i="25"/>
  <c r="AG262" i="25"/>
  <c r="AF262" i="25"/>
  <c r="AE262" i="25"/>
  <c r="BN261" i="25"/>
  <c r="BE261" i="25"/>
  <c r="AV261" i="25"/>
  <c r="AD261" i="25" s="1"/>
  <c r="AM261" i="25"/>
  <c r="AJ261" i="25"/>
  <c r="AI261" i="25"/>
  <c r="AH261" i="25"/>
  <c r="AG261" i="25"/>
  <c r="AF261" i="25"/>
  <c r="AE261" i="25"/>
  <c r="BN260" i="25"/>
  <c r="BE260" i="25"/>
  <c r="AV260" i="25"/>
  <c r="AM260" i="25"/>
  <c r="AJ260" i="25"/>
  <c r="AI260" i="25"/>
  <c r="AH260" i="25"/>
  <c r="AG260" i="25"/>
  <c r="AF260" i="25"/>
  <c r="AE260" i="25"/>
  <c r="BN258" i="25"/>
  <c r="BM258" i="25"/>
  <c r="BL258" i="25"/>
  <c r="BE258" i="25"/>
  <c r="BD258" i="25"/>
  <c r="BC258" i="25"/>
  <c r="AU258" i="25"/>
  <c r="AT258" i="25"/>
  <c r="AM258" i="25"/>
  <c r="AL258" i="25"/>
  <c r="AK258" i="25"/>
  <c r="AJ258" i="25"/>
  <c r="AI258" i="25"/>
  <c r="AH258" i="25"/>
  <c r="AG258" i="25"/>
  <c r="AF258" i="25"/>
  <c r="AC258" i="25"/>
  <c r="AB258" i="25"/>
  <c r="R258" i="25"/>
  <c r="K258" i="25"/>
  <c r="BN257" i="25"/>
  <c r="BE257" i="25"/>
  <c r="AV257" i="25"/>
  <c r="AM257" i="25"/>
  <c r="AD257" i="25" s="1"/>
  <c r="AJ257" i="25"/>
  <c r="AI257" i="25"/>
  <c r="AH257" i="25"/>
  <c r="AG257" i="25"/>
  <c r="AF257" i="25"/>
  <c r="AE257" i="25"/>
  <c r="BN256" i="25"/>
  <c r="BE256" i="25"/>
  <c r="AD256" i="25" s="1"/>
  <c r="AV256" i="25"/>
  <c r="AM256" i="25"/>
  <c r="AJ256" i="25"/>
  <c r="AI256" i="25"/>
  <c r="AH256" i="25"/>
  <c r="AG256" i="25"/>
  <c r="AF256" i="25"/>
  <c r="AE256" i="25"/>
  <c r="BN255" i="25"/>
  <c r="BE255" i="25"/>
  <c r="AV255" i="25"/>
  <c r="AM255" i="25"/>
  <c r="AJ255" i="25"/>
  <c r="AI255" i="25"/>
  <c r="AH255" i="25"/>
  <c r="AG255" i="25"/>
  <c r="AF255" i="25"/>
  <c r="AE255" i="25"/>
  <c r="BM250" i="25"/>
  <c r="BL250" i="25"/>
  <c r="BD250" i="25"/>
  <c r="BC250" i="25"/>
  <c r="AU250" i="25"/>
  <c r="AT250" i="25"/>
  <c r="AL250" i="25"/>
  <c r="AK250" i="25"/>
  <c r="AJ250" i="25"/>
  <c r="AI250" i="25"/>
  <c r="AH250" i="25"/>
  <c r="AG250" i="25"/>
  <c r="AF250" i="25"/>
  <c r="AC250" i="25"/>
  <c r="AB250" i="25"/>
  <c r="R250" i="25"/>
  <c r="K250" i="25"/>
  <c r="BN249" i="25"/>
  <c r="BE249" i="25"/>
  <c r="AV249" i="25"/>
  <c r="AM249" i="25"/>
  <c r="AJ249" i="25"/>
  <c r="AI249" i="25"/>
  <c r="AH249" i="25"/>
  <c r="AG249" i="25"/>
  <c r="AF249" i="25"/>
  <c r="AE249" i="25"/>
  <c r="BN248" i="25"/>
  <c r="BE248" i="25"/>
  <c r="AV248" i="25"/>
  <c r="AM248" i="25"/>
  <c r="AD248" i="25" s="1"/>
  <c r="AJ248" i="25"/>
  <c r="AI248" i="25"/>
  <c r="AH248" i="25"/>
  <c r="AG248" i="25"/>
  <c r="AF248" i="25"/>
  <c r="AE248" i="25"/>
  <c r="BN247" i="25"/>
  <c r="BE247" i="25"/>
  <c r="AV247" i="25"/>
  <c r="AM247" i="25"/>
  <c r="AJ247" i="25"/>
  <c r="AI247" i="25"/>
  <c r="AH247" i="25"/>
  <c r="AG247" i="25"/>
  <c r="AF247" i="25"/>
  <c r="AE247" i="25"/>
  <c r="BM246" i="25"/>
  <c r="BL246" i="25"/>
  <c r="BD246" i="25"/>
  <c r="BC246" i="25"/>
  <c r="AU246" i="25"/>
  <c r="AT246" i="25"/>
  <c r="AL246" i="25"/>
  <c r="AK246" i="25"/>
  <c r="AJ246" i="25"/>
  <c r="AI246" i="25"/>
  <c r="AH246" i="25"/>
  <c r="AG246" i="25"/>
  <c r="AF246" i="25"/>
  <c r="AC246" i="25"/>
  <c r="AB246" i="25"/>
  <c r="R246" i="25"/>
  <c r="K246" i="25"/>
  <c r="BN245" i="25"/>
  <c r="BE245" i="25"/>
  <c r="AV245" i="25"/>
  <c r="AM245" i="25"/>
  <c r="AJ245" i="25"/>
  <c r="AI245" i="25"/>
  <c r="AH245" i="25"/>
  <c r="AG245" i="25"/>
  <c r="AF245" i="25"/>
  <c r="AE245" i="25"/>
  <c r="BN244" i="25"/>
  <c r="BE244" i="25"/>
  <c r="AV244" i="25"/>
  <c r="AM244" i="25"/>
  <c r="AJ244" i="25"/>
  <c r="AI244" i="25"/>
  <c r="AH244" i="25"/>
  <c r="AG244" i="25"/>
  <c r="AF244" i="25"/>
  <c r="AE244" i="25"/>
  <c r="BN243" i="25"/>
  <c r="BE243" i="25"/>
  <c r="AV243" i="25"/>
  <c r="AM243" i="25"/>
  <c r="AJ243" i="25"/>
  <c r="AI243" i="25"/>
  <c r="AH243" i="25"/>
  <c r="AG243" i="25"/>
  <c r="AF243" i="25"/>
  <c r="AE243" i="25"/>
  <c r="BM240" i="25"/>
  <c r="BL240" i="25"/>
  <c r="BD240" i="25"/>
  <c r="BC240" i="25"/>
  <c r="AU240" i="25"/>
  <c r="AT240" i="25"/>
  <c r="AL240" i="25"/>
  <c r="AK240" i="25"/>
  <c r="AJ240" i="25"/>
  <c r="AI240" i="25"/>
  <c r="AH240" i="25"/>
  <c r="AG240" i="25"/>
  <c r="AF240" i="25"/>
  <c r="AC240" i="25"/>
  <c r="AB240" i="25"/>
  <c r="R240" i="25"/>
  <c r="K240" i="25"/>
  <c r="BN239" i="25"/>
  <c r="BE239" i="25"/>
  <c r="AV239" i="25"/>
  <c r="AM239" i="25"/>
  <c r="AJ239" i="25"/>
  <c r="AI239" i="25"/>
  <c r="AH239" i="25"/>
  <c r="AG239" i="25"/>
  <c r="AF239" i="25"/>
  <c r="AE239" i="25"/>
  <c r="BN238" i="25"/>
  <c r="BE238" i="25"/>
  <c r="AD238" i="25" s="1"/>
  <c r="AV238" i="25"/>
  <c r="AM238" i="25"/>
  <c r="AJ238" i="25"/>
  <c r="AI238" i="25"/>
  <c r="AH238" i="25"/>
  <c r="AG238" i="25"/>
  <c r="AF238" i="25"/>
  <c r="AE238" i="25"/>
  <c r="BN237" i="25"/>
  <c r="BE237" i="25"/>
  <c r="AV237" i="25"/>
  <c r="AM237" i="25"/>
  <c r="AJ237" i="25"/>
  <c r="AI237" i="25"/>
  <c r="AH237" i="25"/>
  <c r="AG237" i="25"/>
  <c r="AF237" i="25"/>
  <c r="AE237" i="25"/>
  <c r="BN232" i="25"/>
  <c r="BM232" i="25"/>
  <c r="BL232" i="25"/>
  <c r="BE232" i="25"/>
  <c r="BD232" i="25"/>
  <c r="BC232" i="25"/>
  <c r="AV232" i="25"/>
  <c r="AU232" i="25"/>
  <c r="AT232" i="25"/>
  <c r="AL232" i="25"/>
  <c r="AK232" i="25"/>
  <c r="AJ232" i="25"/>
  <c r="AI232" i="25"/>
  <c r="AH232" i="25"/>
  <c r="AG232" i="25"/>
  <c r="AE232" i="25"/>
  <c r="AC232" i="25"/>
  <c r="AB232" i="25"/>
  <c r="R232" i="25"/>
  <c r="K232" i="25"/>
  <c r="K219" i="25"/>
  <c r="BN218" i="25"/>
  <c r="BE218" i="25"/>
  <c r="AV218" i="25"/>
  <c r="AM218" i="25"/>
  <c r="AJ218" i="25"/>
  <c r="AI218" i="25"/>
  <c r="AH218" i="25"/>
  <c r="AG218" i="25"/>
  <c r="AF218" i="25"/>
  <c r="AE218" i="25"/>
  <c r="BN217" i="25"/>
  <c r="BE217" i="25"/>
  <c r="AV217" i="25"/>
  <c r="AM217" i="25"/>
  <c r="AJ217" i="25"/>
  <c r="AI217" i="25"/>
  <c r="AH217" i="25"/>
  <c r="AG217" i="25"/>
  <c r="AF217" i="25"/>
  <c r="AE217" i="25"/>
  <c r="BN215" i="25"/>
  <c r="BE215" i="25"/>
  <c r="AV215" i="25"/>
  <c r="AM215" i="25"/>
  <c r="AJ215" i="25"/>
  <c r="AI215" i="25"/>
  <c r="AH215" i="25"/>
  <c r="AG215" i="25"/>
  <c r="AF215" i="25"/>
  <c r="AE215" i="25"/>
  <c r="BN212" i="25"/>
  <c r="BM212" i="25"/>
  <c r="BL212" i="25"/>
  <c r="BE212" i="25"/>
  <c r="BD212" i="25"/>
  <c r="BC212" i="25"/>
  <c r="AV212" i="25"/>
  <c r="AU212" i="25"/>
  <c r="AT212" i="25"/>
  <c r="AK212" i="25"/>
  <c r="AJ212" i="25"/>
  <c r="AI212" i="25"/>
  <c r="AH212" i="25"/>
  <c r="AG212" i="25"/>
  <c r="AE212" i="25"/>
  <c r="AC212" i="25"/>
  <c r="AB212" i="25"/>
  <c r="R212" i="25"/>
  <c r="K212" i="25"/>
  <c r="BN211" i="25"/>
  <c r="BE211" i="25"/>
  <c r="AV211" i="25"/>
  <c r="AM211" i="25"/>
  <c r="AJ211" i="25"/>
  <c r="AI211" i="25"/>
  <c r="AH211" i="25"/>
  <c r="AG211" i="25"/>
  <c r="AF211" i="25"/>
  <c r="AE211" i="25"/>
  <c r="BN210" i="25"/>
  <c r="BE210" i="25"/>
  <c r="AV210" i="25"/>
  <c r="AM210" i="25"/>
  <c r="AD210" i="25" s="1"/>
  <c r="AJ210" i="25"/>
  <c r="AI210" i="25"/>
  <c r="AH210" i="25"/>
  <c r="AG210" i="25"/>
  <c r="AF210" i="25"/>
  <c r="AE210" i="25"/>
  <c r="BN209" i="25"/>
  <c r="BE209" i="25"/>
  <c r="AV209" i="25"/>
  <c r="AM209" i="25"/>
  <c r="AJ209" i="25"/>
  <c r="AI209" i="25"/>
  <c r="AH209" i="25"/>
  <c r="AG209" i="25"/>
  <c r="AF209" i="25"/>
  <c r="AE209" i="25"/>
  <c r="BM204" i="25"/>
  <c r="BL204" i="25"/>
  <c r="BD204" i="25"/>
  <c r="BC204" i="25"/>
  <c r="AV204" i="25"/>
  <c r="AU204" i="25"/>
  <c r="AT204" i="25"/>
  <c r="AM204" i="25"/>
  <c r="AL204" i="25"/>
  <c r="AK204" i="25"/>
  <c r="AJ204" i="25"/>
  <c r="AI204" i="25"/>
  <c r="AH204" i="25"/>
  <c r="AG204" i="25"/>
  <c r="AF204" i="25"/>
  <c r="AC204" i="25"/>
  <c r="AB204" i="25"/>
  <c r="R204" i="25"/>
  <c r="K204" i="25"/>
  <c r="BN203" i="25"/>
  <c r="BE203" i="25"/>
  <c r="AV203" i="25"/>
  <c r="AM203" i="25"/>
  <c r="AJ203" i="25"/>
  <c r="AI203" i="25"/>
  <c r="AH203" i="25"/>
  <c r="AG203" i="25"/>
  <c r="AF203" i="25"/>
  <c r="AE203" i="25"/>
  <c r="BN202" i="25"/>
  <c r="BE202" i="25"/>
  <c r="AV202" i="25"/>
  <c r="AD202" i="25" s="1"/>
  <c r="AM202" i="25"/>
  <c r="AJ202" i="25"/>
  <c r="AI202" i="25"/>
  <c r="AH202" i="25"/>
  <c r="AG202" i="25"/>
  <c r="AF202" i="25"/>
  <c r="AE202" i="25"/>
  <c r="BN201" i="25"/>
  <c r="BE201" i="25"/>
  <c r="AV201" i="25"/>
  <c r="AM201" i="25"/>
  <c r="AJ201" i="25"/>
  <c r="AI201" i="25"/>
  <c r="AH201" i="25"/>
  <c r="AG201" i="25"/>
  <c r="AF201" i="25"/>
  <c r="AE201" i="25"/>
  <c r="BM200" i="25"/>
  <c r="BL200" i="25"/>
  <c r="BE200" i="25"/>
  <c r="BD200" i="25"/>
  <c r="BC200" i="25"/>
  <c r="AV200" i="25"/>
  <c r="AU200" i="25"/>
  <c r="AT200" i="25"/>
  <c r="AM200" i="25"/>
  <c r="AL200" i="25"/>
  <c r="AK200" i="25"/>
  <c r="AJ200" i="25"/>
  <c r="AI200" i="25"/>
  <c r="AH200" i="25"/>
  <c r="AG200" i="25"/>
  <c r="AF200" i="25"/>
  <c r="AC200" i="25"/>
  <c r="AB200" i="25"/>
  <c r="R200" i="25"/>
  <c r="K200" i="25"/>
  <c r="BN199" i="25"/>
  <c r="BE199" i="25"/>
  <c r="AV199" i="25"/>
  <c r="AM199" i="25"/>
  <c r="AD199" i="25" s="1"/>
  <c r="AJ199" i="25"/>
  <c r="AI199" i="25"/>
  <c r="AH199" i="25"/>
  <c r="AG199" i="25"/>
  <c r="AF199" i="25"/>
  <c r="AE199" i="25"/>
  <c r="BN198" i="25"/>
  <c r="BE198" i="25"/>
  <c r="AV198" i="25"/>
  <c r="AM198" i="25"/>
  <c r="AD198" i="25" s="1"/>
  <c r="AJ198" i="25"/>
  <c r="AI198" i="25"/>
  <c r="AH198" i="25"/>
  <c r="AG198" i="25"/>
  <c r="AF198" i="25"/>
  <c r="AE198" i="25"/>
  <c r="BN197" i="25"/>
  <c r="BE197" i="25"/>
  <c r="AV197" i="25"/>
  <c r="AM197" i="25"/>
  <c r="AJ197" i="25"/>
  <c r="AI197" i="25"/>
  <c r="AH197" i="25"/>
  <c r="AG197" i="25"/>
  <c r="AF197" i="25"/>
  <c r="AE197" i="25"/>
  <c r="BM196" i="25"/>
  <c r="BL196" i="25"/>
  <c r="BE196" i="25"/>
  <c r="BD196" i="25"/>
  <c r="BC196" i="25"/>
  <c r="AV196" i="25"/>
  <c r="AU196" i="25"/>
  <c r="AT196" i="25"/>
  <c r="AM196" i="25"/>
  <c r="AL196" i="25"/>
  <c r="AK196" i="25"/>
  <c r="AJ196" i="25"/>
  <c r="AI196" i="25"/>
  <c r="AH196" i="25"/>
  <c r="AG196" i="25"/>
  <c r="AF196" i="25"/>
  <c r="AC196" i="25"/>
  <c r="AB196" i="25"/>
  <c r="R196" i="25"/>
  <c r="K196" i="25"/>
  <c r="BN195" i="25"/>
  <c r="AD195" i="25" s="1"/>
  <c r="BE195" i="25"/>
  <c r="AV195" i="25"/>
  <c r="AM195" i="25"/>
  <c r="AJ195" i="25"/>
  <c r="AI195" i="25"/>
  <c r="AH195" i="25"/>
  <c r="AG195" i="25"/>
  <c r="AF195" i="25"/>
  <c r="AE195" i="25"/>
  <c r="BN194" i="25"/>
  <c r="BE194" i="25"/>
  <c r="AD194" i="25" s="1"/>
  <c r="AV194" i="25"/>
  <c r="AM194" i="25"/>
  <c r="AJ194" i="25"/>
  <c r="AI194" i="25"/>
  <c r="AH194" i="25"/>
  <c r="AG194" i="25"/>
  <c r="AF194" i="25"/>
  <c r="AE194" i="25"/>
  <c r="BN193" i="25"/>
  <c r="BE193" i="25"/>
  <c r="AV193" i="25"/>
  <c r="AM193" i="25"/>
  <c r="AJ193" i="25"/>
  <c r="AI193" i="25"/>
  <c r="AH193" i="25"/>
  <c r="AG193" i="25"/>
  <c r="AF193" i="25"/>
  <c r="AE193" i="25"/>
  <c r="BN190" i="25"/>
  <c r="BM190" i="25"/>
  <c r="BL190" i="25"/>
  <c r="BE190" i="25"/>
  <c r="BD190" i="25"/>
  <c r="BC190" i="25"/>
  <c r="AV190" i="25"/>
  <c r="AU190" i="25"/>
  <c r="AT190" i="25"/>
  <c r="AK190" i="25"/>
  <c r="AJ190" i="25"/>
  <c r="AI190" i="25"/>
  <c r="AH190" i="25"/>
  <c r="AG190" i="25"/>
  <c r="AE190" i="25"/>
  <c r="AC190" i="25"/>
  <c r="AB190" i="25"/>
  <c r="R190" i="25"/>
  <c r="K190" i="25"/>
  <c r="BN189" i="25"/>
  <c r="BE189" i="25"/>
  <c r="AV189" i="25"/>
  <c r="AM189" i="25"/>
  <c r="AJ189" i="25"/>
  <c r="AI189" i="25"/>
  <c r="AH189" i="25"/>
  <c r="AG189" i="25"/>
  <c r="AF189" i="25"/>
  <c r="AE189" i="25"/>
  <c r="BN188" i="25"/>
  <c r="BE188" i="25"/>
  <c r="AV188" i="25"/>
  <c r="AM188" i="25"/>
  <c r="AJ188" i="25"/>
  <c r="AI188" i="25"/>
  <c r="AH188" i="25"/>
  <c r="AG188" i="25"/>
  <c r="AF188" i="25"/>
  <c r="AE188" i="25"/>
  <c r="BN187" i="25"/>
  <c r="BE187" i="25"/>
  <c r="AV187" i="25"/>
  <c r="AM187" i="25"/>
  <c r="AJ187" i="25"/>
  <c r="AI187" i="25"/>
  <c r="AH187" i="25"/>
  <c r="AG187" i="25"/>
  <c r="AF187" i="25"/>
  <c r="AE187" i="25"/>
  <c r="BM186" i="25"/>
  <c r="BL186" i="25"/>
  <c r="BE186" i="25"/>
  <c r="BD186" i="25"/>
  <c r="BC186" i="25"/>
  <c r="AV186" i="25"/>
  <c r="AU186" i="25"/>
  <c r="AT186" i="25"/>
  <c r="AM186" i="25"/>
  <c r="AL186" i="25"/>
  <c r="AK186" i="25"/>
  <c r="AJ186" i="25"/>
  <c r="AI186" i="25"/>
  <c r="AH186" i="25"/>
  <c r="AG186" i="25"/>
  <c r="AF186" i="25"/>
  <c r="AE186" i="25"/>
  <c r="AD186" i="25"/>
  <c r="AC186" i="25"/>
  <c r="AB186" i="25"/>
  <c r="R186" i="25"/>
  <c r="K186" i="25"/>
  <c r="BN185" i="25"/>
  <c r="BE185" i="25"/>
  <c r="AD185" i="25" s="1"/>
  <c r="AV185" i="25"/>
  <c r="AM185" i="25"/>
  <c r="AJ185" i="25"/>
  <c r="AI185" i="25"/>
  <c r="AH185" i="25"/>
  <c r="AG185" i="25"/>
  <c r="AF185" i="25"/>
  <c r="AE185" i="25"/>
  <c r="BN184" i="25"/>
  <c r="BE184" i="25"/>
  <c r="AV184" i="25"/>
  <c r="AM184" i="25"/>
  <c r="AJ184" i="25"/>
  <c r="AI184" i="25"/>
  <c r="AH184" i="25"/>
  <c r="AG184" i="25"/>
  <c r="AF184" i="25"/>
  <c r="AE184" i="25"/>
  <c r="BN183" i="25"/>
  <c r="BE183" i="25"/>
  <c r="AV183" i="25"/>
  <c r="AM183" i="25"/>
  <c r="AD183" i="25" s="1"/>
  <c r="AJ183" i="25"/>
  <c r="AI183" i="25"/>
  <c r="AH183" i="25"/>
  <c r="AG183" i="25"/>
  <c r="AF183" i="25"/>
  <c r="AE183" i="25"/>
  <c r="BM182" i="25"/>
  <c r="BL182" i="25"/>
  <c r="BE182" i="25"/>
  <c r="BD182" i="25"/>
  <c r="BC182" i="25"/>
  <c r="AV182" i="25"/>
  <c r="AU182" i="25"/>
  <c r="AT182" i="25"/>
  <c r="AM182" i="25"/>
  <c r="AL182" i="25"/>
  <c r="AK182" i="25"/>
  <c r="AJ182" i="25"/>
  <c r="AI182" i="25"/>
  <c r="AH182" i="25"/>
  <c r="AG182" i="25"/>
  <c r="AF182" i="25"/>
  <c r="AC182" i="25"/>
  <c r="AB182" i="25"/>
  <c r="R182" i="25"/>
  <c r="M182" i="25"/>
  <c r="K182" i="25"/>
  <c r="BN181" i="25"/>
  <c r="BE181" i="25"/>
  <c r="AV181" i="25"/>
  <c r="AM181" i="25"/>
  <c r="AD181" i="25" s="1"/>
  <c r="AJ181" i="25"/>
  <c r="AI181" i="25"/>
  <c r="AH181" i="25"/>
  <c r="AG181" i="25"/>
  <c r="AF181" i="25"/>
  <c r="AE181" i="25"/>
  <c r="BN180" i="25"/>
  <c r="BE180" i="25"/>
  <c r="AV180" i="25"/>
  <c r="AM180" i="25"/>
  <c r="AJ180" i="25"/>
  <c r="AI180" i="25"/>
  <c r="AH180" i="25"/>
  <c r="AG180" i="25"/>
  <c r="AF180" i="25"/>
  <c r="AE180" i="25"/>
  <c r="BN179" i="25"/>
  <c r="BE179" i="25"/>
  <c r="AV179" i="25"/>
  <c r="AM179" i="25"/>
  <c r="AJ179" i="25"/>
  <c r="AI179" i="25"/>
  <c r="AH179" i="25"/>
  <c r="AG179" i="25"/>
  <c r="AF179" i="25"/>
  <c r="AE179" i="25"/>
  <c r="BM178" i="25"/>
  <c r="BL178" i="25"/>
  <c r="BE178" i="25"/>
  <c r="BD178" i="25"/>
  <c r="BC178" i="25"/>
  <c r="AV178" i="25"/>
  <c r="AU178" i="25"/>
  <c r="AT178" i="25"/>
  <c r="AM178" i="25"/>
  <c r="AL178" i="25"/>
  <c r="AK178" i="25"/>
  <c r="AJ178" i="25"/>
  <c r="AI178" i="25"/>
  <c r="AH178" i="25"/>
  <c r="AG178" i="25"/>
  <c r="AF178" i="25"/>
  <c r="AC178" i="25"/>
  <c r="AB178" i="25"/>
  <c r="R178" i="25"/>
  <c r="M178" i="25"/>
  <c r="K178" i="25"/>
  <c r="BN177" i="25"/>
  <c r="BE177" i="25"/>
  <c r="AV177" i="25"/>
  <c r="AM177" i="25"/>
  <c r="AJ177" i="25"/>
  <c r="AI177" i="25"/>
  <c r="AH177" i="25"/>
  <c r="AG177" i="25"/>
  <c r="AF177" i="25"/>
  <c r="AE177" i="25"/>
  <c r="BN176" i="25"/>
  <c r="BE176" i="25"/>
  <c r="AV176" i="25"/>
  <c r="AD176" i="25" s="1"/>
  <c r="AM176" i="25"/>
  <c r="AJ176" i="25"/>
  <c r="AI176" i="25"/>
  <c r="AH176" i="25"/>
  <c r="AG176" i="25"/>
  <c r="AF176" i="25"/>
  <c r="AE176" i="25"/>
  <c r="BN175" i="25"/>
  <c r="BE175" i="25"/>
  <c r="AV175" i="25"/>
  <c r="AM175" i="25"/>
  <c r="AJ175" i="25"/>
  <c r="AI175" i="25"/>
  <c r="AH175" i="25"/>
  <c r="AG175" i="25"/>
  <c r="AF175" i="25"/>
  <c r="AE175" i="25"/>
  <c r="BM174" i="25"/>
  <c r="BL174" i="25"/>
  <c r="BE174" i="25"/>
  <c r="BD174" i="25"/>
  <c r="BC174" i="25"/>
  <c r="AV174" i="25"/>
  <c r="AU174" i="25"/>
  <c r="AT174" i="25"/>
  <c r="AM174" i="25"/>
  <c r="AL174" i="25"/>
  <c r="AK174" i="25"/>
  <c r="AI174" i="25"/>
  <c r="AH174" i="25"/>
  <c r="AG174" i="25"/>
  <c r="AF174" i="25"/>
  <c r="AC174" i="25"/>
  <c r="AB174" i="25"/>
  <c r="R174" i="25"/>
  <c r="K174" i="25"/>
  <c r="BN173" i="25"/>
  <c r="BE173" i="25"/>
  <c r="AV173" i="25"/>
  <c r="AM173" i="25"/>
  <c r="AJ173" i="25"/>
  <c r="AI173" i="25"/>
  <c r="AH173" i="25"/>
  <c r="AG173" i="25"/>
  <c r="AF173" i="25"/>
  <c r="AE173" i="25"/>
  <c r="BN172" i="25"/>
  <c r="BE172" i="25"/>
  <c r="AV172" i="25"/>
  <c r="AM172" i="25"/>
  <c r="AJ172" i="25"/>
  <c r="AI172" i="25"/>
  <c r="AH172" i="25"/>
  <c r="AG172" i="25"/>
  <c r="AF172" i="25"/>
  <c r="AE172" i="25"/>
  <c r="BN170" i="25"/>
  <c r="BE170" i="25"/>
  <c r="AV170" i="25"/>
  <c r="AM170" i="25"/>
  <c r="AJ170" i="25"/>
  <c r="AI170" i="25"/>
  <c r="AH170" i="25"/>
  <c r="AG170" i="25"/>
  <c r="AF170" i="25"/>
  <c r="AE170" i="25"/>
  <c r="AD170" i="25"/>
  <c r="BM169" i="25"/>
  <c r="BL169" i="25"/>
  <c r="BE169" i="25"/>
  <c r="BD169" i="25"/>
  <c r="BC169" i="25"/>
  <c r="AV169" i="25"/>
  <c r="AU169" i="25"/>
  <c r="AT169" i="25"/>
  <c r="AM169" i="25"/>
  <c r="AL169" i="25"/>
  <c r="AK169" i="25"/>
  <c r="AJ169" i="25"/>
  <c r="AI169" i="25"/>
  <c r="AH169" i="25"/>
  <c r="AG169" i="25"/>
  <c r="AF169" i="25"/>
  <c r="AC169" i="25"/>
  <c r="AB169" i="25"/>
  <c r="R169" i="25"/>
  <c r="K169" i="25"/>
  <c r="BN168" i="25"/>
  <c r="BE168" i="25"/>
  <c r="AV168" i="25"/>
  <c r="AM168" i="25"/>
  <c r="AD168" i="25" s="1"/>
  <c r="AJ168" i="25"/>
  <c r="AI168" i="25"/>
  <c r="AH168" i="25"/>
  <c r="AG168" i="25"/>
  <c r="AF168" i="25"/>
  <c r="AE168" i="25"/>
  <c r="BN167" i="25"/>
  <c r="BE167" i="25"/>
  <c r="AV167" i="25"/>
  <c r="AM167" i="25"/>
  <c r="AJ167" i="25"/>
  <c r="AI167" i="25"/>
  <c r="AH167" i="25"/>
  <c r="AG167" i="25"/>
  <c r="AF167" i="25"/>
  <c r="AE167" i="25"/>
  <c r="AD167" i="25"/>
  <c r="BN166" i="25"/>
  <c r="BE166" i="25"/>
  <c r="AV166" i="25"/>
  <c r="AM166" i="25"/>
  <c r="AJ166" i="25"/>
  <c r="AI166" i="25"/>
  <c r="AH166" i="25"/>
  <c r="AG166" i="25"/>
  <c r="AF166" i="25"/>
  <c r="AE166" i="25"/>
  <c r="BM165" i="25"/>
  <c r="BL165" i="25"/>
  <c r="BE165" i="25"/>
  <c r="BD165" i="25"/>
  <c r="BC165" i="25"/>
  <c r="AV165" i="25"/>
  <c r="AU165" i="25"/>
  <c r="AT165" i="25"/>
  <c r="AM165" i="25"/>
  <c r="AL165" i="25"/>
  <c r="AK165" i="25"/>
  <c r="AI165" i="25"/>
  <c r="AH165" i="25"/>
  <c r="AG165" i="25"/>
  <c r="AF165" i="25"/>
  <c r="AC165" i="25"/>
  <c r="AB165" i="25"/>
  <c r="R165" i="25"/>
  <c r="K165" i="25"/>
  <c r="BN164" i="25"/>
  <c r="BE164" i="25"/>
  <c r="AV164" i="25"/>
  <c r="AM164" i="25"/>
  <c r="AJ164" i="25"/>
  <c r="AI164" i="25"/>
  <c r="AH164" i="25"/>
  <c r="AG164" i="25"/>
  <c r="AF164" i="25"/>
  <c r="AE164" i="25"/>
  <c r="BN163" i="25"/>
  <c r="BE163" i="25"/>
  <c r="AV163" i="25"/>
  <c r="AM163" i="25"/>
  <c r="AJ163" i="25"/>
  <c r="AI163" i="25"/>
  <c r="AH163" i="25"/>
  <c r="AG163" i="25"/>
  <c r="AF163" i="25"/>
  <c r="AE163" i="25"/>
  <c r="BN162" i="25"/>
  <c r="BE162" i="25"/>
  <c r="AV162" i="25"/>
  <c r="AM162" i="25"/>
  <c r="AJ162" i="25"/>
  <c r="AI162" i="25"/>
  <c r="AH162" i="25"/>
  <c r="AG162" i="25"/>
  <c r="AF162" i="25"/>
  <c r="AE162" i="25"/>
  <c r="BN161" i="25"/>
  <c r="BM161" i="25"/>
  <c r="BL161" i="25"/>
  <c r="BD161" i="25"/>
  <c r="BC161" i="25"/>
  <c r="AV161" i="25"/>
  <c r="AU161" i="25"/>
  <c r="AT161" i="25"/>
  <c r="AM161" i="25"/>
  <c r="AL161" i="25"/>
  <c r="AK161" i="25"/>
  <c r="AJ161" i="25"/>
  <c r="AI161" i="25"/>
  <c r="AH161" i="25"/>
  <c r="AG161" i="25"/>
  <c r="AF161" i="25"/>
  <c r="AC161" i="25"/>
  <c r="AB161" i="25"/>
  <c r="R161" i="25"/>
  <c r="M161" i="25"/>
  <c r="K161" i="25"/>
  <c r="BN160" i="25"/>
  <c r="BE160" i="25"/>
  <c r="AV160" i="25"/>
  <c r="AM160" i="25"/>
  <c r="AD160" i="25" s="1"/>
  <c r="AJ160" i="25"/>
  <c r="AI160" i="25"/>
  <c r="AH160" i="25"/>
  <c r="AG160" i="25"/>
  <c r="AF160" i="25"/>
  <c r="AE160" i="25"/>
  <c r="BN159" i="25"/>
  <c r="BE159" i="25"/>
  <c r="AV159" i="25"/>
  <c r="AM159" i="25"/>
  <c r="AJ159" i="25"/>
  <c r="AI159" i="25"/>
  <c r="AH159" i="25"/>
  <c r="AG159" i="25"/>
  <c r="AF159" i="25"/>
  <c r="AE159" i="25"/>
  <c r="BN158" i="25"/>
  <c r="BE158" i="25"/>
  <c r="AV158" i="25"/>
  <c r="AM158" i="25"/>
  <c r="AJ158" i="25"/>
  <c r="AI158" i="25"/>
  <c r="AH158" i="25"/>
  <c r="AG158" i="25"/>
  <c r="AF158" i="25"/>
  <c r="AE158" i="25"/>
  <c r="BN157" i="25"/>
  <c r="BM157" i="25"/>
  <c r="BL157" i="25"/>
  <c r="BE157" i="25"/>
  <c r="BD157" i="25"/>
  <c r="BC157" i="25"/>
  <c r="AV157" i="25"/>
  <c r="AU157" i="25"/>
  <c r="AT157" i="25"/>
  <c r="AM157" i="25"/>
  <c r="AD157" i="25" s="1"/>
  <c r="AL157" i="25"/>
  <c r="AK157" i="25"/>
  <c r="AJ157" i="25"/>
  <c r="AI157" i="25"/>
  <c r="AH157" i="25"/>
  <c r="AG157" i="25"/>
  <c r="AF157" i="25"/>
  <c r="AE157" i="25"/>
  <c r="AC157" i="25"/>
  <c r="AB157" i="25"/>
  <c r="R157" i="25"/>
  <c r="M157" i="25"/>
  <c r="K157" i="25"/>
  <c r="BN156" i="25"/>
  <c r="BE156" i="25"/>
  <c r="AV156" i="25"/>
  <c r="AM156" i="25"/>
  <c r="AD156" i="25" s="1"/>
  <c r="AJ156" i="25"/>
  <c r="AI156" i="25"/>
  <c r="AH156" i="25"/>
  <c r="AG156" i="25"/>
  <c r="AF156" i="25"/>
  <c r="AE156" i="25"/>
  <c r="BN155" i="25"/>
  <c r="BE155" i="25"/>
  <c r="AV155" i="25"/>
  <c r="AM155" i="25"/>
  <c r="AD155" i="25" s="1"/>
  <c r="AJ155" i="25"/>
  <c r="AI155" i="25"/>
  <c r="AH155" i="25"/>
  <c r="AG155" i="25"/>
  <c r="AF155" i="25"/>
  <c r="AE155" i="25"/>
  <c r="BN154" i="25"/>
  <c r="BE154" i="25"/>
  <c r="AV154" i="25"/>
  <c r="AD154" i="25" s="1"/>
  <c r="AM154" i="25"/>
  <c r="AJ154" i="25"/>
  <c r="AI154" i="25"/>
  <c r="AH154" i="25"/>
  <c r="AG154" i="25"/>
  <c r="AF154" i="25"/>
  <c r="AE154" i="25"/>
  <c r="BN153" i="25"/>
  <c r="BM153" i="25"/>
  <c r="BL153" i="25"/>
  <c r="BE153" i="25"/>
  <c r="BD153" i="25"/>
  <c r="BC153" i="25"/>
  <c r="AV153" i="25"/>
  <c r="AU153" i="25"/>
  <c r="AT153" i="25"/>
  <c r="AM153" i="25"/>
  <c r="AL153" i="25"/>
  <c r="AK153" i="25"/>
  <c r="AJ153" i="25"/>
  <c r="AI153" i="25"/>
  <c r="AH153" i="25"/>
  <c r="AG153" i="25"/>
  <c r="AF153" i="25"/>
  <c r="AE153" i="25"/>
  <c r="AC153" i="25"/>
  <c r="AB153" i="25"/>
  <c r="R153" i="25"/>
  <c r="M153" i="25"/>
  <c r="K153" i="25"/>
  <c r="BN152" i="25"/>
  <c r="BE152" i="25"/>
  <c r="AV152" i="25"/>
  <c r="AM152" i="25"/>
  <c r="AJ152" i="25"/>
  <c r="AI152" i="25"/>
  <c r="AH152" i="25"/>
  <c r="AG152" i="25"/>
  <c r="AF152" i="25"/>
  <c r="AE152" i="25"/>
  <c r="BN151" i="25"/>
  <c r="BE151" i="25"/>
  <c r="AV151" i="25"/>
  <c r="AM151" i="25"/>
  <c r="AJ151" i="25"/>
  <c r="AI151" i="25"/>
  <c r="AH151" i="25"/>
  <c r="AG151" i="25"/>
  <c r="AF151" i="25"/>
  <c r="AE151" i="25"/>
  <c r="BN150" i="25"/>
  <c r="BE150" i="25"/>
  <c r="AV150" i="25"/>
  <c r="AD150" i="25" s="1"/>
  <c r="AM150" i="25"/>
  <c r="AJ150" i="25"/>
  <c r="AI150" i="25"/>
  <c r="AH150" i="25"/>
  <c r="AG150" i="25"/>
  <c r="AF150" i="25"/>
  <c r="AE150" i="25"/>
  <c r="BN149" i="25"/>
  <c r="BM149" i="25"/>
  <c r="BL149" i="25"/>
  <c r="BE149" i="25"/>
  <c r="BD149" i="25"/>
  <c r="BC149" i="25"/>
  <c r="AV149" i="25"/>
  <c r="AU149" i="25"/>
  <c r="AT149" i="25"/>
  <c r="AM149" i="25"/>
  <c r="AD149" i="25" s="1"/>
  <c r="AL149" i="25"/>
  <c r="AK149" i="25"/>
  <c r="AJ149" i="25"/>
  <c r="AI149" i="25"/>
  <c r="AH149" i="25"/>
  <c r="AG149" i="25"/>
  <c r="AF149" i="25"/>
  <c r="AE149" i="25"/>
  <c r="AC149" i="25"/>
  <c r="AB149" i="25"/>
  <c r="R149" i="25"/>
  <c r="M149" i="25"/>
  <c r="K149" i="25"/>
  <c r="BN148" i="25"/>
  <c r="BE148" i="25"/>
  <c r="AV148" i="25"/>
  <c r="AM148" i="25"/>
  <c r="AJ148" i="25"/>
  <c r="AI148" i="25"/>
  <c r="AH148" i="25"/>
  <c r="AG148" i="25"/>
  <c r="AF148" i="25"/>
  <c r="AE148" i="25"/>
  <c r="BN147" i="25"/>
  <c r="BE147" i="25"/>
  <c r="AV147" i="25"/>
  <c r="AM147" i="25"/>
  <c r="AJ147" i="25"/>
  <c r="AI147" i="25"/>
  <c r="AH147" i="25"/>
  <c r="AG147" i="25"/>
  <c r="AF147" i="25"/>
  <c r="AE147" i="25"/>
  <c r="BN146" i="25"/>
  <c r="BE146" i="25"/>
  <c r="AV146" i="25"/>
  <c r="AM146" i="25"/>
  <c r="AD146" i="25" s="1"/>
  <c r="AJ146" i="25"/>
  <c r="AI146" i="25"/>
  <c r="AH146" i="25"/>
  <c r="AG146" i="25"/>
  <c r="AF146" i="25"/>
  <c r="AE146" i="25"/>
  <c r="BN143" i="25"/>
  <c r="BM143" i="25"/>
  <c r="BL143" i="25"/>
  <c r="BE143" i="25"/>
  <c r="BD143" i="25"/>
  <c r="BC143" i="25"/>
  <c r="AV143" i="25"/>
  <c r="AU143" i="25"/>
  <c r="AT143" i="25"/>
  <c r="AM143" i="25"/>
  <c r="AD143" i="25" s="1"/>
  <c r="AL143" i="25"/>
  <c r="AK143" i="25"/>
  <c r="AJ143" i="25"/>
  <c r="AI143" i="25"/>
  <c r="AH143" i="25"/>
  <c r="AG143" i="25"/>
  <c r="AF143" i="25"/>
  <c r="AE143" i="25"/>
  <c r="AC143" i="25"/>
  <c r="AB143" i="25"/>
  <c r="R143" i="25"/>
  <c r="M143" i="25"/>
  <c r="K143" i="25"/>
  <c r="BN142" i="25"/>
  <c r="BE142" i="25"/>
  <c r="AV142" i="25"/>
  <c r="AM142" i="25"/>
  <c r="AD142" i="25" s="1"/>
  <c r="AJ142" i="25"/>
  <c r="AI142" i="25"/>
  <c r="AH142" i="25"/>
  <c r="AG142" i="25"/>
  <c r="AF142" i="25"/>
  <c r="AE142" i="25"/>
  <c r="BN141" i="25"/>
  <c r="BE141" i="25"/>
  <c r="AV141" i="25"/>
  <c r="AM141" i="25"/>
  <c r="AJ141" i="25"/>
  <c r="AI141" i="25"/>
  <c r="AH141" i="25"/>
  <c r="AG141" i="25"/>
  <c r="AF141" i="25"/>
  <c r="AE141" i="25"/>
  <c r="BN140" i="25"/>
  <c r="BE140" i="25"/>
  <c r="AV140" i="25"/>
  <c r="AM140" i="25"/>
  <c r="AJ140" i="25"/>
  <c r="AI140" i="25"/>
  <c r="AH140" i="25"/>
  <c r="AG140" i="25"/>
  <c r="AF140" i="25"/>
  <c r="AE140" i="25"/>
  <c r="BN137" i="25"/>
  <c r="BM137" i="25"/>
  <c r="BL137" i="25"/>
  <c r="BE137" i="25"/>
  <c r="BD137" i="25"/>
  <c r="BC137" i="25"/>
  <c r="AV137" i="25"/>
  <c r="AU137" i="25"/>
  <c r="AT137" i="25"/>
  <c r="AM137" i="25"/>
  <c r="AD137" i="25" s="1"/>
  <c r="AL137" i="25"/>
  <c r="AK137" i="25"/>
  <c r="AJ137" i="25"/>
  <c r="AI137" i="25"/>
  <c r="AH137" i="25"/>
  <c r="AG137" i="25"/>
  <c r="AF137" i="25"/>
  <c r="AE137" i="25"/>
  <c r="AC137" i="25"/>
  <c r="AB137" i="25"/>
  <c r="R137" i="25"/>
  <c r="M137" i="25"/>
  <c r="K137" i="25"/>
  <c r="BN136" i="25"/>
  <c r="BE136" i="25"/>
  <c r="AV136" i="25"/>
  <c r="AM136" i="25"/>
  <c r="AJ136" i="25"/>
  <c r="AI136" i="25"/>
  <c r="AH136" i="25"/>
  <c r="AG136" i="25"/>
  <c r="AF136" i="25"/>
  <c r="AE136" i="25"/>
  <c r="BN135" i="25"/>
  <c r="BE135" i="25"/>
  <c r="AV135" i="25"/>
  <c r="AM135" i="25"/>
  <c r="AD135" i="25" s="1"/>
  <c r="AJ135" i="25"/>
  <c r="AI135" i="25"/>
  <c r="AH135" i="25"/>
  <c r="AG135" i="25"/>
  <c r="AF135" i="25"/>
  <c r="AE135" i="25"/>
  <c r="BN134" i="25"/>
  <c r="BE134" i="25"/>
  <c r="AV134" i="25"/>
  <c r="AD134" i="25" s="1"/>
  <c r="AM134" i="25"/>
  <c r="AJ134" i="25"/>
  <c r="AI134" i="25"/>
  <c r="AH134" i="25"/>
  <c r="AG134" i="25"/>
  <c r="AF134" i="25"/>
  <c r="AE134" i="25"/>
  <c r="BN132" i="25"/>
  <c r="BM132" i="25"/>
  <c r="BL132" i="25"/>
  <c r="BE132" i="25"/>
  <c r="BD132" i="25"/>
  <c r="BC132" i="25"/>
  <c r="AV132" i="25"/>
  <c r="AU132" i="25"/>
  <c r="AT132" i="25"/>
  <c r="AM132" i="25"/>
  <c r="AL132" i="25"/>
  <c r="AK132" i="25"/>
  <c r="AJ132" i="25"/>
  <c r="AI132" i="25"/>
  <c r="AH132" i="25"/>
  <c r="AG132" i="25"/>
  <c r="AF132" i="25"/>
  <c r="AE132" i="25"/>
  <c r="AC132" i="25"/>
  <c r="AB132" i="25"/>
  <c r="R132" i="25"/>
  <c r="M132" i="25"/>
  <c r="K132" i="25"/>
  <c r="BN131" i="25"/>
  <c r="BE131" i="25"/>
  <c r="AV131" i="25"/>
  <c r="AM131" i="25"/>
  <c r="AJ131" i="25"/>
  <c r="AI131" i="25"/>
  <c r="AH131" i="25"/>
  <c r="AG131" i="25"/>
  <c r="AF131" i="25"/>
  <c r="AE131" i="25"/>
  <c r="BN130" i="25"/>
  <c r="BE130" i="25"/>
  <c r="AV130" i="25"/>
  <c r="AM130" i="25"/>
  <c r="AJ130" i="25"/>
  <c r="AI130" i="25"/>
  <c r="AH130" i="25"/>
  <c r="AG130" i="25"/>
  <c r="AF130" i="25"/>
  <c r="AE130" i="25"/>
  <c r="BN129" i="25"/>
  <c r="BE129" i="25"/>
  <c r="AV129" i="25"/>
  <c r="AD129" i="25" s="1"/>
  <c r="AM129" i="25"/>
  <c r="AJ129" i="25"/>
  <c r="AI129" i="25"/>
  <c r="AH129" i="25"/>
  <c r="AG129" i="25"/>
  <c r="AF129" i="25"/>
  <c r="AE129" i="25"/>
  <c r="BN128" i="25"/>
  <c r="BM128" i="25"/>
  <c r="BL128" i="25"/>
  <c r="BE128" i="25"/>
  <c r="BD128" i="25"/>
  <c r="BC128" i="25"/>
  <c r="AV128" i="25"/>
  <c r="AU128" i="25"/>
  <c r="AT128" i="25"/>
  <c r="AM128" i="25"/>
  <c r="AD128" i="25" s="1"/>
  <c r="AL128" i="25"/>
  <c r="AK128" i="25"/>
  <c r="AJ128" i="25"/>
  <c r="AI128" i="25"/>
  <c r="AH128" i="25"/>
  <c r="AG128" i="25"/>
  <c r="AF128" i="25"/>
  <c r="AE128" i="25"/>
  <c r="AC128" i="25"/>
  <c r="AB128" i="25"/>
  <c r="R128" i="25"/>
  <c r="M128" i="25"/>
  <c r="K128" i="25"/>
  <c r="BN127" i="25"/>
  <c r="BE127" i="25"/>
  <c r="AV127" i="25"/>
  <c r="AM127" i="25"/>
  <c r="AJ127" i="25"/>
  <c r="AI127" i="25"/>
  <c r="AH127" i="25"/>
  <c r="AG127" i="25"/>
  <c r="AF127" i="25"/>
  <c r="AE127" i="25"/>
  <c r="BN126" i="25"/>
  <c r="BE126" i="25"/>
  <c r="AV126" i="25"/>
  <c r="AM126" i="25"/>
  <c r="AJ126" i="25"/>
  <c r="AI126" i="25"/>
  <c r="AH126" i="25"/>
  <c r="AG126" i="25"/>
  <c r="AF126" i="25"/>
  <c r="AE126" i="25"/>
  <c r="BN125" i="25"/>
  <c r="BE125" i="25"/>
  <c r="AV125" i="25"/>
  <c r="AM125" i="25"/>
  <c r="AD125" i="25" s="1"/>
  <c r="AJ125" i="25"/>
  <c r="AI125" i="25"/>
  <c r="AH125" i="25"/>
  <c r="AG125" i="25"/>
  <c r="AF125" i="25"/>
  <c r="AE125" i="25"/>
  <c r="BN124" i="25"/>
  <c r="BM124" i="25"/>
  <c r="BL124" i="25"/>
  <c r="BE124" i="25"/>
  <c r="BD124" i="25"/>
  <c r="BC124" i="25"/>
  <c r="AV124" i="25"/>
  <c r="AU124" i="25"/>
  <c r="AT124" i="25"/>
  <c r="AM124" i="25"/>
  <c r="AL124" i="25"/>
  <c r="AK124" i="25"/>
  <c r="AJ124" i="25"/>
  <c r="AI124" i="25"/>
  <c r="AH124" i="25"/>
  <c r="AG124" i="25"/>
  <c r="AF124" i="25"/>
  <c r="AE124" i="25"/>
  <c r="AC124" i="25"/>
  <c r="AB124" i="25"/>
  <c r="R124" i="25"/>
  <c r="M124" i="25"/>
  <c r="K124" i="25"/>
  <c r="BN123" i="25"/>
  <c r="BE123" i="25"/>
  <c r="AV123" i="25"/>
  <c r="AM123" i="25"/>
  <c r="AD123" i="25" s="1"/>
  <c r="AJ123" i="25"/>
  <c r="AI123" i="25"/>
  <c r="AH123" i="25"/>
  <c r="AG123" i="25"/>
  <c r="AF123" i="25"/>
  <c r="AE123" i="25"/>
  <c r="BN122" i="25"/>
  <c r="BE122" i="25"/>
  <c r="AD122" i="25" s="1"/>
  <c r="AV122" i="25"/>
  <c r="AM122" i="25"/>
  <c r="AJ122" i="25"/>
  <c r="AI122" i="25"/>
  <c r="AH122" i="25"/>
  <c r="AG122" i="25"/>
  <c r="AF122" i="25"/>
  <c r="AE122" i="25"/>
  <c r="BN121" i="25"/>
  <c r="BE121" i="25"/>
  <c r="AV121" i="25"/>
  <c r="AM121" i="25"/>
  <c r="AJ121" i="25"/>
  <c r="AI121" i="25"/>
  <c r="AH121" i="25"/>
  <c r="AG121" i="25"/>
  <c r="AF121" i="25"/>
  <c r="AE121" i="25"/>
  <c r="BN120" i="25"/>
  <c r="BM120" i="25"/>
  <c r="BL120" i="25"/>
  <c r="BE120" i="25"/>
  <c r="BD120" i="25"/>
  <c r="BC120" i="25"/>
  <c r="AV120" i="25"/>
  <c r="AU120" i="25"/>
  <c r="AT120" i="25"/>
  <c r="AM120" i="25"/>
  <c r="AD120" i="25" s="1"/>
  <c r="AL120" i="25"/>
  <c r="AK120" i="25"/>
  <c r="AJ120" i="25"/>
  <c r="AI120" i="25"/>
  <c r="AH120" i="25"/>
  <c r="AG120" i="25"/>
  <c r="AF120" i="25"/>
  <c r="AE120" i="25"/>
  <c r="AC120" i="25"/>
  <c r="AB120" i="25"/>
  <c r="R120" i="25"/>
  <c r="M120" i="25"/>
  <c r="K120" i="25"/>
  <c r="BN119" i="25"/>
  <c r="BE119" i="25"/>
  <c r="AV119" i="25"/>
  <c r="AM119" i="25"/>
  <c r="AJ119" i="25"/>
  <c r="AI119" i="25"/>
  <c r="AH119" i="25"/>
  <c r="AG119" i="25"/>
  <c r="AF119" i="25"/>
  <c r="AE119" i="25"/>
  <c r="BN118" i="25"/>
  <c r="BE118" i="25"/>
  <c r="AV118" i="25"/>
  <c r="AD118" i="25" s="1"/>
  <c r="AM118" i="25"/>
  <c r="AJ118" i="25"/>
  <c r="AI118" i="25"/>
  <c r="AH118" i="25"/>
  <c r="AG118" i="25"/>
  <c r="AF118" i="25"/>
  <c r="AE118" i="25"/>
  <c r="BN117" i="25"/>
  <c r="BE117" i="25"/>
  <c r="AV117" i="25"/>
  <c r="AM117" i="25"/>
  <c r="AD117" i="25" s="1"/>
  <c r="AJ117" i="25"/>
  <c r="AI117" i="25"/>
  <c r="AH117" i="25"/>
  <c r="AG117" i="25"/>
  <c r="AF117" i="25"/>
  <c r="AE117" i="25"/>
  <c r="BN116" i="25"/>
  <c r="BM116" i="25"/>
  <c r="BL116" i="25"/>
  <c r="BE116" i="25"/>
  <c r="BD116" i="25"/>
  <c r="BC116" i="25"/>
  <c r="AV116" i="25"/>
  <c r="AU116" i="25"/>
  <c r="AT116" i="25"/>
  <c r="AM116" i="25"/>
  <c r="AL116" i="25"/>
  <c r="AK116" i="25"/>
  <c r="AJ116" i="25"/>
  <c r="AI116" i="25"/>
  <c r="AH116" i="25"/>
  <c r="AG116" i="25"/>
  <c r="AF116" i="25"/>
  <c r="AE116" i="25"/>
  <c r="AC116" i="25"/>
  <c r="AB116" i="25"/>
  <c r="R116" i="25"/>
  <c r="K116" i="25"/>
  <c r="BN115" i="25"/>
  <c r="BE115" i="25"/>
  <c r="AV115" i="25"/>
  <c r="AM115" i="25"/>
  <c r="AJ115" i="25"/>
  <c r="AI115" i="25"/>
  <c r="AH115" i="25"/>
  <c r="AG115" i="25"/>
  <c r="AF115" i="25"/>
  <c r="AE115" i="25"/>
  <c r="BN114" i="25"/>
  <c r="BE114" i="25"/>
  <c r="AV114" i="25"/>
  <c r="AD114" i="25" s="1"/>
  <c r="AM114" i="25"/>
  <c r="AJ114" i="25"/>
  <c r="AI114" i="25"/>
  <c r="AH114" i="25"/>
  <c r="AG114" i="25"/>
  <c r="AF114" i="25"/>
  <c r="AE114" i="25"/>
  <c r="BN113" i="25"/>
  <c r="BE113" i="25"/>
  <c r="AV113" i="25"/>
  <c r="AM113" i="25"/>
  <c r="AJ113" i="25"/>
  <c r="AI113" i="25"/>
  <c r="AH113" i="25"/>
  <c r="AG113" i="25"/>
  <c r="AF113" i="25"/>
  <c r="AE113" i="25"/>
  <c r="BN112" i="25"/>
  <c r="BM112" i="25"/>
  <c r="BL112" i="25"/>
  <c r="BE112" i="25"/>
  <c r="BD112" i="25"/>
  <c r="BC112" i="25"/>
  <c r="AV112" i="25"/>
  <c r="AU112" i="25"/>
  <c r="AT112" i="25"/>
  <c r="AM112" i="25"/>
  <c r="AL112" i="25"/>
  <c r="AK112" i="25"/>
  <c r="AJ112" i="25"/>
  <c r="AI112" i="25"/>
  <c r="AH112" i="25"/>
  <c r="AG112" i="25"/>
  <c r="AF112" i="25"/>
  <c r="AE112" i="25"/>
  <c r="AC112" i="25"/>
  <c r="AB112" i="25"/>
  <c r="R112" i="25"/>
  <c r="M112" i="25"/>
  <c r="K112" i="25"/>
  <c r="BN111" i="25"/>
  <c r="BE111" i="25"/>
  <c r="AV111" i="25"/>
  <c r="AM111" i="25"/>
  <c r="AJ111" i="25"/>
  <c r="AI111" i="25"/>
  <c r="AH111" i="25"/>
  <c r="AG111" i="25"/>
  <c r="AF111" i="25"/>
  <c r="AE111" i="25"/>
  <c r="BN110" i="25"/>
  <c r="BE110" i="25"/>
  <c r="AV110" i="25"/>
  <c r="AM110" i="25"/>
  <c r="AD110" i="25" s="1"/>
  <c r="AJ110" i="25"/>
  <c r="AI110" i="25"/>
  <c r="AH110" i="25"/>
  <c r="AG110" i="25"/>
  <c r="AF110" i="25"/>
  <c r="AE110" i="25"/>
  <c r="BN109" i="25"/>
  <c r="BE109" i="25"/>
  <c r="AV109" i="25"/>
  <c r="AM109" i="25"/>
  <c r="AD109" i="25" s="1"/>
  <c r="AJ109" i="25"/>
  <c r="AI109" i="25"/>
  <c r="AH109" i="25"/>
  <c r="AG109" i="25"/>
  <c r="AF109" i="25"/>
  <c r="AE109" i="25"/>
  <c r="BN108" i="25"/>
  <c r="BM108" i="25"/>
  <c r="BL108" i="25"/>
  <c r="BE108" i="25"/>
  <c r="BD108" i="25"/>
  <c r="BC108" i="25"/>
  <c r="AV108" i="25"/>
  <c r="AU108" i="25"/>
  <c r="AT108" i="25"/>
  <c r="AM108" i="25"/>
  <c r="AL108" i="25"/>
  <c r="AK108" i="25"/>
  <c r="AJ108" i="25"/>
  <c r="AI108" i="25"/>
  <c r="AH108" i="25"/>
  <c r="AG108" i="25"/>
  <c r="AF108" i="25"/>
  <c r="AE108" i="25"/>
  <c r="AC108" i="25"/>
  <c r="AB108" i="25"/>
  <c r="R108" i="25"/>
  <c r="M108" i="25"/>
  <c r="K108" i="25"/>
  <c r="BN107" i="25"/>
  <c r="BE107" i="25"/>
  <c r="AV107" i="25"/>
  <c r="AM107" i="25"/>
  <c r="AJ107" i="25"/>
  <c r="AI107" i="25"/>
  <c r="AH107" i="25"/>
  <c r="AG107" i="25"/>
  <c r="AF107" i="25"/>
  <c r="AE107" i="25"/>
  <c r="BN106" i="25"/>
  <c r="BE106" i="25"/>
  <c r="AV106" i="25"/>
  <c r="AM106" i="25"/>
  <c r="AD106" i="25" s="1"/>
  <c r="AJ106" i="25"/>
  <c r="AI106" i="25"/>
  <c r="AH106" i="25"/>
  <c r="AG106" i="25"/>
  <c r="AF106" i="25"/>
  <c r="AE106" i="25"/>
  <c r="BN105" i="25"/>
  <c r="BE105" i="25"/>
  <c r="AV105" i="25"/>
  <c r="AM105" i="25"/>
  <c r="AJ105" i="25"/>
  <c r="AI105" i="25"/>
  <c r="AH105" i="25"/>
  <c r="AG105" i="25"/>
  <c r="AF105" i="25"/>
  <c r="AE105" i="25"/>
  <c r="BN104" i="25"/>
  <c r="BM104" i="25"/>
  <c r="BL104" i="25"/>
  <c r="BE104" i="25"/>
  <c r="BD104" i="25"/>
  <c r="BC104" i="25"/>
  <c r="AV104" i="25"/>
  <c r="AU104" i="25"/>
  <c r="AT104" i="25"/>
  <c r="AM104" i="25"/>
  <c r="AL104" i="25"/>
  <c r="AK104" i="25"/>
  <c r="AJ104" i="25"/>
  <c r="AI104" i="25"/>
  <c r="AH104" i="25"/>
  <c r="AG104" i="25"/>
  <c r="AF104" i="25"/>
  <c r="AE104" i="25"/>
  <c r="AC104" i="25"/>
  <c r="AB104" i="25"/>
  <c r="R104" i="25"/>
  <c r="M104" i="25"/>
  <c r="K104" i="25"/>
  <c r="BN103" i="25"/>
  <c r="BE103" i="25"/>
  <c r="AV103" i="25"/>
  <c r="AD103" i="25" s="1"/>
  <c r="AM103" i="25"/>
  <c r="AJ103" i="25"/>
  <c r="AI103" i="25"/>
  <c r="AH103" i="25"/>
  <c r="AG103" i="25"/>
  <c r="AF103" i="25"/>
  <c r="AE103" i="25"/>
  <c r="BN102" i="25"/>
  <c r="BE102" i="25"/>
  <c r="AV102" i="25"/>
  <c r="AM102" i="25"/>
  <c r="AD102" i="25" s="1"/>
  <c r="AJ102" i="25"/>
  <c r="AI102" i="25"/>
  <c r="AH102" i="25"/>
  <c r="AG102" i="25"/>
  <c r="AF102" i="25"/>
  <c r="AE102" i="25"/>
  <c r="BN101" i="25"/>
  <c r="BE101" i="25"/>
  <c r="AV101" i="25"/>
  <c r="AM101" i="25"/>
  <c r="AJ101" i="25"/>
  <c r="AI101" i="25"/>
  <c r="AH101" i="25"/>
  <c r="AG101" i="25"/>
  <c r="AF101" i="25"/>
  <c r="AE101" i="25"/>
  <c r="BN100" i="25"/>
  <c r="AD100" i="25" s="1"/>
  <c r="BM100" i="25"/>
  <c r="BL100" i="25"/>
  <c r="BE100" i="25"/>
  <c r="BD100" i="25"/>
  <c r="BC100" i="25"/>
  <c r="AV100" i="25"/>
  <c r="AU100" i="25"/>
  <c r="AT100" i="25"/>
  <c r="AM100" i="25"/>
  <c r="AL100" i="25"/>
  <c r="AK100" i="25"/>
  <c r="AJ100" i="25"/>
  <c r="AI100" i="25"/>
  <c r="AH100" i="25"/>
  <c r="AG100" i="25"/>
  <c r="AF100" i="25"/>
  <c r="AE100" i="25"/>
  <c r="AC100" i="25"/>
  <c r="AB100" i="25"/>
  <c r="R100" i="25"/>
  <c r="M100" i="25"/>
  <c r="K100" i="25"/>
  <c r="BN99" i="25"/>
  <c r="BE99" i="25"/>
  <c r="AD99" i="25" s="1"/>
  <c r="AV99" i="25"/>
  <c r="AM99" i="25"/>
  <c r="AJ99" i="25"/>
  <c r="AI99" i="25"/>
  <c r="AH99" i="25"/>
  <c r="AG99" i="25"/>
  <c r="AF99" i="25"/>
  <c r="AE99" i="25"/>
  <c r="BN98" i="25"/>
  <c r="BE98" i="25"/>
  <c r="AV98" i="25"/>
  <c r="AM98" i="25"/>
  <c r="AD98" i="25" s="1"/>
  <c r="AJ98" i="25"/>
  <c r="AI98" i="25"/>
  <c r="AH98" i="25"/>
  <c r="AG98" i="25"/>
  <c r="AF98" i="25"/>
  <c r="AE98" i="25"/>
  <c r="BN97" i="25"/>
  <c r="BE97" i="25"/>
  <c r="AV97" i="25"/>
  <c r="AM97" i="25"/>
  <c r="AD97" i="25" s="1"/>
  <c r="AJ97" i="25"/>
  <c r="AI97" i="25"/>
  <c r="AH97" i="25"/>
  <c r="AG97" i="25"/>
  <c r="AF97" i="25"/>
  <c r="AE97" i="25"/>
  <c r="BN96" i="25"/>
  <c r="BM96" i="25"/>
  <c r="BL96" i="25"/>
  <c r="BE96" i="25"/>
  <c r="BD96" i="25"/>
  <c r="BC96" i="25"/>
  <c r="AV96" i="25"/>
  <c r="AU96" i="25"/>
  <c r="AT96" i="25"/>
  <c r="AM96" i="25"/>
  <c r="AL96" i="25"/>
  <c r="AK96" i="25"/>
  <c r="AJ96" i="25"/>
  <c r="AI96" i="25"/>
  <c r="AH96" i="25"/>
  <c r="AG96" i="25"/>
  <c r="AF96" i="25"/>
  <c r="AE96" i="25"/>
  <c r="AC96" i="25"/>
  <c r="AB96" i="25"/>
  <c r="R96" i="25"/>
  <c r="M96" i="25"/>
  <c r="K96" i="25"/>
  <c r="BN95" i="25"/>
  <c r="BE95" i="25"/>
  <c r="AV95" i="25"/>
  <c r="AM95" i="25"/>
  <c r="AJ95" i="25"/>
  <c r="AI95" i="25"/>
  <c r="AH95" i="25"/>
  <c r="AG95" i="25"/>
  <c r="AF95" i="25"/>
  <c r="AE95" i="25"/>
  <c r="BN94" i="25"/>
  <c r="BE94" i="25"/>
  <c r="AV94" i="25"/>
  <c r="AM94" i="25"/>
  <c r="AJ94" i="25"/>
  <c r="AI94" i="25"/>
  <c r="AH94" i="25"/>
  <c r="AG94" i="25"/>
  <c r="AF94" i="25"/>
  <c r="AE94" i="25"/>
  <c r="AD94" i="25"/>
  <c r="BN93" i="25"/>
  <c r="BE93" i="25"/>
  <c r="AV93" i="25"/>
  <c r="AM93" i="25"/>
  <c r="AJ93" i="25"/>
  <c r="AI93" i="25"/>
  <c r="AH93" i="25"/>
  <c r="AG93" i="25"/>
  <c r="AF93" i="25"/>
  <c r="AE93" i="25"/>
  <c r="BN92" i="25"/>
  <c r="BM92" i="25"/>
  <c r="BL92" i="25"/>
  <c r="BE92" i="25"/>
  <c r="BD92" i="25"/>
  <c r="BC92" i="25"/>
  <c r="AV92" i="25"/>
  <c r="AD92" i="25" s="1"/>
  <c r="AU92" i="25"/>
  <c r="AT92" i="25"/>
  <c r="AM92" i="25"/>
  <c r="AL92" i="25"/>
  <c r="AK92" i="25"/>
  <c r="AJ92" i="25"/>
  <c r="AI92" i="25"/>
  <c r="AH92" i="25"/>
  <c r="AG92" i="25"/>
  <c r="AF92" i="25"/>
  <c r="AE92" i="25"/>
  <c r="AC92" i="25"/>
  <c r="AB92" i="25"/>
  <c r="R92" i="25"/>
  <c r="M92" i="25"/>
  <c r="K92" i="25"/>
  <c r="BN91" i="25"/>
  <c r="BE91" i="25"/>
  <c r="AV91" i="25"/>
  <c r="AD91" i="25" s="1"/>
  <c r="AM91" i="25"/>
  <c r="AJ91" i="25"/>
  <c r="AI91" i="25"/>
  <c r="AH91" i="25"/>
  <c r="AG91" i="25"/>
  <c r="AF91" i="25"/>
  <c r="AE91" i="25"/>
  <c r="BN90" i="25"/>
  <c r="BE90" i="25"/>
  <c r="AV90" i="25"/>
  <c r="AM90" i="25"/>
  <c r="AD90" i="25" s="1"/>
  <c r="AJ90" i="25"/>
  <c r="AI90" i="25"/>
  <c r="AH90" i="25"/>
  <c r="AG90" i="25"/>
  <c r="AF90" i="25"/>
  <c r="AE90" i="25"/>
  <c r="BN89" i="25"/>
  <c r="BE89" i="25"/>
  <c r="AV89" i="25"/>
  <c r="AM89" i="25"/>
  <c r="AJ89" i="25"/>
  <c r="AI89" i="25"/>
  <c r="AH89" i="25"/>
  <c r="AG89" i="25"/>
  <c r="AF89" i="25"/>
  <c r="AE89" i="25"/>
  <c r="BN88" i="25"/>
  <c r="BM88" i="25"/>
  <c r="BL88" i="25"/>
  <c r="BE88" i="25"/>
  <c r="BD88" i="25"/>
  <c r="BC88" i="25"/>
  <c r="AV88" i="25"/>
  <c r="AU88" i="25"/>
  <c r="AT88" i="25"/>
  <c r="AM88" i="25"/>
  <c r="AD88" i="25" s="1"/>
  <c r="AL88" i="25"/>
  <c r="AK88" i="25"/>
  <c r="AJ88" i="25"/>
  <c r="AI88" i="25"/>
  <c r="AH88" i="25"/>
  <c r="AG88" i="25"/>
  <c r="AF88" i="25"/>
  <c r="AE88" i="25"/>
  <c r="AC88" i="25"/>
  <c r="AB88" i="25"/>
  <c r="R88" i="25"/>
  <c r="M88" i="25"/>
  <c r="K88" i="25"/>
  <c r="BN87" i="25"/>
  <c r="BE87" i="25"/>
  <c r="AV87" i="25"/>
  <c r="AM87" i="25"/>
  <c r="AD87" i="25" s="1"/>
  <c r="AJ87" i="25"/>
  <c r="AI87" i="25"/>
  <c r="AH87" i="25"/>
  <c r="AG87" i="25"/>
  <c r="AF87" i="25"/>
  <c r="AE87" i="25"/>
  <c r="BN86" i="25"/>
  <c r="BE86" i="25"/>
  <c r="AV86" i="25"/>
  <c r="AM86" i="25"/>
  <c r="AJ86" i="25"/>
  <c r="AI86" i="25"/>
  <c r="AH86" i="25"/>
  <c r="AG86" i="25"/>
  <c r="AF86" i="25"/>
  <c r="AE86" i="25"/>
  <c r="AD86" i="25"/>
  <c r="BN85" i="25"/>
  <c r="BE85" i="25"/>
  <c r="AV85" i="25"/>
  <c r="AM85" i="25"/>
  <c r="AJ85" i="25"/>
  <c r="AI85" i="25"/>
  <c r="AH85" i="25"/>
  <c r="AG85" i="25"/>
  <c r="AF85" i="25"/>
  <c r="AE85" i="25"/>
  <c r="BN84" i="25"/>
  <c r="BM84" i="25"/>
  <c r="BL84" i="25"/>
  <c r="BE84" i="25"/>
  <c r="BD84" i="25"/>
  <c r="BC84" i="25"/>
  <c r="AV84" i="25"/>
  <c r="AU84" i="25"/>
  <c r="AT84" i="25"/>
  <c r="AM84" i="25"/>
  <c r="AL84" i="25"/>
  <c r="AK84" i="25"/>
  <c r="AJ84" i="25"/>
  <c r="AI84" i="25"/>
  <c r="AH84" i="25"/>
  <c r="AG84" i="25"/>
  <c r="AF84" i="25"/>
  <c r="AE84" i="25"/>
  <c r="AC84" i="25"/>
  <c r="AB84" i="25"/>
  <c r="R84" i="25"/>
  <c r="M84" i="25"/>
  <c r="K84" i="25"/>
  <c r="BN83" i="25"/>
  <c r="BE83" i="25"/>
  <c r="AV83" i="25"/>
  <c r="AM83" i="25"/>
  <c r="AJ83" i="25"/>
  <c r="AI83" i="25"/>
  <c r="AH83" i="25"/>
  <c r="AG83" i="25"/>
  <c r="AF83" i="25"/>
  <c r="AE83" i="25"/>
  <c r="BN82" i="25"/>
  <c r="BE82" i="25"/>
  <c r="AV82" i="25"/>
  <c r="AM82" i="25"/>
  <c r="AD82" i="25" s="1"/>
  <c r="AJ82" i="25"/>
  <c r="AI82" i="25"/>
  <c r="AH82" i="25"/>
  <c r="AG82" i="25"/>
  <c r="AF82" i="25"/>
  <c r="AE82" i="25"/>
  <c r="BN81" i="25"/>
  <c r="BE81" i="25"/>
  <c r="AV81" i="25"/>
  <c r="AM81" i="25"/>
  <c r="AJ81" i="25"/>
  <c r="AI81" i="25"/>
  <c r="AH81" i="25"/>
  <c r="AG81" i="25"/>
  <c r="AF81" i="25"/>
  <c r="AE81" i="25"/>
  <c r="BN80" i="25"/>
  <c r="BM80" i="25"/>
  <c r="BL80" i="25"/>
  <c r="BE80" i="25"/>
  <c r="BD80" i="25"/>
  <c r="BC80" i="25"/>
  <c r="AV80" i="25"/>
  <c r="AU80" i="25"/>
  <c r="AT80" i="25"/>
  <c r="AM80" i="25"/>
  <c r="AD80" i="25" s="1"/>
  <c r="AL80" i="25"/>
  <c r="AK80" i="25"/>
  <c r="AJ80" i="25"/>
  <c r="AI80" i="25"/>
  <c r="AH80" i="25"/>
  <c r="AG80" i="25"/>
  <c r="AF80" i="25"/>
  <c r="AE80" i="25"/>
  <c r="AC80" i="25"/>
  <c r="AB80" i="25"/>
  <c r="R80" i="25"/>
  <c r="M80" i="25"/>
  <c r="K80" i="25"/>
  <c r="BN79" i="25"/>
  <c r="BE79" i="25"/>
  <c r="AV79" i="25"/>
  <c r="AM79" i="25"/>
  <c r="AJ79" i="25"/>
  <c r="AI79" i="25"/>
  <c r="AH79" i="25"/>
  <c r="AG79" i="25"/>
  <c r="AF79" i="25"/>
  <c r="AE79" i="25"/>
  <c r="BN78" i="25"/>
  <c r="BE78" i="25"/>
  <c r="AV78" i="25"/>
  <c r="AM78" i="25"/>
  <c r="AJ78" i="25"/>
  <c r="AI78" i="25"/>
  <c r="AH78" i="25"/>
  <c r="AG78" i="25"/>
  <c r="AF78" i="25"/>
  <c r="AE78" i="25"/>
  <c r="AD78" i="25"/>
  <c r="BN77" i="25"/>
  <c r="BE77" i="25"/>
  <c r="AV77" i="25"/>
  <c r="AM77" i="25"/>
  <c r="AJ77" i="25"/>
  <c r="AI77" i="25"/>
  <c r="AH77" i="25"/>
  <c r="AG77" i="25"/>
  <c r="AF77" i="25"/>
  <c r="AE77" i="25"/>
  <c r="BN76" i="25"/>
  <c r="BM76" i="25"/>
  <c r="BL76" i="25"/>
  <c r="BE76" i="25"/>
  <c r="BD76" i="25"/>
  <c r="BC76" i="25"/>
  <c r="AV76" i="25"/>
  <c r="AU76" i="25"/>
  <c r="AT76" i="25"/>
  <c r="AM76" i="25"/>
  <c r="AD76" i="25" s="1"/>
  <c r="AL76" i="25"/>
  <c r="AK76" i="25"/>
  <c r="AJ76" i="25"/>
  <c r="AI76" i="25"/>
  <c r="AH76" i="25"/>
  <c r="AG76" i="25"/>
  <c r="AF76" i="25"/>
  <c r="AE76" i="25"/>
  <c r="AC76" i="25"/>
  <c r="AB76" i="25"/>
  <c r="R76" i="25"/>
  <c r="M76" i="25"/>
  <c r="K76" i="25"/>
  <c r="BN75" i="25"/>
  <c r="BE75" i="25"/>
  <c r="AV75" i="25"/>
  <c r="AM75" i="25"/>
  <c r="AJ75" i="25"/>
  <c r="AI75" i="25"/>
  <c r="AH75" i="25"/>
  <c r="AG75" i="25"/>
  <c r="AF75" i="25"/>
  <c r="AE75" i="25"/>
  <c r="BN74" i="25"/>
  <c r="BE74" i="25"/>
  <c r="AV74" i="25"/>
  <c r="AM74" i="25"/>
  <c r="AD74" i="25" s="1"/>
  <c r="AJ74" i="25"/>
  <c r="AI74" i="25"/>
  <c r="AH74" i="25"/>
  <c r="AG74" i="25"/>
  <c r="AF74" i="25"/>
  <c r="AE74" i="25"/>
  <c r="BN73" i="25"/>
  <c r="BE73" i="25"/>
  <c r="AV73" i="25"/>
  <c r="AM73" i="25"/>
  <c r="AJ73" i="25"/>
  <c r="AI73" i="25"/>
  <c r="AH73" i="25"/>
  <c r="AG73" i="25"/>
  <c r="AF73" i="25"/>
  <c r="AE73" i="25"/>
  <c r="BN72" i="25"/>
  <c r="BM72" i="25"/>
  <c r="BL72" i="25"/>
  <c r="BE72" i="25"/>
  <c r="BD72" i="25"/>
  <c r="BC72" i="25"/>
  <c r="AV72" i="25"/>
  <c r="AU72" i="25"/>
  <c r="AT72" i="25"/>
  <c r="AM72" i="25"/>
  <c r="AD72" i="25" s="1"/>
  <c r="AL72" i="25"/>
  <c r="AK72" i="25"/>
  <c r="AJ72" i="25"/>
  <c r="AI72" i="25"/>
  <c r="AH72" i="25"/>
  <c r="AG72" i="25"/>
  <c r="AF72" i="25"/>
  <c r="AE72" i="25"/>
  <c r="AC72" i="25"/>
  <c r="AB72" i="25"/>
  <c r="R72" i="25"/>
  <c r="M72" i="25"/>
  <c r="K72" i="25"/>
  <c r="BN71" i="25"/>
  <c r="BE71" i="25"/>
  <c r="AV71" i="25"/>
  <c r="AM71" i="25"/>
  <c r="AD71" i="25" s="1"/>
  <c r="AJ71" i="25"/>
  <c r="AI71" i="25"/>
  <c r="AH71" i="25"/>
  <c r="AG71" i="25"/>
  <c r="AF71" i="25"/>
  <c r="AE71" i="25"/>
  <c r="BN70" i="25"/>
  <c r="BE70" i="25"/>
  <c r="AV70" i="25"/>
  <c r="AM70" i="25"/>
  <c r="AJ70" i="25"/>
  <c r="AI70" i="25"/>
  <c r="AH70" i="25"/>
  <c r="AG70" i="25"/>
  <c r="AF70" i="25"/>
  <c r="AE70" i="25"/>
  <c r="AD70" i="25"/>
  <c r="BN69" i="25"/>
  <c r="AD69" i="25" s="1"/>
  <c r="BE69" i="25"/>
  <c r="AV69" i="25"/>
  <c r="AM69" i="25"/>
  <c r="AJ69" i="25"/>
  <c r="AI69" i="25"/>
  <c r="AH69" i="25"/>
  <c r="AG69" i="25"/>
  <c r="AF69" i="25"/>
  <c r="AE69" i="25"/>
  <c r="BN68" i="25"/>
  <c r="BM68" i="25"/>
  <c r="BL68" i="25"/>
  <c r="BE68" i="25"/>
  <c r="BD68" i="25"/>
  <c r="BC68" i="25"/>
  <c r="AV68" i="25"/>
  <c r="AU68" i="25"/>
  <c r="AT68" i="25"/>
  <c r="AM68" i="25"/>
  <c r="AL68" i="25"/>
  <c r="AK68" i="25"/>
  <c r="AJ68" i="25"/>
  <c r="AI68" i="25"/>
  <c r="AH68" i="25"/>
  <c r="AG68" i="25"/>
  <c r="AF68" i="25"/>
  <c r="AE68" i="25"/>
  <c r="AC68" i="25"/>
  <c r="AB68" i="25"/>
  <c r="R68" i="25"/>
  <c r="M68" i="25"/>
  <c r="K68" i="25"/>
  <c r="BN67" i="25"/>
  <c r="BE67" i="25"/>
  <c r="AV67" i="25"/>
  <c r="AM67" i="25"/>
  <c r="AJ67" i="25"/>
  <c r="AI67" i="25"/>
  <c r="AH67" i="25"/>
  <c r="AG67" i="25"/>
  <c r="AF67" i="25"/>
  <c r="AE67" i="25"/>
  <c r="BN66" i="25"/>
  <c r="BE66" i="25"/>
  <c r="AV66" i="25"/>
  <c r="AM66" i="25"/>
  <c r="AD66" i="25" s="1"/>
  <c r="AJ66" i="25"/>
  <c r="AI66" i="25"/>
  <c r="AH66" i="25"/>
  <c r="AG66" i="25"/>
  <c r="AF66" i="25"/>
  <c r="AE66" i="25"/>
  <c r="BN65" i="25"/>
  <c r="BE65" i="25"/>
  <c r="AV65" i="25"/>
  <c r="AM65" i="25"/>
  <c r="AJ65" i="25"/>
  <c r="AI65" i="25"/>
  <c r="AH65" i="25"/>
  <c r="AG65" i="25"/>
  <c r="AF65" i="25"/>
  <c r="AE65" i="25"/>
  <c r="BN63" i="25"/>
  <c r="BM63" i="25"/>
  <c r="BL63" i="25"/>
  <c r="BE63" i="25"/>
  <c r="BD63" i="25"/>
  <c r="BC63" i="25"/>
  <c r="AV63" i="25"/>
  <c r="AU63" i="25"/>
  <c r="AT63" i="25"/>
  <c r="AM63" i="25"/>
  <c r="AD63" i="25" s="1"/>
  <c r="AL63" i="25"/>
  <c r="AK63" i="25"/>
  <c r="AJ63" i="25"/>
  <c r="AI63" i="25"/>
  <c r="AH63" i="25"/>
  <c r="AG63" i="25"/>
  <c r="AF63" i="25"/>
  <c r="AE63" i="25"/>
  <c r="AC63" i="25"/>
  <c r="AB63" i="25"/>
  <c r="R63" i="25"/>
  <c r="M63" i="25"/>
  <c r="K63" i="25"/>
  <c r="BN62" i="25"/>
  <c r="BE62" i="25"/>
  <c r="AV62" i="25"/>
  <c r="AM62" i="25"/>
  <c r="AJ62" i="25"/>
  <c r="AI62" i="25"/>
  <c r="AH62" i="25"/>
  <c r="AG62" i="25"/>
  <c r="AF62" i="25"/>
  <c r="AE62" i="25"/>
  <c r="BN61" i="25"/>
  <c r="BE61" i="25"/>
  <c r="AV61" i="25"/>
  <c r="AM61" i="25"/>
  <c r="AJ61" i="25"/>
  <c r="AI61" i="25"/>
  <c r="AH61" i="25"/>
  <c r="AG61" i="25"/>
  <c r="AF61" i="25"/>
  <c r="AE61" i="25"/>
  <c r="AD61" i="25"/>
  <c r="BN60" i="25"/>
  <c r="BE60" i="25"/>
  <c r="AV60" i="25"/>
  <c r="AM60" i="25"/>
  <c r="AJ60" i="25"/>
  <c r="AI60" i="25"/>
  <c r="AH60" i="25"/>
  <c r="AG60" i="25"/>
  <c r="AF60" i="25"/>
  <c r="AE60" i="25"/>
  <c r="BN59" i="25"/>
  <c r="BM59" i="25"/>
  <c r="BL59" i="25"/>
  <c r="BE59" i="25"/>
  <c r="BD59" i="25"/>
  <c r="BC59" i="25"/>
  <c r="AV59" i="25"/>
  <c r="AU59" i="25"/>
  <c r="AT59" i="25"/>
  <c r="AM59" i="25"/>
  <c r="AL59" i="25"/>
  <c r="AK59" i="25"/>
  <c r="AJ59" i="25"/>
  <c r="AI59" i="25"/>
  <c r="AH59" i="25"/>
  <c r="AG59" i="25"/>
  <c r="AF59" i="25"/>
  <c r="AE59" i="25"/>
  <c r="AD59" i="25"/>
  <c r="AC59" i="25"/>
  <c r="AB59" i="25"/>
  <c r="R59" i="25"/>
  <c r="M59" i="25"/>
  <c r="K59" i="25"/>
  <c r="BN58" i="25"/>
  <c r="BE58" i="25"/>
  <c r="AV58" i="25"/>
  <c r="AM58" i="25"/>
  <c r="AJ58" i="25"/>
  <c r="AI58" i="25"/>
  <c r="AH58" i="25"/>
  <c r="AG58" i="25"/>
  <c r="AF58" i="25"/>
  <c r="AE58" i="25"/>
  <c r="BN57" i="25"/>
  <c r="BE57" i="25"/>
  <c r="AV57" i="25"/>
  <c r="AM57" i="25"/>
  <c r="AJ57" i="25"/>
  <c r="AI57" i="25"/>
  <c r="AH57" i="25"/>
  <c r="AG57" i="25"/>
  <c r="AF57" i="25"/>
  <c r="AE57" i="25"/>
  <c r="BN56" i="25"/>
  <c r="BE56" i="25"/>
  <c r="AV56" i="25"/>
  <c r="AM56" i="25"/>
  <c r="AJ56" i="25"/>
  <c r="AI56" i="25"/>
  <c r="AH56" i="25"/>
  <c r="AG56" i="25"/>
  <c r="AF56" i="25"/>
  <c r="AE56" i="25"/>
  <c r="BN55" i="25"/>
  <c r="BM55" i="25"/>
  <c r="BL55" i="25"/>
  <c r="BE55" i="25"/>
  <c r="BD55" i="25"/>
  <c r="BC55" i="25"/>
  <c r="AV55" i="25"/>
  <c r="AU55" i="25"/>
  <c r="AT55" i="25"/>
  <c r="AM55" i="25"/>
  <c r="AL55" i="25"/>
  <c r="AK55" i="25"/>
  <c r="AJ55" i="25"/>
  <c r="AI55" i="25"/>
  <c r="AH55" i="25"/>
  <c r="AG55" i="25"/>
  <c r="AF55" i="25"/>
  <c r="AE55" i="25"/>
  <c r="AC55" i="25"/>
  <c r="AB55" i="25"/>
  <c r="R55" i="25"/>
  <c r="M55" i="25"/>
  <c r="K55" i="25"/>
  <c r="BN54" i="25"/>
  <c r="BE54" i="25"/>
  <c r="AV54" i="25"/>
  <c r="AM54" i="25"/>
  <c r="AD54" i="25" s="1"/>
  <c r="AJ54" i="25"/>
  <c r="AI54" i="25"/>
  <c r="AH54" i="25"/>
  <c r="AG54" i="25"/>
  <c r="AF54" i="25"/>
  <c r="AE54" i="25"/>
  <c r="BN53" i="25"/>
  <c r="BE53" i="25"/>
  <c r="AV53" i="25"/>
  <c r="AM53" i="25"/>
  <c r="AJ53" i="25"/>
  <c r="AI53" i="25"/>
  <c r="AH53" i="25"/>
  <c r="AG53" i="25"/>
  <c r="AF53" i="25"/>
  <c r="AE53" i="25"/>
  <c r="AD53" i="25"/>
  <c r="BN52" i="25"/>
  <c r="BE52" i="25"/>
  <c r="AV52" i="25"/>
  <c r="AM52" i="25"/>
  <c r="AJ52" i="25"/>
  <c r="AI52" i="25"/>
  <c r="AH52" i="25"/>
  <c r="AG52" i="25"/>
  <c r="AF52" i="25"/>
  <c r="AE52" i="25"/>
  <c r="BN48" i="25"/>
  <c r="BM48" i="25"/>
  <c r="BL48" i="25"/>
  <c r="BE48" i="25"/>
  <c r="BD48" i="25"/>
  <c r="BC48" i="25"/>
  <c r="AV48" i="25"/>
  <c r="AU48" i="25"/>
  <c r="AT48" i="25"/>
  <c r="AM48" i="25"/>
  <c r="AL48" i="25"/>
  <c r="AK48" i="25"/>
  <c r="AJ48" i="25"/>
  <c r="AI48" i="25"/>
  <c r="AH48" i="25"/>
  <c r="AG48" i="25"/>
  <c r="AF48" i="25"/>
  <c r="AE48" i="25"/>
  <c r="AC48" i="25"/>
  <c r="AB48" i="25"/>
  <c r="R48" i="25"/>
  <c r="M48" i="25"/>
  <c r="K48" i="25"/>
  <c r="BN47" i="25"/>
  <c r="BE47" i="25"/>
  <c r="AV47" i="25"/>
  <c r="AM47" i="25"/>
  <c r="AJ47" i="25"/>
  <c r="AI47" i="25"/>
  <c r="AH47" i="25"/>
  <c r="AG47" i="25"/>
  <c r="AF47" i="25"/>
  <c r="AE47" i="25"/>
  <c r="BN46" i="25"/>
  <c r="BE46" i="25"/>
  <c r="AV46" i="25"/>
  <c r="AM46" i="25"/>
  <c r="AJ46" i="25"/>
  <c r="AI46" i="25"/>
  <c r="AH46" i="25"/>
  <c r="AG46" i="25"/>
  <c r="AF46" i="25"/>
  <c r="AE46" i="25"/>
  <c r="BN45" i="25"/>
  <c r="BE45" i="25"/>
  <c r="AV45" i="25"/>
  <c r="AM45" i="25"/>
  <c r="AJ45" i="25"/>
  <c r="AI45" i="25"/>
  <c r="AH45" i="25"/>
  <c r="AG45" i="25"/>
  <c r="AF45" i="25"/>
  <c r="AE45" i="25"/>
  <c r="BN42" i="25"/>
  <c r="BM42" i="25"/>
  <c r="BL42" i="25"/>
  <c r="BE42" i="25"/>
  <c r="BD42" i="25"/>
  <c r="BC42" i="25"/>
  <c r="AV42" i="25"/>
  <c r="AU42" i="25"/>
  <c r="AT42" i="25"/>
  <c r="AM42" i="25"/>
  <c r="AL42" i="25"/>
  <c r="AK42" i="25"/>
  <c r="AJ42" i="25"/>
  <c r="AI42" i="25"/>
  <c r="AH42" i="25"/>
  <c r="AG42" i="25"/>
  <c r="AF42" i="25"/>
  <c r="AE42" i="25"/>
  <c r="AC42" i="25"/>
  <c r="AB42" i="25"/>
  <c r="R42" i="25"/>
  <c r="M42" i="25"/>
  <c r="K42" i="25"/>
  <c r="BN41" i="25"/>
  <c r="BE41" i="25"/>
  <c r="AV41" i="25"/>
  <c r="AM41" i="25"/>
  <c r="AJ41" i="25"/>
  <c r="AI41" i="25"/>
  <c r="AH41" i="25"/>
  <c r="AG41" i="25"/>
  <c r="AF41" i="25"/>
  <c r="AE41" i="25"/>
  <c r="BN40" i="25"/>
  <c r="BE40" i="25"/>
  <c r="AV40" i="25"/>
  <c r="AM40" i="25"/>
  <c r="AJ40" i="25"/>
  <c r="AI40" i="25"/>
  <c r="AH40" i="25"/>
  <c r="AG40" i="25"/>
  <c r="AF40" i="25"/>
  <c r="AE40" i="25"/>
  <c r="AD40" i="25"/>
  <c r="BN39" i="25"/>
  <c r="BE39" i="25"/>
  <c r="AV39" i="25"/>
  <c r="AM39" i="25"/>
  <c r="AJ39" i="25"/>
  <c r="AI39" i="25"/>
  <c r="AH39" i="25"/>
  <c r="AG39" i="25"/>
  <c r="AF39" i="25"/>
  <c r="AE39" i="25"/>
  <c r="BN38" i="25"/>
  <c r="BM38" i="25"/>
  <c r="BL38" i="25"/>
  <c r="BE38" i="25"/>
  <c r="BD38" i="25"/>
  <c r="BC38" i="25"/>
  <c r="AV38" i="25"/>
  <c r="AU38" i="25"/>
  <c r="AT38" i="25"/>
  <c r="AM38" i="25"/>
  <c r="AL38" i="25"/>
  <c r="AK38" i="25"/>
  <c r="AJ38" i="25"/>
  <c r="AI38" i="25"/>
  <c r="AH38" i="25"/>
  <c r="AG38" i="25"/>
  <c r="AF38" i="25"/>
  <c r="AE38" i="25"/>
  <c r="AD38" i="25"/>
  <c r="AC38" i="25"/>
  <c r="AB38" i="25"/>
  <c r="R38" i="25"/>
  <c r="M38" i="25"/>
  <c r="K38" i="25"/>
  <c r="BN37" i="25"/>
  <c r="BE37" i="25"/>
  <c r="AV37" i="25"/>
  <c r="AM37" i="25"/>
  <c r="AJ37" i="25"/>
  <c r="AI37" i="25"/>
  <c r="AH37" i="25"/>
  <c r="AG37" i="25"/>
  <c r="AF37" i="25"/>
  <c r="AE37" i="25"/>
  <c r="BN36" i="25"/>
  <c r="BE36" i="25"/>
  <c r="AV36" i="25"/>
  <c r="AM36" i="25"/>
  <c r="AJ36" i="25"/>
  <c r="AI36" i="25"/>
  <c r="AH36" i="25"/>
  <c r="AG36" i="25"/>
  <c r="AF36" i="25"/>
  <c r="AE36" i="25"/>
  <c r="BN35" i="25"/>
  <c r="BE35" i="25"/>
  <c r="AV35" i="25"/>
  <c r="AM35" i="25"/>
  <c r="AJ35" i="25"/>
  <c r="AI35" i="25"/>
  <c r="AH35" i="25"/>
  <c r="AG35" i="25"/>
  <c r="AF35" i="25"/>
  <c r="AE35" i="25"/>
  <c r="BN34" i="25"/>
  <c r="BM34" i="25"/>
  <c r="BL34" i="25"/>
  <c r="BE34" i="25"/>
  <c r="BD34" i="25"/>
  <c r="BC34" i="25"/>
  <c r="AV34" i="25"/>
  <c r="AU34" i="25"/>
  <c r="AT34" i="25"/>
  <c r="AM34" i="25"/>
  <c r="AL34" i="25"/>
  <c r="AK34" i="25"/>
  <c r="AJ34" i="25"/>
  <c r="AI34" i="25"/>
  <c r="AH34" i="25"/>
  <c r="AG34" i="25"/>
  <c r="AF34" i="25"/>
  <c r="AE34" i="25"/>
  <c r="AC34" i="25"/>
  <c r="AB34" i="25"/>
  <c r="R34" i="25"/>
  <c r="M34" i="25"/>
  <c r="K34" i="25"/>
  <c r="BN33" i="25"/>
  <c r="BE33" i="25"/>
  <c r="AV33" i="25"/>
  <c r="AM33" i="25"/>
  <c r="AD33" i="25" s="1"/>
  <c r="AJ33" i="25"/>
  <c r="AI33" i="25"/>
  <c r="AH33" i="25"/>
  <c r="AG33" i="25"/>
  <c r="AF33" i="25"/>
  <c r="AE33" i="25"/>
  <c r="BN32" i="25"/>
  <c r="BE32" i="25"/>
  <c r="AV32" i="25"/>
  <c r="AM32" i="25"/>
  <c r="AJ32" i="25"/>
  <c r="AI32" i="25"/>
  <c r="AH32" i="25"/>
  <c r="AG32" i="25"/>
  <c r="AF32" i="25"/>
  <c r="AE32" i="25"/>
  <c r="AD32" i="25"/>
  <c r="BN31" i="25"/>
  <c r="BE31" i="25"/>
  <c r="AV31" i="25"/>
  <c r="AM31" i="25"/>
  <c r="AJ31" i="25"/>
  <c r="AI31" i="25"/>
  <c r="AH31" i="25"/>
  <c r="AG31" i="25"/>
  <c r="AF31" i="25"/>
  <c r="AE31" i="25"/>
  <c r="BN30" i="25"/>
  <c r="BM30" i="25"/>
  <c r="BL30" i="25"/>
  <c r="BE30" i="25"/>
  <c r="BD30" i="25"/>
  <c r="BC30" i="25"/>
  <c r="AV30" i="25"/>
  <c r="AU30" i="25"/>
  <c r="AT30" i="25"/>
  <c r="AM30" i="25"/>
  <c r="AL30" i="25"/>
  <c r="AK30" i="25"/>
  <c r="AJ30" i="25"/>
  <c r="AI30" i="25"/>
  <c r="AH30" i="25"/>
  <c r="AG30" i="25"/>
  <c r="AF30" i="25"/>
  <c r="AE30" i="25"/>
  <c r="AC30" i="25"/>
  <c r="AB30" i="25"/>
  <c r="R30" i="25"/>
  <c r="M30" i="25"/>
  <c r="K30" i="25"/>
  <c r="BN29" i="25"/>
  <c r="BE29" i="25"/>
  <c r="AV29" i="25"/>
  <c r="AM29" i="25"/>
  <c r="AJ29" i="25"/>
  <c r="AI29" i="25"/>
  <c r="AH29" i="25"/>
  <c r="AG29" i="25"/>
  <c r="AF29" i="25"/>
  <c r="AE29" i="25"/>
  <c r="BN28" i="25"/>
  <c r="BE28" i="25"/>
  <c r="AV28" i="25"/>
  <c r="AM28" i="25"/>
  <c r="AD28" i="25" s="1"/>
  <c r="AJ28" i="25"/>
  <c r="AI28" i="25"/>
  <c r="AH28" i="25"/>
  <c r="AG28" i="25"/>
  <c r="AF28" i="25"/>
  <c r="AE28" i="25"/>
  <c r="BN27" i="25"/>
  <c r="BE27" i="25"/>
  <c r="AV27" i="25"/>
  <c r="AM27" i="25"/>
  <c r="AD27" i="25" s="1"/>
  <c r="AJ27" i="25"/>
  <c r="AI27" i="25"/>
  <c r="AH27" i="25"/>
  <c r="AG27" i="25"/>
  <c r="AF27" i="25"/>
  <c r="AE27" i="25"/>
  <c r="BN26" i="25"/>
  <c r="BM26" i="25"/>
  <c r="BL26" i="25"/>
  <c r="BE26" i="25"/>
  <c r="BD26" i="25"/>
  <c r="BC26" i="25"/>
  <c r="AV26" i="25"/>
  <c r="AU26" i="25"/>
  <c r="AT26" i="25"/>
  <c r="AM26" i="25"/>
  <c r="AL26" i="25"/>
  <c r="AK26" i="25"/>
  <c r="AJ26" i="25"/>
  <c r="AI26" i="25"/>
  <c r="AH26" i="25"/>
  <c r="AG26" i="25"/>
  <c r="AF26" i="25"/>
  <c r="AE26" i="25"/>
  <c r="AC26" i="25"/>
  <c r="AB26" i="25"/>
  <c r="R26" i="25"/>
  <c r="M26" i="25"/>
  <c r="K26" i="25"/>
  <c r="BN25" i="25"/>
  <c r="BE25" i="25"/>
  <c r="AV25" i="25"/>
  <c r="AM25" i="25"/>
  <c r="AD25" i="25" s="1"/>
  <c r="AJ25" i="25"/>
  <c r="AI25" i="25"/>
  <c r="AH25" i="25"/>
  <c r="AG25" i="25"/>
  <c r="AF25" i="25"/>
  <c r="AE25" i="25"/>
  <c r="BN24" i="25"/>
  <c r="BE24" i="25"/>
  <c r="AV24" i="25"/>
  <c r="AM24" i="25"/>
  <c r="AJ24" i="25"/>
  <c r="AI24" i="25"/>
  <c r="AH24" i="25"/>
  <c r="AG24" i="25"/>
  <c r="AF24" i="25"/>
  <c r="AE24" i="25"/>
  <c r="AD24" i="25"/>
  <c r="BN23" i="25"/>
  <c r="BE23" i="25"/>
  <c r="AV23" i="25"/>
  <c r="AM23" i="25"/>
  <c r="AJ23" i="25"/>
  <c r="AI23" i="25"/>
  <c r="AH23" i="25"/>
  <c r="AG23" i="25"/>
  <c r="AF23" i="25"/>
  <c r="AE23" i="25"/>
  <c r="BN22" i="25"/>
  <c r="BM22" i="25"/>
  <c r="BL22" i="25"/>
  <c r="BE22" i="25"/>
  <c r="BD22" i="25"/>
  <c r="BC22" i="25"/>
  <c r="AV22" i="25"/>
  <c r="AT22" i="25"/>
  <c r="AM22" i="25"/>
  <c r="AK22" i="25"/>
  <c r="AJ22" i="25"/>
  <c r="AI22" i="25"/>
  <c r="AH22" i="25"/>
  <c r="AG22" i="25"/>
  <c r="AF22" i="25"/>
  <c r="AE22" i="25"/>
  <c r="AB22" i="25"/>
  <c r="R22" i="25"/>
  <c r="M22" i="25"/>
  <c r="K22" i="25"/>
  <c r="BX5" i="25"/>
  <c r="BF5" i="25"/>
  <c r="AN5" i="25"/>
  <c r="W5" i="25"/>
  <c r="BX4" i="25"/>
  <c r="BF4" i="25"/>
  <c r="AN4" i="25"/>
  <c r="W4" i="25"/>
  <c r="BX3" i="25"/>
  <c r="BF3" i="25"/>
  <c r="W3" i="25"/>
  <c r="BX2" i="25"/>
  <c r="BF2" i="25"/>
  <c r="AN2" i="25"/>
  <c r="W2" i="25"/>
  <c r="AD29" i="25" l="1"/>
  <c r="AD30" i="25"/>
  <c r="AD36" i="25"/>
  <c r="AD37" i="25"/>
  <c r="AD46" i="25"/>
  <c r="AD47" i="25"/>
  <c r="AD48" i="25"/>
  <c r="AD57" i="25"/>
  <c r="AD58" i="25"/>
  <c r="AD67" i="25"/>
  <c r="AD68" i="25"/>
  <c r="AD83" i="25"/>
  <c r="AD84" i="25"/>
  <c r="AD113" i="25"/>
  <c r="AD121" i="25"/>
  <c r="AD164" i="25"/>
  <c r="AD184" i="25"/>
  <c r="AD249" i="25"/>
  <c r="AD400" i="25"/>
  <c r="AD402" i="25"/>
  <c r="AD408" i="25"/>
  <c r="AD105" i="25"/>
  <c r="AD127" i="25"/>
  <c r="AD136" i="25"/>
  <c r="AD148" i="25"/>
  <c r="AD163" i="25"/>
  <c r="AD189" i="25"/>
  <c r="AD209" i="25"/>
  <c r="AD245" i="25"/>
  <c r="AD274" i="25"/>
  <c r="AD279" i="25"/>
  <c r="AD364" i="25"/>
  <c r="AD379" i="25"/>
  <c r="AD399" i="25"/>
  <c r="AD35" i="25"/>
  <c r="AD45" i="25"/>
  <c r="AD56" i="25"/>
  <c r="AD65" i="25"/>
  <c r="AD73" i="25"/>
  <c r="AD81" i="25"/>
  <c r="AD89" i="25"/>
  <c r="AD119" i="25"/>
  <c r="AD162" i="25"/>
  <c r="AD166" i="25"/>
  <c r="AD173" i="25"/>
  <c r="AD201" i="25"/>
  <c r="AD217" i="25"/>
  <c r="AD244" i="25"/>
  <c r="AD316" i="25"/>
  <c r="AD347" i="25"/>
  <c r="AD356" i="25"/>
  <c r="AD358" i="25"/>
  <c r="AD367" i="25"/>
  <c r="AD378" i="25"/>
  <c r="AD405" i="25"/>
  <c r="AD111" i="25"/>
  <c r="AD124" i="25"/>
  <c r="AD126" i="25"/>
  <c r="AD147" i="25"/>
  <c r="AD188" i="25"/>
  <c r="AD215" i="25"/>
  <c r="AD247" i="25"/>
  <c r="AD255" i="25"/>
  <c r="AD286" i="25"/>
  <c r="AD302" i="25"/>
  <c r="AD331" i="25"/>
  <c r="AD340" i="25"/>
  <c r="AD342" i="25"/>
  <c r="AD348" i="25"/>
  <c r="AD350" i="25"/>
  <c r="AD355" i="25"/>
  <c r="AD386" i="25"/>
  <c r="AD397" i="25"/>
  <c r="AD404" i="25"/>
  <c r="AD95" i="25"/>
  <c r="AD172" i="25"/>
  <c r="AD239" i="25"/>
  <c r="AD243" i="25"/>
  <c r="AD272" i="25"/>
  <c r="AD292" i="25"/>
  <c r="AD315" i="25"/>
  <c r="AD324" i="25"/>
  <c r="AD326" i="25"/>
  <c r="AD332" i="25"/>
  <c r="AD334" i="25"/>
  <c r="AD339" i="25"/>
  <c r="AD362" i="25"/>
  <c r="AD370" i="25"/>
  <c r="AD385" i="25"/>
  <c r="AD396" i="25"/>
  <c r="AD398" i="25"/>
  <c r="AD41" i="25"/>
  <c r="AD62" i="25"/>
  <c r="AD79" i="25"/>
  <c r="AD108" i="25"/>
  <c r="AD177" i="25"/>
  <c r="AD187" i="25"/>
  <c r="AD291" i="25"/>
  <c r="AD296" i="25"/>
  <c r="AD309" i="25"/>
  <c r="AD318" i="25"/>
  <c r="AD345" i="25"/>
  <c r="AD353" i="25"/>
  <c r="AD361" i="25"/>
  <c r="AD369" i="25"/>
  <c r="AD371" i="25"/>
  <c r="AD237" i="25"/>
  <c r="AD329" i="25"/>
  <c r="AD93" i="25"/>
  <c r="AD175" i="25"/>
  <c r="AD193" i="25"/>
  <c r="AD266" i="25"/>
  <c r="AD313" i="25"/>
  <c r="AD321" i="25"/>
  <c r="AD328" i="25"/>
  <c r="AD336" i="25"/>
  <c r="AD338" i="25"/>
  <c r="AD401" i="25"/>
  <c r="AD23" i="25"/>
  <c r="AD39" i="25"/>
  <c r="AD60" i="25"/>
  <c r="AD77" i="25"/>
  <c r="AD112" i="25"/>
  <c r="AD132" i="25"/>
  <c r="AD153" i="25"/>
  <c r="AD159" i="25"/>
  <c r="AD180" i="25"/>
  <c r="AD197" i="25"/>
  <c r="AD203" i="25"/>
  <c r="AD260" i="25"/>
  <c r="AD270" i="25"/>
  <c r="AD289" i="25"/>
  <c r="AD295" i="25"/>
  <c r="AD312" i="25"/>
  <c r="AD320" i="25"/>
  <c r="AD322" i="25"/>
  <c r="AD380" i="25"/>
  <c r="AD390" i="25"/>
  <c r="AD96" i="25"/>
  <c r="AD101" i="25"/>
  <c r="AD104" i="25"/>
  <c r="AD107" i="25"/>
  <c r="AD116" i="25"/>
  <c r="AD131" i="25"/>
  <c r="AD152" i="25"/>
  <c r="AD271" i="25"/>
  <c r="AD294" i="25"/>
  <c r="AD357" i="25"/>
  <c r="AD366" i="25"/>
  <c r="AD26" i="25"/>
  <c r="AD31" i="25"/>
  <c r="AD34" i="25"/>
  <c r="AD42" i="25"/>
  <c r="AD52" i="25"/>
  <c r="AD55" i="25"/>
  <c r="AD75" i="25"/>
  <c r="AD85" i="25"/>
  <c r="AD115" i="25"/>
  <c r="AD130" i="25"/>
  <c r="AD140" i="25"/>
  <c r="AD141" i="25"/>
  <c r="AD151" i="25"/>
  <c r="AD158" i="25"/>
  <c r="AD179" i="25"/>
  <c r="AD211" i="25"/>
  <c r="AD218" i="25"/>
  <c r="AD282" i="25"/>
  <c r="AD287" i="25"/>
  <c r="AD300" i="25"/>
  <c r="AD304" i="25"/>
  <c r="AD341" i="25"/>
  <c r="AD349" i="25"/>
  <c r="AD389" i="25"/>
  <c r="BN54" i="54"/>
  <c r="BE54" i="54"/>
  <c r="AV54" i="54"/>
  <c r="AM54" i="54"/>
  <c r="AJ54" i="54"/>
  <c r="AI54" i="54"/>
  <c r="AH54" i="54"/>
  <c r="AG54" i="54"/>
  <c r="AF54" i="54"/>
  <c r="AE54" i="54"/>
  <c r="BN53" i="54"/>
  <c r="BE53" i="54"/>
  <c r="AV53" i="54"/>
  <c r="AM53" i="54"/>
  <c r="AJ53" i="54"/>
  <c r="AI53" i="54"/>
  <c r="AH53" i="54"/>
  <c r="AG53" i="54"/>
  <c r="AF53" i="54"/>
  <c r="AE53" i="54"/>
  <c r="BN52" i="54"/>
  <c r="BE52" i="54"/>
  <c r="AV52" i="54"/>
  <c r="AM52" i="54"/>
  <c r="AJ52" i="54"/>
  <c r="AI52" i="54"/>
  <c r="AH52" i="54"/>
  <c r="AG52" i="54"/>
  <c r="AF52" i="54"/>
  <c r="AE52" i="54"/>
  <c r="BN51" i="54"/>
  <c r="BM51" i="54"/>
  <c r="BL51" i="54"/>
  <c r="BE51" i="54"/>
  <c r="BD51" i="54"/>
  <c r="BC51" i="54"/>
  <c r="AV51" i="54"/>
  <c r="AU51" i="54"/>
  <c r="AT51" i="54"/>
  <c r="AM51" i="54"/>
  <c r="AL51" i="54"/>
  <c r="AK51" i="54"/>
  <c r="AJ51" i="54"/>
  <c r="AI51" i="54"/>
  <c r="AH51" i="54"/>
  <c r="AG51" i="54"/>
  <c r="AF51" i="54"/>
  <c r="AE51" i="54"/>
  <c r="AC51" i="54"/>
  <c r="AB51" i="54"/>
  <c r="R51" i="54"/>
  <c r="M51" i="54"/>
  <c r="K51" i="54"/>
  <c r="BN50" i="54"/>
  <c r="BE50" i="54"/>
  <c r="AV50" i="54"/>
  <c r="AM50" i="54"/>
  <c r="AJ50" i="54"/>
  <c r="AI50" i="54"/>
  <c r="AH50" i="54"/>
  <c r="AG50" i="54"/>
  <c r="AF50" i="54"/>
  <c r="AE50" i="54"/>
  <c r="BN49" i="54"/>
  <c r="BE49" i="54"/>
  <c r="AV49" i="54"/>
  <c r="AM49" i="54"/>
  <c r="AJ49" i="54"/>
  <c r="AI49" i="54"/>
  <c r="AH49" i="54"/>
  <c r="AG49" i="54"/>
  <c r="AF49" i="54"/>
  <c r="AE49" i="54"/>
  <c r="BN48" i="54"/>
  <c r="BE48" i="54"/>
  <c r="AV48" i="54"/>
  <c r="AM48" i="54"/>
  <c r="AJ48" i="54"/>
  <c r="AI48" i="54"/>
  <c r="AH48" i="54"/>
  <c r="AG48" i="54"/>
  <c r="AF48" i="54"/>
  <c r="AE48" i="54"/>
  <c r="BN47" i="54"/>
  <c r="BM47" i="54"/>
  <c r="BL47" i="54"/>
  <c r="BE47" i="54"/>
  <c r="BD47" i="54"/>
  <c r="BC47" i="54"/>
  <c r="AV47" i="54"/>
  <c r="AU47" i="54"/>
  <c r="AT47" i="54"/>
  <c r="AM47" i="54"/>
  <c r="AL47" i="54"/>
  <c r="AK47" i="54"/>
  <c r="AJ47" i="54"/>
  <c r="AI47" i="54"/>
  <c r="AH47" i="54"/>
  <c r="AG47" i="54"/>
  <c r="AF47" i="54"/>
  <c r="AE47" i="54"/>
  <c r="AC47" i="54"/>
  <c r="AB47" i="54"/>
  <c r="R47" i="54"/>
  <c r="M47" i="54"/>
  <c r="K47" i="54"/>
  <c r="BN46" i="54"/>
  <c r="BE46" i="54"/>
  <c r="AV46" i="54"/>
  <c r="AM46" i="54"/>
  <c r="AJ46" i="54"/>
  <c r="AI46" i="54"/>
  <c r="AH46" i="54"/>
  <c r="AG46" i="54"/>
  <c r="AF46" i="54"/>
  <c r="AE46" i="54"/>
  <c r="BN45" i="54"/>
  <c r="BE45" i="54"/>
  <c r="AV45" i="54"/>
  <c r="AM45" i="54"/>
  <c r="AJ45" i="54"/>
  <c r="AI45" i="54"/>
  <c r="AH45" i="54"/>
  <c r="AG45" i="54"/>
  <c r="AF45" i="54"/>
  <c r="AE45" i="54"/>
  <c r="BN44" i="54"/>
  <c r="BE44" i="54"/>
  <c r="AV44" i="54"/>
  <c r="AM44" i="54"/>
  <c r="AJ44" i="54"/>
  <c r="AI44" i="54"/>
  <c r="AH44" i="54"/>
  <c r="AG44" i="54"/>
  <c r="AF44" i="54"/>
  <c r="AE44" i="54"/>
  <c r="BN43" i="54"/>
  <c r="BM43" i="54"/>
  <c r="BL43" i="54"/>
  <c r="BE43" i="54"/>
  <c r="BD43" i="54"/>
  <c r="BC43" i="54"/>
  <c r="AV43" i="54"/>
  <c r="AU43" i="54"/>
  <c r="AT43" i="54"/>
  <c r="AM43" i="54"/>
  <c r="AL43" i="54"/>
  <c r="AK43" i="54"/>
  <c r="AJ43" i="54"/>
  <c r="AI43" i="54"/>
  <c r="AH43" i="54"/>
  <c r="AG43" i="54"/>
  <c r="AF43" i="54"/>
  <c r="AE43" i="54"/>
  <c r="AC43" i="54"/>
  <c r="AB43" i="54"/>
  <c r="R43" i="54"/>
  <c r="M43" i="54"/>
  <c r="K43" i="54"/>
  <c r="BN42" i="54"/>
  <c r="BE42" i="54"/>
  <c r="AV42" i="54"/>
  <c r="AM42" i="54"/>
  <c r="AJ42" i="54"/>
  <c r="AI42" i="54"/>
  <c r="AH42" i="54"/>
  <c r="AG42" i="54"/>
  <c r="AF42" i="54"/>
  <c r="AE42" i="54"/>
  <c r="BN41" i="54"/>
  <c r="BE41" i="54"/>
  <c r="AV41" i="54"/>
  <c r="AM41" i="54"/>
  <c r="AJ41" i="54"/>
  <c r="AI41" i="54"/>
  <c r="AH41" i="54"/>
  <c r="AG41" i="54"/>
  <c r="AF41" i="54"/>
  <c r="AE41" i="54"/>
  <c r="BN40" i="54"/>
  <c r="BE40" i="54"/>
  <c r="AV40" i="54"/>
  <c r="AM40" i="54"/>
  <c r="AJ40" i="54"/>
  <c r="AI40" i="54"/>
  <c r="AH40" i="54"/>
  <c r="AG40" i="54"/>
  <c r="AF40" i="54"/>
  <c r="AE40" i="54"/>
  <c r="BN39" i="54"/>
  <c r="BM39" i="54"/>
  <c r="BL39" i="54"/>
  <c r="BE39" i="54"/>
  <c r="BD39" i="54"/>
  <c r="BC39" i="54"/>
  <c r="AV39" i="54"/>
  <c r="AU39" i="54"/>
  <c r="AT39" i="54"/>
  <c r="AM39" i="54"/>
  <c r="AL39" i="54"/>
  <c r="AK39" i="54"/>
  <c r="AJ39" i="54"/>
  <c r="AI39" i="54"/>
  <c r="AH39" i="54"/>
  <c r="AG39" i="54"/>
  <c r="AF39" i="54"/>
  <c r="AE39" i="54"/>
  <c r="AC39" i="54"/>
  <c r="AB39" i="54"/>
  <c r="R39" i="54"/>
  <c r="M39" i="54"/>
  <c r="K39" i="54"/>
  <c r="BN38" i="54"/>
  <c r="BE38" i="54"/>
  <c r="AV38" i="54"/>
  <c r="AM38" i="54"/>
  <c r="AJ38" i="54"/>
  <c r="AI38" i="54"/>
  <c r="AH38" i="54"/>
  <c r="AG38" i="54"/>
  <c r="AF38" i="54"/>
  <c r="AE38" i="54"/>
  <c r="BN37" i="54"/>
  <c r="BE37" i="54"/>
  <c r="AV37" i="54"/>
  <c r="AM37" i="54"/>
  <c r="AJ37" i="54"/>
  <c r="AI37" i="54"/>
  <c r="AH37" i="54"/>
  <c r="AG37" i="54"/>
  <c r="AF37" i="54"/>
  <c r="AE37" i="54"/>
  <c r="BN36" i="54"/>
  <c r="BE36" i="54"/>
  <c r="AV36" i="54"/>
  <c r="AM36" i="54"/>
  <c r="AJ36" i="54"/>
  <c r="AI36" i="54"/>
  <c r="AH36" i="54"/>
  <c r="AG36" i="54"/>
  <c r="AF36" i="54"/>
  <c r="AE36" i="54"/>
  <c r="BN35" i="54"/>
  <c r="BM35" i="54"/>
  <c r="BL35" i="54"/>
  <c r="BE35" i="54"/>
  <c r="BD35" i="54"/>
  <c r="BC35" i="54"/>
  <c r="AV35" i="54"/>
  <c r="AU35" i="54"/>
  <c r="AT35" i="54"/>
  <c r="AM35" i="54"/>
  <c r="AL35" i="54"/>
  <c r="AK35" i="54"/>
  <c r="AJ35" i="54"/>
  <c r="AI35" i="54"/>
  <c r="AH35" i="54"/>
  <c r="AG35" i="54"/>
  <c r="AF35" i="54"/>
  <c r="AE35" i="54"/>
  <c r="AC35" i="54"/>
  <c r="AB35" i="54"/>
  <c r="R35" i="54"/>
  <c r="M35" i="54"/>
  <c r="K35" i="54"/>
  <c r="BN34" i="54"/>
  <c r="BE34" i="54"/>
  <c r="AV34" i="54"/>
  <c r="AM34" i="54"/>
  <c r="AJ34" i="54"/>
  <c r="AI34" i="54"/>
  <c r="AH34" i="54"/>
  <c r="AG34" i="54"/>
  <c r="AF34" i="54"/>
  <c r="AE34" i="54"/>
  <c r="BN33" i="54"/>
  <c r="BE33" i="54"/>
  <c r="AV33" i="54"/>
  <c r="AM33" i="54"/>
  <c r="AJ33" i="54"/>
  <c r="AI33" i="54"/>
  <c r="AH33" i="54"/>
  <c r="AG33" i="54"/>
  <c r="AF33" i="54"/>
  <c r="AE33" i="54"/>
  <c r="BN32" i="54"/>
  <c r="BE32" i="54"/>
  <c r="AV32" i="54"/>
  <c r="AM32" i="54"/>
  <c r="AJ32" i="54"/>
  <c r="AI32" i="54"/>
  <c r="AH32" i="54"/>
  <c r="AG32" i="54"/>
  <c r="AF32" i="54"/>
  <c r="AE32" i="54"/>
  <c r="BN31" i="54"/>
  <c r="BM31" i="54"/>
  <c r="BL31" i="54"/>
  <c r="BE31" i="54"/>
  <c r="BD31" i="54"/>
  <c r="BC31" i="54"/>
  <c r="AV31" i="54"/>
  <c r="AU31" i="54"/>
  <c r="AT31" i="54"/>
  <c r="AM31" i="54"/>
  <c r="AL31" i="54"/>
  <c r="AK31" i="54"/>
  <c r="AJ31" i="54"/>
  <c r="AI31" i="54"/>
  <c r="AH31" i="54"/>
  <c r="AG31" i="54"/>
  <c r="AF31" i="54"/>
  <c r="AE31" i="54"/>
  <c r="AC31" i="54"/>
  <c r="AB31" i="54"/>
  <c r="R31" i="54"/>
  <c r="M31" i="54"/>
  <c r="K31" i="54"/>
  <c r="BN30" i="54"/>
  <c r="BE30" i="54"/>
  <c r="AV30" i="54"/>
  <c r="AM30" i="54"/>
  <c r="AJ30" i="54"/>
  <c r="AI30" i="54"/>
  <c r="AH30" i="54"/>
  <c r="AG30" i="54"/>
  <c r="AF30" i="54"/>
  <c r="AE30" i="54"/>
  <c r="BN29" i="54"/>
  <c r="BE29" i="54"/>
  <c r="AV29" i="54"/>
  <c r="AM29" i="54"/>
  <c r="AJ29" i="54"/>
  <c r="AI29" i="54"/>
  <c r="AH29" i="54"/>
  <c r="AG29" i="54"/>
  <c r="AF29" i="54"/>
  <c r="AE29" i="54"/>
  <c r="BN28" i="54"/>
  <c r="BE28" i="54"/>
  <c r="AV28" i="54"/>
  <c r="AM28" i="54"/>
  <c r="AJ28" i="54"/>
  <c r="AI28" i="54"/>
  <c r="AH28" i="54"/>
  <c r="AG28" i="54"/>
  <c r="AF28" i="54"/>
  <c r="AE28" i="54"/>
  <c r="BN27" i="54"/>
  <c r="BM27" i="54"/>
  <c r="BL27" i="54"/>
  <c r="BE27" i="54"/>
  <c r="BD27" i="54"/>
  <c r="BC27" i="54"/>
  <c r="AV27" i="54"/>
  <c r="AU27" i="54"/>
  <c r="AT27" i="54"/>
  <c r="AM27" i="54"/>
  <c r="AL27" i="54"/>
  <c r="AK27" i="54"/>
  <c r="AJ27" i="54"/>
  <c r="AI27" i="54"/>
  <c r="AH27" i="54"/>
  <c r="AG27" i="54"/>
  <c r="AF27" i="54"/>
  <c r="AE27" i="54"/>
  <c r="AC27" i="54"/>
  <c r="AB27" i="54"/>
  <c r="R27" i="54"/>
  <c r="M27" i="54"/>
  <c r="K27" i="54"/>
  <c r="BN26" i="54"/>
  <c r="BE26" i="54"/>
  <c r="AV26" i="54"/>
  <c r="AM26" i="54"/>
  <c r="AJ26" i="54"/>
  <c r="AI26" i="54"/>
  <c r="AH26" i="54"/>
  <c r="AG26" i="54"/>
  <c r="AF26" i="54"/>
  <c r="AE26" i="54"/>
  <c r="BN25" i="54"/>
  <c r="BE25" i="54"/>
  <c r="AV25" i="54"/>
  <c r="AM25" i="54"/>
  <c r="AJ25" i="54"/>
  <c r="AI25" i="54"/>
  <c r="AH25" i="54"/>
  <c r="AG25" i="54"/>
  <c r="AF25" i="54"/>
  <c r="AE25" i="54"/>
  <c r="BN24" i="54"/>
  <c r="BE24" i="54"/>
  <c r="AV24" i="54"/>
  <c r="AM24" i="54"/>
  <c r="AJ24" i="54"/>
  <c r="AI24" i="54"/>
  <c r="AH24" i="54"/>
  <c r="AG24" i="54"/>
  <c r="AF24" i="54"/>
  <c r="AE24" i="54"/>
  <c r="BN23" i="54"/>
  <c r="BM23" i="54"/>
  <c r="BL23" i="54"/>
  <c r="BE23" i="54"/>
  <c r="BD23" i="54"/>
  <c r="BC23" i="54"/>
  <c r="AV23" i="54"/>
  <c r="AU23" i="54"/>
  <c r="AT23" i="54"/>
  <c r="AM23" i="54"/>
  <c r="AL23" i="54"/>
  <c r="AK23" i="54"/>
  <c r="AJ23" i="54"/>
  <c r="AI23" i="54"/>
  <c r="AH23" i="54"/>
  <c r="AG23" i="54"/>
  <c r="AF23" i="54"/>
  <c r="AE23" i="54"/>
  <c r="AC23" i="54"/>
  <c r="AB23" i="54"/>
  <c r="R23" i="54"/>
  <c r="M23" i="54"/>
  <c r="K23" i="54"/>
  <c r="BN22" i="54"/>
  <c r="BE22" i="54"/>
  <c r="AV22" i="54"/>
  <c r="AM22" i="54"/>
  <c r="AJ22" i="54"/>
  <c r="AI22" i="54"/>
  <c r="AH22" i="54"/>
  <c r="AG22" i="54"/>
  <c r="AF22" i="54"/>
  <c r="AE22" i="54"/>
  <c r="BN21" i="54"/>
  <c r="BE21" i="54"/>
  <c r="AV21" i="54"/>
  <c r="AM21" i="54"/>
  <c r="AJ21" i="54"/>
  <c r="AI21" i="54"/>
  <c r="AH21" i="54"/>
  <c r="AG21" i="54"/>
  <c r="AF21" i="54"/>
  <c r="AE21" i="54"/>
  <c r="BN20" i="54"/>
  <c r="BE20" i="54"/>
  <c r="AV20" i="54"/>
  <c r="AM20" i="54"/>
  <c r="AJ20" i="54"/>
  <c r="AI20" i="54"/>
  <c r="AH20" i="54"/>
  <c r="AG20" i="54"/>
  <c r="AF20" i="54"/>
  <c r="AE20" i="54"/>
  <c r="BN19" i="54"/>
  <c r="BM19" i="54"/>
  <c r="BL19" i="54"/>
  <c r="BE19" i="54"/>
  <c r="BD19" i="54"/>
  <c r="BC19" i="54"/>
  <c r="AV19" i="54"/>
  <c r="AU19" i="54"/>
  <c r="AT19" i="54"/>
  <c r="AM19" i="54"/>
  <c r="AL19" i="54"/>
  <c r="AK19" i="54"/>
  <c r="AJ19" i="54"/>
  <c r="AI19" i="54"/>
  <c r="AH19" i="54"/>
  <c r="AG19" i="54"/>
  <c r="AF19" i="54"/>
  <c r="AE19" i="54"/>
  <c r="AC19" i="54"/>
  <c r="AB19" i="54"/>
  <c r="R19" i="54"/>
  <c r="M19" i="54"/>
  <c r="K19" i="54"/>
  <c r="BN18" i="54"/>
  <c r="BE18" i="54"/>
  <c r="AV18" i="54"/>
  <c r="AM18" i="54"/>
  <c r="AJ18" i="54"/>
  <c r="AI18" i="54"/>
  <c r="AH18" i="54"/>
  <c r="AG18" i="54"/>
  <c r="AF18" i="54"/>
  <c r="AE18" i="54"/>
  <c r="BN17" i="54"/>
  <c r="BE17" i="54"/>
  <c r="AV17" i="54"/>
  <c r="AM17" i="54"/>
  <c r="AJ17" i="54"/>
  <c r="AI17" i="54"/>
  <c r="AH17" i="54"/>
  <c r="AG17" i="54"/>
  <c r="AF17" i="54"/>
  <c r="AE17" i="54"/>
  <c r="BN16" i="54"/>
  <c r="BE16" i="54"/>
  <c r="AV16" i="54"/>
  <c r="AM16" i="54"/>
  <c r="AJ16" i="54"/>
  <c r="AI16" i="54"/>
  <c r="AH16" i="54"/>
  <c r="AG16" i="54"/>
  <c r="AF16" i="54"/>
  <c r="AE16" i="54"/>
  <c r="BN15" i="54"/>
  <c r="BM15" i="54"/>
  <c r="BL15" i="54"/>
  <c r="BE15" i="54"/>
  <c r="BD15" i="54"/>
  <c r="BC15" i="54"/>
  <c r="AV15" i="54"/>
  <c r="AU15" i="54"/>
  <c r="AT15" i="54"/>
  <c r="AM15" i="54"/>
  <c r="AL15" i="54"/>
  <c r="AK15" i="54"/>
  <c r="AJ15" i="54"/>
  <c r="AI15" i="54"/>
  <c r="AH15" i="54"/>
  <c r="AG15" i="54"/>
  <c r="AF15" i="54"/>
  <c r="AE15" i="54"/>
  <c r="AC15" i="54"/>
  <c r="AB15" i="54"/>
  <c r="R15" i="54"/>
  <c r="M15" i="54"/>
  <c r="K15" i="54"/>
  <c r="BN14" i="54"/>
  <c r="BE14" i="54"/>
  <c r="AV14" i="54"/>
  <c r="AM14" i="54"/>
  <c r="AJ14" i="54"/>
  <c r="AI14" i="54"/>
  <c r="AH14" i="54"/>
  <c r="AG14" i="54"/>
  <c r="AF14" i="54"/>
  <c r="AE14" i="54"/>
  <c r="BN13" i="54"/>
  <c r="BE13" i="54"/>
  <c r="AV13" i="54"/>
  <c r="AM13" i="54"/>
  <c r="AJ13" i="54"/>
  <c r="AI13" i="54"/>
  <c r="AH13" i="54"/>
  <c r="AG13" i="54"/>
  <c r="AF13" i="54"/>
  <c r="AE13" i="54"/>
  <c r="BN12" i="54"/>
  <c r="BE12" i="54"/>
  <c r="AV12" i="54"/>
  <c r="AM12" i="54"/>
  <c r="AJ12" i="54"/>
  <c r="AI12" i="54"/>
  <c r="AH12" i="54"/>
  <c r="AG12" i="54"/>
  <c r="AF12" i="54"/>
  <c r="AE12" i="54"/>
  <c r="BN11" i="54"/>
  <c r="BM11" i="54"/>
  <c r="BL11" i="54"/>
  <c r="BE11" i="54"/>
  <c r="BD11" i="54"/>
  <c r="BC11" i="54"/>
  <c r="AV11" i="54"/>
  <c r="AU11" i="54"/>
  <c r="AT11" i="54"/>
  <c r="AM11" i="54"/>
  <c r="AL11" i="54"/>
  <c r="AK11" i="54"/>
  <c r="AJ11" i="54"/>
  <c r="AI11" i="54"/>
  <c r="AH11" i="54"/>
  <c r="AG11" i="54"/>
  <c r="AF11" i="54"/>
  <c r="AE11" i="54"/>
  <c r="AC11" i="54"/>
  <c r="AB11" i="54"/>
  <c r="R11" i="54"/>
  <c r="M11" i="54"/>
  <c r="K11" i="54"/>
  <c r="BX5" i="54"/>
  <c r="BF5" i="54"/>
  <c r="AN5" i="54"/>
  <c r="W5" i="54"/>
  <c r="BX4" i="54"/>
  <c r="BF4" i="54"/>
  <c r="AN4" i="54"/>
  <c r="W4" i="54"/>
  <c r="BX3" i="54"/>
  <c r="BF3" i="54"/>
  <c r="AN3" i="54"/>
  <c r="W3" i="54"/>
  <c r="BX2" i="54"/>
  <c r="BF2" i="54"/>
  <c r="AN2" i="54"/>
  <c r="W2" i="54"/>
  <c r="AD30" i="54" l="1"/>
  <c r="AD16" i="54"/>
  <c r="AD18" i="54"/>
  <c r="AD34" i="54"/>
  <c r="AD19" i="54"/>
  <c r="AD51" i="54"/>
  <c r="AD35" i="54"/>
  <c r="AD38" i="54"/>
  <c r="AD50" i="54"/>
  <c r="AD36" i="54"/>
  <c r="AD21" i="54"/>
  <c r="AD28" i="54"/>
  <c r="AD12" i="54"/>
  <c r="AD48" i="54"/>
  <c r="AD24" i="54"/>
  <c r="AD32" i="54"/>
  <c r="AD14" i="54"/>
  <c r="AD45" i="54"/>
  <c r="AD52" i="54"/>
  <c r="AD22" i="54"/>
  <c r="AD44" i="54"/>
  <c r="AD53" i="54"/>
  <c r="AD29" i="54"/>
  <c r="AD47" i="54"/>
  <c r="AD13" i="54"/>
  <c r="AD20" i="54"/>
  <c r="AD31" i="54"/>
  <c r="AD37" i="54"/>
  <c r="AD39" i="54"/>
  <c r="AD49" i="54"/>
  <c r="AD15" i="54"/>
  <c r="AD42" i="54"/>
  <c r="AD23" i="54"/>
  <c r="AD33" i="54"/>
  <c r="AD41" i="54"/>
  <c r="AD43" i="54"/>
  <c r="AD17" i="54"/>
  <c r="AD26" i="54"/>
  <c r="AD25" i="54"/>
  <c r="AD27" i="54"/>
  <c r="AD54" i="54"/>
  <c r="AD11" i="54"/>
  <c r="AD40" i="54"/>
  <c r="AD46" i="54"/>
  <c r="M1176" i="23" l="1"/>
  <c r="M1175" i="23"/>
  <c r="M1174" i="23"/>
  <c r="M1173" i="23"/>
  <c r="M1172" i="23"/>
  <c r="M1171" i="23"/>
  <c r="M1170" i="23"/>
  <c r="M1169" i="23"/>
  <c r="M1168" i="23"/>
  <c r="M1167" i="23"/>
  <c r="M1166" i="23"/>
  <c r="M1165" i="23"/>
  <c r="M1164" i="23"/>
  <c r="M1163" i="23"/>
  <c r="M1162" i="23"/>
  <c r="M1161" i="23"/>
  <c r="M1160" i="23"/>
  <c r="M1159" i="23"/>
  <c r="M1158" i="23"/>
  <c r="M1157" i="23"/>
  <c r="M1156" i="23"/>
  <c r="M1155" i="23"/>
  <c r="M1154" i="23"/>
  <c r="M1153" i="23"/>
  <c r="W1147" i="23"/>
  <c r="W1136" i="23"/>
  <c r="W1128" i="23"/>
  <c r="W1127" i="23" s="1"/>
  <c r="S1127" i="23"/>
  <c r="W1120" i="23"/>
  <c r="W1113" i="23"/>
  <c r="S1112" i="23"/>
  <c r="W1099" i="23"/>
  <c r="W1088" i="23"/>
  <c r="W1082" i="23"/>
  <c r="W1074" i="23"/>
  <c r="S1073" i="23"/>
  <c r="W1067" i="23"/>
  <c r="W1060" i="23"/>
  <c r="W1059" i="23" s="1"/>
  <c r="S1059" i="23"/>
  <c r="W1056" i="23"/>
  <c r="W1053" i="23"/>
  <c r="W1048" i="23"/>
  <c r="W1042" i="23"/>
  <c r="W1041" i="23" s="1"/>
  <c r="S1041" i="23"/>
  <c r="W1032" i="23"/>
  <c r="W1026" i="23"/>
  <c r="S1025" i="23"/>
  <c r="W1019" i="23"/>
  <c r="W1012" i="23"/>
  <c r="W1004" i="23"/>
  <c r="S1003" i="23"/>
  <c r="W1001" i="23"/>
  <c r="W998" i="23"/>
  <c r="W996" i="23"/>
  <c r="W994" i="23"/>
  <c r="W991" i="23"/>
  <c r="W988" i="23"/>
  <c r="W974" i="23"/>
  <c r="W972" i="23"/>
  <c r="W969" i="23"/>
  <c r="S968" i="23"/>
  <c r="U967" i="23"/>
  <c r="Q967" i="23"/>
  <c r="W960" i="23"/>
  <c r="W951" i="23"/>
  <c r="W950" i="23" s="1"/>
  <c r="S950" i="23"/>
  <c r="W900" i="23"/>
  <c r="W899" i="23" s="1"/>
  <c r="S899" i="23"/>
  <c r="W893" i="23"/>
  <c r="W889" i="23"/>
  <c r="W885" i="23"/>
  <c r="W880" i="23"/>
  <c r="W879" i="23" s="1"/>
  <c r="S879" i="23"/>
  <c r="U878" i="23"/>
  <c r="Q878" i="23"/>
  <c r="W874" i="23"/>
  <c r="W869" i="23"/>
  <c r="W864" i="23"/>
  <c r="W863" i="23" s="1"/>
  <c r="S863" i="23"/>
  <c r="W853" i="23"/>
  <c r="W846" i="23"/>
  <c r="W835" i="23"/>
  <c r="W829" i="23"/>
  <c r="S828" i="23"/>
  <c r="W822" i="23"/>
  <c r="W821" i="23" s="1"/>
  <c r="S821" i="23"/>
  <c r="W815" i="23"/>
  <c r="W814" i="23" s="1"/>
  <c r="S814" i="23"/>
  <c r="W807" i="23"/>
  <c r="W806" i="23" s="1"/>
  <c r="S806" i="23"/>
  <c r="W802" i="23"/>
  <c r="W801" i="23"/>
  <c r="S801" i="23"/>
  <c r="W793" i="23"/>
  <c r="W792" i="23"/>
  <c r="S792" i="23"/>
  <c r="U791" i="23"/>
  <c r="Q791" i="23"/>
  <c r="W788" i="23"/>
  <c r="W780" i="23"/>
  <c r="S779" i="23"/>
  <c r="W763" i="23"/>
  <c r="W746" i="23"/>
  <c r="W730" i="23"/>
  <c r="W695" i="23"/>
  <c r="S694" i="23"/>
  <c r="W689" i="23"/>
  <c r="W684" i="23"/>
  <c r="W677" i="23"/>
  <c r="W676" i="23"/>
  <c r="S676" i="23"/>
  <c r="S645" i="23" s="1"/>
  <c r="W669" i="23"/>
  <c r="W666" i="23"/>
  <c r="W659" i="23"/>
  <c r="W658" i="23" s="1"/>
  <c r="S658" i="23"/>
  <c r="W653" i="23"/>
  <c r="W647" i="23"/>
  <c r="S646" i="23"/>
  <c r="U645" i="23"/>
  <c r="Q645" i="23"/>
  <c r="W640" i="23"/>
  <c r="W635" i="23"/>
  <c r="W615" i="23"/>
  <c r="S614" i="23"/>
  <c r="W607" i="23"/>
  <c r="W600" i="23"/>
  <c r="W593" i="23"/>
  <c r="W578" i="23"/>
  <c r="S577" i="23"/>
  <c r="W567" i="23"/>
  <c r="W559" i="23"/>
  <c r="W553" i="23"/>
  <c r="W537" i="23"/>
  <c r="S536" i="23"/>
  <c r="W528" i="23"/>
  <c r="W511" i="23"/>
  <c r="W498" i="23"/>
  <c r="W486" i="23"/>
  <c r="S485" i="23"/>
  <c r="U484" i="23"/>
  <c r="Q484" i="23"/>
  <c r="H471" i="23"/>
  <c r="H472" i="23" s="1"/>
  <c r="H473" i="23" s="1"/>
  <c r="H474" i="23" s="1"/>
  <c r="H475" i="23" s="1"/>
  <c r="H476" i="23" s="1"/>
  <c r="H477" i="23" s="1"/>
  <c r="H478" i="23" s="1"/>
  <c r="H479" i="23" s="1"/>
  <c r="H480" i="23" s="1"/>
  <c r="H481" i="23" s="1"/>
  <c r="H482" i="23" s="1"/>
  <c r="H483" i="23" s="1"/>
  <c r="H487" i="23" s="1"/>
  <c r="H488" i="23" s="1"/>
  <c r="H489" i="23" s="1"/>
  <c r="H490" i="23" s="1"/>
  <c r="H491" i="23" s="1"/>
  <c r="H492" i="23" s="1"/>
  <c r="H493" i="23" s="1"/>
  <c r="H494" i="23" s="1"/>
  <c r="H495" i="23" s="1"/>
  <c r="H496" i="23" s="1"/>
  <c r="H497" i="23" s="1"/>
  <c r="H499" i="23" s="1"/>
  <c r="H500" i="23" s="1"/>
  <c r="H501" i="23" s="1"/>
  <c r="H502" i="23" s="1"/>
  <c r="H503" i="23" s="1"/>
  <c r="H504" i="23" s="1"/>
  <c r="H505" i="23" s="1"/>
  <c r="H506" i="23" s="1"/>
  <c r="H507" i="23" s="1"/>
  <c r="H508" i="23" s="1"/>
  <c r="H509" i="23" s="1"/>
  <c r="H510" i="23" s="1"/>
  <c r="H512" i="23" s="1"/>
  <c r="H513" i="23" s="1"/>
  <c r="H514" i="23" s="1"/>
  <c r="H515" i="23" s="1"/>
  <c r="H516" i="23" s="1"/>
  <c r="H517" i="23" s="1"/>
  <c r="H518" i="23" s="1"/>
  <c r="H519" i="23" s="1"/>
  <c r="H520" i="23" s="1"/>
  <c r="H521" i="23" s="1"/>
  <c r="H522" i="23" s="1"/>
  <c r="H523" i="23" s="1"/>
  <c r="H524" i="23" s="1"/>
  <c r="H525" i="23" s="1"/>
  <c r="H526" i="23" s="1"/>
  <c r="H527" i="23" s="1"/>
  <c r="H529" i="23" s="1"/>
  <c r="H530" i="23" s="1"/>
  <c r="H531" i="23" s="1"/>
  <c r="H532" i="23" s="1"/>
  <c r="H533" i="23" s="1"/>
  <c r="H534" i="23" s="1"/>
  <c r="H535" i="23" s="1"/>
  <c r="H538" i="23" s="1"/>
  <c r="H539" i="23" s="1"/>
  <c r="H540" i="23" s="1"/>
  <c r="H541" i="23" s="1"/>
  <c r="H542" i="23" s="1"/>
  <c r="H543" i="23" s="1"/>
  <c r="H544" i="23" s="1"/>
  <c r="H545" i="23" s="1"/>
  <c r="H546" i="23" s="1"/>
  <c r="H547" i="23" s="1"/>
  <c r="H548" i="23" s="1"/>
  <c r="H549" i="23" s="1"/>
  <c r="H550" i="23" s="1"/>
  <c r="H551" i="23" s="1"/>
  <c r="H552" i="23" s="1"/>
  <c r="H554" i="23" s="1"/>
  <c r="H555" i="23" s="1"/>
  <c r="H556" i="23" s="1"/>
  <c r="H557" i="23" s="1"/>
  <c r="H558" i="23" s="1"/>
  <c r="H560" i="23" s="1"/>
  <c r="H561" i="23" s="1"/>
  <c r="H562" i="23" s="1"/>
  <c r="H563" i="23" s="1"/>
  <c r="H564" i="23" s="1"/>
  <c r="H565" i="23" s="1"/>
  <c r="H566" i="23" s="1"/>
  <c r="H568" i="23" s="1"/>
  <c r="H569" i="23" s="1"/>
  <c r="H570" i="23" s="1"/>
  <c r="H571" i="23" s="1"/>
  <c r="H572" i="23" s="1"/>
  <c r="H573" i="23" s="1"/>
  <c r="H574" i="23" s="1"/>
  <c r="H575" i="23" s="1"/>
  <c r="H576" i="23" s="1"/>
  <c r="H579" i="23" s="1"/>
  <c r="H580" i="23" s="1"/>
  <c r="H581" i="23" s="1"/>
  <c r="H582" i="23" s="1"/>
  <c r="H583" i="23" s="1"/>
  <c r="H584" i="23" s="1"/>
  <c r="H585" i="23" s="1"/>
  <c r="H586" i="23" s="1"/>
  <c r="H587" i="23" s="1"/>
  <c r="H588" i="23" s="1"/>
  <c r="H589" i="23" s="1"/>
  <c r="H590" i="23" s="1"/>
  <c r="H591" i="23" s="1"/>
  <c r="H592" i="23" s="1"/>
  <c r="H594" i="23" s="1"/>
  <c r="H595" i="23" s="1"/>
  <c r="H596" i="23" s="1"/>
  <c r="H597" i="23" s="1"/>
  <c r="H598" i="23" s="1"/>
  <c r="H599" i="23" s="1"/>
  <c r="H601" i="23" s="1"/>
  <c r="H602" i="23" s="1"/>
  <c r="H603" i="23" s="1"/>
  <c r="H604" i="23" s="1"/>
  <c r="H605" i="23" s="1"/>
  <c r="H606" i="23" s="1"/>
  <c r="H608" i="23" s="1"/>
  <c r="H609" i="23" s="1"/>
  <c r="H610" i="23" s="1"/>
  <c r="H611" i="23" s="1"/>
  <c r="H612" i="23" s="1"/>
  <c r="H613" i="23" s="1"/>
  <c r="H616" i="23" s="1"/>
  <c r="H617" i="23" s="1"/>
  <c r="H618" i="23" s="1"/>
  <c r="H619" i="23" s="1"/>
  <c r="H620" i="23" s="1"/>
  <c r="H621" i="23" s="1"/>
  <c r="H622" i="23" s="1"/>
  <c r="H623" i="23" s="1"/>
  <c r="H624" i="23" s="1"/>
  <c r="H625" i="23" s="1"/>
  <c r="H626" i="23" s="1"/>
  <c r="H627" i="23" s="1"/>
  <c r="H628" i="23" s="1"/>
  <c r="H629" i="23" s="1"/>
  <c r="H630" i="23" s="1"/>
  <c r="H631" i="23" s="1"/>
  <c r="H632" i="23" s="1"/>
  <c r="H633" i="23" s="1"/>
  <c r="H634" i="23" s="1"/>
  <c r="H636" i="23" s="1"/>
  <c r="H637" i="23" s="1"/>
  <c r="H638" i="23" s="1"/>
  <c r="H639" i="23" s="1"/>
  <c r="H641" i="23" s="1"/>
  <c r="H642" i="23" s="1"/>
  <c r="H643" i="23" s="1"/>
  <c r="H644" i="23" s="1"/>
  <c r="H648" i="23" s="1"/>
  <c r="H649" i="23" s="1"/>
  <c r="H650" i="23" s="1"/>
  <c r="H651" i="23" s="1"/>
  <c r="H652" i="23" s="1"/>
  <c r="H654" i="23" s="1"/>
  <c r="H655" i="23" s="1"/>
  <c r="H656" i="23" s="1"/>
  <c r="H657" i="23" s="1"/>
  <c r="H660" i="23" s="1"/>
  <c r="H661" i="23" s="1"/>
  <c r="H662" i="23" s="1"/>
  <c r="H663" i="23" s="1"/>
  <c r="H664" i="23" s="1"/>
  <c r="H665" i="23" s="1"/>
  <c r="H667" i="23" s="1"/>
  <c r="H668" i="23" s="1"/>
  <c r="H670" i="23" s="1"/>
  <c r="H671" i="23" s="1"/>
  <c r="H672" i="23" s="1"/>
  <c r="H673" i="23" s="1"/>
  <c r="H674" i="23" s="1"/>
  <c r="H675" i="23" s="1"/>
  <c r="H678" i="23" s="1"/>
  <c r="H679" i="23" s="1"/>
  <c r="H680" i="23" s="1"/>
  <c r="H681" i="23" s="1"/>
  <c r="H682" i="23" s="1"/>
  <c r="H683" i="23" s="1"/>
  <c r="H685" i="23" s="1"/>
  <c r="H686" i="23" s="1"/>
  <c r="H687" i="23" s="1"/>
  <c r="H688" i="23" s="1"/>
  <c r="H690" i="23" s="1"/>
  <c r="H691" i="23" s="1"/>
  <c r="H692" i="23" s="1"/>
  <c r="H693" i="23" s="1"/>
  <c r="H696" i="23" s="1"/>
  <c r="H697" i="23" s="1"/>
  <c r="H698" i="23" s="1"/>
  <c r="H699" i="23" s="1"/>
  <c r="H700" i="23" s="1"/>
  <c r="H701" i="23" s="1"/>
  <c r="H702" i="23" s="1"/>
  <c r="H703" i="23" s="1"/>
  <c r="H704" i="23" s="1"/>
  <c r="H705" i="23" s="1"/>
  <c r="H706" i="23" s="1"/>
  <c r="H707" i="23" s="1"/>
  <c r="H708" i="23" s="1"/>
  <c r="H709" i="23" s="1"/>
  <c r="H710" i="23" s="1"/>
  <c r="H711" i="23" s="1"/>
  <c r="H712" i="23" s="1"/>
  <c r="H713" i="23" s="1"/>
  <c r="H714" i="23" s="1"/>
  <c r="H715" i="23" s="1"/>
  <c r="H716" i="23" s="1"/>
  <c r="H717" i="23" s="1"/>
  <c r="H718" i="23" s="1"/>
  <c r="H719" i="23" s="1"/>
  <c r="H720" i="23" s="1"/>
  <c r="H721" i="23" s="1"/>
  <c r="H722" i="23" s="1"/>
  <c r="H723" i="23" s="1"/>
  <c r="H724" i="23" s="1"/>
  <c r="H725" i="23" s="1"/>
  <c r="H726" i="23" s="1"/>
  <c r="H727" i="23" s="1"/>
  <c r="H728" i="23" s="1"/>
  <c r="H729" i="23" s="1"/>
  <c r="H731" i="23" s="1"/>
  <c r="H732" i="23" s="1"/>
  <c r="H733" i="23" s="1"/>
  <c r="H734" i="23" s="1"/>
  <c r="H735" i="23" s="1"/>
  <c r="H736" i="23" s="1"/>
  <c r="H737" i="23" s="1"/>
  <c r="H738" i="23" s="1"/>
  <c r="H739" i="23" s="1"/>
  <c r="H740" i="23" s="1"/>
  <c r="H741" i="23" s="1"/>
  <c r="H742" i="23" s="1"/>
  <c r="H743" i="23" s="1"/>
  <c r="H744" i="23" s="1"/>
  <c r="H745" i="23" s="1"/>
  <c r="H747" i="23" s="1"/>
  <c r="H748" i="23" s="1"/>
  <c r="H749" i="23" s="1"/>
  <c r="H750" i="23" s="1"/>
  <c r="H751" i="23" s="1"/>
  <c r="H752" i="23" s="1"/>
  <c r="H753" i="23" s="1"/>
  <c r="H754" i="23" s="1"/>
  <c r="H755" i="23" s="1"/>
  <c r="H756" i="23" s="1"/>
  <c r="H757" i="23" s="1"/>
  <c r="H758" i="23" s="1"/>
  <c r="H759" i="23" s="1"/>
  <c r="H760" i="23" s="1"/>
  <c r="H761" i="23" s="1"/>
  <c r="H762" i="23" s="1"/>
  <c r="H764" i="23" s="1"/>
  <c r="H765" i="23" s="1"/>
  <c r="H766" i="23" s="1"/>
  <c r="H767" i="23" s="1"/>
  <c r="H768" i="23" s="1"/>
  <c r="H769" i="23" s="1"/>
  <c r="H770" i="23" s="1"/>
  <c r="H771" i="23" s="1"/>
  <c r="H772" i="23" s="1"/>
  <c r="H773" i="23" s="1"/>
  <c r="H774" i="23" s="1"/>
  <c r="H775" i="23" s="1"/>
  <c r="H776" i="23" s="1"/>
  <c r="H777" i="23" s="1"/>
  <c r="H778" i="23" s="1"/>
  <c r="H781" i="23" s="1"/>
  <c r="H782" i="23" s="1"/>
  <c r="H783" i="23" s="1"/>
  <c r="H784" i="23" s="1"/>
  <c r="H785" i="23" s="1"/>
  <c r="H786" i="23" s="1"/>
  <c r="H787" i="23" s="1"/>
  <c r="H789" i="23" s="1"/>
  <c r="H790" i="23" s="1"/>
  <c r="H794" i="23" s="1"/>
  <c r="H795" i="23" s="1"/>
  <c r="H796" i="23" s="1"/>
  <c r="H797" i="23" s="1"/>
  <c r="H798" i="23" s="1"/>
  <c r="H799" i="23" s="1"/>
  <c r="H800" i="23" s="1"/>
  <c r="H803" i="23" s="1"/>
  <c r="H804" i="23" s="1"/>
  <c r="H805" i="23" s="1"/>
  <c r="H808" i="23" s="1"/>
  <c r="H809" i="23" s="1"/>
  <c r="H810" i="23" s="1"/>
  <c r="H811" i="23" s="1"/>
  <c r="H812" i="23" s="1"/>
  <c r="H813" i="23" s="1"/>
  <c r="H816" i="23" s="1"/>
  <c r="H817" i="23" s="1"/>
  <c r="H818" i="23" s="1"/>
  <c r="H819" i="23" s="1"/>
  <c r="H820" i="23" s="1"/>
  <c r="H823" i="23" s="1"/>
  <c r="H824" i="23" s="1"/>
  <c r="H825" i="23" s="1"/>
  <c r="H826" i="23" s="1"/>
  <c r="H827" i="23" s="1"/>
  <c r="H830" i="23" s="1"/>
  <c r="H831" i="23" s="1"/>
  <c r="H832" i="23" s="1"/>
  <c r="H833" i="23" s="1"/>
  <c r="H834" i="23" s="1"/>
  <c r="H836" i="23" s="1"/>
  <c r="H837" i="23" s="1"/>
  <c r="H838" i="23" s="1"/>
  <c r="H839" i="23" s="1"/>
  <c r="H840" i="23" s="1"/>
  <c r="H841" i="23" s="1"/>
  <c r="H842" i="23" s="1"/>
  <c r="H843" i="23" s="1"/>
  <c r="H844" i="23" s="1"/>
  <c r="H845" i="23" s="1"/>
  <c r="H847" i="23" s="1"/>
  <c r="H848" i="23" s="1"/>
  <c r="H849" i="23" s="1"/>
  <c r="H850" i="23" s="1"/>
  <c r="H851" i="23" s="1"/>
  <c r="H852" i="23" s="1"/>
  <c r="H854" i="23" s="1"/>
  <c r="H855" i="23" s="1"/>
  <c r="H856" i="23" s="1"/>
  <c r="H857" i="23" s="1"/>
  <c r="H858" i="23" s="1"/>
  <c r="H859" i="23" s="1"/>
  <c r="H860" i="23" s="1"/>
  <c r="H861" i="23" s="1"/>
  <c r="H862" i="23" s="1"/>
  <c r="H865" i="23" s="1"/>
  <c r="H866" i="23" s="1"/>
  <c r="H867" i="23" s="1"/>
  <c r="H868" i="23" s="1"/>
  <c r="H870" i="23" s="1"/>
  <c r="H871" i="23" s="1"/>
  <c r="H872" i="23" s="1"/>
  <c r="H873" i="23" s="1"/>
  <c r="H875" i="23" s="1"/>
  <c r="H876" i="23" s="1"/>
  <c r="H877" i="23" s="1"/>
  <c r="H881" i="23" s="1"/>
  <c r="H882" i="23" s="1"/>
  <c r="H883" i="23" s="1"/>
  <c r="H884" i="23" s="1"/>
  <c r="H886" i="23" s="1"/>
  <c r="H887" i="23" s="1"/>
  <c r="H888" i="23" s="1"/>
  <c r="H890" i="23" s="1"/>
  <c r="H891" i="23" s="1"/>
  <c r="H892" i="23" s="1"/>
  <c r="H894" i="23" s="1"/>
  <c r="H895" i="23" s="1"/>
  <c r="H896" i="23" s="1"/>
  <c r="H897" i="23" s="1"/>
  <c r="H898" i="23" s="1"/>
  <c r="H901" i="23" s="1"/>
  <c r="H902" i="23" s="1"/>
  <c r="H903" i="23" s="1"/>
  <c r="H904" i="23" s="1"/>
  <c r="H905" i="23" s="1"/>
  <c r="H906" i="23" s="1"/>
  <c r="H907" i="23" s="1"/>
  <c r="H908" i="23" s="1"/>
  <c r="H909" i="23" s="1"/>
  <c r="H910" i="23" s="1"/>
  <c r="H911" i="23" s="1"/>
  <c r="H912" i="23" s="1"/>
  <c r="H913" i="23" s="1"/>
  <c r="H914" i="23" s="1"/>
  <c r="H915" i="23" s="1"/>
  <c r="H916" i="23" s="1"/>
  <c r="H917" i="23" s="1"/>
  <c r="H918" i="23" s="1"/>
  <c r="H919" i="23" s="1"/>
  <c r="H920" i="23" s="1"/>
  <c r="H921" i="23" s="1"/>
  <c r="H922" i="23" s="1"/>
  <c r="H923" i="23" s="1"/>
  <c r="H924" i="23" s="1"/>
  <c r="H925" i="23" s="1"/>
  <c r="H926" i="23" s="1"/>
  <c r="H927" i="23" s="1"/>
  <c r="H928" i="23" s="1"/>
  <c r="H929" i="23" s="1"/>
  <c r="H930" i="23" s="1"/>
  <c r="H931" i="23" s="1"/>
  <c r="H932" i="23" s="1"/>
  <c r="H933" i="23" s="1"/>
  <c r="H934" i="23" s="1"/>
  <c r="H935" i="23" s="1"/>
  <c r="H936" i="23" s="1"/>
  <c r="H937" i="23" s="1"/>
  <c r="H938" i="23" s="1"/>
  <c r="H939" i="23" s="1"/>
  <c r="H940" i="23" s="1"/>
  <c r="H941" i="23" s="1"/>
  <c r="H942" i="23" s="1"/>
  <c r="H943" i="23" s="1"/>
  <c r="H944" i="23" s="1"/>
  <c r="H945" i="23" s="1"/>
  <c r="H946" i="23" s="1"/>
  <c r="H947" i="23" s="1"/>
  <c r="H948" i="23" s="1"/>
  <c r="H949" i="23" s="1"/>
  <c r="H952" i="23" s="1"/>
  <c r="H953" i="23" s="1"/>
  <c r="H954" i="23" s="1"/>
  <c r="H955" i="23" s="1"/>
  <c r="H956" i="23" s="1"/>
  <c r="H957" i="23" s="1"/>
  <c r="H958" i="23" s="1"/>
  <c r="H959" i="23" s="1"/>
  <c r="H961" i="23" s="1"/>
  <c r="H962" i="23" s="1"/>
  <c r="H963" i="23" s="1"/>
  <c r="H964" i="23" s="1"/>
  <c r="H965" i="23" s="1"/>
  <c r="H966" i="23" s="1"/>
  <c r="H970" i="23" s="1"/>
  <c r="H971" i="23" s="1"/>
  <c r="H973" i="23" s="1"/>
  <c r="H975" i="23" s="1"/>
  <c r="H976" i="23" s="1"/>
  <c r="H977" i="23" s="1"/>
  <c r="H978" i="23" s="1"/>
  <c r="H979" i="23" s="1"/>
  <c r="H980" i="23" s="1"/>
  <c r="H981" i="23" s="1"/>
  <c r="H982" i="23" s="1"/>
  <c r="H983" i="23" s="1"/>
  <c r="H984" i="23" s="1"/>
  <c r="H985" i="23" s="1"/>
  <c r="H986" i="23" s="1"/>
  <c r="H987" i="23" s="1"/>
  <c r="H989" i="23" s="1"/>
  <c r="H990" i="23" s="1"/>
  <c r="H992" i="23" s="1"/>
  <c r="H993" i="23" s="1"/>
  <c r="H995" i="23" s="1"/>
  <c r="H997" i="23" s="1"/>
  <c r="H999" i="23" s="1"/>
  <c r="H1000" i="23" s="1"/>
  <c r="H1002" i="23" s="1"/>
  <c r="H1005" i="23" s="1"/>
  <c r="H1006" i="23" s="1"/>
  <c r="H1007" i="23" s="1"/>
  <c r="H1008" i="23" s="1"/>
  <c r="H1009" i="23" s="1"/>
  <c r="H1010" i="23" s="1"/>
  <c r="H1011" i="23" s="1"/>
  <c r="H1013" i="23" s="1"/>
  <c r="H1014" i="23" s="1"/>
  <c r="H1015" i="23" s="1"/>
  <c r="H1016" i="23" s="1"/>
  <c r="H1017" i="23" s="1"/>
  <c r="H1018" i="23" s="1"/>
  <c r="H1020" i="23" s="1"/>
  <c r="H1021" i="23" s="1"/>
  <c r="H1022" i="23" s="1"/>
  <c r="H1023" i="23" s="1"/>
  <c r="H1024" i="23" s="1"/>
  <c r="H1027" i="23" s="1"/>
  <c r="H1028" i="23" s="1"/>
  <c r="H1029" i="23" s="1"/>
  <c r="H1030" i="23" s="1"/>
  <c r="H1031" i="23" s="1"/>
  <c r="H1033" i="23" s="1"/>
  <c r="H1034" i="23" s="1"/>
  <c r="H1035" i="23" s="1"/>
  <c r="H1036" i="23" s="1"/>
  <c r="H1037" i="23" s="1"/>
  <c r="H1038" i="23" s="1"/>
  <c r="H1039" i="23" s="1"/>
  <c r="H1040" i="23" s="1"/>
  <c r="H1043" i="23" s="1"/>
  <c r="H1044" i="23" s="1"/>
  <c r="H1045" i="23" s="1"/>
  <c r="H1046" i="23" s="1"/>
  <c r="H1047" i="23" s="1"/>
  <c r="H1049" i="23" s="1"/>
  <c r="H1050" i="23" s="1"/>
  <c r="H1051" i="23" s="1"/>
  <c r="H1052" i="23" s="1"/>
  <c r="H1054" i="23" s="1"/>
  <c r="H1055" i="23" s="1"/>
  <c r="H1057" i="23" s="1"/>
  <c r="H1058" i="23" s="1"/>
  <c r="H1061" i="23" s="1"/>
  <c r="H1062" i="23" s="1"/>
  <c r="H1063" i="23" s="1"/>
  <c r="H1064" i="23" s="1"/>
  <c r="H1065" i="23" s="1"/>
  <c r="H1066" i="23" s="1"/>
  <c r="H1068" i="23" s="1"/>
  <c r="H1069" i="23" s="1"/>
  <c r="H1070" i="23" s="1"/>
  <c r="H1071" i="23" s="1"/>
  <c r="H1072" i="23" s="1"/>
  <c r="H1075" i="23" s="1"/>
  <c r="H1076" i="23" s="1"/>
  <c r="H1077" i="23" s="1"/>
  <c r="H1078" i="23" s="1"/>
  <c r="H1079" i="23" s="1"/>
  <c r="H1080" i="23" s="1"/>
  <c r="H1081" i="23" s="1"/>
  <c r="H1083" i="23" s="1"/>
  <c r="H1084" i="23" s="1"/>
  <c r="H1085" i="23" s="1"/>
  <c r="H1086" i="23" s="1"/>
  <c r="H1087" i="23" s="1"/>
  <c r="H1089" i="23" s="1"/>
  <c r="H1090" i="23" s="1"/>
  <c r="H1091" i="23" s="1"/>
  <c r="H1092" i="23" s="1"/>
  <c r="H1093" i="23" s="1"/>
  <c r="H1094" i="23" s="1"/>
  <c r="H1095" i="23" s="1"/>
  <c r="H1096" i="23" s="1"/>
  <c r="H1097" i="23" s="1"/>
  <c r="H1098" i="23" s="1"/>
  <c r="H1100" i="23" s="1"/>
  <c r="H1101" i="23" s="1"/>
  <c r="H1102" i="23" s="1"/>
  <c r="H1103" i="23" s="1"/>
  <c r="H1104" i="23" s="1"/>
  <c r="H1105" i="23" s="1"/>
  <c r="H1106" i="23" s="1"/>
  <c r="H1107" i="23" s="1"/>
  <c r="H1108" i="23" s="1"/>
  <c r="H1109" i="23" s="1"/>
  <c r="H1110" i="23" s="1"/>
  <c r="H1111" i="23" s="1"/>
  <c r="H1114" i="23" s="1"/>
  <c r="H1115" i="23" s="1"/>
  <c r="H1116" i="23" s="1"/>
  <c r="H1117" i="23" s="1"/>
  <c r="H1118" i="23" s="1"/>
  <c r="H1119" i="23" s="1"/>
  <c r="H1121" i="23" s="1"/>
  <c r="H1122" i="23" s="1"/>
  <c r="H1123" i="23" s="1"/>
  <c r="H1124" i="23" s="1"/>
  <c r="H1125" i="23" s="1"/>
  <c r="H1126" i="23" s="1"/>
  <c r="H1129" i="23" s="1"/>
  <c r="H1130" i="23" s="1"/>
  <c r="H1131" i="23" s="1"/>
  <c r="H1132" i="23" s="1"/>
  <c r="H1133" i="23" s="1"/>
  <c r="H1134" i="23" s="1"/>
  <c r="H1135" i="23" s="1"/>
  <c r="H1137" i="23" s="1"/>
  <c r="H1138" i="23" s="1"/>
  <c r="H1139" i="23" s="1"/>
  <c r="H1140" i="23" s="1"/>
  <c r="H1141" i="23" s="1"/>
  <c r="H1142" i="23" s="1"/>
  <c r="H1143" i="23" s="1"/>
  <c r="H1144" i="23" s="1"/>
  <c r="H1145" i="23" s="1"/>
  <c r="H1146" i="23" s="1"/>
  <c r="H1148" i="23" s="1"/>
  <c r="H1149" i="23" s="1"/>
  <c r="H1150" i="23" s="1"/>
  <c r="W470" i="23"/>
  <c r="W439" i="23"/>
  <c r="W423" i="23"/>
  <c r="W409" i="23"/>
  <c r="W401" i="23"/>
  <c r="S400" i="23"/>
  <c r="W394" i="23"/>
  <c r="W385" i="23"/>
  <c r="W378" i="23"/>
  <c r="W363" i="23"/>
  <c r="S362" i="23"/>
  <c r="W358" i="23"/>
  <c r="W343" i="23"/>
  <c r="W342" i="23" s="1"/>
  <c r="S342" i="23"/>
  <c r="W337" i="23"/>
  <c r="W332" i="23"/>
  <c r="W324" i="23"/>
  <c r="S323" i="23"/>
  <c r="W311" i="23"/>
  <c r="W305" i="23"/>
  <c r="W299" i="23"/>
  <c r="W298" i="23" s="1"/>
  <c r="S298" i="23"/>
  <c r="W294" i="23"/>
  <c r="W288" i="23"/>
  <c r="W281" i="23"/>
  <c r="S280" i="23"/>
  <c r="W272" i="23"/>
  <c r="W257" i="23"/>
  <c r="W238" i="23"/>
  <c r="W223" i="23"/>
  <c r="W202" i="23"/>
  <c r="W189" i="23"/>
  <c r="S188" i="23"/>
  <c r="W179" i="23"/>
  <c r="W170" i="23"/>
  <c r="W161" i="23"/>
  <c r="W156" i="23"/>
  <c r="W155" i="23" s="1"/>
  <c r="S155" i="23"/>
  <c r="W141" i="23"/>
  <c r="W133" i="23"/>
  <c r="W130" i="23"/>
  <c r="W127" i="23"/>
  <c r="W117" i="23"/>
  <c r="W110" i="23"/>
  <c r="W106" i="23"/>
  <c r="W102" i="23"/>
  <c r="W99" i="23"/>
  <c r="W93" i="23"/>
  <c r="S92" i="23"/>
  <c r="W80" i="23"/>
  <c r="W68" i="23"/>
  <c r="W37" i="23"/>
  <c r="W17" i="23"/>
  <c r="H6" i="23"/>
  <c r="W4" i="23"/>
  <c r="S3" i="23"/>
  <c r="U2" i="23"/>
  <c r="Q2" i="23"/>
  <c r="O1" i="23"/>
  <c r="S967" i="23" l="1"/>
  <c r="W1073" i="23"/>
  <c r="W1025" i="23"/>
  <c r="Q1" i="23"/>
  <c r="W577" i="23"/>
  <c r="W485" i="23"/>
  <c r="W1112" i="23"/>
  <c r="W323" i="23"/>
  <c r="S878" i="23"/>
  <c r="M1152" i="23"/>
  <c r="W188" i="23"/>
  <c r="Z577" i="23"/>
  <c r="W694" i="23"/>
  <c r="W968" i="23"/>
  <c r="W878" i="23"/>
  <c r="W1003" i="23"/>
  <c r="S484" i="23"/>
  <c r="S2" i="23"/>
  <c r="S1" i="23" s="1"/>
  <c r="W3" i="23"/>
  <c r="W280" i="23"/>
  <c r="U1" i="23"/>
  <c r="W362" i="23"/>
  <c r="W92" i="23"/>
  <c r="W2" i="23" s="1"/>
  <c r="W614" i="23"/>
  <c r="W779" i="23"/>
  <c r="S791" i="23"/>
  <c r="H7" i="23"/>
  <c r="H8" i="23" s="1"/>
  <c r="H9" i="23" s="1"/>
  <c r="H10" i="23" s="1"/>
  <c r="H11" i="23" s="1"/>
  <c r="H12" i="23" s="1"/>
  <c r="H13" i="23" s="1"/>
  <c r="H14" i="23" s="1"/>
  <c r="H15" i="23" s="1"/>
  <c r="H16" i="23" s="1"/>
  <c r="H18" i="23" s="1"/>
  <c r="H19" i="23" s="1"/>
  <c r="H20" i="23" s="1"/>
  <c r="H21" i="23" s="1"/>
  <c r="H22" i="23" s="1"/>
  <c r="H23" i="23" s="1"/>
  <c r="H24" i="23" s="1"/>
  <c r="H25" i="23" s="1"/>
  <c r="H26" i="23" s="1"/>
  <c r="H27" i="23" s="1"/>
  <c r="H28" i="23" s="1"/>
  <c r="H29" i="23" s="1"/>
  <c r="H30" i="23" s="1"/>
  <c r="H31" i="23" s="1"/>
  <c r="H32" i="23" s="1"/>
  <c r="H33" i="23" s="1"/>
  <c r="H34" i="23" s="1"/>
  <c r="H35" i="23" s="1"/>
  <c r="H36"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9" i="23" s="1"/>
  <c r="H70" i="23" s="1"/>
  <c r="H71" i="23" s="1"/>
  <c r="H72" i="23" s="1"/>
  <c r="H73" i="23" s="1"/>
  <c r="H74" i="23" s="1"/>
  <c r="H75" i="23" s="1"/>
  <c r="H76" i="23" s="1"/>
  <c r="H77" i="23" s="1"/>
  <c r="H78" i="23" s="1"/>
  <c r="H79" i="23" s="1"/>
  <c r="H81" i="23" s="1"/>
  <c r="H82" i="23" s="1"/>
  <c r="H83" i="23" s="1"/>
  <c r="H84" i="23" s="1"/>
  <c r="H85" i="23" s="1"/>
  <c r="H86" i="23" s="1"/>
  <c r="H87" i="23" s="1"/>
  <c r="H88" i="23" s="1"/>
  <c r="H89" i="23" s="1"/>
  <c r="H90" i="23" s="1"/>
  <c r="H91" i="23" s="1"/>
  <c r="H94" i="23" s="1"/>
  <c r="H95" i="23" s="1"/>
  <c r="H96" i="23" s="1"/>
  <c r="H97" i="23" s="1"/>
  <c r="H98" i="23" s="1"/>
  <c r="H100" i="23" s="1"/>
  <c r="H101" i="23" s="1"/>
  <c r="H103" i="23" s="1"/>
  <c r="H104" i="23" s="1"/>
  <c r="H105" i="23" s="1"/>
  <c r="H107" i="23" s="1"/>
  <c r="H108" i="23" s="1"/>
  <c r="H109" i="23" s="1"/>
  <c r="H111" i="23" s="1"/>
  <c r="H112" i="23" s="1"/>
  <c r="H113" i="23" s="1"/>
  <c r="H114" i="23" s="1"/>
  <c r="H115" i="23" s="1"/>
  <c r="H116" i="23" s="1"/>
  <c r="H118" i="23" s="1"/>
  <c r="H119" i="23" s="1"/>
  <c r="H120" i="23" s="1"/>
  <c r="H121" i="23" s="1"/>
  <c r="H122" i="23" s="1"/>
  <c r="H123" i="23" s="1"/>
  <c r="H124" i="23" s="1"/>
  <c r="H125" i="23" s="1"/>
  <c r="H126" i="23" s="1"/>
  <c r="H128" i="23" s="1"/>
  <c r="H129" i="23" s="1"/>
  <c r="H131" i="23" s="1"/>
  <c r="H132" i="23" s="1"/>
  <c r="H134" i="23" s="1"/>
  <c r="H135" i="23" s="1"/>
  <c r="H136" i="23" s="1"/>
  <c r="H137" i="23" s="1"/>
  <c r="H138" i="23" s="1"/>
  <c r="H139" i="23" s="1"/>
  <c r="H140" i="23" s="1"/>
  <c r="H142" i="23" s="1"/>
  <c r="H143" i="23" s="1"/>
  <c r="H144" i="23" s="1"/>
  <c r="H145" i="23" s="1"/>
  <c r="H146" i="23" s="1"/>
  <c r="H147" i="23" s="1"/>
  <c r="H148" i="23" s="1"/>
  <c r="H149" i="23" s="1"/>
  <c r="H150" i="23" s="1"/>
  <c r="H151" i="23" s="1"/>
  <c r="H152" i="23" s="1"/>
  <c r="H153" i="23" s="1"/>
  <c r="H154" i="23" s="1"/>
  <c r="H157" i="23" s="1"/>
  <c r="H158" i="23" s="1"/>
  <c r="H159" i="23" s="1"/>
  <c r="H160" i="23" s="1"/>
  <c r="H162" i="23" s="1"/>
  <c r="H163" i="23" s="1"/>
  <c r="H164" i="23" s="1"/>
  <c r="H165" i="23" s="1"/>
  <c r="H166" i="23" s="1"/>
  <c r="H167" i="23" s="1"/>
  <c r="H168" i="23" s="1"/>
  <c r="H169" i="23" s="1"/>
  <c r="H171" i="23" s="1"/>
  <c r="H172" i="23" s="1"/>
  <c r="H173" i="23" s="1"/>
  <c r="H174" i="23" s="1"/>
  <c r="H175" i="23" s="1"/>
  <c r="H176" i="23" s="1"/>
  <c r="H177" i="23" s="1"/>
  <c r="H178" i="23" s="1"/>
  <c r="H180" i="23" s="1"/>
  <c r="H181" i="23" s="1"/>
  <c r="H182" i="23" s="1"/>
  <c r="H183" i="23" s="1"/>
  <c r="H184" i="23" s="1"/>
  <c r="H185" i="23" s="1"/>
  <c r="H186" i="23" s="1"/>
  <c r="H187" i="23" s="1"/>
  <c r="H190" i="23" s="1"/>
  <c r="H191" i="23" s="1"/>
  <c r="H192" i="23" s="1"/>
  <c r="H193" i="23" s="1"/>
  <c r="H194" i="23" s="1"/>
  <c r="H195" i="23" s="1"/>
  <c r="H196" i="23" s="1"/>
  <c r="H197" i="23" s="1"/>
  <c r="H198" i="23" s="1"/>
  <c r="H199" i="23" s="1"/>
  <c r="H200" i="23" s="1"/>
  <c r="H201" i="23" s="1"/>
  <c r="H203" i="23" s="1"/>
  <c r="H204" i="23" s="1"/>
  <c r="H205" i="23" s="1"/>
  <c r="H206" i="23" s="1"/>
  <c r="H207" i="23" s="1"/>
  <c r="H208" i="23" s="1"/>
  <c r="H209" i="23" s="1"/>
  <c r="H210" i="23" s="1"/>
  <c r="H211" i="23" s="1"/>
  <c r="H212" i="23" s="1"/>
  <c r="H213" i="23" s="1"/>
  <c r="H214" i="23" s="1"/>
  <c r="H215" i="23" s="1"/>
  <c r="H216" i="23" s="1"/>
  <c r="H217" i="23" s="1"/>
  <c r="H218" i="23" s="1"/>
  <c r="H219" i="23" s="1"/>
  <c r="H220" i="23" s="1"/>
  <c r="H221" i="23" s="1"/>
  <c r="H222" i="23" s="1"/>
  <c r="H224" i="23" s="1"/>
  <c r="H225" i="23" s="1"/>
  <c r="H226" i="23" s="1"/>
  <c r="H227" i="23" s="1"/>
  <c r="H228" i="23" s="1"/>
  <c r="H229" i="23" s="1"/>
  <c r="H230" i="23" s="1"/>
  <c r="H231" i="23" s="1"/>
  <c r="H232" i="23" s="1"/>
  <c r="H233" i="23" s="1"/>
  <c r="H234" i="23" s="1"/>
  <c r="H235" i="23" s="1"/>
  <c r="H236" i="23" s="1"/>
  <c r="H237" i="23" s="1"/>
  <c r="H239" i="23" s="1"/>
  <c r="H240" i="23" s="1"/>
  <c r="H241" i="23" s="1"/>
  <c r="H242" i="23" s="1"/>
  <c r="H243" i="23" s="1"/>
  <c r="H244" i="23" s="1"/>
  <c r="H245" i="23" s="1"/>
  <c r="H246" i="23" s="1"/>
  <c r="H247" i="23" s="1"/>
  <c r="H248" i="23" s="1"/>
  <c r="H249" i="23" s="1"/>
  <c r="H250" i="23" s="1"/>
  <c r="H251" i="23" s="1"/>
  <c r="H252" i="23" s="1"/>
  <c r="H253" i="23" s="1"/>
  <c r="H254" i="23" s="1"/>
  <c r="H255" i="23" s="1"/>
  <c r="H256" i="23" s="1"/>
  <c r="H258" i="23" s="1"/>
  <c r="H259" i="23" s="1"/>
  <c r="H260" i="23" s="1"/>
  <c r="H261" i="23" s="1"/>
  <c r="H262" i="23" s="1"/>
  <c r="H263" i="23" s="1"/>
  <c r="H264" i="23" s="1"/>
  <c r="H265" i="23" s="1"/>
  <c r="H266" i="23" s="1"/>
  <c r="H267" i="23" s="1"/>
  <c r="H268" i="23" s="1"/>
  <c r="H269" i="23" s="1"/>
  <c r="H270" i="23" s="1"/>
  <c r="H271" i="23" s="1"/>
  <c r="H273" i="23" s="1"/>
  <c r="H274" i="23" s="1"/>
  <c r="H275" i="23" s="1"/>
  <c r="H276" i="23" s="1"/>
  <c r="H277" i="23" s="1"/>
  <c r="H278" i="23" s="1"/>
  <c r="H279" i="23" s="1"/>
  <c r="H282" i="23" s="1"/>
  <c r="H283" i="23" s="1"/>
  <c r="H284" i="23" s="1"/>
  <c r="H285" i="23" s="1"/>
  <c r="H286" i="23" s="1"/>
  <c r="H287" i="23" s="1"/>
  <c r="H289" i="23" s="1"/>
  <c r="H290" i="23" s="1"/>
  <c r="H291" i="23" s="1"/>
  <c r="H292" i="23" s="1"/>
  <c r="H293" i="23" s="1"/>
  <c r="H295" i="23" s="1"/>
  <c r="H296" i="23" s="1"/>
  <c r="H297" i="23" s="1"/>
  <c r="W400" i="23"/>
  <c r="W536" i="23"/>
  <c r="W646" i="23"/>
  <c r="W645" i="23" s="1"/>
  <c r="W828" i="23"/>
  <c r="W791" i="23" s="1"/>
  <c r="W484" i="23" l="1"/>
  <c r="W967" i="23"/>
  <c r="W1" i="23"/>
  <c r="H1151" i="23"/>
  <c r="M290" i="30" l="1"/>
  <c r="M289" i="30"/>
  <c r="M288" i="30"/>
  <c r="M286" i="30"/>
  <c r="S285" i="30"/>
  <c r="S287" i="30" s="1"/>
  <c r="R285" i="30"/>
  <c r="R287" i="30" s="1"/>
  <c r="Q285" i="30"/>
  <c r="Q287" i="30" s="1"/>
  <c r="P285" i="30"/>
  <c r="P287" i="30" s="1"/>
  <c r="O285" i="30"/>
  <c r="O287" i="30" s="1"/>
  <c r="N285" i="30"/>
  <c r="M285" i="30" s="1"/>
  <c r="M284" i="30"/>
  <c r="M283" i="30"/>
  <c r="M281" i="30"/>
  <c r="S280" i="30"/>
  <c r="S282" i="30" s="1"/>
  <c r="R280" i="30"/>
  <c r="R282" i="30" s="1"/>
  <c r="Q280" i="30"/>
  <c r="Q282" i="30" s="1"/>
  <c r="P280" i="30"/>
  <c r="P282" i="30" s="1"/>
  <c r="O280" i="30"/>
  <c r="O282" i="30" s="1"/>
  <c r="N280" i="30"/>
  <c r="N282" i="30" s="1"/>
  <c r="M279" i="30"/>
  <c r="M278" i="30"/>
  <c r="M277" i="30"/>
  <c r="M276" i="30"/>
  <c r="M274" i="30"/>
  <c r="S273" i="30"/>
  <c r="S275" i="30" s="1"/>
  <c r="R273" i="30"/>
  <c r="R275" i="30" s="1"/>
  <c r="Q273" i="30"/>
  <c r="Q275" i="30" s="1"/>
  <c r="P273" i="30"/>
  <c r="P275" i="30" s="1"/>
  <c r="O273" i="30"/>
  <c r="O275" i="30" s="1"/>
  <c r="N273" i="30"/>
  <c r="M273" i="30" s="1"/>
  <c r="M272" i="30"/>
  <c r="M271" i="30"/>
  <c r="Q270" i="30"/>
  <c r="M269" i="30"/>
  <c r="S268" i="30"/>
  <c r="S270" i="30" s="1"/>
  <c r="R268" i="30"/>
  <c r="R270" i="30" s="1"/>
  <c r="Q268" i="30"/>
  <c r="P268" i="30"/>
  <c r="P270" i="30" s="1"/>
  <c r="O268" i="30"/>
  <c r="O270" i="30" s="1"/>
  <c r="N268" i="30"/>
  <c r="N270" i="30" s="1"/>
  <c r="M267" i="30"/>
  <c r="M266" i="30"/>
  <c r="M265" i="30"/>
  <c r="M264" i="30"/>
  <c r="S263" i="30"/>
  <c r="M262" i="30"/>
  <c r="S261" i="30"/>
  <c r="R261" i="30"/>
  <c r="R263" i="30" s="1"/>
  <c r="Q261" i="30"/>
  <c r="Q263" i="30" s="1"/>
  <c r="P261" i="30"/>
  <c r="P263" i="30" s="1"/>
  <c r="O261" i="30"/>
  <c r="O263" i="30" s="1"/>
  <c r="N261" i="30"/>
  <c r="M260" i="30"/>
  <c r="M259" i="30"/>
  <c r="Q258" i="30"/>
  <c r="M257" i="30"/>
  <c r="S256" i="30"/>
  <c r="S258" i="30" s="1"/>
  <c r="R256" i="30"/>
  <c r="R258" i="30" s="1"/>
  <c r="Q256" i="30"/>
  <c r="P256" i="30"/>
  <c r="P258" i="30" s="1"/>
  <c r="O256" i="30"/>
  <c r="O258" i="30" s="1"/>
  <c r="N256" i="30"/>
  <c r="N258" i="30" s="1"/>
  <c r="M255" i="30"/>
  <c r="M254" i="30"/>
  <c r="M253" i="30"/>
  <c r="R251" i="30"/>
  <c r="S250" i="30"/>
  <c r="S252" i="30" s="1"/>
  <c r="R250" i="30"/>
  <c r="Q250" i="30"/>
  <c r="Q252" i="30" s="1"/>
  <c r="P250" i="30"/>
  <c r="P252" i="30" s="1"/>
  <c r="O250" i="30"/>
  <c r="O252" i="30" s="1"/>
  <c r="N250" i="30"/>
  <c r="M249" i="30"/>
  <c r="M248" i="30"/>
  <c r="M247" i="30"/>
  <c r="M246" i="30"/>
  <c r="M245" i="30"/>
  <c r="M244" i="30"/>
  <c r="M243" i="30"/>
  <c r="M242" i="30"/>
  <c r="M241" i="30"/>
  <c r="N240" i="30"/>
  <c r="R239" i="30"/>
  <c r="M239" i="30" s="1"/>
  <c r="S238" i="30"/>
  <c r="S240" i="30" s="1"/>
  <c r="R238" i="30"/>
  <c r="Q238" i="30"/>
  <c r="Q240" i="30" s="1"/>
  <c r="P238" i="30"/>
  <c r="P240" i="30" s="1"/>
  <c r="O238" i="30"/>
  <c r="O240" i="30" s="1"/>
  <c r="N238" i="30"/>
  <c r="M236" i="30"/>
  <c r="M234" i="30"/>
  <c r="O233" i="30"/>
  <c r="M232" i="30"/>
  <c r="S231" i="30"/>
  <c r="S233" i="30" s="1"/>
  <c r="R231" i="30"/>
  <c r="R233" i="30" s="1"/>
  <c r="Q231" i="30"/>
  <c r="Q233" i="30" s="1"/>
  <c r="P231" i="30"/>
  <c r="O231" i="30"/>
  <c r="N231" i="30"/>
  <c r="N233" i="30" s="1"/>
  <c r="M230" i="30"/>
  <c r="M229" i="30"/>
  <c r="N228" i="30"/>
  <c r="M227" i="30"/>
  <c r="S226" i="30"/>
  <c r="S228" i="30" s="1"/>
  <c r="R226" i="30"/>
  <c r="Q226" i="30"/>
  <c r="Q228" i="30" s="1"/>
  <c r="P226" i="30"/>
  <c r="P228" i="30" s="1"/>
  <c r="O226" i="30"/>
  <c r="N226" i="30"/>
  <c r="M225" i="30"/>
  <c r="M223" i="30"/>
  <c r="S222" i="30"/>
  <c r="S224" i="30" s="1"/>
  <c r="R222" i="30"/>
  <c r="R224" i="30" s="1"/>
  <c r="Q222" i="30"/>
  <c r="Q224" i="30" s="1"/>
  <c r="P222" i="30"/>
  <c r="P224" i="30" s="1"/>
  <c r="O222" i="30"/>
  <c r="O224" i="30" s="1"/>
  <c r="N222" i="30"/>
  <c r="N224" i="30" s="1"/>
  <c r="M221" i="30"/>
  <c r="M220" i="30"/>
  <c r="M219" i="30"/>
  <c r="M218" i="30"/>
  <c r="S217" i="30"/>
  <c r="M216" i="30"/>
  <c r="S215" i="30"/>
  <c r="S212" i="30" s="1"/>
  <c r="S214" i="30" s="1"/>
  <c r="R215" i="30"/>
  <c r="R217" i="30" s="1"/>
  <c r="Q215" i="30"/>
  <c r="P215" i="30"/>
  <c r="O215" i="30"/>
  <c r="N215" i="30"/>
  <c r="M213" i="30"/>
  <c r="M211" i="30"/>
  <c r="M210" i="30"/>
  <c r="M209" i="30"/>
  <c r="M207" i="30"/>
  <c r="S206" i="30"/>
  <c r="R206" i="30"/>
  <c r="R208" i="30" s="1"/>
  <c r="Q206" i="30"/>
  <c r="Q208" i="30" s="1"/>
  <c r="P206" i="30"/>
  <c r="P208" i="30" s="1"/>
  <c r="O206" i="30"/>
  <c r="O208" i="30" s="1"/>
  <c r="N206" i="30"/>
  <c r="M205" i="30"/>
  <c r="M204" i="30"/>
  <c r="M203" i="30"/>
  <c r="M202" i="30"/>
  <c r="N201" i="30"/>
  <c r="M200" i="30"/>
  <c r="S199" i="30"/>
  <c r="S201" i="30" s="1"/>
  <c r="R199" i="30"/>
  <c r="R201" i="30" s="1"/>
  <c r="Q199" i="30"/>
  <c r="P199" i="30"/>
  <c r="P201" i="30" s="1"/>
  <c r="O199" i="30"/>
  <c r="O201" i="30" s="1"/>
  <c r="N199" i="30"/>
  <c r="M198" i="30"/>
  <c r="M196" i="30"/>
  <c r="S195" i="30"/>
  <c r="S197" i="30" s="1"/>
  <c r="R195" i="30"/>
  <c r="R197" i="30" s="1"/>
  <c r="Q195" i="30"/>
  <c r="Q197" i="30" s="1"/>
  <c r="P195" i="30"/>
  <c r="O195" i="30"/>
  <c r="O197" i="30" s="1"/>
  <c r="N195" i="30"/>
  <c r="N197" i="30" s="1"/>
  <c r="M194" i="30"/>
  <c r="M192" i="30"/>
  <c r="S191" i="30"/>
  <c r="S193" i="30" s="1"/>
  <c r="R191" i="30"/>
  <c r="R193" i="30" s="1"/>
  <c r="Q191" i="30"/>
  <c r="Q193" i="30" s="1"/>
  <c r="P191" i="30"/>
  <c r="P193" i="30" s="1"/>
  <c r="O191" i="30"/>
  <c r="O193" i="30" s="1"/>
  <c r="N191" i="30"/>
  <c r="M190" i="30"/>
  <c r="Q189" i="30"/>
  <c r="M188" i="30"/>
  <c r="S187" i="30"/>
  <c r="S189" i="30" s="1"/>
  <c r="R187" i="30"/>
  <c r="R189" i="30" s="1"/>
  <c r="Q187" i="30"/>
  <c r="P187" i="30"/>
  <c r="P189" i="30" s="1"/>
  <c r="O187" i="30"/>
  <c r="O189" i="30" s="1"/>
  <c r="N187" i="30"/>
  <c r="N189" i="30" s="1"/>
  <c r="M186" i="30"/>
  <c r="O185" i="30"/>
  <c r="M184" i="30"/>
  <c r="S183" i="30"/>
  <c r="S185" i="30" s="1"/>
  <c r="R183" i="30"/>
  <c r="R185" i="30" s="1"/>
  <c r="Q183" i="30"/>
  <c r="Q185" i="30" s="1"/>
  <c r="P183" i="30"/>
  <c r="O183" i="30"/>
  <c r="N183" i="30"/>
  <c r="N185" i="30" s="1"/>
  <c r="M182" i="30"/>
  <c r="M180" i="30"/>
  <c r="S179" i="30"/>
  <c r="S181" i="30" s="1"/>
  <c r="R179" i="30"/>
  <c r="Q179" i="30"/>
  <c r="P179" i="30"/>
  <c r="P181" i="30" s="1"/>
  <c r="O179" i="30"/>
  <c r="N179" i="30"/>
  <c r="M175" i="30"/>
  <c r="M174" i="30"/>
  <c r="M172" i="30"/>
  <c r="S171" i="30"/>
  <c r="S173" i="30" s="1"/>
  <c r="R171" i="30"/>
  <c r="R173" i="30" s="1"/>
  <c r="Q171" i="30"/>
  <c r="Q173" i="30" s="1"/>
  <c r="P171" i="30"/>
  <c r="P173" i="30" s="1"/>
  <c r="O171" i="30"/>
  <c r="O173" i="30" s="1"/>
  <c r="N171" i="30"/>
  <c r="N173" i="30" s="1"/>
  <c r="M170" i="30"/>
  <c r="M169" i="30"/>
  <c r="M168" i="30"/>
  <c r="M167" i="30"/>
  <c r="M165" i="30"/>
  <c r="S164" i="30"/>
  <c r="S166" i="30" s="1"/>
  <c r="R164" i="30"/>
  <c r="R166" i="30" s="1"/>
  <c r="Q164" i="30"/>
  <c r="Q166" i="30" s="1"/>
  <c r="P164" i="30"/>
  <c r="O164" i="30"/>
  <c r="O166" i="30" s="1"/>
  <c r="N164" i="30"/>
  <c r="N166" i="30" s="1"/>
  <c r="M163" i="30"/>
  <c r="M162" i="30"/>
  <c r="M161" i="30"/>
  <c r="M159" i="30"/>
  <c r="S158" i="30"/>
  <c r="R158" i="30"/>
  <c r="R160" i="30" s="1"/>
  <c r="Q158" i="30"/>
  <c r="Q160" i="30" s="1"/>
  <c r="P158" i="30"/>
  <c r="O158" i="30"/>
  <c r="O160" i="30" s="1"/>
  <c r="N158" i="30"/>
  <c r="N160" i="30" s="1"/>
  <c r="M157" i="30"/>
  <c r="M156" i="30"/>
  <c r="M155" i="30"/>
  <c r="M153" i="30"/>
  <c r="S152" i="30"/>
  <c r="S154" i="30" s="1"/>
  <c r="R152" i="30"/>
  <c r="R154" i="30" s="1"/>
  <c r="Q152" i="30"/>
  <c r="Q154" i="30" s="1"/>
  <c r="P152" i="30"/>
  <c r="M152" i="30" s="1"/>
  <c r="O152" i="30"/>
  <c r="O154" i="30" s="1"/>
  <c r="N152" i="30"/>
  <c r="M151" i="30"/>
  <c r="M150" i="30"/>
  <c r="N149" i="30"/>
  <c r="M148" i="30"/>
  <c r="S147" i="30"/>
  <c r="S149" i="30" s="1"/>
  <c r="R147" i="30"/>
  <c r="Q147" i="30"/>
  <c r="P147" i="30"/>
  <c r="O147" i="30"/>
  <c r="N147" i="30"/>
  <c r="M145" i="30"/>
  <c r="M143" i="30"/>
  <c r="M142" i="30"/>
  <c r="M141" i="30"/>
  <c r="Q140" i="30"/>
  <c r="M139" i="30"/>
  <c r="S138" i="30"/>
  <c r="S140" i="30" s="1"/>
  <c r="R138" i="30"/>
  <c r="R140" i="30" s="1"/>
  <c r="Q138" i="30"/>
  <c r="P138" i="30"/>
  <c r="P140" i="30" s="1"/>
  <c r="O138" i="30"/>
  <c r="N138" i="30"/>
  <c r="N140" i="30" s="1"/>
  <c r="M137" i="30"/>
  <c r="M136" i="30"/>
  <c r="M135" i="30"/>
  <c r="M134" i="30"/>
  <c r="Q133" i="30"/>
  <c r="M132" i="30"/>
  <c r="S131" i="30"/>
  <c r="S133" i="30" s="1"/>
  <c r="R131" i="30"/>
  <c r="R133" i="30" s="1"/>
  <c r="Q131" i="30"/>
  <c r="P131" i="30"/>
  <c r="P133" i="30" s="1"/>
  <c r="O131" i="30"/>
  <c r="O133" i="30" s="1"/>
  <c r="N131" i="30"/>
  <c r="N133" i="30" s="1"/>
  <c r="M130" i="30"/>
  <c r="M129" i="30"/>
  <c r="M128" i="30"/>
  <c r="M127" i="30"/>
  <c r="S126" i="30"/>
  <c r="M125" i="30"/>
  <c r="S124" i="30"/>
  <c r="R124" i="30"/>
  <c r="R126" i="30" s="1"/>
  <c r="Q124" i="30"/>
  <c r="Q126" i="30" s="1"/>
  <c r="P124" i="30"/>
  <c r="P126" i="30" s="1"/>
  <c r="O124" i="30"/>
  <c r="O126" i="30" s="1"/>
  <c r="N124" i="30"/>
  <c r="M123" i="30"/>
  <c r="M122" i="30"/>
  <c r="M121" i="30"/>
  <c r="M120" i="30"/>
  <c r="Q119" i="30"/>
  <c r="M118" i="30"/>
  <c r="S117" i="30"/>
  <c r="S119" i="30" s="1"/>
  <c r="R117" i="30"/>
  <c r="R119" i="30" s="1"/>
  <c r="Q117" i="30"/>
  <c r="P117" i="30"/>
  <c r="O117" i="30"/>
  <c r="N117" i="30"/>
  <c r="N119" i="30" s="1"/>
  <c r="M115" i="30"/>
  <c r="S114" i="30"/>
  <c r="S116" i="30" s="1"/>
  <c r="M113" i="30"/>
  <c r="M112" i="30"/>
  <c r="M111" i="30"/>
  <c r="M110" i="30"/>
  <c r="M109" i="30"/>
  <c r="M107" i="30"/>
  <c r="S106" i="30"/>
  <c r="S108" i="30" s="1"/>
  <c r="R106" i="30"/>
  <c r="R108" i="30" s="1"/>
  <c r="Q106" i="30"/>
  <c r="Q108" i="30" s="1"/>
  <c r="P106" i="30"/>
  <c r="P108" i="30" s="1"/>
  <c r="O106" i="30"/>
  <c r="O108" i="30" s="1"/>
  <c r="N106" i="30"/>
  <c r="N108" i="30" s="1"/>
  <c r="M105" i="30"/>
  <c r="M104" i="30"/>
  <c r="M103" i="30"/>
  <c r="M102" i="30"/>
  <c r="M100" i="30"/>
  <c r="S99" i="30"/>
  <c r="S101" i="30" s="1"/>
  <c r="R99" i="30"/>
  <c r="R101" i="30" s="1"/>
  <c r="Q99" i="30"/>
  <c r="Q101" i="30" s="1"/>
  <c r="P99" i="30"/>
  <c r="P101" i="30" s="1"/>
  <c r="O99" i="30"/>
  <c r="O101" i="30" s="1"/>
  <c r="N99" i="30"/>
  <c r="N101" i="30" s="1"/>
  <c r="M98" i="30"/>
  <c r="M97" i="30"/>
  <c r="R96" i="30"/>
  <c r="P96" i="30"/>
  <c r="M95" i="30"/>
  <c r="S94" i="30"/>
  <c r="S96" i="30" s="1"/>
  <c r="R94" i="30"/>
  <c r="Q94" i="30"/>
  <c r="Q96" i="30" s="1"/>
  <c r="P94" i="30"/>
  <c r="O94" i="30"/>
  <c r="O96" i="30" s="1"/>
  <c r="N94" i="30"/>
  <c r="N96" i="30" s="1"/>
  <c r="M93" i="30"/>
  <c r="M92" i="30"/>
  <c r="M91" i="30"/>
  <c r="R90" i="30"/>
  <c r="M89" i="30"/>
  <c r="S88" i="30"/>
  <c r="S90" i="30" s="1"/>
  <c r="R88" i="30"/>
  <c r="Q88" i="30"/>
  <c r="Q90" i="30" s="1"/>
  <c r="P88" i="30"/>
  <c r="P90" i="30" s="1"/>
  <c r="O88" i="30"/>
  <c r="O90" i="30" s="1"/>
  <c r="N88" i="30"/>
  <c r="M87" i="30"/>
  <c r="M86" i="30"/>
  <c r="M85" i="30"/>
  <c r="M83" i="30"/>
  <c r="S82" i="30"/>
  <c r="S84" i="30" s="1"/>
  <c r="R82" i="30"/>
  <c r="R84" i="30" s="1"/>
  <c r="Q82" i="30"/>
  <c r="Q84" i="30" s="1"/>
  <c r="P82" i="30"/>
  <c r="P84" i="30" s="1"/>
  <c r="O82" i="30"/>
  <c r="O84" i="30" s="1"/>
  <c r="N82" i="30"/>
  <c r="N84" i="30" s="1"/>
  <c r="M81" i="30"/>
  <c r="M80" i="30"/>
  <c r="M79" i="30"/>
  <c r="M77" i="30"/>
  <c r="S76" i="30"/>
  <c r="S78" i="30" s="1"/>
  <c r="R76" i="30"/>
  <c r="R78" i="30" s="1"/>
  <c r="Q76" i="30"/>
  <c r="Q78" i="30" s="1"/>
  <c r="P76" i="30"/>
  <c r="P78" i="30" s="1"/>
  <c r="O76" i="30"/>
  <c r="O78" i="30" s="1"/>
  <c r="N76" i="30"/>
  <c r="M75" i="30"/>
  <c r="M74" i="30"/>
  <c r="M73" i="30"/>
  <c r="M72" i="30"/>
  <c r="M71" i="30"/>
  <c r="M70" i="30"/>
  <c r="P69" i="30"/>
  <c r="M68" i="30"/>
  <c r="S67" i="30"/>
  <c r="S69" i="30" s="1"/>
  <c r="R67" i="30"/>
  <c r="R69" i="30" s="1"/>
  <c r="Q67" i="30"/>
  <c r="Q69" i="30" s="1"/>
  <c r="P67" i="30"/>
  <c r="O67" i="30"/>
  <c r="O69" i="30" s="1"/>
  <c r="N67" i="30"/>
  <c r="M67" i="30" s="1"/>
  <c r="M66" i="30"/>
  <c r="M65" i="30"/>
  <c r="M64" i="30"/>
  <c r="M63" i="30"/>
  <c r="M61" i="30"/>
  <c r="S60" i="30"/>
  <c r="S62" i="30" s="1"/>
  <c r="R60" i="30"/>
  <c r="R62" i="30" s="1"/>
  <c r="Q60" i="30"/>
  <c r="Q62" i="30" s="1"/>
  <c r="P60" i="30"/>
  <c r="P62" i="30" s="1"/>
  <c r="O60" i="30"/>
  <c r="O62" i="30" s="1"/>
  <c r="N60" i="30"/>
  <c r="M59" i="30"/>
  <c r="M58" i="30"/>
  <c r="M57" i="30"/>
  <c r="M56" i="30"/>
  <c r="M55" i="30"/>
  <c r="M54" i="30"/>
  <c r="M53" i="30"/>
  <c r="M52" i="30"/>
  <c r="M51" i="30"/>
  <c r="M50" i="30"/>
  <c r="M48" i="30"/>
  <c r="S47" i="30"/>
  <c r="S49" i="30" s="1"/>
  <c r="R47" i="30"/>
  <c r="R49" i="30" s="1"/>
  <c r="Q47" i="30"/>
  <c r="Q49" i="30" s="1"/>
  <c r="P47" i="30"/>
  <c r="P49" i="30" s="1"/>
  <c r="O47" i="30"/>
  <c r="N47" i="30"/>
  <c r="N49" i="30" s="1"/>
  <c r="M46" i="30"/>
  <c r="M45" i="30"/>
  <c r="M44" i="30"/>
  <c r="M43" i="30"/>
  <c r="M42" i="30"/>
  <c r="M40" i="30"/>
  <c r="S39" i="30"/>
  <c r="R39" i="30"/>
  <c r="Q39" i="30"/>
  <c r="P39" i="30"/>
  <c r="P41" i="30" s="1"/>
  <c r="O39" i="30"/>
  <c r="O41" i="30" s="1"/>
  <c r="N39" i="30"/>
  <c r="M37" i="30"/>
  <c r="M35" i="30"/>
  <c r="M34" i="30"/>
  <c r="M33" i="30"/>
  <c r="M32" i="30"/>
  <c r="M31" i="30"/>
  <c r="M30" i="30"/>
  <c r="M29" i="30"/>
  <c r="M28" i="30"/>
  <c r="M27" i="30"/>
  <c r="M26" i="30"/>
  <c r="N25" i="30"/>
  <c r="M24" i="30"/>
  <c r="S23" i="30"/>
  <c r="S25" i="30" s="1"/>
  <c r="R23" i="30"/>
  <c r="R25" i="30" s="1"/>
  <c r="Q23" i="30"/>
  <c r="Q25" i="30" s="1"/>
  <c r="P23" i="30"/>
  <c r="P25" i="30" s="1"/>
  <c r="O23" i="30"/>
  <c r="N23" i="30"/>
  <c r="M22" i="30"/>
  <c r="M21" i="30"/>
  <c r="M20" i="30"/>
  <c r="M19" i="30"/>
  <c r="M18" i="30"/>
  <c r="M17" i="30"/>
  <c r="M16" i="30"/>
  <c r="M15" i="30"/>
  <c r="M14" i="30"/>
  <c r="M13" i="30"/>
  <c r="P11" i="30"/>
  <c r="M11" i="30" s="1"/>
  <c r="S10" i="30"/>
  <c r="S12" i="30" s="1"/>
  <c r="R10" i="30"/>
  <c r="R12" i="30" s="1"/>
  <c r="Q10" i="30"/>
  <c r="Q12" i="30" s="1"/>
  <c r="P10" i="30"/>
  <c r="O10" i="30"/>
  <c r="O12" i="30" s="1"/>
  <c r="N10" i="30"/>
  <c r="P5" i="30"/>
  <c r="O5" i="30"/>
  <c r="M5" i="30" s="1"/>
  <c r="M199" i="30" l="1"/>
  <c r="Q212" i="30"/>
  <c r="Q214" i="30" s="1"/>
  <c r="N144" i="30"/>
  <c r="R252" i="30"/>
  <c r="S177" i="30"/>
  <c r="S36" i="30"/>
  <c r="N36" i="30"/>
  <c r="N38" i="30" s="1"/>
  <c r="O144" i="30"/>
  <c r="O146" i="30" s="1"/>
  <c r="M76" i="30"/>
  <c r="Q144" i="30"/>
  <c r="Q146" i="30" s="1"/>
  <c r="M231" i="30"/>
  <c r="S7" i="30"/>
  <c r="S9" i="30" s="1"/>
  <c r="P12" i="30"/>
  <c r="M47" i="30"/>
  <c r="M108" i="30"/>
  <c r="M124" i="30"/>
  <c r="N176" i="30"/>
  <c r="Q201" i="30"/>
  <c r="M201" i="30" s="1"/>
  <c r="M261" i="30"/>
  <c r="M282" i="30"/>
  <c r="M39" i="30"/>
  <c r="M147" i="30"/>
  <c r="O177" i="30"/>
  <c r="M191" i="30"/>
  <c r="M222" i="30"/>
  <c r="R212" i="30"/>
  <c r="R214" i="30" s="1"/>
  <c r="R240" i="30"/>
  <c r="M60" i="30"/>
  <c r="N62" i="30"/>
  <c r="M62" i="30" s="1"/>
  <c r="M88" i="30"/>
  <c r="M99" i="30"/>
  <c r="M117" i="30"/>
  <c r="P144" i="30"/>
  <c r="P146" i="30" s="1"/>
  <c r="N154" i="30"/>
  <c r="M158" i="30"/>
  <c r="M171" i="30"/>
  <c r="Q177" i="30"/>
  <c r="S235" i="30"/>
  <c r="S237" i="30" s="1"/>
  <c r="M256" i="30"/>
  <c r="M23" i="30"/>
  <c r="Q36" i="30"/>
  <c r="M101" i="30"/>
  <c r="P114" i="30"/>
  <c r="P116" i="30" s="1"/>
  <c r="R176" i="30"/>
  <c r="M183" i="30"/>
  <c r="M215" i="30"/>
  <c r="P8" i="30"/>
  <c r="M8" i="30" s="1"/>
  <c r="R36" i="30"/>
  <c r="R38" i="30" s="1"/>
  <c r="Q114" i="30"/>
  <c r="Q116" i="30" s="1"/>
  <c r="M131" i="30"/>
  <c r="M138" i="30"/>
  <c r="R144" i="30"/>
  <c r="R146" i="30" s="1"/>
  <c r="M187" i="30"/>
  <c r="M195" i="30"/>
  <c r="M206" i="30"/>
  <c r="O212" i="30"/>
  <c r="O214" i="30" s="1"/>
  <c r="M238" i="30"/>
  <c r="M251" i="30"/>
  <c r="M268" i="30"/>
  <c r="S144" i="30"/>
  <c r="S146" i="30" s="1"/>
  <c r="P176" i="30"/>
  <c r="S208" i="30"/>
  <c r="P212" i="30"/>
  <c r="P214" i="30" s="1"/>
  <c r="M226" i="30"/>
  <c r="M240" i="30"/>
  <c r="M270" i="30"/>
  <c r="M10" i="30"/>
  <c r="R114" i="30"/>
  <c r="R116" i="30" s="1"/>
  <c r="M164" i="30"/>
  <c r="R181" i="30"/>
  <c r="M189" i="30"/>
  <c r="M250" i="30"/>
  <c r="M280" i="30"/>
  <c r="M173" i="30"/>
  <c r="N178" i="30"/>
  <c r="M197" i="30"/>
  <c r="M224" i="30"/>
  <c r="Q38" i="30"/>
  <c r="S38" i="30"/>
  <c r="M84" i="30"/>
  <c r="M133" i="30"/>
  <c r="M96" i="30"/>
  <c r="N146" i="30"/>
  <c r="M258" i="30"/>
  <c r="N41" i="30"/>
  <c r="M82" i="30"/>
  <c r="M94" i="30"/>
  <c r="M106" i="30"/>
  <c r="O176" i="30"/>
  <c r="P36" i="30"/>
  <c r="Q41" i="30"/>
  <c r="N78" i="30"/>
  <c r="M78" i="30" s="1"/>
  <c r="N90" i="30"/>
  <c r="M90" i="30" s="1"/>
  <c r="N126" i="30"/>
  <c r="M126" i="30" s="1"/>
  <c r="O149" i="30"/>
  <c r="P160" i="30"/>
  <c r="N181" i="30"/>
  <c r="N193" i="30"/>
  <c r="M193" i="30" s="1"/>
  <c r="N217" i="30"/>
  <c r="O228" i="30"/>
  <c r="N235" i="30"/>
  <c r="N263" i="30"/>
  <c r="M263" i="30" s="1"/>
  <c r="N275" i="30"/>
  <c r="M275" i="30" s="1"/>
  <c r="N287" i="30"/>
  <c r="M287" i="30" s="1"/>
  <c r="R41" i="30"/>
  <c r="P149" i="30"/>
  <c r="S176" i="30"/>
  <c r="S178" i="30" s="1"/>
  <c r="O181" i="30"/>
  <c r="N212" i="30"/>
  <c r="O217" i="30"/>
  <c r="O235" i="30"/>
  <c r="O237" i="30" s="1"/>
  <c r="N252" i="30"/>
  <c r="M252" i="30" s="1"/>
  <c r="O36" i="30"/>
  <c r="Q176" i="30"/>
  <c r="Q178" i="30" s="1"/>
  <c r="S41" i="30"/>
  <c r="Q149" i="30"/>
  <c r="P217" i="30"/>
  <c r="P235" i="30"/>
  <c r="P237" i="30" s="1"/>
  <c r="N7" i="30"/>
  <c r="N69" i="30"/>
  <c r="M69" i="30" s="1"/>
  <c r="O140" i="30"/>
  <c r="M140" i="30" s="1"/>
  <c r="R149" i="30"/>
  <c r="S160" i="30"/>
  <c r="M160" i="30" s="1"/>
  <c r="M179" i="30"/>
  <c r="Q181" i="30"/>
  <c r="N208" i="30"/>
  <c r="M208" i="30" s="1"/>
  <c r="Q217" i="30"/>
  <c r="R228" i="30"/>
  <c r="Q235" i="30"/>
  <c r="Q237" i="30" s="1"/>
  <c r="O7" i="30"/>
  <c r="O9" i="30" s="1"/>
  <c r="N12" i="30"/>
  <c r="M12" i="30" s="1"/>
  <c r="P177" i="30"/>
  <c r="R235" i="30"/>
  <c r="R237" i="30" s="1"/>
  <c r="P7" i="30"/>
  <c r="Q7" i="30"/>
  <c r="Q9" i="30" s="1"/>
  <c r="O25" i="30"/>
  <c r="M25" i="30" s="1"/>
  <c r="O49" i="30"/>
  <c r="N114" i="30"/>
  <c r="O119" i="30"/>
  <c r="P154" i="30"/>
  <c r="M154" i="30" s="1"/>
  <c r="P166" i="30"/>
  <c r="M166" i="30" s="1"/>
  <c r="R177" i="30"/>
  <c r="P185" i="30"/>
  <c r="M185" i="30" s="1"/>
  <c r="P197" i="30"/>
  <c r="P233" i="30"/>
  <c r="M233" i="30" s="1"/>
  <c r="R7" i="30"/>
  <c r="R9" i="30" s="1"/>
  <c r="O114" i="30"/>
  <c r="O116" i="30" s="1"/>
  <c r="P119" i="30"/>
  <c r="O178" i="30" l="1"/>
  <c r="M178" i="30" s="1"/>
  <c r="M228" i="30"/>
  <c r="P9" i="30"/>
  <c r="M181" i="30"/>
  <c r="M177" i="30"/>
  <c r="M144" i="30"/>
  <c r="R178" i="30"/>
  <c r="M146" i="30"/>
  <c r="P178" i="30"/>
  <c r="M119" i="30"/>
  <c r="M217" i="30"/>
  <c r="O38" i="30"/>
  <c r="O4" i="30"/>
  <c r="O6" i="30" s="1"/>
  <c r="T49" i="30" s="1"/>
  <c r="U49" i="30" s="1"/>
  <c r="N237" i="30"/>
  <c r="M237" i="30" s="1"/>
  <c r="M235" i="30"/>
  <c r="M212" i="30"/>
  <c r="N214" i="30"/>
  <c r="M214" i="30" s="1"/>
  <c r="M41" i="30"/>
  <c r="Q4" i="30"/>
  <c r="Q6" i="30" s="1"/>
  <c r="M36" i="30"/>
  <c r="M7" i="30"/>
  <c r="N9" i="30"/>
  <c r="M9" i="30" s="1"/>
  <c r="M149" i="30"/>
  <c r="M49" i="30"/>
  <c r="S4" i="30"/>
  <c r="S6" i="30" s="1"/>
  <c r="R4" i="30"/>
  <c r="R6" i="30" s="1"/>
  <c r="M176" i="30"/>
  <c r="N4" i="30"/>
  <c r="M114" i="30"/>
  <c r="N116" i="30"/>
  <c r="M116" i="30" s="1"/>
  <c r="P38" i="30"/>
  <c r="P4" i="30"/>
  <c r="P6" i="30" s="1"/>
  <c r="N6" i="30" l="1"/>
  <c r="M6" i="30" s="1"/>
  <c r="M4" i="30"/>
  <c r="M3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GESTIONSP 02</author>
  </authors>
  <commentList>
    <comment ref="AD7" authorId="0" shapeId="0" xr:uid="{8B5B0902-4C41-4881-9760-1727B2D9466F}">
      <text>
        <r>
          <rPr>
            <b/>
            <sz val="11"/>
            <color indexed="81"/>
            <rFont val="Tahoma"/>
            <family val="2"/>
          </rPr>
          <t>según las formulas del formuto parece que se realizara una programacion de recursos trimestral y en esta parte se va consolidadndo.  No entiendo</t>
        </r>
        <r>
          <rPr>
            <sz val="9"/>
            <color indexed="81"/>
            <rFont val="Tahoma"/>
            <family val="2"/>
          </rPr>
          <t xml:space="preserve">
</t>
        </r>
      </text>
    </comment>
    <comment ref="K90" authorId="0" shapeId="0" xr:uid="{DE631F21-9CAC-4B7D-B3D2-CB31FC6D009B}">
      <text>
        <r>
          <rPr>
            <b/>
            <sz val="9"/>
            <color indexed="81"/>
            <rFont val="Tahoma"/>
            <family val="2"/>
          </rPr>
          <t>No sabria como  realizar esta programacion</t>
        </r>
      </text>
    </comment>
    <comment ref="K554" authorId="0" shapeId="0" xr:uid="{9AC05781-D261-4F12-BDC8-4380602E68F0}">
      <text>
        <r>
          <rPr>
            <b/>
            <sz val="9"/>
            <color indexed="81"/>
            <rFont val="Tahoma"/>
            <family val="2"/>
          </rPr>
          <t>En esta meta coloque lo de medicamentos y laboratorio. No cuadra con las metas de los formatos PAS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MENESES</author>
  </authors>
  <commentList>
    <comment ref="AJ26" authorId="0" shapeId="0" xr:uid="{2F59FB96-C494-47B9-BDD3-D1B70E086D0C}">
      <text>
        <r>
          <rPr>
            <b/>
            <sz val="9"/>
            <color indexed="81"/>
            <rFont val="Tahoma"/>
            <family val="2"/>
          </rPr>
          <t>MARTHA MENESES:</t>
        </r>
        <r>
          <rPr>
            <sz val="9"/>
            <color indexed="81"/>
            <rFont val="Tahoma"/>
            <family val="2"/>
          </rPr>
          <t xml:space="preserve">
colocar el valor de Santander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X11" authorId="0" shapeId="0" xr:uid="{709E05F5-650D-44BB-8762-4D5BC8D6BFCF}">
      <text>
        <r>
          <rPr>
            <b/>
            <sz val="9"/>
            <color indexed="81"/>
            <rFont val="Tahoma"/>
            <family val="2"/>
          </rPr>
          <t>USER:</t>
        </r>
        <r>
          <rPr>
            <sz val="9"/>
            <color indexed="81"/>
            <rFont val="Tahoma"/>
            <family val="2"/>
          </rPr>
          <t xml:space="preserve">
revisar cronograma conjunto con faro catatumbo</t>
        </r>
      </text>
    </comment>
  </commentList>
</comments>
</file>

<file path=xl/sharedStrings.xml><?xml version="1.0" encoding="utf-8"?>
<sst xmlns="http://schemas.openxmlformats.org/spreadsheetml/2006/main" count="25706" uniqueCount="7896">
  <si>
    <t>DEPARTAMENTO NORTE DE SANTANDER</t>
  </si>
  <si>
    <t>NOMBRE DE LA DEPENDENCIA</t>
  </si>
  <si>
    <t>ÁREA / OFICINA RESPONSABLE</t>
  </si>
  <si>
    <t>PROGRAMA</t>
  </si>
  <si>
    <t>ACCIÓN / ACTIVIDAD</t>
  </si>
  <si>
    <t>PRODUCTO / ENTREGABLE</t>
  </si>
  <si>
    <t>FECHA PROGRAMADA</t>
  </si>
  <si>
    <t>FECHA DE EJECUCIÓN</t>
  </si>
  <si>
    <t>VALOR TOTAL</t>
  </si>
  <si>
    <t>DEPARTAMENTO</t>
  </si>
  <si>
    <t>OTROS</t>
  </si>
  <si>
    <t>VALOR PARCIAL</t>
  </si>
  <si>
    <t>INICIA</t>
  </si>
  <si>
    <t>FINALIZA</t>
  </si>
  <si>
    <t>R PROPIOS</t>
  </si>
  <si>
    <t>REGALÍAS</t>
  </si>
  <si>
    <t>CRÉDITO</t>
  </si>
  <si>
    <t>SGP</t>
  </si>
  <si>
    <t>Porcentaje de avance en gestión para la construcción y/o adecuación de terminales de transporte aéreo y/o terrestre</t>
  </si>
  <si>
    <t>4.5</t>
  </si>
  <si>
    <t>1. Bienestar Social</t>
  </si>
  <si>
    <t>1.1 Más Oportunidades para la Educación</t>
  </si>
  <si>
    <t>1,1,1 Educación inicial: Más oportunidades para crecer y aprender</t>
  </si>
  <si>
    <t>1.1.1</t>
  </si>
  <si>
    <t>1.1.1.1</t>
  </si>
  <si>
    <t>1.1.1.1 Transiciones integrales</t>
  </si>
  <si>
    <t>EDUCACIÓN</t>
  </si>
  <si>
    <t>Estrategia conjunta de transiciones integrales implementada en el marco de la MIAFF</t>
  </si>
  <si>
    <t>% de establecimientos educativos realizando escuelas de padres con temáticas de primera infancia</t>
  </si>
  <si>
    <t>1.1.1.2</t>
  </si>
  <si>
    <t>1.1.1.2 Sistemas de Información para la Primera Infancia</t>
  </si>
  <si>
    <t>% de los prestadores de servicios de primera infancia privados registrados en el Sistema de Información para la Primera Infancia SIPI</t>
  </si>
  <si>
    <t>1.1.1.3</t>
  </si>
  <si>
    <t>1.1.1.3 Asistencia técnica, vigilancia y control para el cumplimiento de estándares</t>
  </si>
  <si>
    <t>1.1.1.4</t>
  </si>
  <si>
    <t>1.1.1.4 Calidad en la educación inicial y preescolar</t>
  </si>
  <si>
    <t>% de establecimientos educativos de los municipios PDET con procesos de fortalecimiento y acompañamiento pedagógico (incluye dotación)</t>
  </si>
  <si>
    <t>% Sistema de medición de la calidad en el educación inicial implementado</t>
  </si>
  <si>
    <t xml:space="preserve"> 1,1,2 Nadie se queda sin estudiar: Acogida bienestar y Permanencia</t>
  </si>
  <si>
    <t>1.1.2</t>
  </si>
  <si>
    <t>1.1.2.1</t>
  </si>
  <si>
    <t>1.1.2.1 Ambientes de aprendizaje</t>
  </si>
  <si>
    <t>Plan departamental de infraestructura educativa del Departamento formulado y en implementación</t>
  </si>
  <si>
    <t>Megacolegios construidos</t>
  </si>
  <si>
    <t>Establecimientos educativos dotados con materiales e instrumentos de enseñanza y aprendizaje (mobiliario, tableros, menaje de restaurante escolar, material didáctico, pedagógico, lúdico, etc.)</t>
  </si>
  <si>
    <t>Establecimientos educativos de los municipios PDET dotados con materiales e instrumentos de enseñanza y aprendizaje (mobiliario, tableros, menaje de restaurante escolar, material didáctico, pedagógico, lúdico, etc.)</t>
  </si>
  <si>
    <t>1.1.2.2</t>
  </si>
  <si>
    <t xml:space="preserve">1.1.2.2 Acceso Seguro y Bienestar </t>
  </si>
  <si>
    <t>Estudiantes por año beneficiados en internado escolar</t>
  </si>
  <si>
    <t>Estudiantes por año beneficiados en los Hogares Juveniles Campesinos</t>
  </si>
  <si>
    <t>1.1.2.3</t>
  </si>
  <si>
    <t>1.1.2.3 Acogida</t>
  </si>
  <si>
    <t>Estrategia de matrícula implementada (Primera Infancia)</t>
  </si>
  <si>
    <t>Estrategia de búsqueda activa de niños y niñas por fuera del sistema escolar implementada</t>
  </si>
  <si>
    <t>Campaña de bienvenida a las familias implementada (Primera Infancia)</t>
  </si>
  <si>
    <t>1.1.2.4</t>
  </si>
  <si>
    <t>1.1.2.4 Estrategias de inclusión y atención a la diversidad</t>
  </si>
  <si>
    <t>Niños, niñas, adolescentes y jóvenes víctimas, desplazados, desmovilizados, etc. atendidos</t>
  </si>
  <si>
    <t>Niños, niñas, adolescentes y jóvenes con discapacidad y talentos excepcionales beneficiados anualmente con programas de educación inclusiva</t>
  </si>
  <si>
    <t>Jóvenes y adultos atendidos anualmente por modelos educativos flexibles</t>
  </si>
  <si>
    <t>Niños, niñas y jóvenes de grupos étnicos atendidos cada año en modelos de educación tradicional y modelos flexibles pertinentes.</t>
  </si>
  <si>
    <t>% de adolescentes y jóvenes que se encuentran privados de la libertad, atendidos en el marco del Sistema de Responsabilidad Penal para Adolescentes en los niveles de educación básica primaria y secundaria.</t>
  </si>
  <si>
    <t>% de niños, niñas, adolescentes y jóvenes migrantes atendidos</t>
  </si>
  <si>
    <t>1,1,3 Educar con calidad con más oportunidades para transformar vidas</t>
  </si>
  <si>
    <t>1.1.3</t>
  </si>
  <si>
    <t>1.1.3.1</t>
  </si>
  <si>
    <t>Escuelas normales superiores fortalecidas para incidir en la formación inicial de los docentes</t>
  </si>
  <si>
    <t>Docentes formados en procesos de emprendimiento e innovación</t>
  </si>
  <si>
    <t>Docentes apoyados con Becas para formación posgradual</t>
  </si>
  <si>
    <t>1.1.3.2</t>
  </si>
  <si>
    <t>1.1.3.2 Orientación Curricular</t>
  </si>
  <si>
    <t>% de establecimientos educativos con PEI y PEC fortalecidos</t>
  </si>
  <si>
    <t>% de establecimientos educativos implementando normas técnicas curriculares actualizadas</t>
  </si>
  <si>
    <t>1.1.3.3</t>
  </si>
  <si>
    <t>1.1.3.3 Fortalecimiento de aprendizajes</t>
  </si>
  <si>
    <t>% municipios no certificados con establecimientos educativos que desarrollan procesos de investigación escolar</t>
  </si>
  <si>
    <t>Establecimientos educativos con servicio de conectividad</t>
  </si>
  <si>
    <t>Redes de maestros o comunidades de aprendizaje para el intercambio pedagógico implementadas (Centro de actualización del saber escolar)</t>
  </si>
  <si>
    <t>Establecimientos educativos implementando el Plan Nacional de Lectura y Escritura</t>
  </si>
  <si>
    <t xml:space="preserve">Establecimientos educativos implementando Programa departamental de bilingüismo </t>
  </si>
  <si>
    <t>1.1.3.4</t>
  </si>
  <si>
    <t>1.1.3.4 Valoración del desarrollo y evaluación de los aprendizajes</t>
  </si>
  <si>
    <t>Establecimientos educativos acompañados en los programas de "Todos a Aprender", y "Supérate con el Saber"</t>
  </si>
  <si>
    <t>% de establecimientos educativos acompañados para mejorar los resultados de las pruebas Saber</t>
  </si>
  <si>
    <t>% de establecimientos educativos implementando pautas, pruebas de suficiencia y nivelación de niños, niñas y adolescentes migrantes</t>
  </si>
  <si>
    <t>1.1.3.5</t>
  </si>
  <si>
    <t>1.1.3.5 Entornos escolares para la vida, la convivencia y la ciudadanía (Desarrollo de competencias socioemocionales y ciudadanas)</t>
  </si>
  <si>
    <t>% de los comités de convivencia escolar fortalecidos</t>
  </si>
  <si>
    <t>% de establecimientos educativos orientados en el Sistema de Información Unificado de Convivencia Escolar-SIUCE</t>
  </si>
  <si>
    <t>% de establecimientos educativos apoyando iniciativas de participación de niñas, niños y adolescentes (encuentros de personeros y contralores estudiantiles)</t>
  </si>
  <si>
    <t>% de los establecimientos educativos con escuelas de padres fortalecidas mediante el acompañamiento de la Secretaría de Educación</t>
  </si>
  <si>
    <t>1.1.3.6</t>
  </si>
  <si>
    <t>1.1.3.6 Gestión para los establecimientos educativos</t>
  </si>
  <si>
    <t>% de establecimientos educativos con directivos docentes formados en Gestión escolar y liderazgo educativo</t>
  </si>
  <si>
    <t>% de los consejos directivos de los establecimientos educativos fortalecidos</t>
  </si>
  <si>
    <t>Establecimientos educativos implementando el sistema de seguimiento a egresados</t>
  </si>
  <si>
    <t>1.1.3.7</t>
  </si>
  <si>
    <t>1.1.3.7 Implementación de la Jornada Única</t>
  </si>
  <si>
    <t>Programa de jornada única implementado</t>
  </si>
  <si>
    <t>1.1.3.8</t>
  </si>
  <si>
    <t>1.1.3.8 Educación Rural integral</t>
  </si>
  <si>
    <t>Establecimientos educativos implementando proyectos Pedagógicos productivos (tales como las huertas escolares)</t>
  </si>
  <si>
    <t>1.1.3.9</t>
  </si>
  <si>
    <t xml:space="preserve">1.1.3.9 Fortalecimiento de la Media </t>
  </si>
  <si>
    <t>Establecimientos educativos implementando Ciclos propedéuticos y orientación socio ocupacional.</t>
  </si>
  <si>
    <t>Estrategia de orientación socioemocional y sociocupacional implementada</t>
  </si>
  <si>
    <t>Establecimientos educativos implementando la estrategia Universidad en el aula para el fortalecimiento de la oferta de la educación media técnica a bachilleres</t>
  </si>
  <si>
    <t>Establecimientos educativos apoyados con procesos fortalecimiento de la media y tránsito a la educación terciaria</t>
  </si>
  <si>
    <t>1,1,4 Educación superior con calidad para reducir brechas e inequidades</t>
  </si>
  <si>
    <t>1.1.4</t>
  </si>
  <si>
    <t>1.1.4.1</t>
  </si>
  <si>
    <t>1.1.4.1 Más y mejores oportunidades de acceso a la educación superior</t>
  </si>
  <si>
    <t>Estrategia de facilidad de acceso (para los estudiantes nortesantandereanos) a las instituciones de educación superior oficiales de la región implementada</t>
  </si>
  <si>
    <t>Estrategia de Universidad del Catatumbo implementada</t>
  </si>
  <si>
    <t>Ciudadela universitaria de Atalaya creada</t>
  </si>
  <si>
    <t>Municipios con nuevas sedes universitarias implementadas</t>
  </si>
  <si>
    <t>Estrategia de acompañamiento en la gestión de la creación de instituciones de educación superior para las comunidades étnicas</t>
  </si>
  <si>
    <t>1.1.4.2</t>
  </si>
  <si>
    <t>1.1.4.2 Fortalecimiento de la formación técnica y tecnológica de acuerdo con la demanda del sector productivo de la región</t>
  </si>
  <si>
    <t>Municipios beneficiados con oferta de formación técnica y tecnológica en articulación con el Servicio Nacional de Aprendizaje (SENA), e Instituciones de Educación Superior</t>
  </si>
  <si>
    <t>1.1.4.3</t>
  </si>
  <si>
    <t>1.1.4.3 La investigación y calidad como motor de desarrollo</t>
  </si>
  <si>
    <t>Procesos de investigación científica en Instituciones de Educación Superior</t>
  </si>
  <si>
    <t>Procesos de investigación científica en la ruralidad en articulación con las instituciones técnicas y tecnológicas</t>
  </si>
  <si>
    <t>1,1,5 Fortalecimiento institucional y corresponsabilidad de todos los actores</t>
  </si>
  <si>
    <t>1.1.5</t>
  </si>
  <si>
    <t>1.1.5.1</t>
  </si>
  <si>
    <t>1.1.5.1 Sistemas de información y modernización</t>
  </si>
  <si>
    <t>% de funcionarios comprometidos con el uso y apropiación de los Sistemas de Información</t>
  </si>
  <si>
    <t>% del hardware obsoleto renovado</t>
  </si>
  <si>
    <t>Red eléctrica y de datos optimizada</t>
  </si>
  <si>
    <t>Sistema de gestión de archivo de expedientes laborales digitalizado y adecuado</t>
  </si>
  <si>
    <t>Procesos certificados en calidad sostenidos con seguimiento de auditoría satisfactoria</t>
  </si>
  <si>
    <t>1.1.5.2</t>
  </si>
  <si>
    <t>1.1.5.2 Gestión para los establecimientos educativos</t>
  </si>
  <si>
    <t>% de establecimientos educativos oficiales con procesos de acompañamiento en gestión y control normativo</t>
  </si>
  <si>
    <t>Proceso de pago de nómina Docente, Directiva Docente y Administrativa optimizado</t>
  </si>
  <si>
    <t>% Instituciones educativas de ETDH con cumplimiento de las condiciones de calidad de los programas registrados y de sus indicadores</t>
  </si>
  <si>
    <t>1.1.5.3</t>
  </si>
  <si>
    <t xml:space="preserve">1.1.5.3 Bienestar </t>
  </si>
  <si>
    <t>% de la nómina docente y Directiva Docente beneficiados con los procesos de Bienestar (recreación, cultura y deporte; atención psicosocial; asistencia técnica, comunicaciones)</t>
  </si>
  <si>
    <t>% de la nómina administrativa beneficiada con los procesos de Bienestar (recreación, cultura y deporte; atención psicosocial; asistencia técnica, comunicaciones)</t>
  </si>
  <si>
    <t>1,2,1 Salud Ambiental</t>
  </si>
  <si>
    <t>1.2.1</t>
  </si>
  <si>
    <t>1.2.1.1</t>
  </si>
  <si>
    <t>1.2.1.1 Hábitat saludables</t>
  </si>
  <si>
    <t>I.D.S.</t>
  </si>
  <si>
    <t>Municipios con vigilancia de la calidad del agua para consumo humano</t>
  </si>
  <si>
    <t>Municipios desarrollando estrategias de control para la prevención de la rabia transmitida por felinos y caninos.</t>
  </si>
  <si>
    <t>1.2.1.2</t>
  </si>
  <si>
    <t>1.2.1.2 Situaciones en salud relacionadas con condiciones ambientales</t>
  </si>
  <si>
    <t>1.2.2</t>
  </si>
  <si>
    <t>1.2.2.1</t>
  </si>
  <si>
    <t>1.2.2.1 Modos condiciones y estilos de vida saludables</t>
  </si>
  <si>
    <t>1.2.2.2</t>
  </si>
  <si>
    <t>1.2.2.2 Condiciones crónicas prevalentes</t>
  </si>
  <si>
    <t>1,2,3 Convivencia social y salud mental</t>
  </si>
  <si>
    <t>1.2.3</t>
  </si>
  <si>
    <t>1.2.3.1</t>
  </si>
  <si>
    <t>1.2.3.1 Promoción de la salud mental y la convivencia</t>
  </si>
  <si>
    <t>1.2.3.2</t>
  </si>
  <si>
    <t>1.2.3.2 Prevención y atención integral a problemas y trastornos mentales y a diferentes formas de violencia</t>
  </si>
  <si>
    <t>Contención tasa de incidencia de violencia intrafamiliar en 150 por 100,000 habitantes</t>
  </si>
  <si>
    <t>1,2,4 Seguridad alimentaria y nutricional</t>
  </si>
  <si>
    <t>1.2.4</t>
  </si>
  <si>
    <t>1.2.4.1</t>
  </si>
  <si>
    <t>1.2.4.1 Consumo y aprovechamiento biológico de alimentos</t>
  </si>
  <si>
    <t>0,4</t>
  </si>
  <si>
    <t>Contención de la prevalencia de desnutrición aguda en niños y niñas menores de 5 años en 0,4</t>
  </si>
  <si>
    <t>1.2.4.2</t>
  </si>
  <si>
    <t>1.2.4.2 Inocuidad y calidad de los alimentos</t>
  </si>
  <si>
    <t>1,2,5 Derechos sexuales y reproductivos y equidad de género</t>
  </si>
  <si>
    <t>1.2.5</t>
  </si>
  <si>
    <t>1.2.5.1</t>
  </si>
  <si>
    <t>1.2.5.1 Promoción de los derechos sexuales y reproductivos y equidad de género</t>
  </si>
  <si>
    <t>Contenida la Razón de Mortalidad Materna en 40,1 por 100.000 NV</t>
  </si>
  <si>
    <t>1.2.5.2</t>
  </si>
  <si>
    <t>1.2.5.2 Prevención y atención integral en salud sexual y reproductiva SSR desde un enfoque de derechos</t>
  </si>
  <si>
    <t>1,2,6 Vida saludable y enfermedades transmisibles</t>
  </si>
  <si>
    <t>1.2.6</t>
  </si>
  <si>
    <t>1.2.6.1</t>
  </si>
  <si>
    <t>1.2.6.1 Enfermedades emergentes, reemergentes y desatendidas</t>
  </si>
  <si>
    <t>Mantenida la discapacidad severa por enfermedad de Hansen (Lepra) entre los casos nuevos hasta llegar a una tasa de 5,3 por 1.000.000 de habitantes con discapacidad grado 2</t>
  </si>
  <si>
    <t>El Departamento mantiene la cobertura en los biológicos trazadores del programa ampliado de inmunizaciones.</t>
  </si>
  <si>
    <t>1.2.6.2</t>
  </si>
  <si>
    <t>1.2.6.2 Enfermedades inmunoprevenibles</t>
  </si>
  <si>
    <t>Municipios endémicos (Chagas) con interrupción de la transmisión de T. Cruzi por Rhodnius prolixus vector domiciliado</t>
  </si>
  <si>
    <t>1,2,7 Salud pública en emergencias y desastres</t>
  </si>
  <si>
    <t>1.2.7</t>
  </si>
  <si>
    <t>1.2.7.1</t>
  </si>
  <si>
    <t>1.2.7.1 Gestión integral de riesgos en emergencias y desastres</t>
  </si>
  <si>
    <t>1.2.7.2</t>
  </si>
  <si>
    <t>1.2.7.2 Respuesta en salud ante situaciones de urgencia, emergencias en salud y desastres</t>
  </si>
  <si>
    <t>1,2,8 Salud y ámbito laboral</t>
  </si>
  <si>
    <t>1.2.8</t>
  </si>
  <si>
    <t>1.2.8.1</t>
  </si>
  <si>
    <t>1.2.8.1 Seguridad y salud en el trabajo</t>
  </si>
  <si>
    <t>1.2.8.2</t>
  </si>
  <si>
    <t>1.2.8.2 Situaciones prevalentes de origen laboral</t>
  </si>
  <si>
    <t>1,2,9 Gestión diferencial de poblaciones vulnerables</t>
  </si>
  <si>
    <t>1.2.9</t>
  </si>
  <si>
    <t>1.2.9.1</t>
  </si>
  <si>
    <t>1.2.9.1 Desarrollo integral de las niñas, niños y adolescentes</t>
  </si>
  <si>
    <t>1.2.9.2</t>
  </si>
  <si>
    <t>1.2.9.2 Salud en poblaciones étnicas</t>
  </si>
  <si>
    <t>1.2.9.3</t>
  </si>
  <si>
    <t>1.2.9.3 Envejecimiento y vejez</t>
  </si>
  <si>
    <t>1.2.9.4</t>
  </si>
  <si>
    <t>1.2.9.4 Salud y género</t>
  </si>
  <si>
    <t>1.2.9.5</t>
  </si>
  <si>
    <t>1.2.9.5 Discapacidad</t>
  </si>
  <si>
    <t>1.2.9.6</t>
  </si>
  <si>
    <t>1.2.9.6 Víctimas del conflicto armado interno</t>
  </si>
  <si>
    <t xml:space="preserve">1,2,10 Fortalecimiento de la autoridad sanitaria para la gestión de la salud  </t>
  </si>
  <si>
    <t>1.2.10</t>
  </si>
  <si>
    <t>1.2.10.1</t>
  </si>
  <si>
    <t>1.2.10.1 Fortalecimiento de la autoridad sanitaria</t>
  </si>
  <si>
    <t>Municipios con monitoreo y seguimiento de los planes territoriales de salud.</t>
  </si>
  <si>
    <t>Incremento del índice de desempeño de la gestión del plan territorial de salud.</t>
  </si>
  <si>
    <t>Municipios con el sistema de vigilancia SIVIGILA actualizado y operando.</t>
  </si>
  <si>
    <t>1.3 Más Oportunidades para el Deporte y la Recreación.</t>
  </si>
  <si>
    <t xml:space="preserve">1,3,1. Deporte formativo y aprovechamiento del tiempo libre      </t>
  </si>
  <si>
    <t>1.3.1</t>
  </si>
  <si>
    <t>1.3.1.1</t>
  </si>
  <si>
    <t>1.3.1.1 Escuelas de formación deportiva</t>
  </si>
  <si>
    <t>Escuelas de Formación Deportiva Formalizadas</t>
  </si>
  <si>
    <t>INDENORTE</t>
  </si>
  <si>
    <t>Festival de escuelas “Los niños se la juegan por el medio ambiente” organizado y desarrollado</t>
  </si>
  <si>
    <t>1.3.1.2</t>
  </si>
  <si>
    <t>1.3.1.2 Juegos Supérate Intercolegiados</t>
  </si>
  <si>
    <t xml:space="preserve">1.3.2. Liderazgo deportivo, deporte asociado y alto rendimiento convencional y paranacional      </t>
  </si>
  <si>
    <t>1.3.2</t>
  </si>
  <si>
    <t>1.3.2.1</t>
  </si>
  <si>
    <t>1.3.2.1 Procesos del Sistema Nacional del Deporte</t>
  </si>
  <si>
    <t xml:space="preserve">Capacitaciones dirigidas al recurso humano que tiene a cargo el desarrollo del deporte asociado y alto rendimiento </t>
  </si>
  <si>
    <t>1.3.2.2</t>
  </si>
  <si>
    <t>1.3.2.2  Talento deportivo para el deporte asociado y de alto rendimiento</t>
  </si>
  <si>
    <t>Atletas de las diferentes disciplinas deportivas que conforman la reserva deportiva del Departamento apoyados</t>
  </si>
  <si>
    <t>1.3.2.3</t>
  </si>
  <si>
    <t>1.3.2.3  Fortalecimiento del deporte de alto rendimiento convencional y paranacional</t>
  </si>
  <si>
    <t>Participaciones anuales del deporte Convencional y Paranacional en campeonatos nacionales e internacionales</t>
  </si>
  <si>
    <t>Ligas del deporte convencional (24) y Paranacional (5) apoyadas para la preparación y participación de atletas en Juegos Nacionales 2023</t>
  </si>
  <si>
    <t>Eventos Deportivos Nacionales e Internacionales realizados en el Departamento</t>
  </si>
  <si>
    <t>Participación en los XXII Juegos Deportivos Nacionales y VI Paranacionales 2023</t>
  </si>
  <si>
    <t>1.3.2.4</t>
  </si>
  <si>
    <t>1.3.2.4 Incentivos al deporte de rendimiento y alto rendimiento convencional y paranacional</t>
  </si>
  <si>
    <t>Deportistas medallistas de Juegos Nacionales 2019 apoyados</t>
  </si>
  <si>
    <t xml:space="preserve">1.3.3. Deporte Social Comunitario, Actividad Física y Recreación      </t>
  </si>
  <si>
    <t>1.3.3</t>
  </si>
  <si>
    <t>1.3.3.1</t>
  </si>
  <si>
    <t>Carrera Atlética “Corriendo por el medio ambiente” organizada y desarrollada</t>
  </si>
  <si>
    <t>Torneo Departamental “Fútbol en Paz” organizado y desarrollado</t>
  </si>
  <si>
    <t>Evento de recreación con población migrante, connacionales, retornados y población receptora organizado y desarrollado</t>
  </si>
  <si>
    <t>Juegos Deportivos y Recreativos categoría abierta con inclusión social organizado y desarrollado</t>
  </si>
  <si>
    <t>1.3.3.2</t>
  </si>
  <si>
    <t>1.3.3.2  Capacitación en deporte social comunitario, actividad física y recreación</t>
  </si>
  <si>
    <t>Capacitaciones anuales sobre programas de Deporte Social comunitario, actividad física y recreación</t>
  </si>
  <si>
    <t>1,3,4. Infraestructura deportiva, recreativa y de ciencias aplicadas al deporte</t>
  </si>
  <si>
    <t>1.3.4</t>
  </si>
  <si>
    <t>1.3.4.1</t>
  </si>
  <si>
    <t>1.3.4.1  Mantenimiento, remodelación y equipamiento de escenarios deportivos y recreativos</t>
  </si>
  <si>
    <t xml:space="preserve">Censo de Escenarios Deportivos y Recreativos del Departamento actualizado a través de estrategias tic ́s (implementación de un Software) </t>
  </si>
  <si>
    <t>Construcción del Coliseo de Combate con zonas alternas para deportes de alto rendimiento que no cuentan con un escenario adecuado para sus entrenamientos</t>
  </si>
  <si>
    <t>Construcción y dotación de un gimnasio para la preparación y acondicionamiento físico de los deportistas convencionales y paranacionales</t>
  </si>
  <si>
    <t>Mantenimiento y equipamiento de la Unidad de Medicina Deportiva del Departamento</t>
  </si>
  <si>
    <t>1.4 Más Oportunidades para la Cultura</t>
  </si>
  <si>
    <t>1,4,1 Fortalecimiento y desarrollo del sistema departamental de cultura.</t>
  </si>
  <si>
    <t>1.4.1</t>
  </si>
  <si>
    <t>1.4.1.1</t>
  </si>
  <si>
    <t>1.4.1.1 Fortalecimiento, Adecuacion   y articulación de los actores institucionales del sistema de cultura de Norte de Santander</t>
  </si>
  <si>
    <t>Consejos municipales de cultura asesorados</t>
  </si>
  <si>
    <t>CULTURA</t>
  </si>
  <si>
    <t>Implementación, seguimiento y evaluación del Plan Decenal de Cultura y de las Artes (Anualmente)</t>
  </si>
  <si>
    <t>1.4.1.2</t>
  </si>
  <si>
    <t>1.4.1.2 Fortalecimiento del subsistema de información cultural departamental.</t>
  </si>
  <si>
    <t>Registros de información de agentes, entidades y eventos validados en SIDIC</t>
  </si>
  <si>
    <t>Usuarios activos por año en el sistema de información cultural departamental</t>
  </si>
  <si>
    <t>Adecuaciones para el fortalecimiento y actualización de la Infraestructura técnica y tecnológica del nodo central del subsistema de información dotada y mantenida (1 por año)</t>
  </si>
  <si>
    <t>1.4.1.3</t>
  </si>
  <si>
    <t>1.4.1.3 Apoyo para el manteamiento, adecuación y dotación de infraestructura y equipamiento para los servicios culturales en el departamento Apoyo para el manteamiento, adecuación y dotación de infraestructura y equipamiento para los servicios culturales en el departamento</t>
  </si>
  <si>
    <t>Asignación de los recursos del programa de beneficios de la seguridad social a creadores y gestores culturales según lo establezca la reglamentación de la estampilla Procultura</t>
  </si>
  <si>
    <t xml:space="preserve">1,4,2 Estímulos para los procesos de creación, circulación y gestión de procesos y productos artísticos y/o culturales  </t>
  </si>
  <si>
    <t>1.4.2</t>
  </si>
  <si>
    <t>1.4.2.1</t>
  </si>
  <si>
    <t>1.4.2.1  Estimulos a lanvestigación, creación, formación y producción de productos y/o proyectos artísticos y/o culturales</t>
  </si>
  <si>
    <t>Proyectos de investigación, creación, formación y producción de productos y/o proyectos artísticos y/o culturales (1 por año)</t>
  </si>
  <si>
    <t>Estímulos a la creación y formación cultural, dirigidos a la población con discapacidad (2 por año)</t>
  </si>
  <si>
    <t>1.4.2.2</t>
  </si>
  <si>
    <t>1.4.2.2 Formación de público en las diferentes áreas artísticas y culturales.</t>
  </si>
  <si>
    <t>Eventos de muestras artísticas y culturales para población en situación con discapacidad y talentos especiales. (2 por año)</t>
  </si>
  <si>
    <t>1.4.2.3</t>
  </si>
  <si>
    <t>1.4.2.3 Encuentro de cultura y las artes (circuitos culturales).</t>
  </si>
  <si>
    <t>Circuitos culturales en Norte de Santander apoyados (1 por año)</t>
  </si>
  <si>
    <t>Representaciones de procesos de formación de Norte de Santander apoyadas y participando en encuentros nacionales e internacionales de cultura y las artes (1 por año)</t>
  </si>
  <si>
    <t>Contenidos culturales que generen impacto en el sector cultura de Norte de Santander publicados. (3 por año)</t>
  </si>
  <si>
    <t>1.4.2.4</t>
  </si>
  <si>
    <t>1.4.2.4 Apoyo a la producción y circulación de contenidos culturales a través de los medios de comunicación y digitales.</t>
  </si>
  <si>
    <t>Revistas editadas, con información cultural realizadas (1 por año)</t>
  </si>
  <si>
    <t>Apoyos a la producción, reproducción y difusión de contenidos digitales en arte y cultura anualmente. (4 por año)</t>
  </si>
  <si>
    <t>Proyectos de investigación, creación, formación y producción de productos y/o proyectos artísticos y/o culturales. (1 por año)</t>
  </si>
  <si>
    <t>1,4,3 Fortalecimiento y fomento de los procesos de formación para la creación y gestión de la cultura</t>
  </si>
  <si>
    <t>1.4.3</t>
  </si>
  <si>
    <t>1.4.3.1</t>
  </si>
  <si>
    <t>1.4.3.1 Apoyo y fortalecimiento de los procesos de escuelas de formación en artes y cultura</t>
  </si>
  <si>
    <t>Red departamental de experiencias de formación artística y cultural implementada y operando anualmente</t>
  </si>
  <si>
    <t>1.4.3.2</t>
  </si>
  <si>
    <t>1.4.3.2  Fomento a la investigación, formulacion y dirección de proyectos para la gestion en arte y cultura</t>
  </si>
  <si>
    <t>1,4,4 Fomento y mejoramiento de los procesos de acceso a bienes y servicios culturales</t>
  </si>
  <si>
    <t>1.4.4</t>
  </si>
  <si>
    <t>1.4.4.1</t>
  </si>
  <si>
    <t>1.4.4.1  Fortalecimiento de los servicios bibliotecarios ofrecidos a través de la red departamental de bibliotecas</t>
  </si>
  <si>
    <t>Municipios con planes municipales de lectura implementados por año</t>
  </si>
  <si>
    <t>Municipios con promoción y animación de la lectura en niños y niñas de la infancia apoyados por año</t>
  </si>
  <si>
    <t>Programas de promoción y animación de la lectura desarrollados con población juvenil apoyados por año</t>
  </si>
  <si>
    <t>Municipios con promoción y animación de la lectura desarrollados con personas mayores apoyados por año</t>
  </si>
  <si>
    <t>1.4.4.2</t>
  </si>
  <si>
    <t>1.4.4.2  Fomento y atención de servicios culturales a  niños y niñas de la estrategia de cero a 5iempre, infancia, adolescencia, juventud, personas mayores , víctimas del conflicto armado, mujeres cabeza de hogar  y personas con discapacidad</t>
  </si>
  <si>
    <t>1,4,5 Protección, conservación, restauración y difusión de la diversidad, la memoria y el patrimonio</t>
  </si>
  <si>
    <t>1.4.5</t>
  </si>
  <si>
    <t>1.4.5.1</t>
  </si>
  <si>
    <t xml:space="preserve">1.4.5.1 Fortalecimiento del programa de vigias del patrimono en el departamento  </t>
  </si>
  <si>
    <t>1.4.5.2</t>
  </si>
  <si>
    <t>1.4.5.2 Recuperación, conservación y difusión del patrimonio cultural</t>
  </si>
  <si>
    <t>Mantenimientos y operación del bien Quinta Teresa y el auditorio de la Torre del Reloj (Eduardo Cote Lamus) en la ciudad de San José de Cúcuta. (1Por año)</t>
  </si>
  <si>
    <t>Mantenimientos anual del edifico Torre del reloj como bien de interés cultural nacional (1 por año)</t>
  </si>
  <si>
    <t>1.4.5.3</t>
  </si>
  <si>
    <t>1.4.5.3  Apoyo a la diversidad y el dialogo intercultural</t>
  </si>
  <si>
    <t>1.4.5.4</t>
  </si>
  <si>
    <t>1.4.5.4  Diseño e implementación de PEMP (Planes Especiales de Protección y Manejo de Bienes Culturales del departamento)</t>
  </si>
  <si>
    <t>1,4,6 Apoyo y fortalecimiento a la industria cultural y procesos de emprendimiento cultural e innovación</t>
  </si>
  <si>
    <t>1.4.6</t>
  </si>
  <si>
    <t>1.4.6.1</t>
  </si>
  <si>
    <t>1.4.6.1 Promoción de industrias culturales y de la política de emprendimiento de Norte de SantanderPromoción de industrias culturales y de la política de emprendimiento de Norte de Santander.</t>
  </si>
  <si>
    <t>1.4.6.2</t>
  </si>
  <si>
    <t>1.5 Más Oportunidades para la Inclusión Social (Grupos Indígenas, Afros, Rrom)</t>
  </si>
  <si>
    <t>1,5,1 Desarrollo Integral de los pueblos indígenas</t>
  </si>
  <si>
    <t>1.5.1</t>
  </si>
  <si>
    <t>1.5.1.1</t>
  </si>
  <si>
    <t>1.5.1.1 Fortalecimiento de la diversidad étnica en el Departamento</t>
  </si>
  <si>
    <t>SOCIAL</t>
  </si>
  <si>
    <t>Funcionarios públicos capacitados en atención a pueblos indígenas sobre sistemas propios.</t>
  </si>
  <si>
    <t xml:space="preserve">Jóvenes estudiantes de las comunidades indígenas con atención integral. </t>
  </si>
  <si>
    <t>1.5.1.2</t>
  </si>
  <si>
    <t>1.5.1.2 Conservar y mantener la Casa Comunitaria Indígena</t>
  </si>
  <si>
    <t>Personas de las comunidades indígenas beneficiadas con el servicio de hogar de paso</t>
  </si>
  <si>
    <t>1.5.1.3</t>
  </si>
  <si>
    <t>1.5.1.3 Educación Superior para la población indígena</t>
  </si>
  <si>
    <t xml:space="preserve">Jóvenes indígenas con becas de educación superior </t>
  </si>
  <si>
    <t>1.5.1.4</t>
  </si>
  <si>
    <t>1.5.1.4 Fortalecimiento de iniciativas productivas elaboradas por indígenas.</t>
  </si>
  <si>
    <t>1,5,2 Desarrollo Integral de los afrodescendientes</t>
  </si>
  <si>
    <t>1.5.2</t>
  </si>
  <si>
    <t>1.5.2.1</t>
  </si>
  <si>
    <t>1.5.2.1 Fortalecimiento organizativo y participación afrocolombiana</t>
  </si>
  <si>
    <t>Acompañamiento a la elección de la Comisión Consultiva Afrodescendiente</t>
  </si>
  <si>
    <t>Capacitaciones para la elección de los consejos comunitarios y organizaciones de comunidades Afrodescendientes</t>
  </si>
  <si>
    <t>1.5.2.2</t>
  </si>
  <si>
    <t xml:space="preserve">1.5.2.2 Fortalecimiento de las iniciativas productivas de la población afrocolombiana. </t>
  </si>
  <si>
    <t>Iniciativas productivas acompañadas en su formulación y puesta en marcha</t>
  </si>
  <si>
    <t>Ferias de exposición de productos elaborados por la comunidad afrocolombiana.</t>
  </si>
  <si>
    <t>1,5,3 Desarrollo Integral del pueblo Rrom</t>
  </si>
  <si>
    <t>1.5.3</t>
  </si>
  <si>
    <t>1.5.3.1</t>
  </si>
  <si>
    <t>1.5.3.1 Fortalecimiento organizacional de la población Rrom</t>
  </si>
  <si>
    <t>1.5.3.2</t>
  </si>
  <si>
    <t>1.5.3.2 Fortalecimiento de las iniciativas productivas de la población Rrom</t>
  </si>
  <si>
    <t>Iniciativas productivas de productos elaborados por gitanos con acompañamiento para su formulación y puesta en marcha</t>
  </si>
  <si>
    <t>Ferias de exposición de productos elaborados por Gitanos y muestra gastronómica realizadas.</t>
  </si>
  <si>
    <t>1.6 Más Oportunidades para la Niñez y la Adolescencia.</t>
  </si>
  <si>
    <t>1.6.1 Protección y atención a la primera infancia</t>
  </si>
  <si>
    <t>1.6.1</t>
  </si>
  <si>
    <t>1.6.1.1</t>
  </si>
  <si>
    <t>1.6.1.1 Atención integral a niños y niñas de 0 a 5 años sin discriminación alguna</t>
  </si>
  <si>
    <t xml:space="preserve">Diseño, elaboración, formulación e implementación de un programa de atención integral a la Primera Infancia </t>
  </si>
  <si>
    <t>1.6.1.2</t>
  </si>
  <si>
    <t>1.6.1.2 Atención pediátrica y quirúrgica especializada a niños, niñas y adolescentes.</t>
  </si>
  <si>
    <t xml:space="preserve">Niños, niñas y adolescentes valorados, para atención e intervención quirúrgica. </t>
  </si>
  <si>
    <t>1.6.1.3</t>
  </si>
  <si>
    <t>1.6.1.3 Entornos armoniosos y protectores que garanticen el desarrollo integral de niños, niñas y adolescentes felices y amados.</t>
  </si>
  <si>
    <t xml:space="preserve">Acompañamiento psicosocial para el fortalecimiento familiar, promover la garantía, protección, felicidad y desarrollo integral de los niños y niñas </t>
  </si>
  <si>
    <t>1.6.2 Protección y atención a la infancia</t>
  </si>
  <si>
    <t>1.6.2</t>
  </si>
  <si>
    <t>1.6.2.1</t>
  </si>
  <si>
    <t>1.6.2.1 Caracterización de niños, niñas y adolescentes.</t>
  </si>
  <si>
    <t>1.6.2.2</t>
  </si>
  <si>
    <t>1.6.2.2 Erradicación del trabajo infantil</t>
  </si>
  <si>
    <t>Eventos comunitarios y participativos para sensibilizar a empresarios, familias y comunidad en general de la no vinculación de en trabajo infantil</t>
  </si>
  <si>
    <t>1.6.2.3</t>
  </si>
  <si>
    <t>1.6.2.3 Promover la participación de niños, niñas y adolescentes en el diseño de programas, proyectos y planes del Departamento.</t>
  </si>
  <si>
    <t>Mesas de infancia, adolescencia y fortalecimiento familiar MIAF realizadas con la participación prioritaria de NNA</t>
  </si>
  <si>
    <t>1.6.3 Protección y atención a los adolescentes</t>
  </si>
  <si>
    <t>1.6.3</t>
  </si>
  <si>
    <t>1.6.3.1</t>
  </si>
  <si>
    <t>1.6.3.1 Fortalecimiento de la capacidad de respuesta institucional para la protección, atención y desarrollo integral de niños, niñas y adolescentes</t>
  </si>
  <si>
    <t xml:space="preserve">Encuentros departamentales de comisarios de familia con temáticas de formación y actualización de vulneración de derechos especialmente en NNA realizados </t>
  </si>
  <si>
    <t>1.6.3.2</t>
  </si>
  <si>
    <t xml:space="preserve">1.6.3.2 Prevención de vulneraciones en NNA </t>
  </si>
  <si>
    <t>Municipios con acompañamiento para promover y socializar las 2 estrategias de prevención de trata de NNA (ESCNNA) y el buen uso de las redes sociales</t>
  </si>
  <si>
    <t>Numero de NNA acompañados en su proceso de inscripción de Tarjeta de Identidad.</t>
  </si>
  <si>
    <t xml:space="preserve">Municipios acompañados para la promoción y socialización de las 2 estrategias de prevención de embarazo en adolescentes. </t>
  </si>
  <si>
    <t xml:space="preserve">Campañas para la prevención del consumo de sustancias psicoactivas en NNA. </t>
  </si>
  <si>
    <t>1.6.3.3</t>
  </si>
  <si>
    <t>1.6.3.3 Fortalecimiento integral en emprendimeinto a adolescentes</t>
  </si>
  <si>
    <t>Municipios acompañados para la formación en emprendimiento a adolescentes.</t>
  </si>
  <si>
    <t>1,7 Más Oportunidades para la Juventud</t>
  </si>
  <si>
    <t>1.7.1 Liderazgo juvenil</t>
  </si>
  <si>
    <t>1.7.1</t>
  </si>
  <si>
    <t>1.7.1.1</t>
  </si>
  <si>
    <t xml:space="preserve">1.7.1.1 Promoción y garantía de los derechos de los jóvenes </t>
  </si>
  <si>
    <t>Plan decenal de Juventud diseñado, socializado e implementado en los 40 municipios del Departamento.</t>
  </si>
  <si>
    <t xml:space="preserve">Encuentros Departamentales de Enlaces y/o Coordinadores de Juventud </t>
  </si>
  <si>
    <t xml:space="preserve">Celebración de la semana de la juventud. </t>
  </si>
  <si>
    <t>1.7.1.2</t>
  </si>
  <si>
    <t>1.7.1.2 Más jóvenes con acceso a bienes y servicios</t>
  </si>
  <si>
    <t xml:space="preserve">Becas de educación superior gestionadas para los jóvenes pertenecientes a los enlaces o coordinadores de juventud. </t>
  </si>
  <si>
    <t>1.7.2 Prevención, mitigación y protección de riesgos sociales</t>
  </si>
  <si>
    <t>1.7.2</t>
  </si>
  <si>
    <t>1.7.2.1</t>
  </si>
  <si>
    <t>1.7.2.1 Protección juvenil a traves de la formación para prevención de riesgos sociales</t>
  </si>
  <si>
    <t>Municipios acompañados para la formación en manualidades, bisutería, artesanía y decoración</t>
  </si>
  <si>
    <t>Jóvenes capacitados en educación ambiental y cambio climático.</t>
  </si>
  <si>
    <t>1,7,3 Emprendimiento empresarial en los jóvenes</t>
  </si>
  <si>
    <t>1.7.3</t>
  </si>
  <si>
    <t>1.7.3.1</t>
  </si>
  <si>
    <t>1.7.3.1 Emprendimiento Juvenil</t>
  </si>
  <si>
    <t>Municipios acompañados para promocionar y acompañar una estrategia de difusión de la Ley 1780 o PROJOVEN, que promueve el empleo y el emprendimiento juvenil.</t>
  </si>
  <si>
    <t>Municipios acompañados para la gestión de un fondo de emprendimiento Juvenil.</t>
  </si>
  <si>
    <t>Iniciativas emprendimiento juvenil identificadas</t>
  </si>
  <si>
    <t>1.7.3.2</t>
  </si>
  <si>
    <t>1.7.3.2  Jóvenes dinamizadores de la paz.</t>
  </si>
  <si>
    <t>1.8 Más Oportunidades para los adultos mayores.</t>
  </si>
  <si>
    <t>1.8.1</t>
  </si>
  <si>
    <t>1.8.1.1</t>
  </si>
  <si>
    <t>1.8.1.1 Política pública de envejecimiento y vejez</t>
  </si>
  <si>
    <t>Municipios con socialización de la política pública de envejecimiento y vejez.</t>
  </si>
  <si>
    <t>Mesa técnica interinstitucional implementada para el seguimiento de la política pública de envejecimiento y vejez.</t>
  </si>
  <si>
    <t>1.8.1.2</t>
  </si>
  <si>
    <t xml:space="preserve">1.8.1.2 Fortalecimiento de Centros de Bienestar para el adulto mayor y Centros Vida </t>
  </si>
  <si>
    <t xml:space="preserve">Centros vida/día de atención a los adultos mayores con mejoramiento locativo </t>
  </si>
  <si>
    <t>Centros Vida/día que prestan servicios a los adultos mayores con seguimiento y vigilancia</t>
  </si>
  <si>
    <t>1.8.1.3</t>
  </si>
  <si>
    <t>1.8.1.3  Mejoramiento de la calidad de vida de la población adulta mayor</t>
  </si>
  <si>
    <t>Adultos mayores con orientación psicosocial para reducir o mitigar enfermedades mentales post Covid-19 y propias de la vejez.</t>
  </si>
  <si>
    <t xml:space="preserve">Adultos mayores con asistencia jurídica para proteger sus derechos. </t>
  </si>
  <si>
    <t>Encuentros intergeneracionales realizados con actividades lúdicas recreativas y culturales en cada municipio</t>
  </si>
  <si>
    <t>1.8.1.4</t>
  </si>
  <si>
    <t>1.8.1.4  Adultos mayores activos y saludables</t>
  </si>
  <si>
    <t>Municipios con promoción de hábitos y estilo de vida saludable para adultos mayores que permitan la actividad física para la prevención de enfermedades.</t>
  </si>
  <si>
    <t xml:space="preserve">Adultos mayores beneficiados con el programa de KIT nutricionales. </t>
  </si>
  <si>
    <t xml:space="preserve">Elementos de rehabilitación visual suministrados a los adultos mayores priorizados </t>
  </si>
  <si>
    <t xml:space="preserve">Elementos de rehabilitación oral suministrados a los adultos mayores priorizados </t>
  </si>
  <si>
    <t>1.8.1.5</t>
  </si>
  <si>
    <t>1.8.1.5 Participación activa de los adultos mayores.</t>
  </si>
  <si>
    <t>1,8,2 Adulto mayor productivo</t>
  </si>
  <si>
    <t>1.8.2</t>
  </si>
  <si>
    <t>1.8.2.1</t>
  </si>
  <si>
    <t>1.8.2.1 Fortalecimiento del emprendimiento  en el adulto mayor</t>
  </si>
  <si>
    <t xml:space="preserve">Adultos Mayores capacitados en promoción del trabajo asociativo, aprovechamiento del tiempo libre y desarrollo de la vocación productiva. </t>
  </si>
  <si>
    <t>Municipios acompañados en la promoción de asociaciones con formación en emprendimiento productivo a adultos mayores.</t>
  </si>
  <si>
    <t>1.9 Más Oportunidades para las Personas con Discapacidad – PcD -</t>
  </si>
  <si>
    <t>1,9,1 Atención integral a la población con discapacidad</t>
  </si>
  <si>
    <t>1.9.1</t>
  </si>
  <si>
    <t>1.9.1.1</t>
  </si>
  <si>
    <t>PcD</t>
  </si>
  <si>
    <t>Beneficiarios PcD de proyectos artísticos</t>
  </si>
  <si>
    <t>1.9.1.2</t>
  </si>
  <si>
    <t>1.9.1.2  Centros de atención integral en salud para PcD</t>
  </si>
  <si>
    <t>Municipios dotados para beneficiar PcD</t>
  </si>
  <si>
    <t>Personas en condición de Discapacidad beneficiados con dotación</t>
  </si>
  <si>
    <t>Atención integral anual a PcD mayores de 18 años sin red de apoyo familiar o vincular</t>
  </si>
  <si>
    <t>1.9.1.3</t>
  </si>
  <si>
    <t>1.9.1.3  Deportes adaptados para las personas con discapacidad</t>
  </si>
  <si>
    <t>Proyectos realizados en deportes para PcD según el tipo de Discapacidad</t>
  </si>
  <si>
    <t>Municipios atendidos en programas de deportes, beneficiando PcD</t>
  </si>
  <si>
    <t>Personas en condición de Discapacidad atendidas en programas de deportes</t>
  </si>
  <si>
    <t>1.9.1.4</t>
  </si>
  <si>
    <t>1.9.1.4 Educación inclusiva</t>
  </si>
  <si>
    <t xml:space="preserve">Municipios con inclusión de las PcD en las instituciones educativas </t>
  </si>
  <si>
    <t>Municipios con docentes y administrativos capacitados en los programas de adaptación curricular y manejo de PcD</t>
  </si>
  <si>
    <t>1,9,2 Población con Discapacidad Productiva</t>
  </si>
  <si>
    <t>1.9.2</t>
  </si>
  <si>
    <t>1.9.2.1</t>
  </si>
  <si>
    <t>1.9.2.1 Proyectos productivos para personas con discapacidad o cuidadores</t>
  </si>
  <si>
    <t>Muestras o exposiciones de la producción de PcD</t>
  </si>
  <si>
    <t>1.9.2.2</t>
  </si>
  <si>
    <t>1.9.2.2  Vinculación laboral PcD</t>
  </si>
  <si>
    <t>PcD vinculadas laboralmente</t>
  </si>
  <si>
    <t>1.9.2.3</t>
  </si>
  <si>
    <t>1.9.2.3  Teletrabajo PcD</t>
  </si>
  <si>
    <t>Capacitaciones dirigidas a PcD</t>
  </si>
  <si>
    <t>1,9,3  Protección de Derechos y Accesibilidad de las Personas con Discapacidad</t>
  </si>
  <si>
    <t>1.9.3</t>
  </si>
  <si>
    <t>1.9.3.1</t>
  </si>
  <si>
    <t>1.9.3.1 Sistema regional de discapacidadSistema regional de discapacidad</t>
  </si>
  <si>
    <t>CMD Funcionando adecuadamente y reportando información al CDD</t>
  </si>
  <si>
    <r>
      <t xml:space="preserve">Reuniones por año del </t>
    </r>
    <r>
      <rPr>
        <sz val="16"/>
        <color rgb="FF000000"/>
        <rFont val="Arial"/>
        <family val="2"/>
      </rPr>
      <t>Comité Departamental</t>
    </r>
    <r>
      <rPr>
        <sz val="16"/>
        <color theme="1"/>
        <rFont val="Arial"/>
        <family val="2"/>
      </rPr>
      <t xml:space="preserve"> de Discapacidad</t>
    </r>
  </si>
  <si>
    <t>1.9.3.2</t>
  </si>
  <si>
    <t>1.9.3.2 Formación a formadores con inclusión de PcD</t>
  </si>
  <si>
    <t>1.9.3.3</t>
  </si>
  <si>
    <t>1.9.3.3  Observatorio Departamental de Discapacidad</t>
  </si>
  <si>
    <t>1,9,4  Rehabilitación de las Personas con Discapacidad</t>
  </si>
  <si>
    <t>4</t>
  </si>
  <si>
    <t>1.9.4</t>
  </si>
  <si>
    <t>1.9.4.1</t>
  </si>
  <si>
    <t xml:space="preserve">1.9.4.1  Fortalecimiento tecnológico del Centro de Rehabilitación Cardioneuromuscular </t>
  </si>
  <si>
    <t>Adquisición de software y hardware biomédicos.</t>
  </si>
  <si>
    <t>CRCNM</t>
  </si>
  <si>
    <t>1.9.4.2</t>
  </si>
  <si>
    <t>1.9.4.2  Rehabilitación Basada en Comunidad (RBC) con herramienta de Tele-rehabilitación y enfoque de inclusión social de la PcD</t>
  </si>
  <si>
    <t xml:space="preserve">Municipios con programa de Rehabilitación Basada en Comunidad, con redes, grupos de apoyo y empoderamiento de líderes de RBC </t>
  </si>
  <si>
    <t>1.9.4.3</t>
  </si>
  <si>
    <t>1.9.4.3  Preparación y rehabilitación de deportistas en condición de discapacidad en las etapas de recreación, masificación y alto rendimiento.</t>
  </si>
  <si>
    <t>Deportistas de las 5 ligas del sistema paralímpico en el programa de preparación de alto rendimiento (50% de cada liga</t>
  </si>
  <si>
    <t>1.10 Más Oportunidades para la Mujer y la Diversidad de Género.</t>
  </si>
  <si>
    <t>1,10,1 Participación de la mujer en la política pública</t>
  </si>
  <si>
    <t>1.10</t>
  </si>
  <si>
    <t>1.10.1</t>
  </si>
  <si>
    <t>1.10.1.1</t>
  </si>
  <si>
    <t>1.10.1.1 Participación en la política pública de la mujer</t>
  </si>
  <si>
    <t xml:space="preserve">Municipios acompañados para la creación de la secretaría de la mujer </t>
  </si>
  <si>
    <t>MUJER</t>
  </si>
  <si>
    <t>Plan de acción de la mujer territorializado</t>
  </si>
  <si>
    <t>Comités municipales de equidad de la mujer y diversidad de género creados</t>
  </si>
  <si>
    <t>Comité departamental de la mujer creado (con participación de las 6 subregiones)</t>
  </si>
  <si>
    <t>Jornadas de capacitación a nivel regional desarrolladas para formación de vida política y democrática de las mujeres y diversidad de género</t>
  </si>
  <si>
    <t>1.10.1.2</t>
  </si>
  <si>
    <t>1.10.1.2 Derechos de la mujer</t>
  </si>
  <si>
    <t>Celebraciones en conmemoración del día de la mujer</t>
  </si>
  <si>
    <t>Celebraciones en conmemoración del día no a la violencia contra la mujer</t>
  </si>
  <si>
    <t>1,10,2 Mujer libre de violencia</t>
  </si>
  <si>
    <t>1.10.2</t>
  </si>
  <si>
    <t>1.10.2.1</t>
  </si>
  <si>
    <t>1.10.2.1 Prevención de la violencia contra la mujer</t>
  </si>
  <si>
    <t>Talleres a asociaciones de mujeres para la prevención de la violencia intrafamiliar</t>
  </si>
  <si>
    <t>1.10.2.2</t>
  </si>
  <si>
    <t>1.10.2.2 Cultura ciudadana en equidad de género</t>
  </si>
  <si>
    <t>Talleres a asociaciones de mujeres de educación en equidad de género</t>
  </si>
  <si>
    <t>1.10.2.3</t>
  </si>
  <si>
    <t>1.10.2.3 Derechos sexuales de la mujer</t>
  </si>
  <si>
    <t>Talleres para la divulgación, protección y prevención de los derechos sexuales a la mujer</t>
  </si>
  <si>
    <t>Talleres de capacitación en derechos sexuales y reproductivos de las mujeres en situación de desplazamiento</t>
  </si>
  <si>
    <t>1.10.2.4</t>
  </si>
  <si>
    <t>1.10.2.4 Educación no sexista</t>
  </si>
  <si>
    <t>Docentes capacitados</t>
  </si>
  <si>
    <t>1.10.2.5</t>
  </si>
  <si>
    <t>1.10.2.5 Difusión de los derechos de la mujer</t>
  </si>
  <si>
    <t>Mujeres capacitadas sobre sus derechos</t>
  </si>
  <si>
    <t>Mujeres del sector rural capacitadas sobre sus derechos</t>
  </si>
  <si>
    <t>Mujeres víctimas del conflicto armado capacitadas sobre sus derechos</t>
  </si>
  <si>
    <t>Campañas publicitarias realizadas difundiendo los derechos de las mujeres</t>
  </si>
  <si>
    <t>Ejemplares de la cartilla de los derechos de las mujeres editados</t>
  </si>
  <si>
    <t>Estrategia de fortalecimiento de las rutas de protección de mujeres implementada</t>
  </si>
  <si>
    <t>1.10.2.6</t>
  </si>
  <si>
    <t>1.10.2.6  Observatorio de la mujer</t>
  </si>
  <si>
    <t>Observatorio de la mujer creado y puesto en marcha</t>
  </si>
  <si>
    <t>1,10,3 Mujer Urbana y rural emprendedora y productiva</t>
  </si>
  <si>
    <t>1.10.3</t>
  </si>
  <si>
    <t>1.10.3.1</t>
  </si>
  <si>
    <t>1.10.3.1 Conformación y consolidación de organizaciones de mujeres</t>
  </si>
  <si>
    <t>Organizaciones de mujeres apoyadas</t>
  </si>
  <si>
    <t>1.10.3.2</t>
  </si>
  <si>
    <t>1.10.3.2 Proyectos productivos a mujeres</t>
  </si>
  <si>
    <t>Mujeres apoyadas con proyectos productivos</t>
  </si>
  <si>
    <t>Mujeres rurales apoyadas con proyectos productivos</t>
  </si>
  <si>
    <t>Mujeres capacitadas en diferentes temas para ejecutar proyectos productivos</t>
  </si>
  <si>
    <t>Mujeres rurales capacitadas en diferentes temas para ejecutar proyectos productivos</t>
  </si>
  <si>
    <t>Mujeres víctimas capacitadas en diferentes temas para ejecutar proyectos productivos</t>
  </si>
  <si>
    <t>Asociaciones apoyadas con proyectos productivos de mujeres rurales en las diferentes subregiones.</t>
  </si>
  <si>
    <t xml:space="preserve">Asociaciones apoyadas con proyectos productivos de mujeres víctimas del conflicto armado en las diferentes subregiones </t>
  </si>
  <si>
    <t>1.10.3.3</t>
  </si>
  <si>
    <t>1.10.3.3 Líneas de crédito para la implementación de unidades productivas</t>
  </si>
  <si>
    <t>Mujeres y personas con diversidad de género asesoradas para acceder a créditos blandos para financiar sus proyectos</t>
  </si>
  <si>
    <t>1.10.3.4</t>
  </si>
  <si>
    <t>1.10.3.4 Capacitación para el trabajo</t>
  </si>
  <si>
    <t>Talleres de cooperativismo y economía solidaria realizados</t>
  </si>
  <si>
    <t>1.10.3.5</t>
  </si>
  <si>
    <t>Entregas de incentivos a la productividad urbanas y rurales</t>
  </si>
  <si>
    <t>1.10.3.6</t>
  </si>
  <si>
    <t>Ferias departamentales de mujeres emprendedoras apoyadas</t>
  </si>
  <si>
    <t>Proyectos productivos apoyados para la participación en ferias nacionales o internacionales</t>
  </si>
  <si>
    <t>Organizaciones de mujeres consolidadas y apoyadas para la comercialización de sus productos</t>
  </si>
  <si>
    <t>1,10,4 Proyectos especiales para la mujer</t>
  </si>
  <si>
    <t>1.10.4</t>
  </si>
  <si>
    <t>1.10.4.1</t>
  </si>
  <si>
    <t>1.10.4.1 Casas de la mujer</t>
  </si>
  <si>
    <t>Casas de mujer emprendedoras diseñadas y en funcionamiento</t>
  </si>
  <si>
    <t>1.10.4.2</t>
  </si>
  <si>
    <t>1.10.4.2 Mujeres líderes voluntarias</t>
  </si>
  <si>
    <t>Líderes mujeres voluntarias con acompañamiento</t>
  </si>
  <si>
    <t>Capacitaciones y certificación de mujeres líderes conciliadoras en equidad</t>
  </si>
  <si>
    <t>1.10.4.3</t>
  </si>
  <si>
    <t>1.10.4.3 Escuela de cuidadoras</t>
  </si>
  <si>
    <t>Madres de niñez y juventud discapacitadas apoyadas</t>
  </si>
  <si>
    <t>1.10.4.4</t>
  </si>
  <si>
    <t>1.10.4.4 Asociaciones de mujeres</t>
  </si>
  <si>
    <t>Base de datos de las asociaciones y sus asociadas actualizada</t>
  </si>
  <si>
    <t>Asociaciones dotadas de implementos (sillas, mesas, equipos y uniformes)</t>
  </si>
  <si>
    <t>1.10.4.5</t>
  </si>
  <si>
    <t>1.10.4.5 Mujer educada</t>
  </si>
  <si>
    <t>Diplomado de mujeres conciliadoras realizado</t>
  </si>
  <si>
    <t>Mujeres con cursos de nivelación para terminar la primaria y bachillerato</t>
  </si>
  <si>
    <t>1.10.4.6</t>
  </si>
  <si>
    <t>1.10.4.6 Mujer saludable</t>
  </si>
  <si>
    <t>Mujeres valoradas en temas de salud visual</t>
  </si>
  <si>
    <t>Mujeres con suministro de elementos de rehabilitación visual</t>
  </si>
  <si>
    <t xml:space="preserve">Cirugías de cataratas realizadas en mujeres en condición de vulnerabilidad y pobreza extrema. </t>
  </si>
  <si>
    <t>Mujeres vacunadas contra el papiloma humano</t>
  </si>
  <si>
    <t>Mujeres capacitadas en responsabilidad de prevención y protección del embarazo en adolescentes</t>
  </si>
  <si>
    <t xml:space="preserve">Mujeres en programa de planificación familiar </t>
  </si>
  <si>
    <t>Mujeres capacitadas en alimentación sana y nutritiva y apoyadas con kit nutricional con orientación en temas de seguridad alimentaria y nutricional</t>
  </si>
  <si>
    <t>Mujeres en condición de discapacidad con valoración y tratamiento fisioterapéutico, suministro de ayuda técnica de equipos para su rehabilitación</t>
  </si>
  <si>
    <t>Diagnósticos de citologías para mujeres en estado de vulnerabilidad que padezcan o tengan amenaza de cáncer de cuello uterino</t>
  </si>
  <si>
    <t>1.10.4.7</t>
  </si>
  <si>
    <t>1.10.4.7 Cultura, deporte, recreación, actividad física y el aprovechamiento del tiempo libre para la mujer</t>
  </si>
  <si>
    <t>Encuentros regionales de mujeres en jornadas lúdicas-deportivas, para promover recreación sana y desarrollo de aptitudes culturales</t>
  </si>
  <si>
    <t>1.10.4.8</t>
  </si>
  <si>
    <t>1.10.4.8 Prevención de la trata de personas</t>
  </si>
  <si>
    <t>Capacitaciones dirigidas a niñas, jóvenes de los colegios, docentes y escuelas de padres universidades y comunidad general en la prevención de la trata de personas</t>
  </si>
  <si>
    <t>1.10.4.9</t>
  </si>
  <si>
    <t>1.10.4.9 Prevención de actividades que vulneren los derechos a una vida sana y libre desarrollo de las capacidades de las mujeres</t>
  </si>
  <si>
    <t>Campañas en prevención del consumo de sustancias psicoactivas y atención integral a las niñas, jóvenes y adultos</t>
  </si>
  <si>
    <t>1.10.4.10</t>
  </si>
  <si>
    <t>Programa de salud integral desarrollado</t>
  </si>
  <si>
    <t>Programa de proyectos productivos desarrollado</t>
  </si>
  <si>
    <t>Programa de actividades en la práctica de los deportes, la actividad física y la recreación desarrollados</t>
  </si>
  <si>
    <t>1.10.5</t>
  </si>
  <si>
    <t>1.10.5.1</t>
  </si>
  <si>
    <t>1.10.5.1 Participación en la politica pública de OSIGD - LGBTI</t>
  </si>
  <si>
    <t>Comité departamental de OSIGD - LGBTI creado (con participación de las 6 subregiones)</t>
  </si>
  <si>
    <t>Plan de acción de la población OSIGD - LGBTI territorializado</t>
  </si>
  <si>
    <t>1.10.5.2</t>
  </si>
  <si>
    <t>1.10.5.2 Educación Incluyente OSIGD - LGBTI</t>
  </si>
  <si>
    <t>Diplomado de docentes en educación incluyente</t>
  </si>
  <si>
    <t>1.10.5.3</t>
  </si>
  <si>
    <t>1.10.5.3 Salud OSIGD - LGBTI</t>
  </si>
  <si>
    <t>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t>
  </si>
  <si>
    <t>1.10.5.4</t>
  </si>
  <si>
    <t>1.10.5.4 Cultura, deporte, recreación, actividad fisica y el aprovechamiento del tiempo libre para la población OSIGD - LGBTI</t>
  </si>
  <si>
    <t>Apoyo a la conmemoración de días como el día la no homofobia, Orgullo OSIGD - LGBTI, Día de la visibilización trans, Día de la lucha en la reducción del VIH</t>
  </si>
  <si>
    <t>Encuentros regionales de población OSIGD - LGBTI en jornadas lúdicas-deportivas, para promover recreación sana y desarrollo de aptitudes culturales</t>
  </si>
  <si>
    <t>1.10.5.5</t>
  </si>
  <si>
    <t>1.10.5.5 Asociaciones de OSIGD - LGBTI</t>
  </si>
  <si>
    <t>Base de datos de las organizaciones y sus asociados (as)</t>
  </si>
  <si>
    <t>1.10.5.6</t>
  </si>
  <si>
    <t>1.10.5.6 Prevención de la violencia contra la población OSIGD - LGBTI</t>
  </si>
  <si>
    <t>Realizar acompañamiento a toda la población que ha sido víctima de la violencia aplicando un enfoque diferencial en el cual se tenga en cuenta a la población OSIGD - LGBTI.</t>
  </si>
  <si>
    <t>Implementación de medidas que garanticen el respeto hacia las personas OSIGD -LGBTI.</t>
  </si>
  <si>
    <t>Capacitaciones y sensibilizaciones a la policía para que actúe de forma adecuada frente a situaciones que puedan presentarse con las personas OSIGD -LGBTI</t>
  </si>
  <si>
    <t>Campañas de sensibilización hacia temáticas OSIGD -LGBTI. a la población en general</t>
  </si>
  <si>
    <t>Talleres para el empoderamiento de las personas OSIGD -LGBTI.</t>
  </si>
  <si>
    <t xml:space="preserve">2, Convivencia </t>
  </si>
  <si>
    <t>2.1 Más Oportunidades para la Paz, Derechos Humanos y Derecho Internacional Humanitario -D.I.H</t>
  </si>
  <si>
    <t>2.1.1</t>
  </si>
  <si>
    <t>2.1.1.1</t>
  </si>
  <si>
    <t>2.1.1.1 Norte de Santander unido por la paz</t>
  </si>
  <si>
    <t>Política Departamental de paz, legalidad, convivencia y diálogo social diseñada y formulada</t>
  </si>
  <si>
    <t>GOBIERNO</t>
  </si>
  <si>
    <t>Fortalecimiento al Consejo Departamental de Paz, Reconciliación y Convivencia.</t>
  </si>
  <si>
    <t>Procesos de articulación para el cumplimiento del Plan de Acción para la Transformación Regional PATR Catatumbo.</t>
  </si>
  <si>
    <t>Procesos de acompañamiento y seguimiento en la implementación del Acuerdo de Paz.</t>
  </si>
  <si>
    <t>Procesos de apoyo y seguimiento a la Política Publica de Reincorporación y Normalización de la ARN.</t>
  </si>
  <si>
    <t>2.1.1.2</t>
  </si>
  <si>
    <t>2.1.1.2 Un Norte promotor del dialogo social</t>
  </si>
  <si>
    <t>Diplomados diseñados y ejecutados para el fortalecimiento de las capacidades para el dialogo social y transformación de los conflictos en la institucionalidad.</t>
  </si>
  <si>
    <t>Estrategias impulsadas que permitan generar una cultura de paz y convivencia para la reducción de conflictividades sociales a nivel departamental.</t>
  </si>
  <si>
    <t>Espacios de dialogo social promovidos y/o acompañados que susciten la paz, la convivencia y la cultura de la legalidad a nivel departamental.</t>
  </si>
  <si>
    <t>2.1.1.3</t>
  </si>
  <si>
    <t>2.1.1.3 Norte de Santander le apuesta a la legalidad</t>
  </si>
  <si>
    <t>Fortalecimiento del Consejo Seccional de Estupefacientes de Norte de Santander y el comité de control de oferta.</t>
  </si>
  <si>
    <t>Apoyo y seguimiento a la Política Integral para Enfrentar el Problema de las Drogas: Ruta Futuro.</t>
  </si>
  <si>
    <t xml:space="preserve">2,1,2 Centros Carcelarios, Penitenciarios y de Atención Especializada  </t>
  </si>
  <si>
    <t>2.1.2</t>
  </si>
  <si>
    <t>2.1.2.1</t>
  </si>
  <si>
    <t>2.1.2.1 Mas oportunidades para las personas privadas de la libertad</t>
  </si>
  <si>
    <t>Jornadas deportivas, culturales y jurídicas impulsadas que permitan fortalecer la convivencia en los centros penitenciarios y carcelarios del Departamento.</t>
  </si>
  <si>
    <t>Programas de rehabilitación carcelaria e integral que proteja los derechos y garantice las condiciones de vida digna a las personas privadas de la libertad</t>
  </si>
  <si>
    <t>Programas gestionados y/o implementados de resocialización adecuados para la reinserción laboral y social.</t>
  </si>
  <si>
    <t>2.1.2.2</t>
  </si>
  <si>
    <t>2.1.2.2 Fortalecimiento Institucional a los Centros Carcelarios, Penitenciarios y de Atención Especializada</t>
  </si>
  <si>
    <t>Apoyo la ejecución del Plan Nacional de Política Criminal en el Departamento.</t>
  </si>
  <si>
    <t>Sistema de información institucional fortalecido y/o creado como base para el diseño de programas y/o estrategias orientadas a garantizar los derechos de los internos.</t>
  </si>
  <si>
    <t>Gestión ante las Administraciones Municipales para el desarrollo de procedimientos administrativos que permitan reducir el hacinamiento y mejorar las condiciones de habitabilidad de los internos de los centros penitenciarios del Departamento.</t>
  </si>
  <si>
    <t>Alianzas estratégicas fomentadas para el mejoramiento y diseño de los productos elaborados por las personas privadas de la libertad.</t>
  </si>
  <si>
    <t>Gestión para la adquisición de un (1) lote para la construcción del centro de atención especializada CAE para los menores infractores.</t>
  </si>
  <si>
    <t>2.1.2.3</t>
  </si>
  <si>
    <t>2.1.2.3 Mas oportunidades para los menores infractores</t>
  </si>
  <si>
    <t>Proyectos diseñados y ejecutados con enfoque productivo, cultural o deportivo dirigido a los menores infractores y su inserción a la vida social.</t>
  </si>
  <si>
    <t>Estrategia de reconocimiento y aprovechamiento de las capacidades de los jóvenes con el fin de disminuir factores de riesgo para la violencia y el delito, y fortalecer factores de protección para mejorar su calidad de vida</t>
  </si>
  <si>
    <t>Jornadas deportivas, culturales y jurídicas impulsadas que permitan fortalecer la convivencia en el CAE</t>
  </si>
  <si>
    <t>Programas de rehabilitación integral que proteja los derechos y garantice las condiciones de vida digna de los menores infractores</t>
  </si>
  <si>
    <t>2,1,3 Promoción y Protección de los Derechos Humanos y DIH</t>
  </si>
  <si>
    <t>2.1.3</t>
  </si>
  <si>
    <t>2.1.3.1</t>
  </si>
  <si>
    <t>2.1.3.1 Norte de Santander promueve los Derechos Humanos</t>
  </si>
  <si>
    <t>Política Pública Departamental de Derechos Humanos diseñada y formulada.</t>
  </si>
  <si>
    <t>Implementación de la Política Pública Departamental de Derechos Humanos.</t>
  </si>
  <si>
    <t>Fortalecimiento y operativización del Comité de Derechos Humanos del Departamento.</t>
  </si>
  <si>
    <t>Acompañamiento para la creación, activación y/o fortalecimiento de las instancias locales de Derechos Humanos DDHH.</t>
  </si>
  <si>
    <t>Fortalecimiento el Subcomité Departamental de Prevención, Protección y Garantía de No Repetición.</t>
  </si>
  <si>
    <t>Plan integral de prevención y de contingencia a nivel departamental diseñado e implementado.</t>
  </si>
  <si>
    <t>Iniciativas de fortalecimiento de planes, programas y proyectos en materia de DDHH a nivel departamental.</t>
  </si>
  <si>
    <t>Estrategias de comunicación, sensibilización y educación diseñadas y ejecutadas para el reconocimiento de los derechos humanos para la visibilización de la diversidad sexual.</t>
  </si>
  <si>
    <t>2.1.3.2</t>
  </si>
  <si>
    <t>2.1.3.2 Un Norte defensor de los derechos humanos</t>
  </si>
  <si>
    <t>Jornadas de Promoción y formación en Derechos Humanos DDHH y Derecho Internacional Humanitario DIH.</t>
  </si>
  <si>
    <t>Jornadas de Promoción y formación en mecanismos alternativos de resolución pacífica de conflictos.</t>
  </si>
  <si>
    <t>Jornadas de sensibilización a la comunidad para promocionar el respeto a la vida y el goce efectivo de sus derechos.</t>
  </si>
  <si>
    <t>Talleres de formación orientados a la fuerza pública y demás instituciones del Estado, para promover la Humanización en la atención y respuesta institucional desde un enfoque de derechos.</t>
  </si>
  <si>
    <t>2.1.3.3</t>
  </si>
  <si>
    <t>2.1.3.3 Norte de Santander garantiza la diversidad religiosa</t>
  </si>
  <si>
    <t>Política Pública de Libertad Religiosa y de Cultos del Departamento Norte de Santander diseñada y formulada</t>
  </si>
  <si>
    <t>Municipios con Asistencia Técnica para la Creación de los Comités Municipales de Libertad Religiosa y de Cultos</t>
  </si>
  <si>
    <t>Campañas que promuevan la no Violencia y la no discriminación religiosa y de Cultos en el Departamento</t>
  </si>
  <si>
    <t>2, 1,4 Sus voces nos defienden</t>
  </si>
  <si>
    <t>2.1.4</t>
  </si>
  <si>
    <t>2.1.4.1</t>
  </si>
  <si>
    <t>2.1.4.1 Norte de Santander protege a sus defensores</t>
  </si>
  <si>
    <t>Estrategias comunicacionales para el reconocimiento, protección, defensa y garantía de los Derechos Humanos (DDHH) y la resolución pacífica de conflictos.</t>
  </si>
  <si>
    <t>Implementación de la Ruta Individual Departamental de prevención y protección a líderes defensores de derechos humanos.</t>
  </si>
  <si>
    <t>Ruta Colectiva Departamental para la prevención y protección a organizaciones defensoras de Derechos Humanos creada e implementada.</t>
  </si>
  <si>
    <t>Fortalecimiento y operativización de la Mesa Territorial de Garantías a líderes sociales, comunales y defensores de derechos humanos del Departamento.</t>
  </si>
  <si>
    <t>2.1.4.2</t>
  </si>
  <si>
    <t>2.1.4.2 Mas oportunidades para los defensores de Derechos Humanos</t>
  </si>
  <si>
    <t>Articular la respuesta institucional para el diseño e implementación de medidas de prevención y protección integrales para comunidades en situación de riesgo.</t>
  </si>
  <si>
    <t>Eventos de reconocimiento del rol de líderes y lideresas en la construcción del tejido social de las comunidades.</t>
  </si>
  <si>
    <t>Acuerdos firmados con Cooperación internacional y/o empresa privada que ayuden a la promoción y garantía de los DDHH a nivel departamental.</t>
  </si>
  <si>
    <t>2.2 Más Oportunidades para la Seguridad.</t>
  </si>
  <si>
    <t>2,2,1 Seguridad y Orden Público</t>
  </si>
  <si>
    <t>2.2.1</t>
  </si>
  <si>
    <t>2.2.1.1</t>
  </si>
  <si>
    <t>2.2.1.1 Mas oportunidades para la seguridad y el restablecimiento del orden publico</t>
  </si>
  <si>
    <t>Participación cívica “Red de cooperantes” creadas en los municipios del Departamento.</t>
  </si>
  <si>
    <t>Acompañamiento a las Administraciones Municipales en la formulación de los PISCC.</t>
  </si>
  <si>
    <t>Espacios de diálogo con las comunidades a través de los consejos comunitarios de seguridad y convivencia ciudadana a nivel departamental.</t>
  </si>
  <si>
    <t>Pactos por la seguridad, la paz y la vida firmados a nivel subregional para establecer compromisos que fomenten la sana convivencia</t>
  </si>
  <si>
    <t>Estrategias implementadas para el mejoramiento de la seguridad en los cuarenta (40) municipios del Departamento.</t>
  </si>
  <si>
    <t>2.2.1.2</t>
  </si>
  <si>
    <t>2.2.1.2 Norte de Santander seguro y tranquilo</t>
  </si>
  <si>
    <t>Líderes formados para promover el respeto por la vida, integridad, libertad y seguridad.</t>
  </si>
  <si>
    <t>Jornadas de trabajo orientadas a establecer las situaciones problemáticas de la comunidad.</t>
  </si>
  <si>
    <t>Acciones orientadas a gestionar el apoyo Institucional para la solución de las situaciones problemáticas de la comunidad.</t>
  </si>
  <si>
    <t>Estrategias de comunicaciones formuladas y ejecutadas que permitan la concientización y sensibilización desde la educación para los delitos ambientales o contra la fauna y flora.</t>
  </si>
  <si>
    <t>2.2.1.3</t>
  </si>
  <si>
    <t>2.2.1.3 Pilas en la vía</t>
  </si>
  <si>
    <t xml:space="preserve">Talleres de educación para concientizar a conductores de vehículos, motocicletas y bicicletas sobre la importancia de acatar y respetar las normas de tránsito. </t>
  </si>
  <si>
    <t>2,2,2 Fortalecimiento Institucional</t>
  </si>
  <si>
    <t>2.2.2</t>
  </si>
  <si>
    <t>2.2.2.1</t>
  </si>
  <si>
    <t>2.2.2.1 Fortalecimiento de la fuerza pública, organismos de seguridad y órganos de control</t>
  </si>
  <si>
    <t>Implementado el Plan Integral de Seguridad y Convivencia PISCC el Departamento.</t>
  </si>
  <si>
    <t xml:space="preserve">Proyectos de construcción, dotación o tributarios para fortalecer la capacidad operativa de la fuerza pública, organismos de seguridad y de investigación. </t>
  </si>
  <si>
    <t>Fortalecimiento de los Fondos de Seguridad y Convivencia, a través de mecanismos financieros Contemplados en el Decreto 399 de 2011, previa autorización de la Asamblea Departamental</t>
  </si>
  <si>
    <t xml:space="preserve">Proyectos cofinanciados a través del FONSECON para el fortalecimiento de la Fuerza Pública, Organismos de Investigación y de Seguridad </t>
  </si>
  <si>
    <t>Proyectos de cofinanciación a nivel subregional para la compra de cámaras de seguridad y alarmas comunitarias que fortalezca el accionar de los frentes de seguridad y contrarrestar las Zonas de miedo de los municipios.</t>
  </si>
  <si>
    <t>2,2,3 Participación ciudadana</t>
  </si>
  <si>
    <t>2.2.3</t>
  </si>
  <si>
    <t>2.2.3.1</t>
  </si>
  <si>
    <t>2.2.3.1 En Norte de Santander todos contamos</t>
  </si>
  <si>
    <t>Jornadas de sensibilización para la promoción del Reconocimiento, inclusión y respeto por la diversidad de género.</t>
  </si>
  <si>
    <t>Acompañamiento a las plataformas juveniles municipales</t>
  </si>
  <si>
    <t>2.2.3.2</t>
  </si>
  <si>
    <t>2.2.3.2 Participa y decide</t>
  </si>
  <si>
    <t>Jornadas de promoción y formación en mecanismos alternativos de resolución pacífica de conflictos en los cuarenta (40) municipios del Departamento.</t>
  </si>
  <si>
    <t>Jornadas de acompañamiento a los municipios para la formación de conciliadores en equidad de las JAC del Departamento.</t>
  </si>
  <si>
    <t>Acompañamiento en los procesos de participación ciudadana en los comicios electorales que se lleven a cabo a nivel departamental.</t>
  </si>
  <si>
    <t xml:space="preserve">2,2,4 Observatorio de Orden Público, Social y Político </t>
  </si>
  <si>
    <t>2.2.4</t>
  </si>
  <si>
    <t>2.2.4.1</t>
  </si>
  <si>
    <t>2.2.4.1 Norte de Santander se informa y decide</t>
  </si>
  <si>
    <t>Espacios de dialogo, debates y/o foros generados sobre la seguridad, la convivencia ciudadana, la paz y posconflicto, derechos humanos, derecho internacional humanitario y/o la cultura de legalidad a nivel departamental.</t>
  </si>
  <si>
    <t>Boletines publicados der manera digital emitidos de resultados y análisis de la observación del delito y violación de DDHH.</t>
  </si>
  <si>
    <t>Boletines impresos de resultados y análisis de la observación del delito.</t>
  </si>
  <si>
    <t>Informes emitidos por el Nodo de Norte de Santander de la Red Nacional de Observatorios de Derechos Humanos y Derechos Internacional Humanitario impresos y publicados.</t>
  </si>
  <si>
    <t>Acompañamiento a los Consejos Municipales y Departamental de Paz en el análisis de las conflictividades sociales en las poblaciones y sectores priorizados.</t>
  </si>
  <si>
    <t>Procesos de fortalecimiento a los espacios de dialogo en la sistematización de información para facilitar la toma de decisiones y el diseño de programas y estrategias orientadas a preservar la seguridad, el orden público y la garantía a los DDHH en la región.</t>
  </si>
  <si>
    <t>2.2.4.2</t>
  </si>
  <si>
    <t>2.2.4.2 Fortalecimiento al sistema de información departamental de seguridad, convivencia y derechos humanos</t>
  </si>
  <si>
    <t>Proyectos diseñados para el fortalecimiento tecnológico del observatorio de orden público, social y político del Departamento.</t>
  </si>
  <si>
    <t>Proyecto para el fortalecimiento de la red nacional de Observatorios de Derechos Humanos y Derechos Internacional Humanitario.</t>
  </si>
  <si>
    <t>2.3 Más Oportunidades para la Convivencia</t>
  </si>
  <si>
    <t>2,3,1 Prevención de la Violencia</t>
  </si>
  <si>
    <t>2.3.1</t>
  </si>
  <si>
    <t>2.3.1.1</t>
  </si>
  <si>
    <t xml:space="preserve">2.3.1.1 Todos unidos por la niñez </t>
  </si>
  <si>
    <t>Campaña comunicacional creada para la difusión de canales y rutas departamentales de atención, asistencia, protección y prevención de hechos victimizantes.</t>
  </si>
  <si>
    <t>Estrategias de acompañamiento a los espacios que promuevan a nivel departamental la asistencia, protección y prevención a fin de contrarrestar la violencia en sus distintas modalidades.</t>
  </si>
  <si>
    <t>2.3.1.2</t>
  </si>
  <si>
    <t>2.3.1.2 Norte de Santander sin violencia</t>
  </si>
  <si>
    <t>Niños, niñas y adolescentes fortalecidos en capacidades de autoprotección frente a las diferentes formas de violencia.</t>
  </si>
  <si>
    <t>Talleres de sensibilización y/o educación de la ruta de atención y protocolos de protección para prevenir la violencia intrafamiliar.</t>
  </si>
  <si>
    <t>Talleres de sensibilización y/o educación de la ruta de atención y protocolos de protección para prevenir la violencia escolar.</t>
  </si>
  <si>
    <t>Talleres de sensibilización y/o educación de la ruta de atención y protocolos de protección para prevenir la violencia y/o el abuso sexual.</t>
  </si>
  <si>
    <t>Talleres de educación sobre el respeto a la vida y prevenir el suicidio o violencia auto infligida.</t>
  </si>
  <si>
    <t>Talleres de sensibilización y/o educación de la ruta de atención y protocolos de protección para prevenir la violencia basada en género.</t>
  </si>
  <si>
    <t>Talleres de sensibilización y/o educación de la ruta de atención y protocolos de protección para prevenir la violencia contra los NNAJ.</t>
  </si>
  <si>
    <t xml:space="preserve">Talleres de sensibilización para evitar que los NNAJ consuman SPA y la ingesta de licores. </t>
  </si>
  <si>
    <t>2,3,2 No al reclutamiento, uso y utilización de niños, niñas, adolescentes y jóvenes en conflictos armados</t>
  </si>
  <si>
    <t>2.3.2</t>
  </si>
  <si>
    <t>2.3.2.1</t>
  </si>
  <si>
    <t>2.3.2.1 NNAJ protagonistas en la construcción de la paz</t>
  </si>
  <si>
    <t>Jornadas de acompañamiento a los municipios para la implementación de la política pública sobre el reclutamiento forzado y la utilización de NNAJ por los grupos armados ilegales.</t>
  </si>
  <si>
    <t>Talleres para la prevención del reclutamiento, uso, utilización y explotación sexual de NNAJ por los GAOS, GAOR, BACRIM.</t>
  </si>
  <si>
    <t>2.3.2.2</t>
  </si>
  <si>
    <t>2.3.2.2 Norte de Santander proteje a sus NNAJ</t>
  </si>
  <si>
    <t>Jornadas de acompañamiento a las Administraciones Municipales en la conformación y/o activación del Equipo de Acción Inmediata (EAI) para la operatización de la Ruta de Prevención y Protección.</t>
  </si>
  <si>
    <t>2,3,3 Lucha contra la Trata de personas</t>
  </si>
  <si>
    <t>2.3.3</t>
  </si>
  <si>
    <t>2.3.3.1</t>
  </si>
  <si>
    <t>2.3.3.1 Norte de Santander contra la Trata de Personas</t>
  </si>
  <si>
    <t>Acompañamiento a los municipios para la creación y/o activación de los comités municipales de lucha contra la trata de personas</t>
  </si>
  <si>
    <t>Red de comunicaciones diseñada e implementada a nivel departamental que permita la visibilización del delito de trata de personas y promover su denuncia.</t>
  </si>
  <si>
    <t>2.3.3.2</t>
  </si>
  <si>
    <t>2.3.3.1 A la trata no trato</t>
  </si>
  <si>
    <t xml:space="preserve">Ruta diseñada e implementada de asistencia, prevención y protección de victimas de trata de personas y los distintos protocolos de protección a nivel municipal. </t>
  </si>
  <si>
    <t>Talleres de prevención para evitar ser víctima de trata de personas y sus distintas modalidades.</t>
  </si>
  <si>
    <t>2,3,4 Acción Integral contra Minas Antipersonal (MAP), Munición sin Explotar (MUSE) y Trampas Explosivas (TE)</t>
  </si>
  <si>
    <t>2.3.4</t>
  </si>
  <si>
    <t>2.3.4.1</t>
  </si>
  <si>
    <t>2.3.4.1 Pisa sin prisa</t>
  </si>
  <si>
    <t>Fortalecimiento y operativización del Comité Departamental para la Acción Integral Contra Minas Antipersonal - AICMA</t>
  </si>
  <si>
    <t>Acompañamiento a los municipios con mayor riesgo de presencia en minas anti personales en la elaboración de los planes de acción de MAP.</t>
  </si>
  <si>
    <t>Proceso de diseño, actualización y/u orientación en la implementación de la Ruta de asistencia, prevención y protección de victimas de minas antipersonal y los distintos protocolos de protección a nivel municipal.</t>
  </si>
  <si>
    <t>2.3.4.2</t>
  </si>
  <si>
    <t>2.3.4.2 Hagamos de Norte de Santander un Departamento de huellas seguras</t>
  </si>
  <si>
    <t>Gestión ante el Gobierno Nacional - Descontamina Colombia para la certificación de municipios libres de presencia de MAP, MUSE y AT</t>
  </si>
  <si>
    <t>Gestión ante la fuerza pública y el Gobierno Nacional para el desarrollo de procesos de desminados militar y descontaminación por presencia de MAP, MUSE y AEI en sectores priorizados a través del comité.</t>
  </si>
  <si>
    <t>2.4 Más oportunidades para las víctimas y para la paz</t>
  </si>
  <si>
    <t>2.4.1. Atención a las Víctimas del Conflicto armado interno.</t>
  </si>
  <si>
    <t>2.4.1</t>
  </si>
  <si>
    <t>2.4.1.1</t>
  </si>
  <si>
    <t>VÍCTIMAS</t>
  </si>
  <si>
    <t>Atención a Solicitudes de apoyo en acompañamiento a procesos de caracterización, presentadas por los municipios de Norte de Santander, en acompañamiento de la UARIV</t>
  </si>
  <si>
    <t>2.4.1.2</t>
  </si>
  <si>
    <t>Sesiones realizadas del CTJT Comité Territorial de Justicia Transicional.</t>
  </si>
  <si>
    <t>Sesiones realizadas de la Mesa Departamental de participación efectiva de Víctimas.</t>
  </si>
  <si>
    <t>Sesiones Realizadas del Consejo Departamental de Paz, Reconciliación y Convivencia.</t>
  </si>
  <si>
    <t>Sesiones desarrolladas la Mesa de Desaparición Forzada.</t>
  </si>
  <si>
    <t>Fortalecimiento al subcomité de atención y asistencia</t>
  </si>
  <si>
    <t>Fortalecimiento al subcomité de medidas de satisfacción.</t>
  </si>
  <si>
    <t>Jornadas de Fortalecimiento Mesas Municipales de Víctimas del departamento Norte de Santander</t>
  </si>
  <si>
    <t>Planes Operativo de la Mesa Departamental de Víctimas del Conflicto Armado financiados por el Departamento.</t>
  </si>
  <si>
    <t>2.4.1.3</t>
  </si>
  <si>
    <t>2.4.1.3. Asistencia en articulación institucional</t>
  </si>
  <si>
    <t>2.4.1.4</t>
  </si>
  <si>
    <t>2.4.1.4. Asistencia directa a la Población Víctima</t>
  </si>
  <si>
    <t>Apoyo en la entrega de auxilio funerario frente a solicitudes de subsidiariedad presentadas por las entidades territoriales municipales.</t>
  </si>
  <si>
    <t>2.4.2. Oportunidades para ser Productivos.</t>
  </si>
  <si>
    <t>2.4.2</t>
  </si>
  <si>
    <t>2.4.2.1</t>
  </si>
  <si>
    <r>
      <t>2.4.2.1. Educación para la Productividad</t>
    </r>
    <r>
      <rPr>
        <sz val="16"/>
        <color rgb="FF000000"/>
        <rFont val="Arial"/>
        <family val="2"/>
      </rPr>
      <t>.</t>
    </r>
  </si>
  <si>
    <t>2.4.2.2</t>
  </si>
  <si>
    <t>2.4.2.2. Oportunidades de Desarrollo Productivo y Generación de empleo para las Víctimas</t>
  </si>
  <si>
    <t>Proyectos inscritos en el Banco de Proyectos de Inversión, de los proyectos presentados por organizaciones de víctimas.</t>
  </si>
  <si>
    <t>2.4.3. Memoria Histórica al Servicio de la Innovación y la Productividad.</t>
  </si>
  <si>
    <t>2.4.3</t>
  </si>
  <si>
    <t>2.4.3.1</t>
  </si>
  <si>
    <t>Eventos de dignificación de la Memoria Histórica de las Víctimas del conflicto armado a través de acciones de memoria dinamizadas desde CIP</t>
  </si>
  <si>
    <t>Fortalecimiento a la mesa de memoria histórica del Departamento</t>
  </si>
  <si>
    <t>Fortalecimiento en la articulación para garantizar con las Entidades Territoriales, la UARIV y los Distritos Militares las jornadas de entrega de libreta militar, como Medida de Satisfacción</t>
  </si>
  <si>
    <t xml:space="preserve">3. Gobernanza </t>
  </si>
  <si>
    <t>3.1 Más Oportunidades para el Ordenamiento Territorial.</t>
  </si>
  <si>
    <t>3,1,1 Ordenamiento Territorial Departamental</t>
  </si>
  <si>
    <t>3.1.1</t>
  </si>
  <si>
    <t>3.1.1.1</t>
  </si>
  <si>
    <t>3.1.1.1 Ordenamiento Territorial Departamental</t>
  </si>
  <si>
    <t>Plan de Ordenamiento Territorial Departamental Formulado</t>
  </si>
  <si>
    <t>PLANEACIÓN</t>
  </si>
  <si>
    <t>Estudios de Vocación y Restricción del Suelo</t>
  </si>
  <si>
    <t>Visión 2050 concertada y formulada</t>
  </si>
  <si>
    <t>3.1.1.2</t>
  </si>
  <si>
    <t>3.1.1.2 Ordenamiento territorial supramunicipal y regional</t>
  </si>
  <si>
    <t xml:space="preserve">Estudio para la conformación de la RAP </t>
  </si>
  <si>
    <t>Revisión del modelo de subregionalización</t>
  </si>
  <si>
    <t>3,1,2 Ordenamiento Territorial Municipal</t>
  </si>
  <si>
    <t>3.1.2</t>
  </si>
  <si>
    <t>3.1.2.1</t>
  </si>
  <si>
    <t>3.1.2.1 Asistencia Técnica en Ordenamiento Territorial Municipal</t>
  </si>
  <si>
    <t>Planes de Ordenamiento Territorial (POT, PBOT, EOT) con revisión general.</t>
  </si>
  <si>
    <t xml:space="preserve">Comisiones Municipales de Ordenamiento Territorial funcionando </t>
  </si>
  <si>
    <t>3.1.2.2</t>
  </si>
  <si>
    <t>3.1.2.2 Actualización catastral</t>
  </si>
  <si>
    <t>Municipios con catastro rural actualizado</t>
  </si>
  <si>
    <t>Municipios con catastro urbano actualizado</t>
  </si>
  <si>
    <t>3.2 Más Oportunidades con la cooperación para el desarrollo y la integración fronteriza.</t>
  </si>
  <si>
    <t>3,2,1 Plan de promoción para la inversión extranjera y nacional en polos de desarrollo</t>
  </si>
  <si>
    <t>3.2.1</t>
  </si>
  <si>
    <t>3.2.1.1</t>
  </si>
  <si>
    <t>3.2.1.1 Promoción internacional para la inversión en la región</t>
  </si>
  <si>
    <t xml:space="preserve">Estrategia de promoción internacional para inversión en la región </t>
  </si>
  <si>
    <t>FRONTERAS</t>
  </si>
  <si>
    <t xml:space="preserve">Directorio empresarial e institucional con base e interés en la región </t>
  </si>
  <si>
    <t>3.2.1.2</t>
  </si>
  <si>
    <t xml:space="preserve">3.2.1.2 Modelo de articulación interinstitucional y gremial para mejorar los niveles de promoción internacional de la región </t>
  </si>
  <si>
    <t>Plan de acción para la promoción internacional de la inversión en la región</t>
  </si>
  <si>
    <t>3.2.1.3</t>
  </si>
  <si>
    <t>Plan regional e interactivo de la cooperación con componentes geográficos, sectoriales y poblacionales para el desarrollo y la paz.</t>
  </si>
  <si>
    <t>3,2,2 Caracterización para la protección y la estabilización socioeconómica migratoria.</t>
  </si>
  <si>
    <t>3.2.2</t>
  </si>
  <si>
    <t>3.2.2.1</t>
  </si>
  <si>
    <t xml:space="preserve">3.2.2.1 Caracterización y apoyo a registros migratorios </t>
  </si>
  <si>
    <t>Caracterizaciones del fenómeno migratorio</t>
  </si>
  <si>
    <t>3.2.2.2</t>
  </si>
  <si>
    <t>3.2.3.2 Promoción de la regularización migratoria para la promoción laboral y el emprendimiento</t>
  </si>
  <si>
    <t>Iniciativas focalizadas en necesidades de los migrantes teniendo en cuenta la oferta institucional y las capacidades de la población migrante.</t>
  </si>
  <si>
    <t>3,2,3 Fortalecimiento de las organizaciones sociales en frontera</t>
  </si>
  <si>
    <t>3.2.3</t>
  </si>
  <si>
    <t>3.2.3.1</t>
  </si>
  <si>
    <t>3.2.3.1 Capacitación a líderes de la población receptora, migrantes y retornados</t>
  </si>
  <si>
    <t xml:space="preserve">Programa de capacitación a población migrante y retornada </t>
  </si>
  <si>
    <t xml:space="preserve">Capacitación en gestión de proyectos </t>
  </si>
  <si>
    <t>3.2.3.2</t>
  </si>
  <si>
    <t>3.2.3.2  Fortalecimiento de los procesos asociativos y de cooperativismo de la población receptora, migrantes y retornados</t>
  </si>
  <si>
    <t>Capacitación en marco constitucional colombiano</t>
  </si>
  <si>
    <t>3.2.3.3</t>
  </si>
  <si>
    <t>3.2.3.3 Diseño y gestión de proyectos</t>
  </si>
  <si>
    <t xml:space="preserve">Capacitación para el diseño y gestión de proyectos </t>
  </si>
  <si>
    <t>3.3 Más Oportunidades para la Frontera.</t>
  </si>
  <si>
    <t>3,3,1  Funcionalidad transfronteriza</t>
  </si>
  <si>
    <t>3.3.1.1 Fortalecimiento de infraestructuras sociales en zonas limítrofes</t>
  </si>
  <si>
    <t xml:space="preserve">Diagnóstico de infraestructuras sociales en zonas limítrofes </t>
  </si>
  <si>
    <t xml:space="preserve">Plan de mejoramiento de infraestructuras sociales en zonas limítrofes </t>
  </si>
  <si>
    <t>3.3.1</t>
  </si>
  <si>
    <t>3.3.1.1</t>
  </si>
  <si>
    <t xml:space="preserve">Diagnóstico análisis del marco jurídico fronterizo </t>
  </si>
  <si>
    <t>Propuesta para el fortalecimiento técnico, institucional y de financiamiento (Fondo Fronterizo)</t>
  </si>
  <si>
    <t>3.3.1.2</t>
  </si>
  <si>
    <t xml:space="preserve">3.3.1.2 Caracterización de la movilidad transfronteriza </t>
  </si>
  <si>
    <t>Mapeo de las comunidades transfronterizas y sus formas de relacionamiento</t>
  </si>
  <si>
    <t xml:space="preserve">Análisis de la seguridad en los entornos poblados fronterizos </t>
  </si>
  <si>
    <t xml:space="preserve">3,3,2 Apoyos a la movilidad migratoria </t>
  </si>
  <si>
    <t>3.3.2</t>
  </si>
  <si>
    <t>3.3.2.1</t>
  </si>
  <si>
    <t xml:space="preserve">3.3.2.1 Atención a población migrante y retornada </t>
  </si>
  <si>
    <t xml:space="preserve">Centro de atención a migrante </t>
  </si>
  <si>
    <t xml:space="preserve">Estrategia de registro de retornados </t>
  </si>
  <si>
    <t>3.3.2.2</t>
  </si>
  <si>
    <t xml:space="preserve">3.3.2.2  Referenciación migratoria </t>
  </si>
  <si>
    <t xml:space="preserve">Plan de alianza regional para procesos de interiorización de migrantes </t>
  </si>
  <si>
    <t>Estrategia socioeconómica para migrantes y retornados</t>
  </si>
  <si>
    <t xml:space="preserve">3,3,3  Plan de ordenamiento y  Gobernanza fronteriza </t>
  </si>
  <si>
    <t>3.3.3</t>
  </si>
  <si>
    <t>3.3.3.1</t>
  </si>
  <si>
    <t xml:space="preserve">3.3.3.1 Fortalecimiento de los procesos en pasos de frontera y zonas limítrofes </t>
  </si>
  <si>
    <t>Propuesta de apoyo tecnológico y normativo al sistema integrado de control fronterizo</t>
  </si>
  <si>
    <t xml:space="preserve">Propuesta de apoyo a Plan integrado de pasos fronterizos </t>
  </si>
  <si>
    <t>3.3.3.2</t>
  </si>
  <si>
    <t xml:space="preserve">3.3.3.2 Plan de ordenamiento metropolitano en zonas limítrofes </t>
  </si>
  <si>
    <t xml:space="preserve">Plan de acciones urbanísticas de impacto fronterizo </t>
  </si>
  <si>
    <t xml:space="preserve">Propuesta de apoyo a plan metropolitano binacional </t>
  </si>
  <si>
    <t>3.4 Más Oportunidades para el Buen Gobierno.</t>
  </si>
  <si>
    <t>3,4,1 Fortalecimiento de la capacidad de gestión departamental</t>
  </si>
  <si>
    <t>3.4</t>
  </si>
  <si>
    <t>3.4.1</t>
  </si>
  <si>
    <t>3.4.1.1</t>
  </si>
  <si>
    <t>3.4.1.1 Gestión Estratégica del Talento Humano</t>
  </si>
  <si>
    <t>Vinculación de personal joven de 18 a 28 años</t>
  </si>
  <si>
    <t>GENERAL</t>
  </si>
  <si>
    <t xml:space="preserve">Vinculación de personal en condición de discapacidad </t>
  </si>
  <si>
    <t xml:space="preserve">Exámenes periódicos anual de salud ocupacional </t>
  </si>
  <si>
    <t>Realizar el reporte oportuno de las vacantes para concurso cuando la comisión lo solicite</t>
  </si>
  <si>
    <t>Participación de los funcionarios en capacitaciones y actividades de bienestar social</t>
  </si>
  <si>
    <t>Implementar el teletrabajo a los funcionarios que cumplan los requisitos</t>
  </si>
  <si>
    <t xml:space="preserve">Funcionarios con conocimiento del comité de convivencia laboral </t>
  </si>
  <si>
    <t>Implementar la prevención y monitoreo del riesgo psicosocial de los funcionarios</t>
  </si>
  <si>
    <t>Realizar la supervisión a los funcionarios identificados con riesgo de salud y nutricional</t>
  </si>
  <si>
    <t>Reuniones de los comités que conforman el Sistema de Gestión de Seguridad y Salud en el trabajo</t>
  </si>
  <si>
    <t>3.4.1.2</t>
  </si>
  <si>
    <t>3.4.1.2  Integridad</t>
  </si>
  <si>
    <t>Funcionario de apoyo para la ejecución del código de integridad</t>
  </si>
  <si>
    <t>3.4.1.3</t>
  </si>
  <si>
    <t>3.4.1.3 Fortalecimiento a la Organizacion y Simplificación de Procesos</t>
  </si>
  <si>
    <t>Estudio orgánico de la entidad para estructura, planta y escala salarial para actualizar el manual de funciones</t>
  </si>
  <si>
    <t>Manual de funciones actualizado</t>
  </si>
  <si>
    <t>Modernización de la bodega principal, circuito cerrado, sistema de alarmas y mejora de infraestructura física.</t>
  </si>
  <si>
    <t>Mejora del sistema de seguridad y de infraestructura de la plaza de feria- (bodegas alternas de almacén)</t>
  </si>
  <si>
    <t xml:space="preserve">Programa de mantenimiento de infraestructura implementado. </t>
  </si>
  <si>
    <t>3.4.1.4</t>
  </si>
  <si>
    <t>3.4.1.4 Transparencia, acceso a la información y lucha contra la corrupción pública</t>
  </si>
  <si>
    <t>Manual de contratación actualizado</t>
  </si>
  <si>
    <t>Cumplimiento del eje transversal del Plan Anticorrupción</t>
  </si>
  <si>
    <t>Canal Nuevo implementado para la difusión de la Gaceta</t>
  </si>
  <si>
    <t>Implementado el SECOP II</t>
  </si>
  <si>
    <t>3.4.1.5</t>
  </si>
  <si>
    <t>3.4.1.5 Servicio al Ciudadano</t>
  </si>
  <si>
    <t>Capacitación del Sistema de Información De Entidades Públicas (SIEP DOCUMENTAL)</t>
  </si>
  <si>
    <t>3.4.1.6</t>
  </si>
  <si>
    <t>3.4.1.6 Racionalización de Trámites</t>
  </si>
  <si>
    <t>Encuesta de satisfacción enviada a usuarios en tiempo real</t>
  </si>
  <si>
    <t xml:space="preserve">Enlace de asignación de cita en pasaporte por medio digital. </t>
  </si>
  <si>
    <t>3.4.1.7</t>
  </si>
  <si>
    <t>3.4.1.7 Gestión documental</t>
  </si>
  <si>
    <t>Tabla de Valoración Documental aplicada para realizar depuración de los archivos en custodia en Archivo Central que hayan cumplido su tiempo de permanencia.</t>
  </si>
  <si>
    <t>Archivo General del Departamento proyectado y ejecutado</t>
  </si>
  <si>
    <t>Capacitación del Sistema de información de entidades públicas (SIEP DOCUMENTAL)</t>
  </si>
  <si>
    <t>Capacitaciones a los funcionarios en la normatividad vigente para aplicar en sus archivos de Gestión. (1 anual)</t>
  </si>
  <si>
    <t>Instrumentos archivísticos implementados en el archivo central y de gestión</t>
  </si>
  <si>
    <t>3.4.1.8</t>
  </si>
  <si>
    <t>3.4.1.8 Gestión del Conocimiento</t>
  </si>
  <si>
    <t xml:space="preserve">Proceso implementado para retener el conocimiento de los funcionarios a pensionarse o retirarse. </t>
  </si>
  <si>
    <t xml:space="preserve">Actualización de la base de datos de los pensionados y pre pensionados </t>
  </si>
  <si>
    <t>3.4.1.9</t>
  </si>
  <si>
    <t>3.4.1.9 Participación en la Gestión Pública</t>
  </si>
  <si>
    <t>Escuela de gestión pública y participación ciudadana proyectado y ejecutado</t>
  </si>
  <si>
    <t>3.4.2 Fortalecimiento de la participación comunitaria</t>
  </si>
  <si>
    <t>3.4.2</t>
  </si>
  <si>
    <t>3.4.2.1</t>
  </si>
  <si>
    <t>3.4.2.1 Fortalecimiento de la participación comunitaria.</t>
  </si>
  <si>
    <t>Municipios con asistencia técnica para promover la participación y organización de dignatarios de primero y segundo grado de acción comunal.</t>
  </si>
  <si>
    <t>.</t>
  </si>
  <si>
    <t xml:space="preserve">Municipios con socialización de la política pública comunal aprobada por Ordenanza No. 0013 del 10 de octubre de 2019. </t>
  </si>
  <si>
    <t>Juntas de acción comunal (JAC) con actualización de estatutos</t>
  </si>
  <si>
    <t xml:space="preserve">Asambleas Generales y/o extraordinarias de la federación comunal apoyadas </t>
  </si>
  <si>
    <t>Municipios con participación de lideres sociales en congresos Nacionales de: (ideologías, mujer comunal, derechos humanos y de paz).</t>
  </si>
  <si>
    <t>3.4.2.2</t>
  </si>
  <si>
    <t>3.4.2.2 Espacios de esparcimiento, disfrute de la vida, actividades físicas, lúdico, recreativas y de acompañamiento psicosocial para la Resolución de conflictos.</t>
  </si>
  <si>
    <t>Encuentros lúdicos recreativos y culturales realizados.</t>
  </si>
  <si>
    <t>Evento de Juegos Comunales Departamentales realizado.</t>
  </si>
  <si>
    <t>Líderes comunales capacitados en temas de organización comunal y liderazgo.</t>
  </si>
  <si>
    <t>Celebraciones del día de la acción comunal realizadas</t>
  </si>
  <si>
    <t>3.4.2.3</t>
  </si>
  <si>
    <t>3.4.2.3 Protección y garantías de derechos para el organismo comunal</t>
  </si>
  <si>
    <t>Capacitaciones en autocuidado y protección para líderes comunales</t>
  </si>
  <si>
    <t>3,4,3 Sistemas de Información Territorial (Política 16: Gestión de Sistemas de Información)</t>
  </si>
  <si>
    <t>3.4.3</t>
  </si>
  <si>
    <t>3.4.3.1</t>
  </si>
  <si>
    <t>3.4.3.1 Gestión de Calidad - MIPG</t>
  </si>
  <si>
    <t>Revisión de los elementos de direccionamiento estratégico (Misión, Visión, Estrategias y Políticas Institucionales)</t>
  </si>
  <si>
    <t xml:space="preserve">Capacitaciones a equipos y enlaces en la implementación del MPIG </t>
  </si>
  <si>
    <t>3.4.3.2</t>
  </si>
  <si>
    <t>3.4.3.2 Fortalecimiento de la Gestión de la Información Geográfica</t>
  </si>
  <si>
    <t xml:space="preserve">Avance en la estructuración del Sistema de Información Geográfica </t>
  </si>
  <si>
    <t>Acuerdos de Intercambio de Información geográfica con las entidades Nacionales, Departamentales, Municipales elaborados</t>
  </si>
  <si>
    <t>Convenios Interinstitucionales para la construcción, estructuración y fortalecimiento de la IDE Norte de Santander elaborados</t>
  </si>
  <si>
    <t>Personas capacitadas en Sistemas de Información Geográfica</t>
  </si>
  <si>
    <t>3.4.3.3</t>
  </si>
  <si>
    <t>3.4.3.3 Geoestadística y estudios territoriales</t>
  </si>
  <si>
    <t>Plan estadístico departamental implementado y publicado</t>
  </si>
  <si>
    <t>Estudios de análisis territorial de Norte de Santander realizados y publicados.</t>
  </si>
  <si>
    <t>3.4.3.4</t>
  </si>
  <si>
    <t>3.4.3.4 Sistema de Información Poblacional - SISBEN</t>
  </si>
  <si>
    <t>3.4.3.5</t>
  </si>
  <si>
    <t xml:space="preserve">3.4.3.5 Bancos de Proyectos de inversión Departamental </t>
  </si>
  <si>
    <t>Unidad de estructuración de proyectos operando</t>
  </si>
  <si>
    <t>3.4.3.6</t>
  </si>
  <si>
    <t>3.4.3.6 Implementación de Políticas Públicas</t>
  </si>
  <si>
    <t>Implementación del Sistema de Identificación y clasificación de los beneficiarios de las acciones de la administración departamental</t>
  </si>
  <si>
    <t>Diseño e implementación de un sistema de medición del impacto de la gestión gubernamental</t>
  </si>
  <si>
    <t>3.4.3.7</t>
  </si>
  <si>
    <t>3.4.3.7 Seguimiento al PDD</t>
  </si>
  <si>
    <t>Evaluaciones de avance y cumplimiento del Plan de Desarrollo (1 trimestral con publicación en WEB)</t>
  </si>
  <si>
    <t>Rendiciones públicas de Cuentas</t>
  </si>
  <si>
    <t>Apoyo a la gestión de los Consejos Territoriales de Planeación - CTP</t>
  </si>
  <si>
    <t>3,4,4 Fortalecimiento de las Finanzas Públicas</t>
  </si>
  <si>
    <t>3.4.4</t>
  </si>
  <si>
    <t>3.4.4.1</t>
  </si>
  <si>
    <t>3.4.4.1 Fortalecimiento Institucional de la Hacienda Pública</t>
  </si>
  <si>
    <t>Reorganización de la estructura institucional de la Administración Tributaria de la Secretaría de Hacienda Departamental</t>
  </si>
  <si>
    <t>HACIENDA</t>
  </si>
  <si>
    <t>Plan de Fiscalización adoptado para materializar la potencialidad del riesgo según el sector de incumplimiento.</t>
  </si>
  <si>
    <t>Adecuación y Mejoramiento de las instalaciones de la Secretaría de Hacienda</t>
  </si>
  <si>
    <t>Campañas publicitarias de Anti evasión y operativos contra la defraudación de las rentas Departamentales</t>
  </si>
  <si>
    <t>3.4.4.2</t>
  </si>
  <si>
    <t>3.4.4.2 Modernización tecnológica de la Hacienda Departamental</t>
  </si>
  <si>
    <t>Adopción y publicación del calendario tributario de tributos de período</t>
  </si>
  <si>
    <t>Inscripción y actualización del Registro de Contribuyentes a través de medios electrónicos</t>
  </si>
  <si>
    <t>Implementación del Portal para la Presentación electrónica de la Declaración y Pago del Impuesto de Vehículos desde cualquier lugar del país</t>
  </si>
  <si>
    <t>Integración del Software TNS de los entes territoriales y entidades del estado del orden municipal, departamental o nacional, con el sistema de información de trámite de liquidación de impuestos departamentales</t>
  </si>
  <si>
    <t>Integración el Software TNS con el sistema de información de trámite de liquidación del Impuesto de Registro y el Impuesto de Vehículos</t>
  </si>
  <si>
    <t>Implementación de los Decretos y/o Resoluciones para Decretar los Grandes Contribuyentes de impuestos departamentales por la Secretaría de Hacienda y el control a través de los portales electrónicos</t>
  </si>
  <si>
    <t>Notificación electrónica de las actuaciones de la administración tributaria, incluyendo las de cobro coactivo y providencias que decidan recursos</t>
  </si>
  <si>
    <t>Codificación, registro, trazabilidad y manejo de la información correspondiente a las actividades de producción, importación, exportación, distribución, tornaguías, bodegaje, consumo, declaración, pago, señalización y movilización, productos que generan Impuestos al Consumo.</t>
  </si>
  <si>
    <t>3.4.4.3</t>
  </si>
  <si>
    <t>3.4.4.3 Fortalecimiento de la capacidad de gestión territorial</t>
  </si>
  <si>
    <t>Municipios apoyados financiera, técnica y administrativamente para que asuman su gestión catastral y para la prestación del servicio público catastral en su jurisdicción</t>
  </si>
  <si>
    <t>3,5,1 Fortalecimiento en la gestión y capacidad administrativa de los municipios y subregiones</t>
  </si>
  <si>
    <t>3.5</t>
  </si>
  <si>
    <t>3.5.1</t>
  </si>
  <si>
    <t>3.5.1.1</t>
  </si>
  <si>
    <t xml:space="preserve">3.5.1.1 Seguimiento a la Inversión Municipal </t>
  </si>
  <si>
    <t xml:space="preserve">Evaluaciones de Viabilidad Fiscal y Financiera </t>
  </si>
  <si>
    <t>Municipios con Asistencia Técnica en los instrumentos de Planeación administrativa y financiera</t>
  </si>
  <si>
    <t xml:space="preserve">Eventos a Comunidades Indígenas para el uso eficiente de las transferencias SGPRI </t>
  </si>
  <si>
    <t>3.5.1.2</t>
  </si>
  <si>
    <t>3.5.1.2 Bancos de Proyectos de Inversión Municipal</t>
  </si>
  <si>
    <t>Municipios con Asistencia Técnica para la operatividad y funcionamiento de los Bancos de Proyectos de Inversión Municipal</t>
  </si>
  <si>
    <t>Municipios capacitados en la Formulación y presentación de Proyectos de Inversión</t>
  </si>
  <si>
    <t>3,5,2 Fortalecimiento de la asociatividad en los municipios</t>
  </si>
  <si>
    <t>3.5.2</t>
  </si>
  <si>
    <t>3.5.2.1</t>
  </si>
  <si>
    <t>3.5.2.1 Articulación y desarrollo regional</t>
  </si>
  <si>
    <t>Asociaciones de municipios constituidas y operando</t>
  </si>
  <si>
    <t>Alianzas estratégicas operando</t>
  </si>
  <si>
    <t xml:space="preserve">4. Hábitat </t>
  </si>
  <si>
    <t>4.1 Más Oportunidades para los Bosques, Biodiversidad y Servicios Ecosistémicos</t>
  </si>
  <si>
    <t>4,1,1 Mejor ambiente en tu territorio</t>
  </si>
  <si>
    <t>4.1</t>
  </si>
  <si>
    <t>4.1.1</t>
  </si>
  <si>
    <t>4.1.1.1</t>
  </si>
  <si>
    <t>4,1,1,1 Más oportunidades para un ambiente sostenible</t>
  </si>
  <si>
    <t>Árboles sembrados. (Equivalente a 400 Ha)</t>
  </si>
  <si>
    <t>AMBIENTE</t>
  </si>
  <si>
    <t>Instrumentos financieros creados para la conservación de ecosistemas bosques y biodiversidad.</t>
  </si>
  <si>
    <t>Proyectos agroforestales desarrollados en zonas de influencia de las cuencas Zulia, Pamplonita y Algodonal.</t>
  </si>
  <si>
    <t>Soluciones fotovoltaicas ejecutadas en zonas no interconectadas – ZNI del Departamento.</t>
  </si>
  <si>
    <t>Kilómetros de aislamiento como estrategia de mantenimiento de las áreas de importancia estratégica del Departamento.</t>
  </si>
  <si>
    <t>4.2 Más Oportunidades para los Recursos Hídricos.</t>
  </si>
  <si>
    <t>4,2,1 Agua para la vida, ciudad y territorio</t>
  </si>
  <si>
    <t>4.2</t>
  </si>
  <si>
    <t>4.2.1</t>
  </si>
  <si>
    <t>4.2.1.1</t>
  </si>
  <si>
    <t>4,2,1,1 Más atención para la conservación del recurso hídrico</t>
  </si>
  <si>
    <t>Proyectos ejecutados de los priorizados de los POMCAS de los ríos Pamplonita, Zulia y Algodonal.</t>
  </si>
  <si>
    <t>4.3 Más Oportunidades para los Asuntos Ambientales, Sectoriales y Urbanos.</t>
  </si>
  <si>
    <t>4,3,1 Ambiente multisectorial sostenible</t>
  </si>
  <si>
    <t>4.3</t>
  </si>
  <si>
    <t>4.3.1</t>
  </si>
  <si>
    <t>4.3.1.1</t>
  </si>
  <si>
    <t>4,3,1,1 En dirección hacia un ambiente sano, recreativo y competitivo.</t>
  </si>
  <si>
    <t>4.3.1.2</t>
  </si>
  <si>
    <t xml:space="preserve">4,3,1,2 Ambiente para la zoociedad </t>
  </si>
  <si>
    <t>4.4 Más Oportunidades para la Mitigación y Adaptación al Cambio Climático.</t>
  </si>
  <si>
    <t>4,4,1 Innovando para un territorio ambientalmente sostenible</t>
  </si>
  <si>
    <t>4.4</t>
  </si>
  <si>
    <t>4.4.1</t>
  </si>
  <si>
    <t>4.4.1.1</t>
  </si>
  <si>
    <t>4,4,1,1 Mitigando y adaptando al cambio climático</t>
  </si>
  <si>
    <t>Programa desarrollado sobre el uso, conservación y sostenibilidad de los recursos naturales, articulado al Plan departamental de extensión agropecuaria.</t>
  </si>
  <si>
    <t>Proyectos ejecutados de los perfiles identificados dentro de las medidas de mitigación y adaptación al cambio climático consignadas en el PICCDNS.</t>
  </si>
  <si>
    <t>4,5,1 Oportunidades para la cultura ambiental</t>
  </si>
  <si>
    <t>4.5.1</t>
  </si>
  <si>
    <t>4.5.1.1</t>
  </si>
  <si>
    <t>4,5,1,1 Fortaleciendo para un mejor ambiente</t>
  </si>
  <si>
    <t>4.6 Más Oportunidades para la Gestión Integral del Riesgo.</t>
  </si>
  <si>
    <t>4.6.1   Gobernabilidad en la Gestión del Riesgo de Desastres</t>
  </si>
  <si>
    <t>4.6</t>
  </si>
  <si>
    <t>4.6.1</t>
  </si>
  <si>
    <t>4.6.1.1</t>
  </si>
  <si>
    <t>4.6.1.1 Fortalecimiento de la gestión del riesgo en el Departamento</t>
  </si>
  <si>
    <t>CDGR</t>
  </si>
  <si>
    <t>Dotación del CEGRID Fronterizo</t>
  </si>
  <si>
    <t>4.6.1.2</t>
  </si>
  <si>
    <t>4.6.1.2 Articulación de la gestión del riesgo con las Administraciones Municipales</t>
  </si>
  <si>
    <t>Capacitaciones a Comités Municipales para la Gestión del Riesgo de desastres</t>
  </si>
  <si>
    <t>Coordinadores Municipales para la Gestión del Riesgo de desastres dotados</t>
  </si>
  <si>
    <t>Encuentros Departamental de Coordinadores Municipales para la Gestión del Riesgo de desastres</t>
  </si>
  <si>
    <t>4.6.2 Mejoramiento del Conocimiento del Riesgo de Desastres</t>
  </si>
  <si>
    <t>4.6.2</t>
  </si>
  <si>
    <t>4.6.2.1</t>
  </si>
  <si>
    <t>4.6.2.1  Estudios de riesgo en el DepartamentoEstudios de riesgo en el Departamento</t>
  </si>
  <si>
    <t>Estudios de Riesgo a través de consultorías o convenios con Universidades.</t>
  </si>
  <si>
    <t>Histórico de eventos del Departamento realizado</t>
  </si>
  <si>
    <t>Estudios de microzonificación sísmica</t>
  </si>
  <si>
    <t>Estudios estructurales y/o de vulnerabilidad sísmica a edificaciones indispensables</t>
  </si>
  <si>
    <t>4.6.2.2</t>
  </si>
  <si>
    <t>4.6.2.2 Formación en Gestión del riesgo de Desastres</t>
  </si>
  <si>
    <t>Talleres sobre la gestión del riesgo de desastres y/o medio ambiente para población en general.</t>
  </si>
  <si>
    <t>Mujeres capacitadas en Gestión del Riesgo de Desastres.</t>
  </si>
  <si>
    <t>4.6.2.3</t>
  </si>
  <si>
    <t>4.6.2.3 Gestión de la información para la reducción del riesgo y el manejo de desastres</t>
  </si>
  <si>
    <t>Inventarios municipales de asentamientos en zonas de alto riesgo</t>
  </si>
  <si>
    <t>Necesidades identificadas en estudios de riesgo y obras de mitigación</t>
  </si>
  <si>
    <t>Cobertura del Departamento con Sistema de Alertas Tempranas</t>
  </si>
  <si>
    <t>4.6.3 Reducción del Riesgo desde la planificación, mitigación y la prevención</t>
  </si>
  <si>
    <t>4.6.3</t>
  </si>
  <si>
    <t>4.6.3.1</t>
  </si>
  <si>
    <t>4.6.3.1 Planificación en la Gestión del riesgo de desastres</t>
  </si>
  <si>
    <t>Talleres sobre gestión del riesgo escolar</t>
  </si>
  <si>
    <t>Actualización del Plan Departamental para la Gestión del Riesgo de Desastres y la Estrategia Departamental de Respuesta a Emergencias.</t>
  </si>
  <si>
    <t xml:space="preserve">Formular un Plan Departamental para Incendios Forestales. </t>
  </si>
  <si>
    <t>4.6.3.2</t>
  </si>
  <si>
    <t>4.6.3.2 Cambio climático</t>
  </si>
  <si>
    <t>Obras o actividades de adaptación al cambio climático, resiliencia y/o desarrollo sostenible.</t>
  </si>
  <si>
    <t>4.6.3.3</t>
  </si>
  <si>
    <t>4.6.3.3 Infraestructura para la reducción del riesgo</t>
  </si>
  <si>
    <t>Obras de reducción del riesgo</t>
  </si>
  <si>
    <t>Adecuación sismoresistente a edificaciones indispensables</t>
  </si>
  <si>
    <t>4.6.4 Preparación, Atención y Manejo de la emergencia</t>
  </si>
  <si>
    <t>4.6.4</t>
  </si>
  <si>
    <t>4.6.4.1</t>
  </si>
  <si>
    <t>4.6.4.1 Preparación para la emergencia</t>
  </si>
  <si>
    <t>Fortalecimiento y/o dotación a los equipos de socorro</t>
  </si>
  <si>
    <t>Talleres sobre preparación para la emergencia y creación de comités comunitarios de respuesta.</t>
  </si>
  <si>
    <t>Simulacros de evacuación</t>
  </si>
  <si>
    <t>4.6.4.2</t>
  </si>
  <si>
    <t>4.6.4.2  Infraestructura para la emergencia</t>
  </si>
  <si>
    <t>Red de comunicación en el Departamento fortalecida</t>
  </si>
  <si>
    <t>Dotación del Centro Logístico Humanitario</t>
  </si>
  <si>
    <t>Construcción y Dotación del Centro Logístico Humanitario para el Catatumbo.</t>
  </si>
  <si>
    <t>4.6.4.3</t>
  </si>
  <si>
    <t>4.6.4.3 Intervención para la atención y rehabilitación</t>
  </si>
  <si>
    <t>Obras de rehabilitación y reconstrucción</t>
  </si>
  <si>
    <t>Damnificados apoyados por eventos naturales o antrópicos no intencionales</t>
  </si>
  <si>
    <t>4.6.4.4</t>
  </si>
  <si>
    <t>4.6.4.4 Operatividad del Banco de Maquinaria</t>
  </si>
  <si>
    <t>Operatividad del Banco de Maquinaria</t>
  </si>
  <si>
    <t>4.7 Más Oportunidades para la Vivienda Digna.</t>
  </si>
  <si>
    <t>4,7,1 Más hogares en vivienda propia</t>
  </si>
  <si>
    <t>4.7</t>
  </si>
  <si>
    <t>4.7.1</t>
  </si>
  <si>
    <t>4.7.1.1</t>
  </si>
  <si>
    <t>4.7.1.1 Construcción de viviendas y áreas de urbanismo en zonas urbanas y rurales.</t>
  </si>
  <si>
    <t>VIVIENDA</t>
  </si>
  <si>
    <t>Obras de urbanismo construidas o mejoradas para proyectos de vivienda en zonas urbana y rural con apoyo del Departamento</t>
  </si>
  <si>
    <r>
      <t xml:space="preserve">Predios adquiridos </t>
    </r>
    <r>
      <rPr>
        <sz val="16"/>
        <color rgb="FF000000"/>
        <rFont val="Arial"/>
        <family val="2"/>
      </rPr>
      <t>para el desarrollo de proyectos de vivienda</t>
    </r>
  </si>
  <si>
    <t>4.7.1.2</t>
  </si>
  <si>
    <t xml:space="preserve">4.7.1.2 Habilitación del suelo para vivienda </t>
  </si>
  <si>
    <t>Municipios con implementación de Políticas públicas acordes con el ordenamiento del territorio</t>
  </si>
  <si>
    <t>4,7,2 Mejores viviendas, vida digna</t>
  </si>
  <si>
    <t>4.7.2</t>
  </si>
  <si>
    <t>4.7.2.1</t>
  </si>
  <si>
    <t>4.7.2.1 Mejoramiento de vivienda en zona urbana y/o rural</t>
  </si>
  <si>
    <t>Mejoramientos de vivienda en la zona urbana y/o rural realizados</t>
  </si>
  <si>
    <t xml:space="preserve">Unidades Sanitarias construidas </t>
  </si>
  <si>
    <t>Cocinas/estufas ecológicas construidas</t>
  </si>
  <si>
    <t>Banco de Materiales conformado para tener una Vivienda Digna..</t>
  </si>
  <si>
    <t>4,7,3 Saneamiento y Titulación de la Propiedad Pública Inmobiliaria</t>
  </si>
  <si>
    <t>4.7.3</t>
  </si>
  <si>
    <t>4.7.3.1</t>
  </si>
  <si>
    <t>4.7.3.1 Identificación de predios de propiedad del departamento o municipios.</t>
  </si>
  <si>
    <t>Municipios con asistencia técnica para la identificación de Bienes de Propiedad de Entidades Públicas</t>
  </si>
  <si>
    <t>Predios verificados como aptos para la construcción de Vivienda Nueva.</t>
  </si>
  <si>
    <t>4.7.3.2</t>
  </si>
  <si>
    <t>4.7.3.2  Titulación de predios fiscales, urbanos y rurales</t>
  </si>
  <si>
    <t>Predios fiscales, urbanos y rurales con acompañamiento interinstitucional para su titulación.</t>
  </si>
  <si>
    <t xml:space="preserve">5. Infraestructura </t>
  </si>
  <si>
    <t>5.1 Más Oportunidades para la Infraestructura Vial</t>
  </si>
  <si>
    <t>5</t>
  </si>
  <si>
    <t>5.1</t>
  </si>
  <si>
    <t>5.1.1</t>
  </si>
  <si>
    <t>5.1.1.1</t>
  </si>
  <si>
    <t>5.1.1.1 Caracterización de la red vial</t>
  </si>
  <si>
    <t>Inventario Vial Departamental Actualizado</t>
  </si>
  <si>
    <t>VÍAS</t>
  </si>
  <si>
    <t>5.1.1.2</t>
  </si>
  <si>
    <t>5.1.1.2 Transitabilidad intermunicipal</t>
  </si>
  <si>
    <t>Estudios y Diseños para el mejoramiento de los circuitos viales Departamentales</t>
  </si>
  <si>
    <t>km de vías Mejoradas y pavimentadas</t>
  </si>
  <si>
    <t xml:space="preserve">5,1,2 Intervenciones viales generadoras de más oportunidades de desarrollo para las subregiones de Norte de Santander    </t>
  </si>
  <si>
    <t>5.1.2</t>
  </si>
  <si>
    <t>5.1.2.1</t>
  </si>
  <si>
    <t>5.1.2.1 Conectividad Intramunicipal</t>
  </si>
  <si>
    <t>km de la red Vial de Tercer Orden del Departamento con mejoramiento y mantenimiento (incluye combos viales)</t>
  </si>
  <si>
    <t>Puentes y/o Puentes Hamacas construidos y/o mejorados</t>
  </si>
  <si>
    <t xml:space="preserve">Diseño, construcción, mejoramiento y/o mantenimiento de los caminos ancestrales de las comunidades indígenas </t>
  </si>
  <si>
    <t>5,1,3 Apuesta para el mejoramiento de vías urbanas</t>
  </si>
  <si>
    <t>5.1.3</t>
  </si>
  <si>
    <t>5.1.3.1</t>
  </si>
  <si>
    <t>5.1.3.1 Mejoramiento de la Conectividad Urbana</t>
  </si>
  <si>
    <t>Kilómetro de vía urbana pavimentada</t>
  </si>
  <si>
    <t>Estudios y Diseños de pavimentación y construcción de obras complementarias de Vías Urbanas del Departamento realizados</t>
  </si>
  <si>
    <t>5,1,4 Un norte con más oportunidades conectado a Colombia</t>
  </si>
  <si>
    <t>5.1.4</t>
  </si>
  <si>
    <t>5.1.4.1</t>
  </si>
  <si>
    <t>5.1.4.1 Integración vial con la Nación</t>
  </si>
  <si>
    <t>Porcentaje de avance en la gestión para Estudios, Diseños y construcción de variantes de la red vial de primer orden</t>
  </si>
  <si>
    <t>Porcentaje de avance de gestión para el mantenimiento y mejoramiento de la red vial a cargo de la nación</t>
  </si>
  <si>
    <t>5.1.4.2</t>
  </si>
  <si>
    <t xml:space="preserve">5.1.4.2 Seguridad vial del peatón </t>
  </si>
  <si>
    <t>Porcentaje de avance en gestión para la construcción de puentes vehiculares y peatonales</t>
  </si>
  <si>
    <t>Porcentaje de avance en gestión para la construcción de circuitos peatonales, ciclorutas, malecones en las red vial del Área metropolitana de Cúcuta</t>
  </si>
  <si>
    <t>5.1.4.3</t>
  </si>
  <si>
    <t xml:space="preserve">5.1.4.3 Terminales de transporte aéreo y/o terrestreTerminales de transporte aéreo y/o terrestre </t>
  </si>
  <si>
    <t>5,2,1 Implementación del Plan Departamental-PDSV para una movilidad segura</t>
  </si>
  <si>
    <t>5.2</t>
  </si>
  <si>
    <t>5.2.1</t>
  </si>
  <si>
    <t>5.2.1.1</t>
  </si>
  <si>
    <t>5.2.1.1 Fortalecimiento de la articulación institucional</t>
  </si>
  <si>
    <t>Sistema de Gestión de Calidad ajustado a las exigencias del MIGP</t>
  </si>
  <si>
    <t>TRÁNSITO</t>
  </si>
  <si>
    <t>Plataforma web para trámites diseñada y en funcionamiento</t>
  </si>
  <si>
    <t>Estudio de factibilidad para la instalación de mecanismos de foto detección para salvar vidas</t>
  </si>
  <si>
    <t>Secretarías y entidades del orden departamental adelantarán intervenciones en pro de la movilidad y seguridad vial de manera conjunta y articulada con la STD</t>
  </si>
  <si>
    <t>Sedes operativas creadas en municipios focalizados con mayor índice de accidentalidad y dificultades en la movilidad, que no cuenten con organismo de tránsito</t>
  </si>
  <si>
    <t>Campañas para la legalización, normalización de requisitos y exigencias de tránsito en alianza con otros actores viales</t>
  </si>
  <si>
    <t>Planes Locales de Seguridad Vial han sido auditados y vigilados</t>
  </si>
  <si>
    <t>Municipios contarán con un Plan Local Seguridad Vial</t>
  </si>
  <si>
    <t>Pliegos contendrán como requisito para concursar contar con el Plan Estratégico de Seguridad Vial</t>
  </si>
  <si>
    <t xml:space="preserve">Empresas cuentan con un Plan Estratégico de Seguridad Vial </t>
  </si>
  <si>
    <t>Instituciones Educativas cuentan con Plan de Movilidad Escolar</t>
  </si>
  <si>
    <t>Establecimientos de comercio que se dedican al expendio de licores, bares, discotecas y afines cuentan con un Plan Estratégico de Responsabilidad en el Consumo de Alcohol</t>
  </si>
  <si>
    <t>Decreto modificando el Comité Departamental de Seguridad Vial</t>
  </si>
  <si>
    <t>Plan Estratégico de Tecnologías de la Información y las Comunicaciones formulado</t>
  </si>
  <si>
    <t>Red de empresas promotoras de la seguridad vial constituida y en funcionamiento</t>
  </si>
  <si>
    <t>Observatorio Departamental de Seguridad Vial y Movilidad creado y en funcionamiento</t>
  </si>
  <si>
    <t>Mesa Departamental de Políticas Públicas de Motociclistas creado y en funcionamiento</t>
  </si>
  <si>
    <t>Plan Departamental de Seguridad Vial y Movilidad de Motociclistas formulado y en implementación</t>
  </si>
  <si>
    <t>Optimización de los servicios y procesos administrativos de la Secretaría (Recursos humanos y tecnológicos)</t>
  </si>
  <si>
    <t>5.2.1.2</t>
  </si>
  <si>
    <t>Instituciones educativas adoptan en sus PEI de manera trasversal la movilidad y seguridad vial para salvar vidas</t>
  </si>
  <si>
    <t>Proyectos de investigación en etapa inicial, asociados a los problemas de movilidad y seguridad vial liderados por universidades de la región</t>
  </si>
  <si>
    <t>Programa dirigido a conductores para prevenir el consumo de alcohol antes y durante la conducción</t>
  </si>
  <si>
    <t>Proyecto transversal en seguridad vial, movilidad y conducción, formulado e implementado en las IES de la región</t>
  </si>
  <si>
    <t>Programa de auditoría dirigido a las empresas de la región, para la revisión y exigencia del cumplimiento del PESV, conforme a los requisitos exigidos y plasmados en la normatividad legal vigente</t>
  </si>
  <si>
    <t>5.2.1.3</t>
  </si>
  <si>
    <t>5.2.1.3 Infraestructura protectora de vidasInfraestructura protectora de vidas</t>
  </si>
  <si>
    <t>Comité consultivo de infraestructura vial, creado y en funcionamiento</t>
  </si>
  <si>
    <t>Mapa de siniestralidad departamental</t>
  </si>
  <si>
    <t>Plan de medios alternativos de transporte para los municipios del Departamento</t>
  </si>
  <si>
    <t>Programa de acondicionamiento de puntos críticos dentro de la infraestructura vial en los municipios con alta densidad poblacional, que afectan significativamente la movilidad de las personas en situación de discapacidad</t>
  </si>
  <si>
    <t>Gestión del proceso de transferencia de mercancías de transporte terrestre a férreo</t>
  </si>
  <si>
    <t>Gestión de los estudios y diseños para el puerto fluvial de Norte de Santander sobre el río magdalena</t>
  </si>
  <si>
    <t>5.2.1.4</t>
  </si>
  <si>
    <t>5.2.1.4 Vehículos más controlados para disminuir siniestros vialesVehículos más controlados para disminuir siniestros viales</t>
  </si>
  <si>
    <t xml:space="preserve">Empresas de transporte urbano colectivo han sido auditadas con respecto al cumplimiento de los estándares de calidad exigidos, en el marco del Plan Estratégico de Seguridad Vial </t>
  </si>
  <si>
    <t>Programa para la promoción del uso adecuado de los elementos de protección personal en bici usuarios y motociclistas formulado y en implementación</t>
  </si>
  <si>
    <t xml:space="preserve">Plan para la supervisión y control a las entidades y los mecanismos que garantizan las condiciones adecuadas de vehículos motorizados </t>
  </si>
  <si>
    <t>5.2.1.5</t>
  </si>
  <si>
    <t>5.2.1.5 Atención oportuna a víctimas por siniestros viales</t>
  </si>
  <si>
    <t>Centro de referencia para la atención de víctimas en hechos de tránsito, creado y en funcionamiento</t>
  </si>
  <si>
    <t>Línea telefónica única para la atención de hechos de tránsito, en funcionamiento</t>
  </si>
  <si>
    <t>Equipos e insumos adquiridos para rescate vehicular y atención pre hospitalaria, para los organismos de rescate que actualmente apoyan la atención de víctimas de hechos de tránsito</t>
  </si>
  <si>
    <t xml:space="preserve">Personal asociado al sector de la salud ha recibido la capacitación en primer respondiente </t>
  </si>
  <si>
    <t xml:space="preserve">Personal conductores de vehículos de transporte público, intermunicipal y de carga han recibido la capacitación en primeros auxilios </t>
  </si>
  <si>
    <t>5.3  Más Oportunidades para los Servicios Públicos Domiciliarios: Agua, Saneamiento Básico y Energía</t>
  </si>
  <si>
    <t>5.3</t>
  </si>
  <si>
    <t>5.3.1</t>
  </si>
  <si>
    <t>5.3.1.1</t>
  </si>
  <si>
    <t>5,3,1 Acceso a agua potable y saneamiento adecuado</t>
  </si>
  <si>
    <t>5.3.1.1 Consolidación del Acueducto Metropolitano</t>
  </si>
  <si>
    <t>AGUAS</t>
  </si>
  <si>
    <t>Esquema Regional de Operación de la infraestructura del Proyecto del Acueducto Metropolitano de Cúcuta, Villa del Rosario y Los Patios implementado.</t>
  </si>
  <si>
    <t>5.3.1.2</t>
  </si>
  <si>
    <t>5.3.1.2 Optimización de Sistemas de acueductos y/o alcantarillados Urbanos y Rurales</t>
  </si>
  <si>
    <t>Acueductos y alcantarillados urbano y rural optimizados</t>
  </si>
  <si>
    <t>Estudios y Diseños y/o construcción de proyectos de soluciones individuales rurales, PDET</t>
  </si>
  <si>
    <t>5.3.1.3</t>
  </si>
  <si>
    <t>5.3.1.3 Apoyo a la construcción de sistemas de tratamiento de aguas residuales</t>
  </si>
  <si>
    <t>5,3,2 Modernización, fortalecimiento y aseguramiento de la prestación de los servicios de agua potable y saneamiento básico</t>
  </si>
  <si>
    <t>5.3.2</t>
  </si>
  <si>
    <t>5.3.2.1</t>
  </si>
  <si>
    <t xml:space="preserve">5.3.2.1 Impulso a estrategias asociativas para la recolección y disposición de residuos sólidos </t>
  </si>
  <si>
    <t>Estrategias de esquemas asociativos subregionales para la recolección y aprovechamiento de residuos sólidos impulsados</t>
  </si>
  <si>
    <t>5.3.2.2</t>
  </si>
  <si>
    <t>5.3.2.2 Fortalecimiento de la gestión institucional de la prestación de los servicios de Agua Potable y Saneamiento Básico</t>
  </si>
  <si>
    <t>Municipios con Acompañamiento en la implementación de estrategias de fortalecimiento, aseguramiento de la prestación y/o transformación de los prestadores de los servicios de Agua Potable y Saneamiento Básico urbanos y/o rurales</t>
  </si>
  <si>
    <t>5.3.2.3</t>
  </si>
  <si>
    <t>5.3.2.3 Gestión Social, Plan Ambiental y Gestión del Riesgo en el Sector de APSB</t>
  </si>
  <si>
    <t>Plan de Gestión social del Sector de APSB implementado.</t>
  </si>
  <si>
    <t>Plan Ambiental del Sector de APSB implementado.</t>
  </si>
  <si>
    <t>Plan de Gestión del Riesgo del Sector de APSB implementado.</t>
  </si>
  <si>
    <t>6. Productividad</t>
  </si>
  <si>
    <t>6.1 Más Oportunidades para lo Agropecuario, Pesca y Plantaciones Forestales</t>
  </si>
  <si>
    <t xml:space="preserve">6,1,1 Investigación Agropecuaria y Adopción de Tecnología </t>
  </si>
  <si>
    <t>6.</t>
  </si>
  <si>
    <t>6.1</t>
  </si>
  <si>
    <t>6.1.1</t>
  </si>
  <si>
    <t>6.1.1.1</t>
  </si>
  <si>
    <t>6.1.1.1 Desarrollo tecnológico</t>
  </si>
  <si>
    <t>Proyectos de investigación gestionados y/o apoyados, de impacto en los sectores agropecuario y agroindustrial</t>
  </si>
  <si>
    <t>AGRICULTURA</t>
  </si>
  <si>
    <t>6.1.1.2</t>
  </si>
  <si>
    <t>6.1.1.2 Extensión Agropecuaria</t>
  </si>
  <si>
    <t>Plan Departamental de Extensión Agropecuaria PDEA, formulado, aprobado e implementado</t>
  </si>
  <si>
    <t>6,1,2  Acceso al Crédito y Financiamiento de Proyectos Productivos</t>
  </si>
  <si>
    <t>6.1.2</t>
  </si>
  <si>
    <t>6.1.2.1</t>
  </si>
  <si>
    <t>6.1.2.1 Acceso a financiamiento, productos y servicios agropecuarios</t>
  </si>
  <si>
    <t>Fondo complementario de garantías del sector agropecuario y rural capitalizado</t>
  </si>
  <si>
    <t>6, 1, 3 Norte de Santander Productivo, Sostenible e Incluyente</t>
  </si>
  <si>
    <t>6.1.3</t>
  </si>
  <si>
    <t>6.1.3.1</t>
  </si>
  <si>
    <t>6.1.3.1 Fortalecimiento de los sistemas productivos agropecuarios</t>
  </si>
  <si>
    <t>Proyectos productivos agrícolas y/o pecuarios presentados a través de Convocatorias</t>
  </si>
  <si>
    <t>Proyectos productivos con enfoque territorial gestionados y/o apoyados</t>
  </si>
  <si>
    <t>Proyectos productivos agropecuarios o agroindustriales gestionados y/o apoyados</t>
  </si>
  <si>
    <t>6.1.3.2</t>
  </si>
  <si>
    <t>6.1.3.2 Apoyo a poblaciones productivas con enfoque diferencial</t>
  </si>
  <si>
    <t>Proyectos productivos con jóvenes rurales gestionados y/o apoyados</t>
  </si>
  <si>
    <t>Proyectos productivos con mujeres rurales gestionados y/o apoyados</t>
  </si>
  <si>
    <t>Proyectos productivos con población víctima gestionados y/o apoyados</t>
  </si>
  <si>
    <t>6.1.3.3</t>
  </si>
  <si>
    <t>6.1.3.3 Incremento y mejoramiento de renglones tradicionales</t>
  </si>
  <si>
    <t>Hectáreas de café sembradas y/o mejoradas</t>
  </si>
  <si>
    <t>Proyectos gestionados y/o apoyados para mejorar la producción de arroz</t>
  </si>
  <si>
    <t>6.1.3.4</t>
  </si>
  <si>
    <t>6.1.3.4 Promoción del agro</t>
  </si>
  <si>
    <t>Eventos y/o ferias de agro negocios apoyadas</t>
  </si>
  <si>
    <t>6.1.3.5</t>
  </si>
  <si>
    <t>6.1.3.5 Evaluaciones Agropecuarias por Consenso</t>
  </si>
  <si>
    <t>Evaluaciones agropecuarias municipales EVA realizadas</t>
  </si>
  <si>
    <t>6.1.3.6</t>
  </si>
  <si>
    <t>6.1.3.6 Plan de Seguridad Alimentaria y Nutricional</t>
  </si>
  <si>
    <t>Plan de Seguridad Alimentaria y Nutricional Formulado</t>
  </si>
  <si>
    <t>6, 1, 4 Infraestructura Productiva para el Desarrollo Agropecuario</t>
  </si>
  <si>
    <t>6.1.4</t>
  </si>
  <si>
    <t>6.1.4.1</t>
  </si>
  <si>
    <t>6.1.4.1 Infraestructura productiva agrícola y pecuaria</t>
  </si>
  <si>
    <t>Proyectos de infraestructura productiva gestionados y/o apoyados para fortalecer las cadenas de valor</t>
  </si>
  <si>
    <t>Distritos de riego construidos y/o rehabilitados</t>
  </si>
  <si>
    <t>6, 1, 5 Formalización de la Propiedad Rural</t>
  </si>
  <si>
    <t>6.1.5</t>
  </si>
  <si>
    <t>6.1.5.1</t>
  </si>
  <si>
    <t>6.1.5.1 Formalización de la propiedad rural</t>
  </si>
  <si>
    <t>Predios rurales gestionados y/o apoyados en el proceso de titulación</t>
  </si>
  <si>
    <t>Sistema catastral gestionado y/o implementado</t>
  </si>
  <si>
    <t>6, 1, 6 Creemos en la Institucionalidad</t>
  </si>
  <si>
    <t>6.1.6</t>
  </si>
  <si>
    <t>6.1.6.1</t>
  </si>
  <si>
    <t>6.1.6.1 Cooperación y articulación interinstitucional</t>
  </si>
  <si>
    <t>Acciones de articulación interinstitucional realizadas</t>
  </si>
  <si>
    <t>6, 1, 7 Certificación para la Agricultura</t>
  </si>
  <si>
    <t>6.1.7</t>
  </si>
  <si>
    <t>6.1.7.1</t>
  </si>
  <si>
    <t>6.1.7.1 Buenas prácticas en la producción  primaria</t>
  </si>
  <si>
    <t>Sistema apoyado para la producción de productos inocuos</t>
  </si>
  <si>
    <t>6, 1, 8 Sostenibilidad de la Actividad Forestal</t>
  </si>
  <si>
    <t>6.1.8</t>
  </si>
  <si>
    <t>6.1.8.1</t>
  </si>
  <si>
    <t>6.1.8.1 Desarrollo del sector forestal</t>
  </si>
  <si>
    <t>Talleres para sensibilizar y fortalecer las capacidades del sector forestal</t>
  </si>
  <si>
    <t>Municipios con establecimiento de especies forestales</t>
  </si>
  <si>
    <t>6, 1, 9 El PDET es de Todos</t>
  </si>
  <si>
    <t>6.1.9</t>
  </si>
  <si>
    <t>6.1.9.1</t>
  </si>
  <si>
    <t>6.1.9.1 Programa de desarrollo con enfoque territorial</t>
  </si>
  <si>
    <t>6,2 Más Oportunidades para el Turismo y las Artesanías</t>
  </si>
  <si>
    <t>6.2.1 Un destino con marca región</t>
  </si>
  <si>
    <t>6.2</t>
  </si>
  <si>
    <t>6.2.1</t>
  </si>
  <si>
    <t>6.2.1.1</t>
  </si>
  <si>
    <t>Diseño Marca Región</t>
  </si>
  <si>
    <t>TURISMO</t>
  </si>
  <si>
    <t>Eventos previos a la celebración del Bicentenario</t>
  </si>
  <si>
    <t>Eventos previos a la conmemoración de los 450 de Ocaña en conjunto con entidades regionales</t>
  </si>
  <si>
    <t>Participaciones en eventos de impacto turístico (Misiones Comerciales a destinos regionales, ruedas de negocio, ferias nacionales)</t>
  </si>
  <si>
    <t>Destinos Turísticos promocionados</t>
  </si>
  <si>
    <t>6.2.1.2</t>
  </si>
  <si>
    <t>6.2.1.2 Prevención y control de ESCNNA</t>
  </si>
  <si>
    <t>Campañas de prevención de ESCNNA (una por año)</t>
  </si>
  <si>
    <t>6.2.2 Condiciones institucionales para el impulso al sector turismo</t>
  </si>
  <si>
    <t>6.2.2</t>
  </si>
  <si>
    <t>6.2.2.1</t>
  </si>
  <si>
    <t>6.2.2.1 Fortalecimiento institucional del turismo</t>
  </si>
  <si>
    <t>Consejo Consultivo de Turismo reactivado</t>
  </si>
  <si>
    <t>Consejo de Seguridad Departamental Turístico reactivado</t>
  </si>
  <si>
    <t>Plan de Desarrollo Turístico Actualizado</t>
  </si>
  <si>
    <t>Plan de Acción Corredor Turístico Nororiental Diseñado</t>
  </si>
  <si>
    <t>Mesa de turismo reestructurada</t>
  </si>
  <si>
    <t>Software oferta-demanda sitios turísticos implementado</t>
  </si>
  <si>
    <t>6.2.3 Productividad turística regional</t>
  </si>
  <si>
    <t>6.2.3</t>
  </si>
  <si>
    <t>6.2.3.1</t>
  </si>
  <si>
    <t>6.2.3.1 Más y Mejor infraestructura, para el turismo</t>
  </si>
  <si>
    <t>Promoción divulgación de la construcción del Centro de Convenciones</t>
  </si>
  <si>
    <t>Proyectos de infraestructura turística apoyados</t>
  </si>
  <si>
    <t>6.2.3.2</t>
  </si>
  <si>
    <t>Talleres de formación dirigidos a actores de la cadena turística</t>
  </si>
  <si>
    <t>Implementación Programa Colegios amigos del Turismo (emprendimientos en turismo naranja)</t>
  </si>
  <si>
    <t>6.3 Más Oportunidades para el Emprendimiento</t>
  </si>
  <si>
    <t>6.3.1  Fortalecimiento y desarrollo de actividades para promover el emprendimiento y generación de empleo en Norte de Santander</t>
  </si>
  <si>
    <t>6.3</t>
  </si>
  <si>
    <t>6.3.1</t>
  </si>
  <si>
    <t>6.3.1.1</t>
  </si>
  <si>
    <t xml:space="preserve">6.3.1.1 Asesoramiento y acompañamiento a emprendedores </t>
  </si>
  <si>
    <t>Programa de asesoramiento y acompañamiento a emprendedores en las etapas de ideación, pre-incubación, incubación y aceleración creado</t>
  </si>
  <si>
    <t>ECONÓMICO</t>
  </si>
  <si>
    <t>Iniciativas de emprendimientos creativos y culturales (Economía Naranja) promocionadas</t>
  </si>
  <si>
    <t>6.3.1.2</t>
  </si>
  <si>
    <t xml:space="preserve">6.3.1.2 Impulso a emprendimientos con la participación del sector público, privado y academia </t>
  </si>
  <si>
    <t>Ruta del Emprendimiento e innovación creada</t>
  </si>
  <si>
    <t>Estrategias para promocionar el fortalecimiento de los Ecosistema de Innovación y Emprendimiento virtual</t>
  </si>
  <si>
    <t>6,3,2 Fortalecimiento y financiamiento para la creación de emprendimientos</t>
  </si>
  <si>
    <t>6.3.2</t>
  </si>
  <si>
    <t>6.3.2.1</t>
  </si>
  <si>
    <t>6.3.2.1 Fondo departamental para el acceso a crédito para emprendedores</t>
  </si>
  <si>
    <t>Créditos para fortalecimiento y aceleración de emprendimientos</t>
  </si>
  <si>
    <t>Emprendimientos apoyados financiera y/o comercialmente</t>
  </si>
  <si>
    <t>6.3.2.2</t>
  </si>
  <si>
    <t>6.3.2.2 Desarrollo y promoción de actividades para el emprendimiento</t>
  </si>
  <si>
    <t xml:space="preserve">Ferias y eventos de emprendimiento apoyados </t>
  </si>
  <si>
    <t xml:space="preserve">Evento creado para la promoción y generación de Emprendimientos en el Departamento </t>
  </si>
  <si>
    <t xml:space="preserve">Iniciativas de formaciones, congresos y eventos virtuales de emprendedores </t>
  </si>
  <si>
    <t>6.3.2.3</t>
  </si>
  <si>
    <t>6.3.2.3 Alianzas público privadas para el emprendimiento</t>
  </si>
  <si>
    <t>Escuela de Liderazgo de Innovadores y Emprendedores de Norte de Santander apoyada.</t>
  </si>
  <si>
    <t>Parque tecnológico diseñado que apoye la industria de la región</t>
  </si>
  <si>
    <t>Plataformas de construcción de futuros emprendimientos para la búsqueda de Ángeles Inversionistas y/o Aceleradoras Digitales apoyadas</t>
  </si>
  <si>
    <t>6.4 Más Oportunidades para la Ciencia, Tecnología e Innovación CTI</t>
  </si>
  <si>
    <t>6,4,1 implementación políticas y estrategias para el desarrollo de actividades de ciencia, tecnología e innovación en Norte de Santander</t>
  </si>
  <si>
    <t>6.4</t>
  </si>
  <si>
    <t>6.4.1</t>
  </si>
  <si>
    <t>6.4.1.1</t>
  </si>
  <si>
    <t xml:space="preserve">6.4.1.1 Apuestas en sectores con una mayor intensidad tecnológica </t>
  </si>
  <si>
    <t>Iniciativas apoyadas que permitan generar capacidades de innovación de los empresarios de Norte de Santander</t>
  </si>
  <si>
    <t>6.4.1.2</t>
  </si>
  <si>
    <t>6.4.1.2 Dinamización de la ciencia, tecnología e innovación</t>
  </si>
  <si>
    <t>Creación del Banco de Proyectos de CTeI</t>
  </si>
  <si>
    <t>Apoyo al programa de Spin-Off e innovación</t>
  </si>
  <si>
    <t>Implementar un nuevo modelo de competitividad “Diamante de la Competitividad”.</t>
  </si>
  <si>
    <t>6,4,2 Impulsar y fortalecer la infraestructura tecnológica e innovación para la competitividad de Norte de Santander</t>
  </si>
  <si>
    <t>6.4.2</t>
  </si>
  <si>
    <t>6.4.2.1</t>
  </si>
  <si>
    <t>6.4.2.1 Centros de desarrollo tecnológico- productivos</t>
  </si>
  <si>
    <t>Centro de Innovación y Productividad apoyado</t>
  </si>
  <si>
    <t>Programa de incubación de empresas de base tecnológica apoyado en su operación</t>
  </si>
  <si>
    <t>6.4.2.2</t>
  </si>
  <si>
    <t xml:space="preserve">6.4.2.2 Articulación para el desarrollo e innovación de los sectores productivos </t>
  </si>
  <si>
    <t>Estrategia para la promoción de la propiedad intelectual y la generación de patentes apoyada</t>
  </si>
  <si>
    <t>Iniciativa de transferencia de conocimiento y tecnología de la academia a la base industrial apoyada</t>
  </si>
  <si>
    <t xml:space="preserve">6.4.3 Formación de capital humano de alto nivel para doctorado y maestría investigativa e iniciación a la investigación en jóvenes investigadores </t>
  </si>
  <si>
    <t>6.4.3</t>
  </si>
  <si>
    <t>6.4.3.1</t>
  </si>
  <si>
    <t xml:space="preserve">6.4.3.1 Generación del conocimiento para la CTeI </t>
  </si>
  <si>
    <t>TIC</t>
  </si>
  <si>
    <t>6,4,4 Proyectos de Ciencia, Tecnología e Innovación para los diferentes Sectores</t>
  </si>
  <si>
    <t>6.4.4</t>
  </si>
  <si>
    <t>6.4.4.1</t>
  </si>
  <si>
    <t>6.4.4.1 Proyectos con componente TIC</t>
  </si>
  <si>
    <t>Proyectos con componente TIC para la investigación en el Agro</t>
  </si>
  <si>
    <t>Proyecto con componente de innovación para MIPYMES</t>
  </si>
  <si>
    <t>6.5 Más Oportunidades para la Minería</t>
  </si>
  <si>
    <t xml:space="preserve">6,5,1 Fortalecimiento de los procesos del sector minero energético </t>
  </si>
  <si>
    <t>6.5</t>
  </si>
  <si>
    <t>6.5.1</t>
  </si>
  <si>
    <t>6.5.1.1</t>
  </si>
  <si>
    <t>6.5.1.1 Acompañamiento en el proceso de formalización de la actividad minera de carbón y arcilla</t>
  </si>
  <si>
    <t>Unidades de producción minera de carbón y arcilla acompañadas, para que lleguen a los grados 2 y 3 de formalización de la actividad (minería formal y minería formal avanzada)</t>
  </si>
  <si>
    <t>6.5.1.2</t>
  </si>
  <si>
    <t>6.5.1.2 Apoyo y fortalecimiento de la actividad minera</t>
  </si>
  <si>
    <t>Capacitaciones a títulos mineros en buenas prácticas operativas, seguridad y autocuidado para el desarrollo de las labores en el trabajo.</t>
  </si>
  <si>
    <t xml:space="preserve">Unidades de producción minera dotadas de elementos de protección personal de seguridad minera </t>
  </si>
  <si>
    <t>Unidades productivas mineras de carbón, arcilla, gravas y arenas, caliza y roca fosfórica en el Departamento caracterizadas</t>
  </si>
  <si>
    <t>Campañas realizadas para el control y erradicación de la minería informal en el Departamento</t>
  </si>
  <si>
    <t>Vías terciarias utilizadas para la minería en la región mejoradas.</t>
  </si>
  <si>
    <t xml:space="preserve">6,5,2 Apoyo y gestión para mejorar la productividad del sector minero energético </t>
  </si>
  <si>
    <t>6.5.2</t>
  </si>
  <si>
    <t>6.5.2.1</t>
  </si>
  <si>
    <t>6.5.2.1 Promoción del desarrollo y la competitividad de la industria minero-energética</t>
  </si>
  <si>
    <t>Eventos promocionales de la minería de la región realizados</t>
  </si>
  <si>
    <t xml:space="preserve">Reactivación de la alianza Empresa-Universidad-Estado con la estructuración de proyectos y/o iniciativas que implementen nuevas tecnologías. </t>
  </si>
  <si>
    <t>Programa de transformación de la vocación del sector minero energético diseñado</t>
  </si>
  <si>
    <t>6.5.2.2</t>
  </si>
  <si>
    <t>6.5.2.2 Gas Domiciliario</t>
  </si>
  <si>
    <t>6.5.2.3</t>
  </si>
  <si>
    <t>6.5.2.3 Nuevas fuentes de energía</t>
  </si>
  <si>
    <t>Proyectos diseñados, formulados y/o ejecutados con utilización de energías alternativas y/o renovables</t>
  </si>
  <si>
    <t>6.6 Más Oportunidades para las Tecnologías de la Información y las Comunicaciones TIC</t>
  </si>
  <si>
    <t>6,6,1 Empoderamiento Ciudadano en uso y apropiación TIC</t>
  </si>
  <si>
    <t>6.6</t>
  </si>
  <si>
    <t>6.6.1</t>
  </si>
  <si>
    <t>6.6.1.1</t>
  </si>
  <si>
    <t>6.6.1.1. Empoderamiento y capacitación digital ciudadana</t>
  </si>
  <si>
    <t xml:space="preserve">Personas empoderadas y capacitadas en Ciudadanía Digital </t>
  </si>
  <si>
    <t xml:space="preserve">Ciudadanos formados en uso seguro y responsable de las TIC </t>
  </si>
  <si>
    <t>Personas con discapacidad visual y/o auditiva formados en Uso y Apropiación TIC</t>
  </si>
  <si>
    <t>6.6.1.2</t>
  </si>
  <si>
    <t>6.6.1.2. Formación Técnica y/o Tecnológica en el área de TIC</t>
  </si>
  <si>
    <t>Ciudadanos formados técnica y/o tecnológicamente en competencias y habilidades digitales</t>
  </si>
  <si>
    <t>6.6.1.3</t>
  </si>
  <si>
    <t>6.6.1.3. Tecnologías para Educar</t>
  </si>
  <si>
    <t>Docentes capacitados en innovación de prácticas pedagógicas</t>
  </si>
  <si>
    <t>6.6.1.4</t>
  </si>
  <si>
    <t>6.6.1.4. Modalidad Laboral de Teletrabajo</t>
  </si>
  <si>
    <t>Modelo de teletrabajo para la Gobernación de Norte de Santander adoptado.</t>
  </si>
  <si>
    <t>Personas y trabajadores del sector empresarial con sensibilización, formación y acompañamiento en teletrabajo.</t>
  </si>
  <si>
    <t>6,6,2 Plataformas, Sistemas de Información y aplicaciones para los diferentes sectores priorizados</t>
  </si>
  <si>
    <t>6.6.2</t>
  </si>
  <si>
    <t>6.6.2.1</t>
  </si>
  <si>
    <t>6.6.2.1. Desarrollo de Herramientas Tecnológicas</t>
  </si>
  <si>
    <t>Nuevas plataformas, Sistemas de información y/o aplicaciones para los diferentes sectores</t>
  </si>
  <si>
    <t>Nuevos video juegos educativos</t>
  </si>
  <si>
    <t>6.2.2.2</t>
  </si>
  <si>
    <t>6.6.2.2. Implementación de herramientas e iniciativas desarrolladas</t>
  </si>
  <si>
    <t>Nuevas Instituciones educativas con implementación de la plataforma VIVECOLEGIO</t>
  </si>
  <si>
    <t xml:space="preserve">Nuevas Instituciones educativas con implementación de la plataforma de Asistencia Integral para la promoción y prevención de la salud escolar </t>
  </si>
  <si>
    <t>Red de información implementada para el fortalecimiento de la planificación, la investigación y gestión del desarrollo en CTel</t>
  </si>
  <si>
    <t>6,6,3 Infraestructura Tecnológica y Conectividad</t>
  </si>
  <si>
    <t>6.6.3</t>
  </si>
  <si>
    <t>6.6.3.1</t>
  </si>
  <si>
    <t>6.6.3.1. Infraestructura Tecnológica</t>
  </si>
  <si>
    <t>Nuevas zonas digitales urbanos y rurales</t>
  </si>
  <si>
    <t>Nuevos sitios digitales comunitarios urbanos y rurales</t>
  </si>
  <si>
    <t>Diseño de estrategia para la ampliación de cobertura de telefonía móvil</t>
  </si>
  <si>
    <t>Diseño de estrategia para beneficiar mayor poblaciones con cobertura TDT</t>
  </si>
  <si>
    <t>Dotaciones de Herramientas tecnológicas para estudiantes en IE</t>
  </si>
  <si>
    <t>6.6.3.2</t>
  </si>
  <si>
    <t>6.6.3.2. Conectividad a Internet</t>
  </si>
  <si>
    <t xml:space="preserve">Sitios digitales comunitarios con sostenibilidad y continuidad de conectividad </t>
  </si>
  <si>
    <t xml:space="preserve">Nuevas sedes escolares con conectividad </t>
  </si>
  <si>
    <t>Instituciones Educativas con continuidad de conectividad</t>
  </si>
  <si>
    <t>Nuevos hogares de estrato 1 y 2 con conexión a internet</t>
  </si>
  <si>
    <t>6.6.3.3</t>
  </si>
  <si>
    <t>6.6.3.3. Política Verde</t>
  </si>
  <si>
    <t>Implementación de la Política de recolección de residuos de aparatos eléctricos y electrónicos (RAEE) en IE, Entidades públicas y territoriales</t>
  </si>
  <si>
    <t>6,6,4 Transformación Digital Territorial</t>
  </si>
  <si>
    <t>6.6.4</t>
  </si>
  <si>
    <t>6.6.4.1</t>
  </si>
  <si>
    <t>6.6.4.1 Fortalecimiento Institucional con Gobierno Digital</t>
  </si>
  <si>
    <t xml:space="preserve">Trámites, servicios u OPAs totalmente en línea </t>
  </si>
  <si>
    <t xml:space="preserve">Procesos administrativos optimizados con el uso de TIC </t>
  </si>
  <si>
    <t xml:space="preserve">Ejercicios de Participación Ciudadana realizados con el uso de TIC </t>
  </si>
  <si>
    <t>Modelo de Territorio y Ciudad Inteligente implementado</t>
  </si>
  <si>
    <t xml:space="preserve">Servidores Públicos sensibilizados en la Política de Gobierno Digital </t>
  </si>
  <si>
    <t xml:space="preserve">Plan de Arquitectura Empresarial implementado </t>
  </si>
  <si>
    <t>Plan de Servicios Ciudadanos Digitales elaborado</t>
  </si>
  <si>
    <t>Modelo de Política de Seguridad implementado</t>
  </si>
  <si>
    <t>6.6.4.2</t>
  </si>
  <si>
    <t xml:space="preserve">6.6.4.2 Fortalecimiento Territorial con Gobierno Digital   </t>
  </si>
  <si>
    <t>6.7 Más Oportunidades para el Desarrollo Empresarial</t>
  </si>
  <si>
    <t>6,7,1 Apoyo y fortalecimiento para desarrollo productivo y competitivo del sector empresarial</t>
  </si>
  <si>
    <t>6.7</t>
  </si>
  <si>
    <t>6.7.1</t>
  </si>
  <si>
    <t>6.7.1.1</t>
  </si>
  <si>
    <t xml:space="preserve">6.7.1.1 Diversificación de productos de mercado y actividad productiva </t>
  </si>
  <si>
    <t>Programa de asesoramiento y acompañamiento a mipymes creado para diversificación de su producto</t>
  </si>
  <si>
    <t>Estrategia para incentivar la promoción de la transferencia de conocimiento empresarial</t>
  </si>
  <si>
    <t>6.7.1.2</t>
  </si>
  <si>
    <t xml:space="preserve">6.7.1.2 Iniciativas Clúster </t>
  </si>
  <si>
    <t>Proyectos de iniciativas clúster del sector empresarial de Norte de Santander apoyados</t>
  </si>
  <si>
    <t>Estrategias a nivel departamental de promoción de la Industria y consumo local implementadas.</t>
  </si>
  <si>
    <t>6.7.1.3</t>
  </si>
  <si>
    <t xml:space="preserve">6.7.1.3 Fortalecimiento a microempresarios </t>
  </si>
  <si>
    <t>Microempresarios capacitados en innovación, asociatividad, gestión administrativa, comercial, financiera y/o tecnológica, priorizando en población vulnerable</t>
  </si>
  <si>
    <t>Iniciativas de formalización empresarial y/o laboral apoyadas</t>
  </si>
  <si>
    <t>6,7,2 Acceso al crédito y promoción de inversión para el desarrollo empresarial</t>
  </si>
  <si>
    <t>6.7.2</t>
  </si>
  <si>
    <t>6.7.2.1</t>
  </si>
  <si>
    <t>6.7.2.1 Apoyo financiero para el fortalecimiento del sector empresarial</t>
  </si>
  <si>
    <t>Fondo complementario de Garantías para el sector empresarial creado</t>
  </si>
  <si>
    <t xml:space="preserve">Mipymes con acceso a líneas de apalancamiento financiero </t>
  </si>
  <si>
    <t>6.7.2.2</t>
  </si>
  <si>
    <t>6.7.2.2  Promoción y posicionamiento de los sectores productivos de Norte de Santander</t>
  </si>
  <si>
    <t>Evento como vitrina internacional para el impulso y promoción de los sectores productivos realizado</t>
  </si>
  <si>
    <t>6.7.2.3</t>
  </si>
  <si>
    <t>6.7.2.3 Promoción y fortalecimiento de la Agencia de Inversión de Norte de Santander</t>
  </si>
  <si>
    <t>Estrategia apoyada para el fortalecimiento y promoción de la Agencia de Inversión de Norte de Santander</t>
  </si>
  <si>
    <t xml:space="preserve">Campañas para la promoción de las Zonas Económicas y Sociales Especiales ZESE </t>
  </si>
  <si>
    <t>6.8 Más Oportunidades para la Industria, el Comercio y Servicios</t>
  </si>
  <si>
    <t>6,8,1 Fortalecimiento del tejido empresarial e industrial del departamento</t>
  </si>
  <si>
    <t>6.8</t>
  </si>
  <si>
    <t>6.8.1</t>
  </si>
  <si>
    <t>6.8.1.1</t>
  </si>
  <si>
    <t xml:space="preserve">6.8.1.1 Fortalecimiento de la  base empresarial e industrial de Norte de Santander </t>
  </si>
  <si>
    <t>Estrategias comerciales promocionadas a partir de una marca región y sello territorial.</t>
  </si>
  <si>
    <t>6.8.1.2</t>
  </si>
  <si>
    <t>6.8.1.2 Apoyo y fortalecimiento a las empresas industriales del régimen franco</t>
  </si>
  <si>
    <t>Estrategia diseñada para el Fortalecimiento de la capacidad instalada de la zona franca como eje del desarrollo industrial en Norte de Santander.</t>
  </si>
  <si>
    <t>Campañas de promoción y material publicitario, para promover la zona franca</t>
  </si>
  <si>
    <t>Actualización del Régimen Franco</t>
  </si>
  <si>
    <t>6.8.1.3</t>
  </si>
  <si>
    <t>6.8.1.3 Apoyo a la implementación de la agenda departamental de competitividad e innovación</t>
  </si>
  <si>
    <t>6,8,2 Internacionalización, Ruta del Desarrollo Económico</t>
  </si>
  <si>
    <t>6.8.2</t>
  </si>
  <si>
    <t>6.8.2.1</t>
  </si>
  <si>
    <t xml:space="preserve">6.8.2.1 Crecimiento y desarrollo regional sostenible  </t>
  </si>
  <si>
    <t>Estrategia implementada para la generación de las condiciones que faciliten la exportación de productos y servicios no tradicionales mediante los sectores público - privados y académicos.</t>
  </si>
  <si>
    <t>Aunar esfuerzos que permitan el fortalecimiento de Promotoras de Inversión</t>
  </si>
  <si>
    <t>6.8.2.2</t>
  </si>
  <si>
    <t xml:space="preserve">6.8.2.2 Internacionalización como fuente de desarrollo </t>
  </si>
  <si>
    <t>Ferias y/o misiones y/o ruedas comerciales organizadas para el acceso a mercados internacionales.</t>
  </si>
  <si>
    <t>Evento o estrategia de promoción de la Marca Región en el exterior apoyado</t>
  </si>
  <si>
    <t xml:space="preserve">Hoja de Ruta para la internacionalización implementada y apoyada </t>
  </si>
  <si>
    <t>Planes de internacionalización para los sectores productivos con valor agregado apoyados y/o creados</t>
  </si>
  <si>
    <t>6.8.2.3</t>
  </si>
  <si>
    <t>6.8.2.3 Centros de investigación y/o desarrollo tecnológico</t>
  </si>
  <si>
    <t xml:space="preserve">Distrito de la Innovación y el Emprendimiento fundado (articulación del sector privado y público) </t>
  </si>
  <si>
    <t>6,8,3  Empleo digno y decente para la productividad</t>
  </si>
  <si>
    <t>6.8.3</t>
  </si>
  <si>
    <t>6.8.3.1</t>
  </si>
  <si>
    <t>6.8.3.1 Empleo decente</t>
  </si>
  <si>
    <t>Promover la consolidación de la política de empleo en el marco de trabajo digno y decente a nivel público y privado</t>
  </si>
  <si>
    <t>Impulsar la consolidación de información sobre empleabilidad y productividad</t>
  </si>
  <si>
    <t xml:space="preserve">Apoyar la implementación del programa de Beneficios Económicos Periódicos BEPS </t>
  </si>
  <si>
    <t>Verificación</t>
  </si>
  <si>
    <t>NACIÓN MUNICIPIOS</t>
  </si>
  <si>
    <t>Educación superior con calidad para reducir brechas e inequidades</t>
  </si>
  <si>
    <t>Fortalecimiento institucional y corresponsabilidad de todos los actores</t>
  </si>
  <si>
    <t>EJE ESTRATÈGICO</t>
  </si>
  <si>
    <t>PLAN DE DESARROLLO 2020-2023 "MÀS OPORTUNIDADES PARA TODOS"</t>
  </si>
  <si>
    <t>SECRETARÌA DE EDUCACIÒN</t>
  </si>
  <si>
    <t>LÌNEA ESTRATÈGICA</t>
  </si>
  <si>
    <t>aaaa-mm-dd</t>
  </si>
  <si>
    <t>SUB-PROGRAMA</t>
  </si>
  <si>
    <t>Nº Meta PDD</t>
  </si>
  <si>
    <t>OBSERVACIONES</t>
  </si>
  <si>
    <t>EJE ESTRATÉGICO</t>
  </si>
  <si>
    <t>LÍNEA ESTRATÉGICA</t>
  </si>
  <si>
    <t>Salud Ambiental</t>
  </si>
  <si>
    <t>Convivencia social y salud mental</t>
  </si>
  <si>
    <t>Seguridad alimentaria y nutricional</t>
  </si>
  <si>
    <t>Vida saludable y enfermedades transmisibles</t>
  </si>
  <si>
    <t>Salud pública en emergencias y desastres</t>
  </si>
  <si>
    <t>Salud y ámbito laboral</t>
  </si>
  <si>
    <t>Gestión diferencial de poblaciones vulnerables</t>
  </si>
  <si>
    <t>INSTITUTO DEPARTAMENTAL DE SALUD</t>
  </si>
  <si>
    <t>DESCRIPCIÓN  META</t>
  </si>
  <si>
    <t xml:space="preserve">1,2,2 Vida saludable y condiciones no transmisibles  </t>
  </si>
  <si>
    <t>EJES</t>
  </si>
  <si>
    <t>LÍNEAS</t>
  </si>
  <si>
    <t>programas</t>
  </si>
  <si>
    <t>subrogramas</t>
  </si>
  <si>
    <t>m.resultado</t>
  </si>
  <si>
    <t>m.producto</t>
  </si>
  <si>
    <t>E 1</t>
  </si>
  <si>
    <t>E 2</t>
  </si>
  <si>
    <t>E 3</t>
  </si>
  <si>
    <t>E 4</t>
  </si>
  <si>
    <t>E 5</t>
  </si>
  <si>
    <t>E 6</t>
  </si>
  <si>
    <t>E 7</t>
  </si>
  <si>
    <t>E 8</t>
  </si>
  <si>
    <t>E 9</t>
  </si>
  <si>
    <t>E 10</t>
  </si>
  <si>
    <t>E 11</t>
  </si>
  <si>
    <t>E 12</t>
  </si>
  <si>
    <t>E 13</t>
  </si>
  <si>
    <t>E 14</t>
  </si>
  <si>
    <t>E 15</t>
  </si>
  <si>
    <t>E 16</t>
  </si>
  <si>
    <t>E 17</t>
  </si>
  <si>
    <t>E 18</t>
  </si>
  <si>
    <t>E 19</t>
  </si>
  <si>
    <t>E 20</t>
  </si>
  <si>
    <t>E 21</t>
  </si>
  <si>
    <t>E 22</t>
  </si>
  <si>
    <t>E 23</t>
  </si>
  <si>
    <t>E 24</t>
  </si>
  <si>
    <t>E 25</t>
  </si>
  <si>
    <t>E 26</t>
  </si>
  <si>
    <t>E 27</t>
  </si>
  <si>
    <t>E 28</t>
  </si>
  <si>
    <t>E 29</t>
  </si>
  <si>
    <t>E 30</t>
  </si>
  <si>
    <t>E 31</t>
  </si>
  <si>
    <t>E 32</t>
  </si>
  <si>
    <t>E 33</t>
  </si>
  <si>
    <t>E 34</t>
  </si>
  <si>
    <t>E 35</t>
  </si>
  <si>
    <t>E 36</t>
  </si>
  <si>
    <t>E 37</t>
  </si>
  <si>
    <t>E 38</t>
  </si>
  <si>
    <t>E 39</t>
  </si>
  <si>
    <t>E 40</t>
  </si>
  <si>
    <t>E 41</t>
  </si>
  <si>
    <t>E 42</t>
  </si>
  <si>
    <t>E 43</t>
  </si>
  <si>
    <t>E 44</t>
  </si>
  <si>
    <t>E 45</t>
  </si>
  <si>
    <t>E 46</t>
  </si>
  <si>
    <t>E 47</t>
  </si>
  <si>
    <t>E 48</t>
  </si>
  <si>
    <t>E 49</t>
  </si>
  <si>
    <t>E 50</t>
  </si>
  <si>
    <t>E 51</t>
  </si>
  <si>
    <t>E 52</t>
  </si>
  <si>
    <t>E 53</t>
  </si>
  <si>
    <t>E 54</t>
  </si>
  <si>
    <t>E 55</t>
  </si>
  <si>
    <t>E 56</t>
  </si>
  <si>
    <t>E 57</t>
  </si>
  <si>
    <t>E 58</t>
  </si>
  <si>
    <t>E 59</t>
  </si>
  <si>
    <t>E 60</t>
  </si>
  <si>
    <t>E 61</t>
  </si>
  <si>
    <t>E 62</t>
  </si>
  <si>
    <t>E 63</t>
  </si>
  <si>
    <t>E 64</t>
  </si>
  <si>
    <t>E 65</t>
  </si>
  <si>
    <t>E 66</t>
  </si>
  <si>
    <t>E 67</t>
  </si>
  <si>
    <t>E 68</t>
  </si>
  <si>
    <t>E 69</t>
  </si>
  <si>
    <t>E 70</t>
  </si>
  <si>
    <t>E 71</t>
  </si>
  <si>
    <t>E 72</t>
  </si>
  <si>
    <t>E 73</t>
  </si>
  <si>
    <t>E 74</t>
  </si>
  <si>
    <t>E 75</t>
  </si>
  <si>
    <t>E 76</t>
  </si>
  <si>
    <t>E 77</t>
  </si>
  <si>
    <t>E 78</t>
  </si>
  <si>
    <t>E 79</t>
  </si>
  <si>
    <t>E 80</t>
  </si>
  <si>
    <t>E 81</t>
  </si>
  <si>
    <t>E 82</t>
  </si>
  <si>
    <t>E 83</t>
  </si>
  <si>
    <t>IDS 1</t>
  </si>
  <si>
    <t>IDS 2</t>
  </si>
  <si>
    <t>IDS 3</t>
  </si>
  <si>
    <t>IDS 4</t>
  </si>
  <si>
    <t>IDS 5</t>
  </si>
  <si>
    <t>IDS 6</t>
  </si>
  <si>
    <t>IDS 7</t>
  </si>
  <si>
    <t>IDS 8</t>
  </si>
  <si>
    <t>IDS 9</t>
  </si>
  <si>
    <t>IDS 10</t>
  </si>
  <si>
    <t>IDS 11</t>
  </si>
  <si>
    <t>IDS 12</t>
  </si>
  <si>
    <t>IDS 13</t>
  </si>
  <si>
    <t>IDS 14</t>
  </si>
  <si>
    <t>IDS 15</t>
  </si>
  <si>
    <t>IDS 16</t>
  </si>
  <si>
    <t>IDS 17</t>
  </si>
  <si>
    <t>IDS 18</t>
  </si>
  <si>
    <t>IDS 19</t>
  </si>
  <si>
    <t>IDS 29</t>
  </si>
  <si>
    <t>IDS 30</t>
  </si>
  <si>
    <t>IDS 31</t>
  </si>
  <si>
    <t>IDS 32</t>
  </si>
  <si>
    <t>IDS 33</t>
  </si>
  <si>
    <t>IDS 34</t>
  </si>
  <si>
    <t>IDS 35</t>
  </si>
  <si>
    <t>IDS 36</t>
  </si>
  <si>
    <t>IDS 37</t>
  </si>
  <si>
    <t>IDS 38</t>
  </si>
  <si>
    <t>IDS 39</t>
  </si>
  <si>
    <t>IDS 40</t>
  </si>
  <si>
    <t>IDS 41</t>
  </si>
  <si>
    <t>IDS 42</t>
  </si>
  <si>
    <t>IDS 43</t>
  </si>
  <si>
    <t>IDS 44</t>
  </si>
  <si>
    <t>IDS 45</t>
  </si>
  <si>
    <t>IDS 46</t>
  </si>
  <si>
    <t>IDS 47</t>
  </si>
  <si>
    <t>IDS 48</t>
  </si>
  <si>
    <t>IDS 49</t>
  </si>
  <si>
    <t>IDS 50</t>
  </si>
  <si>
    <t>IDS 51</t>
  </si>
  <si>
    <t>IDS 52</t>
  </si>
  <si>
    <t>Ind 1</t>
  </si>
  <si>
    <t>Ind 2</t>
  </si>
  <si>
    <t>Ind 3</t>
  </si>
  <si>
    <t>Ind 4</t>
  </si>
  <si>
    <t>Ind 5</t>
  </si>
  <si>
    <t>Ind 6</t>
  </si>
  <si>
    <t>Ind 7</t>
  </si>
  <si>
    <t>Ind 8</t>
  </si>
  <si>
    <t>Ind 9</t>
  </si>
  <si>
    <t>Ind 10</t>
  </si>
  <si>
    <t>Ind 11</t>
  </si>
  <si>
    <t>Ind 12</t>
  </si>
  <si>
    <t>Ind 13</t>
  </si>
  <si>
    <t>Ind 14</t>
  </si>
  <si>
    <t>Ind 15</t>
  </si>
  <si>
    <t>Ind 16</t>
  </si>
  <si>
    <t>Ind 17</t>
  </si>
  <si>
    <t>Ind 18</t>
  </si>
  <si>
    <t>Ind 19</t>
  </si>
  <si>
    <t>Ind 20</t>
  </si>
  <si>
    <t>Ind 21</t>
  </si>
  <si>
    <t>Ind 22</t>
  </si>
  <si>
    <t>Ind 23</t>
  </si>
  <si>
    <t>Ind 24</t>
  </si>
  <si>
    <t>Ind 25</t>
  </si>
  <si>
    <t>Ind 26</t>
  </si>
  <si>
    <t>Ind 27</t>
  </si>
  <si>
    <t>Ind 28</t>
  </si>
  <si>
    <t>ET 1</t>
  </si>
  <si>
    <t>ET 2</t>
  </si>
  <si>
    <t>ET 3</t>
  </si>
  <si>
    <t>ET 4</t>
  </si>
  <si>
    <t>ET 5</t>
  </si>
  <si>
    <t>ET 6</t>
  </si>
  <si>
    <t>ET 7</t>
  </si>
  <si>
    <t>ET 8</t>
  </si>
  <si>
    <t>ET 9</t>
  </si>
  <si>
    <t>ET 10</t>
  </si>
  <si>
    <t>ET 11</t>
  </si>
  <si>
    <t>ET 12</t>
  </si>
  <si>
    <t>ET 13</t>
  </si>
  <si>
    <t>ET 14</t>
  </si>
  <si>
    <t>NNA 1</t>
  </si>
  <si>
    <t>NNA 2</t>
  </si>
  <si>
    <t>NNA 3</t>
  </si>
  <si>
    <t>NNA 4</t>
  </si>
  <si>
    <t>NNA 5</t>
  </si>
  <si>
    <t>NNA 6</t>
  </si>
  <si>
    <t>NNA 7</t>
  </si>
  <si>
    <t>NNA 8</t>
  </si>
  <si>
    <t>NNA 9</t>
  </si>
  <si>
    <t>NNA 10</t>
  </si>
  <si>
    <t>NNA 11</t>
  </si>
  <si>
    <t>NNA 12</t>
  </si>
  <si>
    <t>NNA 13</t>
  </si>
  <si>
    <t>NNA 14</t>
  </si>
  <si>
    <t>NNA 15</t>
  </si>
  <si>
    <t>NNA 16</t>
  </si>
  <si>
    <t>NNA 17</t>
  </si>
  <si>
    <t>NNA 18</t>
  </si>
  <si>
    <t>NNA 19</t>
  </si>
  <si>
    <t>NNA 20</t>
  </si>
  <si>
    <t>NNA 21</t>
  </si>
  <si>
    <t>J 1</t>
  </si>
  <si>
    <t>J 2</t>
  </si>
  <si>
    <t>J 3</t>
  </si>
  <si>
    <t>J 4</t>
  </si>
  <si>
    <t>J 5</t>
  </si>
  <si>
    <t>J 6</t>
  </si>
  <si>
    <t>J 7</t>
  </si>
  <si>
    <t>J 8</t>
  </si>
  <si>
    <t>J 9</t>
  </si>
  <si>
    <t>J 10</t>
  </si>
  <si>
    <t>J 11</t>
  </si>
  <si>
    <t>J 12</t>
  </si>
  <si>
    <t>J 13</t>
  </si>
  <si>
    <t>J 14</t>
  </si>
  <si>
    <t>J 15</t>
  </si>
  <si>
    <t>AM 1</t>
  </si>
  <si>
    <t>AM 2</t>
  </si>
  <si>
    <t>AM 3</t>
  </si>
  <si>
    <t>AM 4</t>
  </si>
  <si>
    <t>AM 5</t>
  </si>
  <si>
    <t>AM 6</t>
  </si>
  <si>
    <t>AM 7</t>
  </si>
  <si>
    <t>AM 8</t>
  </si>
  <si>
    <t>AM 9</t>
  </si>
  <si>
    <t>AM 10</t>
  </si>
  <si>
    <t>AM 11</t>
  </si>
  <si>
    <t>AM 12</t>
  </si>
  <si>
    <t>AM 13</t>
  </si>
  <si>
    <t>AM 14</t>
  </si>
  <si>
    <t>AM 15</t>
  </si>
  <si>
    <t>AM 16</t>
  </si>
  <si>
    <t>AM 17</t>
  </si>
  <si>
    <t>PD 1</t>
  </si>
  <si>
    <t>PD 2</t>
  </si>
  <si>
    <t>PD 3</t>
  </si>
  <si>
    <t>PD 4</t>
  </si>
  <si>
    <t>PD 5</t>
  </si>
  <si>
    <t>PD 6</t>
  </si>
  <si>
    <t>PD 7</t>
  </si>
  <si>
    <t>PD 8</t>
  </si>
  <si>
    <t>PD 9</t>
  </si>
  <si>
    <t>PD 10</t>
  </si>
  <si>
    <t>PD 11</t>
  </si>
  <si>
    <t>PD 12</t>
  </si>
  <si>
    <t>PD 13</t>
  </si>
  <si>
    <t>PD 14</t>
  </si>
  <si>
    <t>PD 15</t>
  </si>
  <si>
    <t>PD 16</t>
  </si>
  <si>
    <t>PD 17</t>
  </si>
  <si>
    <t>PD 18</t>
  </si>
  <si>
    <t>PD 19</t>
  </si>
  <si>
    <t>PD 20</t>
  </si>
  <si>
    <t>PD 21</t>
  </si>
  <si>
    <t>PD 22</t>
  </si>
  <si>
    <t>PD 23</t>
  </si>
  <si>
    <t>PD 24</t>
  </si>
  <si>
    <t>PD 25</t>
  </si>
  <si>
    <t>PD 26</t>
  </si>
  <si>
    <t>PD 27</t>
  </si>
  <si>
    <t>PD 28</t>
  </si>
  <si>
    <t>PD 29</t>
  </si>
  <si>
    <t>PD 30</t>
  </si>
  <si>
    <t>PD 31</t>
  </si>
  <si>
    <t>PD 32</t>
  </si>
  <si>
    <t>PD 33</t>
  </si>
  <si>
    <t>Muj 1</t>
  </si>
  <si>
    <t>Muj 2</t>
  </si>
  <si>
    <t>Muj 3</t>
  </si>
  <si>
    <t>Muj 4</t>
  </si>
  <si>
    <t>Muj 5</t>
  </si>
  <si>
    <t>Muj 6</t>
  </si>
  <si>
    <t>Muj 7</t>
  </si>
  <si>
    <t>Muj 8</t>
  </si>
  <si>
    <t>Muj 9</t>
  </si>
  <si>
    <t>Muj 10</t>
  </si>
  <si>
    <t>Muj 11</t>
  </si>
  <si>
    <t>Muj 12</t>
  </si>
  <si>
    <t>Muj 13</t>
  </si>
  <si>
    <t>Muj 14</t>
  </si>
  <si>
    <t>Muj 15</t>
  </si>
  <si>
    <t>Muj 16</t>
  </si>
  <si>
    <t>Muj 17</t>
  </si>
  <si>
    <t>Muj 18</t>
  </si>
  <si>
    <t>Muj 19</t>
  </si>
  <si>
    <t>Muj 20</t>
  </si>
  <si>
    <t>Muj 21</t>
  </si>
  <si>
    <t>Muj 22</t>
  </si>
  <si>
    <t>Muj 23</t>
  </si>
  <si>
    <t>Muj 24</t>
  </si>
  <si>
    <t>Muj 25</t>
  </si>
  <si>
    <t>Muj 26</t>
  </si>
  <si>
    <t>Muj 27</t>
  </si>
  <si>
    <t>Muj 28</t>
  </si>
  <si>
    <t>Muj 29</t>
  </si>
  <si>
    <t>Muj 30</t>
  </si>
  <si>
    <t>Muj 31</t>
  </si>
  <si>
    <t>Muj 32</t>
  </si>
  <si>
    <t>Muj 33</t>
  </si>
  <si>
    <t>Muj 34</t>
  </si>
  <si>
    <t>Muj 35</t>
  </si>
  <si>
    <t>Muj 36</t>
  </si>
  <si>
    <t>Muj 37</t>
  </si>
  <si>
    <t>Muj 38</t>
  </si>
  <si>
    <t>Muj 39</t>
  </si>
  <si>
    <t>Muj 40</t>
  </si>
  <si>
    <t>Muj 41</t>
  </si>
  <si>
    <t>Muj 42</t>
  </si>
  <si>
    <t>Muj 43</t>
  </si>
  <si>
    <t>Muj 44</t>
  </si>
  <si>
    <t>Muj 45</t>
  </si>
  <si>
    <t>Muj 46</t>
  </si>
  <si>
    <t>Muj 47</t>
  </si>
  <si>
    <t>Muj 48</t>
  </si>
  <si>
    <t>Muj 49</t>
  </si>
  <si>
    <t>Muj 50</t>
  </si>
  <si>
    <t>Muj 51</t>
  </si>
  <si>
    <t>Muj 52</t>
  </si>
  <si>
    <t>Muj 53</t>
  </si>
  <si>
    <t>Muj 54</t>
  </si>
  <si>
    <t>Muj 55</t>
  </si>
  <si>
    <t>Muj 56</t>
  </si>
  <si>
    <t>Muj 57</t>
  </si>
  <si>
    <t>Muj 58</t>
  </si>
  <si>
    <t>Muj 59</t>
  </si>
  <si>
    <t>Muj 60</t>
  </si>
  <si>
    <t>Muj 61</t>
  </si>
  <si>
    <t>Muj 62</t>
  </si>
  <si>
    <t>Muj 63</t>
  </si>
  <si>
    <t>Muj 64</t>
  </si>
  <si>
    <t>Muj 65</t>
  </si>
  <si>
    <t>Muj 66</t>
  </si>
  <si>
    <t>Muj 67</t>
  </si>
  <si>
    <t>Muj 68</t>
  </si>
  <si>
    <t>Muj 69</t>
  </si>
  <si>
    <t>Muj 70</t>
  </si>
  <si>
    <t>Muj 71</t>
  </si>
  <si>
    <t>Muj 72</t>
  </si>
  <si>
    <t>Muj 73</t>
  </si>
  <si>
    <t>Muj 74</t>
  </si>
  <si>
    <t>Muj 75</t>
  </si>
  <si>
    <t>Muj 76</t>
  </si>
  <si>
    <t>Muj 77</t>
  </si>
  <si>
    <t>Muj 78</t>
  </si>
  <si>
    <t>LINEAS</t>
  </si>
  <si>
    <t>SEG 1</t>
  </si>
  <si>
    <t>SEG 2</t>
  </si>
  <si>
    <t>SEG 3</t>
  </si>
  <si>
    <t>SEG 4</t>
  </si>
  <si>
    <t>SEG 5</t>
  </si>
  <si>
    <t>SEG 6</t>
  </si>
  <si>
    <t>SEG 7</t>
  </si>
  <si>
    <t>SEG 8</t>
  </si>
  <si>
    <t>SEG 9</t>
  </si>
  <si>
    <t>SEG 10</t>
  </si>
  <si>
    <t>SEG 11</t>
  </si>
  <si>
    <t>SEG 12</t>
  </si>
  <si>
    <t>SEG 13</t>
  </si>
  <si>
    <t>SEG 14</t>
  </si>
  <si>
    <t>SEG 15</t>
  </si>
  <si>
    <t>SEG 16</t>
  </si>
  <si>
    <t>SEG 17</t>
  </si>
  <si>
    <t>SEG 18</t>
  </si>
  <si>
    <t>SEG 19</t>
  </si>
  <si>
    <t>SEG 20</t>
  </si>
  <si>
    <t>SEG 21</t>
  </si>
  <si>
    <t>SEG 22</t>
  </si>
  <si>
    <t>SEG 23</t>
  </si>
  <si>
    <t>SEG 24</t>
  </si>
  <si>
    <t>SEG 25</t>
  </si>
  <si>
    <t>SEG 26</t>
  </si>
  <si>
    <t>SEG 27</t>
  </si>
  <si>
    <t>SEG 28</t>
  </si>
  <si>
    <t>SEG 29</t>
  </si>
  <si>
    <t>SEG 30</t>
  </si>
  <si>
    <t>SEG 31</t>
  </si>
  <si>
    <t>SEG 32</t>
  </si>
  <si>
    <t>SEG 33</t>
  </si>
  <si>
    <t>SEG 34</t>
  </si>
  <si>
    <t>SEG 35</t>
  </si>
  <si>
    <t>SEG 36</t>
  </si>
  <si>
    <t>CON 1</t>
  </si>
  <si>
    <t>CON 2</t>
  </si>
  <si>
    <t>CON 3</t>
  </si>
  <si>
    <t>CON 4</t>
  </si>
  <si>
    <t>CON 5</t>
  </si>
  <si>
    <t>CON 6</t>
  </si>
  <si>
    <t>CON 7</t>
  </si>
  <si>
    <t>CON 8</t>
  </si>
  <si>
    <t>CON 9</t>
  </si>
  <si>
    <t>CON 10</t>
  </si>
  <si>
    <t>CON 11</t>
  </si>
  <si>
    <t>CON 12</t>
  </si>
  <si>
    <t>CON 13</t>
  </si>
  <si>
    <t>CON 14</t>
  </si>
  <si>
    <t>CON 15</t>
  </si>
  <si>
    <t>CON 17</t>
  </si>
  <si>
    <t>CON 19</t>
  </si>
  <si>
    <t>CON 21</t>
  </si>
  <si>
    <t>CON 23</t>
  </si>
  <si>
    <t>CON 25</t>
  </si>
  <si>
    <t>CON 26</t>
  </si>
  <si>
    <t>CON 27</t>
  </si>
  <si>
    <t>CON 28</t>
  </si>
  <si>
    <t>CON 29</t>
  </si>
  <si>
    <t>CON 30</t>
  </si>
  <si>
    <t>CON 31</t>
  </si>
  <si>
    <t>CON 32</t>
  </si>
  <si>
    <t>CON 33</t>
  </si>
  <si>
    <t>CON 34</t>
  </si>
  <si>
    <t>CON 35</t>
  </si>
  <si>
    <t>CON 36</t>
  </si>
  <si>
    <t>CON 37</t>
  </si>
  <si>
    <t>V 1</t>
  </si>
  <si>
    <t>V 2</t>
  </si>
  <si>
    <t>V 3</t>
  </si>
  <si>
    <t>V 4</t>
  </si>
  <si>
    <t>V 5</t>
  </si>
  <si>
    <t>V 6</t>
  </si>
  <si>
    <t>V 7</t>
  </si>
  <si>
    <t>V 8</t>
  </si>
  <si>
    <t>V 9</t>
  </si>
  <si>
    <t>V 10</t>
  </si>
  <si>
    <t>V 11</t>
  </si>
  <si>
    <t>V 12</t>
  </si>
  <si>
    <t>V 13</t>
  </si>
  <si>
    <t>V 14</t>
  </si>
  <si>
    <t>V 15</t>
  </si>
  <si>
    <t>V 16</t>
  </si>
  <si>
    <t>V 17</t>
  </si>
  <si>
    <t>V 18</t>
  </si>
  <si>
    <t>V 19</t>
  </si>
  <si>
    <t>V 20</t>
  </si>
  <si>
    <t>V 21</t>
  </si>
  <si>
    <t>V 22</t>
  </si>
  <si>
    <t>V 23</t>
  </si>
  <si>
    <t>V 24</t>
  </si>
  <si>
    <t>V 25</t>
  </si>
  <si>
    <t>V 26</t>
  </si>
  <si>
    <t>V 27</t>
  </si>
  <si>
    <t>OT 1</t>
  </si>
  <si>
    <t>OT 2</t>
  </si>
  <si>
    <t>OT 3</t>
  </si>
  <si>
    <t>OT 4</t>
  </si>
  <si>
    <t>OT 5</t>
  </si>
  <si>
    <t>OT 6</t>
  </si>
  <si>
    <t>OT 7</t>
  </si>
  <si>
    <t>OT 8</t>
  </si>
  <si>
    <t>OT 9</t>
  </si>
  <si>
    <t>F 1</t>
  </si>
  <si>
    <t>F 2</t>
  </si>
  <si>
    <t>F 3</t>
  </si>
  <si>
    <t>F 4</t>
  </si>
  <si>
    <t>F 5</t>
  </si>
  <si>
    <t>F 6</t>
  </si>
  <si>
    <t>F 7</t>
  </si>
  <si>
    <t>F 8</t>
  </si>
  <si>
    <t>F 9</t>
  </si>
  <si>
    <t>F 10</t>
  </si>
  <si>
    <t>F 11</t>
  </si>
  <si>
    <t>F 12</t>
  </si>
  <si>
    <t>F 13</t>
  </si>
  <si>
    <t>F 14</t>
  </si>
  <si>
    <t>OF 1</t>
  </si>
  <si>
    <t>OF 2</t>
  </si>
  <si>
    <t>OF 3</t>
  </si>
  <si>
    <t>OF 4</t>
  </si>
  <si>
    <t>OF 5</t>
  </si>
  <si>
    <t>OF 6</t>
  </si>
  <si>
    <t>OF 7</t>
  </si>
  <si>
    <t>OF 8</t>
  </si>
  <si>
    <t>OF 9</t>
  </si>
  <si>
    <t>OF 10</t>
  </si>
  <si>
    <t>OF 11</t>
  </si>
  <si>
    <t>OF 12</t>
  </si>
  <si>
    <t>OF 13</t>
  </si>
  <si>
    <t>OF 14</t>
  </si>
  <si>
    <t>BG 1</t>
  </si>
  <si>
    <t>BG 2</t>
  </si>
  <si>
    <t>BG 3</t>
  </si>
  <si>
    <t>BG 4</t>
  </si>
  <si>
    <t>BG 5</t>
  </si>
  <si>
    <t>BG 6</t>
  </si>
  <si>
    <t>BG 7</t>
  </si>
  <si>
    <t>BG 8</t>
  </si>
  <si>
    <t>BG 9</t>
  </si>
  <si>
    <t>BG 10</t>
  </si>
  <si>
    <t>BG 11</t>
  </si>
  <si>
    <t>BG 12</t>
  </si>
  <si>
    <t>BG 13</t>
  </si>
  <si>
    <t>BG 14</t>
  </si>
  <si>
    <t>BG 15</t>
  </si>
  <si>
    <t>BG 16</t>
  </si>
  <si>
    <t>BG 17</t>
  </si>
  <si>
    <t>BG 18</t>
  </si>
  <si>
    <t>BG 19</t>
  </si>
  <si>
    <t>BG 20</t>
  </si>
  <si>
    <t>BG 21</t>
  </si>
  <si>
    <t>BG 22</t>
  </si>
  <si>
    <t>BG 23</t>
  </si>
  <si>
    <t>BG 24</t>
  </si>
  <si>
    <t>BG 25</t>
  </si>
  <si>
    <t>BG 26</t>
  </si>
  <si>
    <t>BG 27</t>
  </si>
  <si>
    <t>BG 28</t>
  </si>
  <si>
    <t>BG 29</t>
  </si>
  <si>
    <t>BG 30</t>
  </si>
  <si>
    <t>BG 31</t>
  </si>
  <si>
    <t>BG 32</t>
  </si>
  <si>
    <t>BG 33</t>
  </si>
  <si>
    <t>BG 34</t>
  </si>
  <si>
    <t>BG 35</t>
  </si>
  <si>
    <t>BG 36</t>
  </si>
  <si>
    <t>BG 37</t>
  </si>
  <si>
    <t>BG 38</t>
  </si>
  <si>
    <t>BG 39</t>
  </si>
  <si>
    <t>BG 40</t>
  </si>
  <si>
    <t>BG 41</t>
  </si>
  <si>
    <t>BG 42</t>
  </si>
  <si>
    <t>BG 43</t>
  </si>
  <si>
    <t>BG 44</t>
  </si>
  <si>
    <t>BG 45</t>
  </si>
  <si>
    <t>BG 46</t>
  </si>
  <si>
    <t>BG 47</t>
  </si>
  <si>
    <t>BG 48</t>
  </si>
  <si>
    <t>BG 49</t>
  </si>
  <si>
    <t>BG 50</t>
  </si>
  <si>
    <t>BG 51</t>
  </si>
  <si>
    <t>BG 52</t>
  </si>
  <si>
    <t>BG 53</t>
  </si>
  <si>
    <t>BG 54</t>
  </si>
  <si>
    <t>BG 55</t>
  </si>
  <si>
    <t>BG 56</t>
  </si>
  <si>
    <t>BG 57</t>
  </si>
  <si>
    <t>BG 58</t>
  </si>
  <si>
    <t>BG 59</t>
  </si>
  <si>
    <t>BG 60</t>
  </si>
  <si>
    <t>BG 61</t>
  </si>
  <si>
    <t>BG 62</t>
  </si>
  <si>
    <t>BG 63</t>
  </si>
  <si>
    <t>BG 64</t>
  </si>
  <si>
    <t>BG 65</t>
  </si>
  <si>
    <t>BG 66</t>
  </si>
  <si>
    <t>BG 67</t>
  </si>
  <si>
    <t>BG 68</t>
  </si>
  <si>
    <t>BG 69</t>
  </si>
  <si>
    <t>BG 70</t>
  </si>
  <si>
    <t>BG 71</t>
  </si>
  <si>
    <t>BG 72</t>
  </si>
  <si>
    <t>BG 73</t>
  </si>
  <si>
    <t>BG 74</t>
  </si>
  <si>
    <t>BG 75</t>
  </si>
  <si>
    <t>BG 76</t>
  </si>
  <si>
    <t>BG 77</t>
  </si>
  <si>
    <t>BG 78</t>
  </si>
  <si>
    <t>BG 79</t>
  </si>
  <si>
    <t>BG 80</t>
  </si>
  <si>
    <t>GT 1</t>
  </si>
  <si>
    <t>GT 2</t>
  </si>
  <si>
    <t>GT 3</t>
  </si>
  <si>
    <t>GT 4</t>
  </si>
  <si>
    <t>GT 5</t>
  </si>
  <si>
    <t>GT 6</t>
  </si>
  <si>
    <t>GT 7</t>
  </si>
  <si>
    <t>GT 8</t>
  </si>
  <si>
    <t>GT 9</t>
  </si>
  <si>
    <t>BBSE 1</t>
  </si>
  <si>
    <t>BBSE 2</t>
  </si>
  <si>
    <t>BBSE 3</t>
  </si>
  <si>
    <t>BBSE 4</t>
  </si>
  <si>
    <t>BBSE 5</t>
  </si>
  <si>
    <t>BBSE 6</t>
  </si>
  <si>
    <t>BBSE 7</t>
  </si>
  <si>
    <t>RH 1</t>
  </si>
  <si>
    <t>RH 2</t>
  </si>
  <si>
    <t>RH 3</t>
  </si>
  <si>
    <t>AASU 1</t>
  </si>
  <si>
    <t>AASU 2</t>
  </si>
  <si>
    <t>AASU 3</t>
  </si>
  <si>
    <t>AASU 4</t>
  </si>
  <si>
    <t>AASU 5</t>
  </si>
  <si>
    <t>AASU 6</t>
  </si>
  <si>
    <t>MACC 1</t>
  </si>
  <si>
    <t>MACC 2</t>
  </si>
  <si>
    <t>MACC 3</t>
  </si>
  <si>
    <t>MACC 4</t>
  </si>
  <si>
    <t>MACC 5</t>
  </si>
  <si>
    <t>EA 1</t>
  </si>
  <si>
    <t>EA 2</t>
  </si>
  <si>
    <t>EA 3</t>
  </si>
  <si>
    <t>EA 4</t>
  </si>
  <si>
    <t>EA 5</t>
  </si>
  <si>
    <t>GRD 1</t>
  </si>
  <si>
    <t>GRD 2</t>
  </si>
  <si>
    <t>GRD 3</t>
  </si>
  <si>
    <t>GRD 4</t>
  </si>
  <si>
    <t>GRD 5</t>
  </si>
  <si>
    <t>GRD 6</t>
  </si>
  <si>
    <t>GRD 7</t>
  </si>
  <si>
    <t>GRD 8</t>
  </si>
  <si>
    <t>GRD 9</t>
  </si>
  <si>
    <t>GRD 10</t>
  </si>
  <si>
    <t>GRD 11</t>
  </si>
  <si>
    <t>GRD 12</t>
  </si>
  <si>
    <t>GRD 13</t>
  </si>
  <si>
    <t>GRD 14</t>
  </si>
  <si>
    <t>GRD 15</t>
  </si>
  <si>
    <t>GRD 16</t>
  </si>
  <si>
    <t>GRD 17</t>
  </si>
  <si>
    <t>GRD 18</t>
  </si>
  <si>
    <t>GRD 19</t>
  </si>
  <si>
    <t>GRD 20</t>
  </si>
  <si>
    <t>GRD 21</t>
  </si>
  <si>
    <t>GRD 22</t>
  </si>
  <si>
    <t>GRD 23</t>
  </si>
  <si>
    <t>GRD 24</t>
  </si>
  <si>
    <t>GRD 25</t>
  </si>
  <si>
    <t>GRD 26</t>
  </si>
  <si>
    <t>GRD 27</t>
  </si>
  <si>
    <t>GRD 28</t>
  </si>
  <si>
    <t>GRD 29</t>
  </si>
  <si>
    <t>GRD 30</t>
  </si>
  <si>
    <t>VD 1</t>
  </si>
  <si>
    <t>VD 2</t>
  </si>
  <si>
    <t>VD 3</t>
  </si>
  <si>
    <t>VD 4</t>
  </si>
  <si>
    <t>VD 5</t>
  </si>
  <si>
    <t>VD 6</t>
  </si>
  <si>
    <t>VD 7</t>
  </si>
  <si>
    <t>VD 8</t>
  </si>
  <si>
    <t>VD 9</t>
  </si>
  <si>
    <t>VD 10</t>
  </si>
  <si>
    <t>VD 11</t>
  </si>
  <si>
    <t>IV 1</t>
  </si>
  <si>
    <t>IV 2</t>
  </si>
  <si>
    <t>IV 3</t>
  </si>
  <si>
    <t>IV 4</t>
  </si>
  <si>
    <t>IV 5</t>
  </si>
  <si>
    <t>IV 6</t>
  </si>
  <si>
    <t>IV 7</t>
  </si>
  <si>
    <t>IV 8</t>
  </si>
  <si>
    <t>IV 9</t>
  </si>
  <si>
    <t>IV 10</t>
  </si>
  <si>
    <t>IV 11</t>
  </si>
  <si>
    <t>IV 12</t>
  </si>
  <si>
    <t>IV 13</t>
  </si>
  <si>
    <t>IV 14</t>
  </si>
  <si>
    <t>IV 15</t>
  </si>
  <si>
    <t>AG 1</t>
  </si>
  <si>
    <t>AG 2</t>
  </si>
  <si>
    <t>AG 3</t>
  </si>
  <si>
    <t>AG 4</t>
  </si>
  <si>
    <t>AG 5</t>
  </si>
  <si>
    <t>AG 6</t>
  </si>
  <si>
    <t>AG 7</t>
  </si>
  <si>
    <t>AG 8</t>
  </si>
  <si>
    <t>AG 9</t>
  </si>
  <si>
    <t>AG 10</t>
  </si>
  <si>
    <t>AG 11</t>
  </si>
  <si>
    <t>AG 12</t>
  </si>
  <si>
    <t>AG 13</t>
  </si>
  <si>
    <t>AG 14</t>
  </si>
  <si>
    <t>APPF 1</t>
  </si>
  <si>
    <t>APPF 2</t>
  </si>
  <si>
    <t>APPF 3</t>
  </si>
  <si>
    <t>APPF 4</t>
  </si>
  <si>
    <t>APPF 5</t>
  </si>
  <si>
    <t>APPF 6</t>
  </si>
  <si>
    <t>APPF 7</t>
  </si>
  <si>
    <t>APPF 8</t>
  </si>
  <si>
    <t>APPF 9</t>
  </si>
  <si>
    <t>APPF 10</t>
  </si>
  <si>
    <t>APPF 11</t>
  </si>
  <si>
    <t>APPF 12</t>
  </si>
  <si>
    <t>APPF 13</t>
  </si>
  <si>
    <t>APPF 14</t>
  </si>
  <si>
    <t>APPF 15</t>
  </si>
  <si>
    <t>APPF 16</t>
  </si>
  <si>
    <t>APPF 17</t>
  </si>
  <si>
    <t>APPF 18</t>
  </si>
  <si>
    <t>APPF 19</t>
  </si>
  <si>
    <t>APPF 20</t>
  </si>
  <si>
    <t>APPF 21</t>
  </si>
  <si>
    <t>APPF 22</t>
  </si>
  <si>
    <t>APPF 23</t>
  </si>
  <si>
    <t>APPF 24</t>
  </si>
  <si>
    <t>APPF 25</t>
  </si>
  <si>
    <t>Tur 1</t>
  </si>
  <si>
    <t>Tur 2</t>
  </si>
  <si>
    <t>Tur 3</t>
  </si>
  <si>
    <t>Tur 4</t>
  </si>
  <si>
    <t>Tur 5</t>
  </si>
  <si>
    <t>Tur 6</t>
  </si>
  <si>
    <t>Tur 7</t>
  </si>
  <si>
    <t>Tur 8</t>
  </si>
  <si>
    <t>Tur 9</t>
  </si>
  <si>
    <t>Tur 10</t>
  </si>
  <si>
    <t>Tur 11</t>
  </si>
  <si>
    <t>Tur 12</t>
  </si>
  <si>
    <t>Tur 13</t>
  </si>
  <si>
    <t>Tur 14</t>
  </si>
  <si>
    <t>Tur 15</t>
  </si>
  <si>
    <t>Tur 16</t>
  </si>
  <si>
    <t>Tur 17</t>
  </si>
  <si>
    <t>Tur 18</t>
  </si>
  <si>
    <t>EMP 1</t>
  </si>
  <si>
    <t>EMP 2</t>
  </si>
  <si>
    <t>EMP 3</t>
  </si>
  <si>
    <t>EMP 4</t>
  </si>
  <si>
    <t>EMP 5</t>
  </si>
  <si>
    <t>EMP 6</t>
  </si>
  <si>
    <t>EMP 7</t>
  </si>
  <si>
    <t>EMP 8</t>
  </si>
  <si>
    <t>EMP 9</t>
  </si>
  <si>
    <t>EMP 10</t>
  </si>
  <si>
    <t>EMP 11</t>
  </si>
  <si>
    <t>EMP 12</t>
  </si>
  <si>
    <t>EMP 13</t>
  </si>
  <si>
    <t>CTI 1</t>
  </si>
  <si>
    <t>CTI 2</t>
  </si>
  <si>
    <t>CTI 3</t>
  </si>
  <si>
    <t>CTI 4</t>
  </si>
  <si>
    <t>CTI 5</t>
  </si>
  <si>
    <t>CTI 6</t>
  </si>
  <si>
    <t>CTI 7</t>
  </si>
  <si>
    <t>CTI 8</t>
  </si>
  <si>
    <t>CTI 9</t>
  </si>
  <si>
    <t>CTI 10</t>
  </si>
  <si>
    <t>CTI 11</t>
  </si>
  <si>
    <t>CTI 12</t>
  </si>
  <si>
    <t>CTI 13</t>
  </si>
  <si>
    <t>MIN 1</t>
  </si>
  <si>
    <t>MIN 2</t>
  </si>
  <si>
    <t>MIN 3</t>
  </si>
  <si>
    <t>MIN 4</t>
  </si>
  <si>
    <t>MIN 5</t>
  </si>
  <si>
    <t>MIN 6</t>
  </si>
  <si>
    <t>MIN 7</t>
  </si>
  <si>
    <t>MIN 8</t>
  </si>
  <si>
    <t>MIN 9</t>
  </si>
  <si>
    <t>MIN 10</t>
  </si>
  <si>
    <t>MIN 11</t>
  </si>
  <si>
    <t>TIC 1</t>
  </si>
  <si>
    <t>TIC 2</t>
  </si>
  <si>
    <t>TIC 3</t>
  </si>
  <si>
    <t>TIC 4</t>
  </si>
  <si>
    <t>TIC 5</t>
  </si>
  <si>
    <t>TIC 6</t>
  </si>
  <si>
    <t>TIC 7</t>
  </si>
  <si>
    <t>TIC 8</t>
  </si>
  <si>
    <t>TIC 9</t>
  </si>
  <si>
    <t>TIC 10</t>
  </si>
  <si>
    <t>TIC 11</t>
  </si>
  <si>
    <t>TIC 12</t>
  </si>
  <si>
    <t>TIC 13</t>
  </si>
  <si>
    <t>TIC 14</t>
  </si>
  <si>
    <t>TIC 15</t>
  </si>
  <si>
    <t>TIC 16</t>
  </si>
  <si>
    <t>TIC 17</t>
  </si>
  <si>
    <t>TIC 18</t>
  </si>
  <si>
    <t>TIC 19</t>
  </si>
  <si>
    <t>TIC 20</t>
  </si>
  <si>
    <t>TIC 21</t>
  </si>
  <si>
    <t>TIC 22</t>
  </si>
  <si>
    <t>TIC 23</t>
  </si>
  <si>
    <t>TIC 24</t>
  </si>
  <si>
    <t>TIC 25</t>
  </si>
  <si>
    <t>TIC 26</t>
  </si>
  <si>
    <t>TIC 27</t>
  </si>
  <si>
    <t>TIC 28</t>
  </si>
  <si>
    <t>TIC 29</t>
  </si>
  <si>
    <t>TIC 30</t>
  </si>
  <si>
    <t>TIC 31</t>
  </si>
  <si>
    <t>TIC 32</t>
  </si>
  <si>
    <t>TIC 33</t>
  </si>
  <si>
    <t>TIC 34</t>
  </si>
  <si>
    <t>DE 1</t>
  </si>
  <si>
    <t>DE 2</t>
  </si>
  <si>
    <t>DE 3</t>
  </si>
  <si>
    <t>DE 4</t>
  </si>
  <si>
    <t>DE 5</t>
  </si>
  <si>
    <t>DE 6</t>
  </si>
  <si>
    <t>DE 7</t>
  </si>
  <si>
    <t>DE 8</t>
  </si>
  <si>
    <t>DE 9</t>
  </si>
  <si>
    <t>DE 10</t>
  </si>
  <si>
    <t>DE 11</t>
  </si>
  <si>
    <t>DE 12</t>
  </si>
  <si>
    <t>ICS 1</t>
  </si>
  <si>
    <t>ICS 2</t>
  </si>
  <si>
    <t>ICS 3</t>
  </si>
  <si>
    <t>ICS 4</t>
  </si>
  <si>
    <t>ICS 5</t>
  </si>
  <si>
    <t>ICS 6</t>
  </si>
  <si>
    <t>ICS 7</t>
  </si>
  <si>
    <t>ICS 8</t>
  </si>
  <si>
    <t>ICS 9</t>
  </si>
  <si>
    <t>ICS 10</t>
  </si>
  <si>
    <t>ICS 11</t>
  </si>
  <si>
    <t>ICS 12</t>
  </si>
  <si>
    <t>ICS 13</t>
  </si>
  <si>
    <t>ICS 14</t>
  </si>
  <si>
    <t>ICS 15</t>
  </si>
  <si>
    <t>ICS 16</t>
  </si>
  <si>
    <t>ICS 17</t>
  </si>
  <si>
    <t>ICS 18</t>
  </si>
  <si>
    <t>ICS 19</t>
  </si>
  <si>
    <t>ICS 20</t>
  </si>
  <si>
    <t>MATRIZ PLURIANUAL DE INVERSIÓN</t>
  </si>
  <si>
    <t>Millones de pesos ($)</t>
  </si>
  <si>
    <t>Total</t>
  </si>
  <si>
    <t>Recursos-Propios</t>
  </si>
  <si>
    <t>SGR</t>
  </si>
  <si>
    <t>Crédito</t>
  </si>
  <si>
    <t>Nación-Mpios</t>
  </si>
  <si>
    <t>Otros</t>
  </si>
  <si>
    <t>DISTIBRUIDO (D)</t>
  </si>
  <si>
    <t>MÁS OPORTUNIDADES PARA TODOS</t>
  </si>
  <si>
    <t>ASIGNADO (A)</t>
  </si>
  <si>
    <t>POR DISTRIBUIR (D-A)</t>
  </si>
  <si>
    <t>AO</t>
  </si>
  <si>
    <t>PROYECTOS BANDERA</t>
  </si>
  <si>
    <t>A,1</t>
  </si>
  <si>
    <t>APUESTAS</t>
  </si>
  <si>
    <t>A,1,1</t>
  </si>
  <si>
    <t>Construcción de tres vías secundarias para más oportunidades de transitabilidad</t>
  </si>
  <si>
    <t xml:space="preserve"> </t>
  </si>
  <si>
    <t>A,1,2</t>
  </si>
  <si>
    <t>Celebración del Bicentenario de la Constitución de Cúcuta/Centro de convenciones</t>
  </si>
  <si>
    <t>A,1,3</t>
  </si>
  <si>
    <t>Conexión a la red Nacional de Gas</t>
  </si>
  <si>
    <t>A,1,4</t>
  </si>
  <si>
    <t>Pacto por la Educación</t>
  </si>
  <si>
    <t>A,1,5</t>
  </si>
  <si>
    <t>Pacto por la Transparencia “Una Nueva Forma de Gobernar”</t>
  </si>
  <si>
    <t>A,1,6</t>
  </si>
  <si>
    <t xml:space="preserve">Pacto por el Desarrollo Productivo y Competitivo, Universidad - Empresa – Estado - </t>
  </si>
  <si>
    <t>A,1,7</t>
  </si>
  <si>
    <t xml:space="preserve">Agenda Verde del Departamento </t>
  </si>
  <si>
    <t>A,1,8</t>
  </si>
  <si>
    <t>Pacto por la Seguridad</t>
  </si>
  <si>
    <t>A,1,9</t>
  </si>
  <si>
    <t>Construcción nuevo Puente Mariano Ospina Pérez</t>
  </si>
  <si>
    <t>A,1,10</t>
  </si>
  <si>
    <t>Distrito de innovación</t>
  </si>
  <si>
    <t>O,1</t>
  </si>
  <si>
    <t>OPORTUNIDADES</t>
  </si>
  <si>
    <t>O,1,1</t>
  </si>
  <si>
    <t>Becas y subsidios en técnicos y tecnólogos para estratos 1, 2 y 3</t>
  </si>
  <si>
    <t>O,1,2</t>
  </si>
  <si>
    <t>Créditos de apoyo al emprendimiento a mujeres cabeza de familia</t>
  </si>
  <si>
    <t>O,1,3</t>
  </si>
  <si>
    <t xml:space="preserve">Créditos de apoyo al emprendimiento para jóvenes. </t>
  </si>
  <si>
    <t>O,1,4</t>
  </si>
  <si>
    <t>Electrificación rural a hogares del Catatumbo</t>
  </si>
  <si>
    <t>O,1,5</t>
  </si>
  <si>
    <t>Atención médica integral en casa y telemedicina</t>
  </si>
  <si>
    <t>O,1,6</t>
  </si>
  <si>
    <t>Apuesta por la equidad en la educación</t>
  </si>
  <si>
    <t>O,1,7</t>
  </si>
  <si>
    <t>Universidad del Catatumbo.</t>
  </si>
  <si>
    <t>O,1,8</t>
  </si>
  <si>
    <t>Construcción de  Megacolegios</t>
  </si>
  <si>
    <t>O,1,9</t>
  </si>
  <si>
    <t>Construcción de Centros de Integración para el Desarrollo Social</t>
  </si>
  <si>
    <t>O,1,10</t>
  </si>
  <si>
    <t>Mejoramiento de la red vial secundaria y terciaria  (incluye combos viales)</t>
  </si>
  <si>
    <t>EJE ESTRATÉGICO Bienestar Social</t>
  </si>
  <si>
    <t>1,1</t>
  </si>
  <si>
    <t>Más Oportunidades para la Educación</t>
  </si>
  <si>
    <t>1,1,1</t>
  </si>
  <si>
    <t>Educación inicial: Más oportunidades para para crecer y aprender</t>
  </si>
  <si>
    <t>1,1,2</t>
  </si>
  <si>
    <t>Nadie se queda sin estudiar: Acogida bienestar y Permanencia (Cobertura)</t>
  </si>
  <si>
    <t>1,1,3</t>
  </si>
  <si>
    <t>Educar con calidad con más oportunidades para transformar vidas</t>
  </si>
  <si>
    <t>1,1,4</t>
  </si>
  <si>
    <t>1,1,5</t>
  </si>
  <si>
    <t>1,2</t>
  </si>
  <si>
    <t>Más Oportunidades para la Salud</t>
  </si>
  <si>
    <t>1,2,1</t>
  </si>
  <si>
    <t>1,2,2</t>
  </si>
  <si>
    <t>Vida saludable y condiciones no transmisibles</t>
  </si>
  <si>
    <t>1,2,3</t>
  </si>
  <si>
    <t>1,2,4</t>
  </si>
  <si>
    <t>1,2,5</t>
  </si>
  <si>
    <t>Sexualidad, derechos sexuales y reproductivos yequidad de género</t>
  </si>
  <si>
    <t>1,2,6</t>
  </si>
  <si>
    <t>1,2,7</t>
  </si>
  <si>
    <t>1,2,8</t>
  </si>
  <si>
    <t>1,2,9</t>
  </si>
  <si>
    <t>1,2,10</t>
  </si>
  <si>
    <t>Fortalecimiento de la autoridad sanitaria para la gestión de la salud</t>
  </si>
  <si>
    <t>1,3</t>
  </si>
  <si>
    <t>Más Oportunidades para el Deporte y la Recreación</t>
  </si>
  <si>
    <t>1,3,1</t>
  </si>
  <si>
    <t>Deporte formativo y aprovechamiento del tiempo libre</t>
  </si>
  <si>
    <t>1,3,2</t>
  </si>
  <si>
    <t>Liderazgo deportivo, deporte asociado y alto rendimiento convencional y paranacional</t>
  </si>
  <si>
    <t>1,3,3</t>
  </si>
  <si>
    <t>Deporte social comunitario, actividad física y recreación</t>
  </si>
  <si>
    <t>1,3,4</t>
  </si>
  <si>
    <t>Infraestructura deportiva y recreativa y de ciencias aplicadas al deporte</t>
  </si>
  <si>
    <t>1,4</t>
  </si>
  <si>
    <t>Más Oportunidades para la Cultura</t>
  </si>
  <si>
    <t>1,4,1</t>
  </si>
  <si>
    <t>Fortalecimiento y desarrollo del Sistema departamental de cultura</t>
  </si>
  <si>
    <t>1,4,2</t>
  </si>
  <si>
    <t>Estímulos para los procesos de creación, circulación y gestión de procesos y productos artísticos y/o culturales</t>
  </si>
  <si>
    <t>1,4,3</t>
  </si>
  <si>
    <t>Fortalecimiento y fomento de los procesos de formación para la creación y gestión de la cultura</t>
  </si>
  <si>
    <t>1,4,4</t>
  </si>
  <si>
    <t>Fomento y mejoramiento de los procesos de acceso de bienes y servicios culturales</t>
  </si>
  <si>
    <t>1,4,5</t>
  </si>
  <si>
    <t>Protección, conservación, restasuración y difusión de la diversidad, la memoria y el patrimonio</t>
  </si>
  <si>
    <t>1,4,6</t>
  </si>
  <si>
    <t>Apoyo y fortalecimiento a la industria cultural y procesos de emprendimiento cultural e innovación.</t>
  </si>
  <si>
    <t>1,5</t>
  </si>
  <si>
    <t>Más Oportunidades para la Inclusión Social (grupos indígenas, afros y rrom)</t>
  </si>
  <si>
    <t>1,5,1</t>
  </si>
  <si>
    <t>Desarrollo Integral de los pueblos indígenas</t>
  </si>
  <si>
    <t>1,5,2</t>
  </si>
  <si>
    <t>Desarrollo Integral de los afrodescendientes</t>
  </si>
  <si>
    <t>1,5,3</t>
  </si>
  <si>
    <t>Desarrollo Integral del pueblo Room</t>
  </si>
  <si>
    <t>1,6</t>
  </si>
  <si>
    <t>Más Oportunidades para la Niñez y la Adolescencia</t>
  </si>
  <si>
    <t>1,6,1</t>
  </si>
  <si>
    <t>Protección y atención a la primera infancia</t>
  </si>
  <si>
    <t>1,6,2</t>
  </si>
  <si>
    <t>Protección y atención a la infancia</t>
  </si>
  <si>
    <t>1,6,3</t>
  </si>
  <si>
    <t>Protección y atención a los adolescentes</t>
  </si>
  <si>
    <t xml:space="preserve">1,7 </t>
  </si>
  <si>
    <t>Más Oportunidades para la Juventud</t>
  </si>
  <si>
    <t>1,7,1</t>
  </si>
  <si>
    <t>Liderazgo juvenil</t>
  </si>
  <si>
    <t>1,7,2</t>
  </si>
  <si>
    <t>Prevención, mitigación y protección de riesgos sociales</t>
  </si>
  <si>
    <t>1,7,3</t>
  </si>
  <si>
    <t>Emprendimiento empresarial en los jóvenes</t>
  </si>
  <si>
    <t>1,8</t>
  </si>
  <si>
    <t>Más Oportunidades para los adultos mayores</t>
  </si>
  <si>
    <t>1,8,1</t>
  </si>
  <si>
    <t>Atención integral al adulto mayor</t>
  </si>
  <si>
    <t>1,8,2</t>
  </si>
  <si>
    <t>Adulto mayor productivo</t>
  </si>
  <si>
    <t>1,9</t>
  </si>
  <si>
    <t xml:space="preserve">Más Oportunidades para las Personas con Discapacidad – PcD </t>
  </si>
  <si>
    <t>1,9,1</t>
  </si>
  <si>
    <t>Atención integral a la población con discapacidad</t>
  </si>
  <si>
    <t>1,9,2</t>
  </si>
  <si>
    <t>Población con Discapacidad Productiva</t>
  </si>
  <si>
    <t>1,9,3</t>
  </si>
  <si>
    <t>Protección de derechos y accesibilidad de las personas con Discapacidad</t>
  </si>
  <si>
    <t>1,9,4</t>
  </si>
  <si>
    <t>Rehabilitación de las Personas con Discapacidad</t>
  </si>
  <si>
    <t>1,10</t>
  </si>
  <si>
    <t>Más Oportunidades para la Mujer y la diversidad de género</t>
  </si>
  <si>
    <t>1,10,1</t>
  </si>
  <si>
    <t>Participación de la mujer en la política pública</t>
  </si>
  <si>
    <t>1,10,2</t>
  </si>
  <si>
    <t>Mujer libre de violencia</t>
  </si>
  <si>
    <t>1,10,3</t>
  </si>
  <si>
    <t>Mujer urbana y rural emprendedora y productiva</t>
  </si>
  <si>
    <t>1,10,4</t>
  </si>
  <si>
    <t>Proyectos especiales para la mujer</t>
  </si>
  <si>
    <t>1,10,5</t>
  </si>
  <si>
    <t>Acciones con población OSIGD - LGBTI</t>
  </si>
  <si>
    <t>EJE ESTRATÉGICO Convivencia</t>
  </si>
  <si>
    <t>2,1</t>
  </si>
  <si>
    <t>Más Oportunidades para la Paz, Derechos Humanos y Derecho Internacional Humanitario - D.I.H</t>
  </si>
  <si>
    <t>2,1,1</t>
  </si>
  <si>
    <t>Construcción de paz, legalidad, reconciliación y dialogo social y comunitario</t>
  </si>
  <si>
    <t>2,1,2</t>
  </si>
  <si>
    <t>Centros Carcelarios, Penitenciarios y de Atención Especializada</t>
  </si>
  <si>
    <t>2,1,3</t>
  </si>
  <si>
    <t>Promoción y Protección de los Derechos Humanos y DIH</t>
  </si>
  <si>
    <t>2,1,4</t>
  </si>
  <si>
    <t>Sus voces nos defienden</t>
  </si>
  <si>
    <t>2,2</t>
  </si>
  <si>
    <t>Más Oportunidades para la Seguridad</t>
  </si>
  <si>
    <t>2,2,1</t>
  </si>
  <si>
    <t>Seguridad y Orden Público</t>
  </si>
  <si>
    <t>2,2,2</t>
  </si>
  <si>
    <t>Fortalecimiento Institucional</t>
  </si>
  <si>
    <t>2,2,3</t>
  </si>
  <si>
    <t>Participación ciudadana</t>
  </si>
  <si>
    <t>2,2,4</t>
  </si>
  <si>
    <t>Observatorio de Orden Público, Social y Político</t>
  </si>
  <si>
    <t>2,3</t>
  </si>
  <si>
    <t>Más Oportunidades para la Convivencia</t>
  </si>
  <si>
    <t>2,3,1</t>
  </si>
  <si>
    <t>Prevención de la Violencia</t>
  </si>
  <si>
    <t>2,3,2</t>
  </si>
  <si>
    <t>No al Reclutamiento, uso y utilización de niños, niñas, adolescentes y jóvenes en conflictos armados</t>
  </si>
  <si>
    <t>2,3,3</t>
  </si>
  <si>
    <t>Lucha contra la trata de personas</t>
  </si>
  <si>
    <t>2,3,4</t>
  </si>
  <si>
    <t>Acción integral contra minas antipersonas (MAP), muinición sin explotar (MUSE) y trampas explosivas (TE)</t>
  </si>
  <si>
    <t>2,4</t>
  </si>
  <si>
    <t>Más Oportunidades para las Víctimas y para la Paz</t>
  </si>
  <si>
    <t>2,4,1</t>
  </si>
  <si>
    <t>Atención a las Víctimas del Conflicto armado interno.</t>
  </si>
  <si>
    <t>2,4,2</t>
  </si>
  <si>
    <t>Oportunidades para ser Productivos.</t>
  </si>
  <si>
    <t>2,4,3</t>
  </si>
  <si>
    <t>Memoria Histórica al servicio de la innovación social y productividad.</t>
  </si>
  <si>
    <t>EJE ESTRATÉGICO Gobernanza.</t>
  </si>
  <si>
    <t>3,1</t>
  </si>
  <si>
    <t>Más Oportunidades para el Ordenamiento Territorial</t>
  </si>
  <si>
    <t>3,1,1</t>
  </si>
  <si>
    <t>Ordenamiento Territorial Departamental</t>
  </si>
  <si>
    <t>3,1,2</t>
  </si>
  <si>
    <t>Ordenamiento Territorial Municipal</t>
  </si>
  <si>
    <t>3,2</t>
  </si>
  <si>
    <t xml:space="preserve">Más Oportunidades con la Cooperación para el desarrollo y la integración fronteriza </t>
  </si>
  <si>
    <t>3,2,1</t>
  </si>
  <si>
    <t xml:space="preserve">Plan de promoción para la inversion extranjera y nacional en Polos de Desarrollo </t>
  </si>
  <si>
    <t>3,2,2</t>
  </si>
  <si>
    <t xml:space="preserve">Caracterización para la protección y la estabilización socioeconómica migratoria </t>
  </si>
  <si>
    <t>3,2,3</t>
  </si>
  <si>
    <t>Fortalecimiento de las organizaciones sociales en frontera</t>
  </si>
  <si>
    <t>3,3</t>
  </si>
  <si>
    <t>Más Oportunidades para la Frontera</t>
  </si>
  <si>
    <t>3,3,1</t>
  </si>
  <si>
    <t>Funcionalidad transfronteriza</t>
  </si>
  <si>
    <t>3,3,2</t>
  </si>
  <si>
    <t xml:space="preserve">Apoyos a la movilidad migratoria </t>
  </si>
  <si>
    <t>3,3,3</t>
  </si>
  <si>
    <t xml:space="preserve">Plan de ordenamiento y Gobernanza fronteriza </t>
  </si>
  <si>
    <t>3,4</t>
  </si>
  <si>
    <t>Más Oportunidades para el Buen Gobierno</t>
  </si>
  <si>
    <t>3,4,1</t>
  </si>
  <si>
    <t>Fortalecimiento de la capacidad de gestión departamental</t>
  </si>
  <si>
    <t>3,4,2</t>
  </si>
  <si>
    <t>Fortalecimiento de la participación comunitaria</t>
  </si>
  <si>
    <t>3,4,3</t>
  </si>
  <si>
    <t>Sistemas de Información Territorial (Política 16: Gestión de Sistemas de Información)</t>
  </si>
  <si>
    <t>3,4,4</t>
  </si>
  <si>
    <t>Fortalecimiento de las Finanzas Públicas</t>
  </si>
  <si>
    <t>3,5</t>
  </si>
  <si>
    <t>Más Oportunidades para la Territorialidad</t>
  </si>
  <si>
    <t>3,5,1</t>
  </si>
  <si>
    <t>Fortalecimiento en la gestión y capacidad administrativa de los municipios y subregiones</t>
  </si>
  <si>
    <t>3,5,2</t>
  </si>
  <si>
    <t xml:space="preserve">Fortalecimiento de la asociatividad en los municipios </t>
  </si>
  <si>
    <t>EJE ESTRATÉGICO Hábitat</t>
  </si>
  <si>
    <t>4,1</t>
  </si>
  <si>
    <t>Más Oportunidades para los Bosques, Biodiversidad y Servicios Ecosistémicos</t>
  </si>
  <si>
    <t>4,1,1</t>
  </si>
  <si>
    <t>Mejor ambiente en tu territorio</t>
  </si>
  <si>
    <t>4,2</t>
  </si>
  <si>
    <t>Más Oportunidades para los Recursos Hídricos</t>
  </si>
  <si>
    <t>4,2,1</t>
  </si>
  <si>
    <t>Agua para la vida, ciudad y territorio</t>
  </si>
  <si>
    <t>4,3</t>
  </si>
  <si>
    <t>Más Oportunidades para los Asuntos Ambientales, Sectoriales y Urbanos</t>
  </si>
  <si>
    <t>4,3,1</t>
  </si>
  <si>
    <t>Ambiente multisectorial sostenible</t>
  </si>
  <si>
    <t>4,4</t>
  </si>
  <si>
    <t>Más Oportunidades para la Mitigación y Adaptación al Cambio Climático</t>
  </si>
  <si>
    <t>4,4,1</t>
  </si>
  <si>
    <t>Innovando para un territorio ambientalmente sostenible</t>
  </si>
  <si>
    <t>4,5</t>
  </si>
  <si>
    <t>Más Oportunidades para la Educación Ambiental</t>
  </si>
  <si>
    <t>4,5,1</t>
  </si>
  <si>
    <t>Oportunidades para la cultura ambiental</t>
  </si>
  <si>
    <t>4,6</t>
  </si>
  <si>
    <t>Más Oportunidades para la Gestión Integral del Riesgo</t>
  </si>
  <si>
    <t>4,6,1</t>
  </si>
  <si>
    <t>Gobernabilidad en la Gestión del Riesgo de Desastres</t>
  </si>
  <si>
    <t>4,6,2</t>
  </si>
  <si>
    <t>Mejoramiento del Conocimiento del Riesgo de Desastres</t>
  </si>
  <si>
    <t>4,6,3</t>
  </si>
  <si>
    <t>Reducción del Riesgo desde la planificación, mitigación y la prevención</t>
  </si>
  <si>
    <t>4,6,4</t>
  </si>
  <si>
    <t>Preparación, Atención y Manejo de la emergencia</t>
  </si>
  <si>
    <t>4,7</t>
  </si>
  <si>
    <t>Más Oportunidades para la Vivienda Digna</t>
  </si>
  <si>
    <t>4,7,1</t>
  </si>
  <si>
    <t>Más hogares en vivienda propia</t>
  </si>
  <si>
    <t>4,7,2</t>
  </si>
  <si>
    <t>Mejores viviendas, vida digna</t>
  </si>
  <si>
    <t>4,7,3</t>
  </si>
  <si>
    <t>Saneamiento y Titulación de la Propiedad Pública Inmobiliaria</t>
  </si>
  <si>
    <t>EJE ESTRATÉGICO Infraestructura</t>
  </si>
  <si>
    <t>5,1</t>
  </si>
  <si>
    <t>Más Oportunidades para la Infraestructura Vial</t>
  </si>
  <si>
    <t>5,1,1</t>
  </si>
  <si>
    <t>Plan Vial Departamental con más oportunidades</t>
  </si>
  <si>
    <t>5,1,2</t>
  </si>
  <si>
    <t xml:space="preserve">Intervenciones viales generadoras de más oportunidades de desarrollo para las subregiones de Norte de Santander    </t>
  </si>
  <si>
    <t>5,1,3</t>
  </si>
  <si>
    <t>Apuesta para el mejoramiento de vías urbanas</t>
  </si>
  <si>
    <t>5,1,4</t>
  </si>
  <si>
    <t>Un norte con más oportunidades conectado a Colombia</t>
  </si>
  <si>
    <t>5,2</t>
  </si>
  <si>
    <t>Más Oportunidades para la movilidad y la seguridad vial</t>
  </si>
  <si>
    <t>5,2,1</t>
  </si>
  <si>
    <t>Implementación del Plan Departamental-PDSV para una movilidad segura</t>
  </si>
  <si>
    <t>5,3</t>
  </si>
  <si>
    <t>Más Oportunidades para los Servicios Públicos Domiciliarios: Agua, Saneamiento Básico y Energía</t>
  </si>
  <si>
    <t>5,3,1</t>
  </si>
  <si>
    <t>Acceso a agua potable y saneamiento adecuado</t>
  </si>
  <si>
    <t>5,3,2</t>
  </si>
  <si>
    <t>Modernización, fortalecimiento y aseguramiento de la prestación de los servicios de agua potable y saneamiento básico</t>
  </si>
  <si>
    <t>5,4</t>
  </si>
  <si>
    <t>Oportunidades para la Infraestructura del Bienestar Social</t>
  </si>
  <si>
    <t>5,4,1</t>
  </si>
  <si>
    <t>EJE ESTRATÉGICO Productividad</t>
  </si>
  <si>
    <t>6,1</t>
  </si>
  <si>
    <t>Más Oportunidades para para lo Agropecuario, Pesca y Plantaciones Forestales</t>
  </si>
  <si>
    <t>6,1,1</t>
  </si>
  <si>
    <t xml:space="preserve">Investigación Agropecuaria y Adopción de Tecnología </t>
  </si>
  <si>
    <t>6,1,2</t>
  </si>
  <si>
    <t>Acceso al Crédito y Financiamiento de Proyectos Productivos</t>
  </si>
  <si>
    <t>6,1,3</t>
  </si>
  <si>
    <t>Norte de Santander Productivo, Sostenible e Incluyente</t>
  </si>
  <si>
    <t>6,1,4</t>
  </si>
  <si>
    <t>Infraestructura Productiva para el Desarrollo Agropecuario</t>
  </si>
  <si>
    <t>6,1,5</t>
  </si>
  <si>
    <t>Formalización de la Propiedad Rural</t>
  </si>
  <si>
    <t>6,1,6</t>
  </si>
  <si>
    <t>Creemos en la Institucionalidad</t>
  </si>
  <si>
    <t>6,1,7</t>
  </si>
  <si>
    <t>Certificación para la Agricultura</t>
  </si>
  <si>
    <t>6,1,8</t>
  </si>
  <si>
    <t>Sostenibilidad de la actividad forestal</t>
  </si>
  <si>
    <t>6,1,9</t>
  </si>
  <si>
    <t>El PDET es de Todos</t>
  </si>
  <si>
    <t>6,2</t>
  </si>
  <si>
    <t>Más Oportunidades para el Turismo y las Artesanías</t>
  </si>
  <si>
    <t>6,2,1</t>
  </si>
  <si>
    <t>Un destino con marca región</t>
  </si>
  <si>
    <t>6,2,2</t>
  </si>
  <si>
    <t>Condiciones institucionales para el impulso al sector turismo</t>
  </si>
  <si>
    <t>6,2,3</t>
  </si>
  <si>
    <t>Productividad turística regional</t>
  </si>
  <si>
    <t>6,3</t>
  </si>
  <si>
    <t>Más Oportunidades para el Emprendimiento</t>
  </si>
  <si>
    <t>6,3,1</t>
  </si>
  <si>
    <t>Fortalecimiento y desarrollo de actividades para promover el emprendimiento y generación de empleo en Norte de Santander</t>
  </si>
  <si>
    <t>6,3,2</t>
  </si>
  <si>
    <t>Fortalecimiento y financiamiento para la creación de emprendimientos</t>
  </si>
  <si>
    <t>6,4</t>
  </si>
  <si>
    <t>Más Oportunidades para la Ciencia, Tecnología e Innovación CTI</t>
  </si>
  <si>
    <t>6,4,1</t>
  </si>
  <si>
    <t>Implementación políticas y estrategias para el desarrollo de actividades de ciencia, tecnología e innovación en Norte de Santander</t>
  </si>
  <si>
    <t>6,4,2</t>
  </si>
  <si>
    <t>Impulsar y fortalecer la infraestructura tecnológica e innovación para la competitividad de Norte de Santander</t>
  </si>
  <si>
    <t>6,4,3</t>
  </si>
  <si>
    <t>Formación de capital humano de alto nivel para doctorado y maestría investigativa e iniciación a la investigación en jóvenes investigadores para Norte de Santander</t>
  </si>
  <si>
    <t>6,4,4</t>
  </si>
  <si>
    <t>Proyectos de Ciencia, Tecnología e Innovación para los diferentes Sectores</t>
  </si>
  <si>
    <t>6,5</t>
  </si>
  <si>
    <t>Más Oportunidades para la Minería</t>
  </si>
  <si>
    <t>6,5,1</t>
  </si>
  <si>
    <t xml:space="preserve">Fortalecimiento de los procesos del sector minero energético </t>
  </si>
  <si>
    <t>6,5,2</t>
  </si>
  <si>
    <t>Apoyo y gestión para mejorar la productividad del sector minero energetico</t>
  </si>
  <si>
    <t>6,6</t>
  </si>
  <si>
    <t>Más Oportunidades para las Tecnologías de la Información y las Comunicaciones TIC</t>
  </si>
  <si>
    <t>6,6,1</t>
  </si>
  <si>
    <t>Empoderamiento Ciudadano en uso y apropiación TIC</t>
  </si>
  <si>
    <t>6,6,2</t>
  </si>
  <si>
    <t>Plataformas, Sistemas de Información y aplicaciones para los diferentes sectores priorizados</t>
  </si>
  <si>
    <t>6,6,3</t>
  </si>
  <si>
    <t>Infraestructura Tecnológica y Conectividad</t>
  </si>
  <si>
    <t>6,6,4</t>
  </si>
  <si>
    <t>Transformación Digital Territorial</t>
  </si>
  <si>
    <t>6,7</t>
  </si>
  <si>
    <t>Más Oportunidades para el Desarrollo Empresarial</t>
  </si>
  <si>
    <t>6,7,1</t>
  </si>
  <si>
    <t>Apoyo y fortalecimiento para desarrollo productivo y competitivo del sector empresarial</t>
  </si>
  <si>
    <t>6,7,2</t>
  </si>
  <si>
    <t>Acceso al crédito y promoción de inversión para el desarrollo empresarial</t>
  </si>
  <si>
    <t>6,8</t>
  </si>
  <si>
    <t>Más Oportunidades para la Industria, el Comercio y Servicios</t>
  </si>
  <si>
    <t>6,8,1</t>
  </si>
  <si>
    <t>Fortalecimiento del tejido empresarial e industrial del departamento</t>
  </si>
  <si>
    <t>6,8,2</t>
  </si>
  <si>
    <t>Internacionalización, Ruta del Desarrollo Económico</t>
  </si>
  <si>
    <t>6,8,3</t>
  </si>
  <si>
    <t>Empleo digno y decente para la productividad</t>
  </si>
  <si>
    <t>SECRETARÌA DE CULTURA</t>
  </si>
  <si>
    <t>SECRETARÌA DE DESARROLLO SOCIAL</t>
  </si>
  <si>
    <t>CONSEJERÍA PARA LA POBLACIÓN CON DISCAPACIDAD</t>
  </si>
  <si>
    <t>SECRETARÌA DE LA MUJER</t>
  </si>
  <si>
    <t>SECRETARÌA DE GOBIERNO</t>
  </si>
  <si>
    <t>2.1 Más Oportunidades para la Paz, Derechos Humanos y  -D.I.H</t>
  </si>
  <si>
    <t>SECRETARÌA DE PLANEACIÓN Y DESARROLLO TERRITORIAL</t>
  </si>
  <si>
    <t>SECRETARÌA DE VÍCTIMAS, PAZ Y POSCONFLICTO</t>
  </si>
  <si>
    <t>SECRETARÌA DE FRONTERAS Y COOPERACIÓN INTERNACIONAL</t>
  </si>
  <si>
    <t>SECRETARÌA GENERAL</t>
  </si>
  <si>
    <t>SECRETARÌA DE HACIENDA</t>
  </si>
  <si>
    <t>CONSEJERÍA PARA LA GESTIÓN DEL RIESGO</t>
  </si>
  <si>
    <t>SECRETARÌA DE AGUA POTABLE Y SANEAMIENTO BÁSICO</t>
  </si>
  <si>
    <t>1.1. Más Oportunidades para la Educación</t>
  </si>
  <si>
    <t>1.1.1. Educación inicial: Más oportunidades para crecer y aprender</t>
  </si>
  <si>
    <t>1.1.1.1. Transiciones integrales</t>
  </si>
  <si>
    <t>% de los niños y niñas que transitan de la oferta del ICBF y el DPS ingresan al grado de Transición</t>
  </si>
  <si>
    <t>1.1.1.2. Sistemas de Información para la Primera Infancia</t>
  </si>
  <si>
    <t>% de niños y niñas de 0 a 5 años con seguimiento en educación a través del Sistema de Seguimiento al Desarrollo Integral a la Primera Infancia SSDIPI</t>
  </si>
  <si>
    <t>1.1.1.3. Asistencia técnica, vigilancia y control para el cumplimiento de estándares</t>
  </si>
  <si>
    <t>% de establecimientos educativos Oficiales con acciones de vigilancia y control en el grado Transición</t>
  </si>
  <si>
    <t>% de Establecimientos educativos No Oficiales con acciones de vigilancia y control en el grado Transición</t>
  </si>
  <si>
    <t>1.1.1.4. Calidad en la educación inicial y preescolar</t>
  </si>
  <si>
    <t>% de agentes educativos y docentes de transición con procesos de actualización en temáticas de atención integral a la primera infancia (Incluye profesionalización y posgrados)</t>
  </si>
  <si>
    <t>% de establecimientos educativos con procesos de fortalecimiento y acompañamiento pedagógico</t>
  </si>
  <si>
    <t>% establecimientos educativos con procesos de acompañamiento para la valoración del desarrollo en la primera infancia</t>
  </si>
  <si>
    <t>1.1.2. Nadie se queda sin estudiar: Acogida bienestar y Permanencia</t>
  </si>
  <si>
    <t>1.1.2.1. Ambientes de aprendizaje</t>
  </si>
  <si>
    <t>Sedes educativas con espacios mejorados (aulas de clase, baterías sanitarias, aulas especializadas, laboratorios, cerramientos, restaurantes, y escenarios deportivos, soluciones tecnológicas de potabilización de agua)</t>
  </si>
  <si>
    <t>Sedes educativas de los municipios PDET con espacios mejorados (aulas de clase, baterías sanitarias, aulas especializadas, laboratorios, cerramientos, restaurantes, y escenarios deportivos, soluciones tecnológicas de potabilización de agua)</t>
  </si>
  <si>
    <t xml:space="preserve">1.1.2.2. Acceso Seguro y Bienestar </t>
  </si>
  <si>
    <t>Estudiantes beneficiados con transporte escolar convencional y no convencional (como canoas, mulas, bicicletas, etc.) con apoyo departamental</t>
  </si>
  <si>
    <t>Estudiantes por año beneficiados con el programa de Alimentación Escolar</t>
  </si>
  <si>
    <t>1.1.2.3. Acogida</t>
  </si>
  <si>
    <t>1.1.2.4. Estrategias de inclusión y atención a la diversidad</t>
  </si>
  <si>
    <t>1.1.3. Educar con calidad con más oportunidades para transformar vidas</t>
  </si>
  <si>
    <t xml:space="preserve">1.1.3.1. Desarrollo Profesoral </t>
  </si>
  <si>
    <t>Foros de experiencias significativas. (1) Anual</t>
  </si>
  <si>
    <t>Docentes formados en competencias básicas y fortalecimiento de capacidades para mejores prácticas de aula, trabajo con poblaciones en condición de vulnerabilidad y educación en emergencia</t>
  </si>
  <si>
    <t>1.1.3.2. Orientación Curricular</t>
  </si>
  <si>
    <t>1.1.3.3. Fortalecimiento de aprendizajes</t>
  </si>
  <si>
    <t>1.1.3.4. Valoración del desarrollo y evaluación de los aprendizajes</t>
  </si>
  <si>
    <t>1.1.3.5. Entornos escolares para la vida, la convivencia y la ciudadanía (Desarrollo de competencias socioemocionales y ciudadanas)</t>
  </si>
  <si>
    <t>% de establecimientos educativos implementando los proyectos pedagógicos transversales (Con énfasis en el cuidado del agua, el cambio climático y la reforestación)</t>
  </si>
  <si>
    <t>1.1.3.6. Gestión para los establecimientos educativos</t>
  </si>
  <si>
    <t>1.1.3.7. Implementación de la Jornada Única</t>
  </si>
  <si>
    <t>1.1.3.8. Educación Rural integral</t>
  </si>
  <si>
    <t>Establecimientos educativos acompañados en el fortalecimiento de los modelos educativos pertinentes a la educación rural</t>
  </si>
  <si>
    <t xml:space="preserve">1.1.3.9. Fortalecimiento de la Media </t>
  </si>
  <si>
    <t>1.1.4. Educación superior con calidad para reducir brechas e inequidades</t>
  </si>
  <si>
    <t>1.1.4.1. Más y mejores oportunidades de acceso a la educación superior</t>
  </si>
  <si>
    <t>Estudiantes beneficiados con becas y/o subsidios universitarios para carreras técnicas, tecnológicas y profesionales para los estratos uno, dos y tres (1, 2 y 3)</t>
  </si>
  <si>
    <t>1.1.4.2. Fortalecimiento de la formación técnica y tecnológica de acuerdo con la demanda del sector productivo de la región</t>
  </si>
  <si>
    <t>Municipios desarrollando programas de asistencia y formación técnica y tecnológica en articulación con el Instituto Superior de Educación Rural (ISER)</t>
  </si>
  <si>
    <t>1.1.4.3. La investigación y calidad como motor de desarrollo</t>
  </si>
  <si>
    <t>% de instituciones de educación superior acompañadas por el Departamento para optar a acreditación de calidad</t>
  </si>
  <si>
    <t>1.1.5. Fortalecimiento institucional y corresponsabilidad de todos los actores</t>
  </si>
  <si>
    <t>1.1.5.1. Sistemas de información y modernización</t>
  </si>
  <si>
    <t>1.1.5.2. Gestión para los establecimientos educativos</t>
  </si>
  <si>
    <t>% Instituciones Educativas privadas existentes en el Departamento con procesos de control normativo realizado</t>
  </si>
  <si>
    <t xml:space="preserve">1.1.5.3. Bienestar </t>
  </si>
  <si>
    <t>1.2. Más Oportunidades para la Salud.</t>
  </si>
  <si>
    <t>1.2.1. Salud Ambiental</t>
  </si>
  <si>
    <t>1.2.1.1. Hábitat saludables</t>
  </si>
  <si>
    <t>Municipios con espacios de gestión intersectorial para la salud ambiental incluidos los Municipios PDET</t>
  </si>
  <si>
    <t>1.2.1.2. Situaciones en salud relacionadas con condiciones ambientales</t>
  </si>
  <si>
    <t>Municipios en categorías 4° a 6° se realiza la vigilancia sanitaria de los factores de riesgo en salud ambiental</t>
  </si>
  <si>
    <t>Municipios en categorías 4° a 6° con establecimientos de alto y bajo riesgo de interés sanitario vigilados, según censo territorial</t>
  </si>
  <si>
    <t xml:space="preserve">1.2.2. Vida saludable y condiciones no transmisibles </t>
  </si>
  <si>
    <t>1.2.2.1. Modos condiciones y estilos de vida saludables</t>
  </si>
  <si>
    <t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t>
  </si>
  <si>
    <t>1.2.2.2. Condiciones crónicas prevalentes</t>
  </si>
  <si>
    <t>Empresas Sociales del Estado ESE con adherencia a las Rutas Integrales de Atención para las enfermedades crónicas no transmisibles ECNT y la salud bucal visual y auditiva SBVA, con prioridad en los municipios poder</t>
  </si>
  <si>
    <t>1.2.3. Convivencia social y salud mental</t>
  </si>
  <si>
    <t>1.2.3.1. Promoción de la salud mental y la convivencia</t>
  </si>
  <si>
    <t>Municipios adoptan y adaptan la política departamental de salud mental, con énfasis en la atención a los efectos colaterales del COVID-19 incluidos los municipios PDET</t>
  </si>
  <si>
    <t>1.2.3.2. Prevención y atención integral a problemas y trastornos mentales y a diferentes formas de violencia</t>
  </si>
  <si>
    <t>Contención en 15 x 10.000 habitantes la Tasa de consumo de sustancias psicoactivas SPA ilícitas por atención en servicios de salud en personas de 12 a 65 años</t>
  </si>
  <si>
    <t>1.2.4. Seguridad alimentaria y nutricional</t>
  </si>
  <si>
    <t>1.2.4.1. Consumo y aprovechamiento biológico de alimentos</t>
  </si>
  <si>
    <t>Reducción de la mortalidad infantil evitable por desnutrición (de 9.4 a 4.7) con énfasis en la atención a los efectos colaterales del COVID-19</t>
  </si>
  <si>
    <t>1.2.4.2. Inocuidad y calidad de los alimentos</t>
  </si>
  <si>
    <t>de notificación Inmediata de SIVIGILA con Identificación del Agente etiológico en brotes de enfermedades transmitidas por alimentos (ETA).</t>
  </si>
  <si>
    <t>1.2.5. Derechos sexuales y reproductivos y equidad de género</t>
  </si>
  <si>
    <t>1.2.5.1. Promoción de los derechos sexuales y reproductivos y equidad de género</t>
  </si>
  <si>
    <t>Municipios con desarrollo de programas para garantizar los derechos sexuales y los derechos reproductivos con prioridad en los Municipios PDET.</t>
  </si>
  <si>
    <t>1.2.5.2. Prevención y atención integral en salud sexual y reproductiva SSR desde un enfoque de derechos</t>
  </si>
  <si>
    <t>Municipios con vigilancia a la ruta de atención integral de violencias con énfasis en la atención a los efectos colaterales del COVID-19 incluidos los municipios PDET.</t>
  </si>
  <si>
    <t>Disminuida la tasa de fecundidad especifica en niñas de 10 a 14 años, a menos de 1 nacimientos por cada 1000 niñas</t>
  </si>
  <si>
    <t xml:space="preserve">Disminuida la tasa de fecundidad especifica de 68 a 44 por 1000 en adolescentes de 15 a 19 años,. </t>
  </si>
  <si>
    <t>Contenida la Tasa de Mortalidad Perinatal en 12,9 x 1000 NV</t>
  </si>
  <si>
    <t>1.2.6 Vida saludable y enfermedades transmisibles</t>
  </si>
  <si>
    <t>1.2.6.1. Enfermedades emergentes, reemergentes y desatendidas</t>
  </si>
  <si>
    <t>IDS 20</t>
  </si>
  <si>
    <t>Contención de la tasa de mortalidad por tuberculosis.</t>
  </si>
  <si>
    <t>IDS 21</t>
  </si>
  <si>
    <t>Mantenida la prevalencia en menos de 1 caso por 10.000 habitantes para cumplir los criterios de eliminación de la Enfermedad de Hansen..</t>
  </si>
  <si>
    <t>IDS 22</t>
  </si>
  <si>
    <t>IDS 23</t>
  </si>
  <si>
    <t>1.2.6.2. Enfermedades inmunoprevenibles</t>
  </si>
  <si>
    <t>IDS 24</t>
  </si>
  <si>
    <t>Municipios Desarrollando EGI -Estrategia de Gestión Integrada para la Promoción de la salud, prevención, vigilancia y control de las zoonosis.</t>
  </si>
  <si>
    <t>IDS 25</t>
  </si>
  <si>
    <t>Disminuida la tasa de letalidad por dengue grave a 10 casos por 100.000 habitantes en el Departamento</t>
  </si>
  <si>
    <t>IDS 26</t>
  </si>
  <si>
    <t>Mantenida la tasa de mortalidad por Malaria en cero muertes *100,000 Habitantes</t>
  </si>
  <si>
    <t>IDS 27</t>
  </si>
  <si>
    <t>Municipios categoría 4 a 6, se desarrollan acciones de Gestión, promoción y vigilancia de las ETV</t>
  </si>
  <si>
    <t>IDS 28</t>
  </si>
  <si>
    <t>1.2.7. Salud pública en emergencias y desastres</t>
  </si>
  <si>
    <t>1.2.7.1. Gestión integral de riesgos en emergencias y desastres</t>
  </si>
  <si>
    <t>Las ESEs del Departamento mantendrán los procesos de planificación permitiendo fortalecer la capacidad de respuesta y el impacto en la salud por emergencias y desastres, con énfasis en la atención a los efectos colaterales del COVID-19 incluidos los municipios PDET</t>
  </si>
  <si>
    <t>1.2.7.2. Respuesta en salud ante situaciones de urgencia, emergencias en salud y desastres</t>
  </si>
  <si>
    <t>Los municipios realizan el seguimiento de los eventos de interés en salud publica en el marco del reglamento sanitario internacional 2005, con énfasis en la atención a los efectos colaterales del COVID-19 incluidos los Municipios PDET</t>
  </si>
  <si>
    <t>1.2.8. Salud y ámbito laboral</t>
  </si>
  <si>
    <t>1.2.8.1. Seguridad y salud en el trabajo</t>
  </si>
  <si>
    <t>Municipios con acciones de promoción de la salud y prevención de riesgos laborales en la población del sector informal de la economía, con énfasis en la atención a los efectos colaterales del COVID-19 incluidos los municipios PDET.</t>
  </si>
  <si>
    <t>1.2.8.2. Situaciones prevalentes de origen laboral</t>
  </si>
  <si>
    <t>Municipios con seguimiento de los accidentes laborales reportados en población trabajadora informal</t>
  </si>
  <si>
    <t>1.2.9. Gestión diferencial de poblaciones vulnerables</t>
  </si>
  <si>
    <t>1.2.9.1. Desarrollo integral de las niñas, niños y adolescentes</t>
  </si>
  <si>
    <t>Contención de la mortalidad por EDA en menores de 5 años (tasa por 100.000), con énfasis del COVID-19.</t>
  </si>
  <si>
    <t>Contención de la mortalidad por IRA en menores de 5 años (tasa por 100.000 ), con énfasis del COVID-19.</t>
  </si>
  <si>
    <t>1.2.9.2. Salud en poblaciones étnicas</t>
  </si>
  <si>
    <t>Promoción de la implementación y adecuación del sistema de salud propio e intercultural (SISPI) para la comunidades étnicas (BARÍ-U´WA) incluyendo los municipios PDET.</t>
  </si>
  <si>
    <t>1.2.9.3. Envejecimiento y vejez</t>
  </si>
  <si>
    <t>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t>
  </si>
  <si>
    <t>1.2.9.4. Salud y género</t>
  </si>
  <si>
    <t>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t>
  </si>
  <si>
    <t>1.2.9.5. Discapacidad</t>
  </si>
  <si>
    <t>Municipios y EPS asesorados y asistidos técnicamente en la implementación de la certificación de Discapacidad y seguimiento a la ampliación de la cobertura del Registro para la Localización y Caracterización de las Personas con Discapacidad - RLCPD.</t>
  </si>
  <si>
    <t>1.2.9.6. Víctimas del conflicto armado interno</t>
  </si>
  <si>
    <t>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t>
  </si>
  <si>
    <t xml:space="preserve">1.2.10. Fortalecimiento de la autoridad sanitaria para la gestión de la salud </t>
  </si>
  <si>
    <t>1.2.10.1. Fortalecimiento de la autoridad sanitaria</t>
  </si>
  <si>
    <t>Municipios implementan la política de participación social en salud, incluyendo los Municipios PDET</t>
  </si>
  <si>
    <t>El Departamento cuenta con el observatorio de salud pública del Departamento, con énfasis en COVID-19</t>
  </si>
  <si>
    <t xml:space="preserve">Municipios con vigilancia de establecimientos y servicios farmacéuticos. </t>
  </si>
  <si>
    <t>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t>
  </si>
  <si>
    <t>Cumplimiento al programa territorial de rediseño, reorganización y modernización (infraestructura y dotación) de la red pública del Departamento incluidos en el Plan Bienal de Salud Pública</t>
  </si>
  <si>
    <t>Verificación de los prestadores de servicios de salud habilitados en el REPS según el plan anual de visitas y seguimiento, monitoreo y evaluación a los planes de contingencia de las IPS</t>
  </si>
  <si>
    <t>Seguimiento y monitoreo de los prestadores de servicios de salud con quejas interpuestas por los usuarios del SGSSS</t>
  </si>
  <si>
    <t>Seguimiento y monitoreo al 100% de los prestadores de servicios de salud habilitados en el REPS con servicios de seguridad y salud en el trabajo y radiología e imágenes diagnósticas.</t>
  </si>
  <si>
    <t>Del seguimiento y auditoria a las cuentas presentadas por la prestación de los servicios de salud de la red pública y privada, con cargo al Departamento, tanto de la Ley de punto final como la de la población MIGRANTE</t>
  </si>
  <si>
    <t>Gestión de las referencias y contrareferencias presentadas por la red prestadora incluyendo la población migrante, retornada y refugiada-MRR, y municipios PDET.</t>
  </si>
  <si>
    <t>1.3. Más Oportunidades para el Deporte y la Recreación.</t>
  </si>
  <si>
    <t xml:space="preserve">1.3.1. Deporte formativo y aprovechamiento del tiempo libre </t>
  </si>
  <si>
    <t>1.3.1.1. Escuelas de formación deportiva</t>
  </si>
  <si>
    <t>Escuelas de Formación Deportiva funcionando</t>
  </si>
  <si>
    <t>1.3.1.2. Juegos Supérate Intercolegiados</t>
  </si>
  <si>
    <t>municipios participando en los Juegos Supérate Intercolegiados</t>
  </si>
  <si>
    <t xml:space="preserve">1.3.2. Liderazgo deportivo, deporte asociado y alto rendimiento convencional y paranacional </t>
  </si>
  <si>
    <t>1.3.2.1. Procesos del Sistema Nacional del Deporte</t>
  </si>
  <si>
    <t>1.3.2.2. Talento deportivo para el deporte asociado y de alto rendimiento</t>
  </si>
  <si>
    <t>Base de datos de la reserva deportiva del Departamento en las diferentes disciplinas deportivas convencionales y paranacionales organizada y consolidada</t>
  </si>
  <si>
    <t>1.3.2.3. Fortalecimiento del deporte de alto rendimiento convencional y paranacional</t>
  </si>
  <si>
    <t>1.3.2.4. Incentivos al deporte de rendimiento y alto rendimiento convencional y paranacional</t>
  </si>
  <si>
    <t xml:space="preserve">1.3.3. Deporte Social Comunitario, Actividad Física y Recreación </t>
  </si>
  <si>
    <t>1.3.3.1. Fortalecimiento y promoción del deporte social comunitario, la actividad física y la recreación con inclusión social</t>
  </si>
  <si>
    <t>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t>
  </si>
  <si>
    <t>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t>
  </si>
  <si>
    <t>Municipios socializados y participando del programa Hábitos de y Estilos de Vida Saludable “Por un norte activo Hágale Toche”</t>
  </si>
  <si>
    <t>1.3.3.2. Capacitación en deporte social comunitario, actividad física y recreación</t>
  </si>
  <si>
    <t>1.3.4. Infraestructura deportiva, recreativa y de ciencias aplicadas al deporte</t>
  </si>
  <si>
    <t>1.3.4.1. Mantenimiento, remodelación y equipamiento de escenarios deportivos y recreativos</t>
  </si>
  <si>
    <t>Construcción y dotación del Centro de Alto Rendimiento del Bicentenario (CAR)</t>
  </si>
  <si>
    <t>Adecuación y mantenimiento de los escenarios deportivos a cargo de Indenorte</t>
  </si>
  <si>
    <t xml:space="preserve">Escenarios Deportivos construidos, adecuados, remodelados, dotados y/o mantenidos </t>
  </si>
  <si>
    <t xml:space="preserve">Escenarios Recreativos construidos, adecuados, remodelados, dotados y/o mantenidos </t>
  </si>
  <si>
    <t>1.4. Más Oportunidades para la Cultura</t>
  </si>
  <si>
    <t>1.4.1. Fortalecimiento y desarrollo del sistema departamental de cultura.</t>
  </si>
  <si>
    <t>1.4.1.1. Fortalecimiento, Adecuación y articulación de los actores institucionales del sistema de cultura de Norte de Santander</t>
  </si>
  <si>
    <t>C 1</t>
  </si>
  <si>
    <t>C 2</t>
  </si>
  <si>
    <t xml:space="preserve">municipios con acompañamiento técnico a los actores de los sistemas municipales de cultura </t>
  </si>
  <si>
    <t>C 3</t>
  </si>
  <si>
    <t>Entidades culturales participando activamente en redes culturales casas de cultura, bibliotecas, museos y escuelas de formación anualmente</t>
  </si>
  <si>
    <t>C 4</t>
  </si>
  <si>
    <t>1.4.1.2. Fortalecimiento del subsistema de información cultural departamental.</t>
  </si>
  <si>
    <t>C 5</t>
  </si>
  <si>
    <t xml:space="preserve">Módulos del sistema de información cultural (agentes, entidades, eventos, formación y gestión) activos y en funcionamiento </t>
  </si>
  <si>
    <t>C 6</t>
  </si>
  <si>
    <t>C 7</t>
  </si>
  <si>
    <t>C 8</t>
  </si>
  <si>
    <t xml:space="preserve">1.4.1.3. Apoyo para el manteamiento, adecuación y dotación de infraestructura y equipamiento para los servicios culturales en el departamento </t>
  </si>
  <si>
    <t>C 9</t>
  </si>
  <si>
    <t>Edificio Torre del Reloj - Secretaría de cultura del Departamento- dotada, servida tecnológicamente y con mantenimiento técnico en todos sus espacios. (1 por año)</t>
  </si>
  <si>
    <t>C 10</t>
  </si>
  <si>
    <t>Infraestructuras culturales con mantenimiento, adecuación, dotación y equipamiento para los servicios culturales en el Departamento en municipios de Norte de Santander (10 por año)</t>
  </si>
  <si>
    <t>C 11</t>
  </si>
  <si>
    <t>Casas de cultura apoyadas en su mantenimiento, adecuación y/o dotación, para la prestación de servicios culturales en los municipios, (5 por año)</t>
  </si>
  <si>
    <t>C 12</t>
  </si>
  <si>
    <t xml:space="preserve">1.4.2. Estímulos para los procesos de creación, circulación y gestión de procesos y productos artísticos y/o culturales </t>
  </si>
  <si>
    <t>1.4.2.1. Estímulos a la Investigación, creación, formación y producción de productos y/o proyectos artísticos y/o culturales</t>
  </si>
  <si>
    <t>C 13</t>
  </si>
  <si>
    <t>C 14</t>
  </si>
  <si>
    <t>Estímulos a la creación en las áreas artísticas (10 por año)</t>
  </si>
  <si>
    <t>C 15</t>
  </si>
  <si>
    <t>C 16</t>
  </si>
  <si>
    <t>Estímulos para la creación de artesanías propias del Departamento convocados y asignados en el cuatrienio (3 por año)</t>
  </si>
  <si>
    <t>1.4.2.2. Formación de público en las diferentes áreas artísticas y culturales.</t>
  </si>
  <si>
    <t>C 17</t>
  </si>
  <si>
    <t>Encuentros departamentales en las áreas artísticas y cinematografía (5 por año)</t>
  </si>
  <si>
    <t>C 18</t>
  </si>
  <si>
    <t>municipios apoyados en sus expresiones culturales tradicionales.</t>
  </si>
  <si>
    <t>C 19</t>
  </si>
  <si>
    <t>Convocatorias nacionales del concurso Eduardo Cote Lamus, apoyados en el cuatrienio (1 por año)</t>
  </si>
  <si>
    <t>C 20</t>
  </si>
  <si>
    <t>Convocatorias nacionales del concurso Jorge Gaitán Durán, apoyados en el cuatrienio (1 por año)</t>
  </si>
  <si>
    <t>C 21</t>
  </si>
  <si>
    <t>Apoyos en impresión y reproducción de libros de procesos de creación, formación e investigación (5 por año)</t>
  </si>
  <si>
    <t>C 22</t>
  </si>
  <si>
    <t>Festivales de expresión artística y cultural con extensión nacional e internacional apoyados anualmente (Títeres, narración oral, teatro, circo y danzas) (5 por año)</t>
  </si>
  <si>
    <t>C 23</t>
  </si>
  <si>
    <t>C 24</t>
  </si>
  <si>
    <t>Eventos de formación de público y de promoción artística apoyados en el espacios culturales de los municipios (20 por año)</t>
  </si>
  <si>
    <t>1.4.2.3. Encuentro de cultura y las artes (circuitos culturales).</t>
  </si>
  <si>
    <t>C 25</t>
  </si>
  <si>
    <t>C 26</t>
  </si>
  <si>
    <t>C 27</t>
  </si>
  <si>
    <t>Artistas o productos de creación artística de Norte de Santander apoyados para la participación en encuentros regionales, nacionales e internacionales de cultura y las artes, representando a Norte de Santander (1 por año)</t>
  </si>
  <si>
    <t>C 28</t>
  </si>
  <si>
    <t>1.4.2.4. Apoyo a la producción y circulación de contenidos culturales a través de los medios de comunicación y digitales.</t>
  </si>
  <si>
    <t>C 29</t>
  </si>
  <si>
    <t>C 30</t>
  </si>
  <si>
    <t>Publicaciones digitales con la Programación cultural del Departamento. (12 por año)</t>
  </si>
  <si>
    <t>C 31</t>
  </si>
  <si>
    <t>C 32</t>
  </si>
  <si>
    <t>1.4.3. Fortalecimiento y fomento de los procesos de formación para la creación y gestión de la cultura</t>
  </si>
  <si>
    <t>1.4.3.1. Apoyo y fortalecimiento de los procesos de escuelas de formación en artes y cultura</t>
  </si>
  <si>
    <t>C 33</t>
  </si>
  <si>
    <t>municipios asesorados y acompañados y cuentan con procesos estables de formación anualmente</t>
  </si>
  <si>
    <t>C 34</t>
  </si>
  <si>
    <t>C 35</t>
  </si>
  <si>
    <t>Formadores de las áreas artísticas capacitados en Formación técnica para la formación artística y cultural. por año</t>
  </si>
  <si>
    <t>C 36</t>
  </si>
  <si>
    <t>Gestores capacitados para la gestión de las escuelas de formación cultural por año</t>
  </si>
  <si>
    <t>C 37</t>
  </si>
  <si>
    <t>Creadores capacitados en procesos de creación artística (300 por año)</t>
  </si>
  <si>
    <t>C 38</t>
  </si>
  <si>
    <t>Encuentros de coordinación, seguimiento y evaluación del subsistema de formación artística (2 por año)</t>
  </si>
  <si>
    <t>C 39</t>
  </si>
  <si>
    <t>Alianzas desarrolladas con los municipios para fortalecer las escuelas de formación artística (40 por año)</t>
  </si>
  <si>
    <t>C 40</t>
  </si>
  <si>
    <t>municipios dotados con elementos básicos para los procesos de formación y la expresión cultural y artística, cada año</t>
  </si>
  <si>
    <t>C 41</t>
  </si>
  <si>
    <t>Procesos de formación a formadores (1 por año)</t>
  </si>
  <si>
    <t>C 42</t>
  </si>
  <si>
    <t>Etnias apoyadas en los procesos de formación artística y cultural (1 por año)</t>
  </si>
  <si>
    <t>1.4.3.2. Fomento a la investigación, formulación y dirección de proyectos para la gestión en arte y cultura</t>
  </si>
  <si>
    <t>C 43</t>
  </si>
  <si>
    <t>Apoyos al laboratorio de investigación, creación y producción en las diferentes áreas artísticas y del saber (1 por año)</t>
  </si>
  <si>
    <t>C 44</t>
  </si>
  <si>
    <t>Eventos de promoción y difusión de la investigación, creación y producción en las diferentes áreas artísticas (2 por año)</t>
  </si>
  <si>
    <t>C 45</t>
  </si>
  <si>
    <t>Apoyos para la conformación de semilleros en cultura y las artes en Norte de Santander. (1 por año)</t>
  </si>
  <si>
    <t>C 46</t>
  </si>
  <si>
    <t>Apoyos a procesos de formación en formulación, evaluación y dirección de proyectos culturales (2 por año)</t>
  </si>
  <si>
    <t>1.4.4. Fomento y mejoramiento de los procesos de acceso a bienes y servicios culturales</t>
  </si>
  <si>
    <t>1.4.4.1 Fortalecimiento de los servicios bibliotecarios ofrecidos a través de la red departamental de bibliotecas</t>
  </si>
  <si>
    <t>C 47</t>
  </si>
  <si>
    <t>Actualizaciones e implementación del plan departamental de Lectura y bibliotecas anualmente (1 por año)</t>
  </si>
  <si>
    <t>C 48</t>
  </si>
  <si>
    <t>C 49</t>
  </si>
  <si>
    <t>Municipios organizados y participando en la red departamental de bibliotecas. por año</t>
  </si>
  <si>
    <t>C 50</t>
  </si>
  <si>
    <t>Encuentros departamentales de bibliotecas públicas. (2 por año)</t>
  </si>
  <si>
    <t>C 51</t>
  </si>
  <si>
    <t>Procesos de formación anuales para bibliotecarios (1 por año)</t>
  </si>
  <si>
    <t>C 52</t>
  </si>
  <si>
    <t>Fortalecimiento de una (1) biblioteca rural, en su adecuación y dotación</t>
  </si>
  <si>
    <t>C 53</t>
  </si>
  <si>
    <t>Municipios con promoción y animación de lectura en niños y niñas de cero a 5iempre apoyados por año</t>
  </si>
  <si>
    <t>C 54</t>
  </si>
  <si>
    <t>C 55</t>
  </si>
  <si>
    <t>C 56</t>
  </si>
  <si>
    <t>C 57</t>
  </si>
  <si>
    <t>Municipios con Bibliotecas publicas estacionarias para la promoción de lectura, instaladas en espacios abiertos y dotadas con bibliografía y equipos tecnológicos actualizados (10 por año)</t>
  </si>
  <si>
    <t>1.4.4.2 Fomento y atención de servicios culturales a niños y niñas de la estrategia de cero a 5iempre, infancia, adolescencia, juventud, personas mayores , víctimas del conflicto armado, mujeres cabeza de hogar y personas con discapacidad</t>
  </si>
  <si>
    <t>C 58</t>
  </si>
  <si>
    <t>Proyectos apoyados en acciones de acceso y participación a la cultura a niños y niñas de cero a 5iempre, (5 por año)</t>
  </si>
  <si>
    <t>C 59</t>
  </si>
  <si>
    <t>Proyectos apoyados en acciones de acceso y participación a la cultura a jóvenes y adolescentes (5 por año)</t>
  </si>
  <si>
    <t>C 60</t>
  </si>
  <si>
    <t>Proyectos apoyados en acciones de acceso y participación a la cultura a niños y jóvenes especiales y con discapacidad (5 por año)</t>
  </si>
  <si>
    <t>C 61</t>
  </si>
  <si>
    <t>Proyectos apoyados en acciones de acceso y participación a la cultura, de las personas mayores del Departamento. (5 por año)</t>
  </si>
  <si>
    <t>C 62</t>
  </si>
  <si>
    <t>Proyectos apoyados en acciones de acceso y participación a la cultura a personas víctimas de la violencia (5 por año)</t>
  </si>
  <si>
    <t>C 63</t>
  </si>
  <si>
    <t>Proyectos apoyados en acciones de acceso y participación a la cultura a las madres cabeza de hogar (5 por año)</t>
  </si>
  <si>
    <t>C 64</t>
  </si>
  <si>
    <t>Talleres de formación cultural, con acceso y participación a la comunidad en condición de vulnerabilidad desarrollados en municipios de Norte de Santander (20 por año)</t>
  </si>
  <si>
    <t>1.4.5. Protección, conservación, restauración y difusión de la diversidad, la memoria y el patrimonio</t>
  </si>
  <si>
    <t xml:space="preserve">1.4.5.1. Fortalecimiento del programa de vigías del patrimonio en el departamento </t>
  </si>
  <si>
    <t>C 65</t>
  </si>
  <si>
    <t>Grupos de vigías del patrimonio en los municipios conformados, dotados y consolidados (10 por año)</t>
  </si>
  <si>
    <t>C 66</t>
  </si>
  <si>
    <t>Municipios con talleres de formación dirigidos a los vigías del patrimonio (10 por año)</t>
  </si>
  <si>
    <t>C 67</t>
  </si>
  <si>
    <t>Apoyos a la construcción y reproducción de iniciativas de difusión del patrimonio cultural en los municipios, (10 por año)</t>
  </si>
  <si>
    <t>1.4.5.2. Recuperación, conservación y difusión del patrimonio cultural</t>
  </si>
  <si>
    <t>C 68</t>
  </si>
  <si>
    <t>Bienes de interés cultural nacional, departamental y municipal en Norte de Santander identificados y con registro técnico. (12 por año)</t>
  </si>
  <si>
    <t>C 69</t>
  </si>
  <si>
    <t>Municipios con la identificación del patrimonio cultural inmaterial (5 por año)</t>
  </si>
  <si>
    <t>C 70</t>
  </si>
  <si>
    <t>Mantenimientos y operación del bien Quinta Teresa y el auditorio de la Torre del Reloj (Eduardo Cote Lamus) en la ciudad de San José de Cúcuta. (1 por año)</t>
  </si>
  <si>
    <t>C 71</t>
  </si>
  <si>
    <t xml:space="preserve">Proyectos de recuperación, conservación e intervención de bienes de interés cultural que requieran ser apoyados </t>
  </si>
  <si>
    <t>C 72</t>
  </si>
  <si>
    <t>Apoyos a la producción de muestras museográficas y museológicas en los museos del Departamento (2 por año)</t>
  </si>
  <si>
    <t>C 73</t>
  </si>
  <si>
    <t>C 74</t>
  </si>
  <si>
    <t>C 75</t>
  </si>
  <si>
    <t>Documentos promocionales publicado del patrimonio cultural del departamento Norte de Santander. (1 por año)</t>
  </si>
  <si>
    <t>1.4.5.3. Apoyo a la diversidad y el dialogo intercultural</t>
  </si>
  <si>
    <t>C 76</t>
  </si>
  <si>
    <t>Apoyos a la publicación de una (1) cartilla - material pedagógico en lenguas indígenas de Norte de Santander (1 por año)</t>
  </si>
  <si>
    <t>C 77</t>
  </si>
  <si>
    <t>Acompañamientos en la construcción de un (1) plan de Salvaguarda del patrimonio cultural inmaterial en Norte de Santander, anualmente (1 por año)</t>
  </si>
  <si>
    <t>1.4.5.4. Diseño e implementación de PEMP (Planes Especiales de Protección y Manejo de Bienes Culturales del Departamento)</t>
  </si>
  <si>
    <t>C 78</t>
  </si>
  <si>
    <t>Acompañamientos técnico a los 4 planes especiales de manejo y protección de los BIC (1 por año)</t>
  </si>
  <si>
    <t>1.4.6. Apoyo y fortalecimiento a la industria cultural y procesos de emprendimiento cultural e innovación</t>
  </si>
  <si>
    <t>1.4.6.1. Promoción de industrias culturales y de la política de emprendimiento de Norte de Santander</t>
  </si>
  <si>
    <t>C 79</t>
  </si>
  <si>
    <t>Actividades de sensibilización y formación en emprendimiento cultural realizadas (40 por año)</t>
  </si>
  <si>
    <t>C 80</t>
  </si>
  <si>
    <t>Curso de formación en formulación y gestión de proyectos de emprendimiento cultural por año de (80 - 140) horas apoyados. (1 por año)</t>
  </si>
  <si>
    <t>C 81</t>
  </si>
  <si>
    <t>Proyectos de emprendimiento cultural asesorados y acompañados en su formulación y gestión (24 por año)</t>
  </si>
  <si>
    <t>C 82</t>
  </si>
  <si>
    <t>Fomentos y promoción de la participación de productos proyectos de innovación y/o emprendimiento apoyados para su participación en ruedas de negocio, mercados culturales, ferias, entre otros. (2 por año)</t>
  </si>
  <si>
    <t>1.4.6.2. Promoción de la industria cultural musical</t>
  </si>
  <si>
    <t>C 83</t>
  </si>
  <si>
    <t>Talleres de producción musical, márketin digital y plataformas musicales, destinado a músicos del Departamento participantes del Proyecto LASO (2 por año)</t>
  </si>
  <si>
    <t>C 84</t>
  </si>
  <si>
    <t>Producciones musicales por año, con reproducción de 3.000 copias (1 por año)</t>
  </si>
  <si>
    <t>C 85</t>
  </si>
  <si>
    <t>Talleres de Distribución digital de la música anualmente (1 por año)</t>
  </si>
  <si>
    <t>1.5. Más Oportunidades para la Inclusión Social (Grupos Indígenas, Afros, Rrom)</t>
  </si>
  <si>
    <t>1.5.1. Desarrollo Integral de los pueblos indígenas</t>
  </si>
  <si>
    <t>1.5.1.1. Fortalecimiento de la diversidad étnica en el Departamento</t>
  </si>
  <si>
    <t>Municipios con presencia de población étnica con socialización de la Política Pública Indígena aprobada por Ordenanza</t>
  </si>
  <si>
    <t>1.5.1.2. Conservar y mantener la Casa Comunitaria Indígena</t>
  </si>
  <si>
    <t>1.5.1.3. Educación Superior para la población indígena</t>
  </si>
  <si>
    <t>1.5.1.4. Fortalecimiento de iniciativas productivas elaboradas por indígenas.</t>
  </si>
  <si>
    <t>Ferias de exposición de productos elaborados por Indígenas.</t>
  </si>
  <si>
    <t>1.5.2. Desarrollo Integral de los afrodescendientes</t>
  </si>
  <si>
    <t>1.5.2.1. Fortalecimiento organizativo y participación afrocolombiana</t>
  </si>
  <si>
    <t xml:space="preserve">Caracterización de la población afrocolombiana en el Departamento. </t>
  </si>
  <si>
    <t xml:space="preserve">1.5.2.2. Fortalecimiento de las iniciativas productivas de la población afrocolombiana. Fortalecimiento de las iniciativas productivas de la población afrocolombiana. </t>
  </si>
  <si>
    <t>1.5.3. Desarrollo Integral del pueblo Rrom</t>
  </si>
  <si>
    <t>1.5.3.1. Fortalecimiento organizacional de la población Rrom</t>
  </si>
  <si>
    <t xml:space="preserve">Celebraciones del día de la etnia Rom o gitanos apoyadas y visibilización de la Kumpania Cúcuta- Norte de Santander </t>
  </si>
  <si>
    <t>1.5.3.2. Fortalecimiento de las iniciativas productivas de la población Rrom</t>
  </si>
  <si>
    <t>1.6. Más Oportunidades para la Niñez y la Adolescencia.</t>
  </si>
  <si>
    <t>1.6.1. Protección y atención a la primera infancia</t>
  </si>
  <si>
    <t>1.6.1.1. Atención integral a niños y niñas de 0 a 5 años sin discriminación alguna</t>
  </si>
  <si>
    <t>1.6.1.2. Atención pediátrica y quirúrgica especializada a niños, niñas y adolescentes.</t>
  </si>
  <si>
    <t xml:space="preserve">Atención y gestión de medicamentos para NNA operados quirúrgicamente, que sean de niveles 1 y 2 del SISBEN </t>
  </si>
  <si>
    <t>1.6.1.3. Entornos armoniosos y protectores que garanticen el desarrollo integral de niños, niñas y adolescentes felices y amados.</t>
  </si>
  <si>
    <t>Acompañamiento técnico para la celebración del DÍA DE LA NIÑEZ.</t>
  </si>
  <si>
    <t>1.6.2. Protección y atención a la infancia</t>
  </si>
  <si>
    <t>1.6.2.1. Caracterización de niños, niñas y adolescentes.</t>
  </si>
  <si>
    <t>Caracterización de los Niños, Niñas y Adolescentes vinculados al trabajo infantil.</t>
  </si>
  <si>
    <t>1.6.2.2. Erradicación del trabajo infantil</t>
  </si>
  <si>
    <t>Niños, niñas y adolescentes beneficiados con una estrategia interinstitucional e interdisciplinaria para la atención integral de los NNA, vinculados al trabajo infantil y/o en situación de calle</t>
  </si>
  <si>
    <t>1.6.2.3. Promover la participación de niños, niñas y adolescentes en el diseño de programas, proyectos y planes del Departamento.</t>
  </si>
  <si>
    <t xml:space="preserve">Municipios apoyados con Promoción y Participación de los NNA en los Consejos de Política Social. </t>
  </si>
  <si>
    <t>1.6.3. Protección y atención a los adolescentes</t>
  </si>
  <si>
    <t>1.6.3.1. Fortalecimiento de la capacidad de respuesta institucional para la protección, atención y desarrollo integral de niños, niñas y adolescentes</t>
  </si>
  <si>
    <t>Política Publica Departamental de primera infancia nueva o actualizada; aprobada por Ordenanza.</t>
  </si>
  <si>
    <t>Política Publica Departamental de infancia y adolescencia nueva o actualizada aprobada por Ordenanza.</t>
  </si>
  <si>
    <t xml:space="preserve">1.6.3.2. Prevención de vulneraciones en NNA </t>
  </si>
  <si>
    <t>Niños, niñas y adolescentes participando en la estrategia MAS OPORTUNIDADES PARA JUGAR, orientada al buen trato, respeto y protección para la prevención de violencia intrafamiliar, abuso sexual y violencias sociales.</t>
  </si>
  <si>
    <t>Numero de NNA acompañados en su proceso de inscripción de Registro Civil.</t>
  </si>
  <si>
    <t xml:space="preserve">Municipios acompañados para la promoción y socialización de la estrategia sobre educación sexual responsable para los NNA a través del apoyo y fortalecimiento familiar </t>
  </si>
  <si>
    <t>1.6.3.3. Fortalecimiento integral en emprendimiento a adolescentes</t>
  </si>
  <si>
    <t>1.7.1. Liderazgo juvenil</t>
  </si>
  <si>
    <t xml:space="preserve">1.7.1.1. Promoción y garantía de los derechos de los jóvenes </t>
  </si>
  <si>
    <t>Municipios con asistencia técnica para la socialización de la Ley 1622 y 1885 que promueven la conformación de los consejos municipales de juventud SJM.</t>
  </si>
  <si>
    <t>Municipios con asistencia técnica, acompañamiento y fortalecimiento para la conformación por resolución de las Plataformas de Juventud mediante la socialización de la Ley 1622 y la Ley estatutaria 1885.</t>
  </si>
  <si>
    <t>Política Publica Departamental de juventud nueva o actualizada aprobada por Ordenanza.</t>
  </si>
  <si>
    <t>1.7.1.2. Más jóvenes con acceso a bienes y servicios</t>
  </si>
  <si>
    <t>1.7.2. Prevención, mitigación y protección de riesgos sociales</t>
  </si>
  <si>
    <t>1.7.2.1. Protección juvenil a través de la formación para prevención de riesgos sociales</t>
  </si>
  <si>
    <t xml:space="preserve">Municipios acompañados con actividades en competencias lúdico – recreativas </t>
  </si>
  <si>
    <t>Municipios acompañados para la formación en emprendimiento, creación de empresa juvenil y/o fortalecimiento a la empresa familiar.</t>
  </si>
  <si>
    <t>1.7.3. Emprendimiento empresarial en los jóvenes</t>
  </si>
  <si>
    <t>1.7.3.1. Emprendimiento Juvenil</t>
  </si>
  <si>
    <t>1.7.3.2. Jóvenes dinamizadores de la paz.</t>
  </si>
  <si>
    <t xml:space="preserve">Iniciativas productivas juveniles identificadas que contribuya al fortalecimiento de la paz en municipios PDET. </t>
  </si>
  <si>
    <t>1.8. Más Oportunidades para los adultos mayores.</t>
  </si>
  <si>
    <t>1.8.1. Atención integral al adulto mayor</t>
  </si>
  <si>
    <t>1.8.1.1. Política pública de envejecimiento y vejez</t>
  </si>
  <si>
    <t xml:space="preserve">1.8.1.2. Fortalecimiento de Centros de Bienestar para el adulto mayor y Centros Vida </t>
  </si>
  <si>
    <t xml:space="preserve">Adultos mayores beneficiados con auxilio exequial. </t>
  </si>
  <si>
    <t>1.8.1.3. Mejoramiento de la calidad de vida de la población adulta mayor</t>
  </si>
  <si>
    <t>1.8.1.4. Adultos mayores activos y saludables</t>
  </si>
  <si>
    <t>Adultos mayores beneficiarios de apoyo integral con ayudas técnicas (bastones, sillas de ruedas, caminadores, muletas, etc.)</t>
  </si>
  <si>
    <t>1.8.1.5. Participación activa de los adultos mayores.</t>
  </si>
  <si>
    <t>Municipios con acompañamiento en la celebración del día del adulto mayor en el marco de la elección del COLOMBIANO DE ORO DEPARTAMENTAL</t>
  </si>
  <si>
    <t>1.8.2. Adulto mayor productivo</t>
  </si>
  <si>
    <t>1.8.2.1. Fortalecimiento del emprendimiento en el adulto mayor</t>
  </si>
  <si>
    <t>Feria con exposición de productos elaborados por adultos mayores</t>
  </si>
  <si>
    <t>1.9. Más Oportunidades para las Personas con Discapacidad – PcD -</t>
  </si>
  <si>
    <t>1.9.1. Atención integral a la población con discapacidad</t>
  </si>
  <si>
    <t>1.9.1.1. Proyectos culturales en diversas áreas artísticas</t>
  </si>
  <si>
    <t>Proyectos ejecutados, en danza, música, teatro, artes plásticas</t>
  </si>
  <si>
    <t>Municipios atendidos con inclusión de las PcD</t>
  </si>
  <si>
    <t>Muestras artísticas o encuentros interculturales</t>
  </si>
  <si>
    <t>1.9.1.2. Centros de atención integral en salud para PcD</t>
  </si>
  <si>
    <t xml:space="preserve">Municipios con articulación para adecuación de espacios de rehabilitación básica y RBC. </t>
  </si>
  <si>
    <t>Dotaciones de implementos terapéuticos básicos para ejecución de programas de rehabilitación</t>
  </si>
  <si>
    <t>1.9.1.3. Deportes adaptados para las personas con discapacidad</t>
  </si>
  <si>
    <t>1.9.1.4. Educación inclusiva</t>
  </si>
  <si>
    <t>1.9.2. Población con Discapacidad Productiva</t>
  </si>
  <si>
    <t>1.9.2.1. Proyectos productivos para personas con discapacidad o cuidadores</t>
  </si>
  <si>
    <t>Iniciativas productivas o Microempresas apoyadas para la creación de empleos para las PcD</t>
  </si>
  <si>
    <t>1.9.2.2. Vinculación laboral PcD</t>
  </si>
  <si>
    <t>Encuentros con empresarios del Departamento para socializar beneficios tributarios por la vinculación laboral de PcD</t>
  </si>
  <si>
    <t>1.9.2.3. Teletrabajo PcD</t>
  </si>
  <si>
    <t>1.9.3. Protección de Derechos y Accesibilidad de las Personas con Discapacidad</t>
  </si>
  <si>
    <t>1.9.3.1. Sistema regional de discapacidad</t>
  </si>
  <si>
    <t>Capacitaciones a funcionarios de las alcaldías en la normatividad y actualización de la misma.</t>
  </si>
  <si>
    <t>1.9.3.2. Formación a formadores con inclusión de PcD</t>
  </si>
  <si>
    <r>
      <t xml:space="preserve">Talleres de capacitación </t>
    </r>
    <r>
      <rPr>
        <sz val="16"/>
        <color rgb="FF000000"/>
        <rFont val="Arial"/>
        <family val="2"/>
      </rPr>
      <t>en áreas como cultura, deporte y emprendimiento,</t>
    </r>
  </si>
  <si>
    <t>Talleres de padres sobre sensibilización y cuidados en casa</t>
  </si>
  <si>
    <t>1.9.3.3. Observatorio Departamental de Discapacidad</t>
  </si>
  <si>
    <t>Jornadas de registro de PcD en los diferentes municipios del Departamento</t>
  </si>
  <si>
    <t>Jornadas de acompañamiento jurídico para la protección de derechos</t>
  </si>
  <si>
    <t xml:space="preserve">Atención y acompañamiento jurídico en procesos contra EPS </t>
  </si>
  <si>
    <t>1.9.4. Rehabilitación de las Personas con Discapacidad</t>
  </si>
  <si>
    <t>1</t>
  </si>
  <si>
    <t xml:space="preserve">1.9.4.1. Fortalecimiento tecnológico del Centro de Rehabilitación Cardioneuromuscular </t>
  </si>
  <si>
    <t>1.9.4.2. Rehabilitación Basada en Comunidad (RBC) con herramienta de Tele-rehabilitación y enfoque de inclusión social de la PcD</t>
  </si>
  <si>
    <t>Niños, Niñas y Adolescentes con discapacidad participando en programas de rehabilitación física y social</t>
  </si>
  <si>
    <t>Personas con discapacidad visual (Ceguera o baja visión) en Inclusión social</t>
  </si>
  <si>
    <t>1.9.4.3. Preparación y rehabilitación de deportistas en condición de discapacidad en las etapas de recreación, masificación y alto rendimiento.</t>
  </si>
  <si>
    <t>1.10. Más Oportunidades para la Mujer y la Diversidad de Género.</t>
  </si>
  <si>
    <t>1.10.1. Participación de la mujer en la política pública</t>
  </si>
  <si>
    <t>1.10.1.1. Participación en la política pública de la mujer</t>
  </si>
  <si>
    <t>1.10.1.2. Derechos de la mujer</t>
  </si>
  <si>
    <t>1.10.2. Mujer libre de violencia</t>
  </si>
  <si>
    <t>1.10.2.1. Prevención de la violencia contra la mujer</t>
  </si>
  <si>
    <t>1.10.2.2. Cultura ciudadana en equidad de género</t>
  </si>
  <si>
    <t>1.10.2.3. Derechos sexuales de la mujer</t>
  </si>
  <si>
    <t>1.10.2.4. Educación no sexista</t>
  </si>
  <si>
    <t>1.10.2.5. Difusión de los derechos de la mujer</t>
  </si>
  <si>
    <t>Asesorías jurídicas realizadas a las mujeres del Departamento</t>
  </si>
  <si>
    <t>1.10.2.6. Observatorio de la mujer</t>
  </si>
  <si>
    <t>1.10.3. Mujer Urbana y rural emprendedora y productiva</t>
  </si>
  <si>
    <t>1.10.3.1. Conformación y consolidación de organizaciones de mujeres</t>
  </si>
  <si>
    <t>1.10.3.2. Proyectos productivos a mujeres</t>
  </si>
  <si>
    <t>Proyecto de desarrollo agroindustrial y/o centros de acopio a las mujeres y diversidad de género en el Departamento</t>
  </si>
  <si>
    <t>1.10.3.3. Líneas de crédito para la implementación de unidades productivas</t>
  </si>
  <si>
    <t>1.10.3.4. Capacitación para el trabajo</t>
  </si>
  <si>
    <t>1.10.3.5. Apoyo integral a mujeres urbanas y rurales</t>
  </si>
  <si>
    <t>1.10.3.6. Acompañamiento y apoyo en exposición empresarial</t>
  </si>
  <si>
    <t>1.10.4. Proyectos especiales para la mujer</t>
  </si>
  <si>
    <t>1.10.4.2. Mujeres líderes voluntarias</t>
  </si>
  <si>
    <t>1.10.4.3. Escuela de cuidadoras</t>
  </si>
  <si>
    <t>1.10.4.4. Asociaciones de mujeres</t>
  </si>
  <si>
    <t>1.10.4.5. Mujer educada</t>
  </si>
  <si>
    <t>1.10.4.6. Mujer saludable</t>
  </si>
  <si>
    <t>Mujeres atendidas con rehabilitación oral</t>
  </si>
  <si>
    <t>Talleres a docentes, líderes comunitarios, fiscales, comisarios, inspectores de policía e instituciones de salud en prevención del abuso sexual (1 anual)</t>
  </si>
  <si>
    <t>1.10.4.7. Cultura, deporte, recreación, actividad física y el aprovechamiento del tiempo libre para la mujer</t>
  </si>
  <si>
    <t xml:space="preserve">Realización de encuentros y juegos deportivos de la mujer y el deporte para motivar la participación de la mujer en la práctica de los deportes, la actividad física y la recreación. </t>
  </si>
  <si>
    <t>Apoyo a procesos de emprendimiento desde la cultura y las artes a población de mujeres y diversidad de género</t>
  </si>
  <si>
    <t>1.10.4.8. Prevención de la trata de personas</t>
  </si>
  <si>
    <t>Capacitaciones a rectores y coordinadores de los colegios departamentales en trata de personas</t>
  </si>
  <si>
    <t>Capacitaciones dirigidas asociaciones de mujeres en la prevención de la trata de personas</t>
  </si>
  <si>
    <t>1.10.4.9. Prevención de actividades que vulneren los derechos a una vida sana y libre desarrollo de las capacidades de las mujeres</t>
  </si>
  <si>
    <t>Municipios acompañados en actividades lúdico-pedagógicas en cómo prevenir el abuso, denunciar y buscar apoyo y atención especial a la niña y adolescente, jóvenes y adultas campesinas</t>
  </si>
  <si>
    <t>1.10.4.10. Atención a mujeres privadas de la libertad</t>
  </si>
  <si>
    <t>Programa de actividades en la práctica de los deportes, la actividad física y la recreación desarrollado</t>
  </si>
  <si>
    <t>1.10.5. Acciones con Población OSIGD - LGBTI</t>
  </si>
  <si>
    <t>1.10.5.1. Participación en la política pública de OSIGD - LGBTI</t>
  </si>
  <si>
    <t>1.10.5.2. Educación Incluyente OSIGD - LGBTI</t>
  </si>
  <si>
    <t>municipios con capacitación a los colegios de la sede central en educación incluyente a los estudiantes</t>
  </si>
  <si>
    <t>1.10.5.3. Salud OSIGD - LGBTI</t>
  </si>
  <si>
    <t>1.10.5.4. Cultura, deporte, recreación, actividad física y el aprovechamiento del tiempo libre para la población OSIGD - LGBTI</t>
  </si>
  <si>
    <t>1.10.5.5. Asociaciones de OSIGD - LGBTI</t>
  </si>
  <si>
    <t>1.10.5.6. Prevención de la violencia contra la población OSIGD - LGBTI</t>
  </si>
  <si>
    <t xml:space="preserve">2. Convivencia </t>
  </si>
  <si>
    <t>2.1. Más Oportunidades para la Paz, Derechos Humanos y Derecho Internacional Humanitario -D.I.H</t>
  </si>
  <si>
    <t>2.1.1. Construcción de paz, legalidad, reconciliación, dialogo social y convivencia</t>
  </si>
  <si>
    <t>2.1.1.1. Norte de Santander unido por la paz</t>
  </si>
  <si>
    <t>DIH 1</t>
  </si>
  <si>
    <t>DIH 2</t>
  </si>
  <si>
    <t>DIH 3</t>
  </si>
  <si>
    <t>DIH 4</t>
  </si>
  <si>
    <t>DIH 5</t>
  </si>
  <si>
    <t>2.1.1.2. Un Norte promotor del dialogo social</t>
  </si>
  <si>
    <t>DIH 6</t>
  </si>
  <si>
    <t>DIH 7</t>
  </si>
  <si>
    <t>DIH 8</t>
  </si>
  <si>
    <t>2.1.1.3. Norte de Santander le apuesta a la legalidad</t>
  </si>
  <si>
    <t>DIH 9</t>
  </si>
  <si>
    <t>Jornadas de sensibilización para transformar la cultura de la ilegalidad y propender por conductas con apego a la Ley.</t>
  </si>
  <si>
    <t>DIH 10</t>
  </si>
  <si>
    <t>DIH 11</t>
  </si>
  <si>
    <t xml:space="preserve">2.1.2. Centros Carcelarios, Penitenciarios y de Atención Especializada </t>
  </si>
  <si>
    <t>2.1.2.1. Mas oportunidades para las personas privadas de la libertad</t>
  </si>
  <si>
    <t>DIH 12</t>
  </si>
  <si>
    <t>DIH 13</t>
  </si>
  <si>
    <t>DIH 14</t>
  </si>
  <si>
    <t>2.1.2.2. Fortalecimiento Institucional a los Centros Carcelarios, Penitenciarios y de Atención Especializada</t>
  </si>
  <si>
    <t>DIH 15</t>
  </si>
  <si>
    <t>DIH 16</t>
  </si>
  <si>
    <t>DIH 17</t>
  </si>
  <si>
    <t>DIH 18</t>
  </si>
  <si>
    <t>DIH 19</t>
  </si>
  <si>
    <t>2.1.2.3. Mas oportunidades para los menores infractores</t>
  </si>
  <si>
    <t>DIH 20</t>
  </si>
  <si>
    <t>DIH 21</t>
  </si>
  <si>
    <t>DIH 22</t>
  </si>
  <si>
    <t>DIH 23</t>
  </si>
  <si>
    <t>2.1.3. Promoción y Protección de los Derechos Humanos y DIH</t>
  </si>
  <si>
    <t>2.1.3.1. Norte de Santander promueve los Derechos Humanos</t>
  </si>
  <si>
    <t>DIH 24</t>
  </si>
  <si>
    <t>DIH 25</t>
  </si>
  <si>
    <t>DIH 26</t>
  </si>
  <si>
    <t>DIH 27</t>
  </si>
  <si>
    <t>DIH 28</t>
  </si>
  <si>
    <t>DIH 29</t>
  </si>
  <si>
    <t>DIH 30</t>
  </si>
  <si>
    <t>DIH 31</t>
  </si>
  <si>
    <t>2.1.3.2. Un Norte defensor de los derechos humanos</t>
  </si>
  <si>
    <t>DIH 32</t>
  </si>
  <si>
    <t>DIH 33</t>
  </si>
  <si>
    <t>DIH 34</t>
  </si>
  <si>
    <t>DIH 35</t>
  </si>
  <si>
    <t>Jornadas de promoción al respeto y la garantía de los derechos sociales, culturales, civiles y políticos de los Afro descendientes, indígenas, población reincorporada y Rrom en el departamento de Norte de Santander.</t>
  </si>
  <si>
    <t>DIH 36</t>
  </si>
  <si>
    <t>2.1.3.3. Norte de Santander garantiza la diversidad religiosa</t>
  </si>
  <si>
    <t>DIH 37</t>
  </si>
  <si>
    <t>DIH 38</t>
  </si>
  <si>
    <t>DIH 39</t>
  </si>
  <si>
    <t>2.1.4. Sus voces nos defienden</t>
  </si>
  <si>
    <t>2.1.4.1. Norte de Santander protege a sus defensores</t>
  </si>
  <si>
    <t>DIH 40</t>
  </si>
  <si>
    <t>DIH 41</t>
  </si>
  <si>
    <t>DIH 42</t>
  </si>
  <si>
    <t>DIH 43</t>
  </si>
  <si>
    <t>2.1.4.2. Mas oportunidades para los defensores de Derechos Humanos</t>
  </si>
  <si>
    <t>DIH 44</t>
  </si>
  <si>
    <t>DIH 45</t>
  </si>
  <si>
    <t>DIH 46</t>
  </si>
  <si>
    <t>2.2. Más Oportunidades para la Seguridad.</t>
  </si>
  <si>
    <t>2.2.1. Seguridad y Orden Público</t>
  </si>
  <si>
    <t>2.2.1.1. Más oportunidades para la seguridad y el restablecimiento del orden público</t>
  </si>
  <si>
    <t>Plan Integral de Seguridad y Convivencia Ciudadana -PISCC- del Departamento diseñado y formulado.</t>
  </si>
  <si>
    <t>Estrategias de comunicación elaboradas a nivel interinstitucional que fomente la capacidad de denuncia a nivel Departamento.</t>
  </si>
  <si>
    <t>Nuevos frentes de seguridad creados para el fortaleciendo del liderazgo comunal y la acción colectiva en los municipios del Departamento.</t>
  </si>
  <si>
    <t>2.2.1.2. Norte de Santander seguro y tranquilo</t>
  </si>
  <si>
    <t>Estrategias formuladas e implementadas de manera integral para prevenir, controlar y combatir el micro tráfico en el Departamento.</t>
  </si>
  <si>
    <t>2.2.1.3. Pilas en la vía</t>
  </si>
  <si>
    <t xml:space="preserve">Jornadas pedagógicas en las vías departamentales y municipales a fin de evitar la ocurrencia de accidentes de tránsito. </t>
  </si>
  <si>
    <t>2.2.2. Fortalecimiento Institucional</t>
  </si>
  <si>
    <t>2.2.2.1. Fortalecimiento de la fuerza pública, organismos de seguridad y órganos de control</t>
  </si>
  <si>
    <t>2.2.3. Participación ciudadana</t>
  </si>
  <si>
    <t>2.2.3.1. En Norte de Santander todos contamos</t>
  </si>
  <si>
    <t xml:space="preserve">Proceso de formación en democracia, Gobernabilidad y participación, dirigido especialmente a la población juvenil. </t>
  </si>
  <si>
    <t xml:space="preserve">Red departamental de líderes para el fomento de la Democracia y la Gobernabilidad. </t>
  </si>
  <si>
    <t>2.2.3.2. Participa y decide</t>
  </si>
  <si>
    <t xml:space="preserve">2.2.4. Observatorio de Orden Público, Social y Político </t>
  </si>
  <si>
    <t>2.2.4.1. Norte de Santander se informa y decide</t>
  </si>
  <si>
    <t>2.2.4.2. Fortalecimiento al sistema de información departamental de seguridad, convivencia y derechos humanos</t>
  </si>
  <si>
    <t>Página web del observatorio de orden público, social y político del Departamento diseñada y puesta en funcionamiento</t>
  </si>
  <si>
    <t>2.3. Más Oportunidades para la Convivencia</t>
  </si>
  <si>
    <t>2.3.1. Prevención de la Violencia</t>
  </si>
  <si>
    <t xml:space="preserve">2.3.1.1. Todos unidos por la niñez </t>
  </si>
  <si>
    <t>Estrategia diseñada e implementada que permita articular acciones entre las secretarías, entidades descentralizadas y empresas privadas con miras a la prevención de la violencia en sus distintas modalidades y la promoción del goce efectivo de sus derechos.</t>
  </si>
  <si>
    <t>Brindar acompañamiento técnico para la implementación de la Alianza Nacional contra Violencias hacia Niñas, Niños y Adolescentes en coordinación con la Secretaría de Desarrollo Social y el ICBF.</t>
  </si>
  <si>
    <t xml:space="preserve">Acciones impulsadas de articulación interinstitucional para promover el adecuado aprovechamiento del tiempo libre de NNAJ del Departamento. </t>
  </si>
  <si>
    <t>Estrategia de protección integral generada para prevenir, sancionar y erradicar la violencia contra las mujeres en todos los ámbitos que desarrollen sus relaciones interpersonales</t>
  </si>
  <si>
    <t>2.3.1.2. Norte de Santander sin violencia</t>
  </si>
  <si>
    <t>2.3.2. No al reclutamiento, uso y utilización de niños, niñas, adolescentes y jóvenes en conflictos armados</t>
  </si>
  <si>
    <t>2.3.2.1. NNAJ protagonistas en la construcción de la paz</t>
  </si>
  <si>
    <t>Fortalecimiento al Comité Departamental para la Prevención del Reclutamiento, Utilización y Violencia Sexual contra NNA por parte de los grupos armados al margen de la Ley y grupos delictivos organizados en Norte de Santander</t>
  </si>
  <si>
    <t>2.3.2.2. Norte de Santander protege a sus NNAJ</t>
  </si>
  <si>
    <t>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t>
  </si>
  <si>
    <t>Estrategia integral diseñada entre el ICBF, Secretaría de Educación, Desarrollo Social y Administraciones Municipales que permita la prevención del Reclutamiento, Uso y Utilización de NNAJ por parte de los GAO y GAOR a implementar en los municipios con alertas tempranas.</t>
  </si>
  <si>
    <t>2.3.3. Lucha contra la Trata de personas</t>
  </si>
  <si>
    <t>2.3.3.1. Norte de Santander contra la Trata de Personas</t>
  </si>
  <si>
    <t xml:space="preserve">Fortalecimiento al Comité Interinstitucional de lucha contra la trata de personas en el departamento de Norte de Santander </t>
  </si>
  <si>
    <t>2.3.3.2. A la trata no trato</t>
  </si>
  <si>
    <t xml:space="preserve">Talleres de formación a funcionarios públicos sobre el marco jurídico y las modalidades de trata de personas en el Departamento. </t>
  </si>
  <si>
    <t>2.3.4. Acción Integral contra Minas Antipersonal (MAP), Munición sin Explotar (MUSE) y Trampas Explosivas (TE)</t>
  </si>
  <si>
    <t>2.3.4.1. Pisa sin prisa</t>
  </si>
  <si>
    <t>Procesos de articulación para la realización de los talleres de Educación en el riesgo de minas ERM en el ámbito educativo y emergencias con los operadores existentes en el Departamento.</t>
  </si>
  <si>
    <t>2.3.4.2. Hagamos de Norte de Santander un Departamento de huellas seguras</t>
  </si>
  <si>
    <t>2.4. Más oportunidades para las víctimas y para la paz</t>
  </si>
  <si>
    <t xml:space="preserve">2.4.1.1. Fortalecimiento institucional mediante la capacitación y la asistencia técnica permanente </t>
  </si>
  <si>
    <t>Jornadas de Capacitación y actualización a Funcionarios Públicos “Enlaces de Víctimas- personeros”, en los municipios de Norte de Santander, en Ley 1448 del 2011, protocolos de participación, cultura de Paz y otros temas a fines.</t>
  </si>
  <si>
    <t>Jornadas de asistencia técnica a los municipios en el conocimiento de las rutas de protección de líderes sociales, en medidas de autocuidado y protección.</t>
  </si>
  <si>
    <t>2.4.1.2. Garantías de Participación para la Población Víctima</t>
  </si>
  <si>
    <t>Apoyo para la elaboración de los proyectos, de acuerdo a las propuestas presentados por la Población Víctima.</t>
  </si>
  <si>
    <t>Acompañamiento y atención a los Planes de Retorno y Reubicación en Norte de Santander en articulación con el SNARIV.</t>
  </si>
  <si>
    <t>Acompañamiento y atención a los Sujetos de Reparación Colectiva en cumplimiento de medidas establecidas en Norte de Santander en articulación con el SNARIV.</t>
  </si>
  <si>
    <t>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t>
  </si>
  <si>
    <t>Jornadas de Atención Psicosocial a la Población Víctima realizados en los municipios de Norte de Santander</t>
  </si>
  <si>
    <t>Jornadas de orientación jurídica a la Población Víctima realizados en los municipios de Norte de Santander</t>
  </si>
  <si>
    <t>Solicitudes de Ayuda Humanitaria inmediata, por desplazamiento forzado u otro hecho victimizante presentadas por las entidades municipales priorizadas de acuerdo al Decreto 1143 del 25 de julio del 2016.</t>
  </si>
  <si>
    <t>Atención a las solicitudes para el acceso a la educación profesional y de formación para el trabajo de personas Víctimas con procesos de articulación institucional en concertación con el fondo de empleo del Sena, Cajas de Compensación y el ministerio del trabajo.</t>
  </si>
  <si>
    <t>Proyectos comunidad- gobierno tramitados para la reconciliación, la convivencia y la paz en el marco del pilar 8° de los programas de desarrollo con enfoque territorial PDET.</t>
  </si>
  <si>
    <t>Proyectos de generación de ingresos formulados para las asociaciones de víctimas del departamento Norte de Santander que lo soliciten.</t>
  </si>
  <si>
    <t>2.4.3.1. Oportunidades para la reconstrucción de la Memoria Histórica</t>
  </si>
  <si>
    <t>“CATATUMBO: MUSEO DE MEMORIA Y LABORATORIO MULTIMEDIA”, diseñado y operando, con articulación de Procesos de dignificación de Memoria desde el Centro de Inspiración para la Paz del Departamento.</t>
  </si>
  <si>
    <t>3.1. Más Oportunidades para el Ordenamiento Territorial.</t>
  </si>
  <si>
    <t>3.1.1. Ordenamiento Territorial Departamental</t>
  </si>
  <si>
    <t>3.1.1.1. Ordenamiento Territorial Departamental</t>
  </si>
  <si>
    <t>3.1.1.2. Ordenamiento territorial supramunicipal y regional</t>
  </si>
  <si>
    <t>3.1.2. Ordenamiento Territorial Municipal</t>
  </si>
  <si>
    <t>3.1.2.1. Asistencia Técnica en Ordenamiento Territorial Municipal</t>
  </si>
  <si>
    <t>3.1.2.2. Actualización catastral</t>
  </si>
  <si>
    <t>3.2. Más Oportunidades con la cooperación para el desarrollo y la integración fronteriza.</t>
  </si>
  <si>
    <t>3.2.1. Plan de promoción para la inversión extranjera y nacional en polos de desarrollo</t>
  </si>
  <si>
    <t>3.2.1.1. Promoción internacional para la inversión en la región</t>
  </si>
  <si>
    <t xml:space="preserve">3.2.1.2. Modelo de articulación interinstitucional y gremial para mejorar los niveles de promoción internacional de la región </t>
  </si>
  <si>
    <t xml:space="preserve">Diagnóstico del empresariado internacional y de la Cooperación Internacional presente en la región </t>
  </si>
  <si>
    <t>3.2.1.3. Modelo de coordinación y articulación de la cooperación internacional en la región.</t>
  </si>
  <si>
    <t>Planes pilotos de desarrollo integral y sustitución de cultivos ilícitos en zonas estratégicas rurales de Norte de Santander</t>
  </si>
  <si>
    <t>3.2.2. Caracterización para la protección y la estabilización socioeconómica migratoria.</t>
  </si>
  <si>
    <t xml:space="preserve">3.2.2.1. Caracterización y apoyo a registros migratorios </t>
  </si>
  <si>
    <t>3.2.2.2. Promoción de la regularización migratoria para la promoción laboral y el emprendimiento</t>
  </si>
  <si>
    <t>3.2.3. Fortalecimiento de las organizaciones sociales en frontera</t>
  </si>
  <si>
    <t>3.2.3.1. Capacitación a líderes de la población receptora, migrantes y retornados</t>
  </si>
  <si>
    <t>3.2.3.2. Fortalecimiento de los procesos asociativos y de cooperativismo de la población receptora, migrantes y retornados</t>
  </si>
  <si>
    <t xml:space="preserve">Plan de capacitación en esquemas de fortalecimiento organizacional </t>
  </si>
  <si>
    <t>3.2.3.3. Diseño y gestión de proyectos</t>
  </si>
  <si>
    <t>Proyectos de cooperación internacional gestionados por la Secretaría de Fronteras y Cooperación internacional</t>
  </si>
  <si>
    <t>3.3. Más Oportunidades para la Frontera.</t>
  </si>
  <si>
    <t>3.3.1. Funcionalidad transfronteriza</t>
  </si>
  <si>
    <t>3.3.1.1. Fortalecimiento de infraestructuras sociales en zonas limítrofes</t>
  </si>
  <si>
    <t xml:space="preserve">3.3.1.2. Caracterización de la movilidad transfronteriza </t>
  </si>
  <si>
    <t xml:space="preserve">3.3.2. Apoyos a la movilidad migratoria </t>
  </si>
  <si>
    <t xml:space="preserve">3.3.2.1. Atención a población migrante y retornada </t>
  </si>
  <si>
    <t xml:space="preserve">3.3.2.2. Referenciación migratoria </t>
  </si>
  <si>
    <t xml:space="preserve">3.3.3. Plan de ordenamiento y Gobernanza fronteriza </t>
  </si>
  <si>
    <t xml:space="preserve">3.3.3.2. Plan de ordenamiento metropolitano en zonas limítrofes </t>
  </si>
  <si>
    <t>3.4. Más Oportunidades para el Buen Gobierno.</t>
  </si>
  <si>
    <t>3.4.1. Fortalecimiento de la capacidad de gestión departamental</t>
  </si>
  <si>
    <t>3.4.1.1. Gestión Estratégica del Talento Humano</t>
  </si>
  <si>
    <t>3.4.1.2. Integridad</t>
  </si>
  <si>
    <t>3.4.1.3. Fortalecimiento a la Organización y Simplificación de Procesos</t>
  </si>
  <si>
    <t xml:space="preserve">Software TNS para bienes inmuebles, equipos y bienes de consumo implementado </t>
  </si>
  <si>
    <t>Dependencias con procesos y procedimientos actualizados</t>
  </si>
  <si>
    <t>3.4.1.4. Transparencia, acceso a la información y lucha contra la corrupción pública</t>
  </si>
  <si>
    <t>3.4.1.5. Servicio al Ciudadano</t>
  </si>
  <si>
    <t xml:space="preserve">Tramite de asignación de citas de pasaporte por medio electrónico implementado. </t>
  </si>
  <si>
    <t>3.4.1.6. Racionalización de Trámites</t>
  </si>
  <si>
    <t>3.4.1.7. Gestión documental</t>
  </si>
  <si>
    <t>3.4.1.8. Gestión del Conocimiento</t>
  </si>
  <si>
    <t>3.4.1.9. Participación en la Gestión Pública</t>
  </si>
  <si>
    <t>3.4.2. Fortalecimiento de la participación comunitaria</t>
  </si>
  <si>
    <t>3.4.2.1. Fortalecimiento de la participación comunitaria.</t>
  </si>
  <si>
    <t>Dignatarios capacitados (100 por cada subregión), sobre el desarrollo de la comunidad, control social y participación ciudadana mediante la socialización de la Ley 743.</t>
  </si>
  <si>
    <t>Dignatarios de Juntas de Acción Comunal JAC capacitados en formulación y evaluación de proyectos comunitarios.</t>
  </si>
  <si>
    <t>Líderes de la acción comunal en el programa “Formador de Formadores”</t>
  </si>
  <si>
    <t>3.4.2.2. Espacios de esparcimiento, disfrute de la vida, actividades físicas, lúdico, recreativas y de acompañamiento psicosocial para la Resolución de conflictos.</t>
  </si>
  <si>
    <t xml:space="preserve">Planes de desarrollo comunales y comunitarios con acompañamiento técnico </t>
  </si>
  <si>
    <t>3.4.2.3. Protección y garantías de derechos para el organismo comunal</t>
  </si>
  <si>
    <t>Apoyo a la implementación del plan integral de reparación colectiva a sobrevivientes del conflicto armado que hacen parte de Fedecomunal</t>
  </si>
  <si>
    <t>3.4.3. Sistemas de Información Territorial (Política 16: Gestión de Sistemas de Información)</t>
  </si>
  <si>
    <t>3.4.3.1. Gestión de Calidad - MIPG</t>
  </si>
  <si>
    <t>3.4.3.2. Fortalecimiento de la Gestión de la Información Geográfica</t>
  </si>
  <si>
    <t>Avance en la Construcción de la IDE (Infraestructura de Datos Espaciales) de la Gobernación</t>
  </si>
  <si>
    <t>3.4.3.3. Geoestadística y estudios territoriales</t>
  </si>
  <si>
    <t>3.4.3.4. Sistema de Información Poblacional - SISBEN</t>
  </si>
  <si>
    <t>municipios asistidos en los procesos del SISBEN</t>
  </si>
  <si>
    <t xml:space="preserve">3.4.3.5. Bancos de Proyectos de inversión Departamental </t>
  </si>
  <si>
    <t>3.4.3.6. Implementación de Políticas Públicas</t>
  </si>
  <si>
    <t>3.4.3.7. Seguimiento al PDD</t>
  </si>
  <si>
    <t>3.4.4. Fortalecimiento de las Finanzas Públicas</t>
  </si>
  <si>
    <t>3.4.4.1. Fortalecimiento Institucional de la Hacienda Pública</t>
  </si>
  <si>
    <t>3.4.4.2. Modernización tecnológica de la Hacienda Departamental</t>
  </si>
  <si>
    <t>3.4.4.3. Fortalecimiento de la capacidad de gestión territorial</t>
  </si>
  <si>
    <t>Municipios asistidos para el fortalecimiento normativo tributario y presupuestal a través de la elaboración y/o actualización de sus estatutos, manuales, reglamentos y políticas</t>
  </si>
  <si>
    <t>Alcaldías del Área Metropolitana apoyadas para facilitar hacer negocios y crear empresa</t>
  </si>
  <si>
    <t>3.5. Más Oportunidades para la Territorialidad.</t>
  </si>
  <si>
    <t>3.5.1. Fortalecimiento en la gestión y capacidad administrativa de los municipios y subregiones</t>
  </si>
  <si>
    <t xml:space="preserve">3.5.1.1. Seguimiento a la Inversión Municipal </t>
  </si>
  <si>
    <t xml:space="preserve">Evaluaciones del Desempeño Integral Municipal </t>
  </si>
  <si>
    <t>Encuentros subregionales de asistencia técnica, apoyo y revisión de los reportes financieros y plataformas diseñadas por DNP.</t>
  </si>
  <si>
    <t>3.5.1.2. Bancos de Proyectos de Inversión Municipal</t>
  </si>
  <si>
    <t>3.5.2. Fortalecimiento de la asociatividad en los municipios</t>
  </si>
  <si>
    <t>3.5.2.1. Articulación y desarrollo regional</t>
  </si>
  <si>
    <t>4.1. Más Oportunidades para los Bosques, Biodiversidad y Servicios Ecosistémicos</t>
  </si>
  <si>
    <t>4.1.1. Mejor ambiente en tu territorio</t>
  </si>
  <si>
    <t>4.1.1.1. Más oportunidades para un ambiente sostenible</t>
  </si>
  <si>
    <t>Sistema Integral de Gestión para el Observatorio Ambiental implementado (municipios de convención, Teorama, San Calixto, El Tarra, Tibú y Sardinata).</t>
  </si>
  <si>
    <t>Hectáreas adquiridas para la conservación del recurso hídrico, y protección de páramos y parques naturales en el Departamento.</t>
  </si>
  <si>
    <t>4.2. Más Oportunidades para los Recursos Hídricos.</t>
  </si>
  <si>
    <t>4.2.1. Agua para la vida, ciudad y territorio</t>
  </si>
  <si>
    <t>4.2.1.1. Más atención para la conservación del recurso hídrico</t>
  </si>
  <si>
    <t>Beneficiarios atendidos con pagos por servicios ambientales - PSA por cada una de las cuencas media y media-alta de los ríos Zulia, Pamplonita y Algodonal, y páramos del Departamento.</t>
  </si>
  <si>
    <t>Proyectos productivos alternativos desarrollados en las comunidades paramunas que apliquen las BPA - BPG de acuerdo a la delimitación y/o zonificación del MADS</t>
  </si>
  <si>
    <t>4.3. Más Oportunidades para los Asuntos Ambientales, Sectoriales y Urbanos.</t>
  </si>
  <si>
    <t>4.3.1. Ambiente multisectorial sostenible</t>
  </si>
  <si>
    <t>4.3.1.1. En dirección hacia un ambiente sano, recreativo y competitivo.</t>
  </si>
  <si>
    <t>Proyectos de crecimiento, desarrollo sostenible y negocios verdes ejecutados, priorizados en las subregiones del Departamento.</t>
  </si>
  <si>
    <t>Ejes viales ambientales creados en las subregiones del Departamento que contribuyan con el desarrollo eco y agroturístico, del Departamento.</t>
  </si>
  <si>
    <t>Estrategias desarrolladas para reducir y minimizar el impacto ambiental de los residuos sólidos y otros generados en el Departamento.</t>
  </si>
  <si>
    <t>Modelo tecnológico diseñado como herramienta de información y difusión de las condiciones del aire como medida preventiva a la afluencia de personas en determinados espacios del territorio de Cúcuta y su área metropolitana.</t>
  </si>
  <si>
    <t>Capacitaciones desarrolladas para orientar y apoyar la implementación de la norma ISO 14001 en 5 sectores productivos representativos del Departamento.</t>
  </si>
  <si>
    <t xml:space="preserve">4.3.1.2. Ambiente para la zoociedad </t>
  </si>
  <si>
    <t xml:space="preserve">Hogares operando en el Departamento para la protección de animales en abandono. </t>
  </si>
  <si>
    <t>4.4. Más Oportunidades para la Mitigación y Adaptación al Cambio Climático.</t>
  </si>
  <si>
    <t>4.4.1. Innovando para un territorio ambientalmente sostenible</t>
  </si>
  <si>
    <t>4.4.1.1. Mitigando y adaptando al cambio climático</t>
  </si>
  <si>
    <t>Programa de incentivos implementado por el uso de energías alternativas y/o renovables (Eólica, Hídrica, Solar u otras) en el Departamento.</t>
  </si>
  <si>
    <t>Proyecto implementado para la reconversión energética en dependencias de la Gobernación.</t>
  </si>
  <si>
    <t>Programa implementado en el Departamento para la modernización ecológica y disminución de GEI mediante el uso de fuentes de energías renovables no convencionales.</t>
  </si>
  <si>
    <t>4.5. Más Oportunidades para la Educación Ambiental.</t>
  </si>
  <si>
    <t>4.5.1. Oportunidades para la cultura ambiental</t>
  </si>
  <si>
    <t>4.5.1.1. Fortaleciendo para un mejor ambiente</t>
  </si>
  <si>
    <t>Programa implementado de articulación de instituciones de educación superior regional, para la difusión y divulgación de investigaciones y otros asuntos ambientales relacionados con el desarrollo socioambiental del Departamento.</t>
  </si>
  <si>
    <t>Programa desarrollado en las distintas subregiones del Departamento para la formación en la gestión integral del recurso hídrico y variabilidad y cambio climático.</t>
  </si>
  <si>
    <t xml:space="preserve">Programa desarrollado en las instituciones educativas del Departamento, para el reconocimiento, cuidado, protección y conservación de flora y fauna silvestre, </t>
  </si>
  <si>
    <t>Programa de capacitación implementado en las instituciones educativas del Departamento, dirigido a docentes responsables de las áreas ambientales, para el fortalecimiento del conocimiento sobre la gestión integral del recurso hídrico -GIRH y cambio climático.</t>
  </si>
  <si>
    <t>Programa de capacitación implementado para el fortalecimiento de capacidades sobre recolección, manejo, aprovechamiento y disposición de los residuos sólidos y otros, dirigido a los municipios del Departamento.</t>
  </si>
  <si>
    <t>4.6. Más Oportunidades para la Gestión Integral del Riesgo.</t>
  </si>
  <si>
    <t>4.6.1. Gobernabilidad en la Gestión del Riesgo de Desastres</t>
  </si>
  <si>
    <t>4.6.1.1. Fortalecimiento de la gestión del riesgo en el Departamento</t>
  </si>
  <si>
    <t>Creación de la Secretaria para la Gestión del Riesgo de Desastres en el Departamento con las subsecretarias de Conocimiento del Riesgo, Reducción del Riesgo y Manejo de desastres</t>
  </si>
  <si>
    <t>4.6.1.2. Articulación de la gestión del riesgo con las Administraciones Municipales</t>
  </si>
  <si>
    <t>4.6.2. Mejoramiento del Conocimiento del Riesgo de Desastres</t>
  </si>
  <si>
    <t>4.6.2.1. Estudios de riesgo en el Departamento</t>
  </si>
  <si>
    <t>4.6.2.2. Formación en Gestión del riesgo de Desastres</t>
  </si>
  <si>
    <t>4.6.2.3. Gestión de la información para la reducción del riesgo y el manejo de desastres</t>
  </si>
  <si>
    <t xml:space="preserve">Sistema de información geográfico para la gestión del riesgo de desastres. </t>
  </si>
  <si>
    <t>4.6.3. Reducción del Riesgo desde la planificación, mitigación y la prevención</t>
  </si>
  <si>
    <t>4.6.3.1. Planificación en la Gestión del riesgo de desastres</t>
  </si>
  <si>
    <t>4.6.3.2. Cambio climático</t>
  </si>
  <si>
    <t>4.6.3.3. Infraestructura para la reducción del riesgo</t>
  </si>
  <si>
    <t>4.6.4. Preparación, Atención y Manejo de la emergencia</t>
  </si>
  <si>
    <t>4.6.4.1. Preparación para la emergencia</t>
  </si>
  <si>
    <t>4.6.4.2. Infraestructura para la emergencia</t>
  </si>
  <si>
    <t>4.6.4.3. Intervención para la atención y rehabilitación</t>
  </si>
  <si>
    <t>4.6.4.4. Operatividad del Banco de Maquinaria</t>
  </si>
  <si>
    <t>4.7. Más Oportunidades para la Vivienda Digna.</t>
  </si>
  <si>
    <t>4.7.1. Más hogares en vivienda propia</t>
  </si>
  <si>
    <t>4.7.1.1. Construcción de viviendas y áreas de urbanismo en zonas urbanas y rurales.</t>
  </si>
  <si>
    <t>Viviendas construidas en zonas urbanas y/o rurales del Departamento con apoyo del Departamento.</t>
  </si>
  <si>
    <t>4.7.2. Mejores viviendas, vida digna</t>
  </si>
  <si>
    <t>4.7.2.1. Mejoramiento de vivienda en zona urbana y/o rural</t>
  </si>
  <si>
    <t>4.7.3. Saneamiento y Titulación de la Propiedad Pública Inmobiliaria</t>
  </si>
  <si>
    <t>4.7.3.1. Identificación de predios de propiedad del departamento o municipios.</t>
  </si>
  <si>
    <t>4.7.3.2. Titulación de predios fiscales, urbanos y rurales</t>
  </si>
  <si>
    <t>5.1. Más Oportunidades para la Infraestructura Vial</t>
  </si>
  <si>
    <t>5.1.1. Plan Vial Departamental con más oportunidades</t>
  </si>
  <si>
    <t>5.1.1.1. Caracterización de la red vial</t>
  </si>
  <si>
    <t>5.1.1.2. Transitabilidad intermunicipal</t>
  </si>
  <si>
    <t>km de la red vial con mantenimiento preventivo</t>
  </si>
  <si>
    <t xml:space="preserve">5.1.2. Intervenciones viales generadoras de más oportunidades de desarrollo para las subregiones de Norte de Santander </t>
  </si>
  <si>
    <t>5.1.2.1. Conectividad Intramunicipal</t>
  </si>
  <si>
    <t>5.1.3. Apuesta para el mejoramiento de vías urbanas</t>
  </si>
  <si>
    <t>5.1.3.1. Mejoramiento de la Conectividad Urbana</t>
  </si>
  <si>
    <t xml:space="preserve">Estudios y Diseños para el Mejoramiento de Vías Urbanas </t>
  </si>
  <si>
    <t>5.1.4. Un norte con más oportunidades conectado a Colombia</t>
  </si>
  <si>
    <t>5.1.4.1. Integración vial con la Nación</t>
  </si>
  <si>
    <t xml:space="preserve">5.1.4.2. Seguridad vial del peatón </t>
  </si>
  <si>
    <t>5.1.4.3. Terminales de transporte aéreo y/o terrestre</t>
  </si>
  <si>
    <t>5.2. Más Oportunidades para la Movilidad y la Seguridad Vial</t>
  </si>
  <si>
    <t>5.2.1. Implementación del Plan Departamental-PDSV para una movilidad segura</t>
  </si>
  <si>
    <t>5.2.1.1. Fortalecimiento de la articulación institucional</t>
  </si>
  <si>
    <t>T 1</t>
  </si>
  <si>
    <t>T 2</t>
  </si>
  <si>
    <t>T 3</t>
  </si>
  <si>
    <t>T 4</t>
  </si>
  <si>
    <t>T 5</t>
  </si>
  <si>
    <t>Adelantar intervenciones en pro de la movilidad y seguridad vial de manera conjunta y articulada con los siguientes actores: CRC, CIA, CEA, CDA y ONGs vinculadas al sector del tránsito y/o el transporte</t>
  </si>
  <si>
    <t>T 6</t>
  </si>
  <si>
    <t>T 7</t>
  </si>
  <si>
    <t>T 8</t>
  </si>
  <si>
    <t>T 9</t>
  </si>
  <si>
    <t>T 10</t>
  </si>
  <si>
    <t>T 11</t>
  </si>
  <si>
    <t>T 12</t>
  </si>
  <si>
    <t>T 13</t>
  </si>
  <si>
    <t>T 14</t>
  </si>
  <si>
    <t>T 15</t>
  </si>
  <si>
    <t>T 16</t>
  </si>
  <si>
    <t>T 17</t>
  </si>
  <si>
    <t>T 18</t>
  </si>
  <si>
    <t>T 19</t>
  </si>
  <si>
    <t>T 20</t>
  </si>
  <si>
    <t>5.2.1.2. Usuarios más seguros mediante el conocimiento</t>
  </si>
  <si>
    <t>T 21</t>
  </si>
  <si>
    <t>T 22</t>
  </si>
  <si>
    <t>Docentes de las instituciones educativas públicas y privadas del Departamento cuentan con una capacitación pertinente y adecuada en cultura, seguridad vial y movilidad</t>
  </si>
  <si>
    <t>T 23</t>
  </si>
  <si>
    <t>T 24</t>
  </si>
  <si>
    <t>T 25</t>
  </si>
  <si>
    <t xml:space="preserve">Programa de capacitación dirigido a los conductores de vehículos de pasajeros, transporte escolar y de carga, que hacen parte de las empresas que operan en el Departamento, para fortalecer sus competencias laborales </t>
  </si>
  <si>
    <t>T 26</t>
  </si>
  <si>
    <t>T 27</t>
  </si>
  <si>
    <t>T 28</t>
  </si>
  <si>
    <t xml:space="preserve">Motociclistas del Departamento cuentan con una capacitación pertinente y adecuada en cultura, seguridad vial y movilidad </t>
  </si>
  <si>
    <t>5.2.1.3. Infraestructura protectora de vidas</t>
  </si>
  <si>
    <t>T 29</t>
  </si>
  <si>
    <t>T 30</t>
  </si>
  <si>
    <t>T 31</t>
  </si>
  <si>
    <t>Instalación y mantenimiento de señales en las vías de segundo y tercer nivel del Departamento con señalización</t>
  </si>
  <si>
    <t>T 32</t>
  </si>
  <si>
    <t>T 33</t>
  </si>
  <si>
    <t>T 34</t>
  </si>
  <si>
    <t>Gestión ante el gobierno Nacional del mejoramiento de la infraestructura de aeropuertos, líneas férreas y terminal de transportes en el Departamento</t>
  </si>
  <si>
    <t>T 35</t>
  </si>
  <si>
    <t>T 36</t>
  </si>
  <si>
    <t>T 37</t>
  </si>
  <si>
    <t>Gestión de los estudios para la construcción de la línea férrea que conecte el Departamento con la red férrea nacional</t>
  </si>
  <si>
    <t>T 38</t>
  </si>
  <si>
    <t>Gestión de los estudios y diseños para tráfico pesado en los cascos urbanos de los municipios</t>
  </si>
  <si>
    <t>5.2.1.4. Vehículos más controlados para disminuir siniestros viales</t>
  </si>
  <si>
    <t>T 39</t>
  </si>
  <si>
    <t xml:space="preserve">Programa operativo dirigido a los vehículos automotores que circulan por las vías del Departamento con el fin de verificar el cumplimiento de las condiciones técnico-mecánicas </t>
  </si>
  <si>
    <t>T 40</t>
  </si>
  <si>
    <t>T 41</t>
  </si>
  <si>
    <t>Censo de los vehículos automotores del Departamento que ya cumplieron su vida útil con el fin de promover su ingreso al proceso de desintegración vehicular</t>
  </si>
  <si>
    <t>T 42</t>
  </si>
  <si>
    <t>T 43</t>
  </si>
  <si>
    <t>T 44</t>
  </si>
  <si>
    <t>T 45</t>
  </si>
  <si>
    <t>T 46</t>
  </si>
  <si>
    <t>T 47</t>
  </si>
  <si>
    <t>Registro mensual de victimas de siniestros viales en el Departamento</t>
  </si>
  <si>
    <t>T 48</t>
  </si>
  <si>
    <t>T 49</t>
  </si>
  <si>
    <t>5.3. Más Oportunidades para los Servicios Públicos Domiciliarios: Agua, Saneamiento Básico y Energía</t>
  </si>
  <si>
    <t>5.3.1. Acceso a agua potable y saneamiento adecuado</t>
  </si>
  <si>
    <t>5.3.1.1. Consolidación del Acueducto Metropolitano</t>
  </si>
  <si>
    <t>% de las obras del Subproyecto 1 terminadas (Captación, desarenador, cuarto de bombeo y conducción Termotasajero - Pórtico)</t>
  </si>
  <si>
    <t>% de las obras de los Subproyectos 3 y 4 terminadas (Planta de tratamiento el Pórtico y conducción y almacenamiento de Villa del Rosario y Los Patios).</t>
  </si>
  <si>
    <t>5.3.1.2. Optimización de Sistemas de acueductos y/o alcantarillados Urbanos y Rurales</t>
  </si>
  <si>
    <t xml:space="preserve">Diseños de sistemas de acueducto y alcantarillado urbano y rural </t>
  </si>
  <si>
    <t>Estudios y/o Construcción de proyectos de optimización de acueductos y/o alcantarillados urbanos y/o rurales en municipios PDET</t>
  </si>
  <si>
    <t>5.3.1.3. Apoyo a la construcción de sistemas de tratamiento de aguas residuales</t>
  </si>
  <si>
    <t>Sistemas de Tratamiento de Aguas Residuales apoyados en su diseños y/o construcción</t>
  </si>
  <si>
    <t>5.3.2. Modernización, fortalecimiento y aseguramiento de la prestación de los servicios de agua potable y saneamiento básico</t>
  </si>
  <si>
    <t xml:space="preserve">5.3.2.1. Impulso a estrategias asociativas para la recolección y disposición de residuos sólidos </t>
  </si>
  <si>
    <t>5.3.2.2. Fortalecimiento de la gestión institucional de la prestación de los servicios de Agua Potable y Saneamiento Básico</t>
  </si>
  <si>
    <t>Municipios con asistencia en la Implementación de las estrategias de monitoreo, seguimiento y control y/o en el cumplimiento normativo del sector de APSB.</t>
  </si>
  <si>
    <t>5.3.2.3. Gestión Social, Plan Ambiental y Gestión del Riesgo en el Sector de APSB</t>
  </si>
  <si>
    <t>6.1. Más Oportunidades para lo Agropecuario, Pesca y Plantaciones Forestales</t>
  </si>
  <si>
    <t xml:space="preserve">6.1.1. Investigación Agropecuaria y Adopción de Tecnología </t>
  </si>
  <si>
    <t>6.1.1.1. Desarrollo tecnológico</t>
  </si>
  <si>
    <t>6.1.1.2. Extensión Agropecuaria</t>
  </si>
  <si>
    <t>6.1.2. Acceso al Crédito y Financiamiento de Proyectos Productivos</t>
  </si>
  <si>
    <t>6.1.2.1. Acceso a financiamiento, productos y servicios agropecuarios</t>
  </si>
  <si>
    <t>6.1.3. Norte de Santander Productivo, Sostenible e Incluyente</t>
  </si>
  <si>
    <t>6.1.3.1. Fortalecimiento de los sistemas productivos agropecuarios</t>
  </si>
  <si>
    <t>Proyectos productivos gestionados y fortalecidos a través de recursos del Sistema General de Regalías</t>
  </si>
  <si>
    <t>6.1.3.2. Apoyo a poblaciones productivas con enfoque diferencial</t>
  </si>
  <si>
    <t>6.1.3.3. Incremento y mejoramiento de renglones tradicionales</t>
  </si>
  <si>
    <t>Hectáreas de cacao sembradas y/o mejoradas</t>
  </si>
  <si>
    <t>6.1.3.4. Promoción del agro</t>
  </si>
  <si>
    <t>6.1.3.5. Evaluaciones Agropecuarias por Consenso</t>
  </si>
  <si>
    <t>6.1.3.6. Plan de Seguridad Alimentaria y Nutricional</t>
  </si>
  <si>
    <t>6.1.4. Infraestructura Productiva para el Desarrollo Agropecuario</t>
  </si>
  <si>
    <t>6.1.4.1. Infraestructura productiva agrícola y pecuaria</t>
  </si>
  <si>
    <t>6.1.5. Formalización de la Propiedad Rural</t>
  </si>
  <si>
    <t>6.1.5.1. Formalización de la propiedad rural</t>
  </si>
  <si>
    <t>6.1.6. Creemos en la Institucionalidad</t>
  </si>
  <si>
    <t>6.1.6.1. Cooperación y articulación interinstitucional</t>
  </si>
  <si>
    <t>6.1.7. Certificación para la Agricultura</t>
  </si>
  <si>
    <t>6.1.7.1 Buenas prácticas en la producción primaria</t>
  </si>
  <si>
    <t>6.1.8. Sostenibilidad de la Actividad Forestal</t>
  </si>
  <si>
    <t>6.1.9. El PDET es de Todos</t>
  </si>
  <si>
    <t>6.1.9.1. Programa de desarrollo con enfoque territorial</t>
  </si>
  <si>
    <t>Acompañamiento a las iniciativas de reactivación económica y agropecuaria identificadas dentro del programa PDET en los municipios priorizados</t>
  </si>
  <si>
    <t>6.2. Más Oportunidades para el Turismo y las Artesanías</t>
  </si>
  <si>
    <t>6.2.1. Un destino con marca región</t>
  </si>
  <si>
    <t>6.2.1.1. Norte de Santander destino turístico</t>
  </si>
  <si>
    <t>Publicaciones sobre turismo cultural (historia, folklore, costumbres, gastronomía, música, literatura, religión, etc.)</t>
  </si>
  <si>
    <t>6.2.1.2. Prevención y control de ESCNNA</t>
  </si>
  <si>
    <t>6.2.2. Condiciones institucionales para el impulso al sector turismo</t>
  </si>
  <si>
    <t>6.2.2.1. Fortalecimiento institucional del turismo</t>
  </si>
  <si>
    <t>6.2.3. Productividad turística regional</t>
  </si>
  <si>
    <t>6.2.3.1. Más y Mejor infraestructura, para el turismo</t>
  </si>
  <si>
    <t>6.2.3.2. Fortalecimiento del Capital Humano para el turismo</t>
  </si>
  <si>
    <t>municipios con apoyo de iniciativas de artesanos</t>
  </si>
  <si>
    <t>6.3. Más Oportunidades para el Emprendimiento</t>
  </si>
  <si>
    <t>6.3.1. Fortalecimiento y desarrollo de actividades para promover el emprendimiento y generación de empleo en Norte de Santander</t>
  </si>
  <si>
    <t xml:space="preserve">6.3.1.1. Asesoramiento y acompañamiento a emprendedores </t>
  </si>
  <si>
    <t xml:space="preserve">6.3.1.2. Impulso a emprendimientos con la participación del sector público, privado y academia </t>
  </si>
  <si>
    <t>Sistema de información de emprendimiento del Departamento creado</t>
  </si>
  <si>
    <t>6.3.2. Fortalecimiento y financiamiento para la creación de emprendimientos</t>
  </si>
  <si>
    <t>6.3.2.1. Fondo departamental para el acceso a crédito para emprendedores</t>
  </si>
  <si>
    <t>6.3.2.2. Desarrollo y promoción de actividades para el emprendimiento</t>
  </si>
  <si>
    <t>6.3.2.3. Alianzas público privadas para el emprendimiento</t>
  </si>
  <si>
    <t>6.4. Más Oportunidades para la Ciencia, Tecnología e Innovación CTI</t>
  </si>
  <si>
    <t>6.4.1. implementación políticas y estrategias para el desarrollo de actividades de ciencia, tecnología e innovación en Norte de Santander</t>
  </si>
  <si>
    <t xml:space="preserve">6.4.1.1. Apuestas en sectores con una mayor intensidad tecnológica </t>
  </si>
  <si>
    <t>Política pública de innovación para  Norte de Santander elaborada e implementada</t>
  </si>
  <si>
    <t>6.4.1.2. Dinamización de la ciencia, tecnología e innovación</t>
  </si>
  <si>
    <t>6.4.2. Impulsar y fortalecer la infraestructura tecnológica e innovación para la competitividad de Norte de Santander</t>
  </si>
  <si>
    <t>6.4.2.1. Centros de desarrollo tecnológico- productivos</t>
  </si>
  <si>
    <t xml:space="preserve">6.4.2.2. Articulación para el desarrollo e innovación de los sectores productivos </t>
  </si>
  <si>
    <t xml:space="preserve">6.4.3. Formación de capital humano de alto nivel para doctorado y maestría investigativa e iniciación a la investigación en jóvenes investigadores </t>
  </si>
  <si>
    <t xml:space="preserve">6.4.3.1. Generación del conocimiento para la CTeI </t>
  </si>
  <si>
    <t xml:space="preserve">Propuestas de maestrantes y doctores adoptadas e implementadas en los sectores estratégicos del Departamento </t>
  </si>
  <si>
    <t>Proyectos de investigación de jóvenes investigadores adoptados e implementados en los sectores estratégicos del Departamento.</t>
  </si>
  <si>
    <t>6.4.4. Proyectos de Ciencia, Tecnología e Innovación para los diferentes Sectores</t>
  </si>
  <si>
    <t>6.4.4.1. Proyectos con componente TIC</t>
  </si>
  <si>
    <t>6.5. Más Oportunidades para la Minería</t>
  </si>
  <si>
    <t xml:space="preserve">6.5.1. Fortalecimiento de los procesos del sector minero energético </t>
  </si>
  <si>
    <t>6.5.1.1. Acompañamiento en el proceso de formalización de la actividad minera de carbón y arcilla</t>
  </si>
  <si>
    <t>6.5.1.2. Apoyo y fortalecimiento de la actividad minera</t>
  </si>
  <si>
    <t xml:space="preserve">6.5.2. Apoyo y gestión para mejorar la productividad del sector minero energético </t>
  </si>
  <si>
    <t>6.5.2.1. Promoción del desarrollo y la competitividad de la industria minero-energética</t>
  </si>
  <si>
    <t>6.5.2.2. Gas Domiciliario</t>
  </si>
  <si>
    <t>Incremento de la cobertura del servicio de gas domiciliario del Departamento (6 municipios)</t>
  </si>
  <si>
    <t>6.5.2.3. Nuevas fuentes de energía</t>
  </si>
  <si>
    <t>6.6. Más Oportunidades para las Tecnologías de la Información y las Comunicaciones TIC</t>
  </si>
  <si>
    <t>6.6.1. Empoderamiento Ciudadano en uso y apropiación TIC</t>
  </si>
  <si>
    <t>6.6.2. Plataformas, Sistemas de Información y aplicaciones para los diferentes sectores priorizados</t>
  </si>
  <si>
    <t>6.6.3. Infraestructura Tecnológica y Conectividad</t>
  </si>
  <si>
    <t>6.6.4. Transformación Digital Territorial</t>
  </si>
  <si>
    <t>6.6.4.1. Fortalecimiento Institucional con Gobierno Digital</t>
  </si>
  <si>
    <t xml:space="preserve">Conjuntos de Datos Abiertos de la entidad consultados y aprovechados por el ciudadano para toma de decisiones </t>
  </si>
  <si>
    <t xml:space="preserve">6.6.4.2. Fortalecimiento Territorial con Gobierno Digital </t>
  </si>
  <si>
    <t xml:space="preserve">Alcaldías y entes descentralizados asistidos y monitoreados en Gobierno Digital </t>
  </si>
  <si>
    <t xml:space="preserve">Foros con el sector productivo para sensibilizar las empresas del sector privado en transformación digital empresarial </t>
  </si>
  <si>
    <t xml:space="preserve">Eventos públicos de TIC para promover el desarrollo del talento humano para la transformación digital </t>
  </si>
  <si>
    <t>6.7. Más Oportunidades para el Desarrollo Empresarial</t>
  </si>
  <si>
    <t>6.7.1. Apoyo y fortalecimiento para desarrollo productivo y competitivo del sector empresarial</t>
  </si>
  <si>
    <t xml:space="preserve">6.7.1.1. Diversificación de productos de mercado y actividad productiva </t>
  </si>
  <si>
    <t xml:space="preserve">6.7.1.2. Iniciativas Clúster </t>
  </si>
  <si>
    <t xml:space="preserve">6.7.1.3. Fortalecimiento a microempresarios </t>
  </si>
  <si>
    <t>6.7.2. Acceso al crédito y promoción de inversión para el desarrollo empresarial</t>
  </si>
  <si>
    <t>6.7.2.1. Apoyo financiero para el fortalecimiento del sector empresarial</t>
  </si>
  <si>
    <t>6.7.2.2. Promoción y posicionamiento de los sectores productivos de Norte de Santander</t>
  </si>
  <si>
    <t>Eventos y/o ferias regionales y nacionales de los principales sectores productivos del Departamento promocionados</t>
  </si>
  <si>
    <t>6.7.2.3. Promoción y fortalecimiento de la Agencia de Inversión de Norte de Santander</t>
  </si>
  <si>
    <t>6.8. Más Oportunidades para la Industria, el Comercio y Servicios</t>
  </si>
  <si>
    <t>6.8.1. Fortalecimiento del tejido empresarial e industrial del departamento</t>
  </si>
  <si>
    <t xml:space="preserve">6.8.1.1 Fortalecimiento de la base empresarial e industrial de Norte de Santander </t>
  </si>
  <si>
    <t>Iniciativas apoyadas para el desarrollo y transferencia de modelos tecnológicos de producción industrial, en los sectores estratégicos del Departamento.</t>
  </si>
  <si>
    <t>6.8.1.2. Apoyo y fortalecimiento a las empresas industriales del régimen franco</t>
  </si>
  <si>
    <t>6.8.1.3. Apoyo a la implementación de la agenda departamental de competitividad e innovación</t>
  </si>
  <si>
    <t>Iniciativas de transformación apoyadas y/o financiadas para el aumento de la productividad en los sectores priorizados del Departamento por la comisión regional de competitividad</t>
  </si>
  <si>
    <t>Proyecto apoyado que genere valor agregado y diferenciación en un sector productivo de Norte de Santander</t>
  </si>
  <si>
    <t>6.8.2. Internacionalización, Ruta del Desarrollo Económico</t>
  </si>
  <si>
    <t xml:space="preserve">6.8.2.1. Crecimiento y desarrollo regional sostenible </t>
  </si>
  <si>
    <t>Estrategias que permitan el proceso de internacionalización de los sectores productivos apoyadas</t>
  </si>
  <si>
    <t>Acompañamiento a estrategias de alianzas logísticas que se desarrollen en el Departamento</t>
  </si>
  <si>
    <t xml:space="preserve">6.8.2.2. Internacionalización como fuente de desarrollo </t>
  </si>
  <si>
    <t>Estrategias comerciales promocionadas para generar una cultura exportadora en los sectores productivos del Departamento</t>
  </si>
  <si>
    <t>6.8.2.3. Centros de investigación y/o desarrollo tecnológico</t>
  </si>
  <si>
    <t>6.8.3. Empleo digno y decente para la productividad</t>
  </si>
  <si>
    <t>6.8.3.1. Empleo decente</t>
  </si>
  <si>
    <t>Construcción de Megacolegios</t>
  </si>
  <si>
    <t>NOMBRE PROGRAMA MANUAL PROGRAMATICO</t>
  </si>
  <si>
    <r>
      <t>CÓDIGO PROGRAMA-</t>
    </r>
    <r>
      <rPr>
        <sz val="8"/>
        <rFont val="Calibri"/>
        <family val="2"/>
        <scheme val="minor"/>
      </rPr>
      <t>MANUAL PROGRAMATICO</t>
    </r>
  </si>
  <si>
    <t xml:space="preserve">CÓDIGO DE PRODUCTO  (MGA)  </t>
  </si>
  <si>
    <t xml:space="preserve">NOMBRE DEL PRODUCTO (MGA) </t>
  </si>
  <si>
    <t>PROYECTO</t>
  </si>
  <si>
    <t>CODIGO BPIN</t>
  </si>
  <si>
    <t>ARTICULACION DE LA  ACTIVIDAD CON EL OBJETO DE GASTO DEL CCPET</t>
  </si>
  <si>
    <t>TIPO DE ACTIVIDAD</t>
  </si>
  <si>
    <t xml:space="preserve">REQUIERE CONTRATO </t>
  </si>
  <si>
    <t>2.3.2. ADQUISICION DE BIENES Y SERVICIOS</t>
  </si>
  <si>
    <t>2.3.1. GASTOS DE PERSONAL</t>
  </si>
  <si>
    <t>2.3.3. TRANSFERENCIAS CORRIENTES</t>
  </si>
  <si>
    <t>2.3.4  TRANSFERENCIAS DE CAPITAL</t>
  </si>
  <si>
    <t>NORMATIVA</t>
  </si>
  <si>
    <t>ADMINISTRATIVA</t>
  </si>
  <si>
    <t>GESTIÓN</t>
  </si>
  <si>
    <t>LOGÍSTICA</t>
  </si>
  <si>
    <t>REQUIERE CONTRATO</t>
  </si>
  <si>
    <t>SI</t>
  </si>
  <si>
    <t>NO</t>
  </si>
  <si>
    <t>1.2 Más Oportunidades para la Salud</t>
  </si>
  <si>
    <t>3.4 Más Oportunidades para el Buen Gobierno</t>
  </si>
  <si>
    <t>3.5 Más Oportunidades para la Territorialidad..</t>
  </si>
  <si>
    <t xml:space="preserve">SECRETARÌA DE MEDIO AMBIENTE, RECURSOS NATURALES Y SOSTENIBILIDAD </t>
  </si>
  <si>
    <t>4.5 Más Oportunidades para la Educación Ambiental</t>
  </si>
  <si>
    <t>SECRETARÍA DE HÁBITAT</t>
  </si>
  <si>
    <t>SECRETARÍA DE VÍAS</t>
  </si>
  <si>
    <t>SECRETARÍA DE TRÁNSITO</t>
  </si>
  <si>
    <t>5.2 Más Oportunidades para la Movilidad y la Seguridad ViaL</t>
  </si>
  <si>
    <t>SECRETARÌA DE AGRICULTURA Y DESARROLLO RURAL</t>
  </si>
  <si>
    <t>CONSEJERÍA DE DESARROLLO TURÍSTICO</t>
  </si>
  <si>
    <t>SECRETARÍA DE DESARROLLO ECONÓMICO Y PRODUCTIVIDAD</t>
  </si>
  <si>
    <t>SECRETARÍA DE GESTIÓN MINERO Y ENERGETICO SOSTENIBLE</t>
  </si>
  <si>
    <t>SECRETARÍA DE TECNOLOGÍAS DE LA INFORMACIÓN Y LAS COMUNICACIONES</t>
  </si>
  <si>
    <t>&lt;</t>
  </si>
  <si>
    <t>diseño Marca Región</t>
  </si>
  <si>
    <t>PLAN DE ACCIÓN 2022</t>
  </si>
  <si>
    <t>Meta Producto 2022</t>
  </si>
  <si>
    <t>Meta Producto 
1 trimestre 2022</t>
  </si>
  <si>
    <t>Meta Producto 
2 trimestre 2022</t>
  </si>
  <si>
    <t>Meta Producto 
3 trimestre 2022</t>
  </si>
  <si>
    <t>Meta Producto 
4 trimestre 2022</t>
  </si>
  <si>
    <t>INVERSIÓN EN MILLONES DE PESOS AÑO 2022</t>
  </si>
  <si>
    <t xml:space="preserve">Meta Producto 
1er  trimestre 2022 
</t>
  </si>
  <si>
    <t>INVERSIÓN EN MILLONES DE PESOS 1 trimestre 2022</t>
  </si>
  <si>
    <t xml:space="preserve">Meta Producto 
2do  trimestre 2022 
</t>
  </si>
  <si>
    <t>INVERSIÓN EN MILLONES DE PESOS 2 trimestre 2022</t>
  </si>
  <si>
    <t xml:space="preserve">Meta Producto 
3er  trimestre 2022 
</t>
  </si>
  <si>
    <t>INVERSIÓN EN MILLONES DE PESOS 3 trimestre 2022</t>
  </si>
  <si>
    <t xml:space="preserve">Meta Producto 
4to  trimestre 2022 
</t>
  </si>
  <si>
    <t>INVERSIÓN EN MILLONES DE PESOS 4 trimestre 2022</t>
  </si>
  <si>
    <t>Apoyos a expresiones de patrimonio vivo de los nortesantandereanos (tales como bicentenario (2022),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t>
  </si>
  <si>
    <t>Calidad, cobertura y fortalecimiento de la educación inicial, prescolar, básica y media</t>
  </si>
  <si>
    <t>Fortalecimiento de la participación social en la gestión del pacto por la educación e inicio de la implementación del nuevo modelo educativo con visión al 2050 en el departamento  Norte de Santander</t>
  </si>
  <si>
    <t>A.4</t>
  </si>
  <si>
    <t>Pacto por la Educación visión 2050 adoptado a través de acuerdo social y fase inicial de implementación encurso 
1 Documento técnico con el Nuevo Modelo Educativo con visión 2050, adoptado por acuerdo social a través de la firma del Pacto por la Educación y Ordenanza en la Asamblea y proyectos estratégicos para su implementación en formulación y gestión</t>
  </si>
  <si>
    <t>A4</t>
  </si>
  <si>
    <t>1. Contratación equipo de trabajo responsable de promover el proceso de construcción participativa del nuevo Modelo Educativo con visión 2050 y de la gestión del Pacto por la Educación</t>
  </si>
  <si>
    <t>Equipo técnico conformado y ejecutando las acciones de la fase de planeación y desarrollo  construcción participativa del nuevo modelo educativo y la fase de inicio de implementación</t>
  </si>
  <si>
    <t>A.4.</t>
  </si>
  <si>
    <t xml:space="preserve">El equipo base establecido en el Proyecto BPIN 2022 del pacto por la Educación, se conforma de un profesional con experiencia en el sector educativo y en administración de proyectos, que ejerce de coordinador administrativo y financiero del Proyecto BPIN 2022 y de 5 profesionales con experticia en educación, participación y comunicación. Este equipo es liderado desde un Asesor en educación del despacho del Gobernador </t>
  </si>
  <si>
    <t>2.Funcionamiento del Comité Intersectorial Departamental que apoye, desde la administración departamental, la construcción del Nuevo Modelo Educativo con visión al 2050 y aporte a éste propuestas para la cualificación de la educación informal que se implementa por parte de los sectores de l Gobierno Departamental</t>
  </si>
  <si>
    <t>Comité Intersectorial Departamental  funcionando periódicamente con agenda de trabajo acordada para la fases de construcción participativa del Nuevo Modelo Educativo en el 1er semestre y la fase de inicio de implementación en el 2o. semestre</t>
  </si>
  <si>
    <t xml:space="preserve">El Comité Intersectorial Departamental-CID conformado con delegados formales, funcionarios de planta de las distintas secretarias, institutos y consejerías en febrero del 2021, seguirá durante el 2022 articulando esfuerzos con el equipo del Pacto e intersectorialmente para aportar tecnicamente propuestas y apoyando la convocatoria de los actores que deben participar activamente en la construcción del Nuevo Modelo Educativo con visión al 2050. </t>
  </si>
  <si>
    <t>3. Funcionamiento de la Alianza Pública, Privada y Social por la Educación que apoye y dinamice la fase del proceso de construcción participativa del nuevo Modelo Educativo y del Pacto por la Educación y se comprometa con la fase de inicio de su implementación.</t>
  </si>
  <si>
    <t>Actores públicos, privados, sociales y de la Cooperación Internacional comprometidos en apoyar el proceso del Pacto por la Educación, participando en las reuniones de la Mesa de la Alianza por la Educación y desarrollando la agenda de trabajo 2022 acordada</t>
  </si>
  <si>
    <t>La Mesa de la Alianza por la Educación, conformada en agosto del 2021 con delegados representantes de los sectores público, privado, social y de la cooperación internacional, continuará durante 2022 comprometiendo el trabajo de estos actores para aportar propuestas en el proceso de construcción participativa del Nuevo Modelo Educativo con Visión al 2050.</t>
  </si>
  <si>
    <t>4. Diseño estrategias participativas para la fase de construcción participativa del Nuevo Modelo Educativo a desarrollar en el 1er semestre de 2022, con elaboración de instrumentos de recolección de las propuestas, basados en las categorias conceptuales resultado de los documentos por eje elaborados por los expertos que apoyaron el desarrollo de las mesas por eje en el Congreso del Pacto en noviembre de 2021</t>
  </si>
  <si>
    <t>Estrategias participativas diseñadas con instrumentos de recolección de las propuestas, estructurados a partir de las categorias conceptuales definidas</t>
  </si>
  <si>
    <t>Se diseñaran los nuevos escenarios participativos que se abrirán durante el 1er semestre de 2022, para la implementación de la Fase final de construcción aprticipativa del Nuevo Modelo Educativo con las metodologías e instrumentos de recolección de las propuestas estructurados a partir del marco conceptual resultado de los avances en el trabajo desarrollado en el 2021 y con el apoyo de la academia comprometida con el proceso del Pacto por la Educación</t>
  </si>
  <si>
    <t>5. Articulación de esfuerzos (cooperación horizontal-trabajo en red) con otras experiencias departamentales y municipales que han o están promoviendo iniciativas similares para transformar la educación</t>
  </si>
  <si>
    <t>Acuerdos de cooperación horizontal con actores nacionales e internacionales que aporten iniciativas transformadoras de la educación al proceso del Pacto por la Educación</t>
  </si>
  <si>
    <t xml:space="preserve">Se continuará en la gestión de acuerdos con entidades nacionales e internacionales que pueden aportar experiencias transformadoras en la educación para su apoyo con cooperación horizontal al proceso del Pacto por la Educación </t>
  </si>
  <si>
    <t>6. Producción de piezas y estrategias comunicativas en desarrollo de la estrategia de comunicación para la movilización social que promueva, informe y acompañe las fases de construcción participativa del nuevo modelo educativo y de inicio de implementación promovidas por el Pacto por la Educación durante el 2022</t>
  </si>
  <si>
    <t>Productos y piezas comunicativas elaboradas para acompañar los procesos del Pacto desarrollados en 2022</t>
  </si>
  <si>
    <t>30/15/2022</t>
  </si>
  <si>
    <t xml:space="preserve">Se continuará en la implementación de la estrategia de comunicación para la movilización social del Pacto por la Educación, fortaleciendo el trabajo adelantado en el 2021 e innovando con nuevas estrategias y piezas que acompañen la fase final de construcción participativa y la fase inicial de implementación del Nuevo Modelo Educativo con visión al 2050. </t>
  </si>
  <si>
    <t>7. Diseño e inicio de implementación del proyecto estrategico del Observatorio de la Educación del Norte de Santander que va a permitir avanzar en uno de los problemas estructurales de la educación, la deficiencia en información de calidad e indicadores para la toma de decisión sobre políticas, estrategias, planes, programas y proyectos que respondan con soluciones adecuadas para resolver estas problemáticas.</t>
  </si>
  <si>
    <t>Proyecto Observatorio formulado e iniciando su implementación</t>
  </si>
  <si>
    <t>Se formulará e iniciará la fase de implmentación del proyecto estratégico del Observatorio de la Educación del Norte de Santander que aporte a la cualificación de la información y de los indicadores en educación para la toma de decisiones que permita contar con una adecuada planeación del sector a futuro, fortaleciendo la gobernabilidad y gobernanza de la educación en el departamento.</t>
  </si>
  <si>
    <t>8. Desarrollo de la fase final de construcción participativa del Nuevo Modelo Educativo con visión al 2050 en el 1er semestre de 2022, que recoja las propuestas de los distintos actores para la formulación del documento técnico del Nuevo Modelo a ser adopatdo por el Pacto por la Educación a través de un gran Acuerdo Social.</t>
  </si>
  <si>
    <t>Documentos con las propuestas recogidas en los distintos escenarios participativos promovidos</t>
  </si>
  <si>
    <t>Se avanzará durante el 1er semestre del año en finalizar el proceso de construcción participativa del Nuevo Modelo Educativo con visión al 2050, trabajando tanto a nivel subregional, como sectorial y poblacional, para convocar la participación de los actores públicos, privados, sociales y de la cooperación con el aporte de propuestas que tengan en cuenta la realidad territorial, la diversdad poblacional y los aportes de los distintos sectores del departamento..</t>
  </si>
  <si>
    <t>9. Formulación técnica del documento del nuevo Modelo Educativo con visión 2050, que integre las propuestas resultado del proceso participativo promovido con los distintos actores públicos, privados y sociales</t>
  </si>
  <si>
    <t>Documento técnico nuevo modelo educativo visión 2050 que integra propuestas recogidas en el proceso participativo implementado 2021-2022</t>
  </si>
  <si>
    <t>Se cuenta con documentos base conceptuales, resultado del proceso participativo promovido en 2021, que aportarán a la definición del Nuevo Modelo, orientando el proceso de construcción participativa en el primer semestre del 2022, para avanzar en la formulación del documento final técnico del Nuevo Modelo a mediados de este año 2022, integrando a partir de las categorias conceptuales que se definan, las propuestas de los actores participantes en el proceso participativo promovido esta año.</t>
  </si>
  <si>
    <t xml:space="preserve">10.Gestión para la firma y formalización del Pacto por la Educación que adopte el nuevo modelo educativo para el departamento con visión 2050 </t>
  </si>
  <si>
    <t>Documento Pacto por la Educación que adopta el nuevo modelo firmado y formalizado como Ordenanza de la Asamblea</t>
  </si>
  <si>
    <t>Una vez se tenga formulado el documento técnico final del Nuevo Modelo Educativo a mediados de este año 2022, se promoverá la firma del Pacto por la Educación con los actores que aportaron sus propuestas en los escenarios participativos promovidos. Una vez firmado el Acuerdo Social del Pacto se procederá a realizar la gestión ante la Asamblea Departamental para su adopción.</t>
  </si>
  <si>
    <t>11. Formulación proyectos piloto demostrativos por eje y por pilar del Nuevo Modelo Educativo para gestión e implementación en 2023</t>
  </si>
  <si>
    <t>Proyectos piloto demostrativos formulados por eje y pilar del Nuevo modelo Educativo</t>
  </si>
  <si>
    <t>Se formularán proyectos piloto demostrativos por eje y pilar del Nuevo Modelo Educativo y se realizará la gestión de los recursos con el propósito de poder iniciar el proceso de implementación del Nuevo Modelo Educativo adoptado por el Pacto en 2023, antes que finalice este gobierno departamental</t>
  </si>
  <si>
    <t>12. Ajuste al Proyecto BPIN 2022-2023, si se considera necesario, para dar respuesta a la Fase de implementación Nuevo Modelo Educativo que responda a los resultados del trabajo adelantado durante el 2022.</t>
  </si>
  <si>
    <t xml:space="preserve">Proyecto BPIN 2022-2023 ajustado para implementación del Nuevo Modelo 2023 </t>
  </si>
  <si>
    <t>Se realizarán los ajustes que se requieran al Proyecto inscrito en el BPIN 2022-2023 para la vigencia 2023, teniendo en cuenta los resultados del trabajo avanzado en el 2022.</t>
  </si>
  <si>
    <t>Consulta y cruce de base de datos SSDIPI</t>
  </si>
  <si>
    <t>Listado de estudiantes que ingresarán al sistema educativo</t>
  </si>
  <si>
    <t>Cruce de innformación entre el SSDIPI y  el SIMAT</t>
  </si>
  <si>
    <t>Reporte del SSDIPI con el estado de los niños que requieren atención</t>
  </si>
  <si>
    <t>Proyección de cupos</t>
  </si>
  <si>
    <t>Informe sobre proyección de cupos</t>
  </si>
  <si>
    <t>Proceso de matrícula</t>
  </si>
  <si>
    <t>Reporte SIMAT</t>
  </si>
  <si>
    <t>Emisión del reporte de matrícula  por parte de cobertura</t>
  </si>
  <si>
    <t>Número de niños focalizados</t>
  </si>
  <si>
    <t>Formulación del plan de trabajo</t>
  </si>
  <si>
    <t>Plan de trabajo construido y concertado.</t>
  </si>
  <si>
    <t>Socialización del plan de trabajo en EL MARCO DE la MIAFF</t>
  </si>
  <si>
    <t>Actas de reuniones de la MIAFF</t>
  </si>
  <si>
    <t>Ejecución del plan de trabajo.</t>
  </si>
  <si>
    <t>Niños atendidos en el marco de las transiciones integrales.</t>
  </si>
  <si>
    <t>Socialización del plan de trabajo en EL MARCO DE la MIAFF y los docentes.</t>
  </si>
  <si>
    <t>Actas de reunión.</t>
  </si>
  <si>
    <t>Realización de las secciones de trabajo con los padres de familia.</t>
  </si>
  <si>
    <t>Escuelas de padres realizadas</t>
  </si>
  <si>
    <t>Consulta y cruce base de datos SSDIPI</t>
  </si>
  <si>
    <t>Generación y socialización de reportes de alertas.</t>
  </si>
  <si>
    <t>Reportes de Alertas.</t>
  </si>
  <si>
    <t>Gestión de alertas</t>
  </si>
  <si>
    <t>Alertas atendidas.</t>
  </si>
  <si>
    <t>Registro de los prestadores de primera infancia en el SIPI</t>
  </si>
  <si>
    <t>Reporte de registro prestadores de primera infancia</t>
  </si>
  <si>
    <t>Monitorear el registro de los prestadores de primera infancia.</t>
  </si>
  <si>
    <t>Acompañamiento permanente a los prestadores de servicios de primera infancia.</t>
  </si>
  <si>
    <t>Articulación con el ICBF</t>
  </si>
  <si>
    <t>Actas de reuniones.</t>
  </si>
  <si>
    <t>Formular Plan Operativo Anual de inspección y vigilancia</t>
  </si>
  <si>
    <t>Plan Operativo Anual de inspección</t>
  </si>
  <si>
    <t>Verificación de los actos administrativos mediante los cuales se otorga licencia de funcionamiento legalización de novedades autorización de ciclos y programas.</t>
  </si>
  <si>
    <t>Actos administrativos</t>
  </si>
  <si>
    <t>Revisión del PEI para 40 priorizados.</t>
  </si>
  <si>
    <t>Acta de visita institucional.</t>
  </si>
  <si>
    <t>Revisión al proceso de matricula, eficiancia interna, y analisis de causas de la deserción.</t>
  </si>
  <si>
    <t>Observaciones en acta de visita institucional.</t>
  </si>
  <si>
    <t xml:space="preserve">Revisión de manuales de convivencia ley 1620 de 2013 </t>
  </si>
  <si>
    <t>Seguimiento a compromisos adquiridos en visitas anteriores.</t>
  </si>
  <si>
    <t>F01.03.F04 Instrumento de evaluación de EE para EPBM - Acta de visita institucional.</t>
  </si>
  <si>
    <t>Focalización de establecimientos educativos beneficiarios de los programas</t>
  </si>
  <si>
    <t xml:space="preserve">Listados y Documento </t>
  </si>
  <si>
    <t>Etapa de coordianción entidad territorial y MEN para ejecución de los programas</t>
  </si>
  <si>
    <t>Comunicaciónes orientadoras (correos)</t>
  </si>
  <si>
    <t>Implementación de propuestas de Formación</t>
  </si>
  <si>
    <t>Informes de acompañamiento(lista de inicio)</t>
  </si>
  <si>
    <t>Seguimiento del proceso de ejecución de los programas</t>
  </si>
  <si>
    <t>Informes de seguimiento( lista final de beneficiarios)</t>
  </si>
  <si>
    <t>Elaboraciôn de crìterios para la focalizaciòn de los E.E. para acompañamiento en el proceso de fotalecimiento pedagògico y definiciòn de material de apoyo pedagògico.</t>
  </si>
  <si>
    <t>Documento Elaborado</t>
  </si>
  <si>
    <t>Socializacion a los funcionarios del equio de acompañamiento del àrea de Calidad sobre crìterios a considerar para las asistencias tècnicas a los E.E, en acompañamiento pedagògico.</t>
  </si>
  <si>
    <t>Listado de Asistencia</t>
  </si>
  <si>
    <t>Elaboraciòn de la programaciòn de asistencias tècnicas del equipo de acompañamiento a los E.E Para el fortalecimiento del acompañamiento pedagògico.</t>
  </si>
  <si>
    <t>Acompañamiento a los E.E. en el proceso de fortalecimiento Pedagògico.</t>
  </si>
  <si>
    <t>Acta de Asistencia y Evaluaciòn de Asistencia Tècnica Elaborada.</t>
  </si>
  <si>
    <t>Dotación de ambientes de aprendizaje para la educación inicial con material didáctico para  1163 sedes educativas de los 39 municipios no certificados del departamento  Norte de Santander</t>
  </si>
  <si>
    <t>Elaboraciôn de crìterios para la focalizaciòn de los E.E. de los municipios PDET.,para acompañamiento en el proceso de fotalecimiento pedagògico</t>
  </si>
  <si>
    <t>Elaboraciòn de listado de elementos de dotaciòn para el fortalecimiento y acompañamiento Pedagògico en los municipios PDET</t>
  </si>
  <si>
    <t>Listado de elementos de dotaciòn elaborado.</t>
  </si>
  <si>
    <t>Socializacion a los funcionarios del equio de acompañamiento del àrea de Calidad sobre crìterios a considerar para las asistencias tècnicas a los E.E, de los municipios PDET,.en acompañamiento pedagògico.</t>
  </si>
  <si>
    <t>Elaboraciòn de la programaciòn de asistencias tècnicas del equipo de acompañamiento a los E.E de los municipios PDET. Para el fortalecimiento del acompañamiento pedagògico.</t>
  </si>
  <si>
    <t>Documento de programaciòn de asistencia Elaborado</t>
  </si>
  <si>
    <t>Acompañamiento a los E.E.  de los municipios PDET en el proceso de fortalecimiento Pedagògico.</t>
  </si>
  <si>
    <t>Se reprograma esta meta por condiciones de pandemia ya que los establecimientos educativos hasta el primer semestre se encuentran con trabajo en casa.</t>
  </si>
  <si>
    <t>Gestión del proceso ante la dirección de primera infancia</t>
  </si>
  <si>
    <t>Oficios y actas de reunión</t>
  </si>
  <si>
    <t>Focalización de sedes educativas a beneficiarias</t>
  </si>
  <si>
    <t>Sedes educativas focalizadas</t>
  </si>
  <si>
    <t>Desarrollo actividades de acompañamiento para la valoración del desarrollo en la primera infancia</t>
  </si>
  <si>
    <t>EE con acompañamiento</t>
  </si>
  <si>
    <t>construcción del dignóstico</t>
  </si>
  <si>
    <t>Informe ejecutivo del diagnóstico</t>
  </si>
  <si>
    <t>Formulacion del plan de infraestructura</t>
  </si>
  <si>
    <t>plan formulado</t>
  </si>
  <si>
    <t>Implementacion del plan de infraestructura</t>
  </si>
  <si>
    <t>plan implmentado</t>
  </si>
  <si>
    <t>Infraestructura educativa mejorada</t>
  </si>
  <si>
    <t>IMPLEMENTACION AMBIENTES DE APRENDIZAJE: INFRAESTRUCTURA EDUCATIVA EN EL DEPARTAMENTO NORTE DE SANTANDER</t>
  </si>
  <si>
    <t>Gestión de proyectos PARA ESTUDIOS Y DISEÑOS</t>
  </si>
  <si>
    <t>estudios y Diseños para la construcción de 2 megacolegios</t>
  </si>
  <si>
    <t xml:space="preserve">construcción de 4 aulas de clase y baterías sanitarias en la Institución Educativa Guillermo Cote Bautista sede principal, Municipio de Toledo, Norte de Santander, </t>
  </si>
  <si>
    <t>Identificación de las sedes producto de las postulaciones año 2019 FFIE</t>
  </si>
  <si>
    <t>Listado de sedes seleccionadas</t>
  </si>
  <si>
    <t>Realizar visitas técnicas de diagnóstico y socialización con la comunidad.</t>
  </si>
  <si>
    <t>Diagnostico sedes educativas</t>
  </si>
  <si>
    <t>Gestión del proyecto de obras</t>
  </si>
  <si>
    <t>Obras físicas entregadas.</t>
  </si>
  <si>
    <t>Mejoramiento de baterías sanitarias, con recursos FOME mediante la districbución de tanques de almacenamiento de agua, lavamanos fijos y mangueras como alistamiento para la alternancia.</t>
  </si>
  <si>
    <t>Obras fisicas entregadas.</t>
  </si>
  <si>
    <t>Mejoramiento de baterías sanitarias, con recursos FOME mediante la suministros de tanques de almacenamiento de agua, lavamanos fijos y mangueras, así como la gestión con cooperantes como ceramica para muros y pisos de batarías sanitarias como alistamiento para la alternancia.</t>
  </si>
  <si>
    <t>Adquisición de elementos de bioseguridad para la alternancia y el regreso a clase presencial en las sedes educativas de los 39 municipios no certificados del departamento Norte de Santander</t>
  </si>
  <si>
    <t xml:space="preserve">2020004540085
</t>
  </si>
  <si>
    <t>Seguimiento y supervisión proyectos de dotación sedes rurales, Ecopetrol, dotación Elementos de Bioseguridad, Entrega de Computadores.</t>
  </si>
  <si>
    <t>Ejecución proyectos de dotación rurales, Ecopetrol, cooperantes</t>
  </si>
  <si>
    <t>Adquisición de elementos de bioseguridad y servicio de desinfección para el regreso gradual y progresivo a los establecimientos educativos bajo el esquema de alternancia en los 39 municipios no certificados del departamento Norte de Santander</t>
  </si>
  <si>
    <t>Prestación del servicio de transporte escolar a los niños(as) y jóvenes afectados con el cierre fronterizo y se encuentran matriculados en las Instituciones educativas oficiales  del municipio de Villa del Rosario departamento  Norte de Santander</t>
  </si>
  <si>
    <t>Formular el proyecto de transporte escolar</t>
  </si>
  <si>
    <t>codigo BPIN proyecto de transporte escolar</t>
  </si>
  <si>
    <t>20020-01-02</t>
  </si>
  <si>
    <t>29/02/2022</t>
  </si>
  <si>
    <t>Realizar la gestión contractual del convenio de transporte escolar.</t>
  </si>
  <si>
    <t>Contratos Firmados, ejecutados y supervisados.</t>
  </si>
  <si>
    <t>20020-03-00</t>
  </si>
  <si>
    <t>Servicio de apoyo a la permanencia con alimentación escolar</t>
  </si>
  <si>
    <t>SERVICIO DE ALIMENTACIÓN ESCOLAR A NIÑOS NIÑAS ADOLESCENTES Y JOVENES DE INSTITUCIONES EDUCATIVAS OFICIALES DURANTE LA VIGENCIA 2021 EN LOS MUNICIPIOS NO CERTIFICADOS DEL DEPARTAMENTO NORTE DE SANTANDER</t>
  </si>
  <si>
    <t>Suministro de Ración Alimentaria Ración Industralizada / PAE Mayoritario</t>
  </si>
  <si>
    <t xml:space="preserve">Suministro de 45.000 Raciones Indsutrializadas </t>
  </si>
  <si>
    <t>2022 - 03. 20</t>
  </si>
  <si>
    <t>Suministro de Ración Alimentaria Almuerzo Preparado en Sitio / PAE Mayoritario</t>
  </si>
  <si>
    <t xml:space="preserve">Suministro de 71.000 Raciones tipo almuerzo </t>
  </si>
  <si>
    <t>Suministro de Ración Alimentaria Ración para Preparar en Casa / PAE Mayoritario</t>
  </si>
  <si>
    <t>Suministro de 116.000 Raciones para Preparar en Casa</t>
  </si>
  <si>
    <t>Ración Alimentaria Indigena Propio / Comunidad U´WA</t>
  </si>
  <si>
    <t>Suministro de 386 Raciones tipo almuerzo</t>
  </si>
  <si>
    <t>Servicio de apoyo para la implementación de la estrategia de residencia escolar</t>
  </si>
  <si>
    <t>Prestación servicio de internado en la Institución Educativa Concentración de desarrollo Rural la Gabarra en el departamento  Norte de Santander</t>
  </si>
  <si>
    <t>Formulación del proyecto y alternativas de solución</t>
  </si>
  <si>
    <t>Selección operador</t>
  </si>
  <si>
    <t>ejecución del proyecto con una alternativa de solución para la permanencia escolra</t>
  </si>
  <si>
    <t>Contratar con operador de HJC para la atención de estudiantes  que se benefician del programa</t>
  </si>
  <si>
    <t>Constatar en SIMAT la matricula de los niños atendidos</t>
  </si>
  <si>
    <t>Enviar a los EE  las bases de datos que envía ICBF</t>
  </si>
  <si>
    <t>Listados enviados</t>
  </si>
  <si>
    <t>Busqueda activa de los niños al Sistema educativo</t>
  </si>
  <si>
    <t>Inscripsión de alumnos nuevos en el SIMAT</t>
  </si>
  <si>
    <t>Matricular de niños</t>
  </si>
  <si>
    <t>Ingreso al SIMAT</t>
  </si>
  <si>
    <t>Se reprograma por pandemia para el año 2022</t>
  </si>
  <si>
    <t>Cruzar base de datos de matricula con la RNI de la unidad de victimas</t>
  </si>
  <si>
    <t>Listado depurado de niños niñas beneficiados.</t>
  </si>
  <si>
    <t>Articulación tecnica con las alcaldías para diseñar estrategias de busqueda activa de población victima desescolarizada.</t>
  </si>
  <si>
    <t>Matricula de beneficiarios.</t>
  </si>
  <si>
    <t>Participar en la mesa de Atención y asistencia en educación en emergencia a víctimas.</t>
  </si>
  <si>
    <t>Actas de reunión</t>
  </si>
  <si>
    <t xml:space="preserve">Caracterizar de los niños, niñas y jovenes con discapacidad </t>
  </si>
  <si>
    <t>Marcación en el SIMAT y ubicación escolar</t>
  </si>
  <si>
    <t>Viabilización de la planta temporal de docentes de apoyo pedagógico.</t>
  </si>
  <si>
    <t>Documento de aprobación del ministerio para la planta temporal de docentes de apoyo pedagógico.</t>
  </si>
  <si>
    <t>Contratar docentes de apoyo pedagógico y personal especializado para apoyo a la prestación del servicio educativo a los niños y jóvenes con discapacidad</t>
  </si>
  <si>
    <t>Contratación de docentes de apoyo pedagógico y personal especializado para la prestación del servicio educativo inclusivo.</t>
  </si>
  <si>
    <t>Determinar las necesidades de capacitación a los docentes de las instituciones educativas en temas de inclusión educativa.</t>
  </si>
  <si>
    <t>Docentes capacitados.</t>
  </si>
  <si>
    <t>Realizar y actualizar los PIAR Planes Individuales de Ajustes Razonables</t>
  </si>
  <si>
    <t>PIAR Documentados y actualizados.</t>
  </si>
  <si>
    <t>Contempla las actividades asociadas al pago de nómina del personal docente, directivo docente  y administrativo de los establecimientos educativos, incluidos los gastos inherentes a la nómina como los aportes patronales y parafiscales.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</si>
  <si>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Implementación de los ciclos lectivos, dos, tres, cuatro,cinco y seis para la continuidad académica de jóvenes y adultos de los 39 municipios no certificados del departamento  Norte de Santander</t>
  </si>
  <si>
    <t>Focalizar posibles beneficiarios en los municipios con bases de datos de prosperidad social, Consejo Noruego</t>
  </si>
  <si>
    <t>Listado preliminar para focalización.</t>
  </si>
  <si>
    <t>Busqcar activamente de beneficiarios</t>
  </si>
  <si>
    <t>Confirmación de beneficiarios</t>
  </si>
  <si>
    <t>Formular y viabilación del proyecto</t>
  </si>
  <si>
    <t>Proyecto viabilizado</t>
  </si>
  <si>
    <t>Redactar de convenio de operación</t>
  </si>
  <si>
    <t>Convenio</t>
  </si>
  <si>
    <t>Modificar los PEI en los EE donde se prestará el modelo educativo del MEN "Tejiendo Saberes"</t>
  </si>
  <si>
    <t>Actualización PEI</t>
  </si>
  <si>
    <t>Ejecutar el convenio</t>
  </si>
  <si>
    <t>Informes de ejecución y seguimiento</t>
  </si>
  <si>
    <t>Prestación del servicio público educativo a las instituciones Etnoeducativas barí, u´wa izqueta, del pueblo barí - ñatuyaibiyari e institución educativa Anna Vitiello Hogar Santa Rosa de Lima en el departamento  Norte de Santander</t>
  </si>
  <si>
    <t>Focalización de los beneficiarios</t>
  </si>
  <si>
    <t>Listado de beneficiarios de acuerdo al SIMAT</t>
  </si>
  <si>
    <t>Formular proyecto y viabilizar recursos.</t>
  </si>
  <si>
    <t>Proyecto con codigo BPIN</t>
  </si>
  <si>
    <t>Adelantar el proceso de contratación de la canasta educativa.</t>
  </si>
  <si>
    <t>Busqueda activa de los niños para ingresar al Sistema educativo</t>
  </si>
  <si>
    <t>Niños matriculados</t>
  </si>
  <si>
    <t>Seguimiento de la matricula basado en los registros del SIMAT</t>
  </si>
  <si>
    <t>Cortes de matricula</t>
  </si>
  <si>
    <t>Garantizar las trayectorias de los estudiantes para el año siguiente.</t>
  </si>
  <si>
    <t>Servicio de apoyo para la implementación de la estrategia educativa del sistema de responsabilidad penal adolescente</t>
  </si>
  <si>
    <t>Suministro de computadores para la atención a jóvenes que se encuentran en el sistema de responsabilidad penal para adolescentes el cual esta adscrito a la sede Rudesindo soto municipio de Los Patios  Norte de Santander</t>
  </si>
  <si>
    <t>Viabilizar la planta docente requerida para la atención de los adolescentes y jóvenes que se encuentran en el SRPA</t>
  </si>
  <si>
    <t>Planta viabilizada</t>
  </si>
  <si>
    <t>Adaptar la estrategia pedagógica flexible de conformidad a la directriz del Ministerio de Educación Nacional</t>
  </si>
  <si>
    <t>Estrategia pedagógica definida.</t>
  </si>
  <si>
    <t>Focalizar de la población a atender que se encuentra en el SRPA</t>
  </si>
  <si>
    <t>Socializar la circular conjunta 016 de 2018 donde los EE no pueden negar el servicio educativo a los niños migrantes</t>
  </si>
  <si>
    <t>Acta de reunión</t>
  </si>
  <si>
    <t>Promover campañas de valoración y/o nivelación de los niños migrantes matriculados, orientar validación y convalidación de estudios.</t>
  </si>
  <si>
    <t>Niños nivelados</t>
  </si>
  <si>
    <t>Registro de matricula (PEP, NES o cedula de extranjería) e ingreso a programas de permanencia educativa (Transporte escolar de la frontera y PAE según resolución 1642)</t>
  </si>
  <si>
    <t>Niños registrados en SIMAT</t>
  </si>
  <si>
    <t>Informar a los rectores que al finlizar el calendario academico deben reportar ante el SIRE (Sistema de Reporte de extranjeros) ante migración colombia.</t>
  </si>
  <si>
    <t>Actas de reunión - circular</t>
  </si>
  <si>
    <t>Socialización de temàtica y procedimientos para el foro</t>
  </si>
  <si>
    <t xml:space="preserve">Documento orientador del foro socializado </t>
  </si>
  <si>
    <t xml:space="preserve">Identificación de experencias significativas </t>
  </si>
  <si>
    <t>Experiencias identificadas</t>
  </si>
  <si>
    <t>2022/08/09/</t>
  </si>
  <si>
    <t>Sistematización de la experiencias por parte de los EE.</t>
  </si>
  <si>
    <t>EE. con sistematizaciòn de experiencias</t>
  </si>
  <si>
    <t>selección de experiencias por parte del S.E.D.</t>
  </si>
  <si>
    <t>Experiencias seleccionadas</t>
  </si>
  <si>
    <t xml:space="preserve">Convocatoria a perticipantes enprendimiento e innovación </t>
  </si>
  <si>
    <t>Circular</t>
  </si>
  <si>
    <t>Organización de evento de formación en emprendimiento e innovación</t>
  </si>
  <si>
    <t>Registro de asistencia, actas, registro fotografico, documentos</t>
  </si>
  <si>
    <t>Desarrollo de evento  de emprendimiento e innovación</t>
  </si>
  <si>
    <t>Evaluación eventos  de emprendimiento e innovación</t>
  </si>
  <si>
    <t>Formato de evañuación diligenciado, informe</t>
  </si>
  <si>
    <t xml:space="preserve">diseño y planificación  de proyectos de apoyo  y/o Lineamientos de los programas para el año 2021 por parte del MEN </t>
  </si>
  <si>
    <t>documento de lineamientos y/o  proyectos de aliados.</t>
  </si>
  <si>
    <t>Listado de EE. Beneficiarios</t>
  </si>
  <si>
    <t xml:space="preserve">Implementación de propuestas de Formación y/o Desarrollo de acompañamiento situado a los EE. beneficiados </t>
  </si>
  <si>
    <t>Cantidad de eventos organizados y/o Informes de acompañamiento</t>
  </si>
  <si>
    <t>Informes de seguimiento</t>
  </si>
  <si>
    <t xml:space="preserve">Reportar EE al área de Inspección y vigilancia por indicios de irregularidades
</t>
  </si>
  <si>
    <t>Informe</t>
  </si>
  <si>
    <t>Proceso de sensibilización, invitación , orientación de ofertas y apoyo acon el MEN (convocatoria del MEN)</t>
  </si>
  <si>
    <t>publicidad y respuestas de acompañamiento por correos</t>
  </si>
  <si>
    <t>Apoyo al proceso y coonstruccion de terminos de referencias para selección de beneficiarios( Proyecto de especializacion con aliados)</t>
  </si>
  <si>
    <t>Formato Terminos de referencia para selección</t>
  </si>
  <si>
    <t>Focalización de beneficiarios</t>
  </si>
  <si>
    <t xml:space="preserve">lista de beneficiarios al inicio de la formación </t>
  </si>
  <si>
    <t>Acompañamiento y, seguimiento evaluación a proceso de implementación</t>
  </si>
  <si>
    <t>lista de beneficiarios al final del año</t>
  </si>
  <si>
    <t>Elaboración de lineamientos y documentos orientadores sobre registro y  retoalimentación  del PEI</t>
  </si>
  <si>
    <t>Circulares, Documentos</t>
  </si>
  <si>
    <t>Definición de las razones de focalización de los E.E.,  sujetos de verificación de Criterios del PEI y selección para su acompañamiento y re significación</t>
  </si>
  <si>
    <t>Listado de E.E. sujetos de verificación del PEI y acompañamiento para su re significación</t>
  </si>
  <si>
    <t>Estudio y verificación del cumplimiento de criterios del P.E.I . De los E.E. focalizados</t>
  </si>
  <si>
    <t>Formato  Diligenciado. (Instrumento D02.02.F01- Versión 4.  Verificar el cumplimiento de los Componentes del PEI) y concepto técnico.</t>
  </si>
  <si>
    <t>Acompañamiento , asesoría y seguimiento a los EE para los ajustes de su PEI.</t>
  </si>
  <si>
    <t xml:space="preserve">Acta  de Asistencia Técnica.   Acta de Evaluación de Asistencia Técnica.                          </t>
  </si>
  <si>
    <t>Elaboración de lineamientos y documentos orientadores sobre la implementación de normas técnicas curriculares en el PEI</t>
  </si>
  <si>
    <t>Circulares y Documentos</t>
  </si>
  <si>
    <t>Definición de las razones de focalización de los E.E.,  sujetos de la implementación de normas técnicas curriculares actualizadas en el del PEI y selección para su acompañamiento y mejora</t>
  </si>
  <si>
    <t>Listado de E.E. sujetos de verificación del PMI y PEI para su  acompañamiento y mejora</t>
  </si>
  <si>
    <t>Estudio del PMI  y verificación del cumplimiento de criterios del P.E.I . De los E.E. focalizados paa la implementaciòn de normas tècnicas currìculares actualizadas</t>
  </si>
  <si>
    <t>Formatos  Diligenciados. (Instrumento D02.02.F01- Versión 4.  Verificar el cumplimiento de los Componentes del PEI y Instrumento D02.03.F01. Versión 5. Elaboración del PMI y D02.03.F03. Versión 2. Seguimiento al PMI ) y concepto técnico.</t>
  </si>
  <si>
    <t xml:space="preserve">Acompañamiento , asesoría y seguimiento a los EE para los ajustes de  su currículo en el PEI </t>
  </si>
  <si>
    <t>Focalización de sedes educativas con proyectos de semilleros de investigación</t>
  </si>
  <si>
    <t>Identificar los semilleros de investigación en los E.E.</t>
  </si>
  <si>
    <t>Documento de control de semilleros.</t>
  </si>
  <si>
    <t>2022/22/03</t>
  </si>
  <si>
    <t>Acompañamiento a los Semilleros de Investigación.</t>
  </si>
  <si>
    <t>Actas, listados de asistencia.</t>
  </si>
  <si>
    <t>Seguimiento a los proyectos de investigación.</t>
  </si>
  <si>
    <t>Informe   de los proyectos de investigación.</t>
  </si>
  <si>
    <t>Prestación del servicio de conectividad a internet a las sedes educativas focalizadas en los 39 municipios no certificados del departamento  Norte de Santander</t>
  </si>
  <si>
    <t>Seguimiento a necesidades del servicio de conectividad  en las sedes beneficiadas</t>
  </si>
  <si>
    <t>Informe de indicadores de calidad de prestación del servicio</t>
  </si>
  <si>
    <t>2022/31/01</t>
  </si>
  <si>
    <t>Elaboración de  estudio especificaciones técnicas etapa precontractual adicional</t>
  </si>
  <si>
    <t>Documento estudio de conveniencia y viabilidad.</t>
  </si>
  <si>
    <t>Estadiísticas de Sedes educativas beneficiarias</t>
  </si>
  <si>
    <t xml:space="preserve">Diligenciamiento formato presentación propuesta contratación de conectividad
</t>
  </si>
  <si>
    <t>Documento formato propueta diligenciado</t>
  </si>
  <si>
    <t>Ejecución proyecto de conectividad a las  sedes educativas  focalizadas e instalación del servicio</t>
  </si>
  <si>
    <t>informe de sedes educativas con servicio de conectividad</t>
  </si>
  <si>
    <t>Seguimiento y supervisión del servicio de conectividad en las sedes beneficiadas</t>
  </si>
  <si>
    <t>Informe de seguimiento y control</t>
  </si>
  <si>
    <t>Proceso de sensibilización, invitación , orientación en la importancia de la conformación de las comunidades de aprendizajes</t>
  </si>
  <si>
    <t xml:space="preserve">Documentos, convocatorias, publicidad </t>
  </si>
  <si>
    <t>Gestión interistitucional para la implementación y fortalecimiento de las comunidades de aprendizajes</t>
  </si>
  <si>
    <t>Documentos, actas, registro de asistencia, acuerdos de voluntades</t>
  </si>
  <si>
    <t>Implementación y fortalecimiento de las comunidades de aprendizajes</t>
  </si>
  <si>
    <t xml:space="preserve">Seguimiento del proceso </t>
  </si>
  <si>
    <t>Diagnóstico de EE. Con avances en la implementación del Plan de Lectura y Escritura</t>
  </si>
  <si>
    <t>Documento diagnóstico</t>
  </si>
  <si>
    <t>Elaboración de orientaciones, a través de memorando para continuidad en la implmentación del plan nacional de lectura y escritura</t>
  </si>
  <si>
    <t>Memorando</t>
  </si>
  <si>
    <t>Invitación a procesos de formación a los docentes Proyecto Vive Tu Biblioteca y Leer es mi cuento</t>
  </si>
  <si>
    <t>Memorando,vía correo</t>
  </si>
  <si>
    <t xml:space="preserve">Caracterización de Docentes de Ingles del Departamento </t>
  </si>
  <si>
    <t>Documento de Caracterización</t>
  </si>
  <si>
    <t>Caracterización del Nivel de Ingles en los docentes del Departamento</t>
  </si>
  <si>
    <t xml:space="preserve">Documento </t>
  </si>
  <si>
    <t xml:space="preserve">Focalización de nuevos Establecimientos y docentes a formar </t>
  </si>
  <si>
    <t>Lista de docentes focalizados por E.E</t>
  </si>
  <si>
    <t>Docentes a Beneficiar</t>
  </si>
  <si>
    <t>Lista de Docentes a Beneficiar</t>
  </si>
  <si>
    <t>Coordinación Logistica para la realización de eventos de formación</t>
  </si>
  <si>
    <t xml:space="preserve"> Elaboración y emision de circulares,convocatorias,correos,  definicion de lugar del evento etc.</t>
  </si>
  <si>
    <t>Proceso de formación a docentes  líderes de semilleros de investigación.</t>
  </si>
  <si>
    <t>Talleres, reuniones, etc de formación</t>
  </si>
  <si>
    <t>Sistematización de evidencias de la realización eventos</t>
  </si>
  <si>
    <t>Listados de asistencia y/o documento informes del operador</t>
  </si>
  <si>
    <t>Seguimiento y evaluación del proceso de formación</t>
  </si>
  <si>
    <t>Elaboración  y aplicación de  instrumento de seguimiento, fotos, documentos resumen de operadores etc.</t>
  </si>
  <si>
    <t xml:space="preserve">Lineamientos de los programas para el año 2020 por parte del MEN </t>
  </si>
  <si>
    <t xml:space="preserve">Documento de lineamientos o circulares </t>
  </si>
  <si>
    <t>Listado de EE. beneficiarios</t>
  </si>
  <si>
    <t>Vinculación o asignación de docentes tutores o formadores para el desarrollo de los programas</t>
  </si>
  <si>
    <t>Listado de docentes tutores</t>
  </si>
  <si>
    <t>actas de coordinación y circulares orientadoras</t>
  </si>
  <si>
    <t xml:space="preserve">Desarrollo de acompañamiento situado a los EE. beneficiados </t>
  </si>
  <si>
    <t>Informes de acompañamiento</t>
  </si>
  <si>
    <t xml:space="preserve">Análisis  de resultados pruebas saber de los EE. </t>
  </si>
  <si>
    <t>Documento estudio de resultados</t>
  </si>
  <si>
    <t>01/02/202</t>
  </si>
  <si>
    <t>Focalización de establecimientos educativos  con más bajos resultados</t>
  </si>
  <si>
    <t>Listado de los EE. de más bajo resultados</t>
  </si>
  <si>
    <t>Elaboración de lineamientos para el desarrollo de programas y acciones de mejoramiento</t>
  </si>
  <si>
    <t>Circulares, documentos orientadores</t>
  </si>
  <si>
    <t xml:space="preserve">Elaboración de lineamientos para realización de la jornada día E. como estrategia de análisis de resultados. </t>
  </si>
  <si>
    <t>actas, informes de acompañamiento</t>
  </si>
  <si>
    <t>Elaboración plan de visita de acompañamiento a EE.  Con mas bajos resultados</t>
  </si>
  <si>
    <t>Formato D01.01.F01  Progamación de la Asistencia  Tecnica</t>
  </si>
  <si>
    <t>Ejecución de visitas de acomapañamiento a EE. Con mas bajos resultados</t>
  </si>
  <si>
    <t>Actas de visita de   acompañamiento ejecutadas</t>
  </si>
  <si>
    <t>Seguimiento al desarrollo de las acciones de mejoramiento</t>
  </si>
  <si>
    <t>actas de visitas.</t>
  </si>
  <si>
    <t>Elaboración de estudio técnico y etapa precontractual</t>
  </si>
  <si>
    <t>Documento estudio técnico</t>
  </si>
  <si>
    <t>Gestión del proyecto ante banco de proyectos para su viabilidad y registro</t>
  </si>
  <si>
    <t>Ficha de registro de viabilidad</t>
  </si>
  <si>
    <t>Formalización y legalización de contrato</t>
  </si>
  <si>
    <t>Contrato legalizado</t>
  </si>
  <si>
    <t>Ejecución de contrato puesta en marcha de la implementación</t>
  </si>
  <si>
    <t>Informes de ejecución</t>
  </si>
  <si>
    <t>Seguimiento proceso de implementación</t>
  </si>
  <si>
    <t>Verificación  de  los  SIEE formulados o ajustados  en plataforma ENJAMBRE.</t>
  </si>
  <si>
    <t>listado de control  SIEE  cargados en plataforma ENJAMBRE</t>
  </si>
  <si>
    <t>Definición de los requisitos de focalización de los E.E. oficiales y privados,  sujetos de verificación de Criterios de SIEE acompañamiento para su re-gnificación.</t>
  </si>
  <si>
    <t>Listado de E.E. oficiales y privados sujetos de verificación y acompañamiento para su resignificación</t>
  </si>
  <si>
    <t xml:space="preserve">Elaboración plan de visita de acompañamiento a EE. </t>
  </si>
  <si>
    <t xml:space="preserve">Estudio y verificación del cumplimiento de criterios del  SIEE De los E.E. </t>
  </si>
  <si>
    <t>Formato  Diligenciado. ( Instrumento D02.02.F06- VERSION 2.0  Verificar el cumplimiento de los SIEE.</t>
  </si>
  <si>
    <t>Entrega  del concepto  del SIEE  conceptuado los  E.E.</t>
  </si>
  <si>
    <t>listado  de E.E. con entregade conceptos del SIEE</t>
  </si>
  <si>
    <t xml:space="preserve">Ejecución de visitas de acomapañmiento a EE. </t>
  </si>
  <si>
    <t>seguimiento a los ajustes al SIEE</t>
  </si>
  <si>
    <t>Actas de visitas.</t>
  </si>
  <si>
    <t xml:space="preserve">Focalización de establecimientos educativos para el fortalecimiento de los comités de convivencia escolar </t>
  </si>
  <si>
    <t>Formato de focalización de los EE</t>
  </si>
  <si>
    <t>Plan de trabajo para orientar  el  porceso de fortalecimiento de los comites de convivencia escolar</t>
  </si>
  <si>
    <t>cronograma de actividades</t>
  </si>
  <si>
    <t>Documento orientador de convivencia escolar</t>
  </si>
  <si>
    <t>Documento</t>
  </si>
  <si>
    <t>Gestión interistitucional con las entidades que hacen parte del Comité departamental de convivencia escolar para articular acciones para el fortalecimiento de los comites de convivencia escolar</t>
  </si>
  <si>
    <t>Plan de acción del comité departamental de convivencia escolar , diplomados, talleres, capacitaciones  para  los miembros de los  comités de convivencia escolar</t>
  </si>
  <si>
    <t>Talleres, capacitaciones presenciales y virtuales a los miembros de los comites de convivencia escolar</t>
  </si>
  <si>
    <t>Listado de aistencia, actas, registros fotograficos</t>
  </si>
  <si>
    <t>Seguimiento y evaluación</t>
  </si>
  <si>
    <t xml:space="preserve">Focalización de las I.E no oficiales y Privadas  </t>
  </si>
  <si>
    <t xml:space="preserve">Listado </t>
  </si>
  <si>
    <t>Elaboracion de convocatoria para el proceso de capacitacion del SIUCE</t>
  </si>
  <si>
    <t xml:space="preserve">Talleres virtuales y/o presenciales para orientar a los EE para la implementación y el fortalecimiento de los SIUCE
</t>
  </si>
  <si>
    <t>Circulares, documentos orientadores, videos, etc</t>
  </si>
  <si>
    <t>Acompañamiento y seguimiento  la implementación y el fortalecimiento de los SIUCE</t>
  </si>
  <si>
    <t>Actas y listados de asistencia</t>
  </si>
  <si>
    <t>Focalización de EE  oficiales para la orientación en la implemetación  de los proyectos pedagógicos transversales</t>
  </si>
  <si>
    <t>Listados de EE focalizados</t>
  </si>
  <si>
    <t>Focalización de EE no oficiales que se encuentran en regimen controlados vigencia 2020  para la orientación en la  implemetación  de los proyectos pedagógicos transversales</t>
  </si>
  <si>
    <t>programación de aistencia técnica D01.01.F01</t>
  </si>
  <si>
    <t xml:space="preserve">formato diligenciado </t>
  </si>
  <si>
    <t xml:space="preserve">Documento orientador de los proyectos pedagógicos transversales </t>
  </si>
  <si>
    <t>Gestión insternistitucional</t>
  </si>
  <si>
    <t>Actas, listados y acuerdos</t>
  </si>
  <si>
    <t xml:space="preserve">Orientar a los EE para que su Plan de Estudios evidencie la incorporación de los proyectos pedagógicos  transversales en  el currículo
</t>
  </si>
  <si>
    <t>Acompañamiento y seguimiento a la implementaciòn de los proyectos pedagogicos transversales</t>
  </si>
  <si>
    <t xml:space="preserve">Documento orientador proceso de elección </t>
  </si>
  <si>
    <t>Circular, documento</t>
  </si>
  <si>
    <t>01//02/2022</t>
  </si>
  <si>
    <t>11//02/2022</t>
  </si>
  <si>
    <t>Actas y/o listados de asistencia  y registro fotografico de reuniones virtuales</t>
  </si>
  <si>
    <t>28//02/2022</t>
  </si>
  <si>
    <t>11//11/2022</t>
  </si>
  <si>
    <t>Convocatoria encuentro de personeros</t>
  </si>
  <si>
    <t>Correos electrónicos de invitación y pieza grafica</t>
  </si>
  <si>
    <t>Encuentro virtual de personeros</t>
  </si>
  <si>
    <t>Seguimiento proceso</t>
  </si>
  <si>
    <t>Focalización de EE  oficiales para la orientación y acompañamiento en escuelas de padres</t>
  </si>
  <si>
    <t>Orientar a los EE para en la implementación y fortalecimioento de las escuelas de padres</t>
  </si>
  <si>
    <t>Acompañamiento y seguimiento de las escuelas de padres en los EE</t>
  </si>
  <si>
    <t xml:space="preserve">Implementación de propuestas de Formación y/o Desarrollo de acompañamiento a los EE. beneficiados </t>
  </si>
  <si>
    <t>Focalización de EE  para  orientar en el fortalecimiento de los Consejos Directivos</t>
  </si>
  <si>
    <t>Relación de EE focalizados</t>
  </si>
  <si>
    <t xml:space="preserve">Elaboración del cronograma y agenda de  acompañamiento al Consejo Directivo   de  los establecimientos eduactivos </t>
  </si>
  <si>
    <t>Cronograma - agenda</t>
  </si>
  <si>
    <t>Requerimiento de documentos, actas del Consejo Directivo de los últimos años</t>
  </si>
  <si>
    <t>Concepto de los documentos y publicación en Enjambre</t>
  </si>
  <si>
    <t>Encuentro de capacitación , con los integrantes del Consejo Directivo de los E.E. En el marco de la Ley 115 de 1994 y Decreto 1075 de 2015.tablecimeitnos educativos.</t>
  </si>
  <si>
    <t xml:space="preserve">Actas y/o listados de asistencia , registro fotografico de reuniones y videos </t>
  </si>
  <si>
    <t>Revisión normativa  y teorías para la Construcción de documentos orientadores</t>
  </si>
  <si>
    <t>Documento orientador diseñado</t>
  </si>
  <si>
    <t>Divuilgación del documento orientador y convocatoria a E.E.</t>
  </si>
  <si>
    <t>Circulares</t>
  </si>
  <si>
    <t xml:space="preserve">Socialización documentos orientadores mediante tres talleres zonales </t>
  </si>
  <si>
    <t>Actas y documento ejecutivo</t>
  </si>
  <si>
    <t>Evaluación de la estrategia y diseño de informes ejecutivos</t>
  </si>
  <si>
    <t>Acta de evaluación y el Informe ejecutivo</t>
  </si>
  <si>
    <t>Socialización lineamientos del MEN  JORNADA UNICA</t>
  </si>
  <si>
    <t>Convocatoria y actas de reunión</t>
  </si>
  <si>
    <t>Gestión de recursos para apoyo a Establecimientos educativos con Jornada ünica</t>
  </si>
  <si>
    <t>Documento Orientador de necesidades</t>
  </si>
  <si>
    <t>Seguimiento y acompañamiento.</t>
  </si>
  <si>
    <t xml:space="preserve">Actas de acompañamiento y evaluación </t>
  </si>
  <si>
    <t>Focalización de establecimientos educativos beneficiarios de los programas incluidos los de Ecosistema de Educación Media Rural</t>
  </si>
  <si>
    <t>Listados de los EE</t>
  </si>
  <si>
    <t xml:space="preserve">Etapa de coordinación entidad territorial: SENA, IES y el  MEN para ejecución de los programas. </t>
  </si>
  <si>
    <t>Comunicaciónes orientadoras</t>
  </si>
  <si>
    <t>Proceso de formación a docentes de educación media rural-EMER- Implementación de propuestas de Formación</t>
  </si>
  <si>
    <t>Informes de acompañamiento -Capacitaciones</t>
  </si>
  <si>
    <t>Elaboración de criterios de focalizacion y listados de EE</t>
  </si>
  <si>
    <t>Listado de criterios y EE focalizados</t>
  </si>
  <si>
    <t>Plan de Acción de la asistencia técnica y acompañamiento</t>
  </si>
  <si>
    <t>Plan construido-cronograma</t>
  </si>
  <si>
    <t>Desarrollo de tres talleres zonales</t>
  </si>
  <si>
    <t>Actas de acompañamiento</t>
  </si>
  <si>
    <t>Evaluación y seguimiento y generar los informes ejecutivos</t>
  </si>
  <si>
    <t>Informes ejecutivos y actas de seguimiento</t>
  </si>
  <si>
    <t>Revisión normativa y teórica epistemológica para la construcción del documento orientador</t>
  </si>
  <si>
    <t>Documento orientador</t>
  </si>
  <si>
    <t>Elaboración de criterios de focalizacion y listado EE</t>
  </si>
  <si>
    <t>Listado de focalizados y los criterios</t>
  </si>
  <si>
    <t>Planificación y desarrollo de tres talleres zonales de divulgación</t>
  </si>
  <si>
    <t>Actas de acompañamiento y seguimiento</t>
  </si>
  <si>
    <t>Búsqueda de aliados estratégicos (SENA-IES-MEN)</t>
  </si>
  <si>
    <t>Cartas de invitación</t>
  </si>
  <si>
    <t>Divulgación documento orientador</t>
  </si>
  <si>
    <t>Listado de instituciones educativas focalizadas</t>
  </si>
  <si>
    <t>Adelantar talleres de acompañamiento zonales y evaluación</t>
  </si>
  <si>
    <t>Uso del aplicativo VIVE COLEGIOS RED VIRTUAL DE APOYO SOCIOEMOCIONAL</t>
  </si>
  <si>
    <t>Plataforma VIVE COLEGIOS</t>
  </si>
  <si>
    <t>Invitación a las Universidades y al MEN para el desarrollo de los procesos</t>
  </si>
  <si>
    <t>Cartas de invitación y apoyo</t>
  </si>
  <si>
    <t>20/19/2022</t>
  </si>
  <si>
    <t>Diseño del plan de acción y su desarrollo con las I.E. focalizadas</t>
  </si>
  <si>
    <t>Plan de trabajo</t>
  </si>
  <si>
    <t>Actas del desarrollo, asistencia.</t>
  </si>
  <si>
    <t>Evaluación, control y diseño de informe ejecutivo</t>
  </si>
  <si>
    <t>Informe ejecutivo y documento de evaluación</t>
  </si>
  <si>
    <t>Actas de acompañamiento y asistencia</t>
  </si>
  <si>
    <t xml:space="preserve">Informe ejecutivo y evaluación </t>
  </si>
  <si>
    <t>Calidad y fomento de la educación superior</t>
  </si>
  <si>
    <t>Apoyo a la población del nivel 1 y 2 del SISBEN para estudios de Educación Superior en Universidades oficiales del Norte de Santander</t>
  </si>
  <si>
    <t>Recopilar la información de posibles beneficiarios</t>
  </si>
  <si>
    <t>Listado de beneficiarios potenciales.</t>
  </si>
  <si>
    <t xml:space="preserve">Determinar presupuesto </t>
  </si>
  <si>
    <t>presupuesto</t>
  </si>
  <si>
    <t>Divulgación de admitidos</t>
  </si>
  <si>
    <t>Listado publicado de beneficiarios</t>
  </si>
  <si>
    <t>Poyección y firma de convenios</t>
  </si>
  <si>
    <t>Convenios firmados y legalizados</t>
  </si>
  <si>
    <t>Seguimiento y control a los convenios</t>
  </si>
  <si>
    <t>Informes de seguimiento y control</t>
  </si>
  <si>
    <t>Reunión de participación MESA DEPARTAMENTAL de educación superior.</t>
  </si>
  <si>
    <t>Seguimiento a compromisos.</t>
  </si>
  <si>
    <t>Cuadro de control seguimiento a compromisos.</t>
  </si>
  <si>
    <t>Estudio y diseño del campus universitario</t>
  </si>
  <si>
    <t>Estudio y diseño del campus universitario.</t>
  </si>
  <si>
    <t>Realización de diplomados en el marco de la estrategia</t>
  </si>
  <si>
    <t>Diplomado</t>
  </si>
  <si>
    <t>Reunión de sensibilización</t>
  </si>
  <si>
    <t>Caracterización de la población objeto</t>
  </si>
  <si>
    <t>Documento de caracterización</t>
  </si>
  <si>
    <t>Gestionar la apertura de programas certificados de las diferentes universidades de la región en los diferentes municipios del departamento.</t>
  </si>
  <si>
    <t>programas aperturados en los municipios donde no hay cobertura en educaciòn superior.</t>
  </si>
  <si>
    <t>formulación proyecto</t>
  </si>
  <si>
    <t>proyecto con codigo BPIN</t>
  </si>
  <si>
    <t>Asignación de los recursos</t>
  </si>
  <si>
    <t>Certificado de Disponibilidad Presupuestal.</t>
  </si>
  <si>
    <t>Seguimiento a procesos de investigación Gobernación colciencias Cohorte Catatumbo, UNAD.</t>
  </si>
  <si>
    <t>Acompañamiento por parte de la gobernación a las diferentes gestiones realizadas por las Universidades.</t>
  </si>
  <si>
    <t>Actas de Reunión</t>
  </si>
  <si>
    <t>Formulación documento diagnóstico estado de Acreditación de  calidad Universidades de Educación Superior</t>
  </si>
  <si>
    <t>Documento diagnóstico.</t>
  </si>
  <si>
    <t>Elaborar un documento de caracterización de los sistemas de información misionales.</t>
  </si>
  <si>
    <t>Socialización del documento de caracterización</t>
  </si>
  <si>
    <t>Presentar Dos (2) Informes de obsolescencia y faltantes y reasiganción de PC</t>
  </si>
  <si>
    <t>Informes de obsolencia y faltantes Formato L03.01.F04 Equipos de computo obsoletos</t>
  </si>
  <si>
    <t xml:space="preserve">Actualizar Hojas de Vida de equipos </t>
  </si>
  <si>
    <t>L03.01.F03  Hoja de vida de equipos</t>
  </si>
  <si>
    <t>Ejecutar mantenimientos preventivos y correctivos para los equipos de computo</t>
  </si>
  <si>
    <t>Formatos L02.02.F01 y Formato L02.02.F02</t>
  </si>
  <si>
    <t>Formular proyecto para la renovación del inventario de hardware y software.</t>
  </si>
  <si>
    <t>Proyecto formulado y aprobado</t>
  </si>
  <si>
    <t>Realizar seguimiento a la meta propuesta para está vigencia de la renovación de inventario de hardware y software.</t>
  </si>
  <si>
    <t>Seguimiento al proyecto durante la primera etapa</t>
  </si>
  <si>
    <t>Aplicación de auditorías al sistema de gestión de calidad de la secretaría de educación de   Norte de Santander</t>
  </si>
  <si>
    <t>Realizacion del programa de Auditorias internas para los procesos certificados y no certificados</t>
  </si>
  <si>
    <t>Programa de Auditorias internas diseñado.</t>
  </si>
  <si>
    <t>listas de chequeo de macroprocesos certificados</t>
  </si>
  <si>
    <t>Informes de Auditoría Interna</t>
  </si>
  <si>
    <t>Actualizar los documentos del S.G.C deacuerdo a las actividades que se estan desarrollando en los procesos y las versiones emitidas por el MEN y publicarlas.</t>
  </si>
  <si>
    <t xml:space="preserve">Apoyar actualizacion de matriz de riesgos de la SED </t>
  </si>
  <si>
    <t>Documentos del SGC actualizados  y publicados, cumpliendo con la norma ISO 9001 2015</t>
  </si>
  <si>
    <t>Actualizar manual de calidad a la norma ISO 9001 2015</t>
  </si>
  <si>
    <t>Segumiento a tablero de indicadores</t>
  </si>
  <si>
    <t>Tablero de indicadores consolidado</t>
  </si>
  <si>
    <t>Realizar reuniones del comité de calidad</t>
  </si>
  <si>
    <t>Actas de comité de calidad</t>
  </si>
  <si>
    <t>Realizar Informe de Revisión por la Dirección</t>
  </si>
  <si>
    <t>Informe de Revisión por la Dirección</t>
  </si>
  <si>
    <t>Acciones para la total Implementacíon de las tablas de retanción Documental</t>
  </si>
  <si>
    <t>Tablas de retencion Implementadas</t>
  </si>
  <si>
    <t>Adquisición de equipos de computo y software para el fortalecimiento de la infraestructura tecnológica que soporta los sistemas de información misionales de la secretaría de educación departame</t>
  </si>
  <si>
    <t>Fortalecimiento a la gestión mediante la contratación de recurso humano profesional y técnico para apoyo a las áreas de la Secretaría de Educación del departamento  Norte de Santander</t>
  </si>
  <si>
    <t>Ajuste prespuestales de los recursos del SGP</t>
  </si>
  <si>
    <t>Presupuesto ajustado</t>
  </si>
  <si>
    <t>Realizar el cronograma de nómina y envío a Soporte Lógico para parametrización</t>
  </si>
  <si>
    <t>Cronograma de nómina</t>
  </si>
  <si>
    <t>Ingreso de novedades teniendo en cuenta las fechas establecidas dentro del cronograma de nómina y generación mensual del pago de nómina.</t>
  </si>
  <si>
    <t>Novedades</t>
  </si>
  <si>
    <t>Realizar ajuste presupuestal de julio a diciembre de acuerdo al comportamiento de la nómina durante el 1er semestre.</t>
  </si>
  <si>
    <t>Revisión del PEI para 20 priorizados que se encuentran en regimén controlado.</t>
  </si>
  <si>
    <t>Revisar los Sistemas de Información de Evaluación institucional y tarifas de EE privados de EPBM</t>
  </si>
  <si>
    <t>Verificación de los actos administrativos mediante los cuales se otorga licencia de funcionamiento legalización, autorización de ciclos y programas.</t>
  </si>
  <si>
    <t>Verificar el reporte oportuno de estudiantes en el SIET</t>
  </si>
  <si>
    <t>Reportes del SIET.</t>
  </si>
  <si>
    <t>Elaboracion diagnóstico a partir de analisis de encuestas</t>
  </si>
  <si>
    <t xml:space="preserve">Plan de trabajo anual
</t>
  </si>
  <si>
    <t xml:space="preserve">Desarrollar Programa de Bienestar </t>
  </si>
  <si>
    <t>Talleres desarrollados, asistencia tecnica prestada.</t>
  </si>
  <si>
    <t xml:space="preserve">plan de trabajo anual
plan de capacitacion </t>
  </si>
  <si>
    <t>Desarrollar programa de formación y capacitación</t>
  </si>
  <si>
    <t>Administrativos beneficiados becas UNAD</t>
  </si>
  <si>
    <t>Revisión y atención a los riesgos laborales</t>
  </si>
  <si>
    <t>panorama de riesgos actualizado</t>
  </si>
  <si>
    <t xml:space="preserve">Meta Producto 
(I)tri-2022 
</t>
  </si>
  <si>
    <t xml:space="preserve">Salud Publica </t>
  </si>
  <si>
    <t>Servicio de promoción de la salud y prevención de riesgos asociados a condiciones no transmisibles</t>
  </si>
  <si>
    <t>Implementación del plan de intervenciones colectivas de Norte de Santander</t>
  </si>
  <si>
    <t>Realizar 5 socializaciones sobre la operatividad de las mesas temáticas del  Consejo Territorial de Salud Ambiental COTSA para tratar asuntos relacionados con el desarrollo del plan de acción del Consejo, de conformidad con los términos del Documento CONPES 3550 de 2008 y la ¨Política Integral de Salud Ambiental-PISA.</t>
  </si>
  <si>
    <t>Actas de reunion</t>
  </si>
  <si>
    <t>Conformar y operativizar en cinco ( 5) municipios espacios de gestión intersectorial</t>
  </si>
  <si>
    <t>Acto adminitrativo</t>
  </si>
  <si>
    <t>Desarrollar  en ocho (8) municipios  la Estrategia de viviendas saludables.</t>
  </si>
  <si>
    <t>Desarrollar  en ocho 8 municipios la Estrategia de Escuelas saludables.</t>
  </si>
  <si>
    <t>Implementar en los 39 municipios bajo jurisdicción sanitaria,  estrategias para facilitar que la comunidad participe en la gestión de la salud ambiental a nivel territorial.</t>
  </si>
  <si>
    <t>Fomentar en 9 municipios espacios intersectoriales para  la implementación de la  estrategia de movilidad saludable, segura y sostenible</t>
  </si>
  <si>
    <t>Promover en 9 municipios, la estrategia de Movilidad Saludable, Segura y Sostenible en instituciones educativas,  en su transformación como comunidades seguras</t>
  </si>
  <si>
    <t>Inspección, Vigilancia y Control</t>
  </si>
  <si>
    <t xml:space="preserve">Servicio de Inspección Vigilancia y Control de los factores de riesgo del ambiente que afectan la salud humana </t>
  </si>
  <si>
    <t>Formulación  de la inspección vigilancia y control de los determinantes sociales requeridos para el mejoramiento de la salud publica en   Norte de Santander</t>
  </si>
  <si>
    <t>Realizar trimestralmente  en los 39 municipios socialización de resultados de vigilancia de la calidad de agua a las autoridades municipales, empresas de servicios públicos y organizaciones civiles a través de espacios de gestión intersectorial y comunitaria en los municipios</t>
  </si>
  <si>
    <t>acta de socializacion</t>
  </si>
  <si>
    <t>Consolidar trimestralmente, los indicadores de la vigilancia de la calidad del agua y las infraestructuras sanitarias de suministro de agua potable, de  los 39 municipios.</t>
  </si>
  <si>
    <t>Realizar  trimestralmente el monitoreo Epidemiologico de EDA en el dpto y  socializar mapeo de municipios a riesgo para las intervenciones sanitarias.</t>
  </si>
  <si>
    <t>Desarrollar en 39  municipios,campañas sobre el manejo y uso del agua a nivel intradomicialiario y promover la estrategia del lavado de manos para la prevención de la EDA.</t>
  </si>
  <si>
    <t xml:space="preserve">Realizar mensualmente en los 39 municipios, la  vigilancia de calidad del agua establecidas en la resolución  1575 de 2007 en los 39 municipios categorías 4°, 5° y 6° </t>
  </si>
  <si>
    <t xml:space="preserve">Elaborar en 12 municipios  planes de trabajo correctivos con mapa de riesgo  para reducir riesgo sanitario en las fuentes hidricas </t>
  </si>
  <si>
    <t xml:space="preserve">Actualizar en 12 municipios categorías 4°, 5° y 6° el levantamiento de información  para mapas de riesgo de calidad de agua de los acueductos </t>
  </si>
  <si>
    <t>Acta de monitoreo</t>
  </si>
  <si>
    <t>Realizar la evaluación de  12  planes de emergencia en municipios con acueductos críticos en abastecimiento  de agua por efecto del cambio climático</t>
  </si>
  <si>
    <t>campañas realizadas</t>
  </si>
  <si>
    <t>Desarrollar en el 100% de los municipios acciones de información sobre la Tenencia responsable de animales domésticos y de compañía.</t>
  </si>
  <si>
    <t>acta</t>
  </si>
  <si>
    <t>Realizar un (1) seguimiento al municipio de Cúcuta para verificar acciones de Información sobre la Tenencia responsable de animales domésticos y de compañía.</t>
  </si>
  <si>
    <t>acta de seguimiento</t>
  </si>
  <si>
    <t>Realizar 39 jornadas de vacunación antirrábica canina y felina en la zona urbana  y rural de los municipios del departamento, de acuerdo a las orientaciones de la Res. 518 de 2015</t>
  </si>
  <si>
    <t>Realizar un (1) Seguimiento al cumplimiento de las coberturas de vacunación antirrábica canina en la zona urbana  y rural del municipio categoría I (Cúcuta).</t>
  </si>
  <si>
    <t xml:space="preserve">Realizar 9 jornadas de vacunación de sostenimiento y tenencia responsble de mascotas en los municipios fronterizos (El Carmen, Convención, Teorama, Tibú, Puerto Santander, Villa del Rosario, Ragonvalia, Herrán y Toledo) con población migrante que ingrese con mascotas al Departamento. </t>
  </si>
  <si>
    <t>Monitorear las 7 ESES que prestan servicio en los municipios receptores de población migrante en el manejo de agresiones ocasionadas por animales potencialmente transmisores de rabia y otras zoonosis.</t>
  </si>
  <si>
    <t>Realizar el 100% del control de foco de Rabia según ocurrencia, notificación al SIVIGILA y notificación ICA.</t>
  </si>
  <si>
    <t>Desarrollar 12 acciones de monitoreo a las ESES del Departamento, para verificar la adherencia a guías y protocolos de atención de los eventos de interés en salud pública de zoonosis.</t>
  </si>
  <si>
    <t>Realizar 4 Monitoreos a la Observación y evaluación de los animales agresores y potencialmente transmisores de rabia según notificación del SIVIGILA, que desarrollan los técnicos del área de la salud.</t>
  </si>
  <si>
    <t>Participar en mínimo 1 socialización de lineamientos  que brinde el Ministerio  de salud y protección o el Instituto Nacional de Salud  al grupo funcional de zoonosis del Departamento.</t>
  </si>
  <si>
    <t>Elaborar en los  39 municipios censos y  Diagnósticos en salud ambiental.</t>
  </si>
  <si>
    <t xml:space="preserve">diagnosticos </t>
  </si>
  <si>
    <t>Realizar mensualmente  en los 39 municipios categorías 4°, 5° y 6°   la vigilancia  de los eventos de interés en salud  ambiental,según demanda.</t>
  </si>
  <si>
    <t>Actas e reunion</t>
  </si>
  <si>
    <t xml:space="preserve">Socializar trimestralmente diagnósticos de  problemáticas sanitarias en espacios de gestión  intersectorial. </t>
  </si>
  <si>
    <t>Fomentar la implementación en 3 municipios criticos, el  protocolo  para la vigilancia sanitaria y Ambiental de los efectos en salud relacionados con la contaminación del aire</t>
  </si>
  <si>
    <t>Realizar en 3 municipios críticos, el Inventario de fuentes de contaminantes del aire producto de las actividades de IVC</t>
  </si>
  <si>
    <t>Elaborar en   10 municipios, el   plan de acción para la Gestión Integral de Sustancias Químicas.</t>
  </si>
  <si>
    <t>Hacer seguimiento en 10 municipios a los planes de emergencia por sustancias químicas de los establecimientos.</t>
  </si>
  <si>
    <t>Realizar en 10 Municipios levantamiento de información para caracterización de sustancias químicas peligrosas</t>
  </si>
  <si>
    <t xml:space="preserve">Realizar semestralmente en los 39 municipios categorías 4, 5 y 6 acciones de IVC sanitario de la gestión integral de los residuos peligrosos de los generadores </t>
  </si>
  <si>
    <t>Realizar seguimiento trimestral al plan de Gestión Integral de residuos peligrosos institucional PGIRH</t>
  </si>
  <si>
    <t>Realizar trimestralmente en los 39 municipios categorías 4, 5 y 6 acciones de IVC sanitario   en los establecimientos especiales (Alto riesgo).</t>
  </si>
  <si>
    <t>Realizar trimestralmente en los 39 municipios categorías 4, 5 y 6 acciones de IVC sanitario   en establecimientos de interés sanitario de bajo riesgo</t>
  </si>
  <si>
    <t>Realizar en 11 municipios el mapa de riesgos por determinantes sanitarios.</t>
  </si>
  <si>
    <t>Elaborar semestralmente el análisis situacional de la problemática sanitaria a nivel territorial</t>
  </si>
  <si>
    <t>Realizar dos capacitaciones al talento humano responsable de las acciones de IVC sanitario en marco normativo, procesos y procedimientos</t>
  </si>
  <si>
    <t>Socializar con las administraciones municipales la normatividad sanitaria para promover mecanismos de participación para la gestión de la seguridad sanitaria</t>
  </si>
  <si>
    <t>Mantener semestralmente actualizado el censo de los objetos de IVC de interés para salud ambiental en los 39 municipios categorías 4, 5 y 6</t>
  </si>
  <si>
    <t xml:space="preserve">Realizar en los 2 municipios de pasos fronterizos, IVC sanitario en establecimientos de alto riesgo sanitario. </t>
  </si>
  <si>
    <t xml:space="preserve">Realizar inspecciones sanitarias de albergues/hogares de paso y/o zonas de asentamiento de población migrante, </t>
  </si>
  <si>
    <t>Desarrollar acciones de Promoción y Prevención sanitaria en los dos pasos fronterizos, albergues/hogares de paso y/o zonas de asentamiento de población migrante, en el marco de la estrategia de entornos saludables.</t>
  </si>
  <si>
    <t>Realizar la vigilancia epidemiológica, monitoreo de eventos y seguimiento de casos de los eventos de interés en salud pública relacionados con salud ambiental, en población migrante, en los 2 municipios de pasos fronterizos,</t>
  </si>
  <si>
    <t>Gestionar intervenciones para la solución de problemáticas sanitarias en los dos pasos fronterizos y Sitios de concentración de población migrante.</t>
  </si>
  <si>
    <t>Realizar diagnósticos sanitarios en los dos pasos fronterizos y en sitios de concentración de población migrante.</t>
  </si>
  <si>
    <t>Vigilar   el suministro y la calidad del agua en albergues/hogares en los dos pasos fronterizos y/o zonas de asentamiento de población migrante.</t>
  </si>
  <si>
    <t>Vigilar mensualmente la calidad del agua  en los dos pasos fronterizos de Villa del Rosario y de Puerto Santander.</t>
  </si>
  <si>
    <t>Servicio de gestión territorial para atención en salud -pandemias- a población afectada por emergencias o desastres</t>
  </si>
  <si>
    <t>Desarrollo  y promoción de gestión del riesgo que impacten positivamente los determinantes sociales de la salud publica en los municipios de    Norte de Santander</t>
  </si>
  <si>
    <t>Elaborar dos (2) propuestas de estrategia de informacion para el fomento de practicas de autocuidado y estilos de vida saludable en todos los cursos de vida de los 10 municipios priorizados en la concurrencia 2021</t>
  </si>
  <si>
    <t xml:space="preserve">Fomentar practicas de autocuidado, estilos de vida saludable y control de la salud mediante una (1) estrategia de informacion en salud en todos los cursos de vida de la poblacion con riesgo cardiovascular-metabolico e insuficiencia renal cronica en el entorno comunitario, para la  promocion de la salud y gestion del riesgo de las ENT en 6 municipios (Pamplona, Pamplonita, chitaga, Cacota, Silos, Mutiscua) del departamento con mayor prevalencia, que permita verificar resultados en salud. </t>
  </si>
  <si>
    <t>Realizar dos (2) Monitoreos a las acciones contratadas en la adopcion de practicas de autocuidado, estilos de vida saludable y control de la salud para la promocion de la salud y gestion del riesgo de las ENT de los 6 municipios (Pamplona, Pamplonita, chitaga, Cacota, Silos, Mutiscua) priorizados del departamento.</t>
  </si>
  <si>
    <t xml:space="preserve">Realizar una (1) evaluacion de resultados alcanzados en la adopcion de practicas de autocuidado, estilos de vida saludable y control de salud en la poblacion de riesgo de los 6 (Pamplona, Pamplonita, chitaga, Cacota, Silos, Mutiscua) municipios priorizados del departamento. </t>
  </si>
  <si>
    <t xml:space="preserve">Fomentar practicas de autocuidado y estilos de vida saludable mediante una (1) estrategia de informacion en salud en el curso de vida  vejez en el entorno comunitario, para la  promocion de la salud y gestion del riesgo de las ENT y SBVA en 4 municipios (Puerto Santander, Labateca, Sardinata, Durania) del departamento, mediante una estrategia  que genere resultados en salud verficables. </t>
  </si>
  <si>
    <t>Realizar dos (2) Monitoreos a las acciones contratadas en la adopcion de practicas de autocuidado y estilos de vida saludable para la promocion de la salud y deteccion temprana de las ENT y SBVA de los 4 municipios (Puerto Santander, Labateca, Sardinata, Durania) priorizados del departamento.</t>
  </si>
  <si>
    <t>Realizar una (1) evaluacion de resultados alcanzados en la adopcion de practicas de autocuidado y estilos de vida saludable para la promocion de la salud y deteccion temprana de las ENT y SBVA de los 4 (Puerto Santander, Labateca, Sardinata, Durania) municipios priorizados del departamento.</t>
  </si>
  <si>
    <t xml:space="preserve">Realizar una (1) estrategia de informacion sobre la importancia de las practicas de autocuidado para la prevencion de las ENT y SBVA en el marco de la pandemia covid19, incluyendo poblacion migrante, en los municipios del departamento, mediante medios de informacion masivos y digitales para todos los cursos de vida del entorno comunitario. </t>
  </si>
  <si>
    <t xml:space="preserve">Realiza un (1) seguimiento a la estrategia de informacion sobre la importancia de las practicas de autocuidado para la prevencion de las ENT y SBVA en el marco de la pandemia covid19, incluyendo poblacion migrante en los municipios del departamento, mediante medios de informacion masivos y digitales para todos los cursos de vida del entorno comunitario. </t>
  </si>
  <si>
    <t>Realizar cuatro (4) Seguimientos al desarrollo del plan de trabajo de los municipiosde Cucuta, Pamplona, El Zulia, Gramalote y Lourdes para la estrategia CERS</t>
  </si>
  <si>
    <t>Realizar una (1) Evaluacion del cumplimiento del plan de trabajo en la etapa de implementacion de la estrategia CERS de los municipios de Cucuta, Pamplona, El Zulia, Gramalote y Lourdes.</t>
  </si>
  <si>
    <t>Realizar una (1) acompañamiento en el seminario virtual en la estrategia CERS para el componente de modos, condiciones  y estilos de vida saludable en los 40 municipios.</t>
  </si>
  <si>
    <t xml:space="preserve">Realizar dos (2) socializacion y/o alistamiento de la estrategia ciudades, entornos y ruralidades saludables (CERS) a los 35  municipios restantes del departamento </t>
  </si>
  <si>
    <t>Realizar una (1) socializacion a los 40 municipios de las estrategias de modos, condiciones y estilos de vida saludables para el fomento de practicas de autocuidado para la prevencion de las ENT y SBVA.</t>
  </si>
  <si>
    <t>Realizar una (1) socializacion a los 40 municipios de las estrategias de la salud auditiva, visual y comunicativa"somos todos oidos", "amor por el silencio", "audicion segura" y "veo bien aprendio bien"</t>
  </si>
  <si>
    <t>Realizar un (1) seguimiento a los 40 municipios de las estrategias de la salud auditiva, visual y comunicativa"somos todos oidos", "amor por el silencio", "audicion segura" y "veo bien aprendio bien"</t>
  </si>
  <si>
    <t>Realizar una (1) evaluacion a los 40 municipios de las estrategias de la salud auditiva, visual y comunicativa"somos todos oidos", "amor por el silencio", "audicion segura" y "veo bien aprendio bien"</t>
  </si>
  <si>
    <t>Realizar tres (3) monitoreos a las acciones de gestion de la salud publica y PIC  de los 40 municipios.</t>
  </si>
  <si>
    <t xml:space="preserve">Realizar cuarenta (40) evaluaciónes a los municipios del departamento en la ejecución del Plan de Acción en salud 2020 de la Dimension vida saludable y condiciones no transmisibles </t>
  </si>
  <si>
    <t xml:space="preserve">Realizar una (1) asistencia tecnica a los lideres comunitarios de los municipios departamento Norte de Santander en articulacion con el area de participacion social del Instituto Departamental de Salud. </t>
  </si>
  <si>
    <t>Realizar un (1) fortalecimiento al talento humano en practicas de autocuidado al responsable de los Centros DIA-VIDA y Centros de bienestar en los municipios del departamento</t>
  </si>
  <si>
    <t>Realizar un (1) seguimiento a la implementación de las Prácticas de Autocuidado en los Centros DIA/VIDA y Centros de bienestar en los municipios del departamento</t>
  </si>
  <si>
    <t xml:space="preserve">Realizar dos (2) articulaciones con  la dimencion Transversal gestion diferencial de poblaciones vulnerables en el componente de niños, niñas y adolescentes para seguimiento al cancer de menores de 18 años </t>
  </si>
  <si>
    <t>Realizar dos  (2) Acompañamientos en la mesa Técnica de Envejecimiento y vejez Adulto Mayor, liderado por la Secretaría de Desarrollo Social del Departamento.</t>
  </si>
  <si>
    <t>Articular dos (2) mesas de trabajo con Salud ambiental del IDS para realizar seguimiento al cumplimiento de la estrategia ambiente 100% Libres de Humo de Tabaco y sus derivados en  los establecimientos publicos y privados (COTSA)</t>
  </si>
  <si>
    <t>Articular dos (2) mesas de trabajo con la dimension de convivencia social y salud mental en la tematica de cesacion de tabaco, alcohol y jovenes infractores de la ley (SARPA).</t>
  </si>
  <si>
    <t>Realizar una (1) articulacion con el componente de adulto mayor de la dimencion Transversal de poblaciones vulnerables para apoyar las acciones pertinentes al adulto mayor.</t>
  </si>
  <si>
    <t xml:space="preserve">Realizar doce (12) participaciones en el COVE departamental </t>
  </si>
  <si>
    <t>Realizar cuatro (4)  Seguimientos al cumplimiento de la articulacion de acciones en los municipios a fin de garantizar las actividades  de promocion (abogacia, comunicación y  movilización social de las fechas representativas de los eventos de interes en salud publica de las ENT y SBVA.</t>
  </si>
  <si>
    <t>Realizar una (1) asistencia tecnica a 40 municipios en la implementacion de las RIAS para la deteccion temprana, proteccion especifica y educacion en salud de las ENT y SBVA (Enfermedades cardiovascular-metabolicas, Enfermedad renal cronica, Cancer, Enfermedades Huerfanas, Enfermedad pulmonar obstructica cronica, Salud oral, visual y auditiva)</t>
  </si>
  <si>
    <t>Realizar tres (3) acompañamiento al seguimiento en los municipios frente a la implementacion de las RIAS por parte de las IPS-EAPB.</t>
  </si>
  <si>
    <t>Realizar una (1) evaluacion del proceso de seguimiento desarrollado por los 40 municipios para a implementacion de las RIAS.</t>
  </si>
  <si>
    <t>Realizar una (1) asistencia tecnicas a las ESES para la implementacion de las RIAS deteccion temprana, proteccion especifica y educacion en salud de las ENT y SBVA (Enfermedades cardiovascular-metabolicas, Enfermedad renal cronica, Cancer, Enfermedades Huerfanas, Enfermedad pulmonar obstructica cronica, Salud oral, visual y auditiva)</t>
  </si>
  <si>
    <t xml:space="preserve">Realizar tres (3) acompañamiento al seguimiento en los municipios frente a la implementacion de las RIAS para la deteccion temprana, proteccion especifica y educacion en salud de las ENT y SBVA </t>
  </si>
  <si>
    <t xml:space="preserve">Realizar una (1) evaluacion a las ESES del estado de implentacion de las RIAS para la deteccion temprana, proteccion especifica y educacion en salud de las ENT y SBVA </t>
  </si>
  <si>
    <t>Realizar tres (3) Fortalecimientos del talento humano a Profesionales del SSO de las ESES  del departamento.</t>
  </si>
  <si>
    <t>Realizar tres (3) seguimiento a las jornadas "Soy generacion mas sonriente" en las  ESES  del departamento.</t>
  </si>
  <si>
    <t>Realizar cuatro (4) seguimiento al reporte de la matriz COP de las ESES del departamento</t>
  </si>
  <si>
    <t>Realizar una (1) Asistencia tecnica a EAPB en la implementacion de las RIAS para la deteccion temprana, proteccion especifica y educacion en salud de las ENT y SBVA (Enfermedades cardiovascular-metabolicas, Enfermedad renal cronica, Cancer, Enfermedades Huerfanas, Enfermedad pulmonar obstructica cronica, Salud oral, visual y auditiva)</t>
  </si>
  <si>
    <t xml:space="preserve">Realizar tres (3) monitoreo a la implementacion a las EAPB de las RIAS para la deteccion temprana, proteccion especifica y educacion en salud de las ENT y SBVA </t>
  </si>
  <si>
    <t xml:space="preserve">Realizar tres (3) evaluacion a las EAPB del estado de implentacion de las RIAS para la deteccion temprana, proteccion especifica y educacion en salud de las ENT y SBVA </t>
  </si>
  <si>
    <t xml:space="preserve">Realizar dos (2) mesas de trabajo Cancer con el equipo para la Atención integral y oportuna de los casos de Cáncer. </t>
  </si>
  <si>
    <t>Desarrollar  cuatro (4) sesiones del Consejo Departamental de Salud Mental según alcances establecidos en  la Ordenanza 027 Departamental sobre política pública Departamental de salud mental</t>
  </si>
  <si>
    <t>Realizar una(1) evaluacion para determinar el grado de cumplimiento del Plan de acción del Consejo Departamental de salud mental Vigencia 2021</t>
  </si>
  <si>
    <t>Generar un (1)  plan de acción 2022 del Consejo Departamental de Salud Mental, movilizado desde el rol de  secretaria tecnica que ejerce el I.D.S. en esta instancia.</t>
  </si>
  <si>
    <t>Generar un (1)  informe tecnico que determine el avance y el cumplimiento del Plan de acción del Consejo Departamental de salud mental Vigencia 2022</t>
  </si>
  <si>
    <t>Desarrollar un (1) Taller Departamental sobre el paso a paso metodologico de la  política pública Departamental de salud mental que incluya ruta de trabajo para promover la replica del proceso a nivel Municipal</t>
  </si>
  <si>
    <t>Acompañar tecnicamente el desarrollo de  (30) talleres proceso de adopcion y adaptacion de  la política pública departamental de salud mental, gestionando acompañamiento de planeacion institucional y Departamental.</t>
  </si>
  <si>
    <t xml:space="preserve">Diseñar una (1) cartilla técnico-resumen de la experiencia Municipal sobre la adopcion y adapatacion de la  Política Pública departamental de salud mental </t>
  </si>
  <si>
    <t>Concretar con treinta (30) Municipios priorizados la generacion de un documento diagnóstico de nivel Municipal dentro de la ruta metodologica dentro del proceso de adaptación y adopción de la Política Pública de salud mental Departamental</t>
  </si>
  <si>
    <t xml:space="preserve">Aplicar en los cuarenta (40) Municipios mediante un Formato estandarizado para determinar el grado de avance e implementacion de la estrategia Rehabilitacion Basada en Comunidad.
</t>
  </si>
  <si>
    <t>Actualizar un(1)  formato de reconocimiento municipal de la dimensión de convivencia social y salud mental que incluya variables relacionadas con los ejes estratégicos de la política pública departamental de salud mental, migrantes y victimas de conflicto que permita determinar las condiciones de la situación local en salud mental.</t>
  </si>
  <si>
    <t>Aplicar en cuarenta(40) Municipios un formato de reconocimiento municipal de la dimensión de convivencia social y salud mental, que incluya variables relacionadas con la información atención al menor infractor de la ley, víctimas de conflicto y migrantes que permita determinar las condiciones locales frente a la salud mental.</t>
  </si>
  <si>
    <t>Generar doce (12) propuestas de protocolos para eventos Departamentales de salud mental en SIVIGILA (alcoholismo, ansiedad, depresión, consumo de otras sustancias psicoactivas, consumo SPA bazuco, consumo SPA cocaína, consumo SPA heroína, consumo SPA marihuana, , psicosis, síndrome convulsivo/epilepsia, trastorno afectivo bipolar, trastornos alimentarios) con la oficina de Vigilancia en salud publica del IDS</t>
  </si>
  <si>
    <t>Proponer doce (12) fichas epidemiologicas de datos complementarios para los  eventos Departamentales de salud mental ajustada a criterios desde Vigilancia en Salud Publica</t>
  </si>
  <si>
    <t>Generar una (1) circular tecnica con los lineamientos de los eventos departamentales de salud mental, a nivel Municipal, mediante trabajo articulado con la oficina de  Vigilancia en Salud Publica</t>
  </si>
  <si>
    <t xml:space="preserve">Realizar Un(1) informe tecnico consolidado de eventos de salud mental que abarque años de reporte 2021 y 2022, referenciandose del formato establecido para tal fin desde la dimension. </t>
  </si>
  <si>
    <t xml:space="preserve">Desarrollar Cuarenta (40) evaluaciones sobre el cumplimiento de planes de acción de salud mental de los Municipios de la vigencia 2021, según los formatos definidos para tal fin. </t>
  </si>
  <si>
    <t xml:space="preserve">Desarrollar ochenta (80)  informes de monitoreos de los planes de acción de salud mental de los Municipios de la vigencia, según los formatos definidos para tal fin. </t>
  </si>
  <si>
    <t>Generar un(1)  documento guía de plan de medios y conmemoraciones de salud mental para organizar la difusión de lineamientos técnicos y metodológicos para el desarrollo de las Conmemoraciones y Celebraciones de salud mental, con énfasis en los aportes para prevenir de la violencia intrafamiliar.</t>
  </si>
  <si>
    <t>Generar cuatro (4) planes de trabajo de conmemoraciones, detallados asi:  dia de la familia,  día de la felicidad, dia mundial de la prevencion del suicidio y dia de la salud mental, gestionando apoyo de los integrantes del Consejo Departamental de Salud Mental de Norte de Santander.</t>
  </si>
  <si>
    <t>Generar dos (1) infomes tecnicos Departamentales sobre las fechas conmemorativas de la dimensión de Convivencia Social y Salud Mental, con enfasis en prevencion de violencia intrafamiliar,  que abarque presentacion de gestion de nivel Institucional Departamental asi como la relatoria de gestion del nivel Municipal de las vigencias 2021 y 2022</t>
  </si>
  <si>
    <t>Desarrollar tres(3) submesas de salud mental con organizaciones cooperantes en territorio relacionados con la atencion al migrante con el apoyo de la oficina de planeacion Institucional.</t>
  </si>
  <si>
    <t>Generacion de cuatro (4) informes sobre los  llineamientos y los productos diseñados y/o adaptados y/o ajustados por la dimensión de Convivencia Social y Salud Mental  respecto  al evento Covid19, que incluya un capitulo especifico de reporte de abordaje, gestion y resultados frente a la circular 26 de 2020 del MSPS</t>
  </si>
  <si>
    <t xml:space="preserve">Actualizar una (1)  ficha de caracterización en EPS de salud mental, donde se incluya información sobre situación en la atención que incluya variables relacionadas con atención al menor infractor de la ley, víctimas de conflicto y migrantes junto con la proyección de porcentaje de la implementación de la ruta de atención para atención a pacientes con problemas y trastornos asociados al consumo de sustancias psicoactivas, insumo para posterior visita de seguimiento a las EPS priorizadas en la vigencia. </t>
  </si>
  <si>
    <t>Aplicar en ocho (8) EPS la ficha de caracterización de salud mental ( incluye revisión de la atención a migrantes, Atención a menores infractores de la Ley y eventos de salud mental) que detalle los compromisos para que ajusten condiciones para la mejora en la atención Integral en Salud Mental</t>
  </si>
  <si>
    <t>Generar un (1) informe técnico para determinar el grado de cumplimiento  de las EPS contributivas y/o subsidiadas presentes en el territorio, las cuales hayan sido objeto de asistencia tecnica en vigencia 2021, de los compromisos frente a la salud mental.</t>
  </si>
  <si>
    <t>Actualizar  un(1)  formato para realizar asistencia técnica y de seguimiento para  determinar el grado de implementación de la ruta de atención para atención a pacientes con problemas y trastornos asociados al consumo de sustancias psicoactivas en EAPB e instituciones prestadoras de servicios de salud.</t>
  </si>
  <si>
    <t>Desarrollar  ocho (8 )asistencias técnicas distribuidas entre las EAPB presentes en el territorio, con el fin de promover la implementación de la ruta de atención para atención a pacientes con problemas y trastornos asociados al consumo de sustancias psicoactivas, empleando el formato disponible por la dimensión de convivencia social y salud mental para tal fin.</t>
  </si>
  <si>
    <t>Desarrollar ocho (8) visitas de seguimiento a las EAPB que se les realizo asistencia técnica, para verificar la implementación de la ruta de atención para atención a pacientes con problemas y trastornos asociados al consumo de sustancias psicoactivas, empleando el formato disponible por la dimensión de convivencia social y salud mental para tal fin.</t>
  </si>
  <si>
    <t>Ejecutar un (1) Plan de Acción RIAS y Plan de Asistencia Técnica RIAS relacionados con el proceso de implementacion de la Res.3280/2018, o sus formatos equivalentes.</t>
  </si>
  <si>
    <t>Realizar la actualización y difusion  de cinco (5) rutas Departamentales para los eventos de salud mental como  intento de suicidio, violencia intrafamiliar, consumo de sustancias psicoactivas,  acoso escolar y de salud mental , en trabajo colaborativo con Entidades  relacionadas con los eventos desde el Consejo Departamental de Salud Mental y del comite departamental de prevencion y reduccion del consumo de sustancias psicoactivas ( ICBF, SED, ESE HMRS)</t>
  </si>
  <si>
    <t>Consolidar dos (2) Formatos de reporte  ST008 a SUPERSALUD , sobre el informe de inspección, vigilancia y control sobre atención de usuarios afectados por problemas y trastornos asociados al consumo de sustancias psicoactivas. Reportando lo de la Vigencia 2021 y 2022</t>
  </si>
  <si>
    <t>Desarrollar cuatro (4) seguimientos a las IPS con oferta de servicios en salud mental y/o de atención al consumo de SPA registradas en el REPS ( ESE Hospital Mental Rudesindo Soto, Centro Neuropsiquiátrico de Ocaña, ESE Hospital Universitario Erasmo Meoz y ESE Emiro Quintero Cañizares ), sobre la implementación de la ruta de atención a pacientes con problemas y trastornos asociados al consumo de sustancias psicoactivas, que incluya la revisión de la atención a los migrantes y a menores infractores de la Ley si se ha presentado atención a estas poblaciones.</t>
  </si>
  <si>
    <t>Desarrollar cuatro (4) acciones de inspección y vigilancia de los servicios de salud mental en las IPS con oferta de servicios en salud mental y/o de atención al consumo de SPA registradas en el REPS ( ESE HMRS,  IPS San Luis Gonzaga, ESE HUEM y ESE EMIRO CAÑIZARES ), para lograr determinar el grado de implementación de la ruta de atención para atención a pacientes con problemas y trastornos asociados al consumo de sustancias psicoactivas, que incluya la revisión de la atención a los migrantes y atención a menores infractores de la Ley si se han presentado atención a estas poblaciones</t>
  </si>
  <si>
    <t>Realizar dieciséis (16) mesas de trabajo en los Municipios priorizados donde participen las ESE Publicas, EPS, IPS Registradas en el REPS y demás E.A.P.B. presentes en cada territorio local para socializar la ruta de atención integral de consumo de sustancias psicoactivas y la ruta departamental de salud mental  y analizar los eventos de salud mental presentes en cada Municipio, generando compromisos que permitan mejorar las condiciones para la Atención Integral en Salud Mental. Se gestionara apoyo de las secretarias de salud, Dirección Local de Salud y Coordinaciones de Salud Pública según corresponda.</t>
  </si>
  <si>
    <t>Desarrollar  un(1) taller para el desarrollo de capacidades sobre la utilización de los tamizajes que abarque orientaciones sobre el contenido, finalidad y uso de tamizajes AUDITT, ASSIT, SRQ y RQC , instrumentos descritos en la Resolución 3280/2018 como los de primera aplicabilidad en relación a salud mental dirigido a prestadores de servicios de salud y relacionados.</t>
  </si>
  <si>
    <t>Actualizar un(1) formato de seguimiento de APS en IPS para lograr el seguimiento a la implementación de la Atención Primaria en Salud Mental a nivel institucional, que incluya variables relacionadas con la información sobre COVID19,  migrantes y víctimas del conflicto que se hayan presentado en la IPS</t>
  </si>
  <si>
    <t xml:space="preserve">Aplicar a  Cuarenta (40)  prestadores de servicios de salud habilitados de servicios primarios, el formato de seguimiento de APS en IPS para determinar el nivel de la implementación de la Atención Primaria en Salud Mental a nivel institucional, que incluya variables relacionadas con la información sobre COVID19, atencion a  migrantes y víctimas del conflicto. </t>
  </si>
  <si>
    <t>Concretar con quince(15) Municipios priorizados pla inclusion en sus planes locales para la prevención y respuesta integral  de las diferentes formas de violencias, las acciones y/o actividades  para la prevencion y abordaje de violencia intrafamiliar.</t>
  </si>
  <si>
    <t>Participar en Diez (10) COVES Departamentales convocados por Vigilancia en Salud Publica, para presentar en uno de ellos presentando la situación de los eventos de salud mental ( Alcoholismo, Ansiedad, Depresión, Consumo de Sustancias Psicoactivas, Psicosis, Síndrome Convulsivo/Epilepsia, Suicidio, Trastorno Afectivo Bipolar, Trastorno de la Alimentario -Bulimia- Anorexia-, Consumo de Sustancias Psicoactivas Inyectadas, Intento de Suicidio, Intoxicaciones del evento Vigilancia en Salud Pública de las Violencias en lo de violencia intrafamiliar) y en los demas comites lograr reconocer la situación de eventos de interés en salud pública de otras dimensiones como vectores, condiciones transmisibles, ambiente y ámbito laboral, zoonosis, Salud sexual y reproductiva, no transmisibles, nutrición, CRUE y laboratorio salud pública.</t>
  </si>
  <si>
    <t>Participar en tres (3) sesiones del Comité Departamental de Convivencia liderado por la Secretaria de Educacion Departamental y ejecutar los compromisos que deba asumir la dimension de convivencia social y salud mental</t>
  </si>
  <si>
    <t>Generar un (1) informe técnico para determinar el  avance y cumplimiento de las actividades postuladas por la dimensión de convivencia social y salud mental y otras dimensiones que deban aportar a este documento, dentro del plan de acción del Comité Departamental de Convivencia liderado por la Secretaria de Educacion Departamental.</t>
  </si>
  <si>
    <t>Lograr un (1) momento de asistencia técnica con el Ministerio de Salud y Protección social, sobre lineamientos de convivencia social buscando la facilitación de insumos para la adopción territorial.</t>
  </si>
  <si>
    <t>Elaborar un (1) informe técnico comparativo con los reportes desde  SIVIGILA,Medicina legal u otras fuentes oficiales , sobre la situación de  la violencia intrafamiliar en Norte de Santander que abarque relacionamiento de factores de riesgo, protectores y mapeo municipal del evento según condiciones y dinámicas locales. Vigencia 2021, mediante un</t>
  </si>
  <si>
    <t>Socializar en los cuarenta (40)  Municipos, los tres (3) videos orientadores  sobre buen trato y resolucion de conflictos , resultantes de la experiencia de informacion en salud en la vigencia 2021 con ESE NORTE. Logrando su inclusion en pagina web institucional.</t>
  </si>
  <si>
    <t>Diseñar cinco(5)  piezas relacionadas con promoción de la convivencia social y/o violencia intrafamiliar, haciendo enlace con la coordinación de salud pública de un Municipio con mayor reporte de este evento.</t>
  </si>
  <si>
    <t>Generar cinco (5) videos orientadores para el Cuidado de Salud Mental que favorezca la convivencia familiar sana, que tenga en cuenta el curso de vida, entornos y grupos poblacionales de mayor vulnerabilidad, en el marco de la emergencia Covid19</t>
  </si>
  <si>
    <t xml:space="preserve">Rrevisar y validar cuarenta (40) las piezas visuales y audios con mensajes claves a la comunidad en general del Departamento con relacion a COVID19 enfocando acciones para una convivencia sana.
</t>
  </si>
  <si>
    <t xml:space="preserve">Desarrollar una (1) estrategia de  de información en salud que fomente el buen trato y la resolución de conflictospromoviendo  la transformación de los estereotipos, imaginarios y representaciones familiares que afectan los espacios de interacción armónica en las familias mediante acercamientos ajustados en el marco de la emergencia del COVID 19 en cuatro Municipios de Norte de Santander.  </t>
  </si>
  <si>
    <t>Generar ocho (8) boletines informativos en temáticas de promoción y prevención frente a salud mental por la emergencia COVID-19, en grupos de interés como Niños, jóvenes, mujeres, personas consumidoras de sustancias psicoactivas, indígenas, prestadores de servicio salud, comunidad educativa, autoridades estatales, talento salud, padres, personas en situación de discapacidad y adulto mayor.</t>
  </si>
  <si>
    <t>Socializar un (1) documento técnico con los lineamientos sobre la violencia intrafamiliar para ser incluidos en la generación de los planes para la prevención y respuesta integral al impacto individual y colectivo de las diferentes formas de violencia, a través de medios disponibles virtuales y/o presenciales.</t>
  </si>
  <si>
    <t>Realizar un(1) acuerdo de voluntades con una entidad Integrante del Consejo Departamental de para lograr desarrollar una prueba  piloto para validar la metodología de implementación de la estrategia educomunicativa denominada " sumando puntos como pareja" en articulación con el Municipio que resulte  priorizado.</t>
  </si>
  <si>
    <t>Diseñar seis (6) piezas orientadoras, dos sobre perdidas y  manejo de duelo,dos con enfoque de manejo de crisis emocionales  y dos rientadas al fomento de la salud mental positiva en medio dpor COVID19 que involucre orientaciones a sobrevivientes, comunidad, institucionalidad y demás actores del SGSS para difusion Territorial gestionando su inclusion en pagina web.</t>
  </si>
  <si>
    <t>Generar un (1)  informe tecnico sobre prevencion de intento de suicidio, que incluya reporte epidemiologico de SIVIGILA 2021-2022,  circular a Municipios sobre requerimiento de generacion de planes locales  para la prevencion del intento de suicidio y reporte de  respuesta con compromisos.</t>
  </si>
  <si>
    <t>Desarrollar una(1) estrategia de Información en salud buscando promover acciones sobre la importancia del manejo de emociones para aportar en la capacidad de respuesta para la prevención del suicidio, en la población adolescente escolarizada priorizada en tres  Municipios.</t>
  </si>
  <si>
    <t>Participar en tres (3) sesiones del comité departamental del sistema de responsabilidad penal de adolescentes infractores de la Ley. Instancia presidida por la Secretaria de Gobierno y con la secretaria Técnica de ICBF</t>
  </si>
  <si>
    <t>Desarrollar tres (3) reuniones institucionales para lograr la actualización y seguimiento al plan de acción Institucional dentro del Comité Departamental del Sistema Nacional de Coordinación de Responsabilidad Penal para Adolescentes en el marco del Decreto N° 1885 del 21 de septiembre de 2015.</t>
  </si>
  <si>
    <t>Generar un (1) informe técnico de cumplimiento del plan de sistema de responsabilidad penal en adolescentes infractores de la Ley vigencia 2022</t>
  </si>
  <si>
    <t>Generar un(1)  informe tecnico sobre la implementacion de los lineamientos para el programa de sustitución con metadona en el marco de la emergencia Covid-19 y/o estrategias relacionadas con consumo de drogas inyectables que incluya las gestiones y  acompañamiento del Ministerio de Salud y Protección Social y/o Ministerio de Justicia y del Derecho y/o UNODC y los Municipios con reporte de consumo de SPA inyectables y dependencias de IDS relacionadas con este proceso ( atención en salud, prestación de servicios y medicamentos)</t>
  </si>
  <si>
    <t>Desarrollar una(1) estrategia de  dispositivos comunitarios en salud para la promoción de la Salud mental y convivencia, la prevención de consumo de sustancias psicoactivas y los problemas y trastornos mentales en coordinación y con el empoderamiento de la comunidad de siete Municipios de Departamento de Norte de Santander (Sardinata- PDET-, Convención – PDET-, El Carmen- PDET-, Tibu –PDET-, Villa del Rosario, El Zulia y Los Patios).</t>
  </si>
  <si>
    <t>Actualizar y difundir a nivel local un (1) documento técnico con los lineamientos para la generación de los planes de reducción del consumo de sustancias psicoactivas municipales, a través de medios disponibles virtuales y/o presenciales en el marco de la política pública departamental de salud mental, según prioridades dentro del eje estratégico de sustancias psicoactivas al total de los Municipios.</t>
  </si>
  <si>
    <t>Generar un(1) informe de gestion  sobre la situacion actual de los actos administrativos municipales de los comités locales de prevención y reducción del consumo de sustancias psicoactivas, que abarque la emision de circular oficial derequerimientoy respuesta local lograda junto con las recomendaciones.</t>
  </si>
  <si>
    <t>Generar un (1) informe de la existencia de los planes municipales para la reducción del consumo de sustancias psicoactivas de los Municipios de  la vigencia  2021, que detalle la gestion departamental incluyendo la generacion decomunicaciones oficiales al respecto, respuestas locales y emitir unas recomendaciones tecnicas sobre lo presentado y el eje estratégico de prevención y consumo de sustancias psicoactivas descrito en la Política Pública Departamental de Salud Mental.</t>
  </si>
  <si>
    <t>Lograr que quince  (15) Municipios priorizados para que actualicen los planes municipales para la reducción del consumo de sustancias psicoactivas según lineamientos de la política pública Departamental de salud mental, incluyendo la generacion de una circular oficial especificando requerimiento y lineamientos.</t>
  </si>
  <si>
    <t>Desarrollar tres (3) sesiones del Consejo seccional de estupefacientes de Norte de Santander en el marco del Decreto N° 000701 de 22/6/15.</t>
  </si>
  <si>
    <t xml:space="preserve">Realizar asistencia tecnica a  cuatro (4) IPS registradas en el REPS y dentro del SUICAD, para determinar el uso y registro de informacion en el sistema unico de indicadores de prestadores de salud con atencion a consumidores de drogas. Estableciendo compromisos para  ingreso de los datos que se requieren formalizando mediante circular este requerimiento </t>
  </si>
  <si>
    <t>Realizar (4) monitoreos del uso de plataforma SPA -SUICAD de los prestadores registrados( UNO POR INSTITUCION: HMRS, CLINICA STELLA MARIS, ESE EMIRO QUINTERO CAÑIZARES Y NEUROPSIQUIATRICO DE OCAÑA) generando un (1) informe del sistema único de indicadores de SPA-SUICAD- a nivel Departamental  de la Vigencia</t>
  </si>
  <si>
    <t>Desarrollar tres (3) sesiones del comité departamental para la prevención y reducción del consumo de sustancias psicoactivas en el marco del Decreto N° 000397 de 2/3/2016.</t>
  </si>
  <si>
    <t xml:space="preserve">Generar  un (1) informe técnico para determinar el  avance y el cumplimiento del Plan integral Departamental de drogas y del plan Departamental de Reducción del Consumo de Alcohol de la vigencia, en conjunto con la  Secretaria de Gobierno Departamental. </t>
  </si>
  <si>
    <t>Realizar un(1)  taller para el desarrollo de capacidades frente a la prevención del consumo de  sustancias psicoactivas a prestadores habilitados de los Municipios con reportes de consumo de SPA en SIVIGILA.</t>
  </si>
  <si>
    <t>Desarrollar una(1) estrategia de educación y comunicación para la salud. para el fomento de capacidades individuales, familiares y comunitarias que permitan acciones para la prevención del consumo de sustancias Psicoactivas teniendo en cuenta factores de riesgos relacionados con problemas, trastornos y eventos en salud mental, en la población adolescente escolarizada priorizada de cuatro Municipios.</t>
  </si>
  <si>
    <t>Fortalecer el proceso de Consejería en Lactancia Materna y Alimentación del niño pequeño para prevenir la desnutrición en menores de 2 años, en la ESE Hospital Emiro Quintero Cañizares-Ocaña</t>
  </si>
  <si>
    <t>Fortalecer el proceso de Consejería en Lactancia Materna y Alimentación del niño pequeño para prevenir la desnutrición en menores de 2 años, en la ESE Hospital Juan Luis Londoño-El Zulia</t>
  </si>
  <si>
    <t>Fortalecer el proceso de Consejería en Lactancia Materna y Alimentación del niño pequeño para prevenir la desnutrición en menores de 2 años , en la ESE Hospital Regional Centro-Gramalote</t>
  </si>
  <si>
    <t>Fortalecer el proceso de Consejería en  Lactancia Materna y Alimentación del niño pequeño para prevenir la desnutrición en menores de 2 años , en la ESE Hospital Regional Norte-El Tarra</t>
  </si>
  <si>
    <t>Implementar a través del módulo educativo la Consejería en Lactancia Materna, dirigida a madres y cuidadores en las IPS del Departamento.</t>
  </si>
  <si>
    <t xml:space="preserve">Plan de Medios </t>
  </si>
  <si>
    <t>Desarrollar capacidades para la implementación de la Estrategia IAMI Integral en los municipios de: El Zulia, Gramalote, El Tarra, Ocaña, Abrego y La Playa</t>
  </si>
  <si>
    <t>Realizar la Celebración de la Semana Mundial de la Lactancia Materna (1 al 7 de agosto),  en el marco del lema alusivo a la vigencia</t>
  </si>
  <si>
    <t>Realizar  6  seguimientos ( 1 por ips) al desarrollo de  la estrategia IAMI Integral  en  los siguientes municipios  El Zulia, Gramalote, El Tarra, Ocaña, Abrego y La Playa</t>
  </si>
  <si>
    <t>Realizar  6  seguimientos ( 1 por ips) al desarrollo de las salas de lactancia materna en  los siguientes municipios El Zulia, Gramalote, El Tarra, Ocaña, Abrego y La Playa</t>
  </si>
  <si>
    <t xml:space="preserve">Realizar socialización del lineamiento de la Desnutrición Aguda y Ruta de Atención, por subregionales: (Cúcuta y Area Metropolinta); (Centro y Norte); (Suroriental);(Pamplona) 
</t>
  </si>
  <si>
    <t>Realizar seguimiento a 6 EAPB del departamento, con  mayor número de casos de desnutrición aguda, que presentan barreras en cumplimiento al tratamiento.</t>
  </si>
  <si>
    <t xml:space="preserve">Realizar  en 10 municipios con mayor número de casos notificados al SIVIGILA seguimiento  al cumplimiento de la ruta de atención  a la desnutrición aguda
</t>
  </si>
  <si>
    <t>Socializar en 4 talleres  a las (subregionales Ocaña (1), Area metropolitana (1), ESE Norte (1) y ESE Centro y Suroriental (1)) al talento humano las bases técnicas de  nuevas guías alimentarias para madres gestantes y alimentación del menor de 2 años (lactante y niño pequeño).</t>
  </si>
  <si>
    <t xml:space="preserve">Articular con la Secretaría Municipal de Cúcuta, para la socialización del patrón alimentario por grupos de edad y de alimentos, definidos en las guías la alimentación basada en alimentos para niños y niñas de 6 a 24 meses, a las IPS que concentran el mayor número de casos con desnutrición aguda.
</t>
  </si>
  <si>
    <t>Realizar a los 40 municipios seguimiento  a los procesos del sistema de vigilancia nutricional winsisvan por grupos poblaciones menores de 18 años, gestantes y adultos mayores de 18 años</t>
  </si>
  <si>
    <t xml:space="preserve">Realizar  4 Documentos (  3 boletines  y  un (1) diagnóstico anual), mediante la recolección, procesamiento, análisis y elaboración de los documentos de la situación nutricional del departamento </t>
  </si>
  <si>
    <t>Generar información   para la conformación del observatorio de salud pública departamental-Sala Situacional</t>
  </si>
  <si>
    <t>Consolidar a  los municipios del departamento  los reportes de la información de desparasitación antihelmíntica masiva para reporte al Ministerio de Salud y Protección Social</t>
  </si>
  <si>
    <t>Realizar la Celebración del Día Mundial de la Alimentación (16 de octubre)alusivo a la vigencia</t>
  </si>
  <si>
    <t>Realizar a los 40 municipios, mediante la plataforma  SISPRO,  evaluación de la ejecución técnico financiera PAS de la Dimensión Seguridad Alimentaria y Nutricional vigencia 2021</t>
  </si>
  <si>
    <t>Realizar en 40 municipios del Departamento, mediante la plataforma SISPRO,  un seguimiento y monitoreo a la formulación del  PAS de la Dimensión Seguridad Alimentaria y Nutricional 2022.</t>
  </si>
  <si>
    <t>Realizar la socialización de los lineamientos  para la formulación del PAS vigencia 2022 al personal Coordinador de Salud Pública</t>
  </si>
  <si>
    <t>Realizar en 40 municipios del Departamento, mediante la plataforma SISPRO,  dos seguimientos y monitoreo al desarrollo de las acciones colectivas 2022.</t>
  </si>
  <si>
    <t xml:space="preserve">Realizar en los 39 municipios cartegoría 4, 5 y 6, la etapa de comercialización y en servicios de alimentación institucional mensualmente la vigilancia y control de los alimentos y bebidas  </t>
  </si>
  <si>
    <t xml:space="preserve">Vigilar  en 2 municipios de los pasos fronterizos de Villa del Rosario y de Puerto Santander 
 la calidad  de la preparación y  suministro  de los alimentos en   albergues/hogares de paso  y/o zonas de asentamiento de población
migrante  </t>
  </si>
  <si>
    <t>Promover en los 39 municipios espacios  de participación social para la coordinación de acciones encaminadas a atender las problemáticas asociadas a  alimentos</t>
  </si>
  <si>
    <t>Realizar mensualmente  en los 39 municipios categorías 4°, 5° y 6° el seguimiento sanitario a los brotes de enfermedades transmitidas por alimentos,  según demanda.</t>
  </si>
  <si>
    <t>Socializar el informe final de atención de ETA y recomendaciones a las autoridades municipales,  según casos de ETA atendidos.</t>
  </si>
  <si>
    <t>Socializar  y promover  semestralmente en los  39 municipios categorias 4°, 5° y 6° la normatividad sanitaria y  las buenas practicas de higiene y manipulación de alimentos en  los establecimientos de comercio y servicios de alimentación institucional,  para la  prevención de las ETAs</t>
  </si>
  <si>
    <t>Realizar en los 2 municipiosen pasos fronterizos de Villa del Rosario y Puerto Santander  acciones de Promoción y Prevención en preparación y consumo de alimentos  y/o Centros de Atención transitorio al Migrante, albergues/hogares de paso  y/o zonas de asentamiento de población migrante, en el marco de la estrategia de entornos saludables.
.</t>
  </si>
  <si>
    <t xml:space="preserve">1. Evaluar los (40) Planes de Acción en Salud vigenicia 2021 de los Entes Territoriales Municipales. </t>
  </si>
  <si>
    <t>2. Realizar (1) asistencia técnica a los cuarenta municipios en la formulación del plan de acción en salud vigencia 2022 en cumplimiento de las Resoluciones 518 de 2015, 1536 de 2015,.3202 de 2016 y  3280 de 2018.</t>
  </si>
  <si>
    <t xml:space="preserve">3. Realizar (4)  monitoreos  y seguimientos  al cargue en la plataforma SISPRO de los planes de acción de la dimensión sexualidad, derechos sexuales y reproductivos de los  municipios del Departamento de la vigencia 2022.
</t>
  </si>
  <si>
    <t>4. Desarrollar  (6) fortalecimientos de capacidades a los integrantes del programa formativo actores sociales y comunitarios del Departamento Norte de Santander en los temas de Derechos sexuales y Reproductivos, prevención de Infecciones de transmisión Sexual, proyecto de vida, prevención de embarazos en adolescentes, prevención de violencias basadas en género, control prenatal y metodos anticonceptivos.</t>
  </si>
  <si>
    <t>5. Realizar  información en salud hacia la promoción y garantía de los derechos sexuales y reproductivos.</t>
  </si>
  <si>
    <t>1. Realizar seguimiento en los (40) municipios en la ejecución del  Plan de Acción de la mesa intersectorial y comunitaria para la promoción y garantia de los derechos sexuales y reproductivos y equidad de género, con prioridad en los municipios PDET.</t>
  </si>
  <si>
    <t xml:space="preserve">2. Realizar (1) campaña  para difundir la sentencia C-355 del 2006 en el marco del Día internacional de la despenalización del aborto. </t>
  </si>
  <si>
    <t>3. Realizar (2) asistencias técnicas a las EAPB, IPS y organizaciones que prestan servicios de IVE para el fortalecimiento institucional en la atención de casos.</t>
  </si>
  <si>
    <t xml:space="preserve">4. Ejecutar (1) estrategia de educación y comunicación para la salud en mujeres en edad fértil para el acceso a la interrupción voluntaria del embarazo (IVE) como mecanismo para la prevención en salud sexual y reproductiva en los municipios de  Ocaña, El Zulia,Tibú y Villa del Rosario </t>
  </si>
  <si>
    <t>5. Realizar (4) seguimiento al 30% de los casos de la población Colombiana y migrante procedente de Venezuela  por trimestre, para verificar el cumplimiento de la atención integral a víctimas de violencia sexual, Resolución 459 de 2012.</t>
  </si>
  <si>
    <t>6. Realizar una (1) capacitación semestralmente a los funcionarios del Ente Territorial Departamental con el fin de fortalecer los conocimientos para la atención de personas OSIGD, en articulación con la Secretaría Departamental de la Mujer y el Ministerio de Salud y Protección Social.</t>
  </si>
  <si>
    <t>7. Diseñar e implementar (1) ruta de atención en salud a personas Trans Colombianas y migrantes procedentes de Venezuela.</t>
  </si>
  <si>
    <t>1. Brindar (6) asistencias técnicas, una a cada IPS especializada en las fichas de seguimiento clínico de las gestantes con VIH, Hepatitis B y Sífilis y sus hijos expuesto.</t>
  </si>
  <si>
    <t xml:space="preserve">2. Realizar  (6)  monitoreo y seguimiento  uno a cada IPS especializada en las fichas de seguimiento clínico de las gestantes con VIH, Hepatitis B y Sífilis y sus hijos expuesto.
</t>
  </si>
  <si>
    <t xml:space="preserve">3. Brindar (6) asistencias técnicas, una a cada IPS especializada  en la aplicación de la GPC, según normatividad vigente. </t>
  </si>
  <si>
    <t xml:space="preserve">4. Realizar  (6)  monitoreo y seguimiento  uno a cada  IPSs especializadas en la aplicación de la GPC, según normatividad vigente. 
</t>
  </si>
  <si>
    <t>5. Efectuar (2) Desarrollos de capacidades a IPS en el cumplimiento del protocolo de manejo a la atención integral y humanizada frente a la Sífilis Congénita, VIH/Sida y hepatitis B y C.</t>
  </si>
  <si>
    <t>6. Efectuar  (1) asistencias técnicas a los agentes del Sistema de Seguridad Social en Salud relacionadas con promoción, prevención, diágnostico y tratamiento de las hepatitis B y C.</t>
  </si>
  <si>
    <t>7. Realizar (2) seguimiento y monitoreo a las EAPB e IPS en la entrega oportuna de los medicamentos y el seguimiento paraclínico en el marco técnico-normativo vigente para la atención de las personas con VHI, Sífilis y  Hepatitis B y C.</t>
  </si>
  <si>
    <t xml:space="preserve">8. Realizar (1) conmemoración del día internacional de las Hepatitis Virales. </t>
  </si>
  <si>
    <t>9. Realizar (2) seguimientos a los Bancos de sangre y EAPB en la garantía de la canalización efectiva de los donantes identificados con marcadores positivos para ITS, VIH, hepatitis B y C.</t>
  </si>
  <si>
    <t xml:space="preserve">10. Realizar (1) conmemoración del día internacional de la respuesta al VIH.  </t>
  </si>
  <si>
    <t>1. Diseñar (1) plan de acción Departamental en el marco del Mecanismo Articulador, comité Intersectorial para la Prevención de las violencias de género, con énfasis en las violencias sexuales, violencia intrafamiliar y el abordaje integral de las víctimas.</t>
  </si>
  <si>
    <t>2. Realizar (3) seguimientos al plan de acción Departamental en el marco del Mecanismo Articulador, comité Intersectorial para la Prevención de las violencias de género, con énfasis en las violencias sexuales, violencia intrafamiliar y el abordaje integral de las víctimas.</t>
  </si>
  <si>
    <t>3. Realizar (1) asistencia técnica a los 40 municipios para la conformación del Mecanismo articulador en abordaje integral de las violencias basadas en genero con énfasis en violencias sexuales.</t>
  </si>
  <si>
    <t>4. Realizar (1) seguimiento al plan de acción Municipal en el marco del Mecanismo Articulador, comité Intersectorial para la Prevención de las violencias de género, con énfasis en las violencias sexuales, violencia intrafamiliar y el abordaje integral de las víctimas.</t>
  </si>
  <si>
    <t>5. Realizar (2) asistencia técnica a las IPS para la implementación del protocolo de atención integral en salud a las víctimas de violencias sexuales según Resolución 459 de 2012.</t>
  </si>
  <si>
    <t xml:space="preserve">6. Realizar (1) conmemoración del día internacional de la eliminación de las violencias de género.  </t>
  </si>
  <si>
    <t xml:space="preserve">7. Efectuar (16) seguimientos y monitoreos a las IPS para la implementación del protocolo de atención integral en salud a las víctimas de violencias sexuales según Resolución 459 de 2012, en los municipios que reporten el mayor número de casos - evento 875- a través del SIVIGILA. </t>
  </si>
  <si>
    <t xml:space="preserve">8. Efectuar (1) una estrategia de educación y comunicación para la salud dirigida a población de la zona urbana de los municipios de Hacarí, Los Patios, Pamplona, Tibú y Villa del Rosario  de  para la prevención y atención de las violencias basadas en género . </t>
  </si>
  <si>
    <t>1. Realizar (1)  asistencia técnica a 32  municipios,  en la ruta de atención en salud para la prevención de embarazos en adolescentes  Colombianos y migrantes procedentes de Venezuela.</t>
  </si>
  <si>
    <t>2.Desarrollar (1) jornada de conmemoración de la semana andina para la prevención de embarazos en adolescentes en los 40 municipios.</t>
  </si>
  <si>
    <t xml:space="preserve">1. Realizar (5) fortalecimientos de capacidades a docentes de secundaria de las Instituciones Educativas Públicas en temas relacionados con la Educación Integral en Sexualidad.  </t>
  </si>
  <si>
    <t xml:space="preserve">2. Realizar (1) seguimiento a la prestación de servicios de salud sexual y reproductiva a los adolescentes y jóvenes, en los 40 municipios. </t>
  </si>
  <si>
    <t>3. Realizar (1) campaña de promoción de los servicios de salud amigables para adolescentes y jóvenes en articulación con la Secretaria de Educación Departamental.</t>
  </si>
  <si>
    <t>4. Efectuar (1) jornada de desarrollo de capacidades del talento humano (coordinadores de salud pública, IPS y EAPB) de los 39 municipios en atención de salud sexual para los adolescentes colombianos y  migrantes procedentes de Venezuela.</t>
  </si>
  <si>
    <t>1. Realizar (4) asistencias técnicas  una a cada  IPSs y/o EAPB en la Ruta de Atención Integral para la población Materno Perinatal-Resolución 3280 del 2018.</t>
  </si>
  <si>
    <t>2. Realizar (4) monitoreo y seguimiento en la implementación de la Ruta de Atención Integral para la población Materno Perinatal-Resolución 3280 del 2018 a IPS y/o EAPB.</t>
  </si>
  <si>
    <t xml:space="preserve">3. Efectuar (2) asistencias técnicas a coordinadores de salud pública en el seguimiento de la Ruta de Atención Integral Materno Perinatal-Resolución 3280, a las IPS de su municipio. </t>
  </si>
  <si>
    <t xml:space="preserve">4. Realizar (8) seguimiento a los planes de mejoramiento generados en las unidades de analisis de los eventos de Mortalidad Materna y Mortalidad Perinatal.  </t>
  </si>
  <si>
    <t>1.1.1 Realizar asistencias técnicas al personal de salud de EAPB, IPS, entes territoriales, representantes de organizaciones de sociedad civil , agentes comunitarios y otros del sistema general de seguridad social en salud en los municpios priorizados con enfoque etnocultural: Ocaña, Teorama, El Carmen, Convención, Tibú, El Tarra, Chitaga, Toledo y Labateca, con el fin de realizar adopción, adaptación e implementación de la Ruta de Promoción y mantenimiento de la salud y el  cumplimiento de los lineamientos  operativos del programa de tuberculosis, resolución 227 de 2020.</t>
  </si>
  <si>
    <t>1.1.2 Realizar 30 asistencias técnicas al personal de salud de IPSs públicas y privadas de los municipios de alta carga en los lineamientos operativos del programa de tuberculosis resolución 227 de 2020 y ruta de promoción y mantenimiento de la salud.</t>
  </si>
  <si>
    <t>1.1.3 Realizar  alistamiento y adecuar procesos y metodologias para la implementación de la ruta de promoción y mantenimiento de la salud y los algoritmos de diagnostico de tuberculosis mediante reunión de articulación con el responsable a nivel municipal (9), EPS e IPS.</t>
  </si>
  <si>
    <t>1.1.4  Realizar monitoreos al personal de salud de IPS en la adopción, adaptación e implementación de la Ruta de Promoción y mantenimiento de la salud y el  cumplimiento de los lineamientos  operativos del programa de tuberculosis, resolución 227 de 2020 en los 9 municipios priorizados.</t>
  </si>
  <si>
    <t>1.1.5 Realizar monitoreos trimestrales de los medicamentos según los casos de tb y tb farmacorresistente, casos de Tb latente a través del sistema de información.</t>
  </si>
  <si>
    <t xml:space="preserve">1.1.6 Realizar recopilación de la información  de los casos y  actualización de base de datos de los casos en el  sisTB,  en forma trimestral. </t>
  </si>
  <si>
    <t>1.1.7 Realizar trimestralmente monitoreo al personal de salud de los municipios e ips mediante el reporte de informes de casos y actividades y cohortes, evaluando su oportunidad y confiabilidad y remitiendo informes al MSPS.</t>
  </si>
  <si>
    <t>1.1.8 Realizar 1 desarrollo de capacidades a las EAPB  en los lineamientos operativos del programa de tuberculosis, resolución 227 de 2020.</t>
  </si>
  <si>
    <t>1.1.9 Realizar asistencias tecnica a las10 EAPB  en los lineamientos operativos del programa de tuberculosis, resolución 227 de 2020.</t>
  </si>
  <si>
    <t xml:space="preserve">1.1.10 Realizar monitoreos a las 10 EAPB en  la adopción, adaptación e implementación de la Ruta de Promoción y mantenimiento de la salud y el  cumplimiento de los lineamientos  operativos del programa de tuberculosis, resolución 227 de 2020.
</t>
  </si>
  <si>
    <t>1.1.11 Realizar acciones  de producción, organización y difusión de datos e información para orientar, advertir, anunciar o recomendar a los pacientes, sus familias, comunidades, organizaciones y redes, al igual que a los actores del SGSSS y otros sectores  sobre:
- Identificación de signos y síntomas y qué se debe hacer en caso de presentar síntomas.
- Identificación de factores de riesgo de enfermar por TB.
- Importancia del diagnóstico oportuno.
- Duración del tratamiento.
- Prevención de la enfermedad en contactos y convivientes.
- Red de apoyo familiar y comunitario durante el tratamiento de los pacientes.
- Carta de deberes y derechos de los pacientes.
Para ral fin se debe desarrollar las siguientes actividades en el entorno comunitario:
1. Definición de población objeto, mensajes y canales
2. Desarrollo del proceso
3. Evaluación de impacto</t>
  </si>
  <si>
    <t>1.1.12 Realizar acciones  de producción, organización y difusión de datos e información de alfgoritmos diagnosticos según  lineamientos en tuberculosis para el manejo integral de casos de tuberculosis dirigido al personal de salud mediante fichas didacticas plastificadas tipo llavero manual. Carta de deberes y derechos del paciente.
Para ral fin se debe desarrollar las siguientes actividades en el entorno laboral:
1. Definición de población objeto, mensajes y canales
2. Desarrollo del proceso
3. Evaluación de impacto</t>
  </si>
  <si>
    <t xml:space="preserve">1.1.13 Realizar (80) acciones de sensibilización dirigido a lideres comunitarios , albergues, ancianatos en la tematica de Tuberculosis, COVID-19, IRA, lavado de manos (Medidas protectoras, signos y síntomas, diagnóstico y tratamiento oportuno y ruta de atención en  los municipios de cucuta, los patios, el zulia y villa del rosario y las zonas del area de catatumbo </t>
  </si>
  <si>
    <t>1.1.14 Realizar (1)  Desarrollo de capacidades al  talento humano  en lineamientos en tuberculosis y covid 19  dirigido al personal de salud de los operadores que atienden poblacion migrante en Cucuta y Area metropolitana.</t>
  </si>
  <si>
    <t>1.1.15 Efectuar (1) asesoria y asistencias tecnica a los operadores que atienden poblacion migrante  en  el cumplimiento  de la norma técnica hacia la atención integral de tuberculosis.</t>
  </si>
  <si>
    <t>1.1.16 Efectuar (1) monitoreo a los operadores que atienden poblacion migrante   en  el cumplimiento  de la norma técnica hacia la atención integral de tuberculosis.</t>
  </si>
  <si>
    <t>1.1.17 Realizar 80 visitas  domiciliarias a los pacientes reportados como pérdida en el seguimiento sin repuesta favorable y establecer gestión con EAPB el fin de concertar estrategias que mejoren su adherencia.</t>
  </si>
  <si>
    <t>1.1.18 Promover y articular acciones en tuberculosis con Instituciones educativas, creando alianzas intersectoriales y comunitarias hacia la identificación de lideres en la comunidad educativa hacia la busqueda de sintomaticos respiratorios promoviendo la ruta de atención mediante acciones educativas (6)  en 3 instituciones del area rural .</t>
  </si>
  <si>
    <t>1.1.19 Realizar seguimiento a los primeros 11 municipios  que reporten información  en el cumplimiento de las acciones direccionadas hacia la conmemoración del Día Mundial de la Tuberculosis y al informe reportado de acuerdo a los lineamientos socializados.</t>
  </si>
  <si>
    <t>1.1.20 Realizar acompañamiento en la adopción, adaptación, implementación y evaluación  de la ruta de promoción y mantenimiento de la salud a los municipios de alta carga en TB en los 9 municipios priorizados.</t>
  </si>
  <si>
    <t>1.1.21 Acompañamieno  a los muncipios priorizados (9) en  el posecionamiento a nivel intersectorial de la problematica de tuberculosis, apoyado por el perfil epidemiologico y la interación de cada uno de los actores permitiendo el planteamiento de prevención y mitigación de determinantes causantes de la transmisión de la enfermedad  liderado por el responsable a nivel municipal.</t>
  </si>
  <si>
    <t>1.1.22 Realizar  desarrollo de capacidades al responsable de los 40 municipios hacia la formulación de metas, acciones y estrategias del plan de acción en salud.</t>
  </si>
  <si>
    <t>1.1.23  Realizar 40 monitoreos al responsable en los municipios  en el cumplimiento de las metas, acciones y estrategias del plan de acción en salud..</t>
  </si>
  <si>
    <t>1.1.24 Realizar 40 evaluaciones técnicas en la ejecución de metas, acciones y estrategias del plan de acción en salud año 2020 a nivel municipal.</t>
  </si>
  <si>
    <t xml:space="preserve">1.1.25 Realizar 3 asistencias técnicas al personal de salud de los establecimientos carcelarios y penitenciarios en los municipios de Cúcuta, Ocaña y Pamplona, </t>
  </si>
  <si>
    <t>1.1.26 Realizar 3 monitoreos al personal de salud de los establecimientos carcelarios y penitenciarios en los municipios de Cúcuta, Ocaña y Pamplona, en el cumplimiento de las circulares 058/2009 y 007/2015 de acuerdo a competencia y nivel de complejidad.</t>
  </si>
  <si>
    <t xml:space="preserve">1.2.1.Formulación de estrategias  de acciones de concurrencia con la ESE H. Local de Los Patios, ESE H. Jorge Cristo Sahium y ESE H. Juan Luis Londoño en informacion en salud, educacion y comunicación y tamizaje en tuberculosis y covid 19 hacia lideres comunitarios y personas afectadas en tuberculosis (2021) – covid 19 por curso de vida, desde un enfoque de derechos promoviendo el empoderamiento en la ruta de atencion integral en salud y estrategia tratamiento directamente observado (tdo) virtual a través de tecnologías de la información y la comunicación en los municipios de Los Patios, Villa del Rosario y El Zulia.
</t>
  </si>
  <si>
    <t>1.2.1.1 Evaluación de la Estrategia de información en salud en tuberculosis municipios Los Patios, Villa del Rosario y El Zulia..</t>
  </si>
  <si>
    <t>1.2.1.2  Evaluación de la Estrategia de Educación y comunicación en tuberculosis municipios de Los Patios, Villa del Rosario y El Zulia.</t>
  </si>
  <si>
    <t>1.2.1.3 Evaluación de Tamizaje en tuberculosis municipios de Los Patios, Villa del Rosario y de El Zulia.</t>
  </si>
  <si>
    <t xml:space="preserve">1.2.3 Impulsar actividades de movilización social y comunitaria e identificación de sintomaticos respiratorios en zonas de alta vulnerabilidad social, con barreras de acceso geografico, zonas de ruralidad, o ruralidad dispersa canalizando a los servicios de salud para atención verificando la confrimación e inicio de tratamiento, apoyando el seguimiento y administración de tratamiento TDOV, con abordaje diferencial y poblacional en migrantes y comunidades indigenas en los municipios del area del catatumbo priorizados, Cúcuta y Villa del rosario. </t>
  </si>
  <si>
    <t>1.2.4 Mantener  el sistema de acompañamiento y seguimiento de los casos de TB mediantte Call Center para fortalecer la adherencia al tratamiento, PQR, DOTS Virtual y seguimiento de alertas del aplicativo SISTB que permitan tomar medidas correctivas inmediatas en articulación con EPS, IPS garantizando la continuidad en el tratamiento, atención oportuna del paciente y eliminar las pérdidas en el seguimiento 2022-2021.</t>
  </si>
  <si>
    <t>1.2.5 Realizar a (10)  IPS asistencia tecnica en la operatividad del aplicativo SISTB  WEB  a los profesionales de salud de la red pública y privada.</t>
  </si>
  <si>
    <t>1.2.6 Realizar a (10)  IPS monitoreo en la operatividad del aplicativo SISTB  WEB   a los profesionales de salud de la red pública y privada.</t>
  </si>
  <si>
    <t>1.2.7 Establecer y mantener herramienta virtual en forma trimestral de información programática de alta difusión.</t>
  </si>
  <si>
    <t>1.2.8 Realizar 12 cruces  de la información del programa - sivigila -lspd - estadísticas vitales garantizando acciones para la concordancia entre fuentes.</t>
  </si>
  <si>
    <t>1.2.9  Desarrollar proceso de articulación con facultad de salud  de  (4) universidad  para la formulaciòn de investigacion operativa para el programa de tuberculosis departamental-</t>
  </si>
  <si>
    <t>1.2.10 Realizar  6 sesiones  del comité de casos especiales de TB con el apoyo de profesionales en el área de salud pública, pediatría, infectología, medicina interna, neumología, psicología y trabajo social.</t>
  </si>
  <si>
    <t>1.2.11 Realizar 12 desarrollos de capacidades dirigidos a médicos generales, enfermeras y especialistas  en manejo clínico y programático de la tuberculosis TF, TBFR, TBL y TB Infantil fortaleciendo en este último los medios diagnósticos., mediante lineamientos técnicos, operativos y logaritmos de diagnostico en TB.</t>
  </si>
  <si>
    <t xml:space="preserve">1.2.12 Realizar 15 asistencias técnicas al personal de salud de IPS por sabregiones en la operatividad de los tamizajes en salud mental SQR Y SQC e instrumento psicosocial  establecidos ejecutando acciones de articulación de la ruta de atención en salud mental para el abordaje psicosocial oportuno del paciente.
</t>
  </si>
  <si>
    <t>1.2.13 Realizar en 15 IPS monitoreo en los resultados de la operatividad de los tamizajes en salud mental SQR Y SQC e instrumento psicosocial  establecidos ejecutando acciones de articulación de la ruta de atención en salud mental  para el abordaje psicosocial oportuno del paciente.</t>
  </si>
  <si>
    <t xml:space="preserve">1.2.14 Realizar 15 asistencias tecnicas en Control de Infecciones de Tuberculosis a IPS que incluya 6 IPS de manejo integral de VIH y 9 IPS que atienden mas de 10 casos de Tuberculosis en el Departamento.
</t>
  </si>
  <si>
    <t>1.2.15 Realizar monitoreo en Control de Infecciones de Tuberculosis a  ips que incluya  6 IPS de manejo integral de VIH y 9 IPS que atienden mas de 10 casos de Tuberculosis en el Departamento.</t>
  </si>
  <si>
    <t>1.2.16. Articulación de acciones  (40) entre diferentes sectores, actores y pesonal de apoyo del programa.</t>
  </si>
  <si>
    <t>Realizar asistencia técnica a 4 EAPB  del Municipio de Cúcuta y 80 IPS del Departamento, acorde a los Lineamientos Nacionales de la Enfermedad de Hansen.</t>
  </si>
  <si>
    <t>Realizar seguimiento a 60 IPS del Departamento para verificar el  cumplimiento  a los compromisos adquiridos en las visitas iniciales de asesoria y asistencia técnica.</t>
  </si>
  <si>
    <t>Realizar asistencia técnica a 40 Coordinadores de Salud Pública de los Municipios del Departamento en base a la circular 0518 y el Decreto 3280.</t>
  </si>
  <si>
    <t>Realizar  3 Monitoreos a los 40  Municipios del Departamento  a partir de la información suministrada por los Municipios reportado a través de la plataforma SISPRO. ( PTS, COAI 2020. PAS 2020.</t>
  </si>
  <si>
    <t xml:space="preserve">Elaborar 12 revisiones de autorizaciones de medicamentos de Hansen con posterior cruce de información con almacén de medicamentos.
</t>
  </si>
  <si>
    <t>Desarrollar 4 revisiones de las fichas de tratamiento de casos de enfermedad de Hansen para verificar seguimiento de pacientes, convivientes y reacciones.</t>
  </si>
  <si>
    <t xml:space="preserve">Ejecutar 10 verificaciones de casos notificados en el Sivigila e ingresados al programa para tratamiento. </t>
  </si>
  <si>
    <t>Participar en  1  Cove Departamental con el análisis del sistema de información para Enfermedad de Hansen socializando los indicadores del programa.</t>
  </si>
  <si>
    <t>Realizar 2 revisiones de la ejecución  técnica,  administrativa  y  financiera  de  los  recursos económicos asignados mediante el mecanismo de Transferencias Nacionales.</t>
  </si>
  <si>
    <t>Ejecutar 1 proceso de adjudicación de subsidios a pacientes diagnósticados con enfermedad de Hansen.</t>
  </si>
  <si>
    <t>Realizar 2 monitoreos de la discapacidad grado 2 en las personas afectadas por Enfermedad de Hansen.</t>
  </si>
  <si>
    <t>Desarrollar 4 capacitaciónes dirigidas  profesionales del servicio Social Obligatorio con el objetivo de fortalecer el diagnóstico, tratamiento y seguimiento de pacientes con enfermedad de Hansen.</t>
  </si>
  <si>
    <t>Realizar 4 capacitaciones dirigidas a talento humano del departamento con énfasis Epidemiología y diagnóstico diferencial, Métodos diagnósticos, Tratamiento y Prevención de la Discapacidad y Cuadro reaccional.</t>
  </si>
  <si>
    <t>Desarrollar 1 estrategia para eliminar la discriminación con un enfoque de participación y garantía de derechos y desarrollar actividades de información y educación a la comunidad para incrementar los niveles de conocimiento acerca de la enfermedad de Hansen en dos E.S.Es del Departamento.</t>
  </si>
  <si>
    <t xml:space="preserve">Realizar el seguimiento de 150 casos diagnosticados con enfermedad de Hansen  
</t>
  </si>
  <si>
    <t xml:space="preserve">Realizar    seguimiento    de  300  convivientes de pacientes con enfermedad de Hansen.
</t>
  </si>
  <si>
    <t xml:space="preserve">Desarrollar 4 talleres dirigidos grupos de valor  enfocados  en identificar  signos  y  síntomas de enfermedad de Hansen, factores  de  riesgo, Importancia del diagnóstico oportuno y Prevención de la enfermedad en convivientes.
</t>
  </si>
  <si>
    <t>Desarrollar 1 estrategia de difusión de información a los Municipios sobre las recomendaciones para la conmemoración del Día mundial de lucha contra la Enfermedad de Hansen o Lepra 2021 con mensajes claves sobre la importancia  de  la  detección  temprana  con  el  fin  de  prevenir  la discapacidad.</t>
  </si>
  <si>
    <t>Realizar  seguimiento  a 10 casos diagnósticos con enfermedad de Hansen infantil en los años 2008-2020.</t>
  </si>
  <si>
    <t>Desarrollar 10 capacitaciones individuales temáticas  dirigida a pacientes con enfermedad de Hansen infantil utilizando herramientas virtuales.</t>
  </si>
  <si>
    <t xml:space="preserve">Realizar 1 canalización  a los convivientes de pacientes con Hansen infantil para que reciban profilaxis con BCG  según esquema establecido. </t>
  </si>
  <si>
    <t xml:space="preserve">Realizar  seguimiento   de  30  convivientes de personas  afectadas  por  enfermedad  de  Hansen  infantil.
 </t>
  </si>
  <si>
    <t>Realizar 9 programaciones de biológico e insumos críticos a nivel departamental  de acuerdo a las necesidades de los 40 municipios y entregar los biologicos acorde a la solicitud de cada municipio y a la disponibilidad que el MSPS entregue</t>
  </si>
  <si>
    <t>Realizar la gestion para el 100%  del matemiento preventivo y correctivo de los equipos del PAI red de frío del centro de acopio</t>
  </si>
  <si>
    <t>Fortalecimiento del talento humano mensual  (virtual y/o presencial) a los municipios/ IPS/EAPB del Departamento en los lineamientos para la gestión, administración y jornadas del programa ampliado de inmunizaciones y los que emita el MSPS</t>
  </si>
  <si>
    <t>Capacitar y actualizar  al personal de salud responsable de los servicios de vacunación de la red publica y privada del departamento, municipios y EAPB en actualizaciones del sistema PAIWEB.</t>
  </si>
  <si>
    <t>Realizar  visitas de verificacion del cumplimiento de las competencias establecidas en los lineamientos del programa ampliado de inmunizaciones a los entes territoriales municipales, EAPB y ESE del departamento que presenten coberturas por debajo del 95% en los biologicos trazadores</t>
  </si>
  <si>
    <t>Verificar que los municipios en conjunto con sus IPS y EAPB realicen y ejecuten la microplanificación para el programa permanente o campaña que este impulsada por el MSPS con el fin de iniciar, completar y continuar los esquemas de vacunación de manera oportuna.</t>
  </si>
  <si>
    <t xml:space="preserve"> Notificar mensualmente por correo electronico los avances de  la coberturas de vacunación a las entidades territoriales y oficiar semestralmente a los municipios con coberturas por debajo del 95% en alguno de los biologicos</t>
  </si>
  <si>
    <t>Notificar mensualmente por correo electronico los avances de  la coberturas de vacunación por EAPB y notificar a atencion en salud trimestralmente las EAPB con coberturas por debajo del 95% en alguno de los biologicos</t>
  </si>
  <si>
    <t>gestion ante las organizaciones internacionales y nacionales para el fortalecimiento de las acciones del programa ampliado de inmunizaciones en la poblacion migrante</t>
  </si>
  <si>
    <t>Liderar, organizar y dar los lineamientos para la ejecucion de las jornadas y campañas nacionales y departamentales de vacunacion</t>
  </si>
  <si>
    <t>continuar con la ejecucion del plan Nacional de vacunacion contra el COVID-19</t>
  </si>
  <si>
    <t xml:space="preserve">Concurrir  los municipios categorías 4, 5 y 6, con estrategias de Jornadas salud  para la salud para el mejoramiento de las metas del programa. </t>
  </si>
  <si>
    <t xml:space="preserve">Realizar una (1) estartegia de informacion en salud, para difundir me medio masivos de comunicación la promocion de la vacunacion según esquema regular y esquema covid, según lineamiento de MSPS </t>
  </si>
  <si>
    <t>Capacitar y actualizar  al personal de salud responsable de los servicios de vacunación de la red publica y privada del departamento  en actualizaciones del sistema PAIWEB.</t>
  </si>
  <si>
    <t>Realizar verificación y seguimiento al sistema de informacion nominal del PAI a todas las IPS publicas y privadas con puntos de vacunacion habilitadas  de los municipios de categoria 4,5 y 6.</t>
  </si>
  <si>
    <t>Articular con actores claves y estrategicos con el fin de promover y apoyar las acciones de prevención, control, eliminación y erradicación de las enfermeades inmunoprevenibles</t>
  </si>
  <si>
    <t>Gestionar con el sena la certificacion de competencias en el PAI para las auxiliares de enfermeria de las IPS del Departamento y acompañar el proceso</t>
  </si>
  <si>
    <t>Incrementar las acciones de gestión y coordinación, para lograr la atención integral de la población objeto del programa en todo el territorio nacional, la equidad y la disminución de las brechas de acceso con el ICBF y la Secretarias de Educación.</t>
  </si>
  <si>
    <t>Realizar mesas de trabajo en articulación con la oficina de Vigilancia en Salud Publica a fin de revisar la notificación de los eventos inmunoprevenibles.</t>
  </si>
  <si>
    <t>Adaptación, adopción e Implementacion de la EGI de Zoonosis en el Departamento.</t>
  </si>
  <si>
    <t xml:space="preserve">Realizar cuatro (4) reuniones  del Consejo Técnico Departamental de Zoonosis. </t>
  </si>
  <si>
    <t>Realizar el 100% del control de focos  de otras Zoonosis (Leishmaniosis, Leptospirosis, Encefalitis Equinas)  según ocurrencia, notificación al SIVIGILA y notificación ICA.</t>
  </si>
  <si>
    <t>Realizar un (1) seguimiento a la gestión del proyecto de Adecuacion, dotacion y operatividad del Centro de Zoonosis.</t>
  </si>
  <si>
    <t>Continuar con las acciones del convenio  uso del centro de Zoonosis  con la secretaria de salud  municipal de Cúcuta.</t>
  </si>
  <si>
    <t>Realizar un (1) seguimiento al convenio interadministrativo con instituciones educativas que desarrollen actividades de cooperación académica, científica y tecnológica.</t>
  </si>
  <si>
    <t>Realizar dos (2) Seguimiento al aplicativo de sistemas de información en salud ambiental con el fin de construir base de datos de vacunación, esterilización y notificación de enfermedades zoonoticas de interés en salud pública.</t>
  </si>
  <si>
    <t>Gestionar ante el Ministerio de salud insumos críticos para realizar actividades de prevención y control de enfermedades de transmisión zoonotica.</t>
  </si>
  <si>
    <t>Realizar 12 informes epidemiológicos de las ETV en coordinación con el programa de Vigilancia epidemiológica para la toma de decisiones en Salud.</t>
  </si>
  <si>
    <t>boletines epidemiologicos</t>
  </si>
  <si>
    <t>Realizar 2 salas de Análisis de  Riesgo  para el analisis de la Situacion de  Dengue en el Departamento.</t>
  </si>
  <si>
    <t>Actas de salas de analisis de riesgo, listado de asistencia</t>
  </si>
  <si>
    <t>Realizar  al interior de las viviendas en municipios hiperendemicos, endemoepidemicos con persistencia de casos de Dengue,  acciones de control quimico con motomochila, en el entorno hogar, según ocurrencia</t>
  </si>
  <si>
    <t>Formato institucional fumigaciones espaciales (base de datos)</t>
  </si>
  <si>
    <t>Realizar  al interior de las viviendas en municipios hiperendémicos, endemoepidémicos con persistencia de casos de Dengue,  acciones de control quimico con equipo pesado, en los entornos hogar y comunitario; según ocurrencia de casos</t>
  </si>
  <si>
    <t>Realizar en viviendas control larvario (biologico, fisico o eliminacion) en los focos caracterizados de los municipios endemoepdiemicos para Dengue en los entorno hogar y comunitario de los municpios del departamento, según ocurrencia de casos</t>
  </si>
  <si>
    <t>Formato Institucional  A2 y A4  (base de datos)</t>
  </si>
  <si>
    <t>Desarrollar 20 jornadas de informacion sobre la promoción de la Salud  y  la Prevención de la Enfermedad por  Dengue Grave en el entorno comunitario.</t>
  </si>
  <si>
    <t>Actas de actividades</t>
  </si>
  <si>
    <t>Realizar  en 3  emisoras locales  240 emsiones diarias para la Promoción, divulgación y/o difusión de mensajes de  información tres de (3) impactos diarios de 30 segundos de las campañas institucionales para la promoción y prevención para las Enfermedades Transmitidas por Vectores, durante 4 meses en las emisiones diarias (lunes a viernes) del programa en emisora radial por un termino de 4 meses</t>
  </si>
  <si>
    <t>Cd con grabacion de programas radiales.</t>
  </si>
  <si>
    <t>Articular con  municipios endémicos 25 Jornadas de Recolección de Inservibles  como saneamiento del medio en el entorno hogar  con focos caracterizados  para Dengue.</t>
  </si>
  <si>
    <t>Formato Institucional de Recoleccion de inservibles</t>
  </si>
  <si>
    <t>Brindar Informacion en salud  a 36000 habitantes de la comunidad de áreas priorizadas como medida de Promoción y Prevención por casos de  Dengue en los entornos hogar y comunitario.</t>
  </si>
  <si>
    <t>Realizar  visitas  en 3 Centros de Atención Transitorio de migrantes en coordinación con el programa de salud ambiental para verificar las condiciones sanitarias e identificar factores de riesgo de las ETV y control quimico según pertinencia</t>
  </si>
  <si>
    <t>informes de Visitas</t>
  </si>
  <si>
    <t>Implementar en 3 instituciones educativas la estrategia "Escuelas más saludables, escuelas más protegidas" en el entorno educativo</t>
  </si>
  <si>
    <t>Actas de seguimiento a la estrategia, informe final</t>
  </si>
  <si>
    <t>Implementar la  Estrategia educativa  " Tarea en casa" a los niños  de los grados  cuarto y quinto de 2 instituciones educativas en la regional de Ocaña mediante actividades virtuales.</t>
  </si>
  <si>
    <t>Realizar control y saneamiento del medio a  1000  instituciones  publicas o privadas en los municipios (IPS, Instituciones educativas, hogares de ICBF, cementerios, iglesias, montallantas), con el fin de mantener libres de criaderos para  la reproducción del vector Aedes y la transmisión de la enfermedad Dengue  en los entornos institucional, educativo y laboral.</t>
  </si>
  <si>
    <t>Formato Institucional visita de inspeccion a establecimientos especiales</t>
  </si>
  <si>
    <t>Celebrar en 16  municipios la "semana de acción en contra de los mosquitos" en el entorno comunitario y ámbito urbano.</t>
  </si>
  <si>
    <t>informe de celebracion de la semana de accion de los mosquitos</t>
  </si>
  <si>
    <t>Realizar 4 evaluaciones entomológicas   relacionadas con las intervenciones de control en municipios priorizados en los entornos comunitarios y educativos en comunidad urbana, rural o dispersa.</t>
  </si>
  <si>
    <t>informes entomologia</t>
  </si>
  <si>
    <t>Realizar el levantamiento de Indices Aédicos en el entorno hogar de  las cabeceras municipales de municipios endemicos para Dengue</t>
  </si>
  <si>
    <t>Realizar en 40 municipios del departamento  Fortalecimiento de capacidades para el seguimiento a la atención clínica de casos en el entorno institucional. (prioirizadas de acuerdo a persistencia  epidemiologico del evento).</t>
  </si>
  <si>
    <t>Acta de Reunion, listado de asistencia</t>
  </si>
  <si>
    <t>Realizar  en 40 IPS de la Red pública del Departamento  Auditorias de la adherencia a guías y protocolos de manejo clínico de las ETV en el entorno Institucional (Institucion Prestadora de Servicio de Salud).</t>
  </si>
  <si>
    <t>informes de asuditorias y seguimiento de casos</t>
  </si>
  <si>
    <t>Participar en 4 capacitaciones de inducción y reinducción del personal médico y paramédico, que esté próximo a iniciar el servicio social (SSO) en las instituciones prestadoras de servicios de salud del nivel municipal y departamental en el entorno laboral</t>
  </si>
  <si>
    <t>Realizar diagnósticos de Malaria en comunidad rural y dispersa,  mediante  pruebas rápidas o gota gruesa en municipios endémicos de acuerdo a demanda en el entorno comunitario y hogar.</t>
  </si>
  <si>
    <t>Formato Institucional  de toma de muestra</t>
  </si>
  <si>
    <t>Realizar distribución de 4000 toldillos tipo cama y hamaca para la prevención de la malaria en municipios priorizados de acuerdo a caracterización de focos y persistencia epidemiológica en  comunidad rural y dispersa en el entorno hogar</t>
  </si>
  <si>
    <t>Formato Institucional y  entrega de toldillos</t>
  </si>
  <si>
    <t>Realizar una  capacitacion a la red de laboratorios de las  IPS públicas y privadas en el  diagnóstico y manejo clínico de la Malaria  en el entorno institucional.</t>
  </si>
  <si>
    <t>Celebrar en los municipios endémicos de la región del catatumbo y otros municipios de alto riesgo de transmisión el "día mundial de la malaria" enfocando las acciones al entorno comunitario y ámbito urbano</t>
  </si>
  <si>
    <t>Informe Ejecutivo</t>
  </si>
  <si>
    <t>Garantizar al 100% de la red pública del departamento con stock de antimalaricos para el tratamiento oportuno de la malaria de acuerdo al plasmodium.</t>
  </si>
  <si>
    <t>Foramato Institucional de entrega de medicamento</t>
  </si>
  <si>
    <t>Realizar acciones de control integrado de microfocos en áreas rurales y disperso en los entorno hogar y comunitario, según ocurrencia de casos</t>
  </si>
  <si>
    <t>Realizar 2 actividades entomológicas (pruebas de residualidad en pared, Pruebas de residualidad de toldillo, caracterizacion de criaderos, estudios de foco, calibracion de maquinas hudson) relacionadas con las intervenciones de control para malaria en comunidad  rural o dispersa de los entornos comunitarios y educativos de los municipios endemicos</t>
  </si>
  <si>
    <t>Informe entomologia</t>
  </si>
  <si>
    <t>Brindar Informacion en salud  a  3500 habitantes para la sensibilización en medidas de autocuidado y control que  permitan el empoderamiento en la identificación de  factores de riesgo de la  Malaria en el entorno hogar en municipios  endemicos</t>
  </si>
  <si>
    <t>Realizar en los 40 municipios 3 monitores a los planes territoriales en Salud</t>
  </si>
  <si>
    <t>Informes de monitoreo</t>
  </si>
  <si>
    <t>Realizar en los municipios descentralizados 1 evalución  de los planes territoriales en Salud de la vigencia pasada</t>
  </si>
  <si>
    <t>Informes de Evalucion a Municipios</t>
  </si>
  <si>
    <t>Realizar en 5 municipios  monitoreo y seguimiento a la implementación de la  Estrategia EGI ETV.</t>
  </si>
  <si>
    <t>Acta de conformacion de equipo funcional, decreto conformacion de la EGI, Plan de Accion.</t>
  </si>
  <si>
    <t>Realizar 6 reuniones (bimensuales) con el grupo funcional para el análisis y articulación de la EGI Departamental de acuerdo a persistencia epidemiológica de las ETV en el entorno laboral.</t>
  </si>
  <si>
    <t>Actas de Reunion, Listados de asistencia</t>
  </si>
  <si>
    <t>Realizar 11 reuniones de  asistencias técnicas al talento humano de ETV para la formulación de planes de trabajo que desarrolla acciones de salud pública para la promoción, prevención y control de las ETV propiciando la gestión del conocimiento en el entorno laboral.</t>
  </si>
  <si>
    <t>Informe de Reunion Mensual</t>
  </si>
  <si>
    <t>Articular con los municipios endémicos 1 jornada masiva  de promoción y prevención de la Leishmaniasis en el entorno comunitario.</t>
  </si>
  <si>
    <t>Acta de informe de jornadas</t>
  </si>
  <si>
    <t>Realizar Asistencia tecnica a 27  municipios con transmisión activa de Leishmaniasis en manejo clínico, tratamiento, diagnóstico y supervisión de entrega oportuna de medicamentos de Leishmaniasis en el entorno institucional de las regionales Centro,  Occidente y  Suroriental.</t>
  </si>
  <si>
    <t>Brindar Informacion en salud  a 1200 habitantes de la comunidad rural que permitan el empoderamiento y control de los factores de riesgo de Leishmaniasis en los entornos hogar de muncipios endemicos</t>
  </si>
  <si>
    <t>Formato institucional fumigaciones residual (base de datos)</t>
  </si>
  <si>
    <t>Realizar 2 evaluaciones entomologicas relacionadas con las intervenciones de control de  Leishmaniasis en comunidad rural o dispersa en los entornos hogar y comunitario de municipios endemicos.</t>
  </si>
  <si>
    <t>Realizar 3.500 tomas de muestra serológica en menores de 15 años en los entornos comunitario y educativo  para la enfermedad de chagas en los municipios priorizados</t>
  </si>
  <si>
    <t xml:space="preserve">Bases de datos toma de muestras, </t>
  </si>
  <si>
    <t>Realizar 1   capacitación sobre el proyecto de Interrupcion de la transmision de T. cruzi por R. prolixus con los municipios priorizados a las instituciones educativas</t>
  </si>
  <si>
    <t>Actas de reunion,listado de asistencia</t>
  </si>
  <si>
    <t>Realizar 1 capacitación sobre el  proyecto de Interrupcion de la transmision de T. cruzi por R. prolixus a actores sociales en los municipios priorizados para la estrategia de Chagas.</t>
  </si>
  <si>
    <t xml:space="preserve">Realizar 1 capacitación sobre  Diagnóstico y tratamiento de la Enfermedad de Chagas a las IPS de los muncipios postulados para la certificación  con la  activación e implementacion de la ruta integral de atención en Salud de Chagas a Municpios priorizados y certificados
</t>
  </si>
  <si>
    <t>Informe de celebracion</t>
  </si>
  <si>
    <t>Celebrar el día mundial de la Enfermedad de Chagas  por medio de las TIC, mediante medios de comunicación como pagina web, redes sociales atraves de banner y campañas publicitarias.</t>
  </si>
  <si>
    <t>Informe de Celebracion de la Enfermedad</t>
  </si>
  <si>
    <t>Brindar Información en salud  a  1000 padres de familia de la comunidad rural y dispersa sobre la enfermedad de Chagas y la estrategia nacional de interrupción de la transmisión de la  enfermedad  de Chagas en los entornos hogar y comunitario de los municipios priorizados</t>
  </si>
  <si>
    <t>Listados de asistencia</t>
  </si>
  <si>
    <t>Realizar encuestas de caracterización de factores de riesgo  para la Enfermedad de Chagas en las veredas de los 5 municipios priorizados en el plan de Interrupcion de la Enfermedad de Chagas</t>
  </si>
  <si>
    <t>Formato institucional encuesta de tipificacion de viviendas (epicollet).</t>
  </si>
  <si>
    <t>Realizar acciones de control integrado de microfocos en áreas rurales y disperso en los entorno hogar y comunitario, según ocurrencia de casos y presencia del vector</t>
  </si>
  <si>
    <t xml:space="preserve">Formato institucional entrega de toldillos </t>
  </si>
  <si>
    <t>DIMENSiÓN SALUD PUBLICA EN EMERGENCIAS Y DESASTRES</t>
  </si>
  <si>
    <t>1.1.</t>
  </si>
  <si>
    <t>Servicio de atención en salud pública en situadones de emergencias y desastres</t>
  </si>
  <si>
    <t>FORTALECIMIENTO A LA OPERACiÓN DEL CENTRO REGULADOR DE URGENCIAS Y EMERGENCIAS "CRUE" Y CAPACIDADES COMUNITARIAS EN PRIMER RESPONDIENTE MUNICIPIOS PDET DE NORTE DE SANTANDER</t>
  </si>
  <si>
    <t>16 ESE articulan  el componente de respuesta en salud ante situaciones de emergencias y desastres con el consejo departamental de gestión del riesgo</t>
  </si>
  <si>
    <t>Planes Hospitalarios de Emergencias de las ESEs actualizado, estableciendo objetivos, acciones y la organización del hospital y sus servicios. Así como las responsabilidades del personal frente a situaciones de emergencia o desastre. A fin de controlar sus efectos adversos y/o atender los daños a la salud que se puedan presentar.</t>
  </si>
  <si>
    <t>Actas de revision de los Planes de retroalimentacion sobre los hallazgos a cada ESE evaluada</t>
  </si>
  <si>
    <t>Evaluacion del Indice de Seguridad Hospitalaria en las IPS de la Red Publica que cuenten con servicios de Urgencias Habilitados</t>
  </si>
  <si>
    <t>Taller regional gestionado por el CRUE y realizado por parte del MSPS</t>
  </si>
  <si>
    <t>Seguimiento  al  80% la Red hospitalaria de la capacidad instalada de hemoderivados y la referencia  de suministro de sangre y componentes sanguíneos seguros</t>
  </si>
  <si>
    <t>Taller Hospitales Seguros Frente a Desastres</t>
  </si>
  <si>
    <t>Taller regional gestionado por el CRUE y reaiizado por parte del MSPS</t>
  </si>
  <si>
    <t>Garantizacion de notificacion inmediata y toma de muestras de los casos probables  COVID 19</t>
  </si>
  <si>
    <t>Soportes SIVIGILA</t>
  </si>
  <si>
    <t>100% de los municipios con planes de contingencia y definición de la capacidad instalada del sector salud a nivel local</t>
  </si>
  <si>
    <t>Realizacion de la IEC</t>
  </si>
  <si>
    <t>Formatos diligenciados de IEC</t>
  </si>
  <si>
    <t>Realizacion de cercos epidemiologicos</t>
  </si>
  <si>
    <t>Formatos de cercos epidemilogicos</t>
  </si>
  <si>
    <t>Realizacion de  tamizaje en viajeros en puntos de entrada fronterizos</t>
  </si>
  <si>
    <t>Soportes de Tamizaje</t>
  </si>
  <si>
    <t>Captacion de casos de eventos de salud publica de importancia internacional (ESPII).</t>
  </si>
  <si>
    <t>SIVIGILA</t>
  </si>
  <si>
    <t>Realizar un seguimiento trimestral de la gestión municipal en la dimensión de Salud y Ambito laboral</t>
  </si>
  <si>
    <t xml:space="preserve">Realizar  9 socialización de  las normas de   afiliación de trabajadores al Sistema General de Riesgos Laborales </t>
  </si>
  <si>
    <t xml:space="preserve">Realizar 9 seguimiento a la  conformación de   instancias de gestion   Intersectorial,  en seguridad y salud en el trabajo de  la población trabajadora formal e  informal. </t>
  </si>
  <si>
    <t>Caracterizar  en 8  municipios  en poblacion  laborales vulnerables  del  sector  informal  de  la  economía,  en sus  condiciones de salud y los  riesgos propios de sus  actividades económicas, que incluya la migración y/o cambio de ocupación como efecto del cambio climático</t>
  </si>
  <si>
    <t>Realizar en 8 municipios el censo ámbitos laborales   con exposición a  factores de riesgos   en el marco de la politica de prevención de cancer ocupacional, que incluya población migrante</t>
  </si>
  <si>
    <t xml:space="preserve">Promover  la implementación a 8 municipios la  estrategia de entornos laborales saludables a través de las asociaciones o agremiaciones de trabajadores informales </t>
  </si>
  <si>
    <t>Promover en 8 municipios e instituciones y gremios economicos  la inclusion de las personas con discapacidad en el sector productivo y   erradicacion del trabajo infantil y la promocion del trabajo de adolescente protegido</t>
  </si>
  <si>
    <t>Desarrollar en 8 municipios,  actividades de promoción y prevención en salud ocupacional con población trabajadora informal, en el marco de la estrategia de Entornos laborales saludables</t>
  </si>
  <si>
    <t>Realizar en 8 municipos, socialización de los lineamientos para prevencion de contagio COVID -19 poblacion formal e informal</t>
  </si>
  <si>
    <t>Realizar en 8 municipios, apoyo a la vigilancia de protocolos población formal e informal.</t>
  </si>
  <si>
    <t xml:space="preserve">Desarrollar  en 8 municipios,  campañas de  promoción para la prevención de riesgos  ocupacionales en población trabajadora </t>
  </si>
  <si>
    <t>Realizar en los 32 municipios, seguimiento en el  reporte de eventos de AT-EL  en cumplimiento del protocolo</t>
  </si>
  <si>
    <t xml:space="preserve">Realizar  en 9 municipios, la  socialización  al personal asistencial de las IPS de  el protocolo de notificación de AT-EL , incluida población migrante y realizar el seguimiento </t>
  </si>
  <si>
    <t>Realizar dos(2) seguimientos a las IPS Publicas de los 39 municipios en la adherencia a GPC,protocolos,guias y lineamientos vigentes para la atencion de la EDA.</t>
  </si>
  <si>
    <t xml:space="preserve">Realizar 2 fortalecimientos al talento humano (cordinadores de salud publica municipal y  ESES) sobre lineamientos tecnicos y normativos de NNA RPMS, en los 39 municipios. </t>
  </si>
  <si>
    <t xml:space="preserve">Realizar 2 seguimientos  a las acciones de protección específica y detección temprana con las EAPB y su Red Prestadora en los cursos de vida de Primera Infancia,Infancia y Adolescencia en articulacon antencion en salud.
</t>
  </si>
  <si>
    <t>Realizar  1 seguimiento trimestral  a las IPS de los municipios priorizados Tibu, Santiago y El zulia para la adherencia a GPC, protocolos, guías y lineamientos vigentes para la atención de la  EDA.</t>
  </si>
  <si>
    <t>Realizar  4 seguimientos  a  los indicadores de morbilidad y mortalidad  de primera infancia, infancia y adolescencia  con los responsables departamentales de  las dimensiones prioritarias SASER,SAMEN-NO TRNASMISIBLES generando un plan de trabajo.</t>
  </si>
  <si>
    <t>Participar en el 100% de las  unidades de analisis de mortalidad por EDA .</t>
  </si>
  <si>
    <t>Realizar 3 seguimientos al 100% de los planes de mejoramiento de las unidades de analisis realizadas a mortalidades por EDA.</t>
  </si>
  <si>
    <t>Realizar 3 monitoreos   al cargue en la plataforma  SISPRO de los planes de acción en salud del componente NNA de los  municipios del Departamento de la vigencia 2021</t>
  </si>
  <si>
    <t>Concertar un (1) plan de accion  con ICBF y DPS  para el desarrollo de ciclos educativos  de acuerdo a la guia operativa comunitaria del programa de prevencion,manejo y controlde IRA-EDA dirigida a padres y cuidadores.</t>
  </si>
  <si>
    <t>Articular  en 1 mesa intersectoriale:  salud ambiental (COTSA), acciones  que  permitan desarrollar estrategias de comunicación sobre la EDA y los  factores riesgo que agudizan la enfermedad.</t>
  </si>
  <si>
    <t>Realizar 2 AsistenciasTecnica  a las IPS  Publicas y IPS Privadas  en    RPMS, Protocolos,Guias y Lineamientos  vigentes   para intensificar las acciones de vigilancia, inspección y control de la IRA.</t>
  </si>
  <si>
    <t>Participar en el 100% de las  unidades de analisis de mortalidad por IRA  .</t>
  </si>
  <si>
    <t xml:space="preserve">Realizar 2 seguimientos  al  reporte de  los  indicadores y análisis del comportamiento epidemiológico del evento (picos respiratorios) en las IPS de la red publica y privada  que cuentan con la estrategias de Sala ERA. </t>
  </si>
  <si>
    <t>Garantizar 3 entregas  de  tratamientos de OSELTAMIVIR  por lo menos a  3  IPS de mediana o alta complejidad en el Departamento de Norte de Santander</t>
  </si>
  <si>
    <t>Realizar 60 seguimiento  a las salas ERA  de la Red Publica  del Departamento y dos privadas de cucuta</t>
  </si>
  <si>
    <t xml:space="preserve">Realizar 4 seguimientos  a  los indicadores de morbilidad y mortalidad  en IRA en los cursos de vida  de primera infancia, infancia y adolescencia a la red publica   
</t>
  </si>
  <si>
    <t>Desarrollar  a través de 1 estrategia (programa de radio, cuñas radiales, etc) acciones de Información para la salud  en los tres mensajes claves del programa de prevención, manejo y control de la IRA  para la comunidad .</t>
  </si>
  <si>
    <t>Realizar 2 seguimientos  a los 40 municipios en el diligenciamiento de la matriz de covid 19 en el marco del programa Nacional de Prevencion, manejo y control de IRA/EDA</t>
  </si>
  <si>
    <t>Realizar  2 socializaciones de  la estrategia AIEPI componente comunitario a los operadores  en articulacion  con el Instituto Colombiano de Bienestar Familiar (ICBF)</t>
  </si>
  <si>
    <t>Realizar 2 socializaciones de la estrategia AIEPI componente comunitario y tres mensajes claves de IRA, a traves de escuelas de padres  en municipios pirorizados con Secretaria de educacion departamental en el marco de TRANSICION ES UNA NOTA</t>
  </si>
  <si>
    <t xml:space="preserve">Participar en los 4 comités de Infancia, adolescencia y los comités de política social para superar las barreras de acceso a la atención en salud en el territorio.  </t>
  </si>
  <si>
    <t>Desarrollar capacidades en 2  sesiones al talento humano en salud de  IPS  y sus EAPB  en la guia operativa comunitaria   ( encuentros pedagicos)  y en la  estrategia  UAIC  que permita la implementacion , funcionamiento ,  procesos de  referencia y contrareferencia e información y educación en salud a padres y cuidadores.</t>
  </si>
  <si>
    <t>Realizar 2 monitoreos a las Unidades de Atencion Integral Comunitaria(UAIC), en puerto Santander,Campo Dos, San Calixto, Hacari y Palmarito zona rural de cucuta,El Zulia.Villa del Rosario.</t>
  </si>
  <si>
    <t>Realizar socializacion de la Resolucion Nª 050 de 2021 en el Capitulo Etnico del PDSP a los municipios con presencia de Poblacion Indigena</t>
  </si>
  <si>
    <t>Realizar  3 acciones de seguimiento y monitoreos a la formulación del Plan de Acción  en Salud (PAS),  a los 8  municipios  que cuentan con  comunidades indígenas  en el Departamento (Chitaga,Toledo, Tibú, El Tarra, Teorama, Convención, El Carmen y Cúcuta).</t>
  </si>
  <si>
    <t xml:space="preserve">Realizar  1 Articulacion con Participacion Social para la conformacion de la veedurias en salud para poblaciones etnicas y enfoque diferencial.
</t>
  </si>
  <si>
    <t>Participar en las 4 Mesas de Enfoque diferencial a fin de responder equitativamente a las solicitudes de  los grupos étnicos.</t>
  </si>
  <si>
    <t>Realizar 2 socialzacion de  las 18 prácticas de AIEPI en la comunidad  Bari y UWA para la  formación de  líderes comunitarios.</t>
  </si>
  <si>
    <t>Convocar a 4 mesas tecnicas de Salud con la Poblacion Indigena UWA y BARI para el desarrollo de acciones del Sistema de Salud de Poblaciones Indigenas de Norte de Santander.</t>
  </si>
  <si>
    <t xml:space="preserve">Realizar 3 articulacion de acciones  con aseguramiento del IDS departamental para el cruece de base de datos de censos  de los indigenas Bari y U´was </t>
  </si>
  <si>
    <t>Realizar 2 articulaciones de acciones para la Promoción de la salud y la prevención de las enfermedades respiratorias y Transmitidas por vectores en la comunidad indígena  Motilón BARI ( Resguardo de Catalaura y Pueblo BARI)</t>
  </si>
  <si>
    <t>Realizar articulacion con los municipios de Tibu,Teorama,El Tarra sobre acciones a la Poblacion Indigena Migrante (YUKPA) presente en sus municipios.</t>
  </si>
  <si>
    <t>Realizar 1 proceso de caracterizacion en el marco de la resolucion 011 en la poblacion indigena motilon Bari presente en los municipios de Tibu,El Tarra, Convencion,El Carmen,Teorama.</t>
  </si>
  <si>
    <t xml:space="preserve">Brindar 2 asesorias y asitencias tecnicas a los 40 municipios en el componente de envejecimiento y vejez. </t>
  </si>
  <si>
    <t xml:space="preserve">Realizar tres (3) monitoreo y seguimiento del cargue del PAS en la  plataforma SISPRO  a los 40 municipios en el componente de Envejecimiento y Vejez </t>
  </si>
  <si>
    <t>Realizar dos (2) articulaciónes  interinstitucionales  con las Dimensiones de salud publica (Cronicas, Samen, Participacion Social) para el seguimiento a la garantia de los derechos al adulto mayor</t>
  </si>
  <si>
    <t xml:space="preserve">Realizar dos  (2)  articulaciónes con la Secretaria de Desarrollo Social para verificar el cumplimiento de la resolucion 055 de 2018, en 10 municipios del departamento </t>
  </si>
  <si>
    <t>Realizar  1 seguimiento a los 40 municipios sobre la actualizacion de la Politica de Envejecimiento y Vejez.</t>
  </si>
  <si>
    <t>Participar en los cuatro (4) Comites Departamentales del Adulto Mayor convocados por la Secretaria de Desarrollo Social, como garantia de los derechos a la Salud del Adulto Mayor.</t>
  </si>
  <si>
    <t>Realizar 1 seguimiento a la vacunacion de los adultos mayores  y cuidadores ubicados en los centros de larga estancia notificados al Ministerio de salud y proteccion social.</t>
  </si>
  <si>
    <t>Desarrollar  a través de 1 estrategia (programa de radio, cuñas radiales, etc) acciones de Información para la salud dirigido a la poblacion adulto mayor.</t>
  </si>
  <si>
    <t>Brindar 1 asesoria y asitencia tecnica a los 40 municipios en el componente de Salud y Genero</t>
  </si>
  <si>
    <t xml:space="preserve">Realizar tres (3) monitoreo y seguimiento del cargue del PAS en la  plataforma SISPRO  a los 40 municipios en el componente de Salud  y Genero. </t>
  </si>
  <si>
    <t xml:space="preserve">Brindar 2 asesorias y asistencia tecnica a los Cuarenta (40) municipios en la Ruta de  Certificacion de Discapacidad en el marco de la  Resolucion 113 de 2020. </t>
  </si>
  <si>
    <t xml:space="preserve">Realizar  1 seguimiento a las IPS contratadas para el proceso de  certificacion de personas con Discapacidad. </t>
  </si>
  <si>
    <t>Realizar dos ( 2) articulacion con el Area de aseguramiento para el cruce de Bases de datos de las Personas con Discapacidad, para la gestion del aseguramiento del SGSSS.</t>
  </si>
  <si>
    <t>Participacipar en los (4) cuatro comites Departamentales de discapacidad convocados por la secretaria de gobierno y alta consejeria de discapacidad.</t>
  </si>
  <si>
    <t>Realizar 2  dos articulaciones para cruce de base de datos de personas con discapacidad, con la Dimension de Vida Saludable y Enfermedades Transmisibles en el componente de Emergentes,Reemergentes y Desatendidas 
( Hansen y TB)</t>
  </si>
  <si>
    <t>Realizar 1 Socializacion de la estrategia Rehabilitacion Basada en la Comunidad, a los 40 municipios del departamento.</t>
  </si>
  <si>
    <t>Realizar tres (3) monitoreo y seguimiento del cargue del PAS en la  plataforma SISPRO  a los 40 municipios en el componente de Discapacidad</t>
  </si>
  <si>
    <t>Realizar dos (2) seguimientos a las EAPB del Departamento en  las acciones realizadas  a la poblacion con discapacidad.</t>
  </si>
  <si>
    <t>Desarrollar  a través de 1 estrategia (programa de radio, cuñas radiales, etc) acciones de Información para la salud dirigido a la poblacion en condicion de discapacidad.</t>
  </si>
  <si>
    <t>Brindar  dos (2) Asistencias Tecnicas a 40 Municipios del departamento   en  la implementacion del Protocolo de atención en salud con enfoque  Psicosical a Vicimas y Poblacion de 9 Sentencias CIDH.</t>
  </si>
  <si>
    <t>Realizar tres (3) articulaciones con el area de Atencion en Salud y Aseguramiento para el cruce de base de datos de las poblaciones Victimas y 9 Sentencias CIDH.</t>
  </si>
  <si>
    <t>Realizar  cuatro(4) articulaciones de la mesa tecnica institucional para la implementacion de los protocolos de vicitimas y Poblacion 9 Sentencias CIDH</t>
  </si>
  <si>
    <t xml:space="preserve">Liderar las  4 Mesas de Salud y Subcomités  de medidas de rehabilitación,   orientado a generar un espacio de articulacion y seguimiento para la identificacion de las diferentes barreras en salud a la poblacion Victima y 9 SentenciasCIDH. </t>
  </si>
  <si>
    <t xml:space="preserve">Realizar tres  (3) monitoreo y seguimiento en el cargue del PAS en la plataforma SISPRO en los municipios priorizados en el componente victimas del conflicto armado. </t>
  </si>
  <si>
    <t>Realizar 2 Seguimientos a la  implementacion del protocolo de atencion a victimas  y poblacion de 9 sentencias , para  las EAPB,ESES e IPS  presentes en el territorio.</t>
  </si>
  <si>
    <t>Realizar 3 seguimientos a los municipios de ( Ocaña,Los Patios y Cucuta) sobre las actividades dirigidas a la poblacion de 9 sentencias CIDH ubicada en dichos municipios.</t>
  </si>
  <si>
    <t>Realizar 4 seguimientos a las EAPB sobre las intervenciones realizadas  a la poblacion ubicada en 9 sentencias CIDH.</t>
  </si>
  <si>
    <t xml:space="preserve">Realizar (2) Seguimientos a la Herramienta de informacion VIVANTO,  en las ESES presentes en el territorio </t>
  </si>
  <si>
    <t>Desarrollar  a través de 1 estrategia (programa de radio, cuñas radiales, etc) acciones de Información para la salud dirigido a la poblacion Victima del Conflicto Armado</t>
  </si>
  <si>
    <t xml:space="preserve">Documentos de Planeación </t>
  </si>
  <si>
    <t>Fortalecimiento de la gestión de la salud publica para la ejecución y mejoramiento en la prestación del servicio en el Departamento de   Norte de Santander</t>
  </si>
  <si>
    <t>Elaborar un Cronograma de Asistencia técnica en salud publica para los municipios</t>
  </si>
  <si>
    <t>Desarrollar  cuatro  asistencias técnicas para elaboración  de los Planes de Accion en Salud vigencia 2023</t>
  </si>
  <si>
    <t>Realizar dos monitoreos y evaluacion de la ejecución del  Plan de Acción en Salud 2022 a los 40 municipios del Departamento</t>
  </si>
  <si>
    <t>Realizar revisión trimestral de los procesos y procedimientos del Grupo de salud Pública acorde a los  proceso normados de gestion de la salud publica</t>
  </si>
  <si>
    <t>Realizar dos asistencias técnicas para el  cargue y verficación del mismo en la plataforma web del PDSP a los municipios</t>
  </si>
  <si>
    <t>Brindar asistencia tecnica trimestral para en la ejecución del Plan Territorial de Salud a los municipios del Departamento</t>
  </si>
  <si>
    <t>Realizar un seguimiento trimestral de las asistencias técnicas realizadas por las dimensiones de salud pública a los municipios</t>
  </si>
  <si>
    <t>Registrar mensualmente la informacion financiera referente a la ejecución de los recursos asignados a las metas de cada una de las dimensiones del PDSP.</t>
  </si>
  <si>
    <t>Consolidar trimestralmente la informacion financiera de la ejecución de los recursos  asignados a las dimensiones de salud Púlica</t>
  </si>
  <si>
    <t>Realizar dos jornadas de asesoria y asistencia tecnica a las dimensiones de salud pública  en el marco del monitoreo y evaluacion del Plan territorial de Salud</t>
  </si>
  <si>
    <t>Desarrollar dos jornadas para fortalecer capacidades en el talento humano de las dimensiones de salud publica en el uso de la plataforma web de gestion del PDSP para el monitoreo de los PTS departamental y municipales.</t>
  </si>
  <si>
    <t>Realizar un seguimiento trimestral  del cargue en el portal web gestion del PDSP del plan de accion en salud 2020 (PAS) de las Dimensiones y/o componentes del Grupo de Salud Publica</t>
  </si>
  <si>
    <t>Generar un informe trimestral del monitoreo del cargue de ejecucion de las actividades del PAS y PTS reportado por los municipios en la plataforma web de gestion PDSP.</t>
  </si>
  <si>
    <t xml:space="preserve">Programar dos jornadas para orientar la elaboración del Plan de Accion en Salud (PAS) de las vigencias 2022 y 2023 por cada dimension y/o componente del Grupo de Salud Publica </t>
  </si>
  <si>
    <t xml:space="preserve">Elaborar el componente operativo anual de inversiones (COAI)  de la vigencia 2022 por cada dimension y/o componente del Grupo de Salud Publica </t>
  </si>
  <si>
    <t xml:space="preserve">Realizar un monitoreo trimestral al cumplimiento de actividades establecidas en los Planes de Accion en salud 2022 por dimension y/o componentes del grupo de salud publica. </t>
  </si>
  <si>
    <t>Realizar una evaluación trimestral de la eficacia operativa de la ejecución de las acciones en dimensiones y/o componentes del PTS</t>
  </si>
  <si>
    <t>Realizar un informe trimestral del estado del cargue de la informacion del Plan territorial de Salud de la vigencia registrado por los municipios en la plataforma web de gestion del Plan decenal de Salud Publica</t>
  </si>
  <si>
    <t>Realizar la evalucion de la gestion institucional de los municipios descentralizados</t>
  </si>
  <si>
    <t>Apoyar el cargue trimestral de información según metodologías, herramientas e instrumentos para la planeación, monitoreo, seguimiento  y evaluación de los planes territoriales de salud Departamental y municipales</t>
  </si>
  <si>
    <t>Generar Informes trimestrales de asignación y ejecución de recursos  SGP  de los municipios del Departamento en cuanto al aseguramiento</t>
  </si>
  <si>
    <t>Realizar informe de monitoreo y/o seguimiento trimestral a la ejecución de los recursos  financieros  de la vigencia  por dimension y/o componente de salud Publica</t>
  </si>
  <si>
    <t>Generar el analisis del indice del desempeño de la gestion integral en salud de las ET para las vigencia 2020- 2021</t>
  </si>
  <si>
    <t>Elaborar informes trimestrales de evaluación de  la eficacia operativa  de las dimensiones y/o componentes de competencia del grupo de salud publica.</t>
  </si>
  <si>
    <t>Elaborar informes trimestrales  de  evaluacion de la eficacia financiera  de los recursos aprobados en el COAI para la vigencia 2022 del PTS por dimension y/o componente del PTS.</t>
  </si>
  <si>
    <t>Realizar monitoreo, seguimiento y evaluacion tecnico financiera  de cada entidad territorial municipal</t>
  </si>
  <si>
    <t xml:space="preserve">Realizar seguimiento trimestral a la red de prestadores para el fortalecimiento de la gestión administrativa y el mejoramiento de la calidad de la atención en salud </t>
  </si>
  <si>
    <t xml:space="preserve">Apoyar mensualmente  los procesos de gestión con las EAPB del Departamento para mejorar la calidad de la atención en salud </t>
  </si>
  <si>
    <t>Promover la participación social en las comunidades y en los diferentes actores que incidan en los deteminantes sociales en salud</t>
  </si>
  <si>
    <t>Registrar en el portal web gestion del PDSP, la informacion de ejecucion trimestral de las actividades por dimensiones y/o componentes del Grupo de Salud Publica</t>
  </si>
  <si>
    <t>Elaborar el plan financiero territorial en salud e informe trimestral de ejecución según FUT</t>
  </si>
  <si>
    <t>Elaborar el documento del Plan de intervenciones colectivas 2022</t>
  </si>
  <si>
    <t>Elaborar anexos tecnico y consolidación de propuesta de los planes de intervenciones colectivas PIC de las dimensiones del PDSP</t>
  </si>
  <si>
    <t xml:space="preserve">Construir la viabilidad técnica de las propuestas PIC formuladas por las dimensiones  </t>
  </si>
  <si>
    <t>Gestionar los procesos de contratación del plan de intervenciones colectivas PIC</t>
  </si>
  <si>
    <t>Realizar un seguimiento mensual del avance de la formulación y contratación de los PIC de los municipios</t>
  </si>
  <si>
    <t xml:space="preserve">Elaborar un informe trimestral de seguimiento y evaluación de los planes de intervenciones colectivas de las dimensiones y/o componentes del PTS </t>
  </si>
  <si>
    <t>Elaborar un informe de evaluacion de los resultados y/o logros en salud alcanzados con las intervenciones, procedimientos y/o actividades definidas en el Plan de Salud Publica de intervenciones colectivas 2022</t>
  </si>
  <si>
    <t>Realizar la evaluación de la ejecución del plan de intervenciones colectivas de los municipos</t>
  </si>
  <si>
    <t>Elaborar informe de evaluacion de los resultados y/o logros en salud alcanzados con las intervenciones, procedimientntos y/o actividades definiddas en el Plan de Salud Publica de intervenciones colectivas 2021</t>
  </si>
  <si>
    <t xml:space="preserve">Supervisar de forma trimestral los soportes y  procesos de contratación y ejecución del PIC de los municipios </t>
  </si>
  <si>
    <t xml:space="preserve">Realizar la evaluación del PIC departamental en su ejecución técnica y financiera </t>
  </si>
  <si>
    <t>Tramitar los procesos de liquidación de convenios y contratos de ejecución de los proyectos PIC por dimensiones del PDSP</t>
  </si>
  <si>
    <t>Realizar (3)  reuniones del Consejo Territorial de Seguridad Social en Salud departamental</t>
  </si>
  <si>
    <t xml:space="preserve">Realizar (2) asistencias técnicas y acompañamiento a las  ESE, EAPB e IPS para que conformen las asociaciones y alianzas de usuarios, incluyendo la poblacion migrante y de acogida y elegir  el representante  de los usuarios para que participe en la elección del representante ante la junta Directiva del IDS </t>
  </si>
  <si>
    <t>Realizar (2) articulaciones con la secretaria de desarrollo social departamental en los comites de Juventud</t>
  </si>
  <si>
    <t xml:space="preserve">Realizar (4) articulaciones con la oficina de SAC para el seguimiento para las PQRSD y encuestas de satisfaccion  </t>
  </si>
  <si>
    <t>Realizar (1) rendición de cuentas en salud sobre la gestión de la vigencia articulando planeación y  Dimensiones de Salud Pública del IDS</t>
  </si>
  <si>
    <t>Realizar (1) asesoría al municipio de Cúcuta para la operativización del Consejo Municipal de Particpación Ciudadana.</t>
  </si>
  <si>
    <t>Realizar (3) monitoreos al cargue a la plataforma SISPRO en los planes de acción en salud para el área de participacón social en los 40 municipios del departamento en la vigencia 2022</t>
  </si>
  <si>
    <t xml:space="preserve">Realizar  (1) asistencia Técnica a los  40  municipios  para la  conformación y operativización  de los mecanismos de participación social incluyendo la población migrante y de acogida </t>
  </si>
  <si>
    <t xml:space="preserve">Realizar  (2) seguimientos  a los  municipios que no han formalizado la conformación y operativización  de los mecanismos de participación social incluyendo la población migrante y de acogida </t>
  </si>
  <si>
    <t>Realizar (1) asistencia técnica a los 40 municipios del departamento para que realicen  el proceso de rendición de cuentas e inviten la poblacion migrante y de acogida.</t>
  </si>
  <si>
    <t>Ajustar y ejecutar el  plan de acción de la PPSS a nivel departamental en concordancia a lo establecido por el Ministerio de Salud y Protección Social.</t>
  </si>
  <si>
    <t xml:space="preserve">Realizar (1) asesoría para la elaboración y adopción de lineamientos establecidos por el MSPS al plan de acción de la PPSS en los 40 municipios, ESE, EAPB e IPS del departamento </t>
  </si>
  <si>
    <t xml:space="preserve">Realizar (1) seguimiento  a  los 40 municipios ESE, EAPB e IPS  del departamento en el desarrrollo del  plan de acción de la PPSS  </t>
  </si>
  <si>
    <t>Realizar (1) asistencia técnica a las ESE´S del departamento para la elección del representante de los usuarios ante la junta directiva de la entidad</t>
  </si>
  <si>
    <t>Consolidar la notificación semanal e inmediata de los EISP de las 40 UNM durante 52 semanas epidemiológicas y enviar los archivos planos al INS a través del portal SIVIGILA incluida la poblacion migrante</t>
  </si>
  <si>
    <t>Verificar durante 52 semanas epidemiológicos los estándares de calidad, veracidad y oportunidad de la notificación  de  EISP al SIVIGILA de las 40 UNM,  UPGD y  UI</t>
  </si>
  <si>
    <t xml:space="preserve">Realizar la retroalimentación semanal (52 semanas) de los eventos de interés en salud pública  notificados  a cada uno de los Municipios, IPS, Dimensiones  y Departamentos </t>
  </si>
  <si>
    <t>Caracterizar y actualizar la red de operadores del SIVIGILA (Sivigila 4.0 web)  en el departamento incluyendo operadores y Cooperantes presentes en el departamento que esten prestando servicios de Salud a la poblacion del departamento y poblacion migrante</t>
  </si>
  <si>
    <t>Realizar 40 asistencias técnicas directas  a los  municipios del departamento con el fin de verificar el correcto funcionamiento del sistema de información y aplicación de los protocolos existentes en el SIVIGILA</t>
  </si>
  <si>
    <t>Realizar tres jornadas de fortalecimiento y actualización al personal responsable de vigilancia en salud pública de las 40 UNM,  UPGD y UI sobre sobre Lineamientos para la prevención,  vigilancia y control en salud pública, vigencia 2019 emitidos por el INS</t>
  </si>
  <si>
    <t>Implementar el Sistema de Alerta Temprana para eventos de interés en salud pública articulado con la Sala de Análisis de Riesgo SAR del departamento</t>
  </si>
  <si>
    <t xml:space="preserve">Conformar y desplegar el Equipo de Respuesta Inmediata ante la ocurrencia de alertas, brotes, epidemias o potenciales ESPII en el departamento </t>
  </si>
  <si>
    <t xml:space="preserve">Realizar seguimiento y consolidacion de las las tres Búsquedas Activas Comunitrias (BAC) </t>
  </si>
  <si>
    <t xml:space="preserve">Realizar seguimiento y consolidacion de las las Búsquedas Activas intitucionales (BAI) </t>
  </si>
  <si>
    <t xml:space="preserve">Realizar seguimiento y consolidacion de los 2 MRCV Monitoreos Rapido de coberturas de vacunacion y EVC y la Encuesta de coberturas de vacunacion </t>
  </si>
  <si>
    <t xml:space="preserve">Realizar 12 seguimientos a la operatividad de los Comités Epidemiológicos Institucionales, Municipales y Comunitarios </t>
  </si>
  <si>
    <t>Realizar 12 Comités de Vigilancia Epidemiológica Departamental incluyendo el análisis mensual del componente migratorio</t>
  </si>
  <si>
    <t>Realizar 12 Comités de Estadísticas Vitales incluyendo el análisis mensual del componente migratorio</t>
  </si>
  <si>
    <t>Realizar 12 Comités de Sanidad Portuaria</t>
  </si>
  <si>
    <t>Realizar seguimiento permanente de los pasos fronterizos para identificar Eventos de Interés en Salud Pública de Interés Internacional EISPII</t>
  </si>
  <si>
    <t xml:space="preserve">Entregar al Instituto Nacional de Salud INS un informe semestral de comportamiento epidemiológico de los eventos y de las actividades desarrolladas con base en los indicadores definido en los protocolos </t>
  </si>
  <si>
    <t>Elaborar boletines (13) o informes trimestrales  (3) para divulgar los resultados de la vigilancia según lineamientos nacionales de VSP</t>
  </si>
  <si>
    <t>Realizar 12 programaciones de unidades de análisis a los casos de mortalidad notificados en el SIVIGILA según lineamientos nacionales y protocolos establecidos</t>
  </si>
  <si>
    <t xml:space="preserve">Realizar por período epidemiológico (13) el análisis de correspondencia entre la notificación de muertes SIVIGILA y la información que ingresa por los certificados de defunción (RUAF) </t>
  </si>
  <si>
    <t>Verificar mensualmente informe de inconsistencias de nacidos vivos y defunciones remitidos por el DANE</t>
  </si>
  <si>
    <t>Documentar los procedimientos que se ejecutan dentro de las competencias del observatorio de salud pública</t>
  </si>
  <si>
    <t>Actualizar mensualmente los indicadores de salud de la situacion fenómeno migratorio.</t>
  </si>
  <si>
    <t>Implementar el sistema integrado de gestión institucional NTC GP 1000:2009 (NTC ISO 9001:2008) en salud pública</t>
  </si>
  <si>
    <t xml:space="preserve">Desarrollar la gestión e implementación de los sistemas de información para el desarrollo del plan territorial de salud pública </t>
  </si>
  <si>
    <t>Apoyar mensualmente a las dimensiones y/o componentes en el cálculo de indicadores de gestion, procesos e impacto del PDSP</t>
  </si>
  <si>
    <t>Construir, en articulación con vigilancia en salud pública boletines mensuales de los eventos de interés en salud pública</t>
  </si>
  <si>
    <t>Realizar la actualizacion del documento de análisis de situación de salud ASIS del Departamento 2021/2022</t>
  </si>
  <si>
    <t>Realizar la asesoria a los municipios de jurisdiccion para la actualizacion de los ASIS 2022</t>
  </si>
  <si>
    <t>Evaluar los análisis de situación de salud ASIS de los 40 municipios del Departamento</t>
  </si>
  <si>
    <t>Elaborar  un informe trimestral de estado de la atencion a la respuesta migratoria del Departamento  vigencia 2022</t>
  </si>
  <si>
    <t>Realizar 1400  visitas de inspeccion vigilancia y control  a  prestadores de servicios de salud, regímenes de excepción,  establecimiento farmacéutico donde se almacenen, comercialicen, distribuyan o dispensen  medicamentos y dispositivos  médicos considerados de alto riesgo.  correponde al 90 %</t>
  </si>
  <si>
    <t>Realizar seguimiento  al 100 % de los procesos sancionatorios.</t>
  </si>
  <si>
    <t xml:space="preserve">Realizar  280 visitas de inspeccion , vigilancia y control a establecimientos autorizados para el uso y comercializacion de los medicamentos  de control  especiales. </t>
  </si>
  <si>
    <t>Realizar visitas de seguimiento a 200   IPS  con servicios farmaceuticos habilitados en el Departamento  en cumplimiento a los programas de farmacovigilancia, tecnovigilancia, reactivovigilancia</t>
  </si>
  <si>
    <t>Revisar el 100% de las alertar publicas por el INVIMA relacionadas con medicamentos y dispositivos médicos</t>
  </si>
  <si>
    <t>Emitir en un 100% los concepto técnico según solitudes de aperturas o traslado por los establecimientos farmacéuticos</t>
  </si>
  <si>
    <t>Emitir el 100% de concepto técnico según solitudes realizadas por establecimientos farmacéuticos   para el manejo de medicamentos de control especial</t>
  </si>
  <si>
    <t>Realizar en un 100% la toma de muestra de medicamentos según las solicitudes realizadas por el INVIMA</t>
  </si>
  <si>
    <t xml:space="preserve">Participar en el 100% de las desnaturalizaciones de medicamentos de control especial requeridas por los establecimientos farmacéuticos 
</t>
  </si>
  <si>
    <t xml:space="preserve">Aplicar el 100 % de las  medida sanitaria de seguridad a establecimientos que infrinjan la ley 9° de 1979 </t>
  </si>
  <si>
    <t>Realizar 300 las visitas de inspeccion vigilancia y control   a  establecimientos  que comercialicen, distribuyan  o dispensen  medicamentos de venta libre y dispositivos  médicos. Bajo riesgo  de 1058</t>
  </si>
  <si>
    <t>Fortalecer a 1600 personas encargadas de la direccion tecnica de los establecimentos donde se almacenen, comercialicen, distribuyan , dispensen medicamentos y dispositivos medicos y demas productos farmaceuticos (66%)</t>
  </si>
  <si>
    <t xml:space="preserve">Realizar 1000  abordajes a la  poblacion en general para la divulgacion de informacion del uso adecuado de los medicamentos  a traves de grupos focales en Instituciones prestadores de servicios de salud. </t>
  </si>
  <si>
    <t>mejoramiento de  funcionamiento de  programa software</t>
  </si>
  <si>
    <t xml:space="preserve">Hacer el análisis  mensual al 100% de las muestras remitidas para el  control de calidad del diagnostico de eventos de interes en salud publica. </t>
  </si>
  <si>
    <t>Realizar en análisis al 100% de las muestras enviadas por emergencia sanitaria Covid-19</t>
  </si>
  <si>
    <t>Realizar en análisis al 100% de las muestras enviadas por cada banco de sangre para control de calidad de HIV, HBs Ag, Core Total, HVC, Chagas, Sífilis, HTLV</t>
  </si>
  <si>
    <t>Hacer la confirmacion de resistencia  y control de calidad a microorganismos de interés en salud pública  al 100% de los aislamientos remitidos por las IPS</t>
  </si>
  <si>
    <t>Realizar cuatro talleres para socializar Lineamientos de vigilancia en salud pública y Estandares de Calidad a los laboratorios de la red departamental</t>
  </si>
  <si>
    <t>Hacer 2 talleres teorico práctico en toma de muestra, coloración, lectura y reporte de malaria, leishmania y chagas  a IPS o Laboratorios clínicos  de la red con capacidad de respuesta</t>
  </si>
  <si>
    <t>Realizar el anàlisis  mensual al 100% de las muestras enviadas por cada puesto centinela ESI-IRAG</t>
  </si>
  <si>
    <t xml:space="preserve">Realizar el analisis  al 100%  de las  muestras de EDA  enviadas por cada IPS </t>
  </si>
  <si>
    <t>Realizar el analisis  al 100%  de las  muestras remitidas por cada IPS  centinela del  SFIH  (Cúcuta UBA La Libertad y UBA Policlínico Atalaya, Villa del Rosario, Puerto Santander, El Zulia, Sardinata)</t>
  </si>
  <si>
    <t>Realizar visitas para verificar el cumplimiento de estandares de calidad a   25  laboratorio de la red Departamental habilitados ( se  realizan para covid)</t>
  </si>
  <si>
    <t>Realizar visitas de asistencia tecnica para fortalecer el diagnóstico de eventos de interés en salud pública a 100  laboratorios de la red</t>
  </si>
  <si>
    <t>Realizar visita de asistencia tecnica a los 4 Bancos de Sangre y 10 Servicios Transfusionales habilitados del Departamento</t>
  </si>
  <si>
    <t>Verificar el cumplimiento y oportunidad  en el reporte mensual al SIHEVI  en el 100% de  los bancos de sangre y servicios transfusionales del Departamento</t>
  </si>
  <si>
    <t>Participar mínimo en el 80% de los  talleres, cursos, capacitaciones, reuniónes  programadas por el Nivel Nacional</t>
  </si>
  <si>
    <t xml:space="preserve">Realizar los anàlisis fisicoquìmicos y microbiològicos al 100% de  las muestras de agua y otras de ambiente recibidas en el laboratorio </t>
  </si>
  <si>
    <t>Hacer  2 talleres teorico práctico a los técnicos de saneamiento ambiental  en toma, embalaje, transporte y rotulo  de muestras de alimentos y superficies implicados en ETA.</t>
  </si>
  <si>
    <t xml:space="preserve">Realizar el analisis de muestras de alimentos, superficies y otras ambientales  al 100% de las ETAS que se presenten en el departamento </t>
  </si>
  <si>
    <t>Realizar visitas para verificar el cumplimiento de estandares de calidad a 4  laboratorios de análisis de aguas y alimentos del Departamento</t>
  </si>
  <si>
    <t>Hacer el proceso de implementacion y verificación bajo la Norma ISO/IEC 15189 de  4 metodologías en el área de atencion a las personas</t>
  </si>
  <si>
    <t>Realizar 4 talleres dirigidos al recurso humano del laboratorio en  auditoria interna bajo la Norma NTC-ISO/IEC 17025: 2017,  y la Norma ISO/IEC 15189 Validación de métodos y mediciones de ensayos, Análisis de tendencias y gráficos de control, Incertidumbre y control de calidad en laboratorios, Calibración y verificación de  equipos, interpretación de resultados</t>
  </si>
  <si>
    <t xml:space="preserve">Realizar la identificación taxonómica al 100% de las larvas y ejemplares colectados  por los técnicos de ETV para el levantamiento de indices aédicos </t>
  </si>
  <si>
    <t xml:space="preserve">Hacer la  identificaciòn taxonomica (demàs vectores) al 100% de los  ejemplares colectados  por los técnicos de ETV  en los 40  municipios  del Departamento  </t>
  </si>
  <si>
    <t>DIMENSiÓN FORTALECIMIENTO DE LA AUTORIDAD SANITARIA PARA LA GESTION DE LA SALUD</t>
  </si>
  <si>
    <t>Servicio de atención en salud a la población</t>
  </si>
  <si>
    <t>APOYO AL ASEGURAMIENTO DEL SISTEMA
GENERAL DE SEGURIDAD SOCIAL EN SALUD (SGSSS) Y
PRESTACION DE SERVICIOS DE SALUD A LA POBLACION A CARGO DEL DEPARTAMENTO NORTE DE SANTANDER"</t>
  </si>
  <si>
    <t xml:space="preserve">Realizar 1 seguimiento a los municipios del departamento sobre el acto administrativo que compromete los recursos para garantizar la continuidad y la universalidad del regimen subsidiado. </t>
  </si>
  <si>
    <t>Acto administrativo municipal</t>
  </si>
  <si>
    <t>Realizar 12 acciones (socializaciones, seguimiento y/o apoyo ) a la programacion  anual de novedades BDUA que llevan a cabo los municipios ante el adres</t>
  </si>
  <si>
    <t>Circular, Actas,  correos</t>
  </si>
  <si>
    <t xml:space="preserve">Realizar 4 cruces de la BDUA con el sisben municipal  y sisben consolidado por DNP para determinar la  poblacion no asegurada </t>
  </si>
  <si>
    <t>Base de datos</t>
  </si>
  <si>
    <t xml:space="preserve">Realizar 12 acciones (Asesoria, asistencia tecnica , inspeccion y vigilancia) a los municipios para la afiliacion de la poblacion no asegurada de acuerdo al decreto 064 de 2020. </t>
  </si>
  <si>
    <t>Realizar 1 gestion para comprometer los recursos de rentas departamentales para el cofinanciamiento del regimen subsidiado a los 40 municipios del departamento.</t>
  </si>
  <si>
    <t>Acto administrativo , CDP , RP</t>
  </si>
  <si>
    <t xml:space="preserve">Realizar 12 viabilidades de pago para el giro efectivo de los recursos departamentales a la administradora del sgsss - adres. </t>
  </si>
  <si>
    <t>Formato de Giro, Comprobantes de Egreso</t>
  </si>
  <si>
    <t>Realizar 2 Auditorias a las EAPB  en los componentes de aseguramiento e informacion de acuerdo a los lineamientos de la circular 0001 de 2020.- GAUDI</t>
  </si>
  <si>
    <t>Lista de chequeo , Actas de visita , Informes</t>
  </si>
  <si>
    <t xml:space="preserve">Realizar 2 procesos de revision de la guia de auditoria y sus soportes, diligenciada por los 40 municipios en los componentes establecidos por la circular 001 de 2020 y entrega de informe de auditoria a la superssalud. </t>
  </si>
  <si>
    <t>Informes, Planes de mejoramiento, Reportes</t>
  </si>
  <si>
    <t>Realizar 4  mesas de conciliacion de cartera y acuerdos de pago entre las empresas responsables de pago y las ips de acuerdo a los lineamientos establecidos en la circular 30 de 2014 de la supersalud.</t>
  </si>
  <si>
    <t>Mesa de conciliacion , Compromisos de depuracion y pago</t>
  </si>
  <si>
    <t>Realizar 4 Reportes  a la SUPERSALUD    del incumplimiento a  los acuerdos de pago en las mesas de depuracion de cartera por parte de las ERP.</t>
  </si>
  <si>
    <t>Informes, Reportes</t>
  </si>
  <si>
    <t xml:space="preserve">Realizar 4 acciones de (monitoreo y seguimiento) al cumplimiento de propuestas contenidas en el ptrrm una vez avalada por el ministerio de salud </t>
  </si>
  <si>
    <t>Asistencia tecnica , asesoria y seguimiento al cumplimiento del PTRRM</t>
  </si>
  <si>
    <t>Realizar 4 informes del seguimiento  y reporte al nivel central del cumplimiento del PTRRM del departamento.</t>
  </si>
  <si>
    <t>Realizar 4 informes de la verificacion de los indicadores de calidad y produccion de las 16 ESES del estado</t>
  </si>
  <si>
    <t xml:space="preserve">Promover 4 reuniones con la secretaria de las TIC de la gobernacion para la fortmulacion, diseño e implementacion de telesalud en las eses del departamento  </t>
  </si>
  <si>
    <t>Acta de Reunión</t>
  </si>
  <si>
    <t xml:space="preserve">FORTALECIMIENTO DE LA AUTORIDAD SANITARIA </t>
  </si>
  <si>
    <t>0300G021</t>
  </si>
  <si>
    <t xml:space="preserve">Fortalecimiento de la supervicion, inspeccion, vigilancia y control del sistema general de seguridad social en salud del departamento Norte de Santander </t>
  </si>
  <si>
    <t>Verificación de los soportes de inscripcion y asignacion de codigo al  prestador que cumple con los requisitos, revision y validacion de novedades de los prestadores.</t>
  </si>
  <si>
    <t>Registro de novedades  solicitadas por   los prestadores.
Planilla de inscripcion y novedades.</t>
  </si>
  <si>
    <t xml:space="preserve">Búsqueda activa de Prestadores no habilitados (directorio telefónico, revistas, página web).   </t>
  </si>
  <si>
    <t>Acta  de visita, registro de prestadores nuevos.</t>
  </si>
  <si>
    <t xml:space="preserve">Realizar las Visitas Previas y  Programadas de acuerdo a lo contemplado en el decreto 780 del 2016 y Resolucion 3100 del 2019, estandarizando los soportes y fuentes de verificacion de los criterios definidos en la Resolucion 3100 del 2019.
</t>
  </si>
  <si>
    <t xml:space="preserve"> Programación anual de visitas,
Informes de visitas realizadas</t>
  </si>
  <si>
    <t xml:space="preserve">Seguimiento, monitoreo y verificación según plan anual de visitas para cada vigencia de las condiciones de tecnologia biomedica </t>
  </si>
  <si>
    <t>Formato de Revision de Tecnologia Biomedica.</t>
  </si>
  <si>
    <t xml:space="preserve">Verificacion en la implementacion del PAMEC según plan anual de visitas programadas para cada vigencia </t>
  </si>
  <si>
    <t>Actas de  Evaluaciones y seguimientos a PAMEC.</t>
  </si>
  <si>
    <t>Verificacion de la  aplicación y seguimiento y reporte de Sistemas de Informacion por parte de las IPS programadas en el plan anual de visitas para cada vigencia.</t>
  </si>
  <si>
    <t>Actas de  Evaluaciones y seguimientos a Sistemas de Informacion.</t>
  </si>
  <si>
    <t xml:space="preserve">Realizar jornadas de (Asistencia 
Tecnica) Capacitación sobre la normatividad vigente a los Prestadores de Servicios de Salud programados para visita durante la Vigencia. </t>
  </si>
  <si>
    <t>Resgistro de asistencias o capacitaciones.</t>
  </si>
  <si>
    <t>Asesorar  y brindar acompañamiento a los prestadores que voluntariamente participen del Modelo de Asistencia Tecnica Sistema Unico de Acreditación. En el marco del Plan Nacional de Mejoramiento de la Calidad en Salud. (PNMCS )</t>
  </si>
  <si>
    <t>Registro de Asesoria en
 Sistema Unico de Acreditación.</t>
  </si>
  <si>
    <t>Asesorar  en la conformacion de Unidades 
Funcionales  de Atención del Cancer 
a todas las Instituciones  prestadoras de servicios de salud interesadas en
 habilitar una UFCA - UACAI
UFCA= Unidad Funcional de Cancer Adultos
UACAI= Unidad de Atención de Cancer  Infantil.</t>
  </si>
  <si>
    <t>Registro de Asesoria en normatividad 
vigente para conformacion 
de Unidades Funcionales de Atención de Cancer. UFCA- UACAI.</t>
  </si>
  <si>
    <t>Asesoria y Asistencia Tecnica  en normatividad  vigente Resolución 3100 de 2019 a prestadores de Servicios de Salud  habilitados para atención de poblacion migrante.</t>
  </si>
  <si>
    <t xml:space="preserve">Registro de Asesoria y/o Asistencia Tecnica en normatividad 
vigente.
</t>
  </si>
  <si>
    <t>0300G0210</t>
  </si>
  <si>
    <t>Recepción  y trámite de quejas y reclamos interpuestas por usuarios afiliados al SGSSS.</t>
  </si>
  <si>
    <t>Registro de recepcion y tramite de quejas.</t>
  </si>
  <si>
    <t>Recepción, revisión de documentación y expedición de licencias de funcionamiento de equipos emisores de radiaciones ionizantes</t>
  </si>
  <si>
    <t>Resgistro de Licencias expedidas</t>
  </si>
  <si>
    <t>Recepciòn , revision de documentación y expedición de licencias de  Seguridad  y Salud en el trabajo.</t>
  </si>
  <si>
    <t>APOYO AL ASEGURAMIENTO DEL SISTEMA GENERAL DE SEGURIDAD SOCIAL EN SALUD (SGSSS) Y PRESTACION DE SERVICIOS DE SALUD A LA POBLACION A CARGO DEL DEPARTAMENTO NORTE DE SANTANDER</t>
  </si>
  <si>
    <t>2021004540178 TERRITORIAL</t>
  </si>
  <si>
    <t>Cubrir el 100% de los Servicios de salud requeridos por la población a cargo del Dpto. con los recursos asignados.</t>
  </si>
  <si>
    <t>Reailzar 7 siete convenios con la red publica    contrato de poblacion iniputables</t>
  </si>
  <si>
    <t>Auditoria y reconocimiento al 100% de la facturación No PBS radicada</t>
  </si>
  <si>
    <t>6810 facturas pagadas NPBS</t>
  </si>
  <si>
    <t>Auditar el 100% de las solicitudes radicadas</t>
  </si>
  <si>
    <t>Gestion del 100% de las referencias y contrareferencias presentadas al CRUE de las 16 ESE´s del Departamento incluyendo las ESE que cubren los municipios PDET</t>
  </si>
  <si>
    <t>Gestion de las Referencias y Contrareferencias de los pacientes presentados al Centro Regulador de Urgencias y Emergencias</t>
  </si>
  <si>
    <t>Bitacora de Referencia de pacientes del CRUE</t>
  </si>
  <si>
    <t>Mantenimiento y mejoramiento de la Red de Comunicaciones del Departamento</t>
  </si>
  <si>
    <t xml:space="preserve">Informes de mantenimiento </t>
  </si>
  <si>
    <r>
      <t>CÓDIGO PROGRAMA-</t>
    </r>
    <r>
      <rPr>
        <sz val="8"/>
        <rFont val="Calibri"/>
        <family val="2"/>
        <scheme val="minor"/>
      </rPr>
      <t xml:space="preserve">MANUAL PROGRAMATICO </t>
    </r>
    <r>
      <rPr>
        <b/>
        <sz val="10"/>
        <rFont val="Calibri"/>
        <family val="2"/>
        <scheme val="minor"/>
      </rPr>
      <t>(1)</t>
    </r>
  </si>
  <si>
    <r>
      <t>NOMBRE PROGRAMA MANUAL PROGRAMATICO</t>
    </r>
    <r>
      <rPr>
        <b/>
        <sz val="10"/>
        <color theme="1"/>
        <rFont val="Arial"/>
        <family val="2"/>
      </rPr>
      <t xml:space="preserve"> (2)</t>
    </r>
  </si>
  <si>
    <r>
      <t xml:space="preserve">CÓDIGO DE PRODUCTO (MGA)                                         </t>
    </r>
    <r>
      <rPr>
        <b/>
        <sz val="10"/>
        <color theme="1"/>
        <rFont val="Arial"/>
        <family val="2"/>
      </rPr>
      <t>(3)</t>
    </r>
    <r>
      <rPr>
        <sz val="8"/>
        <color theme="1"/>
        <rFont val="Arial"/>
        <family val="2"/>
      </rPr>
      <t xml:space="preserve">  </t>
    </r>
  </si>
  <si>
    <r>
      <t xml:space="preserve">NOMBRE DEL PRODUCTO (MGA) </t>
    </r>
    <r>
      <rPr>
        <b/>
        <sz val="10"/>
        <color theme="1"/>
        <rFont val="Arial"/>
        <family val="2"/>
      </rPr>
      <t>(4)</t>
    </r>
    <r>
      <rPr>
        <sz val="8"/>
        <color theme="1"/>
        <rFont val="Arial"/>
        <family val="2"/>
      </rPr>
      <t xml:space="preserve"> </t>
    </r>
  </si>
  <si>
    <t>Fomento a la recreación, la actividad física y el deporte para desarrollar entornos de convivencia y paz</t>
  </si>
  <si>
    <t>Servicio de Escuelas Deportivas</t>
  </si>
  <si>
    <t>Socialización  e información necesaria      para la constitución y funcionamiento de  las Escuelas de Formación Deportiva</t>
  </si>
  <si>
    <t>Atención  personal y Virtual   e información para el funcionamiento de las escuelas deportiva</t>
  </si>
  <si>
    <t>Entrega de Formatos para obtenr el  Aval de Funciomaiento de las Escuelas Deportivas en el departamento</t>
  </si>
  <si>
    <t>Escuelas  Deportivas con Avales Funcionanado en el Departamento</t>
  </si>
  <si>
    <t>“FORTALECIMIENTO DE LOS PROGRAMAS DE DEPORTE, RECREACIÓN, ACTIVIDAD FÍSICA, Y APROVECHAMIENTO DEL TIEMPO LIBRE EN EL DEPARTAMENTO NORTE DE SANTANDER”</t>
  </si>
  <si>
    <t xml:space="preserve">Apoyo  para  el  funcionamiento   en el desarrollo del deporte formativo a través de la escuelas deportivas, convencionales  y  con  discapacidad  </t>
  </si>
  <si>
    <t>Escuelas Deportivas  funcionando en  municipios focalizados del departamento</t>
  </si>
  <si>
    <t>Apoyo con mterial deportivo, transporte, refrigerios  para el desarrollo del  deporte formativo del  departamento</t>
  </si>
  <si>
    <t>Niños , niñas y jóvenes del departamento  en la enseñanza y práctica del deporte a través del fomento al deporte  formativo</t>
  </si>
  <si>
    <t>Elaboración de listados de caracterización poblacional beneficiado con als escuelas deporrtivas</t>
  </si>
  <si>
    <t>Ya se realizó el Festival de Escuerlas de habilidades deportivas , se  proyectará realizar  un festival de  escuelas  deportivas "Los niños  Juegan  por el medio ambiente.</t>
  </si>
  <si>
    <t>Organización y realización  del festival  de Escuelas Deportivas "Los niños  Juegan  por el medio ambiente"</t>
  </si>
  <si>
    <t>Servicio de promoción de la actividad física, la recreación y el deporte</t>
  </si>
  <si>
    <t>“FORTALECIMIENTO DE ESPACIOS DEPORTIVOS Y RECREATIVOS PARA LA CONVIVENCIA Y LA PAZ EN EL DEPARTAMENTO NORTE DE SANTANDER”</t>
  </si>
  <si>
    <t>Preparación   de los  deportistas clasificados en los deportes  de conjunto e individuales a la Final Nacional de los Juegos Intercolegiados  2021</t>
  </si>
  <si>
    <t>Deportistas Nortesantandereanos clasificados participando   en  la Final Nacional de los Juegos Intercolegiados 2021</t>
  </si>
  <si>
    <t xml:space="preserve">Convocatoria  a  los municipios del departamento y sus establecimientos educativos para   realizar  sus inscripciones    en la  plataforma  del M inisterio del Deporte  para  particpar en   los Juegos Intercolegioados 2022 , </t>
  </si>
  <si>
    <t xml:space="preserve">Niños, niñas, adolescentes y jovenes de establecimientos educativos del departamento inscritos en la plataforma del Ministerio del Deporte para tomar  parte en los Juegos Intrcolegiados  2022    </t>
  </si>
  <si>
    <t>Contratación de Recurso Humano para apoyar  el proceso de de inscripción y organización de los Juegos Intercolegiados 2022</t>
  </si>
  <si>
    <t xml:space="preserve">Recurso humano contratado para el desarrollo del programa Juegos Intercolegiado en los municipios  durante el  2022 </t>
  </si>
  <si>
    <t>Organización y realización de los Juegos Intercolegiados 2022 en el departamento, municipios, colegios y participantes,  caracterización  poblacional , Apoyo a los   muicipios  con el 30% de la  Ley 30/71 ley 1289/09</t>
  </si>
  <si>
    <t xml:space="preserve">Niños, niñas, adolescentes y jovenes de establecimientos educativos del departamento participando en las diferentes  disciplinas deportivas  de los Juegos intercolegiados 2022     </t>
  </si>
  <si>
    <t xml:space="preserve">Servicio de apoyo a la actividad física, la recreación y el deporte </t>
  </si>
  <si>
    <t>Elaboración del Cronograma  de  Capacitaciones ofertas  sobre  Deporte Convencional y Paranaciomal  Formativo, de rendimiento y ciencias aplicadas al deporte</t>
  </si>
  <si>
    <t xml:space="preserve">Recurso humano  al servicio del deporte (jóvenes, adultos, personal técnico )    capacitados y actualizadso en temas  del Deporte y ciencias aplicadas al adeporte </t>
  </si>
  <si>
    <t>Elaboración de los listado de las personas beneficiadas  por las capacitaciones</t>
  </si>
  <si>
    <t>Elaboración del listado de los deportistas en deporte convencional y paranacional que conforman la reserva deportiva del deportamento.</t>
  </si>
  <si>
    <t>Identificación de  los deportistas  que conforman  la reserva deportiva del departamento   en el Deporte Convecional como Paranacional</t>
  </si>
  <si>
    <t xml:space="preserve"> Conformación y atención en apoyos  en su preparación  a Deportistas  en las diferentes disciplinas deportivas convencional y paranacional que hacen parte de la reserva deportiva del departamento  </t>
  </si>
  <si>
    <t xml:space="preserve">Deportistas apoyados  en su preparación del deporte convencional y paranacional conformando la reserva deportiva del departamento </t>
  </si>
  <si>
    <t>Apoyo a Deportistas de Alto Rendimiento</t>
  </si>
  <si>
    <t>Deportistas  apoyados de alto rendimiento convecional y paranacional</t>
  </si>
  <si>
    <t>Servicio de apoyo a la actividad física, la recreación y el deporte</t>
  </si>
  <si>
    <t>Participación de  deportistas  del  deporte convencional y paranacional en los  campeonatos deportivos oficiales 2022, prepatorios y  clasificatorios a Juegos nacionales 2023</t>
  </si>
  <si>
    <t>Deportista del Deporte convencional y paranacional participando en campeonatos y torneos  nacionales e internacionales</t>
  </si>
  <si>
    <t xml:space="preserve">Listado de  campeonatos  o torneos nacionales e internacionales  donde  tomen  parte los deportistas  del deprtamento  que se  han apoyado </t>
  </si>
  <si>
    <r>
      <t xml:space="preserve">“FORTALECIMIENTO DE LOS PROGRAMAS DE DEPORTE, RECREACIÓN, ACTIVIDAD FÍSICA, Y APROVECHAMIENTO DEL TIEMPO LIBRE EN EL DEPARTAMENTO NORTE DE SANTANDER”   </t>
    </r>
    <r>
      <rPr>
        <b/>
        <sz val="10"/>
        <rFont val="Arial"/>
        <family val="2"/>
      </rPr>
      <t xml:space="preserve">/ Y / </t>
    </r>
    <r>
      <rPr>
        <sz val="10"/>
        <rFont val="Arial"/>
        <family val="2"/>
      </rPr>
      <t>“FORTALECIMIENTO DE ESPACIOS DEPORTIVOS Y RECREATIVOS PARA LA CONVIVENCIA Y LA PAZ EN EL DEPARTAMENTO NORTE DE SANTANDER”</t>
    </r>
  </si>
  <si>
    <t>2021004540090  /  2021004540200</t>
  </si>
  <si>
    <t>Contratación del  personal técnico y profesionales de ciencias aplicadas  al deporte que tendrán a cargo la preparación de los deportistas  del deporte convacional y paranacional alas  competencias  deportivas oficiales 2022 y preparatorios y clasificastorios a Juegos Nacionales 2023</t>
  </si>
  <si>
    <t>Deportistas  del Deporte convencional y paranacional con asistencia técnica para su prepración deportiva</t>
  </si>
  <si>
    <t>Trabajo articulado  con  de Ligas  tipos  en la coordinación   de los apoyos  los deportistas  con miras a Juegos deportivos Nacionales 2023</t>
  </si>
  <si>
    <t>Deportistas apoyados y afiliados a las Ligas Deportivas  en  su proceso de preparación a competencias deportivas con miras a Juegos Nacionales 2023</t>
  </si>
  <si>
    <t>Formación y preparación de deportistas</t>
  </si>
  <si>
    <t xml:space="preserve">Servicio de organización de eventos deportivos de alto rendimiento </t>
  </si>
  <si>
    <t>Solicitud  de las  Ligas  a sus correspondientes  Federaciones y aprobación  del Departamento como sede  de  para la realización  en eventos  deportivos  nacionales e internacionales en deporte Convencional y Paranacional</t>
  </si>
  <si>
    <t>Eventos Deportivos Nacionales  e Internacionales organizados y desarrollados en el Departamento</t>
  </si>
  <si>
    <t>Mediante trabajo coordinado con las Ligas Deportivas del Departamento   se  trabaja  en Preparación de los deportistas  del Deporte Convencional y Paranacional   que  viene conformando la  preselección  a los Juegos Nacionales  que se  realizarán en el eje cafetero  en el 2023 apoyados con asistencia técnica y  equipo interdisciplinario de ciencias aplicadas al deporte</t>
  </si>
  <si>
    <t>Meta 2023</t>
  </si>
  <si>
    <t>Reconocer y `pagar incentivos económicos  en mensualidades a los deportistas medallistas de los  Juegos Nacionales y Paranacionales 2019</t>
  </si>
  <si>
    <t>Deportistas Beneficiados mensualmente con apoyo gubernamental por logros obtenidos como estimulo en su proceso  deportivo</t>
  </si>
  <si>
    <t>Servicio de organización de eventos recreativos comunitarios</t>
  </si>
  <si>
    <t>Elaboración sobre los  parametros  y convocatoria a  los municipios para  participar  en la Carrera  Atlética " Corriendo por el medio ambiete"</t>
  </si>
  <si>
    <t>Atltas participamndo en la Carrera Atletica  "Corriendo  Por el medio Ambiente"</t>
  </si>
  <si>
    <t>El   Torneo departamental "Fútbol en Paz" ya se realizó</t>
  </si>
  <si>
    <t>Meta  ya cumplida</t>
  </si>
  <si>
    <t>Elaboración sobre los  pametros y convocatoria  para la participación  de la población emigrante, connacionales en e evento recreativo</t>
  </si>
  <si>
    <t xml:space="preserve">Población emigrante, connacionales participando de eventos recreativos </t>
  </si>
  <si>
    <t>Elaboración de los Reglamentos  que regirán los os Juegos  Depotivos y Recreativos  Categoria abierta con inclusión</t>
  </si>
  <si>
    <t>Socialización  del  reglamento de los Juegos Deportivos y Recreativos en los municipios del departamento</t>
  </si>
  <si>
    <t>15/042022</t>
  </si>
  <si>
    <t>Convocatoria a los 40 municipios  para participar  en los  Juegos  Deportivos y Recreativos categoria  abierta  con inclusión</t>
  </si>
  <si>
    <t xml:space="preserve">Municipio del Departamento  participando en los Juegos Deportivos y Recreativos con inclusión  </t>
  </si>
  <si>
    <t xml:space="preserve">Municipios  impactados con el desarrollo de los programa de recreación, organizados con  los grupos  poblaciones  etarios </t>
  </si>
  <si>
    <t>Niños, Niñas, Adolesdentes, Jóvenes, Adultos , Persona mayor participando de  municipios impactados  del departamento participando en los programas  de recreación</t>
  </si>
  <si>
    <t>caraterización de la población  beneficiada   con los programas de recreación</t>
  </si>
  <si>
    <t>Municipios  impactados con el desarrollo de los programa de  Deporte Social Comunitario</t>
  </si>
  <si>
    <t>Población de municipios impactados participando de  programas del Deporte Social Comunitaria</t>
  </si>
  <si>
    <t>Desarrollo de programas y eventos  de Deporte Social Comunitario con inclusión en  el departamento</t>
  </si>
  <si>
    <t>Población Beneficiada caracterizada</t>
  </si>
  <si>
    <t>Desarrollo del programa de  Hábitos de Estilo de Vida Saludable en  Municipios impactados</t>
  </si>
  <si>
    <t>Población de Municipios impactado  Departamento de todo el ciclo vital participando y beneficiando el programa Habitos de Estilo de Vida Saludable para mejorar su salud.</t>
  </si>
  <si>
    <t>Desarrollo de   acciones y eventos para la promoción  de los Habitos de estilo de Vida Saludable en la población del Departamento de todo el ciclo vital</t>
  </si>
  <si>
    <t xml:space="preserve">Población Nortesantandereana participando en los eventos HEVS  </t>
  </si>
  <si>
    <t>Elaboración del cronograma y desarrollo  de las  capacitacionez para  el desarrollo de  los programas de recreación y deporte social comunitario</t>
  </si>
  <si>
    <t>Población del departamento capacitado en el desarrollo de programas de Recreación y Deporte Social Comunatario</t>
  </si>
  <si>
    <t xml:space="preserve">Servicio de promoción de la actividad física, la recreación y el deporte </t>
  </si>
  <si>
    <t xml:space="preserve">Elaboración del Formulario  de escernarios Deportivos </t>
  </si>
  <si>
    <t>Formato para ser enviados a los municipios para  elaborar   el censo  de  sus   escenarios  deportivos y recreativos</t>
  </si>
  <si>
    <t>Socialización  con los  municipios  del Formulario para su diligenciamiento de escenarios Deportivo</t>
  </si>
  <si>
    <t>Municipios elaborando  el censo  de  sus   escenarios  deportivos y recreativos</t>
  </si>
  <si>
    <t>Complejo deportivo de alto rendimiento construido y dotado</t>
  </si>
  <si>
    <t>Esta   meta  esta  con la oficina Proyectos Especiales del departamento</t>
  </si>
  <si>
    <t xml:space="preserve">Unideportivo construido y dotado </t>
  </si>
  <si>
    <t xml:space="preserve">Servicio de mantenimiento a la infraestructura deportiva </t>
  </si>
  <si>
    <t>Mantenimiento    de la parte fisica y dotación de equipamiento de la Unidad de Medicina Deportiva.  Relación de las acciones realizadas en  relación con el mantenimiento y dotación de la Unidad qde Medicina Deportiva</t>
  </si>
  <si>
    <t>Deportistas atendidos adecuadamente por los profesionales  de las ciencias aplicadas al deporte con sede en la Unidad e Medicina deportiva</t>
  </si>
  <si>
    <t xml:space="preserve"> Mantenimiento , dotación y funcionamiento de los escenarios deportivos administrados por  Indenorte</t>
  </si>
  <si>
    <t xml:space="preserve"> Escenarios Deportivos  administrados por Indenorte adecuado para  el desarrollo de la enseñanza y práctica de los deportes  al servicio de los los deportistas </t>
  </si>
  <si>
    <t>Cancha construida y dotada</t>
  </si>
  <si>
    <t xml:space="preserve">Parque recreo-deportivo construido y dotado </t>
  </si>
  <si>
    <t>PLAN DE DESARROLLO 2022-2023 "MÀS OPORTUNIDADES PARA TODOS"</t>
  </si>
  <si>
    <t>Meta Producto 
1 trimestre</t>
  </si>
  <si>
    <t>Meta Producto 
2 trimestre</t>
  </si>
  <si>
    <t>Meta Producto 
3 trimestre</t>
  </si>
  <si>
    <t>Meta Producto 
4 trimestre</t>
  </si>
  <si>
    <t>Meta Producto 
2022</t>
  </si>
  <si>
    <t>Meta Producto 
1er  TRIMESTRE 
2020</t>
  </si>
  <si>
    <t>INVERSIÓN EN MILLONES DE PESOS 1 TRIMESTRE 2022</t>
  </si>
  <si>
    <t>Meta Producto 
2do  TRIMESTRE 
2020</t>
  </si>
  <si>
    <t>INVERSIÓN EN MILLONES DE PESOS 2 TRIMESTRE 2022</t>
  </si>
  <si>
    <t>Meta Producto 
3er  TRIMESTRE 
2020</t>
  </si>
  <si>
    <t>INVERSIÓN EN MILLONES DE PESOS 3 TRIMESTRE 2022</t>
  </si>
  <si>
    <t>Meta Producto 
4to  TRIMESTRE 
2020</t>
  </si>
  <si>
    <t>INVERSIÓN EN MILLONES DE PESOS 4 TRIMESTRE 2022</t>
  </si>
  <si>
    <t>Asesorar y acompañar los planes de mejora de las entidades en los municipios de la subregión asignada.</t>
  </si>
  <si>
    <t xml:space="preserve">Planes de mejora acompañados </t>
  </si>
  <si>
    <t>Jornada de Articulacion de Encuentro de Autoridades de Cultura</t>
  </si>
  <si>
    <t>Realizacion del  Encuentro de Autoridades de Cultura
informe y asistencia</t>
  </si>
  <si>
    <t xml:space="preserve">Apoyar y acompañar Redes culturales de casas de cultura, museos y consejos de cultura </t>
  </si>
  <si>
    <t xml:space="preserve">Redes de cultura activas y funcionando </t>
  </si>
  <si>
    <t>Acompañar el proceso de funcionamiento Consejo departamental de cultura</t>
  </si>
  <si>
    <t>Consejo departamental de cultura, activo y reuniendose cada 3 meses como minimo</t>
  </si>
  <si>
    <t>Asesoria en planeacion y proyectos culturalesy/o patrimoniales para registrar en el banco de proyectos</t>
  </si>
  <si>
    <t xml:space="preserve">actores del sistema municipal acompañados tecnicamente </t>
  </si>
  <si>
    <t>Asesorar y acompañar a los municipios en los tramites administrativos de contratos y/o convenios realizados con la secretaria de cultura</t>
  </si>
  <si>
    <t>municipios realizando tramites con el acompañamiento administrativo  de la secretaria de cultura de Norte de Santander</t>
  </si>
  <si>
    <t>Asesorar y acompañar a los municipios en los tramites juridico de contratos y/o convenios realizados con la secretaria de cultura</t>
  </si>
  <si>
    <t>municipios realizando tramites con el acompañamiento juridico de la secretaria de cultura de Norte de Santander</t>
  </si>
  <si>
    <t>Asesorar y acompañar a los municipios en los tramites financieros y de gestion documental de contratos y/o convenios realizados con la secretaria de cultura</t>
  </si>
  <si>
    <t>municipios realizando tramites con el acompañamiento financiero y de gestion documental de la secretaria de cultura de Norte de Santander</t>
  </si>
  <si>
    <t xml:space="preserve">Activar  Red culturales de casas de cultura, </t>
  </si>
  <si>
    <t>Red de casa de cultura activa y funcionando</t>
  </si>
  <si>
    <t>Activar Red culturales de , museos</t>
  </si>
  <si>
    <t>Red de museos activa y funcionando</t>
  </si>
  <si>
    <t>Activarr Red culturales de  bibliotecas</t>
  </si>
  <si>
    <t>Red de bibliotecas activa y funcionando</t>
  </si>
  <si>
    <t>Activarr Red culturales de  escuelas de formacion</t>
  </si>
  <si>
    <t>Red de escuelas de formacion  activa y funcionando</t>
  </si>
  <si>
    <t>Consolidar el documento borrador del plan decenal construido en los años anteriores, para su socializacion</t>
  </si>
  <si>
    <t>Borrador del plan decenalde cultura y las artes elaborado</t>
  </si>
  <si>
    <t>Integración de los documentos y programar la socialización del plan con los actores culturales y de la comunidad en general la consecución del plan decenal 2022- 2030.</t>
  </si>
  <si>
    <t>Documentacion y borrador del plan decenal de cultura y las artes integrados y estructurados para su socializacion</t>
  </si>
  <si>
    <t>programación y realización de las mesas de trabajo de socialización con la participación ciudadana de las subregiones.</t>
  </si>
  <si>
    <t>Insumo recolectado de las mesas de trabajo</t>
  </si>
  <si>
    <t>Presentacion del plan decenal de cultura y las artes mediante solicitud de ordenanza a la asamblea de Norte de Santander</t>
  </si>
  <si>
    <t>documentos consolidados y plan decenal de cultura y las artes en Norte de Santander</t>
  </si>
  <si>
    <t>Diagnostico y evaluación del estado del sistema de información</t>
  </si>
  <si>
    <t>Documento diagnostico del  sistema de información</t>
  </si>
  <si>
    <t>Actualización, mantenimiento y restructuracion del sistema de informacion, de acuerdo a la evaluacion realizada</t>
  </si>
  <si>
    <t>plataforma del sistema de informacion activa y en buen funcionamiento</t>
  </si>
  <si>
    <t>Activacion y asignacion de responsables del manejo del sistema de informacion, con claves y capacitacion.</t>
  </si>
  <si>
    <t>usuarios activos para el registro de información en el sistema de informacion SIDIC</t>
  </si>
  <si>
    <t>Seguimiento y control del funcionamiento del sistema de información</t>
  </si>
  <si>
    <t>Registrar en el sistema de información a los agentes culturales del departamento</t>
  </si>
  <si>
    <t>Agentes culturales registrados en el sistema de informacion</t>
  </si>
  <si>
    <t>Registrar en el sistema de información a los entidades culturales del departamento</t>
  </si>
  <si>
    <t>Entidades culturales registrados en el sistema de informacion</t>
  </si>
  <si>
    <t>Registrar en el sistema de información a los eventos culturales del departamento</t>
  </si>
  <si>
    <t>Eventos culturales registrados en el sistema de informacion</t>
  </si>
  <si>
    <t>Validar  la información de  los agentes, entidades y eventos ulturales del departamento, registrados  en el sistema de información</t>
  </si>
  <si>
    <t>Informacion registrada en el sistema de información cultural validada</t>
  </si>
  <si>
    <t>Implementaer estrategias para mantener acivos los agentes registrados  en el sistema de información</t>
  </si>
  <si>
    <t>Agentes culturales activos permanentemente en el sistema de informacion</t>
  </si>
  <si>
    <t>Implementaer estrategias para mantener acivos las entidades  registrados  en el sistema de información</t>
  </si>
  <si>
    <t>Entidades culturales activos permanentemente en el sistema de informacion</t>
  </si>
  <si>
    <t>Implementaer estrategias para mantener acivos los eventos registrados  en el sistema de información</t>
  </si>
  <si>
    <t>Eventos culturales activos permanentemente en el sistema de informacion</t>
  </si>
  <si>
    <t xml:space="preserve">Enviar informacion permanenete a los agentes y entidades registrados  en el sistema de información, </t>
  </si>
  <si>
    <t>Agentes culturales, entidades y culturales culturales, con información permanente del sector cultura</t>
  </si>
  <si>
    <t xml:space="preserve">Realizar revision y diagnostivo del estado actual de la infraestructura tecnica y tecnologica del nodo central del subsistema de información de la secretaria de cultura </t>
  </si>
  <si>
    <t>Documento diagnostico de la infraestructura tecnica y tecnologica del nodo central del sistema de informacion cultural</t>
  </si>
  <si>
    <t xml:space="preserve">Realizar un informe de necesidades y requerimientos para la actualizacion y mejoramiento de la nfraestructura tecnica y tecnologica del nodo central del subsistema de información de la secretaria de cultura </t>
  </si>
  <si>
    <t>Documento informe con las necesidades a satisfacer para el buen uso de la infraestructura tecnica y tecnologica</t>
  </si>
  <si>
    <t xml:space="preserve">realizar los tramites juridicos, administrativos y de convocatoria, para la adquisicion de lo requerido para el mejoramiento de la nfraestructura tecnica y tecnologica del nodo central del subsistema de información de la secretaria de cultura </t>
  </si>
  <si>
    <t xml:space="preserve">Contratacion para la adquisición de equipos tecnologicos e insumos para el buen funcionamiento sistema de información de la secretaria de cultura </t>
  </si>
  <si>
    <t xml:space="preserve">Relaizar la adecuación, manttenimiento y actualización del sistema de informacion </t>
  </si>
  <si>
    <t>Sistema de información, en buen estado mantenido y funcionando</t>
  </si>
  <si>
    <t>Realizar revision y diagnostivo del estado actual del edificio Torre del Reloj -  de la secretaria de cultura  del departamento</t>
  </si>
  <si>
    <t>Documento diagnostico de la infraestructura tecnica y tecnologica del edificio torre del reloj</t>
  </si>
  <si>
    <t>Realizar un informe de necesidades y requerimientos para la actualizacion y mejoramiento del edificio Torre del Reloj -  de la secretaria de cultura  del departamento</t>
  </si>
  <si>
    <t>Documento informe con las necesidades a satisfacer para el buen uso de la infraestructura tecnica y tecnologica del edificio torre del reloj</t>
  </si>
  <si>
    <t>realizar los tramites juridicos, administrativos y de convocatoria, para la adquisicion de lo requerido para el mejoramiento del edificio Torre del Reloj -  de la secretaria de cultura  del departamento</t>
  </si>
  <si>
    <t xml:space="preserve">Contratacion para la adquisición de equipos tecnologicos e insumos para el buen funcionamiento del edificio torre del reloj de la secretaria de cultura </t>
  </si>
  <si>
    <t>Relaizar la adecuación, manttenimiento y actualización del edificio Torre del Reloj -  de la secretaria de cultura  del departamento</t>
  </si>
  <si>
    <t>Edificio torre del reloj, en buen estado mantenido y funcionando</t>
  </si>
  <si>
    <t>Realizar revision y diagnostivo del estado actual de la infraestructura cultural de los municipios, que requieran el apoyo</t>
  </si>
  <si>
    <t>Documento diagnostico de la infraestructura cultural de los municipios que lo requieran</t>
  </si>
  <si>
    <t>Realizar un informe de necesidades y requerimientos para la actualizacion y mejoramiento de la infraestructura cultural de los municipios, que requieran el apoyo</t>
  </si>
  <si>
    <t>Documento informe con las necesidades a satisfacer para el buen uso de la infraestructura cultureal de los municipios que lo requieran</t>
  </si>
  <si>
    <t>realizar los tramites juridicos, administrativos y de convocatoria, para la adquisicion de lo requerido para el mejoramiento de la infraestructura cultural de los municipios, que requieran el apoyo</t>
  </si>
  <si>
    <t>Convenio interadministrativo  para la intervencion tecnica, tecnologicay/o de obra a la infraestructra cultural de los municipios</t>
  </si>
  <si>
    <t>Relaizar la adecuación, manttenimiento y actualización de la infraestructura cultural  de los municipios, que requieran el apoyo</t>
  </si>
  <si>
    <t>Infraestructura cultural, en buen estado mantenido y funcionando</t>
  </si>
  <si>
    <t>Documento diagnostico de la infraestructura cultural de las casa de cultura de los municipios que lo requieran</t>
  </si>
  <si>
    <t>Realizar un informe de necesidades y requerimientos para la actualizacion y mejoramiento de la infraestructura cultural de las casa de cultura de los municipios, que requieran el apoyo</t>
  </si>
  <si>
    <t>Documento informe con las necesidades a satisfacer para el buen uso de la infraestructura cultureal de las casa de cultura de los municipios que lo requieran</t>
  </si>
  <si>
    <t>realizar los tramites juridicos, administrativos y de convocatoria, para la adquisicion de lo requerido para el mejoramiento de la infraestructura cultural  de las casa de cultura de los municipios, que requieran el apoyo</t>
  </si>
  <si>
    <t>Convenio interadministrativo  para la intervencion tecnica, tecnologicay/o de obra a la infraestructra cultural de las casa de cultura de los municipios</t>
  </si>
  <si>
    <t>Relaizar la adecuación, manttenimiento y actualización de la infraestructura cultural  de las casa de culturade los municipios, que requieran el apoyo</t>
  </si>
  <si>
    <t>Infraestructura cultural de las casa de cultura, en buen estado mantenido y funcionando</t>
  </si>
  <si>
    <t>Realizar los tramites necesarios, de acuerdo a las disposiciones del ministerio de cultura, para la implementacion del programa de beneficios de sguridad social a creadores y gestores culturales de Norte de Santander</t>
  </si>
  <si>
    <t xml:space="preserve">Recurso del programa de beneficios de la seguridad social a creadores y gestores, entregados de acuerdo a la disposicion del ministerio de cultura </t>
  </si>
  <si>
    <t>Realizar seguimiento y acompañamiento a la entidad responsable dela ejecucion del recurso del programa de beneficios de sguridad social a creadores y gestores culturales de Norte de Santander</t>
  </si>
  <si>
    <t>Creadores y gestores culturales beneficiados del programa</t>
  </si>
  <si>
    <t>Realizar actualizacion periodica de los creadors y gestores que se vinculan al programa de beneficios de sguridad social a creadores y gestores culturales de Norte de Santander</t>
  </si>
  <si>
    <t xml:space="preserve">Vinculacion de mas creadores y gestores al programa </t>
  </si>
  <si>
    <t xml:space="preserve">Realizar y entregar informes periodicos del proceso desarrollado del programa de beneficios de sguridad social a creadores y gestores culturales de Norte de Santander al ministerio de cultura </t>
  </si>
  <si>
    <t>Informes desarrollados y entregados al ministerio de cultura, del proceso del programa de beneficios de la seguridad social a creadores y gestores culturales de Norte de Santander</t>
  </si>
  <si>
    <t>Semilleros infantiles culturales en  municipios de Norte de Santander</t>
  </si>
  <si>
    <t xml:space="preserve">Participantes identificados y vinculados al programa de semilleros </t>
  </si>
  <si>
    <t>presentaciones artísticas y talleres informativos complementarios con grupos de artistas nortesantandereanos</t>
  </si>
  <si>
    <t>Ebentos de formacion y de disfrute realizados</t>
  </si>
  <si>
    <t>Apoyo logistico u operativo para  las actividades en las diferentes áreas culturales en el departamento Norte de Santander</t>
  </si>
  <si>
    <t>Proyecos apoyados financiera, logistica u operativamente</t>
  </si>
  <si>
    <t>Presentaciones artisticas musicales  en los municipios de norte de santander</t>
  </si>
  <si>
    <t>Presentaciones realizadas</t>
  </si>
  <si>
    <t>Convocatoria publica de estimulos y concertacion de proyectos culturales, dirigidas a creadores, gestores , agrupaciones y entidades sin animo de lucro</t>
  </si>
  <si>
    <t>Convocatoria publica realizada con proyectos culturales aprobados para su financiación</t>
  </si>
  <si>
    <t>Apoyar las  expresiones artísticas y  culturales a Municipios  del departamento</t>
  </si>
  <si>
    <t xml:space="preserve">Eventos de expresiones artisticas y culturales apoyadas y desarrollados </t>
  </si>
  <si>
    <t>Convocatoria publica deconcertacion de proyectos culturales, dirigidas a creadores, gestores , agrupaciones y entidades sin animo de lucro</t>
  </si>
  <si>
    <t>Presentaciones artisticas en los municipios de norte de santander</t>
  </si>
  <si>
    <t>Presentaciones artisticas desarrolladas en los municipios</t>
  </si>
  <si>
    <t>Presentaciones artísticas y talleres informativos complementarios con grupos de artistas nortesantandereanos</t>
  </si>
  <si>
    <t>Presentaciones artísticas y talleres informativos complementarios apoyados  y desarrollados</t>
  </si>
  <si>
    <t>Diseño, edición  e impresión de contenidos para la promoción cultural en el departamento</t>
  </si>
  <si>
    <t xml:space="preserve">Libros editados impresos y publicados </t>
  </si>
  <si>
    <t>Eventos de concertacion, capacitacion cultural dirigidos a los artistas con discapacidad en Norte de Santander</t>
  </si>
  <si>
    <t>Eventos de concertacion, capacitacion cultural dirigidos a los artistas con discapacidad desarrollados</t>
  </si>
  <si>
    <t>Apoyo logistico u operativo para  las actividades en artesanias en el departamento Norte de Santander</t>
  </si>
  <si>
    <t>Proyectos de artesanias apoyados logistica y financieramente</t>
  </si>
  <si>
    <t>Promover el Arte y Cultura  en Poblacion de artesanos, atraves de Servicios Culturales y procesos Formativos en Gestion Cultural</t>
  </si>
  <si>
    <t>Procesos de formacion desarrollados con  los artesanos</t>
  </si>
  <si>
    <t>Apoyo logistico u operativo para  las actividades de encuentros  en las diferentes áreas culturales en el departamento Norte de Santander</t>
  </si>
  <si>
    <t>Eventos de encuentros desarrollados</t>
  </si>
  <si>
    <t>Promover el Arte y Cultura  en Poblacion de la Primera Infancia y Juvenil Atraves de Servicios Culturales y procesos Formativos en Gestion Cultural</t>
  </si>
  <si>
    <t>Oferta cultural mostrada y ofrecida  a  la Primera Infancia y Juvenil Atraves</t>
  </si>
  <si>
    <t xml:space="preserve"> Festivales regionales de expresión artística y cultural cuenteria - titeres - teatro  - mimo- circo  - danzas por pareja</t>
  </si>
  <si>
    <t>Festivales realizados con apoyo financiero del departamento</t>
  </si>
  <si>
    <t>Eventos de socializacion y concertacion, capacitacion y circulacion de los municipios en Norte de Santander</t>
  </si>
  <si>
    <t>Eventos de socializacion, capacitación y circulación desarrollados</t>
  </si>
  <si>
    <t>Apoyo logistico,u operativo y financiero para  las actividades en el concurso Eduardo Cote Lamus en el departamento Norte de Santander</t>
  </si>
  <si>
    <t>Concurso Eduardo Cote Lamus,  apoyado para su realizacion</t>
  </si>
  <si>
    <t>Apoyo logistico,u operativo y financiero para  las actividades en el concurso Jorge Gaitan Duran en el departamento Norte de Santander</t>
  </si>
  <si>
    <t>Jorge Gaitan Dura apoyado para su realizacion</t>
  </si>
  <si>
    <t xml:space="preserve">Libros impresos y reproducidos </t>
  </si>
  <si>
    <t>Apoyo logistico y operativo en el daesarrollo de  festivales de expresión artística y cultural
cuenteria - titeres - teatro  - mimo- circo  - danzas por pareja</t>
  </si>
  <si>
    <t>Festivales realizados con apoyo logistico y/u operativo del departamento</t>
  </si>
  <si>
    <t>Apoyo lfinanciero en el daesarrollo de  festivales de expresión artística y cultural, cuenteria - titeres - teatro  - mimo- circo  - danzas por pareja</t>
  </si>
  <si>
    <t>Apoyo logistico y  operativo  para  las actividades requeridad en los Eventos de socializacion, difusión, promocion y circulacion de los productos resultados de procesos de formación en la poblacion con discapacidad en Norte de Santande</t>
  </si>
  <si>
    <t>Eventos de socializacion, difusión, promocion y circulacion de los productos resultados de procesos de formación en la poblacion con discapacidad, apoyados logistica, operativamente</t>
  </si>
  <si>
    <t>Eventos de socializacion, difusión, promocion y circulacion de los productos resultados de procesos de formación en la poblacion con discapacidad en Norte de Santander</t>
  </si>
  <si>
    <t>Eventos de socializacion, difusión, promocion y circulacion de los productos resultados de procesos de formación en la poblacion con discapacidad, desarrollados</t>
  </si>
  <si>
    <t>Actividades culturales de formacion de publico en escenarios abiertos y cerrados del departamento</t>
  </si>
  <si>
    <t>Actividades culturales desarrolladas</t>
  </si>
  <si>
    <t>Procesos de formación, creacion y desarrollo en áreas artisticas y circulación de productos culturale a la poblacion vulnerable en norte de santander</t>
  </si>
  <si>
    <t>Procesos de formación, creacion y desarrollo en áreas artisticas y circulación de productos culturale a la poblacion vulnerable, desarrollados</t>
  </si>
  <si>
    <t>Actividades culturales de circulación  en escenarios abiertos y cerrados del departamento</t>
  </si>
  <si>
    <t>Actividades de circulacion  desarrollados virtualmente</t>
  </si>
  <si>
    <t>Procesos de circulación y desarrollo en áreas artisticas y circulación de productos culturale a la poblacion vulnerable en norte de santander</t>
  </si>
  <si>
    <t>Actividades de circulacion desarrolladas con la poblacion vulnerable</t>
  </si>
  <si>
    <t>Apoyo logistico, operativo y financiero a los proyectos de circulacion de los municipios de Norte de Santander</t>
  </si>
  <si>
    <t xml:space="preserve">Proyectos de circulacion de los municipios con apoyo logistico, operativo y financiero </t>
  </si>
  <si>
    <t xml:space="preserve">Apoyo logistico a creadores  y agrupaciones, de las escuelas de formacion que van a participar en otras sub regiones y regiones del pais </t>
  </si>
  <si>
    <t xml:space="preserve">Creadores  y agrupaciones, de las escuelas de formacion, apoyados </t>
  </si>
  <si>
    <t>Apoyo logistico a creadores, gestores y agrupaciones, que van a participar en encuentros regionales</t>
  </si>
  <si>
    <t xml:space="preserve">Creadores, gestores y agrupaciones, apoyados con logistica </t>
  </si>
  <si>
    <t xml:space="preserve">Apoyo operativo a creadores, gestores y agrupaciones, que van a participar en otras sub regiones y regiones del pais </t>
  </si>
  <si>
    <t>Creadores, gestores y agrupaciones, apoyados operativamente</t>
  </si>
  <si>
    <t xml:space="preserve">Apoyo financiero a creadores, gestores y agrupaciones, que van a participar en otras sub regiones y regiones del pais </t>
  </si>
  <si>
    <t>Creadores, gestores y agrupaciones, apoyados con recursos financieros</t>
  </si>
  <si>
    <t>Desarrollo y consolidacion de información para realizar contenido digital</t>
  </si>
  <si>
    <t>Información consolidada</t>
  </si>
  <si>
    <t>Estructura y construcción del contenido digital a publicar</t>
  </si>
  <si>
    <t xml:space="preserve">Contenido digital estructurado y consoloidado </t>
  </si>
  <si>
    <t xml:space="preserve">Publicacion cuatrimestral del contenido digital construido </t>
  </si>
  <si>
    <t>contenido digital publicado</t>
  </si>
  <si>
    <t xml:space="preserve">Recopilacion y estructuración de la información para la revista </t>
  </si>
  <si>
    <t>Información estructurada y recopilada</t>
  </si>
  <si>
    <t>Diagramación, ediccion  y realizacion del documento a generar como revista</t>
  </si>
  <si>
    <t>Documento diagramado y editado</t>
  </si>
  <si>
    <t>consolidacion del documento fisico y digital de la revista cultural</t>
  </si>
  <si>
    <t>Documento digital  y fisico consolidado</t>
  </si>
  <si>
    <t>Investigación y recopilacion de informacion mensual sobre cultura en el DPTO</t>
  </si>
  <si>
    <t>Información recopilada del proceso de investigación</t>
  </si>
  <si>
    <t>Construccion de material y agenda cultural a publicar</t>
  </si>
  <si>
    <t>Agenda cultural construida</t>
  </si>
  <si>
    <t>Publicacion de la agenda cultural del departamento Norte de Santander</t>
  </si>
  <si>
    <t>Agenda cultural publicada</t>
  </si>
  <si>
    <t>Apoyo logistico, operativo y financiero a proyectos de producción, reproducción y difusion de contenidos digitales en arte y cultura</t>
  </si>
  <si>
    <t xml:space="preserve">Proyectos de producción, reproducción y difusión de contenidos digitales apoyados </t>
  </si>
  <si>
    <t xml:space="preserve">Apoyo logistico, operativo y financiero a proyectos de producción, reproducción y difusion de investigación, creación, formación y/0 proyectos artisticos y/o culturales </t>
  </si>
  <si>
    <t xml:space="preserve">Proyectos de producción, reproducción, difusión de investigación, creación y formación  apoyados </t>
  </si>
  <si>
    <t>Procesos de formación, creacion y desarrollo en áreas artisticas y circulación de productos culturale a la poblacion vulnerable desarrollados</t>
  </si>
  <si>
    <t>Asistencia tecnica y acompañamiento a entidades, instituciones, líderes y gestores culturales del departamento</t>
  </si>
  <si>
    <t>Entidades, instituciones, líderes y gestores culturales del departamento asistidos y acompañados</t>
  </si>
  <si>
    <t>Realizar acompañamiento y asistencia técnica de los lineamientos curriculares a los formadores y procesos por los medios disponibles  a las diferentes áreas en el marco del convenio interinstitucional de escuelas de formación.</t>
  </si>
  <si>
    <t>Formadores acompañados y asistidos en el marco del convenio de escuelas de formacion</t>
  </si>
  <si>
    <t>Producir un boletín informativo mensual con temas y agenda de intereses para el desarrollo integral de  las diferentes áreas artísticas.</t>
  </si>
  <si>
    <t>Boletin informativo construido</t>
  </si>
  <si>
    <t>Apoyar los procesos de planificación  organización, gestión y rendición de informes de los municipios a la secretaría de cultura en las diferentes áreas artísticas</t>
  </si>
  <si>
    <t xml:space="preserve"> Procesos de planificación  organización, gestión y rendición de informes de los municipios a  la secretaría, acompañados y orientados</t>
  </si>
  <si>
    <t>Acompañamiento y asistencia técnica  a los Coordinadores y Formadores de los Municipios en convenio</t>
  </si>
  <si>
    <t>Coordinadores y formadores de los municipios acompañados y asistidos</t>
  </si>
  <si>
    <t>Encuentro de Coordinadores y formadores  de areas artisticas  de los procesos de Formacion de los municipios</t>
  </si>
  <si>
    <t>Encuentro de coordinadores y formadores realizado</t>
  </si>
  <si>
    <t xml:space="preserve">Eleccion de consejeros de areas artisticas </t>
  </si>
  <si>
    <t xml:space="preserve">Consejeros de areas artisticas elejidos </t>
  </si>
  <si>
    <t>Información Registrada y actualizada de los actores institucionales del sector cultural del área de formación</t>
  </si>
  <si>
    <t>Información de los actores institucionales del sector cultura registrada y actualizada</t>
  </si>
  <si>
    <t>Diagnostico del conocimiento y nivel actual de los formadores, para la identificación de debilidades.</t>
  </si>
  <si>
    <t>Documento diagnostico realizado</t>
  </si>
  <si>
    <t>Gestion y estructuracion de procesos de formacion a formadores de areas artisticas</t>
  </si>
  <si>
    <t>Proceso de formacion a formadores gestionado y estructurado</t>
  </si>
  <si>
    <t>Encuentro de formadores  de areas artisticas  de los procesos de Formacion de los municipios</t>
  </si>
  <si>
    <t>Encuentro de formadores realizado</t>
  </si>
  <si>
    <t xml:space="preserve">Implemmentaion de procesos de formacion a formadores </t>
  </si>
  <si>
    <t>Proceso de formacion a formadores implementado</t>
  </si>
  <si>
    <t>Cconvenios con municipios para el desarrollo de escuelas de formación en los municipios que lo soliciten</t>
  </si>
  <si>
    <t>Convenios realizados</t>
  </si>
  <si>
    <t xml:space="preserve">Apoyo financiero para el desarrollo de los procesos de formación artistica </t>
  </si>
  <si>
    <t>Procesos de formacion apoyados financieramente</t>
  </si>
  <si>
    <t xml:space="preserve">Desarrollo de procesos de formacion artistica en las escuelas de formacion de los municipios de norte de santander </t>
  </si>
  <si>
    <t>procesos de formación desarrollados</t>
  </si>
  <si>
    <t>Convenios con municipios para el desarrollo de escuelas de formación en los municipios que lo soliciten</t>
  </si>
  <si>
    <t>Encuentro de Coordinadores  de areas artisticas  de los procesos de Formacion de los municipios</t>
  </si>
  <si>
    <t>Encuentro de coordinadores de areas artiditcas desarrollado</t>
  </si>
  <si>
    <t>Información registrada y actualizada de los actores institucionales del sector cultural del área de formación</t>
  </si>
  <si>
    <t>Informacion de los actores institucionales del sector cultural del área de formación, actualizada y registrada</t>
  </si>
  <si>
    <t>Procesos de formación apoyados financieramente</t>
  </si>
  <si>
    <t>Procesos de formacion desarrollados</t>
  </si>
  <si>
    <t>Diagnostico del estsdo actual de los elementos basicos para los procesos de formación y su nivel de uso</t>
  </si>
  <si>
    <t>Documento con diagnostico del estado de los elementos basicos</t>
  </si>
  <si>
    <t>Planear y tramitar la necesidad de compra de elementos basicos de formación.</t>
  </si>
  <si>
    <t>Documento informe de necesidades de elementos basicos de formación</t>
  </si>
  <si>
    <t xml:space="preserve">Comprar elementos basicos para los procesos de formacion </t>
  </si>
  <si>
    <t>Elementos basicos para los procesos de formacion comprados</t>
  </si>
  <si>
    <t xml:space="preserve">Entregar elementos basicos para los procesos de formación artistica en las escuelas de los municipios </t>
  </si>
  <si>
    <t>Elementos basicos para los procesos de formacion entregados</t>
  </si>
  <si>
    <t>Gestionar un procesos de formacion a formadores, en las diferentes disciplinas que se requiera fortalecer, de acuerdo a lo identificado</t>
  </si>
  <si>
    <t>Precosos de formación a formadores gestionados y realizados</t>
  </si>
  <si>
    <t>Apoyar logisticamente un proyecto de formación artistica y cultural para las etnias</t>
  </si>
  <si>
    <t>Proyecto de formación artistica y cultural para las etnias, apoyadas logisticamente</t>
  </si>
  <si>
    <t>Apoyar  fianncieramente un proyecto de iformación artistica y cultural para las etnias</t>
  </si>
  <si>
    <t>Proyecto de formación artistica y cultural para las etnias, apoyadas financieramente</t>
  </si>
  <si>
    <t>Apoyar logistica y fianncieramente un proyecto de investigacion, creacion y producción en las diferentes areas artisticas del saber</t>
  </si>
  <si>
    <t>Proyecto de investigacion, creacion y producción en las diferentes areas artisticas del saber,apoyados logistica y financieramente</t>
  </si>
  <si>
    <t xml:space="preserve">Concvocatoria publica de concertacion desarrollada </t>
  </si>
  <si>
    <t>Apoyar logistica, financiera y /u operativamente a los eventos de promoción y difusion de  la investigacion, creación y produccion en las difenerentes areas artisitcas, presentados por los municipios o entidades culturales</t>
  </si>
  <si>
    <t>Eventos de promoción y difusión apoyados logistica, financiaera y operativamente</t>
  </si>
  <si>
    <t xml:space="preserve">Identificaciion de poblacion infantil y juvenil de los municipios a participar en  los semilleros infantiles culturales </t>
  </si>
  <si>
    <t>Niños y jovenes identificados</t>
  </si>
  <si>
    <t>Apoyo logistico, financiero y/u operativo al desarrollo de los semilleros infantiles culturales en municipios de Norte de Santander</t>
  </si>
  <si>
    <t xml:space="preserve">Semilleros infantiles culturales funcionando </t>
  </si>
  <si>
    <t xml:space="preserve">Realizacion de una muestra virtual  cultural, desarrollada por los participantes de los semilleros infantiles culturales </t>
  </si>
  <si>
    <t>Evento de muestra cultural virtual desarrollada</t>
  </si>
  <si>
    <t>Gestionar y/o tramitar procesos de formación en formulacion y evaluacion de proyectos culturales en Norte de Santander</t>
  </si>
  <si>
    <t>Procesos de formulacion y evaluación de proyectos gestionado y tramitado</t>
  </si>
  <si>
    <t>Apoyar logistica, financiera y operativamente los procesos de formacion en formulacion y evaluación de proyectos culturales</t>
  </si>
  <si>
    <t xml:space="preserve">Proceso de formacion en formulacion y evaluación de proyectos apoyados </t>
  </si>
  <si>
    <t xml:space="preserve">Acompañar el desarrollo de los procesos de formación en furmulación y evaluación de proyectos culturales </t>
  </si>
  <si>
    <t>Proceso de formacion en formulacion y evaluación de proyectos asistido y acompañado</t>
  </si>
  <si>
    <t>Apoyar  financieramente la implementacion del programa de lectura y bibliotecas en Norte de Santander</t>
  </si>
  <si>
    <t>Programa de lectura y bibliotecas en Norte de Santander apoyado</t>
  </si>
  <si>
    <t xml:space="preserve">Acompañamiento tecnico a municipios y bibliotecarios en  la elaboración, actualización y/o mejoramiento del plan municipal de lectura y bibliotecas </t>
  </si>
  <si>
    <t>Municipios y bibliotecarios, asistidos y acompañados en la elaboracion de plan municipal de lectura</t>
  </si>
  <si>
    <t xml:space="preserve">Hacer seguimiento periodico a la implementacion del plan municipal de lectura y bibliotecas </t>
  </si>
  <si>
    <t>Plan municipal de lectura con seguimiento periodico</t>
  </si>
  <si>
    <t>Realizar planesde mejoramiento, de acuerdo a los hallazgos encontrados en los seguimientos al plan municipal de lectura y biblioteca de Norte de Santander</t>
  </si>
  <si>
    <t>Planes de mejora elaborados</t>
  </si>
  <si>
    <t>Programa de lectura y bibliotecas en Norte de Santander apoyado financieramente</t>
  </si>
  <si>
    <t>Planes de mejora de lectura y bibliotecas actualizado y asistido</t>
  </si>
  <si>
    <t>Plan de lectura y bibliotecas implementado y con seguimiento periodico</t>
  </si>
  <si>
    <t>Planes de mejora del plan de lectura y bibliotecas realizados</t>
  </si>
  <si>
    <t>Apoyar  financieramente la implementacion del programa de lectira y bibliotecas en Norte de Santander</t>
  </si>
  <si>
    <t>Programa de lectira y bibliotecas en Norte de Santander apoyado</t>
  </si>
  <si>
    <t>Asistencia tecnica a los bibliotecarios para la participación tecnologica en la red de bibliotecas de Norte de Santander</t>
  </si>
  <si>
    <t xml:space="preserve">Bibliotecarios participando en la red de bibliotecas </t>
  </si>
  <si>
    <t>Programa de lectira y bibliotecas en Norte de Santander apoyado financieramente</t>
  </si>
  <si>
    <t>Realizacion del encuentro virtual de bibliotecas públicas de Norte de Santander</t>
  </si>
  <si>
    <t>Encuentro virtual de bibliotecas públicas de Norte de Santander</t>
  </si>
  <si>
    <t>Programa de lectura y bibliotecas en Norte de Santander implementado</t>
  </si>
  <si>
    <t>Implementacion del proceso de formacion virtual  a bibliotecarios de los municipios de Norte de Santander</t>
  </si>
  <si>
    <t>Proceso de formacion virtual a bibliotecarios de los municipios de Norte de Santander implementado</t>
  </si>
  <si>
    <t>se realizara un diagnostico de la mano con la red departamental de bibliotecas para priorizar la biblioteca rural, para la adeacuación y dotación.</t>
  </si>
  <si>
    <t>biblioteca rural adecuada y dotada.</t>
  </si>
  <si>
    <t>Implementacion del programa de lectura y blibliotecas en niños y niñas decero a siempre en los municipios del departamento Norte de Santander</t>
  </si>
  <si>
    <t>Programa de lectura y blibliotecas en niños y niñas decero a siempre en los municipios del departamento Norte de Santander implementado</t>
  </si>
  <si>
    <t>Programa de lectura y blibliotecas en niños y niñas decero a siempre en los municipios del departamento Norte de Santander apoyado financieramente</t>
  </si>
  <si>
    <t>Implementacion del programa de lectura y blibliotecas en niños y niñas de la infancia en los municipios del departamento Norte de Santander</t>
  </si>
  <si>
    <t>Programa de lectura y blibliotecas en niños y niñas de la infancia en los municipios del departamento Norte de Santander implementado</t>
  </si>
  <si>
    <t>Implementacion del programa de lectura y blibliotecas en jovenes en los municipios del departamento Norte de Santander</t>
  </si>
  <si>
    <t>Programa de lectura y blibliotecas en jovenes en los municipios del departamento Norte de Santander implementado</t>
  </si>
  <si>
    <t>Implementacion del programa de lectura y blibliotecas en adultos mayores en los municipios del departamento Norte de Santander</t>
  </si>
  <si>
    <t>Programa de lectura y blibliotecas en adulto mayor de los municipios del departamento Norte de Santander implementado</t>
  </si>
  <si>
    <t>Planear y tramitar la posible asignación de una biblioteca pública estacionaria, en municipios de Norte de Santander</t>
  </si>
  <si>
    <t>Gestion y tramites realizados</t>
  </si>
  <si>
    <t>Gestionar con el municipio beneficiado para que garantice el fncionamiento de la biblioteca pública estacionaria</t>
  </si>
  <si>
    <t>Municipio comprometido con la instalacion de una biblioteca estacionaria</t>
  </si>
  <si>
    <t>Tramite de compra de las bibliotecas y de la dotacion de las mismas</t>
  </si>
  <si>
    <t xml:space="preserve">Biblioteca estacionaria y dotación comprados </t>
  </si>
  <si>
    <t>Instalacion y adecuacion de las bibliotecas publicas estacionarias</t>
  </si>
  <si>
    <t xml:space="preserve">Biblioteca estacionaria y dotación comprados inatalada y adecuada </t>
  </si>
  <si>
    <t>Apoyo logistico, financiero y opwrativo a los proyectos que lo requieran, para la formación cultural a la población niños y niñas de  cero a 5iempre e infantil de Santander</t>
  </si>
  <si>
    <t xml:space="preserve">Proyectos de formación cultural a la población niños y niñas de  cero a 5iempre e infantil de Santander apoyados </t>
  </si>
  <si>
    <t xml:space="preserve">Desarrollo de talleres en formacion artistica y cultural, a poblacion  niños y niñas de  cero a 5iempre e infantil </t>
  </si>
  <si>
    <t xml:space="preserve"> Talleres en formacion artistica y cultural, a poblacion  niños y niñas de  cero a 5iempre e infantil desarrollados </t>
  </si>
  <si>
    <t>Apoyo logistico, financiero y operativo a los proyectos que lo requieran, para la formación cultural a la población joven y adolescentes de Santander</t>
  </si>
  <si>
    <t xml:space="preserve">Proyectos de formación cultural a la población  joven de Norte de Santander apoyados </t>
  </si>
  <si>
    <t>Desarrollo de talleres en formacion artistica y cultural, a poblacion oven y adolescentes</t>
  </si>
  <si>
    <t xml:space="preserve"> Talleres en formacion artistica y cultural, para la poblacion joven  desarrollados </t>
  </si>
  <si>
    <t>Apoyo logistico, financiero y opwrativo a los proyectos que lo requieran, para la formación cultural a la población con discapacidad de Santander</t>
  </si>
  <si>
    <t xml:space="preserve">Proyectos de formación cultural a poblacióncon discapacidad de Norte de Santander apoyados </t>
  </si>
  <si>
    <t>Desarrollo de talleres en formacion artistica y cultural, a poblacion con discapacidad</t>
  </si>
  <si>
    <t xml:space="preserve"> Talleres en formacion artistica y cultural, a poblacion con discapacidad desarrollados </t>
  </si>
  <si>
    <t>Apoyo logistico, financiero y opwrativo a los proyectos que lo requieran, para la formación cultural a la población adulto mayor de Santander</t>
  </si>
  <si>
    <t xml:space="preserve">Proyectos de formación cultural a poblacióncon adulto mayor de Norte de Santander apoyados </t>
  </si>
  <si>
    <t>Desarrollo de talleres en formacion artistica y cultural, a poblacion adulto mayor</t>
  </si>
  <si>
    <t xml:space="preserve"> Talleres en formacion artistica y cultural, a poblacion con adulto mayor desarrollados </t>
  </si>
  <si>
    <t>Apoyo logistico, financiero y opwrativo a los proyectos que lo requieran, para la formación cultural a la población victima  de Santander</t>
  </si>
  <si>
    <t xml:space="preserve">Proyectos de formación cultural a poblacióncon victima de Norte de Santander apoyados </t>
  </si>
  <si>
    <t>Desarrollo de talleres en formacion artistica y cultural, a poblacion victima</t>
  </si>
  <si>
    <t xml:space="preserve"> Talleres en formacion artistica y cultural, a poblacion con victima desarrollados </t>
  </si>
  <si>
    <t>Apoyo logistico, financiero y opwrativo a los proyectos que lo requieran, para la formación cultural a la población madre cabeza de hogar de Norte de Santander</t>
  </si>
  <si>
    <t xml:space="preserve">Proyectos de formación cultural a poblaciónconmadre cabeza de hogar de Norte de Santander apoyados </t>
  </si>
  <si>
    <t>Desarrollo de talleres en formacion artistica y cultural, a poblacion madre cabeza de hogar</t>
  </si>
  <si>
    <t xml:space="preserve"> Talleres en formacion artistica y cultural, a poblacion con madre cabeza de hogar desarrollados </t>
  </si>
  <si>
    <t>Apoyo logistico, financiero y operativo a los proyectos que lo requieran, para la formación cultural a la población en condición de vulnerabilidad de Norte de Santander</t>
  </si>
  <si>
    <t>Proyectos de formación cultural a la población en condición de vulnerabilidad de Norte de Santander apoyados</t>
  </si>
  <si>
    <t xml:space="preserve">Desarrollo de talleres en formacion artistica y cultural, a poblacion en condicion de vulnerabilidad </t>
  </si>
  <si>
    <t>Talleres en formacion artistica y cultural, a poblacion en condicion de vulnerabilidad desarrollados</t>
  </si>
  <si>
    <t>Relaizar la identificación de los posibles vigias del patrimonio de cada municipio</t>
  </si>
  <si>
    <t>Vigias del patrimonio identificados en cada municipio</t>
  </si>
  <si>
    <t>Realizacion de sensibilización y de tealleres de patrimonio que se programaran en cada municipio.</t>
  </si>
  <si>
    <t>Jornada de sensibilización realizada</t>
  </si>
  <si>
    <t>Identificacion y reconocimiento de referentes culturales de cada municipio de Norte de Santander</t>
  </si>
  <si>
    <t>Referentes culturales identificados y reconocidos por la comunidad</t>
  </si>
  <si>
    <t>Creación de rutas y material  de difusión sobre el patrimonio cultural en cada municipio del Departamento.</t>
  </si>
  <si>
    <t xml:space="preserve">Rutas y material de difusion elaborados </t>
  </si>
  <si>
    <t>Desarrollar talleres de formacion de patrimonio cultural en los municipios del departamento</t>
  </si>
  <si>
    <t>Talleres de formacion de patrimonio cultural desarrollados</t>
  </si>
  <si>
    <t>Desarrollar talleres de formacion de patrimonio cultural en creatividad y difusión, en los municipios del departamento</t>
  </si>
  <si>
    <t>Talleres de formacion de patrimonio cultural en creatividad y difusión desarrollados</t>
  </si>
  <si>
    <t>Desarrollar talleres de formacion de patrimonio cultural en liderazgo y expresion,  en los municipios del departamento</t>
  </si>
  <si>
    <t>Talleres de formacion de patrimonio cultural en liderazgo y expresion,  en los municipios del departamento desarrollados</t>
  </si>
  <si>
    <t>Desarrollar talleres de formacion de patrimonio cultural, en oralidad en los municipios del departamento</t>
  </si>
  <si>
    <t>Talleres de formacion de patrimonio cultural, en oralidad en los municipios del departamento</t>
  </si>
  <si>
    <t>Se identificaran y postularan las  diferentes iniciativas de difusión de patrimonio cultural, de acuerdo al contexto de cada municipio del departamento</t>
  </si>
  <si>
    <t xml:space="preserve">Iniciartivas de difusión identificadas </t>
  </si>
  <si>
    <t>Se construiran diferentes iniciativas de difusión de patrimonio cultural, de acuerdo al contexto de cada municipio del departamento</t>
  </si>
  <si>
    <t xml:space="preserve">Iniciativas de difusion construidas </t>
  </si>
  <si>
    <t>Se realizara la guia de uso de las diferentes iniciativas de difusión de patrimonio cultural, de acuerdo al contexto de cada municipio del departamento</t>
  </si>
  <si>
    <t>Guia de uso de las iniciativas de difusion creadas</t>
  </si>
  <si>
    <t>Se capacitara en el uso y manejo de las diferentes iniciativas de difusión de patrimonio cultural, de acuerdo al contexto de cada municipio del departamento</t>
  </si>
  <si>
    <t>Capacitacion desarrollada</t>
  </si>
  <si>
    <t>Recopilación de Información  de los Bienes de Interes Cultural de Caracter Departamental</t>
  </si>
  <si>
    <t>Informacion recopilada</t>
  </si>
  <si>
    <t>Visitas a cada Bien Inmueble (zona urbana o rural según sea el caso) de cada Municipio para realizar Registros Fotográficos Recientes</t>
  </si>
  <si>
    <t>Visitas realizadas a los bienes de interes cultural</t>
  </si>
  <si>
    <t>Realizar inventario Técnico  y registro de BIC bienes de interés cultural del departamento norte de Santander,</t>
  </si>
  <si>
    <t>Inventario tecnico y registro de BIC bienes de interés cultural del departamento norte de Santander,realizado</t>
  </si>
  <si>
    <t>Hacer acompañamiento virtual y/o presencial a los procesos de diagnostico y preparacion, para la declaracion de patrimonio de los Bic</t>
  </si>
  <si>
    <t xml:space="preserve">Procesos de diagnostico y preparacion, para la declaracion de patrimonio de los Bic acompañados y asistidos </t>
  </si>
  <si>
    <t xml:space="preserve">Realizar Acompañamiento Técnico  en los Procesos Correspondientes  a los  planes especiales de salvaguardia del PCI  </t>
  </si>
  <si>
    <t>Procesos Correspondientes  a los  planes especiales de salvaguardia del PCI  con acompañamiento tecnico</t>
  </si>
  <si>
    <t>Recopilación de Información  de las Manifstaciones de Patrimonio  Cultural  Inmaterial  PCI de Los Municipios de Norte de Santander.</t>
  </si>
  <si>
    <t>Información  de las Manifstaciones de Patrimonio  Cultural  Inmaterial  PCI de Los Municipios de Norte de Santander recopilada</t>
  </si>
  <si>
    <t>Visitas a  cada Municipio para realizar Registros Fotográficos Recientes</t>
  </si>
  <si>
    <t>Visitas virtuales realizadas a los bienes de interes cultural</t>
  </si>
  <si>
    <t xml:space="preserve">Realizar registro  Tecnico  de las Manifstaciones de Patrimonio  Cultural  Inmaterial  PCI de Los Municipios de Norte de Santander. </t>
  </si>
  <si>
    <t>Registro  tecnico  de las Manifstaciones de Patrimonio  Cultural  Inmaterial  PCI de Los Municipios de Norte de Santander realizado</t>
  </si>
  <si>
    <t>Realizar Mantenimiento y adecuaciòn  del BIC Quinta Teresa y el auditorio de la Torre del Reloj (Eduardo Cote Lamus)</t>
  </si>
  <si>
    <t>Mantenimiento y adecuaciòn  del BIC Quinta Teresa y el auditorio de la Torre del Reloj (Eduardo Cote Lamus) realizado</t>
  </si>
  <si>
    <t>Mantener en funcionamiento, con la oferta se servicios activos  del Bic Quinta Teresa,  para el sectro cultura</t>
  </si>
  <si>
    <t>Funcionamiento, con la oferta se servicios activos  del Bic Quinta Teresa,  para el sectro cultura activo</t>
  </si>
  <si>
    <t>Mantener en funcionamiento, con la oferta se servicios activos  del auditorio Eduardo Cote Lamus para el sectro cultura</t>
  </si>
  <si>
    <t xml:space="preserve"> Funcionamientocon la oferta se servicios activos  del auditorio Eduardo Cote Lamus para el sectro cultura activo</t>
  </si>
  <si>
    <t>Realizar revisiones y hacer seguimiento al uso y operatividad de los Bic Torre del Reloj y Quinta Teresa, para mantener en estado optimo para su uso.</t>
  </si>
  <si>
    <t>Revisiones y seguimiento al uso y operatividad de los Bic Torre del Reloj y Quinta Teresa, para mantener en estado optimo para su uso realizado</t>
  </si>
  <si>
    <t>Revision, r verificacion y diagnostico de Bic, que requieren apoyo financiero para su intervención.</t>
  </si>
  <si>
    <t>Revision, r verificacion y diagnostico de Bic, que requierieron apoyo financiero para su intervención realizado</t>
  </si>
  <si>
    <t>Realizar el tramite administrativo, financiero y tecnico, requerido para la intervención de obras BIC del Departamento</t>
  </si>
  <si>
    <t xml:space="preserve"> Tramite administrativo, financiero y tecnico, requerido para la intervención de obras BIC del Departamento realizado</t>
  </si>
  <si>
    <t>Realizar Mantenimiento, adecuaciòn y restauraciòn de obras BIC del Departamento</t>
  </si>
  <si>
    <t>Mantenimiento, adecuaciòn y restauraciòn de obras BIC del Departamento realizado</t>
  </si>
  <si>
    <t>Hacer seguimiento y control a las acciones establecidads para la intervención de los Bic de Norte de antander</t>
  </si>
  <si>
    <t>Seguimiento y control a las acciones establecidads para la intervención de los Bic de Norte de antander realizado</t>
  </si>
  <si>
    <t xml:space="preserve">Recepcionar las propuestas y/ proyectos de museografia </t>
  </si>
  <si>
    <t>Propuestas de museografia recepcionadas</t>
  </si>
  <si>
    <t>Evaluar y verificar la asignación de recursos para la propuesta o proyecto</t>
  </si>
  <si>
    <t>Evaluacion y verificación del recurso realizada</t>
  </si>
  <si>
    <t>Realizar la muestra museografica y museologica, de acuerdo a la unbicación de cada sub region.</t>
  </si>
  <si>
    <t>Muestra museografica y museologica realizada</t>
  </si>
  <si>
    <t xml:space="preserve">Hacer seguimiento y control a las acciones planteadas para el desarrollo del proyecto </t>
  </si>
  <si>
    <t>Seguimiento y control a muestra museografica y museologica realizado</t>
  </si>
  <si>
    <t>Realizar diganostico fisico, electrico y de estructura, psra el mejoramiento del Bic Torre del reloj</t>
  </si>
  <si>
    <t xml:space="preserve">Realizar los tramites administrativos, juridicos y tecnicos necesarios para el mejoramiento del Bic Torre del reloj </t>
  </si>
  <si>
    <t xml:space="preserve">Tramites administrativos, juridicosy tecnicos realizados </t>
  </si>
  <si>
    <t>Realizar un seguimiento y control al buen uso y cuidado del Bic  Quinta Teresa</t>
  </si>
  <si>
    <t>Seguimiento y control al buen uso y cuidado del Bic  Quinta Teresa realizado periodicamente</t>
  </si>
  <si>
    <t>Hacer chequeos periodicos y actualización tecnologica para elfuncionamiento del Bic  Quinta Teresa</t>
  </si>
  <si>
    <t>Chequeos periodicos y actualizacion tecnologica realizados permanentemente</t>
  </si>
  <si>
    <t>Recepcion de propuestas y proyectos culturales que difunden y protegen el patrimonio cultural inmaterial</t>
  </si>
  <si>
    <t xml:space="preserve">Propuestas  proyectos culturales que difunden y protegen el patrimonio cultural inmaterial recepcionadas </t>
  </si>
  <si>
    <t>Evaluar y verificar la asignacion de recursos para el desarrollo de estas propuestas o proyectos culturales de parimonio inmaterial</t>
  </si>
  <si>
    <t xml:space="preserve">Propuestas  proyectos culturales que difunden y protegen el patrimonio cultural inmaterial evaluadas y verificadas </t>
  </si>
  <si>
    <t>Realizar los tramites administrativos, juridicosy tecnicos, requeridos para la legalización del recurso de apoyo al proyecto</t>
  </si>
  <si>
    <t>Realizar segimiento y control a la ejecusión de la propuesta o proyectos en ejecusión.</t>
  </si>
  <si>
    <t>Seguimiento y control  realizado periodicamente</t>
  </si>
  <si>
    <t>Recopilación, verificación de informacion pertinente para la creacion de documento promocional del patrimonio cultural del departamento</t>
  </si>
  <si>
    <t>Informacion pertinente para la creacion de documento promocional del patrimonio cultural del departamento  recopilada y verificada</t>
  </si>
  <si>
    <t>Edición y estructuración del borrador del documento promocional del patrimonio cultural del departamento Norte de Santander  a crear</t>
  </si>
  <si>
    <t>Edición y estructuración del borrador del documento promocional del patrimonio cultural del departamento Norte de Santander  a crear realizado</t>
  </si>
  <si>
    <t xml:space="preserve">Diagramación y creacion de machote de documento promocional del patrimonio cultural del departamento Norte de Santander </t>
  </si>
  <si>
    <t xml:space="preserve">Diagramación y creacion de machote de documento promocional del patrimonio cultural del departamento Norte de Santander  construido </t>
  </si>
  <si>
    <t>impresión y difusion del documento promocional del patrimonio cultural del departamento Norte de Santander</t>
  </si>
  <si>
    <t>Documento promocional del patrimonio cultural del departamento Norte de Santander impreso y difundido</t>
  </si>
  <si>
    <t>Recepcion de la propuestas y proyectos culturales para la publicación de 1 cartilla -material pedagogica en lenguas indigenas  de Norte de Santander</t>
  </si>
  <si>
    <t>Propuestas y proyectos culturales para la publicación de 1 cartilla -material pedagogica en lenguas indigenas  de Norte de Santander recepcionadas</t>
  </si>
  <si>
    <t>Evaluar y verificar la asignacion de recursos para el desarrollo de estas propuestas o proyectos para la publicación de 1 cartilla -material pedagogica en lenguas indigenas  de Norte de Santander</t>
  </si>
  <si>
    <t>Asignacion de recursos para el desarrollo de estas propuestas o proyectos para la publicación de 1 cartilla -material pedagogica en lenguas indigenas  de Norte de Santander evaluada y verificada</t>
  </si>
  <si>
    <t>Realizar los tramites administrativos, juridicos y tecnicos, requeridos para la legalización del recurso de apoyo al proyecto</t>
  </si>
  <si>
    <t>Seguimiento y control realizado periodicamente</t>
  </si>
  <si>
    <t>Realizar Acompañamiento Técnico  en los Procesos Correspondientes  a los  planes especiales de salvaguardia del PES</t>
  </si>
  <si>
    <t>Acompañamiento Técnico  en los Procesos Correspondientes  a los  planes especiales de salvaguardia del PES realizado</t>
  </si>
  <si>
    <t>Articular Acciones  Institucionales  Con el Ministerio de Cultura</t>
  </si>
  <si>
    <t>Acciones  Institucionales  Con el Ministerio de Cultura articuladas</t>
  </si>
  <si>
    <t xml:space="preserve">Realizar Acompañamiento Técnico  en los Procesos de formulacion de proyectos dirigidos hacia  planes especiales de salvaguardia del PES, en los municipios de Norte de Santander, que lo requieran. </t>
  </si>
  <si>
    <t>Procesos de formulacion de proyectos dirigidos hacia  planes especiales de salvaguardia del PES, en los municipios de Norte de Santander, que lo requieran acompañados</t>
  </si>
  <si>
    <t>Realizar Acompañamiento Técnico  en los Procesos Correspondientes  a los  planes especiales de  Manejo y Protección PEMP</t>
  </si>
  <si>
    <t>Procesos Correspondientes  a los  planes especiales de  Manejo y Protección PEMP con acompañamiento tecnico realizado</t>
  </si>
  <si>
    <t xml:space="preserve">Realizar acompañamiento tecnico a los municipios que lo requieran y/o soliciten, en la construccion de PEMP </t>
  </si>
  <si>
    <t>Municipios que lo requieran y/o soliciten, en la construccion de PEMP acompañados tecnicamente</t>
  </si>
  <si>
    <t>Planeacion y programacion de las jornadas virtuales  de sensibilizacion a emprendedores culturales  de los municipio</t>
  </si>
  <si>
    <t>Jornadas virtuales  de sensibilizacion a emprendedores culturales  de los municipio planeadas y programadas</t>
  </si>
  <si>
    <t>Convocatoria e invitacion a municipios y emprendedores culturales a las jornadas  de sensibilizacion de emprendimiento cultural</t>
  </si>
  <si>
    <t>Municipios y emprendedores culturales a las jornadas  de sensibilizacion de emprendimiento cultural convocados e invitados</t>
  </si>
  <si>
    <t xml:space="preserve"> Desarrollo de las jornadas de sensibilizacion en emprendimiento cultural  con municipios de NDS</t>
  </si>
  <si>
    <t>Jorrnadas de sensibilización desarrolladas</t>
  </si>
  <si>
    <t>Evaluacion y consilidaciin de informacion obtenida de las jornadas de sensibilizacion en emprendimiento cultural</t>
  </si>
  <si>
    <t>Informacion obtenida de las jornadas de sensibilizacion en emprendimiento cultural evaluada y consolidada</t>
  </si>
  <si>
    <t>Planear, estructurar y tramitar el proceso de formación en formulación y gestion de proyectos culturales.</t>
  </si>
  <si>
    <t>Proceso de formación en formulación y gestion de proyectos culturales planeado, estructurado y tramitado</t>
  </si>
  <si>
    <t>realizar convocatoria a emprendedores culturales, artistas y gestores, para participar en los cursos de formulacion y gestion  de proyectos culturales</t>
  </si>
  <si>
    <t>Convocatoria a emprendedores culturales, artistas y gestores realizada</t>
  </si>
  <si>
    <t>Desarrollo del proceso de formación en formulación y gestión  de proyectos de emprendimeinto cultural</t>
  </si>
  <si>
    <t>Proceso de formacion en  formulación y gestión  de proyectos de emprendimeinto cultural desarrollado</t>
  </si>
  <si>
    <t>Evaluación y consolidacion del proceso de formación en formulación de proyectos de emprendimiento cultural</t>
  </si>
  <si>
    <t>Proceso de formacion en  formulación y gestión  de proyectos de emprendimeinto cultural evaluado y consolidado</t>
  </si>
  <si>
    <t>Identificación de iniciativas o proyectos de emprendimiento cultural, entre los participantes de los procesos de formación y/o en los municipios de NDS</t>
  </si>
  <si>
    <t>Iniciativas o proyectos de emprendimiento cultural, entre los participantes de los procesos de formación y/o en los municipios de NDS identificadas</t>
  </si>
  <si>
    <t>Realizar el proceso de consolidación de información del proyecto o iniciativa de emprendimiento cultural, clasificandolo y direccionandolo según fuente de financiamiento</t>
  </si>
  <si>
    <t>Consolidación de información del proyecto o iniciativa de emprendimiento cultural, clasificandolo y direccionandolo según fuente de financiamiento realizado</t>
  </si>
  <si>
    <t>Asesorar y acompañar en la formulacion del proyecto o iniciativa de emprendimiento cultural en la plataforma especifica, de acuerdo a la fuente de financiamiento para el mismo.</t>
  </si>
  <si>
    <t>Proyecto o iniciativa de emprendimiento cultural en la plataforma especifica, de acuerdo a la fuente de financiamiento para el mismo asistidos y acompañados en su Formulacion</t>
  </si>
  <si>
    <t xml:space="preserve">Asesorar y acompañar el emprendedor en la gestión y solicitud de financiación del proyecto o iniciativa de emprendimiento cultural </t>
  </si>
  <si>
    <t>Emprendedor en la gestión y solicitud de financiación del proyecto o iniciativa de emprendimiento cultural  asesorados y acompañados</t>
  </si>
  <si>
    <t>Investigar, planear, construir una agenda de fesrias y ruedas de negocio en el pais, donde pueda haber participación de los emprendedores culturales de Norte de Santander</t>
  </si>
  <si>
    <t>Agenda de fesrias y ruedas de negocio en el pais, donde pueda haber participación de los emprendedores culturales de Norte de Santander construida</t>
  </si>
  <si>
    <t>Gestionar y promover la participación en  eventos de promocion y difusion de la innovacion y emprendimiento cultural</t>
  </si>
  <si>
    <t>Emprendedores culturales articipando en  eventos de promocion y difusion de la innovacion y emprendimiento cultural</t>
  </si>
  <si>
    <t>promover la participacion de proyectos y planes de negocio de emprendimiento en ruedas de negocios y mercados culturales o ferias</t>
  </si>
  <si>
    <t xml:space="preserve">Proyectos y planes de negocio de emprendimiento participando en ruedas de negocios y mercados culturales o ferias </t>
  </si>
  <si>
    <t>Programar y desarrollar la feria gastronomica de emprendimiento cultural en nds</t>
  </si>
  <si>
    <t>Feria gastronomica realizada</t>
  </si>
  <si>
    <t xml:space="preserve">Planeacion tecnica y logistica para la realización del taller de producción musical, marketing digital y plataformas musicales, destinado a músicos del departamento participantes del Proyecto LASO </t>
  </si>
  <si>
    <t>Taller de producción musical, marketing digital y plataformas musicales, destinado a músicos del departamento participantes del Proyecto LASO planeado tecnica y logisticamente</t>
  </si>
  <si>
    <t xml:space="preserve">Desarrollar la convocatoria para el  taller de producción musical, marketing digital y plataformas musicales, destinado a músicos del departamento participantes del Proyecto LASO </t>
  </si>
  <si>
    <t>Convocatoria al taller de producción musical, marketing digital y plataformas musicales,  realizada</t>
  </si>
  <si>
    <t xml:space="preserve">Desarrollar  el  taller de producción musical, marketing digital y plataformas musicales, destinado a músicos del departamento participantes del Proyecto LASO </t>
  </si>
  <si>
    <t>Taller de producción musical, marketing digital y plataformas musicales, destinado a músicos del departamento participantes del Proyecto LASO desarrollado</t>
  </si>
  <si>
    <t>Evaluar los conocimientos aquiridos, a traves de muestras individuales con los participantes de los talleres del colectivo LASO</t>
  </si>
  <si>
    <t>Conocimientos aquiridos, a traves de muestras individuales con los participantes de los talleres del colectivo LASO evaluados</t>
  </si>
  <si>
    <t>Realizar la selección de los temas musicales del COLECTIVO LASO 2019-2022</t>
  </si>
  <si>
    <t>Temas musicales del COLECTIVO LASO 2019-2022 seleccionados</t>
  </si>
  <si>
    <t>Realizar la preproducción de la primera parte del COLECTIVO LASO 2019-2022</t>
  </si>
  <si>
    <t>Preproducción de la primera parte del COLECTIVO LASO 2019-2022 realizado</t>
  </si>
  <si>
    <t>Grabar y reproducción de  las canciones seleccionadas con todos los participantes del colectivo LASO</t>
  </si>
  <si>
    <t>Canciones seleccionadas con todos los participantes del colectivo LASO grabada y reproducida</t>
  </si>
  <si>
    <t>Planear, organizar y desarrollar una muestra musical virtual del resultado obtenido del proceso LASO 2022.</t>
  </si>
  <si>
    <t>Muestra musical virtual del resultado obtenido del proceso LASO 2022. desarrollado</t>
  </si>
  <si>
    <t xml:space="preserve">Planeacion tecnica y logistica para la realización del taller de distribución musical </t>
  </si>
  <si>
    <t xml:space="preserve"> Taller de distribución musical  planeada tecnica y logisticamente</t>
  </si>
  <si>
    <t xml:space="preserve">Desarrollar la convocatoria para el taller de Distribución digital de la música </t>
  </si>
  <si>
    <t xml:space="preserve">Convocatoria para el taller de Distribución digital de la música </t>
  </si>
  <si>
    <t xml:space="preserve">Desarrollar taller de Distribución digital de la música </t>
  </si>
  <si>
    <t>Taller de Distribución digital de la música  desarrollado</t>
  </si>
  <si>
    <t>Inclusión social y productiva para la población en situación de vulnerabilidad.</t>
  </si>
  <si>
    <t>Servicio de gestión de oferta social para la población vulnerable</t>
  </si>
  <si>
    <t>FORTALECIMIENTO E IMPLEMENTACIÓN DE LOS EJES DE ACCIÓN PARA EL DESARROLLO DE LOS PUEBLOS INDÍGENAS DE NORTE DE SANTANDER.</t>
  </si>
  <si>
    <t>Diagnóstico, Prospectiva, Formulación, Implementación, Seguimiento y Evaluación.</t>
  </si>
  <si>
    <t>ORDENANZA ASAMBLEA.</t>
  </si>
  <si>
    <t>Estudio, guias y exposición.</t>
  </si>
  <si>
    <t xml:space="preserve">Guías y listados. </t>
  </si>
  <si>
    <t>Matricula cero</t>
  </si>
  <si>
    <t>Listados.</t>
  </si>
  <si>
    <t xml:space="preserve">Contratación del servicio, supervisión y gestión. </t>
  </si>
  <si>
    <t xml:space="preserve">Informe técnioc y financiero. </t>
  </si>
  <si>
    <t xml:space="preserve">Formación, ideación, dotación, apoyo, presentación y exposición. </t>
  </si>
  <si>
    <t xml:space="preserve">Plan de formación. </t>
  </si>
  <si>
    <t xml:space="preserve">Fichas de productos. </t>
  </si>
  <si>
    <t>Informe de ventas feria.</t>
  </si>
  <si>
    <t xml:space="preserve">Convocatoria, consultas previas, planeación y realización. </t>
  </si>
  <si>
    <t>Informe final con agenda.</t>
  </si>
  <si>
    <t xml:space="preserve">Informe feri, informe ventas. </t>
  </si>
  <si>
    <t>Desarrollo integral de niñas, niños, adolescentes y sus familias.</t>
  </si>
  <si>
    <t xml:space="preserve">Servicios de asistencia técnica en políticas públicas de infancia, adolescencia y juventud </t>
  </si>
  <si>
    <t>FORTALECIMIENTO DE LA PREVENCIÓN ATENCIÓN Y PROTECCIÓN INTEGRAL A LA PRIMERA INFANCIA NIÑEZ ADOLESCENCIA. NORTE DE SANTANDER.</t>
  </si>
  <si>
    <t>Planeación, articulación, desarrollo y evaluación.</t>
  </si>
  <si>
    <t xml:space="preserve">Estrategia aplicada en el departamento. Informe. </t>
  </si>
  <si>
    <t>Convocatoria, consolidación e intervención.</t>
  </si>
  <si>
    <t>Informe de ejecución técnica y financiera.</t>
  </si>
  <si>
    <t xml:space="preserve">Supervisión. </t>
  </si>
  <si>
    <t>Informe de supervisión.</t>
  </si>
  <si>
    <t>Informe de actividades.</t>
  </si>
  <si>
    <t>Informe actividades y evaluación.</t>
  </si>
  <si>
    <t xml:space="preserve">Gestión, articulación, planeación, gestión presupuestal, desarrollo y evaluación. </t>
  </si>
  <si>
    <t>Informe de gestión.</t>
  </si>
  <si>
    <t>Convocatoria, contratación, supervisión y ejecución.</t>
  </si>
  <si>
    <t>Articulación, activación de instancias de participación, comunicación asertiva, convocatoria, desarrollo y evaluación.</t>
  </si>
  <si>
    <t>Informes y actas de instancias.</t>
  </si>
  <si>
    <t xml:space="preserve">Convocatoria, preparación temática, realización y evaluación. </t>
  </si>
  <si>
    <t>Listado de asistencia e informe de actividad.</t>
  </si>
  <si>
    <t xml:space="preserve">Ideación, articulación, planeación, desarrollo, difusión y evaluación. </t>
  </si>
  <si>
    <t>Convocatoria, formación, articulación, desarrollo y evaluación.</t>
  </si>
  <si>
    <t xml:space="preserve">Gestión, convocatoria, realización y reporte institucional. </t>
  </si>
  <si>
    <t>Listado consolidado.</t>
  </si>
  <si>
    <t>Convocatoria, ideación, focalización, articulación, desarrollo y evaluación.</t>
  </si>
  <si>
    <t>Informe de actividades, difusión e impacto de la campaña.</t>
  </si>
  <si>
    <t>Servicio dirigidos a la atención de niños, niñas, adolescentes y jóvenes, con enfoque pedagógico y restaurativo encaminados a la inclusión social.</t>
  </si>
  <si>
    <t>GENERACIÓN DE OPORTUNIDADES Y CAPACIDADES EN LA JUVENTUD PARA QUE INCIDAN EN LOS PROCESOS SOCIALES CULTURALES POLÍTICOS Y ECONÓMICOS EN EL DEPARTAMENTO NORTE DE SANTANDER.</t>
  </si>
  <si>
    <t>Informe de ejecución y listados de asistencia.</t>
  </si>
  <si>
    <t>Informe de ejecución y listados de asistencia,</t>
  </si>
  <si>
    <t>Investigar, registrar, acompañar, capacitar, reportar, consolidar y evaluar.</t>
  </si>
  <si>
    <t>Matriz de emprendimientos actualizada.</t>
  </si>
  <si>
    <t>Atención integral de población en situación permanente de desprotección social y/o familiar.</t>
  </si>
  <si>
    <t>Servicio de atención y protección integral al adulto mayor.</t>
  </si>
  <si>
    <t>APOYO PARA EL FORTALECIMIENTO DE LOS CENTROS DE BIENESTAR DEL ADULTO MAYOR CENTROS VIDA DE LA TERCERA EDAD PARA LA ATENCIÓN INTEGRAL ALIMENTARIA AYUDAS TECNICAS Y CREACIÓN DE UNIDADES PRODUCTIVAS EN EL DEPARTAMENTO NORTE DE SANTANDER.</t>
  </si>
  <si>
    <t>Convocatoria, realización, revisión de compromisos, articulación y evaluación.</t>
  </si>
  <si>
    <t>Actas y lisstados de asistencia.</t>
  </si>
  <si>
    <t>Aplicación de herramientas de chequeo, plan de mejora, gestión, legalización y dotación.</t>
  </si>
  <si>
    <t>Matriz centros legalmente constituidos.</t>
  </si>
  <si>
    <t>Diagnóstico, planeación, desarrollo y evaluación.</t>
  </si>
  <si>
    <t>Informe de actividades, listados de asistencia.</t>
  </si>
  <si>
    <t>Reparto, revisión, gestión, gestión documental, supervisión y redacción de informes finales.</t>
  </si>
  <si>
    <t>Informe final.</t>
  </si>
  <si>
    <t xml:space="preserve">Gestión, articulación, planeación, realización y desarrollo. </t>
  </si>
  <si>
    <t>Informe de ejecución.</t>
  </si>
  <si>
    <t>Aprobación de minuta, aprobación de presupuesto, supervisión, consolidación bases de datos, entregas e informes.</t>
  </si>
  <si>
    <t xml:space="preserve">Listados de entregas. </t>
  </si>
  <si>
    <t>Aprobación de presupuesto, supervisión, consolidación de bases de datos, entregas e informes.</t>
  </si>
  <si>
    <t>Acompañamiento, convocatoria, gestión, articulación y redacción de informe.</t>
  </si>
  <si>
    <t>Formación e ideación.</t>
  </si>
  <si>
    <t xml:space="preserve">Dotación, apoyo, presentación y exposición. </t>
  </si>
  <si>
    <t>Fortalecimiento a la gestión y dirección de la administración pública territorial.</t>
  </si>
  <si>
    <t>Servicio de asistencia técnica.</t>
  </si>
  <si>
    <t>FORTALECIMIENTO DE LA PARTICIPACIÓN COMUNITARIA GARANTIZANDO ESPACIOS DE PARTICIPACIÓN DE LIDERES SOCIALES E IMPLEMENTACIÓN DE ACTIVIDADES LÚDICO RECREATIVAS DE LA SECRETARIA DE DESARROLLO SOCIAL EN EL DEPARTAMENTO NORTE DE SANTANDER.</t>
  </si>
  <si>
    <t>Documentos normativos.</t>
  </si>
  <si>
    <t xml:space="preserve">Capacitación, articulación, revisión, presentación y archivo. </t>
  </si>
  <si>
    <t>Estatutos actualizados digitalizados.</t>
  </si>
  <si>
    <t xml:space="preserve">Servicio de educación informal </t>
  </si>
  <si>
    <t>Preparación, exposición y gestión.</t>
  </si>
  <si>
    <t>Planeación, gestión, convocatoria, logística, realización y evaluación.</t>
  </si>
  <si>
    <t xml:space="preserve">Convocatoria, planeación y realización. </t>
  </si>
  <si>
    <t xml:space="preserve">Convocatoria, preparación temática, gestión, realización y evaluación. </t>
  </si>
  <si>
    <t>Informe y listados de asistencias.</t>
  </si>
  <si>
    <t>25&amp;%</t>
  </si>
  <si>
    <t>Revisión de medidas, convocatoria, gestión, planeación, apoyo, acompañamiento y retroalimentación</t>
  </si>
  <si>
    <t>Atención integral de población en situación permanente de desprotección social y/o familiar</t>
  </si>
  <si>
    <t>Servicio de atención integral a población en condición de
discapacidad</t>
  </si>
  <si>
    <t>APOYO PARA EL FORTALECIMIENTO EN LA PROMOCIÓN DE LA CALIDAD DE VIDA DE LAS PERSONAS CON DISCAPACIDAD DEL DEPARTAMENTO DE NORTE DE SANTANDER DESDE UAN PERSPECTIVA DE LA ATENCIÓN
INTEGRAL NORTE DE SANTANDER</t>
  </si>
  <si>
    <t xml:space="preserve">convocar a las personas con discapacidad en los municipios </t>
  </si>
  <si>
    <t>trabajo articulado conla secretaria de cultura para la ejecución</t>
  </si>
  <si>
    <t>trabajo artiulado en proyectos culturales de PcD en los municipios</t>
  </si>
  <si>
    <t>seguimiento a los grupos creados, para la continuidad en el proceso</t>
  </si>
  <si>
    <t>Jornadas de atención en actividades artisticas</t>
  </si>
  <si>
    <t>seguimiento a los proyectos ejecutados, para la continuidad en el proceso</t>
  </si>
  <si>
    <t xml:space="preserve">solicitud a los municipios de los grupos culturales de PcD </t>
  </si>
  <si>
    <t xml:space="preserve">promover la presentacion de los grupos culturales de PcD en las ferias de los municipios </t>
  </si>
  <si>
    <t>apoyo a grupos culturales para realizar las muestras artisticas</t>
  </si>
  <si>
    <t>realizar muestras culturales por municipio y/o un encuentro intermunicipal</t>
  </si>
  <si>
    <t>trabajo artiulado con los municipios en la revisión de espacios para la atención de PcD</t>
  </si>
  <si>
    <t>adecuación de espacios por parte de los municipios</t>
  </si>
  <si>
    <t>diseño de estrategia de rehabilitación en los municipios</t>
  </si>
  <si>
    <t>revisión de tipos de discapacidad prevalentes por municipio</t>
  </si>
  <si>
    <t>reunión con alcaldes o enlaces de discapacidad municipales</t>
  </si>
  <si>
    <t>diseño de kit terapeutico</t>
  </si>
  <si>
    <t>adquisición de productos para entrega entrega en los municipios</t>
  </si>
  <si>
    <t>selección de beneficiarios por municipo</t>
  </si>
  <si>
    <t xml:space="preserve">PcD atendidas en rehabilitación </t>
  </si>
  <si>
    <t>revisión de lo deportes según el tipo de discapacidad en cada municipio</t>
  </si>
  <si>
    <t>revisión de los eccenarios deportivos según los tipos de discapacidad en cada municipio</t>
  </si>
  <si>
    <t>análisis del personal capaitado en deportes según el tipo de discapacidad en cada municipio</t>
  </si>
  <si>
    <t>ejecución en articulación con los coordinadores de deportes y enlaces de discapacidad municipales</t>
  </si>
  <si>
    <t>revisión y priorización de los municipios que serán beneficiados</t>
  </si>
  <si>
    <t>reunión para la coordinación de actividades a desarrollar en cada municipio</t>
  </si>
  <si>
    <t>priorización de las PcD por municipio</t>
  </si>
  <si>
    <t>seguimiento a los beneficiarios en los deportes adaptados por municipio</t>
  </si>
  <si>
    <t>verificación de PcD matriculadas en el dpto</t>
  </si>
  <si>
    <t>seguimiento a las instituciones educativas con inclusión</t>
  </si>
  <si>
    <t>reuniones con secretaría de educación para garntizar la educación de PcD</t>
  </si>
  <si>
    <t xml:space="preserve">diseño de capacitaciones </t>
  </si>
  <si>
    <t xml:space="preserve">realizar jornadas presenciaes o virtuales con instituciones educativas buscando la inclucion de nuevos estudiantes con Discapacidad </t>
  </si>
  <si>
    <t>capacitacion virtual o presencial a docentes a través del programa de necesidades educativas especiales de la secretaria de educacion departamental</t>
  </si>
  <si>
    <t>Convocatorias a las asociaciones para la presentacion de proyectos productivos</t>
  </si>
  <si>
    <t xml:space="preserve">Inclusion en el banco de proyectos de la gobernacion con el cumplimenito de todos los requisitos </t>
  </si>
  <si>
    <t xml:space="preserve">Priorizacion de proyectos con viabilidad y autosostenibilidad </t>
  </si>
  <si>
    <t xml:space="preserve">convocatoria a las empresas </t>
  </si>
  <si>
    <t>convocatoria a empresarios y PcD emprendedores o con proyectos productivos</t>
  </si>
  <si>
    <t>organización de la presentacion o muestra de los productos</t>
  </si>
  <si>
    <t xml:space="preserve">Desarrollo de la muestra, exposic0ión o feria de manera  virtual o presencial </t>
  </si>
  <si>
    <t>seguimiento y acompañamiento a los proyectos expuestos</t>
  </si>
  <si>
    <t xml:space="preserve">Servicio de atención integral a población en condición de discapacidad </t>
  </si>
  <si>
    <t xml:space="preserve">convocatoria a empresarios </t>
  </si>
  <si>
    <t xml:space="preserve">organización de la presentacion </t>
  </si>
  <si>
    <t>capacitacion virtual o presencial a empresarios de la región</t>
  </si>
  <si>
    <t xml:space="preserve">seguimiento y acompañamiento a empresas </t>
  </si>
  <si>
    <t xml:space="preserve">convocatoria de PcD </t>
  </si>
  <si>
    <t>recepción de hojas de vida y organización por perfil y tipo de discapacidad</t>
  </si>
  <si>
    <t>Gestion ante empresas publicas y privadas la vinculacion laboral de PcD</t>
  </si>
  <si>
    <t xml:space="preserve">seguimiento a la PcD vinculada al area laboral </t>
  </si>
  <si>
    <t xml:space="preserve">convocatoria a las personas con discapacidad </t>
  </si>
  <si>
    <t xml:space="preserve">organización de capacitación  </t>
  </si>
  <si>
    <t>SEGUIMIENTO A LOS COMITES MUNICIPALES MEDIANTE ASESORIA PERSONALIZADA.</t>
  </si>
  <si>
    <t xml:space="preserve"> SOCIALIZACIÓN DE NOVEDADES A NIVEL DE CONSEJERIA PRESIDENCIAL Y ACTIVIDADES ORGANIZADAS POR EL MINISTERIO DEL INTERIOR</t>
  </si>
  <si>
    <t>ANALISI DE INFORMES ENVIADOS POR LOS MUNICIPIOS AL COMITÉ DEPARTAMENTAL</t>
  </si>
  <si>
    <t xml:space="preserve">ACOMPAÑAMIENTO PARA EL FUNCIONAMIENTO Y LAS SESIONES REQUERIDAS POR LEY </t>
  </si>
  <si>
    <t>PLANEACION DE LA CAPACITACION VIRTUAL</t>
  </si>
  <si>
    <t>ASISTENCIA A EVENTOS ORGANIZADOS POR LA CONSEJERIA PRESIDENCIAL Y EL MINISTERIO DEL INTERIOR SOBRE INCLUSION SOCIAL Y PROTECCIÓN DE DERECHOS.</t>
  </si>
  <si>
    <t>CAPACITACIÓN DIRIGIDA A ENLACES DE DISCAPACIDAD Y SECRETARIOS DE GOBIERNO DE LOS MUNICIPIOS</t>
  </si>
  <si>
    <t>ELABORAR EL CRONOGRAMA DE LOS COMITES</t>
  </si>
  <si>
    <t>REALIZAR LA CONVOCATORIA</t>
  </si>
  <si>
    <t>RECOLECCION DE INFORMACION REPORTADA POR LAS DIFERENTES DEPENDENCIAS</t>
  </si>
  <si>
    <t xml:space="preserve">REALIZACIÓN DE LAS SESIONES DEL CDD </t>
  </si>
  <si>
    <t>Planeación y organización de la capacitación</t>
  </si>
  <si>
    <t>Presentación de las Capacitaciones</t>
  </si>
  <si>
    <t>REALIZACIÓN DE LAS CAPACITACIONES</t>
  </si>
  <si>
    <t>convocatoria a las personas con discapacidad y sus cuidadores</t>
  </si>
  <si>
    <t>Realización de las Capacitaciones</t>
  </si>
  <si>
    <t>reunión con los coordinadores de salud publica, secretarios de saud y enlaces de discapacidad municipales</t>
  </si>
  <si>
    <t>articulación con el IDS para la constante ejecución de registro de personas con discapacidad</t>
  </si>
  <si>
    <t>Seguimiento a los municipios para el registro de PcD</t>
  </si>
  <si>
    <t>Diseño de capacitación</t>
  </si>
  <si>
    <t>Estudio de Marco Legal</t>
  </si>
  <si>
    <t>Pedagogia a implementar</t>
  </si>
  <si>
    <t xml:space="preserve">Convocatoria de las personas </t>
  </si>
  <si>
    <t>Atencion al publico de forma presencial, telefonica, alternancia y virtual</t>
  </si>
  <si>
    <t>Asesoria y acompañamiento en procesos juridicos</t>
  </si>
  <si>
    <t xml:space="preserve">formulacion de derechos de petición, acciones de tutela, incidentes de desacato </t>
  </si>
  <si>
    <t>Seguimiento a las acciones interpuestas</t>
  </si>
  <si>
    <t>Inclusión social y productiva para la población en situación de vulnerabilidad</t>
  </si>
  <si>
    <t>4103052</t>
  </si>
  <si>
    <t>Apoyo para el fortalecimiento a las actividades que desarrolla la Secretaria de La Mujer y Equidad de Género para la aprticipación de la mujer en la política pública.</t>
  </si>
  <si>
    <t>Comunicación con los alcaldes para conformar el equipo de trabajo para capacitarlos sobre las normas que obligan a los entres territoriales a construir espacios que generen la equidad de género en las regiones</t>
  </si>
  <si>
    <t>Alcaldes motivados para presentar proyecto para la creación de la Secretaria Municipal de la Mujer, ante los Concejos Municipales</t>
  </si>
  <si>
    <t>Asesoria a la alcaldia para la creacion de la secretaria de la mujer</t>
  </si>
  <si>
    <t>Informe de la asesoria</t>
  </si>
  <si>
    <t>Contratación para la gestion del plan territorial</t>
  </si>
  <si>
    <t>Contratos Realizados</t>
  </si>
  <si>
    <t>Trabajo con la comunidad para la socializacion del plan terriorial</t>
  </si>
  <si>
    <t>Conclusiones de la Socialización</t>
  </si>
  <si>
    <t>Consolidacion en Textualización</t>
  </si>
  <si>
    <t>Documento Final</t>
  </si>
  <si>
    <t>Comunicación con los alcaldes para conformar el equipo de trabajo para capacitarlos para la creación del comité municipal de equdad de la mujer y diversidad de genero en las regiones</t>
  </si>
  <si>
    <t>Comité municipales de equidad de la mujer y diversidad de genero en funcionamiento</t>
  </si>
  <si>
    <t>Asesoria a la alcaldia para la creacion del comité municipal de la mujer y diversidad de género</t>
  </si>
  <si>
    <t>Contratación para la gestion</t>
  </si>
  <si>
    <t>Reunión para generar el acto administrativo para la creación de la mesa departamental</t>
  </si>
  <si>
    <t>Acto administrativo</t>
  </si>
  <si>
    <t>Socialización del Acto Administrativo</t>
  </si>
  <si>
    <t>Entrega del Acto administrativo</t>
  </si>
  <si>
    <t>Gestionar alianzas con las administraciones municipales para la realización del Programa.</t>
  </si>
  <si>
    <t>Alianzas realizadas.</t>
  </si>
  <si>
    <t>Diseñar el contenido y metodología del Programa</t>
  </si>
  <si>
    <t>Contenido del Programa diseñado</t>
  </si>
  <si>
    <t>Planear y realizar las jornadas de trabajo</t>
  </si>
  <si>
    <t>Memorias de las jornadas de trabajo realizadas.</t>
  </si>
  <si>
    <t xml:space="preserve">Apoyo para el fortalecimiento al programa mujer libre de violencia que desarrolla la Secretaria de La Mujer y Equidad de Género Norte de Santander </t>
  </si>
  <si>
    <t>Planificar la programación de los eventos a realizarse.</t>
  </si>
  <si>
    <t>Programación aprobada y socializada.</t>
  </si>
  <si>
    <t>Diseñar el contenido temático de cada evento</t>
  </si>
  <si>
    <t>Reseña Temática de cada evento.</t>
  </si>
  <si>
    <t>Convocar las mujeres</t>
  </si>
  <si>
    <t>Hacer la invitacion a loas mujeres para que participen del evento</t>
  </si>
  <si>
    <t>Realización del evento</t>
  </si>
  <si>
    <t>Reunir a 1400 mujeres para la conmemoración del dia internacional de la mujer</t>
  </si>
  <si>
    <t>Planeación de los talleres a realizar</t>
  </si>
  <si>
    <t>Documento de la programación</t>
  </si>
  <si>
    <t>Diseño y aprobación de las propuestas de capacitación.</t>
  </si>
  <si>
    <t>Material de trabajo  y apoyo</t>
  </si>
  <si>
    <t>Informes de las convocadas</t>
  </si>
  <si>
    <t>Realización de los talleres</t>
  </si>
  <si>
    <t>Informes de los talleres realizados</t>
  </si>
  <si>
    <t>Planeación de las capacitaciones</t>
  </si>
  <si>
    <t>Gestionar alianzas con las adminsitraciones municipales para la realización de la campaña.</t>
  </si>
  <si>
    <t>Diseñar el contenido y metodología de la campaña.</t>
  </si>
  <si>
    <t>Campaña diseñada</t>
  </si>
  <si>
    <t>Planificar y realizar las actividades de difusión de la campaña.</t>
  </si>
  <si>
    <t>Informes de las actividades realizadas</t>
  </si>
  <si>
    <t>contratación de la actividad</t>
  </si>
  <si>
    <t>Estudio definición y diseño, la publicidad del contenido de la cartilla sobre los Derechos de la Mujer Cartilla diseñada sobre los Derechos de la Mujer</t>
  </si>
  <si>
    <t>Cartilla diseñada sobre los Derechos de la Mujer</t>
  </si>
  <si>
    <t>Planificar y realizar las actividades de entrega de las cartillas a las mujeres</t>
  </si>
  <si>
    <t>contratacion de la actividad</t>
  </si>
  <si>
    <t>reuniones para consolkidacion de rutas de las diferentes entidades</t>
  </si>
  <si>
    <t>documento consolidado</t>
  </si>
  <si>
    <t>conclusiones y definicion de la ruta departamental a implementar</t>
  </si>
  <si>
    <t>conclusiones generales</t>
  </si>
  <si>
    <t>ruta de la proteccion de la mujer</t>
  </si>
  <si>
    <t>ruta diseñada</t>
  </si>
  <si>
    <t>Realización de convenios y/o contratos para la prestación de asesoría jurídica a las mujeres del Departamento</t>
  </si>
  <si>
    <t>Firma de convenio y/o contratos para la prestación del servicio de asesoría jurídica a las mujeres del Departamento</t>
  </si>
  <si>
    <t>Difusión del servicio de asesoría jurídica prestado en la Secretaria de la mujer</t>
  </si>
  <si>
    <t>Conocimiento de la comunidad mujer del servicio de asesoria juridica prestado por la secretaria de la mujer</t>
  </si>
  <si>
    <t>Prestación del servicio de asesoría jurídica a las Mujeres del Departamento</t>
  </si>
  <si>
    <t>Mujeres asesoradas en materia jurídica</t>
  </si>
  <si>
    <t>Fortalecimiento a las actividades que desarrolla la Secretaria de La Mujer y Equidad de Género de Norte de Santander para el programa proyectos especiales para la mujer Norte de Santander</t>
  </si>
  <si>
    <t xml:space="preserve">Identificar potencialidades productivas dentro de organizaciones sociales de mujeres </t>
  </si>
  <si>
    <t>Construcción del Documento de caracterización</t>
  </si>
  <si>
    <t xml:space="preserve">Fortalecimiento de sus actividades </t>
  </si>
  <si>
    <t>Plan de mejoramiento</t>
  </si>
  <si>
    <t>Implementación de los proyectos acordados</t>
  </si>
  <si>
    <t>Proyectos formulados en ejecución.</t>
  </si>
  <si>
    <t xml:space="preserve">Dcoumentos de evaluación y análisis de impacto. </t>
  </si>
  <si>
    <t>Identificación del proyecto y sitios a desarrollarse</t>
  </si>
  <si>
    <t>Construcción del Documento de identificación del proyecto</t>
  </si>
  <si>
    <t xml:space="preserve">Diseños de la estructura y funcionalidad </t>
  </si>
  <si>
    <t>diseños realizados</t>
  </si>
  <si>
    <t>Contratación del proyecto</t>
  </si>
  <si>
    <t>Ejecución y funcionamiento del proyecto</t>
  </si>
  <si>
    <t>contrucción, mantenimiento del proyecto</t>
  </si>
  <si>
    <t xml:space="preserve">Conocimiento de los requisitos para  créditos para las mujeres y equidad de genero </t>
  </si>
  <si>
    <t>Documentos expedido por IFINORTE para los requisitos de crédito</t>
  </si>
  <si>
    <t>Difusión del servicio de asesoría comercial prestado en la Secretaria de la mujer para la realización de creditos</t>
  </si>
  <si>
    <t>Conocimiento de la comunidad mujer del servicio de asesoria comercial prestado por la secretaria de la mujer</t>
  </si>
  <si>
    <t>Prestación del servicio de asesoría comercial a las Mujeres del Departamento</t>
  </si>
  <si>
    <t>Mujeres asesoradas en materia comercial</t>
  </si>
  <si>
    <t xml:space="preserve">Evaluación y análisis de impacto del proceso. </t>
  </si>
  <si>
    <t xml:space="preserve">Informe de evlauación y análisis de impacto. </t>
  </si>
  <si>
    <t>Identificar potencialidades productivas dentro de organizaciones sociales de mujeres rurales y urbanas</t>
  </si>
  <si>
    <t>Fortalecimiento de sus actividades productivas.</t>
  </si>
  <si>
    <t>Identificación del municipio a realizarse las ferias</t>
  </si>
  <si>
    <t>documento de identificación</t>
  </si>
  <si>
    <t>Dkiseño y construcción del plan para la feria</t>
  </si>
  <si>
    <t xml:space="preserve">diseños y estructura </t>
  </si>
  <si>
    <t>Realización de la feria</t>
  </si>
  <si>
    <t>informe de la feria</t>
  </si>
  <si>
    <t>Conclusiones de resultados de la feria</t>
  </si>
  <si>
    <t>documento de conclusiones</t>
  </si>
  <si>
    <t>Identificación de la unidad productiva apoyar</t>
  </si>
  <si>
    <t>notificación a la unidad productiva seleccionada</t>
  </si>
  <si>
    <t>oficio de notificacion</t>
  </si>
  <si>
    <t>apoyo a participacion de la feria</t>
  </si>
  <si>
    <t>evaluacion del apoyo</t>
  </si>
  <si>
    <t>identificación de los productos apoyar</t>
  </si>
  <si>
    <t>estrategia a realizar para apoyo a la comercializacion</t>
  </si>
  <si>
    <t xml:space="preserve">estrategia </t>
  </si>
  <si>
    <t>aplicación de la estrategia</t>
  </si>
  <si>
    <t>resultados</t>
  </si>
  <si>
    <t>Identificar los municipios donde se puede implementar la casa de la mujer</t>
  </si>
  <si>
    <t xml:space="preserve"> Documento de identificación</t>
  </si>
  <si>
    <t>Gestión  ante las entidades participantes y aportes.</t>
  </si>
  <si>
    <t>Alianzas y convenios realizados y firmados.</t>
  </si>
  <si>
    <t>Diseño de la propuesta de creación y servicios.</t>
  </si>
  <si>
    <t>Documento de propuesta de funcionamiento de Casa de la Mujer.</t>
  </si>
  <si>
    <t>Seguimiento mensual e informe de actividades y avances.</t>
  </si>
  <si>
    <t>identificación y diagnostico de las mujeres en condicion de discapacidad</t>
  </si>
  <si>
    <t>documento del diagnostico</t>
  </si>
  <si>
    <t>Diseño de programa a desarrollar con las mujeres en condicion de discapacidad</t>
  </si>
  <si>
    <t>diseño del proyecto</t>
  </si>
  <si>
    <t>Ejecución del proyecto</t>
  </si>
  <si>
    <t>informe final</t>
  </si>
  <si>
    <t>Seguimiento, alimentación y actualizacion de la base de datos de asociaciones</t>
  </si>
  <si>
    <t>informe de actualizaciones y seguimoiiento</t>
  </si>
  <si>
    <t>Modificación y actualizacion a}l software para nuevos requerimientos</t>
  </si>
  <si>
    <t>diseños</t>
  </si>
  <si>
    <t>ejecucion</t>
  </si>
  <si>
    <t xml:space="preserve">Identificar de organizaciones sociales de mujeres </t>
  </si>
  <si>
    <t>Fortalecimiento de sus actividades con la dotación</t>
  </si>
  <si>
    <t>Identificación de sus actividades</t>
  </si>
  <si>
    <t>Entrega de la dotación de implementos a las asociaciones</t>
  </si>
  <si>
    <t>Acta de entrega de la dotación</t>
  </si>
  <si>
    <t>Seguimiento de la dotación entregada</t>
  </si>
  <si>
    <t>Dcoumentos de seguimiento</t>
  </si>
  <si>
    <t>Identificación de la tematica par el diplomado</t>
  </si>
  <si>
    <t>Alianza estrategica para la realizacion</t>
  </si>
  <si>
    <t>convenios de alianza o contratos realizados</t>
  </si>
  <si>
    <t>convocatoria de mujeres</t>
  </si>
  <si>
    <t>lista de inscritos</t>
  </si>
  <si>
    <t>realizacion del diplomado</t>
  </si>
  <si>
    <t>informe del desarrollo del diplomado</t>
  </si>
  <si>
    <t>Identificación de la tematica de las mujeres</t>
  </si>
  <si>
    <t>realizacion de la bachillerato o convalidacion</t>
  </si>
  <si>
    <t xml:space="preserve">informe del desarrollo </t>
  </si>
  <si>
    <t>Selección del municipio a realizarse</t>
  </si>
  <si>
    <t>municipios seleccionados</t>
  </si>
  <si>
    <t>Convocatoria de mujeres</t>
  </si>
  <si>
    <t>lista de inscripciones</t>
  </si>
  <si>
    <t>Realización del programa de salud visual</t>
  </si>
  <si>
    <t>informe final del programa visual con las ayudas entregadas</t>
  </si>
  <si>
    <t>Realización del programa de salud oral</t>
  </si>
  <si>
    <t>informe final del programa oral</t>
  </si>
  <si>
    <t xml:space="preserve">Realización del programa </t>
  </si>
  <si>
    <t xml:space="preserve">informe final del programa </t>
  </si>
  <si>
    <t>Convocar las comisarias de familia, lideres comunitarios, inspectores e instituciones de salud</t>
  </si>
  <si>
    <t>|</t>
  </si>
  <si>
    <t>identificacion de los municipios a realizarse</t>
  </si>
  <si>
    <t>coordinacion con secretaria de educación para la base de datos de jovenes</t>
  </si>
  <si>
    <t>base de datos de jovenes</t>
  </si>
  <si>
    <t>programa a realizarse</t>
  </si>
  <si>
    <t>informe final del proyecto</t>
  </si>
  <si>
    <t>Identificar las mujeres que se encuentran privada de la libertad</t>
  </si>
  <si>
    <t xml:space="preserve">Planeación y programación de las actividades a realizar </t>
  </si>
  <si>
    <t>plan de programación</t>
  </si>
  <si>
    <t>Realización de las actividades</t>
  </si>
  <si>
    <t>Actividades realizadas</t>
  </si>
  <si>
    <t>Actualización de la información de las asociaciones registradas en la secretaria para legalizar su reconocimiento de inscripcion en la secretaria</t>
  </si>
  <si>
    <t>Base actualizada</t>
  </si>
  <si>
    <t>Construcción de la base datos de asociacioanes de mujeres inscritas en la Secretaría en el software</t>
  </si>
  <si>
    <t>Base de datos activada y funcionando.</t>
  </si>
  <si>
    <t>Realizar el registro de las nuevas asociaciones de mujeres en el software</t>
  </si>
  <si>
    <t>Relación mensual de nuevos registros.</t>
  </si>
  <si>
    <t>diagnostico de las personas</t>
  </si>
  <si>
    <t>apoyo y acompañamiento</t>
  </si>
  <si>
    <t>informe de acompañamiento</t>
  </si>
  <si>
    <t xml:space="preserve">Diseño de la Política Departamental de Paz, Legalidad y Convivencia </t>
  </si>
  <si>
    <t>Política Departamental Diseñada</t>
  </si>
  <si>
    <t xml:space="preserve">Formulación de la Política Departamental de Paz, Legalidad y Conviviencia </t>
  </si>
  <si>
    <t>Política  Departamental Formulada</t>
  </si>
  <si>
    <t>Aprobación de la Política Departamental de Paz, Legalidad y Convivnecia.</t>
  </si>
  <si>
    <t xml:space="preserve">Política Departamental Aprobada ante el Comité, </t>
  </si>
  <si>
    <t>Acompañamiento al consejo Departamental de Paz</t>
  </si>
  <si>
    <t xml:space="preserve">Sistematización de la  información recolectada dentro de las sesiones del Consejo Departamental </t>
  </si>
  <si>
    <t xml:space="preserve">Identificación de los Conflictos del departamento </t>
  </si>
  <si>
    <t>Construcción de matriz que identifique las mauores conflictividades a nivel Dptal</t>
  </si>
  <si>
    <t>Apoyo en la creación del plan de acción del Consejo Departamental de Paz</t>
  </si>
  <si>
    <t xml:space="preserve">Elaboración del plan de acción del consejo dptal en el compoennete de DDHH y seguridad </t>
  </si>
  <si>
    <t>Recolección de insumos para la elaboración de la Política de Paz</t>
  </si>
  <si>
    <t xml:space="preserve">Análisis de las principales problemáticas del departamento para la Política Pública de Paz </t>
  </si>
  <si>
    <t>0.5</t>
  </si>
  <si>
    <t xml:space="preserve">Apoyo en el liderazgo del pilar N° 8 Reconciliación y convivencia </t>
  </si>
  <si>
    <t>Convocar a las reuniones convocadas por PDET para el ejercicio del pilar N° 8</t>
  </si>
  <si>
    <t>Articular acciones de reconciliación</t>
  </si>
  <si>
    <t>Espacios de diálogo articulados y gestionados</t>
  </si>
  <si>
    <t>Articular acciones de convivencia</t>
  </si>
  <si>
    <t>Diseño de la política pública departamental de paz</t>
  </si>
  <si>
    <t>Articular acciones con las agencias de posconflicto para la implementación de los puntos del acuerdo de paz</t>
  </si>
  <si>
    <t>Fortalecimiento a los proyectos ejecutados en el marco de la implementación del acuerdo de paz</t>
  </si>
  <si>
    <t>Planes de acción creados para la implementación de iniciativas PDET</t>
  </si>
  <si>
    <t>Acciones de diálogo para la implementación del acuerdo de paz</t>
  </si>
  <si>
    <t>Acuerdos con los campesinos que permiten la implementación del acuerdo de paz</t>
  </si>
  <si>
    <t>Acompañamiento a la Agencia de Reincorporación y Normalización en el marco del cumplimiento del punto 3 del acuerdo de paz en favor de los reincorporados FARC</t>
  </si>
  <si>
    <t xml:space="preserve">Asistecnia tecnica en la elaboración de un plan de acción para los reincorporados </t>
  </si>
  <si>
    <t>Articulación con las dependencias que puedan fortalecer la implementación de la política</t>
  </si>
  <si>
    <t xml:space="preserve">Implementación de estrategias que fortalezcan los proyectos productivos de los excombatientes </t>
  </si>
  <si>
    <t>Articulación con la Secretaría de Desarrollo Económico y de Agricultura para el desarrollo de proyectos productivos</t>
  </si>
  <si>
    <t>0.25</t>
  </si>
  <si>
    <t>Articulación con las entidades competentes en Materia de Dialogo Social y transformación de Conflictos</t>
  </si>
  <si>
    <t xml:space="preserve">Organización del temario para Diplomato </t>
  </si>
  <si>
    <t>Diseño de la Propuesta del Diplomado en Dialogo Social y transformación de Conflictos</t>
  </si>
  <si>
    <t xml:space="preserve">Objetivo, Alcance, Misión y Visión del Diplomado. </t>
  </si>
  <si>
    <t>Ejecución del Diplomado</t>
  </si>
  <si>
    <t xml:space="preserve">Diplomado  Desarrollado. </t>
  </si>
  <si>
    <t>Articulación con los alcaldes para el diseño de estrategias que generen cultura de paz</t>
  </si>
  <si>
    <t>Estrategia diseñada en los municipios de la región del catatumbo</t>
  </si>
  <si>
    <t xml:space="preserve">Coordinación para la elaboración de plan de acción </t>
  </si>
  <si>
    <t>Estrategia implementada en los municipios de la región del catatumbo</t>
  </si>
  <si>
    <t>Articular con la cooperación internacional y agencias de posconflicto escenarios de diálogo</t>
  </si>
  <si>
    <t>Alianzas estratégicas realizadas</t>
  </si>
  <si>
    <t>Diseño de metodología para la elaboración de los diálogo territoriales</t>
  </si>
  <si>
    <t>Metodología diseñada para el diálogo territorial</t>
  </si>
  <si>
    <t>Implementación de la estrategía de diálogo dptal</t>
  </si>
  <si>
    <t>Espacio de diálogo elaborado e implementado a nivel municipal</t>
  </si>
  <si>
    <t>Sistematización de los espacios de diálogos departamentales</t>
  </si>
  <si>
    <t>Informe de conclusiones producto de los espacios de diálogo</t>
  </si>
  <si>
    <t>Diseño metodológico de las jornadas de sensibilización</t>
  </si>
  <si>
    <t>Metodología diseñada para la jornada de sensibilización</t>
  </si>
  <si>
    <t>Articulación con la adminsitración municipal para el desarrollo de las jornadas de sensibilización</t>
  </si>
  <si>
    <t>Espacios coordinados para la realización de las jornadas de sensibilización</t>
  </si>
  <si>
    <t>Implementación de la jornada de sensibilización con la población objeto</t>
  </si>
  <si>
    <t xml:space="preserve">jornadas implementadas </t>
  </si>
  <si>
    <t>Sistematización de las jornadas de sensibilización realizadas</t>
  </si>
  <si>
    <t>Documentos sistematizados</t>
  </si>
  <si>
    <t>Convocar al consejo seccional de estupefacientes y el comité de oferta departamental</t>
  </si>
  <si>
    <t xml:space="preserve">Consejo seccional convocado </t>
  </si>
  <si>
    <t>Elaborar plan de acción del consejo seccional</t>
  </si>
  <si>
    <t>Plan de acción elaborado</t>
  </si>
  <si>
    <t>Implementación del plan de acción a nivel departamental</t>
  </si>
  <si>
    <t xml:space="preserve">Acciones de prevención </t>
  </si>
  <si>
    <t>Diseño metodológico de las jornadas deportivas, culturales y jurídicas.</t>
  </si>
  <si>
    <t xml:space="preserve">Metodología diseñada </t>
  </si>
  <si>
    <t>Articulación con la adminsitración municipal para el desarrollo de las jornadas  deportivas, culturales y jurídicas.</t>
  </si>
  <si>
    <t>Espacios coordinados para la realización de las jornadas  deportivas, culturales y jurídicas.</t>
  </si>
  <si>
    <t>Implementación de la jornada   deportivas, culturales y jurídicas con la población objeto</t>
  </si>
  <si>
    <t>Sistematización de las jornadas  deportivas, culturales y jurídicas  realizadas</t>
  </si>
  <si>
    <t xml:space="preserve"> Encuentros con la Población Objetivo y entidades pertientes </t>
  </si>
  <si>
    <t xml:space="preserve">Ruta de atención </t>
  </si>
  <si>
    <t xml:space="preserve">Articulación con la Normativa Nacional Penitenciaria </t>
  </si>
  <si>
    <t xml:space="preserve">Estrategias </t>
  </si>
  <si>
    <t>Elaboración Plan de Acción del Programa de rehabilitación carcelaria e integral.</t>
  </si>
  <si>
    <t xml:space="preserve">Plan  de Acción elaborado </t>
  </si>
  <si>
    <t xml:space="preserve">Implementación </t>
  </si>
  <si>
    <t xml:space="preserve">garantias dignas a las personas privadas de la libertad. </t>
  </si>
  <si>
    <t>Articulación con las entidades pertinentes que garanticen la reinserción laboral</t>
  </si>
  <si>
    <t xml:space="preserve">Estrategias laborales para la Población objetivo. </t>
  </si>
  <si>
    <t>trabajo psicosocial con la población Objetivo</t>
  </si>
  <si>
    <t>Asistencia Psicológica</t>
  </si>
  <si>
    <t xml:space="preserve">Elaboración del Plan de Acción </t>
  </si>
  <si>
    <t xml:space="preserve">Plan de Acción elaborado </t>
  </si>
  <si>
    <t xml:space="preserve">Implentacion </t>
  </si>
  <si>
    <t xml:space="preserve">Propuestas de Reinserción Laboral para personas privadas de la Libertad. </t>
  </si>
  <si>
    <t>Diseño de estrategias para la implementación del plan nacional  de política criminal</t>
  </si>
  <si>
    <t>Estrategias diseñadas para el departamento</t>
  </si>
  <si>
    <t>Articulación de los espacios para la implementación del plan nacional</t>
  </si>
  <si>
    <t>Implementación de estrategias para la ejecución del plan nacional</t>
  </si>
  <si>
    <t>Proyectos diseñados para ña territorialización de la política nacional</t>
  </si>
  <si>
    <t xml:space="preserve">Articulación y encuentros con las entidades territoriales y Penitenciarios </t>
  </si>
  <si>
    <t>diagnostico</t>
  </si>
  <si>
    <t xml:space="preserve">informe de la situación o hacinamiento  carcelaria en el Departamento </t>
  </si>
  <si>
    <t xml:space="preserve">Informe Presentado </t>
  </si>
  <si>
    <t xml:space="preserve">Estrategias encaminadas a reducir el Hacinamiento Carcelario. </t>
  </si>
  <si>
    <t xml:space="preserve">Articulación con entidades promotoras de artesanias y manualidades. </t>
  </si>
  <si>
    <t xml:space="preserve">ruta </t>
  </si>
  <si>
    <t xml:space="preserve">Diseño de la propuesta o alianza productiva. </t>
  </si>
  <si>
    <t>propuesta diseñada</t>
  </si>
  <si>
    <t xml:space="preserve">alianza estrategica para capacitar en temas de productivadad a las personas privadas de la libertad. </t>
  </si>
  <si>
    <t xml:space="preserve">personas capacitadas </t>
  </si>
  <si>
    <t xml:space="preserve">Gestión ante las entidades  competentes para la Adquisición de un lote para la construcción del Centro de Atención especializado CAE. </t>
  </si>
  <si>
    <t xml:space="preserve">Gestión Desarrollada para la Adquisición de un lote. </t>
  </si>
  <si>
    <t xml:space="preserve">Informe de la gestión Desarrollada </t>
  </si>
  <si>
    <t xml:space="preserve">Informe presentado. </t>
  </si>
  <si>
    <t>Diseño Metodológico de la propuesta productiva, cultural o deportiva.</t>
  </si>
  <si>
    <t>Metodológia Diseñada de la propuesta.</t>
  </si>
  <si>
    <t xml:space="preserve">Articulación con las autoridades admiistrativas y penitenciarias </t>
  </si>
  <si>
    <t xml:space="preserve">apoyo intitucional </t>
  </si>
  <si>
    <t xml:space="preserve">implementación </t>
  </si>
  <si>
    <t>proyecto ejecutado</t>
  </si>
  <si>
    <t>Articulación con los alcaldes para el diseño de la estrategia</t>
  </si>
  <si>
    <t>Artticulación realzada</t>
  </si>
  <si>
    <t>Coordinación realizada</t>
  </si>
  <si>
    <t xml:space="preserve">Elaboración Plan de Acción del Programa de rehabilitación integral que proteja los derechos y garantice las condiciones de vida digna de los menores infractores. </t>
  </si>
  <si>
    <t xml:space="preserve">Diseño de la Política Departamental de Derechos Humanos, </t>
  </si>
  <si>
    <t>Formulación de la Política Departamental de Derechos Humanos.</t>
  </si>
  <si>
    <t xml:space="preserve">Aprobación de la Política Departamental de Derechos Huamnos. </t>
  </si>
  <si>
    <t>Política Departamental Aprobada ante el Comité.</t>
  </si>
  <si>
    <t>Diseño de la estrategia metodológica de intervención</t>
  </si>
  <si>
    <t xml:space="preserve">Estrategia diseñada </t>
  </si>
  <si>
    <t>Articulacion con las entidades territoriales y demas entes gubernamentales focalizando los sectores de intervencion</t>
  </si>
  <si>
    <t>Articulación realizada</t>
  </si>
  <si>
    <t>Capacitación a los funcionaros de la secretaria de gobierno del departamento respecto de la politia publica departamental</t>
  </si>
  <si>
    <t>Capacitación realizada</t>
  </si>
  <si>
    <t xml:space="preserve">Intervención en territorio </t>
  </si>
  <si>
    <t>Intervención realizada</t>
  </si>
  <si>
    <t>formulacion y diseño del plan de acción terrtiorial</t>
  </si>
  <si>
    <t>Diseño realizado</t>
  </si>
  <si>
    <t>Cumplimiento del desarrollo de la politica nacional y dptal</t>
  </si>
  <si>
    <t>Politica desarrollada</t>
  </si>
  <si>
    <t>Evaluación  de resultados del comité</t>
  </si>
  <si>
    <t>Evaluación realizada</t>
  </si>
  <si>
    <t>Convocar al comité de DDHH</t>
  </si>
  <si>
    <t xml:space="preserve">Comité Dptal convocado </t>
  </si>
  <si>
    <t>Elaborar plan de acción del comité</t>
  </si>
  <si>
    <t xml:space="preserve">Acciones de prevención y acciones ejecutadas </t>
  </si>
  <si>
    <t>Convocar al subcomité de DDHH</t>
  </si>
  <si>
    <t xml:space="preserve">Subcomité Dptal convocado </t>
  </si>
  <si>
    <t>Elaborar plan de acción del subcomité</t>
  </si>
  <si>
    <t>Diseño del Plan integral de prevención y de contingencia a nivel departamental</t>
  </si>
  <si>
    <t>Plan diseñado</t>
  </si>
  <si>
    <t xml:space="preserve">Implementación del Plan integral de prevención y de contingencia </t>
  </si>
  <si>
    <t>Plan implementado</t>
  </si>
  <si>
    <t>Seguimiento a la implementación del plan integral de prevención y de contingencia</t>
  </si>
  <si>
    <t>Seguiomiento realizado</t>
  </si>
  <si>
    <t>Ajustes al Plan integral de prevención y de contingencia</t>
  </si>
  <si>
    <t>Plan ajustado</t>
  </si>
  <si>
    <t xml:space="preserve">Diseño de iniciativas en los municipios priorizados </t>
  </si>
  <si>
    <t xml:space="preserve">Iniciativas diseñadas </t>
  </si>
  <si>
    <t>Articulación con los alcaldes para el diseño de iniciativas</t>
  </si>
  <si>
    <t>Espacios articulados y definidos</t>
  </si>
  <si>
    <t>Implementación de las iniciativas en materia de DDHH</t>
  </si>
  <si>
    <t xml:space="preserve">Iniciativas implementadas </t>
  </si>
  <si>
    <t xml:space="preserve">Diseño de estrategias a implementar en los municipios priorizados </t>
  </si>
  <si>
    <t xml:space="preserve">Estrategia  diseñadas </t>
  </si>
  <si>
    <t xml:space="preserve">Articulación con los alcaldes para el diseño de estrategias </t>
  </si>
  <si>
    <t>Implementación de las estrategias en materia de DDHH</t>
  </si>
  <si>
    <t xml:space="preserve">Estrategías implementadas </t>
  </si>
  <si>
    <t xml:space="preserve">Diseño metodológico de las jornadas de promoción </t>
  </si>
  <si>
    <t>Metodología diseñada para la jornada de promoción</t>
  </si>
  <si>
    <t>Articulación con la adminsitración municipal para el desarrollo de las jornadas de promoción</t>
  </si>
  <si>
    <t>Espacios coordinados para la realización de las jornadas de promoción</t>
  </si>
  <si>
    <t>Implementación de la jornada de promoción con la población objeto</t>
  </si>
  <si>
    <t>Sistematización de las jornadas de promoción  realizadas</t>
  </si>
  <si>
    <t>Personas sensibilizadas</t>
  </si>
  <si>
    <t>Diseño metodológico de los talleres de formación</t>
  </si>
  <si>
    <t xml:space="preserve">Articulación con la adminsitración municipal para el desarrollo de los talleres de formación </t>
  </si>
  <si>
    <t xml:space="preserve">Espacios coordinados para la realización de los talleres de formación </t>
  </si>
  <si>
    <t>Implementación de los talleres de formación con la población objeto</t>
  </si>
  <si>
    <t>talleres ejecutados</t>
  </si>
  <si>
    <t>Sistematización de los talleres de formación realizadas</t>
  </si>
  <si>
    <t>Diseño de la Política de libertad Religiosa y de Cultos del  Departameno Norte de Santander</t>
  </si>
  <si>
    <t>Formulación de la Política de libertad Religiosa y de Cultos del  Departameno Norte de Santander</t>
  </si>
  <si>
    <t>Aprobación de la Política de libertad Religiosa y de Cultos del  Departameno Norte de Santander</t>
  </si>
  <si>
    <t>Articulación con la adminsitración municipal para la asistencia técncia</t>
  </si>
  <si>
    <t xml:space="preserve">Elaboración del decreto de conformación </t>
  </si>
  <si>
    <t>Decreto firmado y socializado con la administración municipal</t>
  </si>
  <si>
    <t>Sesión del primer comité municipal de libertad religiosa</t>
  </si>
  <si>
    <t>Creación del plan de accon departamental</t>
  </si>
  <si>
    <t xml:space="preserve">Implementación de las estrategias para el reconocimiento, protección, defensa y garantía de los Derechos Humanos. </t>
  </si>
  <si>
    <t>Articulación con los alcaldes para el diseño de la ruta</t>
  </si>
  <si>
    <t>Implementación de las estrategias diseñadas para la ruta departamental</t>
  </si>
  <si>
    <t>Articulación con los alcaldes para el diseño de la ruta.</t>
  </si>
  <si>
    <t xml:space="preserve"> Implementación de las estrategias diseñadas para la ruta departamental.</t>
  </si>
  <si>
    <t xml:space="preserve">Apoyo en la elaboración del plan de acción de la mesa </t>
  </si>
  <si>
    <t>Elaboración del plan de acción</t>
  </si>
  <si>
    <t>Convocar a los escenarios de diálogo para el desarrollo de la Mesa</t>
  </si>
  <si>
    <t xml:space="preserve">Sesiones de reuniones </t>
  </si>
  <si>
    <t xml:space="preserve">Acciones implementadas </t>
  </si>
  <si>
    <t xml:space="preserve">Diseño de estrategias institucional </t>
  </si>
  <si>
    <t xml:space="preserve">Articulación con las entidades territoriales </t>
  </si>
  <si>
    <t xml:space="preserve">Implementación de las estrategias institucionales de medidas de prevención y protección integrales para comunidades en situación de riesgo. </t>
  </si>
  <si>
    <t>articulación con las entidades territoriales y demás competentes para la identificación de los lideres y lideresas de la Región.</t>
  </si>
  <si>
    <t xml:space="preserve">caracterización de los lideres y lideresas </t>
  </si>
  <si>
    <t>reconocimiento de su labor en la construcción del tejido social.</t>
  </si>
  <si>
    <t xml:space="preserve">lideres y lideresas reconocidos </t>
  </si>
  <si>
    <t xml:space="preserve">Encuentros con los organismos de Cooperación y/o empresas privadas </t>
  </si>
  <si>
    <t xml:space="preserve">puntos de acuerdo </t>
  </si>
  <si>
    <t xml:space="preserve">ruta de promoción y garantias de los Derechos Humanos </t>
  </si>
  <si>
    <t xml:space="preserve">Acuerdo Definido </t>
  </si>
  <si>
    <t>firmado</t>
  </si>
  <si>
    <t xml:space="preserve">Diseño de la estrategía en comuicación </t>
  </si>
  <si>
    <t xml:space="preserve">Articulación con los alcaldes y la fuerza publica  para el diseño de estrategias para fomentar la capacidad de denuncia. </t>
  </si>
  <si>
    <t xml:space="preserve">Implementación de la estrategía de Comunicación </t>
  </si>
  <si>
    <t>Articulación con la fuerza publica y entidades territoriales para diseñar la propuesta y estrategias.</t>
  </si>
  <si>
    <t xml:space="preserve">Alianzas estrategícas realizadas </t>
  </si>
  <si>
    <t xml:space="preserve">Diseño de la Metodología para elaborar la red de Cooperantes. </t>
  </si>
  <si>
    <t xml:space="preserve">Red De cooperantes creados </t>
  </si>
  <si>
    <t xml:space="preserve">Sistematización </t>
  </si>
  <si>
    <t xml:space="preserve">Informe de conclusiones </t>
  </si>
  <si>
    <t xml:space="preserve">Articulación con la fuerza publica y entidades territoriales para diseñar la propuesta y estrategias. </t>
  </si>
  <si>
    <t xml:space="preserve">Alianza estrategícas realizadas </t>
  </si>
  <si>
    <t xml:space="preserve">Diseño de la Metodología para elaborar los frentes de seguridad </t>
  </si>
  <si>
    <t xml:space="preserve">Implementación de la medología para los frentes deSeguridad </t>
  </si>
  <si>
    <t xml:space="preserve">Frentes de Seguridad creados </t>
  </si>
  <si>
    <t>Articulación con la fuerza pública, organismos de control y seguridad (Situación en materia de orden público Subregional)</t>
  </si>
  <si>
    <t>Diagnostico</t>
  </si>
  <si>
    <t xml:space="preserve">diseño de la metodología del Pacto de Seguridad Subregional </t>
  </si>
  <si>
    <t>Pacto Diseñado</t>
  </si>
  <si>
    <t xml:space="preserve">Socialización del Pacto de Seguridad Subregional </t>
  </si>
  <si>
    <t xml:space="preserve">Aprobación  del Pacto por la Seguridad </t>
  </si>
  <si>
    <t xml:space="preserve">seguimiento del Pacto </t>
  </si>
  <si>
    <t xml:space="preserve">Reducción en lagunos delitos de mayor impacto. </t>
  </si>
  <si>
    <t>Diseño de estrategias a implementar en los municipios del Departamento.</t>
  </si>
  <si>
    <t>Implementación de las estrategias en los Municipios del Departamento.</t>
  </si>
  <si>
    <t xml:space="preserve">Diseño metodológico </t>
  </si>
  <si>
    <t xml:space="preserve">Articulación con la adminsitración municipal  y la fuerza Publica para el desarrollo de la temática </t>
  </si>
  <si>
    <t xml:space="preserve">Espacios coordinados para la formación de lideres. </t>
  </si>
  <si>
    <t xml:space="preserve">lideres formados </t>
  </si>
  <si>
    <t xml:space="preserve">Diseño metodológico de las jornadas </t>
  </si>
  <si>
    <t>Metodología diseñada para la jornada</t>
  </si>
  <si>
    <t xml:space="preserve">Articulación con la adminsitración municipal para el desarrollo de las jornadas </t>
  </si>
  <si>
    <t>Espacios coordinados para la realización de las jornadas</t>
  </si>
  <si>
    <t>Implementación de la jornada con la población objeto</t>
  </si>
  <si>
    <t>jornadas realizadas</t>
  </si>
  <si>
    <t>Sistematización de las jornadas de  realizadas</t>
  </si>
  <si>
    <t xml:space="preserve">Diseño metodológico de las acciones </t>
  </si>
  <si>
    <t xml:space="preserve">Articulación con la adminsitración municipal para el desarrollo de las acciones </t>
  </si>
  <si>
    <t xml:space="preserve">Espacios coordinados para la realización de las acciones </t>
  </si>
  <si>
    <t xml:space="preserve">Implementación de las acciones para la solución de situaciones problematicas de la comunidad </t>
  </si>
  <si>
    <t xml:space="preserve">acciones desarrolladas </t>
  </si>
  <si>
    <t xml:space="preserve">Sistematización de las acciones. </t>
  </si>
  <si>
    <t xml:space="preserve">Implementación de las estrategias </t>
  </si>
  <si>
    <t xml:space="preserve">Diseño de la estrategía de comunicación </t>
  </si>
  <si>
    <t>Articulación con los alcaldes y las entidades pertinentes para el diseño de estrategias para los delitos ambientales o contra la fauna y la flora.</t>
  </si>
  <si>
    <t xml:space="preserve">Diseño metodológico de los talleres de educación </t>
  </si>
  <si>
    <t xml:space="preserve">Articulación con la adminsitración municipal para el desarrollo de los talleres de educación </t>
  </si>
  <si>
    <t xml:space="preserve">Espacios coordinados para la realización de los talleres de educación </t>
  </si>
  <si>
    <t>Implementación de los talleres de educación con la población objeto</t>
  </si>
  <si>
    <t xml:space="preserve">talleres desarrollados </t>
  </si>
  <si>
    <t>Sistematización de los talleres de educación realizadas</t>
  </si>
  <si>
    <t>Diseño metodológico de las jornadas pedagógicas</t>
  </si>
  <si>
    <t>Articulación con la adminsitración municipal para el desarrollo de las jornadas pedagógicas</t>
  </si>
  <si>
    <t>Espacios coordinados para la realización de las jornadas pedagógicas</t>
  </si>
  <si>
    <t>Implementación de la jornada de pedagógicas con la población objeto</t>
  </si>
  <si>
    <t>Sistematización de las jornadas pedagógicas  realizadas</t>
  </si>
  <si>
    <t xml:space="preserve">Articulación con las  fuerza pública donde se defina los parametros de seguimiento al plan integral de seguridad y conviviencia ciudadana. </t>
  </si>
  <si>
    <t xml:space="preserve">definir parametros de evaluación </t>
  </si>
  <si>
    <t xml:space="preserve">Encuentros con las entidades territoriales para hacer un seguimiento a los PISCC Municipales </t>
  </si>
  <si>
    <t xml:space="preserve">cumplimientos de las metas y estrategias. </t>
  </si>
  <si>
    <t>Seguimiento al PISCC Departamental</t>
  </si>
  <si>
    <t>Balance general de las metas y estrategias .</t>
  </si>
  <si>
    <t xml:space="preserve">Apoyo al fortalecimiento Institucional de la Secretaria de Gobierno Departamental, en el ámbito Jurídico, Administrativo y operativo con el objetivo de mejorar la seguridad y Conviviencia Ciudadana en Norte de Santander. </t>
  </si>
  <si>
    <t xml:space="preserve">cumplimiento plan de desarrollo </t>
  </si>
  <si>
    <t xml:space="preserve">Articulación con la fuerza pública, organismos de Seguridad y de investigación, donde se priorice las necesidades más importantes en contrucción, dotación tributarios para fortacer la seguridad del Departamento. </t>
  </si>
  <si>
    <t xml:space="preserve">Diagnostico de Necesidades </t>
  </si>
  <si>
    <t xml:space="preserve">Formulación del proyecto de construcción, dotación o tributarios para fortalecer la capacidad operativa de la fuerza pública, organismos de seguridad y de investigación. </t>
  </si>
  <si>
    <t xml:space="preserve">Proyectos Formulados </t>
  </si>
  <si>
    <t xml:space="preserve">Ejecución </t>
  </si>
  <si>
    <t xml:space="preserve">proyectos ejecutados </t>
  </si>
  <si>
    <t xml:space="preserve">Formulación del proyecto  para fortalecer la capacidad operativa de la fuerza pública, organismos de seguridad y de investigación. </t>
  </si>
  <si>
    <t xml:space="preserve">Proyecto Formulado </t>
  </si>
  <si>
    <t xml:space="preserve">proyecto ejecutado </t>
  </si>
  <si>
    <t xml:space="preserve">Articulación con la fuerza pública, entidades territoriales, organismos de Seguridad y de investigación, donde se priorice las necesidades más importantes en contrucción, dotación tributarios para fortacer la seguridad del Departamento. </t>
  </si>
  <si>
    <t>Formulación del proyecto  de Camaras de Seguridad y alarmas comunitarias para el fortalecimiento de los frentes de Seguridad.</t>
  </si>
  <si>
    <t xml:space="preserve">Diagnóstico sobre  la formación en democracia, gobernabilidad y participación </t>
  </si>
  <si>
    <t>Diagnóstico realizado</t>
  </si>
  <si>
    <t>Diseño de la estrategia de formaciíon en democracia, gobernabilidad  y participación</t>
  </si>
  <si>
    <t>estrategia Diseñada</t>
  </si>
  <si>
    <t xml:space="preserve">Realización de la formación </t>
  </si>
  <si>
    <t>Formación realizada</t>
  </si>
  <si>
    <t xml:space="preserve">Evaluación del proceso </t>
  </si>
  <si>
    <t>Diseo de la red Departametal de líderes para el fomento de la Democracia y  la Gobernabilidad</t>
  </si>
  <si>
    <t>Red diseñada</t>
  </si>
  <si>
    <t>Implementación de la red departametal de líderes para el fomento de la democracia y la gobernabilidad</t>
  </si>
  <si>
    <t>Red implementada</t>
  </si>
  <si>
    <t>Seguimiento a la red implementada</t>
  </si>
  <si>
    <t>Seguimiento realizado</t>
  </si>
  <si>
    <t xml:space="preserve">Ajustes necesarios a la red implementada según seguimiento realizado </t>
  </si>
  <si>
    <t>Ajustes realizados</t>
  </si>
  <si>
    <t xml:space="preserve">Encuentro con los concejos Juveniles Municipales </t>
  </si>
  <si>
    <t xml:space="preserve">Identificación de Necesidades </t>
  </si>
  <si>
    <t xml:space="preserve">capacitación y apoyo a las diferentes plataformas. </t>
  </si>
  <si>
    <t xml:space="preserve">optimización de las diferentes plataformas de apoyo. </t>
  </si>
  <si>
    <t>Diseño metodológico de las jornadas de promoción</t>
  </si>
  <si>
    <t xml:space="preserve">Espacios coordinados para la realización de las jornadas de promoción </t>
  </si>
  <si>
    <t>Implementación de la jornada de promoción  con la población objeto</t>
  </si>
  <si>
    <t>Sistematización de las jornadas de promoción realizadas</t>
  </si>
  <si>
    <t>Diseño metodológico de las jornadas de acompañamiento</t>
  </si>
  <si>
    <t>Articulación con la adminsitración municipal para el desarrollo de las jornadas de acompañamiento</t>
  </si>
  <si>
    <t xml:space="preserve">Espacios coordinados para la realización de las jornadas de acompañamiento </t>
  </si>
  <si>
    <t>Implementación de la jornada de acompañamiento  con la población objeto</t>
  </si>
  <si>
    <t>Sistematización de las jornadas de acompañamiento realizadas</t>
  </si>
  <si>
    <t>Articulación con los organismos electorales del Departamento, donde se definan el cronograma electoral.</t>
  </si>
  <si>
    <t xml:space="preserve">Alianzas realizadas </t>
  </si>
  <si>
    <t xml:space="preserve">acompañamiento al comité electoral Departamental </t>
  </si>
  <si>
    <t xml:space="preserve">Numeros de Comité desarrollados </t>
  </si>
  <si>
    <t xml:space="preserve">Diseño de las estrategias electores Departamentales. </t>
  </si>
  <si>
    <t xml:space="preserve">Análisis estadísticos sobre los delitos de mayor impacto, hechos victimizantes, violación de los derechos humanos, Derecho internacional Humanitario, cultura de la legalidad ocurridos en el departamento. </t>
  </si>
  <si>
    <t>Diagnóstico</t>
  </si>
  <si>
    <t>Informes  sobre los delitos de mayor impacto, hechos victimizantes, violación de los derechos humanos, Derecho internacional Humanitario, cultura de la legalidad ocurridos en el departamento</t>
  </si>
  <si>
    <t xml:space="preserve">informes presentados </t>
  </si>
  <si>
    <t xml:space="preserve">Mesas de dialogo y/o foros </t>
  </si>
  <si>
    <t xml:space="preserve">sector intervenido </t>
  </si>
  <si>
    <t xml:space="preserve">Sistematización de las jornadas </t>
  </si>
  <si>
    <t>recopilación estadístico y académico sobre los delitos de mayor impacto y violación de DDHH</t>
  </si>
  <si>
    <t xml:space="preserve">diagnóstico </t>
  </si>
  <si>
    <t xml:space="preserve">tabulación de la información estadística </t>
  </si>
  <si>
    <t>material infografiado</t>
  </si>
  <si>
    <t xml:space="preserve">análisis de la Información </t>
  </si>
  <si>
    <t xml:space="preserve">información estadística analisada </t>
  </si>
  <si>
    <t xml:space="preserve">publicación de los informes </t>
  </si>
  <si>
    <t xml:space="preserve">Documentos Públicados. </t>
  </si>
  <si>
    <t>recopilación estadístico y académico sobre los delitos de mayor impacto.</t>
  </si>
  <si>
    <t xml:space="preserve">boletines  publicados </t>
  </si>
  <si>
    <t>Numero de boletines impresos.</t>
  </si>
  <si>
    <t>Encuentro con los miembros de la red Nacional de observatorios.</t>
  </si>
  <si>
    <t xml:space="preserve">alianzas realizadas </t>
  </si>
  <si>
    <t xml:space="preserve">Diseño de la metodología del informe </t>
  </si>
  <si>
    <t>metodología Diseñada</t>
  </si>
  <si>
    <t xml:space="preserve">publicación del informe. </t>
  </si>
  <si>
    <t xml:space="preserve">informe presentado. </t>
  </si>
  <si>
    <t xml:space="preserve">Diagnóstico </t>
  </si>
  <si>
    <t xml:space="preserve">Socialización cde la infomración con los miembros del Comité </t>
  </si>
  <si>
    <t xml:space="preserve">presentación </t>
  </si>
  <si>
    <t xml:space="preserve">informes estadistico sobre las conflictos del Departamento </t>
  </si>
  <si>
    <t xml:space="preserve">informes presentados. </t>
  </si>
  <si>
    <t xml:space="preserve">Sistematización de la infomración </t>
  </si>
  <si>
    <t>socialización de los ducmentos sisitematizados con las entidades pertinentes.</t>
  </si>
  <si>
    <t xml:space="preserve">personal capacitado. </t>
  </si>
  <si>
    <t xml:space="preserve">Diagnóstico sobre la situación tecnológica del observatorio </t>
  </si>
  <si>
    <t>Diseño Metodológico de la propuesta para el fortalecimiento tecnológico del observatorio</t>
  </si>
  <si>
    <t>Propuesta Diseñada</t>
  </si>
  <si>
    <t>implementación de la propuesta.</t>
  </si>
  <si>
    <t xml:space="preserve">proyecto ejecutado. </t>
  </si>
  <si>
    <t xml:space="preserve">levantamiento de inventario del Observatorio </t>
  </si>
  <si>
    <t xml:space="preserve">Diseño de la propuesta para el fortalecimiento de la red Nacional de Observatorio. </t>
  </si>
  <si>
    <t>Implementación de la propuesta.</t>
  </si>
  <si>
    <t xml:space="preserve">Diseño de la página web del observatorio del órden público, social y político del Departamento </t>
  </si>
  <si>
    <t>Página web diseñada</t>
  </si>
  <si>
    <t xml:space="preserve">Puesta en funcionamiento  de la página web del observatorio del órden público, social y político del Departamento </t>
  </si>
  <si>
    <t xml:space="preserve">Página web funcionando </t>
  </si>
  <si>
    <t>Diagnosticó saber los delitos de mayor impactó y hechos Victimizantes por subregiones  que afecten la convivencia y sean de mayor preocupación para el territorio.</t>
  </si>
  <si>
    <t xml:space="preserve">Diseño de la campaña Comunicacional  con las entidades territoriales, regionales y del orden Nacional, donde se defina el plan de acción y la metodología de la ruta departamental. </t>
  </si>
  <si>
    <t xml:space="preserve">Presentación de la Campaña ante las entidades pertinentes (Entidades Territoriales) </t>
  </si>
  <si>
    <t>Campaña presentada</t>
  </si>
  <si>
    <t xml:space="preserve">Capacitación al Personal de la Secretaria de Gobierno, (Difusión de la campaña Comunicacional y ruta Departamental). </t>
  </si>
  <si>
    <t>Diagnóstico sobre los delitos de mayor impacto y hechos Victimizantes por subregiones donde se determine los mayores focos de violencia y sus distintas modalidades.</t>
  </si>
  <si>
    <t xml:space="preserve">Diseño de la estrategia con la participación de las entidades territoriales, Departamental y Nacionales, donde se defina el plan de acción. </t>
  </si>
  <si>
    <t>Estrategia diseñada</t>
  </si>
  <si>
    <t xml:space="preserve">Articulación con las Entidades territoriales sobre la difusión de la estrategia, proceso que se desarrollara por medio del persona de apoyo de la Secretaria de Gobierno previa Capacitación. </t>
  </si>
  <si>
    <t>Difusiónd de la estrategia</t>
  </si>
  <si>
    <t xml:space="preserve">socialización de la alianza Nacional contra Violencias hacia la niñas, niños y adolescentes con el personal de apoyo de la Secretaria de Gobierno Departamental </t>
  </si>
  <si>
    <t>Socialización de la alianza realizada</t>
  </si>
  <si>
    <t xml:space="preserve">Mesas de trabajo con la Secretaría de Desarrollo Social y el ICBF en compañía del Gobierno Nacional. </t>
  </si>
  <si>
    <t>Mesas de trabajo realizadas</t>
  </si>
  <si>
    <t xml:space="preserve">Articulación con las entidades territoriales y sus dependencias pertinente con el objetivo de dar a conocer la Alianza en los diferentes Municipios del Departamento.  </t>
  </si>
  <si>
    <t xml:space="preserve">Difusión de la alianza en los diferentes Municipios del Departamento. </t>
  </si>
  <si>
    <t>Difusión de la alianza</t>
  </si>
  <si>
    <t xml:space="preserve">Mesas de trabajo donde según el diagnóstico se identifiquen los mayor problemas de violencia en sus distintas modalidades, </t>
  </si>
  <si>
    <t xml:space="preserve">Diseño de un cronograma de intervención por Municipios, donde se articule con las entidades territoriales, fuerza pública y demás organismos de control las intervención a desarrollar.  </t>
  </si>
  <si>
    <t>Cronograma diseñado</t>
  </si>
  <si>
    <t xml:space="preserve">Capacitación al Personal de la Secretaria de Gobierno, (Difusión de las estrategia). </t>
  </si>
  <si>
    <t xml:space="preserve">mesas de trabajo con el ICBF, Indenorte, Secretaria de Cultura y demás instituciones involucradas donde se definan una ruta o plan de acción reconociendo las actividades de mayor trascendencia y que sean de interés de los NNAJ, donde desarrolle sus habilidades deportivas, académicas y culturales. </t>
  </si>
  <si>
    <t>Identificar las zonas de intervención de la mano con las entidades territoriales  (definición de cronograma de trabajo)</t>
  </si>
  <si>
    <t>Zonas identificadas</t>
  </si>
  <si>
    <t>Capacitación al Personal de la Secretaria de Gobierno en conjunto con las demás dependencia.</t>
  </si>
  <si>
    <t xml:space="preserve">Intervención a través de jornadas en los diferentes municipios del departamento. </t>
  </si>
  <si>
    <t>Diagnóstico sobre los delitos de mayor impacto y hechos Victimizantes por subregiones donde se identifica las zonas de mayor violación de los Derechos a la mujer, (Violencia Intrafamiliar, delitos Sexuales, etc.).</t>
  </si>
  <si>
    <t xml:space="preserve">mesa de trabajo con las entidades de seguridad y demás organismos de control, donde se identifiquen las penas o infracciones a los hechos o violencia en contra de las mujeres. </t>
  </si>
  <si>
    <t xml:space="preserve">Diseño de la ruta o estrategia donde se determine la metodología a utilizar y los diferentes canales de comunicación. </t>
  </si>
  <si>
    <t xml:space="preserve">Implementación de las estrategia por parte del personas de apoyo de la Secretaria de Gobierno, previa Capacitación del personal. </t>
  </si>
  <si>
    <t>Estrategia implementada</t>
  </si>
  <si>
    <t xml:space="preserve">Diagnóstico sobre los delitos de mayor impacto y hechos Victimizantes por subregiones donde se identifica las zonas de mayor violencia en contra de los NNAJ, además se identifiquen las diferentes estrategias de autoprotección. </t>
  </si>
  <si>
    <t xml:space="preserve">mesas de trabajo con el equipo de la Secretaria de Gobierno, donde se capacite al personal encargado en desarrollar las jornadas de intervención. </t>
  </si>
  <si>
    <t xml:space="preserve">Articulación con la administración municipal para el desarrollo de las capacidades de autoprotección </t>
  </si>
  <si>
    <t xml:space="preserve">Implementación de las jornadas en los diferentes Municipios del Departamento, en compañía de las instituciones Municipales y Departamentales. </t>
  </si>
  <si>
    <t xml:space="preserve">Diagnóstico sobre los delitos de mayor impacto y hechos Victimizantes por subregiones donde se identifica las zonas de mayor violencia intrafamiliar, además se identifiquen las diferentes estrategias de autoprotección, </t>
  </si>
  <si>
    <t xml:space="preserve">mesas de trabajo con el equipo de la Secretaria de Gobierno, donde se capacite al personal encargado en desarrollar los talleres de sensibilización y/o educación de la ruta de atención y protocolos de prevención.  </t>
  </si>
  <si>
    <t xml:space="preserve">Articulación con la administración municipal, organismos de seguridad y entidades públicas como el ICBF y Comisarias de Familia para el desarrollo de los talleres de sensibilización </t>
  </si>
  <si>
    <t xml:space="preserve">Implementación de los talleres  en los diferentes Municipios del Departamento, en compañía de las instituciones Municipales, Departamentales, organismos de seguridad y control. </t>
  </si>
  <si>
    <t>talleres realizados</t>
  </si>
  <si>
    <t xml:space="preserve">Diagnóstico sobre los delitos de mayor impacto y hechos Victimizantes por subregiones donde se identifica las zonas de mayor presencia violencia escolar , además se identifiquen las diferentes estrategias de autoprotección, </t>
  </si>
  <si>
    <t xml:space="preserve">Diagnóstico sobre los delitos de mayor impacto y hechos Victimizantes por subregiones donde se identifica las zonas de mayor presencia de abuso y violencia sexual , además se identifiquen las diferentes estrategias de autoprotección, </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</si>
  <si>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y/o el abuso sexual.</t>
  </si>
  <si>
    <t>Diagnóstico sobre los delitos de mayor impacto y hechos Victimizantes por subregiones donde se identifican los diferentes métodos de suicidio o violencia auto infligida.</t>
  </si>
  <si>
    <t>mesas de trabajo con el equipo de la Secretaria de Gobierno, donde se capacite al personal encargado en desarrollar los talleres de educación sobre el respeto a la vida y prevenir el suicidio o violencia auto infligida.</t>
  </si>
  <si>
    <t>Articulación con la administración municipal, organismos de seguridad, control y entidades públicas del orden Departamental y Nacional  para desarrollar   los talleres de educación sobre el respeto a la vida y prevenir el suicidio o violencia auto infligida.</t>
  </si>
  <si>
    <t xml:space="preserve">Diagnóstico sobre los delitos de mayor impacto y hechos Victimizantes por subregiones donde se identifican las diferentes formas de violencia basada en género, además se identifiquen las rutas de atención y protocolos de protección. </t>
  </si>
  <si>
    <t>mesas de trabajo con el equipo de la Secretaria de Gobierno, donde se capacite al personal encargado en desarrollar los talleres de sensibilización y/o educación de la ruta de atención y protocolos de protección para prevenir la violencia basada en género.</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</si>
  <si>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basada en género.</t>
  </si>
  <si>
    <t xml:space="preserve">Diagnóstico sobre los delitos de mayor impacto y hechos Victimizantes por subregiones donde se determine las diferentes formas de violencia contra NNAJ, además se identifiquen las rutas de atención y protocolos de protección. </t>
  </si>
  <si>
    <t>mesas de trabajo con el equipo de la Secretaria de Gobierno, donde se capacite al personal encargado en desarrollar los talleres de sensibilización y/o educación de la ruta de atención y protocolos de protección para prevenir la violencia contra los NNAJ.</t>
  </si>
  <si>
    <t>Articulación con la administración municipal, organismos de seguridad, control y entidades públicas del orden Departamental y Nacional  para desarrollar   los talleres de sensibilización y/o educación de la ruta de atención y protocolos de protección para prevenir la violencia contra los NNAJ.</t>
  </si>
  <si>
    <t xml:space="preserve">Diagnóstico sobre los delitos de mayor impacto y hechos Victimizantes por subregiones donde se determine los mayores focos de consumo Spa y la ingesta de licores en el departamento. </t>
  </si>
  <si>
    <t xml:space="preserve">mesas de trabajo con el equipo de la Secretaria de Gobierno, donde se capacite al personal encargado en desarrollar los talleres de sensibilización para evitar que los NNAJ consuman SPA y la ingesta de licores. </t>
  </si>
  <si>
    <t>Articulación con la administración municipal, organismos de seguridad, control y entidades públicas del orden Departamental y Nacional  para desarrollar   los talleres de sensibilización para evitar que los NNAJ consuman SPA y la ingesta de licores</t>
  </si>
  <si>
    <t xml:space="preserve">socialización de la política Pública sobre reclutamiento forzado  con el personal de apoyo de la Secretaria de Gobierno Departamental </t>
  </si>
  <si>
    <t>Socialización de la política realizada</t>
  </si>
  <si>
    <t>Mesas de trabajo con el personal de la secretaria de Gobierno y el comité departamental de reclutamiento donde se defina la metodología de intervención.</t>
  </si>
  <si>
    <t>Espacios coordinados para la realización de las jornadas de acompañamiento</t>
  </si>
  <si>
    <t xml:space="preserve">Articulación con las entidades territoriales y sus dependencias pertinente con el objetivo de dar a conocer la Política Pública sobre el reclutamiento forzado y la utilización de NNAJ por los grupos armados organizados ilegales. </t>
  </si>
  <si>
    <t xml:space="preserve">Difusión de la política publica en los diferentes Municipios del Departamento. </t>
  </si>
  <si>
    <t>Pólitica pública difundida</t>
  </si>
  <si>
    <t>Diagnóstico sobre los delitos de mayor impacto y hechos Victimizantes por subregiones donde se determine los municipios donde más se presenten el fenómeno del reclutamiento, uso, utilización y explotación sexual de NNAJ por los GAOS, GAOR, BACRIM.</t>
  </si>
  <si>
    <t>mesas de trabajo con el equipo de la Secretaria de Gobierno, donde se capacite al personal encargado en desarrollar los talleres para la prevención del reclutamiento, uso, utilización y explotación sexual de NNAJ por los GAOS, GAOR, BACRIM.</t>
  </si>
  <si>
    <t>Articulación con la administración municipal, organismos de seguridad, control y entidades públicas del orden Departamental y Nacional  para desarrollar   los talleres  para la prevención del reclutamiento, uso, utilización y explotación sexual de NNAJ por los GAOS, GAOR, BACRIM.</t>
  </si>
  <si>
    <t xml:space="preserve">mesas de trabajo con el comité departamental para la prevención del reclutamiento Utilización y Violencia Sexual contra NNA por parte de los grupos armados al margen de la Ley y grupos delictivos organizados en Norte de Santander, con los funcionarios de la secretaria de Gobierno y demás entidades del estado donde se defina el plan de acción por parte del comité y las líneas de tiempo y metodología. </t>
  </si>
  <si>
    <t xml:space="preserve">Identificación o Diagnóstico situacional sobre el reclutamiento y Violencia Sexual contra NNA por parte de los grupos armados al margen de la Ley y grupos delictivos organizados en Norte de Santander, identificando las causas y ocurrencia del delito .  </t>
  </si>
  <si>
    <t>acompañamiento por parte del personal de la secretaria de gobierno al comité Departamental, en la difusión de la ruta y cumplimiento del plan de acción en los Municipios de mayor presencia de reclutamiento, utilización y violencia sexual contra NNA.</t>
  </si>
  <si>
    <t>Acompañamiento realizado</t>
  </si>
  <si>
    <t xml:space="preserve">rendición de cuentas por parte del comité sobre el acompañamiento y apoyo de la Secretaria de Gobierno Departamental. </t>
  </si>
  <si>
    <t>Rendición de cuentas realizada</t>
  </si>
  <si>
    <t xml:space="preserve">mesa de trabajo con las Administraciones Municipales, comité Departamental de reclutamiento y la Gobernación de Norte de Santander, donde se defina los lineamientos de cumplimiento del EAI y el plan de acción o ruta de atención Municipal. </t>
  </si>
  <si>
    <t>Capacitación poor parte del Comité de Reclutamiento  al Personal de la Secretaria de Gobierno, sobre la activación del equipo de acción inmediata EAI para la operatización de la Ruta de Prevención y Protección</t>
  </si>
  <si>
    <t xml:space="preserve">Implementación por parte del personal de la Secretaria y el Comité de reclutamiento a los municipios con mayor afectación (región Catatumbo), </t>
  </si>
  <si>
    <t>Implementación realizada</t>
  </si>
  <si>
    <t>informe sobre los municipios beneficiados o impactados.</t>
  </si>
  <si>
    <t>Informe realizado</t>
  </si>
  <si>
    <t>mesa de trabajo con las Administraciones Municipales, comité Departamental de reclutamiento y la Gobernación de Norte de Santander, donde se define Ruta para la prevención y protección del Reclutamiento y Utilización de niños, niñas y adolescentes por grupos armados organizados al margen de la Ley o por grupos delictivos organizados en los municipios del Departamento.</t>
  </si>
  <si>
    <t>Articulación con la administración municipal, organismos de seguridad, control y entidades públicas del orden Departamental y Nacional  para desarrollar   las jornadas  para la prevención del reclutamiento, uso, utilización y explotación sexual de NNAJ por los GAOS, GAOR, BACRIM.</t>
  </si>
  <si>
    <t xml:space="preserve">Implementación de las jornadas  en los diferentes Municipios del Departamento, en compañía del comité de reclutamiento. </t>
  </si>
  <si>
    <t xml:space="preserve">mesa de trabajo integral con  ICBF, Secretaría de Educación, Desarrollo Social y Administraciones Municipales que permita definir las lineas de acción y los planes operativos para prevenir el Reclutamiento, Uso y Utilización de NNAJ por parte de los GAO y GAOR, </t>
  </si>
  <si>
    <t>Articulación con la administración municipal, organismos de seguridad, control y entidades públicas del orden Departamental y Nacional  para socializar las estrategias   para la prevención del reclutamiento, uso, utilización y explotación sexual de NNAJ por los GAOS, GAOR, BACRIM.</t>
  </si>
  <si>
    <t>implementación de las Estrategias por parte de los funcionarios de la Secretaria en loss Municipios de mas incidiencia del delito.</t>
  </si>
  <si>
    <t>Informe presentado a la secretaria sober loss avances en las estrategia y  su implementación en territorio.</t>
  </si>
  <si>
    <t>Informe presentado</t>
  </si>
  <si>
    <t>Trabajo en red que permita a todas las intuticiones que hacen parte del comité potenciar recursos y esfuerzos en beneficio de la temantica en común, contruyendo espacios que generen diálogos, objetivos y metas que apunden a resolver la problemática y esfuerzos para enfrentar la problematica a través del fortalecimiento de los funcionarios públicos.</t>
  </si>
  <si>
    <t>Trabajo en red realizado</t>
  </si>
  <si>
    <t xml:space="preserve">coherencia y cohesión en las acciones con loss actores claves para implementar las actividades focalizadas en centros educativos y asociaciones juveniles y de mujeres. </t>
  </si>
  <si>
    <t>Actividades implementadas</t>
  </si>
  <si>
    <t xml:space="preserve">dinamizar el comité a través de acciones que permitán enfocarnos en disminuir las demanadas en las formas de explotación a través de la adopción de medidas y normas para la atención y protección de las victimas. </t>
  </si>
  <si>
    <t>Comité dinamizado</t>
  </si>
  <si>
    <t xml:space="preserve">articular con el Sena para que se comtemplen un programa de generación de oportunidades dirigidos a comunidades en riesgos a la trata de personas así como a la secretaria de Educación de acuerdo con loss lineamientos del ministerio para llevar a cabo procesos de capacitación a los docentes y servidores públicos en identificación de victimas o de quienes estan en riesgo de serlo. </t>
  </si>
  <si>
    <t>Asistencia tecnica a cada uno de los comites municipales para el correcto desarrollo de las acciones de prevención para el desestimulo de la demanda de finalidades de explotación que inciden en la trata de personas.</t>
  </si>
  <si>
    <t>Asistencia técnica realizada</t>
  </si>
  <si>
    <t xml:space="preserve">mesas tecnicas en cada subregión para proyectar acciones dirigidas a la atención, recuperación en salud metal, física y social que les permita disponer de medidas de protección efectivas </t>
  </si>
  <si>
    <t>Mesas técnicas realizadas</t>
  </si>
  <si>
    <t xml:space="preserve">Socialización con las entidades territoriales </t>
  </si>
  <si>
    <t>Socialización realizada</t>
  </si>
  <si>
    <t xml:space="preserve">Diseño metodológico de los talleres de formación </t>
  </si>
  <si>
    <t xml:space="preserve">Articulación con la administración municipal para el desarrollo de los talleres de formación </t>
  </si>
  <si>
    <t>Diseño metodológico de los talleres de prevención</t>
  </si>
  <si>
    <t>Metodología diseñada para los talleres de prevención</t>
  </si>
  <si>
    <t>Articulación con la administración municipal para el desarrollo de los talleres de prevención</t>
  </si>
  <si>
    <t>Espacios coordinados para la realización de los talleres de prevención</t>
  </si>
  <si>
    <t>Implementación de los talleres de prevención con la población objeto</t>
  </si>
  <si>
    <t>Sistematización de los talleres de prevención realizadas</t>
  </si>
  <si>
    <t>Dinamizar la implementación e integralidad de los componentes de la Acción Integral contra Minas Antipersonal (AICMA) en el Departamento de Norte de Santander (Desminado Humanitario, Educación en el Riesgo de Minas y Asistencia Integral a las Víctimas).</t>
  </si>
  <si>
    <t>Gestionar y articular la oferta institucional en materia de Acción Integral contra Minas Antipersonal (AICMA) dirigida al Departamento de Norte de Santander, proveniente de los diferentes niveles de gobierno y también de la cooperación internacional y de las alianzas publico privadas pertinentes</t>
  </si>
  <si>
    <t>Oferta institucional gestionada y articulada</t>
  </si>
  <si>
    <t>Articular la Política Pública Nacional de Acción Integral contra Minas Antipersonal (AICMA), de acuerdo a las necesidades y dinámicas territoriales con las demás políticas de desarrollo</t>
  </si>
  <si>
    <t>Política articulada</t>
  </si>
  <si>
    <t xml:space="preserve">Promover en todo tiempo el reconocimiento de Norte de Santander como un territorio estructuralmente étnico, y, por ende, velar por la incorporación transversal del enfoque ético en la implementación de la Acción Integral contra Minas Antipersonal (AICMA) en el Departamento de Norte de Santander.  </t>
  </si>
  <si>
    <t>Promoción realizada</t>
  </si>
  <si>
    <t>Impulsar el desarrollo y avance de las acciones formuladas por las organizaciones humanitarias encargadas de la realziación de talleres de Educación en el Riesgo de Minas antipersonal en el Departamento Norte de Santander.</t>
  </si>
  <si>
    <t>Desarrollo y avance de acciones impulsadas</t>
  </si>
  <si>
    <t xml:space="preserve">Promover la formulación de proyectos e iniciativas en materia de Acción Integral contra Minas Antipersonal (AICMA), para el logro de la articulación institucional entre los operadores de ERM y los entes territoriales municipales donde se presenta mayor riesgo de minas antipersonal. </t>
  </si>
  <si>
    <t xml:space="preserve">Espacios coordinados para la realización de los talleres de Educación </t>
  </si>
  <si>
    <t xml:space="preserve">Articular entre la Oficina del Alto Comisionado para la Paz y los operadores encargados de los talleres de Educación en el Riesgo de Minas antipersonal, las mesas técnicas operativas para identificar las zonas de intervención en los municipios del Departamento de Norte de Santander. </t>
  </si>
  <si>
    <t>Realizar seguimiento a los avances de las actividades programadas mediante la actualización del plan o matriz AICMA departamental y socializarlos al Comité Departamental para la Acción Integral contra Minas Antipersonal (AICMA).</t>
  </si>
  <si>
    <t>Diagnostico del riesgo por presencia de minas antipersonal MAP, Municiones sin explosionar MUSE y Trampas Explosivas TE en los municipios con mayor riesgo de afectación por artefactos explosivos en el Depatamento de Norte de Santander</t>
  </si>
  <si>
    <t>Identificación de los planes de trabajo municipales en relación a las acciones para mitigar el riesgo por sospecha de minas antipersonal y la educación en el riesgo.</t>
  </si>
  <si>
    <t>Planes identificados</t>
  </si>
  <si>
    <t>Acompañamiento a los municipios con mayor riesgo en presencia de minas antipersonal en los municipios del Departamento en la elaboración del decreto de Acción Integral Contra Minas Antipersonal</t>
  </si>
  <si>
    <t>Articulación con la Oficina del Alto Comisionado para la Paz en la asistencia técnica dentro de los componentes del AICMA en los municipios con mayor presencia de minas antipersonal y sospecha de zonas contaminadas</t>
  </si>
  <si>
    <t>Articulación con la Oficina del Alto Comisonado para la Paz en la consolidación de la Ruta de asistencia, prevención y protección de víctimas de minas antipersonal a nivel departamental</t>
  </si>
  <si>
    <t xml:space="preserve">Acompañamiento a los municipios con mayor riesgo en presencia de minas antipersonal en los municipios del Departamento en la elaboración de la Ruta de asistencia, prevención y protección de víctimas de minas antipersonal a nivel municipal </t>
  </si>
  <si>
    <t>Identificación de las rutas de atención y protección a los sobrevivientes de accidentes por MAP, MUSE Y TE en el Departamento Norte de Santander</t>
  </si>
  <si>
    <t>Rutas identificadas</t>
  </si>
  <si>
    <t>Asistencia técnica y acompañamiento en los protocolos de atención y protección a los sobrevivientes de minas antipersonal en el Departamento Norte de Santander</t>
  </si>
  <si>
    <t>Articulación con la Oficina del Alto Comisionado para la Paz en relación al acompañamiento para la certificación de municipios libres de sospecha de minas antipersonal en Norte de Santander</t>
  </si>
  <si>
    <t>Coordinar con la Oficina del Alto Comisionado para la Paz las tipologias de riesgo que presentan los municipios con presencia de artefactos explosivos y solicitar la intervención de los operadores en Desminado Humanitario</t>
  </si>
  <si>
    <t>Articular con la Fuerza Pública las acciones que permitan intervenir las diferentes zonas con presencia de campos minados en el Departamento de Norte de Santander</t>
  </si>
  <si>
    <t>Coordinar con la Oficina del Alto Comisionado para la Paz, La Fuerza Publica, las alcaldías municipales y los personweros municipales, el diligenciamiento de los FULE para la identificación de las zonas con sospecha de minas antipersonal en el Departamento de Norte de Santander</t>
  </si>
  <si>
    <t>Seguimiento a las mesas técnicas operativas de desminado humanitario u operacional para adelantar acciones que permitan la intervención de la fuerza pública en las zonas con sospecha de presencia de artefactos explosivos</t>
  </si>
  <si>
    <t>Acompañamiento a los municipios con mayor presencia de campos minados en las acciones ante la fuerza pública para la intervención y protección a la comunidad por riesgo de accidente e incidentes por MAP, MUSE Y TE</t>
  </si>
  <si>
    <t>2.4.1.  Atención, asistencia  y reparación integral a las víctimas</t>
  </si>
  <si>
    <t xml:space="preserve">2.4.1.1 Fortalecimiento institucional mediante la capacitación y la asistencia técnica permanente -  Intersubsectorial desarrollo social- Atención a las víctimas del conflicto armado interno (PDD 2.4.1) </t>
  </si>
  <si>
    <t>Atención, asistencia  y reparación integral a las víctimas</t>
  </si>
  <si>
    <t>Servicio de divulgación de la oferta institucional</t>
  </si>
  <si>
    <t>APOYO PARA EL FORTALECIMIENTO A LAS ACTIVIDADES QUE REALIZA LA SECRETARIA DE VÍCTIMAS, PAZ Y POSTCONFLICTO PARA LA ASISTENCIA Y ATENCIÓN A LAS VÍCTIMAS DEL CONFLICTO ARMADO INTERNO EN EL DEPARTAMENTO NORTE DE SANTANDER NORTE DE SANTANDER</t>
  </si>
  <si>
    <t>Contratación de Personal"Servicios para la comunidad. Socilales y personales",Tabulación de la Información y entrega de resultados.</t>
  </si>
  <si>
    <t>Contrato y actas de Inicio y demas documentos normativos.</t>
  </si>
  <si>
    <t xml:space="preserve"> Realizacion de las Jornadas de fortalecimieto a funcionarios de las entidades Pública territoriales municipales" Personeros y enlaces de Víctimas , con un encuentro presencial anual y servicio de suministro de bebidas y comidas.</t>
  </si>
  <si>
    <t>Contratos  requerimientos normativos" Cotizaciones de realizacion de eventos" -Acta de participación - Registro de Participantes e informe técnicos</t>
  </si>
  <si>
    <t>I encuentro anual con enlaces de Víctimas y personeros.</t>
  </si>
  <si>
    <t>Articulación institucional con las entidades del SNARIV, para adelantar las jornadas</t>
  </si>
  <si>
    <t>Actas de Gestión institucional y articulación.</t>
  </si>
  <si>
    <t>30/12/20212</t>
  </si>
  <si>
    <t>Viaticos de los funcionarios en Comisión</t>
  </si>
  <si>
    <t>Documentos  requeridos</t>
  </si>
  <si>
    <t>15/02/20212</t>
  </si>
  <si>
    <t xml:space="preserve"> Pago de viaticos  personal contratista " incluido dentro del contrato"</t>
  </si>
  <si>
    <t>Servicio de coordinación y fortalecimiento a las entidades del Sistema Nacional de Atención y Reparación Integral a Víctimas</t>
  </si>
  <si>
    <t>Jornadas de capacitación para dar a conocer la Ruta de Protección a lideres establecida por el Departamento Norte de Santander</t>
  </si>
  <si>
    <t>Servicio de orientación y comunicación a las víctimas</t>
  </si>
  <si>
    <t>Realización delos procesos de  caracterización de la población víctima, a traves de la plataforma IGEV, Acompañando a las entidades territoriales municipales que lo solicitan .</t>
  </si>
  <si>
    <t>Actas de Gestión institucional y articulación. El acuerdo de intención firmado por los municipios.</t>
  </si>
  <si>
    <t>2.4.1.2 Garantías de Participación para la Población Víctima- Intersubsectorial desarrollo social- Atención a las víctimas del conflicto armado interno (PDD 2.4.1)</t>
  </si>
  <si>
    <t>Servicio de asistencia técnica para la participación de las víctimas</t>
  </si>
  <si>
    <t>Contratación del sitio si es necesario , del servicio de suministro de bebidas y comidas, adquisicion medios y entrega informes técnicos.</t>
  </si>
  <si>
    <t>Si se requiere Alquiler de sitio- Necesario  en estos eventos servicio de comidas y bebidas.</t>
  </si>
  <si>
    <t>Realización de las sesiones del Comité de Justicia transicional del departamento.</t>
  </si>
  <si>
    <t>Actas de participación, registros de participantes e informes tecnicos</t>
  </si>
  <si>
    <t>Servicio de asistencia técnica para la participación de las víctimas- Servicio de asistencia técnica para la participación de las víctimas</t>
  </si>
  <si>
    <t>Licitación publica "operador" Contratación del sitio si es necesario , del servicio de alojamiento- transporte suministro de bebidas y comidas, adquisicion medios y entrega informes técnicos- pago de  viaticos y compensatorios..</t>
  </si>
  <si>
    <t>Realización de las sesiones del  Plenario de la Mesa departamental de participación efectiva de victimas. Norte de santander.</t>
  </si>
  <si>
    <t>Contratación de Personal"Servicios para la comunidad. Sociales y personales",Tabulación de la Información y entrega de resultados.</t>
  </si>
  <si>
    <t>Se realiza a traves del operador de la Mesa de victimas y se ejecuta de acuerdo a las acciones planteadas en el ´plan operativo vigente.</t>
  </si>
  <si>
    <t>Articulación institucional con las entidades del SNARIV, sociedad civil  para adelantar las sesiones del consejo a traves del comité ejecutivo.</t>
  </si>
  <si>
    <t>Realizacion de las sesiones del Consejo Departamental de Paz, reconciliación y Convivencia.</t>
  </si>
  <si>
    <t>Por sesion 2.5 millones de pesos.</t>
  </si>
  <si>
    <t>Articulación institucional con las entidades del SNARIV, sociedad civil.</t>
  </si>
  <si>
    <t>Realizacion de las sesiones de la Mesa de desaparicion forzada.</t>
  </si>
  <si>
    <t>Articulación institucional con las entidades del SNARIV, sociedad civil., organización del evento.</t>
  </si>
  <si>
    <t>100% de fortalecimiento.</t>
  </si>
  <si>
    <t>Realizacion de las sesiones del Subcomité de Asistencia y atención. Tabulación de la información y entrega de informes.</t>
  </si>
  <si>
    <t>Atención, asistencia  y reparación integral a las víctimas- Intersubsectorial Desarrollo Social- Memoria histórica al servicio de la innovación y la productividad (PDD 2.4.3)</t>
  </si>
  <si>
    <t>4101001- 4101031- 2.3.2.02.02.009</t>
  </si>
  <si>
    <t>Museos de Memoria Histórica construidos- Servicios de implementaciónde medidas de satisfacción y acompañamiento a las víctimas del conflicto armado- Servicios para la comunidad sociales y personales</t>
  </si>
  <si>
    <t>APOYO PARA EL FORTALECIMIENTO AL PROGRAMA MEMORIA HISTÓRICA AL SERVICIO DE LA INNOVACIÓN Y LA PRODUCTIVIDAD DE LA SECRETARIA DE VÍCTIMAS, PAZ Y POSTCONFLICTO EN EL DEPARTAMENTO NORTE DE SANTANDER</t>
  </si>
  <si>
    <t>Realizacion de las sesiones del Subcomité de Medidas de satisfacción. Tabulación de la información y entrega de informes.</t>
  </si>
  <si>
    <t>Servicio de divulgación de la oferta institucional- Servicio de asistencia técnica para la participación de las víctimas</t>
  </si>
  <si>
    <t>Apoyo para el fortalecimiento a las actividades que desarrolla la Secretaría de Víctimas, Paz y Postconflicto para la asistencia, atención y reparación integral a las víctimas del conflicto armado en Norte de Santander</t>
  </si>
  <si>
    <t xml:space="preserve">Articulación institucional con las entidades del SNARIV, sociedad civil  </t>
  </si>
  <si>
    <t>Realizacion de jornadas de fortalecimiento a las mesas municipales.</t>
  </si>
  <si>
    <t>4101038- 2.3.2.02.02</t>
  </si>
  <si>
    <t>Servicio de asistencia técnica para la participación de las víctimas- Servicio de asistencia técnica para la participación de las víctimas- Aquisición de servicios</t>
  </si>
  <si>
    <t>Contratación de Personal"Servicios para la comunidad. Sociales y personales",Tabulación de la Información y entrega de resultados., para la implementación del plan operativo de la mesa de victimas que se hace a traves del operador</t>
  </si>
  <si>
    <t>Implementacion del plan operativo de la Mesa " Eleccion de la nueva Mesa de victimas del departamento"</t>
  </si>
  <si>
    <t>Atención, asistencia  y reparación integral a las víctimas- Intersubsectorial Desarrollo Social- oportunidades para ser productivos.</t>
  </si>
  <si>
    <t>4101080- 2.3.2.02.02.009</t>
  </si>
  <si>
    <t>Servicio de asistencia técnica para la generación de ingresos- Servicios para la comunidad, sociales y personales</t>
  </si>
  <si>
    <t>APOYO PARA EL FORTALECIMIENTO AL PROGRAMA DE DESARROLLO PRODUCTIVO Y GENERACIÓN DE INGRESOS PARA LAS VÍCTIMAS DEL CONFLICTO ARMADO INTERNO QUE REALIZA LA SECRETARIA DE VÍCTIMAS, PAZ Y POSTCONFLICTO EN EL DEPARTAMENTO NORTE DE SANTANDER</t>
  </si>
  <si>
    <t>Contratación de Personal"Servicios para la comunidad. Sociales y personales",Tabulación de la Información y entrega de resultados., para la formulacion de proyectos en apoyo a asociaciones victimas.</t>
  </si>
  <si>
    <t>Contrato y actas de Inicio y demas documentos normativos. Proyectos formulados, actas de reunion y listados de asistencia.</t>
  </si>
  <si>
    <t>Contratación de Personal"Servicios para la comunidad. Sociales y personales",Tabulación de la Información y entrega de resultados, parael acompaamiento a la poblacion retornada y reubicada.</t>
  </si>
  <si>
    <t>La gestión de articulación para El cumplimiento en la implementación de medidas con responsabilidad de la Gobernación.</t>
  </si>
  <si>
    <t>Aporte de recursos para la implementacion de medidas en los procesos de retorno y reubicación.</t>
  </si>
  <si>
    <t>Actas de cumplimiento de medidas.</t>
  </si>
  <si>
    <t>Contratación de Personal"Servicios para la comunidad. Sociales y personales",Tabulación de la Información y entrega de resultados, parael acompañamiento a la poblacion Sujeto de reparación colectiva del  departamento.</t>
  </si>
  <si>
    <t>La gestión de articulación para El cumplimiento en la implementación de medidas con responsabilidad de la Gobernación en los planes integrales de reparación colectiva PIRC .</t>
  </si>
  <si>
    <t>Aporte de recursos para la implementacion de medidas en los planes integrales de reparación colectiva PIRC .</t>
  </si>
  <si>
    <t>Articulación institucional con la Unidad de restitución de tierras - Entidades que hacen parte de la UARIV - La gobernación y los Municipios con sentencias de tierras.</t>
  </si>
  <si>
    <t>Realizacion de jornadas de asistencia técnica a los municipios del Norte de Santander en atención al  tema de tierras y cumplimiento de recomendaciones.</t>
  </si>
  <si>
    <t xml:space="preserve">  Jornadas de articulación para el acompañamiento y atención psicosocial de la población victima en los Municipios del Norte de santander.</t>
  </si>
  <si>
    <t>Contratos  requerimientos normativos"-Acta de participación - Registro de Participantes e informe técnicos</t>
  </si>
  <si>
    <t>Articulación institucional con las entidades del SNARIV, para adelantar las jornadas de atención pisosocial en el Norte de Santander a la población victima.</t>
  </si>
  <si>
    <t>4101023 2.3.2.02.02.009</t>
  </si>
  <si>
    <t>Servicio de orientación y comunicación a las víctimas- Servicios para la comunidad, sociales y personales</t>
  </si>
  <si>
    <t xml:space="preserve">  Jornadas de orientación y atención de la población victima en los Municipios del Norte de santander.</t>
  </si>
  <si>
    <t>Fichas tecnicas personalizadas-Acta de participación - Registro de Participantes e informe técnicos</t>
  </si>
  <si>
    <t>Articulación institucional con la UARIV,  la administracion municipal, mesa de victimas departamental - municipal y asociaciones de victimas, para adelantar las jornadas deorientación y atención juridica en el Norte de Santander a la población victima.</t>
  </si>
  <si>
    <t xml:space="preserve">Actas de Gestión institucional y articulación.- Presentacion  de oferta con los municipios </t>
  </si>
  <si>
    <t>4101025- 2.3.2.02.01.002</t>
  </si>
  <si>
    <t>Servicio de ayuda y atención humanitaria- Servicio de ayuda y atención humanitaria- Productos alimenticios, bebidas y tabaco; textiles, prendas de vestir y productos de cuero</t>
  </si>
  <si>
    <t>Contratación del operador logistico"Servicios para la comunidad. Sociales y personales",Servicio de suministris de comidas y bebidas y servicio de transporte.</t>
  </si>
  <si>
    <t xml:space="preserve">  Entrega de ayuda humanitaria a las entidades territoriales que lo soliciten y cumplan criterios de acuerdo a lo establecido decreto 001143 del 25 de Diciembre del 2016.</t>
  </si>
  <si>
    <t>Solicitud de Ayudas humanitarias inmedias en corresponsabilidad- Acta de entrega de elementos</t>
  </si>
  <si>
    <t>4101027- 2.3.2.02.01.002</t>
  </si>
  <si>
    <t xml:space="preserve">Servicio de asistencia funeraria- </t>
  </si>
  <si>
    <t>Contratación del operador logistico"Servicios para la comunidad. Sociales y personales" Entrega de Ahí y Auxilio funerario,</t>
  </si>
  <si>
    <t xml:space="preserve">  Solicitud y Entrega de auxilio funerario a las entidades territoriales que lo soliciten y cumplan criterios de acuerdo a lo establecido decreto 001143 del 25 de Diciembre del 2016.</t>
  </si>
  <si>
    <t>Solicitud de Ayudas humanitarias inmedias en corresponsabilidad- Acta de entrega de Auxilio funerario</t>
  </si>
  <si>
    <t>2.4.2.1. Educación para la Productividad. 1500 Oportunidades para ser productivos</t>
  </si>
  <si>
    <t xml:space="preserve">  Jornadas de orientación y atención a la población victima  para acceder a la educacion profesional, formación para el trabajo y  ooportunidades de empleo con el SENA- Cajas de compensación y Min trabajo en los Municipios del Norte de santander.</t>
  </si>
  <si>
    <t>Acta de reunión y registro de participantes, solicitudes relacionadas en solicitud al tramite.</t>
  </si>
  <si>
    <t>Articulación con la UARIV, el sector educativo,  SENA- Cajas de compensación y Min trabajo,  para adelantar las jornadas deorientación y atención  en el Norte de Santander  a la Población Víctima como presentación de oferta.</t>
  </si>
  <si>
    <t>Gestionar acciones para la población victimas con el SENA, Fondo de empleo , sector productivo en atención a las solicitudes que relacionen ante este despacho.</t>
  </si>
  <si>
    <t>Cartas de solicitud, y cartas de relacionamiento.</t>
  </si>
  <si>
    <t>Contratación de personal especialista en proyectos con experiencia en formulación y  reconocimiento fuentes de financiación "Metodologia"como "Servicios Sociales y personales para la comunidad. "</t>
  </si>
  <si>
    <t>Inscripcion de proyectos presentados por las asociaciones victimas del Norte de Santander en su efecto Mesas de victimas en el Banco de proyectos de inversión</t>
  </si>
  <si>
    <t>Proyecto inscrito en el Banco de proyectos  Código Bpin</t>
  </si>
  <si>
    <t>Proyectos comunidad-gobierno tramitados para la reconciliación, la convivencia y la paz en el marco del pilar 8o de los programas de desarrollo con enfoque territorial PDET.</t>
  </si>
  <si>
    <t>Proyectos formulados y tramitados</t>
  </si>
  <si>
    <t>Contratación de personal especialista en proyectos "Servicios Sociales y personales para la comunidad. "  con experiencia en formulación y  reconocimiento fuentes de financiación "Metodologia"como "Servicios Sociales y personales para la comunidad. "</t>
  </si>
  <si>
    <t>Jornada de capacitación y actualización a población victimas  en formulacion de proyectos,</t>
  </si>
  <si>
    <t>Actas  y registro de participantes</t>
  </si>
  <si>
    <t>Proyectos formulados  para las asociaciones de víctimas del Departamento Norte de Santander que lo soliciten con el objeto de generacion de ingresos</t>
  </si>
  <si>
    <t>2.4.3.1 Oportunidades para la reconstrucción de la Memoria Histórica- 1500 Memoria histórica al servicio de la innovación y la productividad (PDD 2.4.3)</t>
  </si>
  <si>
    <t>Contratación de personal especialista en proyectos "Servicios Sociales y personales para la comunidad. "  con experiencia en formulación de proyectos.</t>
  </si>
  <si>
    <t>Realizacion y estructuración del diseño del Museo de Memoria del Catatumbo.,</t>
  </si>
  <si>
    <t>Elaboración  y estructuracion del proyecto</t>
  </si>
  <si>
    <t>Inscripcion en el Banco de Proyectos.</t>
  </si>
  <si>
    <t>Codigo Bpin</t>
  </si>
  <si>
    <t>Concertacion y articulacion de acciones de memoria historica  en procesos de dignificaciones de las victimas</t>
  </si>
  <si>
    <t>Actas de concertacion, artculacion de acciones. Registros de participantes</t>
  </si>
  <si>
    <t>Realizacion de Eventos de dignificación de la Memoria Histórica de las Víctimas del conflicto armado a través de acciones de memoria</t>
  </si>
  <si>
    <t>Actas y registro de participantes.</t>
  </si>
  <si>
    <t>Concertacion y articulacion de acciones  para orealizar la Mesa de memoria historica.</t>
  </si>
  <si>
    <t>Actas de reunion mercado de …......</t>
  </si>
  <si>
    <t>Realización de sesion de mesa  Memoria Histórica de las Víctimas del conflicto armado a través de acciones de memoria</t>
  </si>
  <si>
    <t>Acta de la Sesion de la Mesa Vicitimas</t>
  </si>
  <si>
    <t>Gestionar el tramite en el tema de libretas damiliar ,</t>
  </si>
  <si>
    <t>Actas de concertacion de acciones. Registro de participantes,</t>
  </si>
  <si>
    <t>Apoyar las campañas de expedición de libretas militares para la pobalción víctima del conflicto armado</t>
  </si>
  <si>
    <t>Actas de entrega de elementos " Libretas militares"</t>
  </si>
  <si>
    <t>Incorporación información secundaria en documento técnico de diagnóstico, Ordenamiento rural agropecuario, validación de diagnóstico, gestión de insumos complementarios</t>
  </si>
  <si>
    <t>Documento Técnico de Diagnóstico, Estudios técnicos, Cartografía</t>
  </si>
  <si>
    <t>Espacializar el diagnóstico del POD con los insumos obtenidos por las entidades externas</t>
  </si>
  <si>
    <t>Cartografía</t>
  </si>
  <si>
    <t>Solución de límites del departamento</t>
  </si>
  <si>
    <t>Diligencias deslinde con Santander, Cesar y Boyacá</t>
  </si>
  <si>
    <t>Diligencias deslinde Cúcuta - Villa del Rosario</t>
  </si>
  <si>
    <t xml:space="preserve">Actualizar y articular la Evaluación de Tierras con Fines agropecuarios de la UPRA escala 1:100.000 realizada para la región del Catatumbo con la evaluación de tierras departamental. </t>
  </si>
  <si>
    <t>Documento Técnico y cartografía</t>
  </si>
  <si>
    <t xml:space="preserve">Mesas de trabajo con actores expertos del territorio para soñar el escenario </t>
  </si>
  <si>
    <t xml:space="preserve">Consolidación de una ruta estratégica para cumplir el escenario </t>
  </si>
  <si>
    <t xml:space="preserve">Modelaje usando IA (inteligencia artificial) para simular posibles escenarios </t>
  </si>
  <si>
    <t xml:space="preserve">Consolidación de una ruta tecnológica de proyectos </t>
  </si>
  <si>
    <t>Construcción de un modelo de gobernanza colaborativa que permita que el esfuerzo hecho tenga un hilo conductor hacia el futuro y avance en la construcción de la visión.</t>
  </si>
  <si>
    <t>Construccion, socializacion de estatutos de la RAP EL GRAN SANTANDER</t>
  </si>
  <si>
    <t>estatutos aprobados</t>
  </si>
  <si>
    <t>Elaboracion del plan Estrategico Regional a mediano plazo de la Rap EL GRAN SANTANDER</t>
  </si>
  <si>
    <t>Plan estrategico elaborado</t>
  </si>
  <si>
    <t xml:space="preserve">Intalacion del consejo directivo de la RAP EL GRAN SANTANDER y puesta en marcha de la personeria juridica </t>
  </si>
  <si>
    <t>acta suscritas</t>
  </si>
  <si>
    <t xml:space="preserve"> Apoyo para los tramites de legalizacio  y puesta en marcha de la Rap EL GRAN SANTANDER</t>
  </si>
  <si>
    <t>documentos de legalizacion</t>
  </si>
  <si>
    <t>El aporte del Departamento de Norte de Santander para la RAP del GRAN SANTANDER en otros se estima el aporte del Departamento de Santander.</t>
  </si>
  <si>
    <t>Asistencia Técnica Municipal</t>
  </si>
  <si>
    <t>Municipios asistidos</t>
  </si>
  <si>
    <t>Gestión de Insumos para los POT´s</t>
  </si>
  <si>
    <t>Estudios Técnicos y cartografía</t>
  </si>
  <si>
    <t>Municipios con COT Creada y reglamentada</t>
  </si>
  <si>
    <t>Cofnanciación procesos de formación y actualización catastral</t>
  </si>
  <si>
    <t>Municipios con catastro actualizado</t>
  </si>
  <si>
    <t>Revisión de los elementos de direccionamiento estratégico</t>
  </si>
  <si>
    <t>Formulación de modificaciones</t>
  </si>
  <si>
    <t>Validación por Cosejo de &lt;gobierno</t>
  </si>
  <si>
    <t>Deficinción de enlaces  y Programación de capacitaciones</t>
  </si>
  <si>
    <t>Cronograma y listados</t>
  </si>
  <si>
    <t>Desarrollo de capacitaciones</t>
  </si>
  <si>
    <t>Eventos</t>
  </si>
  <si>
    <t>Fortalecimiento a la gestión y dirección de la administración pública territorial</t>
  </si>
  <si>
    <t>Implementar y ejecutar acciones para la recoleccion de la informacion geografica</t>
  </si>
  <si>
    <t>infraestructura geolocalizada</t>
  </si>
  <si>
    <t>Realizar la Tabulación y validación de datos de acuerdo al avance de la captura de la información geografica</t>
  </si>
  <si>
    <t>dataset</t>
  </si>
  <si>
    <t>Avanzar en la realizacion del Modelo conceptual y logico del sistema de información geografico</t>
  </si>
  <si>
    <t>modelo estructurado</t>
  </si>
  <si>
    <t>Realizar el diseño e Implementación de un proyecto piloto (definiendo sector o programa)</t>
  </si>
  <si>
    <t>proyecto piloto</t>
  </si>
  <si>
    <t>Gestios administrativa para la consecucion de aliados para la estructuracion de la IDE</t>
  </si>
  <si>
    <t>Documentos de gestion</t>
  </si>
  <si>
    <t>Avance en el modelo conceptual y logico de la infraestructura de Datos Espaciales</t>
  </si>
  <si>
    <t>convenio suscrito</t>
  </si>
  <si>
    <t>Gestion admnistrativa para la proyección de acuerdos de intercambio de información</t>
  </si>
  <si>
    <t>suscribir acuerdos con entidades para el intercambio de informacion geografica</t>
  </si>
  <si>
    <t>acuerdos de intercambio de informacion suscrito</t>
  </si>
  <si>
    <t>Gestion admnistrativa para la proyección de convenio</t>
  </si>
  <si>
    <t>Suscribir convenios con entidades cooperantes</t>
  </si>
  <si>
    <t>preparacion de tematica, insumos y convocatoria para la capacitacion</t>
  </si>
  <si>
    <t>base de datos</t>
  </si>
  <si>
    <t>Capacitacion sobre la captura de información geografica en los 40 muniicpios</t>
  </si>
  <si>
    <t>total de personas capacitadas</t>
  </si>
  <si>
    <t>Acompañamiento Elaboración procedimientos de gestión de la información estadística para 10 dependencias de la Gobernación</t>
  </si>
  <si>
    <t>Procedimientos Administrativos gestión de la información estadística</t>
  </si>
  <si>
    <t>Funcionamiento página SIplanea para publicación de la Información Territorial</t>
  </si>
  <si>
    <t>Página web funcionando</t>
  </si>
  <si>
    <t>Medición indice de capacidad estadística e inicio proceso certificación gestión de la información estadística</t>
  </si>
  <si>
    <t>Documentos de resultados</t>
  </si>
  <si>
    <t>Acompañamiento a la implemantación del Plan Estadístico</t>
  </si>
  <si>
    <t>Secretarías o dependencias con asistencia técnica</t>
  </si>
  <si>
    <t>Implementación Sistema de Información de Víctimas - POSI</t>
  </si>
  <si>
    <t>POSI en avance</t>
  </si>
  <si>
    <t>Diseño e implementación  sistema de información poblacional  y otros  Proyecto estadísticos nuevos</t>
  </si>
  <si>
    <t>Proyectos estadísticos nuevos en proceso</t>
  </si>
  <si>
    <t>Consolidación estadísticas e indicadores departamental y municipal</t>
  </si>
  <si>
    <t>Plegables actuaizados</t>
  </si>
  <si>
    <t>Control del envío correcto y oportuno de las solicitudes virtuales de los procesos del  Sisbén de los Municipios al DNP.</t>
  </si>
  <si>
    <t>Plantilla de seguimiento a solicitudes</t>
  </si>
  <si>
    <t>01/012022</t>
  </si>
  <si>
    <t>Acompañamiento y orientación a los administradores Municipales cuando ellos lo soliciten en los diferentes procesos inherentes al SISBEN</t>
  </si>
  <si>
    <t>Registro de comunicaciones, reuniones e interacciones</t>
  </si>
  <si>
    <t xml:space="preserve">Apoyar al DNP en los procesos de capacitación, asistencia técnica y retroalimentación en materia de procesos. procedimientos, ajustes metodológicos y herramientas tecnológicas asociadas con el Sisbén. </t>
  </si>
  <si>
    <t xml:space="preserve">Registros de asistencia </t>
  </si>
  <si>
    <t xml:space="preserve">Apoyar en la solución de inquietudes y casos particulares que se derivan de la aplicación del Sisbén como instrumento para la focalización. </t>
  </si>
  <si>
    <t>Documentos con registro de respuestas dadas y comunicaciones dirigidas - Archivo con carpetas con registros de requerimientos atendidos</t>
  </si>
  <si>
    <t>Fortalecimiento a la gestión, capacidad administrativa y asociativa de los municipios y subregiones Norte de Santander</t>
  </si>
  <si>
    <t>2021004540144</t>
  </si>
  <si>
    <t>Revisión, Validación del reporte preliminar enviado por el DNP</t>
  </si>
  <si>
    <t>Reporte del DNP revisado</t>
  </si>
  <si>
    <t xml:space="preserve">Verificación del cumplimiento de los límites de gastos de la administración central y las transferencias a Concejos, Personerías y Contraloría municipal, certificados por los ET. </t>
  </si>
  <si>
    <t>Certificaciones de los ET revisadas</t>
  </si>
  <si>
    <t>Elaboración del Informe de Viabilidad Financiera</t>
  </si>
  <si>
    <t>Informe de Viabilidad Financiera y Fiscal</t>
  </si>
  <si>
    <t>Asistencia técnica a los municipios para el reporte de información y solicitud de ajustes y aclaraciones</t>
  </si>
  <si>
    <t>Asistencia Técnica</t>
  </si>
  <si>
    <t>Seguimiento, verificación y validación de la información reportada por los municipios en plataforma Gestión WEB</t>
  </si>
  <si>
    <t>Circulares del seguimiento de la plataformas enviadas a los ET</t>
  </si>
  <si>
    <t>Seguimiento al reporte de Alertas de Gestión WEB</t>
  </si>
  <si>
    <t>Circulares con seguimiento reporte de alertas</t>
  </si>
  <si>
    <t>Acompañamiento a los Entes Territoriales en temas de planeación administrativa y financiera.</t>
  </si>
  <si>
    <t>Divulgación de los lineamientos emitidos por el DNP (Circulares, Capacitaciones Virtuales, etc)</t>
  </si>
  <si>
    <t>Encuentros subregionales de asistencia técnica, apoyo y revisión de los reportes financieros y  plataformas diseñadas por DNP.</t>
  </si>
  <si>
    <t xml:space="preserve">Programación de Asistencias Técnicas </t>
  </si>
  <si>
    <t>Programa de Asistencia Técnica</t>
  </si>
  <si>
    <t>Ejecución del programa de Asistencias Técnicas</t>
  </si>
  <si>
    <t>Informe de Actividades de Asistencia Técnica</t>
  </si>
  <si>
    <t>Seguimiento a los reportes realizados por los ET en las plataformas diseñadas por el DNP, para el mejoramiento de la calidad de la información.</t>
  </si>
  <si>
    <t>Seguimiento a reportes informados mediante Circulares</t>
  </si>
  <si>
    <t>Socialización de resultados de las evaluaciones ( Viabilidad Financiera y Fiscal, Medición del Desempeño Municipal, Plan Indicativo, Eficiencia Fiscal, entre otros).</t>
  </si>
  <si>
    <t>Socialización</t>
  </si>
  <si>
    <t xml:space="preserve">Seguimiento virtual o presencial de la ejecución de los recursos SGPRI (Contratos - Convenios) </t>
  </si>
  <si>
    <t>Acta de Reunión y/o Informe de Actividades de Seguimiento a los recursos SGPRI</t>
  </si>
  <si>
    <t xml:space="preserve">Asistencia técnica para determinar el buen uso y la adecuada utilización de la ejecución de los recursos de las Asignaciones Especiales del Sistema General de Participaciones del Resguardos Indigenas. </t>
  </si>
  <si>
    <t>Asistencias Técnicas</t>
  </si>
  <si>
    <t>Asistencia para el registro de programas y proyectos según metodologías</t>
  </si>
  <si>
    <t>Asistencia técnica para el seguimiento a la ejecución física y financiera de los proyectos inscritos en el BPIN</t>
  </si>
  <si>
    <t>Asistri a los municipios en la Generación de información para la programación y elaboración de presupuesto</t>
  </si>
  <si>
    <t>Diseño de la estrategia de capacitación y asistencia técnica en el ciclo de vida de proyectos</t>
  </si>
  <si>
    <t>Implementación de la estrategia de capacitación</t>
  </si>
  <si>
    <t>Asistencia respecto a trámites y servicios que prestan los Bancosde Proyectos</t>
  </si>
  <si>
    <t>Apoyo a la operatividad de las nuevas asociaciones de municipios constituidas</t>
  </si>
  <si>
    <t>Seguimiento al convenio suscrito con la Esap para la realizacion del Directorio Emprearial</t>
  </si>
  <si>
    <t>Directorio empresarial</t>
  </si>
  <si>
    <t>Articular las mesas de trabajo con la ESAP para generar el directorio empresarial</t>
  </si>
  <si>
    <t>Estrategia de actualizacion</t>
  </si>
  <si>
    <t>Diseñar estrategia de actualizacion de datos del directorio emprearila</t>
  </si>
  <si>
    <t>Socializacion Directorio empresarial</t>
  </si>
  <si>
    <t>Cronograma, Informe Final</t>
  </si>
  <si>
    <t>Seguimiento al convenio suscrito con la Camara de Comercio de Cucuta y la Agencia de Inversion para la realizacion del Diagnostico Empresariado internacionaly cooperacion en la region</t>
  </si>
  <si>
    <t>Diagnostio del empresariado</t>
  </si>
  <si>
    <t xml:space="preserve">Mesa de trabajo para la consolidacion de la informacion </t>
  </si>
  <si>
    <t>Actas de reunion, registro fotografico</t>
  </si>
  <si>
    <t>Analisis de diagnostico en la region</t>
  </si>
  <si>
    <t>Informe Final</t>
  </si>
  <si>
    <t>Socializacion Diagnostico empresarial ante los entes territoriales y cooperantes interancionales.</t>
  </si>
  <si>
    <t xml:space="preserve">Cronograma </t>
  </si>
  <si>
    <t>Mejorar el diseño del sitio web https://bit.ly/3EqFnoI en cuanto a la estética y lograr una óptima experiencia de los usuarios, con el fin de comunicar e interactuar de acuerdo a los contenidos hospedados en la plataforma.</t>
  </si>
  <si>
    <t>Sitio web dieñado y en funcionamiento</t>
  </si>
  <si>
    <t>Crear dentro de la plataforma interactiva la sección “Coopere con Norte de Santander” el contenido de esta sección consolidará los perfiles de proyectos enfocados al cumplimiento de las metas del Plan Departamental de Desarrollo “Mas oportunidades para todos” por cada una de las secretarias de despacho.</t>
  </si>
  <si>
    <t>Seccion creada y alojada en el sitio web</t>
  </si>
  <si>
    <t>Consolidar una Red de aliados que permita conocer quienes, cuántos, en donde y en qué Municipios se están desarrollando programas y proyectos de cooperación internacional.</t>
  </si>
  <si>
    <t>Red de Aliados creada y documento de seguimiento realizado.</t>
  </si>
  <si>
    <t>Diseñar e implementar una estrategia de comunicaciones, que a través de la pagina de inicio de la plataforma web visibilice contenidos en texto, video y fotos de las experiencias exitosas de los proyectos ejecutados, las historias transformadoras en las comunidades y las noticias de interés general.</t>
  </si>
  <si>
    <t>Estrategia de comunicaciones diseñada e implementada en la plataforma interactiva https://bit.ly/3EqFnoI</t>
  </si>
  <si>
    <t>Socializacion  portal interactivo y estrategian de comunicación ante los entes territoriales y cooperantes sinternacionales</t>
  </si>
  <si>
    <t>Cronograma</t>
  </si>
  <si>
    <t>Realizar el seguimiento al proyecto “DESARROLLO INTEGRAL Y SUSTITUCIÓN DE CULTIVOS ILÍCITOS EN ZONAS RURALES DEL MUNICIPIO DE SARDINATA, NORTE DE SANTANDER ”</t>
  </si>
  <si>
    <t>Informe técnico de los avances</t>
  </si>
  <si>
    <t xml:space="preserve">Mesas de trabajo para la formulación de una propuesta de sustitución de CUI local en el Municipio de El Zulia, Norte de Santander.
</t>
  </si>
  <si>
    <t>Propuesta de proyecto formulado</t>
  </si>
  <si>
    <t>Gestión de recursos para la  implementación de un plan de comercialización agropecuaria de productos provenientes de familias PNIS en los Municipios de Sardinata y Tibú en Norte de Santander</t>
  </si>
  <si>
    <t xml:space="preserve">Informe de resultados de la ejecución de la comercializadora social apoyada </t>
  </si>
  <si>
    <t>Socializacion propuesta de  proyecto formulado</t>
  </si>
  <si>
    <t>15-12.2022</t>
  </si>
  <si>
    <t>Caracterizacion de poblacion migrante ( regional y ruta de caminantes)</t>
  </si>
  <si>
    <t xml:space="preserve">Analisis de movilidad </t>
  </si>
  <si>
    <t xml:space="preserve">Revision documental de los PDD de cada ente territorial del departamento involucrados directamento en el fenomeno migratorio. </t>
  </si>
  <si>
    <t>Manual de competencias</t>
  </si>
  <si>
    <t>Consejo de Migracion departamental</t>
  </si>
  <si>
    <t>Documento  estrategia de Registro</t>
  </si>
  <si>
    <t>Socializacion del analisis de movilidad y estratgia de registro</t>
  </si>
  <si>
    <t>Articulacion con entes nacionales y territoriales para gestionar recursos y apoyo para las actividades programadas</t>
  </si>
  <si>
    <t xml:space="preserve">Diagnostico de la información recolectada, base de deatos del migrante desagregada </t>
  </si>
  <si>
    <t>Feria de servicio y empleabilidad para migrantes y colombianos retornados</t>
  </si>
  <si>
    <t>Registro fotografico, verificación de vinculación laboral, testimonios.  (Comunicaciones)</t>
  </si>
  <si>
    <t>2022-0124</t>
  </si>
  <si>
    <t>Video instiucional de testimonios de reales sobre el desarrollo de Promilab Fronteras</t>
  </si>
  <si>
    <t>Video institucional</t>
  </si>
  <si>
    <t>Socializacion de diagnostico y video realizado ante los entes territoriales y cooperantes internacionales.</t>
  </si>
  <si>
    <t xml:space="preserve">Consolidar una base de datos de proyectos susceptibles a ser financiados por parte de la cooperación internacional que hace presencia en el Departamento. </t>
  </si>
  <si>
    <t xml:space="preserve">Realizar el seguimiento y monitoreo a los proyectos ejecutados en el Departamento por parte de la Cooperación Internacional, vinculando a cada una de las entidades competentes. </t>
  </si>
  <si>
    <t xml:space="preserve">Informe de seguimiento </t>
  </si>
  <si>
    <t>Propiciar espacios o encuentros para la gestión de recursos con cooperantes internacionales, para la financiación y ejecución de proyectos institucionales.</t>
  </si>
  <si>
    <t>Actas de los encuentros y reuniones realizadas</t>
  </si>
  <si>
    <t>Realizacion de fichas tecnicas de cada proyecto ejecutado y/o financiado por cooperacion internacional</t>
  </si>
  <si>
    <t xml:space="preserve">Ficha Tecnica </t>
  </si>
  <si>
    <t>Diseño de formato de diagnostico de infraestruturas fisicas sociales en las zonas limitrofes del departamento N.d.S</t>
  </si>
  <si>
    <t>Ficha de diagnostico</t>
  </si>
  <si>
    <t>Estudio y mapeo de la red de infraestructura fisica social existente en las zonas limitrofes del departamento N.d.S</t>
  </si>
  <si>
    <t xml:space="preserve">Base de datos </t>
  </si>
  <si>
    <t>Construccion y entrega de documento final de diagnostico de infraestructuras sociales de las zonas limitrofes de N.d.S</t>
  </si>
  <si>
    <t>Actas de visitas</t>
  </si>
  <si>
    <t>Socializacion de Diagnostico ante entes territoriales y cooperantes internacionales</t>
  </si>
  <si>
    <t>Documento diagnostico</t>
  </si>
  <si>
    <t>Analisis del documento final de diagnostico de las infraestructuras fisicas sociales de las zonas limitrofes de N.d.S</t>
  </si>
  <si>
    <t>Actas de reunion. Informe Final</t>
  </si>
  <si>
    <t>Diseño del plan de mejoramiento de infraestructuras sociales en zonas limitrofes del departamento de N.d.S</t>
  </si>
  <si>
    <t xml:space="preserve"> Gestion de recursos con Cooperación Internacional para el mejoramiento de los equipamientos identificados en zonas limitrofes del departamento de N.d.S</t>
  </si>
  <si>
    <t>Socializacion de plan de mejoramieto</t>
  </si>
  <si>
    <t>Elaboración de material investigativo con conclusiones del analisis de la situación jurídica fronteriza</t>
  </si>
  <si>
    <t>Cartilla o material que documenta resultados de la investigación</t>
  </si>
  <si>
    <t>Socializacion del documento Final con todos los entes territorial y de cooperacion internacional</t>
  </si>
  <si>
    <t>Diseñar una estrategia para la creación del fondo fronterizo que contribuya a la financiación y ejecución de los proyectos para el mejoramiento de la infraestructura social de la zona limítrofe de frontera.</t>
  </si>
  <si>
    <t>Esreategia diseñada</t>
  </si>
  <si>
    <t>Socialización del diagnostico de infraestructura social de la zona de frontera a la Secretaria de Educación Departamental y a la Mesa de Educación en Emergencia del GIFMM.</t>
  </si>
  <si>
    <t>Actas de los encuentros realizados.</t>
  </si>
  <si>
    <t>Informe final</t>
  </si>
  <si>
    <t>Socializacion de resultados</t>
  </si>
  <si>
    <t xml:space="preserve">Mapeo social en centros poblados de la franja limítrofe de Norte de Santander con Venezuela y su relacionamiento transfronterizo. Componente salud y educación. </t>
  </si>
  <si>
    <t>Documento final</t>
  </si>
  <si>
    <t>Crear dentro de la plataforma (https://bit.ly/3EqFnoI) mapa interactivo que de cuenta de las principales necesidades de infraestructura social en salud y educación en comunidades transfronterizas.</t>
  </si>
  <si>
    <t>Mapa interactivo de caracterización y georreferenciación alojado en plataforma web.</t>
  </si>
  <si>
    <t>Rearlizar reuniones con los actores que intervienen en los centro poblados de la franja limitrofe con Venezuela.</t>
  </si>
  <si>
    <t xml:space="preserve">Registros fotograficos, actas, cronograma </t>
  </si>
  <si>
    <t>Socialización del documento final con los entes territoriales y cooperacion internacional.</t>
  </si>
  <si>
    <t>Formalizacion de la gestion para el CAST por parte de cooperantes internacionales</t>
  </si>
  <si>
    <t>Documento modelo de gerencia</t>
  </si>
  <si>
    <t>Realizacion de inventario del inmobiliario y mobiliario del CAST, Formalizacion de las donaciones</t>
  </si>
  <si>
    <t>Estrategia operativa</t>
  </si>
  <si>
    <t>Diseño de estrategia operativa para el CAST</t>
  </si>
  <si>
    <t>Socializacion productos finales ante los entes involucrados.</t>
  </si>
  <si>
    <t xml:space="preserve">Constituir una alianza estratégica público – privada para la Interiorización e Integración socioeconómica de migrantes venezolanos y colombianos retornados, a través de la generación de oportunidades que promuevan la empleabilidad. </t>
  </si>
  <si>
    <t>Actas de los encuentros y reuniones realizadas.</t>
  </si>
  <si>
    <t>Diseñar estrategia de interiorizacion laboral para migrantes</t>
  </si>
  <si>
    <t>Informe de resultados de Alianza creada.</t>
  </si>
  <si>
    <t>Articular con entes territoriales, cooperantes internacionales y sector privado la construccion de una bolsa de empleo para migrantes y retornados al interior del pais.</t>
  </si>
  <si>
    <t>Estrategia de interiorizacion</t>
  </si>
  <si>
    <t>Cronograma de socializacion</t>
  </si>
  <si>
    <t>Feria de emprendimiento de unidades productivas para migrantes y colombianos retornados</t>
  </si>
  <si>
    <t>Informe final de la feria de emprendimiento</t>
  </si>
  <si>
    <t>Capacitaciones en talleres virtuales en: administración de negocios, formulación de proyectos, metodología CANVAS, fortalecimiento en unidades productivas, innovación en productos y servicios</t>
  </si>
  <si>
    <t>Registro fotografico, actas, certificaciones</t>
  </si>
  <si>
    <t>Propuesta plan de apoyo para  migrantes y retornados  en los municipio de Ragonvalia y Herran</t>
  </si>
  <si>
    <t>Propuesta plan de apoyo</t>
  </si>
  <si>
    <t>Acompañamiento al comité de Crediservir Prointegra del progama Si Fronteras GIZ</t>
  </si>
  <si>
    <t>Socializacion resultados</t>
  </si>
  <si>
    <t xml:space="preserve">Diseño de propuesta del sistema integrado de control fornterizo </t>
  </si>
  <si>
    <t>Propuesta del Sistema SIFOC</t>
  </si>
  <si>
    <t>Articulacion con los entes involucrados en la construccion de la propuesta (publicos, privados, cooperantes)</t>
  </si>
  <si>
    <t>Actas de reunion, registro fotograficos</t>
  </si>
  <si>
    <t>Seguimiento a los compromisos adquiridos en las diferentes reuniones</t>
  </si>
  <si>
    <t>Socializacion de propuesta del SIFOC ante los entes territoriales y cooperantes internacionales responsables</t>
  </si>
  <si>
    <t>Construccion de propuesta de plan integrado de pasos fornterizos.</t>
  </si>
  <si>
    <t>Propuesta Plan integrado</t>
  </si>
  <si>
    <t>Articulacion y mesas de trabajo con los entes involucrados en la construccion de la propuesta (publicos, privados, cooperantes)</t>
  </si>
  <si>
    <t>Actas de reuniones, registro fotografico</t>
  </si>
  <si>
    <t>Socializacion plan integrado de pasos fronterizos.</t>
  </si>
  <si>
    <t>Plan de trabajo articulado con la Alcaldia del Municipio de Villa del Rosario.</t>
  </si>
  <si>
    <t>Plan Urbanistico</t>
  </si>
  <si>
    <t>Convocar a mesas de trabajo con los gremios involucrados para la construccion del plan urbanistico</t>
  </si>
  <si>
    <t>Actas Reunion, registro fotografico</t>
  </si>
  <si>
    <t>01-31-2022</t>
  </si>
  <si>
    <t>Solicitar reunion con las autoridades comprometidas en la solucion de las necesidades generadas.</t>
  </si>
  <si>
    <t>Socializacion Plan Urbanistico.</t>
  </si>
  <si>
    <t>Analisis de documentos e informacion actual sobre el plan metropolitano binacional</t>
  </si>
  <si>
    <t>Construccion de propuesta de plan metropolitano binacional.</t>
  </si>
  <si>
    <t>Propuesta Plan Metropolitano Binacional.</t>
  </si>
  <si>
    <t>Socializacion propuesta plan ante los entes territoriales y cooperantes internacionales.</t>
  </si>
  <si>
    <t xml:space="preserve"> Generación y formalización del empleo</t>
  </si>
  <si>
    <t>Generación de oportunidades en el desarrollo del primer empleo formal de jóvenes de 18 a 28 años en la Gobernación de Norte de Santander</t>
  </si>
  <si>
    <t>Contratación de personal de apoyo joven de 18 a 28 años</t>
  </si>
  <si>
    <t xml:space="preserve">
33 profesionales contratados durante vigencia que cumplan los requisitos  </t>
  </si>
  <si>
    <t>Ejecución del proyecto Mi primer Empleo</t>
  </si>
  <si>
    <t xml:space="preserve">Actualmente se cuenta con 3 funcionarios de planta, para lo cual solo se requiere la contratación de 6 personas en condicion de discapacidad </t>
  </si>
  <si>
    <t>6 personas con discapacidad contratados durante vigencia</t>
  </si>
  <si>
    <t xml:space="preserve">Realizar los 362 exámes periódicos de salud ocupacional </t>
  </si>
  <si>
    <t xml:space="preserve">362 exámes periódicos de salud ocupacional </t>
  </si>
  <si>
    <t>Actualizar el reporte de vacantes definitivas de la entidad en el aplicativo SIMO</t>
  </si>
  <si>
    <t>18% de vacantes ctualizado enel aplicativo SIMO</t>
  </si>
  <si>
    <t xml:space="preserve">En actividades de Bienestar Social: actividades que mejoren la calidad de vida, salud física y mental. Reducir la accidentalidad laboral. Incentivar los h{abitos y estilo de vida saludable. Seguimiento y acompañamiento de los funcionarios con enfermedades profesionales y comunes. </t>
  </si>
  <si>
    <t xml:space="preserve">
Listados de Asistencia</t>
  </si>
  <si>
    <t xml:space="preserve">Elaboración de programa de inducción a los funcionarios nuevos </t>
  </si>
  <si>
    <t>Aplicar programa de Reinducción</t>
  </si>
  <si>
    <t xml:space="preserve">Fortalecer las competencias, habilidades, capacidades y destrezas con el fin de contribuir al profesionalismo del servidor público. </t>
  </si>
  <si>
    <t xml:space="preserve"> Derechos fundamentales del trabajo y fortalecimiento del diálogo social</t>
  </si>
  <si>
    <t>Apoyo en la modernización de la organización laboral de la Gobernación de Norte de Santander para la prestación de servicios más eficientes a los ciudadanos</t>
  </si>
  <si>
    <t>servicio de promoción y divulgación de teletrabajo</t>
  </si>
  <si>
    <t>1 servicio de promoción y divulgación de teletrabajo</t>
  </si>
  <si>
    <t xml:space="preserve">socializar el proposito del comité de convivencia laboral a los 362 funcionarios de la cupula chata y 646 funcionarios de educación. </t>
  </si>
  <si>
    <t xml:space="preserve">Soportes digitales o fisicos de la socialización </t>
  </si>
  <si>
    <t>Aplicar la bateria de riesgo Psicosocial que habilite el ministerio de  trabajo en la plataformad de riesgos laborales, esta meta queda bajo las directrices del ministerio.</t>
  </si>
  <si>
    <t>Informe de batería de riesgo psicosocial aplicada a los 1008 funcionarios.</t>
  </si>
  <si>
    <t xml:space="preserve">Identificar los funcionarios con riesgo de nutrición a partir del informe arrojado en los examenes ocupacionales realizados por GESISALUD IPS, para posteriormente realizar las recomendaciones </t>
  </si>
  <si>
    <t xml:space="preserve">Informe de supervisión de los funcionarios identificados con riesgo de salud y nutrición. </t>
  </si>
  <si>
    <t>Para los funcionarios afectados  por covida-19: socializar el procedimiento a seguir y las líneas telefónicas para reportar su caso al IDS y EPS correspondientes, así mismo supervisar por medio telefónico durante los 10 días de aislamiento y realizar acompañamiento psicológico a los funcionarios..</t>
  </si>
  <si>
    <t xml:space="preserve">Listado de seguimiento a los funcionarios identificados con riesgo de salud y nutrición. </t>
  </si>
  <si>
    <t>Realizar las reuniones del comité de COOPASST y de convivencia laboral</t>
  </si>
  <si>
    <t xml:space="preserve">16 actas de los comités convocados  </t>
  </si>
  <si>
    <t xml:space="preserve">Vinculación de personal que se apropie y apoye las actividades del código de integridad </t>
  </si>
  <si>
    <t xml:space="preserve">Implementacion de las actividades dispuestas en la caja de herramientas deacuerdo al diagnostico </t>
  </si>
  <si>
    <t xml:space="preserve">Elaboración de diagnostico del codigo de integridad </t>
  </si>
  <si>
    <t xml:space="preserve">Plan de mejoramiento ejecutado del diagnostico de la gestión estrategica del talento humano </t>
  </si>
  <si>
    <t>Diagnostico de la entidad</t>
  </si>
  <si>
    <t>1 diagnostico de la entidad</t>
  </si>
  <si>
    <t xml:space="preserve">Estudio de los empleos de libre nombramiento y remoción </t>
  </si>
  <si>
    <t>1 estudio de empleos</t>
  </si>
  <si>
    <t>Fortalecimiento organizacional y de Modernización del sector central de la Gobernación de Norte de Santander mediante la aplicación de orientaciones metodológicas y normativas Cúcuta</t>
  </si>
  <si>
    <t>Actualizar el manual de funciones a partir del diagnostico de la entidad</t>
  </si>
  <si>
    <t xml:space="preserve">Manual de funciones </t>
  </si>
  <si>
    <t>Meta ejecutada en el 2020</t>
  </si>
  <si>
    <t>Fortalecimiento a la gestión y dirección de la administración pública territoria</t>
  </si>
  <si>
    <t>Modernización de la infraestructura, distribución y alamacenamiento de la gobernación de Norte de Santander</t>
  </si>
  <si>
    <t>Actualización del proyecto y estudios previos</t>
  </si>
  <si>
    <t>Proyecto final</t>
  </si>
  <si>
    <t xml:space="preserve">Apropiación de presupuesto  para la aejecución del proyecto </t>
  </si>
  <si>
    <t>CDP</t>
  </si>
  <si>
    <t xml:space="preserve">Elaboración del contrato </t>
  </si>
  <si>
    <t xml:space="preserve">Contrato </t>
  </si>
  <si>
    <t>Adelantar la elaboración de procedimientos y procesos de las diferentes dependencias que requieran elaborase o actualizarse, para posteriormente allegarlos a calidad para revisión.</t>
  </si>
  <si>
    <t>Procedimientos y formatos</t>
  </si>
  <si>
    <t>Esta meta esta programada para el 2023</t>
  </si>
  <si>
    <t>Actualmente el manual se encuentra actualizado mediante el decreto 000979 del 24 de noviembre del 2020</t>
  </si>
  <si>
    <t>Reportar a control interno cuatrimestralmente las respuestas a PQRSD como cuarto componente del eje de servicio al ciudadano</t>
  </si>
  <si>
    <t>Reporte de PQRSD</t>
  </si>
  <si>
    <t>En cumplimiento al Quinto Componente, eje Transparencia y Acceso de la Información, se seguiara informando a través de la pagina de la gobernanción  y redes institucionales a la comunidad</t>
  </si>
  <si>
    <t>Publicaciones en pagina web y redes sociales</t>
  </si>
  <si>
    <t>Meta ejecutada en el 2021</t>
  </si>
  <si>
    <t>Seguir implementando el secop II en todos los procesos contractuales</t>
  </si>
  <si>
    <t>Implementación del secop II al 100%</t>
  </si>
  <si>
    <t>Ejecutar jornadas de capacitación y transferencia del conocimiento para el manejo y aprovechamiento de dicha herramienta tecnológica</t>
  </si>
  <si>
    <t>Listados de Asistencia, ayudas de memoria y manual de operativo del SIEP actualizado.</t>
  </si>
  <si>
    <t>Obtencion de informacion a partir del banner (Encuesta para conocer la satisfaccion del servicio )</t>
  </si>
  <si>
    <t>Analisis estadistico de encuestas enviadas</t>
  </si>
  <si>
    <t xml:space="preserve">Aplicación de tabla de valoración documental para la depuracióndel archivo central </t>
  </si>
  <si>
    <t xml:space="preserve">Registro de implementación de tablas </t>
  </si>
  <si>
    <t xml:space="preserve"> Fortalecimiento a la gestión y dirección de la administración pública territorial</t>
  </si>
  <si>
    <t>Apoyo para el fortalecimiento de la gestión documental en la Gobernación</t>
  </si>
  <si>
    <t>Meta programada para el 2023</t>
  </si>
  <si>
    <t>Listados de Asistencia, ayudas de memoria y manual de operativo del SIEP actualizado</t>
  </si>
  <si>
    <t>Ejecutar jornadas de capacitación en organización de archivos de gestión, registro FUID e implementación de Tablas de Retención Documental y Transferencias documentales</t>
  </si>
  <si>
    <t>Listados de Asistencia, ayudas de memoria, plan de transferencias documentales e instructivo de implementación de las TRD y Transferencias</t>
  </si>
  <si>
    <t>Formular, aprobar según el caso, socializar e implementar los instrumentos archivísticos y de transparencia</t>
  </si>
  <si>
    <t>seguimientos a la implementación de las TRD</t>
  </si>
  <si>
    <t>Inventarios Documentales de los archivos de gestión</t>
  </si>
  <si>
    <t xml:space="preserve">Avance en la elaboración del  procedimiento para retener el conocimiento </t>
  </si>
  <si>
    <t>procedimiento de gestion del conocimiento</t>
  </si>
  <si>
    <t xml:space="preserve">Plan de accion </t>
  </si>
  <si>
    <t>Fortalecimiento En El Recaudo A Través De La Modernización Tecnológica Institucional Y La Capacidad De Gestión Territorial De La Secretaria De Hacienda Asegurando Las Finanzas Públicas En El Departamento Norte De Santander</t>
  </si>
  <si>
    <t>Reorganizar de la estructura institucional de la Administración Tributaria de la Secretaría de Hacienda Departamental</t>
  </si>
  <si>
    <t xml:space="preserve">Documento estructurado y presentado de la eficiencia y la eficacia en los procesos administrativos que adelanta la secretaria de hacienda departamental </t>
  </si>
  <si>
    <t xml:space="preserve">Crear, fortalecer y movilizar el grupo operativo de fiscalización e investigaciones a diferentes regiones del departamento para establecer control y vigilancia a los establecimientos que generan rentas en impuestos y especies tributarias para el departamento Norte de Santander.   </t>
  </si>
  <si>
    <t xml:space="preserve">Adecuar las instalaciones mobiliarias, eléctricas, de equipo de la Secretaria de Hacienda departamental para crear espacios de trabajo en óptimo funcionamiento de los procesos que realiza cada funcionario. </t>
  </si>
  <si>
    <t>Realizar campañas publicitarias de incentivo, anti evasión y operativos contra la defraudación a la comunidad para que con ellas el crezca el recaudo de la renta publica en el departamento, campañas focalizadas en el pago de impuestos de vehículos y beneficios tributarios, campañas de consumo legal de licores y cigarrillo, campañas enfocadas a fortalecer la reactivación económica y generar cultura de autocuidado en los usuarios.</t>
  </si>
  <si>
    <t>Gestionar el recaudo y fortalecimiento de las rentas del departamento mediante herramientas tecnológicas, frente a los contribuyentes a través de los diferentes canales informativos.</t>
  </si>
  <si>
    <t>Gestionar a través de las plataformas electronicas la actualización de datos de los contribuyentes con la finalidad de nutrir las bases de datos de las plataformas llevadas dentro de la secretaria de hacienda y así poder lograr información veraz y oportuna.</t>
  </si>
  <si>
    <t xml:space="preserve">Se Continuara prestando este servicio a través del portal de liquidación de impuestos de vehiculos y a través del boton PSE para que los contribuyentes puedan realizar los pagos desde cualquier lugar del pais, y así evitar la evasion fiscal y fortalecer el recaudo del impuesto de vehiculos y registro y anotación </t>
  </si>
  <si>
    <t xml:space="preserve">Implementar la integración con los entes territoriales a fin de tener una información veraz, oportuna y certera para los tramites de liquidación de impuestos departamentales atreves del uso de las tecnologias y fortalecer el recaudo oportuno de las rentas del departamento </t>
  </si>
  <si>
    <t xml:space="preserve">Continuar con la Actividad ya implementada en la vigencia anterior de enlace de las plataformas de recaudo de vehiculos y el software contable TNS </t>
  </si>
  <si>
    <t>Gestionar y presentar propuestas que generen acciones para obtener un mayor recaudo y  fortaler  las rentas del departamento,  las cuales sean pagadas a través de los portales electronicos</t>
  </si>
  <si>
    <t>IMPLEMENTAR ACCIONES QUE PERMITAN LA CONTINUA NOTIFICACIÓN DE ACTOS ADMINISTRATIVOS  MEDIANTE PLATAFORMAS ELECTRONICAS</t>
  </si>
  <si>
    <t xml:space="preserve">DISEÑO E IMPLEMENTACIÓN DE ESTAMPILLAS CON EL SISTEMA INTAGLIO LAS CUALES  PERMITAN ESTABLECER ACCIONES PARA EVITAR LA EVASIÓN DE IMPUESTOS, ADQUIRIENDO UN SISTEMA DE SEÑALIZACIÓN MODERNO Y SOPORTADO CON UN APLATAFORMA DE COMUNICACIONES CON COBERTURA NACIONAL QUE PERMITA SISTEMATIZAR Y CENTRALIZAR LA INFORMACIÓN DE LA ENTIDAD EN LOS PRODUCTOS DE IMPUESTO AL CONSUMO </t>
  </si>
  <si>
    <t>Contratar recurso humano para la asistencia a los municipios en materia normativa tributaria y presupuestal</t>
  </si>
  <si>
    <t xml:space="preserve">Contratar recurso humano para asesorar a los mpios en materia  tecnica,administrativa y financiera en  los municipios </t>
  </si>
  <si>
    <t xml:space="preserve">Crear alianzas estrategicas y participar en mesas de trabajo  con las entidades del Área Mwtropolitana de cuucta,  Gremios del sector empresarial, e instituciones para fortalecer y fomentar el desarrollo empresarial e industrial en la región Nortesantandereana  </t>
  </si>
  <si>
    <t xml:space="preserve">AMBIENTE Y DESARROLLO SOSTENIBLE </t>
  </si>
  <si>
    <t>SERVICIO DE REFORESTACION DE ECOSISTEMAS</t>
  </si>
  <si>
    <t xml:space="preserve">RECUPERACION  Y SOSTENIBIIDAD DE LAS FUNCIONES ECOSISTEMICAS DEL DEPARTAMENTO A TRAVES DE LA REFORESTACION EN ZONAS ESPECIFICAS EN EL NORTE DE SANTANDER </t>
  </si>
  <si>
    <t xml:space="preserve">Identificación de predios o áreas dispuestas para el proceso de reforestación  </t>
  </si>
  <si>
    <t>Base data , relacion de predios identificados de los municipios a intervenir</t>
  </si>
  <si>
    <r>
      <t xml:space="preserve">Gestión con entidades y comunidades para coordinar el proceso de producción, disponibilidad y siembra del material vegetal a utilizar en el proceso de reforestación. </t>
    </r>
    <r>
      <rPr>
        <sz val="11"/>
        <rFont val="Arial"/>
        <family val="2"/>
      </rPr>
      <t>Fortalecimiento de capacidades en las comunidades en la gestión para la conservación de bosques</t>
    </r>
  </si>
  <si>
    <t xml:space="preserve">Actos administrativos,convenios y acuerdos pactados con las entidades y comunidades para el proceso de reforestación.  </t>
  </si>
  <si>
    <t xml:space="preserve">Crear o reactivar (según sea necesario) y verificar la capacidad de producción de los viveros que suministraran en cada municipio el material vegetal de propagación.  </t>
  </si>
  <si>
    <t xml:space="preserve">Relación de víveros activos según capacidad productiva para satisfacer la demanda de material requerido para el proceso de reforestación. </t>
  </si>
  <si>
    <t>Desarrollar el proceso de siembra, georreferenciacion y registro de las áreas reforestadas en cada municipio.</t>
  </si>
  <si>
    <t xml:space="preserve">Registro de hectáreas reforestada por cada municipio. </t>
  </si>
  <si>
    <t xml:space="preserve">DOCUMENTO DE PLANEACION PARA LA CONSERVACION DE LA BIODIVERSIDAD Y LOS SERVICIOS ECOSISTEMICOS </t>
  </si>
  <si>
    <t>CONSERVACION DE LA BIODIVERSIDAD Y SUS SERVICIOS ECOSISTEMICOS EN EL DEPARTAMENTO NORTE DE SANTANDER</t>
  </si>
  <si>
    <t>Adelantar gestión con las entidades gubernamentales y no gubernamentales, así como con las administraciones municipales, para la implementación del sistema integral de gestión ambiental (en municipios referenciados)</t>
  </si>
  <si>
    <t xml:space="preserve">Actos Administrativos, Actas de reuniones, convenios y acuerdos pactados con las entidades y comunidades para la implementación del Observatorio Ambiental </t>
  </si>
  <si>
    <t xml:space="preserve">Identificacion de criterios para basa data de observatorio. </t>
  </si>
  <si>
    <t>Consolidacion de base de datos con los respectivos items especificos para la creacion del observatorio.</t>
  </si>
  <si>
    <t xml:space="preserve">Ficha tecnica de especificaciones, de conformidad a los criterios relevantes descriptivos según las referencias del observatorio ambiental. </t>
  </si>
  <si>
    <t xml:space="preserve">Creacion de basa data según especificaciones normativas, para implementar en un sistema de informacion según los lineamientos normativos y correpondientes a la funcionalidad de un observatorio. </t>
  </si>
  <si>
    <t xml:space="preserve">Creacion de observatorio ambiental </t>
  </si>
  <si>
    <t>Observatorio ambiental implementado</t>
  </si>
  <si>
    <t xml:space="preserve">SERVICIO  DE APOYO FINANCIERO PARA LA IMPLEMENTACION DE ESQUEMAS DE PAGOS POR SERVICIOS AMBIENTALES </t>
  </si>
  <si>
    <t xml:space="preserve">Caracterizar  entidades, actores para vinculacion y desarrollo de esta iniciativa, teniendo en cuenta la  compensación ambiental segun las acciones que ejerce en el territorio. </t>
  </si>
  <si>
    <t>Relación de entidades y actores participantes en esta iniciativa</t>
  </si>
  <si>
    <t xml:space="preserve">Formulación de  metodologia, que defina las acciones para aplicar los incentivos económicos determinada a partir de  la norma. </t>
  </si>
  <si>
    <t>Formulacion de metologias para la creacion de los instrumentos financieros aplicables en el departamento.</t>
  </si>
  <si>
    <t xml:space="preserve">Generar alianzas estrategicas con diferentes entidades de orden público y privado, sectores productivos para la identificacion de ecosistemas estrategicos que permitan aplicar incentivos economicos en las comunidades según la jurisdiccion. </t>
  </si>
  <si>
    <t xml:space="preserve">Actos Administrativos, Actas de reuniones, convenios y acuerdos pactados con las entidades y comunidades para la implementación de los instrumentos financieros para los asuntos ambientales. </t>
  </si>
  <si>
    <t xml:space="preserve">Definicion de criterios según los lineamientos metodologicos para la aplicación de incentivos economicos beneficiando la proteccion y conservacion de ecosistemas  del departamento. </t>
  </si>
  <si>
    <t xml:space="preserve">Lista de chequeo para revision de cumplimientos, según los criterios que estipula la norma para la aplicación de incentivos economicos con miras a la proteccion y conservacion de ecosistemas estrategicos. </t>
  </si>
  <si>
    <t xml:space="preserve">DOCUMENTO DE POLITICA PARA LA CONSERVACION DE LA BIODIVERSIDAD Y SUS SERVICIOS ECOSISTEMICOS </t>
  </si>
  <si>
    <t xml:space="preserve">Articulación con entidades publico-privadas, sector productivo y otros </t>
  </si>
  <si>
    <t>Clasificación y selección de proyectos agroforestales en zonas de influencia de las cuencas Zulia, Pamplonita y Algodonal</t>
  </si>
  <si>
    <t>Relación de proyectos presentados, clasificados y seleccionados para intervención de las cuencas relacionadas.</t>
  </si>
  <si>
    <t>Revisión y correcciones de proyectos  agroforestales en zonas de influencia de las cuencas Zulia, Pamplonita y Algodonal</t>
  </si>
  <si>
    <t>Revision de proyectos formulados para atender las necesidades en las cuencas Zulia,Pamplonita y Algodonal.</t>
  </si>
  <si>
    <t xml:space="preserve">Desarrollo de acciones para la ejecucion de proyectos agroforestales con incluencia en las cuencas de de los rios Zulia, Pamplonita y Algodonal. </t>
  </si>
  <si>
    <t xml:space="preserve">Presentacion de las acciones que se derivan en la estruccion de cada proyecto con influencia en las cuencas de los rios Zulia, Pamplonita y Algodonal. </t>
  </si>
  <si>
    <t xml:space="preserve">INFRAESTRUCTURA ECOTURISTICA CONSTRUIDA </t>
  </si>
  <si>
    <t xml:space="preserve"> Identificar las áreas del departamento donde se considere factible la implementación de sistemas de suministro de energía fotovoltaica según los objetivos de la iniciativa. </t>
  </si>
  <si>
    <t xml:space="preserve">Relacion de los municipios y las zonas especificas que cumplan con el requerimiento para subsanar necesidades de reconversion energetica </t>
  </si>
  <si>
    <t xml:space="preserve">Identificar y seleccionar, según los criterios basados en la necesidad de las zonas no interconectadas la cantidad de soluciones fotovoltaicas que se requieran para la modernizacion energetica del departamento. </t>
  </si>
  <si>
    <t>Relacion de zonas seleciconadas para la instalacion de soluciones fotovoltaicas.</t>
  </si>
  <si>
    <t xml:space="preserve">Realizar la gestión necesaria con las administraciones municipales, entidades no gubernamentales u organismos internacionales, que contribuyan a la implementación del mayor número de sistemas fotovoltaicos. </t>
  </si>
  <si>
    <t xml:space="preserve">Actos Administrativos, actas de reunión, convenios, acuerdos entre otros. </t>
  </si>
  <si>
    <t xml:space="preserve">Instalación de sistemas fotovoltaicos como solución a los sitios no interconectados seleccionados previamente. </t>
  </si>
  <si>
    <t xml:space="preserve">Soluciones fotovoltaicas instaladas en las zonas no interconectadas identificadas del departamento </t>
  </si>
  <si>
    <t>SERVICIOS DE RESTAURACION DE ECOSISTEMAS</t>
  </si>
  <si>
    <t>Identificar y caracterizar las áreas que representan un interés estratégico para la protección de medio ambiente en el departamento, según la orientación de CORPONOR</t>
  </si>
  <si>
    <t xml:space="preserve">Relación de predios de interés para la protección de recursos naturales en el departamento. </t>
  </si>
  <si>
    <t xml:space="preserve">Concertación con CORPONOR y alcaldías, la pertinencia, viabilidad y posibilidad de la adquisición de los predios seleccionados </t>
  </si>
  <si>
    <t>Acta de reuniones y conclusiones, así como la selección de los predios que representan mayor interés para la adquisición.</t>
  </si>
  <si>
    <t xml:space="preserve">Relación de predios adquiridos por la gobernación y características de los mismos. </t>
  </si>
  <si>
    <t xml:space="preserve">Identificación de áreas para adquisición de predios para adquisicipon de hectareas en áreas estrátegicas, revision de criterios según lineamientos normativos. </t>
  </si>
  <si>
    <t xml:space="preserve">Actos administrativos. Acuerdos, convenios entre otros documentos normalizados. </t>
  </si>
  <si>
    <t>SERVICIOS DE PROTECCION DE ECOSISTEMAS</t>
  </si>
  <si>
    <t>Identificación de áreas para aislamiento, según la caracterización,  teniendo en cuenta las adquiridas por el departamento, y entre las partes según las directrices de actos administrativos celebrados, con el proposito de conservación y  protección de medio ambiente y que requieren aislamiento en el departamento, según la orientación.</t>
  </si>
  <si>
    <t xml:space="preserve">Concertación con autoridad ambiental,  alcaldías, para viabilidad de criterios que establecen  aislamiento de los predios seleccionados mediante                                                                                                           convenios y acuerdos determinando </t>
  </si>
  <si>
    <t xml:space="preserve">Establecer los convenios y acuerdos para el aislamiento de predios seleccionados </t>
  </si>
  <si>
    <t xml:space="preserve">Actos administrativos., acuerdos, convenios entre otros documentos normalizados. </t>
  </si>
  <si>
    <t xml:space="preserve">Kilometro de aislamiento adquiridos para la conservación y protección de ecosistemas estrategicos del departamento </t>
  </si>
  <si>
    <t>Documento tecnico que fundamenta la metodologia para el  área de aislamiento.</t>
  </si>
  <si>
    <t>OBRAS Y MEDIDAS DE ADECUACION HIDRAULICA</t>
  </si>
  <si>
    <t xml:space="preserve">CONSERVACION Y RESTAURACION DE LOS ECOSISTEMAS RESPONSABLES DE LA REGULACION HIDRICA EN EL DEPARTAMENTO NORTE DE SANTANDER </t>
  </si>
  <si>
    <t>Identificación de perfiles de proyecto priorizados, valorados según criterios de mesa de armonización POMCAS, relacionados a las necesidades requeridas en cada una de las tres cuencas de los ríos Pamplonita, Zulia y Algodonal.</t>
  </si>
  <si>
    <t>Documento con la relación de  los perfiles de proyectos mas destacados para suplir las necesidades de la zona de influencia a las cuencas de los ríos Zulia, Pamplonita y Algodonal. Con los respectivos criterios de factibilidad.</t>
  </si>
  <si>
    <t>Formulación de proyectos priorizados según la identificacion y selección de los perfiles planteados a traves de la herramienta POMCAS para los ríos Zulia, Pamplonita y Algodonal</t>
  </si>
  <si>
    <t xml:space="preserve"> Propuesta  fundamentada en la  identificación de cada perfil para las cuencas de los ríos Zulia Pamplonita y Algodonal.</t>
  </si>
  <si>
    <t>Articulación con autoridad ambiental, sectores productivos y/o actores de valor con influencia en actividades que destaquen la necesidad de compensar la huella hidrica, según la  trazabilidad indicada en  la lesgislación ambiental nacional que se refleje en el territorio.</t>
  </si>
  <si>
    <t>Adjudicación de proyectos priorizados según lo planteado en los POMCAS de los ríos Zulia, Pamplonita y Algodonal</t>
  </si>
  <si>
    <t>Proyectos adjudicados o liquidados según lo planteado en los POMCAS de los ríos Pamplonita, Zulia y Algodonal</t>
  </si>
  <si>
    <t>SERVICIO DE IMPLEMENTACION DE HERRAMIENTAS NACIONALES DE COMUNICACIÓN, DIVULGACION Y CUALIFICACION DE ACTORES</t>
  </si>
  <si>
    <t>Selección y caracterización de  beneficiarios con PSA en las cuencas altas y media - altas de los ríos Zulia, Pamplonita y Algodonal.</t>
  </si>
  <si>
    <t>Listado y caracterización  de beneficiarios de PSA</t>
  </si>
  <si>
    <t>2022-04-31</t>
  </si>
  <si>
    <t xml:space="preserve">Formulación de metodología para la aplicación  de PSA en las cuencas altas y media - altas de los ríos Zulia, Pamplonita y Algodonal. </t>
  </si>
  <si>
    <t>Documento con guía metodologica para aplicar PSA en las zonas de influencia a las cuencas del departamento.</t>
  </si>
  <si>
    <t xml:space="preserve">Articulacion con empresa pública, privada, sector prodcutivo para establecer pagos por servicios ambientales-PSA a los beneficiarios seleccionados según lo dispuesto en esta meta. </t>
  </si>
  <si>
    <t xml:space="preserve">Establecer pagos por servicios ambientales-PSA a los beneficiarios seleccionados según lo dispuesto en esta meta. </t>
  </si>
  <si>
    <t>Comprobante de asignación del PSA a los usuarios relacionados</t>
  </si>
  <si>
    <t>SERVICIO DE ASISTENCIA TECNICA PARA LA PROMOCION DEL USO EFICIENTE Y AHORRO DEL AGUA</t>
  </si>
  <si>
    <t>Identificación de zonas y áreas con características de páramos, factibles para la implementación de proyectos de desarrollo por la aplicación de buenas prácticas agrícolas o  ganaderas según la delimitación del  MADS</t>
  </si>
  <si>
    <t>Relación de zonas u predios que cumplen con las características necesarias para ser beneficiadas por proyectos que implementen BPA Y BPG.</t>
  </si>
  <si>
    <t xml:space="preserve">Realizar la gestión necesaria con entidades y administraciones municipales para la implementación de proyectos productivos en las zonas identificadas, según las condiciones necesarias para ser beneficiarios de estos. </t>
  </si>
  <si>
    <t>Actas de reuniones, convenios y  acuerdos logrados con entidades o particulares para la implementación de proyectos en las áreas seleccionadas.</t>
  </si>
  <si>
    <t xml:space="preserve">Formulación de proyectos y revisión de propuestas con la priorización de zonas que requieran la aplicación de los mismos, en BPA y BPG según la delimitación del MADS. </t>
  </si>
  <si>
    <t xml:space="preserve">Documento técnico con la descripción metodologica de los proyectos y perfiles identificados para la zona de influencia en páramo, fundamentando las BPA y BPG. </t>
  </si>
  <si>
    <t xml:space="preserve">Formular adjudicar y/ó ejecutar los proyectos aprobados en las zonas identificadas según el objetivo de esta meta. </t>
  </si>
  <si>
    <t>Relación de proyectos con factibilidad de cumpliemiento a los criterios especificados en las acciones de la meta.</t>
  </si>
  <si>
    <t>SERVICIO DE ASISTENCIA TECNICA PARA LA CONSOLIDACION DE NEGOCIOS VERDES</t>
  </si>
  <si>
    <t xml:space="preserve">FORTALECIMIENTO DEL DESEMPEÑO AMBIENTAL DE LOS SECTORES PRODUCTIVOS PARA UN AMBIENTE MULTISECTORIAL SOSTENIBLE EN EL DEPARTAMENTO </t>
  </si>
  <si>
    <t>Establecer relaciones con entidades u organizaciones para la formulación de propuestas que propendan por el desarrollo de iniciativas productivas o de servicios con enfoque ambiental o sostenible.</t>
  </si>
  <si>
    <t xml:space="preserve"> Actas de reuniones, convenios y  acuerdos logrados con entidades o particulares para la implementación de proyectos que promuevan la creación o desarrollo de negocios verdes.</t>
  </si>
  <si>
    <t xml:space="preserve">Formulación de metodología para revisión y verificación  de proyectos que  consolidan la creación de emprendiemiento y/ó el fortalecimiento de negocios verdes. </t>
  </si>
  <si>
    <t>Proyectos formulados y revisados para incentivar la economía verde en el departamento.</t>
  </si>
  <si>
    <t>Implementación de estgrategias que  promuevan el desarrollo de negocios verdes en el departamento.</t>
  </si>
  <si>
    <t xml:space="preserve">Ejecución o adjudicación de proyectos que promuevan la economía verde en el departamento. </t>
  </si>
  <si>
    <t xml:space="preserve">SERVICIO DE DIVULGACION DE LA INCORPORACION DE CONSIDERACIONES AMBIENTALES EN LA PLANIFICACION SECTORIAL </t>
  </si>
  <si>
    <t xml:space="preserve">Generar espacios de articulación con entidades y empresas del sector turístico para la creación de ejes ambientales sobre los cuales desarrollar iniciativas eco turísticas, de turismo de naturaleza o turismo de experiencia. </t>
  </si>
  <si>
    <t>Actas de reuniones, convenios, acuerdos, logrados con entidades o actores del sector turístico del departamento en función de la creación de un eje ambiental en el sector.</t>
  </si>
  <si>
    <t>Formular o gestionar la creación de proyectos eco turístico, de turismo de naturaleza o turismo de experiencia, para ser implementado en el departamento.</t>
  </si>
  <si>
    <t>Proyectos formulados y revisados que insten por la creación y desarrollo de un eje ambiental para el desarrollo de tursimo sostenible, turismo de naturaleza y similares.</t>
  </si>
  <si>
    <t xml:space="preserve">Ejecución o adjudicación de proyectos que incentiven el ecoturismo, turismo de naturaleza o turismo de experiencia. </t>
  </si>
  <si>
    <t xml:space="preserve">Proyectos ejecutados o en ejecución que promuevan la creación de un eje ambiental para el desarrollo de turismo de naturaleza y similares. </t>
  </si>
  <si>
    <t>SERVICIO DE SEGUIMIENTO Y EVALUACION DE LOS PROGRAMAS DE RECOLECCION DE RESIDUOS POSCONSUMO</t>
  </si>
  <si>
    <t>Formulacion de estrategia para análisis y evaluación de la información recopilada de los diferentes municipios del departamento, cualificando según criterios normativos los impactos generados por la disposición final de los mismos registrados en el PGIRS</t>
  </si>
  <si>
    <t xml:space="preserve">Documento técnico  descriptivo de la ruta de analisis de información con criterios normativos para evaluación de impactos generados por el  manejo de residuos solidos y otros en el departamento. </t>
  </si>
  <si>
    <t>Recopilación de indicadores de operación que permitan apoyar las actividades de disminución y mitigación de impactos generados por los residuos sólidos y demás en el departamento.</t>
  </si>
  <si>
    <t>Marco metodologico para la buena practica de informacion en el departamento.</t>
  </si>
  <si>
    <t xml:space="preserve">        Estrategia para el fortalecimiento y desarrollo de acciones del sector relacionado con el servicio de aseo para la gestión integral de residuos sólidos a través de apoyo técnico  con alcance regional.</t>
  </si>
  <si>
    <t>Documento técnico  con la estrategia diseñada.</t>
  </si>
  <si>
    <t>Estrategia de fortalecimiento de las capacidades en comunidades asentadas en territorio para el manejo de residuos sólidos y demás, según la clasificación en la fuente mediante  normatividad vigente.</t>
  </si>
  <si>
    <t xml:space="preserve">Documento técnico con estategia diseñada sobre la gestgión de residuos solidos con comunidades . </t>
  </si>
  <si>
    <t>SERVICIO DE VIGILANCIA DE LA CALIDAD DEL AIRE</t>
  </si>
  <si>
    <t xml:space="preserve">Establecer relaciones con entidades públicas y privadas que propendan por la consolidación de un sistema de información permanente del estado de las condiciones atmosféricas en Cúcuta y su área metropolitana, capaz de monitorear y trasmitir información de manera constante. </t>
  </si>
  <si>
    <t>Actas de reuniones, convenios y  acuerdos, entre diferentes entidades que posibiliten la creación del sistema descrito.</t>
  </si>
  <si>
    <t xml:space="preserve">Relacionar y analizar la data de las condiciones atmosfericas como linea base para el diseño del modelo tecnologico de la app para informar las condiciones del aire en el área metropolitana de Cúcuta. </t>
  </si>
  <si>
    <t xml:space="preserve">Documento tecnico de la data correlacionada de las condiciones atmosfericas suministrada por los diferentes actores. </t>
  </si>
  <si>
    <t>Diseño de la APP de información de condiciones del aire en el área metropolitana de Cúcuta.</t>
  </si>
  <si>
    <t>APP diseñada e implementada de las condiciones del aire</t>
  </si>
  <si>
    <t xml:space="preserve">DOCUMENTOS NORMATIVOS PARA EL FORTALECIMIENTO DEL DESEMPEÑO AMBIENTAL DE LOS SECTORES PRODUCTIVOS </t>
  </si>
  <si>
    <t xml:space="preserve">Establecer contenidos y orientaciones en cuanto a la norma ISO 14001 y similares para la creación de un programa de capacitaciones que  propendan a la incorporación de estas normas en sectores productivos del departamento. </t>
  </si>
  <si>
    <t>Documento técnico con  contenido del programa de capacitaciones en sistemas gestión ISO 140001 para sectores productivos del departamento</t>
  </si>
  <si>
    <t>Establecer una relación de los diferentes sectores productivos  del departamento con capacidad de implementar el sistema de gestión ambiental según la norma 1400.</t>
  </si>
  <si>
    <t>Relación de los sectores productivos identificados en el departamento en condiciones de ser capacitados en sistema de gestión  ISO 14001</t>
  </si>
  <si>
    <t>Desarrollar un programa de capacitaciones  a organizaciones o entidades del sector productivo del departamento en SGA basado en la norma ISO 14001</t>
  </si>
  <si>
    <t xml:space="preserve">Actas y evidencias de las capacitaciones, así como una relación de sectores y entidades capacitadas </t>
  </si>
  <si>
    <t xml:space="preserve">SERVICIOS DE ASISTENCIA TECNICA PARA LA INCORPORACION DE VARIABLES AMBIENTALES EN LA PLANIFICACION SECTORIAL </t>
  </si>
  <si>
    <t>Realizar un diagnóstico, que permita establecer los hogares de este tipo que operan actualmente en el departamento y las condiciones en que se encuentran los mismos</t>
  </si>
  <si>
    <t>Creación del censo de hogares protectores dentro del departamento.</t>
  </si>
  <si>
    <t>Establecer a partir del diagnóstico realizado, una proyección de zonas que puedan ser  beneficiarias de programas similares para la protección de animales en condición de abandono.</t>
  </si>
  <si>
    <t xml:space="preserve">Identificación y delimitación de áreas factibles para implementar programas similares. </t>
  </si>
  <si>
    <t xml:space="preserve">Formulación y revisión de proyecto para la creación de hogares para la protección de animales en condición de abandono. </t>
  </si>
  <si>
    <t xml:space="preserve">Proyecto creado y en proceso de licitación. </t>
  </si>
  <si>
    <t xml:space="preserve">SERVICIO DE ARTICULACION PARA LA GESTION DEL CAMBIO CLIMATICO DE LA TOMA DE DECISIONES SECTORIALES Y TERRITORIALES </t>
  </si>
  <si>
    <t xml:space="preserve">DESARROLLO DE ACCIONES PARA LA MITIGACION AL CAMBIO CLIMATICO EN EL DEPARTAMENTO DE NORTE DE SANTANDER </t>
  </si>
  <si>
    <t xml:space="preserve">Diseño de programa para incentivar el uso e implementación de sistemas de energías renovables en el departamento. </t>
  </si>
  <si>
    <t xml:space="preserve">Programa diseñado, en el que se establezca las condiciones, características y requisitos para acceder incentivos por parte del sector productivo que generen mayor interés en el uso de las energías renovables.  </t>
  </si>
  <si>
    <t xml:space="preserve">Identificar y focalizar las zonas o áreas sobre las cuales se proyectara la aplicación de este programa. </t>
  </si>
  <si>
    <t xml:space="preserve">Relación de zonas, y caracterización de las mismas para determinar la implementación de este programa. </t>
  </si>
  <si>
    <t>Articular con entidades locales, nacionales e internacionales que tengan como objeto la creación de condiciones favorables para la implementación de sistemas de suministros de energía renovables, a través de incentivos u otras figuras.</t>
  </si>
  <si>
    <t xml:space="preserve">Actas de reuniones, acuerdos y convenios logrados para la implementación de sistemas de energía renovable. </t>
  </si>
  <si>
    <t>DOCUMENTOS DE LINEAMIENTOS TECNICOS PARA LA GESTION DEL CAMBIO CLIMATICO Y UN DESARROLLO BAJO EN CARBONO Y RESILIENTE AL CLIMA</t>
  </si>
  <si>
    <t>Identificacion y selección de perfiles contemplados en el PLAN DEPARTAMENTAL DE EXTENSIÓN AGROPECUARIA -PDEA, para la conservación y sostenibilidad de los recuros naturales.</t>
  </si>
  <si>
    <t xml:space="preserve">Documento que relacione la selección de los perfiles identificados en el PDEA </t>
  </si>
  <si>
    <t xml:space="preserve">Articular con entes competentes para identificar los proyectos relacionados a la extensión agropecuaria en el deparamento, con el proposito de fortalecer las actividades que se desarrollan sobre el suelo del departamento. </t>
  </si>
  <si>
    <t>Actas de reuniones, acuerdos y convenios logrados para el fortalecimiento y conservacion de suelo en el departamento</t>
  </si>
  <si>
    <t xml:space="preserve">Estrategia de construccion de  condiciones y necesidades mínimas que permitan dar inicio a la implementación del programa diseñado. </t>
  </si>
  <si>
    <t>Documento tecnico de criterios para la implementación de poryectos con BPA del PDEA.</t>
  </si>
  <si>
    <t>SERVICIO DE APOYO TECNICO PARA LA IMPLEMENTACION DE ACCIONES DE MITIGACION Y ADAPTACION AL CAMBIO CLIMATICO</t>
  </si>
  <si>
    <t xml:space="preserve">Diagnóstico de consumo o demanda de energía eléctrica en las instalaciones de la gobernación, en su edificio central. </t>
  </si>
  <si>
    <t xml:space="preserve">Diagnóstico de consumo o demanda de electricidad de las instalaciones de la gobernación en su edificio central. </t>
  </si>
  <si>
    <t xml:space="preserve">Socialización con dependencias y encargados del manejo del suministro eléctrico de las instalaciones de la gobernación en su edificio central </t>
  </si>
  <si>
    <t xml:space="preserve">Actas de reuniones con dependencias y actores relacionados. </t>
  </si>
  <si>
    <t xml:space="preserve">Diseño de un sistema de suministro aislado de energía eléctrica renovable con capacidad de cubrir la demanda de las instalaciones, así como una propuesta de distribución espacial según las características de la edificación. </t>
  </si>
  <si>
    <t xml:space="preserve">Diseño de sistema fotovoltaico para la gobernación. </t>
  </si>
  <si>
    <t>Unidad fotovoltaica de reconversión energética implementado en una dependencia de la gobernación</t>
  </si>
  <si>
    <t>Unidad foltovoltaica instalada y en funcionamiento</t>
  </si>
  <si>
    <t>DOCUMENTOS DE PLANEACION PARA LA GESTION DEL CAMBIO CLIMATICO Y UN DESARROLLO BAJO EN CARBONO Y RESILENCIA AL CLIMA</t>
  </si>
  <si>
    <t>Establecer según las características del departamento un programa representativo y de impacto en disminución de GEI:</t>
  </si>
  <si>
    <t xml:space="preserve">Establecer las características, objeto y viabilidad del programa. </t>
  </si>
  <si>
    <t>Estructuración del Proyecto respectivo para la implementación del programa de modernización ecológica.</t>
  </si>
  <si>
    <t xml:space="preserve">Proyecto formulado y revisado según las necesidades del programa a implementar </t>
  </si>
  <si>
    <t xml:space="preserve">Implementación de programa  diseñado para la modernización ecológica mediante el uso de energía renovable. </t>
  </si>
  <si>
    <t xml:space="preserve">Evidencias de implementación de programa para la modernización ecológica. </t>
  </si>
  <si>
    <t>SERVICIO DE INFORMACION PARA EL SEGUIMIENTO A LOS COMPROMISOS EN CAMBIO CLIMATICO DE COLOMBIA</t>
  </si>
  <si>
    <t>Generar espacios de discusión y articulación con entidades locales y regionales para la implementación de proyectos encaminados a la adaptación del cambio climático para el departamento.</t>
  </si>
  <si>
    <t>Actas de reuniones con entidades públicas y privadas y actores relacionados.</t>
  </si>
  <si>
    <t>Formular proyectos de carácter departamentales con impactos significativos sobre las causas del cambio climático o la adaptación para contrarrestar el mismo</t>
  </si>
  <si>
    <t xml:space="preserve"> Relación de proyectos formulados de carácter departamental.</t>
  </si>
  <si>
    <t>Implementar proyectos de carácter departamental con impactos significativos sobre las causas del cambio climático o la adaptación para contrarrestar el mismo.</t>
  </si>
  <si>
    <t xml:space="preserve">Proyectos ejecutados o en ejecución para la adaptación al cambio climático. </t>
  </si>
  <si>
    <t>SERVICIOS DE APOYO FINANCIERO PARA LA CALIDAD EN EDUCACION AMBIENTAL EN LA EDUCACION SUPERIOR</t>
  </si>
  <si>
    <t>FORTALECIMIENTO DEL PROGRAMA MAS OPORTUNIDADES PARA LA CULTURA AMBIENTAL EN EL DEPARTAMENTO NORTE DE SANTANDER</t>
  </si>
  <si>
    <t>Establecer mecanismos de articulación y gestión permanente con centros de educación superior para la generación de investigaciones en materia ambiental así como de su difusión en medios acreditados para publicaciones científicas.</t>
  </si>
  <si>
    <t xml:space="preserve">Canal de comunicación y relacionamiento interinstitucional con Instituciones de educación superior </t>
  </si>
  <si>
    <t xml:space="preserve">Generar a partir de incentivos y relacionamiento permanente un flujo continuo de productos intelectuales enfocados en el área ambiental desde los centros de educación superior. </t>
  </si>
  <si>
    <t xml:space="preserve">Relación de grupos y semilleros de investigación, en Instituciones de educación superior con líneas de investigación afines al ambiente, en contacto con la secretaria de ambiente, recursos naturales y sostenibilidad </t>
  </si>
  <si>
    <t xml:space="preserve">Establecer canales de difusión y publicación de investigaciones científicas especialmente para estudios e investigaciones relacionadas al medio ambiente. </t>
  </si>
  <si>
    <t xml:space="preserve">Convenios interinstitucionales para la difusión y publicación de las investigaciones desarrolladas en los Instituciones  de educación superior. </t>
  </si>
  <si>
    <t xml:space="preserve">SERVICIO DE EDUCACION INFORMAL AMBIENTAL </t>
  </si>
  <si>
    <t>Diseñar un programa de formación para los diferentes subregiones del departamento en cuanto a la gestion integral de los recursos hídricos y cambio climático.</t>
  </si>
  <si>
    <t>Programa  de capacitación diseñado</t>
  </si>
  <si>
    <t>Articulación y reuniones con municipios para abordar temas de gestión del recurso hídrico</t>
  </si>
  <si>
    <t>Actas y acuerdos con las entidades terrtiroriales y comunidades de los municipios</t>
  </si>
  <si>
    <t>Actividades de formación en gestión del recurso hídrico y cambio climático.</t>
  </si>
  <si>
    <t>Capacitaciones y talleres.</t>
  </si>
  <si>
    <t xml:space="preserve">SERVICIO DE ASISTENCIA TECNICA PARA LA IMPLEMENTACION DE ESTRATEGIAS EDUCATIVO AMBIENTALES Y DE PARTICIPACION </t>
  </si>
  <si>
    <t>Generar conjuntamente con Secretaria de Educación departamental las condiciones  necesarias para implementar un programa de educación orientado a la protección de flora y fauna silvestre en el departamento.</t>
  </si>
  <si>
    <t>Actas de reunión para la articulación que permita el diseño del programa .</t>
  </si>
  <si>
    <t>Crear espacios de articulación con instituciones educativas del departamento para la implementación de un programa de educación ambiental orientado a la protección de flora y fauna silvestre.</t>
  </si>
  <si>
    <t xml:space="preserve">Actas de reunión de articulación para la implementación del programa </t>
  </si>
  <si>
    <t>Iniciar a ejecutar actividades programadas en estas instituciones.</t>
  </si>
  <si>
    <t>Reaización de  talleres y/o capacitaciones</t>
  </si>
  <si>
    <t xml:space="preserve">DOCUMENTOS DE LINEAMIENTOS TECNICOS PARA EL DESARROLLO DE LA POLITICA AMBIENTAL </t>
  </si>
  <si>
    <t>Generar conjuntamente con Secretaria de Educación departamental las condiciones  necesarias para implementar un programa de educación dirigido a docentes, orientado a gestión del recurso hídrico en el departamento.</t>
  </si>
  <si>
    <t xml:space="preserve">Actas de espacios de articulación para diseño del programa </t>
  </si>
  <si>
    <t>Crear espacios de articulación con instituciones educativas del departamento para la implementación de un programa de educación dirigido a docentes, orientado a gestión del recurso hídrico en el departamento.</t>
  </si>
  <si>
    <t xml:space="preserve">Actas de espacios de articulación para la implementación del programa </t>
  </si>
  <si>
    <t>Iniciar actividades de capacitación programadas con docentes  en el área ambiental.</t>
  </si>
  <si>
    <t xml:space="preserve">SERVICIO DE DIVULGACION PARA LA INFORMACION DE LA POLITICA NACIONAL DE EDUCACION AMBIENTAL Y PARTICIPACION </t>
  </si>
  <si>
    <t xml:space="preserve">Diseñar la propedéutica y contenido del programa de capacitaciones para los diferentes municipios del departamento para el manejo de residuos sólidos. </t>
  </si>
  <si>
    <t xml:space="preserve">Propedéutica y contenido programatico del programa de capacitaciones para el manejo de residuos sólidos. </t>
  </si>
  <si>
    <t>Articulación con el ente territorial  y actores relacionados con el manejo de los residuos sólidos en los municipios seleccionados para dar inicio al programa de capacitación</t>
  </si>
  <si>
    <t xml:space="preserve">Actas, acuerdos y convenios logrados con los entes y actores interesados en la implementación de este programa de capacitación </t>
  </si>
  <si>
    <t>Capacitación a integrantes de estos grupos focalizados.</t>
  </si>
  <si>
    <t>Evidencias de talleres y secciones de capacitaciones desarrolladas en los municipios seleccionados para dar inicio al programa.</t>
  </si>
  <si>
    <t>Gestironar ante la Secretaria General la creacion de la Secretaria para la Gestion del Riegso de Desastres en el Departamento con las con las subsecretarias de Conocimiento del Riesgo, Reducción del Riesgo y Manejo de desastres</t>
  </si>
  <si>
    <t>Documento de sustento tecnico y/o juridico que motive la crecaion de la Secretaria</t>
  </si>
  <si>
    <t>Apoyar las gestiones que desde la Secretaria General se adelantes ante la Honorable Asamblea para la creacion de la Secretaria para la Gestion del Riegso de Desastres en el Departamento con las con las subsecretarias de Conocimiento del Riesgo, Reducción del Riesgo y Manejo de desastres</t>
  </si>
  <si>
    <t>Creacion de la a Secretaria General se adelantes ante la Honorable Asamblea para la creacion de la Secretaria para la Gestion del Riegso de Desastres en el Departamento con las con las subsecretarias de Conocimiento del Riesgo, Reducción del Riesgo y Manejo de desastres</t>
  </si>
  <si>
    <t>Ordenanzar y Decreto para la Creacion de la Secretaria</t>
  </si>
  <si>
    <t>Dotacion con mobiliario de oficina en las instalaciones de la Consejeria departamental para la Gestion del Riesgo.</t>
  </si>
  <si>
    <t>Mobiliario instalado</t>
  </si>
  <si>
    <t>Dotacion con equipos de computacion, oficina y comunicacion en las instalaciones de la Consejeria departamental para la Gestion del Riesgo.</t>
  </si>
  <si>
    <t>Equipos de computacion, comunicación y de oficina.</t>
  </si>
  <si>
    <t>Contartacion de personal</t>
  </si>
  <si>
    <t>Contrato de prestacion de servicios</t>
  </si>
  <si>
    <t>Capacitacion sobre la implementacion de la politica publica de la gestion del riesgo de desastres con integrantes de los Consejos Municipales para la Gestion del riesgo</t>
  </si>
  <si>
    <t>Presentacion o Diapositivas de la capacitacion</t>
  </si>
  <si>
    <t>Dotacion a los Coordinadores Municipales para la Gestion del Riesgo de Desatrses con Chaquetas, gorras y demas vestuario deidentificacion institucionals, asi como de equipos tecnológicos y de comunicación.</t>
  </si>
  <si>
    <t>Chalecos, Gorras y de Vesturaio Institucional, Equipos tecnológicos y de comunicación</t>
  </si>
  <si>
    <t>Encuentro de los Coordinadores Municipales para la Gestion del Riesgo den Departamento</t>
  </si>
  <si>
    <t>Logistica de hospedaje, alimentacion, transporte, materia de apoyo, trabajo y estudio</t>
  </si>
  <si>
    <t>Contratacion de personal</t>
  </si>
  <si>
    <t>Relacion o listado de estudios de riesgo a realizar en el Departamento</t>
  </si>
  <si>
    <t>Elaborar una reacion de necesidades en estudios de riesgo en el Departamento</t>
  </si>
  <si>
    <t>Realizar los estudios de riesgo priorizados</t>
  </si>
  <si>
    <t>Documento del estudios de riesgo realizado</t>
  </si>
  <si>
    <t>Sistematizar el reporte de eventos realizado por parte de los Coordinadores Municipales para la Gestion del Riesgo</t>
  </si>
  <si>
    <t>Base de datos del reporte diario de ventos en el Departamento</t>
  </si>
  <si>
    <t>Realizar los estudios de microzonificacion sismica en los Municpios priorizados</t>
  </si>
  <si>
    <t>Estudios de Microzonificacion Sismica</t>
  </si>
  <si>
    <t>Elaborar el listado de las edificaciones indispensables en el Departamento.</t>
  </si>
  <si>
    <t>listado de las edificaciones indispensables en el Departamento.</t>
  </si>
  <si>
    <t>Investigar sobre cuales edificacions indispensables necesitan estudios estructurales</t>
  </si>
  <si>
    <t>Realizar los estudios estructurales en las edificaciones priorizadas</t>
  </si>
  <si>
    <t>Contrato de Consultoria / estudios estructurales</t>
  </si>
  <si>
    <t>Identificar la tematica que articule la politica publica de la gestion del triegso de desastres y el medio ambiente</t>
  </si>
  <si>
    <t>Tematica de los talleres</t>
  </si>
  <si>
    <t>Realizar los talleres sobre  la politica publica de la gestion del triegso de desastres y el medio ambiente</t>
  </si>
  <si>
    <t>Diapositivas y/o presnetacion para los talleres y material didactico</t>
  </si>
  <si>
    <t>Realizar capacitaciones en la politica publica de la  gestion del riesgo de desastres</t>
  </si>
  <si>
    <t>Diapositivas y/o presnetacion para las capacitaciones</t>
  </si>
  <si>
    <t>Capacitar a funcionarios de la CDGRD y los CMGRD para la elaboracion de inventario en asentamientos en zonas de alto riesgo</t>
  </si>
  <si>
    <t xml:space="preserve">Diapositivas y/o presentaciones de las capacitaciones, material didactico </t>
  </si>
  <si>
    <t>Realizar articuladamente con las Alcaldias de los Municipios priorizados el  inventario en asentamientos en zonas de alto riesgo esus respectivas jurisdicciones</t>
  </si>
  <si>
    <t>Documento del  inventario en asentamientos en zonas de alto riesgo en los municipios priorizados.</t>
  </si>
  <si>
    <t>Visitas tecnicas a zonas en riesgo referenciadas por los CMGRD.</t>
  </si>
  <si>
    <t>Ficha tecnica de la necesidad identificada</t>
  </si>
  <si>
    <t>Mantener en funcionamineto el SAT existente en el Departamento.</t>
  </si>
  <si>
    <t>SAT operativo</t>
  </si>
  <si>
    <t>Identificar y priorizar municipios o areas para la instalacion de nuevas estaciones de SAT.</t>
  </si>
  <si>
    <t>Nuevas estaciones del SAT instaladas</t>
  </si>
  <si>
    <t>Adquirir un sistema de informacion geografico o los derechos para la ultilizacion del mismo para el Departamento.</t>
  </si>
  <si>
    <t>Sistema de informacion geografico en funcionamiento</t>
  </si>
  <si>
    <t>Realizar los talleres de gestion del riesgo escolar con la poblacion priorizada.</t>
  </si>
  <si>
    <t>Diapositivas y/o presentacion de los talleres, material didactico</t>
  </si>
  <si>
    <t>31/06/2022</t>
  </si>
  <si>
    <t>Consultoria para la actualizacion del PDGRD y la EDRE</t>
  </si>
  <si>
    <t>Contrato de Consultoria</t>
  </si>
  <si>
    <t>Documento del PDGRD y la EDRE actualizado</t>
  </si>
  <si>
    <t>Consultoria la la formulacion del Plan Departamental para Incendios Forestales</t>
  </si>
  <si>
    <t>Documento del Plan Departamental para Incendios Forestales formulado</t>
  </si>
  <si>
    <t xml:space="preserve">Contratacion de personal profesional y de apoyo </t>
  </si>
  <si>
    <t>Profesional contratado, Tecnico o Auxiliar de apoyo contratado</t>
  </si>
  <si>
    <t>Contratacion de Obra</t>
  </si>
  <si>
    <t>Contrato de Obra / Obra terminada</t>
  </si>
  <si>
    <t>Desarrollo de taller o capacitacion</t>
  </si>
  <si>
    <t>Contratacion de personal profesional y de apoyo para el desarrollo de visitas tecnicas, asesoria y revison de proyectos</t>
  </si>
  <si>
    <t>Profesionales contratados, Tecnico o Auxiliar de apoyo contratado</t>
  </si>
  <si>
    <t>Contrato de obra de adecuacion</t>
  </si>
  <si>
    <t>Edificio priorizado con la adecuacion realizada</t>
  </si>
  <si>
    <t>Tranferencia de recursos</t>
  </si>
  <si>
    <t>Acto Administrativo de transferencia de recursos</t>
  </si>
  <si>
    <t>contratacion de sumnistro para la dotacion</t>
  </si>
  <si>
    <t>Contrato de suministro/ elementos y herramientas</t>
  </si>
  <si>
    <t>Realizar los talleres sobre preparación para la emergencia y creación de comités comunitarios de respuesta</t>
  </si>
  <si>
    <t>Desarrollo del simulacro</t>
  </si>
  <si>
    <t>Fichas de registro del simulacro / logistica</t>
  </si>
  <si>
    <t>Arrendamiento de areas estrategicas para las comunicación y sus antenas</t>
  </si>
  <si>
    <t>Contrato de arrendamiento</t>
  </si>
  <si>
    <t>Suministro de equipos para las comunicaciones</t>
  </si>
  <si>
    <t>Equipos para las comunicaciones</t>
  </si>
  <si>
    <t>Contrato de personal de apoyo en la logistica del CLH</t>
  </si>
  <si>
    <t>Siministro de AHE alimentos y no alimentos - Materiales para rehabilitacion de vviendas</t>
  </si>
  <si>
    <t>Contrato de suministro - kits de AHE y Materiales para rehabilitacion de viviendas</t>
  </si>
  <si>
    <t>Contratacion de persona porfesional y tecnico y la prestacion de servicio de transporte</t>
  </si>
  <si>
    <t>Contratacion de las obras de rehabilitacion y/o reconstruccion</t>
  </si>
  <si>
    <t>Tranferencia de recursos a entes territoriales</t>
  </si>
  <si>
    <t>Contratacion de personal y transporte</t>
  </si>
  <si>
    <t>Apoyo en la evaluacion de daños y analisis de necesidades y la gestion del RUD</t>
  </si>
  <si>
    <t>EDAN y RUD diligenciado</t>
  </si>
  <si>
    <t>Suminitro de AHE alimentos y no alimentos y materiales para rehabilitar vivienda</t>
  </si>
  <si>
    <t>kits de AHE alimentos y no alimentos y materiales para rehabilitar vivienda</t>
  </si>
  <si>
    <t>Entrega de AHE alimentos y no alimentos y materiales para rehabilitar vivienda a la poblacion danmificada</t>
  </si>
  <si>
    <t>Formato de entrega de ayudas</t>
  </si>
  <si>
    <t>Operativizacion del banco de maquinaria amarilla</t>
  </si>
  <si>
    <t>Contrato de Obra / maquinaria amarilla en funcionamiento</t>
  </si>
  <si>
    <t xml:space="preserve">4001
</t>
  </si>
  <si>
    <t xml:space="preserve">Acceso a soluciones de vivienda (4001)
</t>
  </si>
  <si>
    <t>Servicio de asistencia técnica en proyectos de Vivienda (4001002)</t>
  </si>
  <si>
    <t>Apoyo para el fortalecimiento institucional tecnico y logistico de actividades programas y/o proyectos que fortalezcan atiendan y satisfagan a la poblacion vulnerables y que logren un habitat digno en el Departamento Norte de Santander</t>
  </si>
  <si>
    <t>Gestionar la construcion de vivienda rural y urbana.</t>
  </si>
  <si>
    <t>Convenios de proyectos de Vivienda nueva</t>
  </si>
  <si>
    <t>Atender las solicitudes de los municipos de las madres cabeza de familia, tercerda edad, Pobreza extrema y Beneficiarios de subsidios.</t>
  </si>
  <si>
    <t>Socializacion de los Programas Nacionales o con Entidades Territoriales.</t>
  </si>
  <si>
    <t>Asistencia Tecnica a los Municipios para Gestionar e implementar de estrategias en busquedad de Recursos para programas de vivienda que contribuyan a disminuir el deficit de vivienda, Con entidades territoriales, nacionales, Cooperacion Internacion y Otros.</t>
  </si>
  <si>
    <t>Informacion de los municipios atentidos</t>
  </si>
  <si>
    <t>Realizar acompañamiento tecnico en la elaboracion de Estudios y diseños para el Proceso de Construccion de viviendas nuevas.</t>
  </si>
  <si>
    <t>Seguimiento a las actividades de acompañamiento.</t>
  </si>
  <si>
    <t>Recepcionar, seleccionar y revisar proyectos de solicitud de Obras de Urbanismo.</t>
  </si>
  <si>
    <t>Socializar los pro cesos que se deben tener presente  para solicitud de Obras de Urbanismo.</t>
  </si>
  <si>
    <t xml:space="preserve">Gestionar recursos con Entidades Territoriales y Nacionales, Cooperacion Internacion y Otros. atraves de la cofinanciacion </t>
  </si>
  <si>
    <t>Convenios, Acuerdos, entre otros</t>
  </si>
  <si>
    <t>Gestionar Obras de Urbanismo o para proyectos de vivienda.</t>
  </si>
  <si>
    <t xml:space="preserve">Gestionar Obra de Urbanismo </t>
  </si>
  <si>
    <t>Asistencia tecnica a los Municipios para Focalizar y identificar lotes con el fin de comprar o legalizar predios de prodiedad del departamento para la contruccion de vivienda.</t>
  </si>
  <si>
    <t>Gestionar la legalizacion o compra de predios para la contruccion de proyectos de vivienda.</t>
  </si>
  <si>
    <t>Gestionar Recurso para la adquisicion de lotes.</t>
  </si>
  <si>
    <t>Atender y Asesorar al municipio para la elaboracion o actulaizacion del POT</t>
  </si>
  <si>
    <t>Municipios con Implementacion y actualizacion de Plan Ordenamiento territorial</t>
  </si>
  <si>
    <t>Articular esfuerzos con los Municipios</t>
  </si>
  <si>
    <t>Asistencia Tecnica a los Municipios y gestion de recursos para Mejoramientos de Vivienda</t>
  </si>
  <si>
    <t>Mejoramientos de vivienda</t>
  </si>
  <si>
    <t>Covenios de proyectos de Mejoramientos</t>
  </si>
  <si>
    <t>Gestionar y articular esfuerzos en busquedad de Recursos y presentar proyectos.</t>
  </si>
  <si>
    <t>Convenios Recursos- proyecto</t>
  </si>
  <si>
    <t>Identificar los Muicipios con la necesidad de Implementar proyectos</t>
  </si>
  <si>
    <t>Municipios que requieran implementar Proyectos</t>
  </si>
  <si>
    <t>Realizar y/o presentar proyectos de Construccion de Unidades Sanitarias</t>
  </si>
  <si>
    <t>Unidades Sanitarias como Mejoramiento de Viivienda.</t>
  </si>
  <si>
    <t>Asistencia Tecnica a los Municipios y gestion de recursos.</t>
  </si>
  <si>
    <t>Acceso a soluciones de vivienda (4001)</t>
  </si>
  <si>
    <t>Realizar y/o presentar proyectos de Construccion de Cocinas/estufas ecologicas</t>
  </si>
  <si>
    <t>Cocinas/estufas ecologicas como Mejoramiento de Viivienda.</t>
  </si>
  <si>
    <t>Realizar acompañamiento con la Consejeria de Gestion del riesgo, en zonas de alto riesgo en donde la comunidad presenten necesidades con sus viviendades por desastre naturales o deterioro.</t>
  </si>
  <si>
    <t>Informacion de municipios y beneficiarios de materiales para mejoramientos de vivienda en casos especiales de desastres naturales o deterioro.</t>
  </si>
  <si>
    <t>Asistencia Tecnica a los Municipios para identificar lotes de propiedad de entidades publicas.</t>
  </si>
  <si>
    <t>15 Municipios asesorados por un profesional.</t>
  </si>
  <si>
    <t>Verificar la funcionalidad de los lotes de propiedad de entidades publicas, con el objeto de que sean aptos para proyectos de vivienda.</t>
  </si>
  <si>
    <t>Seguimiento a las actividades de verificacion de lotes propiedad de las entidades publicas.</t>
  </si>
  <si>
    <t>Busqueda de posible inventarios de lotes del departamento actulizar.</t>
  </si>
  <si>
    <t>Inventario de lotes reales del departamentoi</t>
  </si>
  <si>
    <t>Verificacion de lote apto para la construccion de un proyecto de vivienda nueva.</t>
  </si>
  <si>
    <t>1 Lote en proceso de verificacion que sea viabilizado por un profesional que de el concepto de obra que es acto para la construcion de vivienda nueva.</t>
  </si>
  <si>
    <t xml:space="preserve">Socializar con todos los Municipios los requisitos para exencion del impuesto de registro conforme a la ordenanza 010 de 21 de septiembre de 2018 dentro del el proceso de Titulacion. </t>
  </si>
  <si>
    <t>Seguimiento a socializacion del proceso a las diferentes alcaldias</t>
  </si>
  <si>
    <t>Atender las solicitudes de Exoneracion de Estampillas de Impuestos de registro de Predios</t>
  </si>
  <si>
    <t>Tramite solicitudes de Exoneracion de Estampillas de Impuestos para el proceso de Titulacion de predios.</t>
  </si>
  <si>
    <t xml:space="preserve">Asesorar y realizar los tramites solicitados para la exoneracion de la estampilla impuesto de registro predios para la Titulacion de predios. </t>
  </si>
  <si>
    <t>Tramitar con la Secretaria de Hacienda todas las solicitudes de Exoneracion exoneracion de la estampilla impuesto de registro predios para la Titulacion de predios</t>
  </si>
  <si>
    <t xml:space="preserve">5,1,1  Plan vial departamenyal con mas oportunidades </t>
  </si>
  <si>
    <t>LEVANTAMIENTO DE LA INFORMACION EN CAMPO. La toma de información de campo se deberá realizar con un GPS para georreferenciar el eje de la vía y de los elementos y estructuras más significativas, una cinta métrica (decámetro) y un vehículo.</t>
  </si>
  <si>
    <t>Inventario del total de las vias de cada Municipio</t>
  </si>
  <si>
    <t>2022-06-2022</t>
  </si>
  <si>
    <t>Realizar visitas de inspeccion tecnica para determinar las necesidades y proceder a formalizar los procesos contractuales de acuerdo a la incorporacion de recursos.</t>
  </si>
  <si>
    <t>Apoyo por parte del Ministerio para el proceso de actualizacion del plan vial deparamental.</t>
  </si>
  <si>
    <t>Continuar con la consolidacion  de la caracterizacion vial de los cooredores incluidos dentro de los proyectos ejecutados.</t>
  </si>
  <si>
    <t>Caracterizacion de Km de vias intervenidas</t>
  </si>
  <si>
    <t>Diagnóstico de la infraestructura vial actual, mostrando el estado de las vías y los proyectos que se encuentran en desarrollo en este momento y los proyectos futuros que se tienen en estudio.</t>
  </si>
  <si>
    <t>Estudios y diseño para estabilizar puntos criticos corredor Toledo Chinacota (5).</t>
  </si>
  <si>
    <t xml:space="preserve">Contratacion del personal idoneo para realizar el proceso precontractual y contractual </t>
  </si>
  <si>
    <t xml:space="preserve">Mejoramiento y mantenimiento de vias </t>
  </si>
  <si>
    <t>Contratación de proyectos referentes de obra</t>
  </si>
  <si>
    <t>Contratación de proyectos referentes de interventoria</t>
  </si>
  <si>
    <t>Identificacion de 300 Km de vias con necesidad de mantenimiento preventivo.</t>
  </si>
  <si>
    <t>Contratación de personal  técnico para realizar la estructuracion de proyectos referidos a mantenimientos preventivos</t>
  </si>
  <si>
    <t>Contratacion de 14 profesionales durante 6 meses.</t>
  </si>
  <si>
    <t>Mantenimiento  preventiivo de 300 Km de vias</t>
  </si>
  <si>
    <t>Contratacion de la interventoria</t>
  </si>
  <si>
    <t>Recibido y/o aprobacion del mantenimiento preventivo de 200 Km de vias</t>
  </si>
  <si>
    <t xml:space="preserve">Identificacion de 100 Kms de vias de tercer orden que requieran mantenimiento y/o mejoramiento </t>
  </si>
  <si>
    <t>Contratación de personal  técnico para realizar el estudio</t>
  </si>
  <si>
    <t xml:space="preserve">Apoyo de  profesionales </t>
  </si>
  <si>
    <t>mejoramiento y mantenimiento de 100 Km de vias de tercer orden</t>
  </si>
  <si>
    <t>Recibido y/o aprobacion del mejoramiento y mantenimiento de 100 Km de vias de tercer orden</t>
  </si>
  <si>
    <t xml:space="preserve">Construccion de los accesos del puente Benito Hernandez </t>
  </si>
  <si>
    <t>Contratacion de la obra</t>
  </si>
  <si>
    <t>Acompañamiento en la terminacion del puente en el camino ancestral de la comunidad U'wa</t>
  </si>
  <si>
    <t>Identificar la necesidad del mejoramiento y/o mantenimiento de los caminos ancestrales de las comunidades indigenas</t>
  </si>
  <si>
    <t>mejoramiento y/o mantenimiento de un  camino ancestral de las comunidades indigenas</t>
  </si>
  <si>
    <t>Recibido y/o aprobacion mejoramiento y/o mantenimiento de un  camino ancestral de las comunidades indigenas</t>
  </si>
  <si>
    <t>necesidad de realizar 1 estudio y diseño para el mejormiento de  vias urbanas</t>
  </si>
  <si>
    <t>Contratación de equipo técnico  para realizar el estudio</t>
  </si>
  <si>
    <t>Conratación de la consultoria</t>
  </si>
  <si>
    <t>documentos de  1 estudio  y diseño de  mejoramiento de vias urbanas</t>
  </si>
  <si>
    <t>Aprobación de 1 estudio  y diseño de  mejoramiento de  vias urbanas</t>
  </si>
  <si>
    <t xml:space="preserve">Identificacion de 300 mts de vias urbanas  pavimentadas </t>
  </si>
  <si>
    <t xml:space="preserve">pavimentacion de 300 mts de vias urbanas </t>
  </si>
  <si>
    <t>contratacion de la interventoria</t>
  </si>
  <si>
    <t>Recibido y/o aprobacion de pavimentacion de 300 mts de vias urbanas</t>
  </si>
  <si>
    <t>Contratación de equipo técnico para realizar supervision</t>
  </si>
  <si>
    <t>Acompañamiento al invias territorial en el proyecto de mantenimiento integral en las vias Cucuta-San Antonio, Cucuta - Patios y anillos oriental y occidental.</t>
  </si>
  <si>
    <t>Se realizara el acompañamiento en el desarrollo de la construcción del puente Mariano Ospina Pérez.</t>
  </si>
  <si>
    <t>Gestión para la construcción de circuitos peatonales, ciclorutas, malecones en las red vial del Área metropolitana de Cúcuta</t>
  </si>
  <si>
    <t>Gestión para la construcción y/o adecuación de terminales de transporte aéreo y/o terrestre</t>
  </si>
  <si>
    <t>ALEX ALFREDO CORREDOR JURADO</t>
  </si>
  <si>
    <t>Infraestructura y servicios de logística de transporte</t>
  </si>
  <si>
    <t>Servicios de información actualizados</t>
  </si>
  <si>
    <t>Apoyo para el mejoramiento de la gestión pública en  la secretaria de transito departamental norte de Santander.</t>
  </si>
  <si>
    <t>2021004540043.</t>
  </si>
  <si>
    <t>Contratación de personal profesional y de apoyo a la gestion para el acompanamiento de las actividades</t>
  </si>
  <si>
    <t>servcios y procesos  de Calidad ajustado a las exigencias del MIGP</t>
  </si>
  <si>
    <t>las cifras corresponde al 35 % del valor de  los contractos del personal  asignado a  esta meta entre otras.</t>
  </si>
  <si>
    <t>Contratacion de  personal como auxiliar administrativo y de apoyo a la gestion para el acompanamiento de las actividades</t>
  </si>
  <si>
    <t>Contratacion de  personal tecnico y de apoyo a la gestion para el acompanamiento de las actividades</t>
  </si>
  <si>
    <t>Seguridad de Transporte</t>
  </si>
  <si>
    <t>Servicio de apoyo tecnológico para la seguridad ciudadana en las vías</t>
  </si>
  <si>
    <t xml:space="preserve">Opcion en Plataforma web </t>
  </si>
  <si>
    <t>documento</t>
  </si>
  <si>
    <t>Seguridad de transporte</t>
  </si>
  <si>
    <t>Servicio de sensibilización a los actores viales</t>
  </si>
  <si>
    <t>Apoyo para la implementación del plan departamental de seguridad vial.</t>
  </si>
  <si>
    <t>2020004540022.</t>
  </si>
  <si>
    <t>Intervenciones en seguridad vial</t>
  </si>
  <si>
    <t>Contratacion de  personal como Auxiliar operativo en seguridad vial para apoyar las actividades, campañas y operativos que programe y lidere el coordinador de educación, prevención y seguridad vial en las instituciones educativas otras entidades y comunidad en general en los municipios del departamento Norte de Santander y en las vías secundarias del departamento con el propósito de crear una cultura ciudadana de conocimiento cumplimiento y respeto a las normas de tránsito para el cumplimiento de los fines institucionales</t>
  </si>
  <si>
    <t>Documentos de lineamientos técnicos o informes</t>
  </si>
  <si>
    <t>indeterminado</t>
  </si>
  <si>
    <t>Acceso de la prestacion a los servicios de agua potable y saneamiento basico</t>
  </si>
  <si>
    <t>Acueductos construidos</t>
  </si>
  <si>
    <t>Acueducto Metropolitano Francisco de Paubla Santander</t>
  </si>
  <si>
    <t>Excavaciones, instalación de tubería, construcción de estructuras</t>
  </si>
  <si>
    <t>Actas</t>
  </si>
  <si>
    <t>cuartos de bombas. Instalacion de equipos y puesta en marcha</t>
  </si>
  <si>
    <t>Construccion de  la Obra</t>
  </si>
  <si>
    <t xml:space="preserve">planta de tratamiento de agua y puesta en marcha. </t>
  </si>
  <si>
    <t>Construccion de la Obra</t>
  </si>
  <si>
    <t>Concertación Esquema de Operación, municipios Cúcuta, Villa del Rosario y Los Patios</t>
  </si>
  <si>
    <t>Actas de concertacion</t>
  </si>
  <si>
    <t>Concertación Esquema de Operación</t>
  </si>
  <si>
    <t>Estudios y diseños Municipio de la Playa.       Estudios y diseños de colector final de alcantarillado de Sardinata,  actualizacion de diseños fase II de  La Esperanza  y El Zulia, estudios del municipio la Donjuana (bochalema).</t>
  </si>
  <si>
    <t>Proceso Contractual</t>
  </si>
  <si>
    <t>Contratos de Diseño</t>
  </si>
  <si>
    <t>Desarrollo de Estudios y Diseños</t>
  </si>
  <si>
    <t>Avance de Diseños</t>
  </si>
  <si>
    <t>Entrega de Diseños</t>
  </si>
  <si>
    <t xml:space="preserve">Acueductos Optimizados  y Alcantarillados Optimizados </t>
  </si>
  <si>
    <t>Optimizacion acueducto de Bochalema-Optimizacion acueducto de La Esperanza- Optimizacion acueducto de Astilleros-  Optimizacion Acueducto de Tibu - Reformulacion de la planta de Tratamiento aguas residuales Regional en Pamplona optimizacion acueducto urbano del municipio de Hacarí - Costruccion acueducto de la vereda la Rampachala, el salto y la Colorada Mpio el El Zulia. optimizacion acueducto urbano municipio de Cachira.</t>
  </si>
  <si>
    <t>2018004540113 2019004540188 2019004540182 20191301010374 202054261003</t>
  </si>
  <si>
    <t xml:space="preserve">Estudios y diseños  de unidades individuales  Sanitarias rurales Mpios PDET. </t>
  </si>
  <si>
    <t>Se efectuo por convenio con USAID 2020</t>
  </si>
  <si>
    <t>Ya se realizaron los estudios de unidades sanitarias a traves de convenio con USAID.</t>
  </si>
  <si>
    <t>Estudios y Diseños</t>
  </si>
  <si>
    <t>Alcantarillados construidos</t>
  </si>
  <si>
    <t xml:space="preserve"> Estudios y diseños de colector final de alcantarillado de Sardinata,  Optimizacion sistema de Acueducto Rural Corregimiento de la Gabarra Mpio de Tibu, Optimizacion Acueducto Urbano Mpio de Hacari. Encerramiento acueducto del Acueducto de San Jose de Tarra Mpio. de Hacari. optimizacion alcantarillado de hacari. Optimizacion acueducto Mesitas. optimizacion acueducto el cedro. optimziacion fase 1 la gabarra, optimziacin fase 1 de tibu.</t>
  </si>
  <si>
    <t>20191301010374 2019004540140 2019004540182</t>
  </si>
  <si>
    <t>Contratos de Diseño, Construccion y optimizacion.</t>
  </si>
  <si>
    <t>Desarrollo de Estudios y Diseños y/oconstrucción</t>
  </si>
  <si>
    <t>Estructuracion tecnica financiero, administrativo y presupuestal de la planta de tratamiento de aguas residuales ,  area Metropolitana, Mpio. De Cucuta, Los Patios, Villa de Rosario. Cofinanciacion ptar de bochalema.</t>
  </si>
  <si>
    <t>avance de diseños</t>
  </si>
  <si>
    <t xml:space="preserve"> Diseño de Construccion.</t>
  </si>
  <si>
    <t>diseños de estudios estaretigas residuos solidos mpio de mutiscua, ejecucion proyectos de residus solidos toledo y labateca</t>
  </si>
  <si>
    <t>Actas de Concertación</t>
  </si>
  <si>
    <t>Contratos celebrados</t>
  </si>
  <si>
    <t>Avance del esquema</t>
  </si>
  <si>
    <t>Acueductos Optimizacos</t>
  </si>
  <si>
    <t>Desarrollo del plan de Aseguramiento de la prestacion de los servicios publicos de Acueducto y Alcantarillado y Aseo del Area urbana del  Norte de Santander</t>
  </si>
  <si>
    <t>Concertación Plan de Aseguramiento</t>
  </si>
  <si>
    <t>Contratación</t>
  </si>
  <si>
    <t>Avance implementación plan de aseguramiento</t>
  </si>
  <si>
    <t>Avance implementación</t>
  </si>
  <si>
    <t>Acueductos Optimizados</t>
  </si>
  <si>
    <t>Implementacion de riego de monitoreo</t>
  </si>
  <si>
    <t>Plan de Gestion Social Mpio. PDA.</t>
  </si>
  <si>
    <t>Implementación del Plan Social</t>
  </si>
  <si>
    <t>Plan Ambiental Mpios. PDA. Uso eficiente y ahorro de agua municipios</t>
  </si>
  <si>
    <t>Implementación del Plan Ambiental</t>
  </si>
  <si>
    <t>Plan de Gestion del Riesgo.</t>
  </si>
  <si>
    <t>No se ha implementado</t>
  </si>
  <si>
    <r>
      <t>CÓDIGO PROGRAMA-</t>
    </r>
    <r>
      <rPr>
        <sz val="10"/>
        <rFont val="Calibri"/>
        <family val="2"/>
        <scheme val="minor"/>
      </rPr>
      <t>MANUAL PROGRAMATICO</t>
    </r>
  </si>
  <si>
    <t>META CUMPLIDA</t>
  </si>
  <si>
    <t>0.0625</t>
  </si>
  <si>
    <t>META CUMPLIDA CON LA ASOCIACION DE MUNICIPIOS DE LA PROVINCIA DE OCAÑA</t>
  </si>
  <si>
    <t xml:space="preserve">META CUMPLIDA, EL SISTEMA PARA LA PRODUCCION DE PRODUCTOS INOCUOS ES EXIGIDO EN LOS PROYECTOS </t>
  </si>
  <si>
    <t>PRODUCTIVOS APOYADOS Y GESTIONADOS POR LA SADR</t>
  </si>
  <si>
    <t>PRODUCTIVIDAD Y COMPETITIVIDAD DE LAS EMPRESAS COLOMBIANAS</t>
  </si>
  <si>
    <t>SERVICIO DE APOYO PARA LA TRANSFERENCIA Y/O IMPLEMENTACION DE METODOLOGIAS DE AUMENTO DE LA PRODUCTIVIDAD</t>
  </si>
  <si>
    <t>FORTALECIMIENTO A LA GESTIÓN, PLANIFICACIÓN Y COMPETITIVIDAD DEL SECTOR TURÍSTICO EN LA VIGENCIA 2022 EN EL DEPARTAMENTO NORTE DE SANTANDER</t>
  </si>
  <si>
    <t>2021004540210</t>
  </si>
  <si>
    <t>Apoyo a las diferentes entidades regionales de los destinos de Norte de Santander</t>
  </si>
  <si>
    <t>Eventos promocionales</t>
  </si>
  <si>
    <t>Convocatoria a los prestadfores de Servicios  para la feria ANATO 2022</t>
  </si>
  <si>
    <t>Listado de asistentes</t>
  </si>
  <si>
    <t>Diligenciamiento de Formatos, formularios de cumplimiento de requisitos</t>
  </si>
  <si>
    <t>Requisitos cumplidos</t>
  </si>
  <si>
    <t>Etapa precontractual y contractual</t>
  </si>
  <si>
    <t>contrato</t>
  </si>
  <si>
    <t>Ejecución</t>
  </si>
  <si>
    <t>Promoción del departamento a Nivel Nacional</t>
  </si>
  <si>
    <t>Definición del destino turístico a Promocionar y estrategia de promoción</t>
  </si>
  <si>
    <t>Estrategia de promoción</t>
  </si>
  <si>
    <t>Promoción del destino</t>
  </si>
  <si>
    <t>Destino turístico promocionado</t>
  </si>
  <si>
    <t>Articulación con el MINCIT para definir la ruta de acción</t>
  </si>
  <si>
    <t>Ruta creada</t>
  </si>
  <si>
    <t>Definición de Personal que hara parte del Equipo de trabajo y planeación de actividades</t>
  </si>
  <si>
    <t>Extratégia creada</t>
  </si>
  <si>
    <t>Ejecución de actividades</t>
  </si>
  <si>
    <t>Campañas de prevención de ESCCNA ejecutadas</t>
  </si>
  <si>
    <t>Definir fechas de realizacion de Comités</t>
  </si>
  <si>
    <t>Calendario de comités</t>
  </si>
  <si>
    <t>Definir agenda de temas a tratar</t>
  </si>
  <si>
    <t>Agendas propuestas</t>
  </si>
  <si>
    <t>Convocatoria y Realización del los comites</t>
  </si>
  <si>
    <t>Acta de Comité realizado</t>
  </si>
  <si>
    <t>Coordinar con el MINCIT y los asesores del Gobernador las fechas de realización de los Comités</t>
  </si>
  <si>
    <t>Revisión de la linea base</t>
  </si>
  <si>
    <t>Estadísticas de línea base creadas</t>
  </si>
  <si>
    <t>Programación de actividades de actualización del plan</t>
  </si>
  <si>
    <t>Actividades programadas</t>
  </si>
  <si>
    <t xml:space="preserve">Definir acciones a Realizar en el 2022 </t>
  </si>
  <si>
    <t>Definir recursos necesarios para llevar a cabo plan de acción</t>
  </si>
  <si>
    <t>Plan generado</t>
  </si>
  <si>
    <t>Ejecución delPlan de acción</t>
  </si>
  <si>
    <t>plan ejecutado</t>
  </si>
  <si>
    <t>Evaluación y acciones de mejora</t>
  </si>
  <si>
    <t>Acciones de mejora planteadas</t>
  </si>
  <si>
    <t>Definición de Fechas para efectuar mesas en el 2022</t>
  </si>
  <si>
    <t>Programación de mesas del año</t>
  </si>
  <si>
    <t>Determinar la Agenda de cada mesa</t>
  </si>
  <si>
    <t>Agendas creadas</t>
  </si>
  <si>
    <t>Llevar a cabo la convocatoria</t>
  </si>
  <si>
    <t>covocatorias realizadas</t>
  </si>
  <si>
    <t>Ejecutar mesas de turismo</t>
  </si>
  <si>
    <t>mesas realizadas</t>
  </si>
  <si>
    <t xml:space="preserve">Definir las acciones de apoyo para el desarrollo del software </t>
  </si>
  <si>
    <t>Acciones definidas</t>
  </si>
  <si>
    <t xml:space="preserve">Aporte de georefernciación de atractivos turísticos </t>
  </si>
  <si>
    <t>Puntos georefernciados del inventario turístico</t>
  </si>
  <si>
    <t xml:space="preserve">Producto minimo viable  </t>
  </si>
  <si>
    <t>Prototipo</t>
  </si>
  <si>
    <t>Acompañamiento al municipio en identificación de necesidades</t>
  </si>
  <si>
    <t xml:space="preserve">Matriz de necesidades </t>
  </si>
  <si>
    <t>Actividdaes de seguimiento a la formulación del proyecto</t>
  </si>
  <si>
    <t>Proyecto formulado</t>
  </si>
  <si>
    <t>Apoyo en la gestión al municipio ante Planeación</t>
  </si>
  <si>
    <t>Bpin emitido por planeacion</t>
  </si>
  <si>
    <t>Caracterización de artesanos PDET</t>
  </si>
  <si>
    <t>Caracterización realizada</t>
  </si>
  <si>
    <t>Diagnostico de artesanos municipios PEDT</t>
  </si>
  <si>
    <t>31-09-20022</t>
  </si>
  <si>
    <t>Definición del Personal para el equipo de trabajo</t>
  </si>
  <si>
    <t>Equipo de trabajo conformado</t>
  </si>
  <si>
    <t>Elaboración y desarrollo del Plan de Capacitación de P:S:T 2022</t>
  </si>
  <si>
    <t>Plan de capacitación elaborado</t>
  </si>
  <si>
    <t>Reunión de Solialización del Programa a los establecimientos que mostraron intereés de pertenecer al Programa en 2021</t>
  </si>
  <si>
    <t>Solialización Realizada</t>
  </si>
  <si>
    <t>Apoyo a Establecimientos en recopilación de requisitos y Enviío a MINCIT de formatos y documentos soportes</t>
  </si>
  <si>
    <t>Soportes enviados</t>
  </si>
  <si>
    <t>Implementacion de ajustes a malla curricular y articulación</t>
  </si>
  <si>
    <t>Ingreso al programa</t>
  </si>
  <si>
    <t>ingreso al programa realizado</t>
  </si>
  <si>
    <t xml:space="preserve">Identificación de iniciativas de emprendimiento de economía naranja activas que han participado en planes, programas o proyectos ejecutados por la Secretaría de Desarrollo Económico y Productividad. </t>
  </si>
  <si>
    <t>Base de datos.</t>
  </si>
  <si>
    <t>Caracterización y clasificación de iniciativas de emprendimiento por categorías prioritarias de la economía naranja identificanco oportunidades de promoción.</t>
  </si>
  <si>
    <t>Banco de oportunidades de promoción.</t>
  </si>
  <si>
    <t>Diseño e implementación de estrategias de promoción de las iniciativas.</t>
  </si>
  <si>
    <t>Informe de estrategias de promoción implementadas</t>
  </si>
  <si>
    <t xml:space="preserve">Identificación de actores institucionales del ecossitema de innovación y emprendimiento. </t>
  </si>
  <si>
    <t>Mapeo de actores.</t>
  </si>
  <si>
    <t xml:space="preserve">Diseño de la estrategia de promoción al fortalecimiento del ecosistema de innovación y emprendimiento virtual. </t>
  </si>
  <si>
    <t>Estrategia diseñada y estructurada.</t>
  </si>
  <si>
    <t xml:space="preserve">Implementación de la estrategia de promoción para el fortalecimiento del ecosistema de innovación y emprendimiento virtual. </t>
  </si>
  <si>
    <t xml:space="preserve">Informe de implementación de estrategia. </t>
  </si>
  <si>
    <t>Identificación de fuentes de financiamiento para emprendimientos.</t>
  </si>
  <si>
    <t>Base de datos de fuentes de financiamiento.</t>
  </si>
  <si>
    <t>Estructuración de estrategias y/o programas de crédito para fortalecimiento y aceleración de emprendimientos.</t>
  </si>
  <si>
    <t>Estrategia y/o programa diseñado.</t>
  </si>
  <si>
    <t xml:space="preserve">Implementación de estrategias para fortalecimiento y aceleración de emprendimientos. </t>
  </si>
  <si>
    <t>Identificación de fuentes de apoyo financiero y comercial para emprendimientos.</t>
  </si>
  <si>
    <t>Base de datos de fuentes de apoyo financiero y comercial.</t>
  </si>
  <si>
    <t>Estructuración de estrategias y/o programas de crédito para apoyo financiero y comercial para emprendimientos.</t>
  </si>
  <si>
    <t>Implementación de estrategias para apoyo financiero y comercial para emprendimientos.</t>
  </si>
  <si>
    <t>Identificación y caracterización de aliados institucionales públicos y/o privados para el diseño del evento.</t>
  </si>
  <si>
    <t>Base de datos de aliados.</t>
  </si>
  <si>
    <t>Desarrollo de mesas de trabajo con aliados institucionales públicos y/o privados.</t>
  </si>
  <si>
    <t>Actas de reunión y registro fotográfico.</t>
  </si>
  <si>
    <t>Articulación para la planeación del evento definiendo aspectos técnicos, administrativos, logísticos y de implementación.</t>
  </si>
  <si>
    <t>Documento de planeación del evento creado.</t>
  </si>
  <si>
    <t xml:space="preserve">Acompañamiento a la ejecución del evento planeado. </t>
  </si>
  <si>
    <t>Memorias del evento, registro de asistencia y fotográfico.</t>
  </si>
  <si>
    <t>Identificación y caracterización de aliados institucionales públicos y/o privados para el diseño de iniciativas de cualificación a emprendedores.</t>
  </si>
  <si>
    <t>Planeación del evento definiendo aspectos técnicos, administrativos, logísticos y de implementación.</t>
  </si>
  <si>
    <t>Ejecución de la iniciativa.</t>
  </si>
  <si>
    <t>Identificación de líneas estratégicas para actividades de desarrollo tecnológico e innovación.</t>
  </si>
  <si>
    <t>Documento de caracterización.</t>
  </si>
  <si>
    <t>Priorización de sectores económicos asociados a la industria regional para el desarrollo de líneas estratégicas.</t>
  </si>
  <si>
    <t>Diseño de servicios para operación de parque tecnológico.</t>
  </si>
  <si>
    <t>Portafolio de servicios</t>
  </si>
  <si>
    <t>Apoyo a la difusión e implementación de la iniciativa.</t>
  </si>
  <si>
    <t>Kit de difusión implementado.</t>
  </si>
  <si>
    <t>Caracterización de empresarios beneficiados de la iniciativa.</t>
  </si>
  <si>
    <t>Base de datos de empresarios</t>
  </si>
  <si>
    <t>Informes de ejecución de la iniciativa.</t>
  </si>
  <si>
    <t>Identificación de grupos de investigación regionales con actividad investigativa en generación de spin-off.</t>
  </si>
  <si>
    <t>Caracterización de empresas spin-off producto de actividades de grupos de investigación regionales.</t>
  </si>
  <si>
    <t>Documento de carterización, actas de reunión.</t>
  </si>
  <si>
    <t>Articulación para el diseño de estrategia de apoyo a programa de Spin-Off e innovación de grupos de investigación regionales.</t>
  </si>
  <si>
    <t>Acompañamiento a la implementación de estrategia de apoyo a programa de Spinn-off e innovación.</t>
  </si>
  <si>
    <t>Informe de ejecucion de estrategia</t>
  </si>
  <si>
    <t xml:space="preserve">Identificación de programas de incubación de empresas de base tecnológica existentes en la región. </t>
  </si>
  <si>
    <t xml:space="preserve">Articulación en el diseño de estrategia de apoyo a programa de incubación de empresas de base tecnológica. </t>
  </si>
  <si>
    <t>Identificación de productos de nuevo conocimiento, y de desarrollo tecnológico e innovación generados por grupos de investigación regionales e iniciativas de su transferencia.</t>
  </si>
  <si>
    <t>Priorización de productos identificados frente a sectores estratégicos de la Agenda Interna de Competitividad.</t>
  </si>
  <si>
    <t xml:space="preserve">Articulación para el diseño de estrategia de apoyo a programa de incubación de empresas de base tecnológica. </t>
  </si>
  <si>
    <t>Acompñamiento en la implementación de estrategia de apoyo a programa de Spinn-off e innovación.</t>
  </si>
  <si>
    <t>Articulación para el diseño de estrategia para tranferencia de conocimiento.</t>
  </si>
  <si>
    <t>Acompañamiento a la implementación de la estrategia.</t>
  </si>
  <si>
    <t>Identificación y caracterización de iniciativas clúster del Departamento.</t>
  </si>
  <si>
    <t>Articulación a proyectos de iniciativas clúster para apoyo institucional.</t>
  </si>
  <si>
    <t>Implementación del apoyo a iniciativas clúster.</t>
  </si>
  <si>
    <t>Diseño de estrategia para promoción de la industria y consumo regional.</t>
  </si>
  <si>
    <t>Priorización de sectores económicos e industrias a promocionar.</t>
  </si>
  <si>
    <t xml:space="preserve">Implementación de la estrategia departamental. </t>
  </si>
  <si>
    <t>Identificación de entidades públicas y privadas con programas de capacitación a microempresarios.</t>
  </si>
  <si>
    <t xml:space="preserve">Articulación institucional para la implementación del programa de capacitación a microempresarios. </t>
  </si>
  <si>
    <t xml:space="preserve">Apoyo a la implementación del programa de capacitación a microempresarios. </t>
  </si>
  <si>
    <t>Identificación de iniciativas de formalización empresarial y/o laboral existentes.</t>
  </si>
  <si>
    <t>Articulación institucional para la implementación de la iniciativa.</t>
  </si>
  <si>
    <t>Apoyo a la implementación de la iniciativa.</t>
  </si>
  <si>
    <t>Articulación para la creación del fondo complementario de garantías para el sector empresarios.</t>
  </si>
  <si>
    <t>Acompañamiento a la creación del fondo complementario de garantías.</t>
  </si>
  <si>
    <t>Implementación del fondo complementario de garantías.</t>
  </si>
  <si>
    <t>Identificación de líneas de apalancamiento financiero para mipymes</t>
  </si>
  <si>
    <t>Articulación para la implementación de líneas de apalancamiento financiero a mipymes del Departamento.</t>
  </si>
  <si>
    <t xml:space="preserve">Kit de difusión, registro de operaciones de líneas de apalancamiento financiero. </t>
  </si>
  <si>
    <t>Articulación con entidades públicas y/o privadas para el diseño del evento identificando actores clave a nivel territorial.</t>
  </si>
  <si>
    <t>Planeación del evento priorizando sectores productivos-</t>
  </si>
  <si>
    <t>Agenda programática y presupuesto.</t>
  </si>
  <si>
    <t xml:space="preserve">Implementación y puesta en marcha del evento. </t>
  </si>
  <si>
    <t>Memorias del evento.</t>
  </si>
  <si>
    <t xml:space="preserve">Articulación para el diseño de estrategia para tranferencia de modelos tecnológicos existentes. </t>
  </si>
  <si>
    <t xml:space="preserve">Articulación en el diseño de estrategia para promoción de la Corporación zona franca de Cúcuta. </t>
  </si>
  <si>
    <t xml:space="preserve">Acompañamiento en la implementación de la estrategia y campaña de promoción </t>
  </si>
  <si>
    <t>Informe de ejecución</t>
  </si>
  <si>
    <t xml:space="preserve">Articulación para la identificación de inciativas de transformación a apoyar o financiar. </t>
  </si>
  <si>
    <t xml:space="preserve">Acompañamiento a la implementación de la iniciativa. </t>
  </si>
  <si>
    <t>Articulación para la identificación de proyectos que generen valor agregado a sectores productivos.</t>
  </si>
  <si>
    <t xml:space="preserve">Acompañamiento a la implementación del proyecto. </t>
  </si>
  <si>
    <t>Articulación para el diseño de estrategias de procesos de internacionalización.</t>
  </si>
  <si>
    <t>Apoyo en la priorización de estrategias y sector productivos.</t>
  </si>
  <si>
    <t>Acompañamiento en la implementación de la estrategia.</t>
  </si>
  <si>
    <t xml:space="preserve">Articulación para el diseño de estrategias comerciales para cultura exportadora. </t>
  </si>
  <si>
    <t>Articulación para el diseño de evento para acceso a mercados internacionales.</t>
  </si>
  <si>
    <t>Apoyo en la organización del evento.</t>
  </si>
  <si>
    <t xml:space="preserve">Acompañamiento en la implementación del evento. </t>
  </si>
  <si>
    <t>Articulación con entidades públicas y/o privadas para la identificación de planes de internacionalización con valor agregado.</t>
  </si>
  <si>
    <t>Apoyo en la priorización de planes  a respaldar y/o crear.</t>
  </si>
  <si>
    <t>Acompañamiento en la implementación de planes de internacionalización creados y/o apoyados.</t>
  </si>
  <si>
    <t>Articulación con entidades públicas y/o privadas para consolidar información de productividad y empleabilidad.</t>
  </si>
  <si>
    <t>Apoyo y acompañamiento en la articulación para producir información consolidada.</t>
  </si>
  <si>
    <t>Facilitar el acceso y uso de las Tecnologías de la Información y las Comunicaciones (TIC) en todo el territorio nacional</t>
  </si>
  <si>
    <t>Servicio de educación informal en tecnologías de la información y las
comunicaciones</t>
  </si>
  <si>
    <t>APOYO Y FORTALECIMIENTO PARA EL ACCESO, USO Y APROPIACIÓN DE LAS TECNOLOGÍAS DE LA INFORMACIÓN Y LAS COMUNICACIONES EN EL DEPARTAMENTO DE NORTE DE SANTANDER</t>
  </si>
  <si>
    <t xml:space="preserve">Gestionar ante las diferentes instituciuones o entidades publicas y/o privadas los convenios interadmnistrativos en uso y apropiacion TIC. </t>
  </si>
  <si>
    <t>Convenio interadministrativo</t>
  </si>
  <si>
    <t>Diseñar acciones estrategicas que permitan el uso adecuado de la catedra TIC</t>
  </si>
  <si>
    <t>Cátedra metodologica en TIC</t>
  </si>
  <si>
    <t>Implementar  la ejecucion de la cátedra a un click con las TIC.</t>
  </si>
  <si>
    <t>Registros de asistencia del numero de personas formadas en uso y apropiacion TIC.</t>
  </si>
  <si>
    <t>Ejecutar la cátedra a un click con las TIC en la diferentes instituciones educativas del departamento.</t>
  </si>
  <si>
    <t>Registros de las instituciones educativas beneficiadas</t>
  </si>
  <si>
    <t>Gestionar ante el ministerio de tecnologias de la informacion y las comunicaciones el programa o estrategia en TIC Confio +</t>
  </si>
  <si>
    <t>Resumen de estadisticas de acuerdo a la caracterizacion poblacional</t>
  </si>
  <si>
    <t>Implementar  el programa en TIC Confio + en las diferentes instituciones educativas, empresa y entidades de la region nortesantandereana.</t>
  </si>
  <si>
    <t>Listado de instituciones educativas beneficiadas según el programa y sus modalidades.</t>
  </si>
  <si>
    <t>Ejecutar el programa en TIC confio + en las diferentes instituciones educativas, empresa y entidades de la region nortesantandereana.</t>
  </si>
  <si>
    <t>Registros de asistencia aplicados según el enfoque diferencial de las entidades o instituciones beneficiadas.</t>
  </si>
  <si>
    <t>Diseñar acciones estrategicas que permitan el uso adecuado de la catedra TIC A una onda con las TIC</t>
  </si>
  <si>
    <t>Cátedra de Una onda con las TIC</t>
  </si>
  <si>
    <t>Revisar la infraestructura tecnologica de las aulas con sentido digital - ASD en cada municipio: Los patios.- Pamplona - Tibú</t>
  </si>
  <si>
    <t>Acta de visita del ASD en funcionamiento</t>
  </si>
  <si>
    <t>Visitar las aulas con sentidigo digital con el fin de revisar la infraestrucura fisica, equipos y mobiliario.</t>
  </si>
  <si>
    <t>Acta de visita del ASD en funcionamiento y registro de asistencia de participantes</t>
  </si>
  <si>
    <t xml:space="preserve">Realizar un diagnostico de las personas con discapacidad visual y auditiva de los siguientes municipios: Patios- Pamplona y Tibú </t>
  </si>
  <si>
    <t>Diagnostico ( listado) de las personas con dispacidad visual y auditiva.</t>
  </si>
  <si>
    <t>Desarrollar las capacitaciones en los municipios beneficiados ( Patios - Pamplona y Tibú)</t>
  </si>
  <si>
    <t>Formato de registro de asistencia</t>
  </si>
  <si>
    <t>Gestionar comvenio interadministrativo con las diferentes entidaddes de la región</t>
  </si>
  <si>
    <t>Modificatorio del convenio</t>
  </si>
  <si>
    <t>Difundir  y promocionar la oferta institucional del  convenio SENA  - ISER, con el fin de dar a conocer las carreras tecnicas y tecnologicas ante los 40 enlances TIC o gobierno digital.</t>
  </si>
  <si>
    <t>Comunicados de prensa - cuña radiales</t>
  </si>
  <si>
    <t>Articular el proceso con los 40 entes municipales.</t>
  </si>
  <si>
    <t>Oficios, actas, formatos dirigidos a los mandatarios municipales</t>
  </si>
  <si>
    <t>Reportar continuamente el proceso interdisciplinario de las acciones desarrolladas en el marco del convenio: Convenio interadministrativo 0118 del 2 de agosto del 2016.</t>
  </si>
  <si>
    <t>Registros de asistencia</t>
  </si>
  <si>
    <t>Gestionar convenio con las diferentes entidades e instituciones de la región.</t>
  </si>
  <si>
    <t xml:space="preserve">Convenio </t>
  </si>
  <si>
    <t>Establecer alianzas con las diferentes entidades con el fin de dinamizar espacios de formación en Innovacion de practicas pedagogicas.</t>
  </si>
  <si>
    <t>Actas de visita / registro fotografico/ registros de asistencia</t>
  </si>
  <si>
    <t>Aunar esfuerzos con las 40 alcaldias para llevar a cabo procesos formativos en Innovacion de practivas pedagogicas.</t>
  </si>
  <si>
    <t>Realizar proceso formativo con los docentes del area de sistemas, TIC  o de informatica de las diferentes establecimiento educativos del departamento.</t>
  </si>
  <si>
    <t>Numero de docentes formados en Innovacion de practicas pedagogicas</t>
  </si>
  <si>
    <t>Convocar al grupo coordinador del proceso de adopción de Teletrabajo para presentar el plan de trabajo 2022</t>
  </si>
  <si>
    <t>Acta de reunión, registro de participantes y plan de trabajo 2022</t>
  </si>
  <si>
    <t>Las cinco actividades integradas en este PA aplica para la inIciativa de transformaciòn digital de la entidad contempalda en el PETI 2020 2023, en cumplimiento del Decreto 612 de 2018</t>
  </si>
  <si>
    <t xml:space="preserve">Articular con el Mintic la jornada de capacitación virtual certificada en Teletrabajo para los funcionarios y contratistas de la gobernación </t>
  </si>
  <si>
    <t xml:space="preserve">Informe de los cursos realizados  y certificados por el MINTIC </t>
  </si>
  <si>
    <t>Desarrollar dos jornadas de capacitación en uso y apropación de las herramientas TIC al personal de la entidad</t>
  </si>
  <si>
    <t>Dos jornadas desarrolladas, registro de particpantes, registro fotográfico, evaluación de la capacitación  y Nota de Prensa</t>
  </si>
  <si>
    <t>2022-02-30</t>
  </si>
  <si>
    <t xml:space="preserve">Articular con la secretaría general la conformación del grupo de funcionarios para realizar la fase de pilotaje en teletrabajo atendiendo la caracterización de servidores públicos realizada y las anteriores actividades de capacitación </t>
  </si>
  <si>
    <t xml:space="preserve">Conformación del grupo de servidores públicos para realizar la Fesa de Pilotaje en Teletrabajo </t>
  </si>
  <si>
    <t xml:space="preserve">Coordinar y monitorear el pilotaje y presentar informe final a la alta dirección </t>
  </si>
  <si>
    <t xml:space="preserve">Fase de Pilotaje terminado y presentación del Informe de resultados y recomendaciones para continuar con la Fase V del Modelo de Teletrabajo </t>
  </si>
  <si>
    <t>Articular con el Mintic y la Cámara de Comercio el desarrollo  del III  Foro Empresarial  de Formaciòn en Teletrabajo para los trabajadores del sector empresarial de  la subregión Sur Oriental del Dpto</t>
  </si>
  <si>
    <t>III Foro Empresarial dearrollado, registro de particpantes, evaluación del evento, registro fotográfico y Nota de Prensa</t>
  </si>
  <si>
    <t xml:space="preserve">Las dos actividades se realizarán de manera articulada con el acompañamiento del MINTIC y el apoyo administrativo de las Cámaras de Comercio de cada jurisdicción </t>
  </si>
  <si>
    <t>Articular con el Mintic y la Cámara de Comercio el desarrollo  del IV  Foro Empresarial  de Formaciòn en Teletrabajo para los trabajadores del sector empresarial de  la subregión Sur Occidental  del Dpto</t>
  </si>
  <si>
    <t>IV Foro Empresarial dearrollado, registro de particpantes, evaluación del evento, registro fotográfico y Nota de Prensa</t>
  </si>
  <si>
    <t>Servicio de Información implementado</t>
  </si>
  <si>
    <t>Elaborar el Plan de Trabajo para implementar el Prototipo de propiedad de la Gobernación NORTE VERDE POSCONSUMO  a través de una (1) APP para implementar la Política de Manejo, Recolección y entrega para la disposición final de los Residuos Posconsumo en la ciudad de Cúcuta y su  Área Metropolitana , en la primera fase de implementación.</t>
  </si>
  <si>
    <t xml:space="preserve">Plan deTrabajo elaborado y solicitud del concepto jurídico sobre los aspectos legales de propiedad y derechos  de autor del Prototipo NORTE VERDE POSCONSUMO  a nombre de la Gobernación </t>
  </si>
  <si>
    <t>Contratación de personal de apoyo para el programa 6,6,2 Plataformas, Sistemas de Información y aplicaciones para los diferentes sectores priorizados</t>
  </si>
  <si>
    <t>4 profesionales contratados</t>
  </si>
  <si>
    <t xml:space="preserve">Diagnostico de los sectores que van  a ser priorizados para el desarrollo de una plataforma o aplicación </t>
  </si>
  <si>
    <t>Informes de gestion e informes de mesa de trabajo con areas priorizadas</t>
  </si>
  <si>
    <t>Desarrollo de sistema de informacion, plataformas o aplicaciones</t>
  </si>
  <si>
    <t>Sistema de informacion, Plataformas o Aplicaciones entregados</t>
  </si>
  <si>
    <t>Diagnostico de los sectores que van  a ser priorizados para el desarrollo de video juego</t>
  </si>
  <si>
    <t>Desarrollo de video juego educativo</t>
  </si>
  <si>
    <t>Entrega de 2 Video Juegos</t>
  </si>
  <si>
    <t>Seguimiento y control a las actividades derivadas de la meta por parte del personal de apoyo contratado</t>
  </si>
  <si>
    <t>Informes de seguimiento y control mesuales</t>
  </si>
  <si>
    <t>Fortalecimiento Plataforma VIVECOLEGIO por parte del personal de apoyo contratado</t>
  </si>
  <si>
    <t>Acompañamiento y soporte a la plataforma con el apoyo de los profesionales contratados</t>
  </si>
  <si>
    <t>Selección y/o implemetnacion de plataforma vivecolegio 2.0 en 50 nuevas instituciones educativas derevidas del proyecto de codigo BPIN 2020000100661</t>
  </si>
  <si>
    <t>convenio y/o contrato</t>
  </si>
  <si>
    <t>informes de seguimineto y control mesuales</t>
  </si>
  <si>
    <t>Articular con la Secretaría de Educación departamental para generar circular de socialización a las Instituciones Educativas del departamento con el fin de tener una buena receptividad al momento de las visisitas</t>
  </si>
  <si>
    <t>Oficios, listados de asistencia y registro fotografico</t>
  </si>
  <si>
    <t>Realizar capacitaciones y entrega de usuarios a los distintos actores que hacen parte de la red de apoyo ( Bienestra familiar, fiscalia, policia de infancia y adolescencia, comisarias de familia, secretaría de salud)</t>
  </si>
  <si>
    <t>Cronograma visitas a las Instituciones Educativas para socializar y capacitar al personal designado por el Rector para administrar la plataforma AINSE</t>
  </si>
  <si>
    <t>Brindar soporte tecnologico y acompañamiento durante la implementación</t>
  </si>
  <si>
    <t>Formato matriz de soporte</t>
  </si>
  <si>
    <t>Red de información implementada para el fortalecimiento de la planificación, la investigación y gestión del desarrollo en Ctel</t>
  </si>
  <si>
    <t>Mesas de trabajo, capacitacion e informes de gestion</t>
  </si>
  <si>
    <t>Servicio de acceso zonas digitales</t>
  </si>
  <si>
    <t>Avance de proyecto de nuevas zonas digitales urbanas y rulares</t>
  </si>
  <si>
    <t>Reportes e informes de avance</t>
  </si>
  <si>
    <t>Contratación de personal de apoyo para el seguimiento de avance de la meta 931</t>
  </si>
  <si>
    <t>Informes mensuales</t>
  </si>
  <si>
    <t>instalacion de sitios digitales rurales y urbanos x parte de mitic</t>
  </si>
  <si>
    <t>listado de nuevas zonas digitales y urbanas instaladas</t>
  </si>
  <si>
    <t>Servicio de conexiones a redes de servicio portador</t>
  </si>
  <si>
    <t>articulacion con mintic para seguimiento a la instalacion de la infraestructura tecnologica</t>
  </si>
  <si>
    <t>Reporte de mensual de inatlacio de infraestructura</t>
  </si>
  <si>
    <t>Informes mensuales de seguimineto</t>
  </si>
  <si>
    <t>Consultar trimestralmente los informes de telecomunicaciones Moviles y fijas, que reportan las Empresa Proveedoras de Redes y Servicios de Telecomunicaciones moviles y fijas, que reportan las empresas Proveedoras de Redes y servicios de Telecomunicaciones en la pagina,</t>
  </si>
  <si>
    <t>Informes de los operadores</t>
  </si>
  <si>
    <t>realizar seguimiento a los operadores en la obligacion de publicar la informacion de cobertura movil y fija del Departamento Norte de Santander en sus paginas.</t>
  </si>
  <si>
    <t>Reportes mensuales de operadores</t>
  </si>
  <si>
    <t>Servicio de acceso a la televisión digital terrestre</t>
  </si>
  <si>
    <t>articulacion con mintic para la acreditacion de CRC y asignacion de espectro</t>
  </si>
  <si>
    <t>Actas de reunion y seguimineto</t>
  </si>
  <si>
    <t>Publicar o dar a conocer a los municipios que se han beneficiado por la cobertura TDT.</t>
  </si>
  <si>
    <t>Publicaciones mensuales</t>
  </si>
  <si>
    <t>Servicio de apoyo en tecnologías de la información y las comunicaciones para la educación básica, primaria y secundaria</t>
  </si>
  <si>
    <t>Convenio interadministrativo para beneficiar sedes educativas con herramientas tecnologicas</t>
  </si>
  <si>
    <t>informes de entrega de herramientas tecnologicas</t>
  </si>
  <si>
    <t>Realizar visitas Institucionales, para verificar el buen uso y apropiacion de estas herramientas tecnologicas en el Departamento de Norte de Santander.</t>
  </si>
  <si>
    <t>Contrato construccion nueva aula con sentido digital</t>
  </si>
  <si>
    <t>Entrega de aula con sentido digital</t>
  </si>
  <si>
    <t>Realizar visitas Institucionales, para verificar la continuidad en el servicio de conectividad en estos Sitios Digitales beneficiados  en el Departamento de Norte de Santander.</t>
  </si>
  <si>
    <t>Presentar informes  del personal de apoyo contratado, de seguimiento a los sitios digitales comunitarios con continuidad de conectividad.</t>
  </si>
  <si>
    <t>contrato de conectividad a sitios digitales comunitarios</t>
  </si>
  <si>
    <t>Actas de entrega de servicio de conectividad de internet</t>
  </si>
  <si>
    <t>articulacion con mintic para seguimiento a la ejecucion del proyecto nacional de nuevas sedes escolares conectadas a internet</t>
  </si>
  <si>
    <t>Informes de instacion de conectividad</t>
  </si>
  <si>
    <t>informes mensuales</t>
  </si>
  <si>
    <t>Realizar visitas Institucionales, para verificar  el servicio de conectividad en las nuevas sedes escolares beneficiados  en el Departamento de Norte de Santander.</t>
  </si>
  <si>
    <t>Contartacion para continuidad de servico d einternet</t>
  </si>
  <si>
    <t>107/2022</t>
  </si>
  <si>
    <t>articulacion con municipios para celebrar convenios que beneficie con conectividad hogares de estrato 1 y 2</t>
  </si>
  <si>
    <t>Servicio de recolección y gestión de residuos electrónicos</t>
  </si>
  <si>
    <t xml:space="preserve">Articular con los integrantes del grupo RAEE la realización de cuatro (4) comités técnico RAEE para elaborar el plan de trabajo de capacitaciones, jornadas de recolección, eventos de reconocimiento y hacer seguimiento a la implementación de la Política </t>
  </si>
  <si>
    <t>Cuatro actas de reunión firmadas,  documentos elaborados, registro fotográfico y listados de asistencia</t>
  </si>
  <si>
    <t xml:space="preserve">Las actividades de esta Meta aplica para las iniciativas contempladas en el PETI 2020 2023 las cuales se integran al PA 2022, dando cumplimiento al Decreto 612 de 2018 </t>
  </si>
  <si>
    <t>Articular con el área de infraestructura tecnológica las estrategias para desarrollar la App Norte Verde Posconsumo como herramienta tecnológica para generar cultura y educación a través de retos y juegos en la educación ambiental y recolección y entrega de residuos posconsumo en las IE del Dpto</t>
  </si>
  <si>
    <t xml:space="preserve">App desarrollada e implementada </t>
  </si>
  <si>
    <t xml:space="preserve">Realizar tres jornadas interinstitucionales de capacitación  y recolección y entrega de RP en las sedes educativas, alcaldías, sector empresarial y comunidad de Norte de Santander </t>
  </si>
  <si>
    <t>Tres jornadas desarrolladas y certificadas por el Gestor Aliado, registro fotográfico y Notas de prensa</t>
  </si>
  <si>
    <t>Recibir en sesión de acompañamiento No. 11 de la AND la respectiva autorización para su integración al portal GOV.CO. En 2021 se recibieron 10 sesiones de acompañamiento para cumplir con los requisitos funcionales, diseño gráfico, accesibilidad, seguridad y usabilidad lográndose el 95% de cumplimiento</t>
  </si>
  <si>
    <t>Participar en  la  sesión del día viernes 28 de enero</t>
  </si>
  <si>
    <t xml:space="preserve">Articular con la Secretaría de Desarrollo Social y Secretaría General en acompañamiento de la Función Pública la gestión de creación, inscripción y registro en SUIT de este OPA </t>
  </si>
  <si>
    <t xml:space="preserve">incripción y/o Actualización del OPA en el Suit  </t>
  </si>
  <si>
    <t xml:space="preserve">Articular con la Agencia Nacional Digital y el MINTIC las acciones de acompañamiento para integrar el OPA a GOV.CO acorde con los lineamentos de la Resolución 2893 de 2022 Anexo 5.0 y 5.1   </t>
  </si>
  <si>
    <t xml:space="preserve">Asesorias por parte del MINTIC y AND para integrar el OPA a Gov.co </t>
  </si>
  <si>
    <t xml:space="preserve">Promover mediante jornadas institucionales el uso y apropiación de este servicio a través de GOV.CO </t>
  </si>
  <si>
    <t>Jornadas de  sensibilización con los representantes de juntas de acción comunal sobre el OPA totalmente en linea</t>
  </si>
  <si>
    <t>Articular con las secretarías de Planeación y General las estrategias para finalizar la optimización del proceso de Gestión Documental con el uso de TIC a través de la arquitectura empresarial y presentar los resultados al Comité Inastitucional de Gestión y Desempeño</t>
  </si>
  <si>
    <t>Ejercicio de AE finalizado, presentación a Comité Institucional de Gestión y Desempeño para su aprobación e implementación</t>
  </si>
  <si>
    <t xml:space="preserve">Aplica para las inciativas de transformación digital contempladas en el PETI 2020 2023, por lo tanto see integran estas dos actividades al PA 2022 dando cumplimiento al Decreto 612 de 2018. </t>
  </si>
  <si>
    <t>Articular con la Oficina de Calidad de la secretaría de Planeación las acciones para iniciar e implementar la optimización de un segundo proceso administrativo con eluso de TIC</t>
  </si>
  <si>
    <t>Reuniones, plan de trabajo, listado de asistencia, Informe de optimización del proceso administrativo seleccionado</t>
  </si>
  <si>
    <t xml:space="preserve">Alimentar y actualizar la Hoja de Ruta de Datos Abiertos con los conjuntos de datos ya publicados en la sede electrónica datos.gov.co </t>
  </si>
  <si>
    <t>Hoja de ruta actualizada con numero de visitas y descargas de los conjuntos de datos publicados en el portal</t>
  </si>
  <si>
    <t>Articular con las diferentes dependencias de la administración,  para la publicación de 5 nuevos conjuntos de datos en la sede electronica datos.gov.co</t>
  </si>
  <si>
    <t>Publicación de los 5 conjuntos de datos</t>
  </si>
  <si>
    <t>Postular al Sello de Excelencia cuatro servicios de la entidad en las diferentes categorías (Gobierno Abierto, Trámites y Servicios, Gestión TI o Territorios y Ciudades Inteligentes)</t>
  </si>
  <si>
    <t xml:space="preserve">4 Certificado de sellos de excelencia </t>
  </si>
  <si>
    <t>Realizar una caracterización de usuarios y grupos de interés para identificar preferencias y necesidades para la transformación y digitalización de dos (2) trámites y servicios de la entidad, en el marco de la Transformación Digital Institucional contemplada en el PDD 2020 2023</t>
  </si>
  <si>
    <t xml:space="preserve">Informe final de resultados y recomendaciones de Caracterización de Usuarios y  Grupos de Interés presentado al Comité Institucional de Gestión y Desempeño </t>
  </si>
  <si>
    <t xml:space="preserve">Las dos  actividades de la Meta,  serán articuladas con las Secretarías  General, Planeación y la SED de manera respectiva. Aplica para reporte de avances del PAAC 2022 e Integración al PA 2022 de las iniciativas de transformaciòn contempladas en el PETI 2020 2023 </t>
  </si>
  <si>
    <t>Coordinar con la Secretaría de Educación Departamental y Muniicpal la realización de siete (7) ejercicios de experimentación con los niños, niñas y adolescentes de las sedes educativas de Cúcuta y su AM al Prototipo NORTE VERDE POSCONSUMO en aras de avanzar en el desarrollo de la App para la implementación de la Política RAEE en el Dpto</t>
  </si>
  <si>
    <t xml:space="preserve">Siete (7) Ejercicios de Experimentación realizados, registro fotográfico, Informe de Resultados para presentación al Despacho TIC para el desarrollo de la APP NORTE VERDE POSCONSUMO </t>
  </si>
  <si>
    <t>Con el acompañamiento del Mintic socializar y  ejecutar el Plan de Trabajo 2022 del Modelo de CTI para Norte de Santander recibido del equipo de la Dirección de Gobierno Digital en el mes de octubre de 2021</t>
  </si>
  <si>
    <t>Plan de Trabajo ejecutado e implementado; Sesiones virtuales, Registro de Asistencia, Iniciativas de CTI.</t>
  </si>
  <si>
    <t>Aplica para las inciativas de transformación digital contempladas en el PETI 2020 2023 por lo tanto se integra esta actividad al PA 2022 dando cumplimiento al Decreto 612 de 2018</t>
  </si>
  <si>
    <t xml:space="preserve">Realizar dos (2) talleres de cocreación para crear iniciativas que impulsen territorios  ciudades inteligentes solucionando problemáticas sociales en el Departamento. Las dos jornadas dirigidas a los servidores públicos de la entidad y a la comunidad respectivamente. </t>
  </si>
  <si>
    <t>Dos talleres de cocreación realizados y evaluados; Informe de Iniciativas para CTI; Registro fotográfico, Listado de asistencia, Notas de Prensa</t>
  </si>
  <si>
    <t xml:space="preserve">El taller de cocreación dirigido a los servidores públicos de la entidad se articulará con la secretaría general en el marco del PIC 2022. Aplica para el PAAC 2022 - Inciativas Adicionales </t>
  </si>
  <si>
    <t>Desarrollar una (1)  Jornada de capacitación y sensibilización en Trnasformación Digital Institucional  dirigida a 50 servidores públicos de la entidad, articulada con la secretaría general en el marco del PIC 2022</t>
  </si>
  <si>
    <t>Jornada de capacitación desarrollada y evaluada; Registro de asistencia, Registro fotográfico y Nota de Prensa</t>
  </si>
  <si>
    <t>Esta actividad se articulará con la secretaría general y abarcará  las acciones establecidas en el componente de Inciativas Adicionales del PAAC 2022</t>
  </si>
  <si>
    <t>Presentar para revisión y ajsuste al  Comité Institucional de Gestión y Desempeño  el proyecto de  Modelo de Arquitectura Empresarial que se aplicará en la entidad, por parte del personal de apoyo contratado</t>
  </si>
  <si>
    <t>Recepción de mejoras y ajsutes al MAE (Modelo de Arquitectura Empresarial)</t>
  </si>
  <si>
    <t xml:space="preserve">Socialización a los líderes de Procesos administrativos  y  Líderes de la Racionalización de Trámites de la entidad del  proyecto de MAE </t>
  </si>
  <si>
    <t xml:space="preserve">Implementar en un 100% el IPV6 en la entidad </t>
  </si>
  <si>
    <t>Promover jornadas institucionales con los funcionarios de la gobernacion y toda la comunidad  en general, con el fin de invitarlos a realizar el registro en carpeta ciudadana digital.</t>
  </si>
  <si>
    <t>listado de asistencia y registro fotografico</t>
  </si>
  <si>
    <t>solicitar acompañamiento a los asesores del MINTIC, con el fin  empezar con el tramite de interoperabilidad .</t>
  </si>
  <si>
    <t>lista de asistencia</t>
  </si>
  <si>
    <t>articular con la secretaria de hacienda la implementacion de interoperabilidad para el tramite a digitalizar  en 2022 aplicando la guia de marco de interoperabilidad del MINTIC y el plan de SCD de la entidad(esta actividad esta alineada con la meta 941.</t>
  </si>
  <si>
    <t>informe de gestion</t>
  </si>
  <si>
    <t>Implementar el XROAD y mirar un tema de infraestructura, se debe definir los requerimientos minimos con la agencia Nacional para dar inicio a la implementación en el software XROAD.</t>
  </si>
  <si>
    <t>informe</t>
  </si>
  <si>
    <t>Seguimiento a las acciones de mejora en los controles técnicos y administrativos del autodiganóstico de  seguridad  y privacidad de la información actualizado en 2022  y presentar indicadores de cumplimiento</t>
  </si>
  <si>
    <t>Informe de seguimiento</t>
  </si>
  <si>
    <t>Actualización del Registro y Clasificación de Activos de la Información elaborado en 2021 y presentación para su aprobación en Comité Institucional de Gestión y Desempeño</t>
  </si>
  <si>
    <t>Registro y Clasificación de Activos de la Información actualizado y aprobado</t>
  </si>
  <si>
    <t>Ajustar  el  Plan de Identificación de Riesgos  de Seguridad de  la entidad  con las observaciones dadas por el MINTIC en 2021 (Reto de MV 2021)</t>
  </si>
  <si>
    <t xml:space="preserve">Plan de Identificación de Riesgos de Seguridad ajustado </t>
  </si>
  <si>
    <t xml:space="preserve">Implementar el procedimiento  de Etiquetado de Activos de Seguridad de la Información según propuesta  de creación del procedimiento elaborada por TIC y enviada a la Secretaría de Planeación en 2021. (Reto de MV 2021) y socializarlo en toda la entidad </t>
  </si>
  <si>
    <t xml:space="preserve">Procedimiento de Gestión de Tecnologías "Etiquetado de Activos de Seguridad de la Información" creado, implementado y socializado </t>
  </si>
  <si>
    <t>Desarrollar dos (2) jornadas de asistencia técnica en Gobierno Digital y TD para las alcaldías y entes descentralizados de las subregiones  Oriente y SurOriente del Dpto. Los entes descentralizados quedan incluídos en la subregión Oriente</t>
  </si>
  <si>
    <t>Dos Jornadas de asistencia técnica desarrolladas y evaluadas, Registro de asistencia, Registro fotográfico, planes de monitoero a las alcaldías en GD, Nota de Prensa.</t>
  </si>
  <si>
    <t>En estas jornadas se incluirá en la agenda la temática relacionada con la sensibilziación y formación en Teletrabajo con el apoyo del Enlace Mintic para Norte de Santander, en el marco de la Trnasformaci{on Digital Territorial contemplada en el PDD 2020 2023</t>
  </si>
  <si>
    <t xml:space="preserve">Desarrollar dos (2) jornadas de asistencia técnica en Gobierno Digital y TD para las alcaldías de las subregiones  Centro y SurOccidente del Dpto. </t>
  </si>
  <si>
    <t xml:space="preserve">Desarrollar dos (2) jornadas de asistencia técnica en Gobierno Digital y TD para las alcaldías de las subregiones  Norte y Occidente del Dpto. </t>
  </si>
  <si>
    <t xml:space="preserve">Articular con la Cámara de Comercio de Cúcuta y con el acompañamiento del MINTIC  las acciones para desarrollar el III Foro con el sector productivo y empresarial en la sensibilización de la Transformación Digital Pública y Oferta MINTIC para el fortalecimiento territorial del sector </t>
  </si>
  <si>
    <t xml:space="preserve">Foro Empresarial  desarrollado,  Registro Fotográfico - Listado de participantes, evaluación del evento y Nota de Prensa </t>
  </si>
  <si>
    <t xml:space="preserve">Realizar mesa de trabajo con el equipo TIC para desarrollar propuesta de contenidos, stands, conferencias, logística requerida  y definir la fecha de realización del evento de TD diririgido a la comunidad </t>
  </si>
  <si>
    <t>Acta de reunión, plan de trabajo, organización  y logística</t>
  </si>
  <si>
    <t xml:space="preserve">Aplica para las iniciativas de transformación digital territorial contempladas en el PETI 2020 2023; por lo tanto estas actividades se integran al PA 2022 dando cumplimiento al Decreto 612 de 2018 </t>
  </si>
  <si>
    <t>Evento de Transformación Digital realizado</t>
  </si>
  <si>
    <t>Registro de participantes, Evaluación del evento, Registro Fotográfico y Nota de Prensa</t>
  </si>
  <si>
    <t>Documentos de seguimiento</t>
  </si>
  <si>
    <t>Participar en las dos sesiones de Comité Técnico del Convenio 898 de 2015 y presentar los informes respectivos relacionados con la ejecución de los recursos del convenio del II semestre de 2021 y I semestre de 2022 dando las recomendaciones  si se da el caso.</t>
  </si>
  <si>
    <t>Actas de Reunión, Informes de apoyo a la supervisión y reporte GESPROY, Listado de aisistencia</t>
  </si>
  <si>
    <t>La realización de los dos comités operativo están sujetos a la convocatoria de Minciencias, en calidad de secretaría técnica del Convenio 898 de 2015</t>
  </si>
  <si>
    <t>Llevar a cabo tres mesas de trabajo con tres becarios (maestría y/o doctorado) para verificar la implementación e impacto de tres propuestas en CTeI en el Dpto acorde con los sectores priorizados</t>
  </si>
  <si>
    <t>Tres informes de implementación de propuestas, actas de reunión, listado de asistencia</t>
  </si>
  <si>
    <t>Llevar a cabo tres mesas de trabajo con tres Jóvenes Investigadores certificados para verificar la implementación e impacto de tres propuestas en CTeI en el Dpto acorde con los sectores priorizados</t>
  </si>
  <si>
    <t>Ejecución del proyecto: "Aprovechamiento de la biodiversidad con potencial acuícola para el desarrollo de la acuicultura continental en el departamento Norte de Santander"</t>
  </si>
  <si>
    <t>Informes de interventoría</t>
  </si>
  <si>
    <t>Ejecución al proyecto en ejecución: "Implementación de policultivos para la recuperación del potencial productivo en el Departamento de Norte de Santander", desde 01/10/2020</t>
  </si>
  <si>
    <t>Ejecución de contratos de apoyo a la gestión en el seguimiento de proyectos</t>
  </si>
  <si>
    <t>Informes de contratistas</t>
  </si>
  <si>
    <t>Ordenamiento territorial y desarrollo urbano (4002)</t>
  </si>
  <si>
    <t>Documentos de planeación (4002016)</t>
  </si>
  <si>
    <t>Fortalecimiento de la gobernanza a nivel departamental y municipal por medio de los procesos de Ordenamiento Territorial en el departamento de Norte de Santander</t>
  </si>
  <si>
    <t>Fortalecimiento de la Gobernación en el territorio departamental y municipal a través de los procesos de Órden Territorial Norte de Santander</t>
  </si>
  <si>
    <t>Fortalecimiento a la gestión y dirección de la administración pública territorial (4599)</t>
  </si>
  <si>
    <t>4599023</t>
  </si>
  <si>
    <t>Servicio de Implementación Sistemas de Gestión (4599023)</t>
  </si>
  <si>
    <t>Fortalecimiento de los elementos de Direccionamiento Estratégico y la Gestión de Calidad en el departamento de Norte de Santander</t>
  </si>
  <si>
    <t>4599028</t>
  </si>
  <si>
    <t>Servicio de información actualizado (4599028)</t>
  </si>
  <si>
    <t>Fortalecimiento a la gestión y dirección de la administración pública departamental, sistemas de información territorial, sistema de información geográfica en el departamento de Norte de Santander</t>
  </si>
  <si>
    <t>Documentos normativos (4599021)</t>
  </si>
  <si>
    <t>Servicio de educación informal  (4599030)</t>
  </si>
  <si>
    <t>Desarrollo del sistema de información estadístico en el departamento Norte de Santander</t>
  </si>
  <si>
    <t>Documentos de investigación (4599026)</t>
  </si>
  <si>
    <t>Servicio de información para el registro administrativo de SISBEN (4599033)</t>
  </si>
  <si>
    <t>Servicio de asistencia técnica (4599031)</t>
  </si>
  <si>
    <t>Documentos de evaluación (4599001)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</si>
</sst>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_ ;\-#,##0.00\ "/>
    <numFmt numFmtId="165" formatCode="_-* #,##0_-;\-* #,##0_-;_-* &quot;-&quot;??_-;_-@_-"/>
    <numFmt numFmtId="166" formatCode="#,##0_ ;[Red]\-#,##0\ "/>
    <numFmt numFmtId="167" formatCode="yyyy\-mm\-dd;@"/>
    <numFmt numFmtId="168" formatCode="#,##0.0_ ;[Red]\-#,##0.0\ "/>
    <numFmt numFmtId="169" formatCode="#,##0.00_ ;[Red]\-#,##0.00\ "/>
    <numFmt numFmtId="170" formatCode="#,##0.0"/>
    <numFmt numFmtId="171" formatCode="#,##0_ ;\-#,##0\ "/>
    <numFmt numFmtId="172" formatCode="0;[Red]0"/>
    <numFmt numFmtId="173" formatCode="#,##0;[Red]#,##0"/>
    <numFmt numFmtId="174" formatCode="_-* #,##0.00_-;\-* #,##0.00_-;_-* &quot;-&quot;_-;_-@_-"/>
    <numFmt numFmtId="175" formatCode="#,##0.000"/>
    <numFmt numFmtId="176" formatCode="_-&quot;$&quot;* #,##0.00_-;\-&quot;$&quot;* #,##0.00_-;_-&quot;$&quot;* &quot;-&quot;??_-;_-@_-"/>
    <numFmt numFmtId="177" formatCode="0.0%"/>
  </numFmts>
  <fonts count="76"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8"/>
      <color theme="1"/>
      <name val="Arial"/>
      <family val="2"/>
    </font>
    <font>
      <sz val="8"/>
      <name val="Arial"/>
      <family val="2"/>
    </font>
    <font>
      <b/>
      <sz val="8"/>
      <name val="Arial"/>
      <family val="2"/>
    </font>
    <font>
      <b/>
      <sz val="8"/>
      <color theme="0"/>
      <name val="Arial"/>
      <family val="2"/>
    </font>
    <font>
      <b/>
      <sz val="8"/>
      <color theme="1"/>
      <name val="Arial"/>
      <family val="2"/>
    </font>
    <font>
      <sz val="10"/>
      <name val="Arial"/>
      <family val="2"/>
    </font>
    <font>
      <sz val="10"/>
      <color rgb="FFFF0000"/>
      <name val="Arial"/>
      <family val="2"/>
    </font>
    <font>
      <sz val="12"/>
      <color theme="1"/>
      <name val="Arial"/>
      <family val="2"/>
    </font>
    <font>
      <sz val="10"/>
      <color theme="1"/>
      <name val="Arial"/>
      <family val="2"/>
    </font>
    <font>
      <sz val="20"/>
      <color theme="1"/>
      <name val="Calibri"/>
      <family val="2"/>
      <scheme val="minor"/>
    </font>
    <font>
      <sz val="16"/>
      <color theme="1"/>
      <name val="Arial"/>
      <family val="2"/>
    </font>
    <font>
      <b/>
      <sz val="16"/>
      <color theme="0"/>
      <name val="Arial"/>
      <family val="2"/>
    </font>
    <font>
      <b/>
      <sz val="16"/>
      <color theme="1"/>
      <name val="Arial"/>
      <family val="2"/>
    </font>
    <font>
      <b/>
      <i/>
      <sz val="16"/>
      <color theme="0"/>
      <name val="Arial"/>
      <family val="2"/>
    </font>
    <font>
      <sz val="16"/>
      <color rgb="FF000000"/>
      <name val="Arial"/>
      <family val="2"/>
    </font>
    <font>
      <sz val="16"/>
      <color theme="0"/>
      <name val="Arial"/>
      <family val="2"/>
    </font>
    <font>
      <sz val="20"/>
      <color theme="1"/>
      <name val="Arial Narrow"/>
      <family val="2"/>
    </font>
    <font>
      <b/>
      <i/>
      <sz val="16"/>
      <color rgb="FFFFFFFF"/>
      <name val="Arial"/>
      <family val="2"/>
    </font>
    <font>
      <b/>
      <i/>
      <sz val="16"/>
      <color theme="1"/>
      <name val="Arial"/>
      <family val="2"/>
    </font>
    <font>
      <sz val="16"/>
      <name val="Arial"/>
      <family val="2"/>
    </font>
    <font>
      <b/>
      <sz val="10"/>
      <color theme="1"/>
      <name val="Arial"/>
      <family val="2"/>
    </font>
    <font>
      <b/>
      <sz val="10"/>
      <color rgb="FFFF0000"/>
      <name val="Arial"/>
      <family val="2"/>
    </font>
    <font>
      <b/>
      <sz val="10"/>
      <name val="Arial"/>
      <family val="2"/>
    </font>
    <font>
      <b/>
      <sz val="11"/>
      <color rgb="FF1C2F33"/>
      <name val="Calibri"/>
      <family val="2"/>
      <scheme val="minor"/>
    </font>
    <font>
      <sz val="10"/>
      <color rgb="FF1C2F33"/>
      <name val="Arial"/>
      <family val="2"/>
    </font>
    <font>
      <b/>
      <sz val="10"/>
      <color theme="0"/>
      <name val="Arial"/>
      <family val="2"/>
    </font>
    <font>
      <b/>
      <sz val="11"/>
      <color theme="0"/>
      <name val="Calibri"/>
      <family val="2"/>
      <scheme val="minor"/>
    </font>
    <font>
      <sz val="11"/>
      <color rgb="FF1C2F33"/>
      <name val="Calibri"/>
      <family val="2"/>
      <scheme val="minor"/>
    </font>
    <font>
      <sz val="9"/>
      <name val="Arial"/>
      <family val="2"/>
    </font>
    <font>
      <i/>
      <sz val="10"/>
      <name val="Arial"/>
      <family val="2"/>
    </font>
    <font>
      <sz val="18"/>
      <color theme="1"/>
      <name val="Calibri"/>
      <family val="2"/>
      <scheme val="minor"/>
    </font>
    <font>
      <sz val="8"/>
      <name val="Calibri"/>
      <family val="2"/>
      <scheme val="minor"/>
    </font>
    <font>
      <sz val="8"/>
      <color rgb="FFFF0000"/>
      <name val="Arial"/>
      <family val="2"/>
    </font>
    <font>
      <sz val="8"/>
      <color theme="1"/>
      <name val="Calibri"/>
      <family val="2"/>
      <scheme val="minor"/>
    </font>
    <font>
      <sz val="10"/>
      <name val="Verdana"/>
      <family val="2"/>
    </font>
    <font>
      <sz val="8"/>
      <color rgb="FF000000"/>
      <name val="Calibri"/>
      <family val="2"/>
      <scheme val="minor"/>
    </font>
    <font>
      <sz val="7"/>
      <color rgb="FFFF0000"/>
      <name val="Arial"/>
      <family val="2"/>
    </font>
    <font>
      <sz val="7"/>
      <color theme="1"/>
      <name val="Arial"/>
      <family val="2"/>
    </font>
    <font>
      <b/>
      <sz val="7"/>
      <name val="Arial"/>
      <family val="2"/>
    </font>
    <font>
      <sz val="7"/>
      <name val="Arial"/>
      <family val="2"/>
    </font>
    <font>
      <sz val="10"/>
      <color theme="1"/>
      <name val="Calibri"/>
      <family val="2"/>
      <scheme val="minor"/>
    </font>
    <font>
      <sz val="10"/>
      <color rgb="FF000000"/>
      <name val="Calibri"/>
      <family val="2"/>
      <scheme val="minor"/>
    </font>
    <font>
      <sz val="11"/>
      <name val="Calibri"/>
      <family val="2"/>
      <scheme val="minor"/>
    </font>
    <font>
      <sz val="10"/>
      <name val="Calibri"/>
      <family val="2"/>
      <scheme val="minor"/>
    </font>
    <font>
      <sz val="11"/>
      <name val="Arial"/>
      <family val="2"/>
    </font>
    <font>
      <b/>
      <sz val="11"/>
      <color indexed="81"/>
      <name val="Tahoma"/>
      <family val="2"/>
    </font>
    <font>
      <sz val="9"/>
      <color indexed="81"/>
      <name val="Tahoma"/>
      <family val="2"/>
    </font>
    <font>
      <b/>
      <sz val="9"/>
      <color indexed="81"/>
      <name val="Tahoma"/>
      <family val="2"/>
    </font>
    <font>
      <b/>
      <sz val="10"/>
      <name val="Calibri"/>
      <family val="2"/>
      <scheme val="minor"/>
    </font>
    <font>
      <b/>
      <sz val="12"/>
      <color theme="1"/>
      <name val="Arial"/>
      <family val="2"/>
    </font>
    <font>
      <sz val="14"/>
      <name val="Arial"/>
      <family val="2"/>
    </font>
    <font>
      <sz val="12"/>
      <name val="Arial"/>
      <family val="2"/>
    </font>
    <font>
      <b/>
      <sz val="12"/>
      <name val="Arial"/>
      <family val="2"/>
    </font>
    <font>
      <sz val="12"/>
      <color rgb="FFFF0000"/>
      <name val="Arial"/>
      <family val="2"/>
    </font>
    <font>
      <sz val="11"/>
      <color rgb="FF000000"/>
      <name val="Calibri"/>
      <family val="2"/>
    </font>
    <font>
      <sz val="12"/>
      <color rgb="FF000000"/>
      <name val="Arial"/>
      <family val="2"/>
    </font>
    <font>
      <b/>
      <sz val="18"/>
      <name val="Arial"/>
      <family val="2"/>
    </font>
    <font>
      <b/>
      <sz val="18"/>
      <color theme="1"/>
      <name val="Arial"/>
      <family val="2"/>
    </font>
    <font>
      <sz val="8"/>
      <color rgb="FF7030A0"/>
      <name val="Arial"/>
      <family val="2"/>
    </font>
    <font>
      <sz val="10"/>
      <color theme="7" tint="-0.249977111117893"/>
      <name val="Arial"/>
      <family val="2"/>
    </font>
    <font>
      <sz val="8"/>
      <color theme="7" tint="-0.249977111117893"/>
      <name val="Arial"/>
      <family val="2"/>
    </font>
    <font>
      <b/>
      <sz val="10"/>
      <color theme="7" tint="-0.249977111117893"/>
      <name val="Arial"/>
      <family val="2"/>
    </font>
    <font>
      <sz val="10"/>
      <color rgb="FF7030A0"/>
      <name val="Arial"/>
      <family val="2"/>
    </font>
    <font>
      <b/>
      <sz val="10"/>
      <color rgb="FF7030A0"/>
      <name val="Arial"/>
      <family val="2"/>
    </font>
    <font>
      <sz val="10"/>
      <color rgb="FF00B050"/>
      <name val="Arial"/>
      <family val="2"/>
    </font>
    <font>
      <sz val="8"/>
      <color rgb="FF00B050"/>
      <name val="Arial"/>
      <family val="2"/>
    </font>
    <font>
      <b/>
      <sz val="10"/>
      <color rgb="FF00B050"/>
      <name val="Arial"/>
      <family val="2"/>
    </font>
    <font>
      <sz val="10"/>
      <color theme="4" tint="-0.249977111117893"/>
      <name val="Arial"/>
      <family val="2"/>
      <charset val="1"/>
    </font>
    <font>
      <sz val="8"/>
      <color theme="4" tint="-0.249977111117893"/>
      <name val="Arial"/>
      <family val="2"/>
      <charset val="1"/>
    </font>
    <font>
      <b/>
      <sz val="10"/>
      <color theme="4" tint="-0.249977111117893"/>
      <name val="Arial"/>
      <family val="2"/>
      <charset val="1"/>
    </font>
    <font>
      <b/>
      <sz val="11"/>
      <name val="Arial"/>
      <family val="2"/>
    </font>
    <font>
      <sz val="10"/>
      <name val="Arial Nova Cond Light"/>
      <family val="2"/>
    </font>
  </fonts>
  <fills count="61">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rgb="FFFFFFFF"/>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E0C1FF"/>
        <bgColor indexed="64"/>
      </patternFill>
    </fill>
    <fill>
      <patternFill patternType="solid">
        <fgColor rgb="FFDEEAF6"/>
        <bgColor indexed="64"/>
      </patternFill>
    </fill>
    <fill>
      <patternFill patternType="solid">
        <fgColor rgb="FF6EBACC"/>
        <bgColor indexed="64"/>
      </patternFill>
    </fill>
    <fill>
      <patternFill patternType="solid">
        <fgColor theme="9" tint="-0.249977111117893"/>
        <bgColor indexed="64"/>
      </patternFill>
    </fill>
    <fill>
      <patternFill patternType="solid">
        <fgColor rgb="FF39727F"/>
        <bgColor indexed="64"/>
      </patternFill>
    </fill>
    <fill>
      <patternFill patternType="solid">
        <fgColor theme="7"/>
        <bgColor indexed="64"/>
      </patternFill>
    </fill>
    <fill>
      <patternFill patternType="solid">
        <fgColor rgb="FFD7AFFF"/>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4" tint="-0.249977111117893"/>
        <bgColor indexed="64"/>
      </patternFill>
    </fill>
    <fill>
      <patternFill patternType="solid">
        <fgColor rgb="FFCC66FF"/>
        <bgColor indexed="64"/>
      </patternFill>
    </fill>
    <fill>
      <patternFill patternType="solid">
        <fgColor rgb="FFD6C1FF"/>
        <bgColor indexed="64"/>
      </patternFill>
    </fill>
    <fill>
      <patternFill patternType="solid">
        <fgColor rgb="FFFFFFFF"/>
        <bgColor rgb="FFFFFFFF"/>
      </patternFill>
    </fill>
    <fill>
      <patternFill patternType="solid">
        <fgColor rgb="FFDDEBF7"/>
        <bgColor rgb="FF000000"/>
      </patternFill>
    </fill>
    <fill>
      <patternFill patternType="solid">
        <fgColor rgb="FFC9C9C9"/>
        <bgColor rgb="FFD0CECE"/>
      </patternFill>
    </fill>
    <fill>
      <patternFill patternType="solid">
        <fgColor rgb="FFFFFFFF"/>
        <bgColor rgb="FFECECEC"/>
      </patternFill>
    </fill>
    <fill>
      <patternFill patternType="solid">
        <fgColor rgb="FFDEEBF7"/>
        <bgColor rgb="FFDEEAF6"/>
      </patternFill>
    </fill>
    <fill>
      <patternFill patternType="solid">
        <fgColor rgb="FFE2F0D9"/>
        <bgColor rgb="FFECECEC"/>
      </patternFill>
    </fill>
    <fill>
      <patternFill patternType="solid">
        <fgColor rgb="FFC5E0B4"/>
        <bgColor rgb="FFD9D9D9"/>
      </patternFill>
    </fill>
    <fill>
      <patternFill patternType="solid">
        <fgColor rgb="FFFFE699"/>
        <bgColor rgb="FFFFFF99"/>
      </patternFill>
    </fill>
    <fill>
      <patternFill patternType="solid">
        <fgColor rgb="FFE0C1FF"/>
        <bgColor rgb="FFD6C1FF"/>
      </patternFill>
    </fill>
    <fill>
      <patternFill patternType="solid">
        <fgColor rgb="FFAFABAB"/>
        <bgColor rgb="FFA6A6A6"/>
      </patternFill>
    </fill>
    <fill>
      <patternFill patternType="solid">
        <fgColor rgb="FFD0CECE"/>
        <bgColor rgb="FFC9C9C9"/>
      </patternFill>
    </fill>
    <fill>
      <patternFill patternType="solid">
        <fgColor rgb="FF9DC3E6"/>
        <bgColor rgb="FFB4C7E7"/>
      </patternFill>
    </fill>
    <fill>
      <patternFill patternType="solid">
        <fgColor rgb="FFD9D9D9"/>
        <bgColor rgb="FFD0CECE"/>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C9C9C9"/>
        <bgColor rgb="FF000000"/>
      </patternFill>
    </fill>
    <fill>
      <patternFill patternType="solid">
        <fgColor theme="0" tint="-0.249977111117893"/>
        <bgColor rgb="FF000000"/>
      </patternFill>
    </fill>
    <fill>
      <patternFill patternType="solid">
        <fgColor theme="9"/>
        <bgColor indexed="64"/>
      </patternFill>
    </fill>
    <fill>
      <patternFill patternType="solid">
        <fgColor rgb="FFCCECFF"/>
        <bgColor indexed="64"/>
      </patternFill>
    </fill>
  </fills>
  <borders count="14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ck">
        <color rgb="FFFF0000"/>
      </top>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n">
        <color indexed="64"/>
      </top>
      <bottom style="thick">
        <color rgb="FFFF0000"/>
      </bottom>
      <diagonal/>
    </border>
    <border>
      <left/>
      <right style="thin">
        <color indexed="64"/>
      </right>
      <top style="thick">
        <color rgb="FFFF0000"/>
      </top>
      <bottom/>
      <diagonal/>
    </border>
    <border>
      <left/>
      <right style="thin">
        <color indexed="64"/>
      </right>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right/>
      <top style="thick">
        <color rgb="FFFF0000"/>
      </top>
      <bottom style="thin">
        <color indexed="64"/>
      </bottom>
      <diagonal/>
    </border>
    <border>
      <left/>
      <right/>
      <top style="thin">
        <color indexed="64"/>
      </top>
      <bottom style="thick">
        <color rgb="FFFF0000"/>
      </bottom>
      <diagonal/>
    </border>
    <border>
      <left style="thin">
        <color indexed="64"/>
      </left>
      <right/>
      <top style="thick">
        <color rgb="FFFF0000"/>
      </top>
      <bottom style="thin">
        <color indexed="64"/>
      </bottom>
      <diagonal/>
    </border>
    <border>
      <left style="thin">
        <color indexed="64"/>
      </left>
      <right/>
      <top style="thin">
        <color indexed="64"/>
      </top>
      <bottom style="thick">
        <color rgb="FFFF0000"/>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thick">
        <color rgb="FFFF0000"/>
      </left>
      <right style="thin">
        <color indexed="64"/>
      </right>
      <top style="thin">
        <color indexed="64"/>
      </top>
      <bottom/>
      <diagonal/>
    </border>
    <border>
      <left style="thick">
        <color rgb="FFFF0000"/>
      </left>
      <right style="thin">
        <color indexed="64"/>
      </right>
      <top/>
      <bottom style="thin">
        <color indexed="64"/>
      </bottom>
      <diagonal/>
    </border>
    <border>
      <left style="thick">
        <color rgb="FFFF0000"/>
      </left>
      <right/>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n">
        <color rgb="FFECECEC"/>
      </left>
      <right style="thin">
        <color rgb="FFECECEC"/>
      </right>
      <top style="thin">
        <color rgb="FFECECEC"/>
      </top>
      <bottom style="thin">
        <color rgb="FFECECEC"/>
      </bottom>
      <diagonal/>
    </border>
    <border>
      <left style="thin">
        <color theme="0"/>
      </left>
      <right style="thin">
        <color theme="0"/>
      </right>
      <top style="thin">
        <color theme="0"/>
      </top>
      <bottom style="thin">
        <color theme="0"/>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rgb="FFFF0000"/>
      </bottom>
      <diagonal/>
    </border>
    <border>
      <left/>
      <right style="thick">
        <color rgb="FFFF0000"/>
      </right>
      <top/>
      <bottom style="thin">
        <color indexed="64"/>
      </bottom>
      <diagonal/>
    </border>
    <border>
      <left style="thin">
        <color indexed="64"/>
      </left>
      <right style="thick">
        <color rgb="FFFF0000"/>
      </right>
      <top style="thick">
        <color rgb="FFFF0000"/>
      </top>
      <bottom/>
      <diagonal/>
    </border>
    <border>
      <left style="thin">
        <color indexed="64"/>
      </left>
      <right style="thick">
        <color rgb="FFFF0000"/>
      </right>
      <top/>
      <bottom/>
      <diagonal/>
    </border>
    <border>
      <left style="thick">
        <color rgb="FFFF0000"/>
      </left>
      <right style="thick">
        <color rgb="FFFF0000"/>
      </right>
      <top/>
      <bottom style="thin">
        <color indexed="64"/>
      </bottom>
      <diagonal/>
    </border>
    <border>
      <left/>
      <right style="thick">
        <color rgb="FFFF0000"/>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thick">
        <color rgb="FFFF0000"/>
      </left>
      <right/>
      <top style="thick">
        <color rgb="FFFF0000"/>
      </top>
      <bottom/>
      <diagonal/>
    </border>
    <border>
      <left style="medium">
        <color rgb="FFFF0000"/>
      </left>
      <right style="medium">
        <color rgb="FFFF0000"/>
      </right>
      <top style="medium">
        <color rgb="FFFF0000"/>
      </top>
      <bottom/>
      <diagonal/>
    </border>
    <border>
      <left style="medium">
        <color rgb="FFFF0000"/>
      </left>
      <right style="thin">
        <color indexed="64"/>
      </right>
      <top style="medium">
        <color rgb="FFFF0000"/>
      </top>
      <bottom/>
      <diagonal/>
    </border>
    <border>
      <left style="thin">
        <color indexed="64"/>
      </left>
      <right style="thin">
        <color indexed="64"/>
      </right>
      <top style="medium">
        <color rgb="FFFF0000"/>
      </top>
      <bottom/>
      <diagonal/>
    </border>
    <border>
      <left style="thin">
        <color indexed="64"/>
      </left>
      <right style="thin">
        <color indexed="64"/>
      </right>
      <top style="medium">
        <color rgb="FFFF0000"/>
      </top>
      <bottom style="thin">
        <color auto="1"/>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medium">
        <color rgb="FFFF0000"/>
      </right>
      <top/>
      <bottom/>
      <diagonal/>
    </border>
    <border>
      <left style="medium">
        <color rgb="FFFF0000"/>
      </left>
      <right style="thin">
        <color indexed="64"/>
      </right>
      <top/>
      <bottom/>
      <diagonal/>
    </border>
    <border>
      <left/>
      <right style="medium">
        <color rgb="FFFF0000"/>
      </right>
      <top style="thin">
        <color indexed="64"/>
      </top>
      <bottom style="thin">
        <color indexed="64"/>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bottom style="medium">
        <color rgb="FFFF0000"/>
      </bottom>
      <diagonal/>
    </border>
    <border>
      <left style="thick">
        <color rgb="FFFF0000"/>
      </left>
      <right/>
      <top/>
      <bottom style="thick">
        <color rgb="FFFF0000"/>
      </bottom>
      <diagonal/>
    </border>
    <border>
      <left style="thick">
        <color rgb="FFFF0000"/>
      </left>
      <right/>
      <top style="thick">
        <color rgb="FFFF0000"/>
      </top>
      <bottom style="thin">
        <color indexed="64"/>
      </bottom>
      <diagonal/>
    </border>
    <border>
      <left style="medium">
        <color rgb="FFFF0000"/>
      </left>
      <right/>
      <top style="medium">
        <color rgb="FFFF0000"/>
      </top>
      <bottom style="thick">
        <color rgb="FFFF0000"/>
      </bottom>
      <diagonal/>
    </border>
    <border>
      <left style="thick">
        <color rgb="FFFF0000"/>
      </left>
      <right/>
      <top style="thin">
        <color indexed="64"/>
      </top>
      <bottom style="thin">
        <color indexed="64"/>
      </bottom>
      <diagonal/>
    </border>
    <border>
      <left style="medium">
        <color rgb="FFFF0000"/>
      </left>
      <right/>
      <top style="thick">
        <color rgb="FFFF0000"/>
      </top>
      <bottom style="thick">
        <color rgb="FFFF0000"/>
      </bottom>
      <diagonal/>
    </border>
    <border>
      <left/>
      <right style="medium">
        <color rgb="FFFF0000"/>
      </right>
      <top style="thin">
        <color indexed="64"/>
      </top>
      <bottom/>
      <diagonal/>
    </border>
    <border>
      <left style="medium">
        <color rgb="FFFF0000"/>
      </left>
      <right/>
      <top style="thick">
        <color rgb="FFFF0000"/>
      </top>
      <bottom style="medium">
        <color rgb="FFFF0000"/>
      </bottom>
      <diagonal/>
    </border>
    <border>
      <left style="thin">
        <color indexed="64"/>
      </left>
      <right style="thin">
        <color indexed="64"/>
      </right>
      <top style="thick">
        <color rgb="FFFF0000"/>
      </top>
      <bottom style="medium">
        <color rgb="FFFF0000"/>
      </bottom>
      <diagonal/>
    </border>
    <border>
      <left style="thin">
        <color rgb="FF000000"/>
      </left>
      <right style="thin">
        <color rgb="FF000000"/>
      </right>
      <top style="medium">
        <color rgb="FFFF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medium">
        <color rgb="FFFF0000"/>
      </bottom>
      <diagonal/>
    </border>
    <border>
      <left/>
      <right style="thin">
        <color indexed="64"/>
      </right>
      <top style="medium">
        <color rgb="FFFF0000"/>
      </top>
      <bottom/>
      <diagonal/>
    </border>
    <border>
      <left style="thin">
        <color indexed="64"/>
      </left>
      <right style="thin">
        <color indexed="64"/>
      </right>
      <top style="medium">
        <color rgb="FFFF0000"/>
      </top>
      <bottom style="thick">
        <color rgb="FFFF0000"/>
      </bottom>
      <diagonal/>
    </border>
    <border>
      <left/>
      <right style="thin">
        <color indexed="64"/>
      </right>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thin">
        <color indexed="64"/>
      </left>
      <right style="medium">
        <color rgb="FFFF0000"/>
      </right>
      <top style="thin">
        <color auto="1"/>
      </top>
      <bottom style="thin">
        <color auto="1"/>
      </bottom>
      <diagonal/>
    </border>
    <border>
      <left style="thin">
        <color indexed="64"/>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medium">
        <color rgb="FFFF0000"/>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FF0000"/>
      </left>
      <right style="medium">
        <color rgb="FFFF0000"/>
      </right>
      <top style="medium">
        <color rgb="FFFF0000"/>
      </top>
      <bottom style="medium">
        <color rgb="FFFF0000"/>
      </bottom>
      <diagonal/>
    </border>
    <border>
      <left style="thin">
        <color indexed="64"/>
      </left>
      <right style="thin">
        <color rgb="FF000000"/>
      </right>
      <top style="thin">
        <color rgb="FF000000"/>
      </top>
      <bottom/>
      <diagonal/>
    </border>
    <border>
      <left style="thick">
        <color rgb="FFFF0000"/>
      </left>
      <right style="thin">
        <color indexed="64"/>
      </right>
      <top style="medium">
        <color rgb="FFFF0000"/>
      </top>
      <bottom/>
      <diagonal/>
    </border>
    <border>
      <left style="thin">
        <color indexed="64"/>
      </left>
      <right style="thick">
        <color rgb="FFFF0000"/>
      </right>
      <top style="medium">
        <color rgb="FFFF0000"/>
      </top>
      <bottom style="thin">
        <color auto="1"/>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bottom style="medium">
        <color rgb="FFFF0000"/>
      </bottom>
      <diagonal/>
    </border>
    <border>
      <left style="thin">
        <color indexed="64"/>
      </left>
      <right style="thick">
        <color rgb="FFFF0000"/>
      </right>
      <top style="thin">
        <color auto="1"/>
      </top>
      <bottom style="medium">
        <color rgb="FFFF0000"/>
      </bottom>
      <diagonal/>
    </border>
    <border>
      <left style="thin">
        <color indexed="64"/>
      </left>
      <right style="thin">
        <color indexed="64"/>
      </right>
      <top style="thin">
        <color indexed="64"/>
      </top>
      <bottom style="thin">
        <color rgb="FFFF0000"/>
      </bottom>
      <diagonal/>
    </border>
    <border>
      <left style="thick">
        <color rgb="FFFF0000"/>
      </left>
      <right style="thin">
        <color auto="1"/>
      </right>
      <top style="thick">
        <color rgb="FFFF0000"/>
      </top>
      <bottom style="thick">
        <color rgb="FFFF0000"/>
      </bottom>
      <diagonal/>
    </border>
    <border>
      <left style="thin">
        <color auto="1"/>
      </left>
      <right style="thin">
        <color auto="1"/>
      </right>
      <top style="thick">
        <color rgb="FFFF0000"/>
      </top>
      <bottom style="thick">
        <color rgb="FFFF0000"/>
      </bottom>
      <diagonal/>
    </border>
    <border>
      <left/>
      <right style="thin">
        <color auto="1"/>
      </right>
      <top style="thick">
        <color rgb="FFFF0000"/>
      </top>
      <bottom style="thick">
        <color rgb="FFFF0000"/>
      </bottom>
      <diagonal/>
    </border>
    <border>
      <left style="thin">
        <color auto="1"/>
      </left>
      <right style="thick">
        <color rgb="FFFF0000"/>
      </right>
      <top style="thick">
        <color rgb="FFFF0000"/>
      </top>
      <bottom style="thin">
        <color auto="1"/>
      </bottom>
      <diagonal/>
    </border>
    <border>
      <left style="thin">
        <color auto="1"/>
      </left>
      <right style="thick">
        <color rgb="FFFF0000"/>
      </right>
      <top style="thin">
        <color auto="1"/>
      </top>
      <bottom style="thick">
        <color rgb="FFFF0000"/>
      </bottom>
      <diagonal/>
    </border>
    <border>
      <left style="thin">
        <color indexed="64"/>
      </left>
      <right/>
      <top/>
      <bottom style="thick">
        <color rgb="FFFF0000"/>
      </bottom>
      <diagonal/>
    </border>
    <border>
      <left style="thin">
        <color theme="1"/>
      </left>
      <right style="thin">
        <color theme="1"/>
      </right>
      <top style="thin">
        <color theme="1"/>
      </top>
      <bottom style="thin">
        <color theme="1"/>
      </bottom>
      <diagonal/>
    </border>
    <border>
      <left style="thin">
        <color indexed="64"/>
      </left>
      <right style="medium">
        <color indexed="64"/>
      </right>
      <top/>
      <bottom style="thin">
        <color auto="1"/>
      </bottom>
      <diagonal/>
    </border>
    <border>
      <left style="thin">
        <color indexed="64"/>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style="thin">
        <color indexed="64"/>
      </right>
      <top style="thin">
        <color indexed="64"/>
      </top>
      <bottom style="medium">
        <color theme="1"/>
      </bottom>
      <diagonal/>
    </border>
    <border>
      <left style="thin">
        <color theme="1"/>
      </left>
      <right style="thin">
        <color theme="1"/>
      </right>
      <top style="thin">
        <color theme="1"/>
      </top>
      <bottom style="medium">
        <color theme="1"/>
      </bottom>
      <diagonal/>
    </border>
    <border>
      <left style="thin">
        <color indexed="64"/>
      </left>
      <right style="medium">
        <color indexed="64"/>
      </right>
      <top style="medium">
        <color indexed="64"/>
      </top>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medium">
        <color rgb="FF000000"/>
      </left>
      <right style="medium">
        <color rgb="FF000000"/>
      </right>
      <top style="thick">
        <color rgb="FFFF0000"/>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indexed="64"/>
      </left>
      <right style="thin">
        <color indexed="64"/>
      </right>
      <top style="thin">
        <color rgb="FFFF0000"/>
      </top>
      <bottom style="thin">
        <color auto="1"/>
      </bottom>
      <diagonal/>
    </border>
    <border>
      <left/>
      <right style="medium">
        <color indexed="64"/>
      </right>
      <top style="thick">
        <color rgb="FFFF0000"/>
      </top>
      <bottom style="medium">
        <color indexed="64"/>
      </bottom>
      <diagonal/>
    </border>
    <border>
      <left/>
      <right style="medium">
        <color indexed="64"/>
      </right>
      <top/>
      <bottom style="medium">
        <color indexed="64"/>
      </bottom>
      <diagonal/>
    </border>
    <border>
      <left style="thin">
        <color indexed="64"/>
      </left>
      <right/>
      <top style="thick">
        <color rgb="FFFF0000"/>
      </top>
      <bottom/>
      <diagonal/>
    </border>
    <border>
      <left style="thin">
        <color indexed="64"/>
      </left>
      <right style="thin">
        <color indexed="64"/>
      </right>
      <top/>
      <bottom style="medium">
        <color indexed="64"/>
      </bottom>
      <diagonal/>
    </border>
    <border>
      <left/>
      <right style="thin">
        <color indexed="64"/>
      </right>
      <top style="thick">
        <color rgb="FFFF0000"/>
      </top>
      <bottom style="thin">
        <color indexed="64"/>
      </bottom>
      <diagonal/>
    </border>
    <border>
      <left/>
      <right style="thin">
        <color indexed="64"/>
      </right>
      <top style="thin">
        <color indexed="64"/>
      </top>
      <bottom style="thick">
        <color rgb="FFFF0000"/>
      </bottom>
      <diagonal/>
    </border>
    <border>
      <left/>
      <right style="thin">
        <color rgb="FFFF0000"/>
      </right>
      <top style="thick">
        <color rgb="FFFF0000"/>
      </top>
      <bottom/>
      <diagonal/>
    </border>
    <border>
      <left/>
      <right style="thin">
        <color rgb="FFFF0000"/>
      </right>
      <top/>
      <bottom/>
      <diagonal/>
    </border>
    <border>
      <left/>
      <right style="thin">
        <color rgb="FFFF0000"/>
      </right>
      <top/>
      <bottom style="thick">
        <color rgb="FFFF0000"/>
      </bottom>
      <diagonal/>
    </border>
  </borders>
  <cellStyleXfs count="15">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xf numFmtId="0" fontId="9" fillId="0" borderId="0"/>
    <xf numFmtId="0" fontId="27" fillId="31" borderId="51" applyAlignment="0">
      <alignment horizontal="center" vertical="center" wrapText="1"/>
    </xf>
    <xf numFmtId="0" fontId="30" fillId="33" borderId="52" applyFont="0">
      <alignment horizontal="center" vertical="center" wrapText="1"/>
    </xf>
    <xf numFmtId="0" fontId="31" fillId="0" borderId="20" applyAlignment="0">
      <alignment horizontal="justify" vertical="center" wrapText="1"/>
    </xf>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0" fontId="3" fillId="0" borderId="0"/>
    <xf numFmtId="0" fontId="58" fillId="0" borderId="0"/>
    <xf numFmtId="0" fontId="58" fillId="0" borderId="0"/>
    <xf numFmtId="43" fontId="3" fillId="0" borderId="0" applyFont="0" applyFill="0" applyBorder="0" applyAlignment="0" applyProtection="0"/>
  </cellStyleXfs>
  <cellXfs count="2519">
    <xf numFmtId="0" fontId="0" fillId="0" borderId="0" xfId="0"/>
    <xf numFmtId="0" fontId="4" fillId="0" borderId="0" xfId="0" applyFont="1" applyBorder="1" applyAlignment="1">
      <alignment vertical="center"/>
    </xf>
    <xf numFmtId="0" fontId="4" fillId="0" borderId="0" xfId="0" applyFont="1" applyAlignment="1">
      <alignment vertical="center" wrapText="1"/>
    </xf>
    <xf numFmtId="0" fontId="4" fillId="0" borderId="0" xfId="0" applyFont="1" applyBorder="1" applyAlignment="1">
      <alignment vertical="center" wrapText="1"/>
    </xf>
    <xf numFmtId="0" fontId="5" fillId="0" borderId="0" xfId="0" applyFont="1" applyAlignment="1">
      <alignment horizontal="left" vertical="center"/>
    </xf>
    <xf numFmtId="0" fontId="5" fillId="0" borderId="0" xfId="0" applyFont="1" applyAlignment="1">
      <alignment vertical="center" wrapText="1"/>
    </xf>
    <xf numFmtId="3" fontId="5" fillId="2" borderId="1" xfId="0" applyNumberFormat="1" applyFont="1" applyFill="1" applyBorder="1" applyAlignment="1">
      <alignment horizontal="center" vertical="center"/>
    </xf>
    <xf numFmtId="0" fontId="13" fillId="0" borderId="0" xfId="0" applyFont="1" applyAlignment="1">
      <alignment vertical="center"/>
    </xf>
    <xf numFmtId="0" fontId="13" fillId="0" borderId="0" xfId="0" applyFont="1" applyAlignment="1"/>
    <xf numFmtId="49" fontId="14" fillId="0" borderId="0" xfId="0" applyNumberFormat="1" applyFont="1" applyAlignme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49" fontId="14" fillId="15" borderId="0" xfId="0" applyNumberFormat="1" applyFont="1" applyFill="1" applyAlignment="1">
      <alignment vertical="center"/>
    </xf>
    <xf numFmtId="49" fontId="14" fillId="18" borderId="0" xfId="0" applyNumberFormat="1" applyFont="1" applyFill="1" applyAlignment="1">
      <alignment vertical="center"/>
    </xf>
    <xf numFmtId="49" fontId="14" fillId="5" borderId="0" xfId="0" applyNumberFormat="1" applyFont="1" applyFill="1" applyAlignment="1">
      <alignment vertical="center"/>
    </xf>
    <xf numFmtId="49" fontId="14" fillId="14" borderId="0" xfId="0" applyNumberFormat="1" applyFont="1" applyFill="1" applyAlignment="1">
      <alignment vertical="center"/>
    </xf>
    <xf numFmtId="49" fontId="14" fillId="0" borderId="0" xfId="0" applyNumberFormat="1" applyFont="1" applyFill="1" applyAlignment="1">
      <alignment vertical="center"/>
    </xf>
    <xf numFmtId="49" fontId="14" fillId="21" borderId="0" xfId="0" applyNumberFormat="1" applyFont="1" applyFill="1" applyAlignment="1">
      <alignment vertical="center"/>
    </xf>
    <xf numFmtId="0" fontId="14" fillId="22" borderId="0" xfId="0" applyFont="1" applyFill="1" applyAlignment="1">
      <alignment horizontal="center" vertical="center"/>
    </xf>
    <xf numFmtId="49" fontId="14" fillId="23" borderId="0" xfId="0" applyNumberFormat="1" applyFont="1" applyFill="1" applyAlignment="1">
      <alignment vertical="center"/>
    </xf>
    <xf numFmtId="0" fontId="14" fillId="0" borderId="0" xfId="0" applyFont="1" applyAlignment="1">
      <alignment vertical="center"/>
    </xf>
    <xf numFmtId="49" fontId="14" fillId="22" borderId="0" xfId="0" applyNumberFormat="1" applyFont="1" applyFill="1" applyAlignment="1">
      <alignment vertical="center"/>
    </xf>
    <xf numFmtId="49" fontId="5" fillId="0" borderId="0" xfId="0" applyNumberFormat="1" applyFont="1" applyAlignment="1">
      <alignment vertical="center"/>
    </xf>
    <xf numFmtId="165" fontId="6" fillId="0" borderId="0" xfId="1" applyNumberFormat="1" applyFont="1" applyAlignment="1">
      <alignment horizontal="center" vertical="center"/>
    </xf>
    <xf numFmtId="165" fontId="5" fillId="0" borderId="0" xfId="1" applyNumberFormat="1" applyFont="1" applyAlignment="1">
      <alignment horizontal="center" vertical="center"/>
    </xf>
    <xf numFmtId="0" fontId="5" fillId="0" borderId="0" xfId="0" applyFont="1" applyAlignment="1">
      <alignment horizontal="center" vertical="center"/>
    </xf>
    <xf numFmtId="3" fontId="5" fillId="0" borderId="0" xfId="0" applyNumberFormat="1" applyFont="1" applyAlignment="1">
      <alignment vertical="center"/>
    </xf>
    <xf numFmtId="164" fontId="5" fillId="0" borderId="0" xfId="1" applyNumberFormat="1" applyFont="1" applyAlignment="1">
      <alignment vertical="center"/>
    </xf>
    <xf numFmtId="0" fontId="4" fillId="0" borderId="0" xfId="0" applyFont="1" applyAlignment="1">
      <alignment vertical="center"/>
    </xf>
    <xf numFmtId="167" fontId="5" fillId="0" borderId="0" xfId="2" applyNumberFormat="1" applyFont="1" applyAlignment="1">
      <alignment horizontal="center" vertical="center"/>
    </xf>
    <xf numFmtId="167" fontId="6" fillId="0" borderId="1" xfId="2" applyNumberFormat="1" applyFont="1" applyFill="1" applyBorder="1" applyAlignment="1">
      <alignment horizontal="center" vertical="center"/>
    </xf>
    <xf numFmtId="167" fontId="8" fillId="0" borderId="1" xfId="2" applyNumberFormat="1" applyFont="1" applyBorder="1" applyAlignment="1">
      <alignment horizontal="center" vertical="center"/>
    </xf>
    <xf numFmtId="167" fontId="5" fillId="11" borderId="23" xfId="2" applyNumberFormat="1" applyFont="1" applyFill="1" applyBorder="1" applyAlignment="1" applyProtection="1">
      <alignment horizontal="center" vertical="center"/>
      <protection locked="0"/>
    </xf>
    <xf numFmtId="167" fontId="5" fillId="11" borderId="21" xfId="2" applyNumberFormat="1" applyFont="1" applyFill="1" applyBorder="1" applyAlignment="1" applyProtection="1">
      <alignment horizontal="center" vertical="center"/>
      <protection locked="0"/>
    </xf>
    <xf numFmtId="167" fontId="5" fillId="11" borderId="26" xfId="2" applyNumberFormat="1" applyFont="1" applyFill="1" applyBorder="1" applyAlignment="1" applyProtection="1">
      <alignment horizontal="center" vertical="center"/>
      <protection locked="0"/>
    </xf>
    <xf numFmtId="49" fontId="5" fillId="0" borderId="0" xfId="0" applyNumberFormat="1" applyFont="1" applyAlignment="1">
      <alignment vertical="center" wrapText="1"/>
    </xf>
    <xf numFmtId="49" fontId="9" fillId="0" borderId="0" xfId="0" applyNumberFormat="1" applyFont="1" applyAlignment="1">
      <alignment vertical="center"/>
    </xf>
    <xf numFmtId="3" fontId="9" fillId="11" borderId="24" xfId="0" applyNumberFormat="1" applyFont="1" applyFill="1" applyBorder="1" applyAlignment="1" applyProtection="1">
      <alignment vertical="center"/>
      <protection locked="0"/>
    </xf>
    <xf numFmtId="3" fontId="9" fillId="11" borderId="27" xfId="0" applyNumberFormat="1" applyFont="1" applyFill="1" applyBorder="1" applyAlignment="1" applyProtection="1">
      <alignment vertical="center"/>
      <protection locked="0"/>
    </xf>
    <xf numFmtId="0" fontId="5" fillId="11" borderId="23" xfId="0" applyFont="1" applyFill="1" applyBorder="1" applyAlignment="1" applyProtection="1">
      <alignment vertical="center" wrapText="1"/>
      <protection locked="0"/>
    </xf>
    <xf numFmtId="0" fontId="5" fillId="11" borderId="21" xfId="0" applyFont="1" applyFill="1" applyBorder="1" applyAlignment="1" applyProtection="1">
      <alignment vertical="center" wrapText="1"/>
      <protection locked="0"/>
    </xf>
    <xf numFmtId="0" fontId="5" fillId="11" borderId="26" xfId="0" applyFont="1" applyFill="1" applyBorder="1" applyAlignment="1" applyProtection="1">
      <alignment vertical="center" wrapText="1"/>
      <protection locked="0"/>
    </xf>
    <xf numFmtId="3" fontId="9" fillId="9" borderId="24" xfId="2" applyNumberFormat="1" applyFont="1" applyFill="1" applyBorder="1" applyAlignment="1">
      <alignment horizontal="center" vertical="center"/>
    </xf>
    <xf numFmtId="3" fontId="9" fillId="9" borderId="27" xfId="2" applyNumberFormat="1" applyFont="1" applyFill="1" applyBorder="1" applyAlignment="1">
      <alignment horizontal="center" vertical="center"/>
    </xf>
    <xf numFmtId="3" fontId="9" fillId="3" borderId="24" xfId="0" applyNumberFormat="1" applyFont="1" applyFill="1" applyBorder="1" applyAlignment="1" applyProtection="1">
      <alignment vertical="center" wrapText="1"/>
    </xf>
    <xf numFmtId="3" fontId="9" fillId="3" borderId="1" xfId="0" applyNumberFormat="1" applyFont="1" applyFill="1" applyBorder="1" applyAlignment="1" applyProtection="1">
      <alignment vertical="center" wrapText="1"/>
    </xf>
    <xf numFmtId="3" fontId="9" fillId="3" borderId="27" xfId="0" applyNumberFormat="1" applyFont="1" applyFill="1" applyBorder="1" applyAlignment="1" applyProtection="1">
      <alignment vertical="center" wrapText="1"/>
    </xf>
    <xf numFmtId="3" fontId="9" fillId="11" borderId="24" xfId="0" applyNumberFormat="1" applyFont="1" applyFill="1" applyBorder="1" applyAlignment="1" applyProtection="1">
      <alignment vertical="center" wrapText="1"/>
      <protection locked="0"/>
    </xf>
    <xf numFmtId="3" fontId="9" fillId="11" borderId="1" xfId="0" applyNumberFormat="1" applyFont="1" applyFill="1" applyBorder="1" applyAlignment="1" applyProtection="1">
      <alignment vertical="center" wrapText="1"/>
      <protection locked="0"/>
    </xf>
    <xf numFmtId="3" fontId="9" fillId="11" borderId="27" xfId="0" applyNumberFormat="1" applyFont="1" applyFill="1" applyBorder="1" applyAlignment="1" applyProtection="1">
      <alignment vertical="center" wrapText="1"/>
      <protection locked="0"/>
    </xf>
    <xf numFmtId="3" fontId="9" fillId="3" borderId="23" xfId="0" applyNumberFormat="1" applyFont="1" applyFill="1" applyBorder="1" applyAlignment="1" applyProtection="1">
      <alignment vertical="center" wrapText="1"/>
    </xf>
    <xf numFmtId="3" fontId="9" fillId="3" borderId="21" xfId="0" applyNumberFormat="1" applyFont="1" applyFill="1" applyBorder="1" applyAlignment="1" applyProtection="1">
      <alignment vertical="center" wrapText="1"/>
    </xf>
    <xf numFmtId="3" fontId="9" fillId="3" borderId="26" xfId="0" applyNumberFormat="1" applyFont="1" applyFill="1" applyBorder="1" applyAlignment="1" applyProtection="1">
      <alignment vertical="center" wrapText="1"/>
    </xf>
    <xf numFmtId="0" fontId="5" fillId="13" borderId="0" xfId="0" applyFont="1" applyFill="1" applyAlignment="1">
      <alignment horizontal="left" vertical="center"/>
    </xf>
    <xf numFmtId="3" fontId="9" fillId="29" borderId="24" xfId="2" applyNumberFormat="1" applyFont="1" applyFill="1" applyBorder="1" applyAlignment="1">
      <alignment horizontal="center" vertical="center"/>
    </xf>
    <xf numFmtId="3" fontId="9" fillId="29" borderId="27" xfId="2" applyNumberFormat="1" applyFont="1" applyFill="1" applyBorder="1" applyAlignment="1">
      <alignment horizontal="center" vertical="center"/>
    </xf>
    <xf numFmtId="164" fontId="4" fillId="0" borderId="0" xfId="1" applyNumberFormat="1" applyFont="1" applyAlignment="1">
      <alignment vertical="center"/>
    </xf>
    <xf numFmtId="0" fontId="12" fillId="0" borderId="0" xfId="0" applyFont="1" applyAlignment="1">
      <alignment vertical="center"/>
    </xf>
    <xf numFmtId="0" fontId="4" fillId="13" borderId="0" xfId="0" applyFont="1" applyFill="1" applyBorder="1" applyAlignment="1">
      <alignment vertical="center"/>
    </xf>
    <xf numFmtId="167" fontId="4" fillId="0" borderId="0" xfId="2" applyNumberFormat="1" applyFont="1" applyAlignment="1">
      <alignment vertical="center"/>
    </xf>
    <xf numFmtId="0" fontId="14" fillId="2" borderId="0" xfId="0" applyFont="1" applyFill="1" applyAlignment="1">
      <alignment horizontal="center" vertical="center"/>
    </xf>
    <xf numFmtId="0" fontId="14" fillId="2" borderId="0" xfId="0" applyFont="1" applyFill="1" applyAlignment="1">
      <alignment horizontal="right" vertical="center"/>
    </xf>
    <xf numFmtId="0" fontId="13" fillId="2" borderId="0" xfId="0" applyFont="1" applyFill="1" applyAlignment="1"/>
    <xf numFmtId="0" fontId="14" fillId="6" borderId="0" xfId="0" applyFont="1" applyFill="1" applyAlignment="1">
      <alignment horizontal="center" vertical="center"/>
    </xf>
    <xf numFmtId="0" fontId="13" fillId="6" borderId="0" xfId="0" applyFont="1" applyFill="1" applyAlignment="1">
      <alignment horizontal="right"/>
    </xf>
    <xf numFmtId="0" fontId="13" fillId="6" borderId="0" xfId="0" applyFont="1" applyFill="1" applyAlignment="1"/>
    <xf numFmtId="0" fontId="14" fillId="18" borderId="0" xfId="0" applyFont="1" applyFill="1" applyAlignment="1">
      <alignment horizontal="center" vertical="center"/>
    </xf>
    <xf numFmtId="0" fontId="14" fillId="18" borderId="0" xfId="0" applyFont="1" applyFill="1" applyAlignment="1">
      <alignment horizontal="right" vertical="center"/>
    </xf>
    <xf numFmtId="0" fontId="13" fillId="18" borderId="0" xfId="0" applyFont="1" applyFill="1" applyAlignment="1"/>
    <xf numFmtId="0" fontId="13" fillId="18" borderId="0" xfId="0" applyFont="1" applyFill="1" applyAlignment="1">
      <alignment horizontal="right"/>
    </xf>
    <xf numFmtId="0" fontId="14" fillId="15" borderId="0" xfId="0" applyFont="1" applyFill="1" applyAlignment="1">
      <alignment horizontal="center" vertical="center"/>
    </xf>
    <xf numFmtId="0" fontId="14" fillId="15" borderId="0" xfId="0" applyFont="1" applyFill="1" applyAlignment="1">
      <alignment horizontal="right" vertical="center"/>
    </xf>
    <xf numFmtId="0" fontId="13" fillId="15" borderId="0" xfId="0" applyFont="1" applyFill="1" applyAlignment="1"/>
    <xf numFmtId="0" fontId="13" fillId="15" borderId="0" xfId="0" applyFont="1" applyFill="1" applyAlignment="1">
      <alignment horizontal="right"/>
    </xf>
    <xf numFmtId="0" fontId="13" fillId="15" borderId="0" xfId="0" applyFont="1" applyFill="1" applyAlignment="1">
      <alignment horizontal="right" vertical="center"/>
    </xf>
    <xf numFmtId="0" fontId="14" fillId="0" borderId="21" xfId="0" applyFont="1" applyBorder="1" applyAlignment="1">
      <alignment horizontal="center" vertical="center" wrapText="1"/>
    </xf>
    <xf numFmtId="0" fontId="14" fillId="0" borderId="0" xfId="0" applyFont="1" applyAlignment="1">
      <alignment horizontal="right" vertical="center"/>
    </xf>
    <xf numFmtId="0" fontId="13" fillId="0" borderId="0" xfId="0" applyFont="1" applyAlignment="1">
      <alignment horizontal="right"/>
    </xf>
    <xf numFmtId="0" fontId="13" fillId="0" borderId="0" xfId="0" applyFont="1" applyAlignment="1">
      <alignment horizontal="right" vertical="center"/>
    </xf>
    <xf numFmtId="0" fontId="14" fillId="30" borderId="21" xfId="0" applyFont="1" applyFill="1" applyBorder="1" applyAlignment="1">
      <alignment horizontal="center" vertical="center" wrapText="1"/>
    </xf>
    <xf numFmtId="0" fontId="13" fillId="18" borderId="0" xfId="0" applyFont="1" applyFill="1" applyAlignment="1">
      <alignment horizontal="right" vertical="center"/>
    </xf>
    <xf numFmtId="0" fontId="14" fillId="8" borderId="0" xfId="0" applyFont="1" applyFill="1" applyAlignment="1">
      <alignment horizontal="center" vertical="center"/>
    </xf>
    <xf numFmtId="0" fontId="14" fillId="8" borderId="0" xfId="0" applyFont="1" applyFill="1" applyAlignment="1">
      <alignment horizontal="right" vertical="center"/>
    </xf>
    <xf numFmtId="0" fontId="13" fillId="8" borderId="0" xfId="0" applyFont="1" applyFill="1" applyAlignment="1"/>
    <xf numFmtId="0" fontId="13" fillId="8" borderId="0" xfId="0" applyFont="1" applyFill="1" applyAlignment="1">
      <alignment horizontal="right"/>
    </xf>
    <xf numFmtId="0" fontId="18" fillId="0" borderId="21" xfId="0" applyFont="1" applyBorder="1" applyAlignment="1">
      <alignment horizontal="center" vertical="center" wrapText="1"/>
    </xf>
    <xf numFmtId="0" fontId="14" fillId="5" borderId="21" xfId="0" applyFont="1" applyFill="1" applyBorder="1" applyAlignment="1">
      <alignment horizontal="center" vertical="center" wrapText="1"/>
    </xf>
    <xf numFmtId="0" fontId="13" fillId="6" borderId="0" xfId="0" applyFont="1" applyFill="1" applyAlignment="1">
      <alignment horizontal="right" vertical="center"/>
    </xf>
    <xf numFmtId="0" fontId="14" fillId="5" borderId="21" xfId="0" applyFont="1" applyFill="1" applyBorder="1" applyAlignment="1">
      <alignment horizontal="justify" vertical="center" wrapText="1"/>
    </xf>
    <xf numFmtId="0" fontId="18" fillId="5" borderId="21" xfId="0" applyFont="1" applyFill="1" applyBorder="1" applyAlignment="1">
      <alignment horizontal="justify" vertical="center" wrapText="1"/>
    </xf>
    <xf numFmtId="9" fontId="14" fillId="5" borderId="21" xfId="0" applyNumberFormat="1" applyFont="1" applyFill="1" applyBorder="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0" fontId="13" fillId="5" borderId="0" xfId="0" applyFont="1" applyFill="1" applyAlignment="1"/>
    <xf numFmtId="0" fontId="14" fillId="22" borderId="0" xfId="0" applyFont="1" applyFill="1" applyAlignment="1">
      <alignment horizontal="right" vertical="center"/>
    </xf>
    <xf numFmtId="166" fontId="2" fillId="0" borderId="0" xfId="0" applyNumberFormat="1" applyFont="1" applyAlignment="1">
      <alignment horizontal="left" vertical="center"/>
    </xf>
    <xf numFmtId="166" fontId="12" fillId="0" borderId="0" xfId="0" applyNumberFormat="1" applyFont="1" applyAlignment="1">
      <alignment horizontal="left" vertical="center"/>
    </xf>
    <xf numFmtId="166" fontId="12" fillId="0" borderId="0" xfId="0" applyNumberFormat="1" applyFont="1" applyAlignment="1">
      <alignment horizontal="right" vertical="center"/>
    </xf>
    <xf numFmtId="166" fontId="28" fillId="5" borderId="21" xfId="5" applyNumberFormat="1" applyFont="1" applyFill="1" applyBorder="1" applyAlignment="1">
      <alignment horizontal="center" vertical="center" wrapText="1"/>
    </xf>
    <xf numFmtId="166" fontId="29" fillId="32" borderId="17" xfId="0" applyNumberFormat="1" applyFont="1" applyFill="1" applyBorder="1" applyAlignment="1">
      <alignment horizontal="center" vertical="center"/>
    </xf>
    <xf numFmtId="166" fontId="29" fillId="32" borderId="8" xfId="0" applyNumberFormat="1" applyFont="1" applyFill="1" applyBorder="1" applyAlignment="1">
      <alignment horizontal="center" vertical="center"/>
    </xf>
    <xf numFmtId="166" fontId="29" fillId="32" borderId="21" xfId="5" applyNumberFormat="1" applyFont="1" applyFill="1" applyBorder="1" applyAlignment="1">
      <alignment horizontal="right" vertical="center" wrapText="1"/>
    </xf>
    <xf numFmtId="10" fontId="2" fillId="0" borderId="0" xfId="0" applyNumberFormat="1" applyFont="1" applyAlignment="1">
      <alignment horizontal="left" vertical="center"/>
    </xf>
    <xf numFmtId="166" fontId="12" fillId="15" borderId="21" xfId="0" applyNumberFormat="1" applyFont="1" applyFill="1" applyBorder="1" applyAlignment="1">
      <alignment horizontal="left" vertical="center"/>
    </xf>
    <xf numFmtId="166" fontId="26" fillId="15" borderId="21" xfId="6" applyNumberFormat="1" applyFont="1" applyFill="1" applyBorder="1" applyAlignment="1">
      <alignment horizontal="left" vertical="center" wrapText="1"/>
    </xf>
    <xf numFmtId="166" fontId="26" fillId="15" borderId="21" xfId="5" applyNumberFormat="1" applyFont="1" applyFill="1" applyBorder="1" applyAlignment="1">
      <alignment horizontal="right" vertical="center" wrapText="1"/>
    </xf>
    <xf numFmtId="166" fontId="12" fillId="14" borderId="21" xfId="0" applyNumberFormat="1" applyFont="1" applyFill="1" applyBorder="1" applyAlignment="1">
      <alignment horizontal="left" vertical="center"/>
    </xf>
    <xf numFmtId="166" fontId="9" fillId="14" borderId="21" xfId="6" applyNumberFormat="1" applyFont="1" applyFill="1" applyBorder="1" applyAlignment="1">
      <alignment horizontal="left" vertical="center" wrapText="1"/>
    </xf>
    <xf numFmtId="166" fontId="26" fillId="14" borderId="21" xfId="5" applyNumberFormat="1" applyFont="1" applyFill="1" applyBorder="1" applyAlignment="1">
      <alignment horizontal="right" vertical="center" wrapText="1"/>
    </xf>
    <xf numFmtId="166" fontId="29" fillId="6" borderId="21" xfId="0" applyNumberFormat="1" applyFont="1" applyFill="1" applyBorder="1" applyAlignment="1">
      <alignment horizontal="left" vertical="center"/>
    </xf>
    <xf numFmtId="166" fontId="29" fillId="6" borderId="21" xfId="6" applyNumberFormat="1" applyFont="1" applyFill="1" applyBorder="1" applyAlignment="1">
      <alignment horizontal="left" vertical="center" wrapText="1"/>
    </xf>
    <xf numFmtId="166" fontId="29" fillId="6" borderId="21" xfId="5" applyNumberFormat="1" applyFont="1" applyFill="1" applyBorder="1" applyAlignment="1">
      <alignment horizontal="right" vertical="center" wrapText="1"/>
    </xf>
    <xf numFmtId="166" fontId="9" fillId="15" borderId="21" xfId="6" applyNumberFormat="1" applyFont="1" applyFill="1" applyBorder="1" applyAlignment="1">
      <alignment horizontal="left" vertical="center" wrapText="1"/>
    </xf>
    <xf numFmtId="166" fontId="9" fillId="14" borderId="21" xfId="6" applyNumberFormat="1" applyFont="1" applyFill="1" applyBorder="1" applyAlignment="1">
      <alignment horizontal="right" vertical="center" wrapText="1"/>
    </xf>
    <xf numFmtId="166" fontId="12" fillId="18" borderId="21" xfId="0" applyNumberFormat="1" applyFont="1" applyFill="1" applyBorder="1" applyAlignment="1">
      <alignment horizontal="left" vertical="center"/>
    </xf>
    <xf numFmtId="166" fontId="9" fillId="18" borderId="21" xfId="0" applyNumberFormat="1" applyFont="1" applyFill="1" applyBorder="1" applyAlignment="1">
      <alignment horizontal="left" vertical="center" wrapText="1"/>
    </xf>
    <xf numFmtId="166" fontId="9" fillId="18" borderId="21" xfId="0" applyNumberFormat="1" applyFont="1" applyFill="1" applyBorder="1" applyAlignment="1">
      <alignment horizontal="right" vertical="center" wrapText="1"/>
    </xf>
    <xf numFmtId="166" fontId="9" fillId="15" borderId="21" xfId="0" applyNumberFormat="1" applyFont="1" applyFill="1" applyBorder="1" applyAlignment="1">
      <alignment horizontal="left" vertical="center" wrapText="1"/>
    </xf>
    <xf numFmtId="166" fontId="9" fillId="15" borderId="21" xfId="0" applyNumberFormat="1" applyFont="1" applyFill="1" applyBorder="1" applyAlignment="1">
      <alignment horizontal="right" vertical="center" wrapText="1"/>
    </xf>
    <xf numFmtId="169" fontId="2" fillId="0" borderId="0" xfId="0" applyNumberFormat="1" applyFont="1" applyAlignment="1">
      <alignment horizontal="left" vertical="center"/>
    </xf>
    <xf numFmtId="166" fontId="26" fillId="15" borderId="21" xfId="6" applyNumberFormat="1" applyFont="1" applyFill="1" applyBorder="1" applyAlignment="1">
      <alignment horizontal="right" vertical="center" wrapText="1"/>
    </xf>
    <xf numFmtId="166" fontId="26" fillId="14" borderId="21" xfId="6" applyNumberFormat="1" applyFont="1" applyFill="1" applyBorder="1" applyAlignment="1">
      <alignment horizontal="right" vertical="center" wrapText="1"/>
    </xf>
    <xf numFmtId="166" fontId="9" fillId="15" borderId="21" xfId="5" applyNumberFormat="1" applyFont="1" applyFill="1" applyBorder="1" applyAlignment="1">
      <alignment horizontal="right" vertical="center" wrapText="1"/>
    </xf>
    <xf numFmtId="168" fontId="29" fillId="6" borderId="21" xfId="5" applyNumberFormat="1" applyFont="1" applyFill="1" applyBorder="1" applyAlignment="1">
      <alignment horizontal="right" vertical="center" wrapText="1"/>
    </xf>
    <xf numFmtId="166" fontId="28" fillId="15" borderId="21" xfId="7" applyNumberFormat="1" applyFont="1" applyFill="1" applyBorder="1" applyAlignment="1">
      <alignment horizontal="left" vertical="center" wrapText="1"/>
    </xf>
    <xf numFmtId="166" fontId="28" fillId="15" borderId="21" xfId="7" applyNumberFormat="1" applyFont="1" applyFill="1" applyBorder="1" applyAlignment="1">
      <alignment horizontal="right" vertical="center" wrapText="1"/>
    </xf>
    <xf numFmtId="169" fontId="9" fillId="34" borderId="21" xfId="0" applyNumberFormat="1" applyFont="1" applyFill="1" applyBorder="1" applyAlignment="1">
      <alignment horizontal="right" vertical="center" wrapText="1"/>
    </xf>
    <xf numFmtId="169" fontId="28" fillId="34" borderId="21" xfId="7" applyNumberFormat="1" applyFont="1" applyFill="1" applyBorder="1" applyAlignment="1">
      <alignment horizontal="right" vertical="center" wrapText="1"/>
    </xf>
    <xf numFmtId="166" fontId="9" fillId="15" borderId="21" xfId="7" applyNumberFormat="1" applyFont="1" applyFill="1" applyBorder="1" applyAlignment="1">
      <alignment horizontal="left" vertical="center" wrapText="1"/>
    </xf>
    <xf numFmtId="166" fontId="12" fillId="2" borderId="21" xfId="0" applyNumberFormat="1" applyFont="1" applyFill="1" applyBorder="1" applyAlignment="1">
      <alignment horizontal="left" vertical="center"/>
    </xf>
    <xf numFmtId="166" fontId="9" fillId="2" borderId="21" xfId="6" applyNumberFormat="1" applyFont="1" applyFill="1" applyBorder="1" applyAlignment="1">
      <alignment horizontal="left" vertical="center" wrapText="1"/>
    </xf>
    <xf numFmtId="166" fontId="26" fillId="2" borderId="21" xfId="6" applyNumberFormat="1" applyFont="1" applyFill="1" applyBorder="1" applyAlignment="1">
      <alignment horizontal="right" vertical="center" wrapText="1"/>
    </xf>
    <xf numFmtId="166" fontId="26" fillId="2" borderId="21" xfId="5" applyNumberFormat="1" applyFont="1" applyFill="1" applyBorder="1" applyAlignment="1">
      <alignment horizontal="right" vertical="center" wrapText="1"/>
    </xf>
    <xf numFmtId="166" fontId="9" fillId="2" borderId="21" xfId="6" applyNumberFormat="1" applyFont="1" applyFill="1" applyBorder="1" applyAlignment="1">
      <alignment horizontal="right" vertical="center" wrapText="1"/>
    </xf>
    <xf numFmtId="166" fontId="9" fillId="14" borderId="12" xfId="6" applyNumberFormat="1" applyFont="1" applyFill="1" applyBorder="1" applyAlignment="1">
      <alignment horizontal="right" vertical="center" wrapText="1"/>
    </xf>
    <xf numFmtId="166" fontId="12" fillId="15" borderId="5" xfId="0" applyNumberFormat="1" applyFont="1" applyFill="1" applyBorder="1" applyAlignment="1">
      <alignment horizontal="left" vertical="center"/>
    </xf>
    <xf numFmtId="0" fontId="12" fillId="15" borderId="21" xfId="0" applyFont="1" applyFill="1" applyBorder="1" applyAlignment="1">
      <alignment vertical="center" wrapText="1"/>
    </xf>
    <xf numFmtId="166" fontId="9" fillId="15" borderId="7" xfId="0" applyNumberFormat="1" applyFont="1" applyFill="1" applyBorder="1" applyAlignment="1">
      <alignment horizontal="right" vertical="center" wrapText="1"/>
    </xf>
    <xf numFmtId="166" fontId="26" fillId="6" borderId="21" xfId="5" applyNumberFormat="1" applyFont="1" applyFill="1" applyBorder="1" applyAlignment="1">
      <alignment horizontal="right" vertical="center" wrapText="1"/>
    </xf>
    <xf numFmtId="166" fontId="12" fillId="10" borderId="21" xfId="0" applyNumberFormat="1" applyFont="1" applyFill="1" applyBorder="1" applyAlignment="1">
      <alignment horizontal="left" vertical="center"/>
    </xf>
    <xf numFmtId="166" fontId="28" fillId="8" borderId="21" xfId="7" applyNumberFormat="1" applyFont="1" applyFill="1" applyBorder="1" applyAlignment="1">
      <alignment horizontal="left" vertical="center" wrapText="1"/>
    </xf>
    <xf numFmtId="166" fontId="9" fillId="8" borderId="21" xfId="0" applyNumberFormat="1" applyFont="1" applyFill="1" applyBorder="1" applyAlignment="1">
      <alignment horizontal="right" vertical="center" wrapText="1"/>
    </xf>
    <xf numFmtId="166" fontId="12" fillId="0" borderId="21" xfId="0" applyNumberFormat="1" applyFont="1" applyBorder="1" applyAlignment="1">
      <alignment horizontal="left" vertical="center"/>
    </xf>
    <xf numFmtId="166" fontId="28" fillId="0" borderId="21" xfId="7" applyNumberFormat="1" applyFont="1" applyBorder="1" applyAlignment="1">
      <alignment horizontal="left" vertical="center" wrapText="1"/>
    </xf>
    <xf numFmtId="166" fontId="9" fillId="0" borderId="21" xfId="0" applyNumberFormat="1" applyFont="1" applyFill="1" applyBorder="1" applyAlignment="1">
      <alignment horizontal="right" vertical="center" wrapText="1"/>
    </xf>
    <xf numFmtId="166" fontId="28" fillId="0" borderId="21" xfId="7" applyNumberFormat="1" applyFont="1" applyBorder="1" applyAlignment="1">
      <alignment horizontal="right" vertical="center" wrapText="1"/>
    </xf>
    <xf numFmtId="0" fontId="18" fillId="5" borderId="21" xfId="0" applyFont="1" applyFill="1" applyBorder="1" applyAlignment="1">
      <alignment vertical="center" wrapText="1"/>
    </xf>
    <xf numFmtId="0" fontId="34" fillId="0" borderId="0" xfId="0" applyFont="1" applyAlignment="1"/>
    <xf numFmtId="0" fontId="34" fillId="0" borderId="0" xfId="0" applyFont="1" applyAlignment="1">
      <alignment horizontal="center" vertical="center"/>
    </xf>
    <xf numFmtId="0" fontId="15" fillId="16" borderId="21" xfId="0" applyFont="1" applyFill="1" applyBorder="1" applyAlignment="1">
      <alignment vertical="center"/>
    </xf>
    <xf numFmtId="0" fontId="15" fillId="16" borderId="21" xfId="0" applyFont="1" applyFill="1" applyBorder="1" applyAlignment="1">
      <alignment horizontal="center" vertical="center"/>
    </xf>
    <xf numFmtId="0" fontId="14" fillId="16" borderId="21" xfId="0" applyFont="1" applyFill="1" applyBorder="1" applyAlignment="1">
      <alignment horizontal="center" vertical="center"/>
    </xf>
    <xf numFmtId="0" fontId="14" fillId="16" borderId="21" xfId="0" applyFont="1" applyFill="1" applyBorder="1" applyAlignment="1">
      <alignment vertical="center"/>
    </xf>
    <xf numFmtId="0" fontId="15" fillId="17" borderId="21" xfId="0" applyFont="1" applyFill="1" applyBorder="1" applyAlignment="1">
      <alignment vertical="center"/>
    </xf>
    <xf numFmtId="0" fontId="15" fillId="17" borderId="21" xfId="0" applyFont="1" applyFill="1" applyBorder="1" applyAlignment="1">
      <alignment horizontal="center" vertical="center"/>
    </xf>
    <xf numFmtId="0" fontId="16" fillId="17" borderId="21" xfId="0" applyFont="1" applyFill="1" applyBorder="1" applyAlignment="1">
      <alignment horizontal="center" vertical="center"/>
    </xf>
    <xf numFmtId="0" fontId="16" fillId="17" borderId="21" xfId="0" applyFont="1" applyFill="1" applyBorder="1" applyAlignment="1">
      <alignment vertical="center"/>
    </xf>
    <xf numFmtId="0" fontId="17" fillId="19" borderId="21" xfId="0" applyFont="1" applyFill="1" applyBorder="1" applyAlignment="1">
      <alignment horizontal="left" vertical="center"/>
    </xf>
    <xf numFmtId="0" fontId="17" fillId="19" borderId="21" xfId="0" applyFont="1" applyFill="1" applyBorder="1" applyAlignment="1">
      <alignment horizontal="center" vertical="center"/>
    </xf>
    <xf numFmtId="0" fontId="14" fillId="18" borderId="21"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18" borderId="21" xfId="0" applyFont="1" applyFill="1" applyBorder="1" applyAlignment="1">
      <alignment horizontal="justify" vertical="center" wrapText="1"/>
    </xf>
    <xf numFmtId="0" fontId="14" fillId="0" borderId="21" xfId="0" applyFont="1" applyBorder="1" applyAlignment="1">
      <alignment horizontal="justify" vertical="center" wrapText="1"/>
    </xf>
    <xf numFmtId="3" fontId="14" fillId="0" borderId="21" xfId="0" applyNumberFormat="1" applyFont="1" applyBorder="1" applyAlignment="1">
      <alignment horizontal="center" vertical="center" wrapText="1"/>
    </xf>
    <xf numFmtId="0" fontId="14" fillId="0" borderId="21" xfId="0" applyFont="1" applyFill="1" applyBorder="1" applyAlignment="1">
      <alignment horizontal="justify" vertical="center" wrapText="1"/>
    </xf>
    <xf numFmtId="3" fontId="14" fillId="5" borderId="21" xfId="0" applyNumberFormat="1" applyFont="1" applyFill="1" applyBorder="1" applyAlignment="1">
      <alignment horizontal="center" vertical="center" wrapText="1"/>
    </xf>
    <xf numFmtId="3" fontId="14" fillId="18" borderId="21" xfId="0" applyNumberFormat="1" applyFont="1" applyFill="1" applyBorder="1" applyAlignment="1">
      <alignment horizontal="center" vertical="center" wrapText="1"/>
    </xf>
    <xf numFmtId="0" fontId="14" fillId="18" borderId="21" xfId="0" applyFont="1" applyFill="1" applyBorder="1" applyAlignment="1">
      <alignment vertical="center" wrapText="1"/>
    </xf>
    <xf numFmtId="0" fontId="14" fillId="5" borderId="21" xfId="0" applyFont="1" applyFill="1" applyBorder="1" applyAlignment="1">
      <alignment vertical="center" wrapText="1"/>
    </xf>
    <xf numFmtId="0" fontId="14" fillId="0" borderId="21" xfId="0" applyFont="1" applyBorder="1" applyAlignment="1">
      <alignment vertical="center" wrapText="1"/>
    </xf>
    <xf numFmtId="9" fontId="14" fillId="0" borderId="21" xfId="0" applyNumberFormat="1" applyFont="1" applyBorder="1" applyAlignment="1">
      <alignment horizontal="center" vertical="center" wrapText="1"/>
    </xf>
    <xf numFmtId="0" fontId="13" fillId="2" borderId="0" xfId="0" applyFont="1" applyFill="1" applyAlignment="1">
      <alignment vertical="center"/>
    </xf>
    <xf numFmtId="9" fontId="14" fillId="18" borderId="21" xfId="0" applyNumberFormat="1" applyFont="1" applyFill="1" applyBorder="1" applyAlignment="1">
      <alignment horizontal="center" vertical="center" wrapText="1"/>
    </xf>
    <xf numFmtId="0" fontId="14" fillId="0" borderId="21" xfId="0" applyFont="1" applyFill="1" applyBorder="1" applyAlignment="1">
      <alignment horizontal="center" vertical="center" wrapText="1"/>
    </xf>
    <xf numFmtId="9" fontId="14" fillId="0" borderId="21" xfId="0" applyNumberFormat="1" applyFont="1" applyFill="1" applyBorder="1" applyAlignment="1">
      <alignment horizontal="center" vertical="center" wrapText="1"/>
    </xf>
    <xf numFmtId="0" fontId="15" fillId="17" borderId="21" xfId="0" applyFont="1" applyFill="1" applyBorder="1" applyAlignment="1">
      <alignment horizontal="justify" vertical="center"/>
    </xf>
    <xf numFmtId="3" fontId="14" fillId="0" borderId="21" xfId="0" applyNumberFormat="1" applyFont="1" applyFill="1" applyBorder="1" applyAlignment="1">
      <alignment horizontal="center" vertical="center" wrapText="1"/>
    </xf>
    <xf numFmtId="0" fontId="14" fillId="0" borderId="21" xfId="0" applyFont="1" applyFill="1" applyBorder="1" applyAlignment="1">
      <alignment vertical="center" wrapText="1"/>
    </xf>
    <xf numFmtId="0" fontId="18" fillId="5" borderId="21"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18" fillId="0" borderId="21" xfId="0" applyFont="1" applyBorder="1" applyAlignment="1">
      <alignment vertical="center" wrapText="1"/>
    </xf>
    <xf numFmtId="0" fontId="18" fillId="18" borderId="21" xfId="0" applyFont="1" applyFill="1" applyBorder="1" applyAlignment="1">
      <alignment vertical="center" wrapText="1"/>
    </xf>
    <xf numFmtId="0" fontId="18" fillId="0" borderId="21" xfId="0" applyFont="1" applyFill="1" applyBorder="1" applyAlignment="1">
      <alignment horizontal="center" vertical="center" wrapText="1"/>
    </xf>
    <xf numFmtId="0" fontId="18" fillId="0" borderId="21" xfId="0" applyFont="1" applyBorder="1" applyAlignment="1">
      <alignment horizontal="justify" vertical="center" wrapText="1"/>
    </xf>
    <xf numFmtId="0" fontId="34" fillId="0" borderId="0" xfId="0" applyFont="1" applyFill="1" applyAlignment="1">
      <alignment horizontal="center" vertical="center"/>
    </xf>
    <xf numFmtId="0" fontId="18" fillId="0" borderId="21" xfId="0" applyFont="1" applyFill="1" applyBorder="1" applyAlignment="1">
      <alignment vertical="center" wrapText="1"/>
    </xf>
    <xf numFmtId="0" fontId="19" fillId="16" borderId="21" xfId="0" applyFont="1" applyFill="1" applyBorder="1" applyAlignment="1">
      <alignment horizontal="center" vertical="center"/>
    </xf>
    <xf numFmtId="0" fontId="19" fillId="16" borderId="21" xfId="0" applyFont="1" applyFill="1" applyBorder="1" applyAlignment="1">
      <alignment vertical="center"/>
    </xf>
    <xf numFmtId="0" fontId="20" fillId="5" borderId="21" xfId="0" applyFont="1" applyFill="1" applyBorder="1" applyAlignment="1">
      <alignment horizontal="center" vertical="center" wrapText="1"/>
    </xf>
    <xf numFmtId="0" fontId="20" fillId="5" borderId="21" xfId="0" applyFont="1" applyFill="1" applyBorder="1" applyAlignment="1">
      <alignment horizontal="justify" vertical="center" wrapText="1"/>
    </xf>
    <xf numFmtId="0" fontId="18" fillId="18" borderId="21" xfId="0" applyFont="1" applyFill="1" applyBorder="1" applyAlignment="1">
      <alignment horizontal="justify" vertical="center" wrapText="1"/>
    </xf>
    <xf numFmtId="9" fontId="14" fillId="20" borderId="21" xfId="0" applyNumberFormat="1" applyFont="1" applyFill="1" applyBorder="1" applyAlignment="1">
      <alignment horizontal="center" vertical="center" wrapText="1"/>
    </xf>
    <xf numFmtId="0" fontId="14" fillId="20" borderId="21" xfId="0" applyFont="1" applyFill="1" applyBorder="1" applyAlignment="1">
      <alignment vertical="center" wrapText="1"/>
    </xf>
    <xf numFmtId="0" fontId="14" fillId="20" borderId="21" xfId="0" applyFont="1" applyFill="1" applyBorder="1" applyAlignment="1">
      <alignment horizontal="center" vertical="center" wrapText="1"/>
    </xf>
    <xf numFmtId="0" fontId="18" fillId="0" borderId="21" xfId="0" applyFont="1" applyFill="1" applyBorder="1" applyAlignment="1">
      <alignment horizontal="justify" vertical="center" wrapText="1"/>
    </xf>
    <xf numFmtId="9" fontId="14" fillId="5" borderId="21" xfId="0" applyNumberFormat="1" applyFont="1" applyFill="1" applyBorder="1" applyAlignment="1">
      <alignment horizontal="center" vertical="center"/>
    </xf>
    <xf numFmtId="0" fontId="14" fillId="5" borderId="21" xfId="0" applyFont="1" applyFill="1" applyBorder="1" applyAlignment="1">
      <alignment horizontal="center" vertical="center"/>
    </xf>
    <xf numFmtId="0" fontId="14" fillId="0" borderId="21" xfId="0" applyFont="1" applyBorder="1" applyAlignment="1">
      <alignment horizontal="center" vertical="center"/>
    </xf>
    <xf numFmtId="9" fontId="14" fillId="0" borderId="21" xfId="0" applyNumberFormat="1" applyFont="1" applyBorder="1" applyAlignment="1">
      <alignment horizontal="center" vertical="center"/>
    </xf>
    <xf numFmtId="0" fontId="15" fillId="16" borderId="21" xfId="0" applyFont="1" applyFill="1" applyBorder="1" applyAlignment="1">
      <alignment vertical="center" wrapText="1"/>
    </xf>
    <xf numFmtId="0" fontId="15" fillId="16" borderId="21" xfId="0" applyFont="1" applyFill="1" applyBorder="1" applyAlignment="1">
      <alignment horizontal="center" vertical="center" wrapText="1"/>
    </xf>
    <xf numFmtId="0" fontId="14" fillId="16" borderId="21" xfId="0" applyFont="1" applyFill="1" applyBorder="1" applyAlignment="1">
      <alignment horizontal="center" vertical="center" wrapText="1"/>
    </xf>
    <xf numFmtId="0" fontId="14" fillId="16" borderId="21" xfId="0" applyFont="1" applyFill="1" applyBorder="1" applyAlignment="1">
      <alignment horizontal="justify" vertical="center" wrapText="1"/>
    </xf>
    <xf numFmtId="0" fontId="14" fillId="8" borderId="21" xfId="0" applyFont="1" applyFill="1" applyBorder="1" applyAlignment="1">
      <alignment horizontal="center" vertical="center" wrapText="1"/>
    </xf>
    <xf numFmtId="0" fontId="14" fillId="8" borderId="21" xfId="0" applyFont="1" applyFill="1" applyBorder="1" applyAlignment="1">
      <alignment vertical="center" wrapText="1"/>
    </xf>
    <xf numFmtId="0" fontId="14" fillId="30" borderId="21" xfId="0" applyFont="1" applyFill="1" applyBorder="1" applyAlignment="1">
      <alignment horizontal="center" vertical="center"/>
    </xf>
    <xf numFmtId="0" fontId="14" fillId="18" borderId="21" xfId="0" applyFont="1" applyFill="1" applyBorder="1" applyAlignment="1">
      <alignment horizontal="center" vertical="center"/>
    </xf>
    <xf numFmtId="0" fontId="14" fillId="18" borderId="21" xfId="0" applyFont="1" applyFill="1" applyBorder="1" applyAlignment="1">
      <alignment horizontal="justify" vertical="center"/>
    </xf>
    <xf numFmtId="0" fontId="14" fillId="0" borderId="21" xfId="0" applyFont="1" applyBorder="1" applyAlignment="1">
      <alignment horizontal="justify" vertical="center"/>
    </xf>
    <xf numFmtId="9" fontId="14" fillId="18" borderId="21" xfId="0" applyNumberFormat="1" applyFont="1" applyFill="1" applyBorder="1" applyAlignment="1">
      <alignment horizontal="center" vertical="center"/>
    </xf>
    <xf numFmtId="0" fontId="21" fillId="19" borderId="21" xfId="0" applyFont="1" applyFill="1" applyBorder="1" applyAlignment="1">
      <alignment vertical="center"/>
    </xf>
    <xf numFmtId="0" fontId="21" fillId="19" borderId="21" xfId="0" applyFont="1" applyFill="1" applyBorder="1" applyAlignment="1">
      <alignment horizontal="center" vertical="center"/>
    </xf>
    <xf numFmtId="0" fontId="22" fillId="19" borderId="21" xfId="0" applyFont="1" applyFill="1" applyBorder="1" applyAlignment="1">
      <alignment horizontal="center" vertical="center" wrapText="1"/>
    </xf>
    <xf numFmtId="0" fontId="14" fillId="18" borderId="0" xfId="0" applyFont="1" applyFill="1" applyBorder="1" applyAlignment="1">
      <alignment vertical="center"/>
    </xf>
    <xf numFmtId="0" fontId="14" fillId="18" borderId="21" xfId="0" applyFont="1" applyFill="1" applyBorder="1" applyAlignment="1">
      <alignment horizontal="left" vertical="center" wrapText="1"/>
    </xf>
    <xf numFmtId="0" fontId="14" fillId="0" borderId="0" xfId="0" applyFont="1" applyFill="1" applyBorder="1" applyAlignment="1">
      <alignment vertical="center"/>
    </xf>
    <xf numFmtId="0" fontId="14" fillId="0" borderId="21" xfId="0" applyFont="1" applyFill="1" applyBorder="1" applyAlignment="1">
      <alignment horizontal="left" vertical="center" wrapText="1"/>
    </xf>
    <xf numFmtId="0" fontId="14" fillId="0" borderId="0" xfId="0" applyFont="1" applyBorder="1" applyAlignment="1">
      <alignment vertical="center"/>
    </xf>
    <xf numFmtId="0" fontId="23" fillId="18" borderId="21" xfId="0" applyFont="1" applyFill="1" applyBorder="1" applyAlignment="1">
      <alignment vertical="center" wrapText="1"/>
    </xf>
    <xf numFmtId="0" fontId="18" fillId="30" borderId="21" xfId="0" applyFont="1" applyFill="1" applyBorder="1" applyAlignment="1">
      <alignment horizontal="center" vertical="center" wrapText="1"/>
    </xf>
    <xf numFmtId="0" fontId="18" fillId="18" borderId="21" xfId="0" applyFont="1" applyFill="1" applyBorder="1" applyAlignment="1">
      <alignment horizontal="center" vertical="center"/>
    </xf>
    <xf numFmtId="166" fontId="15" fillId="6" borderId="21" xfId="0" applyNumberFormat="1" applyFont="1" applyFill="1" applyBorder="1" applyAlignment="1">
      <alignment horizontal="left" vertical="center"/>
    </xf>
    <xf numFmtId="166" fontId="15" fillId="6" borderId="21" xfId="6" applyNumberFormat="1" applyFont="1" applyFill="1" applyBorder="1" applyAlignment="1">
      <alignment horizontal="left" vertical="center" wrapText="1"/>
    </xf>
    <xf numFmtId="166" fontId="14" fillId="18" borderId="21" xfId="0" applyNumberFormat="1" applyFont="1" applyFill="1" applyBorder="1" applyAlignment="1">
      <alignment horizontal="left" vertical="center"/>
    </xf>
    <xf numFmtId="166" fontId="23" fillId="18" borderId="21" xfId="0" applyNumberFormat="1" applyFont="1" applyFill="1" applyBorder="1" applyAlignment="1">
      <alignment horizontal="left" vertical="center" wrapText="1"/>
    </xf>
    <xf numFmtId="166" fontId="14" fillId="15" borderId="21" xfId="0" applyNumberFormat="1" applyFont="1" applyFill="1" applyBorder="1" applyAlignment="1">
      <alignment horizontal="left" vertical="center"/>
    </xf>
    <xf numFmtId="166" fontId="23" fillId="15" borderId="21" xfId="0" applyNumberFormat="1" applyFont="1" applyFill="1" applyBorder="1" applyAlignment="1">
      <alignment horizontal="left" vertical="center" wrapText="1"/>
    </xf>
    <xf numFmtId="166" fontId="23" fillId="15" borderId="21" xfId="6" applyNumberFormat="1" applyFont="1" applyFill="1" applyBorder="1" applyAlignment="1">
      <alignment horizontal="left" vertical="center" wrapText="1"/>
    </xf>
    <xf numFmtId="166" fontId="14" fillId="14" borderId="21" xfId="0" applyNumberFormat="1" applyFont="1" applyFill="1" applyBorder="1" applyAlignment="1">
      <alignment horizontal="left" vertical="center"/>
    </xf>
    <xf numFmtId="166" fontId="23" fillId="14" borderId="21" xfId="6" applyNumberFormat="1" applyFont="1" applyFill="1" applyBorder="1" applyAlignment="1">
      <alignment horizontal="right" vertical="center" wrapText="1"/>
    </xf>
    <xf numFmtId="0" fontId="24" fillId="14" borderId="6" xfId="0" applyFont="1" applyFill="1" applyBorder="1" applyAlignment="1">
      <alignment horizontal="center" vertical="center"/>
    </xf>
    <xf numFmtId="0" fontId="24" fillId="14" borderId="7" xfId="0" applyFont="1" applyFill="1" applyBorder="1" applyAlignment="1">
      <alignment horizontal="center" vertical="center"/>
    </xf>
    <xf numFmtId="0" fontId="5" fillId="11" borderId="24" xfId="0" applyFont="1" applyFill="1" applyBorder="1" applyAlignment="1" applyProtection="1">
      <alignment vertical="center" wrapText="1"/>
      <protection locked="0"/>
    </xf>
    <xf numFmtId="0" fontId="5" fillId="11" borderId="27" xfId="0" applyFont="1" applyFill="1" applyBorder="1" applyAlignment="1" applyProtection="1">
      <alignmen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12" fillId="0" borderId="8" xfId="0" applyFont="1" applyBorder="1" applyAlignment="1">
      <alignment vertical="center"/>
    </xf>
    <xf numFmtId="0" fontId="0" fillId="0" borderId="0" xfId="0" applyAlignment="1">
      <alignment horizontal="center" vertical="center" wrapText="1"/>
    </xf>
    <xf numFmtId="0" fontId="0" fillId="0" borderId="21" xfId="0" applyBorder="1" applyAlignment="1">
      <alignment horizontal="center" vertical="center" wrapText="1"/>
    </xf>
    <xf numFmtId="0" fontId="5" fillId="36" borderId="24" xfId="0" applyFont="1" applyFill="1" applyBorder="1" applyAlignment="1" applyProtection="1">
      <alignment vertical="center" wrapText="1"/>
      <protection locked="0"/>
    </xf>
    <xf numFmtId="0" fontId="5" fillId="36" borderId="21" xfId="0" applyFont="1" applyFill="1" applyBorder="1" applyAlignment="1" applyProtection="1">
      <alignment vertical="center" wrapText="1"/>
      <protection locked="0"/>
    </xf>
    <xf numFmtId="0" fontId="5" fillId="36" borderId="27" xfId="0" applyFont="1" applyFill="1" applyBorder="1" applyAlignment="1" applyProtection="1">
      <alignment vertical="center" wrapText="1"/>
      <protection locked="0"/>
    </xf>
    <xf numFmtId="0" fontId="0" fillId="0" borderId="0" xfId="0" applyAlignment="1">
      <alignment vertical="center" wrapText="1"/>
    </xf>
    <xf numFmtId="0" fontId="0" fillId="0" borderId="21" xfId="0" applyBorder="1" applyAlignment="1">
      <alignment horizontal="left" vertical="center" wrapText="1"/>
    </xf>
    <xf numFmtId="0" fontId="0" fillId="36" borderId="21" xfId="0" applyFill="1" applyBorder="1" applyAlignment="1">
      <alignment horizontal="center" vertical="center" wrapText="1"/>
    </xf>
    <xf numFmtId="0" fontId="4" fillId="0" borderId="0" xfId="0" applyFont="1" applyFill="1" applyAlignment="1">
      <alignment vertical="center"/>
    </xf>
    <xf numFmtId="0" fontId="4" fillId="0" borderId="21" xfId="0" applyFont="1" applyBorder="1" applyAlignment="1">
      <alignment vertical="center"/>
    </xf>
    <xf numFmtId="0" fontId="24" fillId="2" borderId="5" xfId="0" applyFont="1" applyFill="1" applyBorder="1" applyAlignment="1">
      <alignment horizontal="left" vertical="center"/>
    </xf>
    <xf numFmtId="0" fontId="24" fillId="10" borderId="5" xfId="0" applyFont="1" applyFill="1" applyBorder="1" applyAlignment="1">
      <alignment vertical="center"/>
    </xf>
    <xf numFmtId="0" fontId="24" fillId="10" borderId="6" xfId="0" applyFont="1" applyFill="1" applyBorder="1" applyAlignment="1">
      <alignment vertical="center"/>
    </xf>
    <xf numFmtId="0" fontId="24" fillId="10" borderId="7" xfId="0" applyFont="1" applyFill="1" applyBorder="1" applyAlignment="1">
      <alignment vertical="center"/>
    </xf>
    <xf numFmtId="0" fontId="24" fillId="18" borderId="5" xfId="0" applyFont="1" applyFill="1" applyBorder="1" applyAlignment="1">
      <alignment vertical="center"/>
    </xf>
    <xf numFmtId="0" fontId="24" fillId="18" borderId="6" xfId="0" applyFont="1" applyFill="1" applyBorder="1" applyAlignment="1">
      <alignment vertical="center"/>
    </xf>
    <xf numFmtId="0" fontId="24" fillId="18" borderId="7" xfId="0" applyFont="1" applyFill="1" applyBorder="1" applyAlignment="1">
      <alignment vertical="center"/>
    </xf>
    <xf numFmtId="0" fontId="24" fillId="14" borderId="5" xfId="0" applyFont="1" applyFill="1" applyBorder="1" applyAlignment="1">
      <alignment vertical="center"/>
    </xf>
    <xf numFmtId="0" fontId="24" fillId="14" borderId="6" xfId="0" applyFont="1" applyFill="1" applyBorder="1" applyAlignment="1">
      <alignment vertical="center"/>
    </xf>
    <xf numFmtId="0" fontId="24" fillId="14" borderId="7" xfId="0" applyFont="1" applyFill="1" applyBorder="1" applyAlignment="1">
      <alignment vertical="center"/>
    </xf>
    <xf numFmtId="0" fontId="24" fillId="13" borderId="6" xfId="0" applyFont="1" applyFill="1" applyBorder="1" applyAlignment="1">
      <alignment horizontal="left" vertical="center"/>
    </xf>
    <xf numFmtId="0" fontId="12" fillId="0" borderId="5" xfId="0" applyFont="1" applyBorder="1" applyAlignment="1">
      <alignment vertical="center"/>
    </xf>
    <xf numFmtId="0" fontId="12" fillId="0" borderId="6" xfId="0" applyFont="1" applyBorder="1" applyAlignment="1">
      <alignment vertical="center"/>
    </xf>
    <xf numFmtId="0" fontId="24" fillId="14" borderId="5" xfId="0" applyFont="1" applyFill="1" applyBorder="1" applyAlignment="1">
      <alignment horizontal="left" vertical="center"/>
    </xf>
    <xf numFmtId="0" fontId="24" fillId="10" borderId="5" xfId="0" applyFont="1" applyFill="1" applyBorder="1" applyAlignment="1">
      <alignment horizontal="left" vertical="center"/>
    </xf>
    <xf numFmtId="0" fontId="24" fillId="18" borderId="5" xfId="0" applyFont="1" applyFill="1" applyBorder="1" applyAlignment="1">
      <alignment horizontal="left" vertical="center"/>
    </xf>
    <xf numFmtId="0" fontId="4" fillId="0" borderId="6" xfId="0" applyFont="1" applyBorder="1" applyAlignment="1">
      <alignment vertical="center" wrapText="1"/>
    </xf>
    <xf numFmtId="0" fontId="4" fillId="0" borderId="7" xfId="0" applyFont="1" applyBorder="1" applyAlignment="1">
      <alignment vertical="center" wrapText="1"/>
    </xf>
    <xf numFmtId="3" fontId="25" fillId="15" borderId="22" xfId="2" applyNumberFormat="1" applyFont="1" applyFill="1" applyBorder="1" applyAlignment="1">
      <alignment horizontal="center" vertical="center"/>
    </xf>
    <xf numFmtId="3" fontId="25" fillId="29" borderId="22" xfId="2" applyNumberFormat="1" applyFont="1" applyFill="1" applyBorder="1" applyAlignment="1">
      <alignment horizontal="center" vertical="center"/>
    </xf>
    <xf numFmtId="3" fontId="25" fillId="9" borderId="22" xfId="2" applyNumberFormat="1" applyFont="1" applyFill="1" applyBorder="1" applyAlignment="1">
      <alignment horizontal="center" vertical="center"/>
    </xf>
    <xf numFmtId="3" fontId="25" fillId="5" borderId="22" xfId="2" applyNumberFormat="1" applyFont="1" applyFill="1" applyBorder="1" applyAlignment="1" applyProtection="1">
      <alignment horizontal="center" vertical="center"/>
    </xf>
    <xf numFmtId="0" fontId="9" fillId="13" borderId="22" xfId="0" applyFont="1" applyFill="1" applyBorder="1" applyAlignment="1">
      <alignment horizontal="center" vertical="center" wrapText="1"/>
    </xf>
    <xf numFmtId="0" fontId="9" fillId="11" borderId="22" xfId="0" applyFont="1" applyFill="1" applyBorder="1" applyAlignment="1">
      <alignment vertical="center" wrapText="1"/>
    </xf>
    <xf numFmtId="0" fontId="12" fillId="0" borderId="41" xfId="0" applyFont="1" applyBorder="1" applyAlignment="1">
      <alignment vertical="center"/>
    </xf>
    <xf numFmtId="3" fontId="25" fillId="13" borderId="22" xfId="2" applyNumberFormat="1" applyFont="1" applyFill="1" applyBorder="1" applyAlignment="1" applyProtection="1">
      <alignment horizontal="center" vertical="center"/>
    </xf>
    <xf numFmtId="0" fontId="9" fillId="21" borderId="53" xfId="0" applyFont="1" applyFill="1" applyBorder="1" applyAlignment="1">
      <alignment vertical="center" wrapText="1"/>
    </xf>
    <xf numFmtId="0" fontId="9" fillId="21" borderId="22" xfId="0" applyFont="1" applyFill="1" applyBorder="1" applyAlignment="1">
      <alignment vertical="center" wrapText="1"/>
    </xf>
    <xf numFmtId="9" fontId="9" fillId="5" borderId="22" xfId="0" applyNumberFormat="1" applyFont="1" applyFill="1" applyBorder="1" applyAlignment="1" applyProtection="1">
      <alignment horizontal="center" vertical="center"/>
      <protection locked="0"/>
    </xf>
    <xf numFmtId="9" fontId="9" fillId="15" borderId="22" xfId="0" applyNumberFormat="1" applyFont="1" applyFill="1" applyBorder="1" applyAlignment="1" applyProtection="1">
      <alignment horizontal="center" vertical="center"/>
      <protection locked="0"/>
    </xf>
    <xf numFmtId="9" fontId="9" fillId="29" borderId="22" xfId="0" applyNumberFormat="1" applyFont="1" applyFill="1" applyBorder="1" applyAlignment="1" applyProtection="1">
      <alignment horizontal="center" vertical="center"/>
      <protection locked="0"/>
    </xf>
    <xf numFmtId="9" fontId="9" fillId="23" borderId="22" xfId="0" applyNumberFormat="1" applyFont="1" applyFill="1" applyBorder="1" applyAlignment="1" applyProtection="1">
      <alignment horizontal="center" vertical="center"/>
      <protection locked="0"/>
    </xf>
    <xf numFmtId="0" fontId="24" fillId="2" borderId="6" xfId="0" applyFont="1" applyFill="1" applyBorder="1" applyAlignment="1">
      <alignment vertical="center"/>
    </xf>
    <xf numFmtId="0" fontId="24" fillId="2" borderId="7" xfId="0" applyFont="1" applyFill="1" applyBorder="1" applyAlignment="1">
      <alignment vertical="center"/>
    </xf>
    <xf numFmtId="0" fontId="24" fillId="13" borderId="6" xfId="0" applyFont="1" applyFill="1" applyBorder="1" applyAlignment="1">
      <alignment vertical="center"/>
    </xf>
    <xf numFmtId="0" fontId="24" fillId="13" borderId="7" xfId="0" applyFont="1" applyFill="1" applyBorder="1" applyAlignment="1">
      <alignment vertical="center"/>
    </xf>
    <xf numFmtId="0" fontId="4" fillId="13" borderId="0" xfId="0" applyFont="1" applyFill="1" applyAlignment="1">
      <alignment vertical="center"/>
    </xf>
    <xf numFmtId="167" fontId="6" fillId="0" borderId="21" xfId="2" applyNumberFormat="1" applyFont="1" applyFill="1" applyBorder="1" applyAlignment="1">
      <alignment horizontal="center" vertical="center"/>
    </xf>
    <xf numFmtId="167" fontId="8" fillId="0" borderId="21" xfId="2" applyNumberFormat="1" applyFont="1" applyBorder="1" applyAlignment="1">
      <alignment horizontal="center" vertical="center"/>
    </xf>
    <xf numFmtId="3" fontId="5" fillId="2" borderId="21" xfId="0" applyNumberFormat="1" applyFont="1" applyFill="1" applyBorder="1" applyAlignment="1">
      <alignment horizontal="center" vertical="center"/>
    </xf>
    <xf numFmtId="0" fontId="5" fillId="36" borderId="13" xfId="0" applyFont="1" applyFill="1" applyBorder="1" applyAlignment="1" applyProtection="1">
      <alignment vertical="center" wrapText="1"/>
      <protection locked="0"/>
    </xf>
    <xf numFmtId="0" fontId="5" fillId="0" borderId="21" xfId="0" applyFont="1" applyBorder="1" applyAlignment="1">
      <alignment vertical="center" wrapText="1"/>
    </xf>
    <xf numFmtId="167" fontId="5" fillId="0" borderId="21" xfId="2" applyNumberFormat="1" applyFont="1" applyBorder="1" applyAlignment="1">
      <alignment horizontal="center" vertical="center"/>
    </xf>
    <xf numFmtId="0" fontId="5" fillId="0" borderId="21" xfId="0" applyFont="1" applyBorder="1" applyAlignment="1">
      <alignment horizontal="left" vertical="center"/>
    </xf>
    <xf numFmtId="165" fontId="6" fillId="0" borderId="21" xfId="1" applyNumberFormat="1" applyFont="1" applyBorder="1" applyAlignment="1">
      <alignment horizontal="center" vertical="center"/>
    </xf>
    <xf numFmtId="3" fontId="5" fillId="0" borderId="21" xfId="0" applyNumberFormat="1" applyFont="1" applyBorder="1" applyAlignment="1">
      <alignment vertical="center"/>
    </xf>
    <xf numFmtId="164" fontId="5" fillId="0" borderId="21" xfId="1" applyNumberFormat="1" applyFont="1" applyBorder="1" applyAlignment="1">
      <alignment vertical="center"/>
    </xf>
    <xf numFmtId="164" fontId="4" fillId="0" borderId="21" xfId="1" applyNumberFormat="1" applyFont="1" applyBorder="1" applyAlignment="1">
      <alignment vertical="center"/>
    </xf>
    <xf numFmtId="0" fontId="5" fillId="0" borderId="21" xfId="0" applyFont="1" applyBorder="1" applyAlignment="1">
      <alignment vertical="top" wrapText="1"/>
    </xf>
    <xf numFmtId="0" fontId="5" fillId="11" borderId="21" xfId="0" applyFont="1" applyFill="1" applyBorder="1" applyAlignment="1" applyProtection="1">
      <alignment vertical="top" wrapText="1"/>
      <protection locked="0"/>
    </xf>
    <xf numFmtId="0" fontId="36" fillId="36" borderId="13" xfId="0" applyFont="1" applyFill="1" applyBorder="1" applyAlignment="1" applyProtection="1">
      <alignment vertical="center" wrapText="1"/>
      <protection locked="0"/>
    </xf>
    <xf numFmtId="0" fontId="5" fillId="11" borderId="13" xfId="0" applyFont="1" applyFill="1" applyBorder="1" applyAlignment="1" applyProtection="1">
      <alignment vertical="center" wrapText="1"/>
      <protection locked="0"/>
    </xf>
    <xf numFmtId="167" fontId="5" fillId="11" borderId="13" xfId="2" applyNumberFormat="1" applyFont="1" applyFill="1" applyBorder="1" applyAlignment="1" applyProtection="1">
      <alignment horizontal="center" vertical="center"/>
      <protection locked="0"/>
    </xf>
    <xf numFmtId="3" fontId="9" fillId="3" borderId="13" xfId="0" applyNumberFormat="1" applyFont="1" applyFill="1" applyBorder="1" applyAlignment="1">
      <alignment vertical="center" wrapText="1"/>
    </xf>
    <xf numFmtId="3" fontId="9" fillId="11" borderId="13" xfId="0" applyNumberFormat="1" applyFont="1" applyFill="1" applyBorder="1" applyAlignment="1" applyProtection="1">
      <alignment vertical="center"/>
      <protection locked="0"/>
    </xf>
    <xf numFmtId="3" fontId="9" fillId="3" borderId="21" xfId="0" applyNumberFormat="1" applyFont="1" applyFill="1" applyBorder="1" applyAlignment="1">
      <alignment vertical="center" wrapText="1"/>
    </xf>
    <xf numFmtId="3" fontId="9" fillId="11" borderId="21" xfId="0" applyNumberFormat="1" applyFont="1" applyFill="1" applyBorder="1" applyAlignment="1" applyProtection="1">
      <alignment vertical="center"/>
      <protection locked="0"/>
    </xf>
    <xf numFmtId="167" fontId="5" fillId="11" borderId="27" xfId="2" applyNumberFormat="1" applyFont="1" applyFill="1" applyBorder="1" applyAlignment="1" applyProtection="1">
      <alignment horizontal="center" vertical="center"/>
      <protection locked="0"/>
    </xf>
    <xf numFmtId="3" fontId="9" fillId="3" borderId="27" xfId="0" applyNumberFormat="1" applyFont="1" applyFill="1" applyBorder="1" applyAlignment="1">
      <alignment vertical="center" wrapText="1"/>
    </xf>
    <xf numFmtId="167" fontId="5" fillId="11" borderId="24" xfId="2" applyNumberFormat="1" applyFont="1" applyFill="1" applyBorder="1" applyAlignment="1" applyProtection="1">
      <alignment horizontal="center" vertical="center"/>
      <protection locked="0"/>
    </xf>
    <xf numFmtId="3" fontId="9" fillId="3" borderId="24" xfId="0" applyNumberFormat="1" applyFont="1" applyFill="1" applyBorder="1" applyAlignment="1">
      <alignment vertical="center" wrapText="1"/>
    </xf>
    <xf numFmtId="3" fontId="9" fillId="29" borderId="21" xfId="2" applyNumberFormat="1" applyFont="1" applyFill="1" applyBorder="1" applyAlignment="1">
      <alignment horizontal="center" vertical="center"/>
    </xf>
    <xf numFmtId="3" fontId="9" fillId="9" borderId="21" xfId="2" applyNumberFormat="1" applyFont="1" applyFill="1" applyBorder="1" applyAlignment="1">
      <alignment horizontal="center" vertical="center"/>
    </xf>
    <xf numFmtId="3" fontId="9" fillId="11" borderId="21" xfId="0" applyNumberFormat="1" applyFont="1" applyFill="1" applyBorder="1" applyAlignment="1" applyProtection="1">
      <alignment vertical="center" wrapText="1"/>
      <protection locked="0"/>
    </xf>
    <xf numFmtId="3" fontId="9" fillId="11" borderId="13" xfId="0" applyNumberFormat="1" applyFont="1" applyFill="1" applyBorder="1" applyAlignment="1" applyProtection="1">
      <alignment vertical="center" wrapText="1"/>
      <protection locked="0"/>
    </xf>
    <xf numFmtId="0" fontId="12" fillId="0" borderId="17" xfId="0" applyFont="1" applyBorder="1" applyAlignment="1">
      <alignment vertical="center"/>
    </xf>
    <xf numFmtId="0" fontId="12" fillId="0" borderId="9" xfId="0" applyFont="1" applyBorder="1" applyAlignment="1">
      <alignment vertical="center"/>
    </xf>
    <xf numFmtId="0" fontId="12" fillId="0" borderId="55" xfId="0" applyFont="1" applyBorder="1" applyAlignment="1">
      <alignment vertical="center"/>
    </xf>
    <xf numFmtId="166" fontId="9" fillId="11" borderId="21" xfId="0" applyNumberFormat="1" applyFont="1" applyFill="1" applyBorder="1" applyAlignment="1" applyProtection="1">
      <alignment vertical="center"/>
      <protection locked="0"/>
    </xf>
    <xf numFmtId="0" fontId="37" fillId="11" borderId="2" xfId="0" applyFont="1" applyFill="1" applyBorder="1" applyAlignment="1">
      <alignment horizontal="left" vertical="center" wrapText="1"/>
    </xf>
    <xf numFmtId="0" fontId="5" fillId="36" borderId="22" xfId="0" applyFont="1" applyFill="1" applyBorder="1" applyAlignment="1" applyProtection="1">
      <alignment vertical="center" wrapText="1"/>
      <protection locked="0"/>
    </xf>
    <xf numFmtId="0" fontId="37" fillId="13" borderId="12" xfId="0" applyFont="1" applyFill="1" applyBorder="1" applyAlignment="1">
      <alignment horizontal="left" vertical="center" wrapText="1"/>
    </xf>
    <xf numFmtId="167" fontId="5" fillId="11" borderId="22" xfId="2" applyNumberFormat="1" applyFont="1" applyFill="1" applyBorder="1" applyAlignment="1" applyProtection="1">
      <alignment horizontal="center" vertical="center"/>
      <protection locked="0"/>
    </xf>
    <xf numFmtId="0" fontId="37" fillId="11" borderId="21" xfId="0" applyFont="1" applyFill="1" applyBorder="1" applyAlignment="1">
      <alignment horizontal="left" vertical="center" wrapText="1"/>
    </xf>
    <xf numFmtId="0" fontId="35" fillId="11" borderId="13" xfId="0" applyFont="1" applyFill="1" applyBorder="1" applyAlignment="1">
      <alignment horizontal="left" vertical="top" wrapText="1"/>
    </xf>
    <xf numFmtId="0" fontId="35" fillId="11" borderId="21" xfId="0" applyFont="1" applyFill="1" applyBorder="1" applyAlignment="1">
      <alignment horizontal="left" vertical="top" wrapText="1"/>
    </xf>
    <xf numFmtId="0" fontId="35" fillId="11" borderId="12" xfId="0" applyFont="1" applyFill="1" applyBorder="1" applyAlignment="1">
      <alignment horizontal="left" vertical="top" wrapText="1"/>
    </xf>
    <xf numFmtId="167" fontId="5" fillId="11" borderId="12" xfId="2" applyNumberFormat="1" applyFont="1" applyFill="1" applyBorder="1" applyAlignment="1" applyProtection="1">
      <alignment horizontal="center" vertical="center"/>
      <protection locked="0"/>
    </xf>
    <xf numFmtId="0" fontId="5" fillId="11" borderId="12" xfId="0" applyFont="1" applyFill="1" applyBorder="1" applyAlignment="1" applyProtection="1">
      <alignment vertical="center" wrapText="1"/>
      <protection locked="0"/>
    </xf>
    <xf numFmtId="0" fontId="38" fillId="11" borderId="13" xfId="0" applyFont="1" applyFill="1" applyBorder="1" applyAlignment="1" applyProtection="1">
      <alignment horizontal="left" vertical="center" wrapText="1"/>
      <protection locked="0"/>
    </xf>
    <xf numFmtId="0" fontId="38" fillId="11" borderId="21" xfId="0" applyFont="1" applyFill="1" applyBorder="1" applyAlignment="1" applyProtection="1">
      <alignment horizontal="left" vertical="center" wrapText="1"/>
      <protection locked="0"/>
    </xf>
    <xf numFmtId="0" fontId="38" fillId="11" borderId="27" xfId="0" applyFont="1" applyFill="1" applyBorder="1" applyAlignment="1" applyProtection="1">
      <alignment horizontal="left" vertical="center" wrapText="1"/>
      <protection locked="0"/>
    </xf>
    <xf numFmtId="0" fontId="38" fillId="11" borderId="24" xfId="0" applyFont="1" applyFill="1" applyBorder="1" applyAlignment="1" applyProtection="1">
      <alignment horizontal="left" vertical="center" wrapText="1"/>
      <protection locked="0"/>
    </xf>
    <xf numFmtId="0" fontId="37" fillId="11" borderId="21" xfId="0" applyFont="1" applyFill="1" applyBorder="1" applyAlignment="1">
      <alignment vertical="center" wrapText="1"/>
    </xf>
    <xf numFmtId="0" fontId="37" fillId="11" borderId="21" xfId="0" applyFont="1" applyFill="1" applyBorder="1" applyAlignment="1">
      <alignment vertical="center"/>
    </xf>
    <xf numFmtId="14" fontId="37" fillId="11" borderId="21" xfId="0" applyNumberFormat="1" applyFont="1" applyFill="1" applyBorder="1" applyAlignment="1">
      <alignment horizontal="center" vertical="center"/>
    </xf>
    <xf numFmtId="14" fontId="35" fillId="11" borderId="21" xfId="0" applyNumberFormat="1" applyFont="1" applyFill="1" applyBorder="1" applyAlignment="1">
      <alignment horizontal="center" vertical="center" wrapText="1"/>
    </xf>
    <xf numFmtId="14" fontId="37" fillId="11" borderId="21" xfId="0" applyNumberFormat="1" applyFont="1" applyFill="1" applyBorder="1" applyAlignment="1">
      <alignment horizontal="center" vertical="center" wrapText="1"/>
    </xf>
    <xf numFmtId="0" fontId="35" fillId="11" borderId="21" xfId="0" applyFont="1" applyFill="1" applyBorder="1" applyAlignment="1">
      <alignment horizontal="left" vertical="center" wrapText="1"/>
    </xf>
    <xf numFmtId="0" fontId="39" fillId="11" borderId="21" xfId="0" applyFont="1" applyFill="1" applyBorder="1" applyAlignment="1">
      <alignment vertical="center" wrapText="1"/>
    </xf>
    <xf numFmtId="0" fontId="35" fillId="11" borderId="21" xfId="0" applyFont="1" applyFill="1" applyBorder="1" applyAlignment="1">
      <alignment vertical="center" wrapText="1"/>
    </xf>
    <xf numFmtId="14" fontId="5" fillId="11" borderId="7" xfId="0" applyNumberFormat="1" applyFont="1" applyFill="1" applyBorder="1" applyAlignment="1">
      <alignment horizontal="center" vertical="center" wrapText="1"/>
    </xf>
    <xf numFmtId="14" fontId="35" fillId="11" borderId="21" xfId="0" applyNumberFormat="1" applyFont="1" applyFill="1" applyBorder="1" applyAlignment="1">
      <alignment horizontal="left" vertical="center" wrapText="1"/>
    </xf>
    <xf numFmtId="0" fontId="35" fillId="11" borderId="13" xfId="0" applyFont="1" applyFill="1" applyBorder="1" applyAlignment="1">
      <alignment horizontal="left" vertical="center" wrapText="1"/>
    </xf>
    <xf numFmtId="14" fontId="35" fillId="11" borderId="13" xfId="0" applyNumberFormat="1" applyFont="1" applyFill="1" applyBorder="1" applyAlignment="1">
      <alignment horizontal="center" vertical="center" wrapText="1"/>
    </xf>
    <xf numFmtId="0" fontId="5" fillId="11" borderId="21" xfId="0" applyFont="1" applyFill="1" applyBorder="1" applyAlignment="1">
      <alignment horizontal="left" vertical="center" wrapText="1"/>
    </xf>
    <xf numFmtId="0" fontId="9" fillId="11" borderId="24" xfId="0" applyFont="1" applyFill="1" applyBorder="1" applyAlignment="1" applyProtection="1">
      <alignment horizontal="left" vertical="center" wrapText="1"/>
      <protection locked="0"/>
    </xf>
    <xf numFmtId="0" fontId="9" fillId="11" borderId="21" xfId="0" applyFont="1" applyFill="1" applyBorder="1" applyAlignment="1" applyProtection="1">
      <alignment horizontal="left" vertical="center" wrapText="1"/>
      <protection locked="0"/>
    </xf>
    <xf numFmtId="0" fontId="9" fillId="11" borderId="12" xfId="0" applyFont="1" applyFill="1" applyBorder="1" applyAlignment="1" applyProtection="1">
      <alignment horizontal="left" vertical="center" wrapText="1"/>
      <protection locked="0"/>
    </xf>
    <xf numFmtId="0" fontId="5" fillId="36" borderId="12" xfId="0" applyFont="1" applyFill="1" applyBorder="1" applyAlignment="1" applyProtection="1">
      <alignment vertical="center" wrapText="1"/>
      <protection locked="0"/>
    </xf>
    <xf numFmtId="0" fontId="9" fillId="11" borderId="21" xfId="0" applyFont="1" applyFill="1" applyBorder="1" applyAlignment="1">
      <alignment horizontal="left" vertical="center" wrapText="1"/>
    </xf>
    <xf numFmtId="0" fontId="9" fillId="11" borderId="27" xfId="0" applyFont="1" applyFill="1" applyBorder="1" applyAlignment="1" applyProtection="1">
      <alignment horizontal="left" vertical="center" wrapText="1"/>
      <protection locked="0"/>
    </xf>
    <xf numFmtId="0" fontId="9" fillId="11" borderId="22" xfId="0" applyFont="1" applyFill="1" applyBorder="1" applyAlignment="1" applyProtection="1">
      <alignment horizontal="left" vertical="center" wrapText="1"/>
      <protection locked="0"/>
    </xf>
    <xf numFmtId="0" fontId="9" fillId="11" borderId="14" xfId="0" applyFont="1" applyFill="1" applyBorder="1" applyAlignment="1" applyProtection="1">
      <alignment horizontal="left" vertical="center" wrapText="1"/>
      <protection locked="0"/>
    </xf>
    <xf numFmtId="167" fontId="5" fillId="11" borderId="14" xfId="2" applyNumberFormat="1" applyFont="1" applyFill="1" applyBorder="1" applyAlignment="1" applyProtection="1">
      <alignment horizontal="center" vertical="center"/>
      <protection locked="0"/>
    </xf>
    <xf numFmtId="14" fontId="9" fillId="11" borderId="21" xfId="0" applyNumberFormat="1" applyFont="1" applyFill="1" applyBorder="1" applyAlignment="1" applyProtection="1">
      <alignment horizontal="left" vertical="center" wrapText="1"/>
      <protection locked="0"/>
    </xf>
    <xf numFmtId="0" fontId="5" fillId="36" borderId="14" xfId="0" applyFont="1" applyFill="1" applyBorder="1" applyAlignment="1" applyProtection="1">
      <alignment vertical="center" wrapText="1"/>
      <protection locked="0"/>
    </xf>
    <xf numFmtId="167" fontId="5" fillId="11" borderId="25" xfId="2" applyNumberFormat="1" applyFont="1" applyFill="1" applyBorder="1" applyAlignment="1" applyProtection="1">
      <alignment horizontal="center" vertical="center"/>
      <protection locked="0"/>
    </xf>
    <xf numFmtId="1" fontId="5" fillId="0" borderId="0" xfId="0" applyNumberFormat="1" applyFont="1" applyAlignment="1">
      <alignment vertical="center" wrapText="1"/>
    </xf>
    <xf numFmtId="1" fontId="12" fillId="0" borderId="2" xfId="0" applyNumberFormat="1" applyFont="1" applyBorder="1" applyAlignment="1">
      <alignment vertical="center"/>
    </xf>
    <xf numFmtId="1" fontId="12" fillId="0" borderId="4" xfId="0" applyNumberFormat="1" applyFont="1" applyBorder="1" applyAlignment="1">
      <alignment vertical="center"/>
    </xf>
    <xf numFmtId="1" fontId="12" fillId="0" borderId="8" xfId="0" applyNumberFormat="1" applyFont="1" applyBorder="1" applyAlignment="1">
      <alignment vertical="center"/>
    </xf>
    <xf numFmtId="1" fontId="4" fillId="0" borderId="0" xfId="0" applyNumberFormat="1" applyFont="1" applyAlignment="1">
      <alignment vertical="center" wrapText="1"/>
    </xf>
    <xf numFmtId="0" fontId="5" fillId="11" borderId="24" xfId="0" applyFont="1" applyFill="1" applyBorder="1" applyAlignment="1" applyProtection="1">
      <alignment vertical="top" wrapText="1"/>
      <protection locked="0"/>
    </xf>
    <xf numFmtId="0" fontId="5" fillId="36" borderId="24" xfId="0" applyFont="1" applyFill="1" applyBorder="1" applyAlignment="1" applyProtection="1">
      <alignment vertical="top" wrapText="1"/>
      <protection locked="0"/>
    </xf>
    <xf numFmtId="3" fontId="9" fillId="3" borderId="22" xfId="0" applyNumberFormat="1" applyFont="1" applyFill="1" applyBorder="1" applyAlignment="1">
      <alignment vertical="center" wrapText="1"/>
    </xf>
    <xf numFmtId="0" fontId="5" fillId="11" borderId="13" xfId="0" applyFont="1" applyFill="1" applyBorder="1" applyAlignment="1" applyProtection="1">
      <alignment vertical="top" wrapText="1"/>
      <protection locked="0"/>
    </xf>
    <xf numFmtId="0" fontId="5" fillId="36" borderId="13" xfId="0" applyFont="1" applyFill="1" applyBorder="1" applyAlignment="1" applyProtection="1">
      <alignment vertical="top" wrapText="1"/>
      <protection locked="0"/>
    </xf>
    <xf numFmtId="3" fontId="9" fillId="3" borderId="12" xfId="0" applyNumberFormat="1" applyFont="1" applyFill="1" applyBorder="1" applyAlignment="1">
      <alignment vertical="center" wrapText="1"/>
    </xf>
    <xf numFmtId="3" fontId="9" fillId="29" borderId="13" xfId="2" applyNumberFormat="1" applyFont="1" applyFill="1" applyBorder="1" applyAlignment="1">
      <alignment horizontal="center" vertical="center"/>
    </xf>
    <xf numFmtId="3" fontId="9" fillId="9" borderId="13" xfId="2" applyNumberFormat="1" applyFont="1" applyFill="1" applyBorder="1" applyAlignment="1">
      <alignment horizontal="center" vertical="center"/>
    </xf>
    <xf numFmtId="0" fontId="4" fillId="0" borderId="0" xfId="0" applyFont="1" applyAlignment="1">
      <alignment vertical="top" wrapText="1"/>
    </xf>
    <xf numFmtId="0" fontId="5" fillId="36" borderId="22" xfId="0" applyFont="1" applyFill="1" applyBorder="1" applyAlignment="1" applyProtection="1">
      <alignment vertical="top" wrapText="1"/>
      <protection locked="0"/>
    </xf>
    <xf numFmtId="0" fontId="5" fillId="36" borderId="21" xfId="0" applyFont="1" applyFill="1" applyBorder="1" applyAlignment="1" applyProtection="1">
      <alignment vertical="top" wrapText="1"/>
      <protection locked="0"/>
    </xf>
    <xf numFmtId="0" fontId="5" fillId="11" borderId="27" xfId="0" applyFont="1" applyFill="1" applyBorder="1" applyAlignment="1" applyProtection="1">
      <alignment vertical="top" wrapText="1"/>
      <protection locked="0"/>
    </xf>
    <xf numFmtId="0" fontId="5" fillId="36" borderId="27" xfId="0" applyFont="1" applyFill="1" applyBorder="1" applyAlignment="1" applyProtection="1">
      <alignment vertical="top" wrapText="1"/>
      <protection locked="0"/>
    </xf>
    <xf numFmtId="3" fontId="9" fillId="11" borderId="8" xfId="0" applyNumberFormat="1" applyFont="1" applyFill="1" applyBorder="1" applyAlignment="1" applyProtection="1">
      <alignment vertical="center" wrapText="1"/>
      <protection locked="0"/>
    </xf>
    <xf numFmtId="0" fontId="9" fillId="11" borderId="24" xfId="0" applyFont="1" applyFill="1" applyBorder="1" applyAlignment="1" applyProtection="1">
      <alignment vertical="center" wrapText="1"/>
      <protection locked="0"/>
    </xf>
    <xf numFmtId="0" fontId="5" fillId="11" borderId="24" xfId="0" applyFont="1" applyFill="1" applyBorder="1" applyAlignment="1" applyProtection="1">
      <alignment horizontal="center" vertical="center" wrapText="1"/>
      <protection locked="0"/>
    </xf>
    <xf numFmtId="0" fontId="9" fillId="11" borderId="21" xfId="0" applyFont="1" applyFill="1" applyBorder="1" applyAlignment="1" applyProtection="1">
      <alignment vertical="center" wrapText="1"/>
      <protection locked="0"/>
    </xf>
    <xf numFmtId="0" fontId="5" fillId="11" borderId="21" xfId="0" applyFont="1" applyFill="1" applyBorder="1" applyAlignment="1" applyProtection="1">
      <alignment horizontal="center" vertical="center" wrapText="1"/>
      <protection locked="0"/>
    </xf>
    <xf numFmtId="0" fontId="9" fillId="11" borderId="27" xfId="0" applyFont="1" applyFill="1" applyBorder="1" applyAlignment="1" applyProtection="1">
      <alignment vertical="center" wrapText="1"/>
      <protection locked="0"/>
    </xf>
    <xf numFmtId="0" fontId="5" fillId="11" borderId="27" xfId="0" applyFont="1" applyFill="1" applyBorder="1" applyAlignment="1" applyProtection="1">
      <alignment horizontal="center" vertical="center" wrapText="1"/>
      <protection locked="0"/>
    </xf>
    <xf numFmtId="167" fontId="5" fillId="11" borderId="13" xfId="2" applyNumberFormat="1" applyFont="1" applyFill="1" applyBorder="1" applyAlignment="1" applyProtection="1">
      <alignment horizontal="center" vertical="top"/>
      <protection locked="0"/>
    </xf>
    <xf numFmtId="167" fontId="5" fillId="11" borderId="21" xfId="2" applyNumberFormat="1" applyFont="1" applyFill="1" applyBorder="1" applyAlignment="1" applyProtection="1">
      <alignment horizontal="center" vertical="top"/>
      <protection locked="0"/>
    </xf>
    <xf numFmtId="167" fontId="5" fillId="11" borderId="27" xfId="2" applyNumberFormat="1" applyFont="1" applyFill="1" applyBorder="1" applyAlignment="1" applyProtection="1">
      <alignment horizontal="center" vertical="top"/>
      <protection locked="0"/>
    </xf>
    <xf numFmtId="0" fontId="9" fillId="21" borderId="53" xfId="0" applyFont="1" applyFill="1" applyBorder="1" applyAlignment="1">
      <alignment horizontal="center" vertical="center" wrapText="1"/>
    </xf>
    <xf numFmtId="0" fontId="9" fillId="21" borderId="22" xfId="0" applyFont="1" applyFill="1" applyBorder="1" applyAlignment="1">
      <alignment horizontal="center" vertical="center" wrapText="1"/>
    </xf>
    <xf numFmtId="1" fontId="9" fillId="21" borderId="22" xfId="0" applyNumberFormat="1" applyFont="1" applyFill="1" applyBorder="1" applyAlignment="1">
      <alignment horizontal="center" vertical="center" wrapText="1"/>
    </xf>
    <xf numFmtId="9" fontId="10" fillId="12" borderId="22" xfId="2" applyFont="1" applyFill="1" applyBorder="1" applyAlignment="1">
      <alignment horizontal="center" vertical="center"/>
    </xf>
    <xf numFmtId="9" fontId="9" fillId="0" borderId="22" xfId="2" applyFont="1" applyFill="1" applyBorder="1" applyAlignment="1">
      <alignment horizontal="center" vertical="center"/>
    </xf>
    <xf numFmtId="3" fontId="9" fillId="11" borderId="12" xfId="0" applyNumberFormat="1" applyFont="1" applyFill="1" applyBorder="1" applyAlignment="1" applyProtection="1">
      <alignment vertical="center" wrapText="1"/>
      <protection locked="0"/>
    </xf>
    <xf numFmtId="0" fontId="12" fillId="0" borderId="16" xfId="0" applyFont="1" applyBorder="1" applyAlignment="1">
      <alignment vertical="center"/>
    </xf>
    <xf numFmtId="0" fontId="12" fillId="0" borderId="18" xfId="0" applyFont="1" applyBorder="1" applyAlignment="1">
      <alignment vertical="center"/>
    </xf>
    <xf numFmtId="0" fontId="12" fillId="0" borderId="59" xfId="0" applyFont="1" applyBorder="1" applyAlignment="1">
      <alignment vertical="center"/>
    </xf>
    <xf numFmtId="0" fontId="44" fillId="11" borderId="60" xfId="0" applyFont="1" applyFill="1" applyBorder="1" applyAlignment="1">
      <alignment horizontal="center" vertical="center" wrapText="1"/>
    </xf>
    <xf numFmtId="0" fontId="45" fillId="11" borderId="61" xfId="0" applyFont="1" applyFill="1" applyBorder="1" applyAlignment="1">
      <alignment horizontal="center" vertical="center" wrapText="1"/>
    </xf>
    <xf numFmtId="0" fontId="5" fillId="11" borderId="13" xfId="0" applyFont="1" applyFill="1" applyBorder="1" applyAlignment="1" applyProtection="1">
      <alignment horizontal="center" vertical="center" wrapText="1"/>
      <protection locked="0"/>
    </xf>
    <xf numFmtId="0" fontId="44" fillId="11" borderId="61" xfId="0" applyFont="1" applyFill="1" applyBorder="1" applyAlignment="1">
      <alignment horizontal="center" vertical="center" wrapText="1"/>
    </xf>
    <xf numFmtId="3" fontId="9" fillId="11" borderId="22" xfId="0" applyNumberFormat="1" applyFont="1" applyFill="1" applyBorder="1" applyAlignment="1" applyProtection="1">
      <alignment vertical="center" wrapText="1"/>
      <protection locked="0"/>
    </xf>
    <xf numFmtId="0" fontId="44" fillId="11" borderId="62" xfId="0" applyFont="1" applyFill="1" applyBorder="1" applyAlignment="1">
      <alignment horizontal="center" vertical="center" wrapText="1"/>
    </xf>
    <xf numFmtId="0" fontId="46" fillId="13" borderId="21" xfId="11" applyFont="1" applyFill="1" applyBorder="1" applyAlignment="1">
      <alignment horizontal="center" vertical="center" wrapText="1"/>
    </xf>
    <xf numFmtId="0" fontId="47" fillId="13" borderId="21" xfId="0" applyFont="1" applyFill="1" applyBorder="1" applyAlignment="1">
      <alignment horizontal="center" vertical="center" wrapText="1"/>
    </xf>
    <xf numFmtId="0" fontId="3" fillId="13" borderId="21" xfId="11" applyFill="1" applyBorder="1" applyAlignment="1">
      <alignment horizontal="center" vertical="center" wrapText="1"/>
    </xf>
    <xf numFmtId="0" fontId="3" fillId="13" borderId="21" xfId="0" applyFont="1" applyFill="1" applyBorder="1" applyAlignment="1">
      <alignment horizontal="center" vertical="center" wrapText="1"/>
    </xf>
    <xf numFmtId="0" fontId="46" fillId="13" borderId="21" xfId="0" applyFont="1" applyFill="1" applyBorder="1" applyAlignment="1">
      <alignment horizontal="center" vertical="center" wrapText="1"/>
    </xf>
    <xf numFmtId="1" fontId="9" fillId="21" borderId="22" xfId="0" applyNumberFormat="1" applyFont="1" applyFill="1" applyBorder="1" applyAlignment="1">
      <alignment vertical="center" wrapText="1"/>
    </xf>
    <xf numFmtId="0" fontId="48" fillId="11" borderId="22" xfId="0" applyFont="1" applyFill="1" applyBorder="1" applyAlignment="1" applyProtection="1">
      <alignment vertical="center" wrapText="1"/>
      <protection locked="0"/>
    </xf>
    <xf numFmtId="0" fontId="9" fillId="8" borderId="21" xfId="0" applyFont="1" applyFill="1" applyBorder="1" applyAlignment="1" applyProtection="1">
      <alignment vertical="center" wrapText="1"/>
      <protection locked="0"/>
    </xf>
    <xf numFmtId="0" fontId="48" fillId="8" borderId="24" xfId="0" applyFont="1" applyFill="1" applyBorder="1" applyAlignment="1" applyProtection="1">
      <alignment horizontal="center" vertical="center" wrapText="1"/>
      <protection locked="0"/>
    </xf>
    <xf numFmtId="0" fontId="48" fillId="8" borderId="21" xfId="0" applyFont="1" applyFill="1" applyBorder="1" applyAlignment="1" applyProtection="1">
      <alignment vertical="center" wrapText="1"/>
      <protection locked="0"/>
    </xf>
    <xf numFmtId="0" fontId="48" fillId="8" borderId="13" xfId="0" applyFont="1" applyFill="1" applyBorder="1" applyAlignment="1" applyProtection="1">
      <alignment horizontal="center" vertical="center" wrapText="1"/>
      <protection locked="0"/>
    </xf>
    <xf numFmtId="0" fontId="48" fillId="8" borderId="21" xfId="0" applyFont="1" applyFill="1" applyBorder="1" applyAlignment="1" applyProtection="1">
      <alignment horizontal="center" vertical="center" wrapText="1"/>
      <protection locked="0"/>
    </xf>
    <xf numFmtId="44" fontId="5" fillId="0" borderId="0" xfId="9" applyFont="1" applyAlignment="1">
      <alignment vertical="center"/>
    </xf>
    <xf numFmtId="167" fontId="53" fillId="0" borderId="21" xfId="2" applyNumberFormat="1" applyFont="1" applyBorder="1" applyAlignment="1">
      <alignment horizontal="center" vertical="center"/>
    </xf>
    <xf numFmtId="0" fontId="55" fillId="11" borderId="24" xfId="0" applyFont="1" applyFill="1" applyBorder="1" applyAlignment="1" applyProtection="1">
      <alignment vertical="center" wrapText="1"/>
      <protection locked="0"/>
    </xf>
    <xf numFmtId="167" fontId="55" fillId="11" borderId="24" xfId="2" applyNumberFormat="1" applyFont="1" applyFill="1" applyBorder="1" applyAlignment="1" applyProtection="1">
      <alignment horizontal="center" vertical="center"/>
      <protection locked="0"/>
    </xf>
    <xf numFmtId="0" fontId="55" fillId="11" borderId="21" xfId="0" applyFont="1" applyFill="1" applyBorder="1" applyAlignment="1" applyProtection="1">
      <alignment vertical="center" wrapText="1"/>
      <protection locked="0"/>
    </xf>
    <xf numFmtId="0" fontId="54" fillId="11" borderId="21" xfId="0" applyFont="1" applyFill="1" applyBorder="1" applyAlignment="1" applyProtection="1">
      <alignment vertical="center" wrapText="1"/>
      <protection locked="0"/>
    </xf>
    <xf numFmtId="0" fontId="55" fillId="11" borderId="27" xfId="0" applyFont="1" applyFill="1" applyBorder="1" applyAlignment="1" applyProtection="1">
      <alignment vertical="center" wrapText="1"/>
      <protection locked="0"/>
    </xf>
    <xf numFmtId="167" fontId="55" fillId="11" borderId="24" xfId="2" applyNumberFormat="1" applyFont="1" applyFill="1" applyBorder="1" applyAlignment="1" applyProtection="1">
      <alignment horizontal="center" vertical="center" wrapText="1"/>
      <protection locked="0"/>
    </xf>
    <xf numFmtId="49" fontId="55" fillId="0" borderId="0" xfId="0" applyNumberFormat="1" applyFont="1" applyAlignment="1">
      <alignment vertical="center" wrapText="1"/>
    </xf>
    <xf numFmtId="0" fontId="55" fillId="0" borderId="0" xfId="0" applyFont="1" applyAlignment="1">
      <alignment vertical="center" wrapText="1"/>
    </xf>
    <xf numFmtId="0" fontId="55" fillId="13" borderId="0" xfId="0" applyFont="1" applyFill="1" applyAlignment="1">
      <alignment horizontal="left" vertical="center"/>
    </xf>
    <xf numFmtId="0" fontId="55" fillId="0" borderId="0" xfId="0" applyFont="1" applyAlignment="1">
      <alignment horizontal="left" vertical="center"/>
    </xf>
    <xf numFmtId="165" fontId="55" fillId="0" borderId="0" xfId="1" applyNumberFormat="1" applyFont="1" applyAlignment="1">
      <alignment horizontal="center" vertical="center"/>
    </xf>
    <xf numFmtId="0" fontId="55" fillId="0" borderId="0" xfId="0" applyFont="1" applyAlignment="1">
      <alignment horizontal="center" vertical="center"/>
    </xf>
    <xf numFmtId="4" fontId="5" fillId="0" borderId="0" xfId="0" applyNumberFormat="1" applyFont="1" applyAlignment="1">
      <alignment horizontal="center" vertical="center"/>
    </xf>
    <xf numFmtId="4" fontId="5" fillId="0" borderId="0" xfId="0" applyNumberFormat="1" applyFont="1" applyAlignment="1">
      <alignment vertical="center"/>
    </xf>
    <xf numFmtId="164" fontId="4" fillId="0" borderId="0" xfId="1" applyNumberFormat="1" applyFont="1" applyAlignment="1">
      <alignment horizontal="center" vertical="center"/>
    </xf>
    <xf numFmtId="0" fontId="4" fillId="0" borderId="0" xfId="10" applyNumberFormat="1" applyFont="1" applyAlignment="1">
      <alignment horizontal="right" vertical="center"/>
    </xf>
    <xf numFmtId="2" fontId="4" fillId="0" borderId="0" xfId="1" applyNumberFormat="1" applyFont="1" applyAlignment="1">
      <alignment vertical="center"/>
    </xf>
    <xf numFmtId="2" fontId="4" fillId="0" borderId="0" xfId="0" applyNumberFormat="1" applyFont="1" applyAlignment="1">
      <alignment vertical="center"/>
    </xf>
    <xf numFmtId="171" fontId="5" fillId="0" borderId="0" xfId="1" applyNumberFormat="1" applyFont="1" applyAlignment="1">
      <alignment horizontal="center" vertical="center"/>
    </xf>
    <xf numFmtId="164" fontId="4" fillId="0" borderId="0" xfId="0" applyNumberFormat="1" applyFont="1" applyAlignment="1">
      <alignment vertical="center"/>
    </xf>
    <xf numFmtId="0" fontId="11" fillId="0" borderId="5" xfId="0" applyFont="1" applyBorder="1" applyAlignment="1">
      <alignment vertical="center" wrapText="1"/>
    </xf>
    <xf numFmtId="0" fontId="11" fillId="0" borderId="0" xfId="0" applyFont="1" applyAlignment="1">
      <alignment vertical="center" wrapText="1"/>
    </xf>
    <xf numFmtId="0" fontId="11" fillId="13" borderId="0" xfId="0" applyFont="1" applyFill="1" applyAlignment="1">
      <alignment vertical="center"/>
    </xf>
    <xf numFmtId="0" fontId="11" fillId="0" borderId="0" xfId="0" applyFont="1" applyAlignment="1">
      <alignment vertical="center"/>
    </xf>
    <xf numFmtId="4" fontId="5" fillId="2" borderId="21" xfId="0" applyNumberFormat="1" applyFont="1" applyFill="1" applyBorder="1" applyAlignment="1">
      <alignment horizontal="center" vertical="center"/>
    </xf>
    <xf numFmtId="0" fontId="5" fillId="2" borderId="21" xfId="10" applyNumberFormat="1" applyFont="1" applyFill="1" applyBorder="1" applyAlignment="1">
      <alignment horizontal="right" vertical="center"/>
    </xf>
    <xf numFmtId="2" fontId="5" fillId="2" borderId="21" xfId="0" applyNumberFormat="1" applyFont="1" applyFill="1" applyBorder="1" applyAlignment="1">
      <alignment horizontal="center" vertical="center"/>
    </xf>
    <xf numFmtId="164" fontId="5" fillId="2" borderId="21" xfId="0" applyNumberFormat="1" applyFont="1" applyFill="1" applyBorder="1" applyAlignment="1">
      <alignment horizontal="center" vertical="center"/>
    </xf>
    <xf numFmtId="0" fontId="55" fillId="0" borderId="67" xfId="0" applyFont="1" applyBorder="1" applyAlignment="1" applyProtection="1">
      <alignment vertical="center" wrapText="1"/>
      <protection locked="0"/>
    </xf>
    <xf numFmtId="167" fontId="5" fillId="11" borderId="67" xfId="2" applyNumberFormat="1" applyFont="1" applyFill="1" applyBorder="1" applyAlignment="1" applyProtection="1">
      <alignment horizontal="center" vertical="center"/>
      <protection locked="0"/>
    </xf>
    <xf numFmtId="4" fontId="9" fillId="3" borderId="67" xfId="0" applyNumberFormat="1" applyFont="1" applyFill="1" applyBorder="1" applyAlignment="1">
      <alignment horizontal="center" vertical="center" wrapText="1"/>
    </xf>
    <xf numFmtId="4" fontId="9" fillId="3" borderId="67" xfId="0" applyNumberFormat="1" applyFont="1" applyFill="1" applyBorder="1" applyAlignment="1">
      <alignment vertical="center" wrapText="1"/>
    </xf>
    <xf numFmtId="2" fontId="9" fillId="3" borderId="67" xfId="0" applyNumberFormat="1" applyFont="1" applyFill="1" applyBorder="1" applyAlignment="1">
      <alignment horizontal="center" vertical="center" wrapText="1"/>
    </xf>
    <xf numFmtId="2" fontId="9" fillId="11" borderId="67" xfId="0" applyNumberFormat="1" applyFont="1" applyFill="1" applyBorder="1" applyAlignment="1" applyProtection="1">
      <alignment vertical="center"/>
      <protection locked="0"/>
    </xf>
    <xf numFmtId="164" fontId="9" fillId="11" borderId="67" xfId="0" applyNumberFormat="1" applyFont="1" applyFill="1" applyBorder="1" applyAlignment="1" applyProtection="1">
      <alignment vertical="center"/>
      <protection locked="0"/>
    </xf>
    <xf numFmtId="2" fontId="9" fillId="11" borderId="67" xfId="0" applyNumberFormat="1" applyFont="1" applyFill="1" applyBorder="1" applyAlignment="1" applyProtection="1">
      <alignment horizontal="center" vertical="center"/>
      <protection locked="0"/>
    </xf>
    <xf numFmtId="164" fontId="9" fillId="3" borderId="67" xfId="0" applyNumberFormat="1" applyFont="1" applyFill="1" applyBorder="1" applyAlignment="1">
      <alignment vertical="center" wrapText="1"/>
    </xf>
    <xf numFmtId="164" fontId="9" fillId="3" borderId="66" xfId="0" applyNumberFormat="1" applyFont="1" applyFill="1" applyBorder="1" applyAlignment="1">
      <alignment vertical="center" wrapText="1"/>
    </xf>
    <xf numFmtId="164" fontId="9" fillId="11" borderId="66" xfId="0" applyNumberFormat="1" applyFont="1" applyFill="1" applyBorder="1" applyAlignment="1" applyProtection="1">
      <alignment vertical="center"/>
      <protection locked="0"/>
    </xf>
    <xf numFmtId="0" fontId="55" fillId="0" borderId="21" xfId="0" applyFont="1" applyBorder="1" applyAlignment="1" applyProtection="1">
      <alignment vertical="center" wrapText="1"/>
      <protection locked="0"/>
    </xf>
    <xf numFmtId="4" fontId="9" fillId="3" borderId="21" xfId="0" applyNumberFormat="1" applyFont="1" applyFill="1" applyBorder="1" applyAlignment="1">
      <alignment horizontal="center" vertical="center" wrapText="1"/>
    </xf>
    <xf numFmtId="4" fontId="9" fillId="3" borderId="21" xfId="0" applyNumberFormat="1" applyFont="1" applyFill="1" applyBorder="1" applyAlignment="1">
      <alignment vertical="center" wrapText="1"/>
    </xf>
    <xf numFmtId="2" fontId="9" fillId="3" borderId="21" xfId="0" applyNumberFormat="1" applyFont="1" applyFill="1" applyBorder="1" applyAlignment="1">
      <alignment horizontal="center" vertical="center" wrapText="1"/>
    </xf>
    <xf numFmtId="2" fontId="9" fillId="11" borderId="21" xfId="0" applyNumberFormat="1" applyFont="1" applyFill="1" applyBorder="1" applyAlignment="1" applyProtection="1">
      <alignment vertical="center"/>
      <protection locked="0"/>
    </xf>
    <xf numFmtId="164" fontId="9" fillId="11" borderId="21" xfId="0" applyNumberFormat="1" applyFont="1" applyFill="1" applyBorder="1" applyAlignment="1" applyProtection="1">
      <alignment vertical="center"/>
      <protection locked="0"/>
    </xf>
    <xf numFmtId="2" fontId="9" fillId="11" borderId="21" xfId="0" applyNumberFormat="1" applyFont="1" applyFill="1" applyBorder="1" applyAlignment="1" applyProtection="1">
      <alignment horizontal="center" vertical="center"/>
      <protection locked="0"/>
    </xf>
    <xf numFmtId="164" fontId="9" fillId="3" borderId="21" xfId="0" applyNumberFormat="1" applyFont="1" applyFill="1" applyBorder="1" applyAlignment="1">
      <alignment vertical="center" wrapText="1"/>
    </xf>
    <xf numFmtId="164" fontId="9" fillId="11" borderId="2" xfId="0" applyNumberFormat="1" applyFont="1" applyFill="1" applyBorder="1" applyAlignment="1" applyProtection="1">
      <alignment vertical="center"/>
      <protection locked="0"/>
    </xf>
    <xf numFmtId="164" fontId="9" fillId="11" borderId="12" xfId="0" applyNumberFormat="1" applyFont="1" applyFill="1" applyBorder="1" applyAlignment="1" applyProtection="1">
      <alignment vertical="center"/>
      <protection locked="0"/>
    </xf>
    <xf numFmtId="164" fontId="9" fillId="11" borderId="7" xfId="0" applyNumberFormat="1" applyFont="1" applyFill="1" applyBorder="1" applyAlignment="1" applyProtection="1">
      <alignment vertical="center"/>
      <protection locked="0"/>
    </xf>
    <xf numFmtId="0" fontId="55" fillId="0" borderId="76" xfId="0" applyFont="1" applyBorder="1" applyAlignment="1" applyProtection="1">
      <alignment vertical="center" wrapText="1"/>
      <protection locked="0"/>
    </xf>
    <xf numFmtId="167" fontId="5" fillId="11" borderId="76" xfId="2" applyNumberFormat="1" applyFont="1" applyFill="1" applyBorder="1" applyAlignment="1" applyProtection="1">
      <alignment horizontal="center" vertical="center"/>
      <protection locked="0"/>
    </xf>
    <xf numFmtId="4" fontId="9" fillId="3" borderId="76" xfId="0" applyNumberFormat="1" applyFont="1" applyFill="1" applyBorder="1" applyAlignment="1">
      <alignment horizontal="center" vertical="center" wrapText="1"/>
    </xf>
    <xf numFmtId="4" fontId="9" fillId="3" borderId="76" xfId="0" applyNumberFormat="1" applyFont="1" applyFill="1" applyBorder="1" applyAlignment="1">
      <alignment vertical="center" wrapText="1"/>
    </xf>
    <xf numFmtId="2" fontId="9" fillId="3" borderId="76" xfId="0" applyNumberFormat="1" applyFont="1" applyFill="1" applyBorder="1" applyAlignment="1">
      <alignment horizontal="center" vertical="center" wrapText="1"/>
    </xf>
    <xf numFmtId="2" fontId="9" fillId="11" borderId="76" xfId="0" applyNumberFormat="1" applyFont="1" applyFill="1" applyBorder="1" applyAlignment="1" applyProtection="1">
      <alignment vertical="center"/>
      <protection locked="0"/>
    </xf>
    <xf numFmtId="164" fontId="9" fillId="11" borderId="76" xfId="0" applyNumberFormat="1" applyFont="1" applyFill="1" applyBorder="1" applyAlignment="1" applyProtection="1">
      <alignment vertical="center"/>
      <protection locked="0"/>
    </xf>
    <xf numFmtId="2" fontId="9" fillId="11" borderId="76" xfId="0" applyNumberFormat="1" applyFont="1" applyFill="1" applyBorder="1" applyAlignment="1" applyProtection="1">
      <alignment horizontal="center" vertical="center"/>
      <protection locked="0"/>
    </xf>
    <xf numFmtId="164" fontId="9" fillId="3" borderId="76" xfId="0" applyNumberFormat="1" applyFont="1" applyFill="1" applyBorder="1" applyAlignment="1">
      <alignment vertical="center" wrapText="1"/>
    </xf>
    <xf numFmtId="164" fontId="9" fillId="3" borderId="75" xfId="0" applyNumberFormat="1" applyFont="1" applyFill="1" applyBorder="1" applyAlignment="1">
      <alignment vertical="center" wrapText="1"/>
    </xf>
    <xf numFmtId="164" fontId="9" fillId="11" borderId="75" xfId="0" applyNumberFormat="1" applyFont="1" applyFill="1" applyBorder="1" applyAlignment="1" applyProtection="1">
      <alignment vertical="center"/>
      <protection locked="0"/>
    </xf>
    <xf numFmtId="2" fontId="9" fillId="11" borderId="13" xfId="0" applyNumberFormat="1" applyFont="1" applyFill="1" applyBorder="1" applyAlignment="1" applyProtection="1">
      <alignment vertical="center"/>
      <protection locked="0"/>
    </xf>
    <xf numFmtId="2" fontId="9" fillId="11" borderId="75" xfId="0" applyNumberFormat="1" applyFont="1" applyFill="1" applyBorder="1" applyAlignment="1" applyProtection="1">
      <alignment vertical="center"/>
      <protection locked="0"/>
    </xf>
    <xf numFmtId="2" fontId="9" fillId="11" borderId="67" xfId="0" applyNumberFormat="1" applyFont="1" applyFill="1" applyBorder="1" applyAlignment="1" applyProtection="1">
      <alignment horizontal="center" vertical="center" wrapText="1"/>
      <protection locked="0"/>
    </xf>
    <xf numFmtId="3" fontId="9" fillId="9" borderId="67" xfId="2" applyNumberFormat="1" applyFont="1" applyFill="1" applyBorder="1" applyAlignment="1">
      <alignment horizontal="center" vertical="center"/>
    </xf>
    <xf numFmtId="2" fontId="9" fillId="11" borderId="21" xfId="0" applyNumberFormat="1" applyFont="1" applyFill="1" applyBorder="1" applyAlignment="1" applyProtection="1">
      <alignment horizontal="center" vertical="center" wrapText="1"/>
      <protection locked="0"/>
    </xf>
    <xf numFmtId="2" fontId="9" fillId="11" borderId="76" xfId="0" applyNumberFormat="1" applyFont="1" applyFill="1" applyBorder="1" applyAlignment="1" applyProtection="1">
      <alignment horizontal="center" vertical="center" wrapText="1"/>
      <protection locked="0"/>
    </xf>
    <xf numFmtId="3" fontId="9" fillId="9" borderId="76" xfId="2" applyNumberFormat="1" applyFont="1" applyFill="1" applyBorder="1" applyAlignment="1">
      <alignment horizontal="center" vertical="center"/>
    </xf>
    <xf numFmtId="2" fontId="0" fillId="11" borderId="67" xfId="0" applyNumberFormat="1" applyFill="1" applyBorder="1" applyAlignment="1">
      <alignment horizontal="center" vertical="center" wrapText="1"/>
    </xf>
    <xf numFmtId="2" fontId="0" fillId="11" borderId="21" xfId="0" applyNumberFormat="1" applyFill="1" applyBorder="1" applyAlignment="1">
      <alignment horizontal="center" vertical="center" wrapText="1"/>
    </xf>
    <xf numFmtId="2" fontId="0" fillId="11" borderId="76" xfId="0" applyNumberFormat="1" applyFill="1" applyBorder="1" applyAlignment="1">
      <alignment horizontal="center" vertical="center" wrapText="1"/>
    </xf>
    <xf numFmtId="2" fontId="9" fillId="11" borderId="66" xfId="0" applyNumberFormat="1" applyFont="1" applyFill="1" applyBorder="1" applyAlignment="1" applyProtection="1">
      <alignment vertical="center"/>
      <protection locked="0"/>
    </xf>
    <xf numFmtId="2" fontId="9" fillId="11" borderId="14" xfId="0" applyNumberFormat="1" applyFont="1" applyFill="1" applyBorder="1" applyAlignment="1" applyProtection="1">
      <alignment vertical="center"/>
      <protection locked="0"/>
    </xf>
    <xf numFmtId="164" fontId="9" fillId="11" borderId="67" xfId="0" applyNumberFormat="1" applyFont="1" applyFill="1" applyBorder="1" applyAlignment="1" applyProtection="1">
      <alignment horizontal="center" vertical="center" wrapText="1"/>
      <protection locked="0"/>
    </xf>
    <xf numFmtId="164" fontId="9" fillId="11" borderId="21" xfId="0" applyNumberFormat="1" applyFont="1" applyFill="1" applyBorder="1" applyAlignment="1" applyProtection="1">
      <alignment horizontal="center" vertical="center" wrapText="1"/>
      <protection locked="0"/>
    </xf>
    <xf numFmtId="164" fontId="9" fillId="11" borderId="76" xfId="0" applyNumberFormat="1" applyFont="1" applyFill="1" applyBorder="1" applyAlignment="1" applyProtection="1">
      <alignment horizontal="center" vertical="center" wrapText="1"/>
      <protection locked="0"/>
    </xf>
    <xf numFmtId="0" fontId="55" fillId="0" borderId="67" xfId="0" applyFont="1" applyBorder="1" applyAlignment="1" applyProtection="1">
      <alignment horizontal="left" vertical="center" wrapText="1"/>
      <protection locked="0"/>
    </xf>
    <xf numFmtId="0" fontId="9" fillId="11" borderId="66" xfId="0" applyFont="1" applyFill="1" applyBorder="1" applyAlignment="1" applyProtection="1">
      <alignment vertical="center"/>
      <protection locked="0"/>
    </xf>
    <xf numFmtId="164" fontId="9" fillId="11" borderId="67" xfId="0" applyNumberFormat="1" applyFont="1" applyFill="1" applyBorder="1" applyAlignment="1" applyProtection="1">
      <alignment vertical="center" wrapText="1"/>
      <protection locked="0"/>
    </xf>
    <xf numFmtId="0" fontId="9" fillId="11" borderId="21" xfId="0" applyFont="1" applyFill="1" applyBorder="1" applyAlignment="1" applyProtection="1">
      <alignment vertical="center"/>
      <protection locked="0"/>
    </xf>
    <xf numFmtId="164" fontId="9" fillId="11" borderId="21" xfId="0" applyNumberFormat="1" applyFont="1" applyFill="1" applyBorder="1" applyAlignment="1" applyProtection="1">
      <alignment vertical="center" wrapText="1"/>
      <protection locked="0"/>
    </xf>
    <xf numFmtId="0" fontId="55" fillId="0" borderId="12" xfId="0" applyFont="1" applyBorder="1" applyAlignment="1" applyProtection="1">
      <alignment vertical="center" wrapText="1"/>
      <protection locked="0"/>
    </xf>
    <xf numFmtId="0" fontId="12" fillId="0" borderId="86" xfId="0" applyFont="1" applyBorder="1" applyAlignment="1">
      <alignment vertical="center"/>
    </xf>
    <xf numFmtId="0" fontId="9" fillId="11" borderId="75" xfId="0" applyFont="1" applyFill="1" applyBorder="1" applyAlignment="1" applyProtection="1">
      <alignment vertical="center"/>
      <protection locked="0"/>
    </xf>
    <xf numFmtId="164" fontId="9" fillId="11" borderId="76" xfId="0" applyNumberFormat="1" applyFont="1" applyFill="1" applyBorder="1" applyAlignment="1" applyProtection="1">
      <alignment vertical="center" wrapText="1"/>
      <protection locked="0"/>
    </xf>
    <xf numFmtId="2" fontId="9" fillId="11" borderId="12" xfId="0" applyNumberFormat="1" applyFont="1" applyFill="1" applyBorder="1" applyAlignment="1" applyProtection="1">
      <alignment vertical="center"/>
      <protection locked="0"/>
    </xf>
    <xf numFmtId="167" fontId="5" fillId="11" borderId="75" xfId="2" applyNumberFormat="1" applyFont="1" applyFill="1" applyBorder="1" applyAlignment="1" applyProtection="1">
      <alignment horizontal="center" vertical="center"/>
      <protection locked="0"/>
    </xf>
    <xf numFmtId="164" fontId="9" fillId="11" borderId="13" xfId="0" applyNumberFormat="1" applyFont="1" applyFill="1" applyBorder="1" applyAlignment="1" applyProtection="1">
      <alignment vertical="center"/>
      <protection locked="0"/>
    </xf>
    <xf numFmtId="164" fontId="9" fillId="11" borderId="14" xfId="0" applyNumberFormat="1" applyFont="1" applyFill="1" applyBorder="1" applyAlignment="1" applyProtection="1">
      <alignment vertical="center"/>
      <protection locked="0"/>
    </xf>
    <xf numFmtId="164" fontId="9" fillId="11" borderId="88" xfId="0" applyNumberFormat="1" applyFont="1" applyFill="1" applyBorder="1" applyAlignment="1" applyProtection="1">
      <alignment vertical="center"/>
      <protection locked="0"/>
    </xf>
    <xf numFmtId="164" fontId="9" fillId="11" borderId="24" xfId="0" applyNumberFormat="1" applyFont="1" applyFill="1" applyBorder="1" applyAlignment="1" applyProtection="1">
      <alignment vertical="center"/>
      <protection locked="0"/>
    </xf>
    <xf numFmtId="0" fontId="9" fillId="11" borderId="67" xfId="0" applyFont="1" applyFill="1" applyBorder="1" applyAlignment="1" applyProtection="1">
      <alignment vertical="center"/>
      <protection locked="0"/>
    </xf>
    <xf numFmtId="0" fontId="9" fillId="11" borderId="76" xfId="0" applyFont="1" applyFill="1" applyBorder="1" applyAlignment="1" applyProtection="1">
      <alignment vertical="center"/>
      <protection locked="0"/>
    </xf>
    <xf numFmtId="0" fontId="59" fillId="0" borderId="89" xfId="12" applyFont="1" applyBorder="1" applyAlignment="1">
      <alignment horizontal="left" vertical="center" wrapText="1"/>
    </xf>
    <xf numFmtId="0" fontId="59" fillId="0" borderId="90" xfId="12" applyFont="1" applyBorder="1" applyAlignment="1">
      <alignment horizontal="left" vertical="center" wrapText="1"/>
    </xf>
    <xf numFmtId="0" fontId="9" fillId="11" borderId="14" xfId="0" applyFont="1" applyFill="1" applyBorder="1" applyAlignment="1" applyProtection="1">
      <alignment vertical="center"/>
      <protection locked="0"/>
    </xf>
    <xf numFmtId="0" fontId="59" fillId="0" borderId="91" xfId="12" applyFont="1" applyBorder="1" applyAlignment="1">
      <alignment horizontal="left" vertical="center" wrapText="1"/>
    </xf>
    <xf numFmtId="0" fontId="55" fillId="0" borderId="5" xfId="0" applyFont="1" applyBorder="1" applyAlignment="1" applyProtection="1">
      <alignment vertical="center" wrapText="1"/>
      <protection locked="0"/>
    </xf>
    <xf numFmtId="0" fontId="55" fillId="0" borderId="75" xfId="0" applyFont="1" applyBorder="1" applyAlignment="1" applyProtection="1">
      <alignment vertical="center" wrapText="1"/>
      <protection locked="0"/>
    </xf>
    <xf numFmtId="0" fontId="55" fillId="0" borderId="68" xfId="0" applyFont="1" applyBorder="1" applyAlignment="1" applyProtection="1">
      <alignment vertical="center" wrapText="1"/>
      <protection locked="0"/>
    </xf>
    <xf numFmtId="2" fontId="9" fillId="11" borderId="93" xfId="0" applyNumberFormat="1" applyFont="1" applyFill="1" applyBorder="1" applyAlignment="1" applyProtection="1">
      <alignment horizontal="center" vertical="center"/>
      <protection locked="0"/>
    </xf>
    <xf numFmtId="2" fontId="9" fillId="11" borderId="27" xfId="0" applyNumberFormat="1" applyFont="1" applyFill="1" applyBorder="1" applyAlignment="1" applyProtection="1">
      <alignment horizontal="center" vertical="center"/>
      <protection locked="0"/>
    </xf>
    <xf numFmtId="0" fontId="55" fillId="0" borderId="77" xfId="0" applyFont="1" applyBorder="1" applyAlignment="1" applyProtection="1">
      <alignment vertical="center" wrapText="1"/>
      <protection locked="0"/>
    </xf>
    <xf numFmtId="0" fontId="59" fillId="0" borderId="89" xfId="13" applyFont="1" applyBorder="1" applyAlignment="1">
      <alignment horizontal="left" vertical="center" wrapText="1"/>
    </xf>
    <xf numFmtId="0" fontId="59" fillId="0" borderId="90" xfId="13" applyFont="1" applyBorder="1" applyAlignment="1">
      <alignment horizontal="left" vertical="center" wrapText="1"/>
    </xf>
    <xf numFmtId="0" fontId="59" fillId="0" borderId="95" xfId="13" applyFont="1" applyBorder="1" applyAlignment="1">
      <alignment horizontal="left" vertical="center" wrapText="1"/>
    </xf>
    <xf numFmtId="0" fontId="55" fillId="0" borderId="66" xfId="0" applyFont="1" applyBorder="1" applyAlignment="1" applyProtection="1">
      <alignment vertical="center" wrapText="1"/>
      <protection locked="0"/>
    </xf>
    <xf numFmtId="0" fontId="55" fillId="13" borderId="96" xfId="0" applyFont="1" applyFill="1" applyBorder="1" applyAlignment="1">
      <alignment horizontal="center" vertical="center" wrapText="1"/>
    </xf>
    <xf numFmtId="0" fontId="55" fillId="11" borderId="97" xfId="0" applyFont="1" applyFill="1" applyBorder="1" applyAlignment="1">
      <alignment vertical="center" wrapText="1"/>
    </xf>
    <xf numFmtId="3" fontId="57" fillId="12" borderId="97" xfId="2" applyNumberFormat="1" applyFont="1" applyFill="1" applyBorder="1" applyAlignment="1">
      <alignment horizontal="center" vertical="center"/>
    </xf>
    <xf numFmtId="3" fontId="55" fillId="0" borderId="97" xfId="2" applyNumberFormat="1" applyFont="1" applyFill="1" applyBorder="1" applyAlignment="1">
      <alignment horizontal="center" vertical="center"/>
    </xf>
    <xf numFmtId="0" fontId="55" fillId="5" borderId="97" xfId="0" applyFont="1" applyFill="1" applyBorder="1" applyAlignment="1" applyProtection="1">
      <alignment horizontal="center" vertical="center"/>
      <protection locked="0"/>
    </xf>
    <xf numFmtId="0" fontId="55" fillId="15" borderId="97" xfId="0" applyFont="1" applyFill="1" applyBorder="1" applyAlignment="1" applyProtection="1">
      <alignment horizontal="center" vertical="center"/>
      <protection locked="0"/>
    </xf>
    <xf numFmtId="0" fontId="55" fillId="29" borderId="97" xfId="0" applyFont="1" applyFill="1" applyBorder="1" applyAlignment="1" applyProtection="1">
      <alignment horizontal="center" vertical="center"/>
      <protection locked="0"/>
    </xf>
    <xf numFmtId="0" fontId="55" fillId="23" borderId="97" xfId="0" applyFont="1" applyFill="1" applyBorder="1" applyAlignment="1" applyProtection="1">
      <alignment horizontal="center" vertical="center"/>
      <protection locked="0"/>
    </xf>
    <xf numFmtId="0" fontId="55" fillId="0" borderId="97" xfId="0" applyFont="1" applyBorder="1" applyAlignment="1" applyProtection="1">
      <alignment vertical="center" wrapText="1"/>
      <protection locked="0"/>
    </xf>
    <xf numFmtId="167" fontId="5" fillId="11" borderId="97" xfId="2" applyNumberFormat="1" applyFont="1" applyFill="1" applyBorder="1" applyAlignment="1" applyProtection="1">
      <alignment horizontal="center" vertical="center"/>
      <protection locked="0"/>
    </xf>
    <xf numFmtId="0" fontId="9" fillId="13" borderId="97" xfId="0" applyFont="1" applyFill="1" applyBorder="1" applyAlignment="1">
      <alignment horizontal="center" vertical="center" wrapText="1"/>
    </xf>
    <xf numFmtId="3" fontId="25" fillId="13" borderId="97" xfId="2" applyNumberFormat="1" applyFont="1" applyFill="1" applyBorder="1" applyAlignment="1" applyProtection="1">
      <alignment horizontal="center" vertical="center"/>
    </xf>
    <xf numFmtId="4" fontId="9" fillId="3" borderId="97" xfId="0" applyNumberFormat="1" applyFont="1" applyFill="1" applyBorder="1" applyAlignment="1">
      <alignment horizontal="center" vertical="center" wrapText="1"/>
    </xf>
    <xf numFmtId="4" fontId="9" fillId="3" borderId="97" xfId="0" applyNumberFormat="1" applyFont="1" applyFill="1" applyBorder="1" applyAlignment="1">
      <alignment vertical="center" wrapText="1"/>
    </xf>
    <xf numFmtId="3" fontId="25" fillId="5" borderId="97" xfId="2" applyNumberFormat="1" applyFont="1" applyFill="1" applyBorder="1" applyAlignment="1" applyProtection="1">
      <alignment horizontal="center" vertical="center"/>
    </xf>
    <xf numFmtId="2" fontId="9" fillId="3" borderId="97" xfId="0" applyNumberFormat="1" applyFont="1" applyFill="1" applyBorder="1" applyAlignment="1">
      <alignment horizontal="center" vertical="center" wrapText="1"/>
    </xf>
    <xf numFmtId="0" fontId="9" fillId="11" borderId="97" xfId="0" applyFont="1" applyFill="1" applyBorder="1" applyAlignment="1" applyProtection="1">
      <alignment vertical="center"/>
      <protection locked="0"/>
    </xf>
    <xf numFmtId="164" fontId="9" fillId="11" borderId="97" xfId="0" applyNumberFormat="1" applyFont="1" applyFill="1" applyBorder="1" applyAlignment="1" applyProtection="1">
      <alignment vertical="center"/>
      <protection locked="0"/>
    </xf>
    <xf numFmtId="3" fontId="25" fillId="15" borderId="97" xfId="2" applyNumberFormat="1" applyFont="1" applyFill="1" applyBorder="1" applyAlignment="1">
      <alignment horizontal="center" vertical="center"/>
    </xf>
    <xf numFmtId="2" fontId="9" fillId="11" borderId="97" xfId="0" applyNumberFormat="1" applyFont="1" applyFill="1" applyBorder="1" applyAlignment="1" applyProtection="1">
      <alignment horizontal="center" vertical="center"/>
      <protection locked="0"/>
    </xf>
    <xf numFmtId="171" fontId="25" fillId="29" borderId="97" xfId="2" applyNumberFormat="1" applyFont="1" applyFill="1" applyBorder="1" applyAlignment="1">
      <alignment horizontal="center" vertical="center"/>
    </xf>
    <xf numFmtId="164" fontId="9" fillId="3" borderId="97" xfId="0" applyNumberFormat="1" applyFont="1" applyFill="1" applyBorder="1" applyAlignment="1">
      <alignment vertical="center" wrapText="1"/>
    </xf>
    <xf numFmtId="3" fontId="25" fillId="9" borderId="97" xfId="2" applyNumberFormat="1" applyFont="1" applyFill="1" applyBorder="1" applyAlignment="1">
      <alignment horizontal="center" vertical="center"/>
    </xf>
    <xf numFmtId="2" fontId="0" fillId="11" borderId="67" xfId="8" applyNumberFormat="1" applyFont="1" applyFill="1" applyBorder="1" applyAlignment="1">
      <alignment horizontal="center" vertical="center"/>
    </xf>
    <xf numFmtId="2" fontId="0" fillId="11" borderId="21" xfId="8" applyNumberFormat="1" applyFont="1" applyFill="1" applyBorder="1" applyAlignment="1">
      <alignment horizontal="center" vertical="center"/>
    </xf>
    <xf numFmtId="2" fontId="0" fillId="11" borderId="76" xfId="8" applyNumberFormat="1" applyFont="1" applyFill="1" applyBorder="1" applyAlignment="1">
      <alignment horizontal="center" vertical="center"/>
    </xf>
    <xf numFmtId="2" fontId="0" fillId="11" borderId="67" xfId="0" applyNumberFormat="1" applyFill="1" applyBorder="1" applyAlignment="1">
      <alignment horizontal="center" vertical="center"/>
    </xf>
    <xf numFmtId="2" fontId="0" fillId="11" borderId="76" xfId="0" applyNumberFormat="1" applyFill="1" applyBorder="1" applyAlignment="1">
      <alignment horizontal="center" vertical="center"/>
    </xf>
    <xf numFmtId="2" fontId="0" fillId="11" borderId="21" xfId="0" applyNumberFormat="1" applyFill="1" applyBorder="1" applyAlignment="1">
      <alignment horizontal="center" vertical="center"/>
    </xf>
    <xf numFmtId="0" fontId="59" fillId="41" borderId="89" xfId="0" applyFont="1" applyFill="1" applyBorder="1" applyAlignment="1">
      <alignment horizontal="left" vertical="center" wrapText="1"/>
    </xf>
    <xf numFmtId="0" fontId="59" fillId="41" borderId="91" xfId="0" applyFont="1" applyFill="1" applyBorder="1" applyAlignment="1">
      <alignment horizontal="left" vertical="center" wrapText="1"/>
    </xf>
    <xf numFmtId="0" fontId="59" fillId="41" borderId="95" xfId="0" applyFont="1" applyFill="1" applyBorder="1" applyAlignment="1">
      <alignment horizontal="left" vertical="center" wrapText="1"/>
    </xf>
    <xf numFmtId="0" fontId="59" fillId="41" borderId="108" xfId="0" applyFont="1" applyFill="1" applyBorder="1" applyAlignment="1">
      <alignment horizontal="left" vertical="center" wrapText="1"/>
    </xf>
    <xf numFmtId="2" fontId="9" fillId="11" borderId="67" xfId="10" applyNumberFormat="1" applyFont="1" applyFill="1" applyBorder="1" applyAlignment="1" applyProtection="1">
      <alignment horizontal="right" vertical="center" wrapText="1"/>
      <protection locked="0"/>
    </xf>
    <xf numFmtId="2" fontId="9" fillId="11" borderId="76" xfId="10" applyNumberFormat="1" applyFont="1" applyFill="1" applyBorder="1" applyAlignment="1" applyProtection="1">
      <alignment horizontal="right" vertical="center" wrapText="1"/>
      <protection locked="0"/>
    </xf>
    <xf numFmtId="0" fontId="59" fillId="41" borderId="109" xfId="0" applyFont="1" applyFill="1" applyBorder="1" applyAlignment="1">
      <alignment horizontal="left" vertical="center" wrapText="1"/>
    </xf>
    <xf numFmtId="0" fontId="55" fillId="0" borderId="13" xfId="0" applyFont="1" applyBorder="1" applyAlignment="1" applyProtection="1">
      <alignment vertical="center" wrapText="1"/>
      <protection locked="0"/>
    </xf>
    <xf numFmtId="4" fontId="9" fillId="3" borderId="13" xfId="0" applyNumberFormat="1" applyFont="1" applyFill="1" applyBorder="1" applyAlignment="1">
      <alignment horizontal="center" vertical="center" wrapText="1"/>
    </xf>
    <xf numFmtId="4" fontId="9" fillId="3" borderId="13" xfId="0" applyNumberFormat="1" applyFont="1" applyFill="1" applyBorder="1" applyAlignment="1">
      <alignment vertical="center" wrapText="1"/>
    </xf>
    <xf numFmtId="2" fontId="9" fillId="3" borderId="13" xfId="0" applyNumberFormat="1" applyFont="1" applyFill="1" applyBorder="1" applyAlignment="1">
      <alignment horizontal="center" vertical="center" wrapText="1"/>
    </xf>
    <xf numFmtId="2" fontId="9" fillId="11" borderId="13" xfId="10" applyNumberFormat="1" applyFont="1" applyFill="1" applyBorder="1" applyAlignment="1" applyProtection="1">
      <alignment horizontal="right" vertical="center" wrapText="1"/>
      <protection locked="0"/>
    </xf>
    <xf numFmtId="2" fontId="0" fillId="11" borderId="13" xfId="0" applyNumberFormat="1" applyFill="1" applyBorder="1" applyAlignment="1">
      <alignment horizontal="center" vertical="center"/>
    </xf>
    <xf numFmtId="2" fontId="9" fillId="11" borderId="13" xfId="0" applyNumberFormat="1" applyFont="1" applyFill="1" applyBorder="1" applyAlignment="1" applyProtection="1">
      <alignment horizontal="center" vertical="center"/>
      <protection locked="0"/>
    </xf>
    <xf numFmtId="164" fontId="9" fillId="3" borderId="13" xfId="0" applyNumberFormat="1" applyFont="1" applyFill="1" applyBorder="1" applyAlignment="1">
      <alignment vertical="center" wrapText="1"/>
    </xf>
    <xf numFmtId="0" fontId="12" fillId="0" borderId="17" xfId="0" applyFont="1" applyBorder="1" applyAlignment="1">
      <alignment vertical="center"/>
    </xf>
    <xf numFmtId="0" fontId="12" fillId="0" borderId="9" xfId="0" applyFont="1" applyBorder="1" applyAlignment="1">
      <alignment vertical="center"/>
    </xf>
    <xf numFmtId="0" fontId="12" fillId="0" borderId="55" xfId="0" applyFont="1" applyBorder="1" applyAlignment="1">
      <alignment vertical="center"/>
    </xf>
    <xf numFmtId="0" fontId="59" fillId="41" borderId="110" xfId="0" applyFont="1" applyFill="1" applyBorder="1" applyAlignment="1">
      <alignment horizontal="left" vertical="center" wrapText="1"/>
    </xf>
    <xf numFmtId="4" fontId="9" fillId="3" borderId="12" xfId="0" applyNumberFormat="1" applyFont="1" applyFill="1" applyBorder="1" applyAlignment="1">
      <alignment horizontal="center" vertical="center" wrapText="1"/>
    </xf>
    <xf numFmtId="4" fontId="9" fillId="3" borderId="12" xfId="0" applyNumberFormat="1" applyFont="1" applyFill="1" applyBorder="1" applyAlignment="1">
      <alignment vertical="center" wrapText="1"/>
    </xf>
    <xf numFmtId="2" fontId="9" fillId="3" borderId="12" xfId="0" applyNumberFormat="1" applyFont="1" applyFill="1" applyBorder="1" applyAlignment="1">
      <alignment horizontal="center" vertical="center" wrapText="1"/>
    </xf>
    <xf numFmtId="2" fontId="9" fillId="11" borderId="12" xfId="10" applyNumberFormat="1" applyFont="1" applyFill="1" applyBorder="1" applyAlignment="1" applyProtection="1">
      <alignment horizontal="right" vertical="center" wrapText="1"/>
      <protection locked="0"/>
    </xf>
    <xf numFmtId="2" fontId="0" fillId="11" borderId="12" xfId="0" applyNumberFormat="1" applyFill="1" applyBorder="1" applyAlignment="1">
      <alignment horizontal="center" vertical="center"/>
    </xf>
    <xf numFmtId="2" fontId="9" fillId="11" borderId="12" xfId="0" applyNumberFormat="1" applyFont="1" applyFill="1" applyBorder="1" applyAlignment="1" applyProtection="1">
      <alignment horizontal="center" vertical="center"/>
      <protection locked="0"/>
    </xf>
    <xf numFmtId="164" fontId="9" fillId="3" borderId="12" xfId="0" applyNumberFormat="1" applyFont="1" applyFill="1" applyBorder="1" applyAlignment="1">
      <alignment vertical="center" wrapText="1"/>
    </xf>
    <xf numFmtId="0" fontId="9" fillId="11" borderId="67" xfId="10" applyNumberFormat="1" applyFont="1" applyFill="1" applyBorder="1" applyAlignment="1" applyProtection="1">
      <alignment horizontal="right" vertical="center" wrapText="1"/>
      <protection locked="0"/>
    </xf>
    <xf numFmtId="2" fontId="9" fillId="11" borderId="67" xfId="0" applyNumberFormat="1" applyFont="1" applyFill="1" applyBorder="1" applyAlignment="1" applyProtection="1">
      <alignment vertical="center" wrapText="1"/>
      <protection locked="0"/>
    </xf>
    <xf numFmtId="0" fontId="9" fillId="11" borderId="21" xfId="10" applyNumberFormat="1" applyFont="1" applyFill="1" applyBorder="1" applyAlignment="1" applyProtection="1">
      <alignment horizontal="right" vertical="center" wrapText="1"/>
      <protection locked="0"/>
    </xf>
    <xf numFmtId="2" fontId="9" fillId="11" borderId="21" xfId="0" applyNumberFormat="1" applyFont="1" applyFill="1" applyBorder="1" applyAlignment="1" applyProtection="1">
      <alignment vertical="center" wrapText="1"/>
      <protection locked="0"/>
    </xf>
    <xf numFmtId="0" fontId="9" fillId="11" borderId="76" xfId="10" applyNumberFormat="1" applyFont="1" applyFill="1" applyBorder="1" applyAlignment="1" applyProtection="1">
      <alignment horizontal="right" vertical="center" wrapText="1"/>
      <protection locked="0"/>
    </xf>
    <xf numFmtId="2" fontId="9" fillId="11" borderId="76" xfId="0" applyNumberFormat="1" applyFont="1" applyFill="1" applyBorder="1" applyAlignment="1" applyProtection="1">
      <alignment vertical="center" wrapText="1"/>
      <protection locked="0"/>
    </xf>
    <xf numFmtId="0" fontId="59" fillId="0" borderId="111" xfId="0" applyFont="1" applyBorder="1" applyAlignment="1">
      <alignment horizontal="left" vertical="center" wrapText="1"/>
    </xf>
    <xf numFmtId="0" fontId="9" fillId="11" borderId="13" xfId="10" applyNumberFormat="1" applyFont="1" applyFill="1" applyBorder="1" applyAlignment="1" applyProtection="1">
      <alignment horizontal="right" vertical="center" wrapText="1"/>
      <protection locked="0"/>
    </xf>
    <xf numFmtId="2" fontId="9" fillId="11" borderId="13" xfId="0" applyNumberFormat="1" applyFont="1" applyFill="1" applyBorder="1" applyAlignment="1" applyProtection="1">
      <alignment vertical="center" wrapText="1"/>
      <protection locked="0"/>
    </xf>
    <xf numFmtId="0" fontId="59" fillId="41" borderId="90" xfId="0" applyFont="1" applyFill="1" applyBorder="1" applyAlignment="1">
      <alignment horizontal="left" vertical="center" wrapText="1"/>
    </xf>
    <xf numFmtId="0" fontId="9" fillId="11" borderId="12" xfId="10" applyNumberFormat="1" applyFont="1" applyFill="1" applyBorder="1" applyAlignment="1" applyProtection="1">
      <alignment horizontal="right" vertical="center" wrapText="1"/>
      <protection locked="0"/>
    </xf>
    <xf numFmtId="2" fontId="9" fillId="11" borderId="12" xfId="0" applyNumberFormat="1" applyFont="1" applyFill="1" applyBorder="1" applyAlignment="1" applyProtection="1">
      <alignment vertical="center" wrapText="1"/>
      <protection locked="0"/>
    </xf>
    <xf numFmtId="2" fontId="9" fillId="11" borderId="66" xfId="0" applyNumberFormat="1" applyFont="1" applyFill="1" applyBorder="1" applyAlignment="1" applyProtection="1">
      <alignment vertical="center" wrapText="1"/>
      <protection locked="0"/>
    </xf>
    <xf numFmtId="164" fontId="9" fillId="3" borderId="5" xfId="0" applyNumberFormat="1" applyFont="1" applyFill="1" applyBorder="1" applyAlignment="1">
      <alignment vertical="center" wrapText="1"/>
    </xf>
    <xf numFmtId="2" fontId="9" fillId="11" borderId="75" xfId="0" applyNumberFormat="1" applyFont="1" applyFill="1" applyBorder="1" applyAlignment="1" applyProtection="1">
      <alignment vertical="center" wrapText="1"/>
      <protection locked="0"/>
    </xf>
    <xf numFmtId="0" fontId="59" fillId="0" borderId="108" xfId="0" applyFont="1" applyBorder="1" applyAlignment="1">
      <alignment horizontal="left" vertical="center" wrapText="1"/>
    </xf>
    <xf numFmtId="0" fontId="12" fillId="11" borderId="67" xfId="0" applyFont="1" applyFill="1" applyBorder="1" applyAlignment="1">
      <alignment vertical="center"/>
    </xf>
    <xf numFmtId="2" fontId="12" fillId="11" borderId="67" xfId="0" applyNumberFormat="1" applyFont="1" applyFill="1" applyBorder="1" applyAlignment="1">
      <alignment vertical="center"/>
    </xf>
    <xf numFmtId="0" fontId="59" fillId="0" borderId="90" xfId="0" applyFont="1" applyBorder="1" applyAlignment="1">
      <alignment horizontal="left" vertical="center" wrapText="1"/>
    </xf>
    <xf numFmtId="0" fontId="12" fillId="11" borderId="21" xfId="0" applyFont="1" applyFill="1" applyBorder="1" applyAlignment="1">
      <alignment vertical="center"/>
    </xf>
    <xf numFmtId="2" fontId="12" fillId="11" borderId="21" xfId="0" applyNumberFormat="1" applyFont="1" applyFill="1" applyBorder="1" applyAlignment="1">
      <alignment vertical="center"/>
    </xf>
    <xf numFmtId="0" fontId="55" fillId="0" borderId="76" xfId="0" applyFont="1" applyBorder="1" applyAlignment="1" applyProtection="1">
      <alignment horizontal="left" vertical="center" wrapText="1"/>
      <protection locked="0"/>
    </xf>
    <xf numFmtId="0" fontId="12" fillId="11" borderId="76" xfId="0" applyFont="1" applyFill="1" applyBorder="1" applyAlignment="1">
      <alignment vertical="center"/>
    </xf>
    <xf numFmtId="2" fontId="12" fillId="11" borderId="76" xfId="0" applyNumberFormat="1" applyFont="1" applyFill="1" applyBorder="1" applyAlignment="1">
      <alignment vertical="center"/>
    </xf>
    <xf numFmtId="0" fontId="12" fillId="11" borderId="13" xfId="0" applyFont="1" applyFill="1" applyBorder="1" applyAlignment="1">
      <alignment vertical="center"/>
    </xf>
    <xf numFmtId="2" fontId="12" fillId="11" borderId="13" xfId="0" applyNumberFormat="1" applyFont="1" applyFill="1" applyBorder="1" applyAlignment="1">
      <alignment vertical="center"/>
    </xf>
    <xf numFmtId="0" fontId="59" fillId="0" borderId="110" xfId="0" applyFont="1" applyBorder="1" applyAlignment="1">
      <alignment horizontal="left" vertical="center" wrapText="1"/>
    </xf>
    <xf numFmtId="0" fontId="12" fillId="11" borderId="12" xfId="0" applyFont="1" applyFill="1" applyBorder="1" applyAlignment="1">
      <alignment vertical="center"/>
    </xf>
    <xf numFmtId="2" fontId="12" fillId="11" borderId="12" xfId="0" applyNumberFormat="1" applyFont="1" applyFill="1" applyBorder="1" applyAlignment="1">
      <alignment vertical="center"/>
    </xf>
    <xf numFmtId="164" fontId="9" fillId="11" borderId="22" xfId="0" applyNumberFormat="1" applyFont="1" applyFill="1" applyBorder="1" applyAlignment="1" applyProtection="1">
      <alignment vertical="center"/>
      <protection locked="0"/>
    </xf>
    <xf numFmtId="0" fontId="12" fillId="11" borderId="13" xfId="0" applyFont="1" applyFill="1" applyBorder="1" applyAlignment="1">
      <alignment horizontal="right" vertical="center"/>
    </xf>
    <xf numFmtId="164" fontId="9" fillId="11" borderId="13" xfId="0" applyNumberFormat="1" applyFont="1" applyFill="1" applyBorder="1" applyAlignment="1" applyProtection="1">
      <alignment horizontal="right" vertical="center"/>
      <protection locked="0"/>
    </xf>
    <xf numFmtId="0" fontId="12" fillId="11" borderId="21" xfId="0" applyFont="1" applyFill="1" applyBorder="1" applyAlignment="1">
      <alignment horizontal="right" vertical="center"/>
    </xf>
    <xf numFmtId="164" fontId="9" fillId="11" borderId="21" xfId="0" applyNumberFormat="1" applyFont="1" applyFill="1" applyBorder="1" applyAlignment="1" applyProtection="1">
      <alignment horizontal="right" vertical="center"/>
      <protection locked="0"/>
    </xf>
    <xf numFmtId="0" fontId="12" fillId="11" borderId="12" xfId="0" applyFont="1" applyFill="1" applyBorder="1" applyAlignment="1">
      <alignment horizontal="right" vertical="center"/>
    </xf>
    <xf numFmtId="164" fontId="9" fillId="11" borderId="12" xfId="0" applyNumberFormat="1" applyFont="1" applyFill="1" applyBorder="1" applyAlignment="1" applyProtection="1">
      <alignment horizontal="right" vertical="center"/>
      <protection locked="0"/>
    </xf>
    <xf numFmtId="0" fontId="12" fillId="11" borderId="67" xfId="0" applyFont="1" applyFill="1" applyBorder="1" applyAlignment="1">
      <alignment horizontal="right" vertical="center"/>
    </xf>
    <xf numFmtId="164" fontId="9" fillId="11" borderId="67" xfId="0" applyNumberFormat="1" applyFont="1" applyFill="1" applyBorder="1" applyAlignment="1" applyProtection="1">
      <alignment horizontal="right" vertical="center"/>
      <protection locked="0"/>
    </xf>
    <xf numFmtId="0" fontId="12" fillId="11" borderId="76" xfId="0" applyFont="1" applyFill="1" applyBorder="1" applyAlignment="1">
      <alignment horizontal="right" vertical="center"/>
    </xf>
    <xf numFmtId="164" fontId="9" fillId="11" borderId="76" xfId="0" applyNumberFormat="1" applyFont="1" applyFill="1" applyBorder="1" applyAlignment="1" applyProtection="1">
      <alignment horizontal="right" vertical="center"/>
      <protection locked="0"/>
    </xf>
    <xf numFmtId="2" fontId="9" fillId="11" borderId="14" xfId="0" applyNumberFormat="1" applyFont="1" applyFill="1" applyBorder="1" applyAlignment="1" applyProtection="1">
      <alignment horizontal="center" vertical="center"/>
      <protection locked="0"/>
    </xf>
    <xf numFmtId="2" fontId="9" fillId="11" borderId="21" xfId="10" applyNumberFormat="1" applyFont="1" applyFill="1" applyBorder="1" applyAlignment="1" applyProtection="1">
      <alignment horizontal="right" vertical="center" wrapText="1"/>
      <protection locked="0"/>
    </xf>
    <xf numFmtId="0" fontId="9" fillId="11" borderId="13" xfId="0" applyFont="1" applyFill="1" applyBorder="1" applyAlignment="1" applyProtection="1">
      <alignment horizontal="right" vertical="center" wrapText="1"/>
      <protection locked="0"/>
    </xf>
    <xf numFmtId="0" fontId="9" fillId="11" borderId="21" xfId="0" applyFont="1" applyFill="1" applyBorder="1" applyAlignment="1" applyProtection="1">
      <alignment horizontal="right" vertical="center" wrapText="1"/>
      <protection locked="0"/>
    </xf>
    <xf numFmtId="0" fontId="59" fillId="0" borderId="113" xfId="0" applyFont="1" applyBorder="1" applyAlignment="1">
      <alignment horizontal="left" vertical="center" wrapText="1"/>
    </xf>
    <xf numFmtId="0" fontId="9" fillId="11" borderId="12" xfId="0" applyFont="1" applyFill="1" applyBorder="1" applyAlignment="1" applyProtection="1">
      <alignment horizontal="right" vertical="center" wrapText="1"/>
      <protection locked="0"/>
    </xf>
    <xf numFmtId="0" fontId="59" fillId="0" borderId="89" xfId="0" applyFont="1" applyBorder="1" applyAlignment="1">
      <alignment horizontal="left" vertical="center" wrapText="1"/>
    </xf>
    <xf numFmtId="0" fontId="9" fillId="11" borderId="67" xfId="0" applyFont="1" applyFill="1" applyBorder="1" applyAlignment="1" applyProtection="1">
      <alignment horizontal="right" vertical="center" wrapText="1"/>
      <protection locked="0"/>
    </xf>
    <xf numFmtId="0" fontId="9" fillId="11" borderId="76" xfId="0" applyFont="1" applyFill="1" applyBorder="1" applyAlignment="1" applyProtection="1">
      <alignment horizontal="right" vertical="center" wrapText="1"/>
      <protection locked="0"/>
    </xf>
    <xf numFmtId="0" fontId="9" fillId="11" borderId="14" xfId="8" applyNumberFormat="1" applyFont="1" applyFill="1" applyBorder="1" applyAlignment="1" applyProtection="1">
      <alignment horizontal="right" vertical="center" wrapText="1"/>
      <protection locked="0"/>
    </xf>
    <xf numFmtId="164" fontId="9" fillId="11" borderId="13" xfId="0" applyNumberFormat="1" applyFont="1" applyFill="1" applyBorder="1" applyAlignment="1" applyProtection="1">
      <alignment horizontal="center" vertical="center"/>
      <protection locked="0"/>
    </xf>
    <xf numFmtId="0" fontId="9" fillId="11" borderId="21" xfId="8" applyNumberFormat="1" applyFont="1" applyFill="1" applyBorder="1" applyAlignment="1" applyProtection="1">
      <alignment horizontal="right" vertical="center" wrapText="1"/>
      <protection locked="0"/>
    </xf>
    <xf numFmtId="164" fontId="9" fillId="11" borderId="21" xfId="0" applyNumberFormat="1" applyFont="1" applyFill="1" applyBorder="1" applyAlignment="1" applyProtection="1">
      <alignment horizontal="center" vertical="center"/>
      <protection locked="0"/>
    </xf>
    <xf numFmtId="164" fontId="9" fillId="11" borderId="12" xfId="0" applyNumberFormat="1" applyFont="1" applyFill="1" applyBorder="1" applyAlignment="1" applyProtection="1">
      <alignment horizontal="center" vertical="center"/>
      <protection locked="0"/>
    </xf>
    <xf numFmtId="164" fontId="9" fillId="11" borderId="56" xfId="0" applyNumberFormat="1" applyFont="1" applyFill="1" applyBorder="1" applyAlignment="1" applyProtection="1">
      <alignment vertical="center"/>
      <protection locked="0"/>
    </xf>
    <xf numFmtId="0" fontId="9" fillId="11" borderId="66" xfId="8" applyNumberFormat="1" applyFont="1" applyFill="1" applyBorder="1" applyAlignment="1" applyProtection="1">
      <alignment horizontal="right" vertical="center" wrapText="1"/>
      <protection locked="0"/>
    </xf>
    <xf numFmtId="0" fontId="9" fillId="11" borderId="75" xfId="8" applyNumberFormat="1" applyFont="1" applyFill="1" applyBorder="1" applyAlignment="1" applyProtection="1">
      <alignment horizontal="right" vertical="center" wrapText="1"/>
      <protection locked="0"/>
    </xf>
    <xf numFmtId="2" fontId="9" fillId="11" borderId="13" xfId="0" applyNumberFormat="1" applyFont="1" applyFill="1" applyBorder="1" applyAlignment="1" applyProtection="1">
      <alignment horizontal="center" vertical="center" wrapText="1"/>
      <protection locked="0"/>
    </xf>
    <xf numFmtId="2" fontId="9" fillId="11" borderId="12" xfId="0" applyNumberFormat="1" applyFont="1" applyFill="1" applyBorder="1" applyAlignment="1" applyProtection="1">
      <alignment horizontal="center" vertical="center" wrapText="1"/>
      <protection locked="0"/>
    </xf>
    <xf numFmtId="0" fontId="9" fillId="11" borderId="14" xfId="10" applyNumberFormat="1" applyFont="1" applyFill="1" applyBorder="1" applyAlignment="1" applyProtection="1">
      <alignment horizontal="right" vertical="center" wrapText="1"/>
      <protection locked="0"/>
    </xf>
    <xf numFmtId="164" fontId="9" fillId="11" borderId="115" xfId="0" applyNumberFormat="1" applyFont="1" applyFill="1" applyBorder="1" applyAlignment="1" applyProtection="1">
      <alignment vertical="center"/>
      <protection locked="0"/>
    </xf>
    <xf numFmtId="164" fontId="9" fillId="11" borderId="116" xfId="0" applyNumberFormat="1" applyFont="1" applyFill="1" applyBorder="1" applyAlignment="1" applyProtection="1">
      <alignment vertical="center"/>
      <protection locked="0"/>
    </xf>
    <xf numFmtId="0" fontId="9" fillId="11" borderId="75" xfId="10" applyNumberFormat="1" applyFont="1" applyFill="1" applyBorder="1" applyAlignment="1" applyProtection="1">
      <alignment horizontal="right" vertical="center" wrapText="1"/>
      <protection locked="0"/>
    </xf>
    <xf numFmtId="164" fontId="9" fillId="11" borderId="118" xfId="0" applyNumberFormat="1" applyFont="1" applyFill="1" applyBorder="1" applyAlignment="1" applyProtection="1">
      <alignment vertical="center"/>
      <protection locked="0"/>
    </xf>
    <xf numFmtId="0" fontId="9" fillId="11" borderId="66" xfId="10" applyNumberFormat="1" applyFont="1" applyFill="1" applyBorder="1" applyAlignment="1" applyProtection="1">
      <alignment horizontal="right" vertical="center" wrapText="1"/>
      <protection locked="0"/>
    </xf>
    <xf numFmtId="3" fontId="60" fillId="0" borderId="0" xfId="0" applyNumberFormat="1" applyFont="1" applyAlignment="1">
      <alignment horizontal="center" vertical="center"/>
    </xf>
    <xf numFmtId="0" fontId="12" fillId="0" borderId="0" xfId="10" applyNumberFormat="1" applyFont="1" applyAlignment="1">
      <alignment horizontal="right" vertical="center"/>
    </xf>
    <xf numFmtId="2" fontId="12" fillId="0" borderId="0" xfId="1" applyNumberFormat="1" applyFont="1" applyAlignment="1">
      <alignment vertical="center"/>
    </xf>
    <xf numFmtId="2" fontId="12" fillId="0" borderId="0" xfId="0" applyNumberFormat="1" applyFont="1" applyAlignment="1">
      <alignment vertical="center"/>
    </xf>
    <xf numFmtId="164" fontId="4" fillId="0" borderId="0" xfId="1" applyNumberFormat="1" applyFont="1" applyBorder="1" applyAlignment="1">
      <alignment vertical="center"/>
    </xf>
    <xf numFmtId="0" fontId="61" fillId="0" borderId="0" xfId="0" applyFont="1" applyAlignment="1">
      <alignment horizontal="center" vertical="center" wrapText="1"/>
    </xf>
    <xf numFmtId="0" fontId="5" fillId="11" borderId="22" xfId="0" applyFont="1" applyFill="1" applyBorder="1" applyAlignment="1" applyProtection="1">
      <alignment vertical="center" wrapText="1"/>
      <protection locked="0"/>
    </xf>
    <xf numFmtId="0" fontId="5" fillId="11" borderId="25" xfId="0" applyFont="1" applyFill="1" applyBorder="1" applyAlignment="1" applyProtection="1">
      <alignment vertical="center" wrapText="1"/>
      <protection locked="0"/>
    </xf>
    <xf numFmtId="0" fontId="32" fillId="11" borderId="8" xfId="0" applyFont="1" applyFill="1" applyBorder="1" applyAlignment="1">
      <alignment horizontal="left" vertical="center" wrapText="1"/>
    </xf>
    <xf numFmtId="0" fontId="32" fillId="11" borderId="7" xfId="0" applyFont="1" applyFill="1" applyBorder="1" applyAlignment="1">
      <alignment horizontal="left" vertical="center" wrapText="1"/>
    </xf>
    <xf numFmtId="0" fontId="5" fillId="11" borderId="119" xfId="0" applyFont="1" applyFill="1" applyBorder="1" applyAlignment="1" applyProtection="1">
      <alignment vertical="center" wrapText="1"/>
      <protection locked="0"/>
    </xf>
    <xf numFmtId="0" fontId="5" fillId="11" borderId="8"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76" xfId="0" applyFont="1" applyFill="1" applyBorder="1" applyAlignment="1">
      <alignment horizontal="left" vertical="center" wrapText="1"/>
    </xf>
    <xf numFmtId="0" fontId="5" fillId="11" borderId="22" xfId="0" applyFont="1" applyFill="1" applyBorder="1" applyAlignment="1">
      <alignment vertical="center" wrapText="1"/>
    </xf>
    <xf numFmtId="0" fontId="5" fillId="11" borderId="12" xfId="0" applyFont="1" applyFill="1" applyBorder="1" applyAlignment="1">
      <alignment vertical="center" wrapText="1"/>
    </xf>
    <xf numFmtId="0" fontId="5" fillId="11" borderId="14" xfId="0" applyFont="1" applyFill="1" applyBorder="1" applyAlignment="1" applyProtection="1">
      <alignment vertical="center" wrapText="1"/>
      <protection locked="0"/>
    </xf>
    <xf numFmtId="0" fontId="4" fillId="0" borderId="0" xfId="0" applyFont="1" applyAlignment="1">
      <alignment vertical="center" wrapText="1"/>
    </xf>
    <xf numFmtId="0" fontId="5" fillId="0" borderId="0" xfId="0" applyFont="1" applyAlignment="1">
      <alignment horizontal="left" vertical="center"/>
    </xf>
    <xf numFmtId="0" fontId="5" fillId="0" borderId="0" xfId="0" applyFont="1" applyAlignment="1">
      <alignment vertical="center" wrapText="1"/>
    </xf>
    <xf numFmtId="0" fontId="4" fillId="0" borderId="0" xfId="0" applyFont="1" applyAlignment="1">
      <alignment vertical="center"/>
    </xf>
    <xf numFmtId="3" fontId="5" fillId="2" borderId="21" xfId="0" applyNumberFormat="1" applyFont="1" applyFill="1" applyBorder="1" applyAlignment="1">
      <alignment horizontal="center" vertical="center"/>
    </xf>
    <xf numFmtId="49" fontId="5" fillId="0" borderId="0" xfId="0" applyNumberFormat="1" applyFont="1" applyAlignment="1">
      <alignment vertical="center"/>
    </xf>
    <xf numFmtId="0" fontId="5" fillId="0" borderId="0" xfId="0" applyFont="1" applyAlignment="1">
      <alignment horizontal="center" vertical="center"/>
    </xf>
    <xf numFmtId="3" fontId="5" fillId="0" borderId="0" xfId="0" applyNumberFormat="1" applyFont="1" applyAlignment="1">
      <alignment vertical="center"/>
    </xf>
    <xf numFmtId="167" fontId="5" fillId="0" borderId="0" xfId="2" applyNumberFormat="1" applyFont="1" applyAlignment="1">
      <alignment horizontal="center" vertical="center"/>
    </xf>
    <xf numFmtId="167" fontId="6" fillId="0" borderId="21" xfId="2" applyNumberFormat="1" applyFont="1" applyFill="1" applyBorder="1" applyAlignment="1">
      <alignment horizontal="center" vertical="center"/>
    </xf>
    <xf numFmtId="167" fontId="8" fillId="0" borderId="21" xfId="2" applyNumberFormat="1" applyFont="1" applyBorder="1" applyAlignment="1">
      <alignment horizontal="center" vertical="center"/>
    </xf>
    <xf numFmtId="167" fontId="5" fillId="11" borderId="24" xfId="2" applyNumberFormat="1" applyFont="1" applyFill="1" applyBorder="1" applyAlignment="1" applyProtection="1">
      <alignment horizontal="center" vertical="center"/>
      <protection locked="0"/>
    </xf>
    <xf numFmtId="167" fontId="5" fillId="11" borderId="21" xfId="2" applyNumberFormat="1" applyFont="1" applyFill="1" applyBorder="1" applyAlignment="1" applyProtection="1">
      <alignment horizontal="center" vertical="center"/>
      <protection locked="0"/>
    </xf>
    <xf numFmtId="167" fontId="5" fillId="11" borderId="27" xfId="2" applyNumberFormat="1" applyFont="1" applyFill="1" applyBorder="1" applyAlignment="1" applyProtection="1">
      <alignment horizontal="center" vertical="center"/>
      <protection locked="0"/>
    </xf>
    <xf numFmtId="49" fontId="5" fillId="0" borderId="0" xfId="0" applyNumberFormat="1" applyFont="1" applyAlignment="1">
      <alignment vertical="center" wrapText="1"/>
    </xf>
    <xf numFmtId="49" fontId="9" fillId="0" borderId="0" xfId="0" applyNumberFormat="1" applyFont="1" applyAlignment="1">
      <alignment vertical="center"/>
    </xf>
    <xf numFmtId="3" fontId="9" fillId="11" borderId="24" xfId="0" applyNumberFormat="1" applyFont="1" applyFill="1" applyBorder="1" applyAlignment="1" applyProtection="1">
      <alignment vertical="center"/>
      <protection locked="0"/>
    </xf>
    <xf numFmtId="3" fontId="9" fillId="11" borderId="21" xfId="0" applyNumberFormat="1" applyFont="1" applyFill="1" applyBorder="1" applyAlignment="1" applyProtection="1">
      <alignment vertical="center"/>
      <protection locked="0"/>
    </xf>
    <xf numFmtId="3" fontId="9" fillId="11" borderId="27" xfId="0" applyNumberFormat="1" applyFont="1" applyFill="1" applyBorder="1" applyAlignment="1" applyProtection="1">
      <alignment vertical="center"/>
      <protection locked="0"/>
    </xf>
    <xf numFmtId="0" fontId="5" fillId="11" borderId="24" xfId="0" applyFont="1" applyFill="1" applyBorder="1" applyAlignment="1" applyProtection="1">
      <alignment vertical="center" wrapText="1"/>
      <protection locked="0"/>
    </xf>
    <xf numFmtId="0" fontId="5" fillId="11" borderId="21" xfId="0" applyFont="1" applyFill="1" applyBorder="1" applyAlignment="1" applyProtection="1">
      <alignment vertical="center" wrapText="1"/>
      <protection locked="0"/>
    </xf>
    <xf numFmtId="0" fontId="5" fillId="11" borderId="27" xfId="0" applyFont="1" applyFill="1" applyBorder="1" applyAlignment="1" applyProtection="1">
      <alignment vertical="center" wrapText="1"/>
      <protection locked="0"/>
    </xf>
    <xf numFmtId="3" fontId="9" fillId="9" borderId="24" xfId="2" applyNumberFormat="1" applyFont="1" applyFill="1" applyBorder="1" applyAlignment="1">
      <alignment horizontal="center" vertical="center"/>
    </xf>
    <xf numFmtId="3" fontId="9" fillId="9" borderId="21" xfId="2" applyNumberFormat="1" applyFont="1" applyFill="1" applyBorder="1" applyAlignment="1">
      <alignment horizontal="center" vertical="center"/>
    </xf>
    <xf numFmtId="3" fontId="9" fillId="9" borderId="27" xfId="2" applyNumberFormat="1" applyFont="1" applyFill="1" applyBorder="1" applyAlignment="1">
      <alignment horizontal="center" vertical="center"/>
    </xf>
    <xf numFmtId="3" fontId="9" fillId="11" borderId="24" xfId="0" applyNumberFormat="1" applyFont="1" applyFill="1" applyBorder="1" applyAlignment="1" applyProtection="1">
      <alignment vertical="center" wrapText="1"/>
      <protection locked="0"/>
    </xf>
    <xf numFmtId="3" fontId="9" fillId="11" borderId="21" xfId="0" applyNumberFormat="1" applyFont="1" applyFill="1" applyBorder="1" applyAlignment="1" applyProtection="1">
      <alignment vertical="center" wrapText="1"/>
      <protection locked="0"/>
    </xf>
    <xf numFmtId="3" fontId="9" fillId="11" borderId="27" xfId="0" applyNumberFormat="1" applyFont="1" applyFill="1" applyBorder="1" applyAlignment="1" applyProtection="1">
      <alignment vertical="center" wrapText="1"/>
      <protection locked="0"/>
    </xf>
    <xf numFmtId="0" fontId="5" fillId="13" borderId="0" xfId="0" applyFont="1" applyFill="1" applyAlignment="1">
      <alignment horizontal="left" vertical="center"/>
    </xf>
    <xf numFmtId="3" fontId="9" fillId="29" borderId="24" xfId="2" applyNumberFormat="1" applyFont="1" applyFill="1" applyBorder="1" applyAlignment="1">
      <alignment horizontal="center" vertical="center"/>
    </xf>
    <xf numFmtId="3" fontId="9" fillId="29" borderId="21" xfId="2" applyNumberFormat="1" applyFont="1" applyFill="1" applyBorder="1" applyAlignment="1">
      <alignment horizontal="center" vertical="center"/>
    </xf>
    <xf numFmtId="3" fontId="9" fillId="29" borderId="27" xfId="2" applyNumberFormat="1" applyFont="1" applyFill="1" applyBorder="1" applyAlignment="1">
      <alignment horizontal="center" vertical="center"/>
    </xf>
    <xf numFmtId="0" fontId="12" fillId="0" borderId="0" xfId="0" applyFont="1" applyAlignment="1">
      <alignment vertical="center"/>
    </xf>
    <xf numFmtId="167" fontId="4" fillId="0" borderId="0" xfId="2" applyNumberFormat="1" applyFont="1" applyAlignment="1">
      <alignment vertical="center"/>
    </xf>
    <xf numFmtId="0" fontId="24" fillId="18" borderId="5" xfId="0" applyFont="1" applyFill="1" applyBorder="1" applyAlignment="1">
      <alignment vertical="center"/>
    </xf>
    <xf numFmtId="0" fontId="24" fillId="18" borderId="6" xfId="0" applyFont="1" applyFill="1" applyBorder="1" applyAlignment="1">
      <alignment vertical="center"/>
    </xf>
    <xf numFmtId="0" fontId="24" fillId="18" borderId="7" xfId="0" applyFont="1" applyFill="1" applyBorder="1" applyAlignment="1">
      <alignment vertical="center"/>
    </xf>
    <xf numFmtId="0" fontId="24" fillId="10" borderId="5" xfId="0" applyFont="1" applyFill="1" applyBorder="1" applyAlignment="1">
      <alignment vertical="center"/>
    </xf>
    <xf numFmtId="0" fontId="24" fillId="10" borderId="6" xfId="0" applyFont="1" applyFill="1" applyBorder="1" applyAlignment="1">
      <alignment vertical="center"/>
    </xf>
    <xf numFmtId="0" fontId="24" fillId="10" borderId="7" xfId="0" applyFont="1" applyFill="1" applyBorder="1" applyAlignment="1">
      <alignment vertical="center"/>
    </xf>
    <xf numFmtId="0" fontId="12" fillId="0" borderId="2" xfId="0" applyFont="1" applyBorder="1" applyAlignment="1">
      <alignment vertical="center"/>
    </xf>
    <xf numFmtId="0" fontId="12" fillId="0" borderId="4" xfId="0" applyFont="1" applyBorder="1" applyAlignment="1">
      <alignment vertical="center"/>
    </xf>
    <xf numFmtId="0" fontId="12" fillId="0" borderId="8" xfId="0" applyFont="1" applyBorder="1" applyAlignment="1">
      <alignment vertical="center"/>
    </xf>
    <xf numFmtId="0" fontId="24" fillId="14" borderId="6" xfId="0" applyFont="1" applyFill="1" applyBorder="1" applyAlignment="1">
      <alignment horizontal="center" vertical="center"/>
    </xf>
    <xf numFmtId="0" fontId="24" fillId="14" borderId="7" xfId="0" applyFont="1" applyFill="1" applyBorder="1" applyAlignment="1">
      <alignment horizontal="center" vertical="center"/>
    </xf>
    <xf numFmtId="0" fontId="24" fillId="15" borderId="6" xfId="0" applyFont="1" applyFill="1" applyBorder="1" applyAlignment="1">
      <alignment horizontal="center" vertical="center"/>
    </xf>
    <xf numFmtId="0" fontId="24" fillId="15" borderId="7" xfId="0" applyFont="1" applyFill="1" applyBorder="1" applyAlignment="1">
      <alignment horizontal="center" vertical="center"/>
    </xf>
    <xf numFmtId="0" fontId="24" fillId="25" borderId="5" xfId="0" applyFont="1" applyFill="1" applyBorder="1" applyAlignment="1">
      <alignment vertical="center"/>
    </xf>
    <xf numFmtId="0" fontId="24" fillId="25" borderId="6" xfId="0" applyFont="1" applyFill="1" applyBorder="1" applyAlignment="1">
      <alignment vertical="center"/>
    </xf>
    <xf numFmtId="0" fontId="24" fillId="25" borderId="7" xfId="0" applyFont="1" applyFill="1" applyBorder="1" applyAlignment="1">
      <alignment vertical="center"/>
    </xf>
    <xf numFmtId="0" fontId="5" fillId="36" borderId="24" xfId="0" applyFont="1" applyFill="1" applyBorder="1" applyAlignment="1" applyProtection="1">
      <alignment vertical="center" wrapText="1"/>
      <protection locked="0"/>
    </xf>
    <xf numFmtId="0" fontId="5" fillId="36" borderId="21" xfId="0" applyFont="1" applyFill="1" applyBorder="1" applyAlignment="1" applyProtection="1">
      <alignment vertical="center" wrapText="1"/>
      <protection locked="0"/>
    </xf>
    <xf numFmtId="0" fontId="5" fillId="36" borderId="27" xfId="0" applyFont="1" applyFill="1" applyBorder="1" applyAlignment="1" applyProtection="1">
      <alignment vertical="center" wrapText="1"/>
      <protection locked="0"/>
    </xf>
    <xf numFmtId="0" fontId="24" fillId="14" borderId="5" xfId="0" applyFont="1" applyFill="1" applyBorder="1" applyAlignment="1">
      <alignment vertical="center"/>
    </xf>
    <xf numFmtId="0" fontId="24" fillId="13" borderId="6" xfId="0" applyFont="1" applyFill="1" applyBorder="1" applyAlignment="1">
      <alignment vertical="center"/>
    </xf>
    <xf numFmtId="0" fontId="24" fillId="13" borderId="7" xfId="0" applyFont="1" applyFill="1" applyBorder="1" applyAlignment="1">
      <alignment vertical="center"/>
    </xf>
    <xf numFmtId="0" fontId="24" fillId="13" borderId="6" xfId="0" applyFont="1" applyFill="1" applyBorder="1" applyAlignment="1">
      <alignment horizontal="left" vertical="center"/>
    </xf>
    <xf numFmtId="0" fontId="4" fillId="0" borderId="21" xfId="0" applyFont="1" applyBorder="1" applyAlignment="1">
      <alignment vertical="center"/>
    </xf>
    <xf numFmtId="0" fontId="24" fillId="15" borderId="5" xfId="0" applyFont="1" applyFill="1" applyBorder="1" applyAlignment="1">
      <alignment vertical="center"/>
    </xf>
    <xf numFmtId="0" fontId="5" fillId="11" borderId="13" xfId="0" applyFont="1" applyFill="1" applyBorder="1" applyAlignment="1" applyProtection="1">
      <alignment vertical="center" wrapText="1"/>
      <protection locked="0"/>
    </xf>
    <xf numFmtId="0" fontId="5" fillId="11" borderId="21" xfId="0" applyFont="1" applyFill="1" applyBorder="1" applyAlignment="1">
      <alignment horizontal="left" vertical="center" wrapText="1"/>
    </xf>
    <xf numFmtId="0" fontId="5" fillId="11" borderId="13" xfId="0" applyFont="1" applyFill="1" applyBorder="1" applyAlignment="1">
      <alignment horizontal="left" vertical="center" wrapText="1"/>
    </xf>
    <xf numFmtId="0" fontId="5" fillId="11" borderId="27" xfId="0" applyFont="1" applyFill="1" applyBorder="1" applyAlignment="1">
      <alignment horizontal="left" vertical="center" wrapText="1"/>
    </xf>
    <xf numFmtId="0" fontId="4" fillId="11" borderId="13" xfId="0" applyFont="1" applyFill="1" applyBorder="1" applyAlignment="1">
      <alignment horizontal="left" vertical="justify" wrapText="1"/>
    </xf>
    <xf numFmtId="0" fontId="4" fillId="11" borderId="13" xfId="0" applyFont="1" applyFill="1" applyBorder="1" applyAlignment="1">
      <alignment horizontal="justify" vertical="justify" wrapText="1"/>
    </xf>
    <xf numFmtId="0" fontId="4" fillId="11" borderId="21" xfId="0" applyFont="1" applyFill="1" applyBorder="1" applyAlignment="1">
      <alignment horizontal="justify" vertical="justify" wrapText="1"/>
    </xf>
    <xf numFmtId="0" fontId="4" fillId="11" borderId="21" xfId="0" applyFont="1" applyFill="1" applyBorder="1" applyAlignment="1">
      <alignment horizontal="left" vertical="justify" wrapText="1"/>
    </xf>
    <xf numFmtId="9" fontId="5" fillId="11" borderId="21" xfId="0" applyNumberFormat="1" applyFont="1" applyFill="1" applyBorder="1" applyAlignment="1">
      <alignment horizontal="left" vertical="center" wrapText="1"/>
    </xf>
    <xf numFmtId="9" fontId="5" fillId="11" borderId="21" xfId="0" applyNumberFormat="1" applyFont="1" applyFill="1" applyBorder="1" applyAlignment="1">
      <alignment horizontal="justify" vertical="justify" wrapText="1"/>
    </xf>
    <xf numFmtId="0" fontId="5" fillId="11" borderId="21" xfId="0" applyFont="1" applyFill="1" applyBorder="1" applyAlignment="1">
      <alignment horizontal="justify" vertical="justify" wrapText="1"/>
    </xf>
    <xf numFmtId="0" fontId="4" fillId="11" borderId="0" xfId="0" applyFont="1" applyFill="1" applyAlignment="1">
      <alignment horizontal="justify" vertical="justify" wrapText="1"/>
    </xf>
    <xf numFmtId="0" fontId="5" fillId="36" borderId="13" xfId="0" applyFont="1" applyFill="1" applyBorder="1" applyAlignment="1" applyProtection="1">
      <alignment vertical="center" wrapText="1"/>
      <protection locked="0"/>
    </xf>
    <xf numFmtId="0" fontId="5" fillId="11" borderId="13"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7" xfId="0" applyFont="1" applyFill="1" applyBorder="1" applyAlignment="1">
      <alignment horizontal="center" vertical="center" wrapText="1"/>
    </xf>
    <xf numFmtId="0" fontId="4" fillId="11" borderId="0" xfId="0" applyFont="1" applyFill="1" applyAlignment="1">
      <alignment horizontal="justify" vertical="justify"/>
    </xf>
    <xf numFmtId="0" fontId="4" fillId="11" borderId="21" xfId="0" applyFont="1" applyFill="1" applyBorder="1" applyAlignment="1">
      <alignment vertical="center"/>
    </xf>
    <xf numFmtId="3" fontId="25" fillId="15" borderId="14" xfId="2" applyNumberFormat="1" applyFont="1" applyFill="1" applyBorder="1" applyAlignment="1">
      <alignment horizontal="center" vertical="center"/>
    </xf>
    <xf numFmtId="3" fontId="25" fillId="29" borderId="14" xfId="2" applyNumberFormat="1" applyFont="1" applyFill="1" applyBorder="1" applyAlignment="1">
      <alignment horizontal="center" vertical="center"/>
    </xf>
    <xf numFmtId="3" fontId="25" fillId="9" borderId="14" xfId="2" applyNumberFormat="1" applyFont="1" applyFill="1" applyBorder="1" applyAlignment="1">
      <alignment horizontal="center" vertical="center"/>
    </xf>
    <xf numFmtId="3" fontId="25" fillId="5" borderId="14" xfId="2" applyNumberFormat="1" applyFont="1" applyFill="1" applyBorder="1" applyAlignment="1" applyProtection="1">
      <alignment horizontal="center" vertical="center"/>
    </xf>
    <xf numFmtId="0" fontId="9" fillId="13" borderId="14" xfId="0" applyFont="1" applyFill="1" applyBorder="1" applyAlignment="1">
      <alignment horizontal="center" vertical="center" wrapText="1"/>
    </xf>
    <xf numFmtId="0" fontId="9" fillId="11" borderId="14" xfId="0" applyFont="1" applyFill="1" applyBorder="1" applyAlignment="1">
      <alignment vertical="center" wrapText="1"/>
    </xf>
    <xf numFmtId="3" fontId="9" fillId="9" borderId="14" xfId="2" applyNumberFormat="1" applyFont="1" applyFill="1" applyBorder="1" applyAlignment="1">
      <alignment horizontal="center" vertical="center"/>
    </xf>
    <xf numFmtId="3" fontId="25" fillId="13" borderId="14" xfId="2" applyNumberFormat="1" applyFont="1" applyFill="1" applyBorder="1" applyAlignment="1" applyProtection="1">
      <alignment horizontal="center" vertical="center"/>
    </xf>
    <xf numFmtId="0" fontId="4" fillId="0" borderId="21" xfId="0" applyFont="1" applyBorder="1" applyAlignment="1">
      <alignment horizontal="center" vertical="center"/>
    </xf>
    <xf numFmtId="0" fontId="9" fillId="21" borderId="44" xfId="0" applyFont="1" applyFill="1" applyBorder="1" applyAlignment="1">
      <alignment vertical="center" wrapText="1"/>
    </xf>
    <xf numFmtId="0" fontId="9" fillId="21" borderId="14" xfId="0" applyFont="1" applyFill="1" applyBorder="1" applyAlignment="1">
      <alignment vertical="center" wrapText="1"/>
    </xf>
    <xf numFmtId="9" fontId="9" fillId="5" borderId="14" xfId="0" applyNumberFormat="1" applyFont="1" applyFill="1" applyBorder="1" applyAlignment="1" applyProtection="1">
      <alignment horizontal="center" vertical="center"/>
      <protection locked="0"/>
    </xf>
    <xf numFmtId="9" fontId="9" fillId="15" borderId="14" xfId="0" applyNumberFormat="1" applyFont="1" applyFill="1" applyBorder="1" applyAlignment="1" applyProtection="1">
      <alignment horizontal="center" vertical="center"/>
      <protection locked="0"/>
    </xf>
    <xf numFmtId="9" fontId="9" fillId="29" borderId="14" xfId="0" applyNumberFormat="1" applyFont="1" applyFill="1" applyBorder="1" applyAlignment="1" applyProtection="1">
      <alignment horizontal="center" vertical="center"/>
      <protection locked="0"/>
    </xf>
    <xf numFmtId="9" fontId="9" fillId="23" borderId="14" xfId="0" applyNumberFormat="1" applyFont="1" applyFill="1" applyBorder="1" applyAlignment="1" applyProtection="1">
      <alignment horizontal="center" vertical="center"/>
      <protection locked="0"/>
    </xf>
    <xf numFmtId="0" fontId="12" fillId="0" borderId="31" xfId="0" applyFont="1" applyBorder="1" applyAlignment="1">
      <alignment vertical="center" wrapText="1"/>
    </xf>
    <xf numFmtId="0" fontId="5" fillId="11" borderId="24" xfId="0" applyFont="1" applyFill="1" applyBorder="1" applyAlignment="1" applyProtection="1">
      <alignment horizontal="left" vertical="center" wrapText="1"/>
      <protection locked="0"/>
    </xf>
    <xf numFmtId="0" fontId="5" fillId="11" borderId="21" xfId="0" applyFont="1" applyFill="1" applyBorder="1" applyAlignment="1" applyProtection="1">
      <alignment horizontal="left" vertical="center" wrapText="1"/>
      <protection locked="0"/>
    </xf>
    <xf numFmtId="0" fontId="5" fillId="11" borderId="27" xfId="0" applyFont="1" applyFill="1" applyBorder="1" applyAlignment="1" applyProtection="1">
      <alignment horizontal="left" vertical="center" wrapText="1"/>
      <protection locked="0"/>
    </xf>
    <xf numFmtId="0" fontId="9" fillId="11" borderId="13" xfId="0" applyFont="1" applyFill="1" applyBorder="1" applyAlignment="1" applyProtection="1">
      <alignment horizontal="left" vertical="center" wrapText="1"/>
      <protection locked="0"/>
    </xf>
    <xf numFmtId="0" fontId="9" fillId="11" borderId="25" xfId="0" applyFont="1" applyFill="1" applyBorder="1" applyAlignment="1" applyProtection="1">
      <alignment vertical="center" wrapText="1"/>
      <protection locked="0"/>
    </xf>
    <xf numFmtId="0" fontId="9" fillId="11" borderId="13" xfId="0" applyFont="1" applyFill="1" applyBorder="1" applyAlignment="1" applyProtection="1">
      <alignment vertical="center" wrapText="1"/>
      <protection locked="0"/>
    </xf>
    <xf numFmtId="0" fontId="9" fillId="11" borderId="22" xfId="0" applyFont="1" applyFill="1" applyBorder="1" applyAlignment="1" applyProtection="1">
      <alignment vertical="center" wrapText="1"/>
      <protection locked="0"/>
    </xf>
    <xf numFmtId="0" fontId="12" fillId="11" borderId="21" xfId="0" applyFont="1" applyFill="1" applyBorder="1" applyAlignment="1">
      <alignment horizontal="justify" vertical="top" wrapText="1"/>
    </xf>
    <xf numFmtId="0" fontId="12" fillId="11" borderId="21" xfId="0" applyFont="1" applyFill="1" applyBorder="1" applyAlignment="1">
      <alignment vertical="top" wrapText="1"/>
    </xf>
    <xf numFmtId="173" fontId="9" fillId="3" borderId="24" xfId="0" applyNumberFormat="1" applyFont="1" applyFill="1" applyBorder="1" applyAlignment="1">
      <alignment vertical="center" wrapText="1"/>
    </xf>
    <xf numFmtId="173" fontId="9" fillId="3" borderId="21" xfId="0" applyNumberFormat="1" applyFont="1" applyFill="1" applyBorder="1" applyAlignment="1">
      <alignment vertical="center" wrapText="1"/>
    </xf>
    <xf numFmtId="173" fontId="9" fillId="3" borderId="27" xfId="0" applyNumberFormat="1" applyFont="1" applyFill="1" applyBorder="1" applyAlignment="1">
      <alignment vertical="center" wrapText="1"/>
    </xf>
    <xf numFmtId="0" fontId="12" fillId="11" borderId="0" xfId="0" applyFont="1" applyFill="1" applyAlignment="1">
      <alignment vertical="center"/>
    </xf>
    <xf numFmtId="49" fontId="5" fillId="2" borderId="0" xfId="0" applyNumberFormat="1" applyFont="1" applyFill="1" applyAlignment="1">
      <alignment vertical="center"/>
    </xf>
    <xf numFmtId="49" fontId="5" fillId="2" borderId="0" xfId="0" applyNumberFormat="1" applyFont="1" applyFill="1" applyAlignment="1">
      <alignmen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165" fontId="5" fillId="2" borderId="0" xfId="1" applyNumberFormat="1" applyFont="1" applyFill="1" applyAlignment="1">
      <alignment horizontal="center" vertical="center"/>
    </xf>
    <xf numFmtId="0" fontId="5" fillId="2" borderId="0" xfId="0" applyFont="1" applyFill="1" applyAlignment="1">
      <alignment horizontal="center" vertical="center"/>
    </xf>
    <xf numFmtId="167" fontId="5" fillId="2" borderId="0" xfId="2" applyNumberFormat="1" applyFont="1" applyFill="1" applyAlignment="1">
      <alignment horizontal="center" vertical="center"/>
    </xf>
    <xf numFmtId="165" fontId="6" fillId="2" borderId="0" xfId="1" applyNumberFormat="1" applyFont="1" applyFill="1" applyAlignment="1">
      <alignment horizontal="center" vertical="center"/>
    </xf>
    <xf numFmtId="3" fontId="5" fillId="2" borderId="0" xfId="0" applyNumberFormat="1" applyFont="1" applyFill="1" applyAlignment="1">
      <alignment vertical="center"/>
    </xf>
    <xf numFmtId="164" fontId="5" fillId="2" borderId="0" xfId="1" applyNumberFormat="1" applyFont="1" applyFill="1" applyAlignment="1">
      <alignment vertical="center"/>
    </xf>
    <xf numFmtId="164" fontId="4" fillId="2" borderId="0" xfId="1" applyNumberFormat="1" applyFont="1" applyFill="1" applyAlignment="1">
      <alignment vertical="center"/>
    </xf>
    <xf numFmtId="0" fontId="4" fillId="2" borderId="0" xfId="0" applyFont="1" applyFill="1" applyAlignment="1">
      <alignment vertical="center"/>
    </xf>
    <xf numFmtId="49" fontId="10" fillId="0" borderId="0" xfId="0" applyNumberFormat="1" applyFont="1" applyAlignment="1">
      <alignment vertical="center"/>
    </xf>
    <xf numFmtId="0" fontId="36" fillId="11" borderId="24" xfId="0" applyFont="1" applyFill="1" applyBorder="1" applyAlignment="1" applyProtection="1">
      <alignment vertical="center" wrapText="1"/>
      <protection locked="0"/>
    </xf>
    <xf numFmtId="0" fontId="36" fillId="36" borderId="24" xfId="0" applyFont="1" applyFill="1" applyBorder="1" applyAlignment="1" applyProtection="1">
      <alignment vertical="center" wrapText="1"/>
      <protection locked="0"/>
    </xf>
    <xf numFmtId="167" fontId="36" fillId="11" borderId="24" xfId="2" applyNumberFormat="1" applyFont="1" applyFill="1" applyBorder="1" applyAlignment="1" applyProtection="1">
      <alignment horizontal="center" vertical="center"/>
      <protection locked="0"/>
    </xf>
    <xf numFmtId="167" fontId="36" fillId="11" borderId="22" xfId="2" applyNumberFormat="1" applyFont="1" applyFill="1" applyBorder="1" applyAlignment="1" applyProtection="1">
      <alignment horizontal="center" vertical="center"/>
      <protection locked="0"/>
    </xf>
    <xf numFmtId="3" fontId="10" fillId="3" borderId="24" xfId="0" applyNumberFormat="1" applyFont="1" applyFill="1" applyBorder="1" applyAlignment="1">
      <alignment vertical="center" wrapText="1"/>
    </xf>
    <xf numFmtId="3" fontId="10" fillId="11" borderId="24" xfId="0" applyNumberFormat="1" applyFont="1" applyFill="1" applyBorder="1" applyAlignment="1" applyProtection="1">
      <alignment vertical="center"/>
      <protection locked="0"/>
    </xf>
    <xf numFmtId="0" fontId="10" fillId="0" borderId="0" xfId="0" applyFont="1" applyAlignment="1">
      <alignment vertical="center"/>
    </xf>
    <xf numFmtId="0" fontId="36" fillId="11" borderId="21" xfId="0" applyFont="1" applyFill="1" applyBorder="1" applyAlignment="1" applyProtection="1">
      <alignment vertical="center" wrapText="1"/>
      <protection locked="0"/>
    </xf>
    <xf numFmtId="0" fontId="36" fillId="36" borderId="21" xfId="0" applyFont="1" applyFill="1" applyBorder="1" applyAlignment="1" applyProtection="1">
      <alignment vertical="center" wrapText="1"/>
      <protection locked="0"/>
    </xf>
    <xf numFmtId="0" fontId="36" fillId="11" borderId="13" xfId="0" applyFont="1" applyFill="1" applyBorder="1" applyAlignment="1" applyProtection="1">
      <alignment vertical="center" wrapText="1"/>
      <protection locked="0"/>
    </xf>
    <xf numFmtId="167" fontId="36" fillId="11" borderId="13" xfId="2" applyNumberFormat="1" applyFont="1" applyFill="1" applyBorder="1" applyAlignment="1" applyProtection="1">
      <alignment horizontal="center" vertical="center"/>
      <protection locked="0"/>
    </xf>
    <xf numFmtId="167" fontId="36" fillId="11" borderId="21" xfId="2" applyNumberFormat="1" applyFont="1" applyFill="1" applyBorder="1" applyAlignment="1" applyProtection="1">
      <alignment horizontal="center" vertical="center"/>
      <protection locked="0"/>
    </xf>
    <xf numFmtId="3" fontId="10" fillId="3" borderId="21" xfId="0" applyNumberFormat="1" applyFont="1" applyFill="1" applyBorder="1" applyAlignment="1">
      <alignment vertical="center" wrapText="1"/>
    </xf>
    <xf numFmtId="3" fontId="10" fillId="11" borderId="21" xfId="0" applyNumberFormat="1" applyFont="1" applyFill="1" applyBorder="1" applyAlignment="1" applyProtection="1">
      <alignment vertical="center"/>
      <protection locked="0"/>
    </xf>
    <xf numFmtId="167" fontId="36" fillId="11" borderId="14" xfId="2" applyNumberFormat="1" applyFont="1" applyFill="1" applyBorder="1" applyAlignment="1" applyProtection="1">
      <alignment horizontal="center" vertical="center"/>
      <protection locked="0"/>
    </xf>
    <xf numFmtId="0" fontId="36" fillId="36" borderId="27" xfId="0" applyFont="1" applyFill="1" applyBorder="1" applyAlignment="1" applyProtection="1">
      <alignment vertical="center" wrapText="1"/>
      <protection locked="0"/>
    </xf>
    <xf numFmtId="167" fontId="36" fillId="11" borderId="27" xfId="2" applyNumberFormat="1" applyFont="1" applyFill="1" applyBorder="1" applyAlignment="1" applyProtection="1">
      <alignment horizontal="center" vertical="center"/>
      <protection locked="0"/>
    </xf>
    <xf numFmtId="3" fontId="10" fillId="3" borderId="27" xfId="0" applyNumberFormat="1" applyFont="1" applyFill="1" applyBorder="1" applyAlignment="1">
      <alignment vertical="center" wrapText="1"/>
    </xf>
    <xf numFmtId="3" fontId="10" fillId="11" borderId="27" xfId="0" applyNumberFormat="1" applyFont="1" applyFill="1" applyBorder="1" applyAlignment="1" applyProtection="1">
      <alignment vertical="center"/>
      <protection locked="0"/>
    </xf>
    <xf numFmtId="0" fontId="36" fillId="36" borderId="12" xfId="0" applyFont="1" applyFill="1" applyBorder="1" applyAlignment="1" applyProtection="1">
      <alignment vertical="center" wrapText="1"/>
      <protection locked="0"/>
    </xf>
    <xf numFmtId="0" fontId="62" fillId="11" borderId="24" xfId="0" applyFont="1" applyFill="1" applyBorder="1" applyAlignment="1">
      <alignment vertical="center" wrapText="1"/>
    </xf>
    <xf numFmtId="0" fontId="62" fillId="36" borderId="24" xfId="0" applyFont="1" applyFill="1" applyBorder="1" applyAlignment="1" applyProtection="1">
      <alignment vertical="center" wrapText="1"/>
      <protection locked="0"/>
    </xf>
    <xf numFmtId="0" fontId="62" fillId="11" borderId="21" xfId="0" applyFont="1" applyFill="1" applyBorder="1" applyAlignment="1">
      <alignment vertical="center" wrapText="1"/>
    </xf>
    <xf numFmtId="0" fontId="62" fillId="36" borderId="21" xfId="0" applyFont="1" applyFill="1" applyBorder="1" applyAlignment="1" applyProtection="1">
      <alignment vertical="center" wrapText="1"/>
      <protection locked="0"/>
    </xf>
    <xf numFmtId="0" fontId="62" fillId="11" borderId="27" xfId="0" applyFont="1" applyFill="1" applyBorder="1" applyAlignment="1">
      <alignment vertical="center" wrapText="1"/>
    </xf>
    <xf numFmtId="0" fontId="62" fillId="36" borderId="27" xfId="0" applyFont="1" applyFill="1" applyBorder="1" applyAlignment="1" applyProtection="1">
      <alignment vertical="center" wrapText="1"/>
      <protection locked="0"/>
    </xf>
    <xf numFmtId="49" fontId="63" fillId="0" borderId="0" xfId="0" applyNumberFormat="1" applyFont="1" applyAlignment="1">
      <alignment vertical="center"/>
    </xf>
    <xf numFmtId="0" fontId="64" fillId="11" borderId="24" xfId="0" applyFont="1" applyFill="1" applyBorder="1" applyAlignment="1" applyProtection="1">
      <alignment vertical="center" wrapText="1"/>
      <protection locked="0"/>
    </xf>
    <xf numFmtId="0" fontId="64" fillId="36" borderId="24" xfId="0" applyFont="1" applyFill="1" applyBorder="1" applyAlignment="1" applyProtection="1">
      <alignment vertical="center" wrapText="1"/>
      <protection locked="0"/>
    </xf>
    <xf numFmtId="167" fontId="64" fillId="11" borderId="24" xfId="2" applyNumberFormat="1" applyFont="1" applyFill="1" applyBorder="1" applyAlignment="1" applyProtection="1">
      <alignment horizontal="center" vertical="center"/>
      <protection locked="0"/>
    </xf>
    <xf numFmtId="3" fontId="63" fillId="3" borderId="24" xfId="0" applyNumberFormat="1" applyFont="1" applyFill="1" applyBorder="1" applyAlignment="1">
      <alignment vertical="center" wrapText="1"/>
    </xf>
    <xf numFmtId="3" fontId="63" fillId="11" borderId="24" xfId="0" applyNumberFormat="1" applyFont="1" applyFill="1" applyBorder="1" applyAlignment="1" applyProtection="1">
      <alignment vertical="center"/>
      <protection locked="0"/>
    </xf>
    <xf numFmtId="0" fontId="63" fillId="0" borderId="0" xfId="0" applyFont="1" applyAlignment="1">
      <alignment vertical="center"/>
    </xf>
    <xf numFmtId="0" fontId="64" fillId="11" borderId="21" xfId="0" applyFont="1" applyFill="1" applyBorder="1" applyAlignment="1" applyProtection="1">
      <alignment vertical="center" wrapText="1"/>
      <protection locked="0"/>
    </xf>
    <xf numFmtId="0" fontId="64" fillId="36" borderId="21" xfId="0" applyFont="1" applyFill="1" applyBorder="1" applyAlignment="1" applyProtection="1">
      <alignment vertical="center" wrapText="1"/>
      <protection locked="0"/>
    </xf>
    <xf numFmtId="167" fontId="64" fillId="11" borderId="21" xfId="2" applyNumberFormat="1" applyFont="1" applyFill="1" applyBorder="1" applyAlignment="1" applyProtection="1">
      <alignment horizontal="center" vertical="center"/>
      <protection locked="0"/>
    </xf>
    <xf numFmtId="3" fontId="63" fillId="3" borderId="21" xfId="0" applyNumberFormat="1" applyFont="1" applyFill="1" applyBorder="1" applyAlignment="1">
      <alignment vertical="center" wrapText="1"/>
    </xf>
    <xf numFmtId="3" fontId="63" fillId="11" borderId="21" xfId="0" applyNumberFormat="1" applyFont="1" applyFill="1" applyBorder="1" applyAlignment="1" applyProtection="1">
      <alignment vertical="center"/>
      <protection locked="0"/>
    </xf>
    <xf numFmtId="0" fontId="64" fillId="11" borderId="27" xfId="0" applyFont="1" applyFill="1" applyBorder="1" applyAlignment="1" applyProtection="1">
      <alignment vertical="center" wrapText="1"/>
      <protection locked="0"/>
    </xf>
    <xf numFmtId="0" fontId="64" fillId="36" borderId="27" xfId="0" applyFont="1" applyFill="1" applyBorder="1" applyAlignment="1" applyProtection="1">
      <alignment vertical="center" wrapText="1"/>
      <protection locked="0"/>
    </xf>
    <xf numFmtId="167" fontId="64" fillId="11" borderId="27" xfId="2" applyNumberFormat="1" applyFont="1" applyFill="1" applyBorder="1" applyAlignment="1" applyProtection="1">
      <alignment horizontal="center" vertical="center"/>
      <protection locked="0"/>
    </xf>
    <xf numFmtId="3" fontId="63" fillId="3" borderId="27" xfId="0" applyNumberFormat="1" applyFont="1" applyFill="1" applyBorder="1" applyAlignment="1">
      <alignment vertical="center" wrapText="1"/>
    </xf>
    <xf numFmtId="3" fontId="63" fillId="11" borderId="27" xfId="0" applyNumberFormat="1" applyFont="1" applyFill="1" applyBorder="1" applyAlignment="1" applyProtection="1">
      <alignment vertical="center"/>
      <protection locked="0"/>
    </xf>
    <xf numFmtId="0" fontId="5" fillId="2" borderId="24" xfId="0" applyFont="1" applyFill="1" applyBorder="1" applyAlignment="1" applyProtection="1">
      <alignment vertical="center" wrapText="1"/>
      <protection locked="0"/>
    </xf>
    <xf numFmtId="0" fontId="5" fillId="2" borderId="21" xfId="0" applyFont="1" applyFill="1" applyBorder="1" applyAlignment="1" applyProtection="1">
      <alignment vertical="center" wrapText="1"/>
      <protection locked="0"/>
    </xf>
    <xf numFmtId="0" fontId="5" fillId="2" borderId="27" xfId="0" applyFont="1" applyFill="1" applyBorder="1" applyAlignment="1" applyProtection="1">
      <alignment vertical="center" wrapText="1"/>
      <protection locked="0"/>
    </xf>
    <xf numFmtId="3" fontId="10" fillId="11" borderId="24" xfId="0" applyNumberFormat="1" applyFont="1" applyFill="1" applyBorder="1" applyAlignment="1" applyProtection="1">
      <alignment vertical="center" wrapText="1"/>
      <protection locked="0"/>
    </xf>
    <xf numFmtId="3" fontId="10" fillId="11" borderId="21" xfId="0" applyNumberFormat="1" applyFont="1" applyFill="1" applyBorder="1" applyAlignment="1" applyProtection="1">
      <alignment vertical="center" wrapText="1"/>
      <protection locked="0"/>
    </xf>
    <xf numFmtId="0" fontId="36" fillId="11" borderId="27" xfId="0" applyFont="1" applyFill="1" applyBorder="1" applyAlignment="1" applyProtection="1">
      <alignment vertical="center" wrapText="1"/>
      <protection locked="0"/>
    </xf>
    <xf numFmtId="3" fontId="10" fillId="11" borderId="27" xfId="0" applyNumberFormat="1" applyFont="1" applyFill="1" applyBorder="1" applyAlignment="1" applyProtection="1">
      <alignment vertical="center" wrapText="1"/>
      <protection locked="0"/>
    </xf>
    <xf numFmtId="0" fontId="66" fillId="11" borderId="24" xfId="0" applyFont="1" applyFill="1" applyBorder="1" applyAlignment="1" applyProtection="1">
      <alignment vertical="center" wrapText="1"/>
      <protection locked="0"/>
    </xf>
    <xf numFmtId="0" fontId="66" fillId="11" borderId="21" xfId="0" applyFont="1" applyFill="1" applyBorder="1" applyAlignment="1" applyProtection="1">
      <alignment vertical="center" wrapText="1"/>
      <protection locked="0"/>
    </xf>
    <xf numFmtId="0" fontId="66" fillId="11" borderId="27" xfId="0" applyFont="1" applyFill="1" applyBorder="1" applyAlignment="1" applyProtection="1">
      <alignment vertical="center" wrapText="1"/>
      <protection locked="0"/>
    </xf>
    <xf numFmtId="49" fontId="66" fillId="0" borderId="0" xfId="0" applyNumberFormat="1" applyFont="1" applyAlignment="1">
      <alignment vertical="center"/>
    </xf>
    <xf numFmtId="167" fontId="66" fillId="11" borderId="24" xfId="2" applyNumberFormat="1" applyFont="1" applyFill="1" applyBorder="1" applyAlignment="1" applyProtection="1">
      <alignment horizontal="center" vertical="center"/>
      <protection locked="0"/>
    </xf>
    <xf numFmtId="167" fontId="62" fillId="11" borderId="24" xfId="2" applyNumberFormat="1" applyFont="1" applyFill="1" applyBorder="1" applyAlignment="1" applyProtection="1">
      <alignment horizontal="center" vertical="center"/>
      <protection locked="0"/>
    </xf>
    <xf numFmtId="3" fontId="66" fillId="3" borderId="24" xfId="0" applyNumberFormat="1" applyFont="1" applyFill="1" applyBorder="1" applyAlignment="1">
      <alignment vertical="center" wrapText="1"/>
    </xf>
    <xf numFmtId="3" fontId="66" fillId="11" borderId="24" xfId="0" applyNumberFormat="1" applyFont="1" applyFill="1" applyBorder="1" applyAlignment="1" applyProtection="1">
      <alignment vertical="center" wrapText="1"/>
      <protection locked="0"/>
    </xf>
    <xf numFmtId="0" fontId="66" fillId="0" borderId="0" xfId="0" applyFont="1" applyAlignment="1">
      <alignment vertical="center"/>
    </xf>
    <xf numFmtId="167" fontId="66" fillId="11" borderId="21" xfId="2" applyNumberFormat="1" applyFont="1" applyFill="1" applyBorder="1" applyAlignment="1" applyProtection="1">
      <alignment horizontal="center" vertical="center"/>
      <protection locked="0"/>
    </xf>
    <xf numFmtId="167" fontId="62" fillId="11" borderId="21" xfId="2" applyNumberFormat="1" applyFont="1" applyFill="1" applyBorder="1" applyAlignment="1" applyProtection="1">
      <alignment horizontal="center" vertical="center"/>
      <protection locked="0"/>
    </xf>
    <xf numFmtId="3" fontId="66" fillId="3" borderId="21" xfId="0" applyNumberFormat="1" applyFont="1" applyFill="1" applyBorder="1" applyAlignment="1">
      <alignment vertical="center" wrapText="1"/>
    </xf>
    <xf numFmtId="3" fontId="66" fillId="11" borderId="21" xfId="0" applyNumberFormat="1" applyFont="1" applyFill="1" applyBorder="1" applyAlignment="1" applyProtection="1">
      <alignment vertical="center" wrapText="1"/>
      <protection locked="0"/>
    </xf>
    <xf numFmtId="0" fontId="62" fillId="11" borderId="27" xfId="0" applyFont="1" applyFill="1" applyBorder="1" applyAlignment="1" applyProtection="1">
      <alignment vertical="center" wrapText="1"/>
      <protection locked="0"/>
    </xf>
    <xf numFmtId="167" fontId="62" fillId="11" borderId="27" xfId="2" applyNumberFormat="1" applyFont="1" applyFill="1" applyBorder="1" applyAlignment="1" applyProtection="1">
      <alignment horizontal="center" vertical="center"/>
      <protection locked="0"/>
    </xf>
    <xf numFmtId="3" fontId="66" fillId="3" borderId="27" xfId="0" applyNumberFormat="1" applyFont="1" applyFill="1" applyBorder="1" applyAlignment="1">
      <alignment vertical="center" wrapText="1"/>
    </xf>
    <xf numFmtId="3" fontId="66" fillId="11" borderId="27" xfId="0" applyNumberFormat="1" applyFont="1" applyFill="1" applyBorder="1" applyAlignment="1" applyProtection="1">
      <alignment vertical="center" wrapText="1"/>
      <protection locked="0"/>
    </xf>
    <xf numFmtId="3" fontId="63" fillId="11" borderId="24" xfId="0" applyNumberFormat="1" applyFont="1" applyFill="1" applyBorder="1" applyAlignment="1" applyProtection="1">
      <alignment vertical="center" wrapText="1"/>
      <protection locked="0"/>
    </xf>
    <xf numFmtId="3" fontId="63" fillId="11" borderId="21" xfId="0" applyNumberFormat="1" applyFont="1" applyFill="1" applyBorder="1" applyAlignment="1" applyProtection="1">
      <alignment vertical="center" wrapText="1"/>
      <protection locked="0"/>
    </xf>
    <xf numFmtId="3" fontId="63" fillId="11" borderId="27" xfId="0" applyNumberFormat="1" applyFont="1" applyFill="1" applyBorder="1" applyAlignment="1" applyProtection="1">
      <alignment vertical="center" wrapText="1"/>
      <protection locked="0"/>
    </xf>
    <xf numFmtId="0" fontId="64" fillId="11" borderId="22" xfId="0" applyFont="1" applyFill="1" applyBorder="1" applyAlignment="1" applyProtection="1">
      <alignment vertical="center" wrapText="1"/>
      <protection locked="0"/>
    </xf>
    <xf numFmtId="167" fontId="64" fillId="11" borderId="12" xfId="2" applyNumberFormat="1" applyFont="1" applyFill="1" applyBorder="1" applyAlignment="1" applyProtection="1">
      <alignment horizontal="center" vertical="center"/>
      <protection locked="0"/>
    </xf>
    <xf numFmtId="167" fontId="64" fillId="11" borderId="13" xfId="2" applyNumberFormat="1" applyFont="1" applyFill="1" applyBorder="1" applyAlignment="1" applyProtection="1">
      <alignment horizontal="center" vertical="center"/>
      <protection locked="0"/>
    </xf>
    <xf numFmtId="0" fontId="10" fillId="0" borderId="5" xfId="0" applyFont="1" applyBorder="1" applyAlignment="1">
      <alignment vertical="center"/>
    </xf>
    <xf numFmtId="0" fontId="10" fillId="0" borderId="6" xfId="0" applyFont="1" applyBorder="1" applyAlignment="1">
      <alignment vertical="center"/>
    </xf>
    <xf numFmtId="0" fontId="10" fillId="0" borderId="41" xfId="0" applyFont="1" applyBorder="1" applyAlignment="1">
      <alignment vertical="center"/>
    </xf>
    <xf numFmtId="0" fontId="36" fillId="2" borderId="24" xfId="0" applyFont="1" applyFill="1" applyBorder="1" applyAlignment="1" applyProtection="1">
      <alignment vertical="center" wrapText="1"/>
      <protection locked="0"/>
    </xf>
    <xf numFmtId="0" fontId="36" fillId="2" borderId="21" xfId="0" applyFont="1" applyFill="1" applyBorder="1" applyAlignment="1" applyProtection="1">
      <alignment vertical="center" wrapText="1"/>
      <protection locked="0"/>
    </xf>
    <xf numFmtId="0" fontId="36" fillId="2" borderId="27" xfId="0" applyFont="1" applyFill="1" applyBorder="1" applyAlignment="1" applyProtection="1">
      <alignment vertical="center" wrapText="1"/>
      <protection locked="0"/>
    </xf>
    <xf numFmtId="49" fontId="68" fillId="0" borderId="0" xfId="0" applyNumberFormat="1" applyFont="1" applyAlignment="1">
      <alignment vertical="center"/>
    </xf>
    <xf numFmtId="0" fontId="69" fillId="42" borderId="21" xfId="0" applyFont="1" applyFill="1" applyBorder="1" applyAlignment="1" applyProtection="1">
      <alignment vertical="center" wrapText="1"/>
      <protection locked="0"/>
    </xf>
    <xf numFmtId="0" fontId="69" fillId="36" borderId="24" xfId="0" applyFont="1" applyFill="1" applyBorder="1" applyAlignment="1" applyProtection="1">
      <alignment vertical="center" wrapText="1"/>
      <protection locked="0"/>
    </xf>
    <xf numFmtId="0" fontId="69" fillId="11" borderId="24" xfId="0" applyFont="1" applyFill="1" applyBorder="1" applyAlignment="1" applyProtection="1">
      <alignment vertical="center" wrapText="1"/>
      <protection locked="0"/>
    </xf>
    <xf numFmtId="167" fontId="69" fillId="11" borderId="24" xfId="2" applyNumberFormat="1" applyFont="1" applyFill="1" applyBorder="1" applyAlignment="1" applyProtection="1">
      <alignment horizontal="center" vertical="center"/>
      <protection locked="0"/>
    </xf>
    <xf numFmtId="3" fontId="68" fillId="3" borderId="24" xfId="0" applyNumberFormat="1" applyFont="1" applyFill="1" applyBorder="1" applyAlignment="1">
      <alignment vertical="center" wrapText="1"/>
    </xf>
    <xf numFmtId="3" fontId="68" fillId="11" borderId="24" xfId="0" applyNumberFormat="1" applyFont="1" applyFill="1" applyBorder="1" applyAlignment="1" applyProtection="1">
      <alignment vertical="center" wrapText="1"/>
      <protection locked="0"/>
    </xf>
    <xf numFmtId="0" fontId="68" fillId="0" borderId="0" xfId="0" applyFont="1" applyAlignment="1">
      <alignment vertical="center"/>
    </xf>
    <xf numFmtId="0" fontId="69" fillId="36" borderId="21" xfId="0" applyFont="1" applyFill="1" applyBorder="1" applyAlignment="1" applyProtection="1">
      <alignment vertical="center" wrapText="1"/>
      <protection locked="0"/>
    </xf>
    <xf numFmtId="0" fontId="69" fillId="11" borderId="21" xfId="0" applyFont="1" applyFill="1" applyBorder="1" applyAlignment="1" applyProtection="1">
      <alignment vertical="center" wrapText="1"/>
      <protection locked="0"/>
    </xf>
    <xf numFmtId="3" fontId="68" fillId="3" borderId="21" xfId="0" applyNumberFormat="1" applyFont="1" applyFill="1" applyBorder="1" applyAlignment="1">
      <alignment vertical="center" wrapText="1"/>
    </xf>
    <xf numFmtId="0" fontId="69" fillId="42" borderId="27" xfId="0" applyFont="1" applyFill="1" applyBorder="1" applyAlignment="1" applyProtection="1">
      <alignment vertical="center" wrapText="1"/>
      <protection locked="0"/>
    </xf>
    <xf numFmtId="0" fontId="69" fillId="36" borderId="27" xfId="0" applyFont="1" applyFill="1" applyBorder="1" applyAlignment="1" applyProtection="1">
      <alignment vertical="center" wrapText="1"/>
      <protection locked="0"/>
    </xf>
    <xf numFmtId="0" fontId="69" fillId="11" borderId="27" xfId="0" applyFont="1" applyFill="1" applyBorder="1" applyAlignment="1" applyProtection="1">
      <alignment vertical="center" wrapText="1"/>
      <protection locked="0"/>
    </xf>
    <xf numFmtId="3" fontId="68" fillId="3" borderId="27" xfId="0" applyNumberFormat="1" applyFont="1" applyFill="1" applyBorder="1" applyAlignment="1">
      <alignment vertical="center" wrapText="1"/>
    </xf>
    <xf numFmtId="49" fontId="71" fillId="0" borderId="0" xfId="0" applyNumberFormat="1" applyFont="1" applyAlignment="1">
      <alignment vertical="center"/>
    </xf>
    <xf numFmtId="0" fontId="72" fillId="45" borderId="21" xfId="0" applyFont="1" applyFill="1" applyBorder="1" applyAlignment="1" applyProtection="1">
      <alignment vertical="center" wrapText="1"/>
      <protection locked="0"/>
    </xf>
    <xf numFmtId="0" fontId="72" fillId="51" borderId="24" xfId="0" applyFont="1" applyFill="1" applyBorder="1" applyAlignment="1" applyProtection="1">
      <alignment vertical="center" wrapText="1"/>
      <protection locked="0"/>
    </xf>
    <xf numFmtId="0" fontId="72" fillId="45" borderId="24" xfId="0" applyFont="1" applyFill="1" applyBorder="1" applyAlignment="1" applyProtection="1">
      <alignment vertical="center" wrapText="1"/>
      <protection locked="0"/>
    </xf>
    <xf numFmtId="167" fontId="72" fillId="45" borderId="24" xfId="2" applyNumberFormat="1" applyFont="1" applyFill="1" applyBorder="1" applyAlignment="1" applyProtection="1">
      <alignment horizontal="center" vertical="center"/>
      <protection locked="0"/>
    </xf>
    <xf numFmtId="3" fontId="71" fillId="52" borderId="24" xfId="0" applyNumberFormat="1" applyFont="1" applyFill="1" applyBorder="1" applyAlignment="1">
      <alignment vertical="center" wrapText="1"/>
    </xf>
    <xf numFmtId="3" fontId="71" fillId="45" borderId="24" xfId="0" applyNumberFormat="1" applyFont="1" applyFill="1" applyBorder="1" applyAlignment="1" applyProtection="1">
      <alignment vertical="center" wrapText="1"/>
      <protection locked="0"/>
    </xf>
    <xf numFmtId="0" fontId="71" fillId="0" borderId="0" xfId="0" applyFont="1" applyAlignment="1">
      <alignment vertical="center"/>
    </xf>
    <xf numFmtId="0" fontId="72" fillId="51" borderId="21" xfId="0" applyFont="1" applyFill="1" applyBorder="1" applyAlignment="1" applyProtection="1">
      <alignment vertical="center" wrapText="1"/>
      <protection locked="0"/>
    </xf>
    <xf numFmtId="167" fontId="72" fillId="45" borderId="21" xfId="2" applyNumberFormat="1" applyFont="1" applyFill="1" applyBorder="1" applyAlignment="1" applyProtection="1">
      <alignment horizontal="center" vertical="center"/>
      <protection locked="0"/>
    </xf>
    <xf numFmtId="3" fontId="71" fillId="52" borderId="21" xfId="0" applyNumberFormat="1" applyFont="1" applyFill="1" applyBorder="1" applyAlignment="1">
      <alignment vertical="center" wrapText="1"/>
    </xf>
    <xf numFmtId="3" fontId="71" fillId="45" borderId="21" xfId="0" applyNumberFormat="1" applyFont="1" applyFill="1" applyBorder="1" applyAlignment="1" applyProtection="1">
      <alignment vertical="center" wrapText="1"/>
      <protection locked="0"/>
    </xf>
    <xf numFmtId="0" fontId="72" fillId="45" borderId="27" xfId="0" applyFont="1" applyFill="1" applyBorder="1" applyAlignment="1" applyProtection="1">
      <alignment vertical="center" wrapText="1"/>
      <protection locked="0"/>
    </xf>
    <xf numFmtId="0" fontId="72" fillId="51" borderId="27" xfId="0" applyFont="1" applyFill="1" applyBorder="1" applyAlignment="1" applyProtection="1">
      <alignment vertical="center" wrapText="1"/>
      <protection locked="0"/>
    </xf>
    <xf numFmtId="167" fontId="72" fillId="45" borderId="27" xfId="2" applyNumberFormat="1" applyFont="1" applyFill="1" applyBorder="1" applyAlignment="1" applyProtection="1">
      <alignment horizontal="center" vertical="center"/>
      <protection locked="0"/>
    </xf>
    <xf numFmtId="3" fontId="71" fillId="52" borderId="27" xfId="0" applyNumberFormat="1" applyFont="1" applyFill="1" applyBorder="1" applyAlignment="1">
      <alignment vertical="center" wrapText="1"/>
    </xf>
    <xf numFmtId="3" fontId="71" fillId="45" borderId="27" xfId="0" applyNumberFormat="1" applyFont="1" applyFill="1" applyBorder="1" applyAlignment="1" applyProtection="1">
      <alignment vertical="center" wrapText="1"/>
      <protection locked="0"/>
    </xf>
    <xf numFmtId="0" fontId="9" fillId="0" borderId="0" xfId="0" applyFont="1" applyAlignment="1">
      <alignment vertical="center" wrapText="1"/>
    </xf>
    <xf numFmtId="167" fontId="5" fillId="8" borderId="21" xfId="2" applyNumberFormat="1" applyFont="1" applyFill="1" applyBorder="1" applyAlignment="1" applyProtection="1">
      <alignment horizontal="center" vertical="center"/>
      <protection locked="0"/>
    </xf>
    <xf numFmtId="0" fontId="5" fillId="8" borderId="21" xfId="0" applyFont="1" applyFill="1" applyBorder="1" applyAlignment="1" applyProtection="1">
      <alignment vertical="center" wrapText="1"/>
      <protection locked="0"/>
    </xf>
    <xf numFmtId="0" fontId="5" fillId="11" borderId="126" xfId="0" applyFont="1" applyFill="1" applyBorder="1" applyAlignment="1" applyProtection="1">
      <alignment vertical="center" wrapText="1"/>
      <protection locked="0"/>
    </xf>
    <xf numFmtId="0" fontId="5" fillId="36" borderId="126" xfId="0" applyFont="1" applyFill="1" applyBorder="1" applyAlignment="1" applyProtection="1">
      <alignment vertical="center" wrapText="1"/>
      <protection locked="0"/>
    </xf>
    <xf numFmtId="167" fontId="5" fillId="11" borderId="126" xfId="2" applyNumberFormat="1" applyFont="1" applyFill="1" applyBorder="1" applyAlignment="1" applyProtection="1">
      <alignment horizontal="center" vertical="center"/>
      <protection locked="0"/>
    </xf>
    <xf numFmtId="167" fontId="5" fillId="11" borderId="4" xfId="2" applyNumberFormat="1" applyFont="1" applyFill="1" applyBorder="1" applyAlignment="1" applyProtection="1">
      <alignment horizontal="center" vertical="center"/>
      <protection locked="0"/>
    </xf>
    <xf numFmtId="3" fontId="9" fillId="3" borderId="14" xfId="0" applyNumberFormat="1" applyFont="1" applyFill="1" applyBorder="1" applyAlignment="1">
      <alignment vertical="center" wrapText="1"/>
    </xf>
    <xf numFmtId="3" fontId="9" fillId="11" borderId="14" xfId="0" applyNumberFormat="1" applyFont="1" applyFill="1" applyBorder="1" applyAlignment="1" applyProtection="1">
      <alignment vertical="center" wrapText="1"/>
      <protection locked="0"/>
    </xf>
    <xf numFmtId="0" fontId="12" fillId="0" borderId="3" xfId="0" applyFont="1" applyBorder="1" applyAlignment="1">
      <alignment vertical="center"/>
    </xf>
    <xf numFmtId="0" fontId="12" fillId="0" borderId="34" xfId="0" applyFont="1" applyBorder="1" applyAlignment="1">
      <alignment vertical="center"/>
    </xf>
    <xf numFmtId="167" fontId="5" fillId="11" borderId="127" xfId="2" applyNumberFormat="1" applyFont="1" applyFill="1" applyBorder="1" applyAlignment="1" applyProtection="1">
      <alignment horizontal="center" vertical="center"/>
      <protection locked="0"/>
    </xf>
    <xf numFmtId="167" fontId="5" fillId="11" borderId="128" xfId="2" applyNumberFormat="1" applyFont="1" applyFill="1" applyBorder="1" applyAlignment="1" applyProtection="1">
      <alignment horizontal="center" vertical="center"/>
      <protection locked="0"/>
    </xf>
    <xf numFmtId="0" fontId="5" fillId="11" borderId="129" xfId="0" applyFont="1" applyFill="1" applyBorder="1" applyAlignment="1" applyProtection="1">
      <alignment vertical="center" wrapText="1"/>
      <protection locked="0"/>
    </xf>
    <xf numFmtId="167" fontId="5" fillId="11" borderId="129" xfId="2" applyNumberFormat="1" applyFont="1" applyFill="1" applyBorder="1" applyAlignment="1" applyProtection="1">
      <alignment horizontal="center" vertical="center"/>
      <protection locked="0"/>
    </xf>
    <xf numFmtId="167" fontId="5" fillId="11" borderId="130" xfId="2" applyNumberFormat="1" applyFont="1" applyFill="1" applyBorder="1" applyAlignment="1" applyProtection="1">
      <alignment horizontal="center" vertical="center"/>
      <protection locked="0"/>
    </xf>
    <xf numFmtId="167" fontId="5" fillId="11" borderId="131" xfId="2" applyNumberFormat="1" applyFont="1" applyFill="1" applyBorder="1" applyAlignment="1" applyProtection="1">
      <alignment horizontal="center" vertical="center"/>
      <protection locked="0"/>
    </xf>
    <xf numFmtId="0" fontId="5" fillId="11" borderId="38" xfId="0" applyFont="1" applyFill="1" applyBorder="1" applyAlignment="1" applyProtection="1">
      <alignment vertical="center" wrapText="1"/>
      <protection locked="0"/>
    </xf>
    <xf numFmtId="0" fontId="5" fillId="11" borderId="132" xfId="0" applyFont="1" applyFill="1" applyBorder="1" applyAlignment="1" applyProtection="1">
      <alignment vertical="center" wrapText="1"/>
      <protection locked="0"/>
    </xf>
    <xf numFmtId="167" fontId="5" fillId="11" borderId="132" xfId="2" applyNumberFormat="1" applyFont="1" applyFill="1" applyBorder="1" applyAlignment="1" applyProtection="1">
      <alignment horizontal="center" vertical="center"/>
      <protection locked="0"/>
    </xf>
    <xf numFmtId="167" fontId="5" fillId="11" borderId="15" xfId="2" applyNumberFormat="1" applyFont="1" applyFill="1" applyBorder="1" applyAlignment="1" applyProtection="1">
      <alignment horizontal="center" vertical="center"/>
      <protection locked="0"/>
    </xf>
    <xf numFmtId="167" fontId="5" fillId="11" borderId="133" xfId="2" applyNumberFormat="1" applyFont="1" applyFill="1" applyBorder="1" applyAlignment="1" applyProtection="1">
      <alignment horizontal="center" vertical="center"/>
      <protection locked="0"/>
    </xf>
    <xf numFmtId="0" fontId="5" fillId="11" borderId="16" xfId="0" applyFont="1" applyFill="1" applyBorder="1" applyAlignment="1" applyProtection="1">
      <alignment vertical="center" wrapText="1"/>
      <protection locked="0"/>
    </xf>
    <xf numFmtId="167" fontId="5" fillId="11" borderId="134" xfId="2" applyNumberFormat="1" applyFont="1" applyFill="1" applyBorder="1" applyAlignment="1" applyProtection="1">
      <alignment horizontal="center" vertical="center"/>
      <protection locked="0"/>
    </xf>
    <xf numFmtId="167" fontId="5" fillId="11" borderId="7" xfId="2" applyNumberFormat="1" applyFont="1" applyFill="1" applyBorder="1" applyAlignment="1" applyProtection="1">
      <alignment horizontal="center" vertical="center"/>
      <protection locked="0"/>
    </xf>
    <xf numFmtId="0" fontId="5" fillId="36" borderId="5" xfId="0" applyFont="1" applyFill="1" applyBorder="1" applyAlignment="1" applyProtection="1">
      <alignment vertical="center" wrapText="1"/>
      <protection locked="0"/>
    </xf>
    <xf numFmtId="0" fontId="12" fillId="54" borderId="126" xfId="0" applyFont="1" applyFill="1" applyBorder="1" applyAlignment="1">
      <alignment vertical="center"/>
    </xf>
    <xf numFmtId="0" fontId="5" fillId="11" borderId="17" xfId="0" applyFont="1" applyFill="1" applyBorder="1" applyAlignment="1" applyProtection="1">
      <alignment vertical="center" wrapText="1"/>
      <protection locked="0"/>
    </xf>
    <xf numFmtId="167" fontId="5" fillId="11" borderId="135" xfId="2" applyNumberFormat="1" applyFont="1" applyFill="1" applyBorder="1" applyAlignment="1" applyProtection="1">
      <alignment horizontal="center" vertical="center"/>
      <protection locked="0"/>
    </xf>
    <xf numFmtId="3" fontId="1" fillId="55" borderId="90" xfId="0" applyNumberFormat="1" applyFont="1" applyFill="1" applyBorder="1" applyAlignment="1">
      <alignment vertical="center"/>
    </xf>
    <xf numFmtId="3" fontId="12" fillId="55" borderId="90" xfId="0" applyNumberFormat="1" applyFont="1" applyFill="1" applyBorder="1" applyAlignment="1">
      <alignment vertical="center"/>
    </xf>
    <xf numFmtId="0" fontId="4" fillId="30" borderId="136" xfId="0" applyFont="1" applyFill="1" applyBorder="1" applyAlignment="1">
      <alignment vertical="center" wrapText="1"/>
    </xf>
    <xf numFmtId="0" fontId="4" fillId="30" borderId="137" xfId="0" applyFont="1" applyFill="1" applyBorder="1" applyAlignment="1">
      <alignment vertical="center" wrapText="1"/>
    </xf>
    <xf numFmtId="0" fontId="5" fillId="0" borderId="0" xfId="0" applyFont="1" applyAlignment="1">
      <alignment horizontal="center"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8"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 fillId="12" borderId="138" xfId="0" applyFont="1" applyFill="1" applyBorder="1" applyAlignment="1">
      <alignment horizontal="center" vertical="center" wrapText="1"/>
    </xf>
    <xf numFmtId="0" fontId="5" fillId="36" borderId="24" xfId="0" applyFont="1" applyFill="1" applyBorder="1" applyAlignment="1" applyProtection="1">
      <alignment horizontal="center" vertical="center" wrapText="1"/>
      <protection locked="0"/>
    </xf>
    <xf numFmtId="167" fontId="5" fillId="2" borderId="24" xfId="2" applyNumberFormat="1" applyFont="1" applyFill="1" applyBorder="1" applyAlignment="1" applyProtection="1">
      <alignment horizontal="center" vertical="center"/>
      <protection locked="0"/>
    </xf>
    <xf numFmtId="3" fontId="9" fillId="3" borderId="138" xfId="0" applyNumberFormat="1" applyFont="1" applyFill="1" applyBorder="1" applyAlignment="1">
      <alignment vertical="center" wrapText="1"/>
    </xf>
    <xf numFmtId="0" fontId="1" fillId="12" borderId="21" xfId="0" applyFont="1" applyFill="1" applyBorder="1" applyAlignment="1">
      <alignment horizontal="center" vertical="center" wrapText="1"/>
    </xf>
    <xf numFmtId="0" fontId="5" fillId="36" borderId="21" xfId="0" applyFont="1" applyFill="1" applyBorder="1" applyAlignment="1" applyProtection="1">
      <alignment horizontal="center" vertical="center" wrapText="1"/>
      <protection locked="0"/>
    </xf>
    <xf numFmtId="167" fontId="5" fillId="2" borderId="21" xfId="2" applyNumberFormat="1" applyFont="1" applyFill="1" applyBorder="1" applyAlignment="1" applyProtection="1">
      <alignment horizontal="center" vertical="center"/>
      <protection locked="0"/>
    </xf>
    <xf numFmtId="0" fontId="5" fillId="36" borderId="27" xfId="0" applyFont="1" applyFill="1" applyBorder="1" applyAlignment="1" applyProtection="1">
      <alignment horizontal="center" vertical="center" wrapText="1"/>
      <protection locked="0"/>
    </xf>
    <xf numFmtId="167" fontId="5" fillId="2" borderId="27" xfId="2" applyNumberFormat="1" applyFont="1" applyFill="1" applyBorder="1" applyAlignment="1" applyProtection="1">
      <alignment horizontal="center" vertical="center"/>
      <protection locked="0"/>
    </xf>
    <xf numFmtId="0" fontId="1" fillId="0" borderId="21" xfId="0" applyFont="1" applyBorder="1" applyAlignment="1">
      <alignment vertical="center" wrapText="1"/>
    </xf>
    <xf numFmtId="0" fontId="48" fillId="11" borderId="21" xfId="0" applyFont="1" applyFill="1" applyBorder="1" applyAlignment="1" applyProtection="1">
      <alignment vertical="center" wrapText="1"/>
      <protection locked="0"/>
    </xf>
    <xf numFmtId="0" fontId="48" fillId="11" borderId="27" xfId="0" applyFont="1" applyFill="1" applyBorder="1" applyAlignment="1" applyProtection="1">
      <alignment vertical="center" wrapText="1"/>
      <protection locked="0"/>
    </xf>
    <xf numFmtId="0" fontId="1" fillId="12" borderId="21" xfId="0" applyFont="1" applyFill="1" applyBorder="1" applyAlignment="1">
      <alignment vertical="center" wrapText="1"/>
    </xf>
    <xf numFmtId="0" fontId="1" fillId="0" borderId="21" xfId="0" applyFont="1" applyBorder="1" applyAlignment="1">
      <alignment horizontal="center" vertical="center" wrapText="1"/>
    </xf>
    <xf numFmtId="0" fontId="48" fillId="13" borderId="27" xfId="0" applyFont="1" applyFill="1" applyBorder="1" applyAlignment="1" applyProtection="1">
      <alignment vertical="center" wrapText="1"/>
      <protection locked="0"/>
    </xf>
    <xf numFmtId="0" fontId="1" fillId="2" borderId="21" xfId="0" applyFont="1" applyFill="1" applyBorder="1" applyAlignment="1">
      <alignment vertical="center" wrapText="1"/>
    </xf>
    <xf numFmtId="0" fontId="1" fillId="2" borderId="21" xfId="0" applyFont="1" applyFill="1" applyBorder="1" applyAlignment="1">
      <alignment horizontal="center" vertical="center" wrapText="1"/>
    </xf>
    <xf numFmtId="0" fontId="1" fillId="13" borderId="21" xfId="0" applyFont="1" applyFill="1" applyBorder="1" applyAlignment="1">
      <alignment vertical="center" wrapText="1"/>
    </xf>
    <xf numFmtId="0" fontId="4" fillId="56" borderId="139" xfId="0" applyFont="1" applyFill="1" applyBorder="1" applyAlignment="1">
      <alignment vertical="center" wrapText="1"/>
    </xf>
    <xf numFmtId="0" fontId="4" fillId="56" borderId="140" xfId="0" applyFont="1" applyFill="1" applyBorder="1" applyAlignment="1">
      <alignment vertical="center" wrapText="1"/>
    </xf>
    <xf numFmtId="0" fontId="1" fillId="12" borderId="12" xfId="0" applyFont="1" applyFill="1" applyBorder="1" applyAlignment="1">
      <alignment horizontal="center" vertical="center" wrapText="1"/>
    </xf>
    <xf numFmtId="0" fontId="1" fillId="12" borderId="129"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19" xfId="0" applyFont="1" applyBorder="1" applyAlignment="1">
      <alignment vertical="center" wrapText="1"/>
    </xf>
    <xf numFmtId="0" fontId="1" fillId="12" borderId="15" xfId="0" applyFont="1" applyFill="1" applyBorder="1" applyAlignment="1">
      <alignment vertical="center" wrapText="1"/>
    </xf>
    <xf numFmtId="0" fontId="1" fillId="0" borderId="15"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12" borderId="12" xfId="0" applyFont="1" applyFill="1" applyBorder="1" applyAlignment="1">
      <alignment vertical="center" wrapText="1"/>
    </xf>
    <xf numFmtId="0" fontId="1" fillId="13" borderId="142" xfId="0" applyFont="1" applyFill="1" applyBorder="1" applyAlignment="1">
      <alignment vertical="center" wrapText="1"/>
    </xf>
    <xf numFmtId="167" fontId="5" fillId="11" borderId="13" xfId="2" applyNumberFormat="1" applyFont="1" applyFill="1" applyBorder="1" applyAlignment="1" applyProtection="1">
      <alignment horizontal="center" vertical="center"/>
      <protection locked="0"/>
    </xf>
    <xf numFmtId="0" fontId="48" fillId="11" borderId="24" xfId="0" applyFont="1" applyFill="1" applyBorder="1" applyAlignment="1" applyProtection="1">
      <alignment vertical="center" wrapText="1"/>
      <protection locked="0"/>
    </xf>
    <xf numFmtId="0" fontId="48" fillId="11" borderId="13" xfId="0" applyFont="1" applyFill="1" applyBorder="1" applyAlignment="1" applyProtection="1">
      <alignment vertical="center" wrapText="1"/>
      <protection locked="0"/>
    </xf>
    <xf numFmtId="3" fontId="9" fillId="11" borderId="22" xfId="0" applyNumberFormat="1" applyFont="1" applyFill="1" applyBorder="1" applyAlignment="1" applyProtection="1">
      <alignment horizontal="center" vertical="center" wrapText="1"/>
      <protection locked="0"/>
    </xf>
    <xf numFmtId="3" fontId="9" fillId="11" borderId="14" xfId="0" applyNumberFormat="1" applyFont="1" applyFill="1" applyBorder="1" applyAlignment="1" applyProtection="1">
      <alignment horizontal="center" vertical="center" wrapText="1"/>
      <protection locked="0"/>
    </xf>
    <xf numFmtId="3" fontId="9" fillId="11" borderId="25" xfId="0" applyNumberFormat="1" applyFont="1" applyFill="1" applyBorder="1" applyAlignment="1" applyProtection="1">
      <alignment horizontal="center" vertical="center" wrapText="1"/>
      <protection locked="0"/>
    </xf>
    <xf numFmtId="0" fontId="5" fillId="11" borderId="121" xfId="0" applyFont="1" applyFill="1" applyBorder="1" applyAlignment="1" applyProtection="1">
      <alignment vertical="center" wrapText="1"/>
      <protection locked="0"/>
    </xf>
    <xf numFmtId="0" fontId="48" fillId="0" borderId="0" xfId="0" applyFont="1" applyAlignment="1">
      <alignment vertical="center" wrapText="1"/>
    </xf>
    <xf numFmtId="0" fontId="25" fillId="0" borderId="0" xfId="0" applyFont="1" applyAlignment="1">
      <alignment vertical="center" wrapText="1"/>
    </xf>
    <xf numFmtId="0" fontId="1" fillId="0" borderId="0" xfId="0" applyFont="1" applyAlignment="1">
      <alignment vertical="center" wrapText="1"/>
    </xf>
    <xf numFmtId="44" fontId="0" fillId="12" borderId="0" xfId="9" applyFont="1" applyFill="1"/>
    <xf numFmtId="44" fontId="0" fillId="12" borderId="21" xfId="9" applyFont="1" applyFill="1" applyBorder="1"/>
    <xf numFmtId="3" fontId="9" fillId="11" borderId="12" xfId="0" applyNumberFormat="1" applyFont="1" applyFill="1" applyBorder="1" applyAlignment="1" applyProtection="1">
      <alignment vertical="center"/>
      <protection locked="0"/>
    </xf>
    <xf numFmtId="44" fontId="0" fillId="11" borderId="21" xfId="9" applyFont="1" applyFill="1" applyBorder="1" applyAlignment="1">
      <alignment horizontal="center" vertical="center"/>
    </xf>
    <xf numFmtId="44" fontId="0" fillId="11" borderId="21" xfId="9" applyFont="1" applyFill="1" applyBorder="1"/>
    <xf numFmtId="176" fontId="0" fillId="11" borderId="21" xfId="0" applyNumberFormat="1" applyFill="1" applyBorder="1" applyAlignment="1">
      <alignment horizontal="center" vertical="center"/>
    </xf>
    <xf numFmtId="44" fontId="0" fillId="11" borderId="0" xfId="9" applyFont="1" applyFill="1" applyAlignment="1">
      <alignment horizontal="center" vertical="center"/>
    </xf>
    <xf numFmtId="0" fontId="5" fillId="42" borderId="21" xfId="0" applyFont="1" applyFill="1" applyBorder="1" applyAlignment="1" applyProtection="1">
      <alignment vertical="center" wrapText="1"/>
      <protection locked="0"/>
    </xf>
    <xf numFmtId="0" fontId="5" fillId="42" borderId="24" xfId="0" applyFont="1" applyFill="1" applyBorder="1" applyAlignment="1" applyProtection="1">
      <alignment vertical="center" wrapText="1"/>
      <protection locked="0"/>
    </xf>
    <xf numFmtId="0" fontId="5" fillId="42" borderId="27" xfId="0" applyFont="1" applyFill="1" applyBorder="1" applyAlignment="1" applyProtection="1">
      <alignment vertical="center" wrapText="1"/>
      <protection locked="0"/>
    </xf>
    <xf numFmtId="4" fontId="9" fillId="11" borderId="24" xfId="0" applyNumberFormat="1" applyFont="1" applyFill="1" applyBorder="1" applyAlignment="1" applyProtection="1">
      <alignment vertical="center" wrapText="1"/>
      <protection locked="0"/>
    </xf>
    <xf numFmtId="0" fontId="75" fillId="58" borderId="12" xfId="0" applyFont="1" applyFill="1" applyBorder="1" applyAlignment="1">
      <alignment horizontal="center" vertical="center" wrapText="1"/>
    </xf>
    <xf numFmtId="0" fontId="75" fillId="58" borderId="14" xfId="0" applyFont="1" applyFill="1" applyBorder="1" applyAlignment="1">
      <alignment horizontal="center" vertical="center" wrapText="1"/>
    </xf>
    <xf numFmtId="0" fontId="75" fillId="58" borderId="13" xfId="0" applyFont="1" applyFill="1" applyBorder="1" applyAlignment="1">
      <alignment horizontal="center" vertical="center" wrapText="1"/>
    </xf>
    <xf numFmtId="0" fontId="5" fillId="59" borderId="24" xfId="0" applyFont="1" applyFill="1" applyBorder="1" applyAlignment="1" applyProtection="1">
      <alignment vertical="center" wrapText="1"/>
      <protection locked="0"/>
    </xf>
    <xf numFmtId="0" fontId="5" fillId="59" borderId="21" xfId="0" applyFont="1" applyFill="1" applyBorder="1" applyAlignment="1" applyProtection="1">
      <alignment vertical="center" wrapText="1"/>
      <protection locked="0"/>
    </xf>
    <xf numFmtId="0" fontId="5" fillId="59" borderId="27" xfId="0" applyFont="1" applyFill="1" applyBorder="1" applyAlignment="1" applyProtection="1">
      <alignment vertical="center" wrapText="1"/>
      <protection locked="0"/>
    </xf>
    <xf numFmtId="0" fontId="5" fillId="11" borderId="5" xfId="0" applyFont="1" applyFill="1" applyBorder="1" applyAlignment="1" applyProtection="1">
      <alignment vertical="center" wrapText="1"/>
      <protection locked="0"/>
    </xf>
    <xf numFmtId="0" fontId="5" fillId="11" borderId="39" xfId="0" applyFont="1" applyFill="1" applyBorder="1" applyAlignment="1" applyProtection="1">
      <alignment vertical="center" wrapText="1"/>
      <protection locked="0"/>
    </xf>
    <xf numFmtId="0" fontId="5" fillId="59" borderId="25" xfId="0" applyFont="1" applyFill="1" applyBorder="1" applyAlignment="1" applyProtection="1">
      <alignment vertical="center" wrapText="1"/>
      <protection locked="0"/>
    </xf>
    <xf numFmtId="0" fontId="5" fillId="36" borderId="25" xfId="0" applyFont="1" applyFill="1" applyBorder="1" applyAlignment="1" applyProtection="1">
      <alignment vertical="center" wrapText="1"/>
      <protection locked="0"/>
    </xf>
    <xf numFmtId="167" fontId="5" fillId="11" borderId="21" xfId="2" applyNumberFormat="1" applyFont="1" applyFill="1" applyBorder="1" applyAlignment="1" applyProtection="1">
      <alignment horizontal="left" vertical="center"/>
      <protection locked="0"/>
    </xf>
    <xf numFmtId="0" fontId="5" fillId="11" borderId="7" xfId="0" applyFont="1" applyFill="1" applyBorder="1" applyAlignment="1" applyProtection="1">
      <alignment vertical="center" wrapText="1"/>
      <protection locked="0"/>
    </xf>
    <xf numFmtId="0" fontId="9" fillId="11" borderId="24" xfId="0" applyFont="1" applyFill="1" applyBorder="1" applyAlignment="1" applyProtection="1">
      <alignment horizontal="center" vertical="center" wrapText="1"/>
      <protection locked="0"/>
    </xf>
    <xf numFmtId="170" fontId="9" fillId="11" borderId="24" xfId="0" applyNumberFormat="1" applyFont="1" applyFill="1" applyBorder="1" applyAlignment="1" applyProtection="1">
      <alignment vertical="center"/>
      <protection locked="0"/>
    </xf>
    <xf numFmtId="3" fontId="9" fillId="11" borderId="24" xfId="0" applyNumberFormat="1" applyFont="1" applyFill="1" applyBorder="1" applyAlignment="1" applyProtection="1">
      <alignment horizontal="center" vertical="center"/>
      <protection locked="0"/>
    </xf>
    <xf numFmtId="0" fontId="9" fillId="11" borderId="21" xfId="0" applyFont="1" applyFill="1" applyBorder="1" applyAlignment="1" applyProtection="1">
      <alignment horizontal="center" vertical="center" wrapText="1"/>
      <protection locked="0"/>
    </xf>
    <xf numFmtId="3" fontId="9" fillId="11" borderId="13" xfId="0" applyNumberFormat="1" applyFont="1" applyFill="1" applyBorder="1" applyAlignment="1" applyProtection="1">
      <alignment horizontal="center" vertical="center"/>
      <protection locked="0"/>
    </xf>
    <xf numFmtId="0" fontId="9" fillId="11" borderId="27" xfId="0" applyFont="1" applyFill="1" applyBorder="1" applyAlignment="1" applyProtection="1">
      <alignment horizontal="center" vertical="center" wrapText="1"/>
      <protection locked="0"/>
    </xf>
    <xf numFmtId="3" fontId="9" fillId="11" borderId="14" xfId="0" applyNumberFormat="1" applyFont="1" applyFill="1" applyBorder="1" applyAlignment="1" applyProtection="1">
      <alignment vertical="center"/>
      <protection locked="0"/>
    </xf>
    <xf numFmtId="3" fontId="9" fillId="11" borderId="25" xfId="0" applyNumberFormat="1" applyFont="1" applyFill="1" applyBorder="1" applyAlignment="1" applyProtection="1">
      <alignment vertical="center"/>
      <protection locked="0"/>
    </xf>
    <xf numFmtId="3" fontId="9" fillId="11" borderId="22" xfId="0" applyNumberFormat="1" applyFont="1" applyFill="1" applyBorder="1" applyAlignment="1" applyProtection="1">
      <alignment horizontal="center" vertical="center"/>
      <protection locked="0"/>
    </xf>
    <xf numFmtId="170" fontId="9" fillId="11" borderId="21" xfId="0" applyNumberFormat="1" applyFont="1" applyFill="1" applyBorder="1" applyAlignment="1" applyProtection="1">
      <alignment vertical="center"/>
      <protection locked="0"/>
    </xf>
    <xf numFmtId="3" fontId="9" fillId="11" borderId="12" xfId="0" applyNumberFormat="1" applyFont="1" applyFill="1" applyBorder="1" applyAlignment="1" applyProtection="1">
      <alignment horizontal="center" vertical="center"/>
      <protection locked="0"/>
    </xf>
    <xf numFmtId="3" fontId="9" fillId="11" borderId="21" xfId="0" applyNumberFormat="1" applyFont="1" applyFill="1" applyBorder="1" applyAlignment="1" applyProtection="1">
      <alignment horizontal="center" vertical="center"/>
      <protection locked="0"/>
    </xf>
    <xf numFmtId="170" fontId="9" fillId="11" borderId="13" xfId="0" applyNumberFormat="1" applyFont="1" applyFill="1" applyBorder="1" applyAlignment="1" applyProtection="1">
      <alignment vertical="center"/>
      <protection locked="0"/>
    </xf>
    <xf numFmtId="0" fontId="12" fillId="60" borderId="0" xfId="0" applyFont="1" applyFill="1" applyAlignment="1">
      <alignment vertical="center" wrapText="1"/>
    </xf>
    <xf numFmtId="3" fontId="9" fillId="3" borderId="38" xfId="0" applyNumberFormat="1" applyFont="1" applyFill="1" applyBorder="1" applyAlignment="1">
      <alignment vertical="center" wrapText="1"/>
    </xf>
    <xf numFmtId="3" fontId="9" fillId="11" borderId="143" xfId="0" applyNumberFormat="1" applyFont="1" applyFill="1" applyBorder="1" applyAlignment="1" applyProtection="1">
      <alignment vertical="center"/>
      <protection locked="0"/>
    </xf>
    <xf numFmtId="3" fontId="9" fillId="3" borderId="5" xfId="0" applyNumberFormat="1" applyFont="1" applyFill="1" applyBorder="1" applyAlignment="1">
      <alignment vertical="center" wrapText="1"/>
    </xf>
    <xf numFmtId="3" fontId="9" fillId="11" borderId="7" xfId="0" applyNumberFormat="1" applyFont="1" applyFill="1" applyBorder="1" applyAlignment="1" applyProtection="1">
      <alignment vertical="center"/>
      <protection locked="0"/>
    </xf>
    <xf numFmtId="3" fontId="9" fillId="3" borderId="39" xfId="0" applyNumberFormat="1" applyFont="1" applyFill="1" applyBorder="1" applyAlignment="1">
      <alignment vertical="center" wrapText="1"/>
    </xf>
    <xf numFmtId="3" fontId="9" fillId="11" borderId="144" xfId="0" applyNumberFormat="1" applyFont="1" applyFill="1" applyBorder="1" applyAlignment="1" applyProtection="1">
      <alignment vertical="center"/>
      <protection locked="0"/>
    </xf>
    <xf numFmtId="0" fontId="12" fillId="11" borderId="21" xfId="0" applyFont="1" applyFill="1" applyBorder="1" applyAlignment="1">
      <alignment vertical="center" wrapText="1"/>
    </xf>
    <xf numFmtId="0" fontId="9" fillId="11" borderId="21" xfId="0" applyFont="1" applyFill="1" applyBorder="1" applyAlignment="1" applyProtection="1">
      <alignment vertical="top" wrapText="1"/>
      <protection locked="0"/>
    </xf>
    <xf numFmtId="4" fontId="9" fillId="11" borderId="21" xfId="0" applyNumberFormat="1" applyFont="1" applyFill="1" applyBorder="1" applyAlignment="1" applyProtection="1">
      <alignment vertical="center" wrapText="1"/>
      <protection locked="0"/>
    </xf>
    <xf numFmtId="0" fontId="9" fillId="11" borderId="12" xfId="0" applyFont="1" applyFill="1" applyBorder="1" applyAlignment="1" applyProtection="1">
      <alignment vertical="top" wrapText="1"/>
      <protection locked="0"/>
    </xf>
    <xf numFmtId="0" fontId="9" fillId="11" borderId="27" xfId="0" applyFont="1" applyFill="1" applyBorder="1" applyAlignment="1" applyProtection="1">
      <alignment vertical="top" wrapText="1"/>
      <protection locked="0"/>
    </xf>
    <xf numFmtId="170" fontId="9" fillId="3" borderId="21" xfId="0" applyNumberFormat="1" applyFont="1" applyFill="1" applyBorder="1" applyAlignment="1">
      <alignment vertical="center" wrapText="1"/>
    </xf>
    <xf numFmtId="170" fontId="9" fillId="11" borderId="21" xfId="0" applyNumberFormat="1" applyFont="1" applyFill="1" applyBorder="1" applyAlignment="1" applyProtection="1">
      <alignment vertical="center" wrapText="1"/>
      <protection locked="0"/>
    </xf>
    <xf numFmtId="0" fontId="48" fillId="11" borderId="12" xfId="0" applyFont="1" applyFill="1" applyBorder="1" applyAlignment="1" applyProtection="1">
      <alignment vertical="center" wrapText="1"/>
      <protection locked="0"/>
    </xf>
    <xf numFmtId="170" fontId="9" fillId="3" borderId="24" xfId="0" applyNumberFormat="1" applyFont="1" applyFill="1" applyBorder="1" applyAlignment="1">
      <alignment vertical="center" wrapText="1"/>
    </xf>
    <xf numFmtId="170" fontId="9" fillId="11" borderId="24" xfId="0" applyNumberFormat="1" applyFont="1" applyFill="1" applyBorder="1" applyAlignment="1" applyProtection="1">
      <alignment vertical="center" wrapText="1"/>
      <protection locked="0"/>
    </xf>
    <xf numFmtId="170" fontId="9" fillId="3" borderId="13" xfId="0" applyNumberFormat="1" applyFont="1" applyFill="1" applyBorder="1" applyAlignment="1">
      <alignment vertical="center" wrapText="1"/>
    </xf>
    <xf numFmtId="170" fontId="9" fillId="3" borderId="27" xfId="0" applyNumberFormat="1" applyFont="1" applyFill="1" applyBorder="1" applyAlignment="1">
      <alignment vertical="center" wrapText="1"/>
    </xf>
    <xf numFmtId="170" fontId="9" fillId="11" borderId="27" xfId="0" applyNumberFormat="1" applyFont="1" applyFill="1" applyBorder="1" applyAlignment="1" applyProtection="1">
      <alignment vertical="center" wrapText="1"/>
      <protection locked="0"/>
    </xf>
    <xf numFmtId="0" fontId="12" fillId="11" borderId="21" xfId="0" applyFont="1" applyFill="1" applyBorder="1" applyAlignment="1">
      <alignment wrapText="1"/>
    </xf>
    <xf numFmtId="0" fontId="9" fillId="11" borderId="24" xfId="0" applyFont="1" applyFill="1" applyBorder="1" applyAlignment="1" applyProtection="1">
      <alignment vertical="top" wrapText="1"/>
      <protection locked="0"/>
    </xf>
    <xf numFmtId="0" fontId="46" fillId="11" borderId="24" xfId="0" applyFont="1" applyFill="1" applyBorder="1" applyAlignment="1" applyProtection="1">
      <alignment vertical="center" wrapText="1"/>
      <protection locked="0"/>
    </xf>
    <xf numFmtId="0" fontId="46" fillId="11" borderId="21" xfId="0" applyFont="1" applyFill="1" applyBorder="1" applyAlignment="1" applyProtection="1">
      <alignment vertical="center" wrapText="1"/>
      <protection locked="0"/>
    </xf>
    <xf numFmtId="0" fontId="46" fillId="11" borderId="27" xfId="0" applyFont="1" applyFill="1" applyBorder="1" applyAlignment="1" applyProtection="1">
      <alignment vertical="center" wrapText="1"/>
      <protection locked="0"/>
    </xf>
    <xf numFmtId="0" fontId="9" fillId="11" borderId="13" xfId="0" applyFont="1" applyFill="1" applyBorder="1" applyAlignment="1" applyProtection="1">
      <alignment vertical="top" wrapText="1"/>
      <protection locked="0"/>
    </xf>
    <xf numFmtId="0" fontId="12" fillId="11" borderId="13" xfId="0" applyFont="1" applyFill="1" applyBorder="1" applyAlignment="1">
      <alignment vertical="center" wrapText="1"/>
    </xf>
    <xf numFmtId="0" fontId="12" fillId="11" borderId="24" xfId="0" applyFont="1" applyFill="1" applyBorder="1" applyAlignment="1">
      <alignment vertical="center" wrapText="1"/>
    </xf>
    <xf numFmtId="1" fontId="5" fillId="2" borderId="0" xfId="0" applyNumberFormat="1" applyFont="1" applyFill="1" applyAlignment="1">
      <alignment vertical="center" wrapText="1"/>
    </xf>
    <xf numFmtId="0" fontId="18" fillId="0" borderId="12" xfId="0" applyFont="1" applyBorder="1" applyAlignment="1">
      <alignment vertical="center" wrapText="1"/>
    </xf>
    <xf numFmtId="0" fontId="18" fillId="0" borderId="14" xfId="0" applyFont="1" applyBorder="1" applyAlignment="1">
      <alignment vertical="center" wrapText="1"/>
    </xf>
    <xf numFmtId="0" fontId="18" fillId="0" borderId="13" xfId="0" applyFont="1" applyBorder="1" applyAlignment="1">
      <alignment vertical="center" wrapText="1"/>
    </xf>
    <xf numFmtId="0" fontId="18" fillId="18" borderId="12" xfId="0" applyFont="1" applyFill="1" applyBorder="1" applyAlignment="1">
      <alignment vertical="center" wrapText="1"/>
    </xf>
    <xf numFmtId="0" fontId="18" fillId="18" borderId="13" xfId="0" applyFont="1" applyFill="1" applyBorder="1" applyAlignment="1">
      <alignment vertical="center" wrapText="1"/>
    </xf>
    <xf numFmtId="0" fontId="18" fillId="5" borderId="12" xfId="0" applyFont="1" applyFill="1" applyBorder="1" applyAlignment="1">
      <alignment vertical="center" wrapText="1"/>
    </xf>
    <xf numFmtId="0" fontId="18" fillId="5" borderId="14" xfId="0" applyFont="1" applyFill="1" applyBorder="1" applyAlignment="1">
      <alignment vertical="center" wrapText="1"/>
    </xf>
    <xf numFmtId="0" fontId="18" fillId="5" borderId="13" xfId="0" applyFont="1" applyFill="1" applyBorder="1" applyAlignment="1">
      <alignment vertical="center" wrapText="1"/>
    </xf>
    <xf numFmtId="0" fontId="18" fillId="18" borderId="14" xfId="0" applyFont="1" applyFill="1" applyBorder="1" applyAlignment="1">
      <alignment vertical="center" wrapText="1"/>
    </xf>
    <xf numFmtId="0" fontId="14" fillId="0" borderId="12" xfId="0" applyFont="1" applyBorder="1" applyAlignment="1">
      <alignment vertical="center" wrapText="1"/>
    </xf>
    <xf numFmtId="0" fontId="14" fillId="0" borderId="14" xfId="0" applyFont="1" applyBorder="1" applyAlignment="1">
      <alignment vertical="center" wrapText="1"/>
    </xf>
    <xf numFmtId="0" fontId="14" fillId="0" borderId="13" xfId="0" applyFont="1" applyBorder="1" applyAlignment="1">
      <alignment vertical="center" wrapText="1"/>
    </xf>
    <xf numFmtId="0" fontId="14" fillId="18" borderId="12" xfId="0" applyFont="1" applyFill="1" applyBorder="1" applyAlignment="1">
      <alignment vertical="center" wrapText="1"/>
    </xf>
    <xf numFmtId="0" fontId="14" fillId="18" borderId="14" xfId="0" applyFont="1" applyFill="1" applyBorder="1" applyAlignment="1">
      <alignment vertical="center" wrapText="1"/>
    </xf>
    <xf numFmtId="0" fontId="14" fillId="18" borderId="13" xfId="0" applyFont="1" applyFill="1" applyBorder="1" applyAlignment="1">
      <alignment vertical="center" wrapText="1"/>
    </xf>
    <xf numFmtId="0" fontId="14" fillId="5" borderId="12" xfId="0" applyFont="1" applyFill="1" applyBorder="1" applyAlignment="1">
      <alignment vertical="center" wrapText="1"/>
    </xf>
    <xf numFmtId="0" fontId="14" fillId="5" borderId="14" xfId="0" applyFont="1" applyFill="1" applyBorder="1" applyAlignment="1">
      <alignment vertical="center" wrapText="1"/>
    </xf>
    <xf numFmtId="0" fontId="14" fillId="5" borderId="13" xfId="0" applyFont="1" applyFill="1" applyBorder="1" applyAlignment="1">
      <alignment vertical="center" wrapText="1"/>
    </xf>
    <xf numFmtId="0" fontId="14" fillId="0" borderId="12" xfId="0" applyFont="1" applyBorder="1" applyAlignment="1">
      <alignment horizontal="justify" vertical="center" wrapText="1"/>
    </xf>
    <xf numFmtId="0" fontId="14" fillId="0" borderId="14" xfId="0" applyFont="1" applyBorder="1" applyAlignment="1">
      <alignment horizontal="justify" vertical="center" wrapText="1"/>
    </xf>
    <xf numFmtId="0" fontId="14" fillId="0" borderId="13" xfId="0" applyFont="1" applyBorder="1" applyAlignment="1">
      <alignment horizontal="justify" vertical="center" wrapText="1"/>
    </xf>
    <xf numFmtId="0" fontId="14" fillId="18" borderId="12" xfId="0" applyFont="1" applyFill="1" applyBorder="1" applyAlignment="1">
      <alignment horizontal="justify" vertical="center" wrapText="1"/>
    </xf>
    <xf numFmtId="0" fontId="14" fillId="18" borderId="14" xfId="0" applyFont="1" applyFill="1" applyBorder="1" applyAlignment="1">
      <alignment horizontal="justify" vertical="center" wrapText="1"/>
    </xf>
    <xf numFmtId="0" fontId="14" fillId="18" borderId="13" xfId="0" applyFont="1" applyFill="1" applyBorder="1" applyAlignment="1">
      <alignment horizontal="justify" vertical="center" wrapText="1"/>
    </xf>
    <xf numFmtId="0" fontId="14" fillId="5" borderId="12" xfId="0" applyFont="1" applyFill="1" applyBorder="1" applyAlignment="1">
      <alignment horizontal="justify" vertical="center" wrapText="1"/>
    </xf>
    <xf numFmtId="0" fontId="14" fillId="5" borderId="13" xfId="0" applyFont="1" applyFill="1" applyBorder="1" applyAlignment="1">
      <alignment horizontal="justify" vertical="center" wrapText="1"/>
    </xf>
    <xf numFmtId="0" fontId="14" fillId="18" borderId="12" xfId="0" applyFont="1" applyFill="1" applyBorder="1" applyAlignment="1">
      <alignment horizontal="left" vertical="center" wrapText="1"/>
    </xf>
    <xf numFmtId="0" fontId="14" fillId="18" borderId="13" xfId="0" applyFont="1" applyFill="1" applyBorder="1" applyAlignment="1">
      <alignment horizontal="left" vertical="center" wrapText="1"/>
    </xf>
    <xf numFmtId="0" fontId="14" fillId="0" borderId="12" xfId="0" applyFont="1" applyFill="1" applyBorder="1" applyAlignment="1">
      <alignment horizontal="justify" vertical="center" wrapText="1"/>
    </xf>
    <xf numFmtId="0" fontId="14" fillId="0" borderId="14" xfId="0" applyFont="1" applyFill="1" applyBorder="1" applyAlignment="1">
      <alignment horizontal="justify" vertical="center" wrapText="1"/>
    </xf>
    <xf numFmtId="0" fontId="14" fillId="0" borderId="13" xfId="0" applyFont="1" applyFill="1" applyBorder="1" applyAlignment="1">
      <alignment horizontal="justify" vertical="center" wrapText="1"/>
    </xf>
    <xf numFmtId="0" fontId="14" fillId="8" borderId="12" xfId="0" applyFont="1" applyFill="1" applyBorder="1" applyAlignment="1">
      <alignment vertical="center" wrapText="1"/>
    </xf>
    <xf numFmtId="0" fontId="14" fillId="8" borderId="14" xfId="0" applyFont="1" applyFill="1" applyBorder="1" applyAlignment="1">
      <alignment vertical="center" wrapText="1"/>
    </xf>
    <xf numFmtId="0" fontId="14" fillId="8" borderId="13" xfId="0" applyFont="1" applyFill="1" applyBorder="1" applyAlignment="1">
      <alignment vertical="center" wrapText="1"/>
    </xf>
    <xf numFmtId="0" fontId="14" fillId="0" borderId="12" xfId="0" applyFont="1" applyFill="1" applyBorder="1" applyAlignment="1">
      <alignment vertical="center" wrapText="1"/>
    </xf>
    <xf numFmtId="0" fontId="14" fillId="0" borderId="14" xfId="0" applyFont="1" applyFill="1" applyBorder="1" applyAlignment="1">
      <alignment vertical="center" wrapText="1"/>
    </xf>
    <xf numFmtId="0" fontId="14" fillId="0" borderId="13" xfId="0" applyFont="1" applyFill="1" applyBorder="1" applyAlignment="1">
      <alignment vertical="center" wrapText="1"/>
    </xf>
    <xf numFmtId="0" fontId="14" fillId="5" borderId="14" xfId="0" applyFont="1" applyFill="1" applyBorder="1" applyAlignment="1">
      <alignment horizontal="justify" vertical="center" wrapText="1"/>
    </xf>
    <xf numFmtId="0" fontId="14" fillId="20" borderId="12" xfId="0" applyFont="1" applyFill="1" applyBorder="1" applyAlignment="1">
      <alignment vertical="center" wrapText="1"/>
    </xf>
    <xf numFmtId="0" fontId="14" fillId="20" borderId="13" xfId="0" applyFont="1" applyFill="1" applyBorder="1" applyAlignment="1">
      <alignmen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8" fillId="18" borderId="12" xfId="0" applyFont="1" applyFill="1" applyBorder="1" applyAlignment="1">
      <alignment horizontal="justify" vertical="center" wrapText="1"/>
    </xf>
    <xf numFmtId="0" fontId="18" fillId="18" borderId="14" xfId="0" applyFont="1" applyFill="1" applyBorder="1" applyAlignment="1">
      <alignment horizontal="justify" vertical="center" wrapText="1"/>
    </xf>
    <xf numFmtId="0" fontId="18" fillId="18" borderId="13" xfId="0" applyFont="1" applyFill="1" applyBorder="1" applyAlignment="1">
      <alignment horizontal="justify" vertical="center" wrapText="1"/>
    </xf>
    <xf numFmtId="0" fontId="14" fillId="0" borderId="14" xfId="0" applyFont="1" applyBorder="1" applyAlignment="1">
      <alignment horizontal="left" vertical="center" wrapText="1"/>
    </xf>
    <xf numFmtId="0" fontId="14" fillId="5" borderId="12"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4" fillId="5" borderId="13" xfId="0" applyFont="1" applyFill="1" applyBorder="1" applyAlignment="1">
      <alignment horizontal="left" vertical="center" wrapText="1"/>
    </xf>
    <xf numFmtId="0" fontId="14" fillId="18" borderId="14" xfId="0" applyFont="1" applyFill="1" applyBorder="1" applyAlignment="1">
      <alignment horizontal="left" vertical="center" wrapText="1"/>
    </xf>
    <xf numFmtId="0" fontId="18" fillId="0" borderId="12" xfId="0" applyFont="1" applyFill="1" applyBorder="1" applyAlignment="1">
      <alignment vertical="center" wrapText="1"/>
    </xf>
    <xf numFmtId="0" fontId="18" fillId="0" borderId="13" xfId="0" applyFont="1" applyFill="1" applyBorder="1" applyAlignment="1">
      <alignment vertical="center" wrapText="1"/>
    </xf>
    <xf numFmtId="0" fontId="18" fillId="0" borderId="14" xfId="0" applyFont="1" applyFill="1" applyBorder="1" applyAlignment="1">
      <alignment vertical="center" wrapText="1"/>
    </xf>
    <xf numFmtId="0" fontId="14" fillId="0" borderId="21" xfId="0" applyFont="1" applyBorder="1" applyAlignment="1">
      <alignment vertical="center" wrapText="1"/>
    </xf>
    <xf numFmtId="166" fontId="12" fillId="5" borderId="16" xfId="0" applyNumberFormat="1" applyFont="1" applyFill="1" applyBorder="1" applyAlignment="1">
      <alignment horizontal="center" vertical="center"/>
    </xf>
    <xf numFmtId="166" fontId="12" fillId="5" borderId="2" xfId="0" applyNumberFormat="1" applyFont="1" applyFill="1" applyBorder="1" applyAlignment="1">
      <alignment horizontal="center" vertical="center"/>
    </xf>
    <xf numFmtId="166" fontId="12" fillId="5" borderId="17" xfId="0" applyNumberFormat="1" applyFont="1" applyFill="1" applyBorder="1" applyAlignment="1">
      <alignment horizontal="center" vertical="center"/>
    </xf>
    <xf numFmtId="166" fontId="12" fillId="5" borderId="8" xfId="0" applyNumberFormat="1" applyFont="1" applyFill="1" applyBorder="1" applyAlignment="1">
      <alignment horizontal="center" vertical="center"/>
    </xf>
    <xf numFmtId="168" fontId="28" fillId="5" borderId="5" xfId="5" applyNumberFormat="1" applyFont="1" applyFill="1" applyBorder="1" applyAlignment="1">
      <alignment horizontal="center" vertical="center" wrapText="1"/>
    </xf>
    <xf numFmtId="168" fontId="28" fillId="5" borderId="6" xfId="5" applyNumberFormat="1" applyFont="1" applyFill="1" applyBorder="1" applyAlignment="1">
      <alignment horizontal="center" vertical="center" wrapText="1"/>
    </xf>
    <xf numFmtId="168" fontId="28" fillId="5" borderId="7" xfId="5" applyNumberFormat="1" applyFont="1" applyFill="1" applyBorder="1" applyAlignment="1">
      <alignment horizontal="center" vertical="center" wrapText="1"/>
    </xf>
    <xf numFmtId="0" fontId="9" fillId="21" borderId="22" xfId="0" applyFont="1" applyFill="1" applyBorder="1" applyAlignment="1">
      <alignment vertical="center" wrapText="1"/>
    </xf>
    <xf numFmtId="0" fontId="9" fillId="21" borderId="14" xfId="0" applyFont="1" applyFill="1" applyBorder="1" applyAlignment="1">
      <alignment vertical="center" wrapText="1"/>
    </xf>
    <xf numFmtId="0" fontId="9" fillId="21" borderId="25" xfId="0" applyFont="1" applyFill="1" applyBorder="1" applyAlignment="1">
      <alignment vertical="center" wrapText="1"/>
    </xf>
    <xf numFmtId="0" fontId="9" fillId="21" borderId="53" xfId="0" applyFont="1" applyFill="1" applyBorder="1" applyAlignment="1">
      <alignment vertical="center" wrapText="1"/>
    </xf>
    <xf numFmtId="0" fontId="9" fillId="21" borderId="44" xfId="0" applyFont="1" applyFill="1" applyBorder="1" applyAlignment="1">
      <alignment vertical="center" wrapText="1"/>
    </xf>
    <xf numFmtId="0" fontId="9" fillId="21" borderId="54" xfId="0" applyFont="1" applyFill="1" applyBorder="1" applyAlignment="1">
      <alignment vertical="center" wrapText="1"/>
    </xf>
    <xf numFmtId="0" fontId="4" fillId="21" borderId="12" xfId="0" applyFont="1" applyFill="1" applyBorder="1" applyAlignment="1">
      <alignment horizontal="center" vertical="center" wrapText="1"/>
    </xf>
    <xf numFmtId="0" fontId="4" fillId="21" borderId="14" xfId="0" applyFont="1" applyFill="1" applyBorder="1" applyAlignment="1">
      <alignment horizontal="center" vertical="center" wrapText="1"/>
    </xf>
    <xf numFmtId="0" fontId="4" fillId="21" borderId="13" xfId="0" applyFont="1" applyFill="1" applyBorder="1" applyAlignment="1">
      <alignment horizontal="center" vertical="center" wrapText="1"/>
    </xf>
    <xf numFmtId="3" fontId="5" fillId="6" borderId="14" xfId="0" applyNumberFormat="1" applyFont="1" applyFill="1" applyBorder="1" applyAlignment="1">
      <alignment horizontal="center" vertical="center"/>
    </xf>
    <xf numFmtId="3" fontId="5" fillId="6" borderId="13" xfId="0" applyNumberFormat="1" applyFont="1" applyFill="1" applyBorder="1" applyAlignment="1">
      <alignment horizontal="center" vertical="center"/>
    </xf>
    <xf numFmtId="3" fontId="5" fillId="6" borderId="14" xfId="0" applyNumberFormat="1" applyFont="1" applyFill="1" applyBorder="1" applyAlignment="1">
      <alignment horizontal="center" vertical="center" wrapText="1"/>
    </xf>
    <xf numFmtId="3" fontId="5" fillId="6" borderId="13" xfId="0" applyNumberFormat="1" applyFont="1" applyFill="1" applyBorder="1" applyAlignment="1">
      <alignment horizontal="center" vertical="center" wrapText="1"/>
    </xf>
    <xf numFmtId="3" fontId="5" fillId="2" borderId="13" xfId="0" applyNumberFormat="1" applyFont="1" applyFill="1" applyBorder="1" applyAlignment="1">
      <alignment horizontal="center" vertical="center"/>
    </xf>
    <xf numFmtId="0" fontId="4" fillId="21" borderId="21" xfId="0" applyFont="1" applyFill="1" applyBorder="1" applyAlignment="1">
      <alignment horizontal="center" vertical="center" wrapText="1"/>
    </xf>
    <xf numFmtId="0" fontId="24" fillId="14" borderId="21" xfId="0" applyFont="1" applyFill="1" applyBorder="1" applyAlignment="1">
      <alignment horizontal="center" vertical="center"/>
    </xf>
    <xf numFmtId="0" fontId="24" fillId="0" borderId="3" xfId="0" applyFont="1" applyBorder="1" applyAlignment="1">
      <alignment horizontal="center"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4" fillId="0" borderId="21" xfId="0" applyFont="1" applyBorder="1" applyAlignment="1">
      <alignment vertical="center"/>
    </xf>
    <xf numFmtId="0" fontId="24" fillId="13" borderId="21" xfId="0" applyFont="1" applyFill="1" applyBorder="1" applyAlignment="1">
      <alignment vertical="center"/>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2" xfId="0" applyFont="1" applyBorder="1" applyAlignment="1">
      <alignment horizontal="center" vertical="center"/>
    </xf>
    <xf numFmtId="0" fontId="11" fillId="0" borderId="16" xfId="0" applyFont="1" applyBorder="1" applyAlignment="1">
      <alignment horizontal="center" vertical="center"/>
    </xf>
    <xf numFmtId="0" fontId="11" fillId="0" borderId="18"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3" fontId="5" fillId="8" borderId="14" xfId="0" applyNumberFormat="1" applyFont="1" applyFill="1" applyBorder="1" applyAlignment="1">
      <alignment horizontal="center" vertical="center" wrapText="1"/>
    </xf>
    <xf numFmtId="3" fontId="5" fillId="8" borderId="13" xfId="0" applyNumberFormat="1" applyFont="1" applyFill="1" applyBorder="1" applyAlignment="1">
      <alignment horizontal="center" vertical="center" wrapText="1"/>
    </xf>
    <xf numFmtId="0" fontId="4" fillId="36" borderId="21"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21" xfId="0" applyFont="1" applyBorder="1" applyAlignment="1">
      <alignment horizontal="center" vertical="center" wrapText="1"/>
    </xf>
    <xf numFmtId="0" fontId="12" fillId="0" borderId="16" xfId="0" applyFont="1" applyBorder="1" applyAlignment="1">
      <alignment vertical="center" wrapText="1"/>
    </xf>
    <xf numFmtId="0" fontId="12" fillId="0" borderId="3" xfId="0" applyFont="1" applyBorder="1" applyAlignment="1">
      <alignment vertical="center" wrapText="1"/>
    </xf>
    <xf numFmtId="0" fontId="12" fillId="0" borderId="17" xfId="0" applyFont="1" applyBorder="1" applyAlignment="1">
      <alignment vertical="center" wrapText="1"/>
    </xf>
    <xf numFmtId="0" fontId="4" fillId="13" borderId="21" xfId="0" applyFont="1" applyFill="1" applyBorder="1" applyAlignment="1">
      <alignment horizontal="center" vertical="center" wrapText="1"/>
    </xf>
    <xf numFmtId="0" fontId="4" fillId="0" borderId="21" xfId="0" applyFont="1" applyBorder="1" applyAlignment="1">
      <alignment horizontal="center" vertical="center"/>
    </xf>
    <xf numFmtId="49" fontId="5" fillId="13" borderId="12"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49" fontId="5" fillId="13" borderId="13" xfId="0" applyNumberFormat="1" applyFont="1" applyFill="1" applyBorder="1" applyAlignment="1">
      <alignment horizontal="center" vertical="center" wrapText="1"/>
    </xf>
    <xf numFmtId="165" fontId="5" fillId="0" borderId="12" xfId="1" applyNumberFormat="1" applyFont="1" applyBorder="1" applyAlignment="1">
      <alignment horizontal="center" vertical="center" wrapText="1"/>
    </xf>
    <xf numFmtId="165" fontId="5" fillId="0" borderId="14" xfId="1" applyNumberFormat="1" applyFont="1" applyBorder="1" applyAlignment="1">
      <alignment horizontal="center" vertical="center" wrapText="1"/>
    </xf>
    <xf numFmtId="165" fontId="5" fillId="0" borderId="13" xfId="1" applyNumberFormat="1" applyFont="1" applyBorder="1" applyAlignment="1">
      <alignment horizontal="center" vertical="center" wrapText="1"/>
    </xf>
    <xf numFmtId="0" fontId="16" fillId="0" borderId="3" xfId="0" applyFont="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17" xfId="0" applyFont="1" applyBorder="1" applyAlignment="1">
      <alignment horizontal="center" vertical="center"/>
    </xf>
    <xf numFmtId="0" fontId="16" fillId="0" borderId="9" xfId="0" applyFont="1" applyBorder="1" applyAlignment="1">
      <alignment horizontal="center" vertical="center"/>
    </xf>
    <xf numFmtId="0" fontId="16" fillId="0" borderId="8" xfId="0" applyFont="1" applyBorder="1" applyAlignment="1">
      <alignment horizontal="center" vertical="center"/>
    </xf>
    <xf numFmtId="0" fontId="24" fillId="10" borderId="21" xfId="0" applyFont="1" applyFill="1" applyBorder="1" applyAlignment="1">
      <alignment vertical="center"/>
    </xf>
    <xf numFmtId="0" fontId="24" fillId="18" borderId="21" xfId="0" applyFont="1" applyFill="1" applyBorder="1" applyAlignment="1">
      <alignment vertical="center"/>
    </xf>
    <xf numFmtId="3" fontId="5" fillId="6" borderId="4" xfId="0" applyNumberFormat="1" applyFont="1" applyFill="1" applyBorder="1" applyAlignment="1">
      <alignment horizontal="center" vertical="center" wrapText="1"/>
    </xf>
    <xf numFmtId="3" fontId="5" fillId="6" borderId="8" xfId="0" applyNumberFormat="1" applyFont="1" applyFill="1" applyBorder="1" applyAlignment="1">
      <alignment horizontal="center" vertical="center" wrapText="1"/>
    </xf>
    <xf numFmtId="49" fontId="5" fillId="26" borderId="12" xfId="0" applyNumberFormat="1" applyFont="1" applyFill="1" applyBorder="1" applyAlignment="1">
      <alignment horizontal="center" vertical="center" wrapText="1"/>
    </xf>
    <xf numFmtId="49" fontId="5" fillId="26" borderId="14" xfId="0" applyNumberFormat="1" applyFont="1" applyFill="1" applyBorder="1" applyAlignment="1">
      <alignment horizontal="center" vertical="center" wrapText="1"/>
    </xf>
    <xf numFmtId="49" fontId="5" fillId="26" borderId="13" xfId="0" applyNumberFormat="1" applyFont="1" applyFill="1" applyBorder="1" applyAlignment="1">
      <alignment horizontal="center" vertical="center" wrapText="1"/>
    </xf>
    <xf numFmtId="164" fontId="6" fillId="22" borderId="5" xfId="1" applyNumberFormat="1" applyFont="1" applyFill="1" applyBorder="1" applyAlignment="1">
      <alignment horizontal="center" vertical="center"/>
    </xf>
    <xf numFmtId="164" fontId="6" fillId="22" borderId="6" xfId="1" applyNumberFormat="1" applyFont="1" applyFill="1" applyBorder="1" applyAlignment="1">
      <alignment horizontal="center" vertical="center"/>
    </xf>
    <xf numFmtId="164" fontId="6" fillId="22" borderId="7" xfId="1" applyNumberFormat="1" applyFont="1" applyFill="1" applyBorder="1" applyAlignment="1">
      <alignment horizontal="center" vertical="center"/>
    </xf>
    <xf numFmtId="49" fontId="5" fillId="27" borderId="3" xfId="0" applyNumberFormat="1" applyFont="1" applyFill="1" applyBorder="1" applyAlignment="1">
      <alignment horizontal="center" vertical="center" wrapText="1"/>
    </xf>
    <xf numFmtId="49" fontId="5" fillId="27" borderId="17" xfId="0" applyNumberFormat="1" applyFont="1" applyFill="1" applyBorder="1" applyAlignment="1">
      <alignment horizontal="center" vertical="center" wrapText="1"/>
    </xf>
    <xf numFmtId="164" fontId="7" fillId="4" borderId="10" xfId="1" applyNumberFormat="1" applyFont="1" applyFill="1" applyBorder="1" applyAlignment="1">
      <alignment horizontal="center" vertical="center"/>
    </xf>
    <xf numFmtId="164" fontId="7" fillId="4" borderId="11" xfId="1" applyNumberFormat="1" applyFont="1" applyFill="1" applyBorder="1" applyAlignment="1">
      <alignment horizontal="center" vertical="center"/>
    </xf>
    <xf numFmtId="164" fontId="7" fillId="4" borderId="43" xfId="1" applyNumberFormat="1" applyFont="1" applyFill="1" applyBorder="1" applyAlignment="1">
      <alignment horizontal="center" vertical="center"/>
    </xf>
    <xf numFmtId="49" fontId="5" fillId="5" borderId="12" xfId="0" applyNumberFormat="1" applyFont="1" applyFill="1" applyBorder="1" applyAlignment="1">
      <alignment horizontal="center" vertical="center" wrapText="1"/>
    </xf>
    <xf numFmtId="49" fontId="5" fillId="5" borderId="14" xfId="0" applyNumberFormat="1" applyFont="1" applyFill="1" applyBorder="1" applyAlignment="1">
      <alignment horizontal="center" vertical="center" wrapText="1"/>
    </xf>
    <xf numFmtId="49" fontId="5" fillId="5" borderId="13" xfId="0" applyNumberFormat="1" applyFont="1" applyFill="1" applyBorder="1" applyAlignment="1">
      <alignment horizontal="center" vertical="center" wrapText="1"/>
    </xf>
    <xf numFmtId="49" fontId="5" fillId="15" borderId="12" xfId="0" applyNumberFormat="1" applyFont="1" applyFill="1" applyBorder="1" applyAlignment="1">
      <alignment horizontal="center" vertical="center" wrapText="1"/>
    </xf>
    <xf numFmtId="49" fontId="5" fillId="15" borderId="14" xfId="0" applyNumberFormat="1" applyFont="1" applyFill="1" applyBorder="1" applyAlignment="1">
      <alignment horizontal="center" vertical="center" wrapText="1"/>
    </xf>
    <xf numFmtId="49" fontId="5" fillId="15" borderId="13" xfId="0" applyNumberFormat="1" applyFont="1" applyFill="1" applyBorder="1" applyAlignment="1">
      <alignment horizontal="center" vertical="center" wrapText="1"/>
    </xf>
    <xf numFmtId="49" fontId="5" fillId="29" borderId="12" xfId="0" applyNumberFormat="1" applyFont="1" applyFill="1" applyBorder="1" applyAlignment="1">
      <alignment horizontal="center" vertical="center" wrapText="1"/>
    </xf>
    <xf numFmtId="49" fontId="5" fillId="29" borderId="14" xfId="0" applyNumberFormat="1" applyFont="1" applyFill="1" applyBorder="1" applyAlignment="1">
      <alignment horizontal="center" vertical="center" wrapText="1"/>
    </xf>
    <xf numFmtId="49" fontId="5" fillId="29" borderId="13" xfId="0" applyNumberFormat="1" applyFont="1" applyFill="1" applyBorder="1" applyAlignment="1">
      <alignment horizontal="center" vertical="center" wrapText="1"/>
    </xf>
    <xf numFmtId="49" fontId="5" fillId="28" borderId="12" xfId="0" applyNumberFormat="1" applyFont="1" applyFill="1" applyBorder="1" applyAlignment="1">
      <alignment horizontal="center" vertical="center" wrapText="1"/>
    </xf>
    <xf numFmtId="49" fontId="5" fillId="28" borderId="14" xfId="0" applyNumberFormat="1" applyFont="1" applyFill="1" applyBorder="1" applyAlignment="1">
      <alignment horizontal="center" vertical="center" wrapText="1"/>
    </xf>
    <xf numFmtId="49" fontId="5" fillId="28" borderId="13" xfId="0" applyNumberFormat="1"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3" xfId="0" applyFont="1" applyBorder="1" applyAlignment="1">
      <alignment horizontal="center" vertical="center" wrapText="1"/>
    </xf>
    <xf numFmtId="164" fontId="6" fillId="24" borderId="5" xfId="1" applyNumberFormat="1" applyFont="1" applyFill="1" applyBorder="1" applyAlignment="1">
      <alignment horizontal="center" vertical="center"/>
    </xf>
    <xf numFmtId="164" fontId="6" fillId="24" borderId="6" xfId="1" applyNumberFormat="1" applyFont="1" applyFill="1" applyBorder="1" applyAlignment="1">
      <alignment horizontal="center" vertical="center"/>
    </xf>
    <xf numFmtId="164" fontId="6" fillId="24" borderId="7" xfId="1" applyNumberFormat="1" applyFont="1" applyFill="1" applyBorder="1" applyAlignment="1">
      <alignment horizontal="center" vertical="center"/>
    </xf>
    <xf numFmtId="49" fontId="5" fillId="24" borderId="12" xfId="0" applyNumberFormat="1" applyFont="1" applyFill="1" applyBorder="1" applyAlignment="1">
      <alignment horizontal="center" vertical="center" wrapText="1"/>
    </xf>
    <xf numFmtId="49" fontId="5" fillId="24" borderId="14" xfId="0" applyNumberFormat="1" applyFont="1" applyFill="1" applyBorder="1" applyAlignment="1">
      <alignment horizontal="center" vertical="center" wrapText="1"/>
    </xf>
    <xf numFmtId="49" fontId="5" fillId="24" borderId="13" xfId="0" applyNumberFormat="1" applyFont="1" applyFill="1" applyBorder="1" applyAlignment="1">
      <alignment horizontal="center" vertical="center" wrapText="1"/>
    </xf>
    <xf numFmtId="49" fontId="5" fillId="25" borderId="12" xfId="0" applyNumberFormat="1" applyFont="1" applyFill="1" applyBorder="1" applyAlignment="1">
      <alignment horizontal="center" vertical="center" wrapText="1"/>
    </xf>
    <xf numFmtId="49" fontId="5" fillId="25" borderId="14" xfId="0" applyNumberFormat="1" applyFont="1" applyFill="1" applyBorder="1" applyAlignment="1">
      <alignment horizontal="center" vertical="center" wrapText="1"/>
    </xf>
    <xf numFmtId="49" fontId="5" fillId="25" borderId="13" xfId="0" applyNumberFormat="1" applyFont="1" applyFill="1" applyBorder="1" applyAlignment="1">
      <alignment horizontal="center" vertical="center" wrapText="1"/>
    </xf>
    <xf numFmtId="164" fontId="6" fillId="25" borderId="5" xfId="1" applyNumberFormat="1" applyFont="1" applyFill="1" applyBorder="1" applyAlignment="1">
      <alignment horizontal="center" vertical="center"/>
    </xf>
    <xf numFmtId="164" fontId="6" fillId="25" borderId="6" xfId="1" applyNumberFormat="1" applyFont="1" applyFill="1" applyBorder="1" applyAlignment="1">
      <alignment horizontal="center" vertical="center"/>
    </xf>
    <xf numFmtId="164" fontId="6" fillId="25" borderId="7" xfId="1" applyNumberFormat="1" applyFont="1" applyFill="1" applyBorder="1" applyAlignment="1">
      <alignment horizontal="center" vertical="center"/>
    </xf>
    <xf numFmtId="167" fontId="6" fillId="0" borderId="5" xfId="2" applyNumberFormat="1" applyFont="1" applyFill="1" applyBorder="1" applyAlignment="1">
      <alignment horizontal="center" vertical="center"/>
    </xf>
    <xf numFmtId="167" fontId="6" fillId="0" borderId="7" xfId="2" applyNumberFormat="1" applyFont="1" applyFill="1" applyBorder="1" applyAlignment="1">
      <alignment horizontal="center" vertical="center"/>
    </xf>
    <xf numFmtId="3" fontId="6" fillId="0" borderId="5" xfId="0" applyNumberFormat="1" applyFont="1" applyBorder="1" applyAlignment="1">
      <alignment horizontal="center" vertical="center"/>
    </xf>
    <xf numFmtId="3" fontId="6" fillId="0" borderId="6" xfId="0" applyNumberFormat="1" applyFont="1" applyBorder="1" applyAlignment="1">
      <alignment horizontal="center" vertical="center"/>
    </xf>
    <xf numFmtId="3" fontId="6" fillId="0" borderId="7" xfId="0" applyNumberFormat="1" applyFont="1" applyBorder="1" applyAlignment="1">
      <alignment horizontal="center" vertical="center"/>
    </xf>
    <xf numFmtId="0" fontId="4" fillId="0" borderId="5" xfId="0"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12" fillId="0" borderId="38" xfId="0" applyFont="1" applyBorder="1" applyAlignment="1">
      <alignment vertical="center"/>
    </xf>
    <xf numFmtId="0" fontId="12" fillId="0" borderId="36" xfId="0" applyFont="1" applyBorder="1" applyAlignment="1">
      <alignment vertical="center"/>
    </xf>
    <xf numFmtId="0" fontId="12" fillId="0" borderId="40" xfId="0" applyFont="1" applyBorder="1" applyAlignment="1">
      <alignment vertical="center"/>
    </xf>
    <xf numFmtId="0" fontId="12" fillId="0" borderId="5" xfId="0" applyFont="1" applyBorder="1" applyAlignment="1">
      <alignment vertical="center"/>
    </xf>
    <xf numFmtId="0" fontId="12" fillId="0" borderId="6" xfId="0" applyFont="1" applyBorder="1" applyAlignment="1">
      <alignment vertical="center"/>
    </xf>
    <xf numFmtId="0" fontId="12" fillId="0" borderId="41" xfId="0" applyFont="1" applyBorder="1" applyAlignment="1">
      <alignment vertical="center"/>
    </xf>
    <xf numFmtId="0" fontId="12" fillId="0" borderId="39" xfId="0" applyFont="1" applyBorder="1" applyAlignment="1">
      <alignment vertical="center"/>
    </xf>
    <xf numFmtId="0" fontId="12" fillId="0" borderId="37" xfId="0" applyFont="1" applyBorder="1" applyAlignment="1">
      <alignment vertical="center"/>
    </xf>
    <xf numFmtId="0" fontId="12" fillId="0" borderId="42" xfId="0" applyFont="1" applyBorder="1" applyAlignment="1">
      <alignment vertical="center"/>
    </xf>
    <xf numFmtId="3" fontId="5" fillId="8" borderId="15" xfId="0" applyNumberFormat="1" applyFont="1" applyFill="1" applyBorder="1" applyAlignment="1">
      <alignment horizontal="center" vertical="center" wrapText="1"/>
    </xf>
    <xf numFmtId="3" fontId="5" fillId="6" borderId="19" xfId="0" applyNumberFormat="1" applyFont="1" applyFill="1" applyBorder="1" applyAlignment="1">
      <alignment horizontal="center" vertical="center"/>
    </xf>
    <xf numFmtId="3" fontId="5" fillId="6" borderId="17" xfId="0" applyNumberFormat="1" applyFont="1" applyFill="1" applyBorder="1" applyAlignment="1">
      <alignment horizontal="center" vertical="center"/>
    </xf>
    <xf numFmtId="0" fontId="9" fillId="11" borderId="22" xfId="0" applyFont="1" applyFill="1" applyBorder="1" applyAlignment="1">
      <alignment vertical="center" wrapText="1"/>
    </xf>
    <xf numFmtId="0" fontId="9" fillId="11" borderId="14" xfId="0" applyFont="1" applyFill="1" applyBorder="1" applyAlignment="1">
      <alignment vertical="center" wrapText="1"/>
    </xf>
    <xf numFmtId="0" fontId="9" fillId="11" borderId="25" xfId="0" applyFont="1" applyFill="1" applyBorder="1" applyAlignment="1">
      <alignment vertical="center" wrapText="1"/>
    </xf>
    <xf numFmtId="0" fontId="9" fillId="13" borderId="22" xfId="0" applyFont="1" applyFill="1" applyBorder="1" applyAlignment="1">
      <alignment horizontal="center" vertical="center" wrapText="1"/>
    </xf>
    <xf numFmtId="0" fontId="9" fillId="13" borderId="14" xfId="0" applyFont="1" applyFill="1" applyBorder="1" applyAlignment="1">
      <alignment horizontal="center" vertical="center" wrapText="1"/>
    </xf>
    <xf numFmtId="0" fontId="9" fillId="13" borderId="25" xfId="0" applyFont="1" applyFill="1" applyBorder="1" applyAlignment="1">
      <alignment horizontal="center" vertical="center" wrapText="1"/>
    </xf>
    <xf numFmtId="3" fontId="10" fillId="12" borderId="22" xfId="2" applyNumberFormat="1" applyFont="1" applyFill="1" applyBorder="1" applyAlignment="1">
      <alignment horizontal="center" vertical="center"/>
    </xf>
    <xf numFmtId="3" fontId="10" fillId="12" borderId="14" xfId="2" applyNumberFormat="1" applyFont="1" applyFill="1" applyBorder="1" applyAlignment="1">
      <alignment horizontal="center" vertical="center"/>
    </xf>
    <xf numFmtId="3" fontId="10" fillId="12" borderId="25" xfId="2" applyNumberFormat="1" applyFont="1" applyFill="1" applyBorder="1" applyAlignment="1">
      <alignment horizontal="center" vertical="center"/>
    </xf>
    <xf numFmtId="3" fontId="9" fillId="0" borderId="22" xfId="2" applyNumberFormat="1" applyFont="1" applyFill="1" applyBorder="1" applyAlignment="1">
      <alignment horizontal="center" vertical="center"/>
    </xf>
    <xf numFmtId="3" fontId="9" fillId="0" borderId="14" xfId="2" applyNumberFormat="1" applyFont="1" applyFill="1" applyBorder="1" applyAlignment="1">
      <alignment horizontal="center" vertical="center"/>
    </xf>
    <xf numFmtId="3" fontId="9" fillId="0" borderId="25" xfId="2" applyNumberFormat="1" applyFont="1" applyFill="1" applyBorder="1" applyAlignment="1">
      <alignment horizontal="center" vertical="center"/>
    </xf>
    <xf numFmtId="0" fontId="9" fillId="5" borderId="22" xfId="0" applyFont="1" applyFill="1" applyBorder="1" applyAlignment="1" applyProtection="1">
      <alignment horizontal="center" vertical="center"/>
      <protection locked="0"/>
    </xf>
    <xf numFmtId="0" fontId="9" fillId="5" borderId="14" xfId="0" applyFont="1" applyFill="1" applyBorder="1" applyAlignment="1" applyProtection="1">
      <alignment horizontal="center" vertical="center"/>
      <protection locked="0"/>
    </xf>
    <xf numFmtId="0" fontId="9" fillId="5" borderId="25" xfId="0" applyFont="1" applyFill="1" applyBorder="1" applyAlignment="1" applyProtection="1">
      <alignment horizontal="center" vertical="center"/>
      <protection locked="0"/>
    </xf>
    <xf numFmtId="0" fontId="9" fillId="15" borderId="22" xfId="0" applyFont="1" applyFill="1" applyBorder="1" applyAlignment="1" applyProtection="1">
      <alignment horizontal="center" vertical="center"/>
      <protection locked="0"/>
    </xf>
    <xf numFmtId="0" fontId="9" fillId="15" borderId="14" xfId="0" applyFont="1" applyFill="1" applyBorder="1" applyAlignment="1" applyProtection="1">
      <alignment horizontal="center" vertical="center"/>
      <protection locked="0"/>
    </xf>
    <xf numFmtId="0" fontId="9" fillId="15" borderId="25" xfId="0" applyFont="1" applyFill="1" applyBorder="1" applyAlignment="1" applyProtection="1">
      <alignment horizontal="center" vertical="center"/>
      <protection locked="0"/>
    </xf>
    <xf numFmtId="0" fontId="9" fillId="29" borderId="22" xfId="0" applyFont="1" applyFill="1" applyBorder="1" applyAlignment="1" applyProtection="1">
      <alignment horizontal="center" vertical="center"/>
      <protection locked="0"/>
    </xf>
    <xf numFmtId="0" fontId="9" fillId="29" borderId="14" xfId="0" applyFont="1" applyFill="1" applyBorder="1" applyAlignment="1" applyProtection="1">
      <alignment horizontal="center" vertical="center"/>
      <protection locked="0"/>
    </xf>
    <xf numFmtId="0" fontId="9" fillId="29" borderId="25" xfId="0" applyFont="1" applyFill="1" applyBorder="1" applyAlignment="1" applyProtection="1">
      <alignment horizontal="center" vertical="center"/>
      <protection locked="0"/>
    </xf>
    <xf numFmtId="0" fontId="9" fillId="23" borderId="22" xfId="0" applyFont="1" applyFill="1" applyBorder="1" applyAlignment="1" applyProtection="1">
      <alignment horizontal="center" vertical="center"/>
      <protection locked="0"/>
    </xf>
    <xf numFmtId="0" fontId="9" fillId="23" borderId="14" xfId="0" applyFont="1" applyFill="1" applyBorder="1" applyAlignment="1" applyProtection="1">
      <alignment horizontal="center" vertical="center"/>
      <protection locked="0"/>
    </xf>
    <xf numFmtId="0" fontId="9" fillId="23" borderId="25" xfId="0" applyFont="1" applyFill="1" applyBorder="1" applyAlignment="1" applyProtection="1">
      <alignment horizontal="center" vertical="center"/>
      <protection locked="0"/>
    </xf>
    <xf numFmtId="3" fontId="25" fillId="13" borderId="22" xfId="2" applyNumberFormat="1" applyFont="1" applyFill="1" applyBorder="1" applyAlignment="1" applyProtection="1">
      <alignment horizontal="center" vertical="center"/>
    </xf>
    <xf numFmtId="3" fontId="25" fillId="13" borderId="14" xfId="2" applyNumberFormat="1" applyFont="1" applyFill="1" applyBorder="1" applyAlignment="1" applyProtection="1">
      <alignment horizontal="center" vertical="center"/>
    </xf>
    <xf numFmtId="3" fontId="25" fillId="13" borderId="25" xfId="2" applyNumberFormat="1" applyFont="1" applyFill="1" applyBorder="1" applyAlignment="1" applyProtection="1">
      <alignment horizontal="center" vertical="center"/>
    </xf>
    <xf numFmtId="3" fontId="25" fillId="5" borderId="22" xfId="2" applyNumberFormat="1" applyFont="1" applyFill="1" applyBorder="1" applyAlignment="1" applyProtection="1">
      <alignment horizontal="center" vertical="center"/>
    </xf>
    <xf numFmtId="3" fontId="25" fillId="5" borderId="14" xfId="2" applyNumberFormat="1" applyFont="1" applyFill="1" applyBorder="1" applyAlignment="1" applyProtection="1">
      <alignment horizontal="center" vertical="center"/>
    </xf>
    <xf numFmtId="3" fontId="25" fillId="5" borderId="25" xfId="2" applyNumberFormat="1" applyFont="1" applyFill="1" applyBorder="1" applyAlignment="1" applyProtection="1">
      <alignment horizontal="center" vertical="center"/>
    </xf>
    <xf numFmtId="3" fontId="25" fillId="15" borderId="22" xfId="2" applyNumberFormat="1" applyFont="1" applyFill="1" applyBorder="1" applyAlignment="1">
      <alignment horizontal="center" vertical="center"/>
    </xf>
    <xf numFmtId="3" fontId="25" fillId="15" borderId="14" xfId="2" applyNumberFormat="1" applyFont="1" applyFill="1" applyBorder="1" applyAlignment="1">
      <alignment horizontal="center" vertical="center"/>
    </xf>
    <xf numFmtId="3" fontId="25" fillId="15" borderId="25" xfId="2" applyNumberFormat="1" applyFont="1" applyFill="1" applyBorder="1" applyAlignment="1">
      <alignment horizontal="center" vertical="center"/>
    </xf>
    <xf numFmtId="3" fontId="25" fillId="29" borderId="22" xfId="2" applyNumberFormat="1" applyFont="1" applyFill="1" applyBorder="1" applyAlignment="1">
      <alignment horizontal="center" vertical="center"/>
    </xf>
    <xf numFmtId="3" fontId="25" fillId="29" borderId="14" xfId="2" applyNumberFormat="1" applyFont="1" applyFill="1" applyBorder="1" applyAlignment="1">
      <alignment horizontal="center" vertical="center"/>
    </xf>
    <xf numFmtId="3" fontId="25" fillId="29" borderId="25" xfId="2" applyNumberFormat="1" applyFont="1" applyFill="1" applyBorder="1" applyAlignment="1">
      <alignment horizontal="center" vertical="center"/>
    </xf>
    <xf numFmtId="3" fontId="25" fillId="9" borderId="22" xfId="2" applyNumberFormat="1" applyFont="1" applyFill="1" applyBorder="1" applyAlignment="1">
      <alignment horizontal="center" vertical="center"/>
    </xf>
    <xf numFmtId="3" fontId="25" fillId="9" borderId="14" xfId="2" applyNumberFormat="1" applyFont="1" applyFill="1" applyBorder="1" applyAlignment="1">
      <alignment horizontal="center" vertical="center"/>
    </xf>
    <xf numFmtId="3" fontId="25" fillId="9" borderId="25" xfId="2" applyNumberFormat="1" applyFont="1" applyFill="1" applyBorder="1" applyAlignment="1">
      <alignment horizontal="center" vertical="center"/>
    </xf>
    <xf numFmtId="3" fontId="25" fillId="13" borderId="21" xfId="2" applyNumberFormat="1" applyFont="1" applyFill="1" applyBorder="1" applyAlignment="1" applyProtection="1">
      <alignment horizontal="center" vertical="center"/>
    </xf>
    <xf numFmtId="0" fontId="24" fillId="10" borderId="5" xfId="0" applyFont="1" applyFill="1" applyBorder="1" applyAlignment="1">
      <alignment vertical="center"/>
    </xf>
    <xf numFmtId="0" fontId="24" fillId="10" borderId="6" xfId="0" applyFont="1" applyFill="1" applyBorder="1" applyAlignment="1">
      <alignment vertical="center"/>
    </xf>
    <xf numFmtId="0" fontId="24" fillId="10" borderId="7" xfId="0" applyFont="1" applyFill="1" applyBorder="1" applyAlignment="1">
      <alignment vertical="center"/>
    </xf>
    <xf numFmtId="0" fontId="24" fillId="18" borderId="5" xfId="0" applyFont="1" applyFill="1" applyBorder="1" applyAlignment="1">
      <alignment vertical="center"/>
    </xf>
    <xf numFmtId="0" fontId="24" fillId="18" borderId="6" xfId="0" applyFont="1" applyFill="1" applyBorder="1" applyAlignment="1">
      <alignment vertical="center"/>
    </xf>
    <xf numFmtId="0" fontId="24" fillId="18" borderId="7" xfId="0" applyFont="1" applyFill="1" applyBorder="1" applyAlignment="1">
      <alignment vertical="center"/>
    </xf>
    <xf numFmtId="0" fontId="24" fillId="14" borderId="5" xfId="0" applyFont="1" applyFill="1" applyBorder="1" applyAlignment="1">
      <alignment vertical="center"/>
    </xf>
    <xf numFmtId="0" fontId="24" fillId="14" borderId="6" xfId="0" applyFont="1" applyFill="1" applyBorder="1" applyAlignment="1">
      <alignment vertical="center"/>
    </xf>
    <xf numFmtId="0" fontId="24" fillId="14" borderId="7" xfId="0" applyFont="1" applyFill="1" applyBorder="1" applyAlignment="1">
      <alignment vertical="center"/>
    </xf>
    <xf numFmtId="0" fontId="24" fillId="13" borderId="5"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12" fillId="0" borderId="7" xfId="0" applyFont="1" applyBorder="1" applyAlignment="1">
      <alignment vertical="center"/>
    </xf>
    <xf numFmtId="0" fontId="24" fillId="14" borderId="5" xfId="0" applyFont="1" applyFill="1" applyBorder="1" applyAlignment="1">
      <alignment horizontal="left" vertical="center"/>
    </xf>
    <xf numFmtId="0" fontId="24" fillId="14" borderId="6" xfId="0" applyFont="1" applyFill="1" applyBorder="1" applyAlignment="1">
      <alignment horizontal="left" vertical="center"/>
    </xf>
    <xf numFmtId="0" fontId="24" fillId="14" borderId="7" xfId="0" applyFont="1" applyFill="1" applyBorder="1" applyAlignment="1">
      <alignment horizontal="left" vertical="center"/>
    </xf>
    <xf numFmtId="0" fontId="24" fillId="10" borderId="5" xfId="0" applyFont="1" applyFill="1" applyBorder="1" applyAlignment="1">
      <alignment horizontal="left" vertical="center"/>
    </xf>
    <xf numFmtId="0" fontId="24" fillId="10" borderId="6" xfId="0" applyFont="1" applyFill="1" applyBorder="1" applyAlignment="1">
      <alignment horizontal="left" vertical="center"/>
    </xf>
    <xf numFmtId="0" fontId="24" fillId="10" borderId="7" xfId="0" applyFont="1" applyFill="1" applyBorder="1" applyAlignment="1">
      <alignment horizontal="left" vertical="center"/>
    </xf>
    <xf numFmtId="0" fontId="24" fillId="18" borderId="5" xfId="0" applyFont="1" applyFill="1" applyBorder="1" applyAlignment="1">
      <alignment horizontal="left" vertical="center"/>
    </xf>
    <xf numFmtId="0" fontId="24" fillId="18" borderId="6" xfId="0" applyFont="1" applyFill="1" applyBorder="1" applyAlignment="1">
      <alignment horizontal="left" vertical="center"/>
    </xf>
    <xf numFmtId="0" fontId="24" fillId="18" borderId="7" xfId="0" applyFont="1" applyFill="1" applyBorder="1" applyAlignment="1">
      <alignment horizontal="left" vertical="center"/>
    </xf>
    <xf numFmtId="0" fontId="33" fillId="7" borderId="30" xfId="0" applyFont="1" applyFill="1" applyBorder="1" applyAlignment="1">
      <alignment vertical="center" wrapText="1"/>
    </xf>
    <xf numFmtId="0" fontId="33" fillId="7" borderId="31" xfId="0" applyFont="1" applyFill="1" applyBorder="1" applyAlignment="1">
      <alignment vertical="center" wrapText="1"/>
    </xf>
    <xf numFmtId="0" fontId="12" fillId="0" borderId="33" xfId="0" applyFont="1" applyBorder="1" applyAlignment="1">
      <alignment vertical="center" wrapText="1"/>
    </xf>
    <xf numFmtId="0" fontId="12" fillId="0" borderId="34" xfId="0" applyFont="1" applyBorder="1" applyAlignment="1">
      <alignment vertical="center" wrapText="1"/>
    </xf>
    <xf numFmtId="0" fontId="9" fillId="21" borderId="53" xfId="0" applyFont="1" applyFill="1" applyBorder="1" applyAlignment="1">
      <alignment horizontal="center" vertical="center" wrapText="1"/>
    </xf>
    <xf numFmtId="0" fontId="9" fillId="21" borderId="44" xfId="0" applyFont="1" applyFill="1" applyBorder="1" applyAlignment="1">
      <alignment horizontal="center" vertical="center" wrapText="1"/>
    </xf>
    <xf numFmtId="0" fontId="9" fillId="21" borderId="54" xfId="0" applyFont="1" applyFill="1" applyBorder="1" applyAlignment="1">
      <alignment horizontal="center" vertical="center" wrapText="1"/>
    </xf>
    <xf numFmtId="0" fontId="9" fillId="21" borderId="22" xfId="0" applyFont="1" applyFill="1" applyBorder="1" applyAlignment="1">
      <alignment horizontal="center" vertical="center" wrapText="1"/>
    </xf>
    <xf numFmtId="0" fontId="9" fillId="21" borderId="14" xfId="0" applyFont="1" applyFill="1" applyBorder="1" applyAlignment="1">
      <alignment horizontal="center" vertical="center" wrapText="1"/>
    </xf>
    <xf numFmtId="0" fontId="9" fillId="21" borderId="25" xfId="0" applyFont="1" applyFill="1" applyBorder="1" applyAlignment="1">
      <alignment horizontal="center" vertical="center" wrapText="1"/>
    </xf>
    <xf numFmtId="0" fontId="9" fillId="11" borderId="22"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5" fillId="0" borderId="12" xfId="0" applyFont="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5" fillId="0" borderId="12" xfId="0" applyFont="1"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33" fillId="7" borderId="47" xfId="0" applyFont="1" applyFill="1" applyBorder="1" applyAlignment="1">
      <alignment vertical="center" wrapText="1"/>
    </xf>
    <xf numFmtId="0" fontId="33" fillId="7" borderId="32" xfId="0" applyFont="1" applyFill="1" applyBorder="1" applyAlignment="1">
      <alignment vertical="center" wrapText="1"/>
    </xf>
    <xf numFmtId="0" fontId="9" fillId="0" borderId="2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5" xfId="0" applyFont="1" applyBorder="1" applyAlignment="1">
      <alignment horizontal="center" vertical="center" wrapText="1"/>
    </xf>
    <xf numFmtId="3" fontId="9" fillId="5" borderId="14" xfId="2" applyNumberFormat="1" applyFont="1" applyFill="1" applyBorder="1" applyAlignment="1" applyProtection="1">
      <alignment horizontal="center" vertical="center"/>
    </xf>
    <xf numFmtId="3" fontId="9" fillId="5" borderId="25" xfId="2" applyNumberFormat="1" applyFont="1" applyFill="1" applyBorder="1" applyAlignment="1" applyProtection="1">
      <alignment horizontal="center" vertical="center"/>
    </xf>
    <xf numFmtId="3" fontId="9" fillId="15" borderId="14" xfId="2" applyNumberFormat="1" applyFont="1" applyFill="1" applyBorder="1" applyAlignment="1">
      <alignment horizontal="center" vertical="center"/>
    </xf>
    <xf numFmtId="3" fontId="9" fillId="15" borderId="25" xfId="2" applyNumberFormat="1" applyFont="1" applyFill="1" applyBorder="1" applyAlignment="1">
      <alignment horizontal="center" vertical="center"/>
    </xf>
    <xf numFmtId="3" fontId="9" fillId="29" borderId="14" xfId="2" applyNumberFormat="1" applyFont="1" applyFill="1" applyBorder="1" applyAlignment="1">
      <alignment horizontal="center" vertical="center"/>
    </xf>
    <xf numFmtId="3" fontId="9" fillId="29" borderId="25" xfId="2" applyNumberFormat="1" applyFont="1" applyFill="1" applyBorder="1" applyAlignment="1">
      <alignment horizontal="center" vertical="center"/>
    </xf>
    <xf numFmtId="3" fontId="9" fillId="9" borderId="14" xfId="2" applyNumberFormat="1" applyFont="1" applyFill="1" applyBorder="1" applyAlignment="1">
      <alignment horizontal="center" vertical="center"/>
    </xf>
    <xf numFmtId="3" fontId="9" fillId="9" borderId="25" xfId="2" applyNumberFormat="1" applyFont="1" applyFill="1" applyBorder="1" applyAlignment="1">
      <alignment horizontal="center" vertical="center"/>
    </xf>
    <xf numFmtId="3" fontId="9" fillId="5" borderId="22" xfId="2" applyNumberFormat="1" applyFont="1" applyFill="1" applyBorder="1" applyAlignment="1" applyProtection="1">
      <alignment horizontal="center" vertical="center"/>
    </xf>
    <xf numFmtId="3" fontId="9" fillId="15" borderId="22" xfId="2" applyNumberFormat="1" applyFont="1" applyFill="1" applyBorder="1" applyAlignment="1">
      <alignment horizontal="center" vertical="center"/>
    </xf>
    <xf numFmtId="3" fontId="9" fillId="29" borderId="22" xfId="2" applyNumberFormat="1" applyFont="1" applyFill="1" applyBorder="1" applyAlignment="1">
      <alignment horizontal="center" vertical="center"/>
    </xf>
    <xf numFmtId="3" fontId="9" fillId="9" borderId="22" xfId="2" applyNumberFormat="1" applyFont="1" applyFill="1" applyBorder="1" applyAlignment="1">
      <alignment horizontal="center" vertical="center"/>
    </xf>
    <xf numFmtId="0" fontId="9" fillId="0" borderId="30" xfId="0" applyFont="1" applyBorder="1" applyAlignment="1">
      <alignment vertical="center" wrapText="1"/>
    </xf>
    <xf numFmtId="0" fontId="9" fillId="0" borderId="31" xfId="0" applyFont="1" applyBorder="1" applyAlignment="1">
      <alignment vertical="center" wrapText="1"/>
    </xf>
    <xf numFmtId="0" fontId="9" fillId="0" borderId="32" xfId="0" applyFont="1" applyBorder="1" applyAlignment="1">
      <alignment vertical="center" wrapText="1"/>
    </xf>
    <xf numFmtId="49" fontId="9" fillId="7" borderId="30" xfId="0" applyNumberFormat="1" applyFont="1" applyFill="1" applyBorder="1" applyAlignment="1">
      <alignment vertical="center" wrapText="1"/>
    </xf>
    <xf numFmtId="49" fontId="9" fillId="7" borderId="31" xfId="0" applyNumberFormat="1" applyFont="1" applyFill="1" applyBorder="1" applyAlignment="1">
      <alignment vertical="center" wrapText="1"/>
    </xf>
    <xf numFmtId="49" fontId="9" fillId="7" borderId="32" xfId="0" applyNumberFormat="1" applyFont="1" applyFill="1" applyBorder="1" applyAlignment="1">
      <alignment vertical="center" wrapText="1"/>
    </xf>
    <xf numFmtId="49" fontId="9" fillId="7" borderId="30" xfId="0" applyNumberFormat="1" applyFont="1" applyFill="1" applyBorder="1" applyAlignment="1">
      <alignment horizontal="left" vertical="center" wrapText="1"/>
    </xf>
    <xf numFmtId="49" fontId="9" fillId="7" borderId="31" xfId="0" applyNumberFormat="1" applyFont="1" applyFill="1" applyBorder="1" applyAlignment="1">
      <alignment horizontal="left" vertical="center" wrapText="1"/>
    </xf>
    <xf numFmtId="49" fontId="9" fillId="7" borderId="32" xfId="0" applyNumberFormat="1" applyFont="1" applyFill="1" applyBorder="1" applyAlignment="1">
      <alignment horizontal="left" vertical="center" wrapText="1"/>
    </xf>
    <xf numFmtId="0" fontId="9" fillId="0" borderId="33" xfId="0" applyFont="1" applyBorder="1" applyAlignment="1">
      <alignment horizontal="left" vertical="center" wrapText="1"/>
    </xf>
    <xf numFmtId="0" fontId="9" fillId="0" borderId="34" xfId="0" applyFont="1" applyBorder="1" applyAlignment="1">
      <alignment horizontal="left" vertical="center" wrapText="1"/>
    </xf>
    <xf numFmtId="0" fontId="9" fillId="0" borderId="35" xfId="0" applyFont="1" applyBorder="1" applyAlignment="1">
      <alignment horizontal="left" vertical="center" wrapText="1"/>
    </xf>
    <xf numFmtId="0" fontId="9" fillId="0" borderId="33" xfId="0" applyFont="1" applyBorder="1" applyAlignment="1">
      <alignment vertical="center" wrapText="1"/>
    </xf>
    <xf numFmtId="0" fontId="9" fillId="0" borderId="34" xfId="0" applyFont="1" applyBorder="1" applyAlignment="1">
      <alignment vertical="center" wrapText="1"/>
    </xf>
    <xf numFmtId="0" fontId="9" fillId="0" borderId="35" xfId="0" applyFont="1" applyBorder="1" applyAlignment="1">
      <alignment vertical="center" wrapText="1"/>
    </xf>
    <xf numFmtId="0" fontId="9" fillId="13" borderId="21" xfId="0" applyFont="1" applyFill="1" applyBorder="1" applyAlignment="1">
      <alignment horizontal="center" vertical="center" wrapText="1"/>
    </xf>
    <xf numFmtId="0" fontId="9" fillId="0" borderId="45" xfId="0" applyFont="1" applyBorder="1" applyAlignment="1">
      <alignment vertical="center" wrapText="1"/>
    </xf>
    <xf numFmtId="0" fontId="9" fillId="0" borderId="44" xfId="0" applyFont="1" applyBorder="1" applyAlignment="1">
      <alignment vertical="center" wrapText="1"/>
    </xf>
    <xf numFmtId="0" fontId="9" fillId="0" borderId="46" xfId="0" applyFont="1" applyBorder="1" applyAlignment="1">
      <alignment vertical="center" wrapText="1"/>
    </xf>
    <xf numFmtId="0" fontId="9" fillId="7" borderId="30" xfId="0" applyFont="1" applyFill="1" applyBorder="1" applyAlignment="1">
      <alignment vertical="center" wrapText="1"/>
    </xf>
    <xf numFmtId="0" fontId="9" fillId="7" borderId="31" xfId="0" applyFont="1" applyFill="1" applyBorder="1" applyAlignment="1">
      <alignment vertical="center" wrapText="1"/>
    </xf>
    <xf numFmtId="0" fontId="9" fillId="7" borderId="32" xfId="0" applyFont="1" applyFill="1" applyBorder="1" applyAlignment="1">
      <alignment vertical="center" wrapText="1"/>
    </xf>
    <xf numFmtId="0" fontId="5" fillId="11" borderId="22"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12" xfId="0" applyFont="1" applyFill="1" applyBorder="1" applyAlignment="1" applyProtection="1">
      <alignment horizontal="center" vertical="center" wrapText="1"/>
      <protection locked="0"/>
    </xf>
    <xf numFmtId="0" fontId="9" fillId="0" borderId="48" xfId="0" applyFont="1" applyBorder="1" applyAlignment="1">
      <alignment vertical="center" wrapText="1"/>
    </xf>
    <xf numFmtId="170" fontId="10" fillId="12" borderId="22" xfId="2" applyNumberFormat="1" applyFont="1" applyFill="1" applyBorder="1" applyAlignment="1">
      <alignment horizontal="center" vertical="center"/>
    </xf>
    <xf numFmtId="170" fontId="10" fillId="12" borderId="14" xfId="2" applyNumberFormat="1" applyFont="1" applyFill="1" applyBorder="1" applyAlignment="1">
      <alignment horizontal="center" vertical="center"/>
    </xf>
    <xf numFmtId="170" fontId="10" fillId="0" borderId="22" xfId="2" applyNumberFormat="1" applyFont="1" applyFill="1" applyBorder="1" applyAlignment="1">
      <alignment horizontal="center" vertical="center"/>
    </xf>
    <xf numFmtId="170" fontId="10" fillId="0" borderId="14" xfId="2" applyNumberFormat="1" applyFont="1" applyFill="1" applyBorder="1" applyAlignment="1">
      <alignment horizontal="center" vertical="center"/>
    </xf>
    <xf numFmtId="0" fontId="10" fillId="5" borderId="22" xfId="0" applyFont="1" applyFill="1" applyBorder="1" applyAlignment="1" applyProtection="1">
      <alignment horizontal="center" vertical="center"/>
      <protection locked="0"/>
    </xf>
    <xf numFmtId="0" fontId="10" fillId="5" borderId="14" xfId="0" applyFont="1" applyFill="1" applyBorder="1" applyAlignment="1" applyProtection="1">
      <alignment horizontal="center" vertical="center"/>
      <protection locked="0"/>
    </xf>
    <xf numFmtId="0" fontId="10" fillId="15" borderId="22" xfId="0" applyFont="1" applyFill="1" applyBorder="1" applyAlignment="1" applyProtection="1">
      <alignment horizontal="center" vertical="center"/>
      <protection locked="0"/>
    </xf>
    <xf numFmtId="0" fontId="10" fillId="15" borderId="14" xfId="0" applyFont="1" applyFill="1" applyBorder="1" applyAlignment="1" applyProtection="1">
      <alignment horizontal="center" vertical="center"/>
      <protection locked="0"/>
    </xf>
    <xf numFmtId="0" fontId="10" fillId="29" borderId="22" xfId="0" applyFont="1" applyFill="1" applyBorder="1" applyAlignment="1" applyProtection="1">
      <alignment horizontal="center" vertical="center"/>
      <protection locked="0"/>
    </xf>
    <xf numFmtId="0" fontId="10" fillId="29" borderId="14" xfId="0" applyFont="1" applyFill="1" applyBorder="1" applyAlignment="1" applyProtection="1">
      <alignment horizontal="center" vertical="center"/>
      <protection locked="0"/>
    </xf>
    <xf numFmtId="0" fontId="10" fillId="23" borderId="22" xfId="0" applyFont="1" applyFill="1" applyBorder="1" applyAlignment="1" applyProtection="1">
      <alignment horizontal="center" vertical="center"/>
      <protection locked="0"/>
    </xf>
    <xf numFmtId="0" fontId="10" fillId="23" borderId="14" xfId="0" applyFont="1" applyFill="1" applyBorder="1" applyAlignment="1" applyProtection="1">
      <alignment horizontal="center" vertical="center"/>
      <protection locked="0"/>
    </xf>
    <xf numFmtId="0" fontId="41" fillId="36" borderId="21"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49" fontId="36" fillId="13" borderId="12" xfId="0" applyNumberFormat="1"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49" fontId="36" fillId="13" borderId="13" xfId="0" applyNumberFormat="1" applyFont="1" applyFill="1" applyBorder="1" applyAlignment="1">
      <alignment horizontal="center" vertical="center" wrapText="1"/>
    </xf>
    <xf numFmtId="165" fontId="40" fillId="0" borderId="12" xfId="1" applyNumberFormat="1" applyFont="1" applyBorder="1" applyAlignment="1">
      <alignment horizontal="center" vertical="center" wrapText="1"/>
    </xf>
    <xf numFmtId="165" fontId="40" fillId="0" borderId="14" xfId="1" applyNumberFormat="1" applyFont="1" applyBorder="1" applyAlignment="1">
      <alignment horizontal="center" vertical="center" wrapText="1"/>
    </xf>
    <xf numFmtId="165" fontId="40" fillId="0" borderId="13" xfId="1" applyNumberFormat="1" applyFont="1" applyBorder="1" applyAlignment="1">
      <alignment horizontal="center" vertical="center" wrapText="1"/>
    </xf>
    <xf numFmtId="49" fontId="36" fillId="5" borderId="12" xfId="0" applyNumberFormat="1" applyFont="1" applyFill="1" applyBorder="1" applyAlignment="1">
      <alignment horizontal="center" vertical="top" wrapText="1"/>
    </xf>
    <xf numFmtId="49" fontId="36" fillId="5" borderId="14" xfId="0" applyNumberFormat="1" applyFont="1" applyFill="1" applyBorder="1" applyAlignment="1">
      <alignment horizontal="center" vertical="top" wrapText="1"/>
    </xf>
    <xf numFmtId="49" fontId="36" fillId="5" borderId="13" xfId="0" applyNumberFormat="1" applyFont="1" applyFill="1" applyBorder="1" applyAlignment="1">
      <alignment horizontal="center" vertical="top" wrapText="1"/>
    </xf>
    <xf numFmtId="49" fontId="36" fillId="15" borderId="12" xfId="0" applyNumberFormat="1" applyFont="1" applyFill="1" applyBorder="1" applyAlignment="1">
      <alignment horizontal="center" vertical="top" wrapText="1"/>
    </xf>
    <xf numFmtId="49" fontId="36" fillId="15" borderId="14" xfId="0" applyNumberFormat="1" applyFont="1" applyFill="1" applyBorder="1" applyAlignment="1">
      <alignment horizontal="center" vertical="top" wrapText="1"/>
    </xf>
    <xf numFmtId="49" fontId="36" fillId="15" borderId="13" xfId="0" applyNumberFormat="1" applyFont="1" applyFill="1" applyBorder="1" applyAlignment="1">
      <alignment horizontal="center" vertical="top" wrapText="1"/>
    </xf>
    <xf numFmtId="49" fontId="36" fillId="29" borderId="12" xfId="0" applyNumberFormat="1" applyFont="1" applyFill="1" applyBorder="1" applyAlignment="1">
      <alignment horizontal="center" vertical="top" wrapText="1"/>
    </xf>
    <xf numFmtId="49" fontId="36" fillId="29" borderId="14" xfId="0" applyNumberFormat="1" applyFont="1" applyFill="1" applyBorder="1" applyAlignment="1">
      <alignment horizontal="center" vertical="top" wrapText="1"/>
    </xf>
    <xf numFmtId="49" fontId="36" fillId="29" borderId="13" xfId="0" applyNumberFormat="1" applyFont="1" applyFill="1" applyBorder="1" applyAlignment="1">
      <alignment horizontal="center" vertical="top" wrapText="1"/>
    </xf>
    <xf numFmtId="49" fontId="36" fillId="28" borderId="12" xfId="0" applyNumberFormat="1" applyFont="1" applyFill="1" applyBorder="1" applyAlignment="1">
      <alignment horizontal="center" vertical="top" wrapText="1"/>
    </xf>
    <xf numFmtId="49" fontId="36" fillId="28" borderId="14" xfId="0" applyNumberFormat="1" applyFont="1" applyFill="1" applyBorder="1" applyAlignment="1">
      <alignment horizontal="center" vertical="top" wrapText="1"/>
    </xf>
    <xf numFmtId="49" fontId="36" fillId="28" borderId="13" xfId="0" applyNumberFormat="1" applyFont="1" applyFill="1" applyBorder="1" applyAlignment="1">
      <alignment horizontal="center" vertical="top" wrapText="1"/>
    </xf>
    <xf numFmtId="0" fontId="42" fillId="0" borderId="12"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13" xfId="0" applyFont="1" applyBorder="1" applyAlignment="1">
      <alignment horizontal="center" vertical="center" wrapText="1"/>
    </xf>
    <xf numFmtId="0" fontId="41" fillId="0" borderId="21" xfId="0" applyFont="1" applyBorder="1" applyAlignment="1">
      <alignment horizontal="center" vertical="center" wrapText="1"/>
    </xf>
    <xf numFmtId="49" fontId="43" fillId="13" borderId="12" xfId="0" applyNumberFormat="1" applyFont="1" applyFill="1" applyBorder="1" applyAlignment="1">
      <alignment horizontal="center" vertical="center" wrapText="1"/>
    </xf>
    <xf numFmtId="49" fontId="43" fillId="13" borderId="14" xfId="0" applyNumberFormat="1" applyFont="1" applyFill="1" applyBorder="1" applyAlignment="1">
      <alignment horizontal="center" vertical="center" wrapText="1"/>
    </xf>
    <xf numFmtId="49" fontId="43" fillId="13" borderId="13" xfId="0" applyNumberFormat="1" applyFont="1" applyFill="1" applyBorder="1" applyAlignment="1">
      <alignment horizontal="center" vertical="center" wrapText="1"/>
    </xf>
    <xf numFmtId="3" fontId="6" fillId="0" borderId="5" xfId="0" applyNumberFormat="1" applyFont="1" applyBorder="1" applyAlignment="1">
      <alignment horizontal="center" vertical="top"/>
    </xf>
    <xf numFmtId="3" fontId="6" fillId="0" borderId="6" xfId="0" applyNumberFormat="1" applyFont="1" applyBorder="1" applyAlignment="1">
      <alignment horizontal="center" vertical="top"/>
    </xf>
    <xf numFmtId="3" fontId="6" fillId="0" borderId="7" xfId="0" applyNumberFormat="1" applyFont="1" applyBorder="1" applyAlignment="1">
      <alignment horizontal="center" vertical="top"/>
    </xf>
    <xf numFmtId="49" fontId="5" fillId="24" borderId="12" xfId="0" applyNumberFormat="1" applyFont="1" applyFill="1" applyBorder="1" applyAlignment="1">
      <alignment horizontal="center" vertical="top" wrapText="1"/>
    </xf>
    <xf numFmtId="49" fontId="5" fillId="24" borderId="14" xfId="0" applyNumberFormat="1" applyFont="1" applyFill="1" applyBorder="1" applyAlignment="1">
      <alignment horizontal="center" vertical="top" wrapText="1"/>
    </xf>
    <xf numFmtId="49" fontId="5" fillId="24" borderId="13" xfId="0" applyNumberFormat="1" applyFont="1" applyFill="1" applyBorder="1" applyAlignment="1">
      <alignment horizontal="center" vertical="top" wrapText="1"/>
    </xf>
    <xf numFmtId="1" fontId="9" fillId="21" borderId="22" xfId="0" applyNumberFormat="1" applyFont="1" applyFill="1" applyBorder="1" applyAlignment="1">
      <alignment horizontal="center" vertical="center" wrapText="1"/>
    </xf>
    <xf numFmtId="1" fontId="9" fillId="21" borderId="14" xfId="0" applyNumberFormat="1" applyFont="1" applyFill="1" applyBorder="1" applyAlignment="1">
      <alignment horizontal="center" vertical="center" wrapText="1"/>
    </xf>
    <xf numFmtId="1" fontId="4" fillId="21" borderId="12" xfId="0" applyNumberFormat="1" applyFont="1" applyFill="1" applyBorder="1" applyAlignment="1">
      <alignment horizontal="center" vertical="center" wrapText="1"/>
    </xf>
    <xf numFmtId="1" fontId="4" fillId="21" borderId="14" xfId="0" applyNumberFormat="1" applyFont="1" applyFill="1" applyBorder="1" applyAlignment="1">
      <alignment horizontal="center" vertical="center" wrapText="1"/>
    </xf>
    <xf numFmtId="1" fontId="4" fillId="21" borderId="13" xfId="0" applyNumberFormat="1" applyFont="1" applyFill="1" applyBorder="1" applyAlignment="1">
      <alignment horizontal="center" vertical="center" wrapText="1"/>
    </xf>
    <xf numFmtId="0" fontId="12" fillId="0" borderId="30" xfId="0" applyFont="1" applyBorder="1" applyAlignment="1">
      <alignment vertical="center" wrapText="1"/>
    </xf>
    <xf numFmtId="0" fontId="12" fillId="0" borderId="31" xfId="0" applyFont="1" applyBorder="1" applyAlignment="1">
      <alignment vertical="center" wrapText="1"/>
    </xf>
    <xf numFmtId="3" fontId="9" fillId="12" borderId="22" xfId="2" applyNumberFormat="1" applyFont="1" applyFill="1" applyBorder="1" applyAlignment="1">
      <alignment horizontal="center" vertical="center"/>
    </xf>
    <xf numFmtId="3" fontId="9" fillId="12" borderId="14" xfId="2" applyNumberFormat="1" applyFont="1" applyFill="1" applyBorder="1" applyAlignment="1">
      <alignment horizontal="center" vertical="center"/>
    </xf>
    <xf numFmtId="0" fontId="9" fillId="13" borderId="56" xfId="0" applyFont="1" applyFill="1" applyBorder="1" applyAlignment="1">
      <alignment horizontal="center" vertical="center" wrapText="1"/>
    </xf>
    <xf numFmtId="0" fontId="9" fillId="13" borderId="57" xfId="0" applyFont="1" applyFill="1" applyBorder="1" applyAlignment="1">
      <alignment horizontal="center" vertical="center" wrapText="1"/>
    </xf>
    <xf numFmtId="0" fontId="9" fillId="11" borderId="28" xfId="0" applyFont="1" applyFill="1" applyBorder="1" applyAlignment="1">
      <alignment vertical="center" wrapText="1"/>
    </xf>
    <xf numFmtId="0" fontId="9" fillId="11" borderId="4" xfId="0" applyFont="1" applyFill="1" applyBorder="1" applyAlignment="1">
      <alignment vertical="center" wrapText="1"/>
    </xf>
    <xf numFmtId="0" fontId="9" fillId="7" borderId="49" xfId="0" applyFont="1" applyFill="1" applyBorder="1" applyAlignment="1">
      <alignment vertical="center" wrapText="1"/>
    </xf>
    <xf numFmtId="0" fontId="9" fillId="7" borderId="58" xfId="0" applyFont="1" applyFill="1" applyBorder="1" applyAlignment="1">
      <alignment vertical="center" wrapText="1"/>
    </xf>
    <xf numFmtId="0" fontId="9" fillId="7" borderId="50" xfId="0" applyFont="1" applyFill="1" applyBorder="1" applyAlignment="1">
      <alignment vertical="center" wrapText="1"/>
    </xf>
    <xf numFmtId="0" fontId="10" fillId="12" borderId="22" xfId="2" applyNumberFormat="1" applyFont="1" applyFill="1" applyBorder="1" applyAlignment="1">
      <alignment horizontal="center" vertical="center"/>
    </xf>
    <xf numFmtId="0" fontId="10" fillId="12" borderId="14" xfId="2" applyNumberFormat="1" applyFont="1" applyFill="1" applyBorder="1" applyAlignment="1">
      <alignment horizontal="center" vertical="center"/>
    </xf>
    <xf numFmtId="0" fontId="10" fillId="0" borderId="22" xfId="2" applyNumberFormat="1" applyFont="1" applyFill="1" applyBorder="1" applyAlignment="1">
      <alignment horizontal="center" vertical="center"/>
    </xf>
    <xf numFmtId="0" fontId="10" fillId="0" borderId="14" xfId="2" applyNumberFormat="1" applyFont="1" applyFill="1" applyBorder="1" applyAlignment="1">
      <alignment horizontal="center" vertical="center"/>
    </xf>
    <xf numFmtId="3" fontId="25" fillId="13" borderId="3" xfId="2" applyNumberFormat="1" applyFont="1" applyFill="1" applyBorder="1" applyAlignment="1" applyProtection="1">
      <alignment horizontal="center" vertical="center"/>
    </xf>
    <xf numFmtId="3" fontId="25" fillId="5" borderId="3" xfId="2" applyNumberFormat="1" applyFont="1" applyFill="1" applyBorder="1" applyAlignment="1" applyProtection="1">
      <alignment horizontal="center" vertical="center"/>
    </xf>
    <xf numFmtId="1" fontId="9" fillId="21" borderId="25" xfId="0" applyNumberFormat="1" applyFont="1" applyFill="1" applyBorder="1" applyAlignment="1">
      <alignment horizontal="center" vertical="center" wrapText="1"/>
    </xf>
    <xf numFmtId="0" fontId="10" fillId="12" borderId="25" xfId="2" applyNumberFormat="1" applyFont="1" applyFill="1" applyBorder="1" applyAlignment="1">
      <alignment horizontal="center" vertical="center"/>
    </xf>
    <xf numFmtId="0" fontId="9" fillId="0" borderId="22" xfId="2" applyNumberFormat="1" applyFont="1" applyFill="1" applyBorder="1" applyAlignment="1">
      <alignment horizontal="center" vertical="center"/>
    </xf>
    <xf numFmtId="0" fontId="9" fillId="0" borderId="14" xfId="2" applyNumberFormat="1" applyFont="1" applyFill="1" applyBorder="1" applyAlignment="1">
      <alignment horizontal="center" vertical="center"/>
    </xf>
    <xf numFmtId="0" fontId="9" fillId="0" borderId="25" xfId="2" applyNumberFormat="1" applyFont="1" applyFill="1" applyBorder="1" applyAlignment="1">
      <alignment horizontal="center" vertical="center"/>
    </xf>
    <xf numFmtId="3" fontId="10" fillId="0" borderId="22" xfId="2" applyNumberFormat="1" applyFont="1" applyFill="1" applyBorder="1" applyAlignment="1">
      <alignment horizontal="center" vertical="center"/>
    </xf>
    <xf numFmtId="3" fontId="10" fillId="0" borderId="14" xfId="2" applyNumberFormat="1" applyFont="1" applyFill="1" applyBorder="1" applyAlignment="1">
      <alignment horizontal="center" vertical="center"/>
    </xf>
    <xf numFmtId="3" fontId="10" fillId="0" borderId="25" xfId="2" applyNumberFormat="1" applyFont="1" applyFill="1" applyBorder="1" applyAlignment="1">
      <alignment horizontal="center" vertical="center"/>
    </xf>
    <xf numFmtId="0" fontId="10" fillId="5" borderId="25" xfId="0" applyFont="1" applyFill="1" applyBorder="1" applyAlignment="1" applyProtection="1">
      <alignment horizontal="center" vertical="center"/>
      <protection locked="0"/>
    </xf>
    <xf numFmtId="0" fontId="10" fillId="15" borderId="25" xfId="0" applyFont="1" applyFill="1" applyBorder="1" applyAlignment="1" applyProtection="1">
      <alignment horizontal="center" vertical="center"/>
      <protection locked="0"/>
    </xf>
    <xf numFmtId="0" fontId="10" fillId="29" borderId="25" xfId="0" applyFont="1" applyFill="1" applyBorder="1" applyAlignment="1" applyProtection="1">
      <alignment horizontal="center" vertical="center"/>
      <protection locked="0"/>
    </xf>
    <xf numFmtId="0" fontId="10" fillId="23" borderId="25" xfId="0" applyFont="1" applyFill="1" applyBorder="1" applyAlignment="1" applyProtection="1">
      <alignment horizontal="center" vertical="center"/>
      <protection locked="0"/>
    </xf>
    <xf numFmtId="170" fontId="10" fillId="12" borderId="25" xfId="2" applyNumberFormat="1" applyFont="1" applyFill="1" applyBorder="1" applyAlignment="1">
      <alignment horizontal="center" vertical="center"/>
    </xf>
    <xf numFmtId="0" fontId="5" fillId="0" borderId="30" xfId="0" applyFont="1" applyBorder="1" applyAlignment="1">
      <alignment vertical="center" wrapText="1"/>
    </xf>
    <xf numFmtId="0" fontId="5" fillId="0" borderId="31" xfId="0" applyFont="1" applyBorder="1" applyAlignment="1">
      <alignment vertical="center" wrapText="1"/>
    </xf>
    <xf numFmtId="170" fontId="10" fillId="5" borderId="22" xfId="0" applyNumberFormat="1" applyFont="1" applyFill="1" applyBorder="1" applyAlignment="1" applyProtection="1">
      <alignment horizontal="center" vertical="center"/>
      <protection locked="0"/>
    </xf>
    <xf numFmtId="170" fontId="10" fillId="5" borderId="14" xfId="0" applyNumberFormat="1" applyFont="1" applyFill="1" applyBorder="1" applyAlignment="1" applyProtection="1">
      <alignment horizontal="center" vertical="center"/>
      <protection locked="0"/>
    </xf>
    <xf numFmtId="170" fontId="10" fillId="15" borderId="22" xfId="0" applyNumberFormat="1" applyFont="1" applyFill="1" applyBorder="1" applyAlignment="1" applyProtection="1">
      <alignment horizontal="center" vertical="center"/>
      <protection locked="0"/>
    </xf>
    <xf numFmtId="170" fontId="10" fillId="15" borderId="14" xfId="0" applyNumberFormat="1" applyFont="1" applyFill="1" applyBorder="1" applyAlignment="1" applyProtection="1">
      <alignment horizontal="center" vertical="center"/>
      <protection locked="0"/>
    </xf>
    <xf numFmtId="170" fontId="10" fillId="29" borderId="22" xfId="0" applyNumberFormat="1" applyFont="1" applyFill="1" applyBorder="1" applyAlignment="1" applyProtection="1">
      <alignment horizontal="center" vertical="center"/>
      <protection locked="0"/>
    </xf>
    <xf numFmtId="170" fontId="10" fillId="29" borderId="14" xfId="0" applyNumberFormat="1" applyFont="1" applyFill="1" applyBorder="1" applyAlignment="1" applyProtection="1">
      <alignment horizontal="center" vertical="center"/>
      <protection locked="0"/>
    </xf>
    <xf numFmtId="170" fontId="10" fillId="23" borderId="22" xfId="0" applyNumberFormat="1" applyFont="1" applyFill="1" applyBorder="1" applyAlignment="1" applyProtection="1">
      <alignment horizontal="center" vertical="center"/>
      <protection locked="0"/>
    </xf>
    <xf numFmtId="170" fontId="10" fillId="23" borderId="14" xfId="0" applyNumberFormat="1" applyFont="1" applyFill="1" applyBorder="1" applyAlignment="1" applyProtection="1">
      <alignment horizontal="center" vertical="center"/>
      <protection locked="0"/>
    </xf>
    <xf numFmtId="9" fontId="10" fillId="12" borderId="22" xfId="2" applyFont="1" applyFill="1" applyBorder="1" applyAlignment="1">
      <alignment horizontal="center" vertical="center"/>
    </xf>
    <xf numFmtId="9" fontId="10" fillId="12" borderId="14" xfId="2" applyFont="1" applyFill="1" applyBorder="1" applyAlignment="1">
      <alignment horizontal="center" vertical="center"/>
    </xf>
    <xf numFmtId="9" fontId="10" fillId="0" borderId="22" xfId="2" applyFont="1" applyFill="1" applyBorder="1" applyAlignment="1">
      <alignment horizontal="center" vertical="center"/>
    </xf>
    <xf numFmtId="9" fontId="10" fillId="0" borderId="14" xfId="2" applyFont="1" applyFill="1" applyBorder="1" applyAlignment="1">
      <alignment horizontal="center" vertical="center"/>
    </xf>
    <xf numFmtId="9" fontId="10" fillId="5" borderId="22" xfId="0" applyNumberFormat="1" applyFont="1" applyFill="1" applyBorder="1" applyAlignment="1" applyProtection="1">
      <alignment horizontal="center" vertical="center"/>
      <protection locked="0"/>
    </xf>
    <xf numFmtId="9" fontId="10" fillId="5" borderId="14" xfId="0" applyNumberFormat="1" applyFont="1" applyFill="1" applyBorder="1" applyAlignment="1" applyProtection="1">
      <alignment horizontal="center" vertical="center"/>
      <protection locked="0"/>
    </xf>
    <xf numFmtId="9" fontId="10" fillId="15" borderId="22" xfId="0" applyNumberFormat="1" applyFont="1" applyFill="1" applyBorder="1" applyAlignment="1" applyProtection="1">
      <alignment horizontal="center" vertical="center"/>
      <protection locked="0"/>
    </xf>
    <xf numFmtId="9" fontId="10" fillId="15" borderId="14" xfId="0" applyNumberFormat="1" applyFont="1" applyFill="1" applyBorder="1" applyAlignment="1" applyProtection="1">
      <alignment horizontal="center" vertical="center"/>
      <protection locked="0"/>
    </xf>
    <xf numFmtId="9" fontId="10" fillId="29" borderId="22" xfId="0" applyNumberFormat="1" applyFont="1" applyFill="1" applyBorder="1" applyAlignment="1" applyProtection="1">
      <alignment horizontal="center" vertical="center"/>
      <protection locked="0"/>
    </xf>
    <xf numFmtId="9" fontId="10" fillId="29" borderId="14" xfId="0" applyNumberFormat="1" applyFont="1" applyFill="1" applyBorder="1" applyAlignment="1" applyProtection="1">
      <alignment horizontal="center" vertical="center"/>
      <protection locked="0"/>
    </xf>
    <xf numFmtId="9" fontId="10" fillId="23" borderId="22" xfId="0" applyNumberFormat="1" applyFont="1" applyFill="1" applyBorder="1" applyAlignment="1" applyProtection="1">
      <alignment horizontal="center" vertical="center"/>
      <protection locked="0"/>
    </xf>
    <xf numFmtId="9" fontId="10" fillId="23" borderId="14" xfId="0" applyNumberFormat="1" applyFont="1" applyFill="1" applyBorder="1" applyAlignment="1" applyProtection="1">
      <alignment horizontal="center" vertical="center"/>
      <protection locked="0"/>
    </xf>
    <xf numFmtId="0" fontId="5" fillId="0" borderId="32" xfId="0" applyFont="1" applyBorder="1" applyAlignment="1">
      <alignment vertical="center" wrapText="1"/>
    </xf>
    <xf numFmtId="1" fontId="9" fillId="21" borderId="22" xfId="0" applyNumberFormat="1" applyFont="1" applyFill="1" applyBorder="1" applyAlignment="1">
      <alignment vertical="center" wrapText="1"/>
    </xf>
    <xf numFmtId="1" fontId="9" fillId="21" borderId="14" xfId="0" applyNumberFormat="1" applyFont="1" applyFill="1" applyBorder="1" applyAlignment="1">
      <alignment vertical="center" wrapText="1"/>
    </xf>
    <xf numFmtId="1" fontId="9" fillId="21" borderId="25" xfId="0" applyNumberFormat="1" applyFont="1" applyFill="1" applyBorder="1" applyAlignment="1">
      <alignment vertical="center" wrapText="1"/>
    </xf>
    <xf numFmtId="3" fontId="9" fillId="24" borderId="22" xfId="2" applyNumberFormat="1" applyFont="1" applyFill="1" applyBorder="1" applyAlignment="1">
      <alignment horizontal="center" vertical="center" wrapText="1"/>
    </xf>
    <xf numFmtId="3" fontId="9" fillId="24" borderId="14" xfId="2" applyNumberFormat="1" applyFont="1" applyFill="1" applyBorder="1" applyAlignment="1">
      <alignment horizontal="center" vertical="center" wrapText="1"/>
    </xf>
    <xf numFmtId="3" fontId="9" fillId="13" borderId="22" xfId="2" applyNumberFormat="1" applyFont="1" applyFill="1" applyBorder="1" applyAlignment="1">
      <alignment horizontal="center" vertical="center" wrapText="1"/>
    </xf>
    <xf numFmtId="3" fontId="9" fillId="13" borderId="14" xfId="2" applyNumberFormat="1" applyFont="1" applyFill="1" applyBorder="1" applyAlignment="1">
      <alignment horizontal="center" vertical="center" wrapText="1"/>
    </xf>
    <xf numFmtId="3" fontId="9" fillId="5" borderId="22" xfId="2" applyNumberFormat="1" applyFont="1" applyFill="1" applyBorder="1" applyAlignment="1">
      <alignment horizontal="center" vertical="center" wrapText="1"/>
    </xf>
    <xf numFmtId="3" fontId="9" fillId="5" borderId="14" xfId="2" applyNumberFormat="1" applyFont="1" applyFill="1" applyBorder="1" applyAlignment="1">
      <alignment horizontal="center" vertical="center" wrapText="1"/>
    </xf>
    <xf numFmtId="3" fontId="9" fillId="15" borderId="22" xfId="2" applyNumberFormat="1" applyFont="1" applyFill="1" applyBorder="1" applyAlignment="1">
      <alignment horizontal="center" vertical="center" wrapText="1"/>
    </xf>
    <xf numFmtId="3" fontId="9" fillId="15" borderId="14" xfId="2" applyNumberFormat="1" applyFont="1" applyFill="1" applyBorder="1" applyAlignment="1">
      <alignment horizontal="center" vertical="center" wrapText="1"/>
    </xf>
    <xf numFmtId="3" fontId="9" fillId="40" borderId="22" xfId="2" applyNumberFormat="1" applyFont="1" applyFill="1" applyBorder="1" applyAlignment="1">
      <alignment horizontal="center" vertical="center" wrapText="1"/>
    </xf>
    <xf numFmtId="3" fontId="9" fillId="40" borderId="14" xfId="2" applyNumberFormat="1" applyFont="1" applyFill="1" applyBorder="1" applyAlignment="1">
      <alignment horizontal="center" vertical="center" wrapText="1"/>
    </xf>
    <xf numFmtId="3" fontId="9" fillId="23" borderId="22" xfId="2" applyNumberFormat="1" applyFont="1" applyFill="1" applyBorder="1" applyAlignment="1">
      <alignment horizontal="center" vertical="center" wrapText="1"/>
    </xf>
    <xf numFmtId="3" fontId="9" fillId="23" borderId="14" xfId="2" applyNumberFormat="1" applyFont="1" applyFill="1" applyBorder="1" applyAlignment="1">
      <alignment horizontal="center" vertical="center" wrapText="1"/>
    </xf>
    <xf numFmtId="3" fontId="9" fillId="24" borderId="12" xfId="2" applyNumberFormat="1" applyFont="1" applyFill="1" applyBorder="1" applyAlignment="1">
      <alignment horizontal="center" vertical="center" wrapText="1"/>
    </xf>
    <xf numFmtId="3" fontId="9" fillId="24" borderId="25" xfId="2" applyNumberFormat="1" applyFont="1" applyFill="1" applyBorder="1" applyAlignment="1">
      <alignment horizontal="center" vertical="center" wrapText="1"/>
    </xf>
    <xf numFmtId="3" fontId="9" fillId="13" borderId="25" xfId="2" applyNumberFormat="1" applyFont="1" applyFill="1" applyBorder="1" applyAlignment="1">
      <alignment horizontal="center" vertical="center" wrapText="1"/>
    </xf>
    <xf numFmtId="3" fontId="9" fillId="5" borderId="12" xfId="2" applyNumberFormat="1" applyFont="1" applyFill="1" applyBorder="1" applyAlignment="1">
      <alignment horizontal="center" vertical="center" wrapText="1"/>
    </xf>
    <xf numFmtId="3" fontId="9" fillId="5" borderId="25" xfId="2" applyNumberFormat="1" applyFont="1" applyFill="1" applyBorder="1" applyAlignment="1">
      <alignment horizontal="center" vertical="center" wrapText="1"/>
    </xf>
    <xf numFmtId="3" fontId="9" fillId="15" borderId="12" xfId="2" applyNumberFormat="1" applyFont="1" applyFill="1" applyBorder="1" applyAlignment="1">
      <alignment horizontal="center" vertical="center" wrapText="1"/>
    </xf>
    <xf numFmtId="3" fontId="9" fillId="15" borderId="25" xfId="2" applyNumberFormat="1" applyFont="1" applyFill="1" applyBorder="1" applyAlignment="1">
      <alignment horizontal="center" vertical="center" wrapText="1"/>
    </xf>
    <xf numFmtId="3" fontId="9" fillId="40" borderId="12" xfId="2" applyNumberFormat="1" applyFont="1" applyFill="1" applyBorder="1" applyAlignment="1">
      <alignment horizontal="center" vertical="center" wrapText="1"/>
    </xf>
    <xf numFmtId="3" fontId="9" fillId="40" borderId="25" xfId="2" applyNumberFormat="1" applyFont="1" applyFill="1" applyBorder="1" applyAlignment="1">
      <alignment horizontal="center" vertical="center" wrapText="1"/>
    </xf>
    <xf numFmtId="3" fontId="9" fillId="23" borderId="12" xfId="2" applyNumberFormat="1" applyFont="1" applyFill="1" applyBorder="1" applyAlignment="1">
      <alignment horizontal="center" vertical="center" wrapText="1"/>
    </xf>
    <xf numFmtId="3" fontId="9" fillId="23" borderId="25" xfId="2" applyNumberFormat="1" applyFont="1" applyFill="1" applyBorder="1" applyAlignment="1">
      <alignment horizontal="center" vertical="center" wrapText="1"/>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32" fillId="0" borderId="30" xfId="0" applyFont="1" applyBorder="1" applyAlignment="1">
      <alignment horizontal="left" vertical="center" wrapText="1"/>
    </xf>
    <xf numFmtId="0" fontId="32" fillId="0" borderId="31" xfId="0" applyFont="1" applyBorder="1" applyAlignment="1">
      <alignment horizontal="left" vertical="center" wrapText="1"/>
    </xf>
    <xf numFmtId="0" fontId="32" fillId="0" borderId="32" xfId="0" applyFont="1" applyBorder="1" applyAlignment="1">
      <alignment horizontal="left" vertical="center" wrapText="1"/>
    </xf>
    <xf numFmtId="0" fontId="9" fillId="0" borderId="32"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9" fontId="9" fillId="0" borderId="22" xfId="2" applyFont="1" applyFill="1" applyBorder="1" applyAlignment="1">
      <alignment horizontal="center" vertical="center"/>
    </xf>
    <xf numFmtId="9" fontId="9" fillId="0" borderId="14" xfId="2" applyFont="1" applyFill="1" applyBorder="1" applyAlignment="1">
      <alignment horizontal="center" vertical="center"/>
    </xf>
    <xf numFmtId="9" fontId="9" fillId="5" borderId="22" xfId="0" applyNumberFormat="1" applyFont="1" applyFill="1" applyBorder="1" applyAlignment="1" applyProtection="1">
      <alignment horizontal="center" vertical="center"/>
      <protection locked="0"/>
    </xf>
    <xf numFmtId="9" fontId="9" fillId="5" borderId="14" xfId="0" applyNumberFormat="1" applyFont="1" applyFill="1" applyBorder="1" applyAlignment="1" applyProtection="1">
      <alignment horizontal="center" vertical="center"/>
      <protection locked="0"/>
    </xf>
    <xf numFmtId="9" fontId="9" fillId="15" borderId="22" xfId="0" applyNumberFormat="1" applyFont="1" applyFill="1" applyBorder="1" applyAlignment="1" applyProtection="1">
      <alignment horizontal="center" vertical="center"/>
      <protection locked="0"/>
    </xf>
    <xf numFmtId="9" fontId="9" fillId="15" borderId="14" xfId="0" applyNumberFormat="1" applyFont="1" applyFill="1" applyBorder="1" applyAlignment="1" applyProtection="1">
      <alignment horizontal="center" vertical="center"/>
      <protection locked="0"/>
    </xf>
    <xf numFmtId="9" fontId="9" fillId="29" borderId="22" xfId="0" applyNumberFormat="1" applyFont="1" applyFill="1" applyBorder="1" applyAlignment="1" applyProtection="1">
      <alignment horizontal="center" vertical="center"/>
      <protection locked="0"/>
    </xf>
    <xf numFmtId="9" fontId="9" fillId="29" borderId="14" xfId="0" applyNumberFormat="1" applyFont="1" applyFill="1" applyBorder="1" applyAlignment="1" applyProtection="1">
      <alignment horizontal="center" vertical="center"/>
      <protection locked="0"/>
    </xf>
    <xf numFmtId="9" fontId="9" fillId="23" borderId="22" xfId="0" applyNumberFormat="1" applyFont="1" applyFill="1" applyBorder="1" applyAlignment="1" applyProtection="1">
      <alignment horizontal="center" vertical="center"/>
      <protection locked="0"/>
    </xf>
    <xf numFmtId="9" fontId="9" fillId="23" borderId="14" xfId="0" applyNumberFormat="1" applyFont="1" applyFill="1" applyBorder="1" applyAlignment="1" applyProtection="1">
      <alignment horizontal="center" vertical="center"/>
      <protection locked="0"/>
    </xf>
    <xf numFmtId="9" fontId="10" fillId="12" borderId="25" xfId="2" applyFont="1" applyFill="1" applyBorder="1" applyAlignment="1">
      <alignment horizontal="center" vertical="center"/>
    </xf>
    <xf numFmtId="9" fontId="9" fillId="0" borderId="25" xfId="2" applyFont="1" applyFill="1" applyBorder="1" applyAlignment="1">
      <alignment horizontal="center" vertical="center"/>
    </xf>
    <xf numFmtId="9" fontId="9" fillId="5" borderId="25" xfId="0" applyNumberFormat="1" applyFont="1" applyFill="1" applyBorder="1" applyAlignment="1" applyProtection="1">
      <alignment horizontal="center" vertical="center"/>
      <protection locked="0"/>
    </xf>
    <xf numFmtId="9" fontId="9" fillId="15" borderId="25" xfId="0" applyNumberFormat="1" applyFont="1" applyFill="1" applyBorder="1" applyAlignment="1" applyProtection="1">
      <alignment horizontal="center" vertical="center"/>
      <protection locked="0"/>
    </xf>
    <xf numFmtId="9" fontId="9" fillId="29" borderId="25" xfId="0" applyNumberFormat="1" applyFont="1" applyFill="1" applyBorder="1" applyAlignment="1" applyProtection="1">
      <alignment horizontal="center" vertical="center"/>
      <protection locked="0"/>
    </xf>
    <xf numFmtId="9" fontId="9" fillId="23" borderId="25" xfId="0" applyNumberFormat="1" applyFont="1" applyFill="1" applyBorder="1" applyAlignment="1" applyProtection="1">
      <alignment horizontal="center" vertical="center"/>
      <protection locked="0"/>
    </xf>
    <xf numFmtId="9" fontId="9" fillId="24" borderId="22" xfId="2" applyFont="1" applyFill="1" applyBorder="1" applyAlignment="1">
      <alignment horizontal="center" vertical="center" wrapText="1"/>
    </xf>
    <xf numFmtId="9" fontId="9" fillId="24" borderId="14" xfId="2" applyFont="1" applyFill="1" applyBorder="1" applyAlignment="1">
      <alignment horizontal="center" vertical="center" wrapText="1"/>
    </xf>
    <xf numFmtId="9" fontId="9" fillId="24" borderId="25" xfId="2" applyFont="1" applyFill="1" applyBorder="1" applyAlignment="1">
      <alignment horizontal="center" vertical="center" wrapText="1"/>
    </xf>
    <xf numFmtId="9" fontId="9" fillId="5" borderId="22" xfId="2" applyFont="1" applyFill="1" applyBorder="1" applyAlignment="1">
      <alignment horizontal="center" vertical="center" wrapText="1"/>
    </xf>
    <xf numFmtId="9" fontId="9" fillId="5" borderId="14" xfId="2" applyFont="1" applyFill="1" applyBorder="1" applyAlignment="1">
      <alignment horizontal="center" vertical="center" wrapText="1"/>
    </xf>
    <xf numFmtId="9" fontId="9" fillId="5" borderId="25" xfId="2" applyFont="1" applyFill="1" applyBorder="1" applyAlignment="1">
      <alignment horizontal="center" vertical="center" wrapText="1"/>
    </xf>
    <xf numFmtId="9" fontId="9" fillId="15" borderId="22" xfId="2" applyFont="1" applyFill="1" applyBorder="1" applyAlignment="1">
      <alignment horizontal="center" vertical="center" wrapText="1"/>
    </xf>
    <xf numFmtId="9" fontId="9" fillId="15" borderId="14" xfId="2" applyFont="1" applyFill="1" applyBorder="1" applyAlignment="1">
      <alignment horizontal="center" vertical="center" wrapText="1"/>
    </xf>
    <xf numFmtId="9" fontId="9" fillId="15" borderId="25" xfId="2" applyFont="1" applyFill="1" applyBorder="1" applyAlignment="1">
      <alignment horizontal="center" vertical="center" wrapText="1"/>
    </xf>
    <xf numFmtId="9" fontId="9" fillId="40" borderId="22" xfId="2" applyFont="1" applyFill="1" applyBorder="1" applyAlignment="1">
      <alignment horizontal="center" vertical="center" wrapText="1"/>
    </xf>
    <xf numFmtId="9" fontId="9" fillId="40" borderId="14" xfId="2" applyFont="1" applyFill="1" applyBorder="1" applyAlignment="1">
      <alignment horizontal="center" vertical="center" wrapText="1"/>
    </xf>
    <xf numFmtId="9" fontId="9" fillId="40" borderId="25" xfId="2" applyFont="1" applyFill="1" applyBorder="1" applyAlignment="1">
      <alignment horizontal="center" vertical="center" wrapText="1"/>
    </xf>
    <xf numFmtId="9" fontId="9" fillId="23" borderId="22" xfId="2" applyFont="1" applyFill="1" applyBorder="1" applyAlignment="1">
      <alignment horizontal="center" vertical="center" wrapText="1"/>
    </xf>
    <xf numFmtId="9" fontId="9" fillId="23" borderId="14" xfId="2" applyFont="1" applyFill="1" applyBorder="1" applyAlignment="1">
      <alignment horizontal="center" vertical="center" wrapText="1"/>
    </xf>
    <xf numFmtId="9" fontId="9" fillId="23" borderId="25" xfId="2" applyFont="1" applyFill="1" applyBorder="1" applyAlignment="1">
      <alignment horizontal="center" vertical="center" wrapText="1"/>
    </xf>
    <xf numFmtId="0" fontId="12" fillId="0" borderId="32" xfId="0" applyFont="1" applyBorder="1" applyAlignment="1">
      <alignment vertical="center" wrapText="1"/>
    </xf>
    <xf numFmtId="0" fontId="54" fillId="15" borderId="22" xfId="0" applyFont="1" applyFill="1" applyBorder="1" applyAlignment="1" applyProtection="1">
      <alignment horizontal="center" vertical="center"/>
      <protection locked="0"/>
    </xf>
    <xf numFmtId="0" fontId="54" fillId="15" borderId="14" xfId="0" applyFont="1" applyFill="1" applyBorder="1" applyAlignment="1" applyProtection="1">
      <alignment horizontal="center" vertical="center"/>
      <protection locked="0"/>
    </xf>
    <xf numFmtId="0" fontId="54" fillId="15" borderId="25" xfId="0" applyFont="1" applyFill="1" applyBorder="1" applyAlignment="1" applyProtection="1">
      <alignment horizontal="center" vertical="center"/>
      <protection locked="0"/>
    </xf>
    <xf numFmtId="0" fontId="55" fillId="7" borderId="63" xfId="0" applyFont="1" applyFill="1" applyBorder="1" applyAlignment="1">
      <alignment vertical="center" wrapText="1"/>
    </xf>
    <xf numFmtId="0" fontId="55" fillId="7" borderId="47" xfId="0" applyFont="1" applyFill="1" applyBorder="1" applyAlignment="1">
      <alignment vertical="center" wrapText="1"/>
    </xf>
    <xf numFmtId="0" fontId="55" fillId="7" borderId="31" xfId="0" applyFont="1" applyFill="1" applyBorder="1" applyAlignment="1">
      <alignment vertical="center" wrapText="1"/>
    </xf>
    <xf numFmtId="0" fontId="55" fillId="7" borderId="32" xfId="0" applyFont="1" applyFill="1" applyBorder="1" applyAlignment="1">
      <alignment vertical="center" wrapText="1"/>
    </xf>
    <xf numFmtId="0" fontId="11" fillId="0" borderId="64" xfId="0" applyFont="1" applyBorder="1" applyAlignment="1">
      <alignment vertical="center" wrapText="1"/>
    </xf>
    <xf numFmtId="0" fontId="11" fillId="0" borderId="71" xfId="0" applyFont="1" applyBorder="1" applyAlignment="1">
      <alignment vertical="center" wrapText="1"/>
    </xf>
    <xf numFmtId="0" fontId="11" fillId="0" borderId="80" xfId="0" applyFont="1" applyBorder="1" applyAlignment="1">
      <alignment vertical="center" wrapText="1"/>
    </xf>
    <xf numFmtId="0" fontId="55" fillId="0" borderId="47" xfId="0" applyFont="1" applyBorder="1" applyAlignment="1">
      <alignment vertical="center" wrapText="1"/>
    </xf>
    <xf numFmtId="0" fontId="55" fillId="0" borderId="81" xfId="0" applyFont="1" applyBorder="1" applyAlignment="1">
      <alignment vertical="center" wrapText="1"/>
    </xf>
    <xf numFmtId="0" fontId="55" fillId="0" borderId="63" xfId="0" applyFont="1" applyBorder="1" applyAlignment="1">
      <alignment vertical="center" wrapText="1"/>
    </xf>
    <xf numFmtId="49" fontId="55" fillId="7" borderId="30" xfId="0" applyNumberFormat="1" applyFont="1" applyFill="1" applyBorder="1" applyAlignment="1">
      <alignment horizontal="left" vertical="center" wrapText="1"/>
    </xf>
    <xf numFmtId="49" fontId="55" fillId="7" borderId="31" xfId="0" applyNumberFormat="1" applyFont="1" applyFill="1" applyBorder="1" applyAlignment="1">
      <alignment horizontal="left" vertical="center" wrapText="1"/>
    </xf>
    <xf numFmtId="0" fontId="55" fillId="0" borderId="31" xfId="0" applyFont="1" applyBorder="1" applyAlignment="1">
      <alignment vertical="center" wrapText="1"/>
    </xf>
    <xf numFmtId="0" fontId="55" fillId="0" borderId="32" xfId="0" applyFont="1" applyBorder="1" applyAlignment="1">
      <alignment vertical="center" wrapText="1"/>
    </xf>
    <xf numFmtId="49" fontId="55" fillId="7" borderId="30" xfId="0" applyNumberFormat="1" applyFont="1" applyFill="1" applyBorder="1" applyAlignment="1">
      <alignment vertical="center" wrapText="1"/>
    </xf>
    <xf numFmtId="49" fontId="55" fillId="7" borderId="31" xfId="0" applyNumberFormat="1" applyFont="1" applyFill="1" applyBorder="1" applyAlignment="1">
      <alignment vertical="center" wrapText="1"/>
    </xf>
    <xf numFmtId="49" fontId="55" fillId="7" borderId="32" xfId="0" applyNumberFormat="1" applyFont="1" applyFill="1" applyBorder="1" applyAlignment="1">
      <alignment vertical="center" wrapText="1"/>
    </xf>
    <xf numFmtId="0" fontId="55" fillId="0" borderId="30" xfId="0" applyFont="1" applyBorder="1" applyAlignment="1">
      <alignment vertical="center" wrapText="1"/>
    </xf>
    <xf numFmtId="171" fontId="25" fillId="29" borderId="114" xfId="2" applyNumberFormat="1" applyFont="1" applyFill="1" applyBorder="1" applyAlignment="1">
      <alignment horizontal="center" vertical="center"/>
    </xf>
    <xf numFmtId="171" fontId="25" fillId="29" borderId="44" xfId="2" applyNumberFormat="1" applyFont="1" applyFill="1" applyBorder="1" applyAlignment="1">
      <alignment horizontal="center" vertical="center"/>
    </xf>
    <xf numFmtId="171" fontId="25" fillId="29" borderId="117" xfId="2" applyNumberFormat="1" applyFont="1" applyFill="1" applyBorder="1" applyAlignment="1">
      <alignment horizontal="center" vertical="center"/>
    </xf>
    <xf numFmtId="4" fontId="25" fillId="9" borderId="66" xfId="2" applyNumberFormat="1" applyFont="1" applyFill="1" applyBorder="1" applyAlignment="1">
      <alignment horizontal="center" vertical="center"/>
    </xf>
    <xf numFmtId="4" fontId="25" fillId="9" borderId="14" xfId="2" applyNumberFormat="1" applyFont="1" applyFill="1" applyBorder="1" applyAlignment="1">
      <alignment horizontal="center" vertical="center"/>
    </xf>
    <xf numFmtId="4" fontId="25" fillId="9" borderId="75" xfId="2" applyNumberFormat="1" applyFont="1" applyFill="1" applyBorder="1" applyAlignment="1">
      <alignment horizontal="center" vertical="center"/>
    </xf>
    <xf numFmtId="3" fontId="25" fillId="5" borderId="66" xfId="2" applyNumberFormat="1" applyFont="1" applyFill="1" applyBorder="1" applyAlignment="1" applyProtection="1">
      <alignment horizontal="center" vertical="center"/>
    </xf>
    <xf numFmtId="3" fontId="25" fillId="5" borderId="75" xfId="2" applyNumberFormat="1" applyFont="1" applyFill="1" applyBorder="1" applyAlignment="1" applyProtection="1">
      <alignment horizontal="center" vertical="center"/>
    </xf>
    <xf numFmtId="3" fontId="25" fillId="15" borderId="66" xfId="2" applyNumberFormat="1" applyFont="1" applyFill="1" applyBorder="1" applyAlignment="1">
      <alignment horizontal="center" vertical="center"/>
    </xf>
    <xf numFmtId="3" fontId="25" fillId="15" borderId="75" xfId="2" applyNumberFormat="1" applyFont="1" applyFill="1" applyBorder="1" applyAlignment="1">
      <alignment horizontal="center" vertical="center"/>
    </xf>
    <xf numFmtId="0" fontId="55" fillId="29" borderId="66" xfId="0" applyFont="1" applyFill="1" applyBorder="1" applyAlignment="1" applyProtection="1">
      <alignment horizontal="center" vertical="center"/>
      <protection locked="0"/>
    </xf>
    <xf numFmtId="0" fontId="55" fillId="29" borderId="14" xfId="0" applyFont="1" applyFill="1" applyBorder="1" applyAlignment="1" applyProtection="1">
      <alignment horizontal="center" vertical="center"/>
      <protection locked="0"/>
    </xf>
    <xf numFmtId="0" fontId="55" fillId="29" borderId="75" xfId="0" applyFont="1" applyFill="1" applyBorder="1" applyAlignment="1" applyProtection="1">
      <alignment horizontal="center" vertical="center"/>
      <protection locked="0"/>
    </xf>
    <xf numFmtId="0" fontId="55" fillId="23" borderId="66" xfId="0" applyFont="1" applyFill="1" applyBorder="1" applyAlignment="1" applyProtection="1">
      <alignment horizontal="center" vertical="center"/>
      <protection locked="0"/>
    </xf>
    <xf numFmtId="0" fontId="55" fillId="23" borderId="14" xfId="0" applyFont="1" applyFill="1" applyBorder="1" applyAlignment="1" applyProtection="1">
      <alignment horizontal="center" vertical="center"/>
      <protection locked="0"/>
    </xf>
    <xf numFmtId="0" fontId="55" fillId="23" borderId="75" xfId="0" applyFont="1" applyFill="1" applyBorder="1" applyAlignment="1" applyProtection="1">
      <alignment horizontal="center" vertical="center"/>
      <protection locked="0"/>
    </xf>
    <xf numFmtId="171" fontId="25" fillId="29" borderId="14" xfId="2" applyNumberFormat="1" applyFont="1" applyFill="1" applyBorder="1" applyAlignment="1">
      <alignment horizontal="center" vertical="center"/>
    </xf>
    <xf numFmtId="171" fontId="25" fillId="29" borderId="66" xfId="2" applyNumberFormat="1" applyFont="1" applyFill="1" applyBorder="1" applyAlignment="1">
      <alignment horizontal="center" vertical="center"/>
    </xf>
    <xf numFmtId="171" fontId="25" fillId="29" borderId="75" xfId="2" applyNumberFormat="1" applyFont="1" applyFill="1" applyBorder="1" applyAlignment="1">
      <alignment horizontal="center" vertical="center"/>
    </xf>
    <xf numFmtId="3" fontId="25" fillId="9" borderId="66" xfId="2" applyNumberFormat="1" applyFont="1" applyFill="1" applyBorder="1" applyAlignment="1">
      <alignment horizontal="center" vertical="center"/>
    </xf>
    <xf numFmtId="3" fontId="25" fillId="9" borderId="75" xfId="2" applyNumberFormat="1" applyFont="1" applyFill="1" applyBorder="1" applyAlignment="1">
      <alignment horizontal="center" vertical="center"/>
    </xf>
    <xf numFmtId="0" fontId="12" fillId="0" borderId="68" xfId="0" applyFont="1" applyBorder="1" applyAlignment="1">
      <alignment vertical="center"/>
    </xf>
    <xf numFmtId="0" fontId="12" fillId="0" borderId="69" xfId="0" applyFont="1" applyBorder="1" applyAlignment="1">
      <alignment vertical="center"/>
    </xf>
    <xf numFmtId="0" fontId="12" fillId="0" borderId="70" xfId="0" applyFont="1" applyBorder="1" applyAlignment="1">
      <alignment vertical="center"/>
    </xf>
    <xf numFmtId="0" fontId="12" fillId="0" borderId="73" xfId="0" applyFont="1" applyBorder="1" applyAlignment="1">
      <alignment vertical="center"/>
    </xf>
    <xf numFmtId="0" fontId="12" fillId="0" borderId="77" xfId="0" applyFont="1" applyBorder="1" applyAlignment="1">
      <alignment vertical="center"/>
    </xf>
    <xf numFmtId="0" fontId="12" fillId="0" borderId="78" xfId="0" applyFont="1" applyBorder="1" applyAlignment="1">
      <alignment vertical="center"/>
    </xf>
    <xf numFmtId="0" fontId="12" fillId="0" borderId="79" xfId="0" applyFont="1" applyBorder="1" applyAlignment="1">
      <alignment vertical="center"/>
    </xf>
    <xf numFmtId="171" fontId="25" fillId="29" borderId="3" xfId="2" applyNumberFormat="1" applyFont="1" applyFill="1" applyBorder="1" applyAlignment="1">
      <alignment horizontal="center" vertical="center"/>
    </xf>
    <xf numFmtId="0" fontId="12" fillId="0" borderId="17" xfId="0" applyFont="1" applyBorder="1" applyAlignment="1">
      <alignment vertical="center"/>
    </xf>
    <xf numFmtId="0" fontId="12" fillId="0" borderId="9" xfId="0" applyFont="1" applyBorder="1" applyAlignment="1">
      <alignment vertical="center"/>
    </xf>
    <xf numFmtId="0" fontId="12" fillId="0" borderId="55" xfId="0" applyFont="1" applyBorder="1" applyAlignment="1">
      <alignment vertical="center"/>
    </xf>
    <xf numFmtId="0" fontId="12" fillId="0" borderId="16" xfId="0" applyFont="1" applyBorder="1" applyAlignment="1">
      <alignment vertical="center"/>
    </xf>
    <xf numFmtId="0" fontId="12" fillId="0" borderId="18" xfId="0" applyFont="1" applyBorder="1" applyAlignment="1">
      <alignment vertical="center"/>
    </xf>
    <xf numFmtId="0" fontId="12" fillId="0" borderId="59" xfId="0" applyFont="1" applyBorder="1" applyAlignment="1">
      <alignment vertical="center"/>
    </xf>
    <xf numFmtId="0" fontId="12" fillId="0" borderId="98" xfId="0" applyFont="1" applyBorder="1" applyAlignment="1">
      <alignment vertical="center"/>
    </xf>
    <xf numFmtId="0" fontId="12" fillId="0" borderId="99" xfId="0" applyFont="1" applyBorder="1" applyAlignment="1">
      <alignment vertical="center"/>
    </xf>
    <xf numFmtId="0" fontId="12" fillId="0" borderId="100" xfId="0" applyFont="1" applyBorder="1" applyAlignment="1">
      <alignment vertical="center"/>
    </xf>
    <xf numFmtId="0" fontId="9" fillId="13" borderId="66" xfId="0" applyFont="1" applyFill="1" applyBorder="1" applyAlignment="1">
      <alignment horizontal="center" vertical="center" wrapText="1"/>
    </xf>
    <xf numFmtId="0" fontId="9" fillId="13" borderId="75" xfId="0" applyFont="1" applyFill="1" applyBorder="1" applyAlignment="1">
      <alignment horizontal="center" vertical="center" wrapText="1"/>
    </xf>
    <xf numFmtId="4" fontId="25" fillId="5" borderId="66" xfId="2" applyNumberFormat="1" applyFont="1" applyFill="1" applyBorder="1" applyAlignment="1" applyProtection="1">
      <alignment horizontal="center" vertical="center"/>
    </xf>
    <xf numFmtId="4" fontId="25" fillId="5" borderId="14" xfId="2" applyNumberFormat="1" applyFont="1" applyFill="1" applyBorder="1" applyAlignment="1" applyProtection="1">
      <alignment horizontal="center" vertical="center"/>
    </xf>
    <xf numFmtId="4" fontId="25" fillId="5" borderId="75" xfId="2" applyNumberFormat="1" applyFont="1" applyFill="1" applyBorder="1" applyAlignment="1" applyProtection="1">
      <alignment horizontal="center" vertical="center"/>
    </xf>
    <xf numFmtId="4" fontId="25" fillId="15" borderId="66" xfId="2" applyNumberFormat="1" applyFont="1" applyFill="1" applyBorder="1" applyAlignment="1">
      <alignment horizontal="center" vertical="center"/>
    </xf>
    <xf numFmtId="4" fontId="25" fillId="15" borderId="14" xfId="2" applyNumberFormat="1" applyFont="1" applyFill="1" applyBorder="1" applyAlignment="1">
      <alignment horizontal="center" vertical="center"/>
    </xf>
    <xf numFmtId="4" fontId="25" fillId="15" borderId="75" xfId="2" applyNumberFormat="1" applyFont="1" applyFill="1" applyBorder="1" applyAlignment="1">
      <alignment horizontal="center" vertical="center"/>
    </xf>
    <xf numFmtId="2" fontId="55" fillId="29" borderId="66" xfId="0" applyNumberFormat="1" applyFont="1" applyFill="1" applyBorder="1" applyAlignment="1" applyProtection="1">
      <alignment horizontal="center" vertical="center"/>
      <protection locked="0"/>
    </xf>
    <xf numFmtId="2" fontId="55" fillId="29" borderId="14" xfId="0" applyNumberFormat="1" applyFont="1" applyFill="1" applyBorder="1" applyAlignment="1" applyProtection="1">
      <alignment horizontal="center" vertical="center"/>
      <protection locked="0"/>
    </xf>
    <xf numFmtId="2" fontId="55" fillId="29" borderId="75" xfId="0" applyNumberFormat="1" applyFont="1" applyFill="1" applyBorder="1" applyAlignment="1" applyProtection="1">
      <alignment horizontal="center" vertical="center"/>
      <protection locked="0"/>
    </xf>
    <xf numFmtId="2" fontId="55" fillId="23" borderId="66" xfId="0" applyNumberFormat="1" applyFont="1" applyFill="1" applyBorder="1" applyAlignment="1" applyProtection="1">
      <alignment horizontal="center" vertical="center"/>
      <protection locked="0"/>
    </xf>
    <xf numFmtId="2" fontId="55" fillId="23" borderId="14" xfId="0" applyNumberFormat="1" applyFont="1" applyFill="1" applyBorder="1" applyAlignment="1" applyProtection="1">
      <alignment horizontal="center" vertical="center"/>
      <protection locked="0"/>
    </xf>
    <xf numFmtId="2" fontId="55" fillId="23" borderId="75" xfId="0" applyNumberFormat="1" applyFont="1" applyFill="1" applyBorder="1" applyAlignment="1" applyProtection="1">
      <alignment horizontal="center" vertical="center"/>
      <protection locked="0"/>
    </xf>
    <xf numFmtId="3" fontId="25" fillId="13" borderId="66" xfId="2" applyNumberFormat="1" applyFont="1" applyFill="1" applyBorder="1" applyAlignment="1" applyProtection="1">
      <alignment horizontal="center" vertical="center"/>
    </xf>
    <xf numFmtId="3" fontId="25" fillId="13" borderId="75" xfId="2" applyNumberFormat="1" applyFont="1" applyFill="1" applyBorder="1" applyAlignment="1" applyProtection="1">
      <alignment horizontal="center" vertical="center"/>
    </xf>
    <xf numFmtId="164" fontId="5" fillId="6" borderId="14" xfId="0" applyNumberFormat="1" applyFont="1" applyFill="1" applyBorder="1" applyAlignment="1">
      <alignment horizontal="center" vertical="center"/>
    </xf>
    <xf numFmtId="164" fontId="5" fillId="6" borderId="13" xfId="0" applyNumberFormat="1" applyFont="1" applyFill="1" applyBorder="1" applyAlignment="1">
      <alignment horizontal="center" vertical="center"/>
    </xf>
    <xf numFmtId="171" fontId="9" fillId="29" borderId="66" xfId="2" applyNumberFormat="1" applyFont="1" applyFill="1" applyBorder="1" applyAlignment="1">
      <alignment horizontal="center" vertical="center"/>
    </xf>
    <xf numFmtId="171" fontId="9" fillId="29" borderId="14" xfId="2" applyNumberFormat="1" applyFont="1" applyFill="1" applyBorder="1" applyAlignment="1">
      <alignment horizontal="center" vertical="center"/>
    </xf>
    <xf numFmtId="171" fontId="9" fillId="29" borderId="75" xfId="2" applyNumberFormat="1" applyFont="1" applyFill="1" applyBorder="1" applyAlignment="1">
      <alignment horizontal="center" vertical="center"/>
    </xf>
    <xf numFmtId="3" fontId="9" fillId="9" borderId="66" xfId="2" applyNumberFormat="1" applyFont="1" applyFill="1" applyBorder="1" applyAlignment="1">
      <alignment horizontal="center" vertical="center"/>
    </xf>
    <xf numFmtId="3" fontId="9" fillId="9" borderId="3" xfId="2" applyNumberFormat="1" applyFont="1" applyFill="1" applyBorder="1" applyAlignment="1">
      <alignment horizontal="center" vertical="center"/>
    </xf>
    <xf numFmtId="3" fontId="9" fillId="9" borderId="75" xfId="2" applyNumberFormat="1" applyFont="1" applyFill="1" applyBorder="1" applyAlignment="1">
      <alignment horizontal="center" vertical="center"/>
    </xf>
    <xf numFmtId="3" fontId="9" fillId="5" borderId="66" xfId="2" applyNumberFormat="1" applyFont="1" applyFill="1" applyBorder="1" applyAlignment="1" applyProtection="1">
      <alignment horizontal="center" vertical="center"/>
    </xf>
    <xf numFmtId="3" fontId="9" fillId="5" borderId="75" xfId="2" applyNumberFormat="1" applyFont="1" applyFill="1" applyBorder="1" applyAlignment="1" applyProtection="1">
      <alignment horizontal="center" vertical="center"/>
    </xf>
    <xf numFmtId="3" fontId="9" fillId="15" borderId="66" xfId="2" applyNumberFormat="1" applyFont="1" applyFill="1" applyBorder="1" applyAlignment="1">
      <alignment horizontal="center" vertical="center"/>
    </xf>
    <xf numFmtId="3" fontId="9" fillId="15" borderId="75" xfId="2" applyNumberFormat="1" applyFont="1" applyFill="1" applyBorder="1" applyAlignment="1">
      <alignment horizontal="center" vertical="center"/>
    </xf>
    <xf numFmtId="0" fontId="11" fillId="0" borderId="16" xfId="0" applyFont="1" applyBorder="1" applyAlignment="1">
      <alignment vertical="center" wrapText="1"/>
    </xf>
    <xf numFmtId="0" fontId="11" fillId="0" borderId="3" xfId="0" applyFont="1" applyBorder="1" applyAlignment="1">
      <alignment vertical="center" wrapText="1"/>
    </xf>
    <xf numFmtId="0" fontId="11" fillId="0" borderId="17" xfId="0" applyFont="1" applyBorder="1" applyAlignment="1">
      <alignment vertical="center" wrapText="1"/>
    </xf>
    <xf numFmtId="2" fontId="5" fillId="6" borderId="14" xfId="0" applyNumberFormat="1" applyFont="1" applyFill="1" applyBorder="1" applyAlignment="1">
      <alignment horizontal="center" vertical="center"/>
    </xf>
    <xf numFmtId="2" fontId="5" fillId="6" borderId="13" xfId="0" applyNumberFormat="1" applyFont="1" applyFill="1" applyBorder="1" applyAlignment="1">
      <alignment horizontal="center" vertical="center"/>
    </xf>
    <xf numFmtId="164" fontId="5" fillId="8" borderId="14" xfId="0" applyNumberFormat="1" applyFont="1" applyFill="1" applyBorder="1" applyAlignment="1">
      <alignment horizontal="center" vertical="center" wrapText="1"/>
    </xf>
    <xf numFmtId="164" fontId="5" fillId="8" borderId="13" xfId="0" applyNumberFormat="1" applyFont="1" applyFill="1" applyBorder="1" applyAlignment="1">
      <alignment horizontal="center" vertical="center" wrapText="1"/>
    </xf>
    <xf numFmtId="164" fontId="5" fillId="6" borderId="14" xfId="0" applyNumberFormat="1" applyFont="1" applyFill="1" applyBorder="1" applyAlignment="1">
      <alignment horizontal="center" vertical="center" wrapText="1"/>
    </xf>
    <xf numFmtId="164" fontId="5" fillId="6" borderId="13" xfId="0" applyNumberFormat="1" applyFont="1" applyFill="1" applyBorder="1" applyAlignment="1">
      <alignment horizontal="center" vertical="center" wrapText="1"/>
    </xf>
    <xf numFmtId="164" fontId="5" fillId="2" borderId="13" xfId="0" applyNumberFormat="1" applyFont="1" applyFill="1" applyBorder="1" applyAlignment="1">
      <alignment horizontal="center" vertical="center"/>
    </xf>
    <xf numFmtId="164" fontId="5" fillId="8" borderId="15" xfId="0" applyNumberFormat="1" applyFont="1" applyFill="1" applyBorder="1" applyAlignment="1">
      <alignment horizontal="center" vertical="center" wrapText="1"/>
    </xf>
    <xf numFmtId="0" fontId="11" fillId="13" borderId="21" xfId="0" applyFont="1" applyFill="1" applyBorder="1" applyAlignment="1">
      <alignment horizontal="center" vertical="center" wrapText="1"/>
    </xf>
    <xf numFmtId="0" fontId="11" fillId="0" borderId="21" xfId="0" applyFont="1" applyBorder="1" applyAlignment="1">
      <alignment horizontal="center" vertical="center"/>
    </xf>
    <xf numFmtId="49" fontId="55" fillId="13" borderId="12" xfId="0" applyNumberFormat="1" applyFont="1" applyFill="1" applyBorder="1" applyAlignment="1">
      <alignment horizontal="center" vertical="center" wrapText="1"/>
    </xf>
    <xf numFmtId="49" fontId="55" fillId="13" borderId="14" xfId="0" applyNumberFormat="1" applyFont="1" applyFill="1" applyBorder="1" applyAlignment="1">
      <alignment horizontal="center" vertical="center" wrapText="1"/>
    </xf>
    <xf numFmtId="49" fontId="55" fillId="13" borderId="13" xfId="0" applyNumberFormat="1" applyFont="1" applyFill="1" applyBorder="1" applyAlignment="1">
      <alignment horizontal="center" vertical="center" wrapText="1"/>
    </xf>
    <xf numFmtId="165" fontId="55" fillId="0" borderId="12" xfId="1" applyNumberFormat="1" applyFont="1" applyBorder="1" applyAlignment="1">
      <alignment horizontal="center" vertical="center" wrapText="1"/>
    </xf>
    <xf numFmtId="165" fontId="55" fillId="0" borderId="14" xfId="1" applyNumberFormat="1" applyFont="1" applyBorder="1" applyAlignment="1">
      <alignment horizontal="center" vertical="center" wrapText="1"/>
    </xf>
    <xf numFmtId="165" fontId="55" fillId="0" borderId="13" xfId="1" applyNumberFormat="1" applyFont="1" applyBorder="1" applyAlignment="1">
      <alignment horizontal="center" vertical="center" wrapText="1"/>
    </xf>
    <xf numFmtId="49" fontId="55" fillId="5" borderId="12" xfId="0" applyNumberFormat="1" applyFont="1" applyFill="1" applyBorder="1" applyAlignment="1">
      <alignment horizontal="center" vertical="center" wrapText="1"/>
    </xf>
    <xf numFmtId="49" fontId="55" fillId="5" borderId="14" xfId="0" applyNumberFormat="1" applyFont="1" applyFill="1" applyBorder="1" applyAlignment="1">
      <alignment horizontal="center" vertical="center" wrapText="1"/>
    </xf>
    <xf numFmtId="49" fontId="55" fillId="5" borderId="13" xfId="0" applyNumberFormat="1" applyFont="1" applyFill="1" applyBorder="1" applyAlignment="1">
      <alignment horizontal="center" vertical="center" wrapText="1"/>
    </xf>
    <xf numFmtId="49" fontId="55" fillId="15" borderId="12" xfId="0" applyNumberFormat="1" applyFont="1" applyFill="1" applyBorder="1" applyAlignment="1">
      <alignment horizontal="center" vertical="center" wrapText="1"/>
    </xf>
    <xf numFmtId="49" fontId="55" fillId="15" borderId="14" xfId="0" applyNumberFormat="1" applyFont="1" applyFill="1" applyBorder="1" applyAlignment="1">
      <alignment horizontal="center" vertical="center" wrapText="1"/>
    </xf>
    <xf numFmtId="49" fontId="55" fillId="15" borderId="13" xfId="0" applyNumberFormat="1" applyFont="1" applyFill="1" applyBorder="1" applyAlignment="1">
      <alignment horizontal="center" vertical="center" wrapText="1"/>
    </xf>
    <xf numFmtId="0" fontId="11" fillId="0" borderId="21" xfId="0" applyFont="1" applyBorder="1" applyAlignment="1">
      <alignment horizontal="center" vertical="center" wrapText="1"/>
    </xf>
    <xf numFmtId="49" fontId="55" fillId="29" borderId="12" xfId="0" applyNumberFormat="1" applyFont="1" applyFill="1" applyBorder="1" applyAlignment="1">
      <alignment horizontal="center" vertical="center" wrapText="1"/>
    </xf>
    <xf numFmtId="49" fontId="55" fillId="29" borderId="14" xfId="0" applyNumberFormat="1" applyFont="1" applyFill="1" applyBorder="1" applyAlignment="1">
      <alignment horizontal="center" vertical="center" wrapText="1"/>
    </xf>
    <xf numFmtId="49" fontId="55" fillId="29" borderId="13" xfId="0" applyNumberFormat="1" applyFont="1" applyFill="1" applyBorder="1" applyAlignment="1">
      <alignment horizontal="center" vertical="center" wrapText="1"/>
    </xf>
    <xf numFmtId="49" fontId="55" fillId="28" borderId="12" xfId="0" applyNumberFormat="1" applyFont="1" applyFill="1" applyBorder="1" applyAlignment="1">
      <alignment horizontal="center" vertical="center" wrapText="1"/>
    </xf>
    <xf numFmtId="49" fontId="55" fillId="28" borderId="14" xfId="0" applyNumberFormat="1" applyFont="1" applyFill="1" applyBorder="1" applyAlignment="1">
      <alignment horizontal="center" vertical="center" wrapText="1"/>
    </xf>
    <xf numFmtId="49" fontId="55" fillId="28" borderId="13" xfId="0" applyNumberFormat="1" applyFont="1" applyFill="1" applyBorder="1" applyAlignment="1">
      <alignment horizontal="center" vertical="center" wrapText="1"/>
    </xf>
    <xf numFmtId="0" fontId="56" fillId="0" borderId="1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13" xfId="0" applyFont="1" applyBorder="1" applyAlignment="1">
      <alignment horizontal="center" vertical="center" wrapText="1"/>
    </xf>
    <xf numFmtId="164" fontId="5" fillId="6" borderId="19" xfId="0" applyNumberFormat="1" applyFont="1" applyFill="1" applyBorder="1" applyAlignment="1">
      <alignment horizontal="center" vertical="center"/>
    </xf>
    <xf numFmtId="164" fontId="5" fillId="6" borderId="17" xfId="0" applyNumberFormat="1" applyFont="1" applyFill="1" applyBorder="1" applyAlignment="1">
      <alignment horizontal="center" vertical="center"/>
    </xf>
    <xf numFmtId="171" fontId="5" fillId="26" borderId="12" xfId="0" applyNumberFormat="1" applyFont="1" applyFill="1" applyBorder="1" applyAlignment="1">
      <alignment horizontal="center" vertical="center" wrapText="1"/>
    </xf>
    <xf numFmtId="171" fontId="5" fillId="26" borderId="14" xfId="0" applyNumberFormat="1" applyFont="1" applyFill="1" applyBorder="1" applyAlignment="1">
      <alignment horizontal="center" vertical="center" wrapText="1"/>
    </xf>
    <xf numFmtId="171" fontId="5" fillId="26" borderId="13" xfId="0" applyNumberFormat="1" applyFont="1" applyFill="1" applyBorder="1" applyAlignment="1">
      <alignment horizontal="center" vertical="center" wrapText="1"/>
    </xf>
    <xf numFmtId="0" fontId="55" fillId="13" borderId="65" xfId="0" applyFont="1" applyFill="1" applyBorder="1" applyAlignment="1">
      <alignment horizontal="center" vertical="center" wrapText="1"/>
    </xf>
    <xf numFmtId="0" fontId="55" fillId="13" borderId="72" xfId="0" applyFont="1" applyFill="1" applyBorder="1" applyAlignment="1">
      <alignment horizontal="center" vertical="center" wrapText="1"/>
    </xf>
    <xf numFmtId="0" fontId="55" fillId="13" borderId="74" xfId="0" applyFont="1" applyFill="1" applyBorder="1" applyAlignment="1">
      <alignment horizontal="center" vertical="center" wrapText="1"/>
    </xf>
    <xf numFmtId="0" fontId="55" fillId="11" borderId="66" xfId="0" applyFont="1" applyFill="1" applyBorder="1" applyAlignment="1">
      <alignment vertical="center" wrapText="1"/>
    </xf>
    <xf numFmtId="0" fontId="55" fillId="11" borderId="14" xfId="0" applyFont="1" applyFill="1" applyBorder="1" applyAlignment="1">
      <alignment vertical="center" wrapText="1"/>
    </xf>
    <xf numFmtId="0" fontId="55" fillId="11" borderId="75" xfId="0" applyFont="1" applyFill="1" applyBorder="1" applyAlignment="1">
      <alignment vertical="center" wrapText="1"/>
    </xf>
    <xf numFmtId="3" fontId="57" fillId="12" borderId="66" xfId="2" applyNumberFormat="1" applyFont="1" applyFill="1" applyBorder="1" applyAlignment="1">
      <alignment horizontal="center" vertical="center"/>
    </xf>
    <xf numFmtId="3" fontId="57" fillId="12" borderId="14" xfId="2" applyNumberFormat="1" applyFont="1" applyFill="1" applyBorder="1" applyAlignment="1">
      <alignment horizontal="center" vertical="center"/>
    </xf>
    <xf numFmtId="3" fontId="57" fillId="12" borderId="75" xfId="2" applyNumberFormat="1" applyFont="1" applyFill="1" applyBorder="1" applyAlignment="1">
      <alignment horizontal="center" vertical="center"/>
    </xf>
    <xf numFmtId="3" fontId="55" fillId="0" borderId="66" xfId="2" applyNumberFormat="1" applyFont="1" applyFill="1" applyBorder="1" applyAlignment="1">
      <alignment horizontal="center" vertical="center"/>
    </xf>
    <xf numFmtId="3" fontId="55" fillId="0" borderId="14" xfId="2" applyNumberFormat="1" applyFont="1" applyFill="1" applyBorder="1" applyAlignment="1">
      <alignment horizontal="center" vertical="center"/>
    </xf>
    <xf numFmtId="3" fontId="55" fillId="0" borderId="75" xfId="2" applyNumberFormat="1" applyFont="1" applyFill="1" applyBorder="1" applyAlignment="1">
      <alignment horizontal="center" vertical="center"/>
    </xf>
    <xf numFmtId="0" fontId="55" fillId="5" borderId="66" xfId="0" applyFont="1" applyFill="1" applyBorder="1" applyAlignment="1" applyProtection="1">
      <alignment horizontal="center" vertical="center"/>
      <protection locked="0"/>
    </xf>
    <xf numFmtId="0" fontId="55" fillId="5" borderId="14" xfId="0" applyFont="1" applyFill="1" applyBorder="1" applyAlignment="1" applyProtection="1">
      <alignment horizontal="center" vertical="center"/>
      <protection locked="0"/>
    </xf>
    <xf numFmtId="0" fontId="55" fillId="5" borderId="75" xfId="0" applyFont="1" applyFill="1" applyBorder="1" applyAlignment="1" applyProtection="1">
      <alignment horizontal="center" vertical="center"/>
      <protection locked="0"/>
    </xf>
    <xf numFmtId="0" fontId="55" fillId="15" borderId="66" xfId="0" applyFont="1" applyFill="1" applyBorder="1" applyAlignment="1" applyProtection="1">
      <alignment horizontal="center" vertical="center"/>
      <protection locked="0"/>
    </xf>
    <xf numFmtId="0" fontId="55" fillId="15" borderId="14" xfId="0" applyFont="1" applyFill="1" applyBorder="1" applyAlignment="1" applyProtection="1">
      <alignment horizontal="center" vertical="center"/>
      <protection locked="0"/>
    </xf>
    <xf numFmtId="0" fontId="55" fillId="15" borderId="75" xfId="0" applyFont="1" applyFill="1" applyBorder="1" applyAlignment="1" applyProtection="1">
      <alignment horizontal="center" vertical="center"/>
      <protection locked="0"/>
    </xf>
    <xf numFmtId="0" fontId="55" fillId="0" borderId="66" xfId="2" applyNumberFormat="1" applyFont="1" applyFill="1" applyBorder="1" applyAlignment="1">
      <alignment horizontal="center" vertical="center"/>
    </xf>
    <xf numFmtId="0" fontId="55" fillId="0" borderId="14" xfId="2" applyNumberFormat="1" applyFont="1" applyFill="1" applyBorder="1" applyAlignment="1">
      <alignment horizontal="center" vertical="center"/>
    </xf>
    <xf numFmtId="0" fontId="55" fillId="0" borderId="75" xfId="2" applyNumberFormat="1" applyFont="1" applyFill="1" applyBorder="1" applyAlignment="1">
      <alignment horizontal="center" vertical="center"/>
    </xf>
    <xf numFmtId="2" fontId="55" fillId="5" borderId="66" xfId="0" applyNumberFormat="1" applyFont="1" applyFill="1" applyBorder="1" applyAlignment="1" applyProtection="1">
      <alignment horizontal="center" vertical="center"/>
      <protection locked="0"/>
    </xf>
    <xf numFmtId="2" fontId="55" fillId="5" borderId="14" xfId="0" applyNumberFormat="1" applyFont="1" applyFill="1" applyBorder="1" applyAlignment="1" applyProtection="1">
      <alignment horizontal="center" vertical="center"/>
      <protection locked="0"/>
    </xf>
    <xf numFmtId="2" fontId="55" fillId="5" borderId="75" xfId="0" applyNumberFormat="1" applyFont="1" applyFill="1" applyBorder="1" applyAlignment="1" applyProtection="1">
      <alignment horizontal="center" vertical="center"/>
      <protection locked="0"/>
    </xf>
    <xf numFmtId="2" fontId="55" fillId="15" borderId="66" xfId="0" applyNumberFormat="1" applyFont="1" applyFill="1" applyBorder="1" applyAlignment="1" applyProtection="1">
      <alignment horizontal="center" vertical="center"/>
      <protection locked="0"/>
    </xf>
    <xf numFmtId="2" fontId="55" fillId="15" borderId="14" xfId="0" applyNumberFormat="1" applyFont="1" applyFill="1" applyBorder="1" applyAlignment="1" applyProtection="1">
      <alignment horizontal="center" vertical="center"/>
      <protection locked="0"/>
    </xf>
    <xf numFmtId="2" fontId="55" fillId="15" borderId="75" xfId="0" applyNumberFormat="1" applyFont="1" applyFill="1" applyBorder="1" applyAlignment="1" applyProtection="1">
      <alignment horizontal="center" vertical="center"/>
      <protection locked="0"/>
    </xf>
    <xf numFmtId="49" fontId="5" fillId="13" borderId="16" xfId="0" applyNumberFormat="1" applyFont="1" applyFill="1" applyBorder="1" applyAlignment="1">
      <alignment horizontal="center" vertical="center" wrapText="1"/>
    </xf>
    <xf numFmtId="0" fontId="53" fillId="0" borderId="18" xfId="0" applyFont="1" applyBorder="1" applyAlignment="1">
      <alignment horizontal="center" vertical="center"/>
    </xf>
    <xf numFmtId="0" fontId="11" fillId="0" borderId="18" xfId="0" applyFont="1" applyBorder="1" applyAlignment="1">
      <alignment vertical="center"/>
    </xf>
    <xf numFmtId="0" fontId="11" fillId="0" borderId="2" xfId="0" applyFont="1" applyBorder="1" applyAlignment="1">
      <alignment vertical="center"/>
    </xf>
    <xf numFmtId="0" fontId="11" fillId="0" borderId="0" xfId="0" applyFont="1" applyAlignment="1">
      <alignment vertical="center"/>
    </xf>
    <xf numFmtId="0" fontId="11" fillId="0" borderId="4" xfId="0" applyFont="1" applyBorder="1" applyAlignment="1">
      <alignment vertical="center"/>
    </xf>
    <xf numFmtId="0" fontId="11" fillId="0" borderId="9" xfId="0" applyFont="1" applyBorder="1" applyAlignment="1">
      <alignment vertical="center"/>
    </xf>
    <xf numFmtId="0" fontId="11" fillId="0" borderId="8" xfId="0" applyFont="1" applyBorder="1" applyAlignment="1">
      <alignment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13" borderId="21" xfId="0" applyFont="1" applyFill="1" applyBorder="1" applyAlignment="1">
      <alignment horizontal="center" vertical="center"/>
    </xf>
    <xf numFmtId="164" fontId="24" fillId="13" borderId="21" xfId="0" applyNumberFormat="1" applyFont="1" applyFill="1" applyBorder="1" applyAlignment="1">
      <alignment horizontal="center" vertical="center"/>
    </xf>
    <xf numFmtId="0" fontId="53" fillId="0" borderId="0" xfId="0" applyFont="1" applyAlignment="1">
      <alignment horizontal="center" vertical="center"/>
    </xf>
    <xf numFmtId="0" fontId="24" fillId="0" borderId="5" xfId="0" applyFont="1" applyBorder="1" applyAlignment="1">
      <alignment vertical="center"/>
    </xf>
    <xf numFmtId="0" fontId="24" fillId="0" borderId="6" xfId="0" applyFont="1" applyBorder="1" applyAlignment="1">
      <alignment vertical="center"/>
    </xf>
    <xf numFmtId="0" fontId="24" fillId="0" borderId="7" xfId="0" applyFont="1" applyBorder="1" applyAlignment="1">
      <alignment vertical="center"/>
    </xf>
    <xf numFmtId="164" fontId="24" fillId="13" borderId="21" xfId="0" applyNumberFormat="1" applyFont="1" applyFill="1" applyBorder="1" applyAlignment="1">
      <alignment vertical="center"/>
    </xf>
    <xf numFmtId="0" fontId="53" fillId="0" borderId="9" xfId="0" applyFont="1" applyBorder="1" applyAlignment="1">
      <alignment horizontal="center" vertical="center"/>
    </xf>
    <xf numFmtId="164" fontId="24" fillId="10" borderId="21" xfId="0" applyNumberFormat="1" applyFont="1" applyFill="1" applyBorder="1" applyAlignment="1">
      <alignment vertical="center"/>
    </xf>
    <xf numFmtId="164" fontId="24" fillId="18" borderId="21" xfId="0" applyNumberFormat="1" applyFont="1" applyFill="1" applyBorder="1" applyAlignment="1">
      <alignment vertical="center"/>
    </xf>
    <xf numFmtId="170" fontId="6" fillId="0" borderId="5" xfId="0" applyNumberFormat="1" applyFont="1" applyBorder="1" applyAlignment="1">
      <alignment horizontal="center" vertical="center"/>
    </xf>
    <xf numFmtId="170" fontId="6" fillId="0" borderId="6" xfId="0" applyNumberFormat="1" applyFont="1" applyBorder="1" applyAlignment="1">
      <alignment horizontal="center" vertical="center"/>
    </xf>
    <xf numFmtId="170" fontId="6" fillId="0" borderId="7" xfId="0" applyNumberFormat="1" applyFont="1" applyBorder="1" applyAlignment="1">
      <alignment horizontal="center" vertical="center"/>
    </xf>
    <xf numFmtId="4" fontId="5" fillId="6" borderId="14" xfId="0" applyNumberFormat="1" applyFont="1" applyFill="1" applyBorder="1" applyAlignment="1">
      <alignment horizontal="center" vertical="center" wrapText="1"/>
    </xf>
    <xf numFmtId="4" fontId="5" fillId="6" borderId="13" xfId="0" applyNumberFormat="1" applyFont="1" applyFill="1" applyBorder="1" applyAlignment="1">
      <alignment horizontal="center" vertical="center" wrapText="1"/>
    </xf>
    <xf numFmtId="4" fontId="5" fillId="2" borderId="13" xfId="0" applyNumberFormat="1" applyFont="1" applyFill="1" applyBorder="1" applyAlignment="1">
      <alignment horizontal="center" vertical="center"/>
    </xf>
    <xf numFmtId="4" fontId="5" fillId="8" borderId="14" xfId="0" applyNumberFormat="1" applyFont="1" applyFill="1" applyBorder="1" applyAlignment="1">
      <alignment horizontal="center" vertical="center" wrapText="1"/>
    </xf>
    <xf numFmtId="4" fontId="5" fillId="8" borderId="13" xfId="0" applyNumberFormat="1" applyFont="1" applyFill="1" applyBorder="1" applyAlignment="1">
      <alignment horizontal="center" vertical="center" wrapText="1"/>
    </xf>
    <xf numFmtId="4" fontId="5" fillId="6" borderId="14" xfId="0" applyNumberFormat="1" applyFont="1" applyFill="1" applyBorder="1" applyAlignment="1">
      <alignment horizontal="center" vertical="center"/>
    </xf>
    <xf numFmtId="4" fontId="5" fillId="6" borderId="13" xfId="0" applyNumberFormat="1" applyFont="1" applyFill="1" applyBorder="1" applyAlignment="1">
      <alignment horizontal="center" vertical="center"/>
    </xf>
    <xf numFmtId="164" fontId="5" fillId="6" borderId="4" xfId="0" applyNumberFormat="1" applyFont="1" applyFill="1" applyBorder="1" applyAlignment="1">
      <alignment horizontal="center" vertical="center" wrapText="1"/>
    </xf>
    <xf numFmtId="164" fontId="5" fillId="6" borderId="8" xfId="0" applyNumberFormat="1" applyFont="1" applyFill="1" applyBorder="1" applyAlignment="1">
      <alignment horizontal="center" vertical="center" wrapText="1"/>
    </xf>
    <xf numFmtId="2" fontId="5" fillId="8" borderId="14" xfId="0" applyNumberFormat="1" applyFont="1" applyFill="1" applyBorder="1" applyAlignment="1">
      <alignment horizontal="center" vertical="center" wrapText="1"/>
    </xf>
    <xf numFmtId="2" fontId="5" fillId="8" borderId="13" xfId="0" applyNumberFormat="1" applyFont="1" applyFill="1" applyBorder="1" applyAlignment="1">
      <alignment horizontal="center" vertical="center" wrapText="1"/>
    </xf>
    <xf numFmtId="4" fontId="9" fillId="5" borderId="66" xfId="2" applyNumberFormat="1" applyFont="1" applyFill="1" applyBorder="1" applyAlignment="1" applyProtection="1">
      <alignment horizontal="center" vertical="center"/>
    </xf>
    <xf numFmtId="4" fontId="9" fillId="5" borderId="14" xfId="2" applyNumberFormat="1" applyFont="1" applyFill="1" applyBorder="1" applyAlignment="1" applyProtection="1">
      <alignment horizontal="center" vertical="center"/>
    </xf>
    <xf numFmtId="4" fontId="9" fillId="5" borderId="75" xfId="2" applyNumberFormat="1" applyFont="1" applyFill="1" applyBorder="1" applyAlignment="1" applyProtection="1">
      <alignment horizontal="center" vertical="center"/>
    </xf>
    <xf numFmtId="4" fontId="9" fillId="15" borderId="66" xfId="2" applyNumberFormat="1" applyFont="1" applyFill="1" applyBorder="1" applyAlignment="1">
      <alignment horizontal="center" vertical="center"/>
    </xf>
    <xf numFmtId="4" fontId="9" fillId="15" borderId="14" xfId="2" applyNumberFormat="1" applyFont="1" applyFill="1" applyBorder="1" applyAlignment="1">
      <alignment horizontal="center" vertical="center"/>
    </xf>
    <xf numFmtId="4" fontId="9" fillId="15" borderId="75" xfId="2" applyNumberFormat="1" applyFont="1" applyFill="1" applyBorder="1" applyAlignment="1">
      <alignment horizontal="center" vertical="center"/>
    </xf>
    <xf numFmtId="0" fontId="55" fillId="0" borderId="82" xfId="0" applyFont="1" applyBorder="1" applyAlignment="1">
      <alignment vertical="center" wrapText="1"/>
    </xf>
    <xf numFmtId="0" fontId="55" fillId="0" borderId="84" xfId="0" applyFont="1" applyBorder="1" applyAlignment="1">
      <alignment vertical="center" wrapText="1"/>
    </xf>
    <xf numFmtId="0" fontId="55" fillId="13" borderId="83" xfId="0" applyFont="1" applyFill="1" applyBorder="1" applyAlignment="1">
      <alignment horizontal="center" vertical="center" wrapText="1"/>
    </xf>
    <xf numFmtId="0" fontId="55" fillId="13" borderId="85" xfId="0" applyFont="1" applyFill="1" applyBorder="1" applyAlignment="1">
      <alignment horizontal="center" vertical="center" wrapText="1"/>
    </xf>
    <xf numFmtId="0" fontId="55" fillId="13" borderId="87" xfId="0" applyFont="1" applyFill="1" applyBorder="1" applyAlignment="1">
      <alignment horizontal="center" vertical="center" wrapText="1"/>
    </xf>
    <xf numFmtId="0" fontId="55" fillId="11" borderId="67" xfId="0" applyFont="1" applyFill="1" applyBorder="1" applyAlignment="1">
      <alignment vertical="center" wrapText="1"/>
    </xf>
    <xf numFmtId="0" fontId="55" fillId="11" borderId="21" xfId="0" applyFont="1" applyFill="1" applyBorder="1" applyAlignment="1">
      <alignment vertical="center" wrapText="1"/>
    </xf>
    <xf numFmtId="0" fontId="55" fillId="11" borderId="76" xfId="0" applyFont="1" applyFill="1" applyBorder="1" applyAlignment="1">
      <alignment vertical="center" wrapText="1"/>
    </xf>
    <xf numFmtId="1" fontId="55" fillId="0" borderId="66" xfId="2" applyNumberFormat="1" applyFont="1" applyFill="1" applyBorder="1" applyAlignment="1">
      <alignment horizontal="center" vertical="center"/>
    </xf>
    <xf numFmtId="1" fontId="55" fillId="0" borderId="14" xfId="2" applyNumberFormat="1" applyFont="1" applyFill="1" applyBorder="1" applyAlignment="1">
      <alignment horizontal="center" vertical="center"/>
    </xf>
    <xf numFmtId="1" fontId="55" fillId="0" borderId="75" xfId="2" applyNumberFormat="1" applyFont="1" applyFill="1" applyBorder="1" applyAlignment="1">
      <alignment horizontal="center" vertical="center"/>
    </xf>
    <xf numFmtId="0" fontId="55" fillId="0" borderId="63" xfId="0" applyFont="1" applyBorder="1" applyAlignment="1">
      <alignment horizontal="left" vertical="center" wrapText="1"/>
    </xf>
    <xf numFmtId="0" fontId="55" fillId="0" borderId="47" xfId="0" applyFont="1" applyBorder="1" applyAlignment="1">
      <alignment horizontal="left" vertical="center" wrapText="1"/>
    </xf>
    <xf numFmtId="0" fontId="55" fillId="23" borderId="3" xfId="0" applyFont="1" applyFill="1" applyBorder="1" applyAlignment="1" applyProtection="1">
      <alignment horizontal="center" vertical="center"/>
      <protection locked="0"/>
    </xf>
    <xf numFmtId="0" fontId="9" fillId="13" borderId="92"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13" borderId="94" xfId="0" applyFont="1" applyFill="1" applyBorder="1" applyAlignment="1">
      <alignment horizontal="center" vertical="center" wrapText="1"/>
    </xf>
    <xf numFmtId="0" fontId="12" fillId="0" borderId="101" xfId="0" applyFont="1" applyBorder="1" applyAlignment="1">
      <alignment vertical="center"/>
    </xf>
    <xf numFmtId="0" fontId="12" fillId="0" borderId="102" xfId="0" applyFont="1" applyBorder="1" applyAlignment="1">
      <alignment vertical="center"/>
    </xf>
    <xf numFmtId="0" fontId="12" fillId="0" borderId="103" xfId="0" applyFont="1" applyBorder="1" applyAlignment="1">
      <alignment vertical="center"/>
    </xf>
    <xf numFmtId="0" fontId="12" fillId="0" borderId="21" xfId="0" applyFont="1" applyBorder="1" applyAlignment="1">
      <alignment vertical="center"/>
    </xf>
    <xf numFmtId="0" fontId="12" fillId="0" borderId="104" xfId="0" applyFont="1" applyBorder="1" applyAlignment="1">
      <alignment vertical="center"/>
    </xf>
    <xf numFmtId="0" fontId="12" fillId="0" borderId="105" xfId="0" applyFont="1" applyBorder="1" applyAlignment="1">
      <alignment vertical="center"/>
    </xf>
    <xf numFmtId="0" fontId="12" fillId="0" borderId="106" xfId="0" applyFont="1" applyBorder="1" applyAlignment="1">
      <alignment vertical="center"/>
    </xf>
    <xf numFmtId="0" fontId="12" fillId="0" borderId="107" xfId="0" applyFont="1" applyBorder="1" applyAlignment="1">
      <alignment vertical="center"/>
    </xf>
    <xf numFmtId="0" fontId="55" fillId="13" borderId="44" xfId="0" applyFont="1" applyFill="1" applyBorder="1" applyAlignment="1">
      <alignment horizontal="center" vertical="center" wrapText="1"/>
    </xf>
    <xf numFmtId="0" fontId="55" fillId="7" borderId="30" xfId="0" applyFont="1" applyFill="1" applyBorder="1" applyAlignment="1">
      <alignment vertical="center" wrapText="1"/>
    </xf>
    <xf numFmtId="0" fontId="55" fillId="13" borderId="14" xfId="0" applyFont="1" applyFill="1" applyBorder="1" applyAlignment="1">
      <alignment horizontal="center" vertical="center" wrapText="1"/>
    </xf>
    <xf numFmtId="0" fontId="55" fillId="13" borderId="112" xfId="0" applyFont="1" applyFill="1" applyBorder="1" applyAlignment="1">
      <alignment horizontal="center" vertical="center" wrapText="1"/>
    </xf>
    <xf numFmtId="0" fontId="55" fillId="11" borderId="92" xfId="0" applyFont="1" applyFill="1" applyBorder="1" applyAlignment="1">
      <alignment vertical="center" wrapText="1"/>
    </xf>
    <xf numFmtId="0" fontId="55" fillId="11" borderId="4" xfId="0" applyFont="1" applyFill="1" applyBorder="1" applyAlignment="1">
      <alignment vertical="center" wrapText="1"/>
    </xf>
    <xf numFmtId="0" fontId="55" fillId="11" borderId="94" xfId="0" applyFont="1" applyFill="1" applyBorder="1" applyAlignment="1">
      <alignment vertical="center" wrapText="1"/>
    </xf>
    <xf numFmtId="3" fontId="25" fillId="15" borderId="3" xfId="2" applyNumberFormat="1" applyFont="1" applyFill="1" applyBorder="1" applyAlignment="1">
      <alignment horizontal="center" vertical="center"/>
    </xf>
    <xf numFmtId="0" fontId="9" fillId="13" borderId="101"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105" xfId="0" applyFont="1" applyFill="1" applyBorder="1" applyAlignment="1">
      <alignment horizontal="center" vertical="center" wrapText="1"/>
    </xf>
    <xf numFmtId="0" fontId="24" fillId="2" borderId="21" xfId="0" applyFont="1" applyFill="1" applyBorder="1" applyAlignment="1">
      <alignment vertical="center"/>
    </xf>
    <xf numFmtId="0" fontId="9" fillId="13" borderId="28"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24" fillId="2" borderId="5" xfId="0" applyFont="1" applyFill="1" applyBorder="1" applyAlignment="1">
      <alignment vertical="center"/>
    </xf>
    <xf numFmtId="0" fontId="24" fillId="2" borderId="6" xfId="0" applyFont="1" applyFill="1" applyBorder="1" applyAlignment="1">
      <alignment vertical="center"/>
    </xf>
    <xf numFmtId="0" fontId="24" fillId="2" borderId="7" xfId="0" applyFont="1" applyFill="1" applyBorder="1" applyAlignment="1">
      <alignment vertical="center"/>
    </xf>
    <xf numFmtId="0" fontId="5" fillId="21" borderId="22" xfId="0" applyFont="1" applyFill="1" applyBorder="1" applyAlignment="1">
      <alignment vertical="center" wrapText="1"/>
    </xf>
    <xf numFmtId="0" fontId="5" fillId="21" borderId="14" xfId="0" applyFont="1" applyFill="1" applyBorder="1" applyAlignment="1">
      <alignment vertical="center" wrapText="1"/>
    </xf>
    <xf numFmtId="0" fontId="5" fillId="21" borderId="25" xfId="0" applyFont="1" applyFill="1" applyBorder="1" applyAlignment="1">
      <alignment vertical="center" wrapText="1"/>
    </xf>
    <xf numFmtId="0" fontId="5" fillId="11" borderId="22" xfId="0" applyFont="1" applyFill="1" applyBorder="1" applyAlignment="1" applyProtection="1">
      <alignment vertical="center" wrapText="1"/>
      <protection locked="0"/>
    </xf>
    <xf numFmtId="0" fontId="5" fillId="11" borderId="13" xfId="0" applyFont="1" applyFill="1" applyBorder="1" applyAlignment="1" applyProtection="1">
      <alignment vertical="center" wrapText="1"/>
      <protection locked="0"/>
    </xf>
    <xf numFmtId="0" fontId="5" fillId="11" borderId="12" xfId="0" applyFont="1" applyFill="1" applyBorder="1" applyAlignment="1" applyProtection="1">
      <alignment vertical="center" wrapText="1"/>
      <protection locked="0"/>
    </xf>
    <xf numFmtId="0" fontId="5" fillId="11" borderId="25" xfId="0"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0" fontId="9" fillId="13" borderId="12" xfId="0" applyFont="1" applyFill="1" applyBorder="1" applyAlignment="1">
      <alignment horizontal="center" vertical="center" wrapText="1"/>
    </xf>
    <xf numFmtId="0" fontId="9" fillId="13" borderId="13" xfId="0" applyFont="1" applyFill="1" applyBorder="1" applyAlignment="1">
      <alignment horizontal="center" vertical="center" wrapText="1"/>
    </xf>
    <xf numFmtId="0" fontId="9" fillId="11" borderId="12" xfId="0" applyFont="1" applyFill="1" applyBorder="1" applyAlignment="1">
      <alignment vertical="center" wrapText="1"/>
    </xf>
    <xf numFmtId="0" fontId="9" fillId="11" borderId="13" xfId="0" applyFont="1" applyFill="1" applyBorder="1" applyAlignment="1">
      <alignment vertical="center" wrapText="1"/>
    </xf>
    <xf numFmtId="3" fontId="10" fillId="12" borderId="12" xfId="2" applyNumberFormat="1" applyFont="1" applyFill="1" applyBorder="1" applyAlignment="1">
      <alignment horizontal="center" vertical="center"/>
    </xf>
    <xf numFmtId="3" fontId="10" fillId="12" borderId="13" xfId="2" applyNumberFormat="1" applyFont="1" applyFill="1" applyBorder="1" applyAlignment="1">
      <alignment horizontal="center" vertical="center"/>
    </xf>
    <xf numFmtId="3" fontId="9" fillId="0" borderId="12" xfId="2" applyNumberFormat="1" applyFont="1" applyFill="1" applyBorder="1" applyAlignment="1">
      <alignment horizontal="center" vertical="center"/>
    </xf>
    <xf numFmtId="3" fontId="9" fillId="0" borderId="13" xfId="2" applyNumberFormat="1" applyFont="1" applyFill="1" applyBorder="1" applyAlignment="1">
      <alignment horizontal="center" vertical="center"/>
    </xf>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9" fillId="15" borderId="12" xfId="0" applyFont="1" applyFill="1" applyBorder="1" applyAlignment="1" applyProtection="1">
      <alignment horizontal="center" vertical="center"/>
      <protection locked="0"/>
    </xf>
    <xf numFmtId="0" fontId="9" fillId="15" borderId="13" xfId="0" applyFont="1" applyFill="1" applyBorder="1" applyAlignment="1" applyProtection="1">
      <alignment horizontal="center" vertical="center"/>
      <protection locked="0"/>
    </xf>
    <xf numFmtId="0" fontId="9" fillId="29" borderId="12" xfId="0" applyFont="1" applyFill="1" applyBorder="1" applyAlignment="1" applyProtection="1">
      <alignment horizontal="center" vertical="center"/>
      <protection locked="0"/>
    </xf>
    <xf numFmtId="0" fontId="9" fillId="29" borderId="13" xfId="0" applyFont="1" applyFill="1" applyBorder="1" applyAlignment="1" applyProtection="1">
      <alignment horizontal="center" vertical="center"/>
      <protection locked="0"/>
    </xf>
    <xf numFmtId="0" fontId="9" fillId="23" borderId="12" xfId="0" applyFont="1" applyFill="1" applyBorder="1" applyAlignment="1" applyProtection="1">
      <alignment horizontal="center" vertical="center"/>
      <protection locked="0"/>
    </xf>
    <xf numFmtId="0" fontId="9" fillId="23" borderId="13" xfId="0" applyFont="1" applyFill="1" applyBorder="1" applyAlignment="1" applyProtection="1">
      <alignment horizontal="center" vertical="center"/>
      <protection locked="0"/>
    </xf>
    <xf numFmtId="0" fontId="32" fillId="21" borderId="22" xfId="0" applyFont="1" applyFill="1" applyBorder="1" applyAlignment="1">
      <alignment vertical="center" wrapText="1"/>
    </xf>
    <xf numFmtId="0" fontId="32" fillId="21" borderId="14" xfId="0" applyFont="1" applyFill="1" applyBorder="1" applyAlignment="1">
      <alignment vertical="center" wrapText="1"/>
    </xf>
    <xf numFmtId="0" fontId="32" fillId="21" borderId="25" xfId="0" applyFont="1" applyFill="1" applyBorder="1" applyAlignment="1">
      <alignment vertical="center" wrapText="1"/>
    </xf>
    <xf numFmtId="0" fontId="24" fillId="15" borderId="21" xfId="0" applyFont="1" applyFill="1" applyBorder="1" applyAlignment="1">
      <alignment horizontal="center" vertical="center"/>
    </xf>
    <xf numFmtId="0" fontId="24" fillId="13" borderId="5" xfId="0" applyFont="1" applyFill="1" applyBorder="1" applyAlignment="1">
      <alignment vertical="center"/>
    </xf>
    <xf numFmtId="0" fontId="24" fillId="13" borderId="6" xfId="0" applyFont="1" applyFill="1" applyBorder="1" applyAlignment="1">
      <alignment vertical="center"/>
    </xf>
    <xf numFmtId="0" fontId="24" fillId="13" borderId="7" xfId="0" applyFont="1" applyFill="1" applyBorder="1" applyAlignment="1">
      <alignment vertical="center"/>
    </xf>
    <xf numFmtId="0" fontId="24" fillId="15" borderId="5" xfId="0" applyFont="1" applyFill="1" applyBorder="1" applyAlignment="1">
      <alignment horizontal="left" vertical="center"/>
    </xf>
    <xf numFmtId="0" fontId="24" fillId="15" borderId="6" xfId="0" applyFont="1" applyFill="1" applyBorder="1" applyAlignment="1">
      <alignment horizontal="left" vertical="center"/>
    </xf>
    <xf numFmtId="0" fontId="24" fillId="15" borderId="7" xfId="0" applyFont="1" applyFill="1" applyBorder="1" applyAlignment="1">
      <alignment horizontal="left" vertical="center"/>
    </xf>
    <xf numFmtId="0" fontId="24" fillId="15" borderId="5" xfId="0" applyFont="1" applyFill="1" applyBorder="1" applyAlignment="1">
      <alignment horizontal="center" vertical="center"/>
    </xf>
    <xf numFmtId="0" fontId="24" fillId="15" borderId="6" xfId="0" applyFont="1" applyFill="1" applyBorder="1" applyAlignment="1">
      <alignment horizontal="center" vertical="center"/>
    </xf>
    <xf numFmtId="0" fontId="24" fillId="15" borderId="7" xfId="0" applyFont="1" applyFill="1" applyBorder="1" applyAlignment="1">
      <alignment horizontal="center" vertical="center"/>
    </xf>
    <xf numFmtId="0" fontId="24" fillId="25" borderId="21" xfId="0" applyFont="1" applyFill="1" applyBorder="1" applyAlignment="1">
      <alignment vertical="center"/>
    </xf>
    <xf numFmtId="0" fontId="24" fillId="25" borderId="5" xfId="0" applyFont="1" applyFill="1" applyBorder="1" applyAlignment="1">
      <alignment horizontal="left" vertical="center"/>
    </xf>
    <xf numFmtId="0" fontId="24" fillId="25" borderId="6" xfId="0" applyFont="1" applyFill="1" applyBorder="1" applyAlignment="1">
      <alignment horizontal="left" vertical="center"/>
    </xf>
    <xf numFmtId="0" fontId="24" fillId="25" borderId="7" xfId="0" applyFont="1" applyFill="1" applyBorder="1" applyAlignment="1">
      <alignment horizontal="left" vertical="center"/>
    </xf>
    <xf numFmtId="0" fontId="24" fillId="25" borderId="5" xfId="0" applyFont="1" applyFill="1" applyBorder="1" applyAlignment="1">
      <alignment vertical="center"/>
    </xf>
    <xf numFmtId="0" fontId="24" fillId="25" borderId="6" xfId="0" applyFont="1" applyFill="1" applyBorder="1" applyAlignment="1">
      <alignment vertical="center"/>
    </xf>
    <xf numFmtId="0" fontId="24" fillId="25" borderId="7" xfId="0" applyFont="1" applyFill="1" applyBorder="1" applyAlignment="1">
      <alignment vertical="center"/>
    </xf>
    <xf numFmtId="0" fontId="12" fillId="11" borderId="12" xfId="0" applyFont="1" applyFill="1" applyBorder="1" applyAlignment="1">
      <alignment horizontal="center" vertical="top" wrapText="1"/>
    </xf>
    <xf numFmtId="0" fontId="12" fillId="11" borderId="13" xfId="0" applyFont="1" applyFill="1" applyBorder="1" applyAlignment="1">
      <alignment horizontal="center" vertical="top" wrapText="1"/>
    </xf>
    <xf numFmtId="0" fontId="12" fillId="11" borderId="25" xfId="0" applyFont="1" applyFill="1" applyBorder="1" applyAlignment="1">
      <alignment horizontal="center" vertical="top" wrapText="1"/>
    </xf>
    <xf numFmtId="0" fontId="9" fillId="11" borderId="22" xfId="0" applyFont="1" applyFill="1" applyBorder="1" applyAlignment="1" applyProtection="1">
      <alignment vertical="center" wrapText="1"/>
      <protection locked="0"/>
    </xf>
    <xf numFmtId="0" fontId="9" fillId="11" borderId="13" xfId="0" applyFont="1" applyFill="1" applyBorder="1" applyAlignment="1" applyProtection="1">
      <alignment vertical="center" wrapText="1"/>
      <protection locked="0"/>
    </xf>
    <xf numFmtId="0" fontId="9" fillId="11" borderId="22"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24" fillId="15" borderId="5" xfId="0" applyFont="1" applyFill="1" applyBorder="1" applyAlignment="1">
      <alignment vertical="center"/>
    </xf>
    <xf numFmtId="0" fontId="24" fillId="15" borderId="6" xfId="0" applyFont="1" applyFill="1" applyBorder="1" applyAlignment="1">
      <alignment vertical="center"/>
    </xf>
    <xf numFmtId="0" fontId="24" fillId="15" borderId="7" xfId="0" applyFont="1" applyFill="1" applyBorder="1" applyAlignment="1">
      <alignment vertical="center"/>
    </xf>
    <xf numFmtId="9" fontId="25" fillId="13" borderId="22" xfId="2" applyFont="1" applyFill="1" applyBorder="1" applyAlignment="1" applyProtection="1">
      <alignment horizontal="center" vertical="center"/>
    </xf>
    <xf numFmtId="9" fontId="25" fillId="13" borderId="14" xfId="2" applyFont="1" applyFill="1" applyBorder="1" applyAlignment="1" applyProtection="1">
      <alignment horizontal="center" vertical="center"/>
    </xf>
    <xf numFmtId="9" fontId="25" fillId="13" borderId="25" xfId="2" applyFont="1" applyFill="1" applyBorder="1" applyAlignment="1" applyProtection="1">
      <alignment horizontal="center" vertical="center"/>
    </xf>
    <xf numFmtId="9" fontId="26" fillId="13" borderId="22" xfId="2" applyFont="1" applyFill="1" applyBorder="1" applyAlignment="1" applyProtection="1">
      <alignment horizontal="center" vertical="center"/>
    </xf>
    <xf numFmtId="9" fontId="26" fillId="13" borderId="14" xfId="2" applyFont="1" applyFill="1" applyBorder="1" applyAlignment="1" applyProtection="1">
      <alignment horizontal="center" vertical="center"/>
    </xf>
    <xf numFmtId="9" fontId="26" fillId="13" borderId="25" xfId="2" applyFont="1" applyFill="1" applyBorder="1" applyAlignment="1" applyProtection="1">
      <alignment horizontal="center" vertical="center"/>
    </xf>
    <xf numFmtId="0" fontId="9" fillId="9" borderId="22" xfId="0" applyFont="1" applyFill="1" applyBorder="1" applyAlignment="1">
      <alignment horizontal="center" vertical="center" wrapText="1"/>
    </xf>
    <xf numFmtId="0" fontId="9" fillId="9" borderId="14" xfId="0" applyFont="1" applyFill="1" applyBorder="1" applyAlignment="1">
      <alignment horizontal="center" vertical="center" wrapText="1"/>
    </xf>
    <xf numFmtId="0" fontId="9" fillId="9" borderId="25" xfId="0" applyFont="1" applyFill="1" applyBorder="1" applyAlignment="1">
      <alignment horizontal="center" vertical="center" wrapText="1"/>
    </xf>
    <xf numFmtId="172" fontId="9" fillId="21" borderId="22" xfId="0" applyNumberFormat="1" applyFont="1" applyFill="1" applyBorder="1" applyAlignment="1">
      <alignment vertical="center" wrapText="1"/>
    </xf>
    <xf numFmtId="172" fontId="9" fillId="21" borderId="14" xfId="0" applyNumberFormat="1" applyFont="1" applyFill="1" applyBorder="1" applyAlignment="1">
      <alignment vertical="center" wrapText="1"/>
    </xf>
    <xf numFmtId="172" fontId="9" fillId="21" borderId="25" xfId="0" applyNumberFormat="1" applyFont="1" applyFill="1" applyBorder="1" applyAlignment="1">
      <alignment vertical="center" wrapText="1"/>
    </xf>
    <xf numFmtId="0" fontId="9" fillId="9" borderId="22" xfId="0" applyFont="1" applyFill="1" applyBorder="1" applyAlignment="1">
      <alignment vertical="center" wrapText="1"/>
    </xf>
    <xf numFmtId="0" fontId="9" fillId="9" borderId="14" xfId="0" applyFont="1" applyFill="1" applyBorder="1" applyAlignment="1">
      <alignment vertical="center" wrapText="1"/>
    </xf>
    <xf numFmtId="0" fontId="9" fillId="9" borderId="25" xfId="0" applyFont="1" applyFill="1" applyBorder="1" applyAlignment="1">
      <alignment vertical="center" wrapText="1"/>
    </xf>
    <xf numFmtId="0" fontId="10" fillId="7" borderId="30" xfId="0" applyFont="1" applyFill="1" applyBorder="1" applyAlignment="1">
      <alignment vertical="center" wrapText="1"/>
    </xf>
    <xf numFmtId="0" fontId="10" fillId="7" borderId="31" xfId="0" applyFont="1" applyFill="1" applyBorder="1" applyAlignment="1">
      <alignment vertical="center" wrapText="1"/>
    </xf>
    <xf numFmtId="0" fontId="10" fillId="7" borderId="32" xfId="0" applyFont="1" applyFill="1" applyBorder="1" applyAlignment="1">
      <alignment vertical="center" wrapText="1"/>
    </xf>
    <xf numFmtId="0" fontId="10" fillId="0" borderId="30" xfId="0" applyFont="1" applyBorder="1" applyAlignment="1">
      <alignment vertical="center" wrapText="1"/>
    </xf>
    <xf numFmtId="0" fontId="10" fillId="0" borderId="31" xfId="0" applyFont="1" applyBorder="1" applyAlignment="1">
      <alignment vertical="center" wrapText="1"/>
    </xf>
    <xf numFmtId="0" fontId="10" fillId="0" borderId="32" xfId="0" applyFont="1" applyBorder="1" applyAlignment="1">
      <alignment vertical="center" wrapText="1"/>
    </xf>
    <xf numFmtId="0" fontId="66" fillId="21" borderId="22" xfId="0" applyFont="1" applyFill="1" applyBorder="1" applyAlignment="1">
      <alignment horizontal="left" vertical="center" wrapText="1"/>
    </xf>
    <xf numFmtId="0" fontId="66" fillId="21" borderId="14" xfId="0" applyFont="1" applyFill="1" applyBorder="1" applyAlignment="1">
      <alignment horizontal="left" vertical="center" wrapText="1"/>
    </xf>
    <xf numFmtId="0" fontId="66" fillId="21" borderId="25" xfId="0" applyFont="1" applyFill="1" applyBorder="1" applyAlignment="1">
      <alignment horizontal="left" vertical="center" wrapText="1"/>
    </xf>
    <xf numFmtId="0" fontId="63" fillId="21" borderId="22" xfId="0" applyFont="1" applyFill="1" applyBorder="1" applyAlignment="1">
      <alignment horizontal="left" vertical="center" wrapText="1"/>
    </xf>
    <xf numFmtId="0" fontId="63" fillId="21" borderId="14" xfId="0" applyFont="1" applyFill="1" applyBorder="1" applyAlignment="1">
      <alignment horizontal="left" vertical="center" wrapText="1"/>
    </xf>
    <xf numFmtId="0" fontId="63" fillId="21" borderId="13" xfId="0" applyFont="1" applyFill="1" applyBorder="1" applyAlignment="1">
      <alignment horizontal="left" vertical="center" wrapText="1"/>
    </xf>
    <xf numFmtId="0" fontId="24" fillId="37" borderId="21" xfId="0" applyFont="1" applyFill="1" applyBorder="1" applyAlignment="1">
      <alignment horizontal="center" vertical="center"/>
    </xf>
    <xf numFmtId="0" fontId="63" fillId="0" borderId="30" xfId="0" applyFont="1" applyBorder="1" applyAlignment="1">
      <alignment vertical="center" wrapText="1"/>
    </xf>
    <xf numFmtId="0" fontId="63" fillId="0" borderId="31" xfId="0" applyFont="1" applyBorder="1" applyAlignment="1">
      <alignment vertical="center" wrapText="1"/>
    </xf>
    <xf numFmtId="0" fontId="63" fillId="0" borderId="47" xfId="0" applyFont="1" applyBorder="1" applyAlignment="1">
      <alignment vertical="center" wrapText="1"/>
    </xf>
    <xf numFmtId="0" fontId="63" fillId="0" borderId="81" xfId="0" applyFont="1" applyBorder="1" applyAlignment="1">
      <alignment vertical="center" wrapText="1"/>
    </xf>
    <xf numFmtId="0" fontId="68" fillId="0" borderId="5" xfId="0" applyFont="1" applyBorder="1" applyAlignment="1">
      <alignment vertical="center"/>
    </xf>
    <xf numFmtId="0" fontId="68" fillId="0" borderId="6" xfId="0" applyFont="1" applyBorder="1" applyAlignment="1">
      <alignment vertical="center"/>
    </xf>
    <xf numFmtId="0" fontId="68" fillId="0" borderId="41" xfId="0" applyFont="1" applyBorder="1" applyAlignment="1">
      <alignment vertical="center"/>
    </xf>
    <xf numFmtId="0" fontId="68" fillId="0" borderId="39"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24" fillId="37" borderId="5" xfId="0" applyFont="1" applyFill="1" applyBorder="1" applyAlignment="1">
      <alignment horizontal="center" vertical="center"/>
    </xf>
    <xf numFmtId="0" fontId="24" fillId="37" borderId="6" xfId="0" applyFont="1" applyFill="1" applyBorder="1" applyAlignment="1">
      <alignment horizontal="center" vertical="center"/>
    </xf>
    <xf numFmtId="0" fontId="24" fillId="37" borderId="7" xfId="0" applyFont="1" applyFill="1" applyBorder="1" applyAlignment="1">
      <alignment horizontal="center" vertical="center"/>
    </xf>
    <xf numFmtId="0" fontId="71" fillId="0" borderId="116" xfId="0" applyFont="1" applyBorder="1" applyAlignment="1">
      <alignment vertical="center"/>
    </xf>
    <xf numFmtId="0" fontId="71" fillId="0" borderId="124" xfId="0" applyFont="1" applyBorder="1" applyAlignment="1">
      <alignment vertical="center"/>
    </xf>
    <xf numFmtId="0" fontId="71" fillId="0" borderId="123" xfId="0" applyFont="1" applyBorder="1" applyAlignment="1">
      <alignment vertical="center"/>
    </xf>
    <xf numFmtId="0" fontId="71" fillId="44" borderId="121" xfId="0" applyFont="1" applyFill="1" applyBorder="1" applyAlignment="1">
      <alignment horizontal="center" vertical="center" wrapText="1"/>
    </xf>
    <xf numFmtId="3" fontId="73" fillId="44" borderId="121" xfId="2" applyNumberFormat="1" applyFont="1" applyFill="1" applyBorder="1" applyAlignment="1" applyProtection="1">
      <alignment horizontal="center" vertical="center"/>
    </xf>
    <xf numFmtId="3" fontId="73" fillId="47" borderId="121" xfId="2" applyNumberFormat="1" applyFont="1" applyFill="1" applyBorder="1" applyAlignment="1" applyProtection="1">
      <alignment horizontal="center" vertical="center"/>
    </xf>
    <xf numFmtId="3" fontId="73" fillId="48" borderId="121" xfId="2" applyNumberFormat="1" applyFont="1" applyFill="1" applyBorder="1" applyAlignment="1" applyProtection="1">
      <alignment horizontal="center" vertical="center"/>
    </xf>
    <xf numFmtId="3" fontId="73" fillId="49" borderId="121" xfId="2" applyNumberFormat="1" applyFont="1" applyFill="1" applyBorder="1" applyAlignment="1" applyProtection="1">
      <alignment horizontal="center" vertical="center"/>
    </xf>
    <xf numFmtId="3" fontId="73" fillId="53" borderId="121" xfId="2" applyNumberFormat="1" applyFont="1" applyFill="1" applyBorder="1" applyAlignment="1" applyProtection="1">
      <alignment horizontal="center" vertical="center"/>
    </xf>
    <xf numFmtId="0" fontId="24" fillId="37" borderId="5" xfId="0" applyFont="1" applyFill="1" applyBorder="1" applyAlignment="1">
      <alignment vertical="center"/>
    </xf>
    <xf numFmtId="0" fontId="24" fillId="37" borderId="6" xfId="0" applyFont="1" applyFill="1" applyBorder="1" applyAlignment="1">
      <alignment vertical="center"/>
    </xf>
    <xf numFmtId="0" fontId="24" fillId="37" borderId="7" xfId="0" applyFont="1" applyFill="1" applyBorder="1" applyAlignment="1">
      <alignment vertical="center"/>
    </xf>
    <xf numFmtId="0" fontId="24" fillId="37" borderId="5" xfId="0" applyFont="1" applyFill="1" applyBorder="1" applyAlignment="1">
      <alignment horizontal="left" vertical="center"/>
    </xf>
    <xf numFmtId="0" fontId="24" fillId="37" borderId="6" xfId="0" applyFont="1" applyFill="1" applyBorder="1" applyAlignment="1">
      <alignment horizontal="left" vertical="center"/>
    </xf>
    <xf numFmtId="0" fontId="24" fillId="37" borderId="7" xfId="0" applyFont="1" applyFill="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41" xfId="0" applyFont="1" applyBorder="1" applyAlignment="1">
      <alignment vertical="center"/>
    </xf>
    <xf numFmtId="0" fontId="63" fillId="13" borderId="28" xfId="0" applyFont="1" applyFill="1" applyBorder="1" applyAlignment="1">
      <alignment horizontal="center" vertical="center" wrapText="1"/>
    </xf>
    <xf numFmtId="0" fontId="63" fillId="13" borderId="4" xfId="0" applyFont="1" applyFill="1" applyBorder="1" applyAlignment="1">
      <alignment horizontal="center" vertical="center" wrapText="1"/>
    </xf>
    <xf numFmtId="0" fontId="63" fillId="13" borderId="29" xfId="0" applyFont="1" applyFill="1" applyBorder="1" applyAlignment="1">
      <alignment horizontal="center" vertical="center" wrapText="1"/>
    </xf>
    <xf numFmtId="0" fontId="63" fillId="11" borderId="22" xfId="0" applyFont="1" applyFill="1" applyBorder="1" applyAlignment="1">
      <alignment vertical="center" wrapText="1"/>
    </xf>
    <xf numFmtId="0" fontId="63" fillId="11" borderId="14" xfId="0" applyFont="1" applyFill="1" applyBorder="1" applyAlignment="1">
      <alignment vertical="center" wrapText="1"/>
    </xf>
    <xf numFmtId="0" fontId="63" fillId="11" borderId="25" xfId="0" applyFont="1" applyFill="1" applyBorder="1" applyAlignment="1">
      <alignment vertical="center" wrapText="1"/>
    </xf>
    <xf numFmtId="3" fontId="63" fillId="12" borderId="22" xfId="2" applyNumberFormat="1" applyFont="1" applyFill="1" applyBorder="1" applyAlignment="1">
      <alignment horizontal="center" vertical="center"/>
    </xf>
    <xf numFmtId="3" fontId="63" fillId="12" borderId="14" xfId="2" applyNumberFormat="1" applyFont="1" applyFill="1" applyBorder="1" applyAlignment="1">
      <alignment horizontal="center" vertical="center"/>
    </xf>
    <xf numFmtId="3" fontId="63" fillId="12" borderId="25" xfId="2" applyNumberFormat="1" applyFont="1" applyFill="1" applyBorder="1" applyAlignment="1">
      <alignment horizontal="center" vertical="center"/>
    </xf>
    <xf numFmtId="3" fontId="63" fillId="0" borderId="22" xfId="2" applyNumberFormat="1" applyFont="1" applyFill="1" applyBorder="1" applyAlignment="1">
      <alignment horizontal="center" vertical="center"/>
    </xf>
    <xf numFmtId="3" fontId="63" fillId="0" borderId="14" xfId="2" applyNumberFormat="1" applyFont="1" applyFill="1" applyBorder="1" applyAlignment="1">
      <alignment horizontal="center" vertical="center"/>
    </xf>
    <xf numFmtId="3" fontId="63" fillId="0" borderId="25" xfId="2" applyNumberFormat="1" applyFont="1" applyFill="1" applyBorder="1" applyAlignment="1">
      <alignment horizontal="center" vertical="center"/>
    </xf>
    <xf numFmtId="0" fontId="63" fillId="5" borderId="22" xfId="0" applyFont="1" applyFill="1" applyBorder="1" applyAlignment="1" applyProtection="1">
      <alignment horizontal="center" vertical="center"/>
      <protection locked="0"/>
    </xf>
    <xf numFmtId="0" fontId="63" fillId="5" borderId="14" xfId="0" applyFont="1" applyFill="1" applyBorder="1" applyAlignment="1" applyProtection="1">
      <alignment horizontal="center" vertical="center"/>
      <protection locked="0"/>
    </xf>
    <xf numFmtId="0" fontId="63" fillId="5" borderId="25" xfId="0" applyFont="1" applyFill="1" applyBorder="1" applyAlignment="1" applyProtection="1">
      <alignment horizontal="center" vertical="center"/>
      <protection locked="0"/>
    </xf>
    <xf numFmtId="0" fontId="63" fillId="15" borderId="22" xfId="0" applyFont="1" applyFill="1" applyBorder="1" applyAlignment="1" applyProtection="1">
      <alignment horizontal="center" vertical="center"/>
      <protection locked="0"/>
    </xf>
    <xf numFmtId="0" fontId="63" fillId="15" borderId="14" xfId="0" applyFont="1" applyFill="1" applyBorder="1" applyAlignment="1" applyProtection="1">
      <alignment horizontal="center" vertical="center"/>
      <protection locked="0"/>
    </xf>
    <xf numFmtId="0" fontId="63" fillId="15" borderId="25" xfId="0" applyFont="1" applyFill="1" applyBorder="1" applyAlignment="1" applyProtection="1">
      <alignment horizontal="center" vertical="center"/>
      <protection locked="0"/>
    </xf>
    <xf numFmtId="0" fontId="68" fillId="0" borderId="38" xfId="0" applyFont="1" applyBorder="1" applyAlignment="1">
      <alignment vertical="center"/>
    </xf>
    <xf numFmtId="0" fontId="68" fillId="0" borderId="36" xfId="0" applyFont="1" applyBorder="1" applyAlignment="1">
      <alignment vertical="center"/>
    </xf>
    <xf numFmtId="0" fontId="68" fillId="0" borderId="40" xfId="0" applyFont="1" applyBorder="1" applyAlignment="1">
      <alignment vertical="center"/>
    </xf>
    <xf numFmtId="0" fontId="10" fillId="0" borderId="39" xfId="0" applyFont="1" applyBorder="1" applyAlignment="1">
      <alignment vertical="center"/>
    </xf>
    <xf numFmtId="0" fontId="10" fillId="0" borderId="37" xfId="0" applyFont="1" applyBorder="1" applyAlignment="1">
      <alignment vertical="center"/>
    </xf>
    <xf numFmtId="0" fontId="10" fillId="0" borderId="42" xfId="0" applyFont="1" applyBorder="1" applyAlignment="1">
      <alignment vertical="center"/>
    </xf>
    <xf numFmtId="0" fontId="10" fillId="0" borderId="38" xfId="0" applyFont="1" applyBorder="1" applyAlignment="1">
      <alignment vertical="center"/>
    </xf>
    <xf numFmtId="0" fontId="10" fillId="0" borderId="36" xfId="0" applyFont="1" applyBorder="1" applyAlignment="1">
      <alignment vertical="center"/>
    </xf>
    <xf numFmtId="0" fontId="10" fillId="0" borderId="40" xfId="0" applyFont="1" applyBorder="1" applyAlignment="1">
      <alignment vertical="center"/>
    </xf>
    <xf numFmtId="0" fontId="63" fillId="0" borderId="38" xfId="0" applyFont="1" applyBorder="1" applyAlignment="1">
      <alignment vertical="center"/>
    </xf>
    <xf numFmtId="0" fontId="63" fillId="0" borderId="36" xfId="0" applyFont="1" applyBorder="1" applyAlignment="1">
      <alignment vertical="center"/>
    </xf>
    <xf numFmtId="0" fontId="63" fillId="0" borderId="40" xfId="0" applyFont="1" applyBorder="1" applyAlignment="1">
      <alignment vertical="center"/>
    </xf>
    <xf numFmtId="0" fontId="63" fillId="0" borderId="5" xfId="0" applyFont="1" applyBorder="1" applyAlignment="1">
      <alignment vertical="center"/>
    </xf>
    <xf numFmtId="0" fontId="63" fillId="0" borderId="6" xfId="0" applyFont="1" applyBorder="1" applyAlignment="1">
      <alignment vertical="center"/>
    </xf>
    <xf numFmtId="0" fontId="63" fillId="0" borderId="41" xfId="0" applyFont="1" applyBorder="1" applyAlignment="1">
      <alignment vertical="center"/>
    </xf>
    <xf numFmtId="0" fontId="63" fillId="0" borderId="39" xfId="0" applyFont="1" applyBorder="1" applyAlignment="1">
      <alignment vertical="center"/>
    </xf>
    <xf numFmtId="0" fontId="63" fillId="0" borderId="37" xfId="0" applyFont="1" applyBorder="1" applyAlignment="1">
      <alignment vertical="center"/>
    </xf>
    <xf numFmtId="0" fontId="63" fillId="0" borderId="42" xfId="0" applyFont="1" applyBorder="1" applyAlignment="1">
      <alignment vertical="center"/>
    </xf>
    <xf numFmtId="0" fontId="63" fillId="13" borderId="22" xfId="0" applyFont="1" applyFill="1" applyBorder="1" applyAlignment="1">
      <alignment horizontal="center" vertical="center" wrapText="1"/>
    </xf>
    <xf numFmtId="0" fontId="63" fillId="13" borderId="14" xfId="0" applyFont="1" applyFill="1" applyBorder="1" applyAlignment="1">
      <alignment horizontal="center" vertical="center" wrapText="1"/>
    </xf>
    <xf numFmtId="0" fontId="63" fillId="13" borderId="25" xfId="0" applyFont="1" applyFill="1" applyBorder="1" applyAlignment="1">
      <alignment horizontal="center" vertical="center" wrapText="1"/>
    </xf>
    <xf numFmtId="3" fontId="65" fillId="15" borderId="22" xfId="2" applyNumberFormat="1" applyFont="1" applyFill="1" applyBorder="1" applyAlignment="1">
      <alignment horizontal="center" vertical="center"/>
    </xf>
    <xf numFmtId="3" fontId="65" fillId="15" borderId="14" xfId="2" applyNumberFormat="1" applyFont="1" applyFill="1" applyBorder="1" applyAlignment="1">
      <alignment horizontal="center" vertical="center"/>
    </xf>
    <xf numFmtId="3" fontId="65" fillId="15" borderId="25" xfId="2" applyNumberFormat="1" applyFont="1" applyFill="1" applyBorder="1" applyAlignment="1">
      <alignment horizontal="center" vertical="center"/>
    </xf>
    <xf numFmtId="4" fontId="65" fillId="29" borderId="22" xfId="2" applyNumberFormat="1" applyFont="1" applyFill="1" applyBorder="1" applyAlignment="1">
      <alignment horizontal="center" vertical="center"/>
    </xf>
    <xf numFmtId="4" fontId="65" fillId="29" borderId="14" xfId="2" applyNumberFormat="1" applyFont="1" applyFill="1" applyBorder="1" applyAlignment="1">
      <alignment horizontal="center" vertical="center"/>
    </xf>
    <xf numFmtId="4" fontId="65" fillId="29" borderId="25" xfId="2" applyNumberFormat="1" applyFont="1" applyFill="1" applyBorder="1" applyAlignment="1">
      <alignment horizontal="center" vertical="center"/>
    </xf>
    <xf numFmtId="4" fontId="65" fillId="9" borderId="22" xfId="2" applyNumberFormat="1" applyFont="1" applyFill="1" applyBorder="1" applyAlignment="1">
      <alignment horizontal="center" vertical="center"/>
    </xf>
    <xf numFmtId="4" fontId="65" fillId="9" borderId="14" xfId="2" applyNumberFormat="1" applyFont="1" applyFill="1" applyBorder="1" applyAlignment="1">
      <alignment horizontal="center" vertical="center"/>
    </xf>
    <xf numFmtId="4" fontId="65" fillId="9" borderId="25" xfId="2" applyNumberFormat="1" applyFont="1" applyFill="1" applyBorder="1" applyAlignment="1">
      <alignment horizontal="center" vertical="center"/>
    </xf>
    <xf numFmtId="0" fontId="63" fillId="29" borderId="22" xfId="0" applyFont="1" applyFill="1" applyBorder="1" applyAlignment="1" applyProtection="1">
      <alignment horizontal="center" vertical="center"/>
      <protection locked="0"/>
    </xf>
    <xf numFmtId="0" fontId="63" fillId="29" borderId="14" xfId="0" applyFont="1" applyFill="1" applyBorder="1" applyAlignment="1" applyProtection="1">
      <alignment horizontal="center" vertical="center"/>
      <protection locked="0"/>
    </xf>
    <xf numFmtId="0" fontId="63" fillId="29" borderId="25" xfId="0" applyFont="1" applyFill="1" applyBorder="1" applyAlignment="1" applyProtection="1">
      <alignment horizontal="center" vertical="center"/>
      <protection locked="0"/>
    </xf>
    <xf numFmtId="0" fontId="63" fillId="23" borderId="22" xfId="0" applyFont="1" applyFill="1" applyBorder="1" applyAlignment="1" applyProtection="1">
      <alignment horizontal="center" vertical="center"/>
      <protection locked="0"/>
    </xf>
    <xf numFmtId="0" fontId="63" fillId="23" borderId="14" xfId="0" applyFont="1" applyFill="1" applyBorder="1" applyAlignment="1" applyProtection="1">
      <alignment horizontal="center" vertical="center"/>
      <protection locked="0"/>
    </xf>
    <xf numFmtId="0" fontId="63" fillId="23" borderId="25" xfId="0" applyFont="1" applyFill="1" applyBorder="1" applyAlignment="1" applyProtection="1">
      <alignment horizontal="center" vertical="center"/>
      <protection locked="0"/>
    </xf>
    <xf numFmtId="3" fontId="65" fillId="13" borderId="22" xfId="2" applyNumberFormat="1" applyFont="1" applyFill="1" applyBorder="1" applyAlignment="1" applyProtection="1">
      <alignment horizontal="center" vertical="center"/>
    </xf>
    <xf numFmtId="3" fontId="65" fillId="13" borderId="14" xfId="2" applyNumberFormat="1" applyFont="1" applyFill="1" applyBorder="1" applyAlignment="1" applyProtection="1">
      <alignment horizontal="center" vertical="center"/>
    </xf>
    <xf numFmtId="3" fontId="65" fillId="13" borderId="25" xfId="2" applyNumberFormat="1" applyFont="1" applyFill="1" applyBorder="1" applyAlignment="1" applyProtection="1">
      <alignment horizontal="center" vertical="center"/>
    </xf>
    <xf numFmtId="3" fontId="65" fillId="5" borderId="22" xfId="2" applyNumberFormat="1" applyFont="1" applyFill="1" applyBorder="1" applyAlignment="1" applyProtection="1">
      <alignment horizontal="center" vertical="center"/>
    </xf>
    <xf numFmtId="3" fontId="65" fillId="5" borderId="14" xfId="2" applyNumberFormat="1" applyFont="1" applyFill="1" applyBorder="1" applyAlignment="1" applyProtection="1">
      <alignment horizontal="center" vertical="center"/>
    </xf>
    <xf numFmtId="3" fontId="65" fillId="5" borderId="25" xfId="2" applyNumberFormat="1" applyFont="1" applyFill="1" applyBorder="1" applyAlignment="1" applyProtection="1">
      <alignment horizontal="center" vertical="center"/>
    </xf>
    <xf numFmtId="4" fontId="65" fillId="15" borderId="22" xfId="2" applyNumberFormat="1" applyFont="1" applyFill="1" applyBorder="1" applyAlignment="1">
      <alignment horizontal="center" vertical="center"/>
    </xf>
    <xf numFmtId="4" fontId="65" fillId="15" borderId="14" xfId="2" applyNumberFormat="1" applyFont="1" applyFill="1" applyBorder="1" applyAlignment="1">
      <alignment horizontal="center" vertical="center"/>
    </xf>
    <xf numFmtId="4" fontId="65" fillId="15" borderId="25" xfId="2" applyNumberFormat="1" applyFont="1" applyFill="1" applyBorder="1" applyAlignment="1">
      <alignment horizontal="center" vertical="center"/>
    </xf>
    <xf numFmtId="4" fontId="65" fillId="13" borderId="22" xfId="2" applyNumberFormat="1" applyFont="1" applyFill="1" applyBorder="1" applyAlignment="1" applyProtection="1">
      <alignment horizontal="center" vertical="center"/>
    </xf>
    <xf numFmtId="4" fontId="65" fillId="13" borderId="14" xfId="2" applyNumberFormat="1" applyFont="1" applyFill="1" applyBorder="1" applyAlignment="1" applyProtection="1">
      <alignment horizontal="center" vertical="center"/>
    </xf>
    <xf numFmtId="4" fontId="65" fillId="13" borderId="25" xfId="2" applyNumberFormat="1" applyFont="1" applyFill="1" applyBorder="1" applyAlignment="1" applyProtection="1">
      <alignment horizontal="center" vertical="center"/>
    </xf>
    <xf numFmtId="4" fontId="65" fillId="5" borderId="22" xfId="2" applyNumberFormat="1" applyFont="1" applyFill="1" applyBorder="1" applyAlignment="1" applyProtection="1">
      <alignment horizontal="center" vertical="center"/>
    </xf>
    <xf numFmtId="4" fontId="65" fillId="5" borderId="14" xfId="2" applyNumberFormat="1" applyFont="1" applyFill="1" applyBorder="1" applyAlignment="1" applyProtection="1">
      <alignment horizontal="center" vertical="center"/>
    </xf>
    <xf numFmtId="4" fontId="65" fillId="5" borderId="25" xfId="2" applyNumberFormat="1" applyFont="1" applyFill="1" applyBorder="1" applyAlignment="1" applyProtection="1">
      <alignment horizontal="center" vertical="center"/>
    </xf>
    <xf numFmtId="9" fontId="63" fillId="29" borderId="22" xfId="0" applyNumberFormat="1" applyFont="1" applyFill="1" applyBorder="1" applyAlignment="1" applyProtection="1">
      <alignment horizontal="center" vertical="center"/>
      <protection locked="0"/>
    </xf>
    <xf numFmtId="9" fontId="63" fillId="29" borderId="14" xfId="0" applyNumberFormat="1" applyFont="1" applyFill="1" applyBorder="1" applyAlignment="1" applyProtection="1">
      <alignment horizontal="center" vertical="center"/>
      <protection locked="0"/>
    </xf>
    <xf numFmtId="9" fontId="63" fillId="29" borderId="25" xfId="0" applyNumberFormat="1" applyFont="1" applyFill="1" applyBorder="1" applyAlignment="1" applyProtection="1">
      <alignment horizontal="center" vertical="center"/>
      <protection locked="0"/>
    </xf>
    <xf numFmtId="9" fontId="63" fillId="23" borderId="22" xfId="0" applyNumberFormat="1" applyFont="1" applyFill="1" applyBorder="1" applyAlignment="1" applyProtection="1">
      <alignment horizontal="center" vertical="center"/>
      <protection locked="0"/>
    </xf>
    <xf numFmtId="9" fontId="63" fillId="23" borderId="14" xfId="0" applyNumberFormat="1" applyFont="1" applyFill="1" applyBorder="1" applyAlignment="1" applyProtection="1">
      <alignment horizontal="center" vertical="center"/>
      <protection locked="0"/>
    </xf>
    <xf numFmtId="9" fontId="63" fillId="23" borderId="25" xfId="0" applyNumberFormat="1" applyFont="1" applyFill="1" applyBorder="1" applyAlignment="1" applyProtection="1">
      <alignment horizontal="center" vertical="center"/>
      <protection locked="0"/>
    </xf>
    <xf numFmtId="175" fontId="65" fillId="13" borderId="22" xfId="2" applyNumberFormat="1" applyFont="1" applyFill="1" applyBorder="1" applyAlignment="1" applyProtection="1">
      <alignment horizontal="center" vertical="center"/>
    </xf>
    <xf numFmtId="175" fontId="65" fillId="13" borderId="14" xfId="2" applyNumberFormat="1" applyFont="1" applyFill="1" applyBorder="1" applyAlignment="1" applyProtection="1">
      <alignment horizontal="center" vertical="center"/>
    </xf>
    <xf numFmtId="175" fontId="65" fillId="13" borderId="25" xfId="2" applyNumberFormat="1" applyFont="1" applyFill="1" applyBorder="1" applyAlignment="1" applyProtection="1">
      <alignment horizontal="center" vertical="center"/>
    </xf>
    <xf numFmtId="175" fontId="65" fillId="5" borderId="22" xfId="2" applyNumberFormat="1" applyFont="1" applyFill="1" applyBorder="1" applyAlignment="1" applyProtection="1">
      <alignment horizontal="center" vertical="center"/>
    </xf>
    <xf numFmtId="175" fontId="65" fillId="5" borderId="14" xfId="2" applyNumberFormat="1" applyFont="1" applyFill="1" applyBorder="1" applyAlignment="1" applyProtection="1">
      <alignment horizontal="center" vertical="center"/>
    </xf>
    <xf numFmtId="175" fontId="65" fillId="5" borderId="25" xfId="2" applyNumberFormat="1" applyFont="1" applyFill="1" applyBorder="1" applyAlignment="1" applyProtection="1">
      <alignment horizontal="center" vertical="center"/>
    </xf>
    <xf numFmtId="9" fontId="63" fillId="12" borderId="22" xfId="2" applyFont="1" applyFill="1" applyBorder="1" applyAlignment="1">
      <alignment horizontal="center" vertical="center"/>
    </xf>
    <xf numFmtId="9" fontId="63" fillId="12" borderId="14" xfId="2" applyFont="1" applyFill="1" applyBorder="1" applyAlignment="1">
      <alignment horizontal="center" vertical="center"/>
    </xf>
    <xf numFmtId="9" fontId="63" fillId="12" borderId="25" xfId="2" applyFont="1" applyFill="1" applyBorder="1" applyAlignment="1">
      <alignment horizontal="center" vertical="center"/>
    </xf>
    <xf numFmtId="9" fontId="63" fillId="0" borderId="22" xfId="2" applyFont="1" applyFill="1" applyBorder="1" applyAlignment="1">
      <alignment horizontal="center" vertical="center"/>
    </xf>
    <xf numFmtId="9" fontId="63" fillId="0" borderId="14" xfId="2" applyFont="1" applyFill="1" applyBorder="1" applyAlignment="1">
      <alignment horizontal="center" vertical="center"/>
    </xf>
    <xf numFmtId="9" fontId="63" fillId="0" borderId="25" xfId="2" applyFont="1" applyFill="1" applyBorder="1" applyAlignment="1">
      <alignment horizontal="center" vertical="center"/>
    </xf>
    <xf numFmtId="9" fontId="63" fillId="5" borderId="22" xfId="0" applyNumberFormat="1" applyFont="1" applyFill="1" applyBorder="1" applyAlignment="1" applyProtection="1">
      <alignment horizontal="center" vertical="center"/>
      <protection locked="0"/>
    </xf>
    <xf numFmtId="9" fontId="63" fillId="5" borderId="14" xfId="0" applyNumberFormat="1" applyFont="1" applyFill="1" applyBorder="1" applyAlignment="1" applyProtection="1">
      <alignment horizontal="center" vertical="center"/>
      <protection locked="0"/>
    </xf>
    <xf numFmtId="9" fontId="63" fillId="5" borderId="25" xfId="0" applyNumberFormat="1" applyFont="1" applyFill="1" applyBorder="1" applyAlignment="1" applyProtection="1">
      <alignment horizontal="center" vertical="center"/>
      <protection locked="0"/>
    </xf>
    <xf numFmtId="9" fontId="63" fillId="15" borderId="22" xfId="0" applyNumberFormat="1" applyFont="1" applyFill="1" applyBorder="1" applyAlignment="1" applyProtection="1">
      <alignment horizontal="center" vertical="center"/>
      <protection locked="0"/>
    </xf>
    <xf numFmtId="9" fontId="63" fillId="15" borderId="14" xfId="0" applyNumberFormat="1" applyFont="1" applyFill="1" applyBorder="1" applyAlignment="1" applyProtection="1">
      <alignment horizontal="center" vertical="center"/>
      <protection locked="0"/>
    </xf>
    <xf numFmtId="9" fontId="63" fillId="15" borderId="25" xfId="0" applyNumberFormat="1" applyFont="1" applyFill="1" applyBorder="1" applyAlignment="1" applyProtection="1">
      <alignment horizontal="center" vertical="center"/>
      <protection locked="0"/>
    </xf>
    <xf numFmtId="0" fontId="66" fillId="13" borderId="28" xfId="0" applyFont="1" applyFill="1" applyBorder="1" applyAlignment="1">
      <alignment horizontal="center" vertical="center" wrapText="1"/>
    </xf>
    <xf numFmtId="0" fontId="66" fillId="13" borderId="4" xfId="0" applyFont="1" applyFill="1" applyBorder="1" applyAlignment="1">
      <alignment horizontal="center" vertical="center" wrapText="1"/>
    </xf>
    <xf numFmtId="0" fontId="66" fillId="13" borderId="29" xfId="0" applyFont="1" applyFill="1" applyBorder="1" applyAlignment="1">
      <alignment horizontal="center" vertical="center" wrapText="1"/>
    </xf>
    <xf numFmtId="0" fontId="66" fillId="11" borderId="22" xfId="0" applyFont="1" applyFill="1" applyBorder="1" applyAlignment="1">
      <alignment vertical="center" wrapText="1"/>
    </xf>
    <xf numFmtId="0" fontId="66" fillId="11" borderId="14" xfId="0" applyFont="1" applyFill="1" applyBorder="1" applyAlignment="1">
      <alignment vertical="center" wrapText="1"/>
    </xf>
    <xf numFmtId="0" fontId="66" fillId="11" borderId="25" xfId="0" applyFont="1" applyFill="1" applyBorder="1" applyAlignment="1">
      <alignment vertical="center" wrapText="1"/>
    </xf>
    <xf numFmtId="3" fontId="66" fillId="12" borderId="22" xfId="2" applyNumberFormat="1" applyFont="1" applyFill="1" applyBorder="1" applyAlignment="1">
      <alignment horizontal="center" vertical="center"/>
    </xf>
    <xf numFmtId="3" fontId="66" fillId="12" borderId="14" xfId="2" applyNumberFormat="1" applyFont="1" applyFill="1" applyBorder="1" applyAlignment="1">
      <alignment horizontal="center" vertical="center"/>
    </xf>
    <xf numFmtId="3" fontId="66" fillId="12" borderId="25" xfId="2" applyNumberFormat="1" applyFont="1" applyFill="1" applyBorder="1" applyAlignment="1">
      <alignment horizontal="center" vertical="center"/>
    </xf>
    <xf numFmtId="3" fontId="66" fillId="0" borderId="22" xfId="2" applyNumberFormat="1" applyFont="1" applyFill="1" applyBorder="1" applyAlignment="1">
      <alignment horizontal="center" vertical="center"/>
    </xf>
    <xf numFmtId="3" fontId="66" fillId="0" borderId="14" xfId="2" applyNumberFormat="1" applyFont="1" applyFill="1" applyBorder="1" applyAlignment="1">
      <alignment horizontal="center" vertical="center"/>
    </xf>
    <xf numFmtId="3" fontId="66" fillId="0" borderId="25" xfId="2" applyNumberFormat="1" applyFont="1" applyFill="1" applyBorder="1" applyAlignment="1">
      <alignment horizontal="center" vertical="center"/>
    </xf>
    <xf numFmtId="0" fontId="66" fillId="5" borderId="22" xfId="0" applyFont="1" applyFill="1" applyBorder="1" applyAlignment="1" applyProtection="1">
      <alignment horizontal="center" vertical="center"/>
      <protection locked="0"/>
    </xf>
    <xf numFmtId="0" fontId="66" fillId="5" borderId="14" xfId="0" applyFont="1" applyFill="1" applyBorder="1" applyAlignment="1" applyProtection="1">
      <alignment horizontal="center" vertical="center"/>
      <protection locked="0"/>
    </xf>
    <xf numFmtId="0" fontId="66" fillId="5" borderId="25" xfId="0" applyFont="1" applyFill="1" applyBorder="1" applyAlignment="1" applyProtection="1">
      <alignment horizontal="center" vertical="center"/>
      <protection locked="0"/>
    </xf>
    <xf numFmtId="0" fontId="66" fillId="15" borderId="22" xfId="0" applyFont="1" applyFill="1" applyBorder="1" applyAlignment="1" applyProtection="1">
      <alignment horizontal="center" vertical="center"/>
      <protection locked="0"/>
    </xf>
    <xf numFmtId="0" fontId="66" fillId="15" borderId="14" xfId="0" applyFont="1" applyFill="1" applyBorder="1" applyAlignment="1" applyProtection="1">
      <alignment horizontal="center" vertical="center"/>
      <protection locked="0"/>
    </xf>
    <xf numFmtId="0" fontId="66" fillId="15" borderId="25" xfId="0" applyFont="1" applyFill="1" applyBorder="1" applyAlignment="1" applyProtection="1">
      <alignment horizontal="center" vertical="center"/>
      <protection locked="0"/>
    </xf>
    <xf numFmtId="9" fontId="66" fillId="29" borderId="22" xfId="0" applyNumberFormat="1" applyFont="1" applyFill="1" applyBorder="1" applyAlignment="1" applyProtection="1">
      <alignment horizontal="center" vertical="center"/>
      <protection locked="0"/>
    </xf>
    <xf numFmtId="9" fontId="66" fillId="29" borderId="14" xfId="0" applyNumberFormat="1" applyFont="1" applyFill="1" applyBorder="1" applyAlignment="1" applyProtection="1">
      <alignment horizontal="center" vertical="center"/>
      <protection locked="0"/>
    </xf>
    <xf numFmtId="9" fontId="66" fillId="29" borderId="25" xfId="0" applyNumberFormat="1" applyFont="1" applyFill="1" applyBorder="1" applyAlignment="1" applyProtection="1">
      <alignment horizontal="center" vertical="center"/>
      <protection locked="0"/>
    </xf>
    <xf numFmtId="9" fontId="66" fillId="23" borderId="22" xfId="0" applyNumberFormat="1" applyFont="1" applyFill="1" applyBorder="1" applyAlignment="1" applyProtection="1">
      <alignment horizontal="center" vertical="center"/>
      <protection locked="0"/>
    </xf>
    <xf numFmtId="9" fontId="66" fillId="23" borderId="14" xfId="0" applyNumberFormat="1" applyFont="1" applyFill="1" applyBorder="1" applyAlignment="1" applyProtection="1">
      <alignment horizontal="center" vertical="center"/>
      <protection locked="0"/>
    </xf>
    <xf numFmtId="9" fontId="66" fillId="23" borderId="25" xfId="0" applyNumberFormat="1" applyFont="1" applyFill="1" applyBorder="1" applyAlignment="1" applyProtection="1">
      <alignment horizontal="center" vertical="center"/>
      <protection locked="0"/>
    </xf>
    <xf numFmtId="0" fontId="66" fillId="13" borderId="22" xfId="0" applyFont="1" applyFill="1" applyBorder="1" applyAlignment="1">
      <alignment horizontal="center" vertical="center" wrapText="1"/>
    </xf>
    <xf numFmtId="0" fontId="66" fillId="13" borderId="14" xfId="0" applyFont="1" applyFill="1" applyBorder="1" applyAlignment="1">
      <alignment horizontal="center" vertical="center" wrapText="1"/>
    </xf>
    <xf numFmtId="0" fontId="66" fillId="13" borderId="25" xfId="0" applyFont="1" applyFill="1" applyBorder="1" applyAlignment="1">
      <alignment horizontal="center" vertical="center" wrapText="1"/>
    </xf>
    <xf numFmtId="3" fontId="67" fillId="15" borderId="22" xfId="2" applyNumberFormat="1" applyFont="1" applyFill="1" applyBorder="1" applyAlignment="1">
      <alignment horizontal="center" vertical="center"/>
    </xf>
    <xf numFmtId="3" fontId="67" fillId="15" borderId="14" xfId="2" applyNumberFormat="1" applyFont="1" applyFill="1" applyBorder="1" applyAlignment="1">
      <alignment horizontal="center" vertical="center"/>
    </xf>
    <xf numFmtId="3" fontId="67" fillId="15" borderId="25" xfId="2" applyNumberFormat="1" applyFont="1" applyFill="1" applyBorder="1" applyAlignment="1">
      <alignment horizontal="center" vertical="center"/>
    </xf>
    <xf numFmtId="3" fontId="67" fillId="29" borderId="22" xfId="2" applyNumberFormat="1" applyFont="1" applyFill="1" applyBorder="1" applyAlignment="1">
      <alignment horizontal="center" vertical="center"/>
    </xf>
    <xf numFmtId="3" fontId="67" fillId="29" borderId="14" xfId="2" applyNumberFormat="1" applyFont="1" applyFill="1" applyBorder="1" applyAlignment="1">
      <alignment horizontal="center" vertical="center"/>
    </xf>
    <xf numFmtId="3" fontId="67" fillId="29" borderId="25" xfId="2" applyNumberFormat="1" applyFont="1" applyFill="1" applyBorder="1" applyAlignment="1">
      <alignment horizontal="center" vertical="center"/>
    </xf>
    <xf numFmtId="3" fontId="67" fillId="9" borderId="22" xfId="2" applyNumberFormat="1" applyFont="1" applyFill="1" applyBorder="1" applyAlignment="1">
      <alignment horizontal="center" vertical="center"/>
    </xf>
    <xf numFmtId="3" fontId="67" fillId="9" borderId="14" xfId="2" applyNumberFormat="1" applyFont="1" applyFill="1" applyBorder="1" applyAlignment="1">
      <alignment horizontal="center" vertical="center"/>
    </xf>
    <xf numFmtId="3" fontId="67" fillId="9" borderId="25" xfId="2" applyNumberFormat="1" applyFont="1" applyFill="1" applyBorder="1" applyAlignment="1">
      <alignment horizontal="center" vertical="center"/>
    </xf>
    <xf numFmtId="3" fontId="67" fillId="5" borderId="22" xfId="2" applyNumberFormat="1" applyFont="1" applyFill="1" applyBorder="1" applyAlignment="1" applyProtection="1">
      <alignment horizontal="center" vertical="center"/>
    </xf>
    <xf numFmtId="3" fontId="67" fillId="5" borderId="14" xfId="2" applyNumberFormat="1" applyFont="1" applyFill="1" applyBorder="1" applyAlignment="1" applyProtection="1">
      <alignment horizontal="center" vertical="center"/>
    </xf>
    <xf numFmtId="3" fontId="67" fillId="5" borderId="25" xfId="2" applyNumberFormat="1" applyFont="1" applyFill="1" applyBorder="1" applyAlignment="1" applyProtection="1">
      <alignment horizontal="center" vertical="center"/>
    </xf>
    <xf numFmtId="0" fontId="66" fillId="0" borderId="38" xfId="0" applyFont="1" applyBorder="1" applyAlignment="1">
      <alignment vertical="center"/>
    </xf>
    <xf numFmtId="0" fontId="66" fillId="0" borderId="36" xfId="0" applyFont="1" applyBorder="1" applyAlignment="1">
      <alignment vertical="center"/>
    </xf>
    <xf numFmtId="0" fontId="66" fillId="0" borderId="40" xfId="0" applyFont="1" applyBorder="1" applyAlignment="1">
      <alignment vertical="center"/>
    </xf>
    <xf numFmtId="0" fontId="66" fillId="0" borderId="5" xfId="0" applyFont="1" applyBorder="1" applyAlignment="1">
      <alignment vertical="center"/>
    </xf>
    <xf numFmtId="0" fontId="66" fillId="0" borderId="6" xfId="0" applyFont="1" applyBorder="1" applyAlignment="1">
      <alignment vertical="center"/>
    </xf>
    <xf numFmtId="0" fontId="66" fillId="0" borderId="41" xfId="0" applyFont="1" applyBorder="1" applyAlignment="1">
      <alignment vertical="center"/>
    </xf>
    <xf numFmtId="0" fontId="66" fillId="0" borderId="39" xfId="0" applyFont="1" applyBorder="1" applyAlignment="1">
      <alignment vertical="center"/>
    </xf>
    <xf numFmtId="0" fontId="66" fillId="0" borderId="37" xfId="0" applyFont="1" applyBorder="1" applyAlignment="1">
      <alignment vertical="center"/>
    </xf>
    <xf numFmtId="0" fontId="66" fillId="0" borderId="42" xfId="0" applyFont="1" applyBorder="1" applyAlignment="1">
      <alignment vertical="center"/>
    </xf>
    <xf numFmtId="9" fontId="66" fillId="12" borderId="22" xfId="2" applyFont="1" applyFill="1" applyBorder="1" applyAlignment="1">
      <alignment horizontal="center" vertical="center"/>
    </xf>
    <xf numFmtId="9" fontId="66" fillId="12" borderId="14" xfId="2" applyFont="1" applyFill="1" applyBorder="1" applyAlignment="1">
      <alignment horizontal="center" vertical="center"/>
    </xf>
    <xf numFmtId="9" fontId="66" fillId="12" borderId="25" xfId="2" applyFont="1" applyFill="1" applyBorder="1" applyAlignment="1">
      <alignment horizontal="center" vertical="center"/>
    </xf>
    <xf numFmtId="9" fontId="66" fillId="0" borderId="22" xfId="2" applyFont="1" applyFill="1" applyBorder="1" applyAlignment="1">
      <alignment horizontal="center" vertical="center"/>
    </xf>
    <xf numFmtId="9" fontId="66" fillId="0" borderId="14" xfId="2" applyFont="1" applyFill="1" applyBorder="1" applyAlignment="1">
      <alignment horizontal="center" vertical="center"/>
    </xf>
    <xf numFmtId="9" fontId="66" fillId="0" borderId="25" xfId="2" applyFont="1" applyFill="1" applyBorder="1" applyAlignment="1">
      <alignment horizontal="center" vertical="center"/>
    </xf>
    <xf numFmtId="9" fontId="66" fillId="5" borderId="22" xfId="0" applyNumberFormat="1" applyFont="1" applyFill="1" applyBorder="1" applyAlignment="1" applyProtection="1">
      <alignment horizontal="center" vertical="center"/>
      <protection locked="0"/>
    </xf>
    <xf numFmtId="9" fontId="66" fillId="5" borderId="14" xfId="0" applyNumberFormat="1" applyFont="1" applyFill="1" applyBorder="1" applyAlignment="1" applyProtection="1">
      <alignment horizontal="center" vertical="center"/>
      <protection locked="0"/>
    </xf>
    <xf numFmtId="9" fontId="66" fillId="5" borderId="25" xfId="0" applyNumberFormat="1" applyFont="1" applyFill="1" applyBorder="1" applyAlignment="1" applyProtection="1">
      <alignment horizontal="center" vertical="center"/>
      <protection locked="0"/>
    </xf>
    <xf numFmtId="9" fontId="66" fillId="15" borderId="22" xfId="0" applyNumberFormat="1" applyFont="1" applyFill="1" applyBorder="1" applyAlignment="1" applyProtection="1">
      <alignment horizontal="center" vertical="center"/>
      <protection locked="0"/>
    </xf>
    <xf numFmtId="9" fontId="66" fillId="15" borderId="14" xfId="0" applyNumberFormat="1" applyFont="1" applyFill="1" applyBorder="1" applyAlignment="1" applyProtection="1">
      <alignment horizontal="center" vertical="center"/>
      <protection locked="0"/>
    </xf>
    <xf numFmtId="9" fontId="66" fillId="15" borderId="25" xfId="0" applyNumberFormat="1" applyFont="1" applyFill="1" applyBorder="1" applyAlignment="1" applyProtection="1">
      <alignment horizontal="center" vertical="center"/>
      <protection locked="0"/>
    </xf>
    <xf numFmtId="0" fontId="10" fillId="13" borderId="22" xfId="0" applyFont="1" applyFill="1" applyBorder="1" applyAlignment="1">
      <alignment horizontal="center" vertical="center" wrapText="1"/>
    </xf>
    <xf numFmtId="0" fontId="10" fillId="13" borderId="14"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66" fillId="29" borderId="22" xfId="0" applyFont="1" applyFill="1" applyBorder="1" applyAlignment="1" applyProtection="1">
      <alignment horizontal="center" vertical="center"/>
      <protection locked="0"/>
    </xf>
    <xf numFmtId="0" fontId="66" fillId="29" borderId="14" xfId="0" applyFont="1" applyFill="1" applyBorder="1" applyAlignment="1" applyProtection="1">
      <alignment horizontal="center" vertical="center"/>
      <protection locked="0"/>
    </xf>
    <xf numFmtId="0" fontId="66" fillId="29" borderId="25" xfId="0" applyFont="1" applyFill="1" applyBorder="1" applyAlignment="1" applyProtection="1">
      <alignment horizontal="center" vertical="center"/>
      <protection locked="0"/>
    </xf>
    <xf numFmtId="0" fontId="66" fillId="23" borderId="22" xfId="0" applyFont="1" applyFill="1" applyBorder="1" applyAlignment="1" applyProtection="1">
      <alignment horizontal="center" vertical="center"/>
      <protection locked="0"/>
    </xf>
    <xf numFmtId="0" fontId="66" fillId="23" borderId="14" xfId="0" applyFont="1" applyFill="1" applyBorder="1" applyAlignment="1" applyProtection="1">
      <alignment horizontal="center" vertical="center"/>
      <protection locked="0"/>
    </xf>
    <xf numFmtId="0" fontId="66" fillId="23" borderId="25" xfId="0" applyFont="1" applyFill="1" applyBorder="1" applyAlignment="1" applyProtection="1">
      <alignment horizontal="center" vertical="center"/>
      <protection locked="0"/>
    </xf>
    <xf numFmtId="3" fontId="67" fillId="13" borderId="22" xfId="2" applyNumberFormat="1" applyFont="1" applyFill="1" applyBorder="1" applyAlignment="1" applyProtection="1">
      <alignment horizontal="center" vertical="center"/>
    </xf>
    <xf numFmtId="3" fontId="67" fillId="13" borderId="14" xfId="2" applyNumberFormat="1" applyFont="1" applyFill="1" applyBorder="1" applyAlignment="1" applyProtection="1">
      <alignment horizontal="center" vertical="center"/>
    </xf>
    <xf numFmtId="3" fontId="67" fillId="13" borderId="25" xfId="2" applyNumberFormat="1" applyFont="1" applyFill="1" applyBorder="1" applyAlignment="1" applyProtection="1">
      <alignment horizontal="center" vertical="center"/>
    </xf>
    <xf numFmtId="0" fontId="10" fillId="11" borderId="22" xfId="0" applyFont="1" applyFill="1" applyBorder="1" applyAlignment="1">
      <alignment vertical="center" wrapText="1"/>
    </xf>
    <xf numFmtId="0" fontId="10" fillId="11" borderId="14" xfId="0" applyFont="1" applyFill="1" applyBorder="1" applyAlignment="1">
      <alignment vertical="center" wrapText="1"/>
    </xf>
    <xf numFmtId="0" fontId="10" fillId="11" borderId="25" xfId="0" applyFont="1" applyFill="1" applyBorder="1" applyAlignment="1">
      <alignment vertical="center" wrapText="1"/>
    </xf>
    <xf numFmtId="9" fontId="10" fillId="0" borderId="25" xfId="2" applyFont="1" applyFill="1" applyBorder="1" applyAlignment="1">
      <alignment horizontal="center" vertical="center"/>
    </xf>
    <xf numFmtId="9" fontId="10" fillId="5" borderId="25" xfId="0" applyNumberFormat="1" applyFont="1" applyFill="1" applyBorder="1" applyAlignment="1" applyProtection="1">
      <alignment horizontal="center" vertical="center"/>
      <protection locked="0"/>
    </xf>
    <xf numFmtId="9" fontId="10" fillId="15" borderId="25" xfId="0" applyNumberFormat="1" applyFont="1" applyFill="1" applyBorder="1" applyAlignment="1" applyProtection="1">
      <alignment horizontal="center" vertical="center"/>
      <protection locked="0"/>
    </xf>
    <xf numFmtId="9" fontId="10" fillId="29" borderId="25" xfId="0" applyNumberFormat="1" applyFont="1" applyFill="1" applyBorder="1" applyAlignment="1" applyProtection="1">
      <alignment horizontal="center" vertical="center"/>
      <protection locked="0"/>
    </xf>
    <xf numFmtId="9" fontId="10" fillId="23" borderId="25" xfId="0" applyNumberFormat="1" applyFont="1" applyFill="1" applyBorder="1" applyAlignment="1" applyProtection="1">
      <alignment horizontal="center" vertical="center"/>
      <protection locked="0"/>
    </xf>
    <xf numFmtId="174" fontId="63" fillId="15" borderId="22" xfId="8" applyNumberFormat="1" applyFont="1" applyFill="1" applyBorder="1" applyAlignment="1">
      <alignment horizontal="center" vertical="center"/>
    </xf>
    <xf numFmtId="174" fontId="63" fillId="15" borderId="14" xfId="8" applyNumberFormat="1" applyFont="1" applyFill="1" applyBorder="1" applyAlignment="1">
      <alignment horizontal="center" vertical="center"/>
    </xf>
    <xf numFmtId="174" fontId="63" fillId="15" borderId="25" xfId="8" applyNumberFormat="1" applyFont="1" applyFill="1" applyBorder="1" applyAlignment="1">
      <alignment horizontal="center" vertical="center"/>
    </xf>
    <xf numFmtId="0" fontId="63" fillId="0" borderId="39" xfId="0" applyFont="1" applyBorder="1" applyAlignment="1">
      <alignment vertical="center" wrapText="1"/>
    </xf>
    <xf numFmtId="0" fontId="63" fillId="0" borderId="37" xfId="0" applyFont="1" applyBorder="1" applyAlignment="1">
      <alignment vertical="center" wrapText="1"/>
    </xf>
    <xf numFmtId="0" fontId="63" fillId="0" borderId="42" xfId="0" applyFont="1" applyBorder="1" applyAlignment="1">
      <alignment vertical="center" wrapText="1"/>
    </xf>
    <xf numFmtId="4" fontId="63" fillId="5" borderId="22" xfId="2" applyNumberFormat="1" applyFont="1" applyFill="1" applyBorder="1" applyAlignment="1" applyProtection="1">
      <alignment horizontal="center" vertical="center"/>
    </xf>
    <xf numFmtId="4" fontId="63" fillId="5" borderId="14" xfId="2" applyNumberFormat="1" applyFont="1" applyFill="1" applyBorder="1" applyAlignment="1" applyProtection="1">
      <alignment horizontal="center" vertical="center"/>
    </xf>
    <xf numFmtId="4" fontId="63" fillId="5" borderId="25" xfId="2" applyNumberFormat="1" applyFont="1" applyFill="1" applyBorder="1" applyAlignment="1" applyProtection="1">
      <alignment horizontal="center" vertical="center"/>
    </xf>
    <xf numFmtId="170" fontId="63" fillId="12" borderId="22" xfId="2" applyNumberFormat="1" applyFont="1" applyFill="1" applyBorder="1" applyAlignment="1">
      <alignment horizontal="center" vertical="center"/>
    </xf>
    <xf numFmtId="170" fontId="63" fillId="12" borderId="14" xfId="2" applyNumberFormat="1" applyFont="1" applyFill="1" applyBorder="1" applyAlignment="1">
      <alignment horizontal="center" vertical="center"/>
    </xf>
    <xf numFmtId="170" fontId="63" fillId="12" borderId="25" xfId="2" applyNumberFormat="1" applyFont="1" applyFill="1" applyBorder="1" applyAlignment="1">
      <alignment horizontal="center" vertical="center"/>
    </xf>
    <xf numFmtId="170" fontId="63" fillId="0" borderId="22" xfId="2" applyNumberFormat="1" applyFont="1" applyFill="1" applyBorder="1" applyAlignment="1">
      <alignment horizontal="center" vertical="center"/>
    </xf>
    <xf numFmtId="170" fontId="63" fillId="0" borderId="14" xfId="2" applyNumberFormat="1" applyFont="1" applyFill="1" applyBorder="1" applyAlignment="1">
      <alignment horizontal="center" vertical="center"/>
    </xf>
    <xf numFmtId="170" fontId="63" fillId="0" borderId="25" xfId="2" applyNumberFormat="1" applyFont="1" applyFill="1" applyBorder="1" applyAlignment="1">
      <alignment horizontal="center" vertical="center"/>
    </xf>
    <xf numFmtId="3" fontId="10" fillId="29" borderId="22" xfId="2" applyNumberFormat="1" applyFont="1" applyFill="1" applyBorder="1" applyAlignment="1">
      <alignment horizontal="center" vertical="center"/>
    </xf>
    <xf numFmtId="3" fontId="10" fillId="29" borderId="14" xfId="2" applyNumberFormat="1" applyFont="1" applyFill="1" applyBorder="1" applyAlignment="1">
      <alignment horizontal="center" vertical="center"/>
    </xf>
    <xf numFmtId="3" fontId="10" fillId="29" borderId="25" xfId="2" applyNumberFormat="1" applyFont="1" applyFill="1" applyBorder="1" applyAlignment="1">
      <alignment horizontal="center" vertical="center"/>
    </xf>
    <xf numFmtId="3" fontId="10" fillId="9" borderId="22" xfId="2" applyNumberFormat="1" applyFont="1" applyFill="1" applyBorder="1" applyAlignment="1">
      <alignment horizontal="center" vertical="center"/>
    </xf>
    <xf numFmtId="3" fontId="10" fillId="9" borderId="14" xfId="2" applyNumberFormat="1" applyFont="1" applyFill="1" applyBorder="1" applyAlignment="1">
      <alignment horizontal="center" vertical="center"/>
    </xf>
    <xf numFmtId="3" fontId="10" fillId="9" borderId="25" xfId="2" applyNumberFormat="1" applyFont="1" applyFill="1" applyBorder="1" applyAlignment="1">
      <alignment horizontal="center" vertical="center"/>
    </xf>
    <xf numFmtId="3" fontId="10" fillId="5" borderId="22" xfId="2" applyNumberFormat="1" applyFont="1" applyFill="1" applyBorder="1" applyAlignment="1" applyProtection="1">
      <alignment horizontal="center" vertical="center"/>
    </xf>
    <xf numFmtId="3" fontId="10" fillId="5" borderId="14" xfId="2" applyNumberFormat="1" applyFont="1" applyFill="1" applyBorder="1" applyAlignment="1" applyProtection="1">
      <alignment horizontal="center" vertical="center"/>
    </xf>
    <xf numFmtId="3" fontId="10" fillId="5" borderId="25" xfId="2" applyNumberFormat="1" applyFont="1" applyFill="1" applyBorder="1" applyAlignment="1" applyProtection="1">
      <alignment horizontal="center" vertical="center"/>
    </xf>
    <xf numFmtId="3" fontId="10" fillId="15" borderId="22" xfId="2" applyNumberFormat="1" applyFont="1" applyFill="1" applyBorder="1" applyAlignment="1">
      <alignment horizontal="center" vertical="center"/>
    </xf>
    <xf numFmtId="3" fontId="10" fillId="15" borderId="14" xfId="2" applyNumberFormat="1" applyFont="1" applyFill="1" applyBorder="1" applyAlignment="1">
      <alignment horizontal="center" vertical="center"/>
    </xf>
    <xf numFmtId="3" fontId="10" fillId="15" borderId="25" xfId="2" applyNumberFormat="1" applyFont="1" applyFill="1" applyBorder="1" applyAlignment="1">
      <alignment horizontal="center" vertical="center"/>
    </xf>
    <xf numFmtId="170" fontId="10" fillId="0" borderId="25" xfId="2" applyNumberFormat="1" applyFont="1" applyFill="1" applyBorder="1" applyAlignment="1">
      <alignment horizontal="center" vertical="center"/>
    </xf>
    <xf numFmtId="0" fontId="10" fillId="21" borderId="53" xfId="0" applyFont="1" applyFill="1" applyBorder="1" applyAlignment="1">
      <alignment horizontal="left" vertical="center" wrapText="1"/>
    </xf>
    <xf numFmtId="0" fontId="10" fillId="21" borderId="44" xfId="0" applyFont="1" applyFill="1" applyBorder="1" applyAlignment="1">
      <alignment horizontal="left" vertical="center" wrapText="1"/>
    </xf>
    <xf numFmtId="0" fontId="10" fillId="21" borderId="54" xfId="0" applyFont="1" applyFill="1" applyBorder="1" applyAlignment="1">
      <alignment horizontal="left" vertical="center" wrapText="1"/>
    </xf>
    <xf numFmtId="0" fontId="10" fillId="21" borderId="53" xfId="0" applyFont="1" applyFill="1" applyBorder="1" applyAlignment="1">
      <alignment vertical="center" wrapText="1"/>
    </xf>
    <xf numFmtId="0" fontId="10" fillId="21" borderId="44" xfId="0" applyFont="1" applyFill="1" applyBorder="1" applyAlignment="1">
      <alignment vertical="center" wrapText="1"/>
    </xf>
    <xf numFmtId="0" fontId="10" fillId="21" borderId="54" xfId="0" applyFont="1" applyFill="1" applyBorder="1" applyAlignment="1">
      <alignment vertical="center" wrapText="1"/>
    </xf>
    <xf numFmtId="0" fontId="10" fillId="21" borderId="22" xfId="0" applyFont="1" applyFill="1" applyBorder="1" applyAlignment="1">
      <alignment horizontal="left" vertical="center" wrapText="1"/>
    </xf>
    <xf numFmtId="0" fontId="10" fillId="21" borderId="14" xfId="0" applyFont="1" applyFill="1" applyBorder="1" applyAlignment="1">
      <alignment horizontal="left" vertical="center" wrapText="1"/>
    </xf>
    <xf numFmtId="0" fontId="10" fillId="21" borderId="25" xfId="0" applyFont="1" applyFill="1" applyBorder="1" applyAlignment="1">
      <alignment horizontal="left" vertical="center" wrapText="1"/>
    </xf>
    <xf numFmtId="0" fontId="10" fillId="21" borderId="22" xfId="0" applyFont="1" applyFill="1" applyBorder="1" applyAlignment="1">
      <alignment vertical="center" wrapText="1"/>
    </xf>
    <xf numFmtId="0" fontId="10" fillId="21" borderId="14" xfId="0" applyFont="1" applyFill="1" applyBorder="1" applyAlignment="1">
      <alignment vertical="center" wrapText="1"/>
    </xf>
    <xf numFmtId="0" fontId="10" fillId="21" borderId="25" xfId="0" applyFont="1" applyFill="1" applyBorder="1" applyAlignment="1">
      <alignment vertical="center" wrapText="1"/>
    </xf>
    <xf numFmtId="1" fontId="10" fillId="21" borderId="22" xfId="0" applyNumberFormat="1" applyFont="1" applyFill="1" applyBorder="1" applyAlignment="1">
      <alignment vertical="center" wrapText="1"/>
    </xf>
    <xf numFmtId="1" fontId="10" fillId="21" borderId="14" xfId="0" applyNumberFormat="1" applyFont="1" applyFill="1" applyBorder="1" applyAlignment="1">
      <alignment vertical="center" wrapText="1"/>
    </xf>
    <xf numFmtId="1" fontId="10" fillId="21" borderId="25" xfId="0" applyNumberFormat="1" applyFont="1" applyFill="1" applyBorder="1" applyAlignment="1">
      <alignment vertical="center" wrapText="1"/>
    </xf>
    <xf numFmtId="0" fontId="63" fillId="21" borderId="25" xfId="0" applyFont="1" applyFill="1" applyBorder="1" applyAlignment="1">
      <alignment horizontal="left" vertical="center" wrapText="1"/>
    </xf>
    <xf numFmtId="1" fontId="63" fillId="21" borderId="22" xfId="8" applyNumberFormat="1" applyFont="1" applyFill="1" applyBorder="1" applyAlignment="1">
      <alignment horizontal="left" vertical="center" wrapText="1"/>
    </xf>
    <xf numFmtId="1" fontId="63" fillId="21" borderId="14" xfId="8" applyNumberFormat="1" applyFont="1" applyFill="1" applyBorder="1" applyAlignment="1">
      <alignment horizontal="left" vertical="center" wrapText="1"/>
    </xf>
    <xf numFmtId="1" fontId="63" fillId="21" borderId="25" xfId="8" applyNumberFormat="1" applyFont="1" applyFill="1" applyBorder="1" applyAlignment="1">
      <alignment horizontal="left" vertical="center" wrapText="1"/>
    </xf>
    <xf numFmtId="0" fontId="63" fillId="21" borderId="53" xfId="0" applyFont="1" applyFill="1" applyBorder="1" applyAlignment="1">
      <alignment horizontal="left" vertical="center" wrapText="1"/>
    </xf>
    <xf numFmtId="0" fontId="63" fillId="21" borderId="44" xfId="0" applyFont="1" applyFill="1" applyBorder="1" applyAlignment="1">
      <alignment horizontal="left" vertical="center" wrapText="1"/>
    </xf>
    <xf numFmtId="0" fontId="63" fillId="21" borderId="54" xfId="0" applyFont="1" applyFill="1" applyBorder="1" applyAlignment="1">
      <alignment horizontal="left" vertical="center" wrapText="1"/>
    </xf>
    <xf numFmtId="1" fontId="63" fillId="21" borderId="22" xfId="0" applyNumberFormat="1" applyFont="1" applyFill="1" applyBorder="1" applyAlignment="1">
      <alignment horizontal="left" vertical="center" wrapText="1"/>
    </xf>
    <xf numFmtId="1" fontId="63" fillId="21" borderId="14" xfId="0" applyNumberFormat="1" applyFont="1" applyFill="1" applyBorder="1" applyAlignment="1">
      <alignment horizontal="left" vertical="center" wrapText="1"/>
    </xf>
    <xf numFmtId="1" fontId="63" fillId="21" borderId="25" xfId="0" applyNumberFormat="1" applyFont="1" applyFill="1" applyBorder="1" applyAlignment="1">
      <alignment horizontal="left" vertical="center" wrapText="1"/>
    </xf>
    <xf numFmtId="0" fontId="63" fillId="21" borderId="30" xfId="0" applyFont="1" applyFill="1" applyBorder="1" applyAlignment="1">
      <alignment horizontal="left" vertical="center" wrapText="1"/>
    </xf>
    <xf numFmtId="0" fontId="63" fillId="21" borderId="31" xfId="0" applyFont="1" applyFill="1" applyBorder="1" applyAlignment="1">
      <alignment horizontal="left" vertical="center" wrapText="1"/>
    </xf>
    <xf numFmtId="0" fontId="63" fillId="21" borderId="32" xfId="0" applyFont="1" applyFill="1" applyBorder="1" applyAlignment="1">
      <alignment horizontal="left" vertical="center" wrapText="1"/>
    </xf>
    <xf numFmtId="0" fontId="63" fillId="21" borderId="28" xfId="0" applyFont="1" applyFill="1" applyBorder="1" applyAlignment="1">
      <alignment horizontal="left" vertical="center" wrapText="1"/>
    </xf>
    <xf numFmtId="0" fontId="63" fillId="21" borderId="4" xfId="0" applyFont="1" applyFill="1" applyBorder="1" applyAlignment="1">
      <alignment horizontal="left" vertical="center" wrapText="1"/>
    </xf>
    <xf numFmtId="0" fontId="63" fillId="21" borderId="29" xfId="0" applyFont="1" applyFill="1" applyBorder="1" applyAlignment="1">
      <alignment horizontal="left" vertical="center" wrapText="1"/>
    </xf>
    <xf numFmtId="1" fontId="66" fillId="21" borderId="22" xfId="0" applyNumberFormat="1" applyFont="1" applyFill="1" applyBorder="1" applyAlignment="1">
      <alignment horizontal="left" vertical="center" wrapText="1"/>
    </xf>
    <xf numFmtId="1" fontId="66" fillId="21" borderId="14" xfId="0" applyNumberFormat="1" applyFont="1" applyFill="1" applyBorder="1" applyAlignment="1">
      <alignment horizontal="left" vertical="center" wrapText="1"/>
    </xf>
    <xf numFmtId="1" fontId="66" fillId="21" borderId="25" xfId="0" applyNumberFormat="1" applyFont="1" applyFill="1" applyBorder="1" applyAlignment="1">
      <alignment horizontal="left" vertical="center" wrapText="1"/>
    </xf>
    <xf numFmtId="4" fontId="63" fillId="29" borderId="22" xfId="2" applyNumberFormat="1" applyFont="1" applyFill="1" applyBorder="1" applyAlignment="1">
      <alignment horizontal="center" vertical="center"/>
    </xf>
    <xf numFmtId="4" fontId="63" fillId="29" borderId="14" xfId="2" applyNumberFormat="1" applyFont="1" applyFill="1" applyBorder="1" applyAlignment="1">
      <alignment horizontal="center" vertical="center"/>
    </xf>
    <xf numFmtId="4" fontId="63" fillId="29" borderId="25" xfId="2" applyNumberFormat="1" applyFont="1" applyFill="1" applyBorder="1" applyAlignment="1">
      <alignment horizontal="center" vertical="center"/>
    </xf>
    <xf numFmtId="4" fontId="63" fillId="9" borderId="22" xfId="2" applyNumberFormat="1" applyFont="1" applyFill="1" applyBorder="1" applyAlignment="1">
      <alignment horizontal="center" vertical="center"/>
    </xf>
    <xf numFmtId="4" fontId="63" fillId="9" borderId="14" xfId="2" applyNumberFormat="1" applyFont="1" applyFill="1" applyBorder="1" applyAlignment="1">
      <alignment horizontal="center" vertical="center"/>
    </xf>
    <xf numFmtId="4" fontId="63" fillId="9" borderId="25" xfId="2" applyNumberFormat="1" applyFont="1" applyFill="1" applyBorder="1" applyAlignment="1">
      <alignment horizontal="center" vertical="center"/>
    </xf>
    <xf numFmtId="0" fontId="10" fillId="0" borderId="63" xfId="0" applyFont="1" applyBorder="1" applyAlignment="1">
      <alignment vertical="center" wrapText="1"/>
    </xf>
    <xf numFmtId="0" fontId="10" fillId="0" borderId="47" xfId="0" applyFont="1" applyBorder="1" applyAlignment="1">
      <alignment vertical="center" wrapText="1"/>
    </xf>
    <xf numFmtId="0" fontId="10" fillId="0" borderId="81" xfId="0" applyFont="1" applyBorder="1" applyAlignment="1">
      <alignment vertical="center" wrapText="1"/>
    </xf>
    <xf numFmtId="0" fontId="10" fillId="21" borderId="30" xfId="0" applyFont="1" applyFill="1" applyBorder="1" applyAlignment="1">
      <alignment horizontal="left" vertical="center" wrapText="1"/>
    </xf>
    <xf numFmtId="0" fontId="10" fillId="21" borderId="31" xfId="0" applyFont="1" applyFill="1" applyBorder="1" applyAlignment="1">
      <alignment horizontal="left" vertical="center" wrapText="1"/>
    </xf>
    <xf numFmtId="0" fontId="10" fillId="21" borderId="32" xfId="0" applyFont="1" applyFill="1" applyBorder="1" applyAlignment="1">
      <alignment horizontal="left" vertical="center" wrapText="1"/>
    </xf>
    <xf numFmtId="0" fontId="10" fillId="21" borderId="145" xfId="0" applyFont="1" applyFill="1" applyBorder="1" applyAlignment="1">
      <alignment horizontal="left" vertical="center" wrapText="1"/>
    </xf>
    <xf numFmtId="0" fontId="10" fillId="21" borderId="146" xfId="0" applyFont="1" applyFill="1" applyBorder="1" applyAlignment="1">
      <alignment horizontal="left" vertical="center" wrapText="1"/>
    </xf>
    <xf numFmtId="0" fontId="10" fillId="21" borderId="147" xfId="0" applyFont="1" applyFill="1" applyBorder="1" applyAlignment="1">
      <alignment horizontal="left" vertical="center" wrapText="1"/>
    </xf>
    <xf numFmtId="0" fontId="10" fillId="21" borderId="22" xfId="0" applyFont="1" applyFill="1" applyBorder="1" applyAlignment="1">
      <alignment horizontal="center" vertical="center" wrapText="1"/>
    </xf>
    <xf numFmtId="0" fontId="10" fillId="21" borderId="14" xfId="0" applyFont="1" applyFill="1" applyBorder="1" applyAlignment="1">
      <alignment horizontal="center" vertical="center" wrapText="1"/>
    </xf>
    <xf numFmtId="0" fontId="10" fillId="21" borderId="25" xfId="0" applyFont="1" applyFill="1" applyBorder="1" applyAlignment="1">
      <alignment horizontal="center" vertical="center" wrapText="1"/>
    </xf>
    <xf numFmtId="1" fontId="10" fillId="21" borderId="22" xfId="0" applyNumberFormat="1" applyFont="1" applyFill="1" applyBorder="1" applyAlignment="1">
      <alignment horizontal="left" vertical="center" wrapText="1"/>
    </xf>
    <xf numFmtId="1" fontId="10" fillId="21" borderId="14" xfId="0" applyNumberFormat="1" applyFont="1" applyFill="1" applyBorder="1" applyAlignment="1">
      <alignment horizontal="left" vertical="center" wrapText="1"/>
    </xf>
    <xf numFmtId="1" fontId="10" fillId="21" borderId="25" xfId="0" applyNumberFormat="1" applyFont="1" applyFill="1" applyBorder="1" applyAlignment="1">
      <alignment horizontal="left" vertical="center" wrapText="1"/>
    </xf>
    <xf numFmtId="0" fontId="10" fillId="13" borderId="28"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13" borderId="29" xfId="0" applyFont="1" applyFill="1" applyBorder="1" applyAlignment="1">
      <alignment horizontal="center" vertical="center" wrapText="1"/>
    </xf>
    <xf numFmtId="0" fontId="10" fillId="21" borderId="28" xfId="0" applyFont="1" applyFill="1" applyBorder="1" applyAlignment="1">
      <alignment horizontal="left" vertical="center" wrapText="1"/>
    </xf>
    <xf numFmtId="0" fontId="10" fillId="21" borderId="4" xfId="0" applyFont="1" applyFill="1" applyBorder="1" applyAlignment="1">
      <alignment horizontal="left" vertical="center" wrapText="1"/>
    </xf>
    <xf numFmtId="0" fontId="10" fillId="21" borderId="29" xfId="0" applyFont="1" applyFill="1" applyBorder="1" applyAlignment="1">
      <alignment horizontal="left" vertical="center" wrapText="1"/>
    </xf>
    <xf numFmtId="0" fontId="68" fillId="0" borderId="30" xfId="0" applyFont="1" applyBorder="1" applyAlignment="1">
      <alignment vertical="center" wrapText="1"/>
    </xf>
    <xf numFmtId="0" fontId="68" fillId="0" borderId="31" xfId="0" applyFont="1" applyBorder="1" applyAlignment="1">
      <alignment vertical="center" wrapText="1"/>
    </xf>
    <xf numFmtId="0" fontId="68" fillId="0" borderId="32" xfId="0" applyFont="1" applyBorder="1" applyAlignment="1">
      <alignment vertical="center" wrapText="1"/>
    </xf>
    <xf numFmtId="0" fontId="68" fillId="21" borderId="30" xfId="0" applyFont="1" applyFill="1" applyBorder="1" applyAlignment="1">
      <alignment horizontal="left" vertical="center" wrapText="1"/>
    </xf>
    <xf numFmtId="0" fontId="68" fillId="21" borderId="31" xfId="0" applyFont="1" applyFill="1" applyBorder="1" applyAlignment="1">
      <alignment horizontal="left" vertical="center" wrapText="1"/>
    </xf>
    <xf numFmtId="0" fontId="68" fillId="21" borderId="32" xfId="0" applyFont="1" applyFill="1" applyBorder="1" applyAlignment="1">
      <alignment horizontal="left" vertical="center" wrapText="1"/>
    </xf>
    <xf numFmtId="0" fontId="68" fillId="21" borderId="22" xfId="0" applyFont="1" applyFill="1" applyBorder="1" applyAlignment="1">
      <alignment horizontal="left" vertical="center" wrapText="1"/>
    </xf>
    <xf numFmtId="0" fontId="68" fillId="21" borderId="14" xfId="0" applyFont="1" applyFill="1" applyBorder="1" applyAlignment="1">
      <alignment horizontal="left" vertical="center" wrapText="1"/>
    </xf>
    <xf numFmtId="0" fontId="68" fillId="21" borderId="25" xfId="0" applyFont="1" applyFill="1" applyBorder="1" applyAlignment="1">
      <alignment horizontal="left" vertical="center" wrapText="1"/>
    </xf>
    <xf numFmtId="1" fontId="68" fillId="21" borderId="22" xfId="0" applyNumberFormat="1" applyFont="1" applyFill="1" applyBorder="1" applyAlignment="1">
      <alignment horizontal="left" vertical="center" wrapText="1"/>
    </xf>
    <xf numFmtId="1" fontId="68" fillId="21" borderId="14" xfId="0" applyNumberFormat="1" applyFont="1" applyFill="1" applyBorder="1" applyAlignment="1">
      <alignment horizontal="left" vertical="center" wrapText="1"/>
    </xf>
    <xf numFmtId="1" fontId="68" fillId="21" borderId="25" xfId="0" applyNumberFormat="1" applyFont="1" applyFill="1" applyBorder="1" applyAlignment="1">
      <alignment horizontal="left" vertical="center" wrapText="1"/>
    </xf>
    <xf numFmtId="0" fontId="68" fillId="13" borderId="28" xfId="0" applyFont="1" applyFill="1" applyBorder="1" applyAlignment="1">
      <alignment horizontal="center" vertical="center" wrapText="1"/>
    </xf>
    <xf numFmtId="0" fontId="68" fillId="13" borderId="4" xfId="0" applyFont="1" applyFill="1" applyBorder="1" applyAlignment="1">
      <alignment horizontal="center" vertical="center" wrapText="1"/>
    </xf>
    <xf numFmtId="0" fontId="68" fillId="13" borderId="29" xfId="0" applyFont="1" applyFill="1" applyBorder="1" applyAlignment="1">
      <alignment horizontal="center" vertical="center" wrapText="1"/>
    </xf>
    <xf numFmtId="0" fontId="68" fillId="11" borderId="22" xfId="0" applyFont="1" applyFill="1" applyBorder="1" applyAlignment="1">
      <alignment vertical="center" wrapText="1"/>
    </xf>
    <xf numFmtId="0" fontId="68" fillId="11" borderId="14" xfId="0" applyFont="1" applyFill="1" applyBorder="1" applyAlignment="1">
      <alignment vertical="center" wrapText="1"/>
    </xf>
    <xf numFmtId="0" fontId="68" fillId="11" borderId="25" xfId="0" applyFont="1" applyFill="1" applyBorder="1" applyAlignment="1">
      <alignment vertical="center" wrapText="1"/>
    </xf>
    <xf numFmtId="3" fontId="68" fillId="12" borderId="22" xfId="2" applyNumberFormat="1" applyFont="1" applyFill="1" applyBorder="1" applyAlignment="1">
      <alignment horizontal="center" vertical="center"/>
    </xf>
    <xf numFmtId="3" fontId="68" fillId="12" borderId="14" xfId="2" applyNumberFormat="1" applyFont="1" applyFill="1" applyBorder="1" applyAlignment="1">
      <alignment horizontal="center" vertical="center"/>
    </xf>
    <xf numFmtId="3" fontId="68" fillId="12" borderId="25" xfId="2" applyNumberFormat="1" applyFont="1" applyFill="1" applyBorder="1" applyAlignment="1">
      <alignment horizontal="center" vertical="center"/>
    </xf>
    <xf numFmtId="3" fontId="68" fillId="0" borderId="22" xfId="2" applyNumberFormat="1" applyFont="1" applyFill="1" applyBorder="1" applyAlignment="1">
      <alignment horizontal="center" vertical="center"/>
    </xf>
    <xf numFmtId="3" fontId="68" fillId="0" borderId="14" xfId="2" applyNumberFormat="1" applyFont="1" applyFill="1" applyBorder="1" applyAlignment="1">
      <alignment horizontal="center" vertical="center"/>
    </xf>
    <xf numFmtId="3" fontId="68" fillId="0" borderId="25" xfId="2" applyNumberFormat="1" applyFont="1" applyFill="1" applyBorder="1" applyAlignment="1">
      <alignment horizontal="center" vertical="center"/>
    </xf>
    <xf numFmtId="0" fontId="68" fillId="5" borderId="22" xfId="0" applyFont="1" applyFill="1" applyBorder="1" applyAlignment="1" applyProtection="1">
      <alignment horizontal="center" vertical="center"/>
      <protection locked="0"/>
    </xf>
    <xf numFmtId="0" fontId="68" fillId="5" borderId="14"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0" fontId="68" fillId="15" borderId="22" xfId="0" applyFont="1" applyFill="1" applyBorder="1" applyAlignment="1" applyProtection="1">
      <alignment horizontal="center" vertical="center"/>
      <protection locked="0"/>
    </xf>
    <xf numFmtId="0" fontId="68" fillId="15" borderId="14" xfId="0" applyFont="1" applyFill="1" applyBorder="1" applyAlignment="1" applyProtection="1">
      <alignment horizontal="center" vertical="center"/>
      <protection locked="0"/>
    </xf>
    <xf numFmtId="0" fontId="68" fillId="15" borderId="25" xfId="0" applyFont="1" applyFill="1" applyBorder="1" applyAlignment="1" applyProtection="1">
      <alignment horizontal="center" vertical="center"/>
      <protection locked="0"/>
    </xf>
    <xf numFmtId="0" fontId="68" fillId="29" borderId="22" xfId="0" applyFont="1" applyFill="1" applyBorder="1" applyAlignment="1" applyProtection="1">
      <alignment horizontal="center" vertical="center"/>
      <protection locked="0"/>
    </xf>
    <xf numFmtId="0" fontId="68" fillId="29" borderId="14" xfId="0" applyFont="1" applyFill="1" applyBorder="1" applyAlignment="1" applyProtection="1">
      <alignment horizontal="center" vertical="center"/>
      <protection locked="0"/>
    </xf>
    <xf numFmtId="0" fontId="68" fillId="29" borderId="25" xfId="0" applyFont="1" applyFill="1" applyBorder="1" applyAlignment="1" applyProtection="1">
      <alignment horizontal="center" vertical="center"/>
      <protection locked="0"/>
    </xf>
    <xf numFmtId="0" fontId="68" fillId="23" borderId="22" xfId="0" applyFont="1" applyFill="1" applyBorder="1" applyAlignment="1" applyProtection="1">
      <alignment horizontal="center" vertical="center"/>
      <protection locked="0"/>
    </xf>
    <xf numFmtId="0" fontId="68" fillId="23" borderId="14" xfId="0" applyFont="1" applyFill="1" applyBorder="1" applyAlignment="1" applyProtection="1">
      <alignment horizontal="center" vertical="center"/>
      <protection locked="0"/>
    </xf>
    <xf numFmtId="0" fontId="68" fillId="23" borderId="25" xfId="0" applyFont="1" applyFill="1" applyBorder="1" applyAlignment="1" applyProtection="1">
      <alignment horizontal="center" vertical="center"/>
      <protection locked="0"/>
    </xf>
    <xf numFmtId="0" fontId="68" fillId="13" borderId="22" xfId="0" applyFont="1" applyFill="1" applyBorder="1" applyAlignment="1">
      <alignment horizontal="center" vertical="center" wrapText="1"/>
    </xf>
    <xf numFmtId="0" fontId="68" fillId="13" borderId="14" xfId="0" applyFont="1" applyFill="1" applyBorder="1" applyAlignment="1">
      <alignment horizontal="center" vertical="center" wrapText="1"/>
    </xf>
    <xf numFmtId="0" fontId="68" fillId="13" borderId="25" xfId="0" applyFont="1" applyFill="1" applyBorder="1" applyAlignment="1">
      <alignment horizontal="center" vertical="center" wrapText="1"/>
    </xf>
    <xf numFmtId="3" fontId="70" fillId="13" borderId="22" xfId="2" applyNumberFormat="1" applyFont="1" applyFill="1" applyBorder="1" applyAlignment="1" applyProtection="1">
      <alignment horizontal="center" vertical="center"/>
    </xf>
    <xf numFmtId="3" fontId="70" fillId="13" borderId="14" xfId="2" applyNumberFormat="1" applyFont="1" applyFill="1" applyBorder="1" applyAlignment="1" applyProtection="1">
      <alignment horizontal="center" vertical="center"/>
    </xf>
    <xf numFmtId="3" fontId="70" fillId="13" borderId="25" xfId="2" applyNumberFormat="1" applyFont="1" applyFill="1" applyBorder="1" applyAlignment="1" applyProtection="1">
      <alignment horizontal="center" vertical="center"/>
    </xf>
    <xf numFmtId="3" fontId="70" fillId="5" borderId="22" xfId="2" applyNumberFormat="1" applyFont="1" applyFill="1" applyBorder="1" applyAlignment="1" applyProtection="1">
      <alignment horizontal="center" vertical="center"/>
    </xf>
    <xf numFmtId="3" fontId="70" fillId="5" borderId="14" xfId="2" applyNumberFormat="1" applyFont="1" applyFill="1" applyBorder="1" applyAlignment="1" applyProtection="1">
      <alignment horizontal="center" vertical="center"/>
    </xf>
    <xf numFmtId="3" fontId="70" fillId="5" borderId="25" xfId="2" applyNumberFormat="1" applyFont="1" applyFill="1" applyBorder="1" applyAlignment="1" applyProtection="1">
      <alignment horizontal="center" vertical="center"/>
    </xf>
    <xf numFmtId="3" fontId="70" fillId="15" borderId="22" xfId="2" applyNumberFormat="1" applyFont="1" applyFill="1" applyBorder="1" applyAlignment="1">
      <alignment horizontal="center" vertical="center"/>
    </xf>
    <xf numFmtId="3" fontId="70" fillId="15" borderId="14" xfId="2" applyNumberFormat="1" applyFont="1" applyFill="1" applyBorder="1" applyAlignment="1">
      <alignment horizontal="center" vertical="center"/>
    </xf>
    <xf numFmtId="3" fontId="70" fillId="15" borderId="25" xfId="2" applyNumberFormat="1" applyFont="1" applyFill="1" applyBorder="1" applyAlignment="1">
      <alignment horizontal="center" vertical="center"/>
    </xf>
    <xf numFmtId="3" fontId="70" fillId="29" borderId="22" xfId="2" applyNumberFormat="1" applyFont="1" applyFill="1" applyBorder="1" applyAlignment="1">
      <alignment horizontal="center" vertical="center"/>
    </xf>
    <xf numFmtId="3" fontId="70" fillId="29" borderId="14" xfId="2" applyNumberFormat="1" applyFont="1" applyFill="1" applyBorder="1" applyAlignment="1">
      <alignment horizontal="center" vertical="center"/>
    </xf>
    <xf numFmtId="3" fontId="70" fillId="29" borderId="25" xfId="2" applyNumberFormat="1" applyFont="1" applyFill="1" applyBorder="1" applyAlignment="1">
      <alignment horizontal="center" vertical="center"/>
    </xf>
    <xf numFmtId="3" fontId="70" fillId="9" borderId="22" xfId="2" applyNumberFormat="1" applyFont="1" applyFill="1" applyBorder="1" applyAlignment="1">
      <alignment horizontal="center" vertical="center"/>
    </xf>
    <xf numFmtId="3" fontId="70" fillId="9" borderId="14" xfId="2" applyNumberFormat="1" applyFont="1" applyFill="1" applyBorder="1" applyAlignment="1">
      <alignment horizontal="center" vertical="center"/>
    </xf>
    <xf numFmtId="3" fontId="70" fillId="9" borderId="25" xfId="2" applyNumberFormat="1" applyFont="1" applyFill="1" applyBorder="1" applyAlignment="1">
      <alignment horizontal="center" vertical="center"/>
    </xf>
    <xf numFmtId="0" fontId="71" fillId="0" borderId="48" xfId="0" applyFont="1" applyBorder="1" applyAlignment="1">
      <alignment vertical="center" wrapText="1"/>
    </xf>
    <xf numFmtId="0" fontId="71" fillId="43" borderId="120" xfId="0" applyFont="1" applyFill="1" applyBorder="1" applyAlignment="1">
      <alignment horizontal="left" vertical="center" wrapText="1"/>
    </xf>
    <xf numFmtId="0" fontId="71" fillId="43" borderId="121" xfId="0" applyFont="1" applyFill="1" applyBorder="1" applyAlignment="1">
      <alignment horizontal="left" vertical="center" wrapText="1"/>
    </xf>
    <xf numFmtId="0" fontId="71" fillId="43" borderId="121" xfId="0" applyFont="1" applyFill="1" applyBorder="1" applyAlignment="1">
      <alignment horizontal="center" vertical="center" wrapText="1"/>
    </xf>
    <xf numFmtId="1" fontId="71" fillId="43" borderId="121" xfId="0" quotePrefix="1" applyNumberFormat="1" applyFont="1" applyFill="1" applyBorder="1" applyAlignment="1">
      <alignment horizontal="center" vertical="center" wrapText="1"/>
    </xf>
    <xf numFmtId="1" fontId="71" fillId="43" borderId="121" xfId="0" applyNumberFormat="1" applyFont="1" applyFill="1" applyBorder="1" applyAlignment="1">
      <alignment horizontal="center" vertical="center" wrapText="1"/>
    </xf>
    <xf numFmtId="0" fontId="71" fillId="44" borderId="122" xfId="0" applyFont="1" applyFill="1" applyBorder="1" applyAlignment="1">
      <alignment horizontal="center" vertical="center" wrapText="1"/>
    </xf>
    <xf numFmtId="0" fontId="71" fillId="45" borderId="121" xfId="0" applyFont="1" applyFill="1" applyBorder="1" applyAlignment="1">
      <alignment vertical="center" wrapText="1"/>
    </xf>
    <xf numFmtId="3" fontId="71" fillId="46" borderId="121" xfId="2" applyNumberFormat="1" applyFont="1" applyFill="1" applyBorder="1" applyAlignment="1" applyProtection="1">
      <alignment horizontal="center" vertical="center"/>
    </xf>
    <xf numFmtId="0" fontId="71" fillId="47" borderId="121" xfId="0" applyFont="1" applyFill="1" applyBorder="1" applyAlignment="1" applyProtection="1">
      <alignment horizontal="center" vertical="center"/>
      <protection locked="0"/>
    </xf>
    <xf numFmtId="0" fontId="71" fillId="48" borderId="121" xfId="0" applyFont="1" applyFill="1" applyBorder="1" applyAlignment="1" applyProtection="1">
      <alignment horizontal="center" vertical="center"/>
      <protection locked="0"/>
    </xf>
    <xf numFmtId="0" fontId="71" fillId="49" borderId="121" xfId="0" applyFont="1" applyFill="1" applyBorder="1" applyAlignment="1" applyProtection="1">
      <alignment horizontal="center" vertical="center"/>
      <protection locked="0"/>
    </xf>
    <xf numFmtId="0" fontId="71" fillId="50" borderId="121" xfId="0" applyFont="1" applyFill="1" applyBorder="1" applyAlignment="1" applyProtection="1">
      <alignment horizontal="center" vertical="center"/>
      <protection locked="0"/>
    </xf>
    <xf numFmtId="3" fontId="71" fillId="46" borderId="22" xfId="2" applyNumberFormat="1" applyFont="1" applyFill="1" applyBorder="1" applyAlignment="1" applyProtection="1">
      <alignment horizontal="center" vertical="center"/>
    </xf>
    <xf numFmtId="3" fontId="71" fillId="46" borderId="14" xfId="2" applyNumberFormat="1" applyFont="1" applyFill="1" applyBorder="1" applyAlignment="1" applyProtection="1">
      <alignment horizontal="center" vertical="center"/>
    </xf>
    <xf numFmtId="3" fontId="71" fillId="46" borderId="25" xfId="2" applyNumberFormat="1" applyFont="1" applyFill="1" applyBorder="1" applyAlignment="1" applyProtection="1">
      <alignment horizontal="center" vertical="center"/>
    </xf>
    <xf numFmtId="3" fontId="10" fillId="24" borderId="22" xfId="2" applyNumberFormat="1" applyFont="1" applyFill="1" applyBorder="1" applyAlignment="1">
      <alignment horizontal="center" vertical="center"/>
    </xf>
    <xf numFmtId="3" fontId="10" fillId="24" borderId="14" xfId="2" applyNumberFormat="1" applyFont="1" applyFill="1" applyBorder="1" applyAlignment="1">
      <alignment horizontal="center" vertical="center"/>
    </xf>
    <xf numFmtId="3" fontId="10" fillId="24" borderId="25" xfId="2" applyNumberFormat="1" applyFont="1" applyFill="1" applyBorder="1" applyAlignment="1">
      <alignment horizontal="center" vertical="center"/>
    </xf>
    <xf numFmtId="0" fontId="9" fillId="13" borderId="125" xfId="0" applyFont="1" applyFill="1" applyBorder="1" applyAlignment="1">
      <alignment horizontal="center" vertical="center" wrapText="1"/>
    </xf>
    <xf numFmtId="9" fontId="9" fillId="5" borderId="22" xfId="2" applyFont="1" applyFill="1" applyBorder="1" applyAlignment="1" applyProtection="1">
      <alignment horizontal="center" vertical="center"/>
    </xf>
    <xf numFmtId="9" fontId="9" fillId="5" borderId="14" xfId="2" applyFont="1" applyFill="1" applyBorder="1" applyAlignment="1" applyProtection="1">
      <alignment horizontal="center" vertical="center"/>
    </xf>
    <xf numFmtId="9" fontId="9" fillId="5" borderId="25" xfId="2" applyFont="1" applyFill="1" applyBorder="1" applyAlignment="1" applyProtection="1">
      <alignment horizontal="center" vertical="center"/>
    </xf>
    <xf numFmtId="9" fontId="9" fillId="15" borderId="22" xfId="2" applyFont="1" applyFill="1" applyBorder="1" applyAlignment="1">
      <alignment horizontal="center" vertical="center"/>
    </xf>
    <xf numFmtId="9" fontId="9" fillId="15" borderId="14" xfId="2" applyFont="1" applyFill="1" applyBorder="1" applyAlignment="1">
      <alignment horizontal="center" vertical="center"/>
    </xf>
    <xf numFmtId="9" fontId="9" fillId="15" borderId="25" xfId="2" applyFont="1" applyFill="1" applyBorder="1" applyAlignment="1">
      <alignment horizontal="center" vertical="center"/>
    </xf>
    <xf numFmtId="4" fontId="9" fillId="15" borderId="22" xfId="2" applyNumberFormat="1" applyFont="1" applyFill="1" applyBorder="1" applyAlignment="1">
      <alignment horizontal="center" vertical="center"/>
    </xf>
    <xf numFmtId="4" fontId="9" fillId="15" borderId="25" xfId="2" applyNumberFormat="1" applyFont="1" applyFill="1" applyBorder="1" applyAlignment="1">
      <alignment horizontal="center" vertical="center"/>
    </xf>
    <xf numFmtId="4" fontId="9" fillId="5" borderId="22" xfId="2" applyNumberFormat="1" applyFont="1" applyFill="1" applyBorder="1" applyAlignment="1" applyProtection="1">
      <alignment horizontal="center" vertical="center"/>
    </xf>
    <xf numFmtId="4" fontId="9" fillId="5" borderId="25" xfId="2" applyNumberFormat="1" applyFont="1" applyFill="1" applyBorder="1" applyAlignment="1" applyProtection="1">
      <alignment horizontal="center" vertical="center"/>
    </xf>
    <xf numFmtId="4" fontId="9" fillId="29" borderId="22" xfId="2" applyNumberFormat="1" applyFont="1" applyFill="1" applyBorder="1" applyAlignment="1">
      <alignment horizontal="center" vertical="center"/>
    </xf>
    <xf numFmtId="4" fontId="9" fillId="29" borderId="14" xfId="2" applyNumberFormat="1" applyFont="1" applyFill="1" applyBorder="1" applyAlignment="1">
      <alignment horizontal="center" vertical="center"/>
    </xf>
    <xf numFmtId="4" fontId="9" fillId="29" borderId="25" xfId="2" applyNumberFormat="1" applyFont="1" applyFill="1" applyBorder="1" applyAlignment="1">
      <alignment horizontal="center" vertical="center"/>
    </xf>
    <xf numFmtId="9" fontId="9" fillId="29" borderId="22" xfId="2" applyFont="1" applyFill="1" applyBorder="1" applyAlignment="1">
      <alignment horizontal="center" vertical="center"/>
    </xf>
    <xf numFmtId="9" fontId="9" fillId="29" borderId="14" xfId="2" applyFont="1" applyFill="1" applyBorder="1" applyAlignment="1">
      <alignment horizontal="center" vertical="center"/>
    </xf>
    <xf numFmtId="9" fontId="9" fillId="29" borderId="25" xfId="2" applyFont="1" applyFill="1" applyBorder="1" applyAlignment="1">
      <alignment horizontal="center" vertical="center"/>
    </xf>
    <xf numFmtId="9" fontId="9" fillId="9" borderId="22" xfId="2" applyFont="1" applyFill="1" applyBorder="1" applyAlignment="1">
      <alignment horizontal="center" vertical="center"/>
    </xf>
    <xf numFmtId="9" fontId="9" fillId="9" borderId="14" xfId="2" applyFont="1" applyFill="1" applyBorder="1" applyAlignment="1">
      <alignment horizontal="center" vertical="center"/>
    </xf>
    <xf numFmtId="9" fontId="9" fillId="9" borderId="25" xfId="2" applyFont="1" applyFill="1" applyBorder="1" applyAlignment="1">
      <alignment horizontal="center" vertical="center"/>
    </xf>
    <xf numFmtId="4" fontId="9" fillId="9" borderId="22" xfId="2" applyNumberFormat="1" applyFont="1" applyFill="1" applyBorder="1" applyAlignment="1">
      <alignment horizontal="center" vertical="center"/>
    </xf>
    <xf numFmtId="4" fontId="9" fillId="9" borderId="14" xfId="2" applyNumberFormat="1" applyFont="1" applyFill="1" applyBorder="1" applyAlignment="1">
      <alignment horizontal="center" vertical="center"/>
    </xf>
    <xf numFmtId="4" fontId="9" fillId="9" borderId="25" xfId="2" applyNumberFormat="1" applyFont="1" applyFill="1" applyBorder="1" applyAlignment="1">
      <alignment horizontal="center" vertical="center"/>
    </xf>
    <xf numFmtId="4" fontId="25" fillId="29" borderId="22" xfId="2" applyNumberFormat="1" applyFont="1" applyFill="1" applyBorder="1" applyAlignment="1">
      <alignment horizontal="center" vertical="center"/>
    </xf>
    <xf numFmtId="4" fontId="25" fillId="29" borderId="14" xfId="2" applyNumberFormat="1" applyFont="1" applyFill="1" applyBorder="1" applyAlignment="1">
      <alignment horizontal="center" vertical="center"/>
    </xf>
    <xf numFmtId="4" fontId="25" fillId="29" borderId="25" xfId="2" applyNumberFormat="1" applyFont="1" applyFill="1" applyBorder="1" applyAlignment="1">
      <alignment horizontal="center" vertical="center"/>
    </xf>
    <xf numFmtId="4" fontId="25" fillId="15" borderId="22" xfId="2" applyNumberFormat="1" applyFont="1" applyFill="1" applyBorder="1" applyAlignment="1">
      <alignment horizontal="center" vertical="center"/>
    </xf>
    <xf numFmtId="4" fontId="25" fillId="15" borderId="25" xfId="2" applyNumberFormat="1" applyFont="1" applyFill="1" applyBorder="1" applyAlignment="1">
      <alignment horizontal="center" vertical="center"/>
    </xf>
    <xf numFmtId="4" fontId="25" fillId="9" borderId="22" xfId="2" applyNumberFormat="1" applyFont="1" applyFill="1" applyBorder="1" applyAlignment="1">
      <alignment horizontal="center" vertical="center"/>
    </xf>
    <xf numFmtId="4" fontId="25" fillId="9" borderId="25" xfId="2" applyNumberFormat="1" applyFont="1" applyFill="1" applyBorder="1" applyAlignment="1">
      <alignment horizontal="center" vertical="center"/>
    </xf>
    <xf numFmtId="4" fontId="25" fillId="5" borderId="22" xfId="2" applyNumberFormat="1" applyFont="1" applyFill="1" applyBorder="1" applyAlignment="1" applyProtection="1">
      <alignment horizontal="center" vertical="center"/>
    </xf>
    <xf numFmtId="4" fontId="25" fillId="5" borderId="25" xfId="2" applyNumberFormat="1" applyFont="1" applyFill="1" applyBorder="1" applyAlignment="1" applyProtection="1">
      <alignment horizontal="center" vertical="center"/>
    </xf>
    <xf numFmtId="9" fontId="25" fillId="15" borderId="22" xfId="2" applyFont="1" applyFill="1" applyBorder="1" applyAlignment="1">
      <alignment horizontal="center" vertical="center"/>
    </xf>
    <xf numFmtId="9" fontId="25" fillId="15" borderId="14" xfId="2" applyFont="1" applyFill="1" applyBorder="1" applyAlignment="1">
      <alignment horizontal="center" vertical="center"/>
    </xf>
    <xf numFmtId="9" fontId="25" fillId="15" borderId="25" xfId="2" applyFont="1" applyFill="1" applyBorder="1" applyAlignment="1">
      <alignment horizontal="center" vertical="center"/>
    </xf>
    <xf numFmtId="9" fontId="25" fillId="29" borderId="22" xfId="2" applyFont="1" applyFill="1" applyBorder="1" applyAlignment="1">
      <alignment horizontal="center" vertical="center"/>
    </xf>
    <xf numFmtId="9" fontId="25" fillId="29" borderId="14" xfId="2" applyFont="1" applyFill="1" applyBorder="1" applyAlignment="1">
      <alignment horizontal="center" vertical="center"/>
    </xf>
    <xf numFmtId="9" fontId="25" fillId="29" borderId="25" xfId="2" applyFont="1" applyFill="1" applyBorder="1" applyAlignment="1">
      <alignment horizontal="center" vertical="center"/>
    </xf>
    <xf numFmtId="9" fontId="25" fillId="9" borderId="22" xfId="2" applyFont="1" applyFill="1" applyBorder="1" applyAlignment="1">
      <alignment horizontal="center" vertical="center"/>
    </xf>
    <xf numFmtId="9" fontId="25" fillId="9" borderId="14" xfId="2" applyFont="1" applyFill="1" applyBorder="1" applyAlignment="1">
      <alignment horizontal="center" vertical="center"/>
    </xf>
    <xf numFmtId="9" fontId="25" fillId="9" borderId="25" xfId="2" applyFont="1" applyFill="1" applyBorder="1" applyAlignment="1">
      <alignment horizontal="center" vertical="center"/>
    </xf>
    <xf numFmtId="9" fontId="25" fillId="5" borderId="22" xfId="2" applyFont="1" applyFill="1" applyBorder="1" applyAlignment="1" applyProtection="1">
      <alignment horizontal="center" vertical="center"/>
    </xf>
    <xf numFmtId="9" fontId="25" fillId="5" borderId="14" xfId="2" applyFont="1" applyFill="1" applyBorder="1" applyAlignment="1" applyProtection="1">
      <alignment horizontal="center" vertical="center"/>
    </xf>
    <xf numFmtId="9" fontId="25" fillId="5" borderId="25" xfId="2" applyFont="1" applyFill="1" applyBorder="1" applyAlignment="1" applyProtection="1">
      <alignment horizontal="center"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7" xfId="0" applyFont="1" applyFill="1" applyBorder="1" applyAlignment="1">
      <alignment horizontal="left" vertical="center"/>
    </xf>
    <xf numFmtId="0" fontId="24" fillId="5" borderId="21" xfId="0" applyFont="1" applyFill="1" applyBorder="1" applyAlignment="1">
      <alignment horizontal="left" vertical="center"/>
    </xf>
    <xf numFmtId="0" fontId="24" fillId="32" borderId="21" xfId="0" applyFont="1" applyFill="1" applyBorder="1" applyAlignment="1">
      <alignment vertical="center"/>
    </xf>
    <xf numFmtId="0" fontId="24" fillId="32" borderId="5" xfId="0" applyFont="1" applyFill="1" applyBorder="1" applyAlignment="1">
      <alignment horizontal="left" vertical="center"/>
    </xf>
    <xf numFmtId="0" fontId="24" fillId="32" borderId="6" xfId="0" applyFont="1" applyFill="1" applyBorder="1" applyAlignment="1">
      <alignment horizontal="left" vertical="center"/>
    </xf>
    <xf numFmtId="0" fontId="24" fillId="32" borderId="7" xfId="0" applyFont="1" applyFill="1" applyBorder="1" applyAlignment="1">
      <alignment horizontal="left" vertical="center"/>
    </xf>
    <xf numFmtId="0" fontId="24" fillId="32" borderId="5" xfId="0" applyFont="1" applyFill="1" applyBorder="1" applyAlignment="1">
      <alignment vertical="center"/>
    </xf>
    <xf numFmtId="0" fontId="24" fillId="32" borderId="6" xfId="0" applyFont="1" applyFill="1" applyBorder="1" applyAlignment="1">
      <alignment vertical="center"/>
    </xf>
    <xf numFmtId="0" fontId="24" fillId="32" borderId="7" xfId="0" applyFont="1" applyFill="1" applyBorder="1" applyAlignment="1">
      <alignment vertical="center"/>
    </xf>
    <xf numFmtId="0" fontId="9" fillId="23" borderId="22" xfId="0" quotePrefix="1" applyFont="1" applyFill="1" applyBorder="1" applyAlignment="1" applyProtection="1">
      <alignment horizontal="center" vertical="center"/>
      <protection locked="0"/>
    </xf>
    <xf numFmtId="0" fontId="9" fillId="12" borderId="22" xfId="0" applyFont="1" applyFill="1" applyBorder="1" applyAlignment="1" applyProtection="1">
      <alignment horizontal="center" vertical="center"/>
      <protection locked="0"/>
    </xf>
    <xf numFmtId="0" fontId="9" fillId="12" borderId="14" xfId="0" applyFont="1" applyFill="1" applyBorder="1" applyAlignment="1" applyProtection="1">
      <alignment horizontal="center" vertical="center"/>
      <protection locked="0"/>
    </xf>
    <xf numFmtId="0" fontId="9" fillId="12" borderId="25" xfId="0" applyFont="1" applyFill="1" applyBorder="1" applyAlignment="1" applyProtection="1">
      <alignment horizontal="center" vertical="center"/>
      <protection locked="0"/>
    </xf>
    <xf numFmtId="0" fontId="9" fillId="37" borderId="22" xfId="0" applyFont="1" applyFill="1" applyBorder="1" applyAlignment="1" applyProtection="1">
      <alignment horizontal="center" vertical="center"/>
      <protection locked="0"/>
    </xf>
    <xf numFmtId="0" fontId="9" fillId="37" borderId="14" xfId="0" applyFont="1" applyFill="1" applyBorder="1" applyAlignment="1" applyProtection="1">
      <alignment horizontal="center" vertical="center"/>
      <protection locked="0"/>
    </xf>
    <xf numFmtId="0" fontId="9" fillId="37" borderId="25" xfId="0" applyFont="1" applyFill="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24" fillId="5" borderId="5" xfId="0" applyFont="1" applyFill="1" applyBorder="1" applyAlignment="1">
      <alignment vertical="center"/>
    </xf>
    <xf numFmtId="0" fontId="24" fillId="5" borderId="6" xfId="0" applyFont="1" applyFill="1" applyBorder="1" applyAlignment="1">
      <alignment vertical="center"/>
    </xf>
    <xf numFmtId="0" fontId="24" fillId="5" borderId="7" xfId="0" applyFont="1" applyFill="1" applyBorder="1" applyAlignment="1">
      <alignment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2" xfId="0" applyFont="1" applyBorder="1" applyAlignment="1">
      <alignment horizontal="center" vertical="center" wrapText="1"/>
    </xf>
    <xf numFmtId="0" fontId="26" fillId="21" borderId="22" xfId="0" applyFont="1" applyFill="1" applyBorder="1" applyAlignment="1">
      <alignment horizontal="center" vertical="center" wrapText="1"/>
    </xf>
    <xf numFmtId="0" fontId="26" fillId="21" borderId="14" xfId="0" applyFont="1" applyFill="1" applyBorder="1" applyAlignment="1">
      <alignment horizontal="center" vertical="center" wrapText="1"/>
    </xf>
    <xf numFmtId="0" fontId="26" fillId="21" borderId="25" xfId="0" applyFont="1" applyFill="1" applyBorder="1" applyAlignment="1">
      <alignment horizontal="center" vertical="center" wrapText="1"/>
    </xf>
    <xf numFmtId="0" fontId="1" fillId="0" borderId="21" xfId="0" applyFont="1" applyBorder="1" applyAlignment="1">
      <alignment horizontal="center" vertical="center" wrapText="1"/>
    </xf>
    <xf numFmtId="0" fontId="9" fillId="13" borderId="141" xfId="0" applyFont="1" applyFill="1" applyBorder="1" applyAlignment="1">
      <alignment horizontal="center" vertical="center" wrapText="1"/>
    </xf>
    <xf numFmtId="0" fontId="1" fillId="12" borderId="21" xfId="0" applyFont="1" applyFill="1" applyBorder="1" applyAlignment="1">
      <alignment horizontal="center" vertical="center" wrapText="1"/>
    </xf>
    <xf numFmtId="0" fontId="1" fillId="12" borderId="15" xfId="0" applyFont="1" applyFill="1" applyBorder="1" applyAlignment="1">
      <alignment horizontal="center" vertical="center" wrapText="1"/>
    </xf>
    <xf numFmtId="0" fontId="1" fillId="12" borderId="14"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12" borderId="12" xfId="0" applyFont="1" applyFill="1" applyBorder="1" applyAlignment="1">
      <alignment horizontal="center" vertical="center" wrapText="1"/>
    </xf>
    <xf numFmtId="0" fontId="1" fillId="12" borderId="13" xfId="0" applyFont="1" applyFill="1" applyBorder="1" applyAlignment="1">
      <alignment horizontal="center" vertical="center" wrapText="1"/>
    </xf>
    <xf numFmtId="3" fontId="9" fillId="3" borderId="22" xfId="0" applyNumberFormat="1" applyFont="1" applyFill="1" applyBorder="1" applyAlignment="1">
      <alignment horizontal="center" vertical="center" wrapText="1"/>
    </xf>
    <xf numFmtId="3" fontId="9" fillId="3" borderId="14" xfId="0" applyNumberFormat="1" applyFont="1" applyFill="1" applyBorder="1" applyAlignment="1">
      <alignment horizontal="center" vertical="center" wrapText="1"/>
    </xf>
    <xf numFmtId="3" fontId="9" fillId="3" borderId="25" xfId="0" applyNumberFormat="1" applyFont="1" applyFill="1" applyBorder="1" applyAlignment="1">
      <alignment horizontal="center" vertical="center" wrapText="1"/>
    </xf>
    <xf numFmtId="3" fontId="9" fillId="11" borderId="22" xfId="0" applyNumberFormat="1" applyFont="1" applyFill="1" applyBorder="1" applyAlignment="1" applyProtection="1">
      <alignment horizontal="center" vertical="center" wrapText="1"/>
      <protection locked="0"/>
    </xf>
    <xf numFmtId="3" fontId="9" fillId="11" borderId="14" xfId="0" applyNumberFormat="1" applyFont="1" applyFill="1" applyBorder="1" applyAlignment="1" applyProtection="1">
      <alignment horizontal="center" vertical="center" wrapText="1"/>
      <protection locked="0"/>
    </xf>
    <xf numFmtId="3" fontId="9" fillId="11" borderId="25" xfId="0" applyNumberFormat="1" applyFont="1" applyFill="1" applyBorder="1" applyAlignment="1" applyProtection="1">
      <alignment horizontal="center" vertical="center" wrapText="1"/>
      <protection locked="0"/>
    </xf>
    <xf numFmtId="0" fontId="5" fillId="11" borderId="22" xfId="0" applyFont="1" applyFill="1" applyBorder="1" applyAlignment="1" applyProtection="1">
      <alignment horizontal="left" vertical="center" wrapText="1"/>
      <protection locked="0"/>
    </xf>
    <xf numFmtId="0" fontId="5" fillId="11" borderId="13" xfId="0" applyFont="1" applyFill="1" applyBorder="1" applyAlignment="1" applyProtection="1">
      <alignment horizontal="left" vertical="center" wrapText="1"/>
      <protection locked="0"/>
    </xf>
    <xf numFmtId="3" fontId="9" fillId="11" borderId="22" xfId="0" applyNumberFormat="1" applyFont="1" applyFill="1" applyBorder="1" applyAlignment="1" applyProtection="1">
      <alignment horizontal="center" vertical="center"/>
      <protection locked="0"/>
    </xf>
    <xf numFmtId="3" fontId="9" fillId="11" borderId="14" xfId="0" applyNumberFormat="1" applyFont="1" applyFill="1" applyBorder="1" applyAlignment="1" applyProtection="1">
      <alignment horizontal="center" vertical="center"/>
      <protection locked="0"/>
    </xf>
    <xf numFmtId="3" fontId="9" fillId="11" borderId="25" xfId="0" applyNumberFormat="1" applyFont="1" applyFill="1" applyBorder="1" applyAlignment="1" applyProtection="1">
      <alignment horizontal="center" vertical="center"/>
      <protection locked="0"/>
    </xf>
    <xf numFmtId="167" fontId="5" fillId="11" borderId="22" xfId="2" applyNumberFormat="1" applyFont="1" applyFill="1" applyBorder="1" applyAlignment="1" applyProtection="1">
      <alignment horizontal="center" vertical="center"/>
      <protection locked="0"/>
    </xf>
    <xf numFmtId="167" fontId="5" fillId="11" borderId="13" xfId="2" applyNumberFormat="1" applyFont="1" applyFill="1" applyBorder="1" applyAlignment="1" applyProtection="1">
      <alignment horizontal="center" vertical="center"/>
      <protection locked="0"/>
    </xf>
    <xf numFmtId="0" fontId="5" fillId="21" borderId="53" xfId="0" applyFont="1" applyFill="1" applyBorder="1" applyAlignment="1">
      <alignment vertical="center" wrapText="1"/>
    </xf>
    <xf numFmtId="0" fontId="5" fillId="21" borderId="44" xfId="0" applyFont="1" applyFill="1" applyBorder="1" applyAlignment="1">
      <alignment vertical="center" wrapText="1"/>
    </xf>
    <xf numFmtId="0" fontId="5" fillId="21" borderId="54" xfId="0" applyFont="1" applyFill="1" applyBorder="1" applyAlignment="1">
      <alignment vertical="center" wrapText="1"/>
    </xf>
    <xf numFmtId="1" fontId="5" fillId="21" borderId="22" xfId="0" applyNumberFormat="1" applyFont="1" applyFill="1" applyBorder="1" applyAlignment="1">
      <alignment vertical="center" wrapText="1"/>
    </xf>
    <xf numFmtId="1" fontId="5" fillId="21" borderId="14" xfId="0" applyNumberFormat="1" applyFont="1" applyFill="1" applyBorder="1" applyAlignment="1">
      <alignment vertical="center" wrapText="1"/>
    </xf>
    <xf numFmtId="1" fontId="5" fillId="21" borderId="25" xfId="0" applyNumberFormat="1" applyFont="1" applyFill="1" applyBorder="1" applyAlignment="1">
      <alignment vertical="center" wrapText="1"/>
    </xf>
    <xf numFmtId="0" fontId="24" fillId="38" borderId="21" xfId="0" applyFont="1" applyFill="1" applyBorder="1" applyAlignment="1">
      <alignment vertical="center"/>
    </xf>
    <xf numFmtId="0" fontId="24" fillId="8" borderId="5" xfId="0" applyFont="1" applyFill="1" applyBorder="1" applyAlignment="1">
      <alignment horizontal="left" vertical="center"/>
    </xf>
    <xf numFmtId="0" fontId="24" fillId="8" borderId="6" xfId="0" applyFont="1" applyFill="1" applyBorder="1" applyAlignment="1">
      <alignment horizontal="left" vertical="center"/>
    </xf>
    <xf numFmtId="0" fontId="24" fillId="8" borderId="7" xfId="0" applyFont="1" applyFill="1" applyBorder="1" applyAlignment="1">
      <alignment horizontal="left" vertical="center"/>
    </xf>
    <xf numFmtId="0" fontId="24" fillId="8" borderId="21" xfId="0" applyFont="1" applyFill="1" applyBorder="1" applyAlignment="1">
      <alignment horizontal="left" vertical="center"/>
    </xf>
    <xf numFmtId="0" fontId="24" fillId="38" borderId="5" xfId="0" applyFont="1" applyFill="1" applyBorder="1" applyAlignment="1">
      <alignment horizontal="left" vertical="center"/>
    </xf>
    <xf numFmtId="0" fontId="24" fillId="38" borderId="6" xfId="0" applyFont="1" applyFill="1" applyBorder="1" applyAlignment="1">
      <alignment horizontal="left" vertical="center"/>
    </xf>
    <xf numFmtId="0" fontId="24" fillId="38" borderId="7" xfId="0" applyFont="1" applyFill="1" applyBorder="1" applyAlignment="1">
      <alignment horizontal="left" vertical="center"/>
    </xf>
    <xf numFmtId="0" fontId="24" fillId="8" borderId="5" xfId="0" applyFont="1" applyFill="1" applyBorder="1" applyAlignment="1">
      <alignment vertical="center"/>
    </xf>
    <xf numFmtId="0" fontId="24" fillId="8" borderId="6" xfId="0" applyFont="1" applyFill="1" applyBorder="1" applyAlignment="1">
      <alignment vertical="center"/>
    </xf>
    <xf numFmtId="0" fontId="24" fillId="8" borderId="7" xfId="0" applyFont="1" applyFill="1" applyBorder="1" applyAlignment="1">
      <alignment vertical="center"/>
    </xf>
    <xf numFmtId="0" fontId="24" fillId="38" borderId="5" xfId="0" applyFont="1" applyFill="1" applyBorder="1" applyAlignment="1">
      <alignment vertical="center"/>
    </xf>
    <xf numFmtId="0" fontId="24" fillId="38" borderId="6" xfId="0" applyFont="1" applyFill="1" applyBorder="1" applyAlignment="1">
      <alignment vertical="center"/>
    </xf>
    <xf numFmtId="0" fontId="24" fillId="38" borderId="7" xfId="0" applyFont="1" applyFill="1" applyBorder="1" applyAlignment="1">
      <alignment vertical="center"/>
    </xf>
    <xf numFmtId="3" fontId="25" fillId="12" borderId="22" xfId="2" applyNumberFormat="1" applyFont="1" applyFill="1" applyBorder="1" applyAlignment="1">
      <alignment horizontal="center" vertical="center"/>
    </xf>
    <xf numFmtId="3" fontId="25" fillId="12" borderId="14" xfId="2" applyNumberFormat="1" applyFont="1" applyFill="1" applyBorder="1" applyAlignment="1">
      <alignment horizontal="center" vertical="center"/>
    </xf>
    <xf numFmtId="3" fontId="25" fillId="12" borderId="25" xfId="2" applyNumberFormat="1" applyFont="1" applyFill="1" applyBorder="1" applyAlignment="1">
      <alignment horizontal="center" vertical="center"/>
    </xf>
    <xf numFmtId="0" fontId="74" fillId="0" borderId="1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3"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3" xfId="0" applyFont="1" applyBorder="1" applyAlignment="1">
      <alignment horizontal="center" vertical="center" wrapText="1"/>
    </xf>
    <xf numFmtId="9" fontId="25" fillId="12" borderId="22" xfId="2" applyFont="1" applyFill="1" applyBorder="1" applyAlignment="1">
      <alignment horizontal="center" vertical="center"/>
    </xf>
    <xf numFmtId="9" fontId="25" fillId="12" borderId="14" xfId="2" applyFont="1" applyFill="1" applyBorder="1" applyAlignment="1">
      <alignment horizontal="center" vertical="center"/>
    </xf>
    <xf numFmtId="9" fontId="25" fillId="12" borderId="25" xfId="2" applyFont="1" applyFill="1" applyBorder="1" applyAlignment="1">
      <alignment horizontal="center" vertical="center"/>
    </xf>
    <xf numFmtId="4" fontId="25" fillId="12" borderId="22" xfId="2" quotePrefix="1" applyNumberFormat="1" applyFont="1" applyFill="1" applyBorder="1" applyAlignment="1">
      <alignment horizontal="center" vertical="center"/>
    </xf>
    <xf numFmtId="4" fontId="25" fillId="12" borderId="14" xfId="2" applyNumberFormat="1" applyFont="1" applyFill="1" applyBorder="1" applyAlignment="1">
      <alignment horizontal="center" vertical="center"/>
    </xf>
    <xf numFmtId="4" fontId="25" fillId="12" borderId="25" xfId="2" applyNumberFormat="1" applyFont="1" applyFill="1" applyBorder="1" applyAlignment="1">
      <alignment horizontal="center" vertical="center"/>
    </xf>
    <xf numFmtId="4" fontId="25" fillId="13" borderId="22" xfId="2" applyNumberFormat="1" applyFont="1" applyFill="1" applyBorder="1" applyAlignment="1" applyProtection="1">
      <alignment horizontal="center" vertical="center"/>
    </xf>
    <xf numFmtId="4" fontId="25" fillId="13" borderId="14" xfId="2" applyNumberFormat="1" applyFont="1" applyFill="1" applyBorder="1" applyAlignment="1" applyProtection="1">
      <alignment horizontal="center" vertical="center"/>
    </xf>
    <xf numFmtId="4" fontId="25" fillId="13" borderId="25" xfId="2" applyNumberFormat="1" applyFont="1" applyFill="1" applyBorder="1" applyAlignment="1" applyProtection="1">
      <alignment horizontal="center" vertical="center"/>
    </xf>
    <xf numFmtId="0" fontId="12" fillId="13" borderId="22" xfId="0" applyFont="1" applyFill="1" applyBorder="1" applyAlignment="1">
      <alignment horizontal="center" vertical="center" wrapText="1"/>
    </xf>
    <xf numFmtId="0" fontId="12" fillId="13" borderId="14" xfId="0" applyFont="1" applyFill="1" applyBorder="1" applyAlignment="1">
      <alignment horizontal="center" vertical="center" wrapText="1"/>
    </xf>
    <xf numFmtId="0" fontId="12" fillId="13" borderId="25" xfId="0" applyFont="1" applyFill="1" applyBorder="1" applyAlignment="1">
      <alignment horizontal="center" vertical="center" wrapText="1"/>
    </xf>
    <xf numFmtId="3" fontId="24" fillId="13" borderId="22" xfId="2" applyNumberFormat="1" applyFont="1" applyFill="1" applyBorder="1" applyAlignment="1" applyProtection="1">
      <alignment horizontal="center" vertical="center"/>
    </xf>
    <xf numFmtId="3" fontId="24" fillId="13" borderId="14" xfId="2" applyNumberFormat="1" applyFont="1" applyFill="1" applyBorder="1" applyAlignment="1" applyProtection="1">
      <alignment horizontal="center" vertical="center"/>
    </xf>
    <xf numFmtId="3" fontId="24" fillId="13" borderId="25" xfId="2" applyNumberFormat="1" applyFont="1" applyFill="1" applyBorder="1" applyAlignment="1" applyProtection="1">
      <alignment horizontal="center" vertical="center"/>
    </xf>
    <xf numFmtId="3" fontId="12" fillId="24" borderId="22" xfId="2" applyNumberFormat="1" applyFont="1" applyFill="1" applyBorder="1" applyAlignment="1">
      <alignment horizontal="center" vertical="center"/>
    </xf>
    <xf numFmtId="3" fontId="12" fillId="24" borderId="14" xfId="2" applyNumberFormat="1" applyFont="1" applyFill="1" applyBorder="1" applyAlignment="1">
      <alignment horizontal="center" vertical="center"/>
    </xf>
    <xf numFmtId="3" fontId="12" fillId="24" borderId="25" xfId="2" applyNumberFormat="1" applyFont="1" applyFill="1" applyBorder="1" applyAlignment="1">
      <alignment horizontal="center" vertical="center"/>
    </xf>
    <xf numFmtId="10" fontId="9" fillId="23" borderId="22" xfId="0" applyNumberFormat="1" applyFont="1" applyFill="1" applyBorder="1" applyAlignment="1" applyProtection="1">
      <alignment horizontal="center" vertical="center"/>
      <protection locked="0"/>
    </xf>
    <xf numFmtId="10" fontId="9" fillId="5" borderId="22" xfId="0" applyNumberFormat="1" applyFont="1" applyFill="1" applyBorder="1" applyAlignment="1" applyProtection="1">
      <alignment horizontal="center" vertical="center"/>
      <protection locked="0"/>
    </xf>
    <xf numFmtId="10" fontId="9" fillId="15" borderId="22" xfId="0" applyNumberFormat="1" applyFont="1" applyFill="1" applyBorder="1" applyAlignment="1" applyProtection="1">
      <alignment horizontal="center" vertical="center"/>
      <protection locked="0"/>
    </xf>
    <xf numFmtId="10" fontId="9" fillId="29" borderId="22" xfId="0" applyNumberFormat="1" applyFont="1" applyFill="1" applyBorder="1" applyAlignment="1" applyProtection="1">
      <alignment horizontal="center" vertical="center"/>
      <protection locked="0"/>
    </xf>
    <xf numFmtId="9" fontId="9" fillId="5" borderId="22" xfId="2" applyFont="1" applyFill="1" applyBorder="1" applyAlignment="1" applyProtection="1">
      <alignment horizontal="center" vertical="center"/>
      <protection locked="0"/>
    </xf>
    <xf numFmtId="9" fontId="9" fillId="5" borderId="14" xfId="2" applyFont="1" applyFill="1" applyBorder="1" applyAlignment="1" applyProtection="1">
      <alignment horizontal="center" vertical="center"/>
      <protection locked="0"/>
    </xf>
    <xf numFmtId="9" fontId="9" fillId="5" borderId="25" xfId="2" applyFont="1" applyFill="1" applyBorder="1" applyAlignment="1" applyProtection="1">
      <alignment horizontal="center" vertical="center"/>
      <protection locked="0"/>
    </xf>
    <xf numFmtId="0" fontId="9" fillId="7" borderId="30" xfId="0" applyFont="1" applyFill="1" applyBorder="1" applyAlignment="1">
      <alignment vertical="top" wrapText="1"/>
    </xf>
    <xf numFmtId="0" fontId="9" fillId="7" borderId="31" xfId="0" applyFont="1" applyFill="1" applyBorder="1" applyAlignment="1">
      <alignment vertical="top" wrapText="1"/>
    </xf>
    <xf numFmtId="0" fontId="12" fillId="0" borderId="30" xfId="0" applyFont="1" applyBorder="1" applyAlignment="1">
      <alignment vertical="top" wrapText="1"/>
    </xf>
    <xf numFmtId="0" fontId="12" fillId="0" borderId="31" xfId="0" applyFont="1" applyBorder="1" applyAlignment="1">
      <alignment vertical="top" wrapText="1"/>
    </xf>
    <xf numFmtId="0" fontId="12" fillId="0" borderId="32" xfId="0" applyFont="1" applyBorder="1" applyAlignment="1">
      <alignment vertical="top" wrapText="1"/>
    </xf>
    <xf numFmtId="0" fontId="9" fillId="57" borderId="22" xfId="0" applyFont="1" applyFill="1" applyBorder="1" applyAlignment="1">
      <alignment vertical="center" wrapText="1"/>
    </xf>
    <xf numFmtId="0" fontId="9" fillId="57" borderId="14" xfId="0" applyFont="1" applyFill="1" applyBorder="1" applyAlignment="1">
      <alignment vertical="center" wrapText="1"/>
    </xf>
    <xf numFmtId="0" fontId="9" fillId="57" borderId="25" xfId="0" applyFont="1" applyFill="1" applyBorder="1" applyAlignment="1">
      <alignment vertical="center" wrapText="1"/>
    </xf>
    <xf numFmtId="0" fontId="9" fillId="21" borderId="141" xfId="0" applyFont="1" applyFill="1" applyBorder="1" applyAlignment="1">
      <alignment vertical="center" wrapText="1"/>
    </xf>
    <xf numFmtId="0" fontId="9" fillId="21" borderId="3" xfId="0" applyFont="1" applyFill="1" applyBorder="1" applyAlignment="1">
      <alignment vertical="center" wrapText="1"/>
    </xf>
    <xf numFmtId="0" fontId="9" fillId="21" borderId="125" xfId="0" applyFont="1" applyFill="1" applyBorder="1" applyAlignment="1">
      <alignment vertical="center" wrapText="1"/>
    </xf>
    <xf numFmtId="0" fontId="9" fillId="21" borderId="28" xfId="0" applyFont="1" applyFill="1" applyBorder="1" applyAlignment="1">
      <alignment vertical="center" wrapText="1"/>
    </xf>
    <xf numFmtId="0" fontId="9" fillId="21" borderId="4" xfId="0" applyFont="1" applyFill="1" applyBorder="1" applyAlignment="1">
      <alignment vertical="center" wrapText="1"/>
    </xf>
    <xf numFmtId="0" fontId="9" fillId="21" borderId="29" xfId="0" applyFont="1" applyFill="1" applyBorder="1" applyAlignment="1">
      <alignment vertical="center" wrapText="1"/>
    </xf>
    <xf numFmtId="0" fontId="32" fillId="0" borderId="30" xfId="0" applyFont="1" applyBorder="1" applyAlignment="1">
      <alignment vertical="center" wrapText="1"/>
    </xf>
    <xf numFmtId="0" fontId="32" fillId="0" borderId="31" xfId="0" applyFont="1" applyBorder="1" applyAlignment="1">
      <alignment vertical="center" wrapText="1"/>
    </xf>
    <xf numFmtId="0" fontId="32" fillId="0" borderId="32" xfId="0" applyFont="1" applyBorder="1" applyAlignment="1">
      <alignment vertical="center" wrapText="1"/>
    </xf>
    <xf numFmtId="0" fontId="12" fillId="21" borderId="12" xfId="0" applyFont="1" applyFill="1" applyBorder="1" applyAlignment="1">
      <alignment horizontal="center" vertical="center" wrapText="1"/>
    </xf>
    <xf numFmtId="0" fontId="12" fillId="21" borderId="14" xfId="0" applyFont="1" applyFill="1" applyBorder="1" applyAlignment="1">
      <alignment horizontal="center" vertical="center" wrapText="1"/>
    </xf>
    <xf numFmtId="0" fontId="12" fillId="21" borderId="13" xfId="0" applyFont="1" applyFill="1" applyBorder="1" applyAlignment="1">
      <alignment horizontal="center" vertical="center" wrapText="1"/>
    </xf>
    <xf numFmtId="0" fontId="9" fillId="0" borderId="22" xfId="0" applyFont="1" applyBorder="1" applyAlignment="1">
      <alignment vertical="center" wrapText="1"/>
    </xf>
    <xf numFmtId="0" fontId="9" fillId="0" borderId="14" xfId="0" applyFont="1" applyBorder="1" applyAlignment="1">
      <alignment vertical="center" wrapText="1"/>
    </xf>
    <xf numFmtId="0" fontId="9" fillId="0" borderId="25" xfId="0" applyFont="1" applyBorder="1" applyAlignment="1">
      <alignment vertical="center" wrapText="1"/>
    </xf>
    <xf numFmtId="0" fontId="12" fillId="21" borderId="21" xfId="0" applyFont="1" applyFill="1" applyBorder="1" applyAlignment="1">
      <alignment horizontal="center" vertical="center" wrapText="1"/>
    </xf>
    <xf numFmtId="0" fontId="9" fillId="0" borderId="53" xfId="0" applyFont="1" applyBorder="1" applyAlignment="1">
      <alignment vertical="center" wrapText="1"/>
    </xf>
    <xf numFmtId="0" fontId="9" fillId="0" borderId="54" xfId="0" applyFont="1" applyBorder="1" applyAlignment="1">
      <alignment vertical="center" wrapText="1"/>
    </xf>
    <xf numFmtId="0" fontId="24" fillId="40" borderId="5" xfId="0" applyFont="1" applyFill="1" applyBorder="1" applyAlignment="1">
      <alignment vertical="center"/>
    </xf>
    <xf numFmtId="0" fontId="24" fillId="40" borderId="6" xfId="0" applyFont="1" applyFill="1" applyBorder="1" applyAlignment="1">
      <alignment vertical="center"/>
    </xf>
    <xf numFmtId="0" fontId="24" fillId="40" borderId="7" xfId="0" applyFont="1" applyFill="1" applyBorder="1" applyAlignment="1">
      <alignment vertical="center"/>
    </xf>
    <xf numFmtId="0" fontId="24" fillId="39" borderId="5" xfId="0" applyFont="1" applyFill="1" applyBorder="1" applyAlignment="1">
      <alignment vertical="center"/>
    </xf>
    <xf numFmtId="0" fontId="24" fillId="39" borderId="6" xfId="0" applyFont="1" applyFill="1" applyBorder="1" applyAlignment="1">
      <alignment vertical="center"/>
    </xf>
    <xf numFmtId="0" fontId="24" fillId="39" borderId="7" xfId="0" applyFont="1" applyFill="1" applyBorder="1" applyAlignment="1">
      <alignment vertical="center"/>
    </xf>
    <xf numFmtId="4" fontId="10" fillId="12" borderId="22" xfId="2" applyNumberFormat="1" applyFont="1" applyFill="1" applyBorder="1" applyAlignment="1">
      <alignment horizontal="center" vertical="center"/>
    </xf>
    <xf numFmtId="4" fontId="10" fillId="12" borderId="14" xfId="2" applyNumberFormat="1" applyFont="1" applyFill="1" applyBorder="1" applyAlignment="1">
      <alignment horizontal="center" vertical="center"/>
    </xf>
    <xf numFmtId="4" fontId="10" fillId="12" borderId="25" xfId="2" applyNumberFormat="1" applyFont="1" applyFill="1" applyBorder="1" applyAlignment="1">
      <alignment horizontal="center" vertical="center"/>
    </xf>
    <xf numFmtId="49" fontId="9" fillId="5" borderId="12" xfId="0" applyNumberFormat="1" applyFont="1" applyFill="1" applyBorder="1" applyAlignment="1">
      <alignment horizontal="center" vertical="center" wrapText="1"/>
    </xf>
    <xf numFmtId="49" fontId="9" fillId="5" borderId="14" xfId="0" applyNumberFormat="1" applyFont="1" applyFill="1" applyBorder="1" applyAlignment="1">
      <alignment horizontal="center" vertical="center" wrapText="1"/>
    </xf>
    <xf numFmtId="49" fontId="9" fillId="5" borderId="13" xfId="0" applyNumberFormat="1" applyFont="1" applyFill="1" applyBorder="1" applyAlignment="1">
      <alignment horizontal="center" vertical="center" wrapText="1"/>
    </xf>
    <xf numFmtId="49" fontId="9" fillId="15" borderId="12" xfId="0" applyNumberFormat="1" applyFont="1" applyFill="1" applyBorder="1" applyAlignment="1">
      <alignment horizontal="center" vertical="center" wrapText="1"/>
    </xf>
    <xf numFmtId="49" fontId="9" fillId="15" borderId="14" xfId="0" applyNumberFormat="1" applyFont="1" applyFill="1" applyBorder="1" applyAlignment="1">
      <alignment horizontal="center" vertical="center" wrapText="1"/>
    </xf>
    <xf numFmtId="49" fontId="9" fillId="15" borderId="13" xfId="0" applyNumberFormat="1" applyFont="1" applyFill="1" applyBorder="1" applyAlignment="1">
      <alignment horizontal="center" vertical="center" wrapText="1"/>
    </xf>
    <xf numFmtId="49" fontId="9" fillId="29" borderId="12" xfId="0" applyNumberFormat="1" applyFont="1" applyFill="1" applyBorder="1" applyAlignment="1">
      <alignment horizontal="center" vertical="center" wrapText="1"/>
    </xf>
    <xf numFmtId="49" fontId="9" fillId="29" borderId="14" xfId="0" applyNumberFormat="1" applyFont="1" applyFill="1" applyBorder="1" applyAlignment="1">
      <alignment horizontal="center" vertical="center" wrapText="1"/>
    </xf>
    <xf numFmtId="49" fontId="9" fillId="29" borderId="13" xfId="0" applyNumberFormat="1" applyFont="1" applyFill="1" applyBorder="1" applyAlignment="1">
      <alignment horizontal="center" vertical="center" wrapText="1"/>
    </xf>
    <xf numFmtId="0" fontId="24" fillId="35" borderId="5" xfId="0" applyFont="1" applyFill="1" applyBorder="1" applyAlignment="1">
      <alignment horizontal="left" vertical="center"/>
    </xf>
    <xf numFmtId="0" fontId="24" fillId="35" borderId="6" xfId="0" applyFont="1" applyFill="1" applyBorder="1" applyAlignment="1">
      <alignment horizontal="left" vertical="center"/>
    </xf>
    <xf numFmtId="0" fontId="24" fillId="35" borderId="7" xfId="0" applyFont="1" applyFill="1" applyBorder="1" applyAlignment="1">
      <alignment horizontal="left" vertical="center"/>
    </xf>
    <xf numFmtId="0" fontId="24" fillId="40" borderId="5" xfId="0" applyFont="1" applyFill="1" applyBorder="1" applyAlignment="1">
      <alignment horizontal="left" vertical="center"/>
    </xf>
    <xf numFmtId="0" fontId="24" fillId="40" borderId="6" xfId="0" applyFont="1" applyFill="1" applyBorder="1" applyAlignment="1">
      <alignment horizontal="left" vertical="center"/>
    </xf>
    <xf numFmtId="0" fontId="24" fillId="40" borderId="7" xfId="0" applyFont="1" applyFill="1" applyBorder="1" applyAlignment="1">
      <alignment horizontal="left" vertical="center"/>
    </xf>
    <xf numFmtId="0" fontId="24" fillId="40" borderId="21" xfId="0" applyFont="1" applyFill="1" applyBorder="1" applyAlignment="1">
      <alignment horizontal="left" vertical="center"/>
    </xf>
    <xf numFmtId="0" fontId="12" fillId="0" borderId="21" xfId="0" applyFont="1" applyBorder="1" applyAlignment="1">
      <alignment horizontal="center" vertical="center" wrapText="1"/>
    </xf>
    <xf numFmtId="0" fontId="12" fillId="13" borderId="21" xfId="0" applyFont="1" applyFill="1" applyBorder="1" applyAlignment="1">
      <alignment horizontal="center" vertical="center" wrapText="1"/>
    </xf>
    <xf numFmtId="0" fontId="12" fillId="0" borderId="21" xfId="0" applyFont="1" applyBorder="1" applyAlignment="1">
      <alignment horizontal="center" vertical="center"/>
    </xf>
    <xf numFmtId="49" fontId="9" fillId="13" borderId="12" xfId="0" applyNumberFormat="1" applyFont="1" applyFill="1" applyBorder="1" applyAlignment="1">
      <alignment horizontal="center" vertical="center" wrapText="1"/>
    </xf>
    <xf numFmtId="49" fontId="9" fillId="13" borderId="14" xfId="0" applyNumberFormat="1" applyFont="1" applyFill="1" applyBorder="1" applyAlignment="1">
      <alignment horizontal="center" vertical="center" wrapText="1"/>
    </xf>
    <xf numFmtId="49" fontId="9" fillId="13" borderId="13" xfId="0" applyNumberFormat="1" applyFont="1" applyFill="1" applyBorder="1" applyAlignment="1">
      <alignment horizontal="center" vertical="center" wrapText="1"/>
    </xf>
    <xf numFmtId="165" fontId="9" fillId="0" borderId="12" xfId="1" applyNumberFormat="1" applyFont="1" applyBorder="1" applyAlignment="1">
      <alignment horizontal="center" vertical="center" wrapText="1"/>
    </xf>
    <xf numFmtId="165" fontId="9" fillId="0" borderId="14" xfId="1" applyNumberFormat="1" applyFont="1" applyBorder="1" applyAlignment="1">
      <alignment horizontal="center" vertical="center" wrapText="1"/>
    </xf>
    <xf numFmtId="165" fontId="9" fillId="0" borderId="13" xfId="1" applyNumberFormat="1" applyFont="1" applyBorder="1" applyAlignment="1">
      <alignment horizontal="center" vertical="center" wrapText="1"/>
    </xf>
    <xf numFmtId="49" fontId="9" fillId="28" borderId="12" xfId="0" applyNumberFormat="1" applyFont="1" applyFill="1" applyBorder="1" applyAlignment="1">
      <alignment horizontal="center" vertical="center" wrapText="1"/>
    </xf>
    <xf numFmtId="49" fontId="9" fillId="28" borderId="14" xfId="0" applyNumberFormat="1" applyFont="1" applyFill="1" applyBorder="1" applyAlignment="1">
      <alignment horizontal="center" vertical="center" wrapText="1"/>
    </xf>
    <xf numFmtId="49" fontId="9" fillId="28" borderId="13" xfId="0" applyNumberFormat="1" applyFont="1" applyFill="1" applyBorder="1" applyAlignment="1">
      <alignment horizontal="center" vertical="center" wrapText="1"/>
    </xf>
    <xf numFmtId="0" fontId="24" fillId="39" borderId="21" xfId="0" applyFont="1" applyFill="1" applyBorder="1" applyAlignment="1">
      <alignment vertical="center"/>
    </xf>
    <xf numFmtId="0" fontId="24" fillId="39" borderId="5" xfId="0" applyFont="1" applyFill="1" applyBorder="1" applyAlignment="1">
      <alignment horizontal="left" vertical="center"/>
    </xf>
    <xf numFmtId="0" fontId="24" fillId="39" borderId="6" xfId="0" applyFont="1" applyFill="1" applyBorder="1" applyAlignment="1">
      <alignment horizontal="left" vertical="center"/>
    </xf>
    <xf numFmtId="0" fontId="24" fillId="39" borderId="7" xfId="0" applyFont="1" applyFill="1" applyBorder="1" applyAlignment="1">
      <alignment horizontal="left" vertical="center"/>
    </xf>
    <xf numFmtId="49" fontId="9" fillId="21" borderId="22" xfId="0" applyNumberFormat="1" applyFont="1" applyFill="1" applyBorder="1" applyAlignment="1">
      <alignment vertical="center" wrapText="1"/>
    </xf>
    <xf numFmtId="49" fontId="9" fillId="21" borderId="14" xfId="0" applyNumberFormat="1" applyFont="1" applyFill="1" applyBorder="1" applyAlignment="1">
      <alignment vertical="center" wrapText="1"/>
    </xf>
    <xf numFmtId="49" fontId="9" fillId="21" borderId="25" xfId="0" applyNumberFormat="1" applyFont="1" applyFill="1" applyBorder="1" applyAlignment="1">
      <alignment vertical="center" wrapText="1"/>
    </xf>
    <xf numFmtId="0" fontId="24" fillId="29" borderId="5" xfId="0" applyFont="1" applyFill="1" applyBorder="1" applyAlignment="1">
      <alignment horizontal="left" vertical="center"/>
    </xf>
    <xf numFmtId="0" fontId="24" fillId="29" borderId="6" xfId="0" applyFont="1" applyFill="1" applyBorder="1" applyAlignment="1">
      <alignment horizontal="left" vertical="center"/>
    </xf>
    <xf numFmtId="0" fontId="24" fillId="29" borderId="7" xfId="0" applyFont="1" applyFill="1" applyBorder="1" applyAlignment="1">
      <alignment horizontal="left" vertical="center"/>
    </xf>
    <xf numFmtId="10" fontId="9" fillId="23" borderId="14" xfId="0" applyNumberFormat="1" applyFont="1" applyFill="1" applyBorder="1" applyAlignment="1" applyProtection="1">
      <alignment horizontal="center" vertical="center"/>
      <protection locked="0"/>
    </xf>
    <xf numFmtId="10" fontId="9" fillId="23" borderId="25" xfId="0" applyNumberFormat="1" applyFont="1" applyFill="1" applyBorder="1" applyAlignment="1" applyProtection="1">
      <alignment horizontal="center" vertical="center"/>
      <protection locked="0"/>
    </xf>
    <xf numFmtId="1" fontId="10" fillId="12" borderId="22" xfId="2" applyNumberFormat="1" applyFont="1" applyFill="1" applyBorder="1" applyAlignment="1">
      <alignment horizontal="center" vertical="center"/>
    </xf>
    <xf numFmtId="1" fontId="10" fillId="12" borderId="14" xfId="2" applyNumberFormat="1" applyFont="1" applyFill="1" applyBorder="1" applyAlignment="1">
      <alignment horizontal="center" vertical="center"/>
    </xf>
    <xf numFmtId="1" fontId="10" fillId="12" borderId="25" xfId="2" applyNumberFormat="1" applyFont="1" applyFill="1" applyBorder="1" applyAlignment="1">
      <alignment horizontal="center" vertical="center"/>
    </xf>
    <xf numFmtId="1" fontId="9" fillId="15" borderId="22" xfId="0" applyNumberFormat="1" applyFont="1" applyFill="1" applyBorder="1" applyAlignment="1" applyProtection="1">
      <alignment horizontal="center" vertical="center"/>
      <protection locked="0"/>
    </xf>
    <xf numFmtId="1" fontId="9" fillId="15" borderId="14" xfId="0" applyNumberFormat="1" applyFont="1" applyFill="1" applyBorder="1" applyAlignment="1" applyProtection="1">
      <alignment horizontal="center" vertical="center"/>
      <protection locked="0"/>
    </xf>
    <xf numFmtId="1" fontId="9" fillId="15" borderId="25" xfId="0" applyNumberFormat="1" applyFont="1" applyFill="1" applyBorder="1" applyAlignment="1" applyProtection="1">
      <alignment horizontal="center" vertical="center"/>
      <protection locked="0"/>
    </xf>
    <xf numFmtId="1" fontId="9" fillId="29" borderId="22" xfId="0" applyNumberFormat="1" applyFont="1" applyFill="1" applyBorder="1" applyAlignment="1" applyProtection="1">
      <alignment horizontal="center" vertical="center"/>
      <protection locked="0"/>
    </xf>
    <xf numFmtId="1" fontId="9" fillId="29" borderId="14" xfId="0" applyNumberFormat="1" applyFont="1" applyFill="1" applyBorder="1" applyAlignment="1" applyProtection="1">
      <alignment horizontal="center" vertical="center"/>
      <protection locked="0"/>
    </xf>
    <xf numFmtId="1" fontId="9" fillId="29" borderId="25" xfId="0" applyNumberFormat="1" applyFont="1" applyFill="1" applyBorder="1" applyAlignment="1" applyProtection="1">
      <alignment horizontal="center" vertical="center"/>
      <protection locked="0"/>
    </xf>
    <xf numFmtId="0" fontId="9" fillId="7" borderId="48" xfId="0" applyFont="1" applyFill="1" applyBorder="1" applyAlignment="1">
      <alignment vertical="center" wrapText="1"/>
    </xf>
    <xf numFmtId="0" fontId="9" fillId="7" borderId="30" xfId="0" applyFont="1" applyFill="1" applyBorder="1" applyAlignment="1">
      <alignment horizontal="left" vertical="center" wrapText="1"/>
    </xf>
    <xf numFmtId="0" fontId="9" fillId="7" borderId="31" xfId="0" applyFont="1" applyFill="1" applyBorder="1" applyAlignment="1">
      <alignment horizontal="left" vertical="center" wrapText="1"/>
    </xf>
    <xf numFmtId="0" fontId="9" fillId="7" borderId="32" xfId="0" applyFont="1" applyFill="1" applyBorder="1" applyAlignment="1">
      <alignment horizontal="left" vertical="center" wrapText="1"/>
    </xf>
    <xf numFmtId="0" fontId="9" fillId="13" borderId="22" xfId="0" applyFont="1" applyFill="1" applyBorder="1" applyAlignment="1" applyProtection="1">
      <alignment horizontal="center" vertical="center" wrapText="1"/>
    </xf>
    <xf numFmtId="0" fontId="9" fillId="13" borderId="14" xfId="0" applyFont="1" applyFill="1" applyBorder="1" applyAlignment="1" applyProtection="1">
      <alignment horizontal="center" vertical="center" wrapText="1"/>
    </xf>
    <xf numFmtId="0" fontId="9" fillId="13" borderId="25" xfId="0" applyFont="1" applyFill="1" applyBorder="1" applyAlignment="1" applyProtection="1">
      <alignment horizontal="center" vertical="center" wrapText="1"/>
    </xf>
    <xf numFmtId="9" fontId="10" fillId="12" borderId="22" xfId="2" applyNumberFormat="1" applyFont="1" applyFill="1" applyBorder="1" applyAlignment="1">
      <alignment horizontal="center" vertical="center"/>
    </xf>
    <xf numFmtId="9" fontId="10" fillId="12" borderId="14" xfId="2" applyNumberFormat="1" applyFont="1" applyFill="1" applyBorder="1" applyAlignment="1">
      <alignment horizontal="center" vertical="center"/>
    </xf>
    <xf numFmtId="9" fontId="10" fillId="12" borderId="25" xfId="2" applyNumberFormat="1" applyFont="1" applyFill="1" applyBorder="1" applyAlignment="1">
      <alignment horizontal="center" vertical="center"/>
    </xf>
    <xf numFmtId="9" fontId="9" fillId="0" borderId="22"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9" fontId="9" fillId="0" borderId="25" xfId="2" applyNumberFormat="1" applyFont="1" applyFill="1" applyBorder="1" applyAlignment="1">
      <alignment horizontal="center" vertical="center"/>
    </xf>
    <xf numFmtId="0" fontId="9" fillId="0" borderId="3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30" xfId="0" applyFont="1" applyFill="1" applyBorder="1" applyAlignment="1">
      <alignment vertical="center" wrapText="1"/>
    </xf>
    <xf numFmtId="0" fontId="9" fillId="0" borderId="31" xfId="0" applyFont="1" applyFill="1" applyBorder="1" applyAlignment="1">
      <alignment vertical="center" wrapText="1"/>
    </xf>
    <xf numFmtId="0" fontId="9" fillId="0" borderId="32" xfId="0" applyFont="1" applyFill="1" applyBorder="1" applyAlignment="1">
      <alignment vertical="center" wrapText="1"/>
    </xf>
    <xf numFmtId="0" fontId="4" fillId="0" borderId="1" xfId="0" applyFont="1" applyBorder="1" applyAlignment="1">
      <alignment horizontal="center" vertical="center" wrapText="1"/>
    </xf>
    <xf numFmtId="0" fontId="11" fillId="0" borderId="0" xfId="0" applyFont="1" applyBorder="1" applyAlignment="1">
      <alignment horizontal="center" vertical="center"/>
    </xf>
    <xf numFmtId="0" fontId="4" fillId="0" borderId="1" xfId="0" applyFont="1" applyBorder="1" applyAlignment="1">
      <alignment horizontal="center" vertical="center"/>
    </xf>
    <xf numFmtId="0" fontId="4" fillId="36" borderId="1" xfId="0" applyFont="1" applyFill="1" applyBorder="1" applyAlignment="1">
      <alignment horizontal="center" vertical="center" wrapText="1"/>
    </xf>
    <xf numFmtId="0" fontId="4" fillId="0" borderId="1" xfId="0" applyFont="1" applyBorder="1" applyAlignment="1">
      <alignment vertical="center"/>
    </xf>
    <xf numFmtId="0" fontId="24" fillId="39" borderId="1" xfId="0" applyFont="1" applyFill="1" applyBorder="1" applyAlignment="1">
      <alignment vertical="center"/>
    </xf>
    <xf numFmtId="0" fontId="24" fillId="18" borderId="1" xfId="0" applyFont="1" applyFill="1" applyBorder="1" applyAlignment="1">
      <alignment vertical="center"/>
    </xf>
    <xf numFmtId="0" fontId="4" fillId="21"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24" fillId="13" borderId="1" xfId="0" applyFont="1" applyFill="1" applyBorder="1" applyAlignment="1">
      <alignment vertical="center"/>
    </xf>
    <xf numFmtId="0" fontId="24" fillId="0" borderId="0" xfId="0" applyFont="1" applyBorder="1" applyAlignment="1">
      <alignment horizontal="center" vertical="center"/>
    </xf>
    <xf numFmtId="0" fontId="16" fillId="0" borderId="0" xfId="0" applyFont="1" applyBorder="1" applyAlignment="1">
      <alignment horizontal="center" vertical="center"/>
    </xf>
    <xf numFmtId="0" fontId="24" fillId="40" borderId="1" xfId="0" applyFont="1" applyFill="1" applyBorder="1" applyAlignment="1">
      <alignment horizontal="left" vertical="center"/>
    </xf>
    <xf numFmtId="0" fontId="12" fillId="0" borderId="38" xfId="0" applyFont="1" applyBorder="1" applyAlignment="1">
      <alignment vertical="center" wrapText="1"/>
    </xf>
    <xf numFmtId="0" fontId="12" fillId="0" borderId="36" xfId="0" applyFont="1" applyBorder="1" applyAlignment="1">
      <alignment vertical="center" wrapText="1"/>
    </xf>
    <xf numFmtId="0" fontId="12" fillId="0" borderId="40" xfId="0" applyFont="1" applyBorder="1" applyAlignment="1">
      <alignment vertical="center" wrapText="1"/>
    </xf>
    <xf numFmtId="177" fontId="25" fillId="15" borderId="22" xfId="2" applyNumberFormat="1" applyFont="1" applyFill="1" applyBorder="1" applyAlignment="1">
      <alignment horizontal="center" vertical="center"/>
    </xf>
    <xf numFmtId="177" fontId="25" fillId="15" borderId="14" xfId="2" applyNumberFormat="1" applyFont="1" applyFill="1" applyBorder="1" applyAlignment="1">
      <alignment horizontal="center" vertical="center"/>
    </xf>
    <xf numFmtId="177" fontId="25" fillId="15" borderId="25" xfId="2" applyNumberFormat="1" applyFont="1" applyFill="1" applyBorder="1" applyAlignment="1">
      <alignment horizontal="center" vertical="center"/>
    </xf>
    <xf numFmtId="177" fontId="25" fillId="29" borderId="22" xfId="2" applyNumberFormat="1" applyFont="1" applyFill="1" applyBorder="1" applyAlignment="1">
      <alignment horizontal="center" vertical="center"/>
    </xf>
    <xf numFmtId="177" fontId="25" fillId="29" borderId="14" xfId="2" applyNumberFormat="1" applyFont="1" applyFill="1" applyBorder="1" applyAlignment="1">
      <alignment horizontal="center" vertical="center"/>
    </xf>
    <xf numFmtId="177" fontId="25" fillId="29" borderId="25" xfId="2" applyNumberFormat="1" applyFont="1" applyFill="1" applyBorder="1" applyAlignment="1">
      <alignment horizontal="center" vertical="center"/>
    </xf>
    <xf numFmtId="0" fontId="12" fillId="0" borderId="5" xfId="0" applyFont="1" applyBorder="1" applyAlignment="1">
      <alignment vertical="center" wrapText="1"/>
    </xf>
    <xf numFmtId="0" fontId="12" fillId="0" borderId="6" xfId="0" applyFont="1" applyBorder="1" applyAlignment="1">
      <alignment vertical="center" wrapText="1"/>
    </xf>
    <xf numFmtId="0" fontId="12" fillId="0" borderId="41" xfId="0" applyFont="1" applyBorder="1" applyAlignment="1">
      <alignment vertical="center" wrapText="1"/>
    </xf>
    <xf numFmtId="177" fontId="9" fillId="5" borderId="22" xfId="2" applyNumberFormat="1" applyFont="1" applyFill="1" applyBorder="1" applyAlignment="1" applyProtection="1">
      <alignment horizontal="center" vertical="center"/>
      <protection locked="0"/>
    </xf>
    <xf numFmtId="177" fontId="9" fillId="5" borderId="14" xfId="2" applyNumberFormat="1" applyFont="1" applyFill="1" applyBorder="1" applyAlignment="1" applyProtection="1">
      <alignment horizontal="center" vertical="center"/>
      <protection locked="0"/>
    </xf>
    <xf numFmtId="177" fontId="9" fillId="5" borderId="25" xfId="2" applyNumberFormat="1" applyFont="1" applyFill="1" applyBorder="1" applyAlignment="1" applyProtection="1">
      <alignment horizontal="center" vertical="center"/>
      <protection locked="0"/>
    </xf>
    <xf numFmtId="177" fontId="9" fillId="15" borderId="22" xfId="2" applyNumberFormat="1" applyFont="1" applyFill="1" applyBorder="1" applyAlignment="1" applyProtection="1">
      <alignment horizontal="center" vertical="center"/>
      <protection locked="0"/>
    </xf>
    <xf numFmtId="177" fontId="9" fillId="15" borderId="14" xfId="2" applyNumberFormat="1" applyFont="1" applyFill="1" applyBorder="1" applyAlignment="1" applyProtection="1">
      <alignment horizontal="center" vertical="center"/>
      <protection locked="0"/>
    </xf>
    <xf numFmtId="177" fontId="9" fillId="15" borderId="25" xfId="2" applyNumberFormat="1" applyFont="1" applyFill="1" applyBorder="1" applyAlignment="1" applyProtection="1">
      <alignment horizontal="center" vertical="center"/>
      <protection locked="0"/>
    </xf>
    <xf numFmtId="177" fontId="9" fillId="29" borderId="22" xfId="2" applyNumberFormat="1" applyFont="1" applyFill="1" applyBorder="1" applyAlignment="1" applyProtection="1">
      <alignment horizontal="center" vertical="center"/>
      <protection locked="0"/>
    </xf>
    <xf numFmtId="177" fontId="9" fillId="29" borderId="14" xfId="2" applyNumberFormat="1" applyFont="1" applyFill="1" applyBorder="1" applyAlignment="1" applyProtection="1">
      <alignment horizontal="center" vertical="center"/>
      <protection locked="0"/>
    </xf>
    <xf numFmtId="177" fontId="9" fillId="29" borderId="25" xfId="2" applyNumberFormat="1" applyFont="1" applyFill="1" applyBorder="1" applyAlignment="1" applyProtection="1">
      <alignment horizontal="center" vertical="center"/>
      <protection locked="0"/>
    </xf>
    <xf numFmtId="177" fontId="9" fillId="23" borderId="22" xfId="2" applyNumberFormat="1" applyFont="1" applyFill="1" applyBorder="1" applyAlignment="1" applyProtection="1">
      <alignment horizontal="center" vertical="center"/>
      <protection locked="0"/>
    </xf>
    <xf numFmtId="177" fontId="9" fillId="23" borderId="14" xfId="2" applyNumberFormat="1" applyFont="1" applyFill="1" applyBorder="1" applyAlignment="1" applyProtection="1">
      <alignment horizontal="center" vertical="center"/>
      <protection locked="0"/>
    </xf>
    <xf numFmtId="177" fontId="9" fillId="23" borderId="25" xfId="2" applyNumberFormat="1" applyFont="1" applyFill="1" applyBorder="1" applyAlignment="1" applyProtection="1">
      <alignment horizontal="center" vertical="center"/>
      <protection locked="0"/>
    </xf>
    <xf numFmtId="177" fontId="25" fillId="9" borderId="22" xfId="2" applyNumberFormat="1" applyFont="1" applyFill="1" applyBorder="1" applyAlignment="1">
      <alignment horizontal="center" vertical="center"/>
    </xf>
    <xf numFmtId="177" fontId="25" fillId="9" borderId="14" xfId="2" applyNumberFormat="1" applyFont="1" applyFill="1" applyBorder="1" applyAlignment="1">
      <alignment horizontal="center" vertical="center"/>
    </xf>
    <xf numFmtId="177" fontId="25" fillId="9" borderId="25" xfId="2" applyNumberFormat="1" applyFont="1" applyFill="1" applyBorder="1" applyAlignment="1">
      <alignment horizontal="center" vertical="center"/>
    </xf>
    <xf numFmtId="3" fontId="26" fillId="24" borderId="22" xfId="2" applyNumberFormat="1" applyFont="1" applyFill="1" applyBorder="1" applyAlignment="1">
      <alignment horizontal="center" vertical="center"/>
    </xf>
    <xf numFmtId="3" fontId="26" fillId="24" borderId="14" xfId="2" applyNumberFormat="1" applyFont="1" applyFill="1" applyBorder="1" applyAlignment="1">
      <alignment horizontal="center" vertical="center"/>
    </xf>
    <xf numFmtId="3" fontId="26" fillId="24" borderId="25" xfId="2" applyNumberFormat="1" applyFont="1" applyFill="1" applyBorder="1" applyAlignment="1">
      <alignment horizontal="center" vertical="center"/>
    </xf>
    <xf numFmtId="177" fontId="25" fillId="5" borderId="22" xfId="2" applyNumberFormat="1" applyFont="1" applyFill="1" applyBorder="1" applyAlignment="1" applyProtection="1">
      <alignment horizontal="center" vertical="center"/>
    </xf>
    <xf numFmtId="177" fontId="25" fillId="5" borderId="14" xfId="2" applyNumberFormat="1" applyFont="1" applyFill="1" applyBorder="1" applyAlignment="1" applyProtection="1">
      <alignment horizontal="center" vertical="center"/>
    </xf>
    <xf numFmtId="177" fontId="25" fillId="5" borderId="25" xfId="2" applyNumberFormat="1" applyFont="1" applyFill="1" applyBorder="1" applyAlignment="1" applyProtection="1">
      <alignment horizontal="center" vertical="center"/>
    </xf>
    <xf numFmtId="9" fontId="9" fillId="15" borderId="22" xfId="2" applyFont="1" applyFill="1" applyBorder="1" applyAlignment="1" applyProtection="1">
      <alignment horizontal="center" vertical="center"/>
      <protection locked="0"/>
    </xf>
    <xf numFmtId="9" fontId="9" fillId="15" borderId="14" xfId="2" applyFont="1" applyFill="1" applyBorder="1" applyAlignment="1" applyProtection="1">
      <alignment horizontal="center" vertical="center"/>
      <protection locked="0"/>
    </xf>
    <xf numFmtId="9" fontId="9" fillId="15" borderId="25" xfId="2" applyFont="1" applyFill="1" applyBorder="1" applyAlignment="1" applyProtection="1">
      <alignment horizontal="center" vertical="center"/>
      <protection locked="0"/>
    </xf>
    <xf numFmtId="9" fontId="9" fillId="29" borderId="22" xfId="2" applyFont="1" applyFill="1" applyBorder="1" applyAlignment="1" applyProtection="1">
      <alignment horizontal="center" vertical="center"/>
      <protection locked="0"/>
    </xf>
    <xf numFmtId="9" fontId="9" fillId="29" borderId="14" xfId="2" applyFont="1" applyFill="1" applyBorder="1" applyAlignment="1" applyProtection="1">
      <alignment horizontal="center" vertical="center"/>
      <protection locked="0"/>
    </xf>
    <xf numFmtId="9" fontId="9" fillId="29" borderId="25" xfId="2" applyFont="1" applyFill="1" applyBorder="1" applyAlignment="1" applyProtection="1">
      <alignment horizontal="center" vertical="center"/>
      <protection locked="0"/>
    </xf>
    <xf numFmtId="9" fontId="9" fillId="23" borderId="22" xfId="2" applyFont="1" applyFill="1" applyBorder="1" applyAlignment="1" applyProtection="1">
      <alignment horizontal="center" vertical="center"/>
      <protection locked="0"/>
    </xf>
    <xf numFmtId="9" fontId="9" fillId="23" borderId="14" xfId="2" applyFont="1" applyFill="1" applyBorder="1" applyAlignment="1" applyProtection="1">
      <alignment horizontal="center" vertical="center"/>
      <protection locked="0"/>
    </xf>
    <xf numFmtId="9" fontId="9" fillId="23" borderId="25" xfId="2" applyFont="1" applyFill="1" applyBorder="1" applyAlignment="1" applyProtection="1">
      <alignment horizontal="center" vertical="center"/>
      <protection locked="0"/>
    </xf>
    <xf numFmtId="10" fontId="9" fillId="5" borderId="14" xfId="0" applyNumberFormat="1" applyFont="1" applyFill="1" applyBorder="1" applyAlignment="1" applyProtection="1">
      <alignment horizontal="center" vertical="center"/>
      <protection locked="0"/>
    </xf>
    <xf numFmtId="10" fontId="9" fillId="5" borderId="25" xfId="0" applyNumberFormat="1" applyFont="1" applyFill="1" applyBorder="1" applyAlignment="1" applyProtection="1">
      <alignment horizontal="center" vertical="center"/>
      <protection locked="0"/>
    </xf>
    <xf numFmtId="10" fontId="9" fillId="15" borderId="14" xfId="0" applyNumberFormat="1" applyFont="1" applyFill="1" applyBorder="1" applyAlignment="1" applyProtection="1">
      <alignment horizontal="center" vertical="center"/>
      <protection locked="0"/>
    </xf>
    <xf numFmtId="10" fontId="9" fillId="15" borderId="25" xfId="0" applyNumberFormat="1" applyFont="1" applyFill="1" applyBorder="1" applyAlignment="1" applyProtection="1">
      <alignment horizontal="center" vertical="center"/>
      <protection locked="0"/>
    </xf>
    <xf numFmtId="10" fontId="9" fillId="29" borderId="14" xfId="0" applyNumberFormat="1" applyFont="1" applyFill="1" applyBorder="1" applyAlignment="1" applyProtection="1">
      <alignment horizontal="center" vertical="center"/>
      <protection locked="0"/>
    </xf>
    <xf numFmtId="10" fontId="9" fillId="29" borderId="25" xfId="0" applyNumberFormat="1" applyFont="1" applyFill="1" applyBorder="1" applyAlignment="1" applyProtection="1">
      <alignment horizontal="center" vertical="center"/>
      <protection locked="0"/>
    </xf>
    <xf numFmtId="2" fontId="25" fillId="5" borderId="22" xfId="2" applyNumberFormat="1" applyFont="1" applyFill="1" applyBorder="1" applyAlignment="1" applyProtection="1">
      <alignment horizontal="center" vertical="center"/>
    </xf>
    <xf numFmtId="2" fontId="25" fillId="5" borderId="14" xfId="2" applyNumberFormat="1" applyFont="1" applyFill="1" applyBorder="1" applyAlignment="1" applyProtection="1">
      <alignment horizontal="center" vertical="center"/>
    </xf>
    <xf numFmtId="2" fontId="25" fillId="5" borderId="25" xfId="2" applyNumberFormat="1" applyFont="1" applyFill="1" applyBorder="1" applyAlignment="1" applyProtection="1">
      <alignment horizontal="center" vertical="center"/>
    </xf>
    <xf numFmtId="9" fontId="26" fillId="24" borderId="22" xfId="2" applyFont="1" applyFill="1" applyBorder="1" applyAlignment="1">
      <alignment horizontal="center" vertical="center"/>
    </xf>
    <xf numFmtId="9" fontId="26" fillId="24" borderId="14" xfId="2" applyFont="1" applyFill="1" applyBorder="1" applyAlignment="1">
      <alignment horizontal="center" vertical="center"/>
    </xf>
    <xf numFmtId="9" fontId="26" fillId="24" borderId="25" xfId="2" applyFont="1" applyFill="1" applyBorder="1" applyAlignment="1">
      <alignment horizontal="center" vertical="center"/>
    </xf>
    <xf numFmtId="3" fontId="9" fillId="24" borderId="22" xfId="2" applyNumberFormat="1" applyFont="1" applyFill="1" applyBorder="1" applyAlignment="1">
      <alignment horizontal="center" vertical="center"/>
    </xf>
    <xf numFmtId="3" fontId="9" fillId="24" borderId="14" xfId="2" applyNumberFormat="1" applyFont="1" applyFill="1" applyBorder="1" applyAlignment="1">
      <alignment horizontal="center" vertical="center"/>
    </xf>
    <xf numFmtId="3" fontId="9" fillId="24" borderId="25" xfId="2" applyNumberFormat="1" applyFont="1" applyFill="1" applyBorder="1" applyAlignment="1">
      <alignment horizontal="center" vertical="center"/>
    </xf>
  </cellXfs>
  <cellStyles count="15">
    <cellStyle name="KPT06_contrast" xfId="6" xr:uid="{00000000-0005-0000-0000-000000000000}"/>
    <cellStyle name="KPT06_fill" xfId="7" xr:uid="{00000000-0005-0000-0000-000001000000}"/>
    <cellStyle name="KPT06_Main" xfId="5" xr:uid="{00000000-0005-0000-0000-000002000000}"/>
    <cellStyle name="Millares" xfId="1" builtinId="3"/>
    <cellStyle name="Millares [0]" xfId="8" builtinId="6"/>
    <cellStyle name="Millares 2" xfId="14" xr:uid="{998FF157-70FA-4F18-BE48-370C06387030}"/>
    <cellStyle name="Moneda" xfId="9" builtinId="4"/>
    <cellStyle name="Moneda [0]" xfId="10" builtinId="7"/>
    <cellStyle name="Normal" xfId="0" builtinId="0"/>
    <cellStyle name="Normal 2" xfId="3" xr:uid="{00000000-0005-0000-0000-000005000000}"/>
    <cellStyle name="Normal 2 2" xfId="4" xr:uid="{00000000-0005-0000-0000-000006000000}"/>
    <cellStyle name="Normal 2 3" xfId="11" xr:uid="{0344BA18-5F4A-45B1-855D-B572A0200F10}"/>
    <cellStyle name="Normal 3" xfId="12" xr:uid="{921828B7-D0FD-42F3-B631-15B340D1D952}"/>
    <cellStyle name="Normal 4" xfId="13" xr:uid="{1814C495-6B41-4327-805C-18D490316113}"/>
    <cellStyle name="Porcentaje" xfId="2" builtinId="5"/>
  </cellStyles>
  <dxfs count="476">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rgb="FF000000"/>
      </font>
      <fill>
        <patternFill>
          <bgColor rgb="FF00B050"/>
        </patternFill>
      </fill>
    </dxf>
    <dxf>
      <font>
        <b/>
        <i val="0"/>
        <color rgb="FF000000"/>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s>
  <tableStyles count="0" defaultTableStyle="TableStyleMedium2" defaultPivotStyle="PivotStyleLight16"/>
  <colors>
    <mruColors>
      <color rgb="FFE0C1FF"/>
      <color rgb="FFCC66FF"/>
      <color rgb="FF9966FF"/>
      <color rgb="FFD7AFFF"/>
      <color rgb="FFD6C1FF"/>
      <color rgb="FFCC99FF"/>
      <color rgb="FFFFFF99"/>
      <color rgb="FFFF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6" name="Imagen 25">
          <a:extLst>
            <a:ext uri="{FF2B5EF4-FFF2-40B4-BE49-F238E27FC236}">
              <a16:creationId xmlns:a16="http://schemas.microsoft.com/office/drawing/2014/main" id="{00000000-0008-0000-02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00000000-0008-0000-0200-00001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39" name="Imagen 38">
          <a:extLst>
            <a:ext uri="{FF2B5EF4-FFF2-40B4-BE49-F238E27FC236}">
              <a16:creationId xmlns:a16="http://schemas.microsoft.com/office/drawing/2014/main" id="{00000000-0008-0000-02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684573" y="233637"/>
          <a:ext cx="540000" cy="720000"/>
        </a:xfrm>
        <a:prstGeom prst="rect">
          <a:avLst/>
        </a:prstGeom>
      </xdr:spPr>
    </xdr:pic>
    <xdr:clientData/>
  </xdr:oneCellAnchor>
  <xdr:oneCellAnchor>
    <xdr:from>
      <xdr:col>45</xdr:col>
      <xdr:colOff>43659</xdr:colOff>
      <xdr:row>1</xdr:row>
      <xdr:rowOff>40743</xdr:rowOff>
    </xdr:from>
    <xdr:ext cx="108000" cy="720000"/>
    <xdr:pic>
      <xdr:nvPicPr>
        <xdr:cNvPr id="40" name="Imagen 39">
          <a:extLst>
            <a:ext uri="{FF2B5EF4-FFF2-40B4-BE49-F238E27FC236}">
              <a16:creationId xmlns:a16="http://schemas.microsoft.com/office/drawing/2014/main" id="{00000000-0008-0000-0200-00002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343124" y="240035"/>
          <a:ext cx="108000" cy="720000"/>
        </a:xfrm>
        <a:prstGeom prst="rect">
          <a:avLst/>
        </a:prstGeom>
      </xdr:spPr>
    </xdr:pic>
    <xdr:clientData/>
  </xdr:oneCellAnchor>
  <xdr:oneCellAnchor>
    <xdr:from>
      <xdr:col>45</xdr:col>
      <xdr:colOff>326040</xdr:colOff>
      <xdr:row>1</xdr:row>
      <xdr:rowOff>37375</xdr:rowOff>
    </xdr:from>
    <xdr:ext cx="540000" cy="720000"/>
    <xdr:pic>
      <xdr:nvPicPr>
        <xdr:cNvPr id="41" name="Imagen 40">
          <a:extLst>
            <a:ext uri="{FF2B5EF4-FFF2-40B4-BE49-F238E27FC236}">
              <a16:creationId xmlns:a16="http://schemas.microsoft.com/office/drawing/2014/main" id="{00000000-0008-0000-0200-00002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13383" y="235783"/>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2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4462" y="236806"/>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2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11158" y="234462"/>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2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272173" y="234464"/>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2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546503" y="236805"/>
          <a:ext cx="540000" cy="720000"/>
        </a:xfrm>
        <a:prstGeom prst="rect">
          <a:avLst/>
        </a:prstGeom>
      </xdr:spPr>
    </xdr:pic>
    <xdr:clientData/>
  </xdr:oneCellAnchor>
  <xdr:oneCellAnchor>
    <xdr:from>
      <xdr:col>34</xdr:col>
      <xdr:colOff>753525</xdr:colOff>
      <xdr:row>1</xdr:row>
      <xdr:rowOff>47409</xdr:rowOff>
    </xdr:from>
    <xdr:ext cx="720000" cy="720000"/>
    <xdr:pic>
      <xdr:nvPicPr>
        <xdr:cNvPr id="48" name="Imagen 47">
          <a:extLst>
            <a:ext uri="{FF2B5EF4-FFF2-40B4-BE49-F238E27FC236}">
              <a16:creationId xmlns:a16="http://schemas.microsoft.com/office/drawing/2014/main" id="{00000000-0008-0000-02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849202" y="246701"/>
          <a:ext cx="720000" cy="720000"/>
        </a:xfrm>
        <a:prstGeom prst="rect">
          <a:avLst/>
        </a:prstGeom>
      </xdr:spPr>
    </xdr:pic>
    <xdr:clientData/>
  </xdr:oneCellAnchor>
  <xdr:oneCellAnchor>
    <xdr:from>
      <xdr:col>52</xdr:col>
      <xdr:colOff>761991</xdr:colOff>
      <xdr:row>1</xdr:row>
      <xdr:rowOff>41032</xdr:rowOff>
    </xdr:from>
    <xdr:ext cx="720000" cy="720000"/>
    <xdr:pic>
      <xdr:nvPicPr>
        <xdr:cNvPr id="49" name="Imagen 48">
          <a:extLst>
            <a:ext uri="{FF2B5EF4-FFF2-40B4-BE49-F238E27FC236}">
              <a16:creationId xmlns:a16="http://schemas.microsoft.com/office/drawing/2014/main" id="{00000000-0008-0000-02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28037" y="240324"/>
          <a:ext cx="720000" cy="720000"/>
        </a:xfrm>
        <a:prstGeom prst="rect">
          <a:avLst/>
        </a:prstGeom>
      </xdr:spPr>
    </xdr:pic>
    <xdr:clientData/>
  </xdr:oneCellAnchor>
  <xdr:oneCellAnchor>
    <xdr:from>
      <xdr:col>70</xdr:col>
      <xdr:colOff>726826</xdr:colOff>
      <xdr:row>1</xdr:row>
      <xdr:rowOff>41040</xdr:rowOff>
    </xdr:from>
    <xdr:ext cx="720000" cy="720000"/>
    <xdr:pic>
      <xdr:nvPicPr>
        <xdr:cNvPr id="50" name="Imagen 49">
          <a:extLst>
            <a:ext uri="{FF2B5EF4-FFF2-40B4-BE49-F238E27FC236}">
              <a16:creationId xmlns:a16="http://schemas.microsoft.com/office/drawing/2014/main" id="{00000000-0008-0000-0200-00003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692903" y="240332"/>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00000000-0008-0000-0200-00000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29560" y="246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00000000-0008-0000-02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673070" y="25463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00000000-0008-0000-02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11285" y="226695"/>
          <a:ext cx="720000" cy="720000"/>
        </a:xfrm>
        <a:prstGeom prst="rect">
          <a:avLst/>
        </a:prstGeom>
      </xdr:spPr>
    </xdr:pic>
    <xdr:clientData/>
  </xdr:oneCellAnchor>
  <xdr:oneCellAnchor>
    <xdr:from>
      <xdr:col>8</xdr:col>
      <xdr:colOff>177165</xdr:colOff>
      <xdr:row>1</xdr:row>
      <xdr:rowOff>36195</xdr:rowOff>
    </xdr:from>
    <xdr:ext cx="720000" cy="720000"/>
    <xdr:pic>
      <xdr:nvPicPr>
        <xdr:cNvPr id="17" name="Imagen 16">
          <a:extLst>
            <a:ext uri="{FF2B5EF4-FFF2-40B4-BE49-F238E27FC236}">
              <a16:creationId xmlns:a16="http://schemas.microsoft.com/office/drawing/2014/main" id="{2281576A-C1B0-4A87-B50D-66C8D73CE0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18" name="Imagen 17">
          <a:extLst>
            <a:ext uri="{FF2B5EF4-FFF2-40B4-BE49-F238E27FC236}">
              <a16:creationId xmlns:a16="http://schemas.microsoft.com/office/drawing/2014/main" id="{6696D244-3236-4986-AC50-224C19C74E8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19" name="Imagen 18">
          <a:extLst>
            <a:ext uri="{FF2B5EF4-FFF2-40B4-BE49-F238E27FC236}">
              <a16:creationId xmlns:a16="http://schemas.microsoft.com/office/drawing/2014/main" id="{21521CD6-ACD3-4E1F-A702-A5A5D4B0595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20" name="Imagen 19">
          <a:extLst>
            <a:ext uri="{FF2B5EF4-FFF2-40B4-BE49-F238E27FC236}">
              <a16:creationId xmlns:a16="http://schemas.microsoft.com/office/drawing/2014/main" id="{4E5F36E2-D504-49DE-96DF-D18A3FE060F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21" name="Imagen 20">
          <a:extLst>
            <a:ext uri="{FF2B5EF4-FFF2-40B4-BE49-F238E27FC236}">
              <a16:creationId xmlns:a16="http://schemas.microsoft.com/office/drawing/2014/main" id="{0C53D038-D2EE-40EC-9029-66019E848E7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22" name="Imagen 21">
          <a:extLst>
            <a:ext uri="{FF2B5EF4-FFF2-40B4-BE49-F238E27FC236}">
              <a16:creationId xmlns:a16="http://schemas.microsoft.com/office/drawing/2014/main" id="{7378383C-D1BA-4182-B54B-FE63E59C2B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23" name="Imagen 22">
          <a:extLst>
            <a:ext uri="{FF2B5EF4-FFF2-40B4-BE49-F238E27FC236}">
              <a16:creationId xmlns:a16="http://schemas.microsoft.com/office/drawing/2014/main" id="{6E570469-DF05-473C-A579-DE33ECC722E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24" name="Imagen 23">
          <a:extLst>
            <a:ext uri="{FF2B5EF4-FFF2-40B4-BE49-F238E27FC236}">
              <a16:creationId xmlns:a16="http://schemas.microsoft.com/office/drawing/2014/main" id="{AAA70764-129D-4FA9-9DAA-C8AD8F00E60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25" name="Imagen 24">
          <a:extLst>
            <a:ext uri="{FF2B5EF4-FFF2-40B4-BE49-F238E27FC236}">
              <a16:creationId xmlns:a16="http://schemas.microsoft.com/office/drawing/2014/main" id="{AD50F1C3-1F00-42A9-95BA-FF620FBD03D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27" name="Imagen 26">
          <a:extLst>
            <a:ext uri="{FF2B5EF4-FFF2-40B4-BE49-F238E27FC236}">
              <a16:creationId xmlns:a16="http://schemas.microsoft.com/office/drawing/2014/main" id="{DDE0A050-C64D-4E07-8B33-DE04C42560F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28" name="Imagen 27">
          <a:extLst>
            <a:ext uri="{FF2B5EF4-FFF2-40B4-BE49-F238E27FC236}">
              <a16:creationId xmlns:a16="http://schemas.microsoft.com/office/drawing/2014/main" id="{C59CD679-F5BD-42CA-A698-D49144B9BED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29" name="Imagen 28">
          <a:extLst>
            <a:ext uri="{FF2B5EF4-FFF2-40B4-BE49-F238E27FC236}">
              <a16:creationId xmlns:a16="http://schemas.microsoft.com/office/drawing/2014/main" id="{60327B9D-8060-41BB-A9CF-0E04A2468EE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31" name="Imagen 30">
          <a:extLst>
            <a:ext uri="{FF2B5EF4-FFF2-40B4-BE49-F238E27FC236}">
              <a16:creationId xmlns:a16="http://schemas.microsoft.com/office/drawing/2014/main" id="{AA61844E-D5DE-4D80-BF89-EBF8118660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32" name="Imagen 31">
          <a:extLst>
            <a:ext uri="{FF2B5EF4-FFF2-40B4-BE49-F238E27FC236}">
              <a16:creationId xmlns:a16="http://schemas.microsoft.com/office/drawing/2014/main" id="{D9BEDC94-F19A-46B5-ADB8-D1762BA5D36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33" name="Imagen 32">
          <a:extLst>
            <a:ext uri="{FF2B5EF4-FFF2-40B4-BE49-F238E27FC236}">
              <a16:creationId xmlns:a16="http://schemas.microsoft.com/office/drawing/2014/main" id="{214EAFEA-3BF8-468F-BC7B-21659F0079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52</xdr:col>
      <xdr:colOff>761991</xdr:colOff>
      <xdr:row>121</xdr:row>
      <xdr:rowOff>41032</xdr:rowOff>
    </xdr:from>
    <xdr:ext cx="720000" cy="720000"/>
    <xdr:pic>
      <xdr:nvPicPr>
        <xdr:cNvPr id="60" name="Imagen 59">
          <a:extLst>
            <a:ext uri="{FF2B5EF4-FFF2-40B4-BE49-F238E27FC236}">
              <a16:creationId xmlns:a16="http://schemas.microsoft.com/office/drawing/2014/main" id="{00000000-0008-0000-0B00-00003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753791" y="20564232"/>
          <a:ext cx="720000" cy="720000"/>
        </a:xfrm>
        <a:prstGeom prst="rect">
          <a:avLst/>
        </a:prstGeom>
      </xdr:spPr>
    </xdr:pic>
    <xdr:clientData/>
  </xdr:oneCellAnchor>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B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B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B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B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B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B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B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B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B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B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B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B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B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B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64" name="Imagen 63">
          <a:extLst>
            <a:ext uri="{FF2B5EF4-FFF2-40B4-BE49-F238E27FC236}">
              <a16:creationId xmlns:a16="http://schemas.microsoft.com/office/drawing/2014/main" id="{00000000-0008-0000-0B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47</xdr:row>
      <xdr:rowOff>36195</xdr:rowOff>
    </xdr:from>
    <xdr:ext cx="720000" cy="720000"/>
    <xdr:pic>
      <xdr:nvPicPr>
        <xdr:cNvPr id="65" name="Imagen 64">
          <a:extLst>
            <a:ext uri="{FF2B5EF4-FFF2-40B4-BE49-F238E27FC236}">
              <a16:creationId xmlns:a16="http://schemas.microsoft.com/office/drawing/2014/main" id="{00000000-0008-0000-0B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47</xdr:row>
      <xdr:rowOff>36195</xdr:rowOff>
    </xdr:from>
    <xdr:ext cx="540000" cy="720000"/>
    <xdr:pic>
      <xdr:nvPicPr>
        <xdr:cNvPr id="66" name="Imagen 65">
          <a:extLst>
            <a:ext uri="{FF2B5EF4-FFF2-40B4-BE49-F238E27FC236}">
              <a16:creationId xmlns:a16="http://schemas.microsoft.com/office/drawing/2014/main" id="{00000000-0008-0000-0B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47</xdr:row>
      <xdr:rowOff>35229</xdr:rowOff>
    </xdr:from>
    <xdr:ext cx="540000" cy="720000"/>
    <xdr:pic>
      <xdr:nvPicPr>
        <xdr:cNvPr id="67" name="Imagen 66">
          <a:extLst>
            <a:ext uri="{FF2B5EF4-FFF2-40B4-BE49-F238E27FC236}">
              <a16:creationId xmlns:a16="http://schemas.microsoft.com/office/drawing/2014/main" id="{00000000-0008-0000-0B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47</xdr:row>
      <xdr:rowOff>40743</xdr:rowOff>
    </xdr:from>
    <xdr:ext cx="108000" cy="720000"/>
    <xdr:pic>
      <xdr:nvPicPr>
        <xdr:cNvPr id="68" name="Imagen 67">
          <a:extLst>
            <a:ext uri="{FF2B5EF4-FFF2-40B4-BE49-F238E27FC236}">
              <a16:creationId xmlns:a16="http://schemas.microsoft.com/office/drawing/2014/main" id="{00000000-0008-0000-0B00-00004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47</xdr:row>
      <xdr:rowOff>37375</xdr:rowOff>
    </xdr:from>
    <xdr:ext cx="540000" cy="720000"/>
    <xdr:pic>
      <xdr:nvPicPr>
        <xdr:cNvPr id="69" name="Imagen 68">
          <a:extLst>
            <a:ext uri="{FF2B5EF4-FFF2-40B4-BE49-F238E27FC236}">
              <a16:creationId xmlns:a16="http://schemas.microsoft.com/office/drawing/2014/main" id="{00000000-0008-0000-0B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47</xdr:row>
      <xdr:rowOff>37514</xdr:rowOff>
    </xdr:from>
    <xdr:ext cx="108000" cy="720000"/>
    <xdr:pic>
      <xdr:nvPicPr>
        <xdr:cNvPr id="70" name="Imagen 69">
          <a:extLst>
            <a:ext uri="{FF2B5EF4-FFF2-40B4-BE49-F238E27FC236}">
              <a16:creationId xmlns:a16="http://schemas.microsoft.com/office/drawing/2014/main" id="{00000000-0008-0000-0B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47</xdr:row>
      <xdr:rowOff>35170</xdr:rowOff>
    </xdr:from>
    <xdr:ext cx="108000" cy="720000"/>
    <xdr:pic>
      <xdr:nvPicPr>
        <xdr:cNvPr id="71" name="Imagen 70">
          <a:extLst>
            <a:ext uri="{FF2B5EF4-FFF2-40B4-BE49-F238E27FC236}">
              <a16:creationId xmlns:a16="http://schemas.microsoft.com/office/drawing/2014/main" id="{00000000-0008-0000-0B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47</xdr:row>
      <xdr:rowOff>35172</xdr:rowOff>
    </xdr:from>
    <xdr:ext cx="108000" cy="720000"/>
    <xdr:pic>
      <xdr:nvPicPr>
        <xdr:cNvPr id="72" name="Imagen 71">
          <a:extLst>
            <a:ext uri="{FF2B5EF4-FFF2-40B4-BE49-F238E27FC236}">
              <a16:creationId xmlns:a16="http://schemas.microsoft.com/office/drawing/2014/main" id="{00000000-0008-0000-0B00-00004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47</xdr:row>
      <xdr:rowOff>37513</xdr:rowOff>
    </xdr:from>
    <xdr:ext cx="540000" cy="720000"/>
    <xdr:pic>
      <xdr:nvPicPr>
        <xdr:cNvPr id="73" name="Imagen 72">
          <a:extLst>
            <a:ext uri="{FF2B5EF4-FFF2-40B4-BE49-F238E27FC236}">
              <a16:creationId xmlns:a16="http://schemas.microsoft.com/office/drawing/2014/main" id="{00000000-0008-0000-0B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47</xdr:row>
      <xdr:rowOff>47409</xdr:rowOff>
    </xdr:from>
    <xdr:ext cx="720000" cy="720000"/>
    <xdr:pic>
      <xdr:nvPicPr>
        <xdr:cNvPr id="74" name="Imagen 73">
          <a:extLst>
            <a:ext uri="{FF2B5EF4-FFF2-40B4-BE49-F238E27FC236}">
              <a16:creationId xmlns:a16="http://schemas.microsoft.com/office/drawing/2014/main" id="{00000000-0008-0000-0B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47</xdr:row>
      <xdr:rowOff>41032</xdr:rowOff>
    </xdr:from>
    <xdr:ext cx="720000" cy="720000"/>
    <xdr:pic>
      <xdr:nvPicPr>
        <xdr:cNvPr id="75" name="Imagen 74">
          <a:extLst>
            <a:ext uri="{FF2B5EF4-FFF2-40B4-BE49-F238E27FC236}">
              <a16:creationId xmlns:a16="http://schemas.microsoft.com/office/drawing/2014/main" id="{00000000-0008-0000-0B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47</xdr:row>
      <xdr:rowOff>41040</xdr:rowOff>
    </xdr:from>
    <xdr:ext cx="720000" cy="720000"/>
    <xdr:pic>
      <xdr:nvPicPr>
        <xdr:cNvPr id="76" name="Imagen 75">
          <a:extLst>
            <a:ext uri="{FF2B5EF4-FFF2-40B4-BE49-F238E27FC236}">
              <a16:creationId xmlns:a16="http://schemas.microsoft.com/office/drawing/2014/main" id="{00000000-0008-0000-0B00-00004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47</xdr:row>
      <xdr:rowOff>43180</xdr:rowOff>
    </xdr:from>
    <xdr:ext cx="108000" cy="720000"/>
    <xdr:pic>
      <xdr:nvPicPr>
        <xdr:cNvPr id="77" name="Imagen 76">
          <a:extLst>
            <a:ext uri="{FF2B5EF4-FFF2-40B4-BE49-F238E27FC236}">
              <a16:creationId xmlns:a16="http://schemas.microsoft.com/office/drawing/2014/main" id="{00000000-0008-0000-0B00-00004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47</xdr:row>
      <xdr:rowOff>51435</xdr:rowOff>
    </xdr:from>
    <xdr:ext cx="540000" cy="720000"/>
    <xdr:pic>
      <xdr:nvPicPr>
        <xdr:cNvPr id="78" name="Imagen 77">
          <a:extLst>
            <a:ext uri="{FF2B5EF4-FFF2-40B4-BE49-F238E27FC236}">
              <a16:creationId xmlns:a16="http://schemas.microsoft.com/office/drawing/2014/main" id="{00000000-0008-0000-0B00-00004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79" name="Imagen 78">
          <a:extLst>
            <a:ext uri="{FF2B5EF4-FFF2-40B4-BE49-F238E27FC236}">
              <a16:creationId xmlns:a16="http://schemas.microsoft.com/office/drawing/2014/main" id="{00000000-0008-0000-0B00-00004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121</xdr:row>
      <xdr:rowOff>36195</xdr:rowOff>
    </xdr:from>
    <xdr:ext cx="720000" cy="720000"/>
    <xdr:pic>
      <xdr:nvPicPr>
        <xdr:cNvPr id="80" name="Imagen 79">
          <a:extLst>
            <a:ext uri="{FF2B5EF4-FFF2-40B4-BE49-F238E27FC236}">
              <a16:creationId xmlns:a16="http://schemas.microsoft.com/office/drawing/2014/main" id="{00000000-0008-0000-0B00-00005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121</xdr:row>
      <xdr:rowOff>36195</xdr:rowOff>
    </xdr:from>
    <xdr:ext cx="540000" cy="720000"/>
    <xdr:pic>
      <xdr:nvPicPr>
        <xdr:cNvPr id="81" name="Imagen 80">
          <a:extLst>
            <a:ext uri="{FF2B5EF4-FFF2-40B4-BE49-F238E27FC236}">
              <a16:creationId xmlns:a16="http://schemas.microsoft.com/office/drawing/2014/main" id="{00000000-0008-0000-0B00-00005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121</xdr:row>
      <xdr:rowOff>35229</xdr:rowOff>
    </xdr:from>
    <xdr:ext cx="540000" cy="720000"/>
    <xdr:pic>
      <xdr:nvPicPr>
        <xdr:cNvPr id="82" name="Imagen 81">
          <a:extLst>
            <a:ext uri="{FF2B5EF4-FFF2-40B4-BE49-F238E27FC236}">
              <a16:creationId xmlns:a16="http://schemas.microsoft.com/office/drawing/2014/main" id="{00000000-0008-0000-0B00-00005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121</xdr:row>
      <xdr:rowOff>40743</xdr:rowOff>
    </xdr:from>
    <xdr:ext cx="108000" cy="720000"/>
    <xdr:pic>
      <xdr:nvPicPr>
        <xdr:cNvPr id="83" name="Imagen 82">
          <a:extLst>
            <a:ext uri="{FF2B5EF4-FFF2-40B4-BE49-F238E27FC236}">
              <a16:creationId xmlns:a16="http://schemas.microsoft.com/office/drawing/2014/main" id="{00000000-0008-0000-0B00-00005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121</xdr:row>
      <xdr:rowOff>37375</xdr:rowOff>
    </xdr:from>
    <xdr:ext cx="540000" cy="720000"/>
    <xdr:pic>
      <xdr:nvPicPr>
        <xdr:cNvPr id="84" name="Imagen 83">
          <a:extLst>
            <a:ext uri="{FF2B5EF4-FFF2-40B4-BE49-F238E27FC236}">
              <a16:creationId xmlns:a16="http://schemas.microsoft.com/office/drawing/2014/main" id="{00000000-0008-0000-0B00-00005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121</xdr:row>
      <xdr:rowOff>37514</xdr:rowOff>
    </xdr:from>
    <xdr:ext cx="108000" cy="720000"/>
    <xdr:pic>
      <xdr:nvPicPr>
        <xdr:cNvPr id="85" name="Imagen 84">
          <a:extLst>
            <a:ext uri="{FF2B5EF4-FFF2-40B4-BE49-F238E27FC236}">
              <a16:creationId xmlns:a16="http://schemas.microsoft.com/office/drawing/2014/main" id="{00000000-0008-0000-0B00-00005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121</xdr:row>
      <xdr:rowOff>35170</xdr:rowOff>
    </xdr:from>
    <xdr:ext cx="108000" cy="720000"/>
    <xdr:pic>
      <xdr:nvPicPr>
        <xdr:cNvPr id="86" name="Imagen 85">
          <a:extLst>
            <a:ext uri="{FF2B5EF4-FFF2-40B4-BE49-F238E27FC236}">
              <a16:creationId xmlns:a16="http://schemas.microsoft.com/office/drawing/2014/main" id="{00000000-0008-0000-0B00-00005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121</xdr:row>
      <xdr:rowOff>35172</xdr:rowOff>
    </xdr:from>
    <xdr:ext cx="108000" cy="720000"/>
    <xdr:pic>
      <xdr:nvPicPr>
        <xdr:cNvPr id="87" name="Imagen 86">
          <a:extLst>
            <a:ext uri="{FF2B5EF4-FFF2-40B4-BE49-F238E27FC236}">
              <a16:creationId xmlns:a16="http://schemas.microsoft.com/office/drawing/2014/main" id="{00000000-0008-0000-0B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121</xdr:row>
      <xdr:rowOff>37513</xdr:rowOff>
    </xdr:from>
    <xdr:ext cx="540000" cy="720000"/>
    <xdr:pic>
      <xdr:nvPicPr>
        <xdr:cNvPr id="88" name="Imagen 87">
          <a:extLst>
            <a:ext uri="{FF2B5EF4-FFF2-40B4-BE49-F238E27FC236}">
              <a16:creationId xmlns:a16="http://schemas.microsoft.com/office/drawing/2014/main" id="{00000000-0008-0000-0B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121</xdr:row>
      <xdr:rowOff>47409</xdr:rowOff>
    </xdr:from>
    <xdr:ext cx="720000" cy="720000"/>
    <xdr:pic>
      <xdr:nvPicPr>
        <xdr:cNvPr id="89" name="Imagen 88">
          <a:extLst>
            <a:ext uri="{FF2B5EF4-FFF2-40B4-BE49-F238E27FC236}">
              <a16:creationId xmlns:a16="http://schemas.microsoft.com/office/drawing/2014/main" id="{00000000-0008-0000-0B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121</xdr:row>
      <xdr:rowOff>41032</xdr:rowOff>
    </xdr:from>
    <xdr:ext cx="720000" cy="720000"/>
    <xdr:pic>
      <xdr:nvPicPr>
        <xdr:cNvPr id="90" name="Imagen 89">
          <a:extLst>
            <a:ext uri="{FF2B5EF4-FFF2-40B4-BE49-F238E27FC236}">
              <a16:creationId xmlns:a16="http://schemas.microsoft.com/office/drawing/2014/main" id="{00000000-0008-0000-0B00-00005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121</xdr:row>
      <xdr:rowOff>41040</xdr:rowOff>
    </xdr:from>
    <xdr:ext cx="720000" cy="720000"/>
    <xdr:pic>
      <xdr:nvPicPr>
        <xdr:cNvPr id="91" name="Imagen 90">
          <a:extLst>
            <a:ext uri="{FF2B5EF4-FFF2-40B4-BE49-F238E27FC236}">
              <a16:creationId xmlns:a16="http://schemas.microsoft.com/office/drawing/2014/main" id="{00000000-0008-0000-0B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121</xdr:row>
      <xdr:rowOff>43180</xdr:rowOff>
    </xdr:from>
    <xdr:ext cx="108000" cy="720000"/>
    <xdr:pic>
      <xdr:nvPicPr>
        <xdr:cNvPr id="92" name="Imagen 91">
          <a:extLst>
            <a:ext uri="{FF2B5EF4-FFF2-40B4-BE49-F238E27FC236}">
              <a16:creationId xmlns:a16="http://schemas.microsoft.com/office/drawing/2014/main" id="{00000000-0008-0000-0B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121</xdr:row>
      <xdr:rowOff>51435</xdr:rowOff>
    </xdr:from>
    <xdr:ext cx="540000" cy="720000"/>
    <xdr:pic>
      <xdr:nvPicPr>
        <xdr:cNvPr id="93" name="Imagen 92">
          <a:extLst>
            <a:ext uri="{FF2B5EF4-FFF2-40B4-BE49-F238E27FC236}">
              <a16:creationId xmlns:a16="http://schemas.microsoft.com/office/drawing/2014/main" id="{00000000-0008-0000-0B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121</xdr:row>
      <xdr:rowOff>23495</xdr:rowOff>
    </xdr:from>
    <xdr:ext cx="720000" cy="720000"/>
    <xdr:pic>
      <xdr:nvPicPr>
        <xdr:cNvPr id="94" name="Imagen 93">
          <a:extLst>
            <a:ext uri="{FF2B5EF4-FFF2-40B4-BE49-F238E27FC236}">
              <a16:creationId xmlns:a16="http://schemas.microsoft.com/office/drawing/2014/main" id="{00000000-0008-0000-0B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52</xdr:col>
      <xdr:colOff>761991</xdr:colOff>
      <xdr:row>124</xdr:row>
      <xdr:rowOff>41032</xdr:rowOff>
    </xdr:from>
    <xdr:ext cx="720000" cy="720000"/>
    <xdr:pic>
      <xdr:nvPicPr>
        <xdr:cNvPr id="50" name="Imagen 49">
          <a:extLst>
            <a:ext uri="{FF2B5EF4-FFF2-40B4-BE49-F238E27FC236}">
              <a16:creationId xmlns:a16="http://schemas.microsoft.com/office/drawing/2014/main" id="{93AC70EA-5179-4019-BD18-7B97E2DEEF6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57229132"/>
          <a:ext cx="720000" cy="720000"/>
        </a:xfrm>
        <a:prstGeom prst="rect">
          <a:avLst/>
        </a:prstGeom>
      </xdr:spPr>
    </xdr:pic>
    <xdr:clientData/>
  </xdr:oneCellAnchor>
  <xdr:oneCellAnchor>
    <xdr:from>
      <xdr:col>8</xdr:col>
      <xdr:colOff>177165</xdr:colOff>
      <xdr:row>1</xdr:row>
      <xdr:rowOff>36195</xdr:rowOff>
    </xdr:from>
    <xdr:ext cx="720000" cy="720000"/>
    <xdr:pic>
      <xdr:nvPicPr>
        <xdr:cNvPr id="51" name="Imagen 50">
          <a:extLst>
            <a:ext uri="{FF2B5EF4-FFF2-40B4-BE49-F238E27FC236}">
              <a16:creationId xmlns:a16="http://schemas.microsoft.com/office/drawing/2014/main" id="{8DEAF507-F2E9-4047-828F-810109B081A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52" name="Imagen 51">
          <a:extLst>
            <a:ext uri="{FF2B5EF4-FFF2-40B4-BE49-F238E27FC236}">
              <a16:creationId xmlns:a16="http://schemas.microsoft.com/office/drawing/2014/main" id="{0D66023C-0261-4375-A1E9-7711999EF23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3" name="Imagen 52">
          <a:extLst>
            <a:ext uri="{FF2B5EF4-FFF2-40B4-BE49-F238E27FC236}">
              <a16:creationId xmlns:a16="http://schemas.microsoft.com/office/drawing/2014/main" id="{DE600423-CBBD-4C2A-9022-E19E48F5A49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4" name="Imagen 53">
          <a:extLst>
            <a:ext uri="{FF2B5EF4-FFF2-40B4-BE49-F238E27FC236}">
              <a16:creationId xmlns:a16="http://schemas.microsoft.com/office/drawing/2014/main" id="{159556A0-10CF-48BA-BFF3-E483FD0E082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55" name="Imagen 54">
          <a:extLst>
            <a:ext uri="{FF2B5EF4-FFF2-40B4-BE49-F238E27FC236}">
              <a16:creationId xmlns:a16="http://schemas.microsoft.com/office/drawing/2014/main" id="{6ACEF3DD-42F5-464A-A2B9-E1BC3F9659C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56" name="Imagen 55">
          <a:extLst>
            <a:ext uri="{FF2B5EF4-FFF2-40B4-BE49-F238E27FC236}">
              <a16:creationId xmlns:a16="http://schemas.microsoft.com/office/drawing/2014/main" id="{8CDE3F31-55EC-4316-963D-96091378654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57" name="Imagen 56">
          <a:extLst>
            <a:ext uri="{FF2B5EF4-FFF2-40B4-BE49-F238E27FC236}">
              <a16:creationId xmlns:a16="http://schemas.microsoft.com/office/drawing/2014/main" id="{CDF667D6-CB58-41FD-8A28-7C96DD40DB1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58" name="Imagen 57">
          <a:extLst>
            <a:ext uri="{FF2B5EF4-FFF2-40B4-BE49-F238E27FC236}">
              <a16:creationId xmlns:a16="http://schemas.microsoft.com/office/drawing/2014/main" id="{6A3DC5A7-8CC3-4585-9CC7-4D8A0435C7F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59" name="Imagen 58">
          <a:extLst>
            <a:ext uri="{FF2B5EF4-FFF2-40B4-BE49-F238E27FC236}">
              <a16:creationId xmlns:a16="http://schemas.microsoft.com/office/drawing/2014/main" id="{BECF2ED0-A4FC-48F5-9AB5-79E3154282E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61" name="Imagen 60">
          <a:extLst>
            <a:ext uri="{FF2B5EF4-FFF2-40B4-BE49-F238E27FC236}">
              <a16:creationId xmlns:a16="http://schemas.microsoft.com/office/drawing/2014/main" id="{8DDE8159-1C59-47A4-8C01-7DFC11F3689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95" name="Imagen 94">
          <a:extLst>
            <a:ext uri="{FF2B5EF4-FFF2-40B4-BE49-F238E27FC236}">
              <a16:creationId xmlns:a16="http://schemas.microsoft.com/office/drawing/2014/main" id="{698363EC-FD11-4D47-9C7A-F25C13E4E04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96" name="Imagen 95">
          <a:extLst>
            <a:ext uri="{FF2B5EF4-FFF2-40B4-BE49-F238E27FC236}">
              <a16:creationId xmlns:a16="http://schemas.microsoft.com/office/drawing/2014/main" id="{6B13EB95-AB5A-4683-98B9-18B5ABDA6CA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97" name="Imagen 96">
          <a:extLst>
            <a:ext uri="{FF2B5EF4-FFF2-40B4-BE49-F238E27FC236}">
              <a16:creationId xmlns:a16="http://schemas.microsoft.com/office/drawing/2014/main" id="{C9255D97-1A39-4635-8C88-3538E5980DC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98" name="Imagen 97">
          <a:extLst>
            <a:ext uri="{FF2B5EF4-FFF2-40B4-BE49-F238E27FC236}">
              <a16:creationId xmlns:a16="http://schemas.microsoft.com/office/drawing/2014/main" id="{C14974DE-B148-431E-A8DD-AA2A328E8B8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99" name="Imagen 98">
          <a:extLst>
            <a:ext uri="{FF2B5EF4-FFF2-40B4-BE49-F238E27FC236}">
              <a16:creationId xmlns:a16="http://schemas.microsoft.com/office/drawing/2014/main" id="{8E9BB726-F5E5-4A0B-8753-BEFDF5303A3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oneCellAnchor>
    <xdr:from>
      <xdr:col>8</xdr:col>
      <xdr:colOff>177165</xdr:colOff>
      <xdr:row>47</xdr:row>
      <xdr:rowOff>36195</xdr:rowOff>
    </xdr:from>
    <xdr:ext cx="720000" cy="720000"/>
    <xdr:pic>
      <xdr:nvPicPr>
        <xdr:cNvPr id="100" name="Imagen 99">
          <a:extLst>
            <a:ext uri="{FF2B5EF4-FFF2-40B4-BE49-F238E27FC236}">
              <a16:creationId xmlns:a16="http://schemas.microsoft.com/office/drawing/2014/main" id="{BA775B6C-3CF4-4A6C-8BC9-F247A5F0BFC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0678775"/>
          <a:ext cx="720000" cy="720000"/>
        </a:xfrm>
        <a:prstGeom prst="rect">
          <a:avLst/>
        </a:prstGeom>
      </xdr:spPr>
    </xdr:pic>
    <xdr:clientData/>
  </xdr:oneCellAnchor>
  <xdr:oneCellAnchor>
    <xdr:from>
      <xdr:col>1</xdr:col>
      <xdr:colOff>323850</xdr:colOff>
      <xdr:row>47</xdr:row>
      <xdr:rowOff>36195</xdr:rowOff>
    </xdr:from>
    <xdr:ext cx="540000" cy="720000"/>
    <xdr:pic>
      <xdr:nvPicPr>
        <xdr:cNvPr id="101" name="Imagen 100">
          <a:extLst>
            <a:ext uri="{FF2B5EF4-FFF2-40B4-BE49-F238E27FC236}">
              <a16:creationId xmlns:a16="http://schemas.microsoft.com/office/drawing/2014/main" id="{4272246B-8688-49EB-884A-E33574B2EE3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27</xdr:col>
      <xdr:colOff>326679</xdr:colOff>
      <xdr:row>47</xdr:row>
      <xdr:rowOff>35229</xdr:rowOff>
    </xdr:from>
    <xdr:ext cx="540000" cy="720000"/>
    <xdr:pic>
      <xdr:nvPicPr>
        <xdr:cNvPr id="102" name="Imagen 101">
          <a:extLst>
            <a:ext uri="{FF2B5EF4-FFF2-40B4-BE49-F238E27FC236}">
              <a16:creationId xmlns:a16="http://schemas.microsoft.com/office/drawing/2014/main" id="{80A76FFE-B653-437E-884C-09D69E4780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0677809"/>
          <a:ext cx="540000" cy="720000"/>
        </a:xfrm>
        <a:prstGeom prst="rect">
          <a:avLst/>
        </a:prstGeom>
      </xdr:spPr>
    </xdr:pic>
    <xdr:clientData/>
  </xdr:oneCellAnchor>
  <xdr:oneCellAnchor>
    <xdr:from>
      <xdr:col>45</xdr:col>
      <xdr:colOff>43659</xdr:colOff>
      <xdr:row>47</xdr:row>
      <xdr:rowOff>40743</xdr:rowOff>
    </xdr:from>
    <xdr:ext cx="108000" cy="720000"/>
    <xdr:pic>
      <xdr:nvPicPr>
        <xdr:cNvPr id="103" name="Imagen 102">
          <a:extLst>
            <a:ext uri="{FF2B5EF4-FFF2-40B4-BE49-F238E27FC236}">
              <a16:creationId xmlns:a16="http://schemas.microsoft.com/office/drawing/2014/main" id="{4D2FD9A6-00F3-4D66-934A-F179660863B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0683323"/>
          <a:ext cx="108000" cy="720000"/>
        </a:xfrm>
        <a:prstGeom prst="rect">
          <a:avLst/>
        </a:prstGeom>
      </xdr:spPr>
    </xdr:pic>
    <xdr:clientData/>
  </xdr:oneCellAnchor>
  <xdr:oneCellAnchor>
    <xdr:from>
      <xdr:col>45</xdr:col>
      <xdr:colOff>326040</xdr:colOff>
      <xdr:row>47</xdr:row>
      <xdr:rowOff>37375</xdr:rowOff>
    </xdr:from>
    <xdr:ext cx="540000" cy="720000"/>
    <xdr:pic>
      <xdr:nvPicPr>
        <xdr:cNvPr id="104" name="Imagen 103">
          <a:extLst>
            <a:ext uri="{FF2B5EF4-FFF2-40B4-BE49-F238E27FC236}">
              <a16:creationId xmlns:a16="http://schemas.microsoft.com/office/drawing/2014/main" id="{D951E409-D742-47E1-9B12-0653463CC6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0679955"/>
          <a:ext cx="540000" cy="720000"/>
        </a:xfrm>
        <a:prstGeom prst="rect">
          <a:avLst/>
        </a:prstGeom>
      </xdr:spPr>
    </xdr:pic>
    <xdr:clientData/>
  </xdr:oneCellAnchor>
  <xdr:oneCellAnchor>
    <xdr:from>
      <xdr:col>1</xdr:col>
      <xdr:colOff>44548</xdr:colOff>
      <xdr:row>47</xdr:row>
      <xdr:rowOff>37514</xdr:rowOff>
    </xdr:from>
    <xdr:ext cx="108000" cy="720000"/>
    <xdr:pic>
      <xdr:nvPicPr>
        <xdr:cNvPr id="105" name="Imagen 104">
          <a:extLst>
            <a:ext uri="{FF2B5EF4-FFF2-40B4-BE49-F238E27FC236}">
              <a16:creationId xmlns:a16="http://schemas.microsoft.com/office/drawing/2014/main" id="{B0B8875C-FD7C-498A-B3DE-3BDE2F4C231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oneCellAnchor>
    <xdr:from>
      <xdr:col>27</xdr:col>
      <xdr:colOff>42204</xdr:colOff>
      <xdr:row>47</xdr:row>
      <xdr:rowOff>35170</xdr:rowOff>
    </xdr:from>
    <xdr:ext cx="108000" cy="720000"/>
    <xdr:pic>
      <xdr:nvPicPr>
        <xdr:cNvPr id="106" name="Imagen 105">
          <a:extLst>
            <a:ext uri="{FF2B5EF4-FFF2-40B4-BE49-F238E27FC236}">
              <a16:creationId xmlns:a16="http://schemas.microsoft.com/office/drawing/2014/main" id="{1477277B-9A59-45FE-9803-2AA3B706DB5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0677750"/>
          <a:ext cx="108000" cy="720000"/>
        </a:xfrm>
        <a:prstGeom prst="rect">
          <a:avLst/>
        </a:prstGeom>
      </xdr:spPr>
    </xdr:pic>
    <xdr:clientData/>
  </xdr:oneCellAnchor>
  <xdr:oneCellAnchor>
    <xdr:from>
      <xdr:col>63</xdr:col>
      <xdr:colOff>42198</xdr:colOff>
      <xdr:row>47</xdr:row>
      <xdr:rowOff>35172</xdr:rowOff>
    </xdr:from>
    <xdr:ext cx="108000" cy="720000"/>
    <xdr:pic>
      <xdr:nvPicPr>
        <xdr:cNvPr id="107" name="Imagen 106">
          <a:extLst>
            <a:ext uri="{FF2B5EF4-FFF2-40B4-BE49-F238E27FC236}">
              <a16:creationId xmlns:a16="http://schemas.microsoft.com/office/drawing/2014/main" id="{B0D79CC8-11B9-4A06-B599-CDDD382C474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0677752"/>
          <a:ext cx="108000" cy="720000"/>
        </a:xfrm>
        <a:prstGeom prst="rect">
          <a:avLst/>
        </a:prstGeom>
      </xdr:spPr>
    </xdr:pic>
    <xdr:clientData/>
  </xdr:oneCellAnchor>
  <xdr:oneCellAnchor>
    <xdr:from>
      <xdr:col>63</xdr:col>
      <xdr:colOff>316528</xdr:colOff>
      <xdr:row>47</xdr:row>
      <xdr:rowOff>37513</xdr:rowOff>
    </xdr:from>
    <xdr:ext cx="540000" cy="720000"/>
    <xdr:pic>
      <xdr:nvPicPr>
        <xdr:cNvPr id="108" name="Imagen 107">
          <a:extLst>
            <a:ext uri="{FF2B5EF4-FFF2-40B4-BE49-F238E27FC236}">
              <a16:creationId xmlns:a16="http://schemas.microsoft.com/office/drawing/2014/main" id="{DE27DAE3-49EC-4BF0-B428-AD46C48F995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0680093"/>
          <a:ext cx="540000" cy="720000"/>
        </a:xfrm>
        <a:prstGeom prst="rect">
          <a:avLst/>
        </a:prstGeom>
      </xdr:spPr>
    </xdr:pic>
    <xdr:clientData/>
  </xdr:oneCellAnchor>
  <xdr:oneCellAnchor>
    <xdr:from>
      <xdr:col>34</xdr:col>
      <xdr:colOff>753525</xdr:colOff>
      <xdr:row>47</xdr:row>
      <xdr:rowOff>47409</xdr:rowOff>
    </xdr:from>
    <xdr:ext cx="720000" cy="720000"/>
    <xdr:pic>
      <xdr:nvPicPr>
        <xdr:cNvPr id="109" name="Imagen 108">
          <a:extLst>
            <a:ext uri="{FF2B5EF4-FFF2-40B4-BE49-F238E27FC236}">
              <a16:creationId xmlns:a16="http://schemas.microsoft.com/office/drawing/2014/main" id="{CAC4AC2C-4C1C-4A2D-A748-DFB1095ADFB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0689989"/>
          <a:ext cx="720000" cy="720000"/>
        </a:xfrm>
        <a:prstGeom prst="rect">
          <a:avLst/>
        </a:prstGeom>
      </xdr:spPr>
    </xdr:pic>
    <xdr:clientData/>
  </xdr:oneCellAnchor>
  <xdr:oneCellAnchor>
    <xdr:from>
      <xdr:col>52</xdr:col>
      <xdr:colOff>761991</xdr:colOff>
      <xdr:row>47</xdr:row>
      <xdr:rowOff>41032</xdr:rowOff>
    </xdr:from>
    <xdr:ext cx="720000" cy="720000"/>
    <xdr:pic>
      <xdr:nvPicPr>
        <xdr:cNvPr id="110" name="Imagen 109">
          <a:extLst>
            <a:ext uri="{FF2B5EF4-FFF2-40B4-BE49-F238E27FC236}">
              <a16:creationId xmlns:a16="http://schemas.microsoft.com/office/drawing/2014/main" id="{EBD9D932-4295-465C-A063-EACCAC8E4D4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0683612"/>
          <a:ext cx="720000" cy="720000"/>
        </a:xfrm>
        <a:prstGeom prst="rect">
          <a:avLst/>
        </a:prstGeom>
      </xdr:spPr>
    </xdr:pic>
    <xdr:clientData/>
  </xdr:oneCellAnchor>
  <xdr:oneCellAnchor>
    <xdr:from>
      <xdr:col>70</xdr:col>
      <xdr:colOff>726826</xdr:colOff>
      <xdr:row>47</xdr:row>
      <xdr:rowOff>41040</xdr:rowOff>
    </xdr:from>
    <xdr:ext cx="720000" cy="720000"/>
    <xdr:pic>
      <xdr:nvPicPr>
        <xdr:cNvPr id="111" name="Imagen 110">
          <a:extLst>
            <a:ext uri="{FF2B5EF4-FFF2-40B4-BE49-F238E27FC236}">
              <a16:creationId xmlns:a16="http://schemas.microsoft.com/office/drawing/2014/main" id="{A1F11A40-B2B0-41B5-A82A-34079250B5C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0683620"/>
          <a:ext cx="720000" cy="720000"/>
        </a:xfrm>
        <a:prstGeom prst="rect">
          <a:avLst/>
        </a:prstGeom>
      </xdr:spPr>
    </xdr:pic>
    <xdr:clientData/>
  </xdr:oneCellAnchor>
  <xdr:oneCellAnchor>
    <xdr:from>
      <xdr:col>17</xdr:col>
      <xdr:colOff>60960</xdr:colOff>
      <xdr:row>47</xdr:row>
      <xdr:rowOff>43180</xdr:rowOff>
    </xdr:from>
    <xdr:ext cx="108000" cy="720000"/>
    <xdr:pic>
      <xdr:nvPicPr>
        <xdr:cNvPr id="112" name="Imagen 111">
          <a:extLst>
            <a:ext uri="{FF2B5EF4-FFF2-40B4-BE49-F238E27FC236}">
              <a16:creationId xmlns:a16="http://schemas.microsoft.com/office/drawing/2014/main" id="{9CC85DCE-0386-4CE6-B2D1-8D3F9E500B9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0685760"/>
          <a:ext cx="108000" cy="720000"/>
        </a:xfrm>
        <a:prstGeom prst="rect">
          <a:avLst/>
        </a:prstGeom>
      </xdr:spPr>
    </xdr:pic>
    <xdr:clientData/>
  </xdr:oneCellAnchor>
  <xdr:oneCellAnchor>
    <xdr:from>
      <xdr:col>17</xdr:col>
      <xdr:colOff>204470</xdr:colOff>
      <xdr:row>47</xdr:row>
      <xdr:rowOff>51435</xdr:rowOff>
    </xdr:from>
    <xdr:ext cx="540000" cy="720000"/>
    <xdr:pic>
      <xdr:nvPicPr>
        <xdr:cNvPr id="113" name="Imagen 112">
          <a:extLst>
            <a:ext uri="{FF2B5EF4-FFF2-40B4-BE49-F238E27FC236}">
              <a16:creationId xmlns:a16="http://schemas.microsoft.com/office/drawing/2014/main" id="{142C706D-C2F1-493A-8F53-23036D89582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069401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114" name="Imagen 113">
          <a:extLst>
            <a:ext uri="{FF2B5EF4-FFF2-40B4-BE49-F238E27FC236}">
              <a16:creationId xmlns:a16="http://schemas.microsoft.com/office/drawing/2014/main" id="{C0A77CCF-96EF-4921-BB24-17AF2BDD292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0666075"/>
          <a:ext cx="720000" cy="720000"/>
        </a:xfrm>
        <a:prstGeom prst="rect">
          <a:avLst/>
        </a:prstGeom>
      </xdr:spPr>
    </xdr:pic>
    <xdr:clientData/>
  </xdr:oneCellAnchor>
  <xdr:oneCellAnchor>
    <xdr:from>
      <xdr:col>8</xdr:col>
      <xdr:colOff>177165</xdr:colOff>
      <xdr:row>124</xdr:row>
      <xdr:rowOff>36195</xdr:rowOff>
    </xdr:from>
    <xdr:ext cx="720000" cy="720000"/>
    <xdr:pic>
      <xdr:nvPicPr>
        <xdr:cNvPr id="115" name="Imagen 114">
          <a:extLst>
            <a:ext uri="{FF2B5EF4-FFF2-40B4-BE49-F238E27FC236}">
              <a16:creationId xmlns:a16="http://schemas.microsoft.com/office/drawing/2014/main" id="{E3170C7B-E98C-47E1-B506-BD0B19D6AED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57224295"/>
          <a:ext cx="720000" cy="720000"/>
        </a:xfrm>
        <a:prstGeom prst="rect">
          <a:avLst/>
        </a:prstGeom>
      </xdr:spPr>
    </xdr:pic>
    <xdr:clientData/>
  </xdr:oneCellAnchor>
  <xdr:oneCellAnchor>
    <xdr:from>
      <xdr:col>1</xdr:col>
      <xdr:colOff>323850</xdr:colOff>
      <xdr:row>124</xdr:row>
      <xdr:rowOff>36195</xdr:rowOff>
    </xdr:from>
    <xdr:ext cx="540000" cy="720000"/>
    <xdr:pic>
      <xdr:nvPicPr>
        <xdr:cNvPr id="116" name="Imagen 115">
          <a:extLst>
            <a:ext uri="{FF2B5EF4-FFF2-40B4-BE49-F238E27FC236}">
              <a16:creationId xmlns:a16="http://schemas.microsoft.com/office/drawing/2014/main" id="{E53BB524-9AE9-4A22-ADB6-44EA92C6BDD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57224295"/>
          <a:ext cx="540000" cy="720000"/>
        </a:xfrm>
        <a:prstGeom prst="rect">
          <a:avLst/>
        </a:prstGeom>
      </xdr:spPr>
    </xdr:pic>
    <xdr:clientData/>
  </xdr:oneCellAnchor>
  <xdr:oneCellAnchor>
    <xdr:from>
      <xdr:col>27</xdr:col>
      <xdr:colOff>326679</xdr:colOff>
      <xdr:row>124</xdr:row>
      <xdr:rowOff>35229</xdr:rowOff>
    </xdr:from>
    <xdr:ext cx="540000" cy="720000"/>
    <xdr:pic>
      <xdr:nvPicPr>
        <xdr:cNvPr id="117" name="Imagen 116">
          <a:extLst>
            <a:ext uri="{FF2B5EF4-FFF2-40B4-BE49-F238E27FC236}">
              <a16:creationId xmlns:a16="http://schemas.microsoft.com/office/drawing/2014/main" id="{6F4F32D5-55B9-4367-9E4D-E08EDB89A9B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57223329"/>
          <a:ext cx="540000" cy="720000"/>
        </a:xfrm>
        <a:prstGeom prst="rect">
          <a:avLst/>
        </a:prstGeom>
      </xdr:spPr>
    </xdr:pic>
    <xdr:clientData/>
  </xdr:oneCellAnchor>
  <xdr:oneCellAnchor>
    <xdr:from>
      <xdr:col>45</xdr:col>
      <xdr:colOff>43659</xdr:colOff>
      <xdr:row>124</xdr:row>
      <xdr:rowOff>40743</xdr:rowOff>
    </xdr:from>
    <xdr:ext cx="108000" cy="720000"/>
    <xdr:pic>
      <xdr:nvPicPr>
        <xdr:cNvPr id="118" name="Imagen 117">
          <a:extLst>
            <a:ext uri="{FF2B5EF4-FFF2-40B4-BE49-F238E27FC236}">
              <a16:creationId xmlns:a16="http://schemas.microsoft.com/office/drawing/2014/main" id="{D228C258-02DD-4CDD-A669-04A150A34B4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57228843"/>
          <a:ext cx="108000" cy="720000"/>
        </a:xfrm>
        <a:prstGeom prst="rect">
          <a:avLst/>
        </a:prstGeom>
      </xdr:spPr>
    </xdr:pic>
    <xdr:clientData/>
  </xdr:oneCellAnchor>
  <xdr:oneCellAnchor>
    <xdr:from>
      <xdr:col>45</xdr:col>
      <xdr:colOff>326040</xdr:colOff>
      <xdr:row>124</xdr:row>
      <xdr:rowOff>37375</xdr:rowOff>
    </xdr:from>
    <xdr:ext cx="540000" cy="720000"/>
    <xdr:pic>
      <xdr:nvPicPr>
        <xdr:cNvPr id="119" name="Imagen 118">
          <a:extLst>
            <a:ext uri="{FF2B5EF4-FFF2-40B4-BE49-F238E27FC236}">
              <a16:creationId xmlns:a16="http://schemas.microsoft.com/office/drawing/2014/main" id="{F57F05D4-0655-4680-A94B-157D816E092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57225475"/>
          <a:ext cx="540000" cy="720000"/>
        </a:xfrm>
        <a:prstGeom prst="rect">
          <a:avLst/>
        </a:prstGeom>
      </xdr:spPr>
    </xdr:pic>
    <xdr:clientData/>
  </xdr:oneCellAnchor>
  <xdr:oneCellAnchor>
    <xdr:from>
      <xdr:col>1</xdr:col>
      <xdr:colOff>44548</xdr:colOff>
      <xdr:row>124</xdr:row>
      <xdr:rowOff>37514</xdr:rowOff>
    </xdr:from>
    <xdr:ext cx="108000" cy="720000"/>
    <xdr:pic>
      <xdr:nvPicPr>
        <xdr:cNvPr id="120" name="Imagen 119">
          <a:extLst>
            <a:ext uri="{FF2B5EF4-FFF2-40B4-BE49-F238E27FC236}">
              <a16:creationId xmlns:a16="http://schemas.microsoft.com/office/drawing/2014/main" id="{82139D8D-EC1C-453B-BBF2-F28F36D500C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57225614"/>
          <a:ext cx="108000" cy="720000"/>
        </a:xfrm>
        <a:prstGeom prst="rect">
          <a:avLst/>
        </a:prstGeom>
      </xdr:spPr>
    </xdr:pic>
    <xdr:clientData/>
  </xdr:oneCellAnchor>
  <xdr:oneCellAnchor>
    <xdr:from>
      <xdr:col>27</xdr:col>
      <xdr:colOff>42204</xdr:colOff>
      <xdr:row>124</xdr:row>
      <xdr:rowOff>35170</xdr:rowOff>
    </xdr:from>
    <xdr:ext cx="108000" cy="720000"/>
    <xdr:pic>
      <xdr:nvPicPr>
        <xdr:cNvPr id="121" name="Imagen 120">
          <a:extLst>
            <a:ext uri="{FF2B5EF4-FFF2-40B4-BE49-F238E27FC236}">
              <a16:creationId xmlns:a16="http://schemas.microsoft.com/office/drawing/2014/main" id="{B344806D-718B-47CE-9467-71782EFFC5E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57223270"/>
          <a:ext cx="108000" cy="720000"/>
        </a:xfrm>
        <a:prstGeom prst="rect">
          <a:avLst/>
        </a:prstGeom>
      </xdr:spPr>
    </xdr:pic>
    <xdr:clientData/>
  </xdr:oneCellAnchor>
  <xdr:oneCellAnchor>
    <xdr:from>
      <xdr:col>63</xdr:col>
      <xdr:colOff>42198</xdr:colOff>
      <xdr:row>124</xdr:row>
      <xdr:rowOff>35172</xdr:rowOff>
    </xdr:from>
    <xdr:ext cx="108000" cy="720000"/>
    <xdr:pic>
      <xdr:nvPicPr>
        <xdr:cNvPr id="122" name="Imagen 121">
          <a:extLst>
            <a:ext uri="{FF2B5EF4-FFF2-40B4-BE49-F238E27FC236}">
              <a16:creationId xmlns:a16="http://schemas.microsoft.com/office/drawing/2014/main" id="{AD100E1D-135C-49D2-B6BB-60B54376D69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57223272"/>
          <a:ext cx="108000" cy="720000"/>
        </a:xfrm>
        <a:prstGeom prst="rect">
          <a:avLst/>
        </a:prstGeom>
      </xdr:spPr>
    </xdr:pic>
    <xdr:clientData/>
  </xdr:oneCellAnchor>
  <xdr:oneCellAnchor>
    <xdr:from>
      <xdr:col>63</xdr:col>
      <xdr:colOff>316528</xdr:colOff>
      <xdr:row>124</xdr:row>
      <xdr:rowOff>37513</xdr:rowOff>
    </xdr:from>
    <xdr:ext cx="540000" cy="720000"/>
    <xdr:pic>
      <xdr:nvPicPr>
        <xdr:cNvPr id="123" name="Imagen 122">
          <a:extLst>
            <a:ext uri="{FF2B5EF4-FFF2-40B4-BE49-F238E27FC236}">
              <a16:creationId xmlns:a16="http://schemas.microsoft.com/office/drawing/2014/main" id="{2C5730CD-FCE8-49BF-8E23-AE6EB1E8B5A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57225613"/>
          <a:ext cx="540000" cy="720000"/>
        </a:xfrm>
        <a:prstGeom prst="rect">
          <a:avLst/>
        </a:prstGeom>
      </xdr:spPr>
    </xdr:pic>
    <xdr:clientData/>
  </xdr:oneCellAnchor>
  <xdr:oneCellAnchor>
    <xdr:from>
      <xdr:col>34</xdr:col>
      <xdr:colOff>753525</xdr:colOff>
      <xdr:row>124</xdr:row>
      <xdr:rowOff>47409</xdr:rowOff>
    </xdr:from>
    <xdr:ext cx="720000" cy="720000"/>
    <xdr:pic>
      <xdr:nvPicPr>
        <xdr:cNvPr id="124" name="Imagen 123">
          <a:extLst>
            <a:ext uri="{FF2B5EF4-FFF2-40B4-BE49-F238E27FC236}">
              <a16:creationId xmlns:a16="http://schemas.microsoft.com/office/drawing/2014/main" id="{4409B661-5F35-4463-B676-47A9C374AF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57235509"/>
          <a:ext cx="720000" cy="720000"/>
        </a:xfrm>
        <a:prstGeom prst="rect">
          <a:avLst/>
        </a:prstGeom>
      </xdr:spPr>
    </xdr:pic>
    <xdr:clientData/>
  </xdr:oneCellAnchor>
  <xdr:oneCellAnchor>
    <xdr:from>
      <xdr:col>52</xdr:col>
      <xdr:colOff>761991</xdr:colOff>
      <xdr:row>124</xdr:row>
      <xdr:rowOff>41032</xdr:rowOff>
    </xdr:from>
    <xdr:ext cx="720000" cy="720000"/>
    <xdr:pic>
      <xdr:nvPicPr>
        <xdr:cNvPr id="125" name="Imagen 124">
          <a:extLst>
            <a:ext uri="{FF2B5EF4-FFF2-40B4-BE49-F238E27FC236}">
              <a16:creationId xmlns:a16="http://schemas.microsoft.com/office/drawing/2014/main" id="{7FE115C8-5C8E-4F0F-87CB-2FCDDE2CEDF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57229132"/>
          <a:ext cx="720000" cy="720000"/>
        </a:xfrm>
        <a:prstGeom prst="rect">
          <a:avLst/>
        </a:prstGeom>
      </xdr:spPr>
    </xdr:pic>
    <xdr:clientData/>
  </xdr:oneCellAnchor>
  <xdr:oneCellAnchor>
    <xdr:from>
      <xdr:col>70</xdr:col>
      <xdr:colOff>726826</xdr:colOff>
      <xdr:row>124</xdr:row>
      <xdr:rowOff>41040</xdr:rowOff>
    </xdr:from>
    <xdr:ext cx="720000" cy="720000"/>
    <xdr:pic>
      <xdr:nvPicPr>
        <xdr:cNvPr id="126" name="Imagen 125">
          <a:extLst>
            <a:ext uri="{FF2B5EF4-FFF2-40B4-BE49-F238E27FC236}">
              <a16:creationId xmlns:a16="http://schemas.microsoft.com/office/drawing/2014/main" id="{0A9C812D-02EF-484E-BB26-2CDFC9766E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57229140"/>
          <a:ext cx="720000" cy="720000"/>
        </a:xfrm>
        <a:prstGeom prst="rect">
          <a:avLst/>
        </a:prstGeom>
      </xdr:spPr>
    </xdr:pic>
    <xdr:clientData/>
  </xdr:oneCellAnchor>
  <xdr:oneCellAnchor>
    <xdr:from>
      <xdr:col>17</xdr:col>
      <xdr:colOff>60960</xdr:colOff>
      <xdr:row>124</xdr:row>
      <xdr:rowOff>43180</xdr:rowOff>
    </xdr:from>
    <xdr:ext cx="108000" cy="720000"/>
    <xdr:pic>
      <xdr:nvPicPr>
        <xdr:cNvPr id="127" name="Imagen 126">
          <a:extLst>
            <a:ext uri="{FF2B5EF4-FFF2-40B4-BE49-F238E27FC236}">
              <a16:creationId xmlns:a16="http://schemas.microsoft.com/office/drawing/2014/main" id="{64B2A21C-44FB-4C38-BC93-8F1D9BB890C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57231280"/>
          <a:ext cx="108000" cy="720000"/>
        </a:xfrm>
        <a:prstGeom prst="rect">
          <a:avLst/>
        </a:prstGeom>
      </xdr:spPr>
    </xdr:pic>
    <xdr:clientData/>
  </xdr:oneCellAnchor>
  <xdr:oneCellAnchor>
    <xdr:from>
      <xdr:col>17</xdr:col>
      <xdr:colOff>204470</xdr:colOff>
      <xdr:row>124</xdr:row>
      <xdr:rowOff>51435</xdr:rowOff>
    </xdr:from>
    <xdr:ext cx="540000" cy="720000"/>
    <xdr:pic>
      <xdr:nvPicPr>
        <xdr:cNvPr id="128" name="Imagen 127">
          <a:extLst>
            <a:ext uri="{FF2B5EF4-FFF2-40B4-BE49-F238E27FC236}">
              <a16:creationId xmlns:a16="http://schemas.microsoft.com/office/drawing/2014/main" id="{CD1A67C8-8609-4622-AB47-2B0896E9AE8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57239535"/>
          <a:ext cx="540000" cy="720000"/>
        </a:xfrm>
        <a:prstGeom prst="rect">
          <a:avLst/>
        </a:prstGeom>
      </xdr:spPr>
    </xdr:pic>
    <xdr:clientData/>
  </xdr:oneCellAnchor>
  <xdr:oneCellAnchor>
    <xdr:from>
      <xdr:col>18</xdr:col>
      <xdr:colOff>5798185</xdr:colOff>
      <xdr:row>124</xdr:row>
      <xdr:rowOff>23495</xdr:rowOff>
    </xdr:from>
    <xdr:ext cx="720000" cy="720000"/>
    <xdr:pic>
      <xdr:nvPicPr>
        <xdr:cNvPr id="129" name="Imagen 128">
          <a:extLst>
            <a:ext uri="{FF2B5EF4-FFF2-40B4-BE49-F238E27FC236}">
              <a16:creationId xmlns:a16="http://schemas.microsoft.com/office/drawing/2014/main" id="{BE679905-C2BB-4D83-B3E3-1B032FE168E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57211595"/>
          <a:ext cx="720000" cy="720000"/>
        </a:xfrm>
        <a:prstGeom prst="rect">
          <a:avLst/>
        </a:prstGeom>
      </xdr:spPr>
    </xdr:pic>
    <xdr:clientData/>
  </xdr:oneCellAnchor>
  <xdr:oneCellAnchor>
    <xdr:from>
      <xdr:col>8</xdr:col>
      <xdr:colOff>177165</xdr:colOff>
      <xdr:row>26</xdr:row>
      <xdr:rowOff>0</xdr:rowOff>
    </xdr:from>
    <xdr:ext cx="720000" cy="720000"/>
    <xdr:pic>
      <xdr:nvPicPr>
        <xdr:cNvPr id="130" name="Imagen 129">
          <a:extLst>
            <a:ext uri="{FF2B5EF4-FFF2-40B4-BE49-F238E27FC236}">
              <a16:creationId xmlns:a16="http://schemas.microsoft.com/office/drawing/2014/main" id="{667A7A13-AC49-4BF9-BE4C-812CE5BB4A0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10226040"/>
          <a:ext cx="720000" cy="720000"/>
        </a:xfrm>
        <a:prstGeom prst="rect">
          <a:avLst/>
        </a:prstGeom>
      </xdr:spPr>
    </xdr:pic>
    <xdr:clientData/>
  </xdr:oneCellAnchor>
  <xdr:oneCellAnchor>
    <xdr:from>
      <xdr:col>1</xdr:col>
      <xdr:colOff>323850</xdr:colOff>
      <xdr:row>47</xdr:row>
      <xdr:rowOff>36195</xdr:rowOff>
    </xdr:from>
    <xdr:ext cx="540000" cy="720000"/>
    <xdr:pic>
      <xdr:nvPicPr>
        <xdr:cNvPr id="131" name="Imagen 130">
          <a:extLst>
            <a:ext uri="{FF2B5EF4-FFF2-40B4-BE49-F238E27FC236}">
              <a16:creationId xmlns:a16="http://schemas.microsoft.com/office/drawing/2014/main" id="{D7EDDE26-82DA-48A1-9E95-39D8ABAC04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27</xdr:col>
      <xdr:colOff>326679</xdr:colOff>
      <xdr:row>47</xdr:row>
      <xdr:rowOff>35229</xdr:rowOff>
    </xdr:from>
    <xdr:ext cx="540000" cy="720000"/>
    <xdr:pic>
      <xdr:nvPicPr>
        <xdr:cNvPr id="132" name="Imagen 131">
          <a:extLst>
            <a:ext uri="{FF2B5EF4-FFF2-40B4-BE49-F238E27FC236}">
              <a16:creationId xmlns:a16="http://schemas.microsoft.com/office/drawing/2014/main" id="{1A096B7B-5B06-4A9A-A58E-302B70E5289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0677809"/>
          <a:ext cx="540000" cy="720000"/>
        </a:xfrm>
        <a:prstGeom prst="rect">
          <a:avLst/>
        </a:prstGeom>
      </xdr:spPr>
    </xdr:pic>
    <xdr:clientData/>
  </xdr:oneCellAnchor>
  <xdr:oneCellAnchor>
    <xdr:from>
      <xdr:col>45</xdr:col>
      <xdr:colOff>43659</xdr:colOff>
      <xdr:row>47</xdr:row>
      <xdr:rowOff>40743</xdr:rowOff>
    </xdr:from>
    <xdr:ext cx="108000" cy="720000"/>
    <xdr:pic>
      <xdr:nvPicPr>
        <xdr:cNvPr id="133" name="Imagen 132">
          <a:extLst>
            <a:ext uri="{FF2B5EF4-FFF2-40B4-BE49-F238E27FC236}">
              <a16:creationId xmlns:a16="http://schemas.microsoft.com/office/drawing/2014/main" id="{B6EE82DC-C982-4BBD-B926-D08358EEFAB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0683323"/>
          <a:ext cx="108000" cy="720000"/>
        </a:xfrm>
        <a:prstGeom prst="rect">
          <a:avLst/>
        </a:prstGeom>
      </xdr:spPr>
    </xdr:pic>
    <xdr:clientData/>
  </xdr:oneCellAnchor>
  <xdr:oneCellAnchor>
    <xdr:from>
      <xdr:col>45</xdr:col>
      <xdr:colOff>326040</xdr:colOff>
      <xdr:row>47</xdr:row>
      <xdr:rowOff>37375</xdr:rowOff>
    </xdr:from>
    <xdr:ext cx="540000" cy="720000"/>
    <xdr:pic>
      <xdr:nvPicPr>
        <xdr:cNvPr id="134" name="Imagen 133">
          <a:extLst>
            <a:ext uri="{FF2B5EF4-FFF2-40B4-BE49-F238E27FC236}">
              <a16:creationId xmlns:a16="http://schemas.microsoft.com/office/drawing/2014/main" id="{08692CC8-3249-4FD3-B462-D9D24988CF2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0679955"/>
          <a:ext cx="540000" cy="720000"/>
        </a:xfrm>
        <a:prstGeom prst="rect">
          <a:avLst/>
        </a:prstGeom>
      </xdr:spPr>
    </xdr:pic>
    <xdr:clientData/>
  </xdr:oneCellAnchor>
  <xdr:oneCellAnchor>
    <xdr:from>
      <xdr:col>1</xdr:col>
      <xdr:colOff>44548</xdr:colOff>
      <xdr:row>47</xdr:row>
      <xdr:rowOff>37514</xdr:rowOff>
    </xdr:from>
    <xdr:ext cx="108000" cy="720000"/>
    <xdr:pic>
      <xdr:nvPicPr>
        <xdr:cNvPr id="135" name="Imagen 134">
          <a:extLst>
            <a:ext uri="{FF2B5EF4-FFF2-40B4-BE49-F238E27FC236}">
              <a16:creationId xmlns:a16="http://schemas.microsoft.com/office/drawing/2014/main" id="{0E8A51BC-7C3A-4709-B9E1-3387D070168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oneCellAnchor>
    <xdr:from>
      <xdr:col>27</xdr:col>
      <xdr:colOff>42204</xdr:colOff>
      <xdr:row>47</xdr:row>
      <xdr:rowOff>35170</xdr:rowOff>
    </xdr:from>
    <xdr:ext cx="108000" cy="720000"/>
    <xdr:pic>
      <xdr:nvPicPr>
        <xdr:cNvPr id="136" name="Imagen 135">
          <a:extLst>
            <a:ext uri="{FF2B5EF4-FFF2-40B4-BE49-F238E27FC236}">
              <a16:creationId xmlns:a16="http://schemas.microsoft.com/office/drawing/2014/main" id="{F9953C5D-E7F7-4A70-B535-8FCCA357FF8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0677750"/>
          <a:ext cx="108000" cy="720000"/>
        </a:xfrm>
        <a:prstGeom prst="rect">
          <a:avLst/>
        </a:prstGeom>
      </xdr:spPr>
    </xdr:pic>
    <xdr:clientData/>
  </xdr:oneCellAnchor>
  <xdr:oneCellAnchor>
    <xdr:from>
      <xdr:col>63</xdr:col>
      <xdr:colOff>42198</xdr:colOff>
      <xdr:row>47</xdr:row>
      <xdr:rowOff>35172</xdr:rowOff>
    </xdr:from>
    <xdr:ext cx="108000" cy="720000"/>
    <xdr:pic>
      <xdr:nvPicPr>
        <xdr:cNvPr id="137" name="Imagen 136">
          <a:extLst>
            <a:ext uri="{FF2B5EF4-FFF2-40B4-BE49-F238E27FC236}">
              <a16:creationId xmlns:a16="http://schemas.microsoft.com/office/drawing/2014/main" id="{0E19EE2E-4FF1-418C-AF2D-7A2C400F7B8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0677752"/>
          <a:ext cx="108000" cy="720000"/>
        </a:xfrm>
        <a:prstGeom prst="rect">
          <a:avLst/>
        </a:prstGeom>
      </xdr:spPr>
    </xdr:pic>
    <xdr:clientData/>
  </xdr:oneCellAnchor>
  <xdr:oneCellAnchor>
    <xdr:from>
      <xdr:col>63</xdr:col>
      <xdr:colOff>316528</xdr:colOff>
      <xdr:row>47</xdr:row>
      <xdr:rowOff>37513</xdr:rowOff>
    </xdr:from>
    <xdr:ext cx="540000" cy="720000"/>
    <xdr:pic>
      <xdr:nvPicPr>
        <xdr:cNvPr id="138" name="Imagen 137">
          <a:extLst>
            <a:ext uri="{FF2B5EF4-FFF2-40B4-BE49-F238E27FC236}">
              <a16:creationId xmlns:a16="http://schemas.microsoft.com/office/drawing/2014/main" id="{74597FBD-ED87-406C-8A5C-BF648EF8DEF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0680093"/>
          <a:ext cx="540000" cy="720000"/>
        </a:xfrm>
        <a:prstGeom prst="rect">
          <a:avLst/>
        </a:prstGeom>
      </xdr:spPr>
    </xdr:pic>
    <xdr:clientData/>
  </xdr:oneCellAnchor>
  <xdr:oneCellAnchor>
    <xdr:from>
      <xdr:col>34</xdr:col>
      <xdr:colOff>753525</xdr:colOff>
      <xdr:row>47</xdr:row>
      <xdr:rowOff>47409</xdr:rowOff>
    </xdr:from>
    <xdr:ext cx="720000" cy="720000"/>
    <xdr:pic>
      <xdr:nvPicPr>
        <xdr:cNvPr id="139" name="Imagen 138">
          <a:extLst>
            <a:ext uri="{FF2B5EF4-FFF2-40B4-BE49-F238E27FC236}">
              <a16:creationId xmlns:a16="http://schemas.microsoft.com/office/drawing/2014/main" id="{3787F9C2-86F1-468E-A1B8-C5C5AA234D9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0689989"/>
          <a:ext cx="720000" cy="720000"/>
        </a:xfrm>
        <a:prstGeom prst="rect">
          <a:avLst/>
        </a:prstGeom>
      </xdr:spPr>
    </xdr:pic>
    <xdr:clientData/>
  </xdr:oneCellAnchor>
  <xdr:oneCellAnchor>
    <xdr:from>
      <xdr:col>52</xdr:col>
      <xdr:colOff>761991</xdr:colOff>
      <xdr:row>47</xdr:row>
      <xdr:rowOff>41032</xdr:rowOff>
    </xdr:from>
    <xdr:ext cx="720000" cy="720000"/>
    <xdr:pic>
      <xdr:nvPicPr>
        <xdr:cNvPr id="140" name="Imagen 139">
          <a:extLst>
            <a:ext uri="{FF2B5EF4-FFF2-40B4-BE49-F238E27FC236}">
              <a16:creationId xmlns:a16="http://schemas.microsoft.com/office/drawing/2014/main" id="{1265789C-0D8F-4FDB-97C9-20D282CB232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0683612"/>
          <a:ext cx="720000" cy="720000"/>
        </a:xfrm>
        <a:prstGeom prst="rect">
          <a:avLst/>
        </a:prstGeom>
      </xdr:spPr>
    </xdr:pic>
    <xdr:clientData/>
  </xdr:oneCellAnchor>
  <xdr:oneCellAnchor>
    <xdr:from>
      <xdr:col>70</xdr:col>
      <xdr:colOff>726826</xdr:colOff>
      <xdr:row>47</xdr:row>
      <xdr:rowOff>41040</xdr:rowOff>
    </xdr:from>
    <xdr:ext cx="720000" cy="720000"/>
    <xdr:pic>
      <xdr:nvPicPr>
        <xdr:cNvPr id="141" name="Imagen 140">
          <a:extLst>
            <a:ext uri="{FF2B5EF4-FFF2-40B4-BE49-F238E27FC236}">
              <a16:creationId xmlns:a16="http://schemas.microsoft.com/office/drawing/2014/main" id="{0DE199D2-4D59-4031-9E59-9B3DF0BA7C1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0683620"/>
          <a:ext cx="720000" cy="720000"/>
        </a:xfrm>
        <a:prstGeom prst="rect">
          <a:avLst/>
        </a:prstGeom>
      </xdr:spPr>
    </xdr:pic>
    <xdr:clientData/>
  </xdr:oneCellAnchor>
  <xdr:oneCellAnchor>
    <xdr:from>
      <xdr:col>17</xdr:col>
      <xdr:colOff>60960</xdr:colOff>
      <xdr:row>47</xdr:row>
      <xdr:rowOff>43180</xdr:rowOff>
    </xdr:from>
    <xdr:ext cx="108000" cy="720000"/>
    <xdr:pic>
      <xdr:nvPicPr>
        <xdr:cNvPr id="142" name="Imagen 141">
          <a:extLst>
            <a:ext uri="{FF2B5EF4-FFF2-40B4-BE49-F238E27FC236}">
              <a16:creationId xmlns:a16="http://schemas.microsoft.com/office/drawing/2014/main" id="{99578349-D125-41BA-A65D-C875AA42908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0685760"/>
          <a:ext cx="108000" cy="720000"/>
        </a:xfrm>
        <a:prstGeom prst="rect">
          <a:avLst/>
        </a:prstGeom>
      </xdr:spPr>
    </xdr:pic>
    <xdr:clientData/>
  </xdr:oneCellAnchor>
  <xdr:oneCellAnchor>
    <xdr:from>
      <xdr:col>17</xdr:col>
      <xdr:colOff>204470</xdr:colOff>
      <xdr:row>47</xdr:row>
      <xdr:rowOff>51435</xdr:rowOff>
    </xdr:from>
    <xdr:ext cx="540000" cy="720000"/>
    <xdr:pic>
      <xdr:nvPicPr>
        <xdr:cNvPr id="143" name="Imagen 142">
          <a:extLst>
            <a:ext uri="{FF2B5EF4-FFF2-40B4-BE49-F238E27FC236}">
              <a16:creationId xmlns:a16="http://schemas.microsoft.com/office/drawing/2014/main" id="{10B4AD3A-E20E-43A2-9EDE-F018E8B983F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069401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144" name="Imagen 143">
          <a:extLst>
            <a:ext uri="{FF2B5EF4-FFF2-40B4-BE49-F238E27FC236}">
              <a16:creationId xmlns:a16="http://schemas.microsoft.com/office/drawing/2014/main" id="{0C21E278-7750-43C9-979E-F4E23719710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0666075"/>
          <a:ext cx="720000" cy="720000"/>
        </a:xfrm>
        <a:prstGeom prst="rect">
          <a:avLst/>
        </a:prstGeom>
      </xdr:spPr>
    </xdr:pic>
    <xdr:clientData/>
  </xdr:oneCellAnchor>
  <xdr:oneCellAnchor>
    <xdr:from>
      <xdr:col>52</xdr:col>
      <xdr:colOff>761991</xdr:colOff>
      <xdr:row>124</xdr:row>
      <xdr:rowOff>41032</xdr:rowOff>
    </xdr:from>
    <xdr:ext cx="720000" cy="720000"/>
    <xdr:pic>
      <xdr:nvPicPr>
        <xdr:cNvPr id="145" name="Imagen 144">
          <a:extLst>
            <a:ext uri="{FF2B5EF4-FFF2-40B4-BE49-F238E27FC236}">
              <a16:creationId xmlns:a16="http://schemas.microsoft.com/office/drawing/2014/main" id="{91759A5D-B466-498F-B8FF-F821950B0A2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35931" y="57229132"/>
          <a:ext cx="720000" cy="720000"/>
        </a:xfrm>
        <a:prstGeom prst="rect">
          <a:avLst/>
        </a:prstGeom>
      </xdr:spPr>
    </xdr:pic>
    <xdr:clientData/>
  </xdr:oneCellAnchor>
  <xdr:oneCellAnchor>
    <xdr:from>
      <xdr:col>8</xdr:col>
      <xdr:colOff>177165</xdr:colOff>
      <xdr:row>1</xdr:row>
      <xdr:rowOff>36195</xdr:rowOff>
    </xdr:from>
    <xdr:ext cx="720000" cy="720000"/>
    <xdr:pic>
      <xdr:nvPicPr>
        <xdr:cNvPr id="146" name="Imagen 145">
          <a:extLst>
            <a:ext uri="{FF2B5EF4-FFF2-40B4-BE49-F238E27FC236}">
              <a16:creationId xmlns:a16="http://schemas.microsoft.com/office/drawing/2014/main" id="{27A814F2-138A-44DA-915E-62A2A130C9C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147" name="Imagen 146">
          <a:extLst>
            <a:ext uri="{FF2B5EF4-FFF2-40B4-BE49-F238E27FC236}">
              <a16:creationId xmlns:a16="http://schemas.microsoft.com/office/drawing/2014/main" id="{92B6C911-BF36-404A-BDF6-84AD62745FC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148" name="Imagen 147">
          <a:extLst>
            <a:ext uri="{FF2B5EF4-FFF2-40B4-BE49-F238E27FC236}">
              <a16:creationId xmlns:a16="http://schemas.microsoft.com/office/drawing/2014/main" id="{A962FC2E-A666-4483-9805-8756AEB60B4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4409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149" name="Imagen 148">
          <a:extLst>
            <a:ext uri="{FF2B5EF4-FFF2-40B4-BE49-F238E27FC236}">
              <a16:creationId xmlns:a16="http://schemas.microsoft.com/office/drawing/2014/main" id="{BF07C10B-51BB-4CD5-A3ED-AD43DCFE837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59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150" name="Imagen 149">
          <a:extLst>
            <a:ext uri="{FF2B5EF4-FFF2-40B4-BE49-F238E27FC236}">
              <a16:creationId xmlns:a16="http://schemas.microsoft.com/office/drawing/2014/main" id="{D72F5633-566B-4587-989D-153B709C597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83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151" name="Imagen 150">
          <a:extLst>
            <a:ext uri="{FF2B5EF4-FFF2-40B4-BE49-F238E27FC236}">
              <a16:creationId xmlns:a16="http://schemas.microsoft.com/office/drawing/2014/main" id="{3E97E8E1-0C86-4169-8C9F-68413733B89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52" name="Imagen 151">
          <a:extLst>
            <a:ext uri="{FF2B5EF4-FFF2-40B4-BE49-F238E27FC236}">
              <a16:creationId xmlns:a16="http://schemas.microsoft.com/office/drawing/2014/main" id="{174303FA-AB58-42DA-A132-223CB18CB37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1564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53" name="Imagen 152">
          <a:extLst>
            <a:ext uri="{FF2B5EF4-FFF2-40B4-BE49-F238E27FC236}">
              <a16:creationId xmlns:a16="http://schemas.microsoft.com/office/drawing/2014/main" id="{487E3389-ECC2-4458-8DEE-07D9F0C50EA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75251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54" name="Imagen 153">
          <a:extLst>
            <a:ext uri="{FF2B5EF4-FFF2-40B4-BE49-F238E27FC236}">
              <a16:creationId xmlns:a16="http://schemas.microsoft.com/office/drawing/2014/main" id="{56ABB36A-6100-47EE-B4C6-DD88D4A42ED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02684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55" name="Imagen 154">
          <a:extLst>
            <a:ext uri="{FF2B5EF4-FFF2-40B4-BE49-F238E27FC236}">
              <a16:creationId xmlns:a16="http://schemas.microsoft.com/office/drawing/2014/main" id="{EE0F9449-9F15-42D1-ADBD-A514F2D888A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52942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56" name="Imagen 155">
          <a:extLst>
            <a:ext uri="{FF2B5EF4-FFF2-40B4-BE49-F238E27FC236}">
              <a16:creationId xmlns:a16="http://schemas.microsoft.com/office/drawing/2014/main" id="{57CFB8C4-DCE0-4C0E-9E8D-97EE6B84B9C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3593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57" name="Imagen 156">
          <a:extLst>
            <a:ext uri="{FF2B5EF4-FFF2-40B4-BE49-F238E27FC236}">
              <a16:creationId xmlns:a16="http://schemas.microsoft.com/office/drawing/2014/main" id="{3A2EE2FA-F529-4EBF-AA87-55E4DC1FD6F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0988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58" name="Imagen 157">
          <a:extLst>
            <a:ext uri="{FF2B5EF4-FFF2-40B4-BE49-F238E27FC236}">
              <a16:creationId xmlns:a16="http://schemas.microsoft.com/office/drawing/2014/main" id="{E251A4E8-DB98-489C-8E88-E693EA7598D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32382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9" name="Imagen 158">
          <a:extLst>
            <a:ext uri="{FF2B5EF4-FFF2-40B4-BE49-F238E27FC236}">
              <a16:creationId xmlns:a16="http://schemas.microsoft.com/office/drawing/2014/main" id="{123D3A8C-FC9E-4EE0-8585-0680B351177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46733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0" name="Imagen 159">
          <a:extLst>
            <a:ext uri="{FF2B5EF4-FFF2-40B4-BE49-F238E27FC236}">
              <a16:creationId xmlns:a16="http://schemas.microsoft.com/office/drawing/2014/main" id="{D24D098D-9AAA-412F-AAC5-31479EBDC34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510625" y="229235"/>
          <a:ext cx="720000" cy="720000"/>
        </a:xfrm>
        <a:prstGeom prst="rect">
          <a:avLst/>
        </a:prstGeom>
      </xdr:spPr>
    </xdr:pic>
    <xdr:clientData/>
  </xdr:oneCellAnchor>
  <xdr:oneCellAnchor>
    <xdr:from>
      <xdr:col>8</xdr:col>
      <xdr:colOff>177165</xdr:colOff>
      <xdr:row>47</xdr:row>
      <xdr:rowOff>36195</xdr:rowOff>
    </xdr:from>
    <xdr:ext cx="720000" cy="720000"/>
    <xdr:pic>
      <xdr:nvPicPr>
        <xdr:cNvPr id="161" name="Imagen 160">
          <a:extLst>
            <a:ext uri="{FF2B5EF4-FFF2-40B4-BE49-F238E27FC236}">
              <a16:creationId xmlns:a16="http://schemas.microsoft.com/office/drawing/2014/main" id="{11E412D1-57F6-435C-B8B8-D783E39C9EE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0678775"/>
          <a:ext cx="720000" cy="720000"/>
        </a:xfrm>
        <a:prstGeom prst="rect">
          <a:avLst/>
        </a:prstGeom>
      </xdr:spPr>
    </xdr:pic>
    <xdr:clientData/>
  </xdr:oneCellAnchor>
  <xdr:oneCellAnchor>
    <xdr:from>
      <xdr:col>1</xdr:col>
      <xdr:colOff>323850</xdr:colOff>
      <xdr:row>47</xdr:row>
      <xdr:rowOff>36195</xdr:rowOff>
    </xdr:from>
    <xdr:ext cx="540000" cy="720000"/>
    <xdr:pic>
      <xdr:nvPicPr>
        <xdr:cNvPr id="162" name="Imagen 161">
          <a:extLst>
            <a:ext uri="{FF2B5EF4-FFF2-40B4-BE49-F238E27FC236}">
              <a16:creationId xmlns:a16="http://schemas.microsoft.com/office/drawing/2014/main" id="{492FC1DD-0B2B-46AE-BC53-512BF6C4585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27</xdr:col>
      <xdr:colOff>326679</xdr:colOff>
      <xdr:row>47</xdr:row>
      <xdr:rowOff>35229</xdr:rowOff>
    </xdr:from>
    <xdr:ext cx="540000" cy="720000"/>
    <xdr:pic>
      <xdr:nvPicPr>
        <xdr:cNvPr id="163" name="Imagen 162">
          <a:extLst>
            <a:ext uri="{FF2B5EF4-FFF2-40B4-BE49-F238E27FC236}">
              <a16:creationId xmlns:a16="http://schemas.microsoft.com/office/drawing/2014/main" id="{2CE04FD1-A61D-46F6-AEB9-F0E43E0FA6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440919" y="20677809"/>
          <a:ext cx="540000" cy="720000"/>
        </a:xfrm>
        <a:prstGeom prst="rect">
          <a:avLst/>
        </a:prstGeom>
      </xdr:spPr>
    </xdr:pic>
    <xdr:clientData/>
  </xdr:oneCellAnchor>
  <xdr:oneCellAnchor>
    <xdr:from>
      <xdr:col>45</xdr:col>
      <xdr:colOff>43659</xdr:colOff>
      <xdr:row>47</xdr:row>
      <xdr:rowOff>40743</xdr:rowOff>
    </xdr:from>
    <xdr:ext cx="108000" cy="720000"/>
    <xdr:pic>
      <xdr:nvPicPr>
        <xdr:cNvPr id="164" name="Imagen 163">
          <a:extLst>
            <a:ext uri="{FF2B5EF4-FFF2-40B4-BE49-F238E27FC236}">
              <a16:creationId xmlns:a16="http://schemas.microsoft.com/office/drawing/2014/main" id="{AC2BA684-44EB-49E8-ACDB-7676269D9E3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5939" y="20683323"/>
          <a:ext cx="108000" cy="720000"/>
        </a:xfrm>
        <a:prstGeom prst="rect">
          <a:avLst/>
        </a:prstGeom>
      </xdr:spPr>
    </xdr:pic>
    <xdr:clientData/>
  </xdr:oneCellAnchor>
  <xdr:oneCellAnchor>
    <xdr:from>
      <xdr:col>45</xdr:col>
      <xdr:colOff>326040</xdr:colOff>
      <xdr:row>47</xdr:row>
      <xdr:rowOff>37375</xdr:rowOff>
    </xdr:from>
    <xdr:ext cx="540000" cy="720000"/>
    <xdr:pic>
      <xdr:nvPicPr>
        <xdr:cNvPr id="165" name="Imagen 164">
          <a:extLst>
            <a:ext uri="{FF2B5EF4-FFF2-40B4-BE49-F238E27FC236}">
              <a16:creationId xmlns:a16="http://schemas.microsoft.com/office/drawing/2014/main" id="{7085F457-139B-4DAD-A64A-4B0C36B66A3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8320" y="20679955"/>
          <a:ext cx="540000" cy="720000"/>
        </a:xfrm>
        <a:prstGeom prst="rect">
          <a:avLst/>
        </a:prstGeom>
      </xdr:spPr>
    </xdr:pic>
    <xdr:clientData/>
  </xdr:oneCellAnchor>
  <xdr:oneCellAnchor>
    <xdr:from>
      <xdr:col>1</xdr:col>
      <xdr:colOff>44548</xdr:colOff>
      <xdr:row>47</xdr:row>
      <xdr:rowOff>37514</xdr:rowOff>
    </xdr:from>
    <xdr:ext cx="108000" cy="720000"/>
    <xdr:pic>
      <xdr:nvPicPr>
        <xdr:cNvPr id="166" name="Imagen 165">
          <a:extLst>
            <a:ext uri="{FF2B5EF4-FFF2-40B4-BE49-F238E27FC236}">
              <a16:creationId xmlns:a16="http://schemas.microsoft.com/office/drawing/2014/main" id="{D1FA39AB-0CE1-4170-BF99-3145885DA66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oneCellAnchor>
    <xdr:from>
      <xdr:col>27</xdr:col>
      <xdr:colOff>42204</xdr:colOff>
      <xdr:row>47</xdr:row>
      <xdr:rowOff>35170</xdr:rowOff>
    </xdr:from>
    <xdr:ext cx="108000" cy="720000"/>
    <xdr:pic>
      <xdr:nvPicPr>
        <xdr:cNvPr id="167" name="Imagen 166">
          <a:extLst>
            <a:ext uri="{FF2B5EF4-FFF2-40B4-BE49-F238E27FC236}">
              <a16:creationId xmlns:a16="http://schemas.microsoft.com/office/drawing/2014/main" id="{51AA70FB-49A7-46B9-BA55-F4DA3CD6596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156444" y="20677750"/>
          <a:ext cx="108000" cy="720000"/>
        </a:xfrm>
        <a:prstGeom prst="rect">
          <a:avLst/>
        </a:prstGeom>
      </xdr:spPr>
    </xdr:pic>
    <xdr:clientData/>
  </xdr:oneCellAnchor>
  <xdr:oneCellAnchor>
    <xdr:from>
      <xdr:col>63</xdr:col>
      <xdr:colOff>42198</xdr:colOff>
      <xdr:row>47</xdr:row>
      <xdr:rowOff>35172</xdr:rowOff>
    </xdr:from>
    <xdr:ext cx="108000" cy="720000"/>
    <xdr:pic>
      <xdr:nvPicPr>
        <xdr:cNvPr id="168" name="Imagen 167">
          <a:extLst>
            <a:ext uri="{FF2B5EF4-FFF2-40B4-BE49-F238E27FC236}">
              <a16:creationId xmlns:a16="http://schemas.microsoft.com/office/drawing/2014/main" id="{785F8E39-F923-4641-88D5-E6A0935BC8B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752518" y="20677752"/>
          <a:ext cx="108000" cy="720000"/>
        </a:xfrm>
        <a:prstGeom prst="rect">
          <a:avLst/>
        </a:prstGeom>
      </xdr:spPr>
    </xdr:pic>
    <xdr:clientData/>
  </xdr:oneCellAnchor>
  <xdr:oneCellAnchor>
    <xdr:from>
      <xdr:col>63</xdr:col>
      <xdr:colOff>316528</xdr:colOff>
      <xdr:row>47</xdr:row>
      <xdr:rowOff>37513</xdr:rowOff>
    </xdr:from>
    <xdr:ext cx="540000" cy="720000"/>
    <xdr:pic>
      <xdr:nvPicPr>
        <xdr:cNvPr id="169" name="Imagen 168">
          <a:extLst>
            <a:ext uri="{FF2B5EF4-FFF2-40B4-BE49-F238E27FC236}">
              <a16:creationId xmlns:a16="http://schemas.microsoft.com/office/drawing/2014/main" id="{76DCDACE-DFB8-4D5E-B1E9-811934E8A2B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026848" y="20680093"/>
          <a:ext cx="540000" cy="720000"/>
        </a:xfrm>
        <a:prstGeom prst="rect">
          <a:avLst/>
        </a:prstGeom>
      </xdr:spPr>
    </xdr:pic>
    <xdr:clientData/>
  </xdr:oneCellAnchor>
  <xdr:oneCellAnchor>
    <xdr:from>
      <xdr:col>34</xdr:col>
      <xdr:colOff>753525</xdr:colOff>
      <xdr:row>47</xdr:row>
      <xdr:rowOff>47409</xdr:rowOff>
    </xdr:from>
    <xdr:ext cx="720000" cy="720000"/>
    <xdr:pic>
      <xdr:nvPicPr>
        <xdr:cNvPr id="170" name="Imagen 169">
          <a:extLst>
            <a:ext uri="{FF2B5EF4-FFF2-40B4-BE49-F238E27FC236}">
              <a16:creationId xmlns:a16="http://schemas.microsoft.com/office/drawing/2014/main" id="{C01EE158-3375-4926-B645-9C8858CC13E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529425" y="20689989"/>
          <a:ext cx="720000" cy="720000"/>
        </a:xfrm>
        <a:prstGeom prst="rect">
          <a:avLst/>
        </a:prstGeom>
      </xdr:spPr>
    </xdr:pic>
    <xdr:clientData/>
  </xdr:oneCellAnchor>
  <xdr:oneCellAnchor>
    <xdr:from>
      <xdr:col>52</xdr:col>
      <xdr:colOff>761991</xdr:colOff>
      <xdr:row>47</xdr:row>
      <xdr:rowOff>41032</xdr:rowOff>
    </xdr:from>
    <xdr:ext cx="720000" cy="720000"/>
    <xdr:pic>
      <xdr:nvPicPr>
        <xdr:cNvPr id="171" name="Imagen 170">
          <a:extLst>
            <a:ext uri="{FF2B5EF4-FFF2-40B4-BE49-F238E27FC236}">
              <a16:creationId xmlns:a16="http://schemas.microsoft.com/office/drawing/2014/main" id="{14C6B325-BD5F-483F-BDB0-DC57CE14E0E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35931" y="20683612"/>
          <a:ext cx="720000" cy="720000"/>
        </a:xfrm>
        <a:prstGeom prst="rect">
          <a:avLst/>
        </a:prstGeom>
      </xdr:spPr>
    </xdr:pic>
    <xdr:clientData/>
  </xdr:oneCellAnchor>
  <xdr:oneCellAnchor>
    <xdr:from>
      <xdr:col>70</xdr:col>
      <xdr:colOff>726826</xdr:colOff>
      <xdr:row>47</xdr:row>
      <xdr:rowOff>41040</xdr:rowOff>
    </xdr:from>
    <xdr:ext cx="720000" cy="720000"/>
    <xdr:pic>
      <xdr:nvPicPr>
        <xdr:cNvPr id="172" name="Imagen 171">
          <a:extLst>
            <a:ext uri="{FF2B5EF4-FFF2-40B4-BE49-F238E27FC236}">
              <a16:creationId xmlns:a16="http://schemas.microsoft.com/office/drawing/2014/main" id="{C55B325D-4068-40D5-BBF2-7592D17187F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098806" y="20683620"/>
          <a:ext cx="720000" cy="720000"/>
        </a:xfrm>
        <a:prstGeom prst="rect">
          <a:avLst/>
        </a:prstGeom>
      </xdr:spPr>
    </xdr:pic>
    <xdr:clientData/>
  </xdr:oneCellAnchor>
  <xdr:oneCellAnchor>
    <xdr:from>
      <xdr:col>17</xdr:col>
      <xdr:colOff>60960</xdr:colOff>
      <xdr:row>47</xdr:row>
      <xdr:rowOff>43180</xdr:rowOff>
    </xdr:from>
    <xdr:ext cx="108000" cy="720000"/>
    <xdr:pic>
      <xdr:nvPicPr>
        <xdr:cNvPr id="173" name="Imagen 172">
          <a:extLst>
            <a:ext uri="{FF2B5EF4-FFF2-40B4-BE49-F238E27FC236}">
              <a16:creationId xmlns:a16="http://schemas.microsoft.com/office/drawing/2014/main" id="{FC2A4714-D1CC-4C0D-9078-A5E28FA211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323820" y="20685760"/>
          <a:ext cx="108000" cy="720000"/>
        </a:xfrm>
        <a:prstGeom prst="rect">
          <a:avLst/>
        </a:prstGeom>
      </xdr:spPr>
    </xdr:pic>
    <xdr:clientData/>
  </xdr:oneCellAnchor>
  <xdr:oneCellAnchor>
    <xdr:from>
      <xdr:col>17</xdr:col>
      <xdr:colOff>204470</xdr:colOff>
      <xdr:row>47</xdr:row>
      <xdr:rowOff>51435</xdr:rowOff>
    </xdr:from>
    <xdr:ext cx="540000" cy="720000"/>
    <xdr:pic>
      <xdr:nvPicPr>
        <xdr:cNvPr id="174" name="Imagen 173">
          <a:extLst>
            <a:ext uri="{FF2B5EF4-FFF2-40B4-BE49-F238E27FC236}">
              <a16:creationId xmlns:a16="http://schemas.microsoft.com/office/drawing/2014/main" id="{8A0A1210-94CF-473A-BAA0-32D086B1343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467330" y="2069401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175" name="Imagen 174">
          <a:extLst>
            <a:ext uri="{FF2B5EF4-FFF2-40B4-BE49-F238E27FC236}">
              <a16:creationId xmlns:a16="http://schemas.microsoft.com/office/drawing/2014/main" id="{A06355C2-E07A-48E3-BE8C-3EFBE2C8112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510625" y="20666075"/>
          <a:ext cx="720000" cy="720000"/>
        </a:xfrm>
        <a:prstGeom prst="rect">
          <a:avLst/>
        </a:prstGeom>
      </xdr:spPr>
    </xdr:pic>
    <xdr:clientData/>
  </xdr:oneCellAnchor>
  <xdr:oneCellAnchor>
    <xdr:from>
      <xdr:col>8</xdr:col>
      <xdr:colOff>177165</xdr:colOff>
      <xdr:row>124</xdr:row>
      <xdr:rowOff>36195</xdr:rowOff>
    </xdr:from>
    <xdr:ext cx="720000" cy="720000"/>
    <xdr:pic>
      <xdr:nvPicPr>
        <xdr:cNvPr id="176" name="Imagen 175">
          <a:extLst>
            <a:ext uri="{FF2B5EF4-FFF2-40B4-BE49-F238E27FC236}">
              <a16:creationId xmlns:a16="http://schemas.microsoft.com/office/drawing/2014/main" id="{AD3FC381-7545-45B5-9B6E-3677D1E9E2E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57224295"/>
          <a:ext cx="720000" cy="720000"/>
        </a:xfrm>
        <a:prstGeom prst="rect">
          <a:avLst/>
        </a:prstGeom>
      </xdr:spPr>
    </xdr:pic>
    <xdr:clientData/>
  </xdr:oneCellAnchor>
  <xdr:oneCellAnchor>
    <xdr:from>
      <xdr:col>1</xdr:col>
      <xdr:colOff>323850</xdr:colOff>
      <xdr:row>124</xdr:row>
      <xdr:rowOff>36195</xdr:rowOff>
    </xdr:from>
    <xdr:ext cx="540000" cy="720000"/>
    <xdr:pic>
      <xdr:nvPicPr>
        <xdr:cNvPr id="177" name="Imagen 176">
          <a:extLst>
            <a:ext uri="{FF2B5EF4-FFF2-40B4-BE49-F238E27FC236}">
              <a16:creationId xmlns:a16="http://schemas.microsoft.com/office/drawing/2014/main" id="{A016D010-5A55-44EE-B4F5-D98DD86B1A4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57224295"/>
          <a:ext cx="540000" cy="720000"/>
        </a:xfrm>
        <a:prstGeom prst="rect">
          <a:avLst/>
        </a:prstGeom>
      </xdr:spPr>
    </xdr:pic>
    <xdr:clientData/>
  </xdr:oneCellAnchor>
  <xdr:oneCellAnchor>
    <xdr:from>
      <xdr:col>27</xdr:col>
      <xdr:colOff>326679</xdr:colOff>
      <xdr:row>124</xdr:row>
      <xdr:rowOff>35229</xdr:rowOff>
    </xdr:from>
    <xdr:ext cx="540000" cy="720000"/>
    <xdr:pic>
      <xdr:nvPicPr>
        <xdr:cNvPr id="178" name="Imagen 177">
          <a:extLst>
            <a:ext uri="{FF2B5EF4-FFF2-40B4-BE49-F238E27FC236}">
              <a16:creationId xmlns:a16="http://schemas.microsoft.com/office/drawing/2014/main" id="{F1785E06-2D69-4E35-908A-E529C085EBA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440919" y="57223329"/>
          <a:ext cx="540000" cy="720000"/>
        </a:xfrm>
        <a:prstGeom prst="rect">
          <a:avLst/>
        </a:prstGeom>
      </xdr:spPr>
    </xdr:pic>
    <xdr:clientData/>
  </xdr:oneCellAnchor>
  <xdr:oneCellAnchor>
    <xdr:from>
      <xdr:col>45</xdr:col>
      <xdr:colOff>43659</xdr:colOff>
      <xdr:row>124</xdr:row>
      <xdr:rowOff>40743</xdr:rowOff>
    </xdr:from>
    <xdr:ext cx="108000" cy="720000"/>
    <xdr:pic>
      <xdr:nvPicPr>
        <xdr:cNvPr id="179" name="Imagen 178">
          <a:extLst>
            <a:ext uri="{FF2B5EF4-FFF2-40B4-BE49-F238E27FC236}">
              <a16:creationId xmlns:a16="http://schemas.microsoft.com/office/drawing/2014/main" id="{2BCD952F-C012-4B07-A508-72F3F7CEA98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5939" y="57228843"/>
          <a:ext cx="108000" cy="720000"/>
        </a:xfrm>
        <a:prstGeom prst="rect">
          <a:avLst/>
        </a:prstGeom>
      </xdr:spPr>
    </xdr:pic>
    <xdr:clientData/>
  </xdr:oneCellAnchor>
  <xdr:oneCellAnchor>
    <xdr:from>
      <xdr:col>45</xdr:col>
      <xdr:colOff>326040</xdr:colOff>
      <xdr:row>124</xdr:row>
      <xdr:rowOff>37375</xdr:rowOff>
    </xdr:from>
    <xdr:ext cx="540000" cy="720000"/>
    <xdr:pic>
      <xdr:nvPicPr>
        <xdr:cNvPr id="180" name="Imagen 179">
          <a:extLst>
            <a:ext uri="{FF2B5EF4-FFF2-40B4-BE49-F238E27FC236}">
              <a16:creationId xmlns:a16="http://schemas.microsoft.com/office/drawing/2014/main" id="{FFBD4A52-3526-4864-8456-247F4C5A07D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8320" y="57225475"/>
          <a:ext cx="540000" cy="720000"/>
        </a:xfrm>
        <a:prstGeom prst="rect">
          <a:avLst/>
        </a:prstGeom>
      </xdr:spPr>
    </xdr:pic>
    <xdr:clientData/>
  </xdr:oneCellAnchor>
  <xdr:oneCellAnchor>
    <xdr:from>
      <xdr:col>1</xdr:col>
      <xdr:colOff>44548</xdr:colOff>
      <xdr:row>124</xdr:row>
      <xdr:rowOff>37514</xdr:rowOff>
    </xdr:from>
    <xdr:ext cx="108000" cy="720000"/>
    <xdr:pic>
      <xdr:nvPicPr>
        <xdr:cNvPr id="181" name="Imagen 180">
          <a:extLst>
            <a:ext uri="{FF2B5EF4-FFF2-40B4-BE49-F238E27FC236}">
              <a16:creationId xmlns:a16="http://schemas.microsoft.com/office/drawing/2014/main" id="{F51EAAE8-3787-426C-A680-9C28F3E6A41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57225614"/>
          <a:ext cx="108000" cy="720000"/>
        </a:xfrm>
        <a:prstGeom prst="rect">
          <a:avLst/>
        </a:prstGeom>
      </xdr:spPr>
    </xdr:pic>
    <xdr:clientData/>
  </xdr:oneCellAnchor>
  <xdr:oneCellAnchor>
    <xdr:from>
      <xdr:col>27</xdr:col>
      <xdr:colOff>42204</xdr:colOff>
      <xdr:row>124</xdr:row>
      <xdr:rowOff>35170</xdr:rowOff>
    </xdr:from>
    <xdr:ext cx="108000" cy="720000"/>
    <xdr:pic>
      <xdr:nvPicPr>
        <xdr:cNvPr id="182" name="Imagen 181">
          <a:extLst>
            <a:ext uri="{FF2B5EF4-FFF2-40B4-BE49-F238E27FC236}">
              <a16:creationId xmlns:a16="http://schemas.microsoft.com/office/drawing/2014/main" id="{E4AEB36E-4F61-4097-9333-43189DB2B64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156444" y="57223270"/>
          <a:ext cx="108000" cy="720000"/>
        </a:xfrm>
        <a:prstGeom prst="rect">
          <a:avLst/>
        </a:prstGeom>
      </xdr:spPr>
    </xdr:pic>
    <xdr:clientData/>
  </xdr:oneCellAnchor>
  <xdr:oneCellAnchor>
    <xdr:from>
      <xdr:col>63</xdr:col>
      <xdr:colOff>42198</xdr:colOff>
      <xdr:row>124</xdr:row>
      <xdr:rowOff>35172</xdr:rowOff>
    </xdr:from>
    <xdr:ext cx="108000" cy="720000"/>
    <xdr:pic>
      <xdr:nvPicPr>
        <xdr:cNvPr id="183" name="Imagen 182">
          <a:extLst>
            <a:ext uri="{FF2B5EF4-FFF2-40B4-BE49-F238E27FC236}">
              <a16:creationId xmlns:a16="http://schemas.microsoft.com/office/drawing/2014/main" id="{8DAD0D16-0B59-4A8A-A076-F559B021B3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752518" y="57223272"/>
          <a:ext cx="108000" cy="720000"/>
        </a:xfrm>
        <a:prstGeom prst="rect">
          <a:avLst/>
        </a:prstGeom>
      </xdr:spPr>
    </xdr:pic>
    <xdr:clientData/>
  </xdr:oneCellAnchor>
  <xdr:oneCellAnchor>
    <xdr:from>
      <xdr:col>63</xdr:col>
      <xdr:colOff>316528</xdr:colOff>
      <xdr:row>124</xdr:row>
      <xdr:rowOff>37513</xdr:rowOff>
    </xdr:from>
    <xdr:ext cx="540000" cy="720000"/>
    <xdr:pic>
      <xdr:nvPicPr>
        <xdr:cNvPr id="184" name="Imagen 183">
          <a:extLst>
            <a:ext uri="{FF2B5EF4-FFF2-40B4-BE49-F238E27FC236}">
              <a16:creationId xmlns:a16="http://schemas.microsoft.com/office/drawing/2014/main" id="{DD124204-D06B-4046-B955-C06D0F5E205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026848" y="57225613"/>
          <a:ext cx="540000" cy="720000"/>
        </a:xfrm>
        <a:prstGeom prst="rect">
          <a:avLst/>
        </a:prstGeom>
      </xdr:spPr>
    </xdr:pic>
    <xdr:clientData/>
  </xdr:oneCellAnchor>
  <xdr:oneCellAnchor>
    <xdr:from>
      <xdr:col>34</xdr:col>
      <xdr:colOff>753525</xdr:colOff>
      <xdr:row>124</xdr:row>
      <xdr:rowOff>47409</xdr:rowOff>
    </xdr:from>
    <xdr:ext cx="720000" cy="720000"/>
    <xdr:pic>
      <xdr:nvPicPr>
        <xdr:cNvPr id="185" name="Imagen 184">
          <a:extLst>
            <a:ext uri="{FF2B5EF4-FFF2-40B4-BE49-F238E27FC236}">
              <a16:creationId xmlns:a16="http://schemas.microsoft.com/office/drawing/2014/main" id="{41FC1196-A724-4E95-9581-1550D7C5834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529425" y="57235509"/>
          <a:ext cx="720000" cy="720000"/>
        </a:xfrm>
        <a:prstGeom prst="rect">
          <a:avLst/>
        </a:prstGeom>
      </xdr:spPr>
    </xdr:pic>
    <xdr:clientData/>
  </xdr:oneCellAnchor>
  <xdr:oneCellAnchor>
    <xdr:from>
      <xdr:col>52</xdr:col>
      <xdr:colOff>761991</xdr:colOff>
      <xdr:row>124</xdr:row>
      <xdr:rowOff>41032</xdr:rowOff>
    </xdr:from>
    <xdr:ext cx="720000" cy="720000"/>
    <xdr:pic>
      <xdr:nvPicPr>
        <xdr:cNvPr id="186" name="Imagen 185">
          <a:extLst>
            <a:ext uri="{FF2B5EF4-FFF2-40B4-BE49-F238E27FC236}">
              <a16:creationId xmlns:a16="http://schemas.microsoft.com/office/drawing/2014/main" id="{FFE16945-5F0F-42EF-9592-20F62F7EDA1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35931" y="57229132"/>
          <a:ext cx="720000" cy="720000"/>
        </a:xfrm>
        <a:prstGeom prst="rect">
          <a:avLst/>
        </a:prstGeom>
      </xdr:spPr>
    </xdr:pic>
    <xdr:clientData/>
  </xdr:oneCellAnchor>
  <xdr:oneCellAnchor>
    <xdr:from>
      <xdr:col>70</xdr:col>
      <xdr:colOff>726826</xdr:colOff>
      <xdr:row>124</xdr:row>
      <xdr:rowOff>41040</xdr:rowOff>
    </xdr:from>
    <xdr:ext cx="720000" cy="720000"/>
    <xdr:pic>
      <xdr:nvPicPr>
        <xdr:cNvPr id="187" name="Imagen 186">
          <a:extLst>
            <a:ext uri="{FF2B5EF4-FFF2-40B4-BE49-F238E27FC236}">
              <a16:creationId xmlns:a16="http://schemas.microsoft.com/office/drawing/2014/main" id="{1B3A6328-7EB4-447F-90A1-1BA49827566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098806" y="57229140"/>
          <a:ext cx="720000" cy="720000"/>
        </a:xfrm>
        <a:prstGeom prst="rect">
          <a:avLst/>
        </a:prstGeom>
      </xdr:spPr>
    </xdr:pic>
    <xdr:clientData/>
  </xdr:oneCellAnchor>
  <xdr:oneCellAnchor>
    <xdr:from>
      <xdr:col>17</xdr:col>
      <xdr:colOff>60960</xdr:colOff>
      <xdr:row>124</xdr:row>
      <xdr:rowOff>43180</xdr:rowOff>
    </xdr:from>
    <xdr:ext cx="108000" cy="720000"/>
    <xdr:pic>
      <xdr:nvPicPr>
        <xdr:cNvPr id="188" name="Imagen 187">
          <a:extLst>
            <a:ext uri="{FF2B5EF4-FFF2-40B4-BE49-F238E27FC236}">
              <a16:creationId xmlns:a16="http://schemas.microsoft.com/office/drawing/2014/main" id="{0EA45632-6B56-41C3-9DF1-8C13CB71164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323820" y="57231280"/>
          <a:ext cx="108000" cy="720000"/>
        </a:xfrm>
        <a:prstGeom prst="rect">
          <a:avLst/>
        </a:prstGeom>
      </xdr:spPr>
    </xdr:pic>
    <xdr:clientData/>
  </xdr:oneCellAnchor>
  <xdr:oneCellAnchor>
    <xdr:from>
      <xdr:col>17</xdr:col>
      <xdr:colOff>204470</xdr:colOff>
      <xdr:row>124</xdr:row>
      <xdr:rowOff>51435</xdr:rowOff>
    </xdr:from>
    <xdr:ext cx="540000" cy="720000"/>
    <xdr:pic>
      <xdr:nvPicPr>
        <xdr:cNvPr id="189" name="Imagen 188">
          <a:extLst>
            <a:ext uri="{FF2B5EF4-FFF2-40B4-BE49-F238E27FC236}">
              <a16:creationId xmlns:a16="http://schemas.microsoft.com/office/drawing/2014/main" id="{1510836C-D6C8-4D8F-9EC1-3C994E4DF1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467330" y="57239535"/>
          <a:ext cx="540000" cy="720000"/>
        </a:xfrm>
        <a:prstGeom prst="rect">
          <a:avLst/>
        </a:prstGeom>
      </xdr:spPr>
    </xdr:pic>
    <xdr:clientData/>
  </xdr:oneCellAnchor>
  <xdr:oneCellAnchor>
    <xdr:from>
      <xdr:col>18</xdr:col>
      <xdr:colOff>5798185</xdr:colOff>
      <xdr:row>124</xdr:row>
      <xdr:rowOff>23495</xdr:rowOff>
    </xdr:from>
    <xdr:ext cx="720000" cy="720000"/>
    <xdr:pic>
      <xdr:nvPicPr>
        <xdr:cNvPr id="190" name="Imagen 189">
          <a:extLst>
            <a:ext uri="{FF2B5EF4-FFF2-40B4-BE49-F238E27FC236}">
              <a16:creationId xmlns:a16="http://schemas.microsoft.com/office/drawing/2014/main" id="{97CB6E55-841D-48F4-AA10-D2AC51F49B0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510625" y="57211595"/>
          <a:ext cx="720000" cy="720000"/>
        </a:xfrm>
        <a:prstGeom prst="rect">
          <a:avLst/>
        </a:prstGeom>
      </xdr:spPr>
    </xdr:pic>
    <xdr:clientData/>
  </xdr:oneCellAnchor>
  <xdr:oneCellAnchor>
    <xdr:from>
      <xdr:col>8</xdr:col>
      <xdr:colOff>177165</xdr:colOff>
      <xdr:row>26</xdr:row>
      <xdr:rowOff>0</xdr:rowOff>
    </xdr:from>
    <xdr:ext cx="720000" cy="720000"/>
    <xdr:pic>
      <xdr:nvPicPr>
        <xdr:cNvPr id="191" name="Imagen 190">
          <a:extLst>
            <a:ext uri="{FF2B5EF4-FFF2-40B4-BE49-F238E27FC236}">
              <a16:creationId xmlns:a16="http://schemas.microsoft.com/office/drawing/2014/main" id="{7836D426-5302-4FAD-AB6A-60EC9963DC8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10226040"/>
          <a:ext cx="720000" cy="720000"/>
        </a:xfrm>
        <a:prstGeom prst="rect">
          <a:avLst/>
        </a:prstGeom>
      </xdr:spPr>
    </xdr:pic>
    <xdr:clientData/>
  </xdr:oneCellAnchor>
  <xdr:oneCellAnchor>
    <xdr:from>
      <xdr:col>1</xdr:col>
      <xdr:colOff>323850</xdr:colOff>
      <xdr:row>47</xdr:row>
      <xdr:rowOff>36195</xdr:rowOff>
    </xdr:from>
    <xdr:ext cx="540000" cy="720000"/>
    <xdr:pic>
      <xdr:nvPicPr>
        <xdr:cNvPr id="192" name="Imagen 191">
          <a:extLst>
            <a:ext uri="{FF2B5EF4-FFF2-40B4-BE49-F238E27FC236}">
              <a16:creationId xmlns:a16="http://schemas.microsoft.com/office/drawing/2014/main" id="{F7D52AED-0466-4E48-8CD1-67FD0AC3098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27</xdr:col>
      <xdr:colOff>326679</xdr:colOff>
      <xdr:row>47</xdr:row>
      <xdr:rowOff>35229</xdr:rowOff>
    </xdr:from>
    <xdr:ext cx="540000" cy="720000"/>
    <xdr:pic>
      <xdr:nvPicPr>
        <xdr:cNvPr id="193" name="Imagen 192">
          <a:extLst>
            <a:ext uri="{FF2B5EF4-FFF2-40B4-BE49-F238E27FC236}">
              <a16:creationId xmlns:a16="http://schemas.microsoft.com/office/drawing/2014/main" id="{0A35D2C9-20CC-4F24-BBAF-0738C4B3455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440919" y="20677809"/>
          <a:ext cx="540000" cy="720000"/>
        </a:xfrm>
        <a:prstGeom prst="rect">
          <a:avLst/>
        </a:prstGeom>
      </xdr:spPr>
    </xdr:pic>
    <xdr:clientData/>
  </xdr:oneCellAnchor>
  <xdr:oneCellAnchor>
    <xdr:from>
      <xdr:col>45</xdr:col>
      <xdr:colOff>43659</xdr:colOff>
      <xdr:row>47</xdr:row>
      <xdr:rowOff>40743</xdr:rowOff>
    </xdr:from>
    <xdr:ext cx="108000" cy="720000"/>
    <xdr:pic>
      <xdr:nvPicPr>
        <xdr:cNvPr id="194" name="Imagen 193">
          <a:extLst>
            <a:ext uri="{FF2B5EF4-FFF2-40B4-BE49-F238E27FC236}">
              <a16:creationId xmlns:a16="http://schemas.microsoft.com/office/drawing/2014/main" id="{E2124ACB-7930-430C-B70E-62FC1E49037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5939" y="20683323"/>
          <a:ext cx="108000" cy="720000"/>
        </a:xfrm>
        <a:prstGeom prst="rect">
          <a:avLst/>
        </a:prstGeom>
      </xdr:spPr>
    </xdr:pic>
    <xdr:clientData/>
  </xdr:oneCellAnchor>
  <xdr:oneCellAnchor>
    <xdr:from>
      <xdr:col>45</xdr:col>
      <xdr:colOff>326040</xdr:colOff>
      <xdr:row>47</xdr:row>
      <xdr:rowOff>37375</xdr:rowOff>
    </xdr:from>
    <xdr:ext cx="540000" cy="720000"/>
    <xdr:pic>
      <xdr:nvPicPr>
        <xdr:cNvPr id="195" name="Imagen 194">
          <a:extLst>
            <a:ext uri="{FF2B5EF4-FFF2-40B4-BE49-F238E27FC236}">
              <a16:creationId xmlns:a16="http://schemas.microsoft.com/office/drawing/2014/main" id="{5F7F587E-98A1-4B17-AE41-60177719247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8320" y="20679955"/>
          <a:ext cx="540000" cy="720000"/>
        </a:xfrm>
        <a:prstGeom prst="rect">
          <a:avLst/>
        </a:prstGeom>
      </xdr:spPr>
    </xdr:pic>
    <xdr:clientData/>
  </xdr:oneCellAnchor>
  <xdr:oneCellAnchor>
    <xdr:from>
      <xdr:col>1</xdr:col>
      <xdr:colOff>44548</xdr:colOff>
      <xdr:row>47</xdr:row>
      <xdr:rowOff>37514</xdr:rowOff>
    </xdr:from>
    <xdr:ext cx="108000" cy="720000"/>
    <xdr:pic>
      <xdr:nvPicPr>
        <xdr:cNvPr id="196" name="Imagen 195">
          <a:extLst>
            <a:ext uri="{FF2B5EF4-FFF2-40B4-BE49-F238E27FC236}">
              <a16:creationId xmlns:a16="http://schemas.microsoft.com/office/drawing/2014/main" id="{30479932-B209-40A8-AF9B-DF1041BE0A6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oneCellAnchor>
    <xdr:from>
      <xdr:col>27</xdr:col>
      <xdr:colOff>42204</xdr:colOff>
      <xdr:row>47</xdr:row>
      <xdr:rowOff>35170</xdr:rowOff>
    </xdr:from>
    <xdr:ext cx="108000" cy="720000"/>
    <xdr:pic>
      <xdr:nvPicPr>
        <xdr:cNvPr id="197" name="Imagen 196">
          <a:extLst>
            <a:ext uri="{FF2B5EF4-FFF2-40B4-BE49-F238E27FC236}">
              <a16:creationId xmlns:a16="http://schemas.microsoft.com/office/drawing/2014/main" id="{8ED042A9-ED0C-4C10-80A7-B978A196224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156444" y="20677750"/>
          <a:ext cx="108000" cy="720000"/>
        </a:xfrm>
        <a:prstGeom prst="rect">
          <a:avLst/>
        </a:prstGeom>
      </xdr:spPr>
    </xdr:pic>
    <xdr:clientData/>
  </xdr:oneCellAnchor>
  <xdr:oneCellAnchor>
    <xdr:from>
      <xdr:col>63</xdr:col>
      <xdr:colOff>42198</xdr:colOff>
      <xdr:row>47</xdr:row>
      <xdr:rowOff>35172</xdr:rowOff>
    </xdr:from>
    <xdr:ext cx="108000" cy="720000"/>
    <xdr:pic>
      <xdr:nvPicPr>
        <xdr:cNvPr id="198" name="Imagen 197">
          <a:extLst>
            <a:ext uri="{FF2B5EF4-FFF2-40B4-BE49-F238E27FC236}">
              <a16:creationId xmlns:a16="http://schemas.microsoft.com/office/drawing/2014/main" id="{49E66786-3CF4-4283-B41D-2B488D15754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752518" y="20677752"/>
          <a:ext cx="108000" cy="720000"/>
        </a:xfrm>
        <a:prstGeom prst="rect">
          <a:avLst/>
        </a:prstGeom>
      </xdr:spPr>
    </xdr:pic>
    <xdr:clientData/>
  </xdr:oneCellAnchor>
  <xdr:oneCellAnchor>
    <xdr:from>
      <xdr:col>63</xdr:col>
      <xdr:colOff>316528</xdr:colOff>
      <xdr:row>47</xdr:row>
      <xdr:rowOff>37513</xdr:rowOff>
    </xdr:from>
    <xdr:ext cx="540000" cy="720000"/>
    <xdr:pic>
      <xdr:nvPicPr>
        <xdr:cNvPr id="199" name="Imagen 198">
          <a:extLst>
            <a:ext uri="{FF2B5EF4-FFF2-40B4-BE49-F238E27FC236}">
              <a16:creationId xmlns:a16="http://schemas.microsoft.com/office/drawing/2014/main" id="{57EFF264-84FD-4B80-94C1-8616EF9BE44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026848" y="20680093"/>
          <a:ext cx="540000" cy="720000"/>
        </a:xfrm>
        <a:prstGeom prst="rect">
          <a:avLst/>
        </a:prstGeom>
      </xdr:spPr>
    </xdr:pic>
    <xdr:clientData/>
  </xdr:oneCellAnchor>
  <xdr:oneCellAnchor>
    <xdr:from>
      <xdr:col>34</xdr:col>
      <xdr:colOff>753525</xdr:colOff>
      <xdr:row>47</xdr:row>
      <xdr:rowOff>47409</xdr:rowOff>
    </xdr:from>
    <xdr:ext cx="720000" cy="720000"/>
    <xdr:pic>
      <xdr:nvPicPr>
        <xdr:cNvPr id="200" name="Imagen 199">
          <a:extLst>
            <a:ext uri="{FF2B5EF4-FFF2-40B4-BE49-F238E27FC236}">
              <a16:creationId xmlns:a16="http://schemas.microsoft.com/office/drawing/2014/main" id="{0572ECCF-24BA-4AB5-B928-73CB1A76E44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529425" y="20689989"/>
          <a:ext cx="720000" cy="720000"/>
        </a:xfrm>
        <a:prstGeom prst="rect">
          <a:avLst/>
        </a:prstGeom>
      </xdr:spPr>
    </xdr:pic>
    <xdr:clientData/>
  </xdr:oneCellAnchor>
  <xdr:oneCellAnchor>
    <xdr:from>
      <xdr:col>52</xdr:col>
      <xdr:colOff>761991</xdr:colOff>
      <xdr:row>47</xdr:row>
      <xdr:rowOff>41032</xdr:rowOff>
    </xdr:from>
    <xdr:ext cx="720000" cy="720000"/>
    <xdr:pic>
      <xdr:nvPicPr>
        <xdr:cNvPr id="201" name="Imagen 200">
          <a:extLst>
            <a:ext uri="{FF2B5EF4-FFF2-40B4-BE49-F238E27FC236}">
              <a16:creationId xmlns:a16="http://schemas.microsoft.com/office/drawing/2014/main" id="{483CF58B-97E9-493C-9803-23C60A31EFE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35931" y="20683612"/>
          <a:ext cx="720000" cy="720000"/>
        </a:xfrm>
        <a:prstGeom prst="rect">
          <a:avLst/>
        </a:prstGeom>
      </xdr:spPr>
    </xdr:pic>
    <xdr:clientData/>
  </xdr:oneCellAnchor>
  <xdr:oneCellAnchor>
    <xdr:from>
      <xdr:col>70</xdr:col>
      <xdr:colOff>726826</xdr:colOff>
      <xdr:row>47</xdr:row>
      <xdr:rowOff>41040</xdr:rowOff>
    </xdr:from>
    <xdr:ext cx="720000" cy="720000"/>
    <xdr:pic>
      <xdr:nvPicPr>
        <xdr:cNvPr id="202" name="Imagen 201">
          <a:extLst>
            <a:ext uri="{FF2B5EF4-FFF2-40B4-BE49-F238E27FC236}">
              <a16:creationId xmlns:a16="http://schemas.microsoft.com/office/drawing/2014/main" id="{E0EFD083-46A1-4E14-BC38-158C69AF072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098806" y="20683620"/>
          <a:ext cx="720000" cy="720000"/>
        </a:xfrm>
        <a:prstGeom prst="rect">
          <a:avLst/>
        </a:prstGeom>
      </xdr:spPr>
    </xdr:pic>
    <xdr:clientData/>
  </xdr:oneCellAnchor>
  <xdr:oneCellAnchor>
    <xdr:from>
      <xdr:col>17</xdr:col>
      <xdr:colOff>60960</xdr:colOff>
      <xdr:row>47</xdr:row>
      <xdr:rowOff>43180</xdr:rowOff>
    </xdr:from>
    <xdr:ext cx="108000" cy="720000"/>
    <xdr:pic>
      <xdr:nvPicPr>
        <xdr:cNvPr id="203" name="Imagen 202">
          <a:extLst>
            <a:ext uri="{FF2B5EF4-FFF2-40B4-BE49-F238E27FC236}">
              <a16:creationId xmlns:a16="http://schemas.microsoft.com/office/drawing/2014/main" id="{3C8459F5-A031-444E-A665-A096E69009A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323820" y="20685760"/>
          <a:ext cx="108000" cy="720000"/>
        </a:xfrm>
        <a:prstGeom prst="rect">
          <a:avLst/>
        </a:prstGeom>
      </xdr:spPr>
    </xdr:pic>
    <xdr:clientData/>
  </xdr:oneCellAnchor>
  <xdr:oneCellAnchor>
    <xdr:from>
      <xdr:col>17</xdr:col>
      <xdr:colOff>204470</xdr:colOff>
      <xdr:row>47</xdr:row>
      <xdr:rowOff>51435</xdr:rowOff>
    </xdr:from>
    <xdr:ext cx="540000" cy="720000"/>
    <xdr:pic>
      <xdr:nvPicPr>
        <xdr:cNvPr id="204" name="Imagen 203">
          <a:extLst>
            <a:ext uri="{FF2B5EF4-FFF2-40B4-BE49-F238E27FC236}">
              <a16:creationId xmlns:a16="http://schemas.microsoft.com/office/drawing/2014/main" id="{A5A7EEB7-FDAE-484B-A951-6223FE4E751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467330" y="2069401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205" name="Imagen 204">
          <a:extLst>
            <a:ext uri="{FF2B5EF4-FFF2-40B4-BE49-F238E27FC236}">
              <a16:creationId xmlns:a16="http://schemas.microsoft.com/office/drawing/2014/main" id="{65A5E484-0783-4AF7-870B-F7DF5FF3856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510625" y="20666075"/>
          <a:ext cx="720000" cy="720000"/>
        </a:xfrm>
        <a:prstGeom prst="rect">
          <a:avLst/>
        </a:prstGeom>
      </xdr:spPr>
    </xdr:pic>
    <xdr:clientData/>
  </xdr:oneCellAnchor>
  <xdr:oneCellAnchor>
    <xdr:from>
      <xdr:col>8</xdr:col>
      <xdr:colOff>177165</xdr:colOff>
      <xdr:row>1</xdr:row>
      <xdr:rowOff>36195</xdr:rowOff>
    </xdr:from>
    <xdr:ext cx="720000" cy="720000"/>
    <xdr:pic>
      <xdr:nvPicPr>
        <xdr:cNvPr id="206" name="Imagen 205">
          <a:extLst>
            <a:ext uri="{FF2B5EF4-FFF2-40B4-BE49-F238E27FC236}">
              <a16:creationId xmlns:a16="http://schemas.microsoft.com/office/drawing/2014/main" id="{DAD8A3C5-332A-472B-874F-E75BC0266DD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207" name="Imagen 206">
          <a:extLst>
            <a:ext uri="{FF2B5EF4-FFF2-40B4-BE49-F238E27FC236}">
              <a16:creationId xmlns:a16="http://schemas.microsoft.com/office/drawing/2014/main" id="{0B8480FF-8F5B-4276-BB80-1FF41D2844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1</xdr:col>
      <xdr:colOff>44548</xdr:colOff>
      <xdr:row>1</xdr:row>
      <xdr:rowOff>37514</xdr:rowOff>
    </xdr:from>
    <xdr:ext cx="108000" cy="720000"/>
    <xdr:pic>
      <xdr:nvPicPr>
        <xdr:cNvPr id="208" name="Imagen 207">
          <a:extLst>
            <a:ext uri="{FF2B5EF4-FFF2-40B4-BE49-F238E27FC236}">
              <a16:creationId xmlns:a16="http://schemas.microsoft.com/office/drawing/2014/main" id="{1D663A6C-3B32-4C64-B615-AB6455FA213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8</xdr:col>
      <xdr:colOff>177165</xdr:colOff>
      <xdr:row>47</xdr:row>
      <xdr:rowOff>36195</xdr:rowOff>
    </xdr:from>
    <xdr:ext cx="720000" cy="720000"/>
    <xdr:pic>
      <xdr:nvPicPr>
        <xdr:cNvPr id="209" name="Imagen 208">
          <a:extLst>
            <a:ext uri="{FF2B5EF4-FFF2-40B4-BE49-F238E27FC236}">
              <a16:creationId xmlns:a16="http://schemas.microsoft.com/office/drawing/2014/main" id="{CCE7D6D3-62AA-4899-B3A9-14FB62AE909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0678775"/>
          <a:ext cx="720000" cy="720000"/>
        </a:xfrm>
        <a:prstGeom prst="rect">
          <a:avLst/>
        </a:prstGeom>
      </xdr:spPr>
    </xdr:pic>
    <xdr:clientData/>
  </xdr:oneCellAnchor>
  <xdr:oneCellAnchor>
    <xdr:from>
      <xdr:col>1</xdr:col>
      <xdr:colOff>323850</xdr:colOff>
      <xdr:row>47</xdr:row>
      <xdr:rowOff>36195</xdr:rowOff>
    </xdr:from>
    <xdr:ext cx="540000" cy="720000"/>
    <xdr:pic>
      <xdr:nvPicPr>
        <xdr:cNvPr id="210" name="Imagen 209">
          <a:extLst>
            <a:ext uri="{FF2B5EF4-FFF2-40B4-BE49-F238E27FC236}">
              <a16:creationId xmlns:a16="http://schemas.microsoft.com/office/drawing/2014/main" id="{31075032-86A5-47E5-B58D-329E4650A2B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1</xdr:col>
      <xdr:colOff>44548</xdr:colOff>
      <xdr:row>47</xdr:row>
      <xdr:rowOff>37514</xdr:rowOff>
    </xdr:from>
    <xdr:ext cx="108000" cy="720000"/>
    <xdr:pic>
      <xdr:nvPicPr>
        <xdr:cNvPr id="211" name="Imagen 210">
          <a:extLst>
            <a:ext uri="{FF2B5EF4-FFF2-40B4-BE49-F238E27FC236}">
              <a16:creationId xmlns:a16="http://schemas.microsoft.com/office/drawing/2014/main" id="{B4F2E894-BE2B-4909-900D-179A07B794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oneCellAnchor>
    <xdr:from>
      <xdr:col>8</xdr:col>
      <xdr:colOff>177165</xdr:colOff>
      <xdr:row>124</xdr:row>
      <xdr:rowOff>36195</xdr:rowOff>
    </xdr:from>
    <xdr:ext cx="720000" cy="720000"/>
    <xdr:pic>
      <xdr:nvPicPr>
        <xdr:cNvPr id="212" name="Imagen 211">
          <a:extLst>
            <a:ext uri="{FF2B5EF4-FFF2-40B4-BE49-F238E27FC236}">
              <a16:creationId xmlns:a16="http://schemas.microsoft.com/office/drawing/2014/main" id="{2C5FA4D1-CD51-4F76-A78E-39EC0660265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57224295"/>
          <a:ext cx="720000" cy="720000"/>
        </a:xfrm>
        <a:prstGeom prst="rect">
          <a:avLst/>
        </a:prstGeom>
      </xdr:spPr>
    </xdr:pic>
    <xdr:clientData/>
  </xdr:oneCellAnchor>
  <xdr:oneCellAnchor>
    <xdr:from>
      <xdr:col>1</xdr:col>
      <xdr:colOff>323850</xdr:colOff>
      <xdr:row>124</xdr:row>
      <xdr:rowOff>36195</xdr:rowOff>
    </xdr:from>
    <xdr:ext cx="540000" cy="720000"/>
    <xdr:pic>
      <xdr:nvPicPr>
        <xdr:cNvPr id="213" name="Imagen 212">
          <a:extLst>
            <a:ext uri="{FF2B5EF4-FFF2-40B4-BE49-F238E27FC236}">
              <a16:creationId xmlns:a16="http://schemas.microsoft.com/office/drawing/2014/main" id="{9E83C77D-4572-4DF0-9494-9F7CF49D1F9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57224295"/>
          <a:ext cx="540000" cy="720000"/>
        </a:xfrm>
        <a:prstGeom prst="rect">
          <a:avLst/>
        </a:prstGeom>
      </xdr:spPr>
    </xdr:pic>
    <xdr:clientData/>
  </xdr:oneCellAnchor>
  <xdr:oneCellAnchor>
    <xdr:from>
      <xdr:col>1</xdr:col>
      <xdr:colOff>44548</xdr:colOff>
      <xdr:row>124</xdr:row>
      <xdr:rowOff>37514</xdr:rowOff>
    </xdr:from>
    <xdr:ext cx="108000" cy="720000"/>
    <xdr:pic>
      <xdr:nvPicPr>
        <xdr:cNvPr id="214" name="Imagen 213">
          <a:extLst>
            <a:ext uri="{FF2B5EF4-FFF2-40B4-BE49-F238E27FC236}">
              <a16:creationId xmlns:a16="http://schemas.microsoft.com/office/drawing/2014/main" id="{97162853-7AE2-40ED-8017-576D756AD6E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57225614"/>
          <a:ext cx="108000" cy="720000"/>
        </a:xfrm>
        <a:prstGeom prst="rect">
          <a:avLst/>
        </a:prstGeom>
      </xdr:spPr>
    </xdr:pic>
    <xdr:clientData/>
  </xdr:oneCellAnchor>
  <xdr:oneCellAnchor>
    <xdr:from>
      <xdr:col>1</xdr:col>
      <xdr:colOff>323850</xdr:colOff>
      <xdr:row>47</xdr:row>
      <xdr:rowOff>36195</xdr:rowOff>
    </xdr:from>
    <xdr:ext cx="540000" cy="720000"/>
    <xdr:pic>
      <xdr:nvPicPr>
        <xdr:cNvPr id="215" name="Imagen 214">
          <a:extLst>
            <a:ext uri="{FF2B5EF4-FFF2-40B4-BE49-F238E27FC236}">
              <a16:creationId xmlns:a16="http://schemas.microsoft.com/office/drawing/2014/main" id="{1AC53952-1173-4354-B08B-9F66FE3A7E7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0678775"/>
          <a:ext cx="540000" cy="720000"/>
        </a:xfrm>
        <a:prstGeom prst="rect">
          <a:avLst/>
        </a:prstGeom>
      </xdr:spPr>
    </xdr:pic>
    <xdr:clientData/>
  </xdr:oneCellAnchor>
  <xdr:oneCellAnchor>
    <xdr:from>
      <xdr:col>1</xdr:col>
      <xdr:colOff>44548</xdr:colOff>
      <xdr:row>47</xdr:row>
      <xdr:rowOff>37514</xdr:rowOff>
    </xdr:from>
    <xdr:ext cx="108000" cy="720000"/>
    <xdr:pic>
      <xdr:nvPicPr>
        <xdr:cNvPr id="216" name="Imagen 215">
          <a:extLst>
            <a:ext uri="{FF2B5EF4-FFF2-40B4-BE49-F238E27FC236}">
              <a16:creationId xmlns:a16="http://schemas.microsoft.com/office/drawing/2014/main" id="{C9E70BE5-6753-4060-B739-710DD09BEEE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0680094"/>
          <a:ext cx="108000"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C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C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C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C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C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C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C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C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C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C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C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C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50" name="Imagen 49">
          <a:extLst>
            <a:ext uri="{FF2B5EF4-FFF2-40B4-BE49-F238E27FC236}">
              <a16:creationId xmlns:a16="http://schemas.microsoft.com/office/drawing/2014/main" id="{00000000-0008-0000-0C00-00003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51" name="Imagen 50">
          <a:extLst>
            <a:ext uri="{FF2B5EF4-FFF2-40B4-BE49-F238E27FC236}">
              <a16:creationId xmlns:a16="http://schemas.microsoft.com/office/drawing/2014/main" id="{00000000-0008-0000-0C00-00003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52" name="Imagen 51">
          <a:extLst>
            <a:ext uri="{FF2B5EF4-FFF2-40B4-BE49-F238E27FC236}">
              <a16:creationId xmlns:a16="http://schemas.microsoft.com/office/drawing/2014/main" id="{00000000-0008-0000-0C00-00003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67</xdr:row>
      <xdr:rowOff>36195</xdr:rowOff>
    </xdr:from>
    <xdr:ext cx="720000" cy="720000"/>
    <xdr:pic>
      <xdr:nvPicPr>
        <xdr:cNvPr id="53" name="Imagen 52">
          <a:extLst>
            <a:ext uri="{FF2B5EF4-FFF2-40B4-BE49-F238E27FC236}">
              <a16:creationId xmlns:a16="http://schemas.microsoft.com/office/drawing/2014/main" id="{00000000-0008-0000-0C00-00003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54" name="Imagen 53">
          <a:extLst>
            <a:ext uri="{FF2B5EF4-FFF2-40B4-BE49-F238E27FC236}">
              <a16:creationId xmlns:a16="http://schemas.microsoft.com/office/drawing/2014/main" id="{00000000-0008-0000-0C00-00003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55" name="Imagen 54">
          <a:extLst>
            <a:ext uri="{FF2B5EF4-FFF2-40B4-BE49-F238E27FC236}">
              <a16:creationId xmlns:a16="http://schemas.microsoft.com/office/drawing/2014/main" id="{00000000-0008-0000-0C00-00003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56" name="Imagen 55">
          <a:extLst>
            <a:ext uri="{FF2B5EF4-FFF2-40B4-BE49-F238E27FC236}">
              <a16:creationId xmlns:a16="http://schemas.microsoft.com/office/drawing/2014/main" id="{00000000-0008-0000-0C00-00003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57" name="Imagen 56">
          <a:extLst>
            <a:ext uri="{FF2B5EF4-FFF2-40B4-BE49-F238E27FC236}">
              <a16:creationId xmlns:a16="http://schemas.microsoft.com/office/drawing/2014/main" id="{00000000-0008-0000-0C00-00003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58" name="Imagen 57">
          <a:extLst>
            <a:ext uri="{FF2B5EF4-FFF2-40B4-BE49-F238E27FC236}">
              <a16:creationId xmlns:a16="http://schemas.microsoft.com/office/drawing/2014/main" id="{00000000-0008-0000-0C00-00003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59" name="Imagen 58">
          <a:extLst>
            <a:ext uri="{FF2B5EF4-FFF2-40B4-BE49-F238E27FC236}">
              <a16:creationId xmlns:a16="http://schemas.microsoft.com/office/drawing/2014/main" id="{00000000-0008-0000-0C00-00003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60" name="Imagen 59">
          <a:extLst>
            <a:ext uri="{FF2B5EF4-FFF2-40B4-BE49-F238E27FC236}">
              <a16:creationId xmlns:a16="http://schemas.microsoft.com/office/drawing/2014/main" id="{00000000-0008-0000-0C00-00003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61" name="Imagen 60">
          <a:extLst>
            <a:ext uri="{FF2B5EF4-FFF2-40B4-BE49-F238E27FC236}">
              <a16:creationId xmlns:a16="http://schemas.microsoft.com/office/drawing/2014/main" id="{00000000-0008-0000-0C00-00003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62" name="Imagen 61">
          <a:extLst>
            <a:ext uri="{FF2B5EF4-FFF2-40B4-BE49-F238E27FC236}">
              <a16:creationId xmlns:a16="http://schemas.microsoft.com/office/drawing/2014/main" id="{00000000-0008-0000-0C00-00003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63" name="Imagen 62">
          <a:extLst>
            <a:ext uri="{FF2B5EF4-FFF2-40B4-BE49-F238E27FC236}">
              <a16:creationId xmlns:a16="http://schemas.microsoft.com/office/drawing/2014/main" id="{00000000-0008-0000-0C00-00003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64" name="Imagen 63">
          <a:extLst>
            <a:ext uri="{FF2B5EF4-FFF2-40B4-BE49-F238E27FC236}">
              <a16:creationId xmlns:a16="http://schemas.microsoft.com/office/drawing/2014/main" id="{00000000-0008-0000-0C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65" name="Imagen 64">
          <a:extLst>
            <a:ext uri="{FF2B5EF4-FFF2-40B4-BE49-F238E27FC236}">
              <a16:creationId xmlns:a16="http://schemas.microsoft.com/office/drawing/2014/main" id="{00000000-0008-0000-0C00-00004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66" name="Imagen 65">
          <a:extLst>
            <a:ext uri="{FF2B5EF4-FFF2-40B4-BE49-F238E27FC236}">
              <a16:creationId xmlns:a16="http://schemas.microsoft.com/office/drawing/2014/main" id="{00000000-0008-0000-0C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67" name="Imagen 66">
          <a:extLst>
            <a:ext uri="{FF2B5EF4-FFF2-40B4-BE49-F238E27FC236}">
              <a16:creationId xmlns:a16="http://schemas.microsoft.com/office/drawing/2014/main" id="{00000000-0008-0000-0C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xdr:row>
      <xdr:rowOff>36195</xdr:rowOff>
    </xdr:from>
    <xdr:ext cx="720000" cy="720000"/>
    <xdr:pic>
      <xdr:nvPicPr>
        <xdr:cNvPr id="32" name="Imagen 31">
          <a:extLst>
            <a:ext uri="{FF2B5EF4-FFF2-40B4-BE49-F238E27FC236}">
              <a16:creationId xmlns:a16="http://schemas.microsoft.com/office/drawing/2014/main" id="{C038F787-6750-4D47-9419-3D04675B056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3" name="Imagen 32">
          <a:extLst>
            <a:ext uri="{FF2B5EF4-FFF2-40B4-BE49-F238E27FC236}">
              <a16:creationId xmlns:a16="http://schemas.microsoft.com/office/drawing/2014/main" id="{DB7FD724-67B6-43E1-831F-F8E14DBAAA1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4" name="Imagen 33">
          <a:extLst>
            <a:ext uri="{FF2B5EF4-FFF2-40B4-BE49-F238E27FC236}">
              <a16:creationId xmlns:a16="http://schemas.microsoft.com/office/drawing/2014/main" id="{9B37730B-A224-49B5-AAAA-DAC029542A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5" name="Imagen 34">
          <a:extLst>
            <a:ext uri="{FF2B5EF4-FFF2-40B4-BE49-F238E27FC236}">
              <a16:creationId xmlns:a16="http://schemas.microsoft.com/office/drawing/2014/main" id="{02BECA43-1EDE-4B19-B735-D7B2E9DFAF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6" name="Imagen 35">
          <a:extLst>
            <a:ext uri="{FF2B5EF4-FFF2-40B4-BE49-F238E27FC236}">
              <a16:creationId xmlns:a16="http://schemas.microsoft.com/office/drawing/2014/main" id="{76C5C406-5EA2-41D4-B610-743A9F50B12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7" name="Imagen 36">
          <a:extLst>
            <a:ext uri="{FF2B5EF4-FFF2-40B4-BE49-F238E27FC236}">
              <a16:creationId xmlns:a16="http://schemas.microsoft.com/office/drawing/2014/main" id="{B9CF3FD5-FD6B-46D2-B02B-2B8DE2F123C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68" name="Imagen 67">
          <a:extLst>
            <a:ext uri="{FF2B5EF4-FFF2-40B4-BE49-F238E27FC236}">
              <a16:creationId xmlns:a16="http://schemas.microsoft.com/office/drawing/2014/main" id="{1ACA77DA-2EF2-4F39-912B-52B654C4525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69" name="Imagen 68">
          <a:extLst>
            <a:ext uri="{FF2B5EF4-FFF2-40B4-BE49-F238E27FC236}">
              <a16:creationId xmlns:a16="http://schemas.microsoft.com/office/drawing/2014/main" id="{1B54C10E-AB5F-41C3-B458-D2DDA4E6C0B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70" name="Imagen 69">
          <a:extLst>
            <a:ext uri="{FF2B5EF4-FFF2-40B4-BE49-F238E27FC236}">
              <a16:creationId xmlns:a16="http://schemas.microsoft.com/office/drawing/2014/main" id="{C9C24048-42A5-4EA5-B78B-32A4FE3FC3D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71" name="Imagen 70">
          <a:extLst>
            <a:ext uri="{FF2B5EF4-FFF2-40B4-BE49-F238E27FC236}">
              <a16:creationId xmlns:a16="http://schemas.microsoft.com/office/drawing/2014/main" id="{0B0288A4-8C9C-4283-B371-DFF405BCE85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72" name="Imagen 71">
          <a:extLst>
            <a:ext uri="{FF2B5EF4-FFF2-40B4-BE49-F238E27FC236}">
              <a16:creationId xmlns:a16="http://schemas.microsoft.com/office/drawing/2014/main" id="{2258A7B1-32E8-4668-9A14-E313D9115F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73" name="Imagen 72">
          <a:extLst>
            <a:ext uri="{FF2B5EF4-FFF2-40B4-BE49-F238E27FC236}">
              <a16:creationId xmlns:a16="http://schemas.microsoft.com/office/drawing/2014/main" id="{48817367-9F9D-45B4-9892-E816CB03345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74" name="Imagen 73">
          <a:extLst>
            <a:ext uri="{FF2B5EF4-FFF2-40B4-BE49-F238E27FC236}">
              <a16:creationId xmlns:a16="http://schemas.microsoft.com/office/drawing/2014/main" id="{2A8EC548-ABA8-43AF-860A-343988B39CB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75" name="Imagen 74">
          <a:extLst>
            <a:ext uri="{FF2B5EF4-FFF2-40B4-BE49-F238E27FC236}">
              <a16:creationId xmlns:a16="http://schemas.microsoft.com/office/drawing/2014/main" id="{7CC38E9A-1E60-4770-B9B4-4A906101713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76" name="Imagen 75">
          <a:extLst>
            <a:ext uri="{FF2B5EF4-FFF2-40B4-BE49-F238E27FC236}">
              <a16:creationId xmlns:a16="http://schemas.microsoft.com/office/drawing/2014/main" id="{261C7F8D-532C-44C5-A2C3-B0D40630453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oneCellAnchor>
    <xdr:from>
      <xdr:col>8</xdr:col>
      <xdr:colOff>177165</xdr:colOff>
      <xdr:row>68</xdr:row>
      <xdr:rowOff>36195</xdr:rowOff>
    </xdr:from>
    <xdr:ext cx="720000" cy="720000"/>
    <xdr:pic>
      <xdr:nvPicPr>
        <xdr:cNvPr id="77" name="Imagen 76">
          <a:extLst>
            <a:ext uri="{FF2B5EF4-FFF2-40B4-BE49-F238E27FC236}">
              <a16:creationId xmlns:a16="http://schemas.microsoft.com/office/drawing/2014/main" id="{2BB7D20D-CC4A-4F93-9B89-6319FBA430C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31621095"/>
          <a:ext cx="720000" cy="720000"/>
        </a:xfrm>
        <a:prstGeom prst="rect">
          <a:avLst/>
        </a:prstGeom>
      </xdr:spPr>
    </xdr:pic>
    <xdr:clientData/>
  </xdr:oneCellAnchor>
  <xdr:oneCellAnchor>
    <xdr:from>
      <xdr:col>1</xdr:col>
      <xdr:colOff>323850</xdr:colOff>
      <xdr:row>68</xdr:row>
      <xdr:rowOff>36195</xdr:rowOff>
    </xdr:from>
    <xdr:ext cx="540000" cy="720000"/>
    <xdr:pic>
      <xdr:nvPicPr>
        <xdr:cNvPr id="78" name="Imagen 77">
          <a:extLst>
            <a:ext uri="{FF2B5EF4-FFF2-40B4-BE49-F238E27FC236}">
              <a16:creationId xmlns:a16="http://schemas.microsoft.com/office/drawing/2014/main" id="{ABFEA489-2E14-417C-9868-86E47842C0E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31621095"/>
          <a:ext cx="540000" cy="720000"/>
        </a:xfrm>
        <a:prstGeom prst="rect">
          <a:avLst/>
        </a:prstGeom>
      </xdr:spPr>
    </xdr:pic>
    <xdr:clientData/>
  </xdr:oneCellAnchor>
  <xdr:oneCellAnchor>
    <xdr:from>
      <xdr:col>27</xdr:col>
      <xdr:colOff>326679</xdr:colOff>
      <xdr:row>68</xdr:row>
      <xdr:rowOff>35229</xdr:rowOff>
    </xdr:from>
    <xdr:ext cx="540000" cy="720000"/>
    <xdr:pic>
      <xdr:nvPicPr>
        <xdr:cNvPr id="79" name="Imagen 78">
          <a:extLst>
            <a:ext uri="{FF2B5EF4-FFF2-40B4-BE49-F238E27FC236}">
              <a16:creationId xmlns:a16="http://schemas.microsoft.com/office/drawing/2014/main" id="{A98DE824-EA68-4816-93D8-69355AA7136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31620129"/>
          <a:ext cx="540000" cy="720000"/>
        </a:xfrm>
        <a:prstGeom prst="rect">
          <a:avLst/>
        </a:prstGeom>
      </xdr:spPr>
    </xdr:pic>
    <xdr:clientData/>
  </xdr:oneCellAnchor>
  <xdr:oneCellAnchor>
    <xdr:from>
      <xdr:col>45</xdr:col>
      <xdr:colOff>43659</xdr:colOff>
      <xdr:row>68</xdr:row>
      <xdr:rowOff>40743</xdr:rowOff>
    </xdr:from>
    <xdr:ext cx="108000" cy="720000"/>
    <xdr:pic>
      <xdr:nvPicPr>
        <xdr:cNvPr id="80" name="Imagen 79">
          <a:extLst>
            <a:ext uri="{FF2B5EF4-FFF2-40B4-BE49-F238E27FC236}">
              <a16:creationId xmlns:a16="http://schemas.microsoft.com/office/drawing/2014/main" id="{B780DFFC-4CA6-4407-A9FE-D3A34B7D946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31625643"/>
          <a:ext cx="108000" cy="720000"/>
        </a:xfrm>
        <a:prstGeom prst="rect">
          <a:avLst/>
        </a:prstGeom>
      </xdr:spPr>
    </xdr:pic>
    <xdr:clientData/>
  </xdr:oneCellAnchor>
  <xdr:oneCellAnchor>
    <xdr:from>
      <xdr:col>45</xdr:col>
      <xdr:colOff>326040</xdr:colOff>
      <xdr:row>68</xdr:row>
      <xdr:rowOff>37375</xdr:rowOff>
    </xdr:from>
    <xdr:ext cx="540000" cy="720000"/>
    <xdr:pic>
      <xdr:nvPicPr>
        <xdr:cNvPr id="81" name="Imagen 80">
          <a:extLst>
            <a:ext uri="{FF2B5EF4-FFF2-40B4-BE49-F238E27FC236}">
              <a16:creationId xmlns:a16="http://schemas.microsoft.com/office/drawing/2014/main" id="{226E6834-72FB-4E2A-8BC9-E5ACE500A6E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31622275"/>
          <a:ext cx="540000" cy="720000"/>
        </a:xfrm>
        <a:prstGeom prst="rect">
          <a:avLst/>
        </a:prstGeom>
      </xdr:spPr>
    </xdr:pic>
    <xdr:clientData/>
  </xdr:oneCellAnchor>
  <xdr:oneCellAnchor>
    <xdr:from>
      <xdr:col>1</xdr:col>
      <xdr:colOff>44548</xdr:colOff>
      <xdr:row>68</xdr:row>
      <xdr:rowOff>37514</xdr:rowOff>
    </xdr:from>
    <xdr:ext cx="108000" cy="720000"/>
    <xdr:pic>
      <xdr:nvPicPr>
        <xdr:cNvPr id="82" name="Imagen 81">
          <a:extLst>
            <a:ext uri="{FF2B5EF4-FFF2-40B4-BE49-F238E27FC236}">
              <a16:creationId xmlns:a16="http://schemas.microsoft.com/office/drawing/2014/main" id="{7F0E7A9C-C501-4593-84C1-3F00C91CA46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31622414"/>
          <a:ext cx="108000" cy="720000"/>
        </a:xfrm>
        <a:prstGeom prst="rect">
          <a:avLst/>
        </a:prstGeom>
      </xdr:spPr>
    </xdr:pic>
    <xdr:clientData/>
  </xdr:oneCellAnchor>
  <xdr:oneCellAnchor>
    <xdr:from>
      <xdr:col>27</xdr:col>
      <xdr:colOff>42204</xdr:colOff>
      <xdr:row>68</xdr:row>
      <xdr:rowOff>35170</xdr:rowOff>
    </xdr:from>
    <xdr:ext cx="108000" cy="720000"/>
    <xdr:pic>
      <xdr:nvPicPr>
        <xdr:cNvPr id="83" name="Imagen 82">
          <a:extLst>
            <a:ext uri="{FF2B5EF4-FFF2-40B4-BE49-F238E27FC236}">
              <a16:creationId xmlns:a16="http://schemas.microsoft.com/office/drawing/2014/main" id="{04CC9C0A-0B34-4DC6-9BE9-BDF6C5801D1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31620070"/>
          <a:ext cx="108000" cy="720000"/>
        </a:xfrm>
        <a:prstGeom prst="rect">
          <a:avLst/>
        </a:prstGeom>
      </xdr:spPr>
    </xdr:pic>
    <xdr:clientData/>
  </xdr:oneCellAnchor>
  <xdr:oneCellAnchor>
    <xdr:from>
      <xdr:col>63</xdr:col>
      <xdr:colOff>42198</xdr:colOff>
      <xdr:row>68</xdr:row>
      <xdr:rowOff>35172</xdr:rowOff>
    </xdr:from>
    <xdr:ext cx="108000" cy="720000"/>
    <xdr:pic>
      <xdr:nvPicPr>
        <xdr:cNvPr id="84" name="Imagen 83">
          <a:extLst>
            <a:ext uri="{FF2B5EF4-FFF2-40B4-BE49-F238E27FC236}">
              <a16:creationId xmlns:a16="http://schemas.microsoft.com/office/drawing/2014/main" id="{2C9B97B0-4B26-4144-938A-C93A8EEF9C6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31620072"/>
          <a:ext cx="108000" cy="720000"/>
        </a:xfrm>
        <a:prstGeom prst="rect">
          <a:avLst/>
        </a:prstGeom>
      </xdr:spPr>
    </xdr:pic>
    <xdr:clientData/>
  </xdr:oneCellAnchor>
  <xdr:oneCellAnchor>
    <xdr:from>
      <xdr:col>63</xdr:col>
      <xdr:colOff>316528</xdr:colOff>
      <xdr:row>68</xdr:row>
      <xdr:rowOff>37513</xdr:rowOff>
    </xdr:from>
    <xdr:ext cx="540000" cy="720000"/>
    <xdr:pic>
      <xdr:nvPicPr>
        <xdr:cNvPr id="85" name="Imagen 84">
          <a:extLst>
            <a:ext uri="{FF2B5EF4-FFF2-40B4-BE49-F238E27FC236}">
              <a16:creationId xmlns:a16="http://schemas.microsoft.com/office/drawing/2014/main" id="{A74C4015-B4EF-4079-9954-9D96CCC0DA0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31622413"/>
          <a:ext cx="540000" cy="720000"/>
        </a:xfrm>
        <a:prstGeom prst="rect">
          <a:avLst/>
        </a:prstGeom>
      </xdr:spPr>
    </xdr:pic>
    <xdr:clientData/>
  </xdr:oneCellAnchor>
  <xdr:oneCellAnchor>
    <xdr:from>
      <xdr:col>34</xdr:col>
      <xdr:colOff>753525</xdr:colOff>
      <xdr:row>68</xdr:row>
      <xdr:rowOff>47409</xdr:rowOff>
    </xdr:from>
    <xdr:ext cx="720000" cy="720000"/>
    <xdr:pic>
      <xdr:nvPicPr>
        <xdr:cNvPr id="86" name="Imagen 85">
          <a:extLst>
            <a:ext uri="{FF2B5EF4-FFF2-40B4-BE49-F238E27FC236}">
              <a16:creationId xmlns:a16="http://schemas.microsoft.com/office/drawing/2014/main" id="{0060C30A-C1E2-4632-BF56-68293001DC6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31632309"/>
          <a:ext cx="720000" cy="720000"/>
        </a:xfrm>
        <a:prstGeom prst="rect">
          <a:avLst/>
        </a:prstGeom>
      </xdr:spPr>
    </xdr:pic>
    <xdr:clientData/>
  </xdr:oneCellAnchor>
  <xdr:oneCellAnchor>
    <xdr:from>
      <xdr:col>52</xdr:col>
      <xdr:colOff>761991</xdr:colOff>
      <xdr:row>68</xdr:row>
      <xdr:rowOff>41032</xdr:rowOff>
    </xdr:from>
    <xdr:ext cx="720000" cy="720000"/>
    <xdr:pic>
      <xdr:nvPicPr>
        <xdr:cNvPr id="87" name="Imagen 86">
          <a:extLst>
            <a:ext uri="{FF2B5EF4-FFF2-40B4-BE49-F238E27FC236}">
              <a16:creationId xmlns:a16="http://schemas.microsoft.com/office/drawing/2014/main" id="{5153657B-FD9A-4635-9A81-12D1009C384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31625932"/>
          <a:ext cx="720000" cy="720000"/>
        </a:xfrm>
        <a:prstGeom prst="rect">
          <a:avLst/>
        </a:prstGeom>
      </xdr:spPr>
    </xdr:pic>
    <xdr:clientData/>
  </xdr:oneCellAnchor>
  <xdr:oneCellAnchor>
    <xdr:from>
      <xdr:col>70</xdr:col>
      <xdr:colOff>726826</xdr:colOff>
      <xdr:row>68</xdr:row>
      <xdr:rowOff>41040</xdr:rowOff>
    </xdr:from>
    <xdr:ext cx="720000" cy="720000"/>
    <xdr:pic>
      <xdr:nvPicPr>
        <xdr:cNvPr id="88" name="Imagen 87">
          <a:extLst>
            <a:ext uri="{FF2B5EF4-FFF2-40B4-BE49-F238E27FC236}">
              <a16:creationId xmlns:a16="http://schemas.microsoft.com/office/drawing/2014/main" id="{6168969D-7142-4F18-B70D-E680710812F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31625940"/>
          <a:ext cx="720000" cy="720000"/>
        </a:xfrm>
        <a:prstGeom prst="rect">
          <a:avLst/>
        </a:prstGeom>
      </xdr:spPr>
    </xdr:pic>
    <xdr:clientData/>
  </xdr:oneCellAnchor>
  <xdr:oneCellAnchor>
    <xdr:from>
      <xdr:col>17</xdr:col>
      <xdr:colOff>60960</xdr:colOff>
      <xdr:row>68</xdr:row>
      <xdr:rowOff>43180</xdr:rowOff>
    </xdr:from>
    <xdr:ext cx="108000" cy="720000"/>
    <xdr:pic>
      <xdr:nvPicPr>
        <xdr:cNvPr id="89" name="Imagen 88">
          <a:extLst>
            <a:ext uri="{FF2B5EF4-FFF2-40B4-BE49-F238E27FC236}">
              <a16:creationId xmlns:a16="http://schemas.microsoft.com/office/drawing/2014/main" id="{62819A80-53CD-4BB4-B454-825EBBE694C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31628080"/>
          <a:ext cx="108000" cy="720000"/>
        </a:xfrm>
        <a:prstGeom prst="rect">
          <a:avLst/>
        </a:prstGeom>
      </xdr:spPr>
    </xdr:pic>
    <xdr:clientData/>
  </xdr:oneCellAnchor>
  <xdr:oneCellAnchor>
    <xdr:from>
      <xdr:col>17</xdr:col>
      <xdr:colOff>204470</xdr:colOff>
      <xdr:row>68</xdr:row>
      <xdr:rowOff>51435</xdr:rowOff>
    </xdr:from>
    <xdr:ext cx="540000" cy="720000"/>
    <xdr:pic>
      <xdr:nvPicPr>
        <xdr:cNvPr id="90" name="Imagen 89">
          <a:extLst>
            <a:ext uri="{FF2B5EF4-FFF2-40B4-BE49-F238E27FC236}">
              <a16:creationId xmlns:a16="http://schemas.microsoft.com/office/drawing/2014/main" id="{98DA88A2-9F9B-4AA0-88F4-2BFFC425CCB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31636335"/>
          <a:ext cx="540000" cy="720000"/>
        </a:xfrm>
        <a:prstGeom prst="rect">
          <a:avLst/>
        </a:prstGeom>
      </xdr:spPr>
    </xdr:pic>
    <xdr:clientData/>
  </xdr:oneCellAnchor>
  <xdr:oneCellAnchor>
    <xdr:from>
      <xdr:col>18</xdr:col>
      <xdr:colOff>5798185</xdr:colOff>
      <xdr:row>68</xdr:row>
      <xdr:rowOff>23495</xdr:rowOff>
    </xdr:from>
    <xdr:ext cx="720000" cy="720000"/>
    <xdr:pic>
      <xdr:nvPicPr>
        <xdr:cNvPr id="91" name="Imagen 90">
          <a:extLst>
            <a:ext uri="{FF2B5EF4-FFF2-40B4-BE49-F238E27FC236}">
              <a16:creationId xmlns:a16="http://schemas.microsoft.com/office/drawing/2014/main" id="{6D4D66DC-AA74-4D81-B591-1044A3EB96A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31608395"/>
          <a:ext cx="720000" cy="7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D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D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D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D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D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D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D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D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D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D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D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D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D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D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D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xdr:row>
      <xdr:rowOff>36195</xdr:rowOff>
    </xdr:from>
    <xdr:ext cx="720000" cy="720000"/>
    <xdr:pic>
      <xdr:nvPicPr>
        <xdr:cNvPr id="29" name="Imagen 28">
          <a:extLst>
            <a:ext uri="{FF2B5EF4-FFF2-40B4-BE49-F238E27FC236}">
              <a16:creationId xmlns:a16="http://schemas.microsoft.com/office/drawing/2014/main" id="{02370283-79B9-45DB-B4AA-51837096382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7B2C14D9-28F8-4E8D-8EC1-B9911D6F1AC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1" name="Imagen 30">
          <a:extLst>
            <a:ext uri="{FF2B5EF4-FFF2-40B4-BE49-F238E27FC236}">
              <a16:creationId xmlns:a16="http://schemas.microsoft.com/office/drawing/2014/main" id="{3BA7C153-3A3A-4EE2-9422-07C9E205C55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799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2" name="Imagen 31">
          <a:extLst>
            <a:ext uri="{FF2B5EF4-FFF2-40B4-BE49-F238E27FC236}">
              <a16:creationId xmlns:a16="http://schemas.microsoft.com/office/drawing/2014/main" id="{8091EB74-EBB2-41EE-9423-D90CF41EF07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28359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3" name="Imagen 32">
          <a:extLst>
            <a:ext uri="{FF2B5EF4-FFF2-40B4-BE49-F238E27FC236}">
              <a16:creationId xmlns:a16="http://schemas.microsoft.com/office/drawing/2014/main" id="{2DC121D7-E845-4E43-B57D-34F1CF36E13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56598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B5443A40-84C6-406E-BC6A-AC48E5DA0C5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5" name="Imagen 34">
          <a:extLst>
            <a:ext uri="{FF2B5EF4-FFF2-40B4-BE49-F238E27FC236}">
              <a16:creationId xmlns:a16="http://schemas.microsoft.com/office/drawing/2014/main" id="{FCA41013-71BD-42E1-AAC3-6CAF281126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954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6" name="Imagen 35">
          <a:extLst>
            <a:ext uri="{FF2B5EF4-FFF2-40B4-BE49-F238E27FC236}">
              <a16:creationId xmlns:a16="http://schemas.microsoft.com/office/drawing/2014/main" id="{FEA09A3A-315E-4EA0-95F6-1AB607DE51B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3392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7" name="Imagen 36">
          <a:extLst>
            <a:ext uri="{FF2B5EF4-FFF2-40B4-BE49-F238E27FC236}">
              <a16:creationId xmlns:a16="http://schemas.microsoft.com/office/drawing/2014/main" id="{6028303E-D1FC-4ECF-AA6D-50078119148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6135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38" name="Imagen 37">
          <a:extLst>
            <a:ext uri="{FF2B5EF4-FFF2-40B4-BE49-F238E27FC236}">
              <a16:creationId xmlns:a16="http://schemas.microsoft.com/office/drawing/2014/main" id="{33068666-F66B-4B0D-9FF2-41FEB5ECD4B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6513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39" name="Imagen 38">
          <a:extLst>
            <a:ext uri="{FF2B5EF4-FFF2-40B4-BE49-F238E27FC236}">
              <a16:creationId xmlns:a16="http://schemas.microsoft.com/office/drawing/2014/main" id="{9A62D0BA-601D-47FD-A3F8-D4939EB0103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6635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0" name="Imagen 39">
          <a:extLst>
            <a:ext uri="{FF2B5EF4-FFF2-40B4-BE49-F238E27FC236}">
              <a16:creationId xmlns:a16="http://schemas.microsoft.com/office/drawing/2014/main" id="{CDA6B985-CDF2-47A7-8E0C-0EE1D46760E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80746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1" name="Imagen 40">
          <a:extLst>
            <a:ext uri="{FF2B5EF4-FFF2-40B4-BE49-F238E27FC236}">
              <a16:creationId xmlns:a16="http://schemas.microsoft.com/office/drawing/2014/main" id="{B33F4A6D-125B-49F6-B107-FEBDEE5D289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26286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2" name="Imagen 41">
          <a:extLst>
            <a:ext uri="{FF2B5EF4-FFF2-40B4-BE49-F238E27FC236}">
              <a16:creationId xmlns:a16="http://schemas.microsoft.com/office/drawing/2014/main" id="{F873D52F-478A-4232-B57A-17E71613A73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40637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3" name="Imagen 42">
          <a:extLst>
            <a:ext uri="{FF2B5EF4-FFF2-40B4-BE49-F238E27FC236}">
              <a16:creationId xmlns:a16="http://schemas.microsoft.com/office/drawing/2014/main" id="{E53E222D-5F8B-48BE-8448-9C88EE1C36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449665" y="229235"/>
          <a:ext cx="720000" cy="7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E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E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E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E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E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E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E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E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E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E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E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E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E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E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E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xdr:row>
      <xdr:rowOff>36195</xdr:rowOff>
    </xdr:from>
    <xdr:ext cx="720000" cy="720000"/>
    <xdr:pic>
      <xdr:nvPicPr>
        <xdr:cNvPr id="29" name="Imagen 28">
          <a:extLst>
            <a:ext uri="{FF2B5EF4-FFF2-40B4-BE49-F238E27FC236}">
              <a16:creationId xmlns:a16="http://schemas.microsoft.com/office/drawing/2014/main" id="{103EA590-758C-4CF2-9368-3A78F951A0C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E46FD757-0BEC-427D-9186-428EECC8AC9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1" name="Imagen 30">
          <a:extLst>
            <a:ext uri="{FF2B5EF4-FFF2-40B4-BE49-F238E27FC236}">
              <a16:creationId xmlns:a16="http://schemas.microsoft.com/office/drawing/2014/main" id="{609C50C7-9528-4114-9B40-B3B36A692E3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695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2" name="Imagen 31">
          <a:extLst>
            <a:ext uri="{FF2B5EF4-FFF2-40B4-BE49-F238E27FC236}">
              <a16:creationId xmlns:a16="http://schemas.microsoft.com/office/drawing/2014/main" id="{B15B43CF-7146-4B56-9B0A-B6E5EEDBDD5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1845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3" name="Imagen 32">
          <a:extLst>
            <a:ext uri="{FF2B5EF4-FFF2-40B4-BE49-F238E27FC236}">
              <a16:creationId xmlns:a16="http://schemas.microsoft.com/office/drawing/2014/main" id="{C26BAEF4-21C5-40A9-B8D4-DAC91C949AF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4669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9449071F-EF8B-412A-89BC-44D9E0E0A2E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5" name="Imagen 34">
          <a:extLst>
            <a:ext uri="{FF2B5EF4-FFF2-40B4-BE49-F238E27FC236}">
              <a16:creationId xmlns:a16="http://schemas.microsoft.com/office/drawing/2014/main" id="{53369EBD-81B8-4CC2-8F5A-4DEB51DFC38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3850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6" name="Imagen 35">
          <a:extLst>
            <a:ext uri="{FF2B5EF4-FFF2-40B4-BE49-F238E27FC236}">
              <a16:creationId xmlns:a16="http://schemas.microsoft.com/office/drawing/2014/main" id="{F1E91555-2682-493C-8527-66718992AF6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98111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7" name="Imagen 36">
          <a:extLst>
            <a:ext uri="{FF2B5EF4-FFF2-40B4-BE49-F238E27FC236}">
              <a16:creationId xmlns:a16="http://schemas.microsoft.com/office/drawing/2014/main" id="{8DB44C45-4481-4F73-85BB-66CA54E8E28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25544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38" name="Imagen 37">
          <a:extLst>
            <a:ext uri="{FF2B5EF4-FFF2-40B4-BE49-F238E27FC236}">
              <a16:creationId xmlns:a16="http://schemas.microsoft.com/office/drawing/2014/main" id="{699F515C-A0ED-4520-ACB2-12559F1710B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75802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39" name="Imagen 38">
          <a:extLst>
            <a:ext uri="{FF2B5EF4-FFF2-40B4-BE49-F238E27FC236}">
              <a16:creationId xmlns:a16="http://schemas.microsoft.com/office/drawing/2014/main" id="{A73E3CE9-4783-46DE-95E2-0E2A279079E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56453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0" name="Imagen 39">
          <a:extLst>
            <a:ext uri="{FF2B5EF4-FFF2-40B4-BE49-F238E27FC236}">
              <a16:creationId xmlns:a16="http://schemas.microsoft.com/office/drawing/2014/main" id="{0B4ADF72-FBA2-4B79-82FC-887A1C9CC2C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3274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1" name="Imagen 40">
          <a:extLst>
            <a:ext uri="{FF2B5EF4-FFF2-40B4-BE49-F238E27FC236}">
              <a16:creationId xmlns:a16="http://schemas.microsoft.com/office/drawing/2014/main" id="{B0070B77-4595-482B-AAFA-937C9B13306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2" name="Imagen 41">
          <a:extLst>
            <a:ext uri="{FF2B5EF4-FFF2-40B4-BE49-F238E27FC236}">
              <a16:creationId xmlns:a16="http://schemas.microsoft.com/office/drawing/2014/main" id="{EB6AF167-5F35-4302-90E1-A59C45CF2DC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3" name="Imagen 42">
          <a:extLst>
            <a:ext uri="{FF2B5EF4-FFF2-40B4-BE49-F238E27FC236}">
              <a16:creationId xmlns:a16="http://schemas.microsoft.com/office/drawing/2014/main" id="{B44E82B3-518A-4102-96AE-BD4F7D797A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F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62" name="Imagen 61">
          <a:extLst>
            <a:ext uri="{FF2B5EF4-FFF2-40B4-BE49-F238E27FC236}">
              <a16:creationId xmlns:a16="http://schemas.microsoft.com/office/drawing/2014/main" id="{00000000-0008-0000-0F00-00003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63" name="Imagen 62">
          <a:extLst>
            <a:ext uri="{FF2B5EF4-FFF2-40B4-BE49-F238E27FC236}">
              <a16:creationId xmlns:a16="http://schemas.microsoft.com/office/drawing/2014/main" id="{00000000-0008-0000-0F00-00003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4" name="Imagen 63">
          <a:extLst>
            <a:ext uri="{FF2B5EF4-FFF2-40B4-BE49-F238E27FC236}">
              <a16:creationId xmlns:a16="http://schemas.microsoft.com/office/drawing/2014/main" id="{00000000-0008-0000-0F00-00004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5" name="Imagen 64">
          <a:extLst>
            <a:ext uri="{FF2B5EF4-FFF2-40B4-BE49-F238E27FC236}">
              <a16:creationId xmlns:a16="http://schemas.microsoft.com/office/drawing/2014/main" id="{00000000-0008-0000-0F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6" name="Imagen 65">
          <a:extLst>
            <a:ext uri="{FF2B5EF4-FFF2-40B4-BE49-F238E27FC236}">
              <a16:creationId xmlns:a16="http://schemas.microsoft.com/office/drawing/2014/main" id="{00000000-0008-0000-0F00-00004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7" name="Imagen 66">
          <a:extLst>
            <a:ext uri="{FF2B5EF4-FFF2-40B4-BE49-F238E27FC236}">
              <a16:creationId xmlns:a16="http://schemas.microsoft.com/office/drawing/2014/main" id="{00000000-0008-0000-0F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8" name="Imagen 67">
          <a:extLst>
            <a:ext uri="{FF2B5EF4-FFF2-40B4-BE49-F238E27FC236}">
              <a16:creationId xmlns:a16="http://schemas.microsoft.com/office/drawing/2014/main" id="{00000000-0008-0000-0F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69" name="Imagen 68">
          <a:extLst>
            <a:ext uri="{FF2B5EF4-FFF2-40B4-BE49-F238E27FC236}">
              <a16:creationId xmlns:a16="http://schemas.microsoft.com/office/drawing/2014/main" id="{00000000-0008-0000-0F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70" name="Imagen 69">
          <a:extLst>
            <a:ext uri="{FF2B5EF4-FFF2-40B4-BE49-F238E27FC236}">
              <a16:creationId xmlns:a16="http://schemas.microsoft.com/office/drawing/2014/main" id="{00000000-0008-0000-0F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71" name="Imagen 70">
          <a:extLst>
            <a:ext uri="{FF2B5EF4-FFF2-40B4-BE49-F238E27FC236}">
              <a16:creationId xmlns:a16="http://schemas.microsoft.com/office/drawing/2014/main" id="{00000000-0008-0000-0F00-00004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72" name="Imagen 71">
          <a:extLst>
            <a:ext uri="{FF2B5EF4-FFF2-40B4-BE49-F238E27FC236}">
              <a16:creationId xmlns:a16="http://schemas.microsoft.com/office/drawing/2014/main" id="{00000000-0008-0000-0F00-00004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73" name="Imagen 72">
          <a:extLst>
            <a:ext uri="{FF2B5EF4-FFF2-40B4-BE49-F238E27FC236}">
              <a16:creationId xmlns:a16="http://schemas.microsoft.com/office/drawing/2014/main" id="{00000000-0008-0000-0F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86" name="Imagen 85">
          <a:extLst>
            <a:ext uri="{FF2B5EF4-FFF2-40B4-BE49-F238E27FC236}">
              <a16:creationId xmlns:a16="http://schemas.microsoft.com/office/drawing/2014/main" id="{00000000-0008-0000-0F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87" name="Imagen 86">
          <a:extLst>
            <a:ext uri="{FF2B5EF4-FFF2-40B4-BE49-F238E27FC236}">
              <a16:creationId xmlns:a16="http://schemas.microsoft.com/office/drawing/2014/main" id="{00000000-0008-0000-0F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88" name="Imagen 87">
          <a:extLst>
            <a:ext uri="{FF2B5EF4-FFF2-40B4-BE49-F238E27FC236}">
              <a16:creationId xmlns:a16="http://schemas.microsoft.com/office/drawing/2014/main" id="{00000000-0008-0000-0F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39</xdr:row>
      <xdr:rowOff>40743</xdr:rowOff>
    </xdr:from>
    <xdr:ext cx="108000" cy="720000"/>
    <xdr:pic>
      <xdr:nvPicPr>
        <xdr:cNvPr id="89" name="Imagen 88">
          <a:extLst>
            <a:ext uri="{FF2B5EF4-FFF2-40B4-BE49-F238E27FC236}">
              <a16:creationId xmlns:a16="http://schemas.microsoft.com/office/drawing/2014/main" id="{00000000-0008-0000-0F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39</xdr:row>
      <xdr:rowOff>36195</xdr:rowOff>
    </xdr:from>
    <xdr:ext cx="720000" cy="720000"/>
    <xdr:pic>
      <xdr:nvPicPr>
        <xdr:cNvPr id="90" name="Imagen 89">
          <a:extLst>
            <a:ext uri="{FF2B5EF4-FFF2-40B4-BE49-F238E27FC236}">
              <a16:creationId xmlns:a16="http://schemas.microsoft.com/office/drawing/2014/main" id="{00000000-0008-0000-0F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39</xdr:row>
      <xdr:rowOff>36195</xdr:rowOff>
    </xdr:from>
    <xdr:ext cx="540000" cy="720000"/>
    <xdr:pic>
      <xdr:nvPicPr>
        <xdr:cNvPr id="91" name="Imagen 90">
          <a:extLst>
            <a:ext uri="{FF2B5EF4-FFF2-40B4-BE49-F238E27FC236}">
              <a16:creationId xmlns:a16="http://schemas.microsoft.com/office/drawing/2014/main" id="{00000000-0008-0000-0F00-00005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39</xdr:row>
      <xdr:rowOff>35229</xdr:rowOff>
    </xdr:from>
    <xdr:ext cx="540000" cy="720000"/>
    <xdr:pic>
      <xdr:nvPicPr>
        <xdr:cNvPr id="92" name="Imagen 91">
          <a:extLst>
            <a:ext uri="{FF2B5EF4-FFF2-40B4-BE49-F238E27FC236}">
              <a16:creationId xmlns:a16="http://schemas.microsoft.com/office/drawing/2014/main" id="{00000000-0008-0000-0F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39</xdr:row>
      <xdr:rowOff>40743</xdr:rowOff>
    </xdr:from>
    <xdr:ext cx="108000" cy="720000"/>
    <xdr:pic>
      <xdr:nvPicPr>
        <xdr:cNvPr id="93" name="Imagen 92">
          <a:extLst>
            <a:ext uri="{FF2B5EF4-FFF2-40B4-BE49-F238E27FC236}">
              <a16:creationId xmlns:a16="http://schemas.microsoft.com/office/drawing/2014/main" id="{00000000-0008-0000-0F00-00005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39</xdr:row>
      <xdr:rowOff>37375</xdr:rowOff>
    </xdr:from>
    <xdr:ext cx="540000" cy="720000"/>
    <xdr:pic>
      <xdr:nvPicPr>
        <xdr:cNvPr id="94" name="Imagen 93">
          <a:extLst>
            <a:ext uri="{FF2B5EF4-FFF2-40B4-BE49-F238E27FC236}">
              <a16:creationId xmlns:a16="http://schemas.microsoft.com/office/drawing/2014/main" id="{00000000-0008-0000-0F00-00005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39</xdr:row>
      <xdr:rowOff>37514</xdr:rowOff>
    </xdr:from>
    <xdr:ext cx="108000" cy="720000"/>
    <xdr:pic>
      <xdr:nvPicPr>
        <xdr:cNvPr id="95" name="Imagen 94">
          <a:extLst>
            <a:ext uri="{FF2B5EF4-FFF2-40B4-BE49-F238E27FC236}">
              <a16:creationId xmlns:a16="http://schemas.microsoft.com/office/drawing/2014/main" id="{00000000-0008-0000-0F00-00005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39</xdr:row>
      <xdr:rowOff>35170</xdr:rowOff>
    </xdr:from>
    <xdr:ext cx="108000" cy="720000"/>
    <xdr:pic>
      <xdr:nvPicPr>
        <xdr:cNvPr id="96" name="Imagen 95">
          <a:extLst>
            <a:ext uri="{FF2B5EF4-FFF2-40B4-BE49-F238E27FC236}">
              <a16:creationId xmlns:a16="http://schemas.microsoft.com/office/drawing/2014/main" id="{00000000-0008-0000-0F00-00006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39</xdr:row>
      <xdr:rowOff>35172</xdr:rowOff>
    </xdr:from>
    <xdr:ext cx="108000" cy="720000"/>
    <xdr:pic>
      <xdr:nvPicPr>
        <xdr:cNvPr id="97" name="Imagen 96">
          <a:extLst>
            <a:ext uri="{FF2B5EF4-FFF2-40B4-BE49-F238E27FC236}">
              <a16:creationId xmlns:a16="http://schemas.microsoft.com/office/drawing/2014/main" id="{00000000-0008-0000-0F00-00006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39</xdr:row>
      <xdr:rowOff>37513</xdr:rowOff>
    </xdr:from>
    <xdr:ext cx="540000" cy="720000"/>
    <xdr:pic>
      <xdr:nvPicPr>
        <xdr:cNvPr id="110" name="Imagen 109">
          <a:extLst>
            <a:ext uri="{FF2B5EF4-FFF2-40B4-BE49-F238E27FC236}">
              <a16:creationId xmlns:a16="http://schemas.microsoft.com/office/drawing/2014/main" id="{00000000-0008-0000-0F00-00006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39</xdr:row>
      <xdr:rowOff>47409</xdr:rowOff>
    </xdr:from>
    <xdr:ext cx="720000" cy="720000"/>
    <xdr:pic>
      <xdr:nvPicPr>
        <xdr:cNvPr id="111" name="Imagen 110">
          <a:extLst>
            <a:ext uri="{FF2B5EF4-FFF2-40B4-BE49-F238E27FC236}">
              <a16:creationId xmlns:a16="http://schemas.microsoft.com/office/drawing/2014/main" id="{00000000-0008-0000-0F00-00006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39</xdr:row>
      <xdr:rowOff>41032</xdr:rowOff>
    </xdr:from>
    <xdr:ext cx="720000" cy="720000"/>
    <xdr:pic>
      <xdr:nvPicPr>
        <xdr:cNvPr id="112" name="Imagen 111">
          <a:extLst>
            <a:ext uri="{FF2B5EF4-FFF2-40B4-BE49-F238E27FC236}">
              <a16:creationId xmlns:a16="http://schemas.microsoft.com/office/drawing/2014/main" id="{00000000-0008-0000-0F00-00007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39</xdr:row>
      <xdr:rowOff>41040</xdr:rowOff>
    </xdr:from>
    <xdr:ext cx="720000" cy="720000"/>
    <xdr:pic>
      <xdr:nvPicPr>
        <xdr:cNvPr id="113" name="Imagen 112">
          <a:extLst>
            <a:ext uri="{FF2B5EF4-FFF2-40B4-BE49-F238E27FC236}">
              <a16:creationId xmlns:a16="http://schemas.microsoft.com/office/drawing/2014/main" id="{00000000-0008-0000-0F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39</xdr:row>
      <xdr:rowOff>43180</xdr:rowOff>
    </xdr:from>
    <xdr:ext cx="108000" cy="720000"/>
    <xdr:pic>
      <xdr:nvPicPr>
        <xdr:cNvPr id="114" name="Imagen 113">
          <a:extLst>
            <a:ext uri="{FF2B5EF4-FFF2-40B4-BE49-F238E27FC236}">
              <a16:creationId xmlns:a16="http://schemas.microsoft.com/office/drawing/2014/main" id="{00000000-0008-0000-0F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39</xdr:row>
      <xdr:rowOff>51435</xdr:rowOff>
    </xdr:from>
    <xdr:ext cx="540000" cy="720000"/>
    <xdr:pic>
      <xdr:nvPicPr>
        <xdr:cNvPr id="115" name="Imagen 114">
          <a:extLst>
            <a:ext uri="{FF2B5EF4-FFF2-40B4-BE49-F238E27FC236}">
              <a16:creationId xmlns:a16="http://schemas.microsoft.com/office/drawing/2014/main" id="{00000000-0008-0000-0F00-00007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39</xdr:row>
      <xdr:rowOff>23495</xdr:rowOff>
    </xdr:from>
    <xdr:ext cx="720000" cy="720000"/>
    <xdr:pic>
      <xdr:nvPicPr>
        <xdr:cNvPr id="116" name="Imagen 115">
          <a:extLst>
            <a:ext uri="{FF2B5EF4-FFF2-40B4-BE49-F238E27FC236}">
              <a16:creationId xmlns:a16="http://schemas.microsoft.com/office/drawing/2014/main" id="{00000000-0008-0000-0F00-00007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61</xdr:row>
      <xdr:rowOff>40743</xdr:rowOff>
    </xdr:from>
    <xdr:ext cx="108000" cy="720000"/>
    <xdr:pic>
      <xdr:nvPicPr>
        <xdr:cNvPr id="117" name="Imagen 116">
          <a:extLst>
            <a:ext uri="{FF2B5EF4-FFF2-40B4-BE49-F238E27FC236}">
              <a16:creationId xmlns:a16="http://schemas.microsoft.com/office/drawing/2014/main" id="{00000000-0008-0000-0F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61</xdr:row>
      <xdr:rowOff>36195</xdr:rowOff>
    </xdr:from>
    <xdr:ext cx="720000" cy="720000"/>
    <xdr:pic>
      <xdr:nvPicPr>
        <xdr:cNvPr id="118" name="Imagen 117">
          <a:extLst>
            <a:ext uri="{FF2B5EF4-FFF2-40B4-BE49-F238E27FC236}">
              <a16:creationId xmlns:a16="http://schemas.microsoft.com/office/drawing/2014/main" id="{00000000-0008-0000-0F00-00007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61</xdr:row>
      <xdr:rowOff>36195</xdr:rowOff>
    </xdr:from>
    <xdr:ext cx="540000" cy="720000"/>
    <xdr:pic>
      <xdr:nvPicPr>
        <xdr:cNvPr id="119" name="Imagen 118">
          <a:extLst>
            <a:ext uri="{FF2B5EF4-FFF2-40B4-BE49-F238E27FC236}">
              <a16:creationId xmlns:a16="http://schemas.microsoft.com/office/drawing/2014/main" id="{00000000-0008-0000-0F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61</xdr:row>
      <xdr:rowOff>35229</xdr:rowOff>
    </xdr:from>
    <xdr:ext cx="540000" cy="720000"/>
    <xdr:pic>
      <xdr:nvPicPr>
        <xdr:cNvPr id="120" name="Imagen 119">
          <a:extLst>
            <a:ext uri="{FF2B5EF4-FFF2-40B4-BE49-F238E27FC236}">
              <a16:creationId xmlns:a16="http://schemas.microsoft.com/office/drawing/2014/main" id="{00000000-0008-0000-0F00-00007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61</xdr:row>
      <xdr:rowOff>40743</xdr:rowOff>
    </xdr:from>
    <xdr:ext cx="108000" cy="720000"/>
    <xdr:pic>
      <xdr:nvPicPr>
        <xdr:cNvPr id="121" name="Imagen 120">
          <a:extLst>
            <a:ext uri="{FF2B5EF4-FFF2-40B4-BE49-F238E27FC236}">
              <a16:creationId xmlns:a16="http://schemas.microsoft.com/office/drawing/2014/main" id="{00000000-0008-0000-0F00-00007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61</xdr:row>
      <xdr:rowOff>37375</xdr:rowOff>
    </xdr:from>
    <xdr:ext cx="540000" cy="720000"/>
    <xdr:pic>
      <xdr:nvPicPr>
        <xdr:cNvPr id="122" name="Imagen 121">
          <a:extLst>
            <a:ext uri="{FF2B5EF4-FFF2-40B4-BE49-F238E27FC236}">
              <a16:creationId xmlns:a16="http://schemas.microsoft.com/office/drawing/2014/main" id="{00000000-0008-0000-0F00-00007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61</xdr:row>
      <xdr:rowOff>37514</xdr:rowOff>
    </xdr:from>
    <xdr:ext cx="108000" cy="720000"/>
    <xdr:pic>
      <xdr:nvPicPr>
        <xdr:cNvPr id="123" name="Imagen 122">
          <a:extLst>
            <a:ext uri="{FF2B5EF4-FFF2-40B4-BE49-F238E27FC236}">
              <a16:creationId xmlns:a16="http://schemas.microsoft.com/office/drawing/2014/main" id="{00000000-0008-0000-0F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61</xdr:row>
      <xdr:rowOff>35170</xdr:rowOff>
    </xdr:from>
    <xdr:ext cx="108000" cy="720000"/>
    <xdr:pic>
      <xdr:nvPicPr>
        <xdr:cNvPr id="124" name="Imagen 123">
          <a:extLst>
            <a:ext uri="{FF2B5EF4-FFF2-40B4-BE49-F238E27FC236}">
              <a16:creationId xmlns:a16="http://schemas.microsoft.com/office/drawing/2014/main" id="{00000000-0008-0000-0F00-00007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61</xdr:row>
      <xdr:rowOff>35172</xdr:rowOff>
    </xdr:from>
    <xdr:ext cx="108000" cy="720000"/>
    <xdr:pic>
      <xdr:nvPicPr>
        <xdr:cNvPr id="125" name="Imagen 124">
          <a:extLst>
            <a:ext uri="{FF2B5EF4-FFF2-40B4-BE49-F238E27FC236}">
              <a16:creationId xmlns:a16="http://schemas.microsoft.com/office/drawing/2014/main" id="{00000000-0008-0000-0F00-00007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61</xdr:row>
      <xdr:rowOff>37513</xdr:rowOff>
    </xdr:from>
    <xdr:ext cx="540000" cy="720000"/>
    <xdr:pic>
      <xdr:nvPicPr>
        <xdr:cNvPr id="126" name="Imagen 125">
          <a:extLst>
            <a:ext uri="{FF2B5EF4-FFF2-40B4-BE49-F238E27FC236}">
              <a16:creationId xmlns:a16="http://schemas.microsoft.com/office/drawing/2014/main" id="{00000000-0008-0000-0F00-00007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61</xdr:row>
      <xdr:rowOff>47409</xdr:rowOff>
    </xdr:from>
    <xdr:ext cx="720000" cy="720000"/>
    <xdr:pic>
      <xdr:nvPicPr>
        <xdr:cNvPr id="127" name="Imagen 126">
          <a:extLst>
            <a:ext uri="{FF2B5EF4-FFF2-40B4-BE49-F238E27FC236}">
              <a16:creationId xmlns:a16="http://schemas.microsoft.com/office/drawing/2014/main" id="{00000000-0008-0000-0F00-00007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61</xdr:row>
      <xdr:rowOff>41032</xdr:rowOff>
    </xdr:from>
    <xdr:ext cx="720000" cy="720000"/>
    <xdr:pic>
      <xdr:nvPicPr>
        <xdr:cNvPr id="128" name="Imagen 127">
          <a:extLst>
            <a:ext uri="{FF2B5EF4-FFF2-40B4-BE49-F238E27FC236}">
              <a16:creationId xmlns:a16="http://schemas.microsoft.com/office/drawing/2014/main" id="{00000000-0008-0000-0F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61</xdr:row>
      <xdr:rowOff>41040</xdr:rowOff>
    </xdr:from>
    <xdr:ext cx="720000" cy="720000"/>
    <xdr:pic>
      <xdr:nvPicPr>
        <xdr:cNvPr id="129" name="Imagen 128">
          <a:extLst>
            <a:ext uri="{FF2B5EF4-FFF2-40B4-BE49-F238E27FC236}">
              <a16:creationId xmlns:a16="http://schemas.microsoft.com/office/drawing/2014/main" id="{00000000-0008-0000-0F00-00008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61</xdr:row>
      <xdr:rowOff>43180</xdr:rowOff>
    </xdr:from>
    <xdr:ext cx="108000" cy="720000"/>
    <xdr:pic>
      <xdr:nvPicPr>
        <xdr:cNvPr id="130" name="Imagen 129">
          <a:extLst>
            <a:ext uri="{FF2B5EF4-FFF2-40B4-BE49-F238E27FC236}">
              <a16:creationId xmlns:a16="http://schemas.microsoft.com/office/drawing/2014/main" id="{00000000-0008-0000-0F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61</xdr:row>
      <xdr:rowOff>51435</xdr:rowOff>
    </xdr:from>
    <xdr:ext cx="540000" cy="720000"/>
    <xdr:pic>
      <xdr:nvPicPr>
        <xdr:cNvPr id="131" name="Imagen 130">
          <a:extLst>
            <a:ext uri="{FF2B5EF4-FFF2-40B4-BE49-F238E27FC236}">
              <a16:creationId xmlns:a16="http://schemas.microsoft.com/office/drawing/2014/main" id="{00000000-0008-0000-0F00-00008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61</xdr:row>
      <xdr:rowOff>23495</xdr:rowOff>
    </xdr:from>
    <xdr:ext cx="720000" cy="720000"/>
    <xdr:pic>
      <xdr:nvPicPr>
        <xdr:cNvPr id="132" name="Imagen 131">
          <a:extLst>
            <a:ext uri="{FF2B5EF4-FFF2-40B4-BE49-F238E27FC236}">
              <a16:creationId xmlns:a16="http://schemas.microsoft.com/office/drawing/2014/main" id="{00000000-0008-0000-0F00-00008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95</xdr:row>
      <xdr:rowOff>40743</xdr:rowOff>
    </xdr:from>
    <xdr:ext cx="108000" cy="720000"/>
    <xdr:pic>
      <xdr:nvPicPr>
        <xdr:cNvPr id="133" name="Imagen 132">
          <a:extLst>
            <a:ext uri="{FF2B5EF4-FFF2-40B4-BE49-F238E27FC236}">
              <a16:creationId xmlns:a16="http://schemas.microsoft.com/office/drawing/2014/main" id="{00000000-0008-0000-0F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95</xdr:row>
      <xdr:rowOff>36195</xdr:rowOff>
    </xdr:from>
    <xdr:ext cx="720000" cy="720000"/>
    <xdr:pic>
      <xdr:nvPicPr>
        <xdr:cNvPr id="134" name="Imagen 133">
          <a:extLst>
            <a:ext uri="{FF2B5EF4-FFF2-40B4-BE49-F238E27FC236}">
              <a16:creationId xmlns:a16="http://schemas.microsoft.com/office/drawing/2014/main" id="{00000000-0008-0000-0F00-00008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95</xdr:row>
      <xdr:rowOff>36195</xdr:rowOff>
    </xdr:from>
    <xdr:ext cx="540000" cy="720000"/>
    <xdr:pic>
      <xdr:nvPicPr>
        <xdr:cNvPr id="135" name="Imagen 134">
          <a:extLst>
            <a:ext uri="{FF2B5EF4-FFF2-40B4-BE49-F238E27FC236}">
              <a16:creationId xmlns:a16="http://schemas.microsoft.com/office/drawing/2014/main" id="{00000000-0008-0000-0F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95</xdr:row>
      <xdr:rowOff>35229</xdr:rowOff>
    </xdr:from>
    <xdr:ext cx="540000" cy="720000"/>
    <xdr:pic>
      <xdr:nvPicPr>
        <xdr:cNvPr id="136" name="Imagen 135">
          <a:extLst>
            <a:ext uri="{FF2B5EF4-FFF2-40B4-BE49-F238E27FC236}">
              <a16:creationId xmlns:a16="http://schemas.microsoft.com/office/drawing/2014/main" id="{00000000-0008-0000-0F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95</xdr:row>
      <xdr:rowOff>40743</xdr:rowOff>
    </xdr:from>
    <xdr:ext cx="108000" cy="720000"/>
    <xdr:pic>
      <xdr:nvPicPr>
        <xdr:cNvPr id="137" name="Imagen 136">
          <a:extLst>
            <a:ext uri="{FF2B5EF4-FFF2-40B4-BE49-F238E27FC236}">
              <a16:creationId xmlns:a16="http://schemas.microsoft.com/office/drawing/2014/main" id="{00000000-0008-0000-0F00-00008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95</xdr:row>
      <xdr:rowOff>37375</xdr:rowOff>
    </xdr:from>
    <xdr:ext cx="540000" cy="720000"/>
    <xdr:pic>
      <xdr:nvPicPr>
        <xdr:cNvPr id="138" name="Imagen 137">
          <a:extLst>
            <a:ext uri="{FF2B5EF4-FFF2-40B4-BE49-F238E27FC236}">
              <a16:creationId xmlns:a16="http://schemas.microsoft.com/office/drawing/2014/main" id="{00000000-0008-0000-0F00-00008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95</xdr:row>
      <xdr:rowOff>37514</xdr:rowOff>
    </xdr:from>
    <xdr:ext cx="108000" cy="720000"/>
    <xdr:pic>
      <xdr:nvPicPr>
        <xdr:cNvPr id="139" name="Imagen 138">
          <a:extLst>
            <a:ext uri="{FF2B5EF4-FFF2-40B4-BE49-F238E27FC236}">
              <a16:creationId xmlns:a16="http://schemas.microsoft.com/office/drawing/2014/main" id="{00000000-0008-0000-0F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95</xdr:row>
      <xdr:rowOff>35170</xdr:rowOff>
    </xdr:from>
    <xdr:ext cx="108000" cy="720000"/>
    <xdr:pic>
      <xdr:nvPicPr>
        <xdr:cNvPr id="140" name="Imagen 139">
          <a:extLst>
            <a:ext uri="{FF2B5EF4-FFF2-40B4-BE49-F238E27FC236}">
              <a16:creationId xmlns:a16="http://schemas.microsoft.com/office/drawing/2014/main" id="{00000000-0008-0000-0F00-00008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95</xdr:row>
      <xdr:rowOff>35172</xdr:rowOff>
    </xdr:from>
    <xdr:ext cx="108000" cy="720000"/>
    <xdr:pic>
      <xdr:nvPicPr>
        <xdr:cNvPr id="141" name="Imagen 140">
          <a:extLst>
            <a:ext uri="{FF2B5EF4-FFF2-40B4-BE49-F238E27FC236}">
              <a16:creationId xmlns:a16="http://schemas.microsoft.com/office/drawing/2014/main" id="{00000000-0008-0000-0F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95</xdr:row>
      <xdr:rowOff>37513</xdr:rowOff>
    </xdr:from>
    <xdr:ext cx="540000" cy="720000"/>
    <xdr:pic>
      <xdr:nvPicPr>
        <xdr:cNvPr id="142" name="Imagen 141">
          <a:extLst>
            <a:ext uri="{FF2B5EF4-FFF2-40B4-BE49-F238E27FC236}">
              <a16:creationId xmlns:a16="http://schemas.microsoft.com/office/drawing/2014/main" id="{00000000-0008-0000-0F00-00008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95</xdr:row>
      <xdr:rowOff>47409</xdr:rowOff>
    </xdr:from>
    <xdr:ext cx="720000" cy="720000"/>
    <xdr:pic>
      <xdr:nvPicPr>
        <xdr:cNvPr id="143" name="Imagen 142">
          <a:extLst>
            <a:ext uri="{FF2B5EF4-FFF2-40B4-BE49-F238E27FC236}">
              <a16:creationId xmlns:a16="http://schemas.microsoft.com/office/drawing/2014/main" id="{00000000-0008-0000-0F00-00008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95</xdr:row>
      <xdr:rowOff>41032</xdr:rowOff>
    </xdr:from>
    <xdr:ext cx="720000" cy="720000"/>
    <xdr:pic>
      <xdr:nvPicPr>
        <xdr:cNvPr id="144" name="Imagen 143">
          <a:extLst>
            <a:ext uri="{FF2B5EF4-FFF2-40B4-BE49-F238E27FC236}">
              <a16:creationId xmlns:a16="http://schemas.microsoft.com/office/drawing/2014/main" id="{00000000-0008-0000-0F00-00009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95</xdr:row>
      <xdr:rowOff>41040</xdr:rowOff>
    </xdr:from>
    <xdr:ext cx="720000" cy="720000"/>
    <xdr:pic>
      <xdr:nvPicPr>
        <xdr:cNvPr id="145" name="Imagen 144">
          <a:extLst>
            <a:ext uri="{FF2B5EF4-FFF2-40B4-BE49-F238E27FC236}">
              <a16:creationId xmlns:a16="http://schemas.microsoft.com/office/drawing/2014/main" id="{00000000-0008-0000-0F00-00009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95</xdr:row>
      <xdr:rowOff>43180</xdr:rowOff>
    </xdr:from>
    <xdr:ext cx="108000" cy="720000"/>
    <xdr:pic>
      <xdr:nvPicPr>
        <xdr:cNvPr id="146" name="Imagen 145">
          <a:extLst>
            <a:ext uri="{FF2B5EF4-FFF2-40B4-BE49-F238E27FC236}">
              <a16:creationId xmlns:a16="http://schemas.microsoft.com/office/drawing/2014/main" id="{00000000-0008-0000-0F00-00009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95</xdr:row>
      <xdr:rowOff>51435</xdr:rowOff>
    </xdr:from>
    <xdr:ext cx="540000" cy="720000"/>
    <xdr:pic>
      <xdr:nvPicPr>
        <xdr:cNvPr id="147" name="Imagen 146">
          <a:extLst>
            <a:ext uri="{FF2B5EF4-FFF2-40B4-BE49-F238E27FC236}">
              <a16:creationId xmlns:a16="http://schemas.microsoft.com/office/drawing/2014/main" id="{00000000-0008-0000-0F00-00009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95</xdr:row>
      <xdr:rowOff>23495</xdr:rowOff>
    </xdr:from>
    <xdr:ext cx="720000" cy="720000"/>
    <xdr:pic>
      <xdr:nvPicPr>
        <xdr:cNvPr id="148" name="Imagen 147">
          <a:extLst>
            <a:ext uri="{FF2B5EF4-FFF2-40B4-BE49-F238E27FC236}">
              <a16:creationId xmlns:a16="http://schemas.microsoft.com/office/drawing/2014/main" id="{00000000-0008-0000-0F00-00009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125</xdr:row>
      <xdr:rowOff>40743</xdr:rowOff>
    </xdr:from>
    <xdr:ext cx="108000" cy="720000"/>
    <xdr:pic>
      <xdr:nvPicPr>
        <xdr:cNvPr id="149" name="Imagen 148">
          <a:extLst>
            <a:ext uri="{FF2B5EF4-FFF2-40B4-BE49-F238E27FC236}">
              <a16:creationId xmlns:a16="http://schemas.microsoft.com/office/drawing/2014/main" id="{00000000-0008-0000-0F00-00009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125</xdr:row>
      <xdr:rowOff>36195</xdr:rowOff>
    </xdr:from>
    <xdr:ext cx="720000" cy="720000"/>
    <xdr:pic>
      <xdr:nvPicPr>
        <xdr:cNvPr id="150" name="Imagen 149">
          <a:extLst>
            <a:ext uri="{FF2B5EF4-FFF2-40B4-BE49-F238E27FC236}">
              <a16:creationId xmlns:a16="http://schemas.microsoft.com/office/drawing/2014/main" id="{00000000-0008-0000-0F00-00009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125</xdr:row>
      <xdr:rowOff>36195</xdr:rowOff>
    </xdr:from>
    <xdr:ext cx="540000" cy="720000"/>
    <xdr:pic>
      <xdr:nvPicPr>
        <xdr:cNvPr id="151" name="Imagen 150">
          <a:extLst>
            <a:ext uri="{FF2B5EF4-FFF2-40B4-BE49-F238E27FC236}">
              <a16:creationId xmlns:a16="http://schemas.microsoft.com/office/drawing/2014/main" id="{00000000-0008-0000-0F00-00009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152" name="Imagen 151">
          <a:extLst>
            <a:ext uri="{FF2B5EF4-FFF2-40B4-BE49-F238E27FC236}">
              <a16:creationId xmlns:a16="http://schemas.microsoft.com/office/drawing/2014/main" id="{00000000-0008-0000-0F00-00009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125</xdr:row>
      <xdr:rowOff>40743</xdr:rowOff>
    </xdr:from>
    <xdr:ext cx="108000" cy="720000"/>
    <xdr:pic>
      <xdr:nvPicPr>
        <xdr:cNvPr id="153" name="Imagen 152">
          <a:extLst>
            <a:ext uri="{FF2B5EF4-FFF2-40B4-BE49-F238E27FC236}">
              <a16:creationId xmlns:a16="http://schemas.microsoft.com/office/drawing/2014/main" id="{00000000-0008-0000-0F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154" name="Imagen 153">
          <a:extLst>
            <a:ext uri="{FF2B5EF4-FFF2-40B4-BE49-F238E27FC236}">
              <a16:creationId xmlns:a16="http://schemas.microsoft.com/office/drawing/2014/main" id="{00000000-0008-0000-0F00-00009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125</xdr:row>
      <xdr:rowOff>37514</xdr:rowOff>
    </xdr:from>
    <xdr:ext cx="108000" cy="720000"/>
    <xdr:pic>
      <xdr:nvPicPr>
        <xdr:cNvPr id="155" name="Imagen 154">
          <a:extLst>
            <a:ext uri="{FF2B5EF4-FFF2-40B4-BE49-F238E27FC236}">
              <a16:creationId xmlns:a16="http://schemas.microsoft.com/office/drawing/2014/main" id="{00000000-0008-0000-0F00-00009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125</xdr:row>
      <xdr:rowOff>35170</xdr:rowOff>
    </xdr:from>
    <xdr:ext cx="108000" cy="720000"/>
    <xdr:pic>
      <xdr:nvPicPr>
        <xdr:cNvPr id="156" name="Imagen 155">
          <a:extLst>
            <a:ext uri="{FF2B5EF4-FFF2-40B4-BE49-F238E27FC236}">
              <a16:creationId xmlns:a16="http://schemas.microsoft.com/office/drawing/2014/main" id="{00000000-0008-0000-0F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125</xdr:row>
      <xdr:rowOff>35172</xdr:rowOff>
    </xdr:from>
    <xdr:ext cx="108000" cy="720000"/>
    <xdr:pic>
      <xdr:nvPicPr>
        <xdr:cNvPr id="157" name="Imagen 156">
          <a:extLst>
            <a:ext uri="{FF2B5EF4-FFF2-40B4-BE49-F238E27FC236}">
              <a16:creationId xmlns:a16="http://schemas.microsoft.com/office/drawing/2014/main" id="{00000000-0008-0000-0F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158" name="Imagen 157">
          <a:extLst>
            <a:ext uri="{FF2B5EF4-FFF2-40B4-BE49-F238E27FC236}">
              <a16:creationId xmlns:a16="http://schemas.microsoft.com/office/drawing/2014/main" id="{00000000-0008-0000-0F00-00009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159" name="Imagen 158">
          <a:extLst>
            <a:ext uri="{FF2B5EF4-FFF2-40B4-BE49-F238E27FC236}">
              <a16:creationId xmlns:a16="http://schemas.microsoft.com/office/drawing/2014/main" id="{00000000-0008-0000-0F00-00009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160" name="Imagen 159">
          <a:extLst>
            <a:ext uri="{FF2B5EF4-FFF2-40B4-BE49-F238E27FC236}">
              <a16:creationId xmlns:a16="http://schemas.microsoft.com/office/drawing/2014/main" id="{00000000-0008-0000-0F00-0000A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161" name="Imagen 160">
          <a:extLst>
            <a:ext uri="{FF2B5EF4-FFF2-40B4-BE49-F238E27FC236}">
              <a16:creationId xmlns:a16="http://schemas.microsoft.com/office/drawing/2014/main" id="{00000000-0008-0000-0F00-0000A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125</xdr:row>
      <xdr:rowOff>43180</xdr:rowOff>
    </xdr:from>
    <xdr:ext cx="108000" cy="720000"/>
    <xdr:pic>
      <xdr:nvPicPr>
        <xdr:cNvPr id="162" name="Imagen 161">
          <a:extLst>
            <a:ext uri="{FF2B5EF4-FFF2-40B4-BE49-F238E27FC236}">
              <a16:creationId xmlns:a16="http://schemas.microsoft.com/office/drawing/2014/main" id="{00000000-0008-0000-0F00-0000A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163" name="Imagen 162">
          <a:extLst>
            <a:ext uri="{FF2B5EF4-FFF2-40B4-BE49-F238E27FC236}">
              <a16:creationId xmlns:a16="http://schemas.microsoft.com/office/drawing/2014/main" id="{00000000-0008-0000-0F00-0000A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164" name="Imagen 163">
          <a:extLst>
            <a:ext uri="{FF2B5EF4-FFF2-40B4-BE49-F238E27FC236}">
              <a16:creationId xmlns:a16="http://schemas.microsoft.com/office/drawing/2014/main" id="{00000000-0008-0000-0F00-0000A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xdr:row>
      <xdr:rowOff>40743</xdr:rowOff>
    </xdr:from>
    <xdr:ext cx="108000" cy="720000"/>
    <xdr:pic>
      <xdr:nvPicPr>
        <xdr:cNvPr id="82" name="Imagen 81">
          <a:extLst>
            <a:ext uri="{FF2B5EF4-FFF2-40B4-BE49-F238E27FC236}">
              <a16:creationId xmlns:a16="http://schemas.microsoft.com/office/drawing/2014/main" id="{A06B9346-8139-429F-B065-3028D02EDC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83" name="Imagen 82">
          <a:extLst>
            <a:ext uri="{FF2B5EF4-FFF2-40B4-BE49-F238E27FC236}">
              <a16:creationId xmlns:a16="http://schemas.microsoft.com/office/drawing/2014/main" id="{65D08512-6A6E-46AE-9D41-E237BBAF460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8202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84" name="Imagen 83">
          <a:extLst>
            <a:ext uri="{FF2B5EF4-FFF2-40B4-BE49-F238E27FC236}">
              <a16:creationId xmlns:a16="http://schemas.microsoft.com/office/drawing/2014/main" id="{A1DE6F92-A4B7-4AC2-B62F-C41B8ABB0EC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85" name="Imagen 84">
          <a:extLst>
            <a:ext uri="{FF2B5EF4-FFF2-40B4-BE49-F238E27FC236}">
              <a16:creationId xmlns:a16="http://schemas.microsoft.com/office/drawing/2014/main" id="{4DE7601C-50C4-43E8-B3C4-5AD0C4E84CF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6220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98" name="Imagen 97">
          <a:extLst>
            <a:ext uri="{FF2B5EF4-FFF2-40B4-BE49-F238E27FC236}">
              <a16:creationId xmlns:a16="http://schemas.microsoft.com/office/drawing/2014/main" id="{DFBBBE0D-0ACC-4377-A75A-52ECDDA6B86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99" name="Imagen 98">
          <a:extLst>
            <a:ext uri="{FF2B5EF4-FFF2-40B4-BE49-F238E27FC236}">
              <a16:creationId xmlns:a16="http://schemas.microsoft.com/office/drawing/2014/main" id="{74B9B364-4B26-49BE-897E-9E71B9E2D1E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194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100" name="Imagen 99">
          <a:extLst>
            <a:ext uri="{FF2B5EF4-FFF2-40B4-BE49-F238E27FC236}">
              <a16:creationId xmlns:a16="http://schemas.microsoft.com/office/drawing/2014/main" id="{3A8BC909-A96B-4C95-B3FB-91AFF24A304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01" name="Imagen 100">
          <a:extLst>
            <a:ext uri="{FF2B5EF4-FFF2-40B4-BE49-F238E27FC236}">
              <a16:creationId xmlns:a16="http://schemas.microsoft.com/office/drawing/2014/main" id="{AFF0DE9E-6F8F-4915-9E24-B9ACF8EC509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3375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2" name="Imagen 101">
          <a:extLst>
            <a:ext uri="{FF2B5EF4-FFF2-40B4-BE49-F238E27FC236}">
              <a16:creationId xmlns:a16="http://schemas.microsoft.com/office/drawing/2014/main" id="{B9F35E8B-1EDE-4692-8E1C-2E07F92D449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93361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3" name="Imagen 102">
          <a:extLst>
            <a:ext uri="{FF2B5EF4-FFF2-40B4-BE49-F238E27FC236}">
              <a16:creationId xmlns:a16="http://schemas.microsoft.com/office/drawing/2014/main" id="{A44D25C2-33A8-4E49-BA08-395A3EE0FCA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20794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04" name="Imagen 103">
          <a:extLst>
            <a:ext uri="{FF2B5EF4-FFF2-40B4-BE49-F238E27FC236}">
              <a16:creationId xmlns:a16="http://schemas.microsoft.com/office/drawing/2014/main" id="{70D058F2-51BD-4A7B-83BA-2A67BEC9F06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71052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05" name="Imagen 104">
          <a:extLst>
            <a:ext uri="{FF2B5EF4-FFF2-40B4-BE49-F238E27FC236}">
              <a16:creationId xmlns:a16="http://schemas.microsoft.com/office/drawing/2014/main" id="{997B2198-69F2-4706-9619-E1B316075DA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51703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06" name="Imagen 105">
          <a:extLst>
            <a:ext uri="{FF2B5EF4-FFF2-40B4-BE49-F238E27FC236}">
              <a16:creationId xmlns:a16="http://schemas.microsoft.com/office/drawing/2014/main" id="{FD02D83A-8235-4201-9AF8-83CF2CBE633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2799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07" name="Imagen 106">
          <a:extLst>
            <a:ext uri="{FF2B5EF4-FFF2-40B4-BE49-F238E27FC236}">
              <a16:creationId xmlns:a16="http://schemas.microsoft.com/office/drawing/2014/main" id="{E894D359-2091-4C49-B116-7E66FFC12E4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5125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08" name="Imagen 107">
          <a:extLst>
            <a:ext uri="{FF2B5EF4-FFF2-40B4-BE49-F238E27FC236}">
              <a16:creationId xmlns:a16="http://schemas.microsoft.com/office/drawing/2014/main" id="{CDBE04A4-D927-42B3-859B-7224C3E087F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6560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09" name="Imagen 108">
          <a:extLst>
            <a:ext uri="{FF2B5EF4-FFF2-40B4-BE49-F238E27FC236}">
              <a16:creationId xmlns:a16="http://schemas.microsoft.com/office/drawing/2014/main" id="{BC6EB3A5-8658-4382-801E-B51A96817AB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691725" y="229235"/>
          <a:ext cx="720000" cy="720000"/>
        </a:xfrm>
        <a:prstGeom prst="rect">
          <a:avLst/>
        </a:prstGeom>
      </xdr:spPr>
    </xdr:pic>
    <xdr:clientData/>
  </xdr:oneCellAnchor>
  <xdr:oneCellAnchor>
    <xdr:from>
      <xdr:col>45</xdr:col>
      <xdr:colOff>43659</xdr:colOff>
      <xdr:row>39</xdr:row>
      <xdr:rowOff>40743</xdr:rowOff>
    </xdr:from>
    <xdr:ext cx="108000" cy="720000"/>
    <xdr:pic>
      <xdr:nvPicPr>
        <xdr:cNvPr id="165" name="Imagen 164">
          <a:extLst>
            <a:ext uri="{FF2B5EF4-FFF2-40B4-BE49-F238E27FC236}">
              <a16:creationId xmlns:a16="http://schemas.microsoft.com/office/drawing/2014/main" id="{896353F0-5980-4EBA-B0A3-6D996A33832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20904303"/>
          <a:ext cx="108000" cy="720000"/>
        </a:xfrm>
        <a:prstGeom prst="rect">
          <a:avLst/>
        </a:prstGeom>
      </xdr:spPr>
    </xdr:pic>
    <xdr:clientData/>
  </xdr:oneCellAnchor>
  <xdr:oneCellAnchor>
    <xdr:from>
      <xdr:col>8</xdr:col>
      <xdr:colOff>177165</xdr:colOff>
      <xdr:row>39</xdr:row>
      <xdr:rowOff>36195</xdr:rowOff>
    </xdr:from>
    <xdr:ext cx="720000" cy="720000"/>
    <xdr:pic>
      <xdr:nvPicPr>
        <xdr:cNvPr id="166" name="Imagen 165">
          <a:extLst>
            <a:ext uri="{FF2B5EF4-FFF2-40B4-BE49-F238E27FC236}">
              <a16:creationId xmlns:a16="http://schemas.microsoft.com/office/drawing/2014/main" id="{CB9BBC67-6F74-4000-96F5-044F62C8BE9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82025" y="20899755"/>
          <a:ext cx="720000" cy="720000"/>
        </a:xfrm>
        <a:prstGeom prst="rect">
          <a:avLst/>
        </a:prstGeom>
      </xdr:spPr>
    </xdr:pic>
    <xdr:clientData/>
  </xdr:oneCellAnchor>
  <xdr:oneCellAnchor>
    <xdr:from>
      <xdr:col>1</xdr:col>
      <xdr:colOff>323850</xdr:colOff>
      <xdr:row>39</xdr:row>
      <xdr:rowOff>36195</xdr:rowOff>
    </xdr:from>
    <xdr:ext cx="540000" cy="720000"/>
    <xdr:pic>
      <xdr:nvPicPr>
        <xdr:cNvPr id="167" name="Imagen 166">
          <a:extLst>
            <a:ext uri="{FF2B5EF4-FFF2-40B4-BE49-F238E27FC236}">
              <a16:creationId xmlns:a16="http://schemas.microsoft.com/office/drawing/2014/main" id="{0DF40122-6658-4817-957F-CFDF542ACAE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0899755"/>
          <a:ext cx="540000" cy="720000"/>
        </a:xfrm>
        <a:prstGeom prst="rect">
          <a:avLst/>
        </a:prstGeom>
      </xdr:spPr>
    </xdr:pic>
    <xdr:clientData/>
  </xdr:oneCellAnchor>
  <xdr:oneCellAnchor>
    <xdr:from>
      <xdr:col>27</xdr:col>
      <xdr:colOff>326679</xdr:colOff>
      <xdr:row>39</xdr:row>
      <xdr:rowOff>35229</xdr:rowOff>
    </xdr:from>
    <xdr:ext cx="540000" cy="720000"/>
    <xdr:pic>
      <xdr:nvPicPr>
        <xdr:cNvPr id="168" name="Imagen 167">
          <a:extLst>
            <a:ext uri="{FF2B5EF4-FFF2-40B4-BE49-F238E27FC236}">
              <a16:creationId xmlns:a16="http://schemas.microsoft.com/office/drawing/2014/main" id="{9356557C-5289-4259-A124-652D7B6266D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622019" y="20898789"/>
          <a:ext cx="540000" cy="720000"/>
        </a:xfrm>
        <a:prstGeom prst="rect">
          <a:avLst/>
        </a:prstGeom>
      </xdr:spPr>
    </xdr:pic>
    <xdr:clientData/>
  </xdr:oneCellAnchor>
  <xdr:oneCellAnchor>
    <xdr:from>
      <xdr:col>45</xdr:col>
      <xdr:colOff>43659</xdr:colOff>
      <xdr:row>39</xdr:row>
      <xdr:rowOff>40743</xdr:rowOff>
    </xdr:from>
    <xdr:ext cx="108000" cy="720000"/>
    <xdr:pic>
      <xdr:nvPicPr>
        <xdr:cNvPr id="169" name="Imagen 168">
          <a:extLst>
            <a:ext uri="{FF2B5EF4-FFF2-40B4-BE49-F238E27FC236}">
              <a16:creationId xmlns:a16="http://schemas.microsoft.com/office/drawing/2014/main" id="{C55AE546-7C63-492E-B9AA-CF23FC7C328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20904303"/>
          <a:ext cx="108000" cy="720000"/>
        </a:xfrm>
        <a:prstGeom prst="rect">
          <a:avLst/>
        </a:prstGeom>
      </xdr:spPr>
    </xdr:pic>
    <xdr:clientData/>
  </xdr:oneCellAnchor>
  <xdr:oneCellAnchor>
    <xdr:from>
      <xdr:col>45</xdr:col>
      <xdr:colOff>326040</xdr:colOff>
      <xdr:row>39</xdr:row>
      <xdr:rowOff>37375</xdr:rowOff>
    </xdr:from>
    <xdr:ext cx="540000" cy="720000"/>
    <xdr:pic>
      <xdr:nvPicPr>
        <xdr:cNvPr id="170" name="Imagen 169">
          <a:extLst>
            <a:ext uri="{FF2B5EF4-FFF2-40B4-BE49-F238E27FC236}">
              <a16:creationId xmlns:a16="http://schemas.microsoft.com/office/drawing/2014/main" id="{A9F0A756-DE5F-482F-92DB-7792D4942D6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19420" y="20900935"/>
          <a:ext cx="540000" cy="720000"/>
        </a:xfrm>
        <a:prstGeom prst="rect">
          <a:avLst/>
        </a:prstGeom>
      </xdr:spPr>
    </xdr:pic>
    <xdr:clientData/>
  </xdr:oneCellAnchor>
  <xdr:oneCellAnchor>
    <xdr:from>
      <xdr:col>1</xdr:col>
      <xdr:colOff>44548</xdr:colOff>
      <xdr:row>39</xdr:row>
      <xdr:rowOff>37514</xdr:rowOff>
    </xdr:from>
    <xdr:ext cx="108000" cy="720000"/>
    <xdr:pic>
      <xdr:nvPicPr>
        <xdr:cNvPr id="171" name="Imagen 170">
          <a:extLst>
            <a:ext uri="{FF2B5EF4-FFF2-40B4-BE49-F238E27FC236}">
              <a16:creationId xmlns:a16="http://schemas.microsoft.com/office/drawing/2014/main" id="{1391469B-DD04-4BEB-B591-C81C32B6362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0901074"/>
          <a:ext cx="108000" cy="720000"/>
        </a:xfrm>
        <a:prstGeom prst="rect">
          <a:avLst/>
        </a:prstGeom>
      </xdr:spPr>
    </xdr:pic>
    <xdr:clientData/>
  </xdr:oneCellAnchor>
  <xdr:oneCellAnchor>
    <xdr:from>
      <xdr:col>27</xdr:col>
      <xdr:colOff>42204</xdr:colOff>
      <xdr:row>39</xdr:row>
      <xdr:rowOff>35170</xdr:rowOff>
    </xdr:from>
    <xdr:ext cx="108000" cy="720000"/>
    <xdr:pic>
      <xdr:nvPicPr>
        <xdr:cNvPr id="172" name="Imagen 171">
          <a:extLst>
            <a:ext uri="{FF2B5EF4-FFF2-40B4-BE49-F238E27FC236}">
              <a16:creationId xmlns:a16="http://schemas.microsoft.com/office/drawing/2014/main" id="{DE1289B0-82A1-423E-BA0E-56579928E49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337544" y="20898730"/>
          <a:ext cx="108000" cy="720000"/>
        </a:xfrm>
        <a:prstGeom prst="rect">
          <a:avLst/>
        </a:prstGeom>
      </xdr:spPr>
    </xdr:pic>
    <xdr:clientData/>
  </xdr:oneCellAnchor>
  <xdr:oneCellAnchor>
    <xdr:from>
      <xdr:col>63</xdr:col>
      <xdr:colOff>42198</xdr:colOff>
      <xdr:row>39</xdr:row>
      <xdr:rowOff>35172</xdr:rowOff>
    </xdr:from>
    <xdr:ext cx="108000" cy="720000"/>
    <xdr:pic>
      <xdr:nvPicPr>
        <xdr:cNvPr id="173" name="Imagen 172">
          <a:extLst>
            <a:ext uri="{FF2B5EF4-FFF2-40B4-BE49-F238E27FC236}">
              <a16:creationId xmlns:a16="http://schemas.microsoft.com/office/drawing/2014/main" id="{39A2C8D4-4DFB-4616-9957-679403ECDBD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933618" y="20898732"/>
          <a:ext cx="108000" cy="720000"/>
        </a:xfrm>
        <a:prstGeom prst="rect">
          <a:avLst/>
        </a:prstGeom>
      </xdr:spPr>
    </xdr:pic>
    <xdr:clientData/>
  </xdr:oneCellAnchor>
  <xdr:oneCellAnchor>
    <xdr:from>
      <xdr:col>63</xdr:col>
      <xdr:colOff>316528</xdr:colOff>
      <xdr:row>39</xdr:row>
      <xdr:rowOff>37513</xdr:rowOff>
    </xdr:from>
    <xdr:ext cx="540000" cy="720000"/>
    <xdr:pic>
      <xdr:nvPicPr>
        <xdr:cNvPr id="174" name="Imagen 173">
          <a:extLst>
            <a:ext uri="{FF2B5EF4-FFF2-40B4-BE49-F238E27FC236}">
              <a16:creationId xmlns:a16="http://schemas.microsoft.com/office/drawing/2014/main" id="{66A66FDB-C8C2-4C77-AF39-EEAB6F67501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207948" y="20901073"/>
          <a:ext cx="540000" cy="720000"/>
        </a:xfrm>
        <a:prstGeom prst="rect">
          <a:avLst/>
        </a:prstGeom>
      </xdr:spPr>
    </xdr:pic>
    <xdr:clientData/>
  </xdr:oneCellAnchor>
  <xdr:oneCellAnchor>
    <xdr:from>
      <xdr:col>34</xdr:col>
      <xdr:colOff>753525</xdr:colOff>
      <xdr:row>39</xdr:row>
      <xdr:rowOff>47409</xdr:rowOff>
    </xdr:from>
    <xdr:ext cx="720000" cy="720000"/>
    <xdr:pic>
      <xdr:nvPicPr>
        <xdr:cNvPr id="175" name="Imagen 174">
          <a:extLst>
            <a:ext uri="{FF2B5EF4-FFF2-40B4-BE49-F238E27FC236}">
              <a16:creationId xmlns:a16="http://schemas.microsoft.com/office/drawing/2014/main" id="{2EA0682E-0CBD-46B0-9CC7-8CCEF7261F1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710525" y="20910969"/>
          <a:ext cx="720000" cy="720000"/>
        </a:xfrm>
        <a:prstGeom prst="rect">
          <a:avLst/>
        </a:prstGeom>
      </xdr:spPr>
    </xdr:pic>
    <xdr:clientData/>
  </xdr:oneCellAnchor>
  <xdr:oneCellAnchor>
    <xdr:from>
      <xdr:col>52</xdr:col>
      <xdr:colOff>761991</xdr:colOff>
      <xdr:row>39</xdr:row>
      <xdr:rowOff>41032</xdr:rowOff>
    </xdr:from>
    <xdr:ext cx="720000" cy="720000"/>
    <xdr:pic>
      <xdr:nvPicPr>
        <xdr:cNvPr id="176" name="Imagen 175">
          <a:extLst>
            <a:ext uri="{FF2B5EF4-FFF2-40B4-BE49-F238E27FC236}">
              <a16:creationId xmlns:a16="http://schemas.microsoft.com/office/drawing/2014/main" id="{8D55A0DC-B780-4B74-BF1B-039EC6DE462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517031" y="20904592"/>
          <a:ext cx="720000" cy="720000"/>
        </a:xfrm>
        <a:prstGeom prst="rect">
          <a:avLst/>
        </a:prstGeom>
      </xdr:spPr>
    </xdr:pic>
    <xdr:clientData/>
  </xdr:oneCellAnchor>
  <xdr:oneCellAnchor>
    <xdr:from>
      <xdr:col>70</xdr:col>
      <xdr:colOff>726826</xdr:colOff>
      <xdr:row>39</xdr:row>
      <xdr:rowOff>41040</xdr:rowOff>
    </xdr:from>
    <xdr:ext cx="720000" cy="720000"/>
    <xdr:pic>
      <xdr:nvPicPr>
        <xdr:cNvPr id="177" name="Imagen 176">
          <a:extLst>
            <a:ext uri="{FF2B5EF4-FFF2-40B4-BE49-F238E27FC236}">
              <a16:creationId xmlns:a16="http://schemas.microsoft.com/office/drawing/2014/main" id="{EBD35061-2559-42B3-B275-67F76502D64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279906" y="20904600"/>
          <a:ext cx="720000" cy="720000"/>
        </a:xfrm>
        <a:prstGeom prst="rect">
          <a:avLst/>
        </a:prstGeom>
      </xdr:spPr>
    </xdr:pic>
    <xdr:clientData/>
  </xdr:oneCellAnchor>
  <xdr:oneCellAnchor>
    <xdr:from>
      <xdr:col>17</xdr:col>
      <xdr:colOff>60960</xdr:colOff>
      <xdr:row>39</xdr:row>
      <xdr:rowOff>43180</xdr:rowOff>
    </xdr:from>
    <xdr:ext cx="108000" cy="720000"/>
    <xdr:pic>
      <xdr:nvPicPr>
        <xdr:cNvPr id="178" name="Imagen 177">
          <a:extLst>
            <a:ext uri="{FF2B5EF4-FFF2-40B4-BE49-F238E27FC236}">
              <a16:creationId xmlns:a16="http://schemas.microsoft.com/office/drawing/2014/main" id="{5FE46A22-605A-42DA-A1E1-455AAC1020C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512540" y="20906740"/>
          <a:ext cx="108000" cy="720000"/>
        </a:xfrm>
        <a:prstGeom prst="rect">
          <a:avLst/>
        </a:prstGeom>
      </xdr:spPr>
    </xdr:pic>
    <xdr:clientData/>
  </xdr:oneCellAnchor>
  <xdr:oneCellAnchor>
    <xdr:from>
      <xdr:col>17</xdr:col>
      <xdr:colOff>204470</xdr:colOff>
      <xdr:row>39</xdr:row>
      <xdr:rowOff>51435</xdr:rowOff>
    </xdr:from>
    <xdr:ext cx="540000" cy="720000"/>
    <xdr:pic>
      <xdr:nvPicPr>
        <xdr:cNvPr id="179" name="Imagen 178">
          <a:extLst>
            <a:ext uri="{FF2B5EF4-FFF2-40B4-BE49-F238E27FC236}">
              <a16:creationId xmlns:a16="http://schemas.microsoft.com/office/drawing/2014/main" id="{654B929B-260B-4AD5-B72F-D536363D5E8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656050" y="20914995"/>
          <a:ext cx="540000" cy="720000"/>
        </a:xfrm>
        <a:prstGeom prst="rect">
          <a:avLst/>
        </a:prstGeom>
      </xdr:spPr>
    </xdr:pic>
    <xdr:clientData/>
  </xdr:oneCellAnchor>
  <xdr:oneCellAnchor>
    <xdr:from>
      <xdr:col>18</xdr:col>
      <xdr:colOff>5798185</xdr:colOff>
      <xdr:row>39</xdr:row>
      <xdr:rowOff>23495</xdr:rowOff>
    </xdr:from>
    <xdr:ext cx="720000" cy="720000"/>
    <xdr:pic>
      <xdr:nvPicPr>
        <xdr:cNvPr id="180" name="Imagen 179">
          <a:extLst>
            <a:ext uri="{FF2B5EF4-FFF2-40B4-BE49-F238E27FC236}">
              <a16:creationId xmlns:a16="http://schemas.microsoft.com/office/drawing/2014/main" id="{95FE314A-60C2-402D-8BE8-6CBDAD3D3C2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691725" y="20887055"/>
          <a:ext cx="720000" cy="720000"/>
        </a:xfrm>
        <a:prstGeom prst="rect">
          <a:avLst/>
        </a:prstGeom>
      </xdr:spPr>
    </xdr:pic>
    <xdr:clientData/>
  </xdr:oneCellAnchor>
  <xdr:oneCellAnchor>
    <xdr:from>
      <xdr:col>45</xdr:col>
      <xdr:colOff>43659</xdr:colOff>
      <xdr:row>61</xdr:row>
      <xdr:rowOff>40743</xdr:rowOff>
    </xdr:from>
    <xdr:ext cx="108000" cy="720000"/>
    <xdr:pic>
      <xdr:nvPicPr>
        <xdr:cNvPr id="181" name="Imagen 180">
          <a:extLst>
            <a:ext uri="{FF2B5EF4-FFF2-40B4-BE49-F238E27FC236}">
              <a16:creationId xmlns:a16="http://schemas.microsoft.com/office/drawing/2014/main" id="{D92F7F97-E723-4F31-AA6D-D78113A9DF2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31618023"/>
          <a:ext cx="108000" cy="720000"/>
        </a:xfrm>
        <a:prstGeom prst="rect">
          <a:avLst/>
        </a:prstGeom>
      </xdr:spPr>
    </xdr:pic>
    <xdr:clientData/>
  </xdr:oneCellAnchor>
  <xdr:oneCellAnchor>
    <xdr:from>
      <xdr:col>8</xdr:col>
      <xdr:colOff>177165</xdr:colOff>
      <xdr:row>61</xdr:row>
      <xdr:rowOff>36195</xdr:rowOff>
    </xdr:from>
    <xdr:ext cx="720000" cy="720000"/>
    <xdr:pic>
      <xdr:nvPicPr>
        <xdr:cNvPr id="182" name="Imagen 181">
          <a:extLst>
            <a:ext uri="{FF2B5EF4-FFF2-40B4-BE49-F238E27FC236}">
              <a16:creationId xmlns:a16="http://schemas.microsoft.com/office/drawing/2014/main" id="{90D6BEF9-C24D-468E-983E-637DD150BC5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82025" y="31613475"/>
          <a:ext cx="720000" cy="720000"/>
        </a:xfrm>
        <a:prstGeom prst="rect">
          <a:avLst/>
        </a:prstGeom>
      </xdr:spPr>
    </xdr:pic>
    <xdr:clientData/>
  </xdr:oneCellAnchor>
  <xdr:oneCellAnchor>
    <xdr:from>
      <xdr:col>1</xdr:col>
      <xdr:colOff>323850</xdr:colOff>
      <xdr:row>61</xdr:row>
      <xdr:rowOff>36195</xdr:rowOff>
    </xdr:from>
    <xdr:ext cx="540000" cy="720000"/>
    <xdr:pic>
      <xdr:nvPicPr>
        <xdr:cNvPr id="183" name="Imagen 182">
          <a:extLst>
            <a:ext uri="{FF2B5EF4-FFF2-40B4-BE49-F238E27FC236}">
              <a16:creationId xmlns:a16="http://schemas.microsoft.com/office/drawing/2014/main" id="{3CF04D2D-1A67-4EA4-AF56-0FCFC2C85C9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31613475"/>
          <a:ext cx="540000" cy="720000"/>
        </a:xfrm>
        <a:prstGeom prst="rect">
          <a:avLst/>
        </a:prstGeom>
      </xdr:spPr>
    </xdr:pic>
    <xdr:clientData/>
  </xdr:oneCellAnchor>
  <xdr:oneCellAnchor>
    <xdr:from>
      <xdr:col>27</xdr:col>
      <xdr:colOff>326679</xdr:colOff>
      <xdr:row>61</xdr:row>
      <xdr:rowOff>35229</xdr:rowOff>
    </xdr:from>
    <xdr:ext cx="540000" cy="720000"/>
    <xdr:pic>
      <xdr:nvPicPr>
        <xdr:cNvPr id="184" name="Imagen 183">
          <a:extLst>
            <a:ext uri="{FF2B5EF4-FFF2-40B4-BE49-F238E27FC236}">
              <a16:creationId xmlns:a16="http://schemas.microsoft.com/office/drawing/2014/main" id="{F262289C-A49E-483C-89C6-EAC148ADFC4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622019" y="31612509"/>
          <a:ext cx="540000" cy="720000"/>
        </a:xfrm>
        <a:prstGeom prst="rect">
          <a:avLst/>
        </a:prstGeom>
      </xdr:spPr>
    </xdr:pic>
    <xdr:clientData/>
  </xdr:oneCellAnchor>
  <xdr:oneCellAnchor>
    <xdr:from>
      <xdr:col>45</xdr:col>
      <xdr:colOff>43659</xdr:colOff>
      <xdr:row>61</xdr:row>
      <xdr:rowOff>40743</xdr:rowOff>
    </xdr:from>
    <xdr:ext cx="108000" cy="720000"/>
    <xdr:pic>
      <xdr:nvPicPr>
        <xdr:cNvPr id="185" name="Imagen 184">
          <a:extLst>
            <a:ext uri="{FF2B5EF4-FFF2-40B4-BE49-F238E27FC236}">
              <a16:creationId xmlns:a16="http://schemas.microsoft.com/office/drawing/2014/main" id="{4709887D-BD75-4554-A24A-0482679921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31618023"/>
          <a:ext cx="108000" cy="720000"/>
        </a:xfrm>
        <a:prstGeom prst="rect">
          <a:avLst/>
        </a:prstGeom>
      </xdr:spPr>
    </xdr:pic>
    <xdr:clientData/>
  </xdr:oneCellAnchor>
  <xdr:oneCellAnchor>
    <xdr:from>
      <xdr:col>45</xdr:col>
      <xdr:colOff>326040</xdr:colOff>
      <xdr:row>61</xdr:row>
      <xdr:rowOff>37375</xdr:rowOff>
    </xdr:from>
    <xdr:ext cx="540000" cy="720000"/>
    <xdr:pic>
      <xdr:nvPicPr>
        <xdr:cNvPr id="186" name="Imagen 185">
          <a:extLst>
            <a:ext uri="{FF2B5EF4-FFF2-40B4-BE49-F238E27FC236}">
              <a16:creationId xmlns:a16="http://schemas.microsoft.com/office/drawing/2014/main" id="{3121AE5B-5620-40EC-8F10-812ADE8EAED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19420" y="31614655"/>
          <a:ext cx="540000" cy="720000"/>
        </a:xfrm>
        <a:prstGeom prst="rect">
          <a:avLst/>
        </a:prstGeom>
      </xdr:spPr>
    </xdr:pic>
    <xdr:clientData/>
  </xdr:oneCellAnchor>
  <xdr:oneCellAnchor>
    <xdr:from>
      <xdr:col>1</xdr:col>
      <xdr:colOff>44548</xdr:colOff>
      <xdr:row>61</xdr:row>
      <xdr:rowOff>37514</xdr:rowOff>
    </xdr:from>
    <xdr:ext cx="108000" cy="720000"/>
    <xdr:pic>
      <xdr:nvPicPr>
        <xdr:cNvPr id="187" name="Imagen 186">
          <a:extLst>
            <a:ext uri="{FF2B5EF4-FFF2-40B4-BE49-F238E27FC236}">
              <a16:creationId xmlns:a16="http://schemas.microsoft.com/office/drawing/2014/main" id="{2599E284-8490-4F23-AC26-C4AB3075C15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31614794"/>
          <a:ext cx="108000" cy="720000"/>
        </a:xfrm>
        <a:prstGeom prst="rect">
          <a:avLst/>
        </a:prstGeom>
      </xdr:spPr>
    </xdr:pic>
    <xdr:clientData/>
  </xdr:oneCellAnchor>
  <xdr:oneCellAnchor>
    <xdr:from>
      <xdr:col>27</xdr:col>
      <xdr:colOff>42204</xdr:colOff>
      <xdr:row>61</xdr:row>
      <xdr:rowOff>35170</xdr:rowOff>
    </xdr:from>
    <xdr:ext cx="108000" cy="720000"/>
    <xdr:pic>
      <xdr:nvPicPr>
        <xdr:cNvPr id="188" name="Imagen 187">
          <a:extLst>
            <a:ext uri="{FF2B5EF4-FFF2-40B4-BE49-F238E27FC236}">
              <a16:creationId xmlns:a16="http://schemas.microsoft.com/office/drawing/2014/main" id="{BCB0E6F8-4A60-4FAC-9F16-D83A961AAEF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337544" y="31612450"/>
          <a:ext cx="108000" cy="720000"/>
        </a:xfrm>
        <a:prstGeom prst="rect">
          <a:avLst/>
        </a:prstGeom>
      </xdr:spPr>
    </xdr:pic>
    <xdr:clientData/>
  </xdr:oneCellAnchor>
  <xdr:oneCellAnchor>
    <xdr:from>
      <xdr:col>63</xdr:col>
      <xdr:colOff>42198</xdr:colOff>
      <xdr:row>61</xdr:row>
      <xdr:rowOff>35172</xdr:rowOff>
    </xdr:from>
    <xdr:ext cx="108000" cy="720000"/>
    <xdr:pic>
      <xdr:nvPicPr>
        <xdr:cNvPr id="189" name="Imagen 188">
          <a:extLst>
            <a:ext uri="{FF2B5EF4-FFF2-40B4-BE49-F238E27FC236}">
              <a16:creationId xmlns:a16="http://schemas.microsoft.com/office/drawing/2014/main" id="{02B14842-63E8-4D43-8F17-67FEC005030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933618" y="31612452"/>
          <a:ext cx="108000" cy="720000"/>
        </a:xfrm>
        <a:prstGeom prst="rect">
          <a:avLst/>
        </a:prstGeom>
      </xdr:spPr>
    </xdr:pic>
    <xdr:clientData/>
  </xdr:oneCellAnchor>
  <xdr:oneCellAnchor>
    <xdr:from>
      <xdr:col>63</xdr:col>
      <xdr:colOff>316528</xdr:colOff>
      <xdr:row>61</xdr:row>
      <xdr:rowOff>37513</xdr:rowOff>
    </xdr:from>
    <xdr:ext cx="540000" cy="720000"/>
    <xdr:pic>
      <xdr:nvPicPr>
        <xdr:cNvPr id="190" name="Imagen 189">
          <a:extLst>
            <a:ext uri="{FF2B5EF4-FFF2-40B4-BE49-F238E27FC236}">
              <a16:creationId xmlns:a16="http://schemas.microsoft.com/office/drawing/2014/main" id="{D30D1FBB-AD06-43D6-AF06-2A422382AAF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207948" y="31614793"/>
          <a:ext cx="540000" cy="720000"/>
        </a:xfrm>
        <a:prstGeom prst="rect">
          <a:avLst/>
        </a:prstGeom>
      </xdr:spPr>
    </xdr:pic>
    <xdr:clientData/>
  </xdr:oneCellAnchor>
  <xdr:oneCellAnchor>
    <xdr:from>
      <xdr:col>34</xdr:col>
      <xdr:colOff>753525</xdr:colOff>
      <xdr:row>61</xdr:row>
      <xdr:rowOff>47409</xdr:rowOff>
    </xdr:from>
    <xdr:ext cx="720000" cy="720000"/>
    <xdr:pic>
      <xdr:nvPicPr>
        <xdr:cNvPr id="191" name="Imagen 190">
          <a:extLst>
            <a:ext uri="{FF2B5EF4-FFF2-40B4-BE49-F238E27FC236}">
              <a16:creationId xmlns:a16="http://schemas.microsoft.com/office/drawing/2014/main" id="{57C19E0E-80D7-4C8A-B834-F0C2E4E8B0B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710525" y="31624689"/>
          <a:ext cx="720000" cy="720000"/>
        </a:xfrm>
        <a:prstGeom prst="rect">
          <a:avLst/>
        </a:prstGeom>
      </xdr:spPr>
    </xdr:pic>
    <xdr:clientData/>
  </xdr:oneCellAnchor>
  <xdr:oneCellAnchor>
    <xdr:from>
      <xdr:col>52</xdr:col>
      <xdr:colOff>761991</xdr:colOff>
      <xdr:row>61</xdr:row>
      <xdr:rowOff>41032</xdr:rowOff>
    </xdr:from>
    <xdr:ext cx="720000" cy="720000"/>
    <xdr:pic>
      <xdr:nvPicPr>
        <xdr:cNvPr id="192" name="Imagen 191">
          <a:extLst>
            <a:ext uri="{FF2B5EF4-FFF2-40B4-BE49-F238E27FC236}">
              <a16:creationId xmlns:a16="http://schemas.microsoft.com/office/drawing/2014/main" id="{82AB3858-39BF-4F9E-BE77-25AE9942984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517031" y="31618312"/>
          <a:ext cx="720000" cy="720000"/>
        </a:xfrm>
        <a:prstGeom prst="rect">
          <a:avLst/>
        </a:prstGeom>
      </xdr:spPr>
    </xdr:pic>
    <xdr:clientData/>
  </xdr:oneCellAnchor>
  <xdr:oneCellAnchor>
    <xdr:from>
      <xdr:col>70</xdr:col>
      <xdr:colOff>726826</xdr:colOff>
      <xdr:row>61</xdr:row>
      <xdr:rowOff>41040</xdr:rowOff>
    </xdr:from>
    <xdr:ext cx="720000" cy="720000"/>
    <xdr:pic>
      <xdr:nvPicPr>
        <xdr:cNvPr id="193" name="Imagen 192">
          <a:extLst>
            <a:ext uri="{FF2B5EF4-FFF2-40B4-BE49-F238E27FC236}">
              <a16:creationId xmlns:a16="http://schemas.microsoft.com/office/drawing/2014/main" id="{71A4A0EF-2433-4F7E-92C7-24BB1B438C9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279906" y="31618320"/>
          <a:ext cx="720000" cy="720000"/>
        </a:xfrm>
        <a:prstGeom prst="rect">
          <a:avLst/>
        </a:prstGeom>
      </xdr:spPr>
    </xdr:pic>
    <xdr:clientData/>
  </xdr:oneCellAnchor>
  <xdr:oneCellAnchor>
    <xdr:from>
      <xdr:col>17</xdr:col>
      <xdr:colOff>60960</xdr:colOff>
      <xdr:row>61</xdr:row>
      <xdr:rowOff>43180</xdr:rowOff>
    </xdr:from>
    <xdr:ext cx="108000" cy="720000"/>
    <xdr:pic>
      <xdr:nvPicPr>
        <xdr:cNvPr id="194" name="Imagen 193">
          <a:extLst>
            <a:ext uri="{FF2B5EF4-FFF2-40B4-BE49-F238E27FC236}">
              <a16:creationId xmlns:a16="http://schemas.microsoft.com/office/drawing/2014/main" id="{BA1A0438-E9F1-4CA6-B4A6-2878E3210F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512540" y="31620460"/>
          <a:ext cx="108000" cy="720000"/>
        </a:xfrm>
        <a:prstGeom prst="rect">
          <a:avLst/>
        </a:prstGeom>
      </xdr:spPr>
    </xdr:pic>
    <xdr:clientData/>
  </xdr:oneCellAnchor>
  <xdr:oneCellAnchor>
    <xdr:from>
      <xdr:col>17</xdr:col>
      <xdr:colOff>204470</xdr:colOff>
      <xdr:row>61</xdr:row>
      <xdr:rowOff>51435</xdr:rowOff>
    </xdr:from>
    <xdr:ext cx="540000" cy="720000"/>
    <xdr:pic>
      <xdr:nvPicPr>
        <xdr:cNvPr id="195" name="Imagen 194">
          <a:extLst>
            <a:ext uri="{FF2B5EF4-FFF2-40B4-BE49-F238E27FC236}">
              <a16:creationId xmlns:a16="http://schemas.microsoft.com/office/drawing/2014/main" id="{2C2F4848-F638-4DCB-8641-0F26DF02EFA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656050" y="31628715"/>
          <a:ext cx="540000" cy="720000"/>
        </a:xfrm>
        <a:prstGeom prst="rect">
          <a:avLst/>
        </a:prstGeom>
      </xdr:spPr>
    </xdr:pic>
    <xdr:clientData/>
  </xdr:oneCellAnchor>
  <xdr:oneCellAnchor>
    <xdr:from>
      <xdr:col>18</xdr:col>
      <xdr:colOff>5798185</xdr:colOff>
      <xdr:row>61</xdr:row>
      <xdr:rowOff>23495</xdr:rowOff>
    </xdr:from>
    <xdr:ext cx="720000" cy="720000"/>
    <xdr:pic>
      <xdr:nvPicPr>
        <xdr:cNvPr id="196" name="Imagen 195">
          <a:extLst>
            <a:ext uri="{FF2B5EF4-FFF2-40B4-BE49-F238E27FC236}">
              <a16:creationId xmlns:a16="http://schemas.microsoft.com/office/drawing/2014/main" id="{70B4734C-1B89-44E4-97AF-23B85868311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691725" y="31600775"/>
          <a:ext cx="720000" cy="720000"/>
        </a:xfrm>
        <a:prstGeom prst="rect">
          <a:avLst/>
        </a:prstGeom>
      </xdr:spPr>
    </xdr:pic>
    <xdr:clientData/>
  </xdr:oneCellAnchor>
  <xdr:oneCellAnchor>
    <xdr:from>
      <xdr:col>45</xdr:col>
      <xdr:colOff>43659</xdr:colOff>
      <xdr:row>95</xdr:row>
      <xdr:rowOff>40743</xdr:rowOff>
    </xdr:from>
    <xdr:ext cx="108000" cy="720000"/>
    <xdr:pic>
      <xdr:nvPicPr>
        <xdr:cNvPr id="197" name="Imagen 196">
          <a:extLst>
            <a:ext uri="{FF2B5EF4-FFF2-40B4-BE49-F238E27FC236}">
              <a16:creationId xmlns:a16="http://schemas.microsoft.com/office/drawing/2014/main" id="{CA05CA6A-D862-4D2C-8C1E-407A0CBACD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49083063"/>
          <a:ext cx="108000" cy="720000"/>
        </a:xfrm>
        <a:prstGeom prst="rect">
          <a:avLst/>
        </a:prstGeom>
      </xdr:spPr>
    </xdr:pic>
    <xdr:clientData/>
  </xdr:oneCellAnchor>
  <xdr:oneCellAnchor>
    <xdr:from>
      <xdr:col>8</xdr:col>
      <xdr:colOff>177165</xdr:colOff>
      <xdr:row>95</xdr:row>
      <xdr:rowOff>36195</xdr:rowOff>
    </xdr:from>
    <xdr:ext cx="720000" cy="720000"/>
    <xdr:pic>
      <xdr:nvPicPr>
        <xdr:cNvPr id="198" name="Imagen 197">
          <a:extLst>
            <a:ext uri="{FF2B5EF4-FFF2-40B4-BE49-F238E27FC236}">
              <a16:creationId xmlns:a16="http://schemas.microsoft.com/office/drawing/2014/main" id="{E32C3E7D-E60D-4203-BA30-279E9B007D5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82025" y="49078515"/>
          <a:ext cx="720000" cy="720000"/>
        </a:xfrm>
        <a:prstGeom prst="rect">
          <a:avLst/>
        </a:prstGeom>
      </xdr:spPr>
    </xdr:pic>
    <xdr:clientData/>
  </xdr:oneCellAnchor>
  <xdr:oneCellAnchor>
    <xdr:from>
      <xdr:col>1</xdr:col>
      <xdr:colOff>323850</xdr:colOff>
      <xdr:row>95</xdr:row>
      <xdr:rowOff>36195</xdr:rowOff>
    </xdr:from>
    <xdr:ext cx="540000" cy="720000"/>
    <xdr:pic>
      <xdr:nvPicPr>
        <xdr:cNvPr id="199" name="Imagen 198">
          <a:extLst>
            <a:ext uri="{FF2B5EF4-FFF2-40B4-BE49-F238E27FC236}">
              <a16:creationId xmlns:a16="http://schemas.microsoft.com/office/drawing/2014/main" id="{FB36A9E2-E00E-43B2-BACD-21E916905FC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49078515"/>
          <a:ext cx="540000" cy="720000"/>
        </a:xfrm>
        <a:prstGeom prst="rect">
          <a:avLst/>
        </a:prstGeom>
      </xdr:spPr>
    </xdr:pic>
    <xdr:clientData/>
  </xdr:oneCellAnchor>
  <xdr:oneCellAnchor>
    <xdr:from>
      <xdr:col>27</xdr:col>
      <xdr:colOff>326679</xdr:colOff>
      <xdr:row>95</xdr:row>
      <xdr:rowOff>35229</xdr:rowOff>
    </xdr:from>
    <xdr:ext cx="540000" cy="720000"/>
    <xdr:pic>
      <xdr:nvPicPr>
        <xdr:cNvPr id="200" name="Imagen 199">
          <a:extLst>
            <a:ext uri="{FF2B5EF4-FFF2-40B4-BE49-F238E27FC236}">
              <a16:creationId xmlns:a16="http://schemas.microsoft.com/office/drawing/2014/main" id="{55B58934-9409-4195-9AF8-C9C7F05D38E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622019" y="49077549"/>
          <a:ext cx="540000" cy="720000"/>
        </a:xfrm>
        <a:prstGeom prst="rect">
          <a:avLst/>
        </a:prstGeom>
      </xdr:spPr>
    </xdr:pic>
    <xdr:clientData/>
  </xdr:oneCellAnchor>
  <xdr:oneCellAnchor>
    <xdr:from>
      <xdr:col>45</xdr:col>
      <xdr:colOff>43659</xdr:colOff>
      <xdr:row>95</xdr:row>
      <xdr:rowOff>40743</xdr:rowOff>
    </xdr:from>
    <xdr:ext cx="108000" cy="720000"/>
    <xdr:pic>
      <xdr:nvPicPr>
        <xdr:cNvPr id="201" name="Imagen 200">
          <a:extLst>
            <a:ext uri="{FF2B5EF4-FFF2-40B4-BE49-F238E27FC236}">
              <a16:creationId xmlns:a16="http://schemas.microsoft.com/office/drawing/2014/main" id="{BE57A8AA-7042-4551-BF58-D04D7E2D6E3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49083063"/>
          <a:ext cx="108000" cy="720000"/>
        </a:xfrm>
        <a:prstGeom prst="rect">
          <a:avLst/>
        </a:prstGeom>
      </xdr:spPr>
    </xdr:pic>
    <xdr:clientData/>
  </xdr:oneCellAnchor>
  <xdr:oneCellAnchor>
    <xdr:from>
      <xdr:col>45</xdr:col>
      <xdr:colOff>326040</xdr:colOff>
      <xdr:row>95</xdr:row>
      <xdr:rowOff>37375</xdr:rowOff>
    </xdr:from>
    <xdr:ext cx="540000" cy="720000"/>
    <xdr:pic>
      <xdr:nvPicPr>
        <xdr:cNvPr id="202" name="Imagen 201">
          <a:extLst>
            <a:ext uri="{FF2B5EF4-FFF2-40B4-BE49-F238E27FC236}">
              <a16:creationId xmlns:a16="http://schemas.microsoft.com/office/drawing/2014/main" id="{B6359CA0-77EB-46EE-B1C7-FFE4BCC4BE1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19420" y="49079695"/>
          <a:ext cx="540000" cy="720000"/>
        </a:xfrm>
        <a:prstGeom prst="rect">
          <a:avLst/>
        </a:prstGeom>
      </xdr:spPr>
    </xdr:pic>
    <xdr:clientData/>
  </xdr:oneCellAnchor>
  <xdr:oneCellAnchor>
    <xdr:from>
      <xdr:col>1</xdr:col>
      <xdr:colOff>44548</xdr:colOff>
      <xdr:row>95</xdr:row>
      <xdr:rowOff>37514</xdr:rowOff>
    </xdr:from>
    <xdr:ext cx="108000" cy="720000"/>
    <xdr:pic>
      <xdr:nvPicPr>
        <xdr:cNvPr id="203" name="Imagen 202">
          <a:extLst>
            <a:ext uri="{FF2B5EF4-FFF2-40B4-BE49-F238E27FC236}">
              <a16:creationId xmlns:a16="http://schemas.microsoft.com/office/drawing/2014/main" id="{BA030B3C-2A01-4B08-8221-A30D12F2666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49079834"/>
          <a:ext cx="108000" cy="720000"/>
        </a:xfrm>
        <a:prstGeom prst="rect">
          <a:avLst/>
        </a:prstGeom>
      </xdr:spPr>
    </xdr:pic>
    <xdr:clientData/>
  </xdr:oneCellAnchor>
  <xdr:oneCellAnchor>
    <xdr:from>
      <xdr:col>27</xdr:col>
      <xdr:colOff>42204</xdr:colOff>
      <xdr:row>95</xdr:row>
      <xdr:rowOff>35170</xdr:rowOff>
    </xdr:from>
    <xdr:ext cx="108000" cy="720000"/>
    <xdr:pic>
      <xdr:nvPicPr>
        <xdr:cNvPr id="204" name="Imagen 203">
          <a:extLst>
            <a:ext uri="{FF2B5EF4-FFF2-40B4-BE49-F238E27FC236}">
              <a16:creationId xmlns:a16="http://schemas.microsoft.com/office/drawing/2014/main" id="{16B45586-9F11-4813-9179-736951B8D23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337544" y="49077490"/>
          <a:ext cx="108000" cy="720000"/>
        </a:xfrm>
        <a:prstGeom prst="rect">
          <a:avLst/>
        </a:prstGeom>
      </xdr:spPr>
    </xdr:pic>
    <xdr:clientData/>
  </xdr:oneCellAnchor>
  <xdr:oneCellAnchor>
    <xdr:from>
      <xdr:col>63</xdr:col>
      <xdr:colOff>42198</xdr:colOff>
      <xdr:row>95</xdr:row>
      <xdr:rowOff>35172</xdr:rowOff>
    </xdr:from>
    <xdr:ext cx="108000" cy="720000"/>
    <xdr:pic>
      <xdr:nvPicPr>
        <xdr:cNvPr id="205" name="Imagen 204">
          <a:extLst>
            <a:ext uri="{FF2B5EF4-FFF2-40B4-BE49-F238E27FC236}">
              <a16:creationId xmlns:a16="http://schemas.microsoft.com/office/drawing/2014/main" id="{B92CCBCD-27FF-436E-9748-B0285535376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933618" y="49077492"/>
          <a:ext cx="108000" cy="720000"/>
        </a:xfrm>
        <a:prstGeom prst="rect">
          <a:avLst/>
        </a:prstGeom>
      </xdr:spPr>
    </xdr:pic>
    <xdr:clientData/>
  </xdr:oneCellAnchor>
  <xdr:oneCellAnchor>
    <xdr:from>
      <xdr:col>63</xdr:col>
      <xdr:colOff>316528</xdr:colOff>
      <xdr:row>95</xdr:row>
      <xdr:rowOff>37513</xdr:rowOff>
    </xdr:from>
    <xdr:ext cx="540000" cy="720000"/>
    <xdr:pic>
      <xdr:nvPicPr>
        <xdr:cNvPr id="206" name="Imagen 205">
          <a:extLst>
            <a:ext uri="{FF2B5EF4-FFF2-40B4-BE49-F238E27FC236}">
              <a16:creationId xmlns:a16="http://schemas.microsoft.com/office/drawing/2014/main" id="{AEA08928-89EE-4910-8298-5AC45246642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207948" y="49079833"/>
          <a:ext cx="540000" cy="720000"/>
        </a:xfrm>
        <a:prstGeom prst="rect">
          <a:avLst/>
        </a:prstGeom>
      </xdr:spPr>
    </xdr:pic>
    <xdr:clientData/>
  </xdr:oneCellAnchor>
  <xdr:oneCellAnchor>
    <xdr:from>
      <xdr:col>34</xdr:col>
      <xdr:colOff>753525</xdr:colOff>
      <xdr:row>95</xdr:row>
      <xdr:rowOff>47409</xdr:rowOff>
    </xdr:from>
    <xdr:ext cx="720000" cy="720000"/>
    <xdr:pic>
      <xdr:nvPicPr>
        <xdr:cNvPr id="207" name="Imagen 206">
          <a:extLst>
            <a:ext uri="{FF2B5EF4-FFF2-40B4-BE49-F238E27FC236}">
              <a16:creationId xmlns:a16="http://schemas.microsoft.com/office/drawing/2014/main" id="{E98F64EC-7261-460A-83EA-9CF3DF60CA7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710525" y="49089729"/>
          <a:ext cx="720000" cy="720000"/>
        </a:xfrm>
        <a:prstGeom prst="rect">
          <a:avLst/>
        </a:prstGeom>
      </xdr:spPr>
    </xdr:pic>
    <xdr:clientData/>
  </xdr:oneCellAnchor>
  <xdr:oneCellAnchor>
    <xdr:from>
      <xdr:col>52</xdr:col>
      <xdr:colOff>761991</xdr:colOff>
      <xdr:row>95</xdr:row>
      <xdr:rowOff>41032</xdr:rowOff>
    </xdr:from>
    <xdr:ext cx="720000" cy="720000"/>
    <xdr:pic>
      <xdr:nvPicPr>
        <xdr:cNvPr id="208" name="Imagen 207">
          <a:extLst>
            <a:ext uri="{FF2B5EF4-FFF2-40B4-BE49-F238E27FC236}">
              <a16:creationId xmlns:a16="http://schemas.microsoft.com/office/drawing/2014/main" id="{DD95F5AE-0B0A-4282-93DD-E0E35ACAA1B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517031" y="49083352"/>
          <a:ext cx="720000" cy="720000"/>
        </a:xfrm>
        <a:prstGeom prst="rect">
          <a:avLst/>
        </a:prstGeom>
      </xdr:spPr>
    </xdr:pic>
    <xdr:clientData/>
  </xdr:oneCellAnchor>
  <xdr:oneCellAnchor>
    <xdr:from>
      <xdr:col>70</xdr:col>
      <xdr:colOff>726826</xdr:colOff>
      <xdr:row>95</xdr:row>
      <xdr:rowOff>41040</xdr:rowOff>
    </xdr:from>
    <xdr:ext cx="720000" cy="720000"/>
    <xdr:pic>
      <xdr:nvPicPr>
        <xdr:cNvPr id="209" name="Imagen 208">
          <a:extLst>
            <a:ext uri="{FF2B5EF4-FFF2-40B4-BE49-F238E27FC236}">
              <a16:creationId xmlns:a16="http://schemas.microsoft.com/office/drawing/2014/main" id="{F4137EBC-2323-4690-9766-6E8DB809024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279906" y="49083360"/>
          <a:ext cx="720000" cy="720000"/>
        </a:xfrm>
        <a:prstGeom prst="rect">
          <a:avLst/>
        </a:prstGeom>
      </xdr:spPr>
    </xdr:pic>
    <xdr:clientData/>
  </xdr:oneCellAnchor>
  <xdr:oneCellAnchor>
    <xdr:from>
      <xdr:col>17</xdr:col>
      <xdr:colOff>60960</xdr:colOff>
      <xdr:row>95</xdr:row>
      <xdr:rowOff>43180</xdr:rowOff>
    </xdr:from>
    <xdr:ext cx="108000" cy="720000"/>
    <xdr:pic>
      <xdr:nvPicPr>
        <xdr:cNvPr id="210" name="Imagen 209">
          <a:extLst>
            <a:ext uri="{FF2B5EF4-FFF2-40B4-BE49-F238E27FC236}">
              <a16:creationId xmlns:a16="http://schemas.microsoft.com/office/drawing/2014/main" id="{4825EC4E-CAED-4692-B9A1-7196FA29BA3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512540" y="49085500"/>
          <a:ext cx="108000" cy="720000"/>
        </a:xfrm>
        <a:prstGeom prst="rect">
          <a:avLst/>
        </a:prstGeom>
      </xdr:spPr>
    </xdr:pic>
    <xdr:clientData/>
  </xdr:oneCellAnchor>
  <xdr:oneCellAnchor>
    <xdr:from>
      <xdr:col>17</xdr:col>
      <xdr:colOff>204470</xdr:colOff>
      <xdr:row>95</xdr:row>
      <xdr:rowOff>51435</xdr:rowOff>
    </xdr:from>
    <xdr:ext cx="540000" cy="720000"/>
    <xdr:pic>
      <xdr:nvPicPr>
        <xdr:cNvPr id="211" name="Imagen 210">
          <a:extLst>
            <a:ext uri="{FF2B5EF4-FFF2-40B4-BE49-F238E27FC236}">
              <a16:creationId xmlns:a16="http://schemas.microsoft.com/office/drawing/2014/main" id="{98F34394-10A5-4804-9CCA-094347E15E9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656050" y="49093755"/>
          <a:ext cx="540000" cy="720000"/>
        </a:xfrm>
        <a:prstGeom prst="rect">
          <a:avLst/>
        </a:prstGeom>
      </xdr:spPr>
    </xdr:pic>
    <xdr:clientData/>
  </xdr:oneCellAnchor>
  <xdr:oneCellAnchor>
    <xdr:from>
      <xdr:col>18</xdr:col>
      <xdr:colOff>5798185</xdr:colOff>
      <xdr:row>95</xdr:row>
      <xdr:rowOff>23495</xdr:rowOff>
    </xdr:from>
    <xdr:ext cx="720000" cy="720000"/>
    <xdr:pic>
      <xdr:nvPicPr>
        <xdr:cNvPr id="212" name="Imagen 211">
          <a:extLst>
            <a:ext uri="{FF2B5EF4-FFF2-40B4-BE49-F238E27FC236}">
              <a16:creationId xmlns:a16="http://schemas.microsoft.com/office/drawing/2014/main" id="{5AF80600-650D-43C3-A895-AEF59DC1E0F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691725" y="49065815"/>
          <a:ext cx="720000" cy="720000"/>
        </a:xfrm>
        <a:prstGeom prst="rect">
          <a:avLst/>
        </a:prstGeom>
      </xdr:spPr>
    </xdr:pic>
    <xdr:clientData/>
  </xdr:oneCellAnchor>
  <xdr:oneCellAnchor>
    <xdr:from>
      <xdr:col>45</xdr:col>
      <xdr:colOff>43659</xdr:colOff>
      <xdr:row>125</xdr:row>
      <xdr:rowOff>40743</xdr:rowOff>
    </xdr:from>
    <xdr:ext cx="108000" cy="720000"/>
    <xdr:pic>
      <xdr:nvPicPr>
        <xdr:cNvPr id="213" name="Imagen 212">
          <a:extLst>
            <a:ext uri="{FF2B5EF4-FFF2-40B4-BE49-F238E27FC236}">
              <a16:creationId xmlns:a16="http://schemas.microsoft.com/office/drawing/2014/main" id="{F46C0C28-E366-4353-8750-3EE9E84F513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62753343"/>
          <a:ext cx="108000" cy="720000"/>
        </a:xfrm>
        <a:prstGeom prst="rect">
          <a:avLst/>
        </a:prstGeom>
      </xdr:spPr>
    </xdr:pic>
    <xdr:clientData/>
  </xdr:oneCellAnchor>
  <xdr:oneCellAnchor>
    <xdr:from>
      <xdr:col>8</xdr:col>
      <xdr:colOff>177165</xdr:colOff>
      <xdr:row>125</xdr:row>
      <xdr:rowOff>36195</xdr:rowOff>
    </xdr:from>
    <xdr:ext cx="720000" cy="720000"/>
    <xdr:pic>
      <xdr:nvPicPr>
        <xdr:cNvPr id="214" name="Imagen 213">
          <a:extLst>
            <a:ext uri="{FF2B5EF4-FFF2-40B4-BE49-F238E27FC236}">
              <a16:creationId xmlns:a16="http://schemas.microsoft.com/office/drawing/2014/main" id="{1D336BAF-3481-4EDA-B612-49F6AAA00D8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582025" y="62748795"/>
          <a:ext cx="720000" cy="720000"/>
        </a:xfrm>
        <a:prstGeom prst="rect">
          <a:avLst/>
        </a:prstGeom>
      </xdr:spPr>
    </xdr:pic>
    <xdr:clientData/>
  </xdr:oneCellAnchor>
  <xdr:oneCellAnchor>
    <xdr:from>
      <xdr:col>1</xdr:col>
      <xdr:colOff>323850</xdr:colOff>
      <xdr:row>125</xdr:row>
      <xdr:rowOff>36195</xdr:rowOff>
    </xdr:from>
    <xdr:ext cx="540000" cy="720000"/>
    <xdr:pic>
      <xdr:nvPicPr>
        <xdr:cNvPr id="215" name="Imagen 214">
          <a:extLst>
            <a:ext uri="{FF2B5EF4-FFF2-40B4-BE49-F238E27FC236}">
              <a16:creationId xmlns:a16="http://schemas.microsoft.com/office/drawing/2014/main" id="{39692B48-8529-482A-88F2-6A3AF33EF9F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6274879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216" name="Imagen 215">
          <a:extLst>
            <a:ext uri="{FF2B5EF4-FFF2-40B4-BE49-F238E27FC236}">
              <a16:creationId xmlns:a16="http://schemas.microsoft.com/office/drawing/2014/main" id="{AE088B83-D422-4F8A-89FA-46E7E265EF9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622019" y="62747829"/>
          <a:ext cx="540000" cy="720000"/>
        </a:xfrm>
        <a:prstGeom prst="rect">
          <a:avLst/>
        </a:prstGeom>
      </xdr:spPr>
    </xdr:pic>
    <xdr:clientData/>
  </xdr:oneCellAnchor>
  <xdr:oneCellAnchor>
    <xdr:from>
      <xdr:col>45</xdr:col>
      <xdr:colOff>43659</xdr:colOff>
      <xdr:row>125</xdr:row>
      <xdr:rowOff>40743</xdr:rowOff>
    </xdr:from>
    <xdr:ext cx="108000" cy="720000"/>
    <xdr:pic>
      <xdr:nvPicPr>
        <xdr:cNvPr id="217" name="Imagen 216">
          <a:extLst>
            <a:ext uri="{FF2B5EF4-FFF2-40B4-BE49-F238E27FC236}">
              <a16:creationId xmlns:a16="http://schemas.microsoft.com/office/drawing/2014/main" id="{EA4252B1-3D01-4D5D-ADB4-84E7C01313A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6137039" y="6275334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218" name="Imagen 217">
          <a:extLst>
            <a:ext uri="{FF2B5EF4-FFF2-40B4-BE49-F238E27FC236}">
              <a16:creationId xmlns:a16="http://schemas.microsoft.com/office/drawing/2014/main" id="{AD4F78F8-A41A-461E-949A-3F7E324873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6419420" y="62749975"/>
          <a:ext cx="540000" cy="720000"/>
        </a:xfrm>
        <a:prstGeom prst="rect">
          <a:avLst/>
        </a:prstGeom>
      </xdr:spPr>
    </xdr:pic>
    <xdr:clientData/>
  </xdr:oneCellAnchor>
  <xdr:oneCellAnchor>
    <xdr:from>
      <xdr:col>1</xdr:col>
      <xdr:colOff>44548</xdr:colOff>
      <xdr:row>125</xdr:row>
      <xdr:rowOff>37514</xdr:rowOff>
    </xdr:from>
    <xdr:ext cx="108000" cy="720000"/>
    <xdr:pic>
      <xdr:nvPicPr>
        <xdr:cNvPr id="219" name="Imagen 218">
          <a:extLst>
            <a:ext uri="{FF2B5EF4-FFF2-40B4-BE49-F238E27FC236}">
              <a16:creationId xmlns:a16="http://schemas.microsoft.com/office/drawing/2014/main" id="{63F24DFD-04AF-453A-A93B-04DEFCA4BD0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62750114"/>
          <a:ext cx="108000" cy="720000"/>
        </a:xfrm>
        <a:prstGeom prst="rect">
          <a:avLst/>
        </a:prstGeom>
      </xdr:spPr>
    </xdr:pic>
    <xdr:clientData/>
  </xdr:oneCellAnchor>
  <xdr:oneCellAnchor>
    <xdr:from>
      <xdr:col>27</xdr:col>
      <xdr:colOff>42204</xdr:colOff>
      <xdr:row>125</xdr:row>
      <xdr:rowOff>35170</xdr:rowOff>
    </xdr:from>
    <xdr:ext cx="108000" cy="720000"/>
    <xdr:pic>
      <xdr:nvPicPr>
        <xdr:cNvPr id="220" name="Imagen 219">
          <a:extLst>
            <a:ext uri="{FF2B5EF4-FFF2-40B4-BE49-F238E27FC236}">
              <a16:creationId xmlns:a16="http://schemas.microsoft.com/office/drawing/2014/main" id="{8FB7BBEB-C6A6-493D-BA8A-4E8F0671EB4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1337544" y="62747770"/>
          <a:ext cx="108000" cy="720000"/>
        </a:xfrm>
        <a:prstGeom prst="rect">
          <a:avLst/>
        </a:prstGeom>
      </xdr:spPr>
    </xdr:pic>
    <xdr:clientData/>
  </xdr:oneCellAnchor>
  <xdr:oneCellAnchor>
    <xdr:from>
      <xdr:col>63</xdr:col>
      <xdr:colOff>42198</xdr:colOff>
      <xdr:row>125</xdr:row>
      <xdr:rowOff>35172</xdr:rowOff>
    </xdr:from>
    <xdr:ext cx="108000" cy="720000"/>
    <xdr:pic>
      <xdr:nvPicPr>
        <xdr:cNvPr id="221" name="Imagen 220">
          <a:extLst>
            <a:ext uri="{FF2B5EF4-FFF2-40B4-BE49-F238E27FC236}">
              <a16:creationId xmlns:a16="http://schemas.microsoft.com/office/drawing/2014/main" id="{AF4D0274-992B-4087-9C92-67F3CB91107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933618" y="6274777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222" name="Imagen 221">
          <a:extLst>
            <a:ext uri="{FF2B5EF4-FFF2-40B4-BE49-F238E27FC236}">
              <a16:creationId xmlns:a16="http://schemas.microsoft.com/office/drawing/2014/main" id="{3E92E620-78BE-4E38-9DD8-9F28E842E3C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1207948" y="6275011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223" name="Imagen 222">
          <a:extLst>
            <a:ext uri="{FF2B5EF4-FFF2-40B4-BE49-F238E27FC236}">
              <a16:creationId xmlns:a16="http://schemas.microsoft.com/office/drawing/2014/main" id="{C9DC6633-9075-4B7E-ABEA-DCE0E6C8FED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710525" y="6276000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224" name="Imagen 223">
          <a:extLst>
            <a:ext uri="{FF2B5EF4-FFF2-40B4-BE49-F238E27FC236}">
              <a16:creationId xmlns:a16="http://schemas.microsoft.com/office/drawing/2014/main" id="{9FB3DDA9-EAC6-4353-AF98-6A825463874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517031" y="6275363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225" name="Imagen 224">
          <a:extLst>
            <a:ext uri="{FF2B5EF4-FFF2-40B4-BE49-F238E27FC236}">
              <a16:creationId xmlns:a16="http://schemas.microsoft.com/office/drawing/2014/main" id="{CF226B8C-A9AD-48A2-BC8B-45D5A58BB6A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7279906" y="62753640"/>
          <a:ext cx="720000" cy="720000"/>
        </a:xfrm>
        <a:prstGeom prst="rect">
          <a:avLst/>
        </a:prstGeom>
      </xdr:spPr>
    </xdr:pic>
    <xdr:clientData/>
  </xdr:oneCellAnchor>
  <xdr:oneCellAnchor>
    <xdr:from>
      <xdr:col>17</xdr:col>
      <xdr:colOff>60960</xdr:colOff>
      <xdr:row>125</xdr:row>
      <xdr:rowOff>43180</xdr:rowOff>
    </xdr:from>
    <xdr:ext cx="108000" cy="720000"/>
    <xdr:pic>
      <xdr:nvPicPr>
        <xdr:cNvPr id="226" name="Imagen 225">
          <a:extLst>
            <a:ext uri="{FF2B5EF4-FFF2-40B4-BE49-F238E27FC236}">
              <a16:creationId xmlns:a16="http://schemas.microsoft.com/office/drawing/2014/main" id="{4B887F6A-D6AC-419F-8560-310281D2C08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512540" y="6275578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227" name="Imagen 226">
          <a:extLst>
            <a:ext uri="{FF2B5EF4-FFF2-40B4-BE49-F238E27FC236}">
              <a16:creationId xmlns:a16="http://schemas.microsoft.com/office/drawing/2014/main" id="{C3D8A91E-5EE1-4E1C-BCE9-F55040F6E73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656050" y="6276403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228" name="Imagen 227">
          <a:extLst>
            <a:ext uri="{FF2B5EF4-FFF2-40B4-BE49-F238E27FC236}">
              <a16:creationId xmlns:a16="http://schemas.microsoft.com/office/drawing/2014/main" id="{ED10AFCF-BD93-452D-8E8D-B03AFD8CEBA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691725" y="62736095"/>
          <a:ext cx="720000"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0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0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0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0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661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0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0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4594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0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0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214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0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205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0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5638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0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084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0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8927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0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2834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0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0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0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2774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5052BCE4-E4E7-446A-8A3E-F37A55354D4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9591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84E56969-857F-4926-B102-765C3DC2EF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8F83A25E-8E05-4B8E-963E-0A16DB9DDA8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13B7667D-F580-48A9-AEA9-696B35E08BB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28089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FCBC07E5-946A-405E-B030-A7038928DB6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959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FFD3CEB8-25A8-4D04-996E-5D7808E178B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0783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D06F6E50-65A3-4C95-AFC3-CECD6C834DC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3AC365AD-DF3E-4F76-A937-FCB31B410EF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9642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A179452F-EAA8-4211-99AB-78DE470DFFC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9249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A38F3237-D304-43DE-B9C2-E1D9B7CD324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6682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887A7447-8E15-44EB-A628-A31A5CCD48B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6940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07982654-3DC7-470F-BA35-2B76E12BDB2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759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ECD9E37C-2DAE-4490-96BB-D63829DCB58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93878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A3D9CD0B-11B7-4E70-ACDC-E103C993F3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9BA221FD-D2B6-40CD-94C9-DC4B7595E95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6C25581E-1A8F-4030-A482-22B8E50B495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1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1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1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1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1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1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1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1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1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1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1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1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1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1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1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1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101AB09B-B71C-4B9E-84D0-E6562B5DBF7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69507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9E33C36B-BA27-4C17-A030-48266700748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832294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1646B6E6-7957-41C5-978F-8F7F49B01F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0F35391A-73CD-414F-805A-F32E143BFE3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11800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E1C0F350-EC32-41F7-B49A-A50A1DA25B9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569507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80CB943F-DF23-4575-ABB8-77A7B575BE4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97746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CEBF1952-1628-4BEE-B5A3-F2344093946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E8A809C4-F1BB-417B-ADD0-D4FE7AC66B5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8955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3F0900BD-3CEC-4232-8E58-9EEA6169D0E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604916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824C10AD-5D97-4DAF-9292-C91EE3CC7B6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7659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8BD0EF59-07EB-4FAE-A691-C1BFF8511F7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72685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680AA65B-9F3D-4634-9D1F-CCFA73EF7A2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207507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89362D40-958C-4756-A885-7FC4BD1B66B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83794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BE7B8DAF-E1AB-4F02-A7CA-9D73745FF0C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606296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2265E364-2A4E-4061-86ED-7CB3126425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620647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57DDFBC0-E371-45F4-BF99-FE144457F8E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2249765" y="229235"/>
          <a:ext cx="720000" cy="72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2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2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2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2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2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2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2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2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2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2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2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2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2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2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2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2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B84357EA-72B5-4D08-918A-3A4137AE4D0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630979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21AC891F-F168-41D4-94DF-46D358C90DF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69810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8A4A6D03-C4AD-4E7E-802F-F2C22E60F63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2385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B6B8959C-072F-4AD4-AB6A-140C173303D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179477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04ACF728-6856-4BE5-9E0B-A1CE4BCD647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630979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F5EA40D1-E083-4642-9469-991238DE662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2659218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3B70C574-D8C6-47C0-994A-6CD89D0AF8E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54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7464D058-640C-4447-B307-67E721C0E1F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151030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FE2E833A-AF65-4542-A9A4-2946D0045DC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110637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9C6523D7-06E8-4D36-9D4D-1B4C03FCD72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138070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8CD516AF-7DF3-4AC1-9FF4-DC777D859C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1788328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4A47888A-36F0-49A5-AD11-841EA26801F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26897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41E40535-9771-40BC-BDBD-053331AE047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4745266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2D04583C-D841-4001-9BAD-A2CD5AAD5CE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1468100" y="248920"/>
          <a:ext cx="108000" cy="720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3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3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3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3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3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3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3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3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3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3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3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3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3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3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3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3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C736ACC9-18CE-4522-AA67-60E75758FAA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F67CFB1D-C5E3-476B-9DDE-1D315DDE799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62775</xdr:rowOff>
    </xdr:from>
    <xdr:ext cx="540000" cy="720000"/>
    <xdr:pic>
      <xdr:nvPicPr>
        <xdr:cNvPr id="32" name="Imagen 31">
          <a:extLst>
            <a:ext uri="{FF2B5EF4-FFF2-40B4-BE49-F238E27FC236}">
              <a16:creationId xmlns:a16="http://schemas.microsoft.com/office/drawing/2014/main" id="{4C41E43B-F509-4D04-A26E-2C398618300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6851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104A854D-447D-464F-8F71-A489B582DE4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1B62254C-C003-4BA3-80E6-60B93C6D99C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85BAD7F3-A254-4F27-94D2-C71AAB88759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6CBECC20-177D-416E-BA53-D805C485081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369603A8-33A9-460D-87B5-7F1702D28F6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978F846F-0EBB-4F7D-AA26-66B7CD2B22F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039477E7-B011-4713-A536-4194CD93228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D0464E41-2C81-47DD-A6C0-46E5545F049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A6973411-23B5-4FB8-86FD-D3B600C9F95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30ADC19E-4368-4DF0-9E2A-927A0F95DD9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D09C5B6F-3602-4334-B1FC-70021659969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7170FC55-D693-47FB-BD87-4697B404A0C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2373C82D-2F13-4258-B881-13AE26735ED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4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4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4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4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4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4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4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4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4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4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4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4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4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4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4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9CD35C30-37ED-4E57-99EA-713215F444C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879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2ABF1345-D25C-4D75-9C98-FB174048E9D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79B0B618-B5D5-4A2F-AD6E-6929E8D8A4F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79D1FF12-BE12-4CD1-BD9D-48F86EE0834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46377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37982F04-5A95-4E6C-BEB0-16A23C2B6A9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879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7DFD41AD-1C5B-4D5B-A87D-D28D12BAEAA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6118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C5ECB0F8-7058-4A87-B29B-451C521CCA5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712416CD-22C8-4306-A1EE-7BDA5B8A60C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17930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1DC90F1A-B204-4B75-8382-9A89F9659D2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77537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5A0542B5-E013-4953-ACFA-FDC92B2C532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04970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37EFA3B6-1848-4737-B3D1-98C0F96D69A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55228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A67734C1-2DFC-4225-8D70-3878E24C0A8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5879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1B2784E1-6ADD-45B7-8A74-01715C17165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2166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AAE2A011-651E-4E5C-B304-274FC1E12E7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34668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0707E282-2E7F-442F-B7A2-4A710AA7685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49019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B94B2E34-CB49-4F81-B28E-6395FED7738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533485" y="229235"/>
          <a:ext cx="720000"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3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3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3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76095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3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39789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3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68028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3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3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47648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3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31639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3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59072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3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9518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3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82361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3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66268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3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7528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3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879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3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62085" y="221615"/>
          <a:ext cx="720000" cy="720000"/>
        </a:xfrm>
        <a:prstGeom prst="rect">
          <a:avLst/>
        </a:prstGeom>
      </xdr:spPr>
    </xdr:pic>
    <xdr:clientData/>
  </xdr:oneCellAnchor>
  <xdr:oneCellAnchor>
    <xdr:from>
      <xdr:col>15</xdr:col>
      <xdr:colOff>518583</xdr:colOff>
      <xdr:row>0</xdr:row>
      <xdr:rowOff>58685</xdr:rowOff>
    </xdr:from>
    <xdr:ext cx="720000" cy="720000"/>
    <xdr:pic>
      <xdr:nvPicPr>
        <xdr:cNvPr id="29" name="Imagen 28">
          <a:extLst>
            <a:ext uri="{FF2B5EF4-FFF2-40B4-BE49-F238E27FC236}">
              <a16:creationId xmlns:a16="http://schemas.microsoft.com/office/drawing/2014/main" id="{7F566389-842A-4F7D-828F-37E19A4D286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13495443" y="5868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445EA8C3-C8BC-4DC2-9098-BB2AB579EBB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196215"/>
          <a:ext cx="540000" cy="720000"/>
        </a:xfrm>
        <a:prstGeom prst="rect">
          <a:avLst/>
        </a:prstGeom>
      </xdr:spPr>
    </xdr:pic>
    <xdr:clientData/>
  </xdr:oneCellAnchor>
  <xdr:oneCellAnchor>
    <xdr:from>
      <xdr:col>27</xdr:col>
      <xdr:colOff>167928</xdr:colOff>
      <xdr:row>0</xdr:row>
      <xdr:rowOff>151645</xdr:rowOff>
    </xdr:from>
    <xdr:ext cx="540000" cy="720000"/>
    <xdr:pic>
      <xdr:nvPicPr>
        <xdr:cNvPr id="31" name="Imagen 30">
          <a:extLst>
            <a:ext uri="{FF2B5EF4-FFF2-40B4-BE49-F238E27FC236}">
              <a16:creationId xmlns:a16="http://schemas.microsoft.com/office/drawing/2014/main" id="{2E5FAD2F-2014-492B-9B22-6B1C4999747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22837428" y="151645"/>
          <a:ext cx="540000" cy="720000"/>
        </a:xfrm>
        <a:prstGeom prst="rect">
          <a:avLst/>
        </a:prstGeom>
      </xdr:spPr>
    </xdr:pic>
    <xdr:clientData/>
  </xdr:oneCellAnchor>
  <xdr:oneCellAnchor>
    <xdr:from>
      <xdr:col>45</xdr:col>
      <xdr:colOff>43659</xdr:colOff>
      <xdr:row>1</xdr:row>
      <xdr:rowOff>40743</xdr:rowOff>
    </xdr:from>
    <xdr:ext cx="108000" cy="720000"/>
    <xdr:pic>
      <xdr:nvPicPr>
        <xdr:cNvPr id="32" name="Imagen 31">
          <a:extLst>
            <a:ext uri="{FF2B5EF4-FFF2-40B4-BE49-F238E27FC236}">
              <a16:creationId xmlns:a16="http://schemas.microsoft.com/office/drawing/2014/main" id="{BC698350-9579-40DD-82C4-68A5340F954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8509419" y="200763"/>
          <a:ext cx="108000" cy="720000"/>
        </a:xfrm>
        <a:prstGeom prst="rect">
          <a:avLst/>
        </a:prstGeom>
      </xdr:spPr>
    </xdr:pic>
    <xdr:clientData/>
  </xdr:oneCellAnchor>
  <xdr:oneCellAnchor>
    <xdr:from>
      <xdr:col>45</xdr:col>
      <xdr:colOff>326039</xdr:colOff>
      <xdr:row>1</xdr:row>
      <xdr:rowOff>37375</xdr:rowOff>
    </xdr:from>
    <xdr:ext cx="626461" cy="605562"/>
    <xdr:pic>
      <xdr:nvPicPr>
        <xdr:cNvPr id="33" name="Imagen 32">
          <a:extLst>
            <a:ext uri="{FF2B5EF4-FFF2-40B4-BE49-F238E27FC236}">
              <a16:creationId xmlns:a16="http://schemas.microsoft.com/office/drawing/2014/main" id="{ACD24EA5-ECC9-4B1B-BD88-2EC16EA7FF3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8791799" y="197395"/>
          <a:ext cx="626461" cy="605562"/>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59F7FD07-E6F7-46F0-AF48-7DA97827FA8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197534"/>
          <a:ext cx="108000" cy="720000"/>
        </a:xfrm>
        <a:prstGeom prst="rect">
          <a:avLst/>
        </a:prstGeom>
      </xdr:spPr>
    </xdr:pic>
    <xdr:clientData/>
  </xdr:oneCellAnchor>
  <xdr:oneCellAnchor>
    <xdr:from>
      <xdr:col>27</xdr:col>
      <xdr:colOff>42204</xdr:colOff>
      <xdr:row>1</xdr:row>
      <xdr:rowOff>35170</xdr:rowOff>
    </xdr:from>
    <xdr:ext cx="108000" cy="720000"/>
    <xdr:pic>
      <xdr:nvPicPr>
        <xdr:cNvPr id="35" name="Imagen 34">
          <a:extLst>
            <a:ext uri="{FF2B5EF4-FFF2-40B4-BE49-F238E27FC236}">
              <a16:creationId xmlns:a16="http://schemas.microsoft.com/office/drawing/2014/main" id="{0F919C86-9B64-471B-B000-F5301FE921D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11704" y="195190"/>
          <a:ext cx="108000" cy="720000"/>
        </a:xfrm>
        <a:prstGeom prst="rect">
          <a:avLst/>
        </a:prstGeom>
      </xdr:spPr>
    </xdr:pic>
    <xdr:clientData/>
  </xdr:oneCellAnchor>
  <xdr:oneCellAnchor>
    <xdr:from>
      <xdr:col>63</xdr:col>
      <xdr:colOff>42198</xdr:colOff>
      <xdr:row>1</xdr:row>
      <xdr:rowOff>35172</xdr:rowOff>
    </xdr:from>
    <xdr:ext cx="108000" cy="720000"/>
    <xdr:pic>
      <xdr:nvPicPr>
        <xdr:cNvPr id="36" name="Imagen 35">
          <a:extLst>
            <a:ext uri="{FF2B5EF4-FFF2-40B4-BE49-F238E27FC236}">
              <a16:creationId xmlns:a16="http://schemas.microsoft.com/office/drawing/2014/main" id="{D49AE381-D9D9-45B7-8243-4670CDF73F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3305998" y="195192"/>
          <a:ext cx="108000" cy="720000"/>
        </a:xfrm>
        <a:prstGeom prst="rect">
          <a:avLst/>
        </a:prstGeom>
      </xdr:spPr>
    </xdr:pic>
    <xdr:clientData/>
  </xdr:oneCellAnchor>
  <xdr:oneCellAnchor>
    <xdr:from>
      <xdr:col>63</xdr:col>
      <xdr:colOff>197466</xdr:colOff>
      <xdr:row>1</xdr:row>
      <xdr:rowOff>13701</xdr:rowOff>
    </xdr:from>
    <xdr:ext cx="540000" cy="720000"/>
    <xdr:pic>
      <xdr:nvPicPr>
        <xdr:cNvPr id="37" name="Imagen 36">
          <a:extLst>
            <a:ext uri="{FF2B5EF4-FFF2-40B4-BE49-F238E27FC236}">
              <a16:creationId xmlns:a16="http://schemas.microsoft.com/office/drawing/2014/main" id="{A6C6D650-9AA3-4C0D-B4D4-1BE87E9997D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3461266" y="173721"/>
          <a:ext cx="540000" cy="720000"/>
        </a:xfrm>
        <a:prstGeom prst="rect">
          <a:avLst/>
        </a:prstGeom>
      </xdr:spPr>
    </xdr:pic>
    <xdr:clientData/>
  </xdr:oneCellAnchor>
  <xdr:oneCellAnchor>
    <xdr:from>
      <xdr:col>31</xdr:col>
      <xdr:colOff>109802</xdr:colOff>
      <xdr:row>0</xdr:row>
      <xdr:rowOff>143983</xdr:rowOff>
    </xdr:from>
    <xdr:ext cx="720000" cy="720000"/>
    <xdr:pic>
      <xdr:nvPicPr>
        <xdr:cNvPr id="38" name="Imagen 37">
          <a:extLst>
            <a:ext uri="{FF2B5EF4-FFF2-40B4-BE49-F238E27FC236}">
              <a16:creationId xmlns:a16="http://schemas.microsoft.com/office/drawing/2014/main" id="{AC8D7B32-6828-4B99-AE7B-A633F44769B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6429282" y="143983"/>
          <a:ext cx="720000" cy="720000"/>
        </a:xfrm>
        <a:prstGeom prst="rect">
          <a:avLst/>
        </a:prstGeom>
      </xdr:spPr>
    </xdr:pic>
    <xdr:clientData/>
  </xdr:oneCellAnchor>
  <xdr:oneCellAnchor>
    <xdr:from>
      <xdr:col>53</xdr:col>
      <xdr:colOff>71428</xdr:colOff>
      <xdr:row>0</xdr:row>
      <xdr:rowOff>148189</xdr:rowOff>
    </xdr:from>
    <xdr:ext cx="720000" cy="661436"/>
    <xdr:pic>
      <xdr:nvPicPr>
        <xdr:cNvPr id="39" name="Imagen 38">
          <a:extLst>
            <a:ext uri="{FF2B5EF4-FFF2-40B4-BE49-F238E27FC236}">
              <a16:creationId xmlns:a16="http://schemas.microsoft.com/office/drawing/2014/main" id="{3A52F849-3658-4A45-BCBC-925C963B86B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45067528" y="148189"/>
          <a:ext cx="720000" cy="661436"/>
        </a:xfrm>
        <a:prstGeom prst="rect">
          <a:avLst/>
        </a:prstGeom>
      </xdr:spPr>
    </xdr:pic>
    <xdr:clientData/>
  </xdr:oneCellAnchor>
  <xdr:oneCellAnchor>
    <xdr:from>
      <xdr:col>71</xdr:col>
      <xdr:colOff>12451</xdr:colOff>
      <xdr:row>0</xdr:row>
      <xdr:rowOff>160103</xdr:rowOff>
    </xdr:from>
    <xdr:ext cx="720000" cy="720000"/>
    <xdr:pic>
      <xdr:nvPicPr>
        <xdr:cNvPr id="40" name="Imagen 39">
          <a:extLst>
            <a:ext uri="{FF2B5EF4-FFF2-40B4-BE49-F238E27FC236}">
              <a16:creationId xmlns:a16="http://schemas.microsoft.com/office/drawing/2014/main" id="{E00ED7B5-4A7F-4D97-9361-63F879FCB17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9806591" y="160103"/>
          <a:ext cx="720000" cy="720000"/>
        </a:xfrm>
        <a:prstGeom prst="rect">
          <a:avLst/>
        </a:prstGeom>
      </xdr:spPr>
    </xdr:pic>
    <xdr:clientData/>
  </xdr:oneCellAnchor>
  <xdr:oneCellAnchor>
    <xdr:from>
      <xdr:col>17</xdr:col>
      <xdr:colOff>25242</xdr:colOff>
      <xdr:row>1</xdr:row>
      <xdr:rowOff>7462</xdr:rowOff>
    </xdr:from>
    <xdr:ext cx="108000" cy="720000"/>
    <xdr:pic>
      <xdr:nvPicPr>
        <xdr:cNvPr id="41" name="Imagen 40">
          <a:extLst>
            <a:ext uri="{FF2B5EF4-FFF2-40B4-BE49-F238E27FC236}">
              <a16:creationId xmlns:a16="http://schemas.microsoft.com/office/drawing/2014/main" id="{81402C78-AEF7-4488-8075-1774DF19BFB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4327982" y="167482"/>
          <a:ext cx="108000" cy="720000"/>
        </a:xfrm>
        <a:prstGeom prst="rect">
          <a:avLst/>
        </a:prstGeom>
      </xdr:spPr>
    </xdr:pic>
    <xdr:clientData/>
  </xdr:oneCellAnchor>
  <xdr:oneCellAnchor>
    <xdr:from>
      <xdr:col>20</xdr:col>
      <xdr:colOff>537104</xdr:colOff>
      <xdr:row>0</xdr:row>
      <xdr:rowOff>100225</xdr:rowOff>
    </xdr:from>
    <xdr:ext cx="720000" cy="720000"/>
    <xdr:pic>
      <xdr:nvPicPr>
        <xdr:cNvPr id="42" name="Imagen 41">
          <a:extLst>
            <a:ext uri="{FF2B5EF4-FFF2-40B4-BE49-F238E27FC236}">
              <a16:creationId xmlns:a16="http://schemas.microsoft.com/office/drawing/2014/main" id="{B631A027-78C0-4744-96D7-2CAFE194116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17811644" y="100225"/>
          <a:ext cx="720000" cy="720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5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5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5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5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5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5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5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5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5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5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5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5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5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5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5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5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C92A76DB-EA83-41B4-95C2-EFCD6E471BD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995AF2D5-0A1E-42B8-AAA2-6A514610F4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28F230FF-405C-4301-9F38-B034DEEA157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5175F8ED-B919-4F1D-A949-AFEFB9BB7F2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85698FC8-96CF-48D4-9D43-A1BBFC95406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98202CE3-1162-491C-9AF0-D86186520AF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E063F62A-0622-4B69-AE99-742BD1E4E1F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3DD4328A-795C-4433-BEED-18F8291F2DD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8DF2E8E1-D5ED-40C5-AD50-5792E9A4D89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97A80D05-6D46-4F8C-8312-97B238F7D06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9013A6AA-DBB8-417E-AF1D-1A4AB75D646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FF7C2C84-6A58-44B8-BD10-F82107D2FC6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6AAAB673-75EF-4613-97B1-5CC532A0170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A0F4CA55-EBE8-4371-B5B6-4621084D99A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41C9A705-F44B-4722-8840-0F1098237BA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21892A91-A741-406B-A617-17CDD08AEFC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6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6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6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6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6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6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6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6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6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6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6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6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6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6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6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6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30" name="Imagen 29">
          <a:extLst>
            <a:ext uri="{FF2B5EF4-FFF2-40B4-BE49-F238E27FC236}">
              <a16:creationId xmlns:a16="http://schemas.microsoft.com/office/drawing/2014/main" id="{2B2BA1CD-76DB-49C7-BAE0-AE5E64E75B8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9504A096-C9BC-49B9-9C2C-110F4F0D0BC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BC9F437E-84D0-4255-9E1A-B149709771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03407FA3-EA04-4D92-8BED-E2B1D91E3AF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A601D87C-66F1-4E58-8362-8A3B5DCA0BE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0329A83D-D5F1-4D0D-AE68-231D15AAE2E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739695CB-AA09-4D76-991E-3F6912F165B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4380550C-A0F8-4AA8-9DF6-C74B4006ACA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0EE8F6E4-4D38-4331-B3E8-6300A71C583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B7F7AA2C-9EB9-43DB-A0BE-E585C622593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46B5ADBD-3AE4-4744-857A-133AE68C399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7CE3FDA1-9C2C-43CC-9F0A-059C70D234F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7D86E990-F0EE-4436-A166-04D63C639DE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8702B835-9BAF-43FC-9255-A4FAC6E6FA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C0437429-6853-495D-9E44-5599742A666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E60EAF94-5225-4D32-894E-32F161FF06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62" name="Imagen 61">
          <a:extLst>
            <a:ext uri="{FF2B5EF4-FFF2-40B4-BE49-F238E27FC236}">
              <a16:creationId xmlns:a16="http://schemas.microsoft.com/office/drawing/2014/main" id="{00000000-0008-0000-1700-00003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63" name="Imagen 62">
          <a:extLst>
            <a:ext uri="{FF2B5EF4-FFF2-40B4-BE49-F238E27FC236}">
              <a16:creationId xmlns:a16="http://schemas.microsoft.com/office/drawing/2014/main" id="{00000000-0008-0000-17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64" name="Imagen 63">
          <a:extLst>
            <a:ext uri="{FF2B5EF4-FFF2-40B4-BE49-F238E27FC236}">
              <a16:creationId xmlns:a16="http://schemas.microsoft.com/office/drawing/2014/main" id="{00000000-0008-0000-1700-00004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5" name="Imagen 64">
          <a:extLst>
            <a:ext uri="{FF2B5EF4-FFF2-40B4-BE49-F238E27FC236}">
              <a16:creationId xmlns:a16="http://schemas.microsoft.com/office/drawing/2014/main" id="{00000000-0008-0000-1700-00004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6" name="Imagen 65">
          <a:extLst>
            <a:ext uri="{FF2B5EF4-FFF2-40B4-BE49-F238E27FC236}">
              <a16:creationId xmlns:a16="http://schemas.microsoft.com/office/drawing/2014/main" id="{00000000-0008-0000-17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7" name="Imagen 66">
          <a:extLst>
            <a:ext uri="{FF2B5EF4-FFF2-40B4-BE49-F238E27FC236}">
              <a16:creationId xmlns:a16="http://schemas.microsoft.com/office/drawing/2014/main" id="{00000000-0008-0000-1700-00004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8" name="Imagen 67">
          <a:extLst>
            <a:ext uri="{FF2B5EF4-FFF2-40B4-BE49-F238E27FC236}">
              <a16:creationId xmlns:a16="http://schemas.microsoft.com/office/drawing/2014/main" id="{00000000-0008-0000-17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9" name="Imagen 68">
          <a:extLst>
            <a:ext uri="{FF2B5EF4-FFF2-40B4-BE49-F238E27FC236}">
              <a16:creationId xmlns:a16="http://schemas.microsoft.com/office/drawing/2014/main" id="{00000000-0008-0000-17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70" name="Imagen 69">
          <a:extLst>
            <a:ext uri="{FF2B5EF4-FFF2-40B4-BE49-F238E27FC236}">
              <a16:creationId xmlns:a16="http://schemas.microsoft.com/office/drawing/2014/main" id="{00000000-0008-0000-1700-00004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71" name="Imagen 70">
          <a:extLst>
            <a:ext uri="{FF2B5EF4-FFF2-40B4-BE49-F238E27FC236}">
              <a16:creationId xmlns:a16="http://schemas.microsoft.com/office/drawing/2014/main" id="{00000000-0008-0000-17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72" name="Imagen 71">
          <a:extLst>
            <a:ext uri="{FF2B5EF4-FFF2-40B4-BE49-F238E27FC236}">
              <a16:creationId xmlns:a16="http://schemas.microsoft.com/office/drawing/2014/main" id="{00000000-0008-0000-1700-00004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73" name="Imagen 72">
          <a:extLst>
            <a:ext uri="{FF2B5EF4-FFF2-40B4-BE49-F238E27FC236}">
              <a16:creationId xmlns:a16="http://schemas.microsoft.com/office/drawing/2014/main" id="{00000000-0008-0000-17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74" name="Imagen 73">
          <a:extLst>
            <a:ext uri="{FF2B5EF4-FFF2-40B4-BE49-F238E27FC236}">
              <a16:creationId xmlns:a16="http://schemas.microsoft.com/office/drawing/2014/main" id="{00000000-0008-0000-1700-00004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75" name="Imagen 74">
          <a:extLst>
            <a:ext uri="{FF2B5EF4-FFF2-40B4-BE49-F238E27FC236}">
              <a16:creationId xmlns:a16="http://schemas.microsoft.com/office/drawing/2014/main" id="{00000000-0008-0000-17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76" name="Imagen 75">
          <a:extLst>
            <a:ext uri="{FF2B5EF4-FFF2-40B4-BE49-F238E27FC236}">
              <a16:creationId xmlns:a16="http://schemas.microsoft.com/office/drawing/2014/main" id="{00000000-0008-0000-1700-00004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77" name="Imagen 76">
          <a:extLst>
            <a:ext uri="{FF2B5EF4-FFF2-40B4-BE49-F238E27FC236}">
              <a16:creationId xmlns:a16="http://schemas.microsoft.com/office/drawing/2014/main" id="{00000000-0008-0000-1700-00004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63</xdr:row>
      <xdr:rowOff>40743</xdr:rowOff>
    </xdr:from>
    <xdr:ext cx="108000" cy="720000"/>
    <xdr:pic>
      <xdr:nvPicPr>
        <xdr:cNvPr id="78" name="Imagen 77">
          <a:extLst>
            <a:ext uri="{FF2B5EF4-FFF2-40B4-BE49-F238E27FC236}">
              <a16:creationId xmlns:a16="http://schemas.microsoft.com/office/drawing/2014/main" id="{00000000-0008-0000-1700-00004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63</xdr:row>
      <xdr:rowOff>36195</xdr:rowOff>
    </xdr:from>
    <xdr:ext cx="720000" cy="720000"/>
    <xdr:pic>
      <xdr:nvPicPr>
        <xdr:cNvPr id="79" name="Imagen 78">
          <a:extLst>
            <a:ext uri="{FF2B5EF4-FFF2-40B4-BE49-F238E27FC236}">
              <a16:creationId xmlns:a16="http://schemas.microsoft.com/office/drawing/2014/main" id="{00000000-0008-0000-1700-00004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63</xdr:row>
      <xdr:rowOff>36195</xdr:rowOff>
    </xdr:from>
    <xdr:ext cx="540000" cy="720000"/>
    <xdr:pic>
      <xdr:nvPicPr>
        <xdr:cNvPr id="80" name="Imagen 79">
          <a:extLst>
            <a:ext uri="{FF2B5EF4-FFF2-40B4-BE49-F238E27FC236}">
              <a16:creationId xmlns:a16="http://schemas.microsoft.com/office/drawing/2014/main" id="{00000000-0008-0000-1700-00005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63</xdr:row>
      <xdr:rowOff>35229</xdr:rowOff>
    </xdr:from>
    <xdr:ext cx="540000" cy="720000"/>
    <xdr:pic>
      <xdr:nvPicPr>
        <xdr:cNvPr id="81" name="Imagen 80">
          <a:extLst>
            <a:ext uri="{FF2B5EF4-FFF2-40B4-BE49-F238E27FC236}">
              <a16:creationId xmlns:a16="http://schemas.microsoft.com/office/drawing/2014/main" id="{00000000-0008-0000-1700-00005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63</xdr:row>
      <xdr:rowOff>40743</xdr:rowOff>
    </xdr:from>
    <xdr:ext cx="108000" cy="720000"/>
    <xdr:pic>
      <xdr:nvPicPr>
        <xdr:cNvPr id="82" name="Imagen 81">
          <a:extLst>
            <a:ext uri="{FF2B5EF4-FFF2-40B4-BE49-F238E27FC236}">
              <a16:creationId xmlns:a16="http://schemas.microsoft.com/office/drawing/2014/main" id="{00000000-0008-0000-1700-00005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63</xdr:row>
      <xdr:rowOff>37375</xdr:rowOff>
    </xdr:from>
    <xdr:ext cx="540000" cy="720000"/>
    <xdr:pic>
      <xdr:nvPicPr>
        <xdr:cNvPr id="83" name="Imagen 82">
          <a:extLst>
            <a:ext uri="{FF2B5EF4-FFF2-40B4-BE49-F238E27FC236}">
              <a16:creationId xmlns:a16="http://schemas.microsoft.com/office/drawing/2014/main" id="{00000000-0008-0000-1700-00005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63</xdr:row>
      <xdr:rowOff>37514</xdr:rowOff>
    </xdr:from>
    <xdr:ext cx="108000" cy="720000"/>
    <xdr:pic>
      <xdr:nvPicPr>
        <xdr:cNvPr id="84" name="Imagen 83">
          <a:extLst>
            <a:ext uri="{FF2B5EF4-FFF2-40B4-BE49-F238E27FC236}">
              <a16:creationId xmlns:a16="http://schemas.microsoft.com/office/drawing/2014/main" id="{00000000-0008-0000-1700-00005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63</xdr:row>
      <xdr:rowOff>35170</xdr:rowOff>
    </xdr:from>
    <xdr:ext cx="108000" cy="720000"/>
    <xdr:pic>
      <xdr:nvPicPr>
        <xdr:cNvPr id="85" name="Imagen 84">
          <a:extLst>
            <a:ext uri="{FF2B5EF4-FFF2-40B4-BE49-F238E27FC236}">
              <a16:creationId xmlns:a16="http://schemas.microsoft.com/office/drawing/2014/main" id="{00000000-0008-0000-1700-00005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63</xdr:row>
      <xdr:rowOff>35172</xdr:rowOff>
    </xdr:from>
    <xdr:ext cx="108000" cy="720000"/>
    <xdr:pic>
      <xdr:nvPicPr>
        <xdr:cNvPr id="86" name="Imagen 85">
          <a:extLst>
            <a:ext uri="{FF2B5EF4-FFF2-40B4-BE49-F238E27FC236}">
              <a16:creationId xmlns:a16="http://schemas.microsoft.com/office/drawing/2014/main" id="{00000000-0008-0000-17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63</xdr:row>
      <xdr:rowOff>37513</xdr:rowOff>
    </xdr:from>
    <xdr:ext cx="540000" cy="720000"/>
    <xdr:pic>
      <xdr:nvPicPr>
        <xdr:cNvPr id="87" name="Imagen 86">
          <a:extLst>
            <a:ext uri="{FF2B5EF4-FFF2-40B4-BE49-F238E27FC236}">
              <a16:creationId xmlns:a16="http://schemas.microsoft.com/office/drawing/2014/main" id="{00000000-0008-0000-17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63</xdr:row>
      <xdr:rowOff>47409</xdr:rowOff>
    </xdr:from>
    <xdr:ext cx="720000" cy="720000"/>
    <xdr:pic>
      <xdr:nvPicPr>
        <xdr:cNvPr id="88" name="Imagen 87">
          <a:extLst>
            <a:ext uri="{FF2B5EF4-FFF2-40B4-BE49-F238E27FC236}">
              <a16:creationId xmlns:a16="http://schemas.microsoft.com/office/drawing/2014/main" id="{00000000-0008-0000-17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63</xdr:row>
      <xdr:rowOff>41032</xdr:rowOff>
    </xdr:from>
    <xdr:ext cx="720000" cy="720000"/>
    <xdr:pic>
      <xdr:nvPicPr>
        <xdr:cNvPr id="89" name="Imagen 88">
          <a:extLst>
            <a:ext uri="{FF2B5EF4-FFF2-40B4-BE49-F238E27FC236}">
              <a16:creationId xmlns:a16="http://schemas.microsoft.com/office/drawing/2014/main" id="{00000000-0008-0000-1700-00005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63</xdr:row>
      <xdr:rowOff>41040</xdr:rowOff>
    </xdr:from>
    <xdr:ext cx="720000" cy="720000"/>
    <xdr:pic>
      <xdr:nvPicPr>
        <xdr:cNvPr id="90" name="Imagen 89">
          <a:extLst>
            <a:ext uri="{FF2B5EF4-FFF2-40B4-BE49-F238E27FC236}">
              <a16:creationId xmlns:a16="http://schemas.microsoft.com/office/drawing/2014/main" id="{00000000-0008-0000-17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63</xdr:row>
      <xdr:rowOff>43180</xdr:rowOff>
    </xdr:from>
    <xdr:ext cx="108000" cy="720000"/>
    <xdr:pic>
      <xdr:nvPicPr>
        <xdr:cNvPr id="91" name="Imagen 90">
          <a:extLst>
            <a:ext uri="{FF2B5EF4-FFF2-40B4-BE49-F238E27FC236}">
              <a16:creationId xmlns:a16="http://schemas.microsoft.com/office/drawing/2014/main" id="{00000000-0008-0000-17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63</xdr:row>
      <xdr:rowOff>51435</xdr:rowOff>
    </xdr:from>
    <xdr:ext cx="540000" cy="720000"/>
    <xdr:pic>
      <xdr:nvPicPr>
        <xdr:cNvPr id="92" name="Imagen 91">
          <a:extLst>
            <a:ext uri="{FF2B5EF4-FFF2-40B4-BE49-F238E27FC236}">
              <a16:creationId xmlns:a16="http://schemas.microsoft.com/office/drawing/2014/main" id="{00000000-0008-0000-17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63</xdr:row>
      <xdr:rowOff>23495</xdr:rowOff>
    </xdr:from>
    <xdr:ext cx="720000" cy="720000"/>
    <xdr:pic>
      <xdr:nvPicPr>
        <xdr:cNvPr id="93" name="Imagen 92">
          <a:extLst>
            <a:ext uri="{FF2B5EF4-FFF2-40B4-BE49-F238E27FC236}">
              <a16:creationId xmlns:a16="http://schemas.microsoft.com/office/drawing/2014/main" id="{00000000-0008-0000-17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108</xdr:row>
      <xdr:rowOff>0</xdr:rowOff>
    </xdr:from>
    <xdr:ext cx="108000" cy="720000"/>
    <xdr:pic>
      <xdr:nvPicPr>
        <xdr:cNvPr id="94" name="Imagen 93">
          <a:extLst>
            <a:ext uri="{FF2B5EF4-FFF2-40B4-BE49-F238E27FC236}">
              <a16:creationId xmlns:a16="http://schemas.microsoft.com/office/drawing/2014/main" id="{00000000-0008-0000-17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43659</xdr:colOff>
      <xdr:row>108</xdr:row>
      <xdr:rowOff>0</xdr:rowOff>
    </xdr:from>
    <xdr:ext cx="108000" cy="720000"/>
    <xdr:pic>
      <xdr:nvPicPr>
        <xdr:cNvPr id="98" name="Imagen 97">
          <a:extLst>
            <a:ext uri="{FF2B5EF4-FFF2-40B4-BE49-F238E27FC236}">
              <a16:creationId xmlns:a16="http://schemas.microsoft.com/office/drawing/2014/main" id="{00000000-0008-0000-1700-00006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27</xdr:col>
      <xdr:colOff>42204</xdr:colOff>
      <xdr:row>108</xdr:row>
      <xdr:rowOff>0</xdr:rowOff>
    </xdr:from>
    <xdr:ext cx="108000" cy="720000"/>
    <xdr:pic>
      <xdr:nvPicPr>
        <xdr:cNvPr id="101" name="Imagen 100">
          <a:extLst>
            <a:ext uri="{FF2B5EF4-FFF2-40B4-BE49-F238E27FC236}">
              <a16:creationId xmlns:a16="http://schemas.microsoft.com/office/drawing/2014/main" id="{00000000-0008-0000-1700-00006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108</xdr:row>
      <xdr:rowOff>0</xdr:rowOff>
    </xdr:from>
    <xdr:ext cx="108000" cy="720000"/>
    <xdr:pic>
      <xdr:nvPicPr>
        <xdr:cNvPr id="102" name="Imagen 101">
          <a:extLst>
            <a:ext uri="{FF2B5EF4-FFF2-40B4-BE49-F238E27FC236}">
              <a16:creationId xmlns:a16="http://schemas.microsoft.com/office/drawing/2014/main" id="{00000000-0008-0000-17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45</xdr:col>
      <xdr:colOff>43659</xdr:colOff>
      <xdr:row>109</xdr:row>
      <xdr:rowOff>40743</xdr:rowOff>
    </xdr:from>
    <xdr:ext cx="108000" cy="720000"/>
    <xdr:pic>
      <xdr:nvPicPr>
        <xdr:cNvPr id="110" name="Imagen 109">
          <a:extLst>
            <a:ext uri="{FF2B5EF4-FFF2-40B4-BE49-F238E27FC236}">
              <a16:creationId xmlns:a16="http://schemas.microsoft.com/office/drawing/2014/main" id="{00000000-0008-0000-1700-00006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109</xdr:row>
      <xdr:rowOff>36195</xdr:rowOff>
    </xdr:from>
    <xdr:ext cx="720000" cy="720000"/>
    <xdr:pic>
      <xdr:nvPicPr>
        <xdr:cNvPr id="111" name="Imagen 110">
          <a:extLst>
            <a:ext uri="{FF2B5EF4-FFF2-40B4-BE49-F238E27FC236}">
              <a16:creationId xmlns:a16="http://schemas.microsoft.com/office/drawing/2014/main" id="{00000000-0008-0000-1700-00006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109</xdr:row>
      <xdr:rowOff>36195</xdr:rowOff>
    </xdr:from>
    <xdr:ext cx="540000" cy="720000"/>
    <xdr:pic>
      <xdr:nvPicPr>
        <xdr:cNvPr id="112" name="Imagen 111">
          <a:extLst>
            <a:ext uri="{FF2B5EF4-FFF2-40B4-BE49-F238E27FC236}">
              <a16:creationId xmlns:a16="http://schemas.microsoft.com/office/drawing/2014/main" id="{00000000-0008-0000-1700-00007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109</xdr:row>
      <xdr:rowOff>35229</xdr:rowOff>
    </xdr:from>
    <xdr:ext cx="540000" cy="720000"/>
    <xdr:pic>
      <xdr:nvPicPr>
        <xdr:cNvPr id="113" name="Imagen 112">
          <a:extLst>
            <a:ext uri="{FF2B5EF4-FFF2-40B4-BE49-F238E27FC236}">
              <a16:creationId xmlns:a16="http://schemas.microsoft.com/office/drawing/2014/main" id="{00000000-0008-0000-1700-00007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109</xdr:row>
      <xdr:rowOff>40743</xdr:rowOff>
    </xdr:from>
    <xdr:ext cx="108000" cy="720000"/>
    <xdr:pic>
      <xdr:nvPicPr>
        <xdr:cNvPr id="114" name="Imagen 113">
          <a:extLst>
            <a:ext uri="{FF2B5EF4-FFF2-40B4-BE49-F238E27FC236}">
              <a16:creationId xmlns:a16="http://schemas.microsoft.com/office/drawing/2014/main" id="{00000000-0008-0000-17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109</xdr:row>
      <xdr:rowOff>37375</xdr:rowOff>
    </xdr:from>
    <xdr:ext cx="540000" cy="720000"/>
    <xdr:pic>
      <xdr:nvPicPr>
        <xdr:cNvPr id="115" name="Imagen 114">
          <a:extLst>
            <a:ext uri="{FF2B5EF4-FFF2-40B4-BE49-F238E27FC236}">
              <a16:creationId xmlns:a16="http://schemas.microsoft.com/office/drawing/2014/main" id="{00000000-0008-0000-1700-00007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109</xdr:row>
      <xdr:rowOff>37514</xdr:rowOff>
    </xdr:from>
    <xdr:ext cx="108000" cy="720000"/>
    <xdr:pic>
      <xdr:nvPicPr>
        <xdr:cNvPr id="116" name="Imagen 115">
          <a:extLst>
            <a:ext uri="{FF2B5EF4-FFF2-40B4-BE49-F238E27FC236}">
              <a16:creationId xmlns:a16="http://schemas.microsoft.com/office/drawing/2014/main" id="{00000000-0008-0000-1700-00007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109</xdr:row>
      <xdr:rowOff>35170</xdr:rowOff>
    </xdr:from>
    <xdr:ext cx="108000" cy="720000"/>
    <xdr:pic>
      <xdr:nvPicPr>
        <xdr:cNvPr id="117" name="Imagen 116">
          <a:extLst>
            <a:ext uri="{FF2B5EF4-FFF2-40B4-BE49-F238E27FC236}">
              <a16:creationId xmlns:a16="http://schemas.microsoft.com/office/drawing/2014/main" id="{00000000-0008-0000-17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109</xdr:row>
      <xdr:rowOff>35172</xdr:rowOff>
    </xdr:from>
    <xdr:ext cx="108000" cy="720000"/>
    <xdr:pic>
      <xdr:nvPicPr>
        <xdr:cNvPr id="118" name="Imagen 117">
          <a:extLst>
            <a:ext uri="{FF2B5EF4-FFF2-40B4-BE49-F238E27FC236}">
              <a16:creationId xmlns:a16="http://schemas.microsoft.com/office/drawing/2014/main" id="{00000000-0008-0000-1700-00007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109</xdr:row>
      <xdr:rowOff>37513</xdr:rowOff>
    </xdr:from>
    <xdr:ext cx="540000" cy="720000"/>
    <xdr:pic>
      <xdr:nvPicPr>
        <xdr:cNvPr id="119" name="Imagen 118">
          <a:extLst>
            <a:ext uri="{FF2B5EF4-FFF2-40B4-BE49-F238E27FC236}">
              <a16:creationId xmlns:a16="http://schemas.microsoft.com/office/drawing/2014/main" id="{00000000-0008-0000-17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109</xdr:row>
      <xdr:rowOff>47409</xdr:rowOff>
    </xdr:from>
    <xdr:ext cx="720000" cy="720000"/>
    <xdr:pic>
      <xdr:nvPicPr>
        <xdr:cNvPr id="120" name="Imagen 119">
          <a:extLst>
            <a:ext uri="{FF2B5EF4-FFF2-40B4-BE49-F238E27FC236}">
              <a16:creationId xmlns:a16="http://schemas.microsoft.com/office/drawing/2014/main" id="{00000000-0008-0000-1700-00007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109</xdr:row>
      <xdr:rowOff>41032</xdr:rowOff>
    </xdr:from>
    <xdr:ext cx="720000" cy="720000"/>
    <xdr:pic>
      <xdr:nvPicPr>
        <xdr:cNvPr id="121" name="Imagen 120">
          <a:extLst>
            <a:ext uri="{FF2B5EF4-FFF2-40B4-BE49-F238E27FC236}">
              <a16:creationId xmlns:a16="http://schemas.microsoft.com/office/drawing/2014/main" id="{00000000-0008-0000-1700-00007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109</xdr:row>
      <xdr:rowOff>41040</xdr:rowOff>
    </xdr:from>
    <xdr:ext cx="720000" cy="720000"/>
    <xdr:pic>
      <xdr:nvPicPr>
        <xdr:cNvPr id="122" name="Imagen 121">
          <a:extLst>
            <a:ext uri="{FF2B5EF4-FFF2-40B4-BE49-F238E27FC236}">
              <a16:creationId xmlns:a16="http://schemas.microsoft.com/office/drawing/2014/main" id="{00000000-0008-0000-17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109</xdr:row>
      <xdr:rowOff>43180</xdr:rowOff>
    </xdr:from>
    <xdr:ext cx="108000" cy="720000"/>
    <xdr:pic>
      <xdr:nvPicPr>
        <xdr:cNvPr id="123" name="Imagen 122">
          <a:extLst>
            <a:ext uri="{FF2B5EF4-FFF2-40B4-BE49-F238E27FC236}">
              <a16:creationId xmlns:a16="http://schemas.microsoft.com/office/drawing/2014/main" id="{00000000-0008-0000-17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109</xdr:row>
      <xdr:rowOff>51435</xdr:rowOff>
    </xdr:from>
    <xdr:ext cx="540000" cy="720000"/>
    <xdr:pic>
      <xdr:nvPicPr>
        <xdr:cNvPr id="124" name="Imagen 123">
          <a:extLst>
            <a:ext uri="{FF2B5EF4-FFF2-40B4-BE49-F238E27FC236}">
              <a16:creationId xmlns:a16="http://schemas.microsoft.com/office/drawing/2014/main" id="{00000000-0008-0000-1700-00007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109</xdr:row>
      <xdr:rowOff>23495</xdr:rowOff>
    </xdr:from>
    <xdr:ext cx="720000" cy="720000"/>
    <xdr:pic>
      <xdr:nvPicPr>
        <xdr:cNvPr id="125" name="Imagen 124">
          <a:extLst>
            <a:ext uri="{FF2B5EF4-FFF2-40B4-BE49-F238E27FC236}">
              <a16:creationId xmlns:a16="http://schemas.microsoft.com/office/drawing/2014/main" id="{00000000-0008-0000-1700-00007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167</xdr:row>
      <xdr:rowOff>40743</xdr:rowOff>
    </xdr:from>
    <xdr:ext cx="108000" cy="720000"/>
    <xdr:pic>
      <xdr:nvPicPr>
        <xdr:cNvPr id="126" name="Imagen 125">
          <a:extLst>
            <a:ext uri="{FF2B5EF4-FFF2-40B4-BE49-F238E27FC236}">
              <a16:creationId xmlns:a16="http://schemas.microsoft.com/office/drawing/2014/main" id="{00000000-0008-0000-17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167</xdr:row>
      <xdr:rowOff>36195</xdr:rowOff>
    </xdr:from>
    <xdr:ext cx="720000" cy="720000"/>
    <xdr:pic>
      <xdr:nvPicPr>
        <xdr:cNvPr id="127" name="Imagen 126">
          <a:extLst>
            <a:ext uri="{FF2B5EF4-FFF2-40B4-BE49-F238E27FC236}">
              <a16:creationId xmlns:a16="http://schemas.microsoft.com/office/drawing/2014/main" id="{00000000-0008-0000-1700-00007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167</xdr:row>
      <xdr:rowOff>36195</xdr:rowOff>
    </xdr:from>
    <xdr:ext cx="540000" cy="720000"/>
    <xdr:pic>
      <xdr:nvPicPr>
        <xdr:cNvPr id="128" name="Imagen 127">
          <a:extLst>
            <a:ext uri="{FF2B5EF4-FFF2-40B4-BE49-F238E27FC236}">
              <a16:creationId xmlns:a16="http://schemas.microsoft.com/office/drawing/2014/main" id="{00000000-0008-0000-1700-00008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167</xdr:row>
      <xdr:rowOff>35229</xdr:rowOff>
    </xdr:from>
    <xdr:ext cx="540000" cy="720000"/>
    <xdr:pic>
      <xdr:nvPicPr>
        <xdr:cNvPr id="129" name="Imagen 128">
          <a:extLst>
            <a:ext uri="{FF2B5EF4-FFF2-40B4-BE49-F238E27FC236}">
              <a16:creationId xmlns:a16="http://schemas.microsoft.com/office/drawing/2014/main" id="{00000000-0008-0000-1700-00008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167</xdr:row>
      <xdr:rowOff>40743</xdr:rowOff>
    </xdr:from>
    <xdr:ext cx="108000" cy="720000"/>
    <xdr:pic>
      <xdr:nvPicPr>
        <xdr:cNvPr id="130" name="Imagen 129">
          <a:extLst>
            <a:ext uri="{FF2B5EF4-FFF2-40B4-BE49-F238E27FC236}">
              <a16:creationId xmlns:a16="http://schemas.microsoft.com/office/drawing/2014/main" id="{00000000-0008-0000-17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167</xdr:row>
      <xdr:rowOff>37375</xdr:rowOff>
    </xdr:from>
    <xdr:ext cx="540000" cy="720000"/>
    <xdr:pic>
      <xdr:nvPicPr>
        <xdr:cNvPr id="131" name="Imagen 130">
          <a:extLst>
            <a:ext uri="{FF2B5EF4-FFF2-40B4-BE49-F238E27FC236}">
              <a16:creationId xmlns:a16="http://schemas.microsoft.com/office/drawing/2014/main" id="{00000000-0008-0000-1700-00008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167</xdr:row>
      <xdr:rowOff>37514</xdr:rowOff>
    </xdr:from>
    <xdr:ext cx="108000" cy="720000"/>
    <xdr:pic>
      <xdr:nvPicPr>
        <xdr:cNvPr id="132" name="Imagen 131">
          <a:extLst>
            <a:ext uri="{FF2B5EF4-FFF2-40B4-BE49-F238E27FC236}">
              <a16:creationId xmlns:a16="http://schemas.microsoft.com/office/drawing/2014/main" id="{00000000-0008-0000-1700-00008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167</xdr:row>
      <xdr:rowOff>35170</xdr:rowOff>
    </xdr:from>
    <xdr:ext cx="108000" cy="720000"/>
    <xdr:pic>
      <xdr:nvPicPr>
        <xdr:cNvPr id="133" name="Imagen 132">
          <a:extLst>
            <a:ext uri="{FF2B5EF4-FFF2-40B4-BE49-F238E27FC236}">
              <a16:creationId xmlns:a16="http://schemas.microsoft.com/office/drawing/2014/main" id="{00000000-0008-0000-17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167</xdr:row>
      <xdr:rowOff>35172</xdr:rowOff>
    </xdr:from>
    <xdr:ext cx="108000" cy="720000"/>
    <xdr:pic>
      <xdr:nvPicPr>
        <xdr:cNvPr id="134" name="Imagen 133">
          <a:extLst>
            <a:ext uri="{FF2B5EF4-FFF2-40B4-BE49-F238E27FC236}">
              <a16:creationId xmlns:a16="http://schemas.microsoft.com/office/drawing/2014/main" id="{00000000-0008-0000-1700-00008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167</xdr:row>
      <xdr:rowOff>37513</xdr:rowOff>
    </xdr:from>
    <xdr:ext cx="540000" cy="720000"/>
    <xdr:pic>
      <xdr:nvPicPr>
        <xdr:cNvPr id="135" name="Imagen 134">
          <a:extLst>
            <a:ext uri="{FF2B5EF4-FFF2-40B4-BE49-F238E27FC236}">
              <a16:creationId xmlns:a16="http://schemas.microsoft.com/office/drawing/2014/main" id="{00000000-0008-0000-17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167</xdr:row>
      <xdr:rowOff>47409</xdr:rowOff>
    </xdr:from>
    <xdr:ext cx="720000" cy="720000"/>
    <xdr:pic>
      <xdr:nvPicPr>
        <xdr:cNvPr id="136" name="Imagen 135">
          <a:extLst>
            <a:ext uri="{FF2B5EF4-FFF2-40B4-BE49-F238E27FC236}">
              <a16:creationId xmlns:a16="http://schemas.microsoft.com/office/drawing/2014/main" id="{00000000-0008-0000-1700-00008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167</xdr:row>
      <xdr:rowOff>41032</xdr:rowOff>
    </xdr:from>
    <xdr:ext cx="720000" cy="720000"/>
    <xdr:pic>
      <xdr:nvPicPr>
        <xdr:cNvPr id="137" name="Imagen 136">
          <a:extLst>
            <a:ext uri="{FF2B5EF4-FFF2-40B4-BE49-F238E27FC236}">
              <a16:creationId xmlns:a16="http://schemas.microsoft.com/office/drawing/2014/main" id="{00000000-0008-0000-1700-00008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167</xdr:row>
      <xdr:rowOff>41040</xdr:rowOff>
    </xdr:from>
    <xdr:ext cx="720000" cy="720000"/>
    <xdr:pic>
      <xdr:nvPicPr>
        <xdr:cNvPr id="138" name="Imagen 137">
          <a:extLst>
            <a:ext uri="{FF2B5EF4-FFF2-40B4-BE49-F238E27FC236}">
              <a16:creationId xmlns:a16="http://schemas.microsoft.com/office/drawing/2014/main" id="{00000000-0008-0000-1700-00008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167</xdr:row>
      <xdr:rowOff>43180</xdr:rowOff>
    </xdr:from>
    <xdr:ext cx="108000" cy="720000"/>
    <xdr:pic>
      <xdr:nvPicPr>
        <xdr:cNvPr id="139" name="Imagen 138">
          <a:extLst>
            <a:ext uri="{FF2B5EF4-FFF2-40B4-BE49-F238E27FC236}">
              <a16:creationId xmlns:a16="http://schemas.microsoft.com/office/drawing/2014/main" id="{00000000-0008-0000-17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167</xdr:row>
      <xdr:rowOff>51435</xdr:rowOff>
    </xdr:from>
    <xdr:ext cx="540000" cy="720000"/>
    <xdr:pic>
      <xdr:nvPicPr>
        <xdr:cNvPr id="140" name="Imagen 139">
          <a:extLst>
            <a:ext uri="{FF2B5EF4-FFF2-40B4-BE49-F238E27FC236}">
              <a16:creationId xmlns:a16="http://schemas.microsoft.com/office/drawing/2014/main" id="{00000000-0008-0000-1700-00008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167</xdr:row>
      <xdr:rowOff>23495</xdr:rowOff>
    </xdr:from>
    <xdr:ext cx="720000" cy="720000"/>
    <xdr:pic>
      <xdr:nvPicPr>
        <xdr:cNvPr id="141" name="Imagen 140">
          <a:extLst>
            <a:ext uri="{FF2B5EF4-FFF2-40B4-BE49-F238E27FC236}">
              <a16:creationId xmlns:a16="http://schemas.microsoft.com/office/drawing/2014/main" id="{00000000-0008-0000-1700-00008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xdr:row>
      <xdr:rowOff>40743</xdr:rowOff>
    </xdr:from>
    <xdr:ext cx="108000" cy="720000"/>
    <xdr:pic>
      <xdr:nvPicPr>
        <xdr:cNvPr id="95" name="Imagen 94">
          <a:extLst>
            <a:ext uri="{FF2B5EF4-FFF2-40B4-BE49-F238E27FC236}">
              <a16:creationId xmlns:a16="http://schemas.microsoft.com/office/drawing/2014/main" id="{03307A54-2F14-49F3-AE8D-58E68A3BC29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96" name="Imagen 95">
          <a:extLst>
            <a:ext uri="{FF2B5EF4-FFF2-40B4-BE49-F238E27FC236}">
              <a16:creationId xmlns:a16="http://schemas.microsoft.com/office/drawing/2014/main" id="{BDA70895-FDAF-4C06-B8A5-3DBE04B522D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3432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97" name="Imagen 96">
          <a:extLst>
            <a:ext uri="{FF2B5EF4-FFF2-40B4-BE49-F238E27FC236}">
              <a16:creationId xmlns:a16="http://schemas.microsoft.com/office/drawing/2014/main" id="{AFEB44FE-0681-4658-A2B9-E5BF2DCBF10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99" name="Imagen 98">
          <a:extLst>
            <a:ext uri="{FF2B5EF4-FFF2-40B4-BE49-F238E27FC236}">
              <a16:creationId xmlns:a16="http://schemas.microsoft.com/office/drawing/2014/main" id="{B197C9B5-2555-4EE8-BD88-76C24E5150F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2275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100" name="Imagen 99">
          <a:extLst>
            <a:ext uri="{FF2B5EF4-FFF2-40B4-BE49-F238E27FC236}">
              <a16:creationId xmlns:a16="http://schemas.microsoft.com/office/drawing/2014/main" id="{81FFC20A-C637-4297-84F8-5ECD3E6A29A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103" name="Imagen 102">
          <a:extLst>
            <a:ext uri="{FF2B5EF4-FFF2-40B4-BE49-F238E27FC236}">
              <a16:creationId xmlns:a16="http://schemas.microsoft.com/office/drawing/2014/main" id="{0365911A-D1D5-4FDB-B00D-E2B7DBA0F97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02496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104" name="Imagen 103">
          <a:extLst>
            <a:ext uri="{FF2B5EF4-FFF2-40B4-BE49-F238E27FC236}">
              <a16:creationId xmlns:a16="http://schemas.microsoft.com/office/drawing/2014/main" id="{3B24B135-21A7-46FF-985A-57D85C7A354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05" name="Imagen 104">
          <a:extLst>
            <a:ext uri="{FF2B5EF4-FFF2-40B4-BE49-F238E27FC236}">
              <a16:creationId xmlns:a16="http://schemas.microsoft.com/office/drawing/2014/main" id="{478983BF-58DB-4027-AD22-0E03EE732BC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430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06" name="Imagen 105">
          <a:extLst>
            <a:ext uri="{FF2B5EF4-FFF2-40B4-BE49-F238E27FC236}">
              <a16:creationId xmlns:a16="http://schemas.microsoft.com/office/drawing/2014/main" id="{811EC094-E526-4FBD-8C8B-B23A5E63AFE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391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07" name="Imagen 106">
          <a:extLst>
            <a:ext uri="{FF2B5EF4-FFF2-40B4-BE49-F238E27FC236}">
              <a16:creationId xmlns:a16="http://schemas.microsoft.com/office/drawing/2014/main" id="{ACB26BBE-6E34-451C-8E51-843B7E71EAD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134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08" name="Imagen 107">
          <a:extLst>
            <a:ext uri="{FF2B5EF4-FFF2-40B4-BE49-F238E27FC236}">
              <a16:creationId xmlns:a16="http://schemas.microsoft.com/office/drawing/2014/main" id="{9A17E458-F34F-486C-96D1-169F6EBD98B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160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09" name="Imagen 108">
          <a:extLst>
            <a:ext uri="{FF2B5EF4-FFF2-40B4-BE49-F238E27FC236}">
              <a16:creationId xmlns:a16="http://schemas.microsoft.com/office/drawing/2014/main" id="{CF5C985F-D280-4A49-82A7-A10FD9BE415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2257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42" name="Imagen 141">
          <a:extLst>
            <a:ext uri="{FF2B5EF4-FFF2-40B4-BE49-F238E27FC236}">
              <a16:creationId xmlns:a16="http://schemas.microsoft.com/office/drawing/2014/main" id="{7F3F6173-A2C2-4849-A65C-2F3911C3200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8544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43" name="Imagen 142">
          <a:extLst>
            <a:ext uri="{FF2B5EF4-FFF2-40B4-BE49-F238E27FC236}">
              <a16:creationId xmlns:a16="http://schemas.microsoft.com/office/drawing/2014/main" id="{7132FBFE-ECDD-4EE4-9582-91992916876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876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44" name="Imagen 143">
          <a:extLst>
            <a:ext uri="{FF2B5EF4-FFF2-40B4-BE49-F238E27FC236}">
              <a16:creationId xmlns:a16="http://schemas.microsoft.com/office/drawing/2014/main" id="{C38A3134-7058-45D1-8CD2-12D10C2CFF3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311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45" name="Imagen 144">
          <a:extLst>
            <a:ext uri="{FF2B5EF4-FFF2-40B4-BE49-F238E27FC236}">
              <a16:creationId xmlns:a16="http://schemas.microsoft.com/office/drawing/2014/main" id="{FA3A30BD-2C5C-4A95-8927-DF58005E6B5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74405" y="229235"/>
          <a:ext cx="720000" cy="720000"/>
        </a:xfrm>
        <a:prstGeom prst="rect">
          <a:avLst/>
        </a:prstGeom>
      </xdr:spPr>
    </xdr:pic>
    <xdr:clientData/>
  </xdr:oneCellAnchor>
  <xdr:oneCellAnchor>
    <xdr:from>
      <xdr:col>45</xdr:col>
      <xdr:colOff>43659</xdr:colOff>
      <xdr:row>58</xdr:row>
      <xdr:rowOff>40743</xdr:rowOff>
    </xdr:from>
    <xdr:ext cx="108000" cy="720000"/>
    <xdr:pic>
      <xdr:nvPicPr>
        <xdr:cNvPr id="146" name="Imagen 145">
          <a:extLst>
            <a:ext uri="{FF2B5EF4-FFF2-40B4-BE49-F238E27FC236}">
              <a16:creationId xmlns:a16="http://schemas.microsoft.com/office/drawing/2014/main" id="{89DDDF76-1E9D-4D15-ACA7-652D1E93CA8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26299263"/>
          <a:ext cx="108000" cy="720000"/>
        </a:xfrm>
        <a:prstGeom prst="rect">
          <a:avLst/>
        </a:prstGeom>
      </xdr:spPr>
    </xdr:pic>
    <xdr:clientData/>
  </xdr:oneCellAnchor>
  <xdr:oneCellAnchor>
    <xdr:from>
      <xdr:col>8</xdr:col>
      <xdr:colOff>177165</xdr:colOff>
      <xdr:row>58</xdr:row>
      <xdr:rowOff>36195</xdr:rowOff>
    </xdr:from>
    <xdr:ext cx="720000" cy="720000"/>
    <xdr:pic>
      <xdr:nvPicPr>
        <xdr:cNvPr id="147" name="Imagen 146">
          <a:extLst>
            <a:ext uri="{FF2B5EF4-FFF2-40B4-BE49-F238E27FC236}">
              <a16:creationId xmlns:a16="http://schemas.microsoft.com/office/drawing/2014/main" id="{65E3C701-1DE8-43DE-BF96-EEDAB394FC2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34325" y="26294715"/>
          <a:ext cx="720000" cy="720000"/>
        </a:xfrm>
        <a:prstGeom prst="rect">
          <a:avLst/>
        </a:prstGeom>
      </xdr:spPr>
    </xdr:pic>
    <xdr:clientData/>
  </xdr:oneCellAnchor>
  <xdr:oneCellAnchor>
    <xdr:from>
      <xdr:col>1</xdr:col>
      <xdr:colOff>323850</xdr:colOff>
      <xdr:row>58</xdr:row>
      <xdr:rowOff>36195</xdr:rowOff>
    </xdr:from>
    <xdr:ext cx="540000" cy="720000"/>
    <xdr:pic>
      <xdr:nvPicPr>
        <xdr:cNvPr id="148" name="Imagen 147">
          <a:extLst>
            <a:ext uri="{FF2B5EF4-FFF2-40B4-BE49-F238E27FC236}">
              <a16:creationId xmlns:a16="http://schemas.microsoft.com/office/drawing/2014/main" id="{01DCCE0F-13BF-4B5B-9244-29CE31E0513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6294715"/>
          <a:ext cx="540000" cy="720000"/>
        </a:xfrm>
        <a:prstGeom prst="rect">
          <a:avLst/>
        </a:prstGeom>
      </xdr:spPr>
    </xdr:pic>
    <xdr:clientData/>
  </xdr:oneCellAnchor>
  <xdr:oneCellAnchor>
    <xdr:from>
      <xdr:col>27</xdr:col>
      <xdr:colOff>326679</xdr:colOff>
      <xdr:row>58</xdr:row>
      <xdr:rowOff>35229</xdr:rowOff>
    </xdr:from>
    <xdr:ext cx="540000" cy="720000"/>
    <xdr:pic>
      <xdr:nvPicPr>
        <xdr:cNvPr id="149" name="Imagen 148">
          <a:extLst>
            <a:ext uri="{FF2B5EF4-FFF2-40B4-BE49-F238E27FC236}">
              <a16:creationId xmlns:a16="http://schemas.microsoft.com/office/drawing/2014/main" id="{97361926-C7B0-448C-8FF7-00D02957A04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227559" y="26293749"/>
          <a:ext cx="540000" cy="720000"/>
        </a:xfrm>
        <a:prstGeom prst="rect">
          <a:avLst/>
        </a:prstGeom>
      </xdr:spPr>
    </xdr:pic>
    <xdr:clientData/>
  </xdr:oneCellAnchor>
  <xdr:oneCellAnchor>
    <xdr:from>
      <xdr:col>45</xdr:col>
      <xdr:colOff>43659</xdr:colOff>
      <xdr:row>58</xdr:row>
      <xdr:rowOff>40743</xdr:rowOff>
    </xdr:from>
    <xdr:ext cx="108000" cy="720000"/>
    <xdr:pic>
      <xdr:nvPicPr>
        <xdr:cNvPr id="150" name="Imagen 149">
          <a:extLst>
            <a:ext uri="{FF2B5EF4-FFF2-40B4-BE49-F238E27FC236}">
              <a16:creationId xmlns:a16="http://schemas.microsoft.com/office/drawing/2014/main" id="{041AE7F5-893C-46E6-B65E-2CF49E5ED8E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26299263"/>
          <a:ext cx="108000" cy="720000"/>
        </a:xfrm>
        <a:prstGeom prst="rect">
          <a:avLst/>
        </a:prstGeom>
      </xdr:spPr>
    </xdr:pic>
    <xdr:clientData/>
  </xdr:oneCellAnchor>
  <xdr:oneCellAnchor>
    <xdr:from>
      <xdr:col>45</xdr:col>
      <xdr:colOff>326040</xdr:colOff>
      <xdr:row>58</xdr:row>
      <xdr:rowOff>37375</xdr:rowOff>
    </xdr:from>
    <xdr:ext cx="540000" cy="720000"/>
    <xdr:pic>
      <xdr:nvPicPr>
        <xdr:cNvPr id="151" name="Imagen 150">
          <a:extLst>
            <a:ext uri="{FF2B5EF4-FFF2-40B4-BE49-F238E27FC236}">
              <a16:creationId xmlns:a16="http://schemas.microsoft.com/office/drawing/2014/main" id="{EBC01A19-DC0C-4D4E-B37C-E3C6AC7EBA3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024960" y="26295895"/>
          <a:ext cx="540000" cy="720000"/>
        </a:xfrm>
        <a:prstGeom prst="rect">
          <a:avLst/>
        </a:prstGeom>
      </xdr:spPr>
    </xdr:pic>
    <xdr:clientData/>
  </xdr:oneCellAnchor>
  <xdr:oneCellAnchor>
    <xdr:from>
      <xdr:col>1</xdr:col>
      <xdr:colOff>44548</xdr:colOff>
      <xdr:row>58</xdr:row>
      <xdr:rowOff>37514</xdr:rowOff>
    </xdr:from>
    <xdr:ext cx="108000" cy="720000"/>
    <xdr:pic>
      <xdr:nvPicPr>
        <xdr:cNvPr id="152" name="Imagen 151">
          <a:extLst>
            <a:ext uri="{FF2B5EF4-FFF2-40B4-BE49-F238E27FC236}">
              <a16:creationId xmlns:a16="http://schemas.microsoft.com/office/drawing/2014/main" id="{2225A7F1-B738-4EA8-A939-658658797CC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6296034"/>
          <a:ext cx="108000" cy="720000"/>
        </a:xfrm>
        <a:prstGeom prst="rect">
          <a:avLst/>
        </a:prstGeom>
      </xdr:spPr>
    </xdr:pic>
    <xdr:clientData/>
  </xdr:oneCellAnchor>
  <xdr:oneCellAnchor>
    <xdr:from>
      <xdr:col>27</xdr:col>
      <xdr:colOff>42204</xdr:colOff>
      <xdr:row>58</xdr:row>
      <xdr:rowOff>35170</xdr:rowOff>
    </xdr:from>
    <xdr:ext cx="108000" cy="720000"/>
    <xdr:pic>
      <xdr:nvPicPr>
        <xdr:cNvPr id="153" name="Imagen 152">
          <a:extLst>
            <a:ext uri="{FF2B5EF4-FFF2-40B4-BE49-F238E27FC236}">
              <a16:creationId xmlns:a16="http://schemas.microsoft.com/office/drawing/2014/main" id="{CEC539DE-E1BB-4D3D-836A-FE89453B130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43084" y="26293690"/>
          <a:ext cx="108000" cy="720000"/>
        </a:xfrm>
        <a:prstGeom prst="rect">
          <a:avLst/>
        </a:prstGeom>
      </xdr:spPr>
    </xdr:pic>
    <xdr:clientData/>
  </xdr:oneCellAnchor>
  <xdr:oneCellAnchor>
    <xdr:from>
      <xdr:col>63</xdr:col>
      <xdr:colOff>42198</xdr:colOff>
      <xdr:row>58</xdr:row>
      <xdr:rowOff>35172</xdr:rowOff>
    </xdr:from>
    <xdr:ext cx="108000" cy="720000"/>
    <xdr:pic>
      <xdr:nvPicPr>
        <xdr:cNvPr id="154" name="Imagen 153">
          <a:extLst>
            <a:ext uri="{FF2B5EF4-FFF2-40B4-BE49-F238E27FC236}">
              <a16:creationId xmlns:a16="http://schemas.microsoft.com/office/drawing/2014/main" id="{B9EBA4A9-DC04-438C-BFA0-145AC6089DD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39158" y="26293692"/>
          <a:ext cx="108000" cy="720000"/>
        </a:xfrm>
        <a:prstGeom prst="rect">
          <a:avLst/>
        </a:prstGeom>
      </xdr:spPr>
    </xdr:pic>
    <xdr:clientData/>
  </xdr:oneCellAnchor>
  <xdr:oneCellAnchor>
    <xdr:from>
      <xdr:col>63</xdr:col>
      <xdr:colOff>316528</xdr:colOff>
      <xdr:row>58</xdr:row>
      <xdr:rowOff>37513</xdr:rowOff>
    </xdr:from>
    <xdr:ext cx="540000" cy="720000"/>
    <xdr:pic>
      <xdr:nvPicPr>
        <xdr:cNvPr id="155" name="Imagen 154">
          <a:extLst>
            <a:ext uri="{FF2B5EF4-FFF2-40B4-BE49-F238E27FC236}">
              <a16:creationId xmlns:a16="http://schemas.microsoft.com/office/drawing/2014/main" id="{559C9252-50BF-4B4E-847E-875DE79EBDB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13488" y="26296033"/>
          <a:ext cx="540000" cy="720000"/>
        </a:xfrm>
        <a:prstGeom prst="rect">
          <a:avLst/>
        </a:prstGeom>
      </xdr:spPr>
    </xdr:pic>
    <xdr:clientData/>
  </xdr:oneCellAnchor>
  <xdr:oneCellAnchor>
    <xdr:from>
      <xdr:col>34</xdr:col>
      <xdr:colOff>753525</xdr:colOff>
      <xdr:row>58</xdr:row>
      <xdr:rowOff>47409</xdr:rowOff>
    </xdr:from>
    <xdr:ext cx="720000" cy="720000"/>
    <xdr:pic>
      <xdr:nvPicPr>
        <xdr:cNvPr id="156" name="Imagen 155">
          <a:extLst>
            <a:ext uri="{FF2B5EF4-FFF2-40B4-BE49-F238E27FC236}">
              <a16:creationId xmlns:a16="http://schemas.microsoft.com/office/drawing/2014/main" id="{6F37F7FC-22FD-45CA-84B1-D83ECAE16A9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16065" y="26305929"/>
          <a:ext cx="720000" cy="720000"/>
        </a:xfrm>
        <a:prstGeom prst="rect">
          <a:avLst/>
        </a:prstGeom>
      </xdr:spPr>
    </xdr:pic>
    <xdr:clientData/>
  </xdr:oneCellAnchor>
  <xdr:oneCellAnchor>
    <xdr:from>
      <xdr:col>52</xdr:col>
      <xdr:colOff>761991</xdr:colOff>
      <xdr:row>58</xdr:row>
      <xdr:rowOff>41032</xdr:rowOff>
    </xdr:from>
    <xdr:ext cx="720000" cy="720000"/>
    <xdr:pic>
      <xdr:nvPicPr>
        <xdr:cNvPr id="157" name="Imagen 156">
          <a:extLst>
            <a:ext uri="{FF2B5EF4-FFF2-40B4-BE49-F238E27FC236}">
              <a16:creationId xmlns:a16="http://schemas.microsoft.com/office/drawing/2014/main" id="{FE8E6D6F-6DEC-4F4C-ACAA-5B6C2C45AAA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22571" y="26299552"/>
          <a:ext cx="720000" cy="720000"/>
        </a:xfrm>
        <a:prstGeom prst="rect">
          <a:avLst/>
        </a:prstGeom>
      </xdr:spPr>
    </xdr:pic>
    <xdr:clientData/>
  </xdr:oneCellAnchor>
  <xdr:oneCellAnchor>
    <xdr:from>
      <xdr:col>70</xdr:col>
      <xdr:colOff>726826</xdr:colOff>
      <xdr:row>58</xdr:row>
      <xdr:rowOff>41040</xdr:rowOff>
    </xdr:from>
    <xdr:ext cx="720000" cy="720000"/>
    <xdr:pic>
      <xdr:nvPicPr>
        <xdr:cNvPr id="158" name="Imagen 157">
          <a:extLst>
            <a:ext uri="{FF2B5EF4-FFF2-40B4-BE49-F238E27FC236}">
              <a16:creationId xmlns:a16="http://schemas.microsoft.com/office/drawing/2014/main" id="{5F05AB72-07AB-4450-BDD0-77F3D689C8B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85446" y="26299560"/>
          <a:ext cx="720000" cy="720000"/>
        </a:xfrm>
        <a:prstGeom prst="rect">
          <a:avLst/>
        </a:prstGeom>
      </xdr:spPr>
    </xdr:pic>
    <xdr:clientData/>
  </xdr:oneCellAnchor>
  <xdr:oneCellAnchor>
    <xdr:from>
      <xdr:col>17</xdr:col>
      <xdr:colOff>60960</xdr:colOff>
      <xdr:row>58</xdr:row>
      <xdr:rowOff>43180</xdr:rowOff>
    </xdr:from>
    <xdr:ext cx="108000" cy="720000"/>
    <xdr:pic>
      <xdr:nvPicPr>
        <xdr:cNvPr id="159" name="Imagen 158">
          <a:extLst>
            <a:ext uri="{FF2B5EF4-FFF2-40B4-BE49-F238E27FC236}">
              <a16:creationId xmlns:a16="http://schemas.microsoft.com/office/drawing/2014/main" id="{75BBB854-7E13-437F-9862-6EA1C316C18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87600" y="26301700"/>
          <a:ext cx="108000" cy="720000"/>
        </a:xfrm>
        <a:prstGeom prst="rect">
          <a:avLst/>
        </a:prstGeom>
      </xdr:spPr>
    </xdr:pic>
    <xdr:clientData/>
  </xdr:oneCellAnchor>
  <xdr:oneCellAnchor>
    <xdr:from>
      <xdr:col>17</xdr:col>
      <xdr:colOff>204470</xdr:colOff>
      <xdr:row>58</xdr:row>
      <xdr:rowOff>51435</xdr:rowOff>
    </xdr:from>
    <xdr:ext cx="540000" cy="720000"/>
    <xdr:pic>
      <xdr:nvPicPr>
        <xdr:cNvPr id="160" name="Imagen 159">
          <a:extLst>
            <a:ext uri="{FF2B5EF4-FFF2-40B4-BE49-F238E27FC236}">
              <a16:creationId xmlns:a16="http://schemas.microsoft.com/office/drawing/2014/main" id="{5195BD70-1262-4E24-9668-D06A49B8856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31110" y="26309955"/>
          <a:ext cx="540000" cy="720000"/>
        </a:xfrm>
        <a:prstGeom prst="rect">
          <a:avLst/>
        </a:prstGeom>
      </xdr:spPr>
    </xdr:pic>
    <xdr:clientData/>
  </xdr:oneCellAnchor>
  <xdr:oneCellAnchor>
    <xdr:from>
      <xdr:col>18</xdr:col>
      <xdr:colOff>5798185</xdr:colOff>
      <xdr:row>58</xdr:row>
      <xdr:rowOff>23495</xdr:rowOff>
    </xdr:from>
    <xdr:ext cx="720000" cy="720000"/>
    <xdr:pic>
      <xdr:nvPicPr>
        <xdr:cNvPr id="161" name="Imagen 160">
          <a:extLst>
            <a:ext uri="{FF2B5EF4-FFF2-40B4-BE49-F238E27FC236}">
              <a16:creationId xmlns:a16="http://schemas.microsoft.com/office/drawing/2014/main" id="{4920A8E1-C4AC-4961-9729-25E79E4FE00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74405" y="26282015"/>
          <a:ext cx="720000" cy="720000"/>
        </a:xfrm>
        <a:prstGeom prst="rect">
          <a:avLst/>
        </a:prstGeom>
      </xdr:spPr>
    </xdr:pic>
    <xdr:clientData/>
  </xdr:oneCellAnchor>
  <xdr:oneCellAnchor>
    <xdr:from>
      <xdr:col>45</xdr:col>
      <xdr:colOff>43659</xdr:colOff>
      <xdr:row>101</xdr:row>
      <xdr:rowOff>0</xdr:rowOff>
    </xdr:from>
    <xdr:ext cx="108000" cy="720000"/>
    <xdr:pic>
      <xdr:nvPicPr>
        <xdr:cNvPr id="162" name="Imagen 161">
          <a:extLst>
            <a:ext uri="{FF2B5EF4-FFF2-40B4-BE49-F238E27FC236}">
              <a16:creationId xmlns:a16="http://schemas.microsoft.com/office/drawing/2014/main" id="{9F0F823D-1223-400F-B937-DEB05502187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45468540"/>
          <a:ext cx="108000" cy="720000"/>
        </a:xfrm>
        <a:prstGeom prst="rect">
          <a:avLst/>
        </a:prstGeom>
      </xdr:spPr>
    </xdr:pic>
    <xdr:clientData/>
  </xdr:oneCellAnchor>
  <xdr:oneCellAnchor>
    <xdr:from>
      <xdr:col>45</xdr:col>
      <xdr:colOff>43659</xdr:colOff>
      <xdr:row>101</xdr:row>
      <xdr:rowOff>0</xdr:rowOff>
    </xdr:from>
    <xdr:ext cx="108000" cy="720000"/>
    <xdr:pic>
      <xdr:nvPicPr>
        <xdr:cNvPr id="163" name="Imagen 162">
          <a:extLst>
            <a:ext uri="{FF2B5EF4-FFF2-40B4-BE49-F238E27FC236}">
              <a16:creationId xmlns:a16="http://schemas.microsoft.com/office/drawing/2014/main" id="{BBB17D02-206B-4D30-8A1A-723D3EB6C62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45468540"/>
          <a:ext cx="108000" cy="720000"/>
        </a:xfrm>
        <a:prstGeom prst="rect">
          <a:avLst/>
        </a:prstGeom>
      </xdr:spPr>
    </xdr:pic>
    <xdr:clientData/>
  </xdr:oneCellAnchor>
  <xdr:oneCellAnchor>
    <xdr:from>
      <xdr:col>27</xdr:col>
      <xdr:colOff>42204</xdr:colOff>
      <xdr:row>101</xdr:row>
      <xdr:rowOff>0</xdr:rowOff>
    </xdr:from>
    <xdr:ext cx="108000" cy="720000"/>
    <xdr:pic>
      <xdr:nvPicPr>
        <xdr:cNvPr id="164" name="Imagen 163">
          <a:extLst>
            <a:ext uri="{FF2B5EF4-FFF2-40B4-BE49-F238E27FC236}">
              <a16:creationId xmlns:a16="http://schemas.microsoft.com/office/drawing/2014/main" id="{BCDE613C-E678-4B07-8AC5-21733F33D40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43084" y="45468540"/>
          <a:ext cx="108000" cy="720000"/>
        </a:xfrm>
        <a:prstGeom prst="rect">
          <a:avLst/>
        </a:prstGeom>
      </xdr:spPr>
    </xdr:pic>
    <xdr:clientData/>
  </xdr:oneCellAnchor>
  <xdr:oneCellAnchor>
    <xdr:from>
      <xdr:col>63</xdr:col>
      <xdr:colOff>42198</xdr:colOff>
      <xdr:row>101</xdr:row>
      <xdr:rowOff>0</xdr:rowOff>
    </xdr:from>
    <xdr:ext cx="108000" cy="720000"/>
    <xdr:pic>
      <xdr:nvPicPr>
        <xdr:cNvPr id="165" name="Imagen 164">
          <a:extLst>
            <a:ext uri="{FF2B5EF4-FFF2-40B4-BE49-F238E27FC236}">
              <a16:creationId xmlns:a16="http://schemas.microsoft.com/office/drawing/2014/main" id="{D50407C0-074E-4121-A5B5-93AB666D2B8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39158" y="45468540"/>
          <a:ext cx="108000" cy="720000"/>
        </a:xfrm>
        <a:prstGeom prst="rect">
          <a:avLst/>
        </a:prstGeom>
      </xdr:spPr>
    </xdr:pic>
    <xdr:clientData/>
  </xdr:oneCellAnchor>
  <xdr:oneCellAnchor>
    <xdr:from>
      <xdr:col>45</xdr:col>
      <xdr:colOff>43659</xdr:colOff>
      <xdr:row>102</xdr:row>
      <xdr:rowOff>40743</xdr:rowOff>
    </xdr:from>
    <xdr:ext cx="108000" cy="720000"/>
    <xdr:pic>
      <xdr:nvPicPr>
        <xdr:cNvPr id="166" name="Imagen 165">
          <a:extLst>
            <a:ext uri="{FF2B5EF4-FFF2-40B4-BE49-F238E27FC236}">
              <a16:creationId xmlns:a16="http://schemas.microsoft.com/office/drawing/2014/main" id="{7881F57E-360C-46C6-8AFB-4445D5511AF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45715023"/>
          <a:ext cx="108000" cy="720000"/>
        </a:xfrm>
        <a:prstGeom prst="rect">
          <a:avLst/>
        </a:prstGeom>
      </xdr:spPr>
    </xdr:pic>
    <xdr:clientData/>
  </xdr:oneCellAnchor>
  <xdr:oneCellAnchor>
    <xdr:from>
      <xdr:col>8</xdr:col>
      <xdr:colOff>177165</xdr:colOff>
      <xdr:row>102</xdr:row>
      <xdr:rowOff>36195</xdr:rowOff>
    </xdr:from>
    <xdr:ext cx="720000" cy="720000"/>
    <xdr:pic>
      <xdr:nvPicPr>
        <xdr:cNvPr id="167" name="Imagen 166">
          <a:extLst>
            <a:ext uri="{FF2B5EF4-FFF2-40B4-BE49-F238E27FC236}">
              <a16:creationId xmlns:a16="http://schemas.microsoft.com/office/drawing/2014/main" id="{5FF5AD73-A308-4431-97B7-2CC72D35315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34325" y="45710475"/>
          <a:ext cx="720000" cy="720000"/>
        </a:xfrm>
        <a:prstGeom prst="rect">
          <a:avLst/>
        </a:prstGeom>
      </xdr:spPr>
    </xdr:pic>
    <xdr:clientData/>
  </xdr:oneCellAnchor>
  <xdr:oneCellAnchor>
    <xdr:from>
      <xdr:col>1</xdr:col>
      <xdr:colOff>323850</xdr:colOff>
      <xdr:row>102</xdr:row>
      <xdr:rowOff>36195</xdr:rowOff>
    </xdr:from>
    <xdr:ext cx="540000" cy="720000"/>
    <xdr:pic>
      <xdr:nvPicPr>
        <xdr:cNvPr id="168" name="Imagen 167">
          <a:extLst>
            <a:ext uri="{FF2B5EF4-FFF2-40B4-BE49-F238E27FC236}">
              <a16:creationId xmlns:a16="http://schemas.microsoft.com/office/drawing/2014/main" id="{66D7705A-F347-4E0C-8A2F-7061554A9D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45710475"/>
          <a:ext cx="540000" cy="720000"/>
        </a:xfrm>
        <a:prstGeom prst="rect">
          <a:avLst/>
        </a:prstGeom>
      </xdr:spPr>
    </xdr:pic>
    <xdr:clientData/>
  </xdr:oneCellAnchor>
  <xdr:oneCellAnchor>
    <xdr:from>
      <xdr:col>27</xdr:col>
      <xdr:colOff>326679</xdr:colOff>
      <xdr:row>102</xdr:row>
      <xdr:rowOff>35229</xdr:rowOff>
    </xdr:from>
    <xdr:ext cx="540000" cy="720000"/>
    <xdr:pic>
      <xdr:nvPicPr>
        <xdr:cNvPr id="169" name="Imagen 168">
          <a:extLst>
            <a:ext uri="{FF2B5EF4-FFF2-40B4-BE49-F238E27FC236}">
              <a16:creationId xmlns:a16="http://schemas.microsoft.com/office/drawing/2014/main" id="{9D58F2C0-1121-4A7A-B7A6-9CDEFE0F3CF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227559" y="45709509"/>
          <a:ext cx="540000" cy="720000"/>
        </a:xfrm>
        <a:prstGeom prst="rect">
          <a:avLst/>
        </a:prstGeom>
      </xdr:spPr>
    </xdr:pic>
    <xdr:clientData/>
  </xdr:oneCellAnchor>
  <xdr:oneCellAnchor>
    <xdr:from>
      <xdr:col>45</xdr:col>
      <xdr:colOff>43659</xdr:colOff>
      <xdr:row>102</xdr:row>
      <xdr:rowOff>40743</xdr:rowOff>
    </xdr:from>
    <xdr:ext cx="108000" cy="720000"/>
    <xdr:pic>
      <xdr:nvPicPr>
        <xdr:cNvPr id="170" name="Imagen 169">
          <a:extLst>
            <a:ext uri="{FF2B5EF4-FFF2-40B4-BE49-F238E27FC236}">
              <a16:creationId xmlns:a16="http://schemas.microsoft.com/office/drawing/2014/main" id="{03A1809F-8749-4F1F-951D-BB007803ABC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45715023"/>
          <a:ext cx="108000" cy="720000"/>
        </a:xfrm>
        <a:prstGeom prst="rect">
          <a:avLst/>
        </a:prstGeom>
      </xdr:spPr>
    </xdr:pic>
    <xdr:clientData/>
  </xdr:oneCellAnchor>
  <xdr:oneCellAnchor>
    <xdr:from>
      <xdr:col>45</xdr:col>
      <xdr:colOff>326040</xdr:colOff>
      <xdr:row>102</xdr:row>
      <xdr:rowOff>37375</xdr:rowOff>
    </xdr:from>
    <xdr:ext cx="540000" cy="720000"/>
    <xdr:pic>
      <xdr:nvPicPr>
        <xdr:cNvPr id="171" name="Imagen 170">
          <a:extLst>
            <a:ext uri="{FF2B5EF4-FFF2-40B4-BE49-F238E27FC236}">
              <a16:creationId xmlns:a16="http://schemas.microsoft.com/office/drawing/2014/main" id="{879ED2B5-96A0-41C1-9EEE-D78DFEBEC60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024960" y="45711655"/>
          <a:ext cx="540000" cy="720000"/>
        </a:xfrm>
        <a:prstGeom prst="rect">
          <a:avLst/>
        </a:prstGeom>
      </xdr:spPr>
    </xdr:pic>
    <xdr:clientData/>
  </xdr:oneCellAnchor>
  <xdr:oneCellAnchor>
    <xdr:from>
      <xdr:col>1</xdr:col>
      <xdr:colOff>44548</xdr:colOff>
      <xdr:row>102</xdr:row>
      <xdr:rowOff>37514</xdr:rowOff>
    </xdr:from>
    <xdr:ext cx="108000" cy="720000"/>
    <xdr:pic>
      <xdr:nvPicPr>
        <xdr:cNvPr id="172" name="Imagen 171">
          <a:extLst>
            <a:ext uri="{FF2B5EF4-FFF2-40B4-BE49-F238E27FC236}">
              <a16:creationId xmlns:a16="http://schemas.microsoft.com/office/drawing/2014/main" id="{FA5329B2-D6A7-464D-913D-BF8BC769C32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45711794"/>
          <a:ext cx="108000" cy="720000"/>
        </a:xfrm>
        <a:prstGeom prst="rect">
          <a:avLst/>
        </a:prstGeom>
      </xdr:spPr>
    </xdr:pic>
    <xdr:clientData/>
  </xdr:oneCellAnchor>
  <xdr:oneCellAnchor>
    <xdr:from>
      <xdr:col>27</xdr:col>
      <xdr:colOff>42204</xdr:colOff>
      <xdr:row>102</xdr:row>
      <xdr:rowOff>35170</xdr:rowOff>
    </xdr:from>
    <xdr:ext cx="108000" cy="720000"/>
    <xdr:pic>
      <xdr:nvPicPr>
        <xdr:cNvPr id="173" name="Imagen 172">
          <a:extLst>
            <a:ext uri="{FF2B5EF4-FFF2-40B4-BE49-F238E27FC236}">
              <a16:creationId xmlns:a16="http://schemas.microsoft.com/office/drawing/2014/main" id="{1B795EBC-085B-4978-B66D-36CA337D716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43084" y="45709450"/>
          <a:ext cx="108000" cy="720000"/>
        </a:xfrm>
        <a:prstGeom prst="rect">
          <a:avLst/>
        </a:prstGeom>
      </xdr:spPr>
    </xdr:pic>
    <xdr:clientData/>
  </xdr:oneCellAnchor>
  <xdr:oneCellAnchor>
    <xdr:from>
      <xdr:col>63</xdr:col>
      <xdr:colOff>42198</xdr:colOff>
      <xdr:row>102</xdr:row>
      <xdr:rowOff>35172</xdr:rowOff>
    </xdr:from>
    <xdr:ext cx="108000" cy="720000"/>
    <xdr:pic>
      <xdr:nvPicPr>
        <xdr:cNvPr id="174" name="Imagen 173">
          <a:extLst>
            <a:ext uri="{FF2B5EF4-FFF2-40B4-BE49-F238E27FC236}">
              <a16:creationId xmlns:a16="http://schemas.microsoft.com/office/drawing/2014/main" id="{CFCED9BB-064E-4AFE-BBC6-B049C572B33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39158" y="45709452"/>
          <a:ext cx="108000" cy="720000"/>
        </a:xfrm>
        <a:prstGeom prst="rect">
          <a:avLst/>
        </a:prstGeom>
      </xdr:spPr>
    </xdr:pic>
    <xdr:clientData/>
  </xdr:oneCellAnchor>
  <xdr:oneCellAnchor>
    <xdr:from>
      <xdr:col>63</xdr:col>
      <xdr:colOff>316528</xdr:colOff>
      <xdr:row>102</xdr:row>
      <xdr:rowOff>37513</xdr:rowOff>
    </xdr:from>
    <xdr:ext cx="540000" cy="720000"/>
    <xdr:pic>
      <xdr:nvPicPr>
        <xdr:cNvPr id="175" name="Imagen 174">
          <a:extLst>
            <a:ext uri="{FF2B5EF4-FFF2-40B4-BE49-F238E27FC236}">
              <a16:creationId xmlns:a16="http://schemas.microsoft.com/office/drawing/2014/main" id="{5AB1A5C6-877B-4DC6-9C32-357B5ADED83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13488" y="45711793"/>
          <a:ext cx="540000" cy="720000"/>
        </a:xfrm>
        <a:prstGeom prst="rect">
          <a:avLst/>
        </a:prstGeom>
      </xdr:spPr>
    </xdr:pic>
    <xdr:clientData/>
  </xdr:oneCellAnchor>
  <xdr:oneCellAnchor>
    <xdr:from>
      <xdr:col>34</xdr:col>
      <xdr:colOff>753525</xdr:colOff>
      <xdr:row>102</xdr:row>
      <xdr:rowOff>47409</xdr:rowOff>
    </xdr:from>
    <xdr:ext cx="720000" cy="720000"/>
    <xdr:pic>
      <xdr:nvPicPr>
        <xdr:cNvPr id="176" name="Imagen 175">
          <a:extLst>
            <a:ext uri="{FF2B5EF4-FFF2-40B4-BE49-F238E27FC236}">
              <a16:creationId xmlns:a16="http://schemas.microsoft.com/office/drawing/2014/main" id="{F988460E-11E1-4D68-8058-341FF18C918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16065" y="45721689"/>
          <a:ext cx="720000" cy="720000"/>
        </a:xfrm>
        <a:prstGeom prst="rect">
          <a:avLst/>
        </a:prstGeom>
      </xdr:spPr>
    </xdr:pic>
    <xdr:clientData/>
  </xdr:oneCellAnchor>
  <xdr:oneCellAnchor>
    <xdr:from>
      <xdr:col>52</xdr:col>
      <xdr:colOff>761991</xdr:colOff>
      <xdr:row>102</xdr:row>
      <xdr:rowOff>41032</xdr:rowOff>
    </xdr:from>
    <xdr:ext cx="720000" cy="720000"/>
    <xdr:pic>
      <xdr:nvPicPr>
        <xdr:cNvPr id="177" name="Imagen 176">
          <a:extLst>
            <a:ext uri="{FF2B5EF4-FFF2-40B4-BE49-F238E27FC236}">
              <a16:creationId xmlns:a16="http://schemas.microsoft.com/office/drawing/2014/main" id="{4B9747D7-F972-4626-9E11-B30B42B2DA1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22571" y="45715312"/>
          <a:ext cx="720000" cy="720000"/>
        </a:xfrm>
        <a:prstGeom prst="rect">
          <a:avLst/>
        </a:prstGeom>
      </xdr:spPr>
    </xdr:pic>
    <xdr:clientData/>
  </xdr:oneCellAnchor>
  <xdr:oneCellAnchor>
    <xdr:from>
      <xdr:col>70</xdr:col>
      <xdr:colOff>726826</xdr:colOff>
      <xdr:row>102</xdr:row>
      <xdr:rowOff>41040</xdr:rowOff>
    </xdr:from>
    <xdr:ext cx="720000" cy="720000"/>
    <xdr:pic>
      <xdr:nvPicPr>
        <xdr:cNvPr id="178" name="Imagen 177">
          <a:extLst>
            <a:ext uri="{FF2B5EF4-FFF2-40B4-BE49-F238E27FC236}">
              <a16:creationId xmlns:a16="http://schemas.microsoft.com/office/drawing/2014/main" id="{4D52C046-05A0-4FB9-9DDA-D2D88BE5FE8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85446" y="45715320"/>
          <a:ext cx="720000" cy="720000"/>
        </a:xfrm>
        <a:prstGeom prst="rect">
          <a:avLst/>
        </a:prstGeom>
      </xdr:spPr>
    </xdr:pic>
    <xdr:clientData/>
  </xdr:oneCellAnchor>
  <xdr:oneCellAnchor>
    <xdr:from>
      <xdr:col>17</xdr:col>
      <xdr:colOff>60960</xdr:colOff>
      <xdr:row>102</xdr:row>
      <xdr:rowOff>43180</xdr:rowOff>
    </xdr:from>
    <xdr:ext cx="108000" cy="720000"/>
    <xdr:pic>
      <xdr:nvPicPr>
        <xdr:cNvPr id="179" name="Imagen 178">
          <a:extLst>
            <a:ext uri="{FF2B5EF4-FFF2-40B4-BE49-F238E27FC236}">
              <a16:creationId xmlns:a16="http://schemas.microsoft.com/office/drawing/2014/main" id="{6E18FC90-B29E-4991-A57F-CABBB2E3DF8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87600" y="45717460"/>
          <a:ext cx="108000" cy="720000"/>
        </a:xfrm>
        <a:prstGeom prst="rect">
          <a:avLst/>
        </a:prstGeom>
      </xdr:spPr>
    </xdr:pic>
    <xdr:clientData/>
  </xdr:oneCellAnchor>
  <xdr:oneCellAnchor>
    <xdr:from>
      <xdr:col>17</xdr:col>
      <xdr:colOff>204470</xdr:colOff>
      <xdr:row>102</xdr:row>
      <xdr:rowOff>51435</xdr:rowOff>
    </xdr:from>
    <xdr:ext cx="540000" cy="720000"/>
    <xdr:pic>
      <xdr:nvPicPr>
        <xdr:cNvPr id="180" name="Imagen 179">
          <a:extLst>
            <a:ext uri="{FF2B5EF4-FFF2-40B4-BE49-F238E27FC236}">
              <a16:creationId xmlns:a16="http://schemas.microsoft.com/office/drawing/2014/main" id="{4ACC60CC-CAC9-49D6-9E71-15AC4ED50CD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31110" y="45725715"/>
          <a:ext cx="540000" cy="720000"/>
        </a:xfrm>
        <a:prstGeom prst="rect">
          <a:avLst/>
        </a:prstGeom>
      </xdr:spPr>
    </xdr:pic>
    <xdr:clientData/>
  </xdr:oneCellAnchor>
  <xdr:oneCellAnchor>
    <xdr:from>
      <xdr:col>18</xdr:col>
      <xdr:colOff>5798185</xdr:colOff>
      <xdr:row>102</xdr:row>
      <xdr:rowOff>23495</xdr:rowOff>
    </xdr:from>
    <xdr:ext cx="720000" cy="720000"/>
    <xdr:pic>
      <xdr:nvPicPr>
        <xdr:cNvPr id="181" name="Imagen 180">
          <a:extLst>
            <a:ext uri="{FF2B5EF4-FFF2-40B4-BE49-F238E27FC236}">
              <a16:creationId xmlns:a16="http://schemas.microsoft.com/office/drawing/2014/main" id="{C136FF61-2E47-41F7-B24F-4351324CA65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74405" y="45697775"/>
          <a:ext cx="720000" cy="720000"/>
        </a:xfrm>
        <a:prstGeom prst="rect">
          <a:avLst/>
        </a:prstGeom>
      </xdr:spPr>
    </xdr:pic>
    <xdr:clientData/>
  </xdr:oneCellAnchor>
  <xdr:oneCellAnchor>
    <xdr:from>
      <xdr:col>45</xdr:col>
      <xdr:colOff>43659</xdr:colOff>
      <xdr:row>149</xdr:row>
      <xdr:rowOff>40743</xdr:rowOff>
    </xdr:from>
    <xdr:ext cx="108000" cy="720000"/>
    <xdr:pic>
      <xdr:nvPicPr>
        <xdr:cNvPr id="182" name="Imagen 181">
          <a:extLst>
            <a:ext uri="{FF2B5EF4-FFF2-40B4-BE49-F238E27FC236}">
              <a16:creationId xmlns:a16="http://schemas.microsoft.com/office/drawing/2014/main" id="{F47E2A46-E468-498E-B065-BD1086B1AD5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66662403"/>
          <a:ext cx="108000" cy="720000"/>
        </a:xfrm>
        <a:prstGeom prst="rect">
          <a:avLst/>
        </a:prstGeom>
      </xdr:spPr>
    </xdr:pic>
    <xdr:clientData/>
  </xdr:oneCellAnchor>
  <xdr:oneCellAnchor>
    <xdr:from>
      <xdr:col>8</xdr:col>
      <xdr:colOff>177165</xdr:colOff>
      <xdr:row>149</xdr:row>
      <xdr:rowOff>36195</xdr:rowOff>
    </xdr:from>
    <xdr:ext cx="720000" cy="720000"/>
    <xdr:pic>
      <xdr:nvPicPr>
        <xdr:cNvPr id="183" name="Imagen 182">
          <a:extLst>
            <a:ext uri="{FF2B5EF4-FFF2-40B4-BE49-F238E27FC236}">
              <a16:creationId xmlns:a16="http://schemas.microsoft.com/office/drawing/2014/main" id="{6B43D94D-912F-469F-BF78-8D10BD81DEE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34325" y="66657855"/>
          <a:ext cx="720000" cy="720000"/>
        </a:xfrm>
        <a:prstGeom prst="rect">
          <a:avLst/>
        </a:prstGeom>
      </xdr:spPr>
    </xdr:pic>
    <xdr:clientData/>
  </xdr:oneCellAnchor>
  <xdr:oneCellAnchor>
    <xdr:from>
      <xdr:col>1</xdr:col>
      <xdr:colOff>323850</xdr:colOff>
      <xdr:row>149</xdr:row>
      <xdr:rowOff>36195</xdr:rowOff>
    </xdr:from>
    <xdr:ext cx="540000" cy="720000"/>
    <xdr:pic>
      <xdr:nvPicPr>
        <xdr:cNvPr id="184" name="Imagen 183">
          <a:extLst>
            <a:ext uri="{FF2B5EF4-FFF2-40B4-BE49-F238E27FC236}">
              <a16:creationId xmlns:a16="http://schemas.microsoft.com/office/drawing/2014/main" id="{082B88EB-A572-4020-B5A9-9D0B666D4CC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66657855"/>
          <a:ext cx="540000" cy="720000"/>
        </a:xfrm>
        <a:prstGeom prst="rect">
          <a:avLst/>
        </a:prstGeom>
      </xdr:spPr>
    </xdr:pic>
    <xdr:clientData/>
  </xdr:oneCellAnchor>
  <xdr:oneCellAnchor>
    <xdr:from>
      <xdr:col>27</xdr:col>
      <xdr:colOff>326679</xdr:colOff>
      <xdr:row>149</xdr:row>
      <xdr:rowOff>35229</xdr:rowOff>
    </xdr:from>
    <xdr:ext cx="540000" cy="720000"/>
    <xdr:pic>
      <xdr:nvPicPr>
        <xdr:cNvPr id="185" name="Imagen 184">
          <a:extLst>
            <a:ext uri="{FF2B5EF4-FFF2-40B4-BE49-F238E27FC236}">
              <a16:creationId xmlns:a16="http://schemas.microsoft.com/office/drawing/2014/main" id="{7D66F5DA-DD92-4EA0-9729-3FE1F0173BE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227559" y="66656889"/>
          <a:ext cx="540000" cy="720000"/>
        </a:xfrm>
        <a:prstGeom prst="rect">
          <a:avLst/>
        </a:prstGeom>
      </xdr:spPr>
    </xdr:pic>
    <xdr:clientData/>
  </xdr:oneCellAnchor>
  <xdr:oneCellAnchor>
    <xdr:from>
      <xdr:col>45</xdr:col>
      <xdr:colOff>43659</xdr:colOff>
      <xdr:row>149</xdr:row>
      <xdr:rowOff>40743</xdr:rowOff>
    </xdr:from>
    <xdr:ext cx="108000" cy="720000"/>
    <xdr:pic>
      <xdr:nvPicPr>
        <xdr:cNvPr id="186" name="Imagen 185">
          <a:extLst>
            <a:ext uri="{FF2B5EF4-FFF2-40B4-BE49-F238E27FC236}">
              <a16:creationId xmlns:a16="http://schemas.microsoft.com/office/drawing/2014/main" id="{3D062036-9968-4CA5-94B9-71C99F848E4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742579" y="66662403"/>
          <a:ext cx="108000" cy="720000"/>
        </a:xfrm>
        <a:prstGeom prst="rect">
          <a:avLst/>
        </a:prstGeom>
      </xdr:spPr>
    </xdr:pic>
    <xdr:clientData/>
  </xdr:oneCellAnchor>
  <xdr:oneCellAnchor>
    <xdr:from>
      <xdr:col>45</xdr:col>
      <xdr:colOff>326040</xdr:colOff>
      <xdr:row>149</xdr:row>
      <xdr:rowOff>37375</xdr:rowOff>
    </xdr:from>
    <xdr:ext cx="540000" cy="720000"/>
    <xdr:pic>
      <xdr:nvPicPr>
        <xdr:cNvPr id="187" name="Imagen 186">
          <a:extLst>
            <a:ext uri="{FF2B5EF4-FFF2-40B4-BE49-F238E27FC236}">
              <a16:creationId xmlns:a16="http://schemas.microsoft.com/office/drawing/2014/main" id="{B4A3AFE3-BC39-4CC5-80C3-24723796AE9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024960" y="66659035"/>
          <a:ext cx="540000" cy="720000"/>
        </a:xfrm>
        <a:prstGeom prst="rect">
          <a:avLst/>
        </a:prstGeom>
      </xdr:spPr>
    </xdr:pic>
    <xdr:clientData/>
  </xdr:oneCellAnchor>
  <xdr:oneCellAnchor>
    <xdr:from>
      <xdr:col>1</xdr:col>
      <xdr:colOff>44548</xdr:colOff>
      <xdr:row>149</xdr:row>
      <xdr:rowOff>37514</xdr:rowOff>
    </xdr:from>
    <xdr:ext cx="108000" cy="720000"/>
    <xdr:pic>
      <xdr:nvPicPr>
        <xdr:cNvPr id="188" name="Imagen 187">
          <a:extLst>
            <a:ext uri="{FF2B5EF4-FFF2-40B4-BE49-F238E27FC236}">
              <a16:creationId xmlns:a16="http://schemas.microsoft.com/office/drawing/2014/main" id="{D98CC411-5376-4221-BF51-1CF8E7E9A5C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66659174"/>
          <a:ext cx="108000" cy="720000"/>
        </a:xfrm>
        <a:prstGeom prst="rect">
          <a:avLst/>
        </a:prstGeom>
      </xdr:spPr>
    </xdr:pic>
    <xdr:clientData/>
  </xdr:oneCellAnchor>
  <xdr:oneCellAnchor>
    <xdr:from>
      <xdr:col>27</xdr:col>
      <xdr:colOff>42204</xdr:colOff>
      <xdr:row>149</xdr:row>
      <xdr:rowOff>35170</xdr:rowOff>
    </xdr:from>
    <xdr:ext cx="108000" cy="720000"/>
    <xdr:pic>
      <xdr:nvPicPr>
        <xdr:cNvPr id="189" name="Imagen 188">
          <a:extLst>
            <a:ext uri="{FF2B5EF4-FFF2-40B4-BE49-F238E27FC236}">
              <a16:creationId xmlns:a16="http://schemas.microsoft.com/office/drawing/2014/main" id="{D0964F8E-9A1D-4F19-B024-A748030F04B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943084" y="66656830"/>
          <a:ext cx="108000" cy="720000"/>
        </a:xfrm>
        <a:prstGeom prst="rect">
          <a:avLst/>
        </a:prstGeom>
      </xdr:spPr>
    </xdr:pic>
    <xdr:clientData/>
  </xdr:oneCellAnchor>
  <xdr:oneCellAnchor>
    <xdr:from>
      <xdr:col>63</xdr:col>
      <xdr:colOff>42198</xdr:colOff>
      <xdr:row>149</xdr:row>
      <xdr:rowOff>35172</xdr:rowOff>
    </xdr:from>
    <xdr:ext cx="108000" cy="720000"/>
    <xdr:pic>
      <xdr:nvPicPr>
        <xdr:cNvPr id="190" name="Imagen 189">
          <a:extLst>
            <a:ext uri="{FF2B5EF4-FFF2-40B4-BE49-F238E27FC236}">
              <a16:creationId xmlns:a16="http://schemas.microsoft.com/office/drawing/2014/main" id="{B8ED74A1-9B65-41CE-AA71-F3299356AEE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539158" y="66656832"/>
          <a:ext cx="108000" cy="720000"/>
        </a:xfrm>
        <a:prstGeom prst="rect">
          <a:avLst/>
        </a:prstGeom>
      </xdr:spPr>
    </xdr:pic>
    <xdr:clientData/>
  </xdr:oneCellAnchor>
  <xdr:oneCellAnchor>
    <xdr:from>
      <xdr:col>63</xdr:col>
      <xdr:colOff>316528</xdr:colOff>
      <xdr:row>149</xdr:row>
      <xdr:rowOff>37513</xdr:rowOff>
    </xdr:from>
    <xdr:ext cx="540000" cy="720000"/>
    <xdr:pic>
      <xdr:nvPicPr>
        <xdr:cNvPr id="191" name="Imagen 190">
          <a:extLst>
            <a:ext uri="{FF2B5EF4-FFF2-40B4-BE49-F238E27FC236}">
              <a16:creationId xmlns:a16="http://schemas.microsoft.com/office/drawing/2014/main" id="{FF09126A-EB95-4250-B1F9-D301CB3A419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13488" y="66659173"/>
          <a:ext cx="540000" cy="720000"/>
        </a:xfrm>
        <a:prstGeom prst="rect">
          <a:avLst/>
        </a:prstGeom>
      </xdr:spPr>
    </xdr:pic>
    <xdr:clientData/>
  </xdr:oneCellAnchor>
  <xdr:oneCellAnchor>
    <xdr:from>
      <xdr:col>34</xdr:col>
      <xdr:colOff>753525</xdr:colOff>
      <xdr:row>149</xdr:row>
      <xdr:rowOff>47409</xdr:rowOff>
    </xdr:from>
    <xdr:ext cx="720000" cy="720000"/>
    <xdr:pic>
      <xdr:nvPicPr>
        <xdr:cNvPr id="192" name="Imagen 191">
          <a:extLst>
            <a:ext uri="{FF2B5EF4-FFF2-40B4-BE49-F238E27FC236}">
              <a16:creationId xmlns:a16="http://schemas.microsoft.com/office/drawing/2014/main" id="{D3CFDEBD-0E8C-468C-934E-2B7A58D0FDC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16065" y="66669069"/>
          <a:ext cx="720000" cy="720000"/>
        </a:xfrm>
        <a:prstGeom prst="rect">
          <a:avLst/>
        </a:prstGeom>
      </xdr:spPr>
    </xdr:pic>
    <xdr:clientData/>
  </xdr:oneCellAnchor>
  <xdr:oneCellAnchor>
    <xdr:from>
      <xdr:col>52</xdr:col>
      <xdr:colOff>761991</xdr:colOff>
      <xdr:row>149</xdr:row>
      <xdr:rowOff>41032</xdr:rowOff>
    </xdr:from>
    <xdr:ext cx="720000" cy="720000"/>
    <xdr:pic>
      <xdr:nvPicPr>
        <xdr:cNvPr id="193" name="Imagen 192">
          <a:extLst>
            <a:ext uri="{FF2B5EF4-FFF2-40B4-BE49-F238E27FC236}">
              <a16:creationId xmlns:a16="http://schemas.microsoft.com/office/drawing/2014/main" id="{8B13A880-0F1F-450A-9A7D-23B93EAAD55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22571" y="66662692"/>
          <a:ext cx="720000" cy="720000"/>
        </a:xfrm>
        <a:prstGeom prst="rect">
          <a:avLst/>
        </a:prstGeom>
      </xdr:spPr>
    </xdr:pic>
    <xdr:clientData/>
  </xdr:oneCellAnchor>
  <xdr:oneCellAnchor>
    <xdr:from>
      <xdr:col>70</xdr:col>
      <xdr:colOff>726826</xdr:colOff>
      <xdr:row>149</xdr:row>
      <xdr:rowOff>41040</xdr:rowOff>
    </xdr:from>
    <xdr:ext cx="720000" cy="720000"/>
    <xdr:pic>
      <xdr:nvPicPr>
        <xdr:cNvPr id="194" name="Imagen 193">
          <a:extLst>
            <a:ext uri="{FF2B5EF4-FFF2-40B4-BE49-F238E27FC236}">
              <a16:creationId xmlns:a16="http://schemas.microsoft.com/office/drawing/2014/main" id="{5B59938D-0926-46AD-80B2-2FAC161C720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885446" y="66662700"/>
          <a:ext cx="720000" cy="720000"/>
        </a:xfrm>
        <a:prstGeom prst="rect">
          <a:avLst/>
        </a:prstGeom>
      </xdr:spPr>
    </xdr:pic>
    <xdr:clientData/>
  </xdr:oneCellAnchor>
  <xdr:oneCellAnchor>
    <xdr:from>
      <xdr:col>17</xdr:col>
      <xdr:colOff>60960</xdr:colOff>
      <xdr:row>149</xdr:row>
      <xdr:rowOff>43180</xdr:rowOff>
    </xdr:from>
    <xdr:ext cx="108000" cy="720000"/>
    <xdr:pic>
      <xdr:nvPicPr>
        <xdr:cNvPr id="195" name="Imagen 194">
          <a:extLst>
            <a:ext uri="{FF2B5EF4-FFF2-40B4-BE49-F238E27FC236}">
              <a16:creationId xmlns:a16="http://schemas.microsoft.com/office/drawing/2014/main" id="{41B2D117-FCC4-4320-AFFE-A18ACA85482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87600" y="66664840"/>
          <a:ext cx="108000" cy="720000"/>
        </a:xfrm>
        <a:prstGeom prst="rect">
          <a:avLst/>
        </a:prstGeom>
      </xdr:spPr>
    </xdr:pic>
    <xdr:clientData/>
  </xdr:oneCellAnchor>
  <xdr:oneCellAnchor>
    <xdr:from>
      <xdr:col>17</xdr:col>
      <xdr:colOff>204470</xdr:colOff>
      <xdr:row>149</xdr:row>
      <xdr:rowOff>51435</xdr:rowOff>
    </xdr:from>
    <xdr:ext cx="540000" cy="720000"/>
    <xdr:pic>
      <xdr:nvPicPr>
        <xdr:cNvPr id="196" name="Imagen 195">
          <a:extLst>
            <a:ext uri="{FF2B5EF4-FFF2-40B4-BE49-F238E27FC236}">
              <a16:creationId xmlns:a16="http://schemas.microsoft.com/office/drawing/2014/main" id="{0FC16A25-7047-402D-8270-FD68552EFE5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31110" y="66673095"/>
          <a:ext cx="540000" cy="720000"/>
        </a:xfrm>
        <a:prstGeom prst="rect">
          <a:avLst/>
        </a:prstGeom>
      </xdr:spPr>
    </xdr:pic>
    <xdr:clientData/>
  </xdr:oneCellAnchor>
  <xdr:oneCellAnchor>
    <xdr:from>
      <xdr:col>18</xdr:col>
      <xdr:colOff>5798185</xdr:colOff>
      <xdr:row>149</xdr:row>
      <xdr:rowOff>23495</xdr:rowOff>
    </xdr:from>
    <xdr:ext cx="720000" cy="720000"/>
    <xdr:pic>
      <xdr:nvPicPr>
        <xdr:cNvPr id="197" name="Imagen 196">
          <a:extLst>
            <a:ext uri="{FF2B5EF4-FFF2-40B4-BE49-F238E27FC236}">
              <a16:creationId xmlns:a16="http://schemas.microsoft.com/office/drawing/2014/main" id="{21EAD2AC-1262-453F-AA55-2925B68DEF1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74405" y="66645155"/>
          <a:ext cx="720000" cy="720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27</xdr:col>
      <xdr:colOff>42204</xdr:colOff>
      <xdr:row>0</xdr:row>
      <xdr:rowOff>0</xdr:rowOff>
    </xdr:from>
    <xdr:ext cx="108000" cy="720000"/>
    <xdr:pic>
      <xdr:nvPicPr>
        <xdr:cNvPr id="9" name="Imagen 8">
          <a:extLst>
            <a:ext uri="{FF2B5EF4-FFF2-40B4-BE49-F238E27FC236}">
              <a16:creationId xmlns:a16="http://schemas.microsoft.com/office/drawing/2014/main" id="{00000000-0008-0000-1800-00000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27</xdr:col>
      <xdr:colOff>42204</xdr:colOff>
      <xdr:row>0</xdr:row>
      <xdr:rowOff>0</xdr:rowOff>
    </xdr:from>
    <xdr:ext cx="108000" cy="720000"/>
    <xdr:pic>
      <xdr:nvPicPr>
        <xdr:cNvPr id="25" name="Imagen 24">
          <a:extLst>
            <a:ext uri="{FF2B5EF4-FFF2-40B4-BE49-F238E27FC236}">
              <a16:creationId xmlns:a16="http://schemas.microsoft.com/office/drawing/2014/main" id="{00000000-0008-0000-18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8366330"/>
          <a:ext cx="108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00000000-0008-0000-1800-00002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8</xdr:col>
      <xdr:colOff>177165</xdr:colOff>
      <xdr:row>1</xdr:row>
      <xdr:rowOff>36195</xdr:rowOff>
    </xdr:from>
    <xdr:ext cx="720000" cy="720000"/>
    <xdr:pic>
      <xdr:nvPicPr>
        <xdr:cNvPr id="35" name="Imagen 34">
          <a:extLst>
            <a:ext uri="{FF2B5EF4-FFF2-40B4-BE49-F238E27FC236}">
              <a16:creationId xmlns:a16="http://schemas.microsoft.com/office/drawing/2014/main" id="{00000000-0008-0000-1800-00002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56500395"/>
          <a:ext cx="720000" cy="720000"/>
        </a:xfrm>
        <a:prstGeom prst="rect">
          <a:avLst/>
        </a:prstGeom>
      </xdr:spPr>
    </xdr:pic>
    <xdr:clientData/>
  </xdr:oneCellAnchor>
  <xdr:oneCellAnchor>
    <xdr:from>
      <xdr:col>1</xdr:col>
      <xdr:colOff>323850</xdr:colOff>
      <xdr:row>1</xdr:row>
      <xdr:rowOff>36195</xdr:rowOff>
    </xdr:from>
    <xdr:ext cx="540000" cy="720000"/>
    <xdr:pic>
      <xdr:nvPicPr>
        <xdr:cNvPr id="36" name="Imagen 35">
          <a:extLst>
            <a:ext uri="{FF2B5EF4-FFF2-40B4-BE49-F238E27FC236}">
              <a16:creationId xmlns:a16="http://schemas.microsoft.com/office/drawing/2014/main" id="{00000000-0008-0000-1800-00002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56500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37" name="Imagen 36">
          <a:extLst>
            <a:ext uri="{FF2B5EF4-FFF2-40B4-BE49-F238E27FC236}">
              <a16:creationId xmlns:a16="http://schemas.microsoft.com/office/drawing/2014/main" id="{00000000-0008-0000-1800-00002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56499429"/>
          <a:ext cx="540000" cy="720000"/>
        </a:xfrm>
        <a:prstGeom prst="rect">
          <a:avLst/>
        </a:prstGeom>
      </xdr:spPr>
    </xdr:pic>
    <xdr:clientData/>
  </xdr:oneCellAnchor>
  <xdr:oneCellAnchor>
    <xdr:from>
      <xdr:col>45</xdr:col>
      <xdr:colOff>43659</xdr:colOff>
      <xdr:row>1</xdr:row>
      <xdr:rowOff>40743</xdr:rowOff>
    </xdr:from>
    <xdr:ext cx="108000" cy="720000"/>
    <xdr:pic>
      <xdr:nvPicPr>
        <xdr:cNvPr id="38" name="Imagen 37">
          <a:extLst>
            <a:ext uri="{FF2B5EF4-FFF2-40B4-BE49-F238E27FC236}">
              <a16:creationId xmlns:a16="http://schemas.microsoft.com/office/drawing/2014/main" id="{00000000-0008-0000-18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45</xdr:col>
      <xdr:colOff>326040</xdr:colOff>
      <xdr:row>1</xdr:row>
      <xdr:rowOff>37375</xdr:rowOff>
    </xdr:from>
    <xdr:ext cx="540000" cy="720000"/>
    <xdr:pic>
      <xdr:nvPicPr>
        <xdr:cNvPr id="39" name="Imagen 38">
          <a:extLst>
            <a:ext uri="{FF2B5EF4-FFF2-40B4-BE49-F238E27FC236}">
              <a16:creationId xmlns:a16="http://schemas.microsoft.com/office/drawing/2014/main" id="{00000000-0008-0000-1800-00002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56501575"/>
          <a:ext cx="540000" cy="720000"/>
        </a:xfrm>
        <a:prstGeom prst="rect">
          <a:avLst/>
        </a:prstGeom>
      </xdr:spPr>
    </xdr:pic>
    <xdr:clientData/>
  </xdr:oneCellAnchor>
  <xdr:oneCellAnchor>
    <xdr:from>
      <xdr:col>1</xdr:col>
      <xdr:colOff>44548</xdr:colOff>
      <xdr:row>1</xdr:row>
      <xdr:rowOff>37514</xdr:rowOff>
    </xdr:from>
    <xdr:ext cx="108000" cy="720000"/>
    <xdr:pic>
      <xdr:nvPicPr>
        <xdr:cNvPr id="40" name="Imagen 39">
          <a:extLst>
            <a:ext uri="{FF2B5EF4-FFF2-40B4-BE49-F238E27FC236}">
              <a16:creationId xmlns:a16="http://schemas.microsoft.com/office/drawing/2014/main" id="{00000000-0008-0000-1800-00002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56501714"/>
          <a:ext cx="108000" cy="720000"/>
        </a:xfrm>
        <a:prstGeom prst="rect">
          <a:avLst/>
        </a:prstGeom>
      </xdr:spPr>
    </xdr:pic>
    <xdr:clientData/>
  </xdr:oneCellAnchor>
  <xdr:oneCellAnchor>
    <xdr:from>
      <xdr:col>27</xdr:col>
      <xdr:colOff>42204</xdr:colOff>
      <xdr:row>1</xdr:row>
      <xdr:rowOff>35170</xdr:rowOff>
    </xdr:from>
    <xdr:ext cx="108000" cy="720000"/>
    <xdr:pic>
      <xdr:nvPicPr>
        <xdr:cNvPr id="41" name="Imagen 40">
          <a:extLst>
            <a:ext uri="{FF2B5EF4-FFF2-40B4-BE49-F238E27FC236}">
              <a16:creationId xmlns:a16="http://schemas.microsoft.com/office/drawing/2014/main" id="{00000000-0008-0000-1800-00002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56499370"/>
          <a:ext cx="108000" cy="720000"/>
        </a:xfrm>
        <a:prstGeom prst="rect">
          <a:avLst/>
        </a:prstGeom>
      </xdr:spPr>
    </xdr:pic>
    <xdr:clientData/>
  </xdr:oneCellAnchor>
  <xdr:oneCellAnchor>
    <xdr:from>
      <xdr:col>63</xdr:col>
      <xdr:colOff>42198</xdr:colOff>
      <xdr:row>1</xdr:row>
      <xdr:rowOff>35172</xdr:rowOff>
    </xdr:from>
    <xdr:ext cx="108000" cy="720000"/>
    <xdr:pic>
      <xdr:nvPicPr>
        <xdr:cNvPr id="42" name="Imagen 41">
          <a:extLst>
            <a:ext uri="{FF2B5EF4-FFF2-40B4-BE49-F238E27FC236}">
              <a16:creationId xmlns:a16="http://schemas.microsoft.com/office/drawing/2014/main" id="{00000000-0008-0000-1800-00002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56499372"/>
          <a:ext cx="108000" cy="720000"/>
        </a:xfrm>
        <a:prstGeom prst="rect">
          <a:avLst/>
        </a:prstGeom>
      </xdr:spPr>
    </xdr:pic>
    <xdr:clientData/>
  </xdr:oneCellAnchor>
  <xdr:oneCellAnchor>
    <xdr:from>
      <xdr:col>63</xdr:col>
      <xdr:colOff>316528</xdr:colOff>
      <xdr:row>1</xdr:row>
      <xdr:rowOff>37513</xdr:rowOff>
    </xdr:from>
    <xdr:ext cx="540000" cy="720000"/>
    <xdr:pic>
      <xdr:nvPicPr>
        <xdr:cNvPr id="43" name="Imagen 42">
          <a:extLst>
            <a:ext uri="{FF2B5EF4-FFF2-40B4-BE49-F238E27FC236}">
              <a16:creationId xmlns:a16="http://schemas.microsoft.com/office/drawing/2014/main" id="{00000000-0008-0000-18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56501713"/>
          <a:ext cx="540000" cy="720000"/>
        </a:xfrm>
        <a:prstGeom prst="rect">
          <a:avLst/>
        </a:prstGeom>
      </xdr:spPr>
    </xdr:pic>
    <xdr:clientData/>
  </xdr:oneCellAnchor>
  <xdr:oneCellAnchor>
    <xdr:from>
      <xdr:col>34</xdr:col>
      <xdr:colOff>753525</xdr:colOff>
      <xdr:row>1</xdr:row>
      <xdr:rowOff>47409</xdr:rowOff>
    </xdr:from>
    <xdr:ext cx="720000" cy="720000"/>
    <xdr:pic>
      <xdr:nvPicPr>
        <xdr:cNvPr id="44" name="Imagen 43">
          <a:extLst>
            <a:ext uri="{FF2B5EF4-FFF2-40B4-BE49-F238E27FC236}">
              <a16:creationId xmlns:a16="http://schemas.microsoft.com/office/drawing/2014/main" id="{00000000-0008-0000-1800-00002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56511609"/>
          <a:ext cx="720000" cy="720000"/>
        </a:xfrm>
        <a:prstGeom prst="rect">
          <a:avLst/>
        </a:prstGeom>
      </xdr:spPr>
    </xdr:pic>
    <xdr:clientData/>
  </xdr:oneCellAnchor>
  <xdr:oneCellAnchor>
    <xdr:from>
      <xdr:col>52</xdr:col>
      <xdr:colOff>761991</xdr:colOff>
      <xdr:row>1</xdr:row>
      <xdr:rowOff>41032</xdr:rowOff>
    </xdr:from>
    <xdr:ext cx="720000" cy="720000"/>
    <xdr:pic>
      <xdr:nvPicPr>
        <xdr:cNvPr id="45" name="Imagen 44">
          <a:extLst>
            <a:ext uri="{FF2B5EF4-FFF2-40B4-BE49-F238E27FC236}">
              <a16:creationId xmlns:a16="http://schemas.microsoft.com/office/drawing/2014/main" id="{00000000-0008-0000-1800-00002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56505232"/>
          <a:ext cx="720000" cy="720000"/>
        </a:xfrm>
        <a:prstGeom prst="rect">
          <a:avLst/>
        </a:prstGeom>
      </xdr:spPr>
    </xdr:pic>
    <xdr:clientData/>
  </xdr:oneCellAnchor>
  <xdr:oneCellAnchor>
    <xdr:from>
      <xdr:col>70</xdr:col>
      <xdr:colOff>726826</xdr:colOff>
      <xdr:row>1</xdr:row>
      <xdr:rowOff>41040</xdr:rowOff>
    </xdr:from>
    <xdr:ext cx="720000" cy="720000"/>
    <xdr:pic>
      <xdr:nvPicPr>
        <xdr:cNvPr id="46" name="Imagen 45">
          <a:extLst>
            <a:ext uri="{FF2B5EF4-FFF2-40B4-BE49-F238E27FC236}">
              <a16:creationId xmlns:a16="http://schemas.microsoft.com/office/drawing/2014/main" id="{00000000-0008-0000-18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56505240"/>
          <a:ext cx="720000" cy="720000"/>
        </a:xfrm>
        <a:prstGeom prst="rect">
          <a:avLst/>
        </a:prstGeom>
      </xdr:spPr>
    </xdr:pic>
    <xdr:clientData/>
  </xdr:oneCellAnchor>
  <xdr:oneCellAnchor>
    <xdr:from>
      <xdr:col>17</xdr:col>
      <xdr:colOff>60960</xdr:colOff>
      <xdr:row>1</xdr:row>
      <xdr:rowOff>43180</xdr:rowOff>
    </xdr:from>
    <xdr:ext cx="108000" cy="720000"/>
    <xdr:pic>
      <xdr:nvPicPr>
        <xdr:cNvPr id="47" name="Imagen 46">
          <a:extLst>
            <a:ext uri="{FF2B5EF4-FFF2-40B4-BE49-F238E27FC236}">
              <a16:creationId xmlns:a16="http://schemas.microsoft.com/office/drawing/2014/main" id="{00000000-0008-0000-18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56507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48" name="Imagen 47">
          <a:extLst>
            <a:ext uri="{FF2B5EF4-FFF2-40B4-BE49-F238E27FC236}">
              <a16:creationId xmlns:a16="http://schemas.microsoft.com/office/drawing/2014/main" id="{00000000-0008-0000-1800-00003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5651563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9" name="Imagen 48">
          <a:extLst>
            <a:ext uri="{FF2B5EF4-FFF2-40B4-BE49-F238E27FC236}">
              <a16:creationId xmlns:a16="http://schemas.microsoft.com/office/drawing/2014/main" id="{00000000-0008-0000-1800-00003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56487695"/>
          <a:ext cx="720000" cy="720000"/>
        </a:xfrm>
        <a:prstGeom prst="rect">
          <a:avLst/>
        </a:prstGeom>
      </xdr:spPr>
    </xdr:pic>
    <xdr:clientData/>
  </xdr:oneCellAnchor>
  <xdr:oneCellAnchor>
    <xdr:from>
      <xdr:col>45</xdr:col>
      <xdr:colOff>43659</xdr:colOff>
      <xdr:row>55</xdr:row>
      <xdr:rowOff>0</xdr:rowOff>
    </xdr:from>
    <xdr:ext cx="108000" cy="720000"/>
    <xdr:pic>
      <xdr:nvPicPr>
        <xdr:cNvPr id="50" name="Imagen 49">
          <a:extLst>
            <a:ext uri="{FF2B5EF4-FFF2-40B4-BE49-F238E27FC236}">
              <a16:creationId xmlns:a16="http://schemas.microsoft.com/office/drawing/2014/main" id="{00000000-0008-0000-1800-00003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27</xdr:col>
      <xdr:colOff>326679</xdr:colOff>
      <xdr:row>55</xdr:row>
      <xdr:rowOff>0</xdr:rowOff>
    </xdr:from>
    <xdr:ext cx="540000" cy="720000"/>
    <xdr:pic>
      <xdr:nvPicPr>
        <xdr:cNvPr id="53" name="Imagen 52">
          <a:extLst>
            <a:ext uri="{FF2B5EF4-FFF2-40B4-BE49-F238E27FC236}">
              <a16:creationId xmlns:a16="http://schemas.microsoft.com/office/drawing/2014/main" id="{00000000-0008-0000-1800-00003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80609109"/>
          <a:ext cx="540000" cy="720000"/>
        </a:xfrm>
        <a:prstGeom prst="rect">
          <a:avLst/>
        </a:prstGeom>
      </xdr:spPr>
    </xdr:pic>
    <xdr:clientData/>
  </xdr:oneCellAnchor>
  <xdr:oneCellAnchor>
    <xdr:from>
      <xdr:col>45</xdr:col>
      <xdr:colOff>43659</xdr:colOff>
      <xdr:row>55</xdr:row>
      <xdr:rowOff>0</xdr:rowOff>
    </xdr:from>
    <xdr:ext cx="108000" cy="720000"/>
    <xdr:pic>
      <xdr:nvPicPr>
        <xdr:cNvPr id="54" name="Imagen 53">
          <a:extLst>
            <a:ext uri="{FF2B5EF4-FFF2-40B4-BE49-F238E27FC236}">
              <a16:creationId xmlns:a16="http://schemas.microsoft.com/office/drawing/2014/main" id="{00000000-0008-0000-1800-00003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45</xdr:col>
      <xdr:colOff>326040</xdr:colOff>
      <xdr:row>55</xdr:row>
      <xdr:rowOff>0</xdr:rowOff>
    </xdr:from>
    <xdr:ext cx="540000" cy="720000"/>
    <xdr:pic>
      <xdr:nvPicPr>
        <xdr:cNvPr id="55" name="Imagen 54">
          <a:extLst>
            <a:ext uri="{FF2B5EF4-FFF2-40B4-BE49-F238E27FC236}">
              <a16:creationId xmlns:a16="http://schemas.microsoft.com/office/drawing/2014/main" id="{00000000-0008-0000-1800-00003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80611255"/>
          <a:ext cx="540000" cy="720000"/>
        </a:xfrm>
        <a:prstGeom prst="rect">
          <a:avLst/>
        </a:prstGeom>
      </xdr:spPr>
    </xdr:pic>
    <xdr:clientData/>
  </xdr:oneCellAnchor>
  <xdr:oneCellAnchor>
    <xdr:from>
      <xdr:col>27</xdr:col>
      <xdr:colOff>42204</xdr:colOff>
      <xdr:row>55</xdr:row>
      <xdr:rowOff>0</xdr:rowOff>
    </xdr:from>
    <xdr:ext cx="108000" cy="720000"/>
    <xdr:pic>
      <xdr:nvPicPr>
        <xdr:cNvPr id="57" name="Imagen 56">
          <a:extLst>
            <a:ext uri="{FF2B5EF4-FFF2-40B4-BE49-F238E27FC236}">
              <a16:creationId xmlns:a16="http://schemas.microsoft.com/office/drawing/2014/main" id="{00000000-0008-0000-1800-00003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80609050"/>
          <a:ext cx="108000" cy="720000"/>
        </a:xfrm>
        <a:prstGeom prst="rect">
          <a:avLst/>
        </a:prstGeom>
      </xdr:spPr>
    </xdr:pic>
    <xdr:clientData/>
  </xdr:oneCellAnchor>
  <xdr:oneCellAnchor>
    <xdr:from>
      <xdr:col>63</xdr:col>
      <xdr:colOff>42198</xdr:colOff>
      <xdr:row>55</xdr:row>
      <xdr:rowOff>0</xdr:rowOff>
    </xdr:from>
    <xdr:ext cx="108000" cy="720000"/>
    <xdr:pic>
      <xdr:nvPicPr>
        <xdr:cNvPr id="58" name="Imagen 57">
          <a:extLst>
            <a:ext uri="{FF2B5EF4-FFF2-40B4-BE49-F238E27FC236}">
              <a16:creationId xmlns:a16="http://schemas.microsoft.com/office/drawing/2014/main" id="{00000000-0008-0000-1800-00003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80609052"/>
          <a:ext cx="108000" cy="720000"/>
        </a:xfrm>
        <a:prstGeom prst="rect">
          <a:avLst/>
        </a:prstGeom>
      </xdr:spPr>
    </xdr:pic>
    <xdr:clientData/>
  </xdr:oneCellAnchor>
  <xdr:oneCellAnchor>
    <xdr:from>
      <xdr:col>63</xdr:col>
      <xdr:colOff>316528</xdr:colOff>
      <xdr:row>55</xdr:row>
      <xdr:rowOff>0</xdr:rowOff>
    </xdr:from>
    <xdr:ext cx="540000" cy="720000"/>
    <xdr:pic>
      <xdr:nvPicPr>
        <xdr:cNvPr id="59" name="Imagen 58">
          <a:extLst>
            <a:ext uri="{FF2B5EF4-FFF2-40B4-BE49-F238E27FC236}">
              <a16:creationId xmlns:a16="http://schemas.microsoft.com/office/drawing/2014/main" id="{00000000-0008-0000-1800-00003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80611393"/>
          <a:ext cx="540000" cy="720000"/>
        </a:xfrm>
        <a:prstGeom prst="rect">
          <a:avLst/>
        </a:prstGeom>
      </xdr:spPr>
    </xdr:pic>
    <xdr:clientData/>
  </xdr:oneCellAnchor>
  <xdr:oneCellAnchor>
    <xdr:from>
      <xdr:col>34</xdr:col>
      <xdr:colOff>753525</xdr:colOff>
      <xdr:row>55</xdr:row>
      <xdr:rowOff>0</xdr:rowOff>
    </xdr:from>
    <xdr:ext cx="720000" cy="720000"/>
    <xdr:pic>
      <xdr:nvPicPr>
        <xdr:cNvPr id="60" name="Imagen 59">
          <a:extLst>
            <a:ext uri="{FF2B5EF4-FFF2-40B4-BE49-F238E27FC236}">
              <a16:creationId xmlns:a16="http://schemas.microsoft.com/office/drawing/2014/main" id="{00000000-0008-0000-1800-00003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80621289"/>
          <a:ext cx="720000" cy="720000"/>
        </a:xfrm>
        <a:prstGeom prst="rect">
          <a:avLst/>
        </a:prstGeom>
      </xdr:spPr>
    </xdr:pic>
    <xdr:clientData/>
  </xdr:oneCellAnchor>
  <xdr:oneCellAnchor>
    <xdr:from>
      <xdr:col>52</xdr:col>
      <xdr:colOff>761991</xdr:colOff>
      <xdr:row>55</xdr:row>
      <xdr:rowOff>0</xdr:rowOff>
    </xdr:from>
    <xdr:ext cx="720000" cy="720000"/>
    <xdr:pic>
      <xdr:nvPicPr>
        <xdr:cNvPr id="61" name="Imagen 60">
          <a:extLst>
            <a:ext uri="{FF2B5EF4-FFF2-40B4-BE49-F238E27FC236}">
              <a16:creationId xmlns:a16="http://schemas.microsoft.com/office/drawing/2014/main" id="{00000000-0008-0000-1800-00003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80614912"/>
          <a:ext cx="720000" cy="720000"/>
        </a:xfrm>
        <a:prstGeom prst="rect">
          <a:avLst/>
        </a:prstGeom>
      </xdr:spPr>
    </xdr:pic>
    <xdr:clientData/>
  </xdr:oneCellAnchor>
  <xdr:oneCellAnchor>
    <xdr:from>
      <xdr:col>70</xdr:col>
      <xdr:colOff>726826</xdr:colOff>
      <xdr:row>55</xdr:row>
      <xdr:rowOff>0</xdr:rowOff>
    </xdr:from>
    <xdr:ext cx="720000" cy="720000"/>
    <xdr:pic>
      <xdr:nvPicPr>
        <xdr:cNvPr id="62" name="Imagen 61">
          <a:extLst>
            <a:ext uri="{FF2B5EF4-FFF2-40B4-BE49-F238E27FC236}">
              <a16:creationId xmlns:a16="http://schemas.microsoft.com/office/drawing/2014/main" id="{00000000-0008-0000-1800-00003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80614920"/>
          <a:ext cx="720000" cy="720000"/>
        </a:xfrm>
        <a:prstGeom prst="rect">
          <a:avLst/>
        </a:prstGeom>
      </xdr:spPr>
    </xdr:pic>
    <xdr:clientData/>
  </xdr:oneCellAnchor>
  <xdr:oneCellAnchor>
    <xdr:from>
      <xdr:col>45</xdr:col>
      <xdr:colOff>43659</xdr:colOff>
      <xdr:row>55</xdr:row>
      <xdr:rowOff>0</xdr:rowOff>
    </xdr:from>
    <xdr:ext cx="108000" cy="720000"/>
    <xdr:pic>
      <xdr:nvPicPr>
        <xdr:cNvPr id="66" name="Imagen 65">
          <a:extLst>
            <a:ext uri="{FF2B5EF4-FFF2-40B4-BE49-F238E27FC236}">
              <a16:creationId xmlns:a16="http://schemas.microsoft.com/office/drawing/2014/main" id="{00000000-0008-0000-18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27</xdr:col>
      <xdr:colOff>326679</xdr:colOff>
      <xdr:row>55</xdr:row>
      <xdr:rowOff>0</xdr:rowOff>
    </xdr:from>
    <xdr:ext cx="540000" cy="720000"/>
    <xdr:pic>
      <xdr:nvPicPr>
        <xdr:cNvPr id="69" name="Imagen 68">
          <a:extLst>
            <a:ext uri="{FF2B5EF4-FFF2-40B4-BE49-F238E27FC236}">
              <a16:creationId xmlns:a16="http://schemas.microsoft.com/office/drawing/2014/main" id="{00000000-0008-0000-1800-00004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106730469"/>
          <a:ext cx="540000" cy="720000"/>
        </a:xfrm>
        <a:prstGeom prst="rect">
          <a:avLst/>
        </a:prstGeom>
      </xdr:spPr>
    </xdr:pic>
    <xdr:clientData/>
  </xdr:oneCellAnchor>
  <xdr:oneCellAnchor>
    <xdr:from>
      <xdr:col>45</xdr:col>
      <xdr:colOff>43659</xdr:colOff>
      <xdr:row>55</xdr:row>
      <xdr:rowOff>0</xdr:rowOff>
    </xdr:from>
    <xdr:ext cx="108000" cy="720000"/>
    <xdr:pic>
      <xdr:nvPicPr>
        <xdr:cNvPr id="70" name="Imagen 69">
          <a:extLst>
            <a:ext uri="{FF2B5EF4-FFF2-40B4-BE49-F238E27FC236}">
              <a16:creationId xmlns:a16="http://schemas.microsoft.com/office/drawing/2014/main" id="{00000000-0008-0000-1800-00004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45</xdr:col>
      <xdr:colOff>326040</xdr:colOff>
      <xdr:row>55</xdr:row>
      <xdr:rowOff>0</xdr:rowOff>
    </xdr:from>
    <xdr:ext cx="540000" cy="720000"/>
    <xdr:pic>
      <xdr:nvPicPr>
        <xdr:cNvPr id="71" name="Imagen 70">
          <a:extLst>
            <a:ext uri="{FF2B5EF4-FFF2-40B4-BE49-F238E27FC236}">
              <a16:creationId xmlns:a16="http://schemas.microsoft.com/office/drawing/2014/main" id="{00000000-0008-0000-18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106732615"/>
          <a:ext cx="540000" cy="720000"/>
        </a:xfrm>
        <a:prstGeom prst="rect">
          <a:avLst/>
        </a:prstGeom>
      </xdr:spPr>
    </xdr:pic>
    <xdr:clientData/>
  </xdr:oneCellAnchor>
  <xdr:oneCellAnchor>
    <xdr:from>
      <xdr:col>27</xdr:col>
      <xdr:colOff>42204</xdr:colOff>
      <xdr:row>55</xdr:row>
      <xdr:rowOff>0</xdr:rowOff>
    </xdr:from>
    <xdr:ext cx="108000" cy="720000"/>
    <xdr:pic>
      <xdr:nvPicPr>
        <xdr:cNvPr id="73" name="Imagen 72">
          <a:extLst>
            <a:ext uri="{FF2B5EF4-FFF2-40B4-BE49-F238E27FC236}">
              <a16:creationId xmlns:a16="http://schemas.microsoft.com/office/drawing/2014/main" id="{00000000-0008-0000-1800-00004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106730410"/>
          <a:ext cx="108000" cy="720000"/>
        </a:xfrm>
        <a:prstGeom prst="rect">
          <a:avLst/>
        </a:prstGeom>
      </xdr:spPr>
    </xdr:pic>
    <xdr:clientData/>
  </xdr:oneCellAnchor>
  <xdr:oneCellAnchor>
    <xdr:from>
      <xdr:col>63</xdr:col>
      <xdr:colOff>42198</xdr:colOff>
      <xdr:row>55</xdr:row>
      <xdr:rowOff>0</xdr:rowOff>
    </xdr:from>
    <xdr:ext cx="108000" cy="720000"/>
    <xdr:pic>
      <xdr:nvPicPr>
        <xdr:cNvPr id="74" name="Imagen 73">
          <a:extLst>
            <a:ext uri="{FF2B5EF4-FFF2-40B4-BE49-F238E27FC236}">
              <a16:creationId xmlns:a16="http://schemas.microsoft.com/office/drawing/2014/main" id="{00000000-0008-0000-18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106730412"/>
          <a:ext cx="108000" cy="720000"/>
        </a:xfrm>
        <a:prstGeom prst="rect">
          <a:avLst/>
        </a:prstGeom>
      </xdr:spPr>
    </xdr:pic>
    <xdr:clientData/>
  </xdr:oneCellAnchor>
  <xdr:oneCellAnchor>
    <xdr:from>
      <xdr:col>63</xdr:col>
      <xdr:colOff>316528</xdr:colOff>
      <xdr:row>55</xdr:row>
      <xdr:rowOff>0</xdr:rowOff>
    </xdr:from>
    <xdr:ext cx="540000" cy="720000"/>
    <xdr:pic>
      <xdr:nvPicPr>
        <xdr:cNvPr id="75" name="Imagen 74">
          <a:extLst>
            <a:ext uri="{FF2B5EF4-FFF2-40B4-BE49-F238E27FC236}">
              <a16:creationId xmlns:a16="http://schemas.microsoft.com/office/drawing/2014/main" id="{00000000-0008-0000-1800-00004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106732753"/>
          <a:ext cx="540000" cy="720000"/>
        </a:xfrm>
        <a:prstGeom prst="rect">
          <a:avLst/>
        </a:prstGeom>
      </xdr:spPr>
    </xdr:pic>
    <xdr:clientData/>
  </xdr:oneCellAnchor>
  <xdr:oneCellAnchor>
    <xdr:from>
      <xdr:col>34</xdr:col>
      <xdr:colOff>753525</xdr:colOff>
      <xdr:row>55</xdr:row>
      <xdr:rowOff>0</xdr:rowOff>
    </xdr:from>
    <xdr:ext cx="720000" cy="720000"/>
    <xdr:pic>
      <xdr:nvPicPr>
        <xdr:cNvPr id="76" name="Imagen 75">
          <a:extLst>
            <a:ext uri="{FF2B5EF4-FFF2-40B4-BE49-F238E27FC236}">
              <a16:creationId xmlns:a16="http://schemas.microsoft.com/office/drawing/2014/main" id="{00000000-0008-0000-1800-00004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106742649"/>
          <a:ext cx="720000" cy="720000"/>
        </a:xfrm>
        <a:prstGeom prst="rect">
          <a:avLst/>
        </a:prstGeom>
      </xdr:spPr>
    </xdr:pic>
    <xdr:clientData/>
  </xdr:oneCellAnchor>
  <xdr:oneCellAnchor>
    <xdr:from>
      <xdr:col>52</xdr:col>
      <xdr:colOff>761991</xdr:colOff>
      <xdr:row>55</xdr:row>
      <xdr:rowOff>0</xdr:rowOff>
    </xdr:from>
    <xdr:ext cx="720000" cy="720000"/>
    <xdr:pic>
      <xdr:nvPicPr>
        <xdr:cNvPr id="77" name="Imagen 76">
          <a:extLst>
            <a:ext uri="{FF2B5EF4-FFF2-40B4-BE49-F238E27FC236}">
              <a16:creationId xmlns:a16="http://schemas.microsoft.com/office/drawing/2014/main" id="{00000000-0008-0000-1800-00004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106736272"/>
          <a:ext cx="720000" cy="720000"/>
        </a:xfrm>
        <a:prstGeom prst="rect">
          <a:avLst/>
        </a:prstGeom>
      </xdr:spPr>
    </xdr:pic>
    <xdr:clientData/>
  </xdr:oneCellAnchor>
  <xdr:oneCellAnchor>
    <xdr:from>
      <xdr:col>70</xdr:col>
      <xdr:colOff>726826</xdr:colOff>
      <xdr:row>55</xdr:row>
      <xdr:rowOff>0</xdr:rowOff>
    </xdr:from>
    <xdr:ext cx="720000" cy="720000"/>
    <xdr:pic>
      <xdr:nvPicPr>
        <xdr:cNvPr id="78" name="Imagen 77">
          <a:extLst>
            <a:ext uri="{FF2B5EF4-FFF2-40B4-BE49-F238E27FC236}">
              <a16:creationId xmlns:a16="http://schemas.microsoft.com/office/drawing/2014/main" id="{00000000-0008-0000-1800-00004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106736280"/>
          <a:ext cx="720000" cy="72000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9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9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9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9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9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9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9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9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9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9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9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9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9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9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9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9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147</xdr:row>
      <xdr:rowOff>40743</xdr:rowOff>
    </xdr:from>
    <xdr:ext cx="108000" cy="720000"/>
    <xdr:pic>
      <xdr:nvPicPr>
        <xdr:cNvPr id="30" name="Imagen 29">
          <a:extLst>
            <a:ext uri="{FF2B5EF4-FFF2-40B4-BE49-F238E27FC236}">
              <a16:creationId xmlns:a16="http://schemas.microsoft.com/office/drawing/2014/main" id="{EEB5867E-D782-45F8-8833-DF3DCB2C561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147</xdr:row>
      <xdr:rowOff>36195</xdr:rowOff>
    </xdr:from>
    <xdr:ext cx="720000" cy="720000"/>
    <xdr:pic>
      <xdr:nvPicPr>
        <xdr:cNvPr id="31" name="Imagen 30">
          <a:extLst>
            <a:ext uri="{FF2B5EF4-FFF2-40B4-BE49-F238E27FC236}">
              <a16:creationId xmlns:a16="http://schemas.microsoft.com/office/drawing/2014/main" id="{D528D72E-BE30-4A7B-B2F8-780B690A594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147</xdr:row>
      <xdr:rowOff>36195</xdr:rowOff>
    </xdr:from>
    <xdr:ext cx="540000" cy="720000"/>
    <xdr:pic>
      <xdr:nvPicPr>
        <xdr:cNvPr id="32" name="Imagen 31">
          <a:extLst>
            <a:ext uri="{FF2B5EF4-FFF2-40B4-BE49-F238E27FC236}">
              <a16:creationId xmlns:a16="http://schemas.microsoft.com/office/drawing/2014/main" id="{12A90D8C-58CB-43C9-A272-69F9F6D9154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147</xdr:row>
      <xdr:rowOff>35229</xdr:rowOff>
    </xdr:from>
    <xdr:ext cx="540000" cy="720000"/>
    <xdr:pic>
      <xdr:nvPicPr>
        <xdr:cNvPr id="33" name="Imagen 32">
          <a:extLst>
            <a:ext uri="{FF2B5EF4-FFF2-40B4-BE49-F238E27FC236}">
              <a16:creationId xmlns:a16="http://schemas.microsoft.com/office/drawing/2014/main" id="{54B49DF3-40C6-4D49-864B-061961973FA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147</xdr:row>
      <xdr:rowOff>40743</xdr:rowOff>
    </xdr:from>
    <xdr:ext cx="108000" cy="720000"/>
    <xdr:pic>
      <xdr:nvPicPr>
        <xdr:cNvPr id="34" name="Imagen 33">
          <a:extLst>
            <a:ext uri="{FF2B5EF4-FFF2-40B4-BE49-F238E27FC236}">
              <a16:creationId xmlns:a16="http://schemas.microsoft.com/office/drawing/2014/main" id="{6732A54A-016C-4C87-AED6-7D229F7E96C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147</xdr:row>
      <xdr:rowOff>37375</xdr:rowOff>
    </xdr:from>
    <xdr:ext cx="540000" cy="720000"/>
    <xdr:pic>
      <xdr:nvPicPr>
        <xdr:cNvPr id="35" name="Imagen 34">
          <a:extLst>
            <a:ext uri="{FF2B5EF4-FFF2-40B4-BE49-F238E27FC236}">
              <a16:creationId xmlns:a16="http://schemas.microsoft.com/office/drawing/2014/main" id="{5E930463-400D-4FDC-9E87-801DA630E36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147</xdr:row>
      <xdr:rowOff>37514</xdr:rowOff>
    </xdr:from>
    <xdr:ext cx="108000" cy="720000"/>
    <xdr:pic>
      <xdr:nvPicPr>
        <xdr:cNvPr id="36" name="Imagen 35">
          <a:extLst>
            <a:ext uri="{FF2B5EF4-FFF2-40B4-BE49-F238E27FC236}">
              <a16:creationId xmlns:a16="http://schemas.microsoft.com/office/drawing/2014/main" id="{C52D7F66-7DD1-4ADD-ABFC-37748E56DE4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147</xdr:row>
      <xdr:rowOff>35170</xdr:rowOff>
    </xdr:from>
    <xdr:ext cx="108000" cy="720000"/>
    <xdr:pic>
      <xdr:nvPicPr>
        <xdr:cNvPr id="37" name="Imagen 36">
          <a:extLst>
            <a:ext uri="{FF2B5EF4-FFF2-40B4-BE49-F238E27FC236}">
              <a16:creationId xmlns:a16="http://schemas.microsoft.com/office/drawing/2014/main" id="{BF393BED-5D15-4046-9513-5210D0C8D83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147</xdr:row>
      <xdr:rowOff>35172</xdr:rowOff>
    </xdr:from>
    <xdr:ext cx="108000" cy="720000"/>
    <xdr:pic>
      <xdr:nvPicPr>
        <xdr:cNvPr id="38" name="Imagen 37">
          <a:extLst>
            <a:ext uri="{FF2B5EF4-FFF2-40B4-BE49-F238E27FC236}">
              <a16:creationId xmlns:a16="http://schemas.microsoft.com/office/drawing/2014/main" id="{E95B815F-9B20-4349-B031-50B1BD98FD8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147</xdr:row>
      <xdr:rowOff>37513</xdr:rowOff>
    </xdr:from>
    <xdr:ext cx="540000" cy="720000"/>
    <xdr:pic>
      <xdr:nvPicPr>
        <xdr:cNvPr id="39" name="Imagen 38">
          <a:extLst>
            <a:ext uri="{FF2B5EF4-FFF2-40B4-BE49-F238E27FC236}">
              <a16:creationId xmlns:a16="http://schemas.microsoft.com/office/drawing/2014/main" id="{52DEFBB9-5442-4BBC-A9CE-4E15D4815F6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147</xdr:row>
      <xdr:rowOff>47409</xdr:rowOff>
    </xdr:from>
    <xdr:ext cx="720000" cy="720000"/>
    <xdr:pic>
      <xdr:nvPicPr>
        <xdr:cNvPr id="40" name="Imagen 39">
          <a:extLst>
            <a:ext uri="{FF2B5EF4-FFF2-40B4-BE49-F238E27FC236}">
              <a16:creationId xmlns:a16="http://schemas.microsoft.com/office/drawing/2014/main" id="{F15FC45B-ED37-4299-9D8C-9B27D54BE0B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147</xdr:row>
      <xdr:rowOff>41032</xdr:rowOff>
    </xdr:from>
    <xdr:ext cx="720000" cy="720000"/>
    <xdr:pic>
      <xdr:nvPicPr>
        <xdr:cNvPr id="41" name="Imagen 40">
          <a:extLst>
            <a:ext uri="{FF2B5EF4-FFF2-40B4-BE49-F238E27FC236}">
              <a16:creationId xmlns:a16="http://schemas.microsoft.com/office/drawing/2014/main" id="{EA287FB8-3149-467B-B024-E325CF32362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147</xdr:row>
      <xdr:rowOff>41040</xdr:rowOff>
    </xdr:from>
    <xdr:ext cx="720000" cy="720000"/>
    <xdr:pic>
      <xdr:nvPicPr>
        <xdr:cNvPr id="42" name="Imagen 41">
          <a:extLst>
            <a:ext uri="{FF2B5EF4-FFF2-40B4-BE49-F238E27FC236}">
              <a16:creationId xmlns:a16="http://schemas.microsoft.com/office/drawing/2014/main" id="{3D30D588-73A8-4EC0-A3AD-9BE502140F7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147</xdr:row>
      <xdr:rowOff>43180</xdr:rowOff>
    </xdr:from>
    <xdr:ext cx="108000" cy="720000"/>
    <xdr:pic>
      <xdr:nvPicPr>
        <xdr:cNvPr id="43" name="Imagen 42">
          <a:extLst>
            <a:ext uri="{FF2B5EF4-FFF2-40B4-BE49-F238E27FC236}">
              <a16:creationId xmlns:a16="http://schemas.microsoft.com/office/drawing/2014/main" id="{A985D457-113D-4F62-AD7C-7A9D548C417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147</xdr:row>
      <xdr:rowOff>51435</xdr:rowOff>
    </xdr:from>
    <xdr:ext cx="540000" cy="720000"/>
    <xdr:pic>
      <xdr:nvPicPr>
        <xdr:cNvPr id="44" name="Imagen 43">
          <a:extLst>
            <a:ext uri="{FF2B5EF4-FFF2-40B4-BE49-F238E27FC236}">
              <a16:creationId xmlns:a16="http://schemas.microsoft.com/office/drawing/2014/main" id="{BA68B746-BAAE-4461-8C49-8581E10A804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147</xdr:row>
      <xdr:rowOff>23495</xdr:rowOff>
    </xdr:from>
    <xdr:ext cx="720000" cy="720000"/>
    <xdr:pic>
      <xdr:nvPicPr>
        <xdr:cNvPr id="45" name="Imagen 44">
          <a:extLst>
            <a:ext uri="{FF2B5EF4-FFF2-40B4-BE49-F238E27FC236}">
              <a16:creationId xmlns:a16="http://schemas.microsoft.com/office/drawing/2014/main" id="{CE4E3CA2-EBFB-4DB2-8E87-C6188E33AED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147</xdr:row>
      <xdr:rowOff>40743</xdr:rowOff>
    </xdr:from>
    <xdr:ext cx="108000" cy="720000"/>
    <xdr:pic>
      <xdr:nvPicPr>
        <xdr:cNvPr id="46" name="Imagen 45">
          <a:extLst>
            <a:ext uri="{FF2B5EF4-FFF2-40B4-BE49-F238E27FC236}">
              <a16:creationId xmlns:a16="http://schemas.microsoft.com/office/drawing/2014/main" id="{C14B03A8-78F9-4D75-9C49-69E3C93FD61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8371903"/>
          <a:ext cx="108000" cy="720000"/>
        </a:xfrm>
        <a:prstGeom prst="rect">
          <a:avLst/>
        </a:prstGeom>
      </xdr:spPr>
    </xdr:pic>
    <xdr:clientData/>
  </xdr:oneCellAnchor>
  <xdr:oneCellAnchor>
    <xdr:from>
      <xdr:col>8</xdr:col>
      <xdr:colOff>177165</xdr:colOff>
      <xdr:row>147</xdr:row>
      <xdr:rowOff>36195</xdr:rowOff>
    </xdr:from>
    <xdr:ext cx="720000" cy="720000"/>
    <xdr:pic>
      <xdr:nvPicPr>
        <xdr:cNvPr id="47" name="Imagen 46">
          <a:extLst>
            <a:ext uri="{FF2B5EF4-FFF2-40B4-BE49-F238E27FC236}">
              <a16:creationId xmlns:a16="http://schemas.microsoft.com/office/drawing/2014/main" id="{E193A01D-C96F-4C0B-86C4-4C7633BA559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8367355"/>
          <a:ext cx="720000" cy="720000"/>
        </a:xfrm>
        <a:prstGeom prst="rect">
          <a:avLst/>
        </a:prstGeom>
      </xdr:spPr>
    </xdr:pic>
    <xdr:clientData/>
  </xdr:oneCellAnchor>
  <xdr:oneCellAnchor>
    <xdr:from>
      <xdr:col>1</xdr:col>
      <xdr:colOff>323850</xdr:colOff>
      <xdr:row>147</xdr:row>
      <xdr:rowOff>36195</xdr:rowOff>
    </xdr:from>
    <xdr:ext cx="540000" cy="720000"/>
    <xdr:pic>
      <xdr:nvPicPr>
        <xdr:cNvPr id="48" name="Imagen 47">
          <a:extLst>
            <a:ext uri="{FF2B5EF4-FFF2-40B4-BE49-F238E27FC236}">
              <a16:creationId xmlns:a16="http://schemas.microsoft.com/office/drawing/2014/main" id="{F9DF4A90-EEF5-41C6-969B-E5AB7755BAA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8367355"/>
          <a:ext cx="540000" cy="720000"/>
        </a:xfrm>
        <a:prstGeom prst="rect">
          <a:avLst/>
        </a:prstGeom>
      </xdr:spPr>
    </xdr:pic>
    <xdr:clientData/>
  </xdr:oneCellAnchor>
  <xdr:oneCellAnchor>
    <xdr:from>
      <xdr:col>27</xdr:col>
      <xdr:colOff>326679</xdr:colOff>
      <xdr:row>147</xdr:row>
      <xdr:rowOff>35229</xdr:rowOff>
    </xdr:from>
    <xdr:ext cx="540000" cy="720000"/>
    <xdr:pic>
      <xdr:nvPicPr>
        <xdr:cNvPr id="49" name="Imagen 48">
          <a:extLst>
            <a:ext uri="{FF2B5EF4-FFF2-40B4-BE49-F238E27FC236}">
              <a16:creationId xmlns:a16="http://schemas.microsoft.com/office/drawing/2014/main" id="{013F713B-68D2-42D4-BBDA-FE55A41B048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8366389"/>
          <a:ext cx="540000" cy="720000"/>
        </a:xfrm>
        <a:prstGeom prst="rect">
          <a:avLst/>
        </a:prstGeom>
      </xdr:spPr>
    </xdr:pic>
    <xdr:clientData/>
  </xdr:oneCellAnchor>
  <xdr:oneCellAnchor>
    <xdr:from>
      <xdr:col>45</xdr:col>
      <xdr:colOff>43659</xdr:colOff>
      <xdr:row>147</xdr:row>
      <xdr:rowOff>40743</xdr:rowOff>
    </xdr:from>
    <xdr:ext cx="108000" cy="720000"/>
    <xdr:pic>
      <xdr:nvPicPr>
        <xdr:cNvPr id="50" name="Imagen 49">
          <a:extLst>
            <a:ext uri="{FF2B5EF4-FFF2-40B4-BE49-F238E27FC236}">
              <a16:creationId xmlns:a16="http://schemas.microsoft.com/office/drawing/2014/main" id="{351DA1FB-F36A-45A8-9824-63C717F24C4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8371903"/>
          <a:ext cx="108000" cy="720000"/>
        </a:xfrm>
        <a:prstGeom prst="rect">
          <a:avLst/>
        </a:prstGeom>
      </xdr:spPr>
    </xdr:pic>
    <xdr:clientData/>
  </xdr:oneCellAnchor>
  <xdr:oneCellAnchor>
    <xdr:from>
      <xdr:col>45</xdr:col>
      <xdr:colOff>326040</xdr:colOff>
      <xdr:row>147</xdr:row>
      <xdr:rowOff>37375</xdr:rowOff>
    </xdr:from>
    <xdr:ext cx="540000" cy="720000"/>
    <xdr:pic>
      <xdr:nvPicPr>
        <xdr:cNvPr id="51" name="Imagen 50">
          <a:extLst>
            <a:ext uri="{FF2B5EF4-FFF2-40B4-BE49-F238E27FC236}">
              <a16:creationId xmlns:a16="http://schemas.microsoft.com/office/drawing/2014/main" id="{4FF24864-8F9E-4995-AE4B-300275B1469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8368535"/>
          <a:ext cx="540000" cy="720000"/>
        </a:xfrm>
        <a:prstGeom prst="rect">
          <a:avLst/>
        </a:prstGeom>
      </xdr:spPr>
    </xdr:pic>
    <xdr:clientData/>
  </xdr:oneCellAnchor>
  <xdr:oneCellAnchor>
    <xdr:from>
      <xdr:col>1</xdr:col>
      <xdr:colOff>44548</xdr:colOff>
      <xdr:row>147</xdr:row>
      <xdr:rowOff>37514</xdr:rowOff>
    </xdr:from>
    <xdr:ext cx="108000" cy="720000"/>
    <xdr:pic>
      <xdr:nvPicPr>
        <xdr:cNvPr id="52" name="Imagen 51">
          <a:extLst>
            <a:ext uri="{FF2B5EF4-FFF2-40B4-BE49-F238E27FC236}">
              <a16:creationId xmlns:a16="http://schemas.microsoft.com/office/drawing/2014/main" id="{FCB9C5F8-6623-4EA8-9BC8-B21ECC9F9CD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8368674"/>
          <a:ext cx="108000" cy="720000"/>
        </a:xfrm>
        <a:prstGeom prst="rect">
          <a:avLst/>
        </a:prstGeom>
      </xdr:spPr>
    </xdr:pic>
    <xdr:clientData/>
  </xdr:oneCellAnchor>
  <xdr:oneCellAnchor>
    <xdr:from>
      <xdr:col>27</xdr:col>
      <xdr:colOff>42204</xdr:colOff>
      <xdr:row>147</xdr:row>
      <xdr:rowOff>35170</xdr:rowOff>
    </xdr:from>
    <xdr:ext cx="108000" cy="720000"/>
    <xdr:pic>
      <xdr:nvPicPr>
        <xdr:cNvPr id="53" name="Imagen 52">
          <a:extLst>
            <a:ext uri="{FF2B5EF4-FFF2-40B4-BE49-F238E27FC236}">
              <a16:creationId xmlns:a16="http://schemas.microsoft.com/office/drawing/2014/main" id="{A6301251-8570-43EB-8157-D3ED8A2071F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8366330"/>
          <a:ext cx="108000" cy="720000"/>
        </a:xfrm>
        <a:prstGeom prst="rect">
          <a:avLst/>
        </a:prstGeom>
      </xdr:spPr>
    </xdr:pic>
    <xdr:clientData/>
  </xdr:oneCellAnchor>
  <xdr:oneCellAnchor>
    <xdr:from>
      <xdr:col>63</xdr:col>
      <xdr:colOff>42198</xdr:colOff>
      <xdr:row>147</xdr:row>
      <xdr:rowOff>35172</xdr:rowOff>
    </xdr:from>
    <xdr:ext cx="108000" cy="720000"/>
    <xdr:pic>
      <xdr:nvPicPr>
        <xdr:cNvPr id="54" name="Imagen 53">
          <a:extLst>
            <a:ext uri="{FF2B5EF4-FFF2-40B4-BE49-F238E27FC236}">
              <a16:creationId xmlns:a16="http://schemas.microsoft.com/office/drawing/2014/main" id="{461E5B53-CF14-4B4A-820C-2CDD70BA34F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8366332"/>
          <a:ext cx="108000" cy="720000"/>
        </a:xfrm>
        <a:prstGeom prst="rect">
          <a:avLst/>
        </a:prstGeom>
      </xdr:spPr>
    </xdr:pic>
    <xdr:clientData/>
  </xdr:oneCellAnchor>
  <xdr:oneCellAnchor>
    <xdr:from>
      <xdr:col>63</xdr:col>
      <xdr:colOff>316528</xdr:colOff>
      <xdr:row>147</xdr:row>
      <xdr:rowOff>37513</xdr:rowOff>
    </xdr:from>
    <xdr:ext cx="540000" cy="720000"/>
    <xdr:pic>
      <xdr:nvPicPr>
        <xdr:cNvPr id="55" name="Imagen 54">
          <a:extLst>
            <a:ext uri="{FF2B5EF4-FFF2-40B4-BE49-F238E27FC236}">
              <a16:creationId xmlns:a16="http://schemas.microsoft.com/office/drawing/2014/main" id="{E9FB23BC-09BB-45B7-8E4E-04203270C93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8368673"/>
          <a:ext cx="540000" cy="720000"/>
        </a:xfrm>
        <a:prstGeom prst="rect">
          <a:avLst/>
        </a:prstGeom>
      </xdr:spPr>
    </xdr:pic>
    <xdr:clientData/>
  </xdr:oneCellAnchor>
  <xdr:oneCellAnchor>
    <xdr:from>
      <xdr:col>34</xdr:col>
      <xdr:colOff>753525</xdr:colOff>
      <xdr:row>147</xdr:row>
      <xdr:rowOff>47409</xdr:rowOff>
    </xdr:from>
    <xdr:ext cx="720000" cy="720000"/>
    <xdr:pic>
      <xdr:nvPicPr>
        <xdr:cNvPr id="56" name="Imagen 55">
          <a:extLst>
            <a:ext uri="{FF2B5EF4-FFF2-40B4-BE49-F238E27FC236}">
              <a16:creationId xmlns:a16="http://schemas.microsoft.com/office/drawing/2014/main" id="{5BCBFEC5-F1C0-486F-80EC-079A13DA7E9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8378569"/>
          <a:ext cx="720000" cy="720000"/>
        </a:xfrm>
        <a:prstGeom prst="rect">
          <a:avLst/>
        </a:prstGeom>
      </xdr:spPr>
    </xdr:pic>
    <xdr:clientData/>
  </xdr:oneCellAnchor>
  <xdr:oneCellAnchor>
    <xdr:from>
      <xdr:col>52</xdr:col>
      <xdr:colOff>761991</xdr:colOff>
      <xdr:row>147</xdr:row>
      <xdr:rowOff>41032</xdr:rowOff>
    </xdr:from>
    <xdr:ext cx="720000" cy="720000"/>
    <xdr:pic>
      <xdr:nvPicPr>
        <xdr:cNvPr id="57" name="Imagen 56">
          <a:extLst>
            <a:ext uri="{FF2B5EF4-FFF2-40B4-BE49-F238E27FC236}">
              <a16:creationId xmlns:a16="http://schemas.microsoft.com/office/drawing/2014/main" id="{6A27DE6A-4787-4076-892F-6585D4A6A61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8372192"/>
          <a:ext cx="720000" cy="720000"/>
        </a:xfrm>
        <a:prstGeom prst="rect">
          <a:avLst/>
        </a:prstGeom>
      </xdr:spPr>
    </xdr:pic>
    <xdr:clientData/>
  </xdr:oneCellAnchor>
  <xdr:oneCellAnchor>
    <xdr:from>
      <xdr:col>70</xdr:col>
      <xdr:colOff>726826</xdr:colOff>
      <xdr:row>147</xdr:row>
      <xdr:rowOff>41040</xdr:rowOff>
    </xdr:from>
    <xdr:ext cx="720000" cy="720000"/>
    <xdr:pic>
      <xdr:nvPicPr>
        <xdr:cNvPr id="58" name="Imagen 57">
          <a:extLst>
            <a:ext uri="{FF2B5EF4-FFF2-40B4-BE49-F238E27FC236}">
              <a16:creationId xmlns:a16="http://schemas.microsoft.com/office/drawing/2014/main" id="{A80B12D7-D652-4A16-B6A0-E841DE66057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8372200"/>
          <a:ext cx="720000" cy="720000"/>
        </a:xfrm>
        <a:prstGeom prst="rect">
          <a:avLst/>
        </a:prstGeom>
      </xdr:spPr>
    </xdr:pic>
    <xdr:clientData/>
  </xdr:oneCellAnchor>
  <xdr:oneCellAnchor>
    <xdr:from>
      <xdr:col>17</xdr:col>
      <xdr:colOff>60960</xdr:colOff>
      <xdr:row>147</xdr:row>
      <xdr:rowOff>43180</xdr:rowOff>
    </xdr:from>
    <xdr:ext cx="108000" cy="720000"/>
    <xdr:pic>
      <xdr:nvPicPr>
        <xdr:cNvPr id="59" name="Imagen 58">
          <a:extLst>
            <a:ext uri="{FF2B5EF4-FFF2-40B4-BE49-F238E27FC236}">
              <a16:creationId xmlns:a16="http://schemas.microsoft.com/office/drawing/2014/main" id="{FDCC05E0-3BBF-4F33-B5AD-C75AA303E2E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8374340"/>
          <a:ext cx="108000" cy="720000"/>
        </a:xfrm>
        <a:prstGeom prst="rect">
          <a:avLst/>
        </a:prstGeom>
      </xdr:spPr>
    </xdr:pic>
    <xdr:clientData/>
  </xdr:oneCellAnchor>
  <xdr:oneCellAnchor>
    <xdr:from>
      <xdr:col>17</xdr:col>
      <xdr:colOff>204470</xdr:colOff>
      <xdr:row>147</xdr:row>
      <xdr:rowOff>51435</xdr:rowOff>
    </xdr:from>
    <xdr:ext cx="540000" cy="720000"/>
    <xdr:pic>
      <xdr:nvPicPr>
        <xdr:cNvPr id="60" name="Imagen 59">
          <a:extLst>
            <a:ext uri="{FF2B5EF4-FFF2-40B4-BE49-F238E27FC236}">
              <a16:creationId xmlns:a16="http://schemas.microsoft.com/office/drawing/2014/main" id="{995294CE-DF2C-4FCB-A83A-9FF35DD1CF5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8382595"/>
          <a:ext cx="540000" cy="720000"/>
        </a:xfrm>
        <a:prstGeom prst="rect">
          <a:avLst/>
        </a:prstGeom>
      </xdr:spPr>
    </xdr:pic>
    <xdr:clientData/>
  </xdr:oneCellAnchor>
  <xdr:oneCellAnchor>
    <xdr:from>
      <xdr:col>18</xdr:col>
      <xdr:colOff>5798185</xdr:colOff>
      <xdr:row>147</xdr:row>
      <xdr:rowOff>23495</xdr:rowOff>
    </xdr:from>
    <xdr:ext cx="720000" cy="720000"/>
    <xdr:pic>
      <xdr:nvPicPr>
        <xdr:cNvPr id="61" name="Imagen 60">
          <a:extLst>
            <a:ext uri="{FF2B5EF4-FFF2-40B4-BE49-F238E27FC236}">
              <a16:creationId xmlns:a16="http://schemas.microsoft.com/office/drawing/2014/main" id="{B47DDC6D-67B2-4ADF-AB8D-A26CD85C0CD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8354655"/>
          <a:ext cx="720000" cy="720000"/>
        </a:xfrm>
        <a:prstGeom prst="rect">
          <a:avLst/>
        </a:prstGeom>
      </xdr:spPr>
    </xdr:pic>
    <xdr:clientData/>
  </xdr:oneCellAnchor>
  <xdr:oneCellAnchor>
    <xdr:from>
      <xdr:col>45</xdr:col>
      <xdr:colOff>43659</xdr:colOff>
      <xdr:row>1</xdr:row>
      <xdr:rowOff>40743</xdr:rowOff>
    </xdr:from>
    <xdr:ext cx="108000" cy="720000"/>
    <xdr:pic>
      <xdr:nvPicPr>
        <xdr:cNvPr id="62" name="Imagen 61">
          <a:extLst>
            <a:ext uri="{FF2B5EF4-FFF2-40B4-BE49-F238E27FC236}">
              <a16:creationId xmlns:a16="http://schemas.microsoft.com/office/drawing/2014/main" id="{4D885028-A531-4672-8D69-386DF0A5E09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246483"/>
          <a:ext cx="108000" cy="720000"/>
        </a:xfrm>
        <a:prstGeom prst="rect">
          <a:avLst/>
        </a:prstGeom>
      </xdr:spPr>
    </xdr:pic>
    <xdr:clientData/>
  </xdr:oneCellAnchor>
  <xdr:oneCellAnchor>
    <xdr:from>
      <xdr:col>8</xdr:col>
      <xdr:colOff>177165</xdr:colOff>
      <xdr:row>1</xdr:row>
      <xdr:rowOff>36195</xdr:rowOff>
    </xdr:from>
    <xdr:ext cx="720000" cy="720000"/>
    <xdr:pic>
      <xdr:nvPicPr>
        <xdr:cNvPr id="63" name="Imagen 62">
          <a:extLst>
            <a:ext uri="{FF2B5EF4-FFF2-40B4-BE49-F238E27FC236}">
              <a16:creationId xmlns:a16="http://schemas.microsoft.com/office/drawing/2014/main" id="{FEFB22D9-BC04-4982-B70D-05DAE12B6D9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64" name="Imagen 63">
          <a:extLst>
            <a:ext uri="{FF2B5EF4-FFF2-40B4-BE49-F238E27FC236}">
              <a16:creationId xmlns:a16="http://schemas.microsoft.com/office/drawing/2014/main" id="{EE8F201B-15C1-4F1D-9780-EBE275A39B9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65" name="Imagen 64">
          <a:extLst>
            <a:ext uri="{FF2B5EF4-FFF2-40B4-BE49-F238E27FC236}">
              <a16:creationId xmlns:a16="http://schemas.microsoft.com/office/drawing/2014/main" id="{586CB72F-E087-4340-A1C7-0510B17BE95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0375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66" name="Imagen 65">
          <a:extLst>
            <a:ext uri="{FF2B5EF4-FFF2-40B4-BE49-F238E27FC236}">
              <a16:creationId xmlns:a16="http://schemas.microsoft.com/office/drawing/2014/main" id="{1E12FEBF-1DD5-4A61-8199-5F936D0E72F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67" name="Imagen 66">
          <a:extLst>
            <a:ext uri="{FF2B5EF4-FFF2-40B4-BE49-F238E27FC236}">
              <a16:creationId xmlns:a16="http://schemas.microsoft.com/office/drawing/2014/main" id="{F1ED4A45-CCBD-4C21-A696-C77C77867EA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10116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68" name="Imagen 67">
          <a:extLst>
            <a:ext uri="{FF2B5EF4-FFF2-40B4-BE49-F238E27FC236}">
              <a16:creationId xmlns:a16="http://schemas.microsoft.com/office/drawing/2014/main" id="{3B0AA367-7ECA-4E88-9C10-83AA2795E3A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69" name="Imagen 68">
          <a:extLst>
            <a:ext uri="{FF2B5EF4-FFF2-40B4-BE49-F238E27FC236}">
              <a16:creationId xmlns:a16="http://schemas.microsoft.com/office/drawing/2014/main" id="{7266CA1A-A1F4-41E6-8CCC-8E773B1C0A6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1928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70" name="Imagen 69">
          <a:extLst>
            <a:ext uri="{FF2B5EF4-FFF2-40B4-BE49-F238E27FC236}">
              <a16:creationId xmlns:a16="http://schemas.microsoft.com/office/drawing/2014/main" id="{525B3874-9E2F-41FD-B91B-C40E0FEC95C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61535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71" name="Imagen 70">
          <a:extLst>
            <a:ext uri="{FF2B5EF4-FFF2-40B4-BE49-F238E27FC236}">
              <a16:creationId xmlns:a16="http://schemas.microsoft.com/office/drawing/2014/main" id="{06F5E55A-C41B-4E24-9D76-BC7EC3599C4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8968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72" name="Imagen 71">
          <a:extLst>
            <a:ext uri="{FF2B5EF4-FFF2-40B4-BE49-F238E27FC236}">
              <a16:creationId xmlns:a16="http://schemas.microsoft.com/office/drawing/2014/main" id="{9A2E433A-E099-48B4-83BE-25E1938A7CF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9226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73" name="Imagen 72">
          <a:extLst>
            <a:ext uri="{FF2B5EF4-FFF2-40B4-BE49-F238E27FC236}">
              <a16:creationId xmlns:a16="http://schemas.microsoft.com/office/drawing/2014/main" id="{379D91C1-5EF5-4549-B8E8-B7EF7D8DE86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9877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74" name="Imagen 73">
          <a:extLst>
            <a:ext uri="{FF2B5EF4-FFF2-40B4-BE49-F238E27FC236}">
              <a16:creationId xmlns:a16="http://schemas.microsoft.com/office/drawing/2014/main" id="{BC933894-3374-497C-B398-39ECD96FD90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96164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75" name="Imagen 74">
          <a:extLst>
            <a:ext uri="{FF2B5EF4-FFF2-40B4-BE49-F238E27FC236}">
              <a16:creationId xmlns:a16="http://schemas.microsoft.com/office/drawing/2014/main" id="{6A9C06F3-25AC-458A-95D6-344DC61DAF7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76" name="Imagen 75">
          <a:extLst>
            <a:ext uri="{FF2B5EF4-FFF2-40B4-BE49-F238E27FC236}">
              <a16:creationId xmlns:a16="http://schemas.microsoft.com/office/drawing/2014/main" id="{31FF2989-9806-4EF6-921E-844F960612F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77" name="Imagen 76">
          <a:extLst>
            <a:ext uri="{FF2B5EF4-FFF2-40B4-BE49-F238E27FC236}">
              <a16:creationId xmlns:a16="http://schemas.microsoft.com/office/drawing/2014/main" id="{5C658889-45A7-4CD4-B537-C42F6426FE0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oneCellAnchor>
    <xdr:from>
      <xdr:col>45</xdr:col>
      <xdr:colOff>43659</xdr:colOff>
      <xdr:row>148</xdr:row>
      <xdr:rowOff>40743</xdr:rowOff>
    </xdr:from>
    <xdr:ext cx="108000" cy="720000"/>
    <xdr:pic>
      <xdr:nvPicPr>
        <xdr:cNvPr id="78" name="Imagen 77">
          <a:extLst>
            <a:ext uri="{FF2B5EF4-FFF2-40B4-BE49-F238E27FC236}">
              <a16:creationId xmlns:a16="http://schemas.microsoft.com/office/drawing/2014/main" id="{770B46D8-6DA3-468E-B26B-FC4C2389735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72247863"/>
          <a:ext cx="108000" cy="720000"/>
        </a:xfrm>
        <a:prstGeom prst="rect">
          <a:avLst/>
        </a:prstGeom>
      </xdr:spPr>
    </xdr:pic>
    <xdr:clientData/>
  </xdr:oneCellAnchor>
  <xdr:oneCellAnchor>
    <xdr:from>
      <xdr:col>8</xdr:col>
      <xdr:colOff>177165</xdr:colOff>
      <xdr:row>148</xdr:row>
      <xdr:rowOff>36195</xdr:rowOff>
    </xdr:from>
    <xdr:ext cx="720000" cy="720000"/>
    <xdr:pic>
      <xdr:nvPicPr>
        <xdr:cNvPr id="79" name="Imagen 78">
          <a:extLst>
            <a:ext uri="{FF2B5EF4-FFF2-40B4-BE49-F238E27FC236}">
              <a16:creationId xmlns:a16="http://schemas.microsoft.com/office/drawing/2014/main" id="{434BF452-38C9-46FA-BB2C-43F8A58F91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72243315"/>
          <a:ext cx="720000" cy="720000"/>
        </a:xfrm>
        <a:prstGeom prst="rect">
          <a:avLst/>
        </a:prstGeom>
      </xdr:spPr>
    </xdr:pic>
    <xdr:clientData/>
  </xdr:oneCellAnchor>
  <xdr:oneCellAnchor>
    <xdr:from>
      <xdr:col>1</xdr:col>
      <xdr:colOff>323850</xdr:colOff>
      <xdr:row>148</xdr:row>
      <xdr:rowOff>36195</xdr:rowOff>
    </xdr:from>
    <xdr:ext cx="540000" cy="720000"/>
    <xdr:pic>
      <xdr:nvPicPr>
        <xdr:cNvPr id="80" name="Imagen 79">
          <a:extLst>
            <a:ext uri="{FF2B5EF4-FFF2-40B4-BE49-F238E27FC236}">
              <a16:creationId xmlns:a16="http://schemas.microsoft.com/office/drawing/2014/main" id="{D80F417D-F238-45CF-A168-F226904D740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72243315"/>
          <a:ext cx="540000" cy="720000"/>
        </a:xfrm>
        <a:prstGeom prst="rect">
          <a:avLst/>
        </a:prstGeom>
      </xdr:spPr>
    </xdr:pic>
    <xdr:clientData/>
  </xdr:oneCellAnchor>
  <xdr:oneCellAnchor>
    <xdr:from>
      <xdr:col>27</xdr:col>
      <xdr:colOff>326679</xdr:colOff>
      <xdr:row>148</xdr:row>
      <xdr:rowOff>35229</xdr:rowOff>
    </xdr:from>
    <xdr:ext cx="540000" cy="720000"/>
    <xdr:pic>
      <xdr:nvPicPr>
        <xdr:cNvPr id="81" name="Imagen 80">
          <a:extLst>
            <a:ext uri="{FF2B5EF4-FFF2-40B4-BE49-F238E27FC236}">
              <a16:creationId xmlns:a16="http://schemas.microsoft.com/office/drawing/2014/main" id="{30EA761E-776C-44DB-BF7A-655753AC845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03759" y="72242349"/>
          <a:ext cx="540000" cy="720000"/>
        </a:xfrm>
        <a:prstGeom prst="rect">
          <a:avLst/>
        </a:prstGeom>
      </xdr:spPr>
    </xdr:pic>
    <xdr:clientData/>
  </xdr:oneCellAnchor>
  <xdr:oneCellAnchor>
    <xdr:from>
      <xdr:col>45</xdr:col>
      <xdr:colOff>43659</xdr:colOff>
      <xdr:row>148</xdr:row>
      <xdr:rowOff>40743</xdr:rowOff>
    </xdr:from>
    <xdr:ext cx="108000" cy="720000"/>
    <xdr:pic>
      <xdr:nvPicPr>
        <xdr:cNvPr id="82" name="Imagen 81">
          <a:extLst>
            <a:ext uri="{FF2B5EF4-FFF2-40B4-BE49-F238E27FC236}">
              <a16:creationId xmlns:a16="http://schemas.microsoft.com/office/drawing/2014/main" id="{4C2BB5D2-25D8-40AD-B202-A0C30DF0752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72247863"/>
          <a:ext cx="108000" cy="720000"/>
        </a:xfrm>
        <a:prstGeom prst="rect">
          <a:avLst/>
        </a:prstGeom>
      </xdr:spPr>
    </xdr:pic>
    <xdr:clientData/>
  </xdr:oneCellAnchor>
  <xdr:oneCellAnchor>
    <xdr:from>
      <xdr:col>45</xdr:col>
      <xdr:colOff>326040</xdr:colOff>
      <xdr:row>148</xdr:row>
      <xdr:rowOff>37375</xdr:rowOff>
    </xdr:from>
    <xdr:ext cx="540000" cy="720000"/>
    <xdr:pic>
      <xdr:nvPicPr>
        <xdr:cNvPr id="83" name="Imagen 82">
          <a:extLst>
            <a:ext uri="{FF2B5EF4-FFF2-40B4-BE49-F238E27FC236}">
              <a16:creationId xmlns:a16="http://schemas.microsoft.com/office/drawing/2014/main" id="{135F8AA4-09BC-4DE8-AD2A-ED74AC89CD2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101160" y="72244495"/>
          <a:ext cx="540000" cy="720000"/>
        </a:xfrm>
        <a:prstGeom prst="rect">
          <a:avLst/>
        </a:prstGeom>
      </xdr:spPr>
    </xdr:pic>
    <xdr:clientData/>
  </xdr:oneCellAnchor>
  <xdr:oneCellAnchor>
    <xdr:from>
      <xdr:col>1</xdr:col>
      <xdr:colOff>44548</xdr:colOff>
      <xdr:row>148</xdr:row>
      <xdr:rowOff>37514</xdr:rowOff>
    </xdr:from>
    <xdr:ext cx="108000" cy="720000"/>
    <xdr:pic>
      <xdr:nvPicPr>
        <xdr:cNvPr id="84" name="Imagen 83">
          <a:extLst>
            <a:ext uri="{FF2B5EF4-FFF2-40B4-BE49-F238E27FC236}">
              <a16:creationId xmlns:a16="http://schemas.microsoft.com/office/drawing/2014/main" id="{190D85D9-886A-44C6-8A2C-A140F655EFB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2244634"/>
          <a:ext cx="108000" cy="720000"/>
        </a:xfrm>
        <a:prstGeom prst="rect">
          <a:avLst/>
        </a:prstGeom>
      </xdr:spPr>
    </xdr:pic>
    <xdr:clientData/>
  </xdr:oneCellAnchor>
  <xdr:oneCellAnchor>
    <xdr:from>
      <xdr:col>27</xdr:col>
      <xdr:colOff>42204</xdr:colOff>
      <xdr:row>148</xdr:row>
      <xdr:rowOff>35170</xdr:rowOff>
    </xdr:from>
    <xdr:ext cx="108000" cy="720000"/>
    <xdr:pic>
      <xdr:nvPicPr>
        <xdr:cNvPr id="85" name="Imagen 84">
          <a:extLst>
            <a:ext uri="{FF2B5EF4-FFF2-40B4-BE49-F238E27FC236}">
              <a16:creationId xmlns:a16="http://schemas.microsoft.com/office/drawing/2014/main" id="{2BE1E8FA-8906-41F1-8128-75092DF6C28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19284" y="72242290"/>
          <a:ext cx="108000" cy="720000"/>
        </a:xfrm>
        <a:prstGeom prst="rect">
          <a:avLst/>
        </a:prstGeom>
      </xdr:spPr>
    </xdr:pic>
    <xdr:clientData/>
  </xdr:oneCellAnchor>
  <xdr:oneCellAnchor>
    <xdr:from>
      <xdr:col>63</xdr:col>
      <xdr:colOff>42198</xdr:colOff>
      <xdr:row>148</xdr:row>
      <xdr:rowOff>35172</xdr:rowOff>
    </xdr:from>
    <xdr:ext cx="108000" cy="720000"/>
    <xdr:pic>
      <xdr:nvPicPr>
        <xdr:cNvPr id="86" name="Imagen 85">
          <a:extLst>
            <a:ext uri="{FF2B5EF4-FFF2-40B4-BE49-F238E27FC236}">
              <a16:creationId xmlns:a16="http://schemas.microsoft.com/office/drawing/2014/main" id="{057E5ED3-A04A-4EF6-934B-D86C8F483AA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615358" y="72242292"/>
          <a:ext cx="108000" cy="720000"/>
        </a:xfrm>
        <a:prstGeom prst="rect">
          <a:avLst/>
        </a:prstGeom>
      </xdr:spPr>
    </xdr:pic>
    <xdr:clientData/>
  </xdr:oneCellAnchor>
  <xdr:oneCellAnchor>
    <xdr:from>
      <xdr:col>63</xdr:col>
      <xdr:colOff>316528</xdr:colOff>
      <xdr:row>148</xdr:row>
      <xdr:rowOff>37513</xdr:rowOff>
    </xdr:from>
    <xdr:ext cx="540000" cy="720000"/>
    <xdr:pic>
      <xdr:nvPicPr>
        <xdr:cNvPr id="87" name="Imagen 86">
          <a:extLst>
            <a:ext uri="{FF2B5EF4-FFF2-40B4-BE49-F238E27FC236}">
              <a16:creationId xmlns:a16="http://schemas.microsoft.com/office/drawing/2014/main" id="{23C51A6C-BA5F-41DF-B948-AF6E8D98A35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89688" y="72244633"/>
          <a:ext cx="540000" cy="720000"/>
        </a:xfrm>
        <a:prstGeom prst="rect">
          <a:avLst/>
        </a:prstGeom>
      </xdr:spPr>
    </xdr:pic>
    <xdr:clientData/>
  </xdr:oneCellAnchor>
  <xdr:oneCellAnchor>
    <xdr:from>
      <xdr:col>34</xdr:col>
      <xdr:colOff>753525</xdr:colOff>
      <xdr:row>148</xdr:row>
      <xdr:rowOff>47409</xdr:rowOff>
    </xdr:from>
    <xdr:ext cx="720000" cy="720000"/>
    <xdr:pic>
      <xdr:nvPicPr>
        <xdr:cNvPr id="88" name="Imagen 87">
          <a:extLst>
            <a:ext uri="{FF2B5EF4-FFF2-40B4-BE49-F238E27FC236}">
              <a16:creationId xmlns:a16="http://schemas.microsoft.com/office/drawing/2014/main" id="{4466CF17-F8FA-4EE9-82A9-5484AA4FD1E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92265" y="72254529"/>
          <a:ext cx="720000" cy="720000"/>
        </a:xfrm>
        <a:prstGeom prst="rect">
          <a:avLst/>
        </a:prstGeom>
      </xdr:spPr>
    </xdr:pic>
    <xdr:clientData/>
  </xdr:oneCellAnchor>
  <xdr:oneCellAnchor>
    <xdr:from>
      <xdr:col>52</xdr:col>
      <xdr:colOff>761991</xdr:colOff>
      <xdr:row>148</xdr:row>
      <xdr:rowOff>41032</xdr:rowOff>
    </xdr:from>
    <xdr:ext cx="720000" cy="720000"/>
    <xdr:pic>
      <xdr:nvPicPr>
        <xdr:cNvPr id="89" name="Imagen 88">
          <a:extLst>
            <a:ext uri="{FF2B5EF4-FFF2-40B4-BE49-F238E27FC236}">
              <a16:creationId xmlns:a16="http://schemas.microsoft.com/office/drawing/2014/main" id="{A0055875-99BA-44BC-8377-99C3F75A40E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98771" y="72248152"/>
          <a:ext cx="720000" cy="720000"/>
        </a:xfrm>
        <a:prstGeom prst="rect">
          <a:avLst/>
        </a:prstGeom>
      </xdr:spPr>
    </xdr:pic>
    <xdr:clientData/>
  </xdr:oneCellAnchor>
  <xdr:oneCellAnchor>
    <xdr:from>
      <xdr:col>70</xdr:col>
      <xdr:colOff>726826</xdr:colOff>
      <xdr:row>148</xdr:row>
      <xdr:rowOff>41040</xdr:rowOff>
    </xdr:from>
    <xdr:ext cx="720000" cy="720000"/>
    <xdr:pic>
      <xdr:nvPicPr>
        <xdr:cNvPr id="90" name="Imagen 89">
          <a:extLst>
            <a:ext uri="{FF2B5EF4-FFF2-40B4-BE49-F238E27FC236}">
              <a16:creationId xmlns:a16="http://schemas.microsoft.com/office/drawing/2014/main" id="{FE4253A7-CBA8-449A-9F80-808851D8898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961646" y="72248160"/>
          <a:ext cx="720000" cy="720000"/>
        </a:xfrm>
        <a:prstGeom prst="rect">
          <a:avLst/>
        </a:prstGeom>
      </xdr:spPr>
    </xdr:pic>
    <xdr:clientData/>
  </xdr:oneCellAnchor>
  <xdr:oneCellAnchor>
    <xdr:from>
      <xdr:col>17</xdr:col>
      <xdr:colOff>60960</xdr:colOff>
      <xdr:row>148</xdr:row>
      <xdr:rowOff>43180</xdr:rowOff>
    </xdr:from>
    <xdr:ext cx="108000" cy="720000"/>
    <xdr:pic>
      <xdr:nvPicPr>
        <xdr:cNvPr id="91" name="Imagen 90">
          <a:extLst>
            <a:ext uri="{FF2B5EF4-FFF2-40B4-BE49-F238E27FC236}">
              <a16:creationId xmlns:a16="http://schemas.microsoft.com/office/drawing/2014/main" id="{2DF18D28-32ED-4713-8F49-2C95DD0CFB0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72250300"/>
          <a:ext cx="108000" cy="720000"/>
        </a:xfrm>
        <a:prstGeom prst="rect">
          <a:avLst/>
        </a:prstGeom>
      </xdr:spPr>
    </xdr:pic>
    <xdr:clientData/>
  </xdr:oneCellAnchor>
  <xdr:oneCellAnchor>
    <xdr:from>
      <xdr:col>17</xdr:col>
      <xdr:colOff>204470</xdr:colOff>
      <xdr:row>148</xdr:row>
      <xdr:rowOff>51435</xdr:rowOff>
    </xdr:from>
    <xdr:ext cx="540000" cy="720000"/>
    <xdr:pic>
      <xdr:nvPicPr>
        <xdr:cNvPr id="92" name="Imagen 91">
          <a:extLst>
            <a:ext uri="{FF2B5EF4-FFF2-40B4-BE49-F238E27FC236}">
              <a16:creationId xmlns:a16="http://schemas.microsoft.com/office/drawing/2014/main" id="{6EB6DEF5-A328-4EA4-ABF7-63D1A38A53E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72258555"/>
          <a:ext cx="540000" cy="720000"/>
        </a:xfrm>
        <a:prstGeom prst="rect">
          <a:avLst/>
        </a:prstGeom>
      </xdr:spPr>
    </xdr:pic>
    <xdr:clientData/>
  </xdr:oneCellAnchor>
  <xdr:oneCellAnchor>
    <xdr:from>
      <xdr:col>18</xdr:col>
      <xdr:colOff>5798185</xdr:colOff>
      <xdr:row>148</xdr:row>
      <xdr:rowOff>23495</xdr:rowOff>
    </xdr:from>
    <xdr:ext cx="720000" cy="720000"/>
    <xdr:pic>
      <xdr:nvPicPr>
        <xdr:cNvPr id="93" name="Imagen 92">
          <a:extLst>
            <a:ext uri="{FF2B5EF4-FFF2-40B4-BE49-F238E27FC236}">
              <a16:creationId xmlns:a16="http://schemas.microsoft.com/office/drawing/2014/main" id="{B86B98F4-B28D-4470-ACB1-F04029ADA3C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72230615"/>
          <a:ext cx="720000" cy="720000"/>
        </a:xfrm>
        <a:prstGeom prst="rect">
          <a:avLst/>
        </a:prstGeom>
      </xdr:spPr>
    </xdr:pic>
    <xdr:clientData/>
  </xdr:oneCellAnchor>
  <xdr:oneCellAnchor>
    <xdr:from>
      <xdr:col>45</xdr:col>
      <xdr:colOff>43659</xdr:colOff>
      <xdr:row>148</xdr:row>
      <xdr:rowOff>40743</xdr:rowOff>
    </xdr:from>
    <xdr:ext cx="108000" cy="720000"/>
    <xdr:pic>
      <xdr:nvPicPr>
        <xdr:cNvPr id="94" name="Imagen 93">
          <a:extLst>
            <a:ext uri="{FF2B5EF4-FFF2-40B4-BE49-F238E27FC236}">
              <a16:creationId xmlns:a16="http://schemas.microsoft.com/office/drawing/2014/main" id="{29D29CB8-65FE-4F56-8891-6D3ED537F61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72247863"/>
          <a:ext cx="108000" cy="720000"/>
        </a:xfrm>
        <a:prstGeom prst="rect">
          <a:avLst/>
        </a:prstGeom>
      </xdr:spPr>
    </xdr:pic>
    <xdr:clientData/>
  </xdr:oneCellAnchor>
  <xdr:oneCellAnchor>
    <xdr:from>
      <xdr:col>8</xdr:col>
      <xdr:colOff>177165</xdr:colOff>
      <xdr:row>148</xdr:row>
      <xdr:rowOff>36195</xdr:rowOff>
    </xdr:from>
    <xdr:ext cx="720000" cy="720000"/>
    <xdr:pic>
      <xdr:nvPicPr>
        <xdr:cNvPr id="95" name="Imagen 94">
          <a:extLst>
            <a:ext uri="{FF2B5EF4-FFF2-40B4-BE49-F238E27FC236}">
              <a16:creationId xmlns:a16="http://schemas.microsoft.com/office/drawing/2014/main" id="{22F7753C-AE39-44E8-8382-4AE6EA26F46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880985" y="72243315"/>
          <a:ext cx="720000" cy="720000"/>
        </a:xfrm>
        <a:prstGeom prst="rect">
          <a:avLst/>
        </a:prstGeom>
      </xdr:spPr>
    </xdr:pic>
    <xdr:clientData/>
  </xdr:oneCellAnchor>
  <xdr:oneCellAnchor>
    <xdr:from>
      <xdr:col>1</xdr:col>
      <xdr:colOff>323850</xdr:colOff>
      <xdr:row>148</xdr:row>
      <xdr:rowOff>36195</xdr:rowOff>
    </xdr:from>
    <xdr:ext cx="540000" cy="720000"/>
    <xdr:pic>
      <xdr:nvPicPr>
        <xdr:cNvPr id="96" name="Imagen 95">
          <a:extLst>
            <a:ext uri="{FF2B5EF4-FFF2-40B4-BE49-F238E27FC236}">
              <a16:creationId xmlns:a16="http://schemas.microsoft.com/office/drawing/2014/main" id="{95542EDD-6F03-46D9-8222-B6C6E8B6B06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06730" y="72243315"/>
          <a:ext cx="540000" cy="720000"/>
        </a:xfrm>
        <a:prstGeom prst="rect">
          <a:avLst/>
        </a:prstGeom>
      </xdr:spPr>
    </xdr:pic>
    <xdr:clientData/>
  </xdr:oneCellAnchor>
  <xdr:oneCellAnchor>
    <xdr:from>
      <xdr:col>27</xdr:col>
      <xdr:colOff>326679</xdr:colOff>
      <xdr:row>148</xdr:row>
      <xdr:rowOff>35229</xdr:rowOff>
    </xdr:from>
    <xdr:ext cx="540000" cy="720000"/>
    <xdr:pic>
      <xdr:nvPicPr>
        <xdr:cNvPr id="97" name="Imagen 96">
          <a:extLst>
            <a:ext uri="{FF2B5EF4-FFF2-40B4-BE49-F238E27FC236}">
              <a16:creationId xmlns:a16="http://schemas.microsoft.com/office/drawing/2014/main" id="{6D8C9508-FF12-4BF8-A7D1-2CB8AFFE32E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03759" y="72242349"/>
          <a:ext cx="540000" cy="720000"/>
        </a:xfrm>
        <a:prstGeom prst="rect">
          <a:avLst/>
        </a:prstGeom>
      </xdr:spPr>
    </xdr:pic>
    <xdr:clientData/>
  </xdr:oneCellAnchor>
  <xdr:oneCellAnchor>
    <xdr:from>
      <xdr:col>45</xdr:col>
      <xdr:colOff>43659</xdr:colOff>
      <xdr:row>148</xdr:row>
      <xdr:rowOff>40743</xdr:rowOff>
    </xdr:from>
    <xdr:ext cx="108000" cy="720000"/>
    <xdr:pic>
      <xdr:nvPicPr>
        <xdr:cNvPr id="98" name="Imagen 97">
          <a:extLst>
            <a:ext uri="{FF2B5EF4-FFF2-40B4-BE49-F238E27FC236}">
              <a16:creationId xmlns:a16="http://schemas.microsoft.com/office/drawing/2014/main" id="{88F75B2D-B24F-4D10-A744-B48F1C3DBC0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818779" y="72247863"/>
          <a:ext cx="108000" cy="720000"/>
        </a:xfrm>
        <a:prstGeom prst="rect">
          <a:avLst/>
        </a:prstGeom>
      </xdr:spPr>
    </xdr:pic>
    <xdr:clientData/>
  </xdr:oneCellAnchor>
  <xdr:oneCellAnchor>
    <xdr:from>
      <xdr:col>45</xdr:col>
      <xdr:colOff>326040</xdr:colOff>
      <xdr:row>148</xdr:row>
      <xdr:rowOff>37375</xdr:rowOff>
    </xdr:from>
    <xdr:ext cx="540000" cy="720000"/>
    <xdr:pic>
      <xdr:nvPicPr>
        <xdr:cNvPr id="99" name="Imagen 98">
          <a:extLst>
            <a:ext uri="{FF2B5EF4-FFF2-40B4-BE49-F238E27FC236}">
              <a16:creationId xmlns:a16="http://schemas.microsoft.com/office/drawing/2014/main" id="{CAC8E2BA-7D91-4EBC-9F26-4775EB297D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101160" y="72244495"/>
          <a:ext cx="540000" cy="720000"/>
        </a:xfrm>
        <a:prstGeom prst="rect">
          <a:avLst/>
        </a:prstGeom>
      </xdr:spPr>
    </xdr:pic>
    <xdr:clientData/>
  </xdr:oneCellAnchor>
  <xdr:oneCellAnchor>
    <xdr:from>
      <xdr:col>1</xdr:col>
      <xdr:colOff>44548</xdr:colOff>
      <xdr:row>148</xdr:row>
      <xdr:rowOff>37514</xdr:rowOff>
    </xdr:from>
    <xdr:ext cx="108000" cy="720000"/>
    <xdr:pic>
      <xdr:nvPicPr>
        <xdr:cNvPr id="100" name="Imagen 99">
          <a:extLst>
            <a:ext uri="{FF2B5EF4-FFF2-40B4-BE49-F238E27FC236}">
              <a16:creationId xmlns:a16="http://schemas.microsoft.com/office/drawing/2014/main" id="{082A407B-C714-4257-8B18-E2F3802391C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72244634"/>
          <a:ext cx="108000" cy="720000"/>
        </a:xfrm>
        <a:prstGeom prst="rect">
          <a:avLst/>
        </a:prstGeom>
      </xdr:spPr>
    </xdr:pic>
    <xdr:clientData/>
  </xdr:oneCellAnchor>
  <xdr:oneCellAnchor>
    <xdr:from>
      <xdr:col>27</xdr:col>
      <xdr:colOff>42204</xdr:colOff>
      <xdr:row>148</xdr:row>
      <xdr:rowOff>35170</xdr:rowOff>
    </xdr:from>
    <xdr:ext cx="108000" cy="720000"/>
    <xdr:pic>
      <xdr:nvPicPr>
        <xdr:cNvPr id="101" name="Imagen 100">
          <a:extLst>
            <a:ext uri="{FF2B5EF4-FFF2-40B4-BE49-F238E27FC236}">
              <a16:creationId xmlns:a16="http://schemas.microsoft.com/office/drawing/2014/main" id="{EA944AE5-AE13-48DF-BBAA-8A2DB3792BE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19284" y="72242290"/>
          <a:ext cx="108000" cy="720000"/>
        </a:xfrm>
        <a:prstGeom prst="rect">
          <a:avLst/>
        </a:prstGeom>
      </xdr:spPr>
    </xdr:pic>
    <xdr:clientData/>
  </xdr:oneCellAnchor>
  <xdr:oneCellAnchor>
    <xdr:from>
      <xdr:col>63</xdr:col>
      <xdr:colOff>42198</xdr:colOff>
      <xdr:row>148</xdr:row>
      <xdr:rowOff>35172</xdr:rowOff>
    </xdr:from>
    <xdr:ext cx="108000" cy="720000"/>
    <xdr:pic>
      <xdr:nvPicPr>
        <xdr:cNvPr id="102" name="Imagen 101">
          <a:extLst>
            <a:ext uri="{FF2B5EF4-FFF2-40B4-BE49-F238E27FC236}">
              <a16:creationId xmlns:a16="http://schemas.microsoft.com/office/drawing/2014/main" id="{363FA868-C13D-49BF-A5D1-177C3CB0A75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615358" y="72242292"/>
          <a:ext cx="108000" cy="720000"/>
        </a:xfrm>
        <a:prstGeom prst="rect">
          <a:avLst/>
        </a:prstGeom>
      </xdr:spPr>
    </xdr:pic>
    <xdr:clientData/>
  </xdr:oneCellAnchor>
  <xdr:oneCellAnchor>
    <xdr:from>
      <xdr:col>63</xdr:col>
      <xdr:colOff>316528</xdr:colOff>
      <xdr:row>148</xdr:row>
      <xdr:rowOff>37513</xdr:rowOff>
    </xdr:from>
    <xdr:ext cx="540000" cy="720000"/>
    <xdr:pic>
      <xdr:nvPicPr>
        <xdr:cNvPr id="103" name="Imagen 102">
          <a:extLst>
            <a:ext uri="{FF2B5EF4-FFF2-40B4-BE49-F238E27FC236}">
              <a16:creationId xmlns:a16="http://schemas.microsoft.com/office/drawing/2014/main" id="{E855B1C7-640F-4892-B60D-922F1937B6C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9889688" y="72244633"/>
          <a:ext cx="540000" cy="720000"/>
        </a:xfrm>
        <a:prstGeom prst="rect">
          <a:avLst/>
        </a:prstGeom>
      </xdr:spPr>
    </xdr:pic>
    <xdr:clientData/>
  </xdr:oneCellAnchor>
  <xdr:oneCellAnchor>
    <xdr:from>
      <xdr:col>34</xdr:col>
      <xdr:colOff>753525</xdr:colOff>
      <xdr:row>148</xdr:row>
      <xdr:rowOff>47409</xdr:rowOff>
    </xdr:from>
    <xdr:ext cx="720000" cy="720000"/>
    <xdr:pic>
      <xdr:nvPicPr>
        <xdr:cNvPr id="104" name="Imagen 103">
          <a:extLst>
            <a:ext uri="{FF2B5EF4-FFF2-40B4-BE49-F238E27FC236}">
              <a16:creationId xmlns:a16="http://schemas.microsoft.com/office/drawing/2014/main" id="{BE257CEA-4E9C-4D47-AD77-51F537120F9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392265" y="72254529"/>
          <a:ext cx="720000" cy="720000"/>
        </a:xfrm>
        <a:prstGeom prst="rect">
          <a:avLst/>
        </a:prstGeom>
      </xdr:spPr>
    </xdr:pic>
    <xdr:clientData/>
  </xdr:oneCellAnchor>
  <xdr:oneCellAnchor>
    <xdr:from>
      <xdr:col>52</xdr:col>
      <xdr:colOff>761991</xdr:colOff>
      <xdr:row>148</xdr:row>
      <xdr:rowOff>41032</xdr:rowOff>
    </xdr:from>
    <xdr:ext cx="720000" cy="720000"/>
    <xdr:pic>
      <xdr:nvPicPr>
        <xdr:cNvPr id="105" name="Imagen 104">
          <a:extLst>
            <a:ext uri="{FF2B5EF4-FFF2-40B4-BE49-F238E27FC236}">
              <a16:creationId xmlns:a16="http://schemas.microsoft.com/office/drawing/2014/main" id="{D2B75126-E9ED-4BEA-8818-CD50CE8301A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198771" y="72248152"/>
          <a:ext cx="720000" cy="720000"/>
        </a:xfrm>
        <a:prstGeom prst="rect">
          <a:avLst/>
        </a:prstGeom>
      </xdr:spPr>
    </xdr:pic>
    <xdr:clientData/>
  </xdr:oneCellAnchor>
  <xdr:oneCellAnchor>
    <xdr:from>
      <xdr:col>70</xdr:col>
      <xdr:colOff>726826</xdr:colOff>
      <xdr:row>148</xdr:row>
      <xdr:rowOff>41040</xdr:rowOff>
    </xdr:from>
    <xdr:ext cx="720000" cy="720000"/>
    <xdr:pic>
      <xdr:nvPicPr>
        <xdr:cNvPr id="106" name="Imagen 105">
          <a:extLst>
            <a:ext uri="{FF2B5EF4-FFF2-40B4-BE49-F238E27FC236}">
              <a16:creationId xmlns:a16="http://schemas.microsoft.com/office/drawing/2014/main" id="{BE92EEF2-AA9A-4096-A711-598C997B994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5961646" y="72248160"/>
          <a:ext cx="720000" cy="720000"/>
        </a:xfrm>
        <a:prstGeom prst="rect">
          <a:avLst/>
        </a:prstGeom>
      </xdr:spPr>
    </xdr:pic>
    <xdr:clientData/>
  </xdr:oneCellAnchor>
  <xdr:oneCellAnchor>
    <xdr:from>
      <xdr:col>17</xdr:col>
      <xdr:colOff>60960</xdr:colOff>
      <xdr:row>148</xdr:row>
      <xdr:rowOff>43180</xdr:rowOff>
    </xdr:from>
    <xdr:ext cx="108000" cy="720000"/>
    <xdr:pic>
      <xdr:nvPicPr>
        <xdr:cNvPr id="107" name="Imagen 106">
          <a:extLst>
            <a:ext uri="{FF2B5EF4-FFF2-40B4-BE49-F238E27FC236}">
              <a16:creationId xmlns:a16="http://schemas.microsoft.com/office/drawing/2014/main" id="{E7139FC7-DBAD-4379-9A62-5B0331BAF0A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72250300"/>
          <a:ext cx="108000" cy="720000"/>
        </a:xfrm>
        <a:prstGeom prst="rect">
          <a:avLst/>
        </a:prstGeom>
      </xdr:spPr>
    </xdr:pic>
    <xdr:clientData/>
  </xdr:oneCellAnchor>
  <xdr:oneCellAnchor>
    <xdr:from>
      <xdr:col>17</xdr:col>
      <xdr:colOff>204470</xdr:colOff>
      <xdr:row>148</xdr:row>
      <xdr:rowOff>51435</xdr:rowOff>
    </xdr:from>
    <xdr:ext cx="540000" cy="720000"/>
    <xdr:pic>
      <xdr:nvPicPr>
        <xdr:cNvPr id="108" name="Imagen 107">
          <a:extLst>
            <a:ext uri="{FF2B5EF4-FFF2-40B4-BE49-F238E27FC236}">
              <a16:creationId xmlns:a16="http://schemas.microsoft.com/office/drawing/2014/main" id="{F759C444-4C98-414B-A83B-DD28D35A36E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170150" y="72258555"/>
          <a:ext cx="540000" cy="720000"/>
        </a:xfrm>
        <a:prstGeom prst="rect">
          <a:avLst/>
        </a:prstGeom>
      </xdr:spPr>
    </xdr:pic>
    <xdr:clientData/>
  </xdr:oneCellAnchor>
  <xdr:oneCellAnchor>
    <xdr:from>
      <xdr:col>18</xdr:col>
      <xdr:colOff>5798185</xdr:colOff>
      <xdr:row>148</xdr:row>
      <xdr:rowOff>23495</xdr:rowOff>
    </xdr:from>
    <xdr:ext cx="720000" cy="720000"/>
    <xdr:pic>
      <xdr:nvPicPr>
        <xdr:cNvPr id="109" name="Imagen 108">
          <a:extLst>
            <a:ext uri="{FF2B5EF4-FFF2-40B4-BE49-F238E27FC236}">
              <a16:creationId xmlns:a16="http://schemas.microsoft.com/office/drawing/2014/main" id="{F1846E24-2509-49D3-8455-434B5CA7E3F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213445" y="72230615"/>
          <a:ext cx="720000" cy="7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4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4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4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4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4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4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4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4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4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4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4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4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4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4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xdr:row>
      <xdr:rowOff>36195</xdr:rowOff>
    </xdr:from>
    <xdr:ext cx="720000" cy="720000"/>
    <xdr:pic>
      <xdr:nvPicPr>
        <xdr:cNvPr id="29" name="Imagen 28">
          <a:extLst>
            <a:ext uri="{FF2B5EF4-FFF2-40B4-BE49-F238E27FC236}">
              <a16:creationId xmlns:a16="http://schemas.microsoft.com/office/drawing/2014/main" id="{CACD430E-67DC-475C-88E5-FD6BCBB63F6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54392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3325CAE6-F334-4174-8D78-5FAFD968E40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1" name="Imagen 30">
          <a:extLst>
            <a:ext uri="{FF2B5EF4-FFF2-40B4-BE49-F238E27FC236}">
              <a16:creationId xmlns:a16="http://schemas.microsoft.com/office/drawing/2014/main" id="{2FD79145-71B3-4DBF-BF08-A0E39D278C8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435759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2" name="Imagen 31">
          <a:extLst>
            <a:ext uri="{FF2B5EF4-FFF2-40B4-BE49-F238E27FC236}">
              <a16:creationId xmlns:a16="http://schemas.microsoft.com/office/drawing/2014/main" id="{3400B4B0-496E-44EF-BC58-5DB4574F479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88726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3" name="Imagen 32">
          <a:extLst>
            <a:ext uri="{FF2B5EF4-FFF2-40B4-BE49-F238E27FC236}">
              <a16:creationId xmlns:a16="http://schemas.microsoft.com/office/drawing/2014/main" id="{77DC489D-2E04-4243-A613-729DCE0A7A2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91550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DB4E3835-70DD-4C9F-95AD-80D7878BE09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5" name="Imagen 34">
          <a:extLst>
            <a:ext uri="{FF2B5EF4-FFF2-40B4-BE49-F238E27FC236}">
              <a16:creationId xmlns:a16="http://schemas.microsoft.com/office/drawing/2014/main" id="{B7686D68-A7B4-4AFB-A4AE-55AF63CFADA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407312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6" name="Imagen 35">
          <a:extLst>
            <a:ext uri="{FF2B5EF4-FFF2-40B4-BE49-F238E27FC236}">
              <a16:creationId xmlns:a16="http://schemas.microsoft.com/office/drawing/2014/main" id="{80D300CF-A3CF-457B-BB01-26FECA3218E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366919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7" name="Imagen 36">
          <a:extLst>
            <a:ext uri="{FF2B5EF4-FFF2-40B4-BE49-F238E27FC236}">
              <a16:creationId xmlns:a16="http://schemas.microsoft.com/office/drawing/2014/main" id="{631A9005-66EA-49B4-8EDC-FA94E2974C0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394352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38" name="Imagen 37">
          <a:extLst>
            <a:ext uri="{FF2B5EF4-FFF2-40B4-BE49-F238E27FC236}">
              <a16:creationId xmlns:a16="http://schemas.microsoft.com/office/drawing/2014/main" id="{C7DAE3D0-678C-4702-B083-61A03FCE49D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4044610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39" name="Imagen 38">
          <a:extLst>
            <a:ext uri="{FF2B5EF4-FFF2-40B4-BE49-F238E27FC236}">
              <a16:creationId xmlns:a16="http://schemas.microsoft.com/office/drawing/2014/main" id="{3D100B2F-F8CA-4C61-BF07-762A400012E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52526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0" name="Imagen 39">
          <a:extLst>
            <a:ext uri="{FF2B5EF4-FFF2-40B4-BE49-F238E27FC236}">
              <a16:creationId xmlns:a16="http://schemas.microsoft.com/office/drawing/2014/main" id="{E54B3714-4AF5-4B83-AD20-4E6537E48B6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001548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1" name="Imagen 40">
          <a:extLst>
            <a:ext uri="{FF2B5EF4-FFF2-40B4-BE49-F238E27FC236}">
              <a16:creationId xmlns:a16="http://schemas.microsoft.com/office/drawing/2014/main" id="{945CAF01-BD39-4CBC-9746-FEC255A8A9E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724406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2" name="Imagen 41">
          <a:extLst>
            <a:ext uri="{FF2B5EF4-FFF2-40B4-BE49-F238E27FC236}">
              <a16:creationId xmlns:a16="http://schemas.microsoft.com/office/drawing/2014/main" id="{800372D3-A93E-4C0F-81AA-7B42DFD2343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738757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3" name="Imagen 42">
          <a:extLst>
            <a:ext uri="{FF2B5EF4-FFF2-40B4-BE49-F238E27FC236}">
              <a16:creationId xmlns:a16="http://schemas.microsoft.com/office/drawing/2014/main" id="{CEF85973-4D49-4349-87D0-9F24F2F02A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3430865" y="229235"/>
          <a:ext cx="720000" cy="7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5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5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5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5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5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5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5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5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5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5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5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5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5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5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5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9</xdr:col>
      <xdr:colOff>314325</xdr:colOff>
      <xdr:row>1</xdr:row>
      <xdr:rowOff>36195</xdr:rowOff>
    </xdr:from>
    <xdr:ext cx="720000" cy="720000"/>
    <xdr:pic>
      <xdr:nvPicPr>
        <xdr:cNvPr id="29" name="Imagen 28">
          <a:extLst>
            <a:ext uri="{FF2B5EF4-FFF2-40B4-BE49-F238E27FC236}">
              <a16:creationId xmlns:a16="http://schemas.microsoft.com/office/drawing/2014/main" id="{FA695AFA-9960-4332-8960-7FCB25DE78F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809434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2BA6F3E8-071A-4D65-B927-5E8C001E0E4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17</xdr:col>
      <xdr:colOff>326679</xdr:colOff>
      <xdr:row>1</xdr:row>
      <xdr:rowOff>35229</xdr:rowOff>
    </xdr:from>
    <xdr:ext cx="540000" cy="720000"/>
    <xdr:pic>
      <xdr:nvPicPr>
        <xdr:cNvPr id="31" name="Imagen 30">
          <a:extLst>
            <a:ext uri="{FF2B5EF4-FFF2-40B4-BE49-F238E27FC236}">
              <a16:creationId xmlns:a16="http://schemas.microsoft.com/office/drawing/2014/main" id="{F4E1880F-E293-4116-B80B-BA6F6C4D8D1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9414779" y="240969"/>
          <a:ext cx="540000" cy="720000"/>
        </a:xfrm>
        <a:prstGeom prst="rect">
          <a:avLst/>
        </a:prstGeom>
      </xdr:spPr>
    </xdr:pic>
    <xdr:clientData/>
  </xdr:oneCellAnchor>
  <xdr:oneCellAnchor>
    <xdr:from>
      <xdr:col>35</xdr:col>
      <xdr:colOff>43659</xdr:colOff>
      <xdr:row>1</xdr:row>
      <xdr:rowOff>40743</xdr:rowOff>
    </xdr:from>
    <xdr:ext cx="108000" cy="720000"/>
    <xdr:pic>
      <xdr:nvPicPr>
        <xdr:cNvPr id="32" name="Imagen 31">
          <a:extLst>
            <a:ext uri="{FF2B5EF4-FFF2-40B4-BE49-F238E27FC236}">
              <a16:creationId xmlns:a16="http://schemas.microsoft.com/office/drawing/2014/main" id="{2D6423FB-0493-408E-9E9C-6708BAFB485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4219359" y="246483"/>
          <a:ext cx="108000" cy="720000"/>
        </a:xfrm>
        <a:prstGeom prst="rect">
          <a:avLst/>
        </a:prstGeom>
      </xdr:spPr>
    </xdr:pic>
    <xdr:clientData/>
  </xdr:oneCellAnchor>
  <xdr:oneCellAnchor>
    <xdr:from>
      <xdr:col>35</xdr:col>
      <xdr:colOff>326040</xdr:colOff>
      <xdr:row>1</xdr:row>
      <xdr:rowOff>37375</xdr:rowOff>
    </xdr:from>
    <xdr:ext cx="540000" cy="720000"/>
    <xdr:pic>
      <xdr:nvPicPr>
        <xdr:cNvPr id="33" name="Imagen 32">
          <a:extLst>
            <a:ext uri="{FF2B5EF4-FFF2-40B4-BE49-F238E27FC236}">
              <a16:creationId xmlns:a16="http://schemas.microsoft.com/office/drawing/2014/main" id="{AE1B05B3-F1DA-43A1-9EA1-3111E4979AF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45017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F34F84F7-60F4-404B-891E-AF02C3B9958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17</xdr:col>
      <xdr:colOff>42204</xdr:colOff>
      <xdr:row>1</xdr:row>
      <xdr:rowOff>35170</xdr:rowOff>
    </xdr:from>
    <xdr:ext cx="108000" cy="720000"/>
    <xdr:pic>
      <xdr:nvPicPr>
        <xdr:cNvPr id="35" name="Imagen 34">
          <a:extLst>
            <a:ext uri="{FF2B5EF4-FFF2-40B4-BE49-F238E27FC236}">
              <a16:creationId xmlns:a16="http://schemas.microsoft.com/office/drawing/2014/main" id="{3BDB03F8-DA00-4A8B-A0AB-9231293DD98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9130304" y="240910"/>
          <a:ext cx="108000" cy="720000"/>
        </a:xfrm>
        <a:prstGeom prst="rect">
          <a:avLst/>
        </a:prstGeom>
      </xdr:spPr>
    </xdr:pic>
    <xdr:clientData/>
  </xdr:oneCellAnchor>
  <xdr:oneCellAnchor>
    <xdr:from>
      <xdr:col>53</xdr:col>
      <xdr:colOff>42198</xdr:colOff>
      <xdr:row>1</xdr:row>
      <xdr:rowOff>35172</xdr:rowOff>
    </xdr:from>
    <xdr:ext cx="108000" cy="720000"/>
    <xdr:pic>
      <xdr:nvPicPr>
        <xdr:cNvPr id="36" name="Imagen 35">
          <a:extLst>
            <a:ext uri="{FF2B5EF4-FFF2-40B4-BE49-F238E27FC236}">
              <a16:creationId xmlns:a16="http://schemas.microsoft.com/office/drawing/2014/main" id="{7DD234CF-76C7-4F5A-9C4B-2894A6EB7FA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9000698" y="240912"/>
          <a:ext cx="108000" cy="720000"/>
        </a:xfrm>
        <a:prstGeom prst="rect">
          <a:avLst/>
        </a:prstGeom>
      </xdr:spPr>
    </xdr:pic>
    <xdr:clientData/>
  </xdr:oneCellAnchor>
  <xdr:oneCellAnchor>
    <xdr:from>
      <xdr:col>53</xdr:col>
      <xdr:colOff>316528</xdr:colOff>
      <xdr:row>1</xdr:row>
      <xdr:rowOff>37513</xdr:rowOff>
    </xdr:from>
    <xdr:ext cx="540000" cy="720000"/>
    <xdr:pic>
      <xdr:nvPicPr>
        <xdr:cNvPr id="37" name="Imagen 36">
          <a:extLst>
            <a:ext uri="{FF2B5EF4-FFF2-40B4-BE49-F238E27FC236}">
              <a16:creationId xmlns:a16="http://schemas.microsoft.com/office/drawing/2014/main" id="{C95E9217-D36C-442C-BDDA-67BA6865FB4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9275028" y="243253"/>
          <a:ext cx="540000" cy="720000"/>
        </a:xfrm>
        <a:prstGeom prst="rect">
          <a:avLst/>
        </a:prstGeom>
      </xdr:spPr>
    </xdr:pic>
    <xdr:clientData/>
  </xdr:oneCellAnchor>
  <xdr:oneCellAnchor>
    <xdr:from>
      <xdr:col>24</xdr:col>
      <xdr:colOff>753525</xdr:colOff>
      <xdr:row>1</xdr:row>
      <xdr:rowOff>47409</xdr:rowOff>
    </xdr:from>
    <xdr:ext cx="720000" cy="720000"/>
    <xdr:pic>
      <xdr:nvPicPr>
        <xdr:cNvPr id="38" name="Imagen 37">
          <a:extLst>
            <a:ext uri="{FF2B5EF4-FFF2-40B4-BE49-F238E27FC236}">
              <a16:creationId xmlns:a16="http://schemas.microsoft.com/office/drawing/2014/main" id="{0EC53EAC-0865-4374-8835-1CF3CF1F5B8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5907145" y="253149"/>
          <a:ext cx="720000" cy="720000"/>
        </a:xfrm>
        <a:prstGeom prst="rect">
          <a:avLst/>
        </a:prstGeom>
      </xdr:spPr>
    </xdr:pic>
    <xdr:clientData/>
  </xdr:oneCellAnchor>
  <xdr:oneCellAnchor>
    <xdr:from>
      <xdr:col>42</xdr:col>
      <xdr:colOff>761991</xdr:colOff>
      <xdr:row>1</xdr:row>
      <xdr:rowOff>41032</xdr:rowOff>
    </xdr:from>
    <xdr:ext cx="720000" cy="720000"/>
    <xdr:pic>
      <xdr:nvPicPr>
        <xdr:cNvPr id="39" name="Imagen 38">
          <a:extLst>
            <a:ext uri="{FF2B5EF4-FFF2-40B4-BE49-F238E27FC236}">
              <a16:creationId xmlns:a16="http://schemas.microsoft.com/office/drawing/2014/main" id="{16B45C6D-ED08-4F55-83C4-ED67F35A56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40584111" y="246772"/>
          <a:ext cx="720000" cy="720000"/>
        </a:xfrm>
        <a:prstGeom prst="rect">
          <a:avLst/>
        </a:prstGeom>
      </xdr:spPr>
    </xdr:pic>
    <xdr:clientData/>
  </xdr:oneCellAnchor>
  <xdr:oneCellAnchor>
    <xdr:from>
      <xdr:col>60</xdr:col>
      <xdr:colOff>726826</xdr:colOff>
      <xdr:row>1</xdr:row>
      <xdr:rowOff>41040</xdr:rowOff>
    </xdr:from>
    <xdr:ext cx="720000" cy="720000"/>
    <xdr:pic>
      <xdr:nvPicPr>
        <xdr:cNvPr id="40" name="Imagen 39">
          <a:extLst>
            <a:ext uri="{FF2B5EF4-FFF2-40B4-BE49-F238E27FC236}">
              <a16:creationId xmlns:a16="http://schemas.microsoft.com/office/drawing/2014/main" id="{07C35409-6603-4E2A-B790-626D62C591F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5346986" y="246780"/>
          <a:ext cx="720000" cy="7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27</xdr:col>
      <xdr:colOff>326679</xdr:colOff>
      <xdr:row>309</xdr:row>
      <xdr:rowOff>35229</xdr:rowOff>
    </xdr:from>
    <xdr:ext cx="540000" cy="720000"/>
    <xdr:pic>
      <xdr:nvPicPr>
        <xdr:cNvPr id="100" name="Imagen 99">
          <a:extLst>
            <a:ext uri="{FF2B5EF4-FFF2-40B4-BE49-F238E27FC236}">
              <a16:creationId xmlns:a16="http://schemas.microsoft.com/office/drawing/2014/main" id="{00000000-0008-0000-0600-00006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221833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01" name="Imagen 100">
          <a:extLst>
            <a:ext uri="{FF2B5EF4-FFF2-40B4-BE49-F238E27FC236}">
              <a16:creationId xmlns:a16="http://schemas.microsoft.com/office/drawing/2014/main" id="{00000000-0008-0000-0600-00006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68101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02" name="Imagen 101">
          <a:extLst>
            <a:ext uri="{FF2B5EF4-FFF2-40B4-BE49-F238E27FC236}">
              <a16:creationId xmlns:a16="http://schemas.microsoft.com/office/drawing/2014/main" id="{00000000-0008-0000-06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7092540" y="240575"/>
          <a:ext cx="540000" cy="720000"/>
        </a:xfrm>
        <a:prstGeom prst="rect">
          <a:avLst/>
        </a:prstGeom>
      </xdr:spPr>
    </xdr:pic>
    <xdr:clientData/>
  </xdr:oneCellAnchor>
  <xdr:oneCellAnchor>
    <xdr:from>
      <xdr:col>27</xdr:col>
      <xdr:colOff>42204</xdr:colOff>
      <xdr:row>309</xdr:row>
      <xdr:rowOff>35170</xdr:rowOff>
    </xdr:from>
    <xdr:ext cx="108000" cy="720000"/>
    <xdr:pic>
      <xdr:nvPicPr>
        <xdr:cNvPr id="104" name="Imagen 103">
          <a:extLst>
            <a:ext uri="{FF2B5EF4-FFF2-40B4-BE49-F238E27FC236}">
              <a16:creationId xmlns:a16="http://schemas.microsoft.com/office/drawing/2014/main" id="{00000000-0008-0000-0600-00006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18989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05" name="Imagen 104">
          <a:extLst>
            <a:ext uri="{FF2B5EF4-FFF2-40B4-BE49-F238E27FC236}">
              <a16:creationId xmlns:a16="http://schemas.microsoft.com/office/drawing/2014/main" id="{00000000-0008-0000-0600-00006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17184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06" name="Imagen 105">
          <a:extLst>
            <a:ext uri="{FF2B5EF4-FFF2-40B4-BE49-F238E27FC236}">
              <a16:creationId xmlns:a16="http://schemas.microsoft.com/office/drawing/2014/main" id="{00000000-0008-0000-0600-00006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9928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07" name="Imagen 106">
          <a:extLst>
            <a:ext uri="{FF2B5EF4-FFF2-40B4-BE49-F238E27FC236}">
              <a16:creationId xmlns:a16="http://schemas.microsoft.com/office/drawing/2014/main" id="{00000000-0008-0000-0600-00006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83125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08" name="Imagen 107">
          <a:extLst>
            <a:ext uri="{FF2B5EF4-FFF2-40B4-BE49-F238E27FC236}">
              <a16:creationId xmlns:a16="http://schemas.microsoft.com/office/drawing/2014/main" id="{00000000-0008-0000-0600-00006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432307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09" name="Imagen 108">
          <a:extLst>
            <a:ext uri="{FF2B5EF4-FFF2-40B4-BE49-F238E27FC236}">
              <a16:creationId xmlns:a16="http://schemas.microsoft.com/office/drawing/2014/main" id="{00000000-0008-0000-0600-00006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8029226" y="244240"/>
          <a:ext cx="720000" cy="720000"/>
        </a:xfrm>
        <a:prstGeom prst="rect">
          <a:avLst/>
        </a:prstGeom>
      </xdr:spPr>
    </xdr:pic>
    <xdr:clientData/>
  </xdr:oneCellAnchor>
  <xdr:oneCellAnchor>
    <xdr:from>
      <xdr:col>8</xdr:col>
      <xdr:colOff>177165</xdr:colOff>
      <xdr:row>1</xdr:row>
      <xdr:rowOff>36195</xdr:rowOff>
    </xdr:from>
    <xdr:ext cx="720000" cy="720000"/>
    <xdr:pic>
      <xdr:nvPicPr>
        <xdr:cNvPr id="110" name="Imagen 109">
          <a:extLst>
            <a:ext uri="{FF2B5EF4-FFF2-40B4-BE49-F238E27FC236}">
              <a16:creationId xmlns:a16="http://schemas.microsoft.com/office/drawing/2014/main" id="{00000000-0008-0000-0600-00006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11" name="Imagen 110">
          <a:extLst>
            <a:ext uri="{FF2B5EF4-FFF2-40B4-BE49-F238E27FC236}">
              <a16:creationId xmlns:a16="http://schemas.microsoft.com/office/drawing/2014/main" id="{00000000-0008-0000-0600-00006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12" name="Imagen 111">
          <a:extLst>
            <a:ext uri="{FF2B5EF4-FFF2-40B4-BE49-F238E27FC236}">
              <a16:creationId xmlns:a16="http://schemas.microsoft.com/office/drawing/2014/main" id="{00000000-0008-0000-0600-00007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13" name="Imagen 112">
          <a:extLst>
            <a:ext uri="{FF2B5EF4-FFF2-40B4-BE49-F238E27FC236}">
              <a16:creationId xmlns:a16="http://schemas.microsoft.com/office/drawing/2014/main" id="{00000000-0008-0000-06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14" name="Imagen 113">
          <a:extLst>
            <a:ext uri="{FF2B5EF4-FFF2-40B4-BE49-F238E27FC236}">
              <a16:creationId xmlns:a16="http://schemas.microsoft.com/office/drawing/2014/main" id="{00000000-0008-0000-06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15" name="Imagen 114">
          <a:extLst>
            <a:ext uri="{FF2B5EF4-FFF2-40B4-BE49-F238E27FC236}">
              <a16:creationId xmlns:a16="http://schemas.microsoft.com/office/drawing/2014/main" id="{00000000-0008-0000-0600-00007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116" name="Imagen 115">
          <a:extLst>
            <a:ext uri="{FF2B5EF4-FFF2-40B4-BE49-F238E27FC236}">
              <a16:creationId xmlns:a16="http://schemas.microsoft.com/office/drawing/2014/main" id="{00000000-0008-0000-0600-00007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117" name="Imagen 116">
          <a:extLst>
            <a:ext uri="{FF2B5EF4-FFF2-40B4-BE49-F238E27FC236}">
              <a16:creationId xmlns:a16="http://schemas.microsoft.com/office/drawing/2014/main" id="{00000000-0008-0000-0600-00007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8" name="Imagen 117">
          <a:extLst>
            <a:ext uri="{FF2B5EF4-FFF2-40B4-BE49-F238E27FC236}">
              <a16:creationId xmlns:a16="http://schemas.microsoft.com/office/drawing/2014/main" id="{00000000-0008-0000-0600-00007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9" name="Imagen 118">
          <a:extLst>
            <a:ext uri="{FF2B5EF4-FFF2-40B4-BE49-F238E27FC236}">
              <a16:creationId xmlns:a16="http://schemas.microsoft.com/office/drawing/2014/main" id="{00000000-0008-0000-06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0" name="Imagen 119">
          <a:extLst>
            <a:ext uri="{FF2B5EF4-FFF2-40B4-BE49-F238E27FC236}">
              <a16:creationId xmlns:a16="http://schemas.microsoft.com/office/drawing/2014/main" id="{00000000-0008-0000-0600-00007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121" name="Imagen 120">
          <a:extLst>
            <a:ext uri="{FF2B5EF4-FFF2-40B4-BE49-F238E27FC236}">
              <a16:creationId xmlns:a16="http://schemas.microsoft.com/office/drawing/2014/main" id="{00000000-0008-0000-0600-00007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122" name="Imagen 121">
          <a:extLst>
            <a:ext uri="{FF2B5EF4-FFF2-40B4-BE49-F238E27FC236}">
              <a16:creationId xmlns:a16="http://schemas.microsoft.com/office/drawing/2014/main" id="{00000000-0008-0000-06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23" name="Imagen 122">
          <a:extLst>
            <a:ext uri="{FF2B5EF4-FFF2-40B4-BE49-F238E27FC236}">
              <a16:creationId xmlns:a16="http://schemas.microsoft.com/office/drawing/2014/main" id="{00000000-0008-0000-06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24" name="Imagen 123">
          <a:extLst>
            <a:ext uri="{FF2B5EF4-FFF2-40B4-BE49-F238E27FC236}">
              <a16:creationId xmlns:a16="http://schemas.microsoft.com/office/drawing/2014/main" id="{00000000-0008-0000-0600-00007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67</xdr:row>
      <xdr:rowOff>36195</xdr:rowOff>
    </xdr:from>
    <xdr:ext cx="720000" cy="720000"/>
    <xdr:pic>
      <xdr:nvPicPr>
        <xdr:cNvPr id="125" name="Imagen 124">
          <a:extLst>
            <a:ext uri="{FF2B5EF4-FFF2-40B4-BE49-F238E27FC236}">
              <a16:creationId xmlns:a16="http://schemas.microsoft.com/office/drawing/2014/main" id="{00000000-0008-0000-0600-00007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126" name="Imagen 125">
          <a:extLst>
            <a:ext uri="{FF2B5EF4-FFF2-40B4-BE49-F238E27FC236}">
              <a16:creationId xmlns:a16="http://schemas.microsoft.com/office/drawing/2014/main" id="{00000000-0008-0000-06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127" name="Imagen 126">
          <a:extLst>
            <a:ext uri="{FF2B5EF4-FFF2-40B4-BE49-F238E27FC236}">
              <a16:creationId xmlns:a16="http://schemas.microsoft.com/office/drawing/2014/main" id="{00000000-0008-0000-0600-00007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128" name="Imagen 127">
          <a:extLst>
            <a:ext uri="{FF2B5EF4-FFF2-40B4-BE49-F238E27FC236}">
              <a16:creationId xmlns:a16="http://schemas.microsoft.com/office/drawing/2014/main" id="{00000000-0008-0000-06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129" name="Imagen 128">
          <a:extLst>
            <a:ext uri="{FF2B5EF4-FFF2-40B4-BE49-F238E27FC236}">
              <a16:creationId xmlns:a16="http://schemas.microsoft.com/office/drawing/2014/main" id="{00000000-0008-0000-0600-00008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130" name="Imagen 129">
          <a:extLst>
            <a:ext uri="{FF2B5EF4-FFF2-40B4-BE49-F238E27FC236}">
              <a16:creationId xmlns:a16="http://schemas.microsoft.com/office/drawing/2014/main" id="{00000000-0008-0000-0600-00008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131" name="Imagen 130">
          <a:extLst>
            <a:ext uri="{FF2B5EF4-FFF2-40B4-BE49-F238E27FC236}">
              <a16:creationId xmlns:a16="http://schemas.microsoft.com/office/drawing/2014/main" id="{00000000-0008-0000-0600-00008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132" name="Imagen 131">
          <a:extLst>
            <a:ext uri="{FF2B5EF4-FFF2-40B4-BE49-F238E27FC236}">
              <a16:creationId xmlns:a16="http://schemas.microsoft.com/office/drawing/2014/main" id="{00000000-0008-0000-0600-00008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133" name="Imagen 132">
          <a:extLst>
            <a:ext uri="{FF2B5EF4-FFF2-40B4-BE49-F238E27FC236}">
              <a16:creationId xmlns:a16="http://schemas.microsoft.com/office/drawing/2014/main" id="{00000000-0008-0000-06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134" name="Imagen 133">
          <a:extLst>
            <a:ext uri="{FF2B5EF4-FFF2-40B4-BE49-F238E27FC236}">
              <a16:creationId xmlns:a16="http://schemas.microsoft.com/office/drawing/2014/main" id="{00000000-0008-0000-0600-00008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135" name="Imagen 134">
          <a:extLst>
            <a:ext uri="{FF2B5EF4-FFF2-40B4-BE49-F238E27FC236}">
              <a16:creationId xmlns:a16="http://schemas.microsoft.com/office/drawing/2014/main" id="{00000000-0008-0000-06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136" name="Imagen 135">
          <a:extLst>
            <a:ext uri="{FF2B5EF4-FFF2-40B4-BE49-F238E27FC236}">
              <a16:creationId xmlns:a16="http://schemas.microsoft.com/office/drawing/2014/main" id="{00000000-0008-0000-06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137" name="Imagen 136">
          <a:extLst>
            <a:ext uri="{FF2B5EF4-FFF2-40B4-BE49-F238E27FC236}">
              <a16:creationId xmlns:a16="http://schemas.microsoft.com/office/drawing/2014/main" id="{00000000-0008-0000-0600-00008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138" name="Imagen 137">
          <a:extLst>
            <a:ext uri="{FF2B5EF4-FFF2-40B4-BE49-F238E27FC236}">
              <a16:creationId xmlns:a16="http://schemas.microsoft.com/office/drawing/2014/main" id="{00000000-0008-0000-0600-00008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139" name="Imagen 138">
          <a:extLst>
            <a:ext uri="{FF2B5EF4-FFF2-40B4-BE49-F238E27FC236}">
              <a16:creationId xmlns:a16="http://schemas.microsoft.com/office/drawing/2014/main" id="{00000000-0008-0000-0600-00008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161</xdr:row>
      <xdr:rowOff>36195</xdr:rowOff>
    </xdr:from>
    <xdr:ext cx="720000" cy="720000"/>
    <xdr:pic>
      <xdr:nvPicPr>
        <xdr:cNvPr id="140" name="Imagen 139">
          <a:extLst>
            <a:ext uri="{FF2B5EF4-FFF2-40B4-BE49-F238E27FC236}">
              <a16:creationId xmlns:a16="http://schemas.microsoft.com/office/drawing/2014/main" id="{00000000-0008-0000-0600-00008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161</xdr:row>
      <xdr:rowOff>36195</xdr:rowOff>
    </xdr:from>
    <xdr:ext cx="540000" cy="720000"/>
    <xdr:pic>
      <xdr:nvPicPr>
        <xdr:cNvPr id="141" name="Imagen 140">
          <a:extLst>
            <a:ext uri="{FF2B5EF4-FFF2-40B4-BE49-F238E27FC236}">
              <a16:creationId xmlns:a16="http://schemas.microsoft.com/office/drawing/2014/main" id="{00000000-0008-0000-06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161</xdr:row>
      <xdr:rowOff>35229</xdr:rowOff>
    </xdr:from>
    <xdr:ext cx="540000" cy="720000"/>
    <xdr:pic>
      <xdr:nvPicPr>
        <xdr:cNvPr id="142" name="Imagen 141">
          <a:extLst>
            <a:ext uri="{FF2B5EF4-FFF2-40B4-BE49-F238E27FC236}">
              <a16:creationId xmlns:a16="http://schemas.microsoft.com/office/drawing/2014/main" id="{00000000-0008-0000-0600-00008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161</xdr:row>
      <xdr:rowOff>40743</xdr:rowOff>
    </xdr:from>
    <xdr:ext cx="108000" cy="720000"/>
    <xdr:pic>
      <xdr:nvPicPr>
        <xdr:cNvPr id="143" name="Imagen 142">
          <a:extLst>
            <a:ext uri="{FF2B5EF4-FFF2-40B4-BE49-F238E27FC236}">
              <a16:creationId xmlns:a16="http://schemas.microsoft.com/office/drawing/2014/main" id="{00000000-0008-0000-0600-00008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161</xdr:row>
      <xdr:rowOff>37375</xdr:rowOff>
    </xdr:from>
    <xdr:ext cx="540000" cy="720000"/>
    <xdr:pic>
      <xdr:nvPicPr>
        <xdr:cNvPr id="144" name="Imagen 143">
          <a:extLst>
            <a:ext uri="{FF2B5EF4-FFF2-40B4-BE49-F238E27FC236}">
              <a16:creationId xmlns:a16="http://schemas.microsoft.com/office/drawing/2014/main" id="{00000000-0008-0000-0600-00009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161</xdr:row>
      <xdr:rowOff>37514</xdr:rowOff>
    </xdr:from>
    <xdr:ext cx="108000" cy="720000"/>
    <xdr:pic>
      <xdr:nvPicPr>
        <xdr:cNvPr id="145" name="Imagen 144">
          <a:extLst>
            <a:ext uri="{FF2B5EF4-FFF2-40B4-BE49-F238E27FC236}">
              <a16:creationId xmlns:a16="http://schemas.microsoft.com/office/drawing/2014/main" id="{00000000-0008-0000-0600-00009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161</xdr:row>
      <xdr:rowOff>35170</xdr:rowOff>
    </xdr:from>
    <xdr:ext cx="108000" cy="720000"/>
    <xdr:pic>
      <xdr:nvPicPr>
        <xdr:cNvPr id="146" name="Imagen 145">
          <a:extLst>
            <a:ext uri="{FF2B5EF4-FFF2-40B4-BE49-F238E27FC236}">
              <a16:creationId xmlns:a16="http://schemas.microsoft.com/office/drawing/2014/main" id="{00000000-0008-0000-0600-00009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161</xdr:row>
      <xdr:rowOff>35172</xdr:rowOff>
    </xdr:from>
    <xdr:ext cx="108000" cy="720000"/>
    <xdr:pic>
      <xdr:nvPicPr>
        <xdr:cNvPr id="147" name="Imagen 146">
          <a:extLst>
            <a:ext uri="{FF2B5EF4-FFF2-40B4-BE49-F238E27FC236}">
              <a16:creationId xmlns:a16="http://schemas.microsoft.com/office/drawing/2014/main" id="{00000000-0008-0000-0600-00009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161</xdr:row>
      <xdr:rowOff>37513</xdr:rowOff>
    </xdr:from>
    <xdr:ext cx="540000" cy="720000"/>
    <xdr:pic>
      <xdr:nvPicPr>
        <xdr:cNvPr id="148" name="Imagen 147">
          <a:extLst>
            <a:ext uri="{FF2B5EF4-FFF2-40B4-BE49-F238E27FC236}">
              <a16:creationId xmlns:a16="http://schemas.microsoft.com/office/drawing/2014/main" id="{00000000-0008-0000-0600-00009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161</xdr:row>
      <xdr:rowOff>47409</xdr:rowOff>
    </xdr:from>
    <xdr:ext cx="720000" cy="720000"/>
    <xdr:pic>
      <xdr:nvPicPr>
        <xdr:cNvPr id="149" name="Imagen 148">
          <a:extLst>
            <a:ext uri="{FF2B5EF4-FFF2-40B4-BE49-F238E27FC236}">
              <a16:creationId xmlns:a16="http://schemas.microsoft.com/office/drawing/2014/main" id="{00000000-0008-0000-0600-00009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161</xdr:row>
      <xdr:rowOff>41032</xdr:rowOff>
    </xdr:from>
    <xdr:ext cx="720000" cy="720000"/>
    <xdr:pic>
      <xdr:nvPicPr>
        <xdr:cNvPr id="150" name="Imagen 149">
          <a:extLst>
            <a:ext uri="{FF2B5EF4-FFF2-40B4-BE49-F238E27FC236}">
              <a16:creationId xmlns:a16="http://schemas.microsoft.com/office/drawing/2014/main" id="{00000000-0008-0000-0600-00009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161</xdr:row>
      <xdr:rowOff>41040</xdr:rowOff>
    </xdr:from>
    <xdr:ext cx="720000" cy="720000"/>
    <xdr:pic>
      <xdr:nvPicPr>
        <xdr:cNvPr id="151" name="Imagen 150">
          <a:extLst>
            <a:ext uri="{FF2B5EF4-FFF2-40B4-BE49-F238E27FC236}">
              <a16:creationId xmlns:a16="http://schemas.microsoft.com/office/drawing/2014/main" id="{00000000-0008-0000-0600-00009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161</xdr:row>
      <xdr:rowOff>43180</xdr:rowOff>
    </xdr:from>
    <xdr:ext cx="108000" cy="720000"/>
    <xdr:pic>
      <xdr:nvPicPr>
        <xdr:cNvPr id="152" name="Imagen 151">
          <a:extLst>
            <a:ext uri="{FF2B5EF4-FFF2-40B4-BE49-F238E27FC236}">
              <a16:creationId xmlns:a16="http://schemas.microsoft.com/office/drawing/2014/main" id="{00000000-0008-0000-0600-00009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161</xdr:row>
      <xdr:rowOff>51435</xdr:rowOff>
    </xdr:from>
    <xdr:ext cx="540000" cy="720000"/>
    <xdr:pic>
      <xdr:nvPicPr>
        <xdr:cNvPr id="153" name="Imagen 152">
          <a:extLst>
            <a:ext uri="{FF2B5EF4-FFF2-40B4-BE49-F238E27FC236}">
              <a16:creationId xmlns:a16="http://schemas.microsoft.com/office/drawing/2014/main" id="{00000000-0008-0000-06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161</xdr:row>
      <xdr:rowOff>23495</xdr:rowOff>
    </xdr:from>
    <xdr:ext cx="720000" cy="720000"/>
    <xdr:pic>
      <xdr:nvPicPr>
        <xdr:cNvPr id="154" name="Imagen 153">
          <a:extLst>
            <a:ext uri="{FF2B5EF4-FFF2-40B4-BE49-F238E27FC236}">
              <a16:creationId xmlns:a16="http://schemas.microsoft.com/office/drawing/2014/main" id="{00000000-0008-0000-0600-00009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231</xdr:row>
      <xdr:rowOff>36195</xdr:rowOff>
    </xdr:from>
    <xdr:ext cx="720000" cy="720000"/>
    <xdr:pic>
      <xdr:nvPicPr>
        <xdr:cNvPr id="155" name="Imagen 154">
          <a:extLst>
            <a:ext uri="{FF2B5EF4-FFF2-40B4-BE49-F238E27FC236}">
              <a16:creationId xmlns:a16="http://schemas.microsoft.com/office/drawing/2014/main" id="{00000000-0008-0000-0600-00009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231</xdr:row>
      <xdr:rowOff>36195</xdr:rowOff>
    </xdr:from>
    <xdr:ext cx="540000" cy="720000"/>
    <xdr:pic>
      <xdr:nvPicPr>
        <xdr:cNvPr id="156" name="Imagen 155">
          <a:extLst>
            <a:ext uri="{FF2B5EF4-FFF2-40B4-BE49-F238E27FC236}">
              <a16:creationId xmlns:a16="http://schemas.microsoft.com/office/drawing/2014/main" id="{00000000-0008-0000-06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231</xdr:row>
      <xdr:rowOff>35229</xdr:rowOff>
    </xdr:from>
    <xdr:ext cx="540000" cy="720000"/>
    <xdr:pic>
      <xdr:nvPicPr>
        <xdr:cNvPr id="157" name="Imagen 156">
          <a:extLst>
            <a:ext uri="{FF2B5EF4-FFF2-40B4-BE49-F238E27FC236}">
              <a16:creationId xmlns:a16="http://schemas.microsoft.com/office/drawing/2014/main" id="{00000000-0008-0000-06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231</xdr:row>
      <xdr:rowOff>40743</xdr:rowOff>
    </xdr:from>
    <xdr:ext cx="108000" cy="720000"/>
    <xdr:pic>
      <xdr:nvPicPr>
        <xdr:cNvPr id="158" name="Imagen 157">
          <a:extLst>
            <a:ext uri="{FF2B5EF4-FFF2-40B4-BE49-F238E27FC236}">
              <a16:creationId xmlns:a16="http://schemas.microsoft.com/office/drawing/2014/main" id="{00000000-0008-0000-0600-00009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231</xdr:row>
      <xdr:rowOff>37375</xdr:rowOff>
    </xdr:from>
    <xdr:ext cx="540000" cy="720000"/>
    <xdr:pic>
      <xdr:nvPicPr>
        <xdr:cNvPr id="159" name="Imagen 158">
          <a:extLst>
            <a:ext uri="{FF2B5EF4-FFF2-40B4-BE49-F238E27FC236}">
              <a16:creationId xmlns:a16="http://schemas.microsoft.com/office/drawing/2014/main" id="{00000000-0008-0000-0600-00009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231</xdr:row>
      <xdr:rowOff>37514</xdr:rowOff>
    </xdr:from>
    <xdr:ext cx="108000" cy="720000"/>
    <xdr:pic>
      <xdr:nvPicPr>
        <xdr:cNvPr id="160" name="Imagen 159">
          <a:extLst>
            <a:ext uri="{FF2B5EF4-FFF2-40B4-BE49-F238E27FC236}">
              <a16:creationId xmlns:a16="http://schemas.microsoft.com/office/drawing/2014/main" id="{00000000-0008-0000-0600-0000A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231</xdr:row>
      <xdr:rowOff>35170</xdr:rowOff>
    </xdr:from>
    <xdr:ext cx="108000" cy="720000"/>
    <xdr:pic>
      <xdr:nvPicPr>
        <xdr:cNvPr id="161" name="Imagen 160">
          <a:extLst>
            <a:ext uri="{FF2B5EF4-FFF2-40B4-BE49-F238E27FC236}">
              <a16:creationId xmlns:a16="http://schemas.microsoft.com/office/drawing/2014/main" id="{00000000-0008-0000-0600-0000A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231</xdr:row>
      <xdr:rowOff>35172</xdr:rowOff>
    </xdr:from>
    <xdr:ext cx="108000" cy="720000"/>
    <xdr:pic>
      <xdr:nvPicPr>
        <xdr:cNvPr id="162" name="Imagen 161">
          <a:extLst>
            <a:ext uri="{FF2B5EF4-FFF2-40B4-BE49-F238E27FC236}">
              <a16:creationId xmlns:a16="http://schemas.microsoft.com/office/drawing/2014/main" id="{00000000-0008-0000-0600-0000A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231</xdr:row>
      <xdr:rowOff>37513</xdr:rowOff>
    </xdr:from>
    <xdr:ext cx="540000" cy="720000"/>
    <xdr:pic>
      <xdr:nvPicPr>
        <xdr:cNvPr id="163" name="Imagen 162">
          <a:extLst>
            <a:ext uri="{FF2B5EF4-FFF2-40B4-BE49-F238E27FC236}">
              <a16:creationId xmlns:a16="http://schemas.microsoft.com/office/drawing/2014/main" id="{00000000-0008-0000-0600-0000A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231</xdr:row>
      <xdr:rowOff>47409</xdr:rowOff>
    </xdr:from>
    <xdr:ext cx="720000" cy="720000"/>
    <xdr:pic>
      <xdr:nvPicPr>
        <xdr:cNvPr id="164" name="Imagen 163">
          <a:extLst>
            <a:ext uri="{FF2B5EF4-FFF2-40B4-BE49-F238E27FC236}">
              <a16:creationId xmlns:a16="http://schemas.microsoft.com/office/drawing/2014/main" id="{00000000-0008-0000-0600-0000A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231</xdr:row>
      <xdr:rowOff>41032</xdr:rowOff>
    </xdr:from>
    <xdr:ext cx="720000" cy="720000"/>
    <xdr:pic>
      <xdr:nvPicPr>
        <xdr:cNvPr id="165" name="Imagen 164">
          <a:extLst>
            <a:ext uri="{FF2B5EF4-FFF2-40B4-BE49-F238E27FC236}">
              <a16:creationId xmlns:a16="http://schemas.microsoft.com/office/drawing/2014/main" id="{00000000-0008-0000-0600-0000A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231</xdr:row>
      <xdr:rowOff>41040</xdr:rowOff>
    </xdr:from>
    <xdr:ext cx="720000" cy="720000"/>
    <xdr:pic>
      <xdr:nvPicPr>
        <xdr:cNvPr id="166" name="Imagen 165">
          <a:extLst>
            <a:ext uri="{FF2B5EF4-FFF2-40B4-BE49-F238E27FC236}">
              <a16:creationId xmlns:a16="http://schemas.microsoft.com/office/drawing/2014/main" id="{00000000-0008-0000-0600-0000A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231</xdr:row>
      <xdr:rowOff>43180</xdr:rowOff>
    </xdr:from>
    <xdr:ext cx="108000" cy="720000"/>
    <xdr:pic>
      <xdr:nvPicPr>
        <xdr:cNvPr id="167" name="Imagen 166">
          <a:extLst>
            <a:ext uri="{FF2B5EF4-FFF2-40B4-BE49-F238E27FC236}">
              <a16:creationId xmlns:a16="http://schemas.microsoft.com/office/drawing/2014/main" id="{00000000-0008-0000-0600-0000A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231</xdr:row>
      <xdr:rowOff>51435</xdr:rowOff>
    </xdr:from>
    <xdr:ext cx="540000" cy="720000"/>
    <xdr:pic>
      <xdr:nvPicPr>
        <xdr:cNvPr id="168" name="Imagen 167">
          <a:extLst>
            <a:ext uri="{FF2B5EF4-FFF2-40B4-BE49-F238E27FC236}">
              <a16:creationId xmlns:a16="http://schemas.microsoft.com/office/drawing/2014/main" id="{00000000-0008-0000-0600-0000A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231</xdr:row>
      <xdr:rowOff>23495</xdr:rowOff>
    </xdr:from>
    <xdr:ext cx="720000" cy="720000"/>
    <xdr:pic>
      <xdr:nvPicPr>
        <xdr:cNvPr id="169" name="Imagen 168">
          <a:extLst>
            <a:ext uri="{FF2B5EF4-FFF2-40B4-BE49-F238E27FC236}">
              <a16:creationId xmlns:a16="http://schemas.microsoft.com/office/drawing/2014/main" id="{00000000-0008-0000-0600-0000A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309</xdr:row>
      <xdr:rowOff>36195</xdr:rowOff>
    </xdr:from>
    <xdr:ext cx="720000" cy="720000"/>
    <xdr:pic>
      <xdr:nvPicPr>
        <xdr:cNvPr id="170" name="Imagen 169">
          <a:extLst>
            <a:ext uri="{FF2B5EF4-FFF2-40B4-BE49-F238E27FC236}">
              <a16:creationId xmlns:a16="http://schemas.microsoft.com/office/drawing/2014/main" id="{00000000-0008-0000-0600-0000A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309</xdr:row>
      <xdr:rowOff>36195</xdr:rowOff>
    </xdr:from>
    <xdr:ext cx="540000" cy="720000"/>
    <xdr:pic>
      <xdr:nvPicPr>
        <xdr:cNvPr id="171" name="Imagen 170">
          <a:extLst>
            <a:ext uri="{FF2B5EF4-FFF2-40B4-BE49-F238E27FC236}">
              <a16:creationId xmlns:a16="http://schemas.microsoft.com/office/drawing/2014/main" id="{00000000-0008-0000-0600-0000A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309</xdr:row>
      <xdr:rowOff>35229</xdr:rowOff>
    </xdr:from>
    <xdr:ext cx="540000" cy="720000"/>
    <xdr:pic>
      <xdr:nvPicPr>
        <xdr:cNvPr id="172" name="Imagen 171">
          <a:extLst>
            <a:ext uri="{FF2B5EF4-FFF2-40B4-BE49-F238E27FC236}">
              <a16:creationId xmlns:a16="http://schemas.microsoft.com/office/drawing/2014/main" id="{00000000-0008-0000-0600-0000A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73" name="Imagen 172">
          <a:extLst>
            <a:ext uri="{FF2B5EF4-FFF2-40B4-BE49-F238E27FC236}">
              <a16:creationId xmlns:a16="http://schemas.microsoft.com/office/drawing/2014/main" id="{00000000-0008-0000-0600-0000A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74" name="Imagen 173">
          <a:extLst>
            <a:ext uri="{FF2B5EF4-FFF2-40B4-BE49-F238E27FC236}">
              <a16:creationId xmlns:a16="http://schemas.microsoft.com/office/drawing/2014/main" id="{00000000-0008-0000-0600-0000A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309</xdr:row>
      <xdr:rowOff>37514</xdr:rowOff>
    </xdr:from>
    <xdr:ext cx="108000" cy="720000"/>
    <xdr:pic>
      <xdr:nvPicPr>
        <xdr:cNvPr id="175" name="Imagen 174">
          <a:extLst>
            <a:ext uri="{FF2B5EF4-FFF2-40B4-BE49-F238E27FC236}">
              <a16:creationId xmlns:a16="http://schemas.microsoft.com/office/drawing/2014/main" id="{00000000-0008-0000-0600-0000A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309</xdr:row>
      <xdr:rowOff>35170</xdr:rowOff>
    </xdr:from>
    <xdr:ext cx="108000" cy="720000"/>
    <xdr:pic>
      <xdr:nvPicPr>
        <xdr:cNvPr id="176" name="Imagen 175">
          <a:extLst>
            <a:ext uri="{FF2B5EF4-FFF2-40B4-BE49-F238E27FC236}">
              <a16:creationId xmlns:a16="http://schemas.microsoft.com/office/drawing/2014/main" id="{00000000-0008-0000-0600-0000B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77" name="Imagen 176">
          <a:extLst>
            <a:ext uri="{FF2B5EF4-FFF2-40B4-BE49-F238E27FC236}">
              <a16:creationId xmlns:a16="http://schemas.microsoft.com/office/drawing/2014/main" id="{00000000-0008-0000-0600-0000B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78" name="Imagen 177">
          <a:extLst>
            <a:ext uri="{FF2B5EF4-FFF2-40B4-BE49-F238E27FC236}">
              <a16:creationId xmlns:a16="http://schemas.microsoft.com/office/drawing/2014/main" id="{00000000-0008-0000-0600-0000B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79" name="Imagen 178">
          <a:extLst>
            <a:ext uri="{FF2B5EF4-FFF2-40B4-BE49-F238E27FC236}">
              <a16:creationId xmlns:a16="http://schemas.microsoft.com/office/drawing/2014/main" id="{00000000-0008-0000-0600-0000B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80" name="Imagen 179">
          <a:extLst>
            <a:ext uri="{FF2B5EF4-FFF2-40B4-BE49-F238E27FC236}">
              <a16:creationId xmlns:a16="http://schemas.microsoft.com/office/drawing/2014/main" id="{00000000-0008-0000-0600-0000B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81" name="Imagen 180">
          <a:extLst>
            <a:ext uri="{FF2B5EF4-FFF2-40B4-BE49-F238E27FC236}">
              <a16:creationId xmlns:a16="http://schemas.microsoft.com/office/drawing/2014/main" id="{00000000-0008-0000-0600-0000B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309</xdr:row>
      <xdr:rowOff>43180</xdr:rowOff>
    </xdr:from>
    <xdr:ext cx="108000" cy="720000"/>
    <xdr:pic>
      <xdr:nvPicPr>
        <xdr:cNvPr id="182" name="Imagen 181">
          <a:extLst>
            <a:ext uri="{FF2B5EF4-FFF2-40B4-BE49-F238E27FC236}">
              <a16:creationId xmlns:a16="http://schemas.microsoft.com/office/drawing/2014/main" id="{00000000-0008-0000-0600-0000B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309</xdr:row>
      <xdr:rowOff>51435</xdr:rowOff>
    </xdr:from>
    <xdr:ext cx="540000" cy="720000"/>
    <xdr:pic>
      <xdr:nvPicPr>
        <xdr:cNvPr id="183" name="Imagen 182">
          <a:extLst>
            <a:ext uri="{FF2B5EF4-FFF2-40B4-BE49-F238E27FC236}">
              <a16:creationId xmlns:a16="http://schemas.microsoft.com/office/drawing/2014/main" id="{00000000-0008-0000-0600-0000B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309</xdr:row>
      <xdr:rowOff>23495</xdr:rowOff>
    </xdr:from>
    <xdr:ext cx="720000" cy="720000"/>
    <xdr:pic>
      <xdr:nvPicPr>
        <xdr:cNvPr id="184" name="Imagen 183">
          <a:extLst>
            <a:ext uri="{FF2B5EF4-FFF2-40B4-BE49-F238E27FC236}">
              <a16:creationId xmlns:a16="http://schemas.microsoft.com/office/drawing/2014/main" id="{00000000-0008-0000-0600-0000B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27</xdr:col>
      <xdr:colOff>326679</xdr:colOff>
      <xdr:row>309</xdr:row>
      <xdr:rowOff>35229</xdr:rowOff>
    </xdr:from>
    <xdr:ext cx="540000" cy="720000"/>
    <xdr:pic>
      <xdr:nvPicPr>
        <xdr:cNvPr id="86" name="Imagen 85">
          <a:extLst>
            <a:ext uri="{FF2B5EF4-FFF2-40B4-BE49-F238E27FC236}">
              <a16:creationId xmlns:a16="http://schemas.microsoft.com/office/drawing/2014/main" id="{E8D631EA-CB44-467C-BD86-5029FBDD8D3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146034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87" name="Imagen 86">
          <a:extLst>
            <a:ext uri="{FF2B5EF4-FFF2-40B4-BE49-F238E27FC236}">
              <a16:creationId xmlns:a16="http://schemas.microsoft.com/office/drawing/2014/main" id="{92D9F38A-285B-4762-813C-AF858D00BA7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146039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88" name="Imagen 87">
          <a:extLst>
            <a:ext uri="{FF2B5EF4-FFF2-40B4-BE49-F238E27FC236}">
              <a16:creationId xmlns:a16="http://schemas.microsoft.com/office/drawing/2014/main" id="{4FC03902-4198-46DE-AC33-013B1FB42A8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146036575"/>
          <a:ext cx="540000" cy="720000"/>
        </a:xfrm>
        <a:prstGeom prst="rect">
          <a:avLst/>
        </a:prstGeom>
      </xdr:spPr>
    </xdr:pic>
    <xdr:clientData/>
  </xdr:oneCellAnchor>
  <xdr:oneCellAnchor>
    <xdr:from>
      <xdr:col>27</xdr:col>
      <xdr:colOff>42204</xdr:colOff>
      <xdr:row>309</xdr:row>
      <xdr:rowOff>35170</xdr:rowOff>
    </xdr:from>
    <xdr:ext cx="108000" cy="720000"/>
    <xdr:pic>
      <xdr:nvPicPr>
        <xdr:cNvPr id="89" name="Imagen 88">
          <a:extLst>
            <a:ext uri="{FF2B5EF4-FFF2-40B4-BE49-F238E27FC236}">
              <a16:creationId xmlns:a16="http://schemas.microsoft.com/office/drawing/2014/main" id="{A50FD111-3F8C-47BC-89C7-CDE16484AF6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146034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90" name="Imagen 89">
          <a:extLst>
            <a:ext uri="{FF2B5EF4-FFF2-40B4-BE49-F238E27FC236}">
              <a16:creationId xmlns:a16="http://schemas.microsoft.com/office/drawing/2014/main" id="{C993052D-5670-4788-9A26-725103C53AA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146034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91" name="Imagen 90">
          <a:extLst>
            <a:ext uri="{FF2B5EF4-FFF2-40B4-BE49-F238E27FC236}">
              <a16:creationId xmlns:a16="http://schemas.microsoft.com/office/drawing/2014/main" id="{A18EE597-F603-4F31-88F5-471869C2DF5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146036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92" name="Imagen 91">
          <a:extLst>
            <a:ext uri="{FF2B5EF4-FFF2-40B4-BE49-F238E27FC236}">
              <a16:creationId xmlns:a16="http://schemas.microsoft.com/office/drawing/2014/main" id="{C3A1E5CC-6836-4D91-A2A5-DC39A5C1488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146046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93" name="Imagen 92">
          <a:extLst>
            <a:ext uri="{FF2B5EF4-FFF2-40B4-BE49-F238E27FC236}">
              <a16:creationId xmlns:a16="http://schemas.microsoft.com/office/drawing/2014/main" id="{175CF36F-C457-4EC0-BC74-CE40AE4027C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146040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94" name="Imagen 93">
          <a:extLst>
            <a:ext uri="{FF2B5EF4-FFF2-40B4-BE49-F238E27FC236}">
              <a16:creationId xmlns:a16="http://schemas.microsoft.com/office/drawing/2014/main" id="{2ED85D59-E7CF-4446-943D-125C33EBF77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146040240"/>
          <a:ext cx="720000" cy="720000"/>
        </a:xfrm>
        <a:prstGeom prst="rect">
          <a:avLst/>
        </a:prstGeom>
      </xdr:spPr>
    </xdr:pic>
    <xdr:clientData/>
  </xdr:oneCellAnchor>
  <xdr:oneCellAnchor>
    <xdr:from>
      <xdr:col>8</xdr:col>
      <xdr:colOff>177165</xdr:colOff>
      <xdr:row>1</xdr:row>
      <xdr:rowOff>36195</xdr:rowOff>
    </xdr:from>
    <xdr:ext cx="720000" cy="720000"/>
    <xdr:pic>
      <xdr:nvPicPr>
        <xdr:cNvPr id="95" name="Imagen 94">
          <a:extLst>
            <a:ext uri="{FF2B5EF4-FFF2-40B4-BE49-F238E27FC236}">
              <a16:creationId xmlns:a16="http://schemas.microsoft.com/office/drawing/2014/main" id="{547DBA76-D722-45B0-AF61-0CFE06300D2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954976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96" name="Imagen 95">
          <a:extLst>
            <a:ext uri="{FF2B5EF4-FFF2-40B4-BE49-F238E27FC236}">
              <a16:creationId xmlns:a16="http://schemas.microsoft.com/office/drawing/2014/main" id="{94E76733-B867-477B-BB5C-AEEA2B018DB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97" name="Imagen 96">
          <a:extLst>
            <a:ext uri="{FF2B5EF4-FFF2-40B4-BE49-F238E27FC236}">
              <a16:creationId xmlns:a16="http://schemas.microsoft.com/office/drawing/2014/main" id="{162FFE8A-D5BA-40EF-8255-26D8A2A62DA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98" name="Imagen 97">
          <a:extLst>
            <a:ext uri="{FF2B5EF4-FFF2-40B4-BE49-F238E27FC236}">
              <a16:creationId xmlns:a16="http://schemas.microsoft.com/office/drawing/2014/main" id="{32A4A0BA-38F0-4215-8CA9-45771D0F46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99" name="Imagen 98">
          <a:extLst>
            <a:ext uri="{FF2B5EF4-FFF2-40B4-BE49-F238E27FC236}">
              <a16:creationId xmlns:a16="http://schemas.microsoft.com/office/drawing/2014/main" id="{648E96A4-7A68-466F-BBDC-3F07213CC73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103" name="Imagen 102">
          <a:extLst>
            <a:ext uri="{FF2B5EF4-FFF2-40B4-BE49-F238E27FC236}">
              <a16:creationId xmlns:a16="http://schemas.microsoft.com/office/drawing/2014/main" id="{20F68199-45BC-4CBE-9CD9-2E16A870276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185" name="Imagen 184">
          <a:extLst>
            <a:ext uri="{FF2B5EF4-FFF2-40B4-BE49-F238E27FC236}">
              <a16:creationId xmlns:a16="http://schemas.microsoft.com/office/drawing/2014/main" id="{C8F0AC8B-B30F-486A-904C-37A915F9CFE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186" name="Imagen 185">
          <a:extLst>
            <a:ext uri="{FF2B5EF4-FFF2-40B4-BE49-F238E27FC236}">
              <a16:creationId xmlns:a16="http://schemas.microsoft.com/office/drawing/2014/main" id="{E3DFE6BB-A6B3-4E27-9A80-692653684AC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187" name="Imagen 186">
          <a:extLst>
            <a:ext uri="{FF2B5EF4-FFF2-40B4-BE49-F238E27FC236}">
              <a16:creationId xmlns:a16="http://schemas.microsoft.com/office/drawing/2014/main" id="{E87BD101-A327-4565-9A54-55FBABAD916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188" name="Imagen 187">
          <a:extLst>
            <a:ext uri="{FF2B5EF4-FFF2-40B4-BE49-F238E27FC236}">
              <a16:creationId xmlns:a16="http://schemas.microsoft.com/office/drawing/2014/main" id="{3AD93EEA-B546-4D25-AEFC-CD396C2E6E2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189" name="Imagen 188">
          <a:extLst>
            <a:ext uri="{FF2B5EF4-FFF2-40B4-BE49-F238E27FC236}">
              <a16:creationId xmlns:a16="http://schemas.microsoft.com/office/drawing/2014/main" id="{8BDD6E92-6FC8-402E-9784-EC23B807DC2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190" name="Imagen 189">
          <a:extLst>
            <a:ext uri="{FF2B5EF4-FFF2-40B4-BE49-F238E27FC236}">
              <a16:creationId xmlns:a16="http://schemas.microsoft.com/office/drawing/2014/main" id="{605B52E2-5C81-4C8D-891D-CD1414EDD77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191" name="Imagen 190">
          <a:extLst>
            <a:ext uri="{FF2B5EF4-FFF2-40B4-BE49-F238E27FC236}">
              <a16:creationId xmlns:a16="http://schemas.microsoft.com/office/drawing/2014/main" id="{3D61BCD3-5CA3-4F2D-98D7-26AEA422CCC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71221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192" name="Imagen 191">
          <a:extLst>
            <a:ext uri="{FF2B5EF4-FFF2-40B4-BE49-F238E27FC236}">
              <a16:creationId xmlns:a16="http://schemas.microsoft.com/office/drawing/2014/main" id="{88FAE933-804D-43D1-902D-FE5CF3AB486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72656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93" name="Imagen 192">
          <a:extLst>
            <a:ext uri="{FF2B5EF4-FFF2-40B4-BE49-F238E27FC236}">
              <a16:creationId xmlns:a16="http://schemas.microsoft.com/office/drawing/2014/main" id="{C9DA96A1-4A9C-4F74-AD3C-528459971A6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3308945" y="229235"/>
          <a:ext cx="720000" cy="720000"/>
        </a:xfrm>
        <a:prstGeom prst="rect">
          <a:avLst/>
        </a:prstGeom>
      </xdr:spPr>
    </xdr:pic>
    <xdr:clientData/>
  </xdr:oneCellAnchor>
  <xdr:oneCellAnchor>
    <xdr:from>
      <xdr:col>8</xdr:col>
      <xdr:colOff>177165</xdr:colOff>
      <xdr:row>67</xdr:row>
      <xdr:rowOff>36195</xdr:rowOff>
    </xdr:from>
    <xdr:ext cx="720000" cy="720000"/>
    <xdr:pic>
      <xdr:nvPicPr>
        <xdr:cNvPr id="194" name="Imagen 193">
          <a:extLst>
            <a:ext uri="{FF2B5EF4-FFF2-40B4-BE49-F238E27FC236}">
              <a16:creationId xmlns:a16="http://schemas.microsoft.com/office/drawing/2014/main" id="{C4CBD620-70AA-4C55-AB30-E72E85D0A99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9549765" y="31278195"/>
          <a:ext cx="720000" cy="720000"/>
        </a:xfrm>
        <a:prstGeom prst="rect">
          <a:avLst/>
        </a:prstGeom>
      </xdr:spPr>
    </xdr:pic>
    <xdr:clientData/>
  </xdr:oneCellAnchor>
  <xdr:oneCellAnchor>
    <xdr:from>
      <xdr:col>1</xdr:col>
      <xdr:colOff>323850</xdr:colOff>
      <xdr:row>67</xdr:row>
      <xdr:rowOff>36195</xdr:rowOff>
    </xdr:from>
    <xdr:ext cx="540000" cy="720000"/>
    <xdr:pic>
      <xdr:nvPicPr>
        <xdr:cNvPr id="195" name="Imagen 194">
          <a:extLst>
            <a:ext uri="{FF2B5EF4-FFF2-40B4-BE49-F238E27FC236}">
              <a16:creationId xmlns:a16="http://schemas.microsoft.com/office/drawing/2014/main" id="{6F920EE9-6606-47FD-A19B-1F29218B6E5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312781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196" name="Imagen 195">
          <a:extLst>
            <a:ext uri="{FF2B5EF4-FFF2-40B4-BE49-F238E27FC236}">
              <a16:creationId xmlns:a16="http://schemas.microsoft.com/office/drawing/2014/main" id="{5521517F-B8AE-474C-BC19-F2F6925D455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31277229"/>
          <a:ext cx="540000" cy="720000"/>
        </a:xfrm>
        <a:prstGeom prst="rect">
          <a:avLst/>
        </a:prstGeom>
      </xdr:spPr>
    </xdr:pic>
    <xdr:clientData/>
  </xdr:oneCellAnchor>
  <xdr:oneCellAnchor>
    <xdr:from>
      <xdr:col>45</xdr:col>
      <xdr:colOff>43659</xdr:colOff>
      <xdr:row>67</xdr:row>
      <xdr:rowOff>40743</xdr:rowOff>
    </xdr:from>
    <xdr:ext cx="108000" cy="720000"/>
    <xdr:pic>
      <xdr:nvPicPr>
        <xdr:cNvPr id="197" name="Imagen 196">
          <a:extLst>
            <a:ext uri="{FF2B5EF4-FFF2-40B4-BE49-F238E27FC236}">
              <a16:creationId xmlns:a16="http://schemas.microsoft.com/office/drawing/2014/main" id="{24C6860C-EAFD-4A99-8A74-37FB3C472E0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312827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198" name="Imagen 197">
          <a:extLst>
            <a:ext uri="{FF2B5EF4-FFF2-40B4-BE49-F238E27FC236}">
              <a16:creationId xmlns:a16="http://schemas.microsoft.com/office/drawing/2014/main" id="{F537E7AB-55F0-4C69-B295-64A7E20FFF9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31279375"/>
          <a:ext cx="540000" cy="720000"/>
        </a:xfrm>
        <a:prstGeom prst="rect">
          <a:avLst/>
        </a:prstGeom>
      </xdr:spPr>
    </xdr:pic>
    <xdr:clientData/>
  </xdr:oneCellAnchor>
  <xdr:oneCellAnchor>
    <xdr:from>
      <xdr:col>1</xdr:col>
      <xdr:colOff>44548</xdr:colOff>
      <xdr:row>67</xdr:row>
      <xdr:rowOff>37514</xdr:rowOff>
    </xdr:from>
    <xdr:ext cx="108000" cy="720000"/>
    <xdr:pic>
      <xdr:nvPicPr>
        <xdr:cNvPr id="199" name="Imagen 198">
          <a:extLst>
            <a:ext uri="{FF2B5EF4-FFF2-40B4-BE49-F238E27FC236}">
              <a16:creationId xmlns:a16="http://schemas.microsoft.com/office/drawing/2014/main" id="{4C73121E-CA62-4158-B268-272ADD49DA2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31279514"/>
          <a:ext cx="108000" cy="720000"/>
        </a:xfrm>
        <a:prstGeom prst="rect">
          <a:avLst/>
        </a:prstGeom>
      </xdr:spPr>
    </xdr:pic>
    <xdr:clientData/>
  </xdr:oneCellAnchor>
  <xdr:oneCellAnchor>
    <xdr:from>
      <xdr:col>27</xdr:col>
      <xdr:colOff>42204</xdr:colOff>
      <xdr:row>67</xdr:row>
      <xdr:rowOff>35170</xdr:rowOff>
    </xdr:from>
    <xdr:ext cx="108000" cy="720000"/>
    <xdr:pic>
      <xdr:nvPicPr>
        <xdr:cNvPr id="200" name="Imagen 199">
          <a:extLst>
            <a:ext uri="{FF2B5EF4-FFF2-40B4-BE49-F238E27FC236}">
              <a16:creationId xmlns:a16="http://schemas.microsoft.com/office/drawing/2014/main" id="{7931AC23-B4EA-4ED2-8592-8AB8CA930A6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31277170"/>
          <a:ext cx="108000" cy="720000"/>
        </a:xfrm>
        <a:prstGeom prst="rect">
          <a:avLst/>
        </a:prstGeom>
      </xdr:spPr>
    </xdr:pic>
    <xdr:clientData/>
  </xdr:oneCellAnchor>
  <xdr:oneCellAnchor>
    <xdr:from>
      <xdr:col>63</xdr:col>
      <xdr:colOff>42198</xdr:colOff>
      <xdr:row>67</xdr:row>
      <xdr:rowOff>35172</xdr:rowOff>
    </xdr:from>
    <xdr:ext cx="108000" cy="720000"/>
    <xdr:pic>
      <xdr:nvPicPr>
        <xdr:cNvPr id="201" name="Imagen 200">
          <a:extLst>
            <a:ext uri="{FF2B5EF4-FFF2-40B4-BE49-F238E27FC236}">
              <a16:creationId xmlns:a16="http://schemas.microsoft.com/office/drawing/2014/main" id="{2437CE09-7F0B-4CAE-B7EC-D74F08AF01A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312771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202" name="Imagen 201">
          <a:extLst>
            <a:ext uri="{FF2B5EF4-FFF2-40B4-BE49-F238E27FC236}">
              <a16:creationId xmlns:a16="http://schemas.microsoft.com/office/drawing/2014/main" id="{064708DE-7041-4E4C-B801-2FC549F5310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312795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203" name="Imagen 202">
          <a:extLst>
            <a:ext uri="{FF2B5EF4-FFF2-40B4-BE49-F238E27FC236}">
              <a16:creationId xmlns:a16="http://schemas.microsoft.com/office/drawing/2014/main" id="{43B7D9C6-35BF-4687-B3C3-E33762DB375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312894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204" name="Imagen 203">
          <a:extLst>
            <a:ext uri="{FF2B5EF4-FFF2-40B4-BE49-F238E27FC236}">
              <a16:creationId xmlns:a16="http://schemas.microsoft.com/office/drawing/2014/main" id="{7935ECD8-CBC2-4663-B3DB-4ABAF1FF3BF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312830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205" name="Imagen 204">
          <a:extLst>
            <a:ext uri="{FF2B5EF4-FFF2-40B4-BE49-F238E27FC236}">
              <a16:creationId xmlns:a16="http://schemas.microsoft.com/office/drawing/2014/main" id="{86B2397E-D252-4DCB-9FFC-46A178B8B37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31283040"/>
          <a:ext cx="720000" cy="720000"/>
        </a:xfrm>
        <a:prstGeom prst="rect">
          <a:avLst/>
        </a:prstGeom>
      </xdr:spPr>
    </xdr:pic>
    <xdr:clientData/>
  </xdr:oneCellAnchor>
  <xdr:oneCellAnchor>
    <xdr:from>
      <xdr:col>17</xdr:col>
      <xdr:colOff>60960</xdr:colOff>
      <xdr:row>67</xdr:row>
      <xdr:rowOff>43180</xdr:rowOff>
    </xdr:from>
    <xdr:ext cx="108000" cy="720000"/>
    <xdr:pic>
      <xdr:nvPicPr>
        <xdr:cNvPr id="206" name="Imagen 205">
          <a:extLst>
            <a:ext uri="{FF2B5EF4-FFF2-40B4-BE49-F238E27FC236}">
              <a16:creationId xmlns:a16="http://schemas.microsoft.com/office/drawing/2014/main" id="{9DD1455D-EEDC-47DF-AEA0-DEB8E7A42B5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7122140" y="312851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207" name="Imagen 206">
          <a:extLst>
            <a:ext uri="{FF2B5EF4-FFF2-40B4-BE49-F238E27FC236}">
              <a16:creationId xmlns:a16="http://schemas.microsoft.com/office/drawing/2014/main" id="{E348CE7A-E83C-47F6-9DDD-850A0B10B8A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7265650" y="312934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208" name="Imagen 207">
          <a:extLst>
            <a:ext uri="{FF2B5EF4-FFF2-40B4-BE49-F238E27FC236}">
              <a16:creationId xmlns:a16="http://schemas.microsoft.com/office/drawing/2014/main" id="{8BE85329-B7BB-4B0E-9E38-C48635355A3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3308945" y="31265495"/>
          <a:ext cx="720000" cy="720000"/>
        </a:xfrm>
        <a:prstGeom prst="rect">
          <a:avLst/>
        </a:prstGeom>
      </xdr:spPr>
    </xdr:pic>
    <xdr:clientData/>
  </xdr:oneCellAnchor>
  <xdr:oneCellAnchor>
    <xdr:from>
      <xdr:col>8</xdr:col>
      <xdr:colOff>177165</xdr:colOff>
      <xdr:row>161</xdr:row>
      <xdr:rowOff>36195</xdr:rowOff>
    </xdr:from>
    <xdr:ext cx="720000" cy="720000"/>
    <xdr:pic>
      <xdr:nvPicPr>
        <xdr:cNvPr id="209" name="Imagen 208">
          <a:extLst>
            <a:ext uri="{FF2B5EF4-FFF2-40B4-BE49-F238E27FC236}">
              <a16:creationId xmlns:a16="http://schemas.microsoft.com/office/drawing/2014/main" id="{A2FC8E7A-150F-457A-B886-22BE6F583CA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9549765" y="76220955"/>
          <a:ext cx="720000" cy="720000"/>
        </a:xfrm>
        <a:prstGeom prst="rect">
          <a:avLst/>
        </a:prstGeom>
      </xdr:spPr>
    </xdr:pic>
    <xdr:clientData/>
  </xdr:oneCellAnchor>
  <xdr:oneCellAnchor>
    <xdr:from>
      <xdr:col>1</xdr:col>
      <xdr:colOff>323850</xdr:colOff>
      <xdr:row>161</xdr:row>
      <xdr:rowOff>36195</xdr:rowOff>
    </xdr:from>
    <xdr:ext cx="540000" cy="720000"/>
    <xdr:pic>
      <xdr:nvPicPr>
        <xdr:cNvPr id="210" name="Imagen 209">
          <a:extLst>
            <a:ext uri="{FF2B5EF4-FFF2-40B4-BE49-F238E27FC236}">
              <a16:creationId xmlns:a16="http://schemas.microsoft.com/office/drawing/2014/main" id="{988C8B7D-BA21-455B-B7F6-D23306815C7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76220955"/>
          <a:ext cx="540000" cy="720000"/>
        </a:xfrm>
        <a:prstGeom prst="rect">
          <a:avLst/>
        </a:prstGeom>
      </xdr:spPr>
    </xdr:pic>
    <xdr:clientData/>
  </xdr:oneCellAnchor>
  <xdr:oneCellAnchor>
    <xdr:from>
      <xdr:col>27</xdr:col>
      <xdr:colOff>326679</xdr:colOff>
      <xdr:row>161</xdr:row>
      <xdr:rowOff>35229</xdr:rowOff>
    </xdr:from>
    <xdr:ext cx="540000" cy="720000"/>
    <xdr:pic>
      <xdr:nvPicPr>
        <xdr:cNvPr id="211" name="Imagen 210">
          <a:extLst>
            <a:ext uri="{FF2B5EF4-FFF2-40B4-BE49-F238E27FC236}">
              <a16:creationId xmlns:a16="http://schemas.microsoft.com/office/drawing/2014/main" id="{DC4BB9F7-F339-4A09-AFA0-AAFE14DEBAC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76219989"/>
          <a:ext cx="540000" cy="720000"/>
        </a:xfrm>
        <a:prstGeom prst="rect">
          <a:avLst/>
        </a:prstGeom>
      </xdr:spPr>
    </xdr:pic>
    <xdr:clientData/>
  </xdr:oneCellAnchor>
  <xdr:oneCellAnchor>
    <xdr:from>
      <xdr:col>45</xdr:col>
      <xdr:colOff>43659</xdr:colOff>
      <xdr:row>161</xdr:row>
      <xdr:rowOff>40743</xdr:rowOff>
    </xdr:from>
    <xdr:ext cx="108000" cy="720000"/>
    <xdr:pic>
      <xdr:nvPicPr>
        <xdr:cNvPr id="212" name="Imagen 211">
          <a:extLst>
            <a:ext uri="{FF2B5EF4-FFF2-40B4-BE49-F238E27FC236}">
              <a16:creationId xmlns:a16="http://schemas.microsoft.com/office/drawing/2014/main" id="{94CB0A7E-08A1-4B58-ABAB-C0B057B2A42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76225503"/>
          <a:ext cx="108000" cy="720000"/>
        </a:xfrm>
        <a:prstGeom prst="rect">
          <a:avLst/>
        </a:prstGeom>
      </xdr:spPr>
    </xdr:pic>
    <xdr:clientData/>
  </xdr:oneCellAnchor>
  <xdr:oneCellAnchor>
    <xdr:from>
      <xdr:col>45</xdr:col>
      <xdr:colOff>326040</xdr:colOff>
      <xdr:row>161</xdr:row>
      <xdr:rowOff>37375</xdr:rowOff>
    </xdr:from>
    <xdr:ext cx="540000" cy="720000"/>
    <xdr:pic>
      <xdr:nvPicPr>
        <xdr:cNvPr id="213" name="Imagen 212">
          <a:extLst>
            <a:ext uri="{FF2B5EF4-FFF2-40B4-BE49-F238E27FC236}">
              <a16:creationId xmlns:a16="http://schemas.microsoft.com/office/drawing/2014/main" id="{53AA9B15-4796-489F-A06F-A16C043FC44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76222135"/>
          <a:ext cx="540000" cy="720000"/>
        </a:xfrm>
        <a:prstGeom prst="rect">
          <a:avLst/>
        </a:prstGeom>
      </xdr:spPr>
    </xdr:pic>
    <xdr:clientData/>
  </xdr:oneCellAnchor>
  <xdr:oneCellAnchor>
    <xdr:from>
      <xdr:col>1</xdr:col>
      <xdr:colOff>44548</xdr:colOff>
      <xdr:row>161</xdr:row>
      <xdr:rowOff>37514</xdr:rowOff>
    </xdr:from>
    <xdr:ext cx="108000" cy="720000"/>
    <xdr:pic>
      <xdr:nvPicPr>
        <xdr:cNvPr id="214" name="Imagen 213">
          <a:extLst>
            <a:ext uri="{FF2B5EF4-FFF2-40B4-BE49-F238E27FC236}">
              <a16:creationId xmlns:a16="http://schemas.microsoft.com/office/drawing/2014/main" id="{641E1450-C641-463D-A78C-601343FF7A3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76222274"/>
          <a:ext cx="108000" cy="720000"/>
        </a:xfrm>
        <a:prstGeom prst="rect">
          <a:avLst/>
        </a:prstGeom>
      </xdr:spPr>
    </xdr:pic>
    <xdr:clientData/>
  </xdr:oneCellAnchor>
  <xdr:oneCellAnchor>
    <xdr:from>
      <xdr:col>27</xdr:col>
      <xdr:colOff>42204</xdr:colOff>
      <xdr:row>161</xdr:row>
      <xdr:rowOff>35170</xdr:rowOff>
    </xdr:from>
    <xdr:ext cx="108000" cy="720000"/>
    <xdr:pic>
      <xdr:nvPicPr>
        <xdr:cNvPr id="215" name="Imagen 214">
          <a:extLst>
            <a:ext uri="{FF2B5EF4-FFF2-40B4-BE49-F238E27FC236}">
              <a16:creationId xmlns:a16="http://schemas.microsoft.com/office/drawing/2014/main" id="{E55D6178-13B6-478A-B0E3-BE9F2E9D188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76219930"/>
          <a:ext cx="108000" cy="720000"/>
        </a:xfrm>
        <a:prstGeom prst="rect">
          <a:avLst/>
        </a:prstGeom>
      </xdr:spPr>
    </xdr:pic>
    <xdr:clientData/>
  </xdr:oneCellAnchor>
  <xdr:oneCellAnchor>
    <xdr:from>
      <xdr:col>63</xdr:col>
      <xdr:colOff>42198</xdr:colOff>
      <xdr:row>161</xdr:row>
      <xdr:rowOff>35172</xdr:rowOff>
    </xdr:from>
    <xdr:ext cx="108000" cy="720000"/>
    <xdr:pic>
      <xdr:nvPicPr>
        <xdr:cNvPr id="216" name="Imagen 215">
          <a:extLst>
            <a:ext uri="{FF2B5EF4-FFF2-40B4-BE49-F238E27FC236}">
              <a16:creationId xmlns:a16="http://schemas.microsoft.com/office/drawing/2014/main" id="{D4BDE720-38AC-4E55-8B5E-22558C9A846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76219932"/>
          <a:ext cx="108000" cy="720000"/>
        </a:xfrm>
        <a:prstGeom prst="rect">
          <a:avLst/>
        </a:prstGeom>
      </xdr:spPr>
    </xdr:pic>
    <xdr:clientData/>
  </xdr:oneCellAnchor>
  <xdr:oneCellAnchor>
    <xdr:from>
      <xdr:col>63</xdr:col>
      <xdr:colOff>316528</xdr:colOff>
      <xdr:row>161</xdr:row>
      <xdr:rowOff>37513</xdr:rowOff>
    </xdr:from>
    <xdr:ext cx="540000" cy="720000"/>
    <xdr:pic>
      <xdr:nvPicPr>
        <xdr:cNvPr id="217" name="Imagen 216">
          <a:extLst>
            <a:ext uri="{FF2B5EF4-FFF2-40B4-BE49-F238E27FC236}">
              <a16:creationId xmlns:a16="http://schemas.microsoft.com/office/drawing/2014/main" id="{DC1039E8-40A4-4221-8A5C-36A51ADD28F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76222273"/>
          <a:ext cx="540000" cy="720000"/>
        </a:xfrm>
        <a:prstGeom prst="rect">
          <a:avLst/>
        </a:prstGeom>
      </xdr:spPr>
    </xdr:pic>
    <xdr:clientData/>
  </xdr:oneCellAnchor>
  <xdr:oneCellAnchor>
    <xdr:from>
      <xdr:col>34</xdr:col>
      <xdr:colOff>753525</xdr:colOff>
      <xdr:row>161</xdr:row>
      <xdr:rowOff>47409</xdr:rowOff>
    </xdr:from>
    <xdr:ext cx="720000" cy="720000"/>
    <xdr:pic>
      <xdr:nvPicPr>
        <xdr:cNvPr id="218" name="Imagen 217">
          <a:extLst>
            <a:ext uri="{FF2B5EF4-FFF2-40B4-BE49-F238E27FC236}">
              <a16:creationId xmlns:a16="http://schemas.microsoft.com/office/drawing/2014/main" id="{A8D7123C-032B-4A79-8DEF-A41D1FD2200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76232169"/>
          <a:ext cx="720000" cy="720000"/>
        </a:xfrm>
        <a:prstGeom prst="rect">
          <a:avLst/>
        </a:prstGeom>
      </xdr:spPr>
    </xdr:pic>
    <xdr:clientData/>
  </xdr:oneCellAnchor>
  <xdr:oneCellAnchor>
    <xdr:from>
      <xdr:col>52</xdr:col>
      <xdr:colOff>761991</xdr:colOff>
      <xdr:row>161</xdr:row>
      <xdr:rowOff>41032</xdr:rowOff>
    </xdr:from>
    <xdr:ext cx="720000" cy="720000"/>
    <xdr:pic>
      <xdr:nvPicPr>
        <xdr:cNvPr id="219" name="Imagen 218">
          <a:extLst>
            <a:ext uri="{FF2B5EF4-FFF2-40B4-BE49-F238E27FC236}">
              <a16:creationId xmlns:a16="http://schemas.microsoft.com/office/drawing/2014/main" id="{C1A8F494-64FC-4126-B120-64D208B63F1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76225792"/>
          <a:ext cx="720000" cy="720000"/>
        </a:xfrm>
        <a:prstGeom prst="rect">
          <a:avLst/>
        </a:prstGeom>
      </xdr:spPr>
    </xdr:pic>
    <xdr:clientData/>
  </xdr:oneCellAnchor>
  <xdr:oneCellAnchor>
    <xdr:from>
      <xdr:col>70</xdr:col>
      <xdr:colOff>726826</xdr:colOff>
      <xdr:row>161</xdr:row>
      <xdr:rowOff>41040</xdr:rowOff>
    </xdr:from>
    <xdr:ext cx="720000" cy="720000"/>
    <xdr:pic>
      <xdr:nvPicPr>
        <xdr:cNvPr id="220" name="Imagen 219">
          <a:extLst>
            <a:ext uri="{FF2B5EF4-FFF2-40B4-BE49-F238E27FC236}">
              <a16:creationId xmlns:a16="http://schemas.microsoft.com/office/drawing/2014/main" id="{FD0F82EB-C912-487D-BE30-189186C00DC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76225800"/>
          <a:ext cx="720000" cy="720000"/>
        </a:xfrm>
        <a:prstGeom prst="rect">
          <a:avLst/>
        </a:prstGeom>
      </xdr:spPr>
    </xdr:pic>
    <xdr:clientData/>
  </xdr:oneCellAnchor>
  <xdr:oneCellAnchor>
    <xdr:from>
      <xdr:col>17</xdr:col>
      <xdr:colOff>60960</xdr:colOff>
      <xdr:row>161</xdr:row>
      <xdr:rowOff>43180</xdr:rowOff>
    </xdr:from>
    <xdr:ext cx="108000" cy="720000"/>
    <xdr:pic>
      <xdr:nvPicPr>
        <xdr:cNvPr id="221" name="Imagen 220">
          <a:extLst>
            <a:ext uri="{FF2B5EF4-FFF2-40B4-BE49-F238E27FC236}">
              <a16:creationId xmlns:a16="http://schemas.microsoft.com/office/drawing/2014/main" id="{390CA6A4-DF07-4D38-BC51-8773164BBD3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7122140" y="76227940"/>
          <a:ext cx="108000" cy="720000"/>
        </a:xfrm>
        <a:prstGeom prst="rect">
          <a:avLst/>
        </a:prstGeom>
      </xdr:spPr>
    </xdr:pic>
    <xdr:clientData/>
  </xdr:oneCellAnchor>
  <xdr:oneCellAnchor>
    <xdr:from>
      <xdr:col>17</xdr:col>
      <xdr:colOff>204470</xdr:colOff>
      <xdr:row>161</xdr:row>
      <xdr:rowOff>51435</xdr:rowOff>
    </xdr:from>
    <xdr:ext cx="540000" cy="720000"/>
    <xdr:pic>
      <xdr:nvPicPr>
        <xdr:cNvPr id="222" name="Imagen 221">
          <a:extLst>
            <a:ext uri="{FF2B5EF4-FFF2-40B4-BE49-F238E27FC236}">
              <a16:creationId xmlns:a16="http://schemas.microsoft.com/office/drawing/2014/main" id="{4BD9CD6C-CEC7-473B-A718-9C9F3B50FB3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7265650" y="76236195"/>
          <a:ext cx="540000" cy="720000"/>
        </a:xfrm>
        <a:prstGeom prst="rect">
          <a:avLst/>
        </a:prstGeom>
      </xdr:spPr>
    </xdr:pic>
    <xdr:clientData/>
  </xdr:oneCellAnchor>
  <xdr:oneCellAnchor>
    <xdr:from>
      <xdr:col>18</xdr:col>
      <xdr:colOff>5798185</xdr:colOff>
      <xdr:row>161</xdr:row>
      <xdr:rowOff>23495</xdr:rowOff>
    </xdr:from>
    <xdr:ext cx="720000" cy="720000"/>
    <xdr:pic>
      <xdr:nvPicPr>
        <xdr:cNvPr id="223" name="Imagen 222">
          <a:extLst>
            <a:ext uri="{FF2B5EF4-FFF2-40B4-BE49-F238E27FC236}">
              <a16:creationId xmlns:a16="http://schemas.microsoft.com/office/drawing/2014/main" id="{259FD8C0-1A83-4AD2-A29F-2BE87FA3105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3308945" y="76208255"/>
          <a:ext cx="720000" cy="720000"/>
        </a:xfrm>
        <a:prstGeom prst="rect">
          <a:avLst/>
        </a:prstGeom>
      </xdr:spPr>
    </xdr:pic>
    <xdr:clientData/>
  </xdr:oneCellAnchor>
  <xdr:oneCellAnchor>
    <xdr:from>
      <xdr:col>8</xdr:col>
      <xdr:colOff>177165</xdr:colOff>
      <xdr:row>231</xdr:row>
      <xdr:rowOff>36195</xdr:rowOff>
    </xdr:from>
    <xdr:ext cx="720000" cy="720000"/>
    <xdr:pic>
      <xdr:nvPicPr>
        <xdr:cNvPr id="224" name="Imagen 223">
          <a:extLst>
            <a:ext uri="{FF2B5EF4-FFF2-40B4-BE49-F238E27FC236}">
              <a16:creationId xmlns:a16="http://schemas.microsoft.com/office/drawing/2014/main" id="{60C3FB21-5D95-4C0B-B96E-FACD8F24B083}"/>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9549765" y="109261275"/>
          <a:ext cx="720000" cy="720000"/>
        </a:xfrm>
        <a:prstGeom prst="rect">
          <a:avLst/>
        </a:prstGeom>
      </xdr:spPr>
    </xdr:pic>
    <xdr:clientData/>
  </xdr:oneCellAnchor>
  <xdr:oneCellAnchor>
    <xdr:from>
      <xdr:col>1</xdr:col>
      <xdr:colOff>323850</xdr:colOff>
      <xdr:row>231</xdr:row>
      <xdr:rowOff>36195</xdr:rowOff>
    </xdr:from>
    <xdr:ext cx="540000" cy="720000"/>
    <xdr:pic>
      <xdr:nvPicPr>
        <xdr:cNvPr id="225" name="Imagen 224">
          <a:extLst>
            <a:ext uri="{FF2B5EF4-FFF2-40B4-BE49-F238E27FC236}">
              <a16:creationId xmlns:a16="http://schemas.microsoft.com/office/drawing/2014/main" id="{5005A9B4-2B48-4E26-B294-8B5B6F5F2F4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109261275"/>
          <a:ext cx="540000" cy="720000"/>
        </a:xfrm>
        <a:prstGeom prst="rect">
          <a:avLst/>
        </a:prstGeom>
      </xdr:spPr>
    </xdr:pic>
    <xdr:clientData/>
  </xdr:oneCellAnchor>
  <xdr:oneCellAnchor>
    <xdr:from>
      <xdr:col>27</xdr:col>
      <xdr:colOff>326679</xdr:colOff>
      <xdr:row>231</xdr:row>
      <xdr:rowOff>35229</xdr:rowOff>
    </xdr:from>
    <xdr:ext cx="540000" cy="720000"/>
    <xdr:pic>
      <xdr:nvPicPr>
        <xdr:cNvPr id="226" name="Imagen 225">
          <a:extLst>
            <a:ext uri="{FF2B5EF4-FFF2-40B4-BE49-F238E27FC236}">
              <a16:creationId xmlns:a16="http://schemas.microsoft.com/office/drawing/2014/main" id="{253729BD-F85F-4CAE-888F-5A9E90CD2D1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109260309"/>
          <a:ext cx="540000" cy="720000"/>
        </a:xfrm>
        <a:prstGeom prst="rect">
          <a:avLst/>
        </a:prstGeom>
      </xdr:spPr>
    </xdr:pic>
    <xdr:clientData/>
  </xdr:oneCellAnchor>
  <xdr:oneCellAnchor>
    <xdr:from>
      <xdr:col>45</xdr:col>
      <xdr:colOff>43659</xdr:colOff>
      <xdr:row>231</xdr:row>
      <xdr:rowOff>40743</xdr:rowOff>
    </xdr:from>
    <xdr:ext cx="108000" cy="720000"/>
    <xdr:pic>
      <xdr:nvPicPr>
        <xdr:cNvPr id="227" name="Imagen 226">
          <a:extLst>
            <a:ext uri="{FF2B5EF4-FFF2-40B4-BE49-F238E27FC236}">
              <a16:creationId xmlns:a16="http://schemas.microsoft.com/office/drawing/2014/main" id="{0694C7F3-FF30-45E6-8311-358AF7BD379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109265823"/>
          <a:ext cx="108000" cy="720000"/>
        </a:xfrm>
        <a:prstGeom prst="rect">
          <a:avLst/>
        </a:prstGeom>
      </xdr:spPr>
    </xdr:pic>
    <xdr:clientData/>
  </xdr:oneCellAnchor>
  <xdr:oneCellAnchor>
    <xdr:from>
      <xdr:col>45</xdr:col>
      <xdr:colOff>326040</xdr:colOff>
      <xdr:row>231</xdr:row>
      <xdr:rowOff>37375</xdr:rowOff>
    </xdr:from>
    <xdr:ext cx="540000" cy="720000"/>
    <xdr:pic>
      <xdr:nvPicPr>
        <xdr:cNvPr id="228" name="Imagen 227">
          <a:extLst>
            <a:ext uri="{FF2B5EF4-FFF2-40B4-BE49-F238E27FC236}">
              <a16:creationId xmlns:a16="http://schemas.microsoft.com/office/drawing/2014/main" id="{73E933A3-D0DB-4F8B-8DBC-F94E1BFA06F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109262455"/>
          <a:ext cx="540000" cy="720000"/>
        </a:xfrm>
        <a:prstGeom prst="rect">
          <a:avLst/>
        </a:prstGeom>
      </xdr:spPr>
    </xdr:pic>
    <xdr:clientData/>
  </xdr:oneCellAnchor>
  <xdr:oneCellAnchor>
    <xdr:from>
      <xdr:col>1</xdr:col>
      <xdr:colOff>44548</xdr:colOff>
      <xdr:row>231</xdr:row>
      <xdr:rowOff>37514</xdr:rowOff>
    </xdr:from>
    <xdr:ext cx="108000" cy="720000"/>
    <xdr:pic>
      <xdr:nvPicPr>
        <xdr:cNvPr id="229" name="Imagen 228">
          <a:extLst>
            <a:ext uri="{FF2B5EF4-FFF2-40B4-BE49-F238E27FC236}">
              <a16:creationId xmlns:a16="http://schemas.microsoft.com/office/drawing/2014/main" id="{DBD9109D-7C2E-4974-AAEF-11823B88100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109262594"/>
          <a:ext cx="108000" cy="720000"/>
        </a:xfrm>
        <a:prstGeom prst="rect">
          <a:avLst/>
        </a:prstGeom>
      </xdr:spPr>
    </xdr:pic>
    <xdr:clientData/>
  </xdr:oneCellAnchor>
  <xdr:oneCellAnchor>
    <xdr:from>
      <xdr:col>27</xdr:col>
      <xdr:colOff>42204</xdr:colOff>
      <xdr:row>231</xdr:row>
      <xdr:rowOff>35170</xdr:rowOff>
    </xdr:from>
    <xdr:ext cx="108000" cy="720000"/>
    <xdr:pic>
      <xdr:nvPicPr>
        <xdr:cNvPr id="230" name="Imagen 229">
          <a:extLst>
            <a:ext uri="{FF2B5EF4-FFF2-40B4-BE49-F238E27FC236}">
              <a16:creationId xmlns:a16="http://schemas.microsoft.com/office/drawing/2014/main" id="{15EAB8FF-0C97-4F71-89EC-3F796FFB436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109260250"/>
          <a:ext cx="108000" cy="720000"/>
        </a:xfrm>
        <a:prstGeom prst="rect">
          <a:avLst/>
        </a:prstGeom>
      </xdr:spPr>
    </xdr:pic>
    <xdr:clientData/>
  </xdr:oneCellAnchor>
  <xdr:oneCellAnchor>
    <xdr:from>
      <xdr:col>63</xdr:col>
      <xdr:colOff>42198</xdr:colOff>
      <xdr:row>231</xdr:row>
      <xdr:rowOff>35172</xdr:rowOff>
    </xdr:from>
    <xdr:ext cx="108000" cy="720000"/>
    <xdr:pic>
      <xdr:nvPicPr>
        <xdr:cNvPr id="231" name="Imagen 230">
          <a:extLst>
            <a:ext uri="{FF2B5EF4-FFF2-40B4-BE49-F238E27FC236}">
              <a16:creationId xmlns:a16="http://schemas.microsoft.com/office/drawing/2014/main" id="{07C2B2CC-120C-4C21-BF7B-B364F710EB2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109260252"/>
          <a:ext cx="108000" cy="720000"/>
        </a:xfrm>
        <a:prstGeom prst="rect">
          <a:avLst/>
        </a:prstGeom>
      </xdr:spPr>
    </xdr:pic>
    <xdr:clientData/>
  </xdr:oneCellAnchor>
  <xdr:oneCellAnchor>
    <xdr:from>
      <xdr:col>63</xdr:col>
      <xdr:colOff>316528</xdr:colOff>
      <xdr:row>231</xdr:row>
      <xdr:rowOff>37513</xdr:rowOff>
    </xdr:from>
    <xdr:ext cx="540000" cy="720000"/>
    <xdr:pic>
      <xdr:nvPicPr>
        <xdr:cNvPr id="232" name="Imagen 231">
          <a:extLst>
            <a:ext uri="{FF2B5EF4-FFF2-40B4-BE49-F238E27FC236}">
              <a16:creationId xmlns:a16="http://schemas.microsoft.com/office/drawing/2014/main" id="{9BA539C6-08EB-4FE2-874D-C2EE5D0D8DE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109262593"/>
          <a:ext cx="540000" cy="720000"/>
        </a:xfrm>
        <a:prstGeom prst="rect">
          <a:avLst/>
        </a:prstGeom>
      </xdr:spPr>
    </xdr:pic>
    <xdr:clientData/>
  </xdr:oneCellAnchor>
  <xdr:oneCellAnchor>
    <xdr:from>
      <xdr:col>34</xdr:col>
      <xdr:colOff>753525</xdr:colOff>
      <xdr:row>231</xdr:row>
      <xdr:rowOff>47409</xdr:rowOff>
    </xdr:from>
    <xdr:ext cx="720000" cy="720000"/>
    <xdr:pic>
      <xdr:nvPicPr>
        <xdr:cNvPr id="233" name="Imagen 232">
          <a:extLst>
            <a:ext uri="{FF2B5EF4-FFF2-40B4-BE49-F238E27FC236}">
              <a16:creationId xmlns:a16="http://schemas.microsoft.com/office/drawing/2014/main" id="{E6A6F01C-353E-4A2D-83EE-C745488FD82F}"/>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109272489"/>
          <a:ext cx="720000" cy="720000"/>
        </a:xfrm>
        <a:prstGeom prst="rect">
          <a:avLst/>
        </a:prstGeom>
      </xdr:spPr>
    </xdr:pic>
    <xdr:clientData/>
  </xdr:oneCellAnchor>
  <xdr:oneCellAnchor>
    <xdr:from>
      <xdr:col>52</xdr:col>
      <xdr:colOff>761991</xdr:colOff>
      <xdr:row>231</xdr:row>
      <xdr:rowOff>41032</xdr:rowOff>
    </xdr:from>
    <xdr:ext cx="720000" cy="720000"/>
    <xdr:pic>
      <xdr:nvPicPr>
        <xdr:cNvPr id="234" name="Imagen 233">
          <a:extLst>
            <a:ext uri="{FF2B5EF4-FFF2-40B4-BE49-F238E27FC236}">
              <a16:creationId xmlns:a16="http://schemas.microsoft.com/office/drawing/2014/main" id="{23F4443D-5C83-4E41-8B81-624F477C741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109266112"/>
          <a:ext cx="720000" cy="720000"/>
        </a:xfrm>
        <a:prstGeom prst="rect">
          <a:avLst/>
        </a:prstGeom>
      </xdr:spPr>
    </xdr:pic>
    <xdr:clientData/>
  </xdr:oneCellAnchor>
  <xdr:oneCellAnchor>
    <xdr:from>
      <xdr:col>70</xdr:col>
      <xdr:colOff>726826</xdr:colOff>
      <xdr:row>231</xdr:row>
      <xdr:rowOff>41040</xdr:rowOff>
    </xdr:from>
    <xdr:ext cx="720000" cy="720000"/>
    <xdr:pic>
      <xdr:nvPicPr>
        <xdr:cNvPr id="235" name="Imagen 234">
          <a:extLst>
            <a:ext uri="{FF2B5EF4-FFF2-40B4-BE49-F238E27FC236}">
              <a16:creationId xmlns:a16="http://schemas.microsoft.com/office/drawing/2014/main" id="{61E90D41-C7C5-4289-A43E-E81592F5FAE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109266120"/>
          <a:ext cx="720000" cy="720000"/>
        </a:xfrm>
        <a:prstGeom prst="rect">
          <a:avLst/>
        </a:prstGeom>
      </xdr:spPr>
    </xdr:pic>
    <xdr:clientData/>
  </xdr:oneCellAnchor>
  <xdr:oneCellAnchor>
    <xdr:from>
      <xdr:col>17</xdr:col>
      <xdr:colOff>60960</xdr:colOff>
      <xdr:row>231</xdr:row>
      <xdr:rowOff>43180</xdr:rowOff>
    </xdr:from>
    <xdr:ext cx="108000" cy="720000"/>
    <xdr:pic>
      <xdr:nvPicPr>
        <xdr:cNvPr id="236" name="Imagen 235">
          <a:extLst>
            <a:ext uri="{FF2B5EF4-FFF2-40B4-BE49-F238E27FC236}">
              <a16:creationId xmlns:a16="http://schemas.microsoft.com/office/drawing/2014/main" id="{1FCD0044-A30F-47AD-A157-D61ACE462C3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7122140" y="109268260"/>
          <a:ext cx="108000" cy="720000"/>
        </a:xfrm>
        <a:prstGeom prst="rect">
          <a:avLst/>
        </a:prstGeom>
      </xdr:spPr>
    </xdr:pic>
    <xdr:clientData/>
  </xdr:oneCellAnchor>
  <xdr:oneCellAnchor>
    <xdr:from>
      <xdr:col>17</xdr:col>
      <xdr:colOff>204470</xdr:colOff>
      <xdr:row>231</xdr:row>
      <xdr:rowOff>51435</xdr:rowOff>
    </xdr:from>
    <xdr:ext cx="540000" cy="720000"/>
    <xdr:pic>
      <xdr:nvPicPr>
        <xdr:cNvPr id="237" name="Imagen 236">
          <a:extLst>
            <a:ext uri="{FF2B5EF4-FFF2-40B4-BE49-F238E27FC236}">
              <a16:creationId xmlns:a16="http://schemas.microsoft.com/office/drawing/2014/main" id="{F98904E1-4AA5-40DA-99B4-0BE754C7028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7265650" y="109276515"/>
          <a:ext cx="540000" cy="720000"/>
        </a:xfrm>
        <a:prstGeom prst="rect">
          <a:avLst/>
        </a:prstGeom>
      </xdr:spPr>
    </xdr:pic>
    <xdr:clientData/>
  </xdr:oneCellAnchor>
  <xdr:oneCellAnchor>
    <xdr:from>
      <xdr:col>18</xdr:col>
      <xdr:colOff>5798185</xdr:colOff>
      <xdr:row>231</xdr:row>
      <xdr:rowOff>23495</xdr:rowOff>
    </xdr:from>
    <xdr:ext cx="720000" cy="720000"/>
    <xdr:pic>
      <xdr:nvPicPr>
        <xdr:cNvPr id="238" name="Imagen 237">
          <a:extLst>
            <a:ext uri="{FF2B5EF4-FFF2-40B4-BE49-F238E27FC236}">
              <a16:creationId xmlns:a16="http://schemas.microsoft.com/office/drawing/2014/main" id="{95221231-AD5B-4F22-83C1-050CC90429B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3308945" y="109248575"/>
          <a:ext cx="720000" cy="720000"/>
        </a:xfrm>
        <a:prstGeom prst="rect">
          <a:avLst/>
        </a:prstGeom>
      </xdr:spPr>
    </xdr:pic>
    <xdr:clientData/>
  </xdr:oneCellAnchor>
  <xdr:oneCellAnchor>
    <xdr:from>
      <xdr:col>8</xdr:col>
      <xdr:colOff>177165</xdr:colOff>
      <xdr:row>309</xdr:row>
      <xdr:rowOff>36195</xdr:rowOff>
    </xdr:from>
    <xdr:ext cx="720000" cy="720000"/>
    <xdr:pic>
      <xdr:nvPicPr>
        <xdr:cNvPr id="239" name="Imagen 238">
          <a:extLst>
            <a:ext uri="{FF2B5EF4-FFF2-40B4-BE49-F238E27FC236}">
              <a16:creationId xmlns:a16="http://schemas.microsoft.com/office/drawing/2014/main" id="{D541D459-6DBD-4E13-B571-AA8CD0F27F8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9549765" y="146035395"/>
          <a:ext cx="720000" cy="720000"/>
        </a:xfrm>
        <a:prstGeom prst="rect">
          <a:avLst/>
        </a:prstGeom>
      </xdr:spPr>
    </xdr:pic>
    <xdr:clientData/>
  </xdr:oneCellAnchor>
  <xdr:oneCellAnchor>
    <xdr:from>
      <xdr:col>1</xdr:col>
      <xdr:colOff>323850</xdr:colOff>
      <xdr:row>309</xdr:row>
      <xdr:rowOff>36195</xdr:rowOff>
    </xdr:from>
    <xdr:ext cx="540000" cy="720000"/>
    <xdr:pic>
      <xdr:nvPicPr>
        <xdr:cNvPr id="240" name="Imagen 239">
          <a:extLst>
            <a:ext uri="{FF2B5EF4-FFF2-40B4-BE49-F238E27FC236}">
              <a16:creationId xmlns:a16="http://schemas.microsoft.com/office/drawing/2014/main" id="{9F9BAF90-7B43-4D56-9889-7479E085074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06730" y="146035395"/>
          <a:ext cx="540000" cy="720000"/>
        </a:xfrm>
        <a:prstGeom prst="rect">
          <a:avLst/>
        </a:prstGeom>
      </xdr:spPr>
    </xdr:pic>
    <xdr:clientData/>
  </xdr:oneCellAnchor>
  <xdr:oneCellAnchor>
    <xdr:from>
      <xdr:col>27</xdr:col>
      <xdr:colOff>326679</xdr:colOff>
      <xdr:row>309</xdr:row>
      <xdr:rowOff>35229</xdr:rowOff>
    </xdr:from>
    <xdr:ext cx="540000" cy="720000"/>
    <xdr:pic>
      <xdr:nvPicPr>
        <xdr:cNvPr id="241" name="Imagen 240">
          <a:extLst>
            <a:ext uri="{FF2B5EF4-FFF2-40B4-BE49-F238E27FC236}">
              <a16:creationId xmlns:a16="http://schemas.microsoft.com/office/drawing/2014/main" id="{BFB627B7-ACD8-439F-AFF9-E81931A15B9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2239239" y="146034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242" name="Imagen 241">
          <a:extLst>
            <a:ext uri="{FF2B5EF4-FFF2-40B4-BE49-F238E27FC236}">
              <a16:creationId xmlns:a16="http://schemas.microsoft.com/office/drawing/2014/main" id="{BFD2DC7A-682B-4B43-892F-A1177AB05CE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6754259" y="146039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243" name="Imagen 242">
          <a:extLst>
            <a:ext uri="{FF2B5EF4-FFF2-40B4-BE49-F238E27FC236}">
              <a16:creationId xmlns:a16="http://schemas.microsoft.com/office/drawing/2014/main" id="{BE5C5F88-DC60-4F2E-9CDB-3629D625C57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7036640" y="146036575"/>
          <a:ext cx="540000" cy="720000"/>
        </a:xfrm>
        <a:prstGeom prst="rect">
          <a:avLst/>
        </a:prstGeom>
      </xdr:spPr>
    </xdr:pic>
    <xdr:clientData/>
  </xdr:oneCellAnchor>
  <xdr:oneCellAnchor>
    <xdr:from>
      <xdr:col>1</xdr:col>
      <xdr:colOff>44548</xdr:colOff>
      <xdr:row>309</xdr:row>
      <xdr:rowOff>37514</xdr:rowOff>
    </xdr:from>
    <xdr:ext cx="108000" cy="720000"/>
    <xdr:pic>
      <xdr:nvPicPr>
        <xdr:cNvPr id="244" name="Imagen 243">
          <a:extLst>
            <a:ext uri="{FF2B5EF4-FFF2-40B4-BE49-F238E27FC236}">
              <a16:creationId xmlns:a16="http://schemas.microsoft.com/office/drawing/2014/main" id="{2740A05F-72A1-43EA-8031-55C09C7BB70C}"/>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27428" y="146036714"/>
          <a:ext cx="108000" cy="720000"/>
        </a:xfrm>
        <a:prstGeom prst="rect">
          <a:avLst/>
        </a:prstGeom>
      </xdr:spPr>
    </xdr:pic>
    <xdr:clientData/>
  </xdr:oneCellAnchor>
  <xdr:oneCellAnchor>
    <xdr:from>
      <xdr:col>27</xdr:col>
      <xdr:colOff>42204</xdr:colOff>
      <xdr:row>309</xdr:row>
      <xdr:rowOff>35170</xdr:rowOff>
    </xdr:from>
    <xdr:ext cx="108000" cy="720000"/>
    <xdr:pic>
      <xdr:nvPicPr>
        <xdr:cNvPr id="245" name="Imagen 244">
          <a:extLst>
            <a:ext uri="{FF2B5EF4-FFF2-40B4-BE49-F238E27FC236}">
              <a16:creationId xmlns:a16="http://schemas.microsoft.com/office/drawing/2014/main" id="{0A3BC4BE-14F2-4A79-9DD4-3DFDAF61B32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1954764" y="146034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246" name="Imagen 245">
          <a:extLst>
            <a:ext uri="{FF2B5EF4-FFF2-40B4-BE49-F238E27FC236}">
              <a16:creationId xmlns:a16="http://schemas.microsoft.com/office/drawing/2014/main" id="{500BB1A8-D90B-4C45-B80E-42C32130632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61550838" y="146034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247" name="Imagen 246">
          <a:extLst>
            <a:ext uri="{FF2B5EF4-FFF2-40B4-BE49-F238E27FC236}">
              <a16:creationId xmlns:a16="http://schemas.microsoft.com/office/drawing/2014/main" id="{EBD50363-B179-479F-BEB8-B28511581CD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1825168" y="146036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248" name="Imagen 247">
          <a:extLst>
            <a:ext uri="{FF2B5EF4-FFF2-40B4-BE49-F238E27FC236}">
              <a16:creationId xmlns:a16="http://schemas.microsoft.com/office/drawing/2014/main" id="{BCA1D075-EAF5-499F-8AAA-73C172B18B4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8327745" y="146046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249" name="Imagen 248">
          <a:extLst>
            <a:ext uri="{FF2B5EF4-FFF2-40B4-BE49-F238E27FC236}">
              <a16:creationId xmlns:a16="http://schemas.microsoft.com/office/drawing/2014/main" id="{408E1595-BD04-44BC-B5F6-1E798ABC28FA}"/>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3134251" y="146040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250" name="Imagen 249">
          <a:extLst>
            <a:ext uri="{FF2B5EF4-FFF2-40B4-BE49-F238E27FC236}">
              <a16:creationId xmlns:a16="http://schemas.microsoft.com/office/drawing/2014/main" id="{CC6093E7-A3CD-4E14-AD55-A3FF6C3A84D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7897126" y="146040240"/>
          <a:ext cx="720000" cy="720000"/>
        </a:xfrm>
        <a:prstGeom prst="rect">
          <a:avLst/>
        </a:prstGeom>
      </xdr:spPr>
    </xdr:pic>
    <xdr:clientData/>
  </xdr:oneCellAnchor>
  <xdr:oneCellAnchor>
    <xdr:from>
      <xdr:col>17</xdr:col>
      <xdr:colOff>60960</xdr:colOff>
      <xdr:row>309</xdr:row>
      <xdr:rowOff>43180</xdr:rowOff>
    </xdr:from>
    <xdr:ext cx="108000" cy="720000"/>
    <xdr:pic>
      <xdr:nvPicPr>
        <xdr:cNvPr id="251" name="Imagen 250">
          <a:extLst>
            <a:ext uri="{FF2B5EF4-FFF2-40B4-BE49-F238E27FC236}">
              <a16:creationId xmlns:a16="http://schemas.microsoft.com/office/drawing/2014/main" id="{8443355F-F76E-463F-8D80-470A3C9D9AD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7122140" y="146042380"/>
          <a:ext cx="108000" cy="720000"/>
        </a:xfrm>
        <a:prstGeom prst="rect">
          <a:avLst/>
        </a:prstGeom>
      </xdr:spPr>
    </xdr:pic>
    <xdr:clientData/>
  </xdr:oneCellAnchor>
  <xdr:oneCellAnchor>
    <xdr:from>
      <xdr:col>17</xdr:col>
      <xdr:colOff>204470</xdr:colOff>
      <xdr:row>309</xdr:row>
      <xdr:rowOff>51435</xdr:rowOff>
    </xdr:from>
    <xdr:ext cx="540000" cy="720000"/>
    <xdr:pic>
      <xdr:nvPicPr>
        <xdr:cNvPr id="252" name="Imagen 251">
          <a:extLst>
            <a:ext uri="{FF2B5EF4-FFF2-40B4-BE49-F238E27FC236}">
              <a16:creationId xmlns:a16="http://schemas.microsoft.com/office/drawing/2014/main" id="{89D4F704-EADB-440B-90EE-D896BE5856A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7265650" y="146050635"/>
          <a:ext cx="540000" cy="720000"/>
        </a:xfrm>
        <a:prstGeom prst="rect">
          <a:avLst/>
        </a:prstGeom>
      </xdr:spPr>
    </xdr:pic>
    <xdr:clientData/>
  </xdr:oneCellAnchor>
  <xdr:oneCellAnchor>
    <xdr:from>
      <xdr:col>18</xdr:col>
      <xdr:colOff>5798185</xdr:colOff>
      <xdr:row>309</xdr:row>
      <xdr:rowOff>23495</xdr:rowOff>
    </xdr:from>
    <xdr:ext cx="720000" cy="720000"/>
    <xdr:pic>
      <xdr:nvPicPr>
        <xdr:cNvPr id="253" name="Imagen 252">
          <a:extLst>
            <a:ext uri="{FF2B5EF4-FFF2-40B4-BE49-F238E27FC236}">
              <a16:creationId xmlns:a16="http://schemas.microsoft.com/office/drawing/2014/main" id="{20BE877A-2DF3-46F2-A82B-962633A4983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3308945" y="146022695"/>
          <a:ext cx="720000" cy="720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7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00000000-0008-0000-0700-00000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07920" y="235495"/>
          <a:ext cx="540000" cy="720000"/>
        </a:xfrm>
        <a:prstGeom prst="rect">
          <a:avLst/>
        </a:prstGeom>
      </xdr:spPr>
    </xdr:pic>
    <xdr:clientData/>
  </xdr:oneCellAnchor>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700-00000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7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7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700-00001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7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700-00001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7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7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7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7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700-00001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700-00001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7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7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7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1</xdr:row>
      <xdr:rowOff>40743</xdr:rowOff>
    </xdr:from>
    <xdr:ext cx="108000" cy="720000"/>
    <xdr:pic>
      <xdr:nvPicPr>
        <xdr:cNvPr id="29" name="Imagen 28">
          <a:extLst>
            <a:ext uri="{FF2B5EF4-FFF2-40B4-BE49-F238E27FC236}">
              <a16:creationId xmlns:a16="http://schemas.microsoft.com/office/drawing/2014/main" id="{6B183773-7592-4A72-8A17-8B0F802B60DF}"/>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0" name="Imagen 29">
          <a:extLst>
            <a:ext uri="{FF2B5EF4-FFF2-40B4-BE49-F238E27FC236}">
              <a16:creationId xmlns:a16="http://schemas.microsoft.com/office/drawing/2014/main" id="{E464043A-18E6-4855-9A05-9EE033A433B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8</xdr:col>
      <xdr:colOff>177165</xdr:colOff>
      <xdr:row>1</xdr:row>
      <xdr:rowOff>36195</xdr:rowOff>
    </xdr:from>
    <xdr:ext cx="720000" cy="720000"/>
    <xdr:pic>
      <xdr:nvPicPr>
        <xdr:cNvPr id="31" name="Imagen 30">
          <a:extLst>
            <a:ext uri="{FF2B5EF4-FFF2-40B4-BE49-F238E27FC236}">
              <a16:creationId xmlns:a16="http://schemas.microsoft.com/office/drawing/2014/main" id="{1C86ACF1-2389-4251-89AE-248A7DECEFC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2" name="Imagen 31">
          <a:extLst>
            <a:ext uri="{FF2B5EF4-FFF2-40B4-BE49-F238E27FC236}">
              <a16:creationId xmlns:a16="http://schemas.microsoft.com/office/drawing/2014/main" id="{E44952BC-1A93-4D27-A573-836110BFB86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3" name="Imagen 32">
          <a:extLst>
            <a:ext uri="{FF2B5EF4-FFF2-40B4-BE49-F238E27FC236}">
              <a16:creationId xmlns:a16="http://schemas.microsoft.com/office/drawing/2014/main" id="{A1D3221A-400B-4491-8D79-B75753D2800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15AA96AE-0A2D-4651-AC90-BDA8DB6E5AC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5" name="Imagen 34">
          <a:extLst>
            <a:ext uri="{FF2B5EF4-FFF2-40B4-BE49-F238E27FC236}">
              <a16:creationId xmlns:a16="http://schemas.microsoft.com/office/drawing/2014/main" id="{711FBBAC-7C83-4C82-B182-C1C2ABEFF6D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6" name="Imagen 35">
          <a:extLst>
            <a:ext uri="{FF2B5EF4-FFF2-40B4-BE49-F238E27FC236}">
              <a16:creationId xmlns:a16="http://schemas.microsoft.com/office/drawing/2014/main" id="{F2A2D513-E36B-44A4-AF0D-1340B03EEE7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7" name="Imagen 36">
          <a:extLst>
            <a:ext uri="{FF2B5EF4-FFF2-40B4-BE49-F238E27FC236}">
              <a16:creationId xmlns:a16="http://schemas.microsoft.com/office/drawing/2014/main" id="{04484588-FC4D-4C23-ABA4-3CDE57F4E0DC}"/>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8" name="Imagen 37">
          <a:extLst>
            <a:ext uri="{FF2B5EF4-FFF2-40B4-BE49-F238E27FC236}">
              <a16:creationId xmlns:a16="http://schemas.microsoft.com/office/drawing/2014/main" id="{8C78F0B6-8D7A-4A92-AF90-DF48B00BDB7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9" name="Imagen 38">
          <a:extLst>
            <a:ext uri="{FF2B5EF4-FFF2-40B4-BE49-F238E27FC236}">
              <a16:creationId xmlns:a16="http://schemas.microsoft.com/office/drawing/2014/main" id="{B9BBFFE0-7A5A-43D6-909D-8B830385690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40" name="Imagen 39">
          <a:extLst>
            <a:ext uri="{FF2B5EF4-FFF2-40B4-BE49-F238E27FC236}">
              <a16:creationId xmlns:a16="http://schemas.microsoft.com/office/drawing/2014/main" id="{32141E81-1B5E-4859-9282-B16AFD156F5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1" name="Imagen 40">
          <a:extLst>
            <a:ext uri="{FF2B5EF4-FFF2-40B4-BE49-F238E27FC236}">
              <a16:creationId xmlns:a16="http://schemas.microsoft.com/office/drawing/2014/main" id="{B30B49C2-C41F-451E-8F8F-CCF1B6E9BEA5}"/>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2" name="Imagen 41">
          <a:extLst>
            <a:ext uri="{FF2B5EF4-FFF2-40B4-BE49-F238E27FC236}">
              <a16:creationId xmlns:a16="http://schemas.microsoft.com/office/drawing/2014/main" id="{F48EE39E-C7ED-4B45-8551-4F71EDF15E0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3" name="Imagen 42">
          <a:extLst>
            <a:ext uri="{FF2B5EF4-FFF2-40B4-BE49-F238E27FC236}">
              <a16:creationId xmlns:a16="http://schemas.microsoft.com/office/drawing/2014/main" id="{4C7A04A0-AD91-4024-BD0C-81BDC5A4400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4" name="Imagen 43">
          <a:extLst>
            <a:ext uri="{FF2B5EF4-FFF2-40B4-BE49-F238E27FC236}">
              <a16:creationId xmlns:a16="http://schemas.microsoft.com/office/drawing/2014/main" id="{CEF4AC14-62B1-4260-AEF5-A1C03EA88A7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5" name="Imagen 44">
          <a:extLst>
            <a:ext uri="{FF2B5EF4-FFF2-40B4-BE49-F238E27FC236}">
              <a16:creationId xmlns:a16="http://schemas.microsoft.com/office/drawing/2014/main" id="{4E8C9D63-F6A1-49A4-8B79-25B002552ED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08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08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8" name="Imagen 17">
          <a:extLst>
            <a:ext uri="{FF2B5EF4-FFF2-40B4-BE49-F238E27FC236}">
              <a16:creationId xmlns:a16="http://schemas.microsoft.com/office/drawing/2014/main" id="{00000000-0008-0000-08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9" name="Imagen 18">
          <a:extLst>
            <a:ext uri="{FF2B5EF4-FFF2-40B4-BE49-F238E27FC236}">
              <a16:creationId xmlns:a16="http://schemas.microsoft.com/office/drawing/2014/main" id="{00000000-0008-0000-08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20" name="Imagen 19">
          <a:extLst>
            <a:ext uri="{FF2B5EF4-FFF2-40B4-BE49-F238E27FC236}">
              <a16:creationId xmlns:a16="http://schemas.microsoft.com/office/drawing/2014/main" id="{00000000-0008-0000-08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1" name="Imagen 20">
          <a:extLst>
            <a:ext uri="{FF2B5EF4-FFF2-40B4-BE49-F238E27FC236}">
              <a16:creationId xmlns:a16="http://schemas.microsoft.com/office/drawing/2014/main" id="{00000000-0008-0000-08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2" name="Imagen 21">
          <a:extLst>
            <a:ext uri="{FF2B5EF4-FFF2-40B4-BE49-F238E27FC236}">
              <a16:creationId xmlns:a16="http://schemas.microsoft.com/office/drawing/2014/main" id="{00000000-0008-0000-0800-00001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3" name="Imagen 22">
          <a:extLst>
            <a:ext uri="{FF2B5EF4-FFF2-40B4-BE49-F238E27FC236}">
              <a16:creationId xmlns:a16="http://schemas.microsoft.com/office/drawing/2014/main" id="{00000000-0008-0000-08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4" name="Imagen 23">
          <a:extLst>
            <a:ext uri="{FF2B5EF4-FFF2-40B4-BE49-F238E27FC236}">
              <a16:creationId xmlns:a16="http://schemas.microsoft.com/office/drawing/2014/main" id="{00000000-0008-0000-08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5" name="Imagen 24">
          <a:extLst>
            <a:ext uri="{FF2B5EF4-FFF2-40B4-BE49-F238E27FC236}">
              <a16:creationId xmlns:a16="http://schemas.microsoft.com/office/drawing/2014/main" id="{00000000-0008-0000-08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6" name="Imagen 25">
          <a:extLst>
            <a:ext uri="{FF2B5EF4-FFF2-40B4-BE49-F238E27FC236}">
              <a16:creationId xmlns:a16="http://schemas.microsoft.com/office/drawing/2014/main" id="{00000000-0008-0000-08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7" name="Imagen 26">
          <a:extLst>
            <a:ext uri="{FF2B5EF4-FFF2-40B4-BE49-F238E27FC236}">
              <a16:creationId xmlns:a16="http://schemas.microsoft.com/office/drawing/2014/main" id="{00000000-0008-0000-08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8" name="Imagen 27">
          <a:extLst>
            <a:ext uri="{FF2B5EF4-FFF2-40B4-BE49-F238E27FC236}">
              <a16:creationId xmlns:a16="http://schemas.microsoft.com/office/drawing/2014/main" id="{00000000-0008-0000-08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9" name="Imagen 28">
          <a:extLst>
            <a:ext uri="{FF2B5EF4-FFF2-40B4-BE49-F238E27FC236}">
              <a16:creationId xmlns:a16="http://schemas.microsoft.com/office/drawing/2014/main" id="{00000000-0008-0000-08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30" name="Imagen 29">
          <a:extLst>
            <a:ext uri="{FF2B5EF4-FFF2-40B4-BE49-F238E27FC236}">
              <a16:creationId xmlns:a16="http://schemas.microsoft.com/office/drawing/2014/main" id="{00000000-0008-0000-0800-00001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xdr:row>
      <xdr:rowOff>36195</xdr:rowOff>
    </xdr:from>
    <xdr:ext cx="720000" cy="720000"/>
    <xdr:pic>
      <xdr:nvPicPr>
        <xdr:cNvPr id="17" name="Imagen 16">
          <a:extLst>
            <a:ext uri="{FF2B5EF4-FFF2-40B4-BE49-F238E27FC236}">
              <a16:creationId xmlns:a16="http://schemas.microsoft.com/office/drawing/2014/main" id="{28861A17-9E3D-4704-8A6F-104142525BD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1" name="Imagen 30">
          <a:extLst>
            <a:ext uri="{FF2B5EF4-FFF2-40B4-BE49-F238E27FC236}">
              <a16:creationId xmlns:a16="http://schemas.microsoft.com/office/drawing/2014/main" id="{E7FDD7B1-1DB1-45F2-B7AE-0A6CEE55206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2" name="Imagen 31">
          <a:extLst>
            <a:ext uri="{FF2B5EF4-FFF2-40B4-BE49-F238E27FC236}">
              <a16:creationId xmlns:a16="http://schemas.microsoft.com/office/drawing/2014/main" id="{D97C0DDA-392F-44B9-84C1-7C4A7070613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3611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3" name="Imagen 32">
          <a:extLst>
            <a:ext uri="{FF2B5EF4-FFF2-40B4-BE49-F238E27FC236}">
              <a16:creationId xmlns:a16="http://schemas.microsoft.com/office/drawing/2014/main" id="{77C8C116-D238-4732-BC44-AC27B0CC098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113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4" name="Imagen 33">
          <a:extLst>
            <a:ext uri="{FF2B5EF4-FFF2-40B4-BE49-F238E27FC236}">
              <a16:creationId xmlns:a16="http://schemas.microsoft.com/office/drawing/2014/main" id="{ABC11C32-9042-4D97-BE8A-7FD7BA3A539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3352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5" name="Imagen 34">
          <a:extLst>
            <a:ext uri="{FF2B5EF4-FFF2-40B4-BE49-F238E27FC236}">
              <a16:creationId xmlns:a16="http://schemas.microsoft.com/office/drawing/2014/main" id="{4D861A19-2A19-4339-869B-B9C7F1CE927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6" name="Imagen 35">
          <a:extLst>
            <a:ext uri="{FF2B5EF4-FFF2-40B4-BE49-F238E27FC236}">
              <a16:creationId xmlns:a16="http://schemas.microsoft.com/office/drawing/2014/main" id="{1E4271C0-4C85-4FFE-B676-443244B4499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164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7" name="Imagen 36">
          <a:extLst>
            <a:ext uri="{FF2B5EF4-FFF2-40B4-BE49-F238E27FC236}">
              <a16:creationId xmlns:a16="http://schemas.microsoft.com/office/drawing/2014/main" id="{CA1CC7C7-B90F-4F08-8CBF-1BA494742FE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4771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8" name="Imagen 37">
          <a:extLst>
            <a:ext uri="{FF2B5EF4-FFF2-40B4-BE49-F238E27FC236}">
              <a16:creationId xmlns:a16="http://schemas.microsoft.com/office/drawing/2014/main" id="{36036C3C-9D32-4745-A871-C94AA0AACC7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204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39" name="Imagen 38">
          <a:extLst>
            <a:ext uri="{FF2B5EF4-FFF2-40B4-BE49-F238E27FC236}">
              <a16:creationId xmlns:a16="http://schemas.microsoft.com/office/drawing/2014/main" id="{D4A61294-BA7B-4137-BA7E-1D49B1C8401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2462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40" name="Imagen 39">
          <a:extLst>
            <a:ext uri="{FF2B5EF4-FFF2-40B4-BE49-F238E27FC236}">
              <a16:creationId xmlns:a16="http://schemas.microsoft.com/office/drawing/2014/main" id="{3CDE7A89-B332-4812-91B8-C537CA587D9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113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1" name="Imagen 40">
          <a:extLst>
            <a:ext uri="{FF2B5EF4-FFF2-40B4-BE49-F238E27FC236}">
              <a16:creationId xmlns:a16="http://schemas.microsoft.com/office/drawing/2014/main" id="{C371CFB4-698A-4952-B2A6-074C51E280D4}"/>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79400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2" name="Imagen 41">
          <a:extLst>
            <a:ext uri="{FF2B5EF4-FFF2-40B4-BE49-F238E27FC236}">
              <a16:creationId xmlns:a16="http://schemas.microsoft.com/office/drawing/2014/main" id="{343F3E3B-FD48-405F-86FA-1E86A41615E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1902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3" name="Imagen 42">
          <a:extLst>
            <a:ext uri="{FF2B5EF4-FFF2-40B4-BE49-F238E27FC236}">
              <a16:creationId xmlns:a16="http://schemas.microsoft.com/office/drawing/2014/main" id="{F8C2EEEE-F947-41AB-87F6-97A7561E48F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6253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4" name="Imagen 43">
          <a:extLst>
            <a:ext uri="{FF2B5EF4-FFF2-40B4-BE49-F238E27FC236}">
              <a16:creationId xmlns:a16="http://schemas.microsoft.com/office/drawing/2014/main" id="{7E0CB883-EA45-4683-9AA7-F15C27A1C5F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05825" y="229235"/>
          <a:ext cx="720000"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9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9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9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9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9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9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9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9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9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9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9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9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9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9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64" name="Imagen 63">
          <a:extLst>
            <a:ext uri="{FF2B5EF4-FFF2-40B4-BE49-F238E27FC236}">
              <a16:creationId xmlns:a16="http://schemas.microsoft.com/office/drawing/2014/main" id="{00000000-0008-0000-09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195</xdr:row>
      <xdr:rowOff>36195</xdr:rowOff>
    </xdr:from>
    <xdr:ext cx="720000" cy="720000"/>
    <xdr:pic>
      <xdr:nvPicPr>
        <xdr:cNvPr id="65" name="Imagen 64">
          <a:extLst>
            <a:ext uri="{FF2B5EF4-FFF2-40B4-BE49-F238E27FC236}">
              <a16:creationId xmlns:a16="http://schemas.microsoft.com/office/drawing/2014/main" id="{00000000-0008-0000-09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195</xdr:row>
      <xdr:rowOff>36195</xdr:rowOff>
    </xdr:from>
    <xdr:ext cx="540000" cy="720000"/>
    <xdr:pic>
      <xdr:nvPicPr>
        <xdr:cNvPr id="66" name="Imagen 65">
          <a:extLst>
            <a:ext uri="{FF2B5EF4-FFF2-40B4-BE49-F238E27FC236}">
              <a16:creationId xmlns:a16="http://schemas.microsoft.com/office/drawing/2014/main" id="{00000000-0008-0000-09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195</xdr:row>
      <xdr:rowOff>35229</xdr:rowOff>
    </xdr:from>
    <xdr:ext cx="540000" cy="720000"/>
    <xdr:pic>
      <xdr:nvPicPr>
        <xdr:cNvPr id="67" name="Imagen 66">
          <a:extLst>
            <a:ext uri="{FF2B5EF4-FFF2-40B4-BE49-F238E27FC236}">
              <a16:creationId xmlns:a16="http://schemas.microsoft.com/office/drawing/2014/main" id="{00000000-0008-0000-09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195</xdr:row>
      <xdr:rowOff>40743</xdr:rowOff>
    </xdr:from>
    <xdr:ext cx="108000" cy="720000"/>
    <xdr:pic>
      <xdr:nvPicPr>
        <xdr:cNvPr id="68" name="Imagen 67">
          <a:extLst>
            <a:ext uri="{FF2B5EF4-FFF2-40B4-BE49-F238E27FC236}">
              <a16:creationId xmlns:a16="http://schemas.microsoft.com/office/drawing/2014/main" id="{00000000-0008-0000-0900-00004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195</xdr:row>
      <xdr:rowOff>37375</xdr:rowOff>
    </xdr:from>
    <xdr:ext cx="540000" cy="720000"/>
    <xdr:pic>
      <xdr:nvPicPr>
        <xdr:cNvPr id="69" name="Imagen 68">
          <a:extLst>
            <a:ext uri="{FF2B5EF4-FFF2-40B4-BE49-F238E27FC236}">
              <a16:creationId xmlns:a16="http://schemas.microsoft.com/office/drawing/2014/main" id="{00000000-0008-0000-09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195</xdr:row>
      <xdr:rowOff>37514</xdr:rowOff>
    </xdr:from>
    <xdr:ext cx="108000" cy="720000"/>
    <xdr:pic>
      <xdr:nvPicPr>
        <xdr:cNvPr id="70" name="Imagen 69">
          <a:extLst>
            <a:ext uri="{FF2B5EF4-FFF2-40B4-BE49-F238E27FC236}">
              <a16:creationId xmlns:a16="http://schemas.microsoft.com/office/drawing/2014/main" id="{00000000-0008-0000-09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195</xdr:row>
      <xdr:rowOff>35170</xdr:rowOff>
    </xdr:from>
    <xdr:ext cx="108000" cy="720000"/>
    <xdr:pic>
      <xdr:nvPicPr>
        <xdr:cNvPr id="71" name="Imagen 70">
          <a:extLst>
            <a:ext uri="{FF2B5EF4-FFF2-40B4-BE49-F238E27FC236}">
              <a16:creationId xmlns:a16="http://schemas.microsoft.com/office/drawing/2014/main" id="{00000000-0008-0000-09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195</xdr:row>
      <xdr:rowOff>35172</xdr:rowOff>
    </xdr:from>
    <xdr:ext cx="108000" cy="720000"/>
    <xdr:pic>
      <xdr:nvPicPr>
        <xdr:cNvPr id="72" name="Imagen 71">
          <a:extLst>
            <a:ext uri="{FF2B5EF4-FFF2-40B4-BE49-F238E27FC236}">
              <a16:creationId xmlns:a16="http://schemas.microsoft.com/office/drawing/2014/main" id="{00000000-0008-0000-0900-00004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195</xdr:row>
      <xdr:rowOff>37513</xdr:rowOff>
    </xdr:from>
    <xdr:ext cx="540000" cy="720000"/>
    <xdr:pic>
      <xdr:nvPicPr>
        <xdr:cNvPr id="73" name="Imagen 72">
          <a:extLst>
            <a:ext uri="{FF2B5EF4-FFF2-40B4-BE49-F238E27FC236}">
              <a16:creationId xmlns:a16="http://schemas.microsoft.com/office/drawing/2014/main" id="{00000000-0008-0000-09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195</xdr:row>
      <xdr:rowOff>47409</xdr:rowOff>
    </xdr:from>
    <xdr:ext cx="720000" cy="720000"/>
    <xdr:pic>
      <xdr:nvPicPr>
        <xdr:cNvPr id="86" name="Imagen 85">
          <a:extLst>
            <a:ext uri="{FF2B5EF4-FFF2-40B4-BE49-F238E27FC236}">
              <a16:creationId xmlns:a16="http://schemas.microsoft.com/office/drawing/2014/main" id="{00000000-0008-0000-09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195</xdr:row>
      <xdr:rowOff>41032</xdr:rowOff>
    </xdr:from>
    <xdr:ext cx="720000" cy="720000"/>
    <xdr:pic>
      <xdr:nvPicPr>
        <xdr:cNvPr id="87" name="Imagen 86">
          <a:extLst>
            <a:ext uri="{FF2B5EF4-FFF2-40B4-BE49-F238E27FC236}">
              <a16:creationId xmlns:a16="http://schemas.microsoft.com/office/drawing/2014/main" id="{00000000-0008-0000-0900-00005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195</xdr:row>
      <xdr:rowOff>41040</xdr:rowOff>
    </xdr:from>
    <xdr:ext cx="720000" cy="720000"/>
    <xdr:pic>
      <xdr:nvPicPr>
        <xdr:cNvPr id="88" name="Imagen 87">
          <a:extLst>
            <a:ext uri="{FF2B5EF4-FFF2-40B4-BE49-F238E27FC236}">
              <a16:creationId xmlns:a16="http://schemas.microsoft.com/office/drawing/2014/main" id="{00000000-0008-0000-0900-00005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195</xdr:row>
      <xdr:rowOff>43180</xdr:rowOff>
    </xdr:from>
    <xdr:ext cx="108000" cy="720000"/>
    <xdr:pic>
      <xdr:nvPicPr>
        <xdr:cNvPr id="89" name="Imagen 88">
          <a:extLst>
            <a:ext uri="{FF2B5EF4-FFF2-40B4-BE49-F238E27FC236}">
              <a16:creationId xmlns:a16="http://schemas.microsoft.com/office/drawing/2014/main" id="{00000000-0008-0000-0900-00005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195</xdr:row>
      <xdr:rowOff>51435</xdr:rowOff>
    </xdr:from>
    <xdr:ext cx="540000" cy="720000"/>
    <xdr:pic>
      <xdr:nvPicPr>
        <xdr:cNvPr id="90" name="Imagen 89">
          <a:extLst>
            <a:ext uri="{FF2B5EF4-FFF2-40B4-BE49-F238E27FC236}">
              <a16:creationId xmlns:a16="http://schemas.microsoft.com/office/drawing/2014/main" id="{00000000-0008-0000-09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91" name="Imagen 90">
          <a:extLst>
            <a:ext uri="{FF2B5EF4-FFF2-40B4-BE49-F238E27FC236}">
              <a16:creationId xmlns:a16="http://schemas.microsoft.com/office/drawing/2014/main" id="{00000000-0008-0000-09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349</xdr:row>
      <xdr:rowOff>36195</xdr:rowOff>
    </xdr:from>
    <xdr:ext cx="720000" cy="720000"/>
    <xdr:pic>
      <xdr:nvPicPr>
        <xdr:cNvPr id="92" name="Imagen 91">
          <a:extLst>
            <a:ext uri="{FF2B5EF4-FFF2-40B4-BE49-F238E27FC236}">
              <a16:creationId xmlns:a16="http://schemas.microsoft.com/office/drawing/2014/main" id="{00000000-0008-0000-0900-00005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349</xdr:row>
      <xdr:rowOff>36195</xdr:rowOff>
    </xdr:from>
    <xdr:ext cx="540000" cy="720000"/>
    <xdr:pic>
      <xdr:nvPicPr>
        <xdr:cNvPr id="93" name="Imagen 92">
          <a:extLst>
            <a:ext uri="{FF2B5EF4-FFF2-40B4-BE49-F238E27FC236}">
              <a16:creationId xmlns:a16="http://schemas.microsoft.com/office/drawing/2014/main" id="{00000000-0008-0000-09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349</xdr:row>
      <xdr:rowOff>35229</xdr:rowOff>
    </xdr:from>
    <xdr:ext cx="540000" cy="720000"/>
    <xdr:pic>
      <xdr:nvPicPr>
        <xdr:cNvPr id="94" name="Imagen 93">
          <a:extLst>
            <a:ext uri="{FF2B5EF4-FFF2-40B4-BE49-F238E27FC236}">
              <a16:creationId xmlns:a16="http://schemas.microsoft.com/office/drawing/2014/main" id="{00000000-0008-0000-0900-00005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349</xdr:row>
      <xdr:rowOff>40743</xdr:rowOff>
    </xdr:from>
    <xdr:ext cx="108000" cy="720000"/>
    <xdr:pic>
      <xdr:nvPicPr>
        <xdr:cNvPr id="95" name="Imagen 94">
          <a:extLst>
            <a:ext uri="{FF2B5EF4-FFF2-40B4-BE49-F238E27FC236}">
              <a16:creationId xmlns:a16="http://schemas.microsoft.com/office/drawing/2014/main" id="{00000000-0008-0000-0900-00005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349</xdr:row>
      <xdr:rowOff>37375</xdr:rowOff>
    </xdr:from>
    <xdr:ext cx="540000" cy="720000"/>
    <xdr:pic>
      <xdr:nvPicPr>
        <xdr:cNvPr id="96" name="Imagen 95">
          <a:extLst>
            <a:ext uri="{FF2B5EF4-FFF2-40B4-BE49-F238E27FC236}">
              <a16:creationId xmlns:a16="http://schemas.microsoft.com/office/drawing/2014/main" id="{00000000-0008-0000-0900-00006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349</xdr:row>
      <xdr:rowOff>37514</xdr:rowOff>
    </xdr:from>
    <xdr:ext cx="108000" cy="720000"/>
    <xdr:pic>
      <xdr:nvPicPr>
        <xdr:cNvPr id="97" name="Imagen 96">
          <a:extLst>
            <a:ext uri="{FF2B5EF4-FFF2-40B4-BE49-F238E27FC236}">
              <a16:creationId xmlns:a16="http://schemas.microsoft.com/office/drawing/2014/main" id="{00000000-0008-0000-0900-00006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349</xdr:row>
      <xdr:rowOff>35170</xdr:rowOff>
    </xdr:from>
    <xdr:ext cx="108000" cy="720000"/>
    <xdr:pic>
      <xdr:nvPicPr>
        <xdr:cNvPr id="98" name="Imagen 97">
          <a:extLst>
            <a:ext uri="{FF2B5EF4-FFF2-40B4-BE49-F238E27FC236}">
              <a16:creationId xmlns:a16="http://schemas.microsoft.com/office/drawing/2014/main" id="{00000000-0008-0000-0900-00006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349</xdr:row>
      <xdr:rowOff>35172</xdr:rowOff>
    </xdr:from>
    <xdr:ext cx="108000" cy="720000"/>
    <xdr:pic>
      <xdr:nvPicPr>
        <xdr:cNvPr id="99" name="Imagen 98">
          <a:extLst>
            <a:ext uri="{FF2B5EF4-FFF2-40B4-BE49-F238E27FC236}">
              <a16:creationId xmlns:a16="http://schemas.microsoft.com/office/drawing/2014/main" id="{00000000-0008-0000-0900-00006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349</xdr:row>
      <xdr:rowOff>37513</xdr:rowOff>
    </xdr:from>
    <xdr:ext cx="540000" cy="720000"/>
    <xdr:pic>
      <xdr:nvPicPr>
        <xdr:cNvPr id="100" name="Imagen 99">
          <a:extLst>
            <a:ext uri="{FF2B5EF4-FFF2-40B4-BE49-F238E27FC236}">
              <a16:creationId xmlns:a16="http://schemas.microsoft.com/office/drawing/2014/main" id="{00000000-0008-0000-0900-00006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349</xdr:row>
      <xdr:rowOff>47409</xdr:rowOff>
    </xdr:from>
    <xdr:ext cx="720000" cy="720000"/>
    <xdr:pic>
      <xdr:nvPicPr>
        <xdr:cNvPr id="101" name="Imagen 100">
          <a:extLst>
            <a:ext uri="{FF2B5EF4-FFF2-40B4-BE49-F238E27FC236}">
              <a16:creationId xmlns:a16="http://schemas.microsoft.com/office/drawing/2014/main" id="{00000000-0008-0000-0900-00006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349</xdr:row>
      <xdr:rowOff>41032</xdr:rowOff>
    </xdr:from>
    <xdr:ext cx="720000" cy="720000"/>
    <xdr:pic>
      <xdr:nvPicPr>
        <xdr:cNvPr id="102" name="Imagen 101">
          <a:extLst>
            <a:ext uri="{FF2B5EF4-FFF2-40B4-BE49-F238E27FC236}">
              <a16:creationId xmlns:a16="http://schemas.microsoft.com/office/drawing/2014/main" id="{00000000-0008-0000-09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349</xdr:row>
      <xdr:rowOff>41040</xdr:rowOff>
    </xdr:from>
    <xdr:ext cx="720000" cy="720000"/>
    <xdr:pic>
      <xdr:nvPicPr>
        <xdr:cNvPr id="103" name="Imagen 102">
          <a:extLst>
            <a:ext uri="{FF2B5EF4-FFF2-40B4-BE49-F238E27FC236}">
              <a16:creationId xmlns:a16="http://schemas.microsoft.com/office/drawing/2014/main" id="{00000000-0008-0000-0900-00006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349</xdr:row>
      <xdr:rowOff>43180</xdr:rowOff>
    </xdr:from>
    <xdr:ext cx="108000" cy="720000"/>
    <xdr:pic>
      <xdr:nvPicPr>
        <xdr:cNvPr id="104" name="Imagen 103">
          <a:extLst>
            <a:ext uri="{FF2B5EF4-FFF2-40B4-BE49-F238E27FC236}">
              <a16:creationId xmlns:a16="http://schemas.microsoft.com/office/drawing/2014/main" id="{00000000-0008-0000-0900-00006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349</xdr:row>
      <xdr:rowOff>51435</xdr:rowOff>
    </xdr:from>
    <xdr:ext cx="540000" cy="720000"/>
    <xdr:pic>
      <xdr:nvPicPr>
        <xdr:cNvPr id="105" name="Imagen 104">
          <a:extLst>
            <a:ext uri="{FF2B5EF4-FFF2-40B4-BE49-F238E27FC236}">
              <a16:creationId xmlns:a16="http://schemas.microsoft.com/office/drawing/2014/main" id="{00000000-0008-0000-0900-00006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106" name="Imagen 105">
          <a:extLst>
            <a:ext uri="{FF2B5EF4-FFF2-40B4-BE49-F238E27FC236}">
              <a16:creationId xmlns:a16="http://schemas.microsoft.com/office/drawing/2014/main" id="{00000000-0008-0000-0900-00006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xdr:row>
      <xdr:rowOff>36195</xdr:rowOff>
    </xdr:from>
    <xdr:ext cx="720000" cy="720000"/>
    <xdr:pic>
      <xdr:nvPicPr>
        <xdr:cNvPr id="50" name="Imagen 49">
          <a:extLst>
            <a:ext uri="{FF2B5EF4-FFF2-40B4-BE49-F238E27FC236}">
              <a16:creationId xmlns:a16="http://schemas.microsoft.com/office/drawing/2014/main" id="{22448DD2-EDF6-47E0-88A7-8BDA763D778E}"/>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51" name="Imagen 50">
          <a:extLst>
            <a:ext uri="{FF2B5EF4-FFF2-40B4-BE49-F238E27FC236}">
              <a16:creationId xmlns:a16="http://schemas.microsoft.com/office/drawing/2014/main" id="{799AE0C9-575C-43CB-B632-82FA30C28327}"/>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52" name="Imagen 51">
          <a:extLst>
            <a:ext uri="{FF2B5EF4-FFF2-40B4-BE49-F238E27FC236}">
              <a16:creationId xmlns:a16="http://schemas.microsoft.com/office/drawing/2014/main" id="{1D66EFC4-801C-4A46-9328-511C1B90758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53" name="Imagen 52">
          <a:extLst>
            <a:ext uri="{FF2B5EF4-FFF2-40B4-BE49-F238E27FC236}">
              <a16:creationId xmlns:a16="http://schemas.microsoft.com/office/drawing/2014/main" id="{1B5EAF47-6297-49AA-BC2A-A4973FB89C7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54" name="Imagen 53">
          <a:extLst>
            <a:ext uri="{FF2B5EF4-FFF2-40B4-BE49-F238E27FC236}">
              <a16:creationId xmlns:a16="http://schemas.microsoft.com/office/drawing/2014/main" id="{9D687FA9-95FD-4394-98CC-07CD60DF07C3}"/>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55" name="Imagen 54">
          <a:extLst>
            <a:ext uri="{FF2B5EF4-FFF2-40B4-BE49-F238E27FC236}">
              <a16:creationId xmlns:a16="http://schemas.microsoft.com/office/drawing/2014/main" id="{15248D8B-64D1-4803-8ED1-ECEBD62339C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56" name="Imagen 55">
          <a:extLst>
            <a:ext uri="{FF2B5EF4-FFF2-40B4-BE49-F238E27FC236}">
              <a16:creationId xmlns:a16="http://schemas.microsoft.com/office/drawing/2014/main" id="{77B7EE07-58B1-40C6-A161-F59613C4697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57" name="Imagen 56">
          <a:extLst>
            <a:ext uri="{FF2B5EF4-FFF2-40B4-BE49-F238E27FC236}">
              <a16:creationId xmlns:a16="http://schemas.microsoft.com/office/drawing/2014/main" id="{4E66C5BC-D2D0-4890-92F1-45F8A25DE79D}"/>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58" name="Imagen 57">
          <a:extLst>
            <a:ext uri="{FF2B5EF4-FFF2-40B4-BE49-F238E27FC236}">
              <a16:creationId xmlns:a16="http://schemas.microsoft.com/office/drawing/2014/main" id="{D9E8765B-B6DE-4886-990A-728F490366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59" name="Imagen 58">
          <a:extLst>
            <a:ext uri="{FF2B5EF4-FFF2-40B4-BE49-F238E27FC236}">
              <a16:creationId xmlns:a16="http://schemas.microsoft.com/office/drawing/2014/main" id="{D102EB2C-A76F-4A21-BB91-146D7C36FF5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60" name="Imagen 59">
          <a:extLst>
            <a:ext uri="{FF2B5EF4-FFF2-40B4-BE49-F238E27FC236}">
              <a16:creationId xmlns:a16="http://schemas.microsoft.com/office/drawing/2014/main" id="{EE6D4740-3825-43D2-BF4C-8C56BEE8E36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61" name="Imagen 60">
          <a:extLst>
            <a:ext uri="{FF2B5EF4-FFF2-40B4-BE49-F238E27FC236}">
              <a16:creationId xmlns:a16="http://schemas.microsoft.com/office/drawing/2014/main" id="{FBCCF1CE-A68A-4979-A792-9AC0FD3D640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74" name="Imagen 73">
          <a:extLst>
            <a:ext uri="{FF2B5EF4-FFF2-40B4-BE49-F238E27FC236}">
              <a16:creationId xmlns:a16="http://schemas.microsoft.com/office/drawing/2014/main" id="{DB8EF74E-EDCC-477F-98B3-FDEA8744B67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75" name="Imagen 74">
          <a:extLst>
            <a:ext uri="{FF2B5EF4-FFF2-40B4-BE49-F238E27FC236}">
              <a16:creationId xmlns:a16="http://schemas.microsoft.com/office/drawing/2014/main" id="{C3A577FA-D13F-4C98-8098-42B02EB04F9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76" name="Imagen 75">
          <a:extLst>
            <a:ext uri="{FF2B5EF4-FFF2-40B4-BE49-F238E27FC236}">
              <a16:creationId xmlns:a16="http://schemas.microsoft.com/office/drawing/2014/main" id="{582C3835-92DE-4EC7-BFC7-36A85E5133D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229235"/>
          <a:ext cx="720000" cy="720000"/>
        </a:xfrm>
        <a:prstGeom prst="rect">
          <a:avLst/>
        </a:prstGeom>
      </xdr:spPr>
    </xdr:pic>
    <xdr:clientData/>
  </xdr:oneCellAnchor>
  <xdr:oneCellAnchor>
    <xdr:from>
      <xdr:col>8</xdr:col>
      <xdr:colOff>177165</xdr:colOff>
      <xdr:row>195</xdr:row>
      <xdr:rowOff>36195</xdr:rowOff>
    </xdr:from>
    <xdr:ext cx="720000" cy="720000"/>
    <xdr:pic>
      <xdr:nvPicPr>
        <xdr:cNvPr id="77" name="Imagen 76">
          <a:extLst>
            <a:ext uri="{FF2B5EF4-FFF2-40B4-BE49-F238E27FC236}">
              <a16:creationId xmlns:a16="http://schemas.microsoft.com/office/drawing/2014/main" id="{BF451F67-70E4-46EF-AD12-07D62B865AA6}"/>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96238695"/>
          <a:ext cx="720000" cy="720000"/>
        </a:xfrm>
        <a:prstGeom prst="rect">
          <a:avLst/>
        </a:prstGeom>
      </xdr:spPr>
    </xdr:pic>
    <xdr:clientData/>
  </xdr:oneCellAnchor>
  <xdr:oneCellAnchor>
    <xdr:from>
      <xdr:col>1</xdr:col>
      <xdr:colOff>323850</xdr:colOff>
      <xdr:row>195</xdr:row>
      <xdr:rowOff>36195</xdr:rowOff>
    </xdr:from>
    <xdr:ext cx="540000" cy="720000"/>
    <xdr:pic>
      <xdr:nvPicPr>
        <xdr:cNvPr id="78" name="Imagen 77">
          <a:extLst>
            <a:ext uri="{FF2B5EF4-FFF2-40B4-BE49-F238E27FC236}">
              <a16:creationId xmlns:a16="http://schemas.microsoft.com/office/drawing/2014/main" id="{2AEE0D89-6B27-4D52-95AB-D10131E6F62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96238695"/>
          <a:ext cx="540000" cy="720000"/>
        </a:xfrm>
        <a:prstGeom prst="rect">
          <a:avLst/>
        </a:prstGeom>
      </xdr:spPr>
    </xdr:pic>
    <xdr:clientData/>
  </xdr:oneCellAnchor>
  <xdr:oneCellAnchor>
    <xdr:from>
      <xdr:col>27</xdr:col>
      <xdr:colOff>326679</xdr:colOff>
      <xdr:row>195</xdr:row>
      <xdr:rowOff>35229</xdr:rowOff>
    </xdr:from>
    <xdr:ext cx="540000" cy="720000"/>
    <xdr:pic>
      <xdr:nvPicPr>
        <xdr:cNvPr id="79" name="Imagen 78">
          <a:extLst>
            <a:ext uri="{FF2B5EF4-FFF2-40B4-BE49-F238E27FC236}">
              <a16:creationId xmlns:a16="http://schemas.microsoft.com/office/drawing/2014/main" id="{2F0EBDC5-7498-4E6E-91C6-3E04C8D41486}"/>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96237729"/>
          <a:ext cx="540000" cy="720000"/>
        </a:xfrm>
        <a:prstGeom prst="rect">
          <a:avLst/>
        </a:prstGeom>
      </xdr:spPr>
    </xdr:pic>
    <xdr:clientData/>
  </xdr:oneCellAnchor>
  <xdr:oneCellAnchor>
    <xdr:from>
      <xdr:col>45</xdr:col>
      <xdr:colOff>43659</xdr:colOff>
      <xdr:row>195</xdr:row>
      <xdr:rowOff>40743</xdr:rowOff>
    </xdr:from>
    <xdr:ext cx="108000" cy="720000"/>
    <xdr:pic>
      <xdr:nvPicPr>
        <xdr:cNvPr id="80" name="Imagen 79">
          <a:extLst>
            <a:ext uri="{FF2B5EF4-FFF2-40B4-BE49-F238E27FC236}">
              <a16:creationId xmlns:a16="http://schemas.microsoft.com/office/drawing/2014/main" id="{0651115D-BA3B-4E15-899D-B2D1AE3AEC16}"/>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96243243"/>
          <a:ext cx="108000" cy="720000"/>
        </a:xfrm>
        <a:prstGeom prst="rect">
          <a:avLst/>
        </a:prstGeom>
      </xdr:spPr>
    </xdr:pic>
    <xdr:clientData/>
  </xdr:oneCellAnchor>
  <xdr:oneCellAnchor>
    <xdr:from>
      <xdr:col>45</xdr:col>
      <xdr:colOff>326040</xdr:colOff>
      <xdr:row>195</xdr:row>
      <xdr:rowOff>37375</xdr:rowOff>
    </xdr:from>
    <xdr:ext cx="540000" cy="720000"/>
    <xdr:pic>
      <xdr:nvPicPr>
        <xdr:cNvPr id="81" name="Imagen 80">
          <a:extLst>
            <a:ext uri="{FF2B5EF4-FFF2-40B4-BE49-F238E27FC236}">
              <a16:creationId xmlns:a16="http://schemas.microsoft.com/office/drawing/2014/main" id="{3B7D1BE8-685F-4FB1-8323-B2C322FAFB6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96239875"/>
          <a:ext cx="540000" cy="720000"/>
        </a:xfrm>
        <a:prstGeom prst="rect">
          <a:avLst/>
        </a:prstGeom>
      </xdr:spPr>
    </xdr:pic>
    <xdr:clientData/>
  </xdr:oneCellAnchor>
  <xdr:oneCellAnchor>
    <xdr:from>
      <xdr:col>1</xdr:col>
      <xdr:colOff>44548</xdr:colOff>
      <xdr:row>195</xdr:row>
      <xdr:rowOff>37514</xdr:rowOff>
    </xdr:from>
    <xdr:ext cx="108000" cy="720000"/>
    <xdr:pic>
      <xdr:nvPicPr>
        <xdr:cNvPr id="82" name="Imagen 81">
          <a:extLst>
            <a:ext uri="{FF2B5EF4-FFF2-40B4-BE49-F238E27FC236}">
              <a16:creationId xmlns:a16="http://schemas.microsoft.com/office/drawing/2014/main" id="{18DF1F34-29C9-42E3-A564-CA3D5D243DF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96240014"/>
          <a:ext cx="108000" cy="720000"/>
        </a:xfrm>
        <a:prstGeom prst="rect">
          <a:avLst/>
        </a:prstGeom>
      </xdr:spPr>
    </xdr:pic>
    <xdr:clientData/>
  </xdr:oneCellAnchor>
  <xdr:oneCellAnchor>
    <xdr:from>
      <xdr:col>27</xdr:col>
      <xdr:colOff>42204</xdr:colOff>
      <xdr:row>195</xdr:row>
      <xdr:rowOff>35170</xdr:rowOff>
    </xdr:from>
    <xdr:ext cx="108000" cy="720000"/>
    <xdr:pic>
      <xdr:nvPicPr>
        <xdr:cNvPr id="83" name="Imagen 82">
          <a:extLst>
            <a:ext uri="{FF2B5EF4-FFF2-40B4-BE49-F238E27FC236}">
              <a16:creationId xmlns:a16="http://schemas.microsoft.com/office/drawing/2014/main" id="{0B2867CC-44E8-4E7D-8809-0ECF37B6E44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96237670"/>
          <a:ext cx="108000" cy="720000"/>
        </a:xfrm>
        <a:prstGeom prst="rect">
          <a:avLst/>
        </a:prstGeom>
      </xdr:spPr>
    </xdr:pic>
    <xdr:clientData/>
  </xdr:oneCellAnchor>
  <xdr:oneCellAnchor>
    <xdr:from>
      <xdr:col>63</xdr:col>
      <xdr:colOff>42198</xdr:colOff>
      <xdr:row>195</xdr:row>
      <xdr:rowOff>35172</xdr:rowOff>
    </xdr:from>
    <xdr:ext cx="108000" cy="720000"/>
    <xdr:pic>
      <xdr:nvPicPr>
        <xdr:cNvPr id="84" name="Imagen 83">
          <a:extLst>
            <a:ext uri="{FF2B5EF4-FFF2-40B4-BE49-F238E27FC236}">
              <a16:creationId xmlns:a16="http://schemas.microsoft.com/office/drawing/2014/main" id="{F153B3ED-2E1A-4D01-8A35-52C15175F3B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96237672"/>
          <a:ext cx="108000" cy="720000"/>
        </a:xfrm>
        <a:prstGeom prst="rect">
          <a:avLst/>
        </a:prstGeom>
      </xdr:spPr>
    </xdr:pic>
    <xdr:clientData/>
  </xdr:oneCellAnchor>
  <xdr:oneCellAnchor>
    <xdr:from>
      <xdr:col>63</xdr:col>
      <xdr:colOff>316528</xdr:colOff>
      <xdr:row>195</xdr:row>
      <xdr:rowOff>37513</xdr:rowOff>
    </xdr:from>
    <xdr:ext cx="540000" cy="720000"/>
    <xdr:pic>
      <xdr:nvPicPr>
        <xdr:cNvPr id="85" name="Imagen 84">
          <a:extLst>
            <a:ext uri="{FF2B5EF4-FFF2-40B4-BE49-F238E27FC236}">
              <a16:creationId xmlns:a16="http://schemas.microsoft.com/office/drawing/2014/main" id="{4A8B4AAD-C51D-4309-9100-02E072CFB654}"/>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96240013"/>
          <a:ext cx="540000" cy="720000"/>
        </a:xfrm>
        <a:prstGeom prst="rect">
          <a:avLst/>
        </a:prstGeom>
      </xdr:spPr>
    </xdr:pic>
    <xdr:clientData/>
  </xdr:oneCellAnchor>
  <xdr:oneCellAnchor>
    <xdr:from>
      <xdr:col>34</xdr:col>
      <xdr:colOff>753525</xdr:colOff>
      <xdr:row>195</xdr:row>
      <xdr:rowOff>47409</xdr:rowOff>
    </xdr:from>
    <xdr:ext cx="720000" cy="720000"/>
    <xdr:pic>
      <xdr:nvPicPr>
        <xdr:cNvPr id="107" name="Imagen 106">
          <a:extLst>
            <a:ext uri="{FF2B5EF4-FFF2-40B4-BE49-F238E27FC236}">
              <a16:creationId xmlns:a16="http://schemas.microsoft.com/office/drawing/2014/main" id="{2BF286B3-F742-4764-8BB9-C66432BA860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96249909"/>
          <a:ext cx="720000" cy="720000"/>
        </a:xfrm>
        <a:prstGeom prst="rect">
          <a:avLst/>
        </a:prstGeom>
      </xdr:spPr>
    </xdr:pic>
    <xdr:clientData/>
  </xdr:oneCellAnchor>
  <xdr:oneCellAnchor>
    <xdr:from>
      <xdr:col>52</xdr:col>
      <xdr:colOff>761991</xdr:colOff>
      <xdr:row>195</xdr:row>
      <xdr:rowOff>41032</xdr:rowOff>
    </xdr:from>
    <xdr:ext cx="720000" cy="720000"/>
    <xdr:pic>
      <xdr:nvPicPr>
        <xdr:cNvPr id="108" name="Imagen 107">
          <a:extLst>
            <a:ext uri="{FF2B5EF4-FFF2-40B4-BE49-F238E27FC236}">
              <a16:creationId xmlns:a16="http://schemas.microsoft.com/office/drawing/2014/main" id="{D8963A6A-CC61-4AF4-AFD5-6D1396C9FDE8}"/>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96243532"/>
          <a:ext cx="720000" cy="720000"/>
        </a:xfrm>
        <a:prstGeom prst="rect">
          <a:avLst/>
        </a:prstGeom>
      </xdr:spPr>
    </xdr:pic>
    <xdr:clientData/>
  </xdr:oneCellAnchor>
  <xdr:oneCellAnchor>
    <xdr:from>
      <xdr:col>70</xdr:col>
      <xdr:colOff>726826</xdr:colOff>
      <xdr:row>195</xdr:row>
      <xdr:rowOff>41040</xdr:rowOff>
    </xdr:from>
    <xdr:ext cx="720000" cy="720000"/>
    <xdr:pic>
      <xdr:nvPicPr>
        <xdr:cNvPr id="109" name="Imagen 108">
          <a:extLst>
            <a:ext uri="{FF2B5EF4-FFF2-40B4-BE49-F238E27FC236}">
              <a16:creationId xmlns:a16="http://schemas.microsoft.com/office/drawing/2014/main" id="{93813104-915E-4265-9759-9BC0BC68922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96243540"/>
          <a:ext cx="720000" cy="720000"/>
        </a:xfrm>
        <a:prstGeom prst="rect">
          <a:avLst/>
        </a:prstGeom>
      </xdr:spPr>
    </xdr:pic>
    <xdr:clientData/>
  </xdr:oneCellAnchor>
  <xdr:oneCellAnchor>
    <xdr:from>
      <xdr:col>17</xdr:col>
      <xdr:colOff>60960</xdr:colOff>
      <xdr:row>195</xdr:row>
      <xdr:rowOff>43180</xdr:rowOff>
    </xdr:from>
    <xdr:ext cx="108000" cy="720000"/>
    <xdr:pic>
      <xdr:nvPicPr>
        <xdr:cNvPr id="110" name="Imagen 109">
          <a:extLst>
            <a:ext uri="{FF2B5EF4-FFF2-40B4-BE49-F238E27FC236}">
              <a16:creationId xmlns:a16="http://schemas.microsoft.com/office/drawing/2014/main" id="{8A972FF0-7E28-4081-9929-557F58C398A1}"/>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96245680"/>
          <a:ext cx="108000" cy="720000"/>
        </a:xfrm>
        <a:prstGeom prst="rect">
          <a:avLst/>
        </a:prstGeom>
      </xdr:spPr>
    </xdr:pic>
    <xdr:clientData/>
  </xdr:oneCellAnchor>
  <xdr:oneCellAnchor>
    <xdr:from>
      <xdr:col>17</xdr:col>
      <xdr:colOff>204470</xdr:colOff>
      <xdr:row>195</xdr:row>
      <xdr:rowOff>51435</xdr:rowOff>
    </xdr:from>
    <xdr:ext cx="540000" cy="720000"/>
    <xdr:pic>
      <xdr:nvPicPr>
        <xdr:cNvPr id="111" name="Imagen 110">
          <a:extLst>
            <a:ext uri="{FF2B5EF4-FFF2-40B4-BE49-F238E27FC236}">
              <a16:creationId xmlns:a16="http://schemas.microsoft.com/office/drawing/2014/main" id="{326A3C6B-AF8B-4C0E-A9B2-4AD3A1827F8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962539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112" name="Imagen 111">
          <a:extLst>
            <a:ext uri="{FF2B5EF4-FFF2-40B4-BE49-F238E27FC236}">
              <a16:creationId xmlns:a16="http://schemas.microsoft.com/office/drawing/2014/main" id="{43010DD1-1012-40A5-A45A-746CD5A41A3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96225995"/>
          <a:ext cx="720000" cy="720000"/>
        </a:xfrm>
        <a:prstGeom prst="rect">
          <a:avLst/>
        </a:prstGeom>
      </xdr:spPr>
    </xdr:pic>
    <xdr:clientData/>
  </xdr:oneCellAnchor>
  <xdr:oneCellAnchor>
    <xdr:from>
      <xdr:col>8</xdr:col>
      <xdr:colOff>177165</xdr:colOff>
      <xdr:row>349</xdr:row>
      <xdr:rowOff>36195</xdr:rowOff>
    </xdr:from>
    <xdr:ext cx="720000" cy="720000"/>
    <xdr:pic>
      <xdr:nvPicPr>
        <xdr:cNvPr id="113" name="Imagen 112">
          <a:extLst>
            <a:ext uri="{FF2B5EF4-FFF2-40B4-BE49-F238E27FC236}">
              <a16:creationId xmlns:a16="http://schemas.microsoft.com/office/drawing/2014/main" id="{293BE9AD-9EAB-47E8-BC35-D17DA578030D}"/>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880985" y="171813855"/>
          <a:ext cx="720000" cy="720000"/>
        </a:xfrm>
        <a:prstGeom prst="rect">
          <a:avLst/>
        </a:prstGeom>
      </xdr:spPr>
    </xdr:pic>
    <xdr:clientData/>
  </xdr:oneCellAnchor>
  <xdr:oneCellAnchor>
    <xdr:from>
      <xdr:col>1</xdr:col>
      <xdr:colOff>323850</xdr:colOff>
      <xdr:row>349</xdr:row>
      <xdr:rowOff>36195</xdr:rowOff>
    </xdr:from>
    <xdr:ext cx="540000" cy="720000"/>
    <xdr:pic>
      <xdr:nvPicPr>
        <xdr:cNvPr id="114" name="Imagen 113">
          <a:extLst>
            <a:ext uri="{FF2B5EF4-FFF2-40B4-BE49-F238E27FC236}">
              <a16:creationId xmlns:a16="http://schemas.microsoft.com/office/drawing/2014/main" id="{BAFB1ACB-F77E-4196-8C70-ADB32CA92448}"/>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171813855"/>
          <a:ext cx="540000" cy="720000"/>
        </a:xfrm>
        <a:prstGeom prst="rect">
          <a:avLst/>
        </a:prstGeom>
      </xdr:spPr>
    </xdr:pic>
    <xdr:clientData/>
  </xdr:oneCellAnchor>
  <xdr:oneCellAnchor>
    <xdr:from>
      <xdr:col>27</xdr:col>
      <xdr:colOff>326679</xdr:colOff>
      <xdr:row>349</xdr:row>
      <xdr:rowOff>35229</xdr:rowOff>
    </xdr:from>
    <xdr:ext cx="540000" cy="720000"/>
    <xdr:pic>
      <xdr:nvPicPr>
        <xdr:cNvPr id="115" name="Imagen 114">
          <a:extLst>
            <a:ext uri="{FF2B5EF4-FFF2-40B4-BE49-F238E27FC236}">
              <a16:creationId xmlns:a16="http://schemas.microsoft.com/office/drawing/2014/main" id="{38A99912-8545-4389-8141-528CD3D5D0A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143739" y="171812889"/>
          <a:ext cx="540000" cy="720000"/>
        </a:xfrm>
        <a:prstGeom prst="rect">
          <a:avLst/>
        </a:prstGeom>
      </xdr:spPr>
    </xdr:pic>
    <xdr:clientData/>
  </xdr:oneCellAnchor>
  <xdr:oneCellAnchor>
    <xdr:from>
      <xdr:col>45</xdr:col>
      <xdr:colOff>43659</xdr:colOff>
      <xdr:row>349</xdr:row>
      <xdr:rowOff>40743</xdr:rowOff>
    </xdr:from>
    <xdr:ext cx="108000" cy="720000"/>
    <xdr:pic>
      <xdr:nvPicPr>
        <xdr:cNvPr id="116" name="Imagen 115">
          <a:extLst>
            <a:ext uri="{FF2B5EF4-FFF2-40B4-BE49-F238E27FC236}">
              <a16:creationId xmlns:a16="http://schemas.microsoft.com/office/drawing/2014/main" id="{EACB8202-A3DE-4AA4-AA8E-CFBC973D326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658759" y="171818403"/>
          <a:ext cx="108000" cy="720000"/>
        </a:xfrm>
        <a:prstGeom prst="rect">
          <a:avLst/>
        </a:prstGeom>
      </xdr:spPr>
    </xdr:pic>
    <xdr:clientData/>
  </xdr:oneCellAnchor>
  <xdr:oneCellAnchor>
    <xdr:from>
      <xdr:col>45</xdr:col>
      <xdr:colOff>326040</xdr:colOff>
      <xdr:row>349</xdr:row>
      <xdr:rowOff>37375</xdr:rowOff>
    </xdr:from>
    <xdr:ext cx="540000" cy="720000"/>
    <xdr:pic>
      <xdr:nvPicPr>
        <xdr:cNvPr id="117" name="Imagen 116">
          <a:extLst>
            <a:ext uri="{FF2B5EF4-FFF2-40B4-BE49-F238E27FC236}">
              <a16:creationId xmlns:a16="http://schemas.microsoft.com/office/drawing/2014/main" id="{6659DCC1-35D7-419A-80F9-D22469BC2DF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4941140" y="171815035"/>
          <a:ext cx="540000" cy="720000"/>
        </a:xfrm>
        <a:prstGeom prst="rect">
          <a:avLst/>
        </a:prstGeom>
      </xdr:spPr>
    </xdr:pic>
    <xdr:clientData/>
  </xdr:oneCellAnchor>
  <xdr:oneCellAnchor>
    <xdr:from>
      <xdr:col>1</xdr:col>
      <xdr:colOff>44548</xdr:colOff>
      <xdr:row>349</xdr:row>
      <xdr:rowOff>37514</xdr:rowOff>
    </xdr:from>
    <xdr:ext cx="108000" cy="720000"/>
    <xdr:pic>
      <xdr:nvPicPr>
        <xdr:cNvPr id="118" name="Imagen 117">
          <a:extLst>
            <a:ext uri="{FF2B5EF4-FFF2-40B4-BE49-F238E27FC236}">
              <a16:creationId xmlns:a16="http://schemas.microsoft.com/office/drawing/2014/main" id="{4DB5813A-0717-4BAC-90FD-4DE39040D94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171815174"/>
          <a:ext cx="108000" cy="720000"/>
        </a:xfrm>
        <a:prstGeom prst="rect">
          <a:avLst/>
        </a:prstGeom>
      </xdr:spPr>
    </xdr:pic>
    <xdr:clientData/>
  </xdr:oneCellAnchor>
  <xdr:oneCellAnchor>
    <xdr:from>
      <xdr:col>27</xdr:col>
      <xdr:colOff>42204</xdr:colOff>
      <xdr:row>349</xdr:row>
      <xdr:rowOff>35170</xdr:rowOff>
    </xdr:from>
    <xdr:ext cx="108000" cy="720000"/>
    <xdr:pic>
      <xdr:nvPicPr>
        <xdr:cNvPr id="119" name="Imagen 118">
          <a:extLst>
            <a:ext uri="{FF2B5EF4-FFF2-40B4-BE49-F238E27FC236}">
              <a16:creationId xmlns:a16="http://schemas.microsoft.com/office/drawing/2014/main" id="{EA9A96AC-C46F-4FF5-BF80-79FF884F4D7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9859264" y="171812830"/>
          <a:ext cx="108000" cy="720000"/>
        </a:xfrm>
        <a:prstGeom prst="rect">
          <a:avLst/>
        </a:prstGeom>
      </xdr:spPr>
    </xdr:pic>
    <xdr:clientData/>
  </xdr:oneCellAnchor>
  <xdr:oneCellAnchor>
    <xdr:from>
      <xdr:col>63</xdr:col>
      <xdr:colOff>42198</xdr:colOff>
      <xdr:row>349</xdr:row>
      <xdr:rowOff>35172</xdr:rowOff>
    </xdr:from>
    <xdr:ext cx="108000" cy="720000"/>
    <xdr:pic>
      <xdr:nvPicPr>
        <xdr:cNvPr id="120" name="Imagen 119">
          <a:extLst>
            <a:ext uri="{FF2B5EF4-FFF2-40B4-BE49-F238E27FC236}">
              <a16:creationId xmlns:a16="http://schemas.microsoft.com/office/drawing/2014/main" id="{700E733A-E09D-4860-A4D3-9E331113157B}"/>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455338" y="171812832"/>
          <a:ext cx="108000" cy="720000"/>
        </a:xfrm>
        <a:prstGeom prst="rect">
          <a:avLst/>
        </a:prstGeom>
      </xdr:spPr>
    </xdr:pic>
    <xdr:clientData/>
  </xdr:oneCellAnchor>
  <xdr:oneCellAnchor>
    <xdr:from>
      <xdr:col>63</xdr:col>
      <xdr:colOff>316528</xdr:colOff>
      <xdr:row>349</xdr:row>
      <xdr:rowOff>37513</xdr:rowOff>
    </xdr:from>
    <xdr:ext cx="540000" cy="720000"/>
    <xdr:pic>
      <xdr:nvPicPr>
        <xdr:cNvPr id="121" name="Imagen 120">
          <a:extLst>
            <a:ext uri="{FF2B5EF4-FFF2-40B4-BE49-F238E27FC236}">
              <a16:creationId xmlns:a16="http://schemas.microsoft.com/office/drawing/2014/main" id="{494DB3A1-662F-4D8C-91E1-E4B4956DA4AD}"/>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9729668" y="171815173"/>
          <a:ext cx="540000" cy="720000"/>
        </a:xfrm>
        <a:prstGeom prst="rect">
          <a:avLst/>
        </a:prstGeom>
      </xdr:spPr>
    </xdr:pic>
    <xdr:clientData/>
  </xdr:oneCellAnchor>
  <xdr:oneCellAnchor>
    <xdr:from>
      <xdr:col>34</xdr:col>
      <xdr:colOff>753525</xdr:colOff>
      <xdr:row>349</xdr:row>
      <xdr:rowOff>47409</xdr:rowOff>
    </xdr:from>
    <xdr:ext cx="720000" cy="720000"/>
    <xdr:pic>
      <xdr:nvPicPr>
        <xdr:cNvPr id="122" name="Imagen 121">
          <a:extLst>
            <a:ext uri="{FF2B5EF4-FFF2-40B4-BE49-F238E27FC236}">
              <a16:creationId xmlns:a16="http://schemas.microsoft.com/office/drawing/2014/main" id="{229A81F5-F26C-49E1-A57B-437277A90D4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232245" y="171825069"/>
          <a:ext cx="720000" cy="720000"/>
        </a:xfrm>
        <a:prstGeom prst="rect">
          <a:avLst/>
        </a:prstGeom>
      </xdr:spPr>
    </xdr:pic>
    <xdr:clientData/>
  </xdr:oneCellAnchor>
  <xdr:oneCellAnchor>
    <xdr:from>
      <xdr:col>52</xdr:col>
      <xdr:colOff>761991</xdr:colOff>
      <xdr:row>349</xdr:row>
      <xdr:rowOff>41032</xdr:rowOff>
    </xdr:from>
    <xdr:ext cx="720000" cy="720000"/>
    <xdr:pic>
      <xdr:nvPicPr>
        <xdr:cNvPr id="123" name="Imagen 122">
          <a:extLst>
            <a:ext uri="{FF2B5EF4-FFF2-40B4-BE49-F238E27FC236}">
              <a16:creationId xmlns:a16="http://schemas.microsoft.com/office/drawing/2014/main" id="{5488E3FB-993B-4830-BFA3-89666AA5CED3}"/>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038751" y="171818692"/>
          <a:ext cx="720000" cy="720000"/>
        </a:xfrm>
        <a:prstGeom prst="rect">
          <a:avLst/>
        </a:prstGeom>
      </xdr:spPr>
    </xdr:pic>
    <xdr:clientData/>
  </xdr:oneCellAnchor>
  <xdr:oneCellAnchor>
    <xdr:from>
      <xdr:col>70</xdr:col>
      <xdr:colOff>726826</xdr:colOff>
      <xdr:row>349</xdr:row>
      <xdr:rowOff>41040</xdr:rowOff>
    </xdr:from>
    <xdr:ext cx="720000" cy="720000"/>
    <xdr:pic>
      <xdr:nvPicPr>
        <xdr:cNvPr id="124" name="Imagen 123">
          <a:extLst>
            <a:ext uri="{FF2B5EF4-FFF2-40B4-BE49-F238E27FC236}">
              <a16:creationId xmlns:a16="http://schemas.microsoft.com/office/drawing/2014/main" id="{8021743F-82C9-4A92-9188-F06054CEE7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5801626" y="171818700"/>
          <a:ext cx="720000" cy="720000"/>
        </a:xfrm>
        <a:prstGeom prst="rect">
          <a:avLst/>
        </a:prstGeom>
      </xdr:spPr>
    </xdr:pic>
    <xdr:clientData/>
  </xdr:oneCellAnchor>
  <xdr:oneCellAnchor>
    <xdr:from>
      <xdr:col>17</xdr:col>
      <xdr:colOff>60960</xdr:colOff>
      <xdr:row>349</xdr:row>
      <xdr:rowOff>43180</xdr:rowOff>
    </xdr:from>
    <xdr:ext cx="108000" cy="720000"/>
    <xdr:pic>
      <xdr:nvPicPr>
        <xdr:cNvPr id="125" name="Imagen 124">
          <a:extLst>
            <a:ext uri="{FF2B5EF4-FFF2-40B4-BE49-F238E27FC236}">
              <a16:creationId xmlns:a16="http://schemas.microsoft.com/office/drawing/2014/main" id="{DECFD422-53A7-4A71-A469-02B876DCBB6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026640" y="171820840"/>
          <a:ext cx="108000" cy="720000"/>
        </a:xfrm>
        <a:prstGeom prst="rect">
          <a:avLst/>
        </a:prstGeom>
      </xdr:spPr>
    </xdr:pic>
    <xdr:clientData/>
  </xdr:oneCellAnchor>
  <xdr:oneCellAnchor>
    <xdr:from>
      <xdr:col>17</xdr:col>
      <xdr:colOff>204470</xdr:colOff>
      <xdr:row>349</xdr:row>
      <xdr:rowOff>51435</xdr:rowOff>
    </xdr:from>
    <xdr:ext cx="540000" cy="720000"/>
    <xdr:pic>
      <xdr:nvPicPr>
        <xdr:cNvPr id="126" name="Imagen 125">
          <a:extLst>
            <a:ext uri="{FF2B5EF4-FFF2-40B4-BE49-F238E27FC236}">
              <a16:creationId xmlns:a16="http://schemas.microsoft.com/office/drawing/2014/main" id="{B33FFAD6-CF02-4F65-AEF5-7A8ADDE8B7B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170150" y="17182909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127" name="Imagen 126">
          <a:extLst>
            <a:ext uri="{FF2B5EF4-FFF2-40B4-BE49-F238E27FC236}">
              <a16:creationId xmlns:a16="http://schemas.microsoft.com/office/drawing/2014/main" id="{440E05AE-0CED-4787-BF32-6F962F4C10C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213445" y="171801155"/>
          <a:ext cx="720000" cy="7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A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A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A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A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A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A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A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A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A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A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A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A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A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A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A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xdr:row>
      <xdr:rowOff>36195</xdr:rowOff>
    </xdr:from>
    <xdr:ext cx="720000" cy="720000"/>
    <xdr:pic>
      <xdr:nvPicPr>
        <xdr:cNvPr id="29" name="Imagen 28">
          <a:extLst>
            <a:ext uri="{FF2B5EF4-FFF2-40B4-BE49-F238E27FC236}">
              <a16:creationId xmlns:a16="http://schemas.microsoft.com/office/drawing/2014/main" id="{26C1DC55-8987-46B8-A759-610195396F51}"/>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9008745" y="24193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5724BBE6-B9F8-4F5E-BAE4-76DC9FC5059A}"/>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06730" y="241935"/>
          <a:ext cx="540000" cy="720000"/>
        </a:xfrm>
        <a:prstGeom prst="rect">
          <a:avLst/>
        </a:prstGeom>
      </xdr:spPr>
    </xdr:pic>
    <xdr:clientData/>
  </xdr:oneCellAnchor>
  <xdr:oneCellAnchor>
    <xdr:from>
      <xdr:col>27</xdr:col>
      <xdr:colOff>326679</xdr:colOff>
      <xdr:row>1</xdr:row>
      <xdr:rowOff>35229</xdr:rowOff>
    </xdr:from>
    <xdr:ext cx="540000" cy="720000"/>
    <xdr:pic>
      <xdr:nvPicPr>
        <xdr:cNvPr id="31" name="Imagen 30">
          <a:extLst>
            <a:ext uri="{FF2B5EF4-FFF2-40B4-BE49-F238E27FC236}">
              <a16:creationId xmlns:a16="http://schemas.microsoft.com/office/drawing/2014/main" id="{0DE1372E-79C6-40A7-851A-6CC813D9B63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1271499" y="240969"/>
          <a:ext cx="540000" cy="720000"/>
        </a:xfrm>
        <a:prstGeom prst="rect">
          <a:avLst/>
        </a:prstGeom>
      </xdr:spPr>
    </xdr:pic>
    <xdr:clientData/>
  </xdr:oneCellAnchor>
  <xdr:oneCellAnchor>
    <xdr:from>
      <xdr:col>45</xdr:col>
      <xdr:colOff>43659</xdr:colOff>
      <xdr:row>1</xdr:row>
      <xdr:rowOff>40743</xdr:rowOff>
    </xdr:from>
    <xdr:ext cx="108000" cy="720000"/>
    <xdr:pic>
      <xdr:nvPicPr>
        <xdr:cNvPr id="32" name="Imagen 31">
          <a:extLst>
            <a:ext uri="{FF2B5EF4-FFF2-40B4-BE49-F238E27FC236}">
              <a16:creationId xmlns:a16="http://schemas.microsoft.com/office/drawing/2014/main" id="{B4814BBF-7322-4656-952E-FD7F09529CB4}"/>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786519" y="246483"/>
          <a:ext cx="108000" cy="720000"/>
        </a:xfrm>
        <a:prstGeom prst="rect">
          <a:avLst/>
        </a:prstGeom>
      </xdr:spPr>
    </xdr:pic>
    <xdr:clientData/>
  </xdr:oneCellAnchor>
  <xdr:oneCellAnchor>
    <xdr:from>
      <xdr:col>45</xdr:col>
      <xdr:colOff>326040</xdr:colOff>
      <xdr:row>1</xdr:row>
      <xdr:rowOff>37375</xdr:rowOff>
    </xdr:from>
    <xdr:ext cx="540000" cy="720000"/>
    <xdr:pic>
      <xdr:nvPicPr>
        <xdr:cNvPr id="33" name="Imagen 32">
          <a:extLst>
            <a:ext uri="{FF2B5EF4-FFF2-40B4-BE49-F238E27FC236}">
              <a16:creationId xmlns:a16="http://schemas.microsoft.com/office/drawing/2014/main" id="{5CC1B44C-22B3-4E36-A9E2-40AF794414F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6068900" y="243115"/>
          <a:ext cx="540000" cy="720000"/>
        </a:xfrm>
        <a:prstGeom prst="rect">
          <a:avLst/>
        </a:prstGeom>
      </xdr:spPr>
    </xdr:pic>
    <xdr:clientData/>
  </xdr:oneCellAnchor>
  <xdr:oneCellAnchor>
    <xdr:from>
      <xdr:col>1</xdr:col>
      <xdr:colOff>44548</xdr:colOff>
      <xdr:row>1</xdr:row>
      <xdr:rowOff>37514</xdr:rowOff>
    </xdr:from>
    <xdr:ext cx="108000" cy="720000"/>
    <xdr:pic>
      <xdr:nvPicPr>
        <xdr:cNvPr id="34" name="Imagen 33">
          <a:extLst>
            <a:ext uri="{FF2B5EF4-FFF2-40B4-BE49-F238E27FC236}">
              <a16:creationId xmlns:a16="http://schemas.microsoft.com/office/drawing/2014/main" id="{1786BF90-48EC-4FFE-AAEF-8A800EECEFA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27428" y="243254"/>
          <a:ext cx="108000" cy="720000"/>
        </a:xfrm>
        <a:prstGeom prst="rect">
          <a:avLst/>
        </a:prstGeom>
      </xdr:spPr>
    </xdr:pic>
    <xdr:clientData/>
  </xdr:oneCellAnchor>
  <xdr:oneCellAnchor>
    <xdr:from>
      <xdr:col>27</xdr:col>
      <xdr:colOff>42204</xdr:colOff>
      <xdr:row>1</xdr:row>
      <xdr:rowOff>35170</xdr:rowOff>
    </xdr:from>
    <xdr:ext cx="108000" cy="720000"/>
    <xdr:pic>
      <xdr:nvPicPr>
        <xdr:cNvPr id="35" name="Imagen 34">
          <a:extLst>
            <a:ext uri="{FF2B5EF4-FFF2-40B4-BE49-F238E27FC236}">
              <a16:creationId xmlns:a16="http://schemas.microsoft.com/office/drawing/2014/main" id="{AE3FB3A0-8808-48C9-B63C-3D16D97CEFD2}"/>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987024" y="240910"/>
          <a:ext cx="108000" cy="720000"/>
        </a:xfrm>
        <a:prstGeom prst="rect">
          <a:avLst/>
        </a:prstGeom>
      </xdr:spPr>
    </xdr:pic>
    <xdr:clientData/>
  </xdr:oneCellAnchor>
  <xdr:oneCellAnchor>
    <xdr:from>
      <xdr:col>63</xdr:col>
      <xdr:colOff>42198</xdr:colOff>
      <xdr:row>1</xdr:row>
      <xdr:rowOff>35172</xdr:rowOff>
    </xdr:from>
    <xdr:ext cx="108000" cy="720000"/>
    <xdr:pic>
      <xdr:nvPicPr>
        <xdr:cNvPr id="36" name="Imagen 35">
          <a:extLst>
            <a:ext uri="{FF2B5EF4-FFF2-40B4-BE49-F238E27FC236}">
              <a16:creationId xmlns:a16="http://schemas.microsoft.com/office/drawing/2014/main" id="{FB9C8E99-DC59-4663-9A1A-D11DB425F5E7}"/>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583098" y="240912"/>
          <a:ext cx="108000" cy="720000"/>
        </a:xfrm>
        <a:prstGeom prst="rect">
          <a:avLst/>
        </a:prstGeom>
      </xdr:spPr>
    </xdr:pic>
    <xdr:clientData/>
  </xdr:oneCellAnchor>
  <xdr:oneCellAnchor>
    <xdr:from>
      <xdr:col>63</xdr:col>
      <xdr:colOff>316528</xdr:colOff>
      <xdr:row>1</xdr:row>
      <xdr:rowOff>37513</xdr:rowOff>
    </xdr:from>
    <xdr:ext cx="540000" cy="720000"/>
    <xdr:pic>
      <xdr:nvPicPr>
        <xdr:cNvPr id="37" name="Imagen 36">
          <a:extLst>
            <a:ext uri="{FF2B5EF4-FFF2-40B4-BE49-F238E27FC236}">
              <a16:creationId xmlns:a16="http://schemas.microsoft.com/office/drawing/2014/main" id="{90E1635D-C08C-4F3D-96CA-9FC359EFE785}"/>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857428" y="243253"/>
          <a:ext cx="540000" cy="720000"/>
        </a:xfrm>
        <a:prstGeom prst="rect">
          <a:avLst/>
        </a:prstGeom>
      </xdr:spPr>
    </xdr:pic>
    <xdr:clientData/>
  </xdr:oneCellAnchor>
  <xdr:oneCellAnchor>
    <xdr:from>
      <xdr:col>34</xdr:col>
      <xdr:colOff>753525</xdr:colOff>
      <xdr:row>1</xdr:row>
      <xdr:rowOff>47409</xdr:rowOff>
    </xdr:from>
    <xdr:ext cx="720000" cy="720000"/>
    <xdr:pic>
      <xdr:nvPicPr>
        <xdr:cNvPr id="38" name="Imagen 37">
          <a:extLst>
            <a:ext uri="{FF2B5EF4-FFF2-40B4-BE49-F238E27FC236}">
              <a16:creationId xmlns:a16="http://schemas.microsoft.com/office/drawing/2014/main" id="{2CF8C1C1-7E15-423C-894B-C789B8951ED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7360005" y="253149"/>
          <a:ext cx="720000" cy="720000"/>
        </a:xfrm>
        <a:prstGeom prst="rect">
          <a:avLst/>
        </a:prstGeom>
      </xdr:spPr>
    </xdr:pic>
    <xdr:clientData/>
  </xdr:oneCellAnchor>
  <xdr:oneCellAnchor>
    <xdr:from>
      <xdr:col>52</xdr:col>
      <xdr:colOff>761991</xdr:colOff>
      <xdr:row>1</xdr:row>
      <xdr:rowOff>41032</xdr:rowOff>
    </xdr:from>
    <xdr:ext cx="720000" cy="720000"/>
    <xdr:pic>
      <xdr:nvPicPr>
        <xdr:cNvPr id="39" name="Imagen 38">
          <a:extLst>
            <a:ext uri="{FF2B5EF4-FFF2-40B4-BE49-F238E27FC236}">
              <a16:creationId xmlns:a16="http://schemas.microsoft.com/office/drawing/2014/main" id="{939EB5ED-1033-4F18-8CAE-7171B436F5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2166511" y="246772"/>
          <a:ext cx="720000" cy="720000"/>
        </a:xfrm>
        <a:prstGeom prst="rect">
          <a:avLst/>
        </a:prstGeom>
      </xdr:spPr>
    </xdr:pic>
    <xdr:clientData/>
  </xdr:oneCellAnchor>
  <xdr:oneCellAnchor>
    <xdr:from>
      <xdr:col>70</xdr:col>
      <xdr:colOff>726826</xdr:colOff>
      <xdr:row>1</xdr:row>
      <xdr:rowOff>41040</xdr:rowOff>
    </xdr:from>
    <xdr:ext cx="720000" cy="720000"/>
    <xdr:pic>
      <xdr:nvPicPr>
        <xdr:cNvPr id="40" name="Imagen 39">
          <a:extLst>
            <a:ext uri="{FF2B5EF4-FFF2-40B4-BE49-F238E27FC236}">
              <a16:creationId xmlns:a16="http://schemas.microsoft.com/office/drawing/2014/main" id="{4B363103-5205-499F-B440-18DFB0686A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929386" y="246780"/>
          <a:ext cx="720000" cy="720000"/>
        </a:xfrm>
        <a:prstGeom prst="rect">
          <a:avLst/>
        </a:prstGeom>
      </xdr:spPr>
    </xdr:pic>
    <xdr:clientData/>
  </xdr:oneCellAnchor>
  <xdr:oneCellAnchor>
    <xdr:from>
      <xdr:col>17</xdr:col>
      <xdr:colOff>60960</xdr:colOff>
      <xdr:row>1</xdr:row>
      <xdr:rowOff>43180</xdr:rowOff>
    </xdr:from>
    <xdr:ext cx="108000" cy="720000"/>
    <xdr:pic>
      <xdr:nvPicPr>
        <xdr:cNvPr id="41" name="Imagen 40">
          <a:extLst>
            <a:ext uri="{FF2B5EF4-FFF2-40B4-BE49-F238E27FC236}">
              <a16:creationId xmlns:a16="http://schemas.microsoft.com/office/drawing/2014/main" id="{C5B65F0B-E2C0-44DC-82CB-A8DD1A3DFC9C}"/>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6154400" y="248920"/>
          <a:ext cx="108000" cy="720000"/>
        </a:xfrm>
        <a:prstGeom prst="rect">
          <a:avLst/>
        </a:prstGeom>
      </xdr:spPr>
    </xdr:pic>
    <xdr:clientData/>
  </xdr:oneCellAnchor>
  <xdr:oneCellAnchor>
    <xdr:from>
      <xdr:col>17</xdr:col>
      <xdr:colOff>204470</xdr:colOff>
      <xdr:row>1</xdr:row>
      <xdr:rowOff>51435</xdr:rowOff>
    </xdr:from>
    <xdr:ext cx="540000" cy="720000"/>
    <xdr:pic>
      <xdr:nvPicPr>
        <xdr:cNvPr id="42" name="Imagen 41">
          <a:extLst>
            <a:ext uri="{FF2B5EF4-FFF2-40B4-BE49-F238E27FC236}">
              <a16:creationId xmlns:a16="http://schemas.microsoft.com/office/drawing/2014/main" id="{81D85E83-1184-4590-AD9B-88CB48C2D01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6297910" y="25717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3" name="Imagen 42">
          <a:extLst>
            <a:ext uri="{FF2B5EF4-FFF2-40B4-BE49-F238E27FC236}">
              <a16:creationId xmlns:a16="http://schemas.microsoft.com/office/drawing/2014/main" id="{3D30C2FC-FAAF-4A3E-99C5-569015B8862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2341205" y="229235"/>
          <a:ext cx="720000" cy="720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OS\Downloads\INDICATIVO%20PDD%20NDS%202020-2023%20(formato%202020-07-2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LAN%20DE%20ACCI&#211;N%20NdS%202022%2009%20GOBIERNO%20(2022-02-09)%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LAN%20DE%20ACCI&#211;N%20NdS%202022%2010%20V&#205;CTIMAS%20(2022-02-0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LAN%20DE%20ACCI&#211;N%20NdS%202022%2011%20PLANEACI&#211;N%20(2022-02-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LAN%20DE%20ACCI&#211;N%20NdS%202022%2011%20PLANEACI&#211;N%20(2022-02-04)%20planificaci&#243;n%20si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LAN%20DE%20ACCI&#211;N%20NdS%202022%2011%20PLANEACI&#211;N%20(2022-01-20)%20sisbe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ATOS/Downloads/PLANES%20DE%20ACCI&#211;N%20NdS%202022%20FORMATOS%20(2022-02-15)%20Sonia%20y%20Andre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LAN%20DE%20ACCI&#211;N%20NdS%202022%2012%20FRONTERAS%20(2022-01-2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LAN%20DE%20ACCI&#211;N%20NdS%202022%2013%20GENERAL%20(2022-01-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LAN%20DE%20ACCI&#211;N%20NDS%202022%2014%20HACIENDA%20(2022-02-0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LAN%20DE%20ACCI&#211;N%20NdS%202022%2015%20AMBIENTE%20(202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DE%20ACCI&#211;N%20NdS%202022%2001%20EDUCACI&#211;N%20(2022-01-3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LAN%20DE%20ACCI&#211;N%20NdS%202022%2016%20CDGRD%20(2022-0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LAN%20DE%20ACCI&#211;N%20NdS%202022%2017%20H&#193;BITAT%20(2022-02-0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LAN%20DE%20ACCI&#211;N%20NdS%202022%2018%20V&#205;AS%20(2022-01-28)%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LAN%20DE%20ACCI&#211;N%20NdS%202022%2019%20TR&#193;NSITO%20(2022-02-0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LAN%20DE%20ACCI&#211;N%20NdS%202022%2020%20AGUAS%20(2022-24-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LAN%20DE%20ACCI&#211;N%20NdS%202022%2021%20AGRICULTURA%20(2022-01-2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LAN%20DE%20ACCI&#211;N%20NdS%202022%2024%20TURISMO%20(2022-02-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LAN%20DE%20ACCI&#211;N%20NdS%202022%2023%20DLLO%20ECON&#211;MICO%20(2022-0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LAN%20DE%20ACCI&#211;N%20NdS%202022%2025%20TIC%20(2022-01-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DE%20ACCI&#211;N%20NdS%202022%2002%20IDS%20(2022-02-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20GJ/VIGENCIA%202022/PLAN%20INDICATIVO%20PDD%202022/PLANES%20DE%20ACCI&#211;N%20NdS%202022%20%20CRUE%20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LAN%20DE%20ACCI&#211;N%20NdS%202022%2003%20INDENORTE%20(2022-02-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DE%20ACCI&#211;N%20NDS%202022%2004%20CULTURA%2013-01-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LAN%20DE%20ACCI&#211;N%20NdS%202022%2005%20SOCIAL%20(2022-01-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LAN%20DE%20ACCI&#211;N%20NdS%202022%2006%20DISCAPACIDAD%20(2022-01-2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LAN%20DE%20ACCI&#211;N%20NdS%202022%2008%20MUJER%20(2022-01-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b"/>
      <sheetName val="DSoc"/>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487">
          <cell r="K487" t="str">
            <v>Política Departamental de paz, legalidad, convivencia y diálogo social diseñada y formulada</v>
          </cell>
        </row>
        <row r="488">
          <cell r="K488" t="str">
            <v>Fortalecimiento al Consejo Departamental de Paz, Reconciliación y Convivencia.</v>
          </cell>
        </row>
        <row r="489">
          <cell r="K489" t="str">
            <v>Procesos de articulación para el cumplimiento del Plan de Acción para la Transformación Regional PATR Catatumbo.</v>
          </cell>
        </row>
        <row r="490">
          <cell r="K490" t="str">
            <v>Procesos de acompañamiento y seguimiento en la implementación del Acuerdo de Paz.</v>
          </cell>
        </row>
        <row r="491">
          <cell r="K491" t="str">
            <v>Procesos de apoyo y seguimiento a la Política Publica de Reincorporación y Normalización de la ARN.</v>
          </cell>
        </row>
        <row r="492">
          <cell r="K492" t="str">
            <v>Diplomados diseñados y ejecutados para el fortalecimiento de las capacidades para el dialogo social y transformación de los conflictos en la institucionalidad.</v>
          </cell>
        </row>
        <row r="493">
          <cell r="K493" t="str">
            <v>Estrategias impulsadas que permitan generar una cultura de paz y convivencia para la reducción de conflictividades sociales a nivel departamental.</v>
          </cell>
        </row>
        <row r="494">
          <cell r="K494" t="str">
            <v>Espacios de dialogo social promovidos y/o acompañados que susciten la paz, la convivencia y la cultura de la legalidad a nivel departamental.</v>
          </cell>
        </row>
        <row r="495">
          <cell r="K495" t="str">
            <v>Jornadas de sensibilización para transformar la cultura de la ilegalidad y propender por conductas con apego a la Ley.</v>
          </cell>
        </row>
        <row r="496">
          <cell r="K496" t="str">
            <v>Fortalecimiento del Consejo Seccional de Estupefacientes de Norte de Santander y el comité de control de oferta.</v>
          </cell>
        </row>
        <row r="497">
          <cell r="K497" t="str">
            <v>Apoyo y seguimiento a la Política Integral para Enfrentar el Problema de las Drogas: Ruta Futuro.</v>
          </cell>
        </row>
        <row r="499">
          <cell r="K499" t="str">
            <v>Jornadas deportivas, culturales y jurídicas impulsadas que permitan fortalecer la convivencia en los centros penitenciarios y carcelarios del Departamento.</v>
          </cell>
        </row>
        <row r="500">
          <cell r="K500" t="str">
            <v>Programas de rehabilitación carcelaria e integral que proteja los derechos y garantice las condiciones de vida digna a las personas privadas de la libertad</v>
          </cell>
        </row>
        <row r="501">
          <cell r="K501" t="str">
            <v>Programas gestionados y/o implementados de resocialización adecuados para la reinserción laboral y social.</v>
          </cell>
        </row>
        <row r="502">
          <cell r="K502" t="str">
            <v>Apoyo la ejecución del Plan Nacional de Política Criminal en el Departamento.</v>
          </cell>
        </row>
        <row r="503">
          <cell r="K503" t="str">
            <v>Sistema de información institucional fortalecido y/o creado como base para el diseño de programas y/o estrategias orientadas a garantizar los derechos de los internos.</v>
          </cell>
        </row>
        <row r="504">
          <cell r="K504" t="str">
            <v>Gestión ante las Administraciones Municipales para el desarrollo de procedimientos administrativos que permitan reducir el hacinamiento y mejorar las condiciones de habitabilidad de los internos de los centros penitenciarios del Departamento.</v>
          </cell>
        </row>
        <row r="505">
          <cell r="K505" t="str">
            <v>Alianzas estratégicas fomentadas para el mejoramiento y diseño de los productos elaborados por las personas privadas de la libertad.</v>
          </cell>
        </row>
        <row r="506">
          <cell r="K506" t="str">
            <v>Gestión para la adquisición de un (1) lote para la construcción del centro de atención especializada CAE para los menores infractores.</v>
          </cell>
        </row>
        <row r="507">
          <cell r="K507" t="str">
            <v>Proyectos diseñados y ejecutados con enfoque productivo, cultural o deportivo dirigido a los menores infractores y su inserción a la vida social.</v>
          </cell>
        </row>
        <row r="508">
          <cell r="K508" t="str">
            <v>Estrategia de reconocimiento y aprovechamiento de las capacidades de los jóvenes con el fin de disminuir factores de riesgo para la violencia y el delito, y fortalecer factores de protección para mejorar su calidad de vida</v>
          </cell>
        </row>
        <row r="509">
          <cell r="K509" t="str">
            <v>Jornadas deportivas, culturales y jurídicas impulsadas que permitan fortalecer la convivencia en el CAE</v>
          </cell>
        </row>
        <row r="510">
          <cell r="K510" t="str">
            <v>Programas de rehabilitación integral que proteja los derechos y garantice las condiciones de vida digna de los menores infractores</v>
          </cell>
        </row>
        <row r="512">
          <cell r="K512" t="str">
            <v>Política Pública Departamental de Derechos Humanos diseñada y formulada.</v>
          </cell>
        </row>
        <row r="513">
          <cell r="K513" t="str">
            <v>Implementación de la Política Pública Departamental de Derechos Humanos.</v>
          </cell>
        </row>
        <row r="514">
          <cell r="K514" t="str">
            <v>Fortalecimiento y operativización del Comité de Derechos Humanos del Departamento.</v>
          </cell>
        </row>
        <row r="515">
          <cell r="K515" t="str">
            <v>Acompañamiento para la creación, activación y/o fortalecimiento de las instancias locales de Derechos Humanos DDHH.</v>
          </cell>
        </row>
        <row r="516">
          <cell r="K516" t="str">
            <v>Fortalecimiento el Subcomité Departamental de Prevención, Protección y Garantía de No Repetición.</v>
          </cell>
        </row>
        <row r="517">
          <cell r="K517" t="str">
            <v>Plan integral de prevención y de contingencia a nivel departamental diseñado e implementado.</v>
          </cell>
        </row>
        <row r="518">
          <cell r="K518" t="str">
            <v>Iniciativas de fortalecimiento de planes, programas y proyectos en materia de DDHH a nivel departamental.</v>
          </cell>
        </row>
        <row r="519">
          <cell r="K519" t="str">
            <v>Estrategias de comunicación, sensibilización y educación diseñadas y ejecutadas para el reconocimiento de los derechos humanos para la visibilización de la diversidad sexual.</v>
          </cell>
        </row>
        <row r="520">
          <cell r="K520" t="str">
            <v>Jornadas de Promoción y formación en Derechos Humanos DDHH y Derecho Internacional Humanitario DIH.</v>
          </cell>
        </row>
        <row r="521">
          <cell r="K521" t="str">
            <v>Jornadas de Promoción y formación en mecanismos alternativos de resolución pacífica de conflictos.</v>
          </cell>
        </row>
        <row r="522">
          <cell r="K522" t="str">
            <v>Jornadas de sensibilización a la comunidad para promocionar el respeto a la vida y el goce efectivo de sus derechos.</v>
          </cell>
        </row>
        <row r="523">
          <cell r="K523" t="str">
            <v>Jornadas de promoción al respeto y la garantía de los derechos sociales, culturales, civiles y políticos de los Afro descendientes, indígenas, población reincorporada y Rrom en el departamento de Norte de Santander.</v>
          </cell>
        </row>
        <row r="524">
          <cell r="K524" t="str">
            <v>Talleres de formación orientados a la fuerza pública y demás instituciones del Estado, para promover la Humanización en la atención y respuesta institucional desde un enfoque de derechos.</v>
          </cell>
        </row>
        <row r="525">
          <cell r="K525" t="str">
            <v>Política Pública de Libertad Religiosa y de Cultos del Departamento Norte de Santander diseñada y formulada</v>
          </cell>
        </row>
        <row r="526">
          <cell r="K526" t="str">
            <v>Municipios con Asistencia Técnica para la Creación de los Comités Municipales de Libertad Religiosa y de Cultos</v>
          </cell>
        </row>
        <row r="527">
          <cell r="K527" t="str">
            <v>Campañas que promuevan la no Violencia y la no discriminación religiosa y de Cultos en el Departamento</v>
          </cell>
        </row>
        <row r="529">
          <cell r="K529" t="str">
            <v>Estrategias comunicacionales para el reconocimiento, protección, defensa y garantía de los Derechos Humanos (DDHH) y la resolución pacífica de conflictos.</v>
          </cell>
        </row>
        <row r="530">
          <cell r="K530" t="str">
            <v>Implementación de la Ruta Individual Departamental de prevención y protección a líderes defensores de derechos humanos.</v>
          </cell>
        </row>
        <row r="531">
          <cell r="K531" t="str">
            <v>Ruta Colectiva Departamental para la prevención y protección a organizaciones defensoras de Derechos Humanos creada e implementada.</v>
          </cell>
        </row>
        <row r="532">
          <cell r="K532" t="str">
            <v>Fortalecimiento y operativización de la Mesa Territorial de Garantías a líderes sociales, comunales y defensores de derechos humanos del Departamento.</v>
          </cell>
        </row>
        <row r="533">
          <cell r="K533" t="str">
            <v>Articular la respuesta institucional para el diseño e implementación de medidas de prevención y protección integrales para comunidades en situación de riesgo.</v>
          </cell>
        </row>
        <row r="534">
          <cell r="K534" t="str">
            <v>Eventos de reconocimiento del rol de líderes y lideresas en la construcción del tejido social de las comunidades.</v>
          </cell>
        </row>
        <row r="535">
          <cell r="K535" t="str">
            <v>Acuerdos firmados con Cooperación internacional y/o empresa privada que ayuden a la promoción y garantía de los DDHH a nivel departamental.</v>
          </cell>
        </row>
        <row r="538">
          <cell r="K538" t="str">
            <v>Plan Integral de Seguridad y Convivencia Ciudadana -PISCC- del Departamento diseñado y formulado.</v>
          </cell>
        </row>
        <row r="539">
          <cell r="K539" t="str">
            <v>Estrategias de comunicación elaboradas a nivel interinstitucional que fomente la capacidad de denuncia a nivel Departamento.</v>
          </cell>
        </row>
        <row r="540">
          <cell r="K540" t="str">
            <v>Participación cívica “Red de cooperantes” creadas en los municipios del Departamento.</v>
          </cell>
        </row>
        <row r="541">
          <cell r="K541" t="str">
            <v>Nuevos frentes de seguridad creados para el fortaleciendo del liderazgo comunal y la acción colectiva en los municipios del Departamento.</v>
          </cell>
        </row>
        <row r="542">
          <cell r="K542" t="str">
            <v>Acompañamiento a las Administraciones Municipales en la formulación de los PISCC.</v>
          </cell>
        </row>
        <row r="543">
          <cell r="K543" t="str">
            <v>Espacios de diálogo con las comunidades a través de los consejos comunitarios de seguridad y convivencia ciudadana a nivel departamental.</v>
          </cell>
        </row>
        <row r="544">
          <cell r="K544" t="str">
            <v>Pactos por la seguridad, la paz y la vida firmados a nivel subregional para establecer compromisos que fomenten la sana convivencia</v>
          </cell>
        </row>
        <row r="545">
          <cell r="K545" t="str">
            <v>Estrategias implementadas para el mejoramiento de la seguridad en los cuarenta (40) municipios del Departamento.</v>
          </cell>
        </row>
        <row r="546">
          <cell r="K546" t="str">
            <v>Líderes formados para promover el respeto por la vida, integridad, libertad y seguridad.</v>
          </cell>
        </row>
        <row r="547">
          <cell r="K547" t="str">
            <v>Jornadas de trabajo orientadas a establecer las situaciones problemáticas de la comunidad.</v>
          </cell>
        </row>
        <row r="548">
          <cell r="K548" t="str">
            <v>Acciones orientadas a gestionar el apoyo Institucional para la solución de las situaciones problemáticas de la comunidad.</v>
          </cell>
        </row>
        <row r="549">
          <cell r="K549" t="str">
            <v>Estrategias formuladas e implementadas de manera integral para prevenir, controlar y combatir el micro tráfico en el Departamento.</v>
          </cell>
        </row>
        <row r="550">
          <cell r="K550" t="str">
            <v>Estrategias de comunicaciones formuladas y ejecutadas que permitan la concientización y sensibilización desde la educación para los delitos ambientales o contra la fauna y flora.</v>
          </cell>
        </row>
        <row r="551">
          <cell r="K551" t="str">
            <v xml:space="preserve">Talleres de educación para concientizar a conductores de vehículos, motocicletas y bicicletas sobre la importancia de acatar y respetar las normas de tránsito. </v>
          </cell>
        </row>
        <row r="552">
          <cell r="K552" t="str">
            <v xml:space="preserve">Jornadas pedagógicas en las vías departamentales y municipales a fin de evitar la ocurrencia de accidentes de tránsito. </v>
          </cell>
        </row>
        <row r="554">
          <cell r="K554" t="str">
            <v>Implementado el Plan Integral de Seguridad y Convivencia PISCC el Departamento.</v>
          </cell>
        </row>
        <row r="555">
          <cell r="K555" t="str">
            <v xml:space="preserve">Proyectos de construcción, dotación o tributarios para fortalecer la capacidad operativa de la fuerza pública, organismos de seguridad y de investigación. </v>
          </cell>
        </row>
        <row r="556">
          <cell r="K556" t="str">
            <v>Fortalecimiento de los Fondos de Seguridad y Convivencia, a través de mecanismos financieros Contemplados en el Decreto 399 de 2011, previa autorización de la Asamblea Departamental</v>
          </cell>
        </row>
        <row r="557">
          <cell r="K557" t="str">
            <v xml:space="preserve">Proyectos cofinanciados a través del FONSECON para el fortalecimiento de la Fuerza Pública, Organismos de Investigación y de Seguridad </v>
          </cell>
        </row>
        <row r="558">
          <cell r="K558" t="str">
            <v>Proyectos de cofinanciación a nivel subregional para la compra de cámaras de seguridad y alarmas comunitarias que fortalezca el accionar de los frentes de seguridad y contrarrestar las Zonas de miedo de los municipios.</v>
          </cell>
        </row>
        <row r="560">
          <cell r="K560" t="str">
            <v xml:space="preserve">Proceso de formación en democracia, Gobernabilidad y participación, dirigido especialmente a la población juvenil. </v>
          </cell>
        </row>
        <row r="561">
          <cell r="K561" t="str">
            <v xml:space="preserve">Red departamental de líderes para el fomento de la Democracia y la Gobernabilidad. </v>
          </cell>
        </row>
        <row r="562">
          <cell r="K562" t="str">
            <v>Jornadas de sensibilización para la promoción del Reconocimiento, inclusión y respeto por la diversidad de género.</v>
          </cell>
        </row>
        <row r="563">
          <cell r="K563" t="str">
            <v>Acompañamiento a las plataformas juveniles municipales</v>
          </cell>
        </row>
        <row r="564">
          <cell r="K564" t="str">
            <v>Jornadas de promoción y formación en mecanismos alternativos de resolución pacífica de conflictos en los cuarenta (40) municipios del Departamento.</v>
          </cell>
        </row>
        <row r="565">
          <cell r="K565" t="str">
            <v>Jornadas de acompañamiento a los municipios para la formación de conciliadores en equidad de las JAC del Departamento.</v>
          </cell>
        </row>
        <row r="566">
          <cell r="K566" t="str">
            <v>Acompañamiento en los procesos de participación ciudadana en los comicios electorales que se lleven a cabo a nivel departamental.</v>
          </cell>
        </row>
        <row r="568">
          <cell r="K568" t="str">
            <v>Espacios de dialogo, debates y/o foros generados sobre la seguridad, la convivencia ciudadana, la paz y posconflicto, derechos humanos, derecho internacional humanitario y/o la cultura de legalidad a nivel departamental.</v>
          </cell>
        </row>
        <row r="569">
          <cell r="K569" t="str">
            <v>Boletines publicados der manera digital emitidos de resultados y análisis de la observación del delito y violación de DDHH.</v>
          </cell>
        </row>
        <row r="570">
          <cell r="K570" t="str">
            <v>Boletines impresos de resultados y análisis de la observación del delito.</v>
          </cell>
        </row>
        <row r="571">
          <cell r="K571" t="str">
            <v>Informes emitidos por el Nodo de Norte de Santander de la Red Nacional de Observatorios de Derechos Humanos y Derechos Internacional Humanitario impresos y publicados.</v>
          </cell>
        </row>
        <row r="572">
          <cell r="K572" t="str">
            <v>Acompañamiento a los Consejos Municipales y Departamental de Paz en el análisis de las conflictividades sociales en las poblaciones y sectores priorizados.</v>
          </cell>
        </row>
        <row r="573">
          <cell r="K573" t="str">
            <v>Procesos de fortalecimiento a los espacios de dialogo en la sistematización de información para facilitar la toma de decisiones y el diseño de programas y estrategias orientadas a preservar la seguridad, el orden público y la garantía a los DDHH en la región.</v>
          </cell>
        </row>
        <row r="574">
          <cell r="K574" t="str">
            <v>Proyectos diseñados para el fortalecimiento tecnológico del observatorio de orden público, social y político del Departamento.</v>
          </cell>
        </row>
        <row r="575">
          <cell r="K575" t="str">
            <v>Proyecto para el fortalecimiento de la red nacional de Observatorios de Derechos Humanos y Derechos Internacional Humanitario.</v>
          </cell>
        </row>
        <row r="576">
          <cell r="K576" t="str">
            <v>Página web del observatorio de orden público, social y político del Departamento diseñada y puesta en funcionamiento</v>
          </cell>
        </row>
        <row r="579">
          <cell r="K579" t="str">
            <v>Campaña comunicacional creada para la difusión de canales y rutas departamentales de atención, asistencia, protección y prevención de hechos victimizantes.</v>
          </cell>
        </row>
        <row r="580">
          <cell r="K580" t="str">
            <v>Estrategia diseñada e implementada que permita articular acciones entre las secretarías, entidades descentralizadas y empresas privadas con miras a la prevención de la violencia en sus distintas modalidades y la promoción del goce efectivo de sus derechos.</v>
          </cell>
        </row>
        <row r="581">
          <cell r="K581" t="str">
            <v>Brindar acompañamiento técnico para la implementación de la Alianza Nacional contra Violencias hacia Niñas, Niños y Adolescentes en coordinación con la Secretaría de Desarrollo Social y el ICBF.</v>
          </cell>
        </row>
        <row r="582">
          <cell r="K582" t="str">
            <v>Estrategias de acompañamiento a los espacios que promuevan a nivel departamental la asistencia, protección y prevención a fin de contrarrestar la violencia en sus distintas modalidades.</v>
          </cell>
        </row>
        <row r="583">
          <cell r="K583" t="str">
            <v xml:space="preserve">Acciones impulsadas de articulación interinstitucional para promover el adecuado aprovechamiento del tiempo libre de NNAJ del Departamento. </v>
          </cell>
        </row>
        <row r="584">
          <cell r="K584" t="str">
            <v>Estrategia de protección integral generada para prevenir, sancionar y erradicar la violencia contra las mujeres en todos los ámbitos que desarrollen sus relaciones interpersonales</v>
          </cell>
        </row>
        <row r="585">
          <cell r="K585" t="str">
            <v>Niños, niñas y adolescentes fortalecidos en capacidades de autoprotección frente a las diferentes formas de violencia.</v>
          </cell>
        </row>
        <row r="586">
          <cell r="K586" t="str">
            <v>Talleres de sensibilización y/o educación de la ruta de atención y protocolos de protección para prevenir la violencia intrafamiliar.</v>
          </cell>
        </row>
        <row r="587">
          <cell r="K587" t="str">
            <v>Talleres de sensibilización y/o educación de la ruta de atención y protocolos de protección para prevenir la violencia escolar.</v>
          </cell>
        </row>
        <row r="588">
          <cell r="K588" t="str">
            <v>Talleres de sensibilización y/o educación de la ruta de atención y protocolos de protección para prevenir la violencia y/o el abuso sexual.</v>
          </cell>
        </row>
        <row r="589">
          <cell r="K589" t="str">
            <v>Talleres de educación sobre el respeto a la vida y prevenir el suicidio o violencia auto infligida.</v>
          </cell>
        </row>
        <row r="590">
          <cell r="K590" t="str">
            <v>Talleres de sensibilización y/o educación de la ruta de atención y protocolos de protección para prevenir la violencia basada en género.</v>
          </cell>
        </row>
        <row r="591">
          <cell r="K591" t="str">
            <v>Talleres de sensibilización y/o educación de la ruta de atención y protocolos de protección para prevenir la violencia contra los NNAJ.</v>
          </cell>
        </row>
        <row r="592">
          <cell r="K592" t="str">
            <v xml:space="preserve">Talleres de sensibilización para evitar que los NNAJ consuman SPA y la ingesta de licores. </v>
          </cell>
        </row>
        <row r="594">
          <cell r="K594" t="str">
            <v>Jornadas de acompañamiento a los municipios para la implementación de la política pública sobre el reclutamiento forzado y la utilización de NNAJ por los grupos armados ilegales.</v>
          </cell>
        </row>
        <row r="595">
          <cell r="K595" t="str">
            <v>Talleres para la prevención del reclutamiento, uso, utilización y explotación sexual de NNAJ por los GAOS, GAOR, BACRIM.</v>
          </cell>
        </row>
        <row r="596">
          <cell r="K596" t="str">
            <v>Fortalecimiento al Comité Departamental para la Prevención del Reclutamiento, Utilización y Violencia Sexual contra NNA por parte de los grupos armados al margen de la Ley y grupos delictivos organizados en Norte de Santander</v>
          </cell>
        </row>
        <row r="597">
          <cell r="K597" t="str">
            <v>Jornadas de acompañamiento a las Administraciones Municipales en la conformación y/o activación del Equipo de Acción Inmediata (EAI) para la operatización de la Ruta de Prevención y Protección.</v>
          </cell>
        </row>
        <row r="598">
          <cell r="K598" t="str">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ell>
        </row>
        <row r="599">
          <cell r="K599" t="str">
            <v>Estrategia integral diseñada entre el ICBF, Secretaría de Educación, Desarrollo Social y Administraciones Municipales que permita la prevención del Reclutamiento, Uso y Utilización de NNAJ por parte de los GAO y GAOR a implementar en los municipios con alertas tempranas.</v>
          </cell>
        </row>
        <row r="601">
          <cell r="K601" t="str">
            <v xml:space="preserve">Fortalecimiento al Comité Interinstitucional de lucha contra la trata de personas en el departamento de Norte de Santander </v>
          </cell>
        </row>
        <row r="602">
          <cell r="K602" t="str">
            <v>Acompañamiento a los municipios para la creación y/o activación de los comités municipales de lucha contra la trata de personas</v>
          </cell>
        </row>
        <row r="603">
          <cell r="K603" t="str">
            <v>Red de comunicaciones diseñada e implementada a nivel departamental que permita la visibilización del delito de trata de personas y promover su denuncia.</v>
          </cell>
        </row>
        <row r="604">
          <cell r="K604" t="str">
            <v xml:space="preserve">Ruta diseñada e implementada de asistencia, prevención y protección de victimas de trata de personas y los distintos protocolos de protección a nivel municipal. </v>
          </cell>
        </row>
        <row r="605">
          <cell r="K605" t="str">
            <v xml:space="preserve">Talleres de formación a funcionarios públicos sobre el marco jurídico y las modalidades de trata de personas en el Departamento. </v>
          </cell>
        </row>
        <row r="606">
          <cell r="K606" t="str">
            <v>Talleres de prevención para evitar ser víctima de trata de personas y sus distintas modalidades.</v>
          </cell>
        </row>
        <row r="608">
          <cell r="K608" t="str">
            <v>Fortalecimiento y operativización del Comité Departamental para la Acción Integral Contra Minas Antipersonal - AICMA</v>
          </cell>
        </row>
        <row r="609">
          <cell r="K609" t="str">
            <v>Procesos de articulación para la realización de los talleres de Educación en el riesgo de minas ERM en el ámbito educativo y emergencias con los operadores existentes en el Departamento.</v>
          </cell>
        </row>
        <row r="610">
          <cell r="K610" t="str">
            <v>Acompañamiento a los municipios con mayor riesgo de presencia en minas anti personales en la elaboración de los planes de acción de MAP.</v>
          </cell>
        </row>
        <row r="611">
          <cell r="K611" t="str">
            <v>Proceso de diseño, actualización y/u orientación en la implementación de la Ruta de asistencia, prevención y protección de victimas de minas antipersonal y los distintos protocolos de protección a nivel municipal.</v>
          </cell>
        </row>
        <row r="612">
          <cell r="K612" t="str">
            <v>Gestión ante el Gobierno Nacional - Descontamina Colombia para la certificación de municipios libres de presencia de MAP, MUSE y AT</v>
          </cell>
        </row>
        <row r="613">
          <cell r="K613" t="str">
            <v>Gestión ante la fuerza pública y el Gobierno Nacional para el desarrollo de procesos de desminados militar y descontaminación por presencia de MAP, MUSE y AEI en sectores priorizados a través del comité.</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616">
          <cell r="K616" t="str">
            <v>Jornadas de Capacitación y actualización a Funcionarios Públicos “Enlaces de Víctimas- personeros”, en los municipios de Norte de Santander, en Ley 1448 del 2011, protocolos de participación, cultura de Paz y otros temas a fines.</v>
          </cell>
        </row>
        <row r="617">
          <cell r="K617" t="str">
            <v>Jornadas de asistencia técnica a los municipios en el conocimiento de las rutas de protección de líderes sociales, en medidas de autocuidado y protección.</v>
          </cell>
        </row>
        <row r="618">
          <cell r="K618" t="str">
            <v>Atención a Solicitudes de apoyo en acompañamiento a procesos de caracterización, presentadas por los municipios de Norte de Santander, en acompañamiento de la UARIV</v>
          </cell>
        </row>
        <row r="619">
          <cell r="K619" t="str">
            <v>Sesiones realizadas del CTJT Comité Territorial de Justicia Transicional.</v>
          </cell>
        </row>
        <row r="620">
          <cell r="K620" t="str">
            <v>Sesiones realizadas de la Mesa Departamental de participación efectiva de Víctimas.</v>
          </cell>
        </row>
        <row r="621">
          <cell r="K621" t="str">
            <v>Sesiones Realizadas del Consejo Departamental de Paz, Reconciliación y Convivencia.</v>
          </cell>
        </row>
        <row r="622">
          <cell r="K622" t="str">
            <v>Sesiones desarrolladas la Mesa de Desaparición Forzada.</v>
          </cell>
        </row>
        <row r="623">
          <cell r="K623" t="str">
            <v>Fortalecimiento al subcomité de atención y asistencia</v>
          </cell>
        </row>
        <row r="624">
          <cell r="K624" t="str">
            <v>Fortalecimiento al subcomité de medidas de satisfacción.</v>
          </cell>
        </row>
        <row r="625">
          <cell r="K625" t="str">
            <v>Jornadas de Fortalecimiento Mesas Municipales de Víctimas del departamento Norte de Santander</v>
          </cell>
        </row>
        <row r="626">
          <cell r="K626" t="str">
            <v>Planes Operativo de la Mesa Departamental de Víctimas del Conflicto Armado financiados por el Departamento.</v>
          </cell>
        </row>
        <row r="627">
          <cell r="K627" t="str">
            <v>Apoyo para la elaboración de los proyectos, de acuerdo a las propuestas presentados por la Población Víctima.</v>
          </cell>
        </row>
        <row r="628">
          <cell r="K628" t="str">
            <v>Acompañamiento y atención a los Planes de Retorno y Reubicación en Norte de Santander en articulación con el SNARIV.</v>
          </cell>
        </row>
        <row r="629">
          <cell r="K629" t="str">
            <v>Acompañamiento y atención a los Sujetos de Reparación Colectiva en cumplimiento de medidas establecidas en Norte de Santander en articulación con el SNARIV.</v>
          </cell>
        </row>
        <row r="630">
          <cell r="K630" t="str">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ell>
        </row>
        <row r="631">
          <cell r="K631" t="str">
            <v>Jornadas de Atención Psicosocial a la Población Víctima realizados en los municipios de Norte de Santander</v>
          </cell>
        </row>
        <row r="632">
          <cell r="K632" t="str">
            <v>Jornadas de orientación jurídica a la Población Víctima realizados en los municipios de Norte de Santander</v>
          </cell>
        </row>
        <row r="633">
          <cell r="K633" t="str">
            <v>Solicitudes de Ayuda Humanitaria inmediata, por desplazamiento forzado u otro hecho victimizante presentadas por las entidades municipales priorizadas de acuerdo al Decreto 1143 del 25 de julio del 2016.</v>
          </cell>
        </row>
        <row r="634">
          <cell r="K634" t="str">
            <v>Apoyo en la entrega de auxilio funerario frente a solicitudes de subsidiariedad presentadas por las entidades territoriales municipales.</v>
          </cell>
        </row>
        <row r="636">
          <cell r="K636" t="str">
            <v>Atención a las solicitudes para el acceso a la educación profesional y de formación para el trabajo de personas Víctimas con procesos de articulación institucional en concertación con el fondo de empleo del Sena, Cajas de Compensación y el ministerio del trabajo.</v>
          </cell>
        </row>
        <row r="637">
          <cell r="K637" t="str">
            <v>Proyectos inscritos en el Banco de Proyectos de Inversión, de los proyectos presentados por organizaciones de víctimas.</v>
          </cell>
        </row>
        <row r="638">
          <cell r="K638" t="str">
            <v>Proyectos comunidad- gobierno tramitados para la reconciliación, la convivencia y la paz en el marco del pilar 8° de los programas de desarrollo con enfoque territorial PDET.</v>
          </cell>
        </row>
        <row r="639">
          <cell r="K639" t="str">
            <v>Proyectos de generación de ingresos formulados para las asociaciones de víctimas del departamento Norte de Santander que lo soliciten.</v>
          </cell>
        </row>
        <row r="641">
          <cell r="K641" t="str">
            <v>“CATATUMBO: MUSEO DE MEMORIA Y LABORATORIO MULTIMEDIA”, diseñado y operando, con articulación de Procesos de dignificación de Memoria desde el Centro de Inspiración para la Paz del Departamento.</v>
          </cell>
        </row>
        <row r="642">
          <cell r="K642" t="str">
            <v>Eventos de dignificación de la Memoria Histórica de las Víctimas del conflicto armado a través de acciones de memoria dinamizadas desde CIP</v>
          </cell>
        </row>
        <row r="643">
          <cell r="K643" t="str">
            <v>Fortalecimiento a la mesa de memoria histórica del Departamento</v>
          </cell>
        </row>
        <row r="644">
          <cell r="K644" t="str">
            <v>Fortalecimiento en la articulación para garantizar con las Entidades Territoriales, la UARIV y los Distritos Militares las jornadas de entrega de libreta militar, como Medida de Satisfacción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648">
          <cell r="K648" t="str">
            <v>Plan de Ordenamiento Territorial Departamental Formulado</v>
          </cell>
        </row>
        <row r="649">
          <cell r="K649" t="str">
            <v>Estudios de Vocación y Restricción del Suelo</v>
          </cell>
        </row>
        <row r="650">
          <cell r="K650" t="str">
            <v>Visión 2050 concertada y formulada</v>
          </cell>
        </row>
        <row r="654">
          <cell r="K654" t="str">
            <v>Planes de Ordenamiento Territorial (POT, PBOT, EOT) con revisión general.</v>
          </cell>
        </row>
        <row r="655">
          <cell r="K655" t="str">
            <v xml:space="preserve">Comisiones Municipales de Ordenamiento Territorial funcionando </v>
          </cell>
        </row>
        <row r="656">
          <cell r="K656" t="str">
            <v>Municipios con catastro rural actualizado</v>
          </cell>
        </row>
        <row r="657">
          <cell r="K657" t="str">
            <v>Municipios con catastro urbano actualizado</v>
          </cell>
        </row>
        <row r="747">
          <cell r="K747" t="str">
            <v>Revisión de los elementos de direccionamiento estratégico (Misión, Visión, Estrategias y Políticas Institucionales)</v>
          </cell>
        </row>
        <row r="748">
          <cell r="K748" t="str">
            <v xml:space="preserve">Capacitaciones a equipos y enlaces en la implementación del MPIG </v>
          </cell>
        </row>
        <row r="754">
          <cell r="K754" t="str">
            <v>Plan estadístico departamental implementado y publicado</v>
          </cell>
        </row>
        <row r="755">
          <cell r="K755" t="str">
            <v>Estudios de análisis territorial de Norte de Santander realizados y publicados.</v>
          </cell>
        </row>
        <row r="757">
          <cell r="K757" t="str">
            <v>Unidad de estructuración de proyectos operando</v>
          </cell>
        </row>
        <row r="758">
          <cell r="K758" t="str">
            <v>Implementación del Sistema de Identificación y clasificación de los beneficiarios de las acciones de la administración departamental</v>
          </cell>
        </row>
        <row r="759">
          <cell r="K759" t="str">
            <v>Diseño e implementación de un sistema de medición del impacto de la gestión gubernamental</v>
          </cell>
        </row>
        <row r="760">
          <cell r="K760" t="str">
            <v>Evaluaciones de avance y cumplimiento del Plan de Desarrollo (1 trimestral con publicación en WEB)</v>
          </cell>
        </row>
        <row r="761">
          <cell r="K761" t="str">
            <v>Rendiciones públicas de Cuentas</v>
          </cell>
        </row>
        <row r="762">
          <cell r="K762" t="str">
            <v>Apoyo a la gestión de los Consejos Territoriales de Planeación - CTP</v>
          </cell>
        </row>
        <row r="786">
          <cell r="K786" t="str">
            <v>Municipios con Asistencia Técnica para la operatividad y funcionamiento de los Bancos de Proyectos de Inversión Municipal</v>
          </cell>
        </row>
        <row r="787">
          <cell r="K787" t="str">
            <v>Municipios capacitados en la Formulación y presentación de Proyectos de Inversión</v>
          </cell>
        </row>
        <row r="789">
          <cell r="K789" t="str">
            <v>Asociaciones de municipios constituidas y operando</v>
          </cell>
        </row>
        <row r="790">
          <cell r="K790" t="str">
            <v>Alianzas estratégicas operando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efreshError="1">
        <row r="651">
          <cell r="K651" t="str">
            <v xml:space="preserve">Estudio para la conformación de la RAP </v>
          </cell>
        </row>
        <row r="749">
          <cell r="K749" t="str">
            <v xml:space="preserve">Avance en la estructuración del Sistema de Información Geográfica </v>
          </cell>
        </row>
        <row r="750">
          <cell r="K750" t="str">
            <v>Avance en la Construcción de la IDE (Infraestructura de Datos Espaciales) de la Gobernación</v>
          </cell>
        </row>
        <row r="751">
          <cell r="K751" t="str">
            <v>Acuerdos de Intercambio de Información geográfica con las entidades Nacionales, Departamentales, Municipales elaborados</v>
          </cell>
        </row>
        <row r="752">
          <cell r="K752" t="str">
            <v>Convenios Interinstitucionales para la construcción, estructuración y fortalecimiento de la IDE Norte de Santander elaborados</v>
          </cell>
        </row>
        <row r="753">
          <cell r="K753" t="str">
            <v>Personas capacitadas en Sistemas de Información Geográfica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efreshError="1">
        <row r="759">
          <cell r="K759" t="str">
            <v>Diseño e implementación de un sistema de medición del impacto de la gestión gubernamental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784">
          <cell r="K784" t="str">
            <v>Encuentros subregionales de asistencia técnica, apoyo y revisión de los reportes financieros y plataformas diseñadas por DNP.</v>
          </cell>
        </row>
        <row r="785">
          <cell r="K785" t="str">
            <v xml:space="preserve">Eventos a Comunidades Indígenas para el uso eficiente de las transferencias SGPRI </v>
          </cell>
        </row>
        <row r="786">
          <cell r="K786" t="str">
            <v>Municipios con Asistencia Técnica para la operatividad y funcionamiento de los Bancos de Proyectos de Inversión Municipal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SEC FRONTERAS"/>
    </sheetNames>
    <sheetDataSet>
      <sheetData sheetId="0">
        <row r="660">
          <cell r="K660" t="str">
            <v xml:space="preserve">Estrategia de promoción internacional para inversión en la región </v>
          </cell>
        </row>
        <row r="661">
          <cell r="K661" t="str">
            <v xml:space="preserve">Directorio empresarial e institucional con base e interés en la región </v>
          </cell>
        </row>
        <row r="662">
          <cell r="K662" t="str">
            <v xml:space="preserve">Diagnóstico del empresariado internacional y de la Cooperación Internacional presente en la región </v>
          </cell>
        </row>
        <row r="663">
          <cell r="K663" t="str">
            <v>Plan de acción para la promoción internacional de la inversión en la región</v>
          </cell>
        </row>
        <row r="664">
          <cell r="K664" t="str">
            <v>Plan regional e interactivo de la cooperación con componentes geográficos, sectoriales y poblacionales para el desarrollo y la paz.</v>
          </cell>
        </row>
        <row r="665">
          <cell r="K665" t="str">
            <v>Planes pilotos de desarrollo integral y sustitución de cultivos ilícitos en zonas estratégicas rurales de Norte de Santander</v>
          </cell>
        </row>
        <row r="667">
          <cell r="K667" t="str">
            <v>Caracterizaciones del fenómeno migratorio</v>
          </cell>
        </row>
        <row r="668">
          <cell r="K668" t="str">
            <v>Iniciativas focalizadas en necesidades de los migrantes teniendo en cuenta la oferta institucional y las capacidades de la población migrante.</v>
          </cell>
        </row>
        <row r="670">
          <cell r="K670" t="str">
            <v xml:space="preserve">Programa de capacitación a población migrante y retornada </v>
          </cell>
        </row>
        <row r="671">
          <cell r="K671" t="str">
            <v xml:space="preserve">Capacitación en gestión de proyectos </v>
          </cell>
        </row>
        <row r="672">
          <cell r="K672" t="str">
            <v xml:space="preserve">Plan de capacitación en esquemas de fortalecimiento organizacional </v>
          </cell>
        </row>
        <row r="673">
          <cell r="K673" t="str">
            <v>Capacitación en marco constitucional colombiano</v>
          </cell>
        </row>
        <row r="674">
          <cell r="K674" t="str">
            <v xml:space="preserve">Capacitación para el diseño y gestión de proyectos </v>
          </cell>
        </row>
        <row r="675">
          <cell r="K675" t="str">
            <v>Proyectos de cooperación internacional gestionados por la Secretaría de Fronteras y Cooperación internacional</v>
          </cell>
        </row>
        <row r="678">
          <cell r="K678" t="str">
            <v xml:space="preserve">Diagnóstico de infraestructuras sociales en zonas limítrofes </v>
          </cell>
        </row>
        <row r="679">
          <cell r="K679" t="str">
            <v xml:space="preserve">Plan de mejoramiento de infraestructuras sociales en zonas limítrofes </v>
          </cell>
        </row>
        <row r="680">
          <cell r="K680" t="str">
            <v xml:space="preserve">Diagnóstico análisis del marco jurídico fronterizo </v>
          </cell>
        </row>
        <row r="681">
          <cell r="K681" t="str">
            <v>Propuesta para el fortalecimiento técnico, institucional y de financiamiento (Fondo Fronterizo)</v>
          </cell>
        </row>
        <row r="682">
          <cell r="K682" t="str">
            <v>Mapeo de las comunidades transfronterizas y sus formas de relacionamiento</v>
          </cell>
        </row>
        <row r="683">
          <cell r="K683" t="str">
            <v xml:space="preserve">Análisis de la seguridad en los entornos poblados fronterizos </v>
          </cell>
        </row>
        <row r="685">
          <cell r="K685" t="str">
            <v xml:space="preserve">Centro de atención a migrante </v>
          </cell>
        </row>
        <row r="686">
          <cell r="K686" t="str">
            <v xml:space="preserve">Estrategia de registro de retornados </v>
          </cell>
        </row>
        <row r="687">
          <cell r="K687" t="str">
            <v xml:space="preserve">Plan de alianza regional para procesos de interiorización de migrantes </v>
          </cell>
        </row>
        <row r="688">
          <cell r="K688" t="str">
            <v>Estrategia socioeconómica para migrantes y retornados</v>
          </cell>
        </row>
        <row r="690">
          <cell r="K690" t="str">
            <v>Propuesta de apoyo tecnológico y normativo al sistema integrado de control fronterizo</v>
          </cell>
        </row>
        <row r="691">
          <cell r="K691" t="str">
            <v xml:space="preserve">Propuesta de apoyo a Plan integrado de pasos fronterizos </v>
          </cell>
        </row>
        <row r="692">
          <cell r="K692" t="str">
            <v xml:space="preserve">Plan de acciones urbanísticas de impacto fronterizo </v>
          </cell>
        </row>
        <row r="693">
          <cell r="K693" t="str">
            <v xml:space="preserve">Propuesta de apoyo a plan metropolitano binacional </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696">
          <cell r="K696" t="str">
            <v>Vinculación de personal joven de 18 a 28 años</v>
          </cell>
        </row>
        <row r="697">
          <cell r="K697" t="str">
            <v xml:space="preserve">Vinculación de personal en condición de discapacidad </v>
          </cell>
        </row>
        <row r="698">
          <cell r="K698" t="str">
            <v xml:space="preserve">Exámenes periódicos anual de salud ocupacional </v>
          </cell>
        </row>
        <row r="699">
          <cell r="K699" t="str">
            <v>Realizar el reporte oportuno de las vacantes para concurso cuando la comisión lo solicite</v>
          </cell>
        </row>
        <row r="700">
          <cell r="K700" t="str">
            <v>Participación de los funcionarios en capacitaciones y actividades de bienestar social</v>
          </cell>
        </row>
        <row r="701">
          <cell r="K701" t="str">
            <v>Implementar el teletrabajo a los funcionarios que cumplan los requisitos</v>
          </cell>
        </row>
        <row r="702">
          <cell r="K702" t="str">
            <v xml:space="preserve">Funcionarios con conocimiento del comité de convivencia laboral </v>
          </cell>
        </row>
        <row r="703">
          <cell r="K703" t="str">
            <v>Implementar la prevención y monitoreo del riesgo psicosocial de los funcionarios</v>
          </cell>
        </row>
        <row r="704">
          <cell r="K704" t="str">
            <v>Realizar la supervisión a los funcionarios identificados con riesgo de salud y nutricional</v>
          </cell>
        </row>
        <row r="705">
          <cell r="K705" t="str">
            <v>Reuniones de los comités que conforman el Sistema de Gestión de Seguridad y Salud en el trabajo</v>
          </cell>
        </row>
        <row r="706">
          <cell r="K706" t="str">
            <v>Funcionario de apoyo para la ejecución del código de integridad</v>
          </cell>
        </row>
        <row r="707">
          <cell r="K707" t="str">
            <v>Estudio orgánico de la entidad para estructura, planta y escala salarial para actualizar el manual de funciones</v>
          </cell>
        </row>
        <row r="708">
          <cell r="K708" t="str">
            <v>Manual de funciones actualizado</v>
          </cell>
        </row>
        <row r="709">
          <cell r="K709" t="str">
            <v xml:space="preserve">Software TNS para bienes inmuebles, equipos y bienes de consumo implementado </v>
          </cell>
        </row>
        <row r="710">
          <cell r="K710" t="str">
            <v>Modernización de la bodega principal, circuito cerrado, sistema de alarmas y mejora de infraestructura física.</v>
          </cell>
        </row>
        <row r="711">
          <cell r="K711" t="str">
            <v>Mejora del sistema de seguridad y de infraestructura de la plaza de feria- (bodegas alternas de almacén)</v>
          </cell>
        </row>
        <row r="712">
          <cell r="K712" t="str">
            <v>Dependencias con procesos y procedimientos actualizados</v>
          </cell>
        </row>
        <row r="713">
          <cell r="K713" t="str">
            <v xml:space="preserve">Programa de mantenimiento de infraestructura implementado. </v>
          </cell>
        </row>
        <row r="714">
          <cell r="K714" t="str">
            <v>Manual de contratación actualizado</v>
          </cell>
        </row>
        <row r="715">
          <cell r="K715" t="str">
            <v>Cumplimiento del eje transversal del Plan Anticorrupción</v>
          </cell>
        </row>
        <row r="716">
          <cell r="K716" t="str">
            <v>Canal Nuevo implementado para la difusión de la Gaceta</v>
          </cell>
        </row>
        <row r="717">
          <cell r="K717" t="str">
            <v>Implementado el SECOP II</v>
          </cell>
        </row>
        <row r="718">
          <cell r="K718" t="str">
            <v xml:space="preserve">Tramite de asignación de citas de pasaporte por medio electrónico implementado. </v>
          </cell>
        </row>
        <row r="719">
          <cell r="K719" t="str">
            <v>Capacitación del Sistema de Información De Entidades Públicas (SIEP DOCUMENTAL)</v>
          </cell>
        </row>
        <row r="720">
          <cell r="K720" t="str">
            <v>Encuesta de satisfacción enviada a usuarios en tiempo real</v>
          </cell>
        </row>
        <row r="721">
          <cell r="K721" t="str">
            <v xml:space="preserve">Enlace de asignación de cita en pasaporte por medio digital. </v>
          </cell>
        </row>
        <row r="722">
          <cell r="K722" t="str">
            <v>Tabla de Valoración Documental aplicada para realizar depuración de los archivos en custodia en Archivo Central que hayan cumplido su tiempo de permanencia.</v>
          </cell>
        </row>
        <row r="723">
          <cell r="K723" t="str">
            <v>Archivo General del Departamento proyectado y ejecutado</v>
          </cell>
        </row>
        <row r="724">
          <cell r="K724" t="str">
            <v>Capacitación del Sistema de información de entidades públicas (SIEP DOCUMENTAL)</v>
          </cell>
        </row>
        <row r="725">
          <cell r="K725" t="str">
            <v>Capacitaciones a los funcionarios en la normatividad vigente para aplicar en sus archivos de Gestión. (1 anual)</v>
          </cell>
        </row>
        <row r="726">
          <cell r="K726" t="str">
            <v>Instrumentos archivísticos implementados en el archivo central y de gestión</v>
          </cell>
        </row>
        <row r="727">
          <cell r="K727" t="str">
            <v xml:space="preserve">Proceso implementado para retener el conocimiento de los funcionarios a pensionarse o retirarse. </v>
          </cell>
        </row>
        <row r="728">
          <cell r="K728" t="str">
            <v xml:space="preserve">Actualización de la base de datos de los pensionados y pre pensionados </v>
          </cell>
        </row>
        <row r="729">
          <cell r="K729" t="str">
            <v>Escuela de gestión pública y participación ciudadana proyectado y ejecutado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764">
          <cell r="K764" t="str">
            <v>Reorganización de la estructura institucional de la Administración Tributaria de la Secretaría de Hacienda Departamental</v>
          </cell>
        </row>
        <row r="765">
          <cell r="K765" t="str">
            <v>Plan de Fiscalización adoptado para materializar la potencialidad del riesgo según el sector de incumplimiento.</v>
          </cell>
        </row>
        <row r="766">
          <cell r="K766" t="str">
            <v>Adecuación y Mejoramiento de las instalaciones de la Secretaría de Hacienda</v>
          </cell>
        </row>
        <row r="767">
          <cell r="K767" t="str">
            <v>Campañas publicitarias de Anti evasión y operativos contra la defraudación de las rentas Departamentales</v>
          </cell>
        </row>
        <row r="768">
          <cell r="K768" t="str">
            <v>Adopción y publicación del calendario tributario de tributos de período</v>
          </cell>
        </row>
        <row r="769">
          <cell r="K769" t="str">
            <v>Inscripción y actualización del Registro de Contribuyentes a través de medios electrónicos</v>
          </cell>
        </row>
        <row r="770">
          <cell r="K770" t="str">
            <v>Implementación del Portal para la Presentación electrónica de la Declaración y Pago del Impuesto de Vehículos desde cualquier lugar del país</v>
          </cell>
        </row>
        <row r="771">
          <cell r="K771" t="str">
            <v>Integración del Software TNS de los entes territoriales y entidades del estado del orden municipal, departamental o nacional, con el sistema de información de trámite de liquidación de impuestos departamentales</v>
          </cell>
        </row>
        <row r="772">
          <cell r="K772" t="str">
            <v>Integración el Software TNS con el sistema de información de trámite de liquidación del Impuesto de Registro y el Impuesto de Vehículos</v>
          </cell>
        </row>
        <row r="773">
          <cell r="K773" t="str">
            <v>Implementación de los Decretos y/o Resoluciones para Decretar los Grandes Contribuyentes de impuestos departamentales por la Secretaría de Hacienda y el control a través de los portales electrónicos</v>
          </cell>
        </row>
        <row r="774">
          <cell r="K774" t="str">
            <v>Notificación electrónica de las actuaciones de la administración tributaria, incluyendo las de cobro coactivo y providencias que decidan recursos</v>
          </cell>
        </row>
        <row r="775">
          <cell r="K775" t="str">
            <v>Codificación, registro, trazabilidad y manejo de la información correspondiente a las actividades de producción, importación, exportación, distribución, tornaguías, bodegaje, consumo, declaración, pago, señalización y movilización, productos que generan Impuestos al Consumo.</v>
          </cell>
        </row>
        <row r="776">
          <cell r="K776" t="str">
            <v>Municipios asistidos para el fortalecimiento normativo tributario y presupuestal a través de la elaboración y/o actualización de sus estatutos, manuales, reglamentos y políticas</v>
          </cell>
        </row>
        <row r="777">
          <cell r="K777" t="str">
            <v>Municipios apoyados financiera, técnica y administrativamente para que asuman su gestión catastral y para la prestación del servicio público catastral en su jurisdicción</v>
          </cell>
        </row>
        <row r="778">
          <cell r="K778" t="str">
            <v>Alcaldías del Área Metropolitana apoyadas para facilitar hacer negocios y crear empresa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794">
          <cell r="K794" t="str">
            <v>Árboles sembrados. (Equivalente a 400 Ha)</v>
          </cell>
        </row>
        <row r="795">
          <cell r="K795" t="str">
            <v>Sistema Integral de Gestión para el Observatorio Ambiental implementado (municipios de convención, Teorama, San Calixto, El Tarra, Tibú y Sardinata).</v>
          </cell>
        </row>
        <row r="796">
          <cell r="K796" t="str">
            <v>Instrumentos financieros creados para la conservación de ecosistemas bosques y biodiversidad.</v>
          </cell>
        </row>
        <row r="797">
          <cell r="K797" t="str">
            <v>Proyectos agroforestales desarrollados en zonas de influencia de las cuencas Zulia, Pamplonita y Algodonal.</v>
          </cell>
        </row>
        <row r="798">
          <cell r="K798" t="str">
            <v>Soluciones fotovoltaicas ejecutadas en zonas no interconectadas – ZNI del Departamento.</v>
          </cell>
        </row>
        <row r="799">
          <cell r="K799" t="str">
            <v>Hectáreas adquiridas para la conservación del recurso hídrico, y protección de páramos y parques naturales en el Departamento.</v>
          </cell>
        </row>
        <row r="800">
          <cell r="K800" t="str">
            <v>Kilómetros de aislamiento como estrategia de mantenimiento de las áreas de importancia estratégica del Departamento.</v>
          </cell>
        </row>
        <row r="803">
          <cell r="K803" t="str">
            <v>Proyectos ejecutados de los priorizados de los POMCAS de los ríos Pamplonita, Zulia y Algodonal.</v>
          </cell>
        </row>
        <row r="804">
          <cell r="K804" t="str">
            <v>Beneficiarios atendidos con pagos por servicios ambientales - PSA por cada una de las cuencas media y media-alta de los ríos Zulia, Pamplonita y Algodonal, y páramos del Departamento.</v>
          </cell>
        </row>
        <row r="805">
          <cell r="K805" t="str">
            <v>Proyectos productivos alternativos desarrollados en las comunidades paramunas que apliquen las BPA - BPG de acuerdo a la delimitación y/o zonificación del MADS</v>
          </cell>
        </row>
        <row r="808">
          <cell r="K808" t="str">
            <v>Proyectos de crecimiento, desarrollo sostenible y negocios verdes ejecutados, priorizados en las subregiones del Departamento.</v>
          </cell>
        </row>
        <row r="809">
          <cell r="K809" t="str">
            <v>Ejes viales ambientales creados en las subregiones del Departamento que contribuyan con el desarrollo eco y agroturístico, del Departamento.</v>
          </cell>
        </row>
        <row r="810">
          <cell r="K810" t="str">
            <v>Estrategias desarrolladas para reducir y minimizar el impacto ambiental de los residuos sólidos y otros generados en el Departamento.</v>
          </cell>
        </row>
        <row r="811">
          <cell r="K811" t="str">
            <v>Modelo tecnológico diseñado como herramienta de información y difusión de las condiciones del aire como medida preventiva a la afluencia de personas en determinados espacios del territorio de Cúcuta y su área metropolitana.</v>
          </cell>
        </row>
        <row r="812">
          <cell r="K812" t="str">
            <v>Capacitaciones desarrolladas para orientar y apoyar la implementación de la norma ISO 14001 en 5 sectores productivos representativos del Departamento.</v>
          </cell>
        </row>
        <row r="813">
          <cell r="K813" t="str">
            <v xml:space="preserve">Hogares operando en el Departamento para la protección de animales en abandono. </v>
          </cell>
        </row>
        <row r="816">
          <cell r="K816" t="str">
            <v>Programa de incentivos implementado por el uso de energías alternativas y/o renovables (Eólica, Hídrica, Solar u otras) en el Departamento.</v>
          </cell>
        </row>
        <row r="817">
          <cell r="K817" t="str">
            <v>Programa desarrollado sobre el uso, conservación y sostenibilidad de los recursos naturales, articulado al Plan departamental de extensión agropecuaria.</v>
          </cell>
        </row>
        <row r="818">
          <cell r="K818" t="str">
            <v>Proyecto implementado para la reconversión energética en dependencias de la Gobernación.</v>
          </cell>
        </row>
        <row r="819">
          <cell r="K819" t="str">
            <v>Programa implementado en el Departamento para la modernización ecológica y disminución de GEI mediante el uso de fuentes de energías renovables no convencionales.</v>
          </cell>
        </row>
        <row r="820">
          <cell r="K820" t="str">
            <v>Proyectos ejecutados de los perfiles identificados dentro de las medidas de mitigación y adaptación al cambio climático consignadas en el PICCDNS.</v>
          </cell>
        </row>
        <row r="823">
          <cell r="K823" t="str">
            <v>Programa implementado de articulación de instituciones de educación superior regional, para la difusión y divulgación de investigaciones y otros asuntos ambientales relacionados con el desarrollo socioambiental del Departamento.</v>
          </cell>
        </row>
        <row r="824">
          <cell r="K824" t="str">
            <v>Programa desarrollado en las distintas subregiones del Departamento para la formación en la gestión integral del recurso hídrico y variabilidad y cambio climático.</v>
          </cell>
        </row>
        <row r="825">
          <cell r="K825" t="str">
            <v xml:space="preserve">Programa desarrollado en las instituciones educativas del Departamento, para el reconocimiento, cuidado, protección y conservación de flora y fauna silvestre, </v>
          </cell>
        </row>
        <row r="826">
          <cell r="K826" t="str">
            <v>Programa de capacitación implementado en las instituciones educativas del Departamento, dirigido a docentes responsables de las áreas ambientales, para el fortalecimiento del conocimiento sobre la gestión integral del recurso hídrico -GIRH y cambio climático.</v>
          </cell>
        </row>
        <row r="827">
          <cell r="K827" t="str">
            <v>Programa de capacitación implementado para el fortalecimiento de capacidades sobre recolección, manejo, aprovechamiento y disposición de los residuos sólidos y otros, dirigido a los municipios del Departamento.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5">
          <cell r="K5" t="str">
            <v>% de los niños y niñas que transitan de la oferta del ICBF y el DPS ingresan al grado de Transición</v>
          </cell>
        </row>
        <row r="6">
          <cell r="K6" t="str">
            <v>Estrategia conjunta de transiciones integrales implementada en el marco de la MIAFF</v>
          </cell>
        </row>
        <row r="7">
          <cell r="K7" t="str">
            <v>% de establecimientos educativos realizando escuelas de padres con temáticas de primera infancia</v>
          </cell>
        </row>
        <row r="8">
          <cell r="K8" t="str">
            <v>% de niños y niñas de 0 a 5 años con seguimiento en educación a través del Sistema de Seguimiento al Desarrollo Integral a la Primera Infancia SSDIPI</v>
          </cell>
        </row>
        <row r="9">
          <cell r="K9" t="str">
            <v>% de los prestadores de servicios de primera infancia privados registrados en el Sistema de Información para la Primera Infancia SIPI</v>
          </cell>
        </row>
        <row r="10">
          <cell r="K10" t="str">
            <v>% de establecimientos educativos Oficiales con acciones de vigilancia y control en el grado Transición</v>
          </cell>
        </row>
        <row r="11">
          <cell r="K11" t="str">
            <v>% de Establecimientos educativos No Oficiales con acciones de vigilancia y control en el grado Transición</v>
          </cell>
        </row>
        <row r="12">
          <cell r="K12" t="str">
            <v>% de agentes educativos y docentes de transición con procesos de actualización en temáticas de atención integral a la primera infancia (Incluye profesionalización y posgrados)</v>
          </cell>
        </row>
        <row r="13">
          <cell r="K13" t="str">
            <v>% de establecimientos educativos con procesos de fortalecimiento y acompañamiento pedagógico</v>
          </cell>
        </row>
        <row r="14">
          <cell r="K14" t="str">
            <v>% de establecimientos educativos de los municipios PDET con procesos de fortalecimiento y acompañamiento pedagógico (incluye dotación)</v>
          </cell>
        </row>
        <row r="15">
          <cell r="K15" t="str">
            <v>% establecimientos educativos con procesos de acompañamiento para la valoración del desarrollo en la primera infancia</v>
          </cell>
        </row>
        <row r="16">
          <cell r="K16" t="str">
            <v>% Sistema de medición de la calidad en el educación inicial implementado</v>
          </cell>
        </row>
        <row r="18">
          <cell r="K18" t="str">
            <v>Plan departamental de infraestructura educativa del Departamento formulado y en implementación</v>
          </cell>
        </row>
        <row r="19">
          <cell r="K19" t="str">
            <v>Megacolegios construidos</v>
          </cell>
        </row>
        <row r="20">
          <cell r="K20" t="str">
            <v>Sedes educativas con espacios mejorados (aulas de clase, baterías sanitarias, aulas especializadas, laboratorios, cerramientos, restaurantes, y escenarios deportivos, soluciones tecnológicas de potabilización de agua)</v>
          </cell>
        </row>
        <row r="21">
          <cell r="K21" t="str">
            <v>Sedes educativas de los municipios PDET con espacios mejorados (aulas de clase, baterías sanitarias, aulas especializadas, laboratorios, cerramientos, restaurantes, y escenarios deportivos, soluciones tecnológicas de potabilización de agua)</v>
          </cell>
        </row>
        <row r="22">
          <cell r="K22" t="str">
            <v>Establecimientos educativos dotados con materiales e instrumentos de enseñanza y aprendizaje (mobiliario, tableros, menaje de restaurante escolar, material didáctico, pedagógico, lúdico, etc.)</v>
          </cell>
        </row>
        <row r="23">
          <cell r="K23" t="str">
            <v>Establecimientos educativos de los municipios PDET dotados con materiales e instrumentos de enseñanza y aprendizaje (mobiliario, tableros, menaje de restaurante escolar, material didáctico, pedagógico, lúdico, etc.)</v>
          </cell>
        </row>
        <row r="24">
          <cell r="K24" t="str">
            <v>Estudiantes beneficiados con transporte escolar convencional y no convencional (como canoas, mulas, bicicletas, etc.) con apoyo departamental</v>
          </cell>
        </row>
        <row r="25">
          <cell r="K25" t="str">
            <v>Estudiantes por año beneficiados con el programa de Alimentación Escolar</v>
          </cell>
        </row>
        <row r="26">
          <cell r="K26" t="str">
            <v>Estudiantes por año beneficiados en internado escolar</v>
          </cell>
        </row>
        <row r="27">
          <cell r="K27" t="str">
            <v>Estudiantes por año beneficiados en los Hogares Juveniles Campesinos</v>
          </cell>
        </row>
        <row r="28">
          <cell r="K28" t="str">
            <v>Estrategia de matrícula implementada (Primera Infancia)</v>
          </cell>
        </row>
        <row r="29">
          <cell r="K29" t="str">
            <v>Estrategia de búsqueda activa de niños y niñas por fuera del sistema escolar implementada</v>
          </cell>
        </row>
        <row r="30">
          <cell r="K30" t="str">
            <v>Campaña de bienvenida a las familias implementada (Primera Infancia)</v>
          </cell>
        </row>
        <row r="31">
          <cell r="K31" t="str">
            <v>Niños, niñas, adolescentes y jóvenes víctimas, desplazados, desmovilizados, etc. atendidos</v>
          </cell>
        </row>
        <row r="32">
          <cell r="K32" t="str">
            <v>Niños, niñas, adolescentes y jóvenes con discapacidad y talentos excepcionales beneficiados anualmente con programas de educación inclusiva</v>
          </cell>
        </row>
        <row r="33">
          <cell r="K33" t="str">
            <v>Jóvenes y adultos atendidos anualmente por modelos educativos flexibles</v>
          </cell>
        </row>
        <row r="34">
          <cell r="K34" t="str">
            <v>Niños, niñas y jóvenes de grupos étnicos atendidos cada año en modelos de educación tradicional y modelos flexibles pertinentes.</v>
          </cell>
        </row>
        <row r="35">
          <cell r="K35" t="str">
            <v>% de adolescentes y jóvenes que se encuentran privados de la libertad, atendidos en el marco del Sistema de Responsabilidad Penal para Adolescentes en los niveles de educación básica primaria y secundaria.</v>
          </cell>
        </row>
        <row r="36">
          <cell r="K36" t="str">
            <v>% de niños, niñas, adolescentes y jóvenes migrantes atendidos</v>
          </cell>
        </row>
        <row r="38">
          <cell r="K38" t="str">
            <v>Escuelas normales superiores fortalecidas para incidir en la formación inicial de los docentes</v>
          </cell>
        </row>
        <row r="39">
          <cell r="K39" t="str">
            <v>Foros de experiencias significativas. (1) Anual</v>
          </cell>
        </row>
        <row r="40">
          <cell r="K40" t="str">
            <v>Docentes formados en procesos de emprendimiento e innovación</v>
          </cell>
        </row>
        <row r="41">
          <cell r="K41" t="str">
            <v>Docentes formados en competencias básicas y fortalecimiento de capacidades para mejores prácticas de aula, trabajo con poblaciones en condición de vulnerabilidad y educación en emergencia</v>
          </cell>
        </row>
        <row r="42">
          <cell r="K42" t="str">
            <v>Docentes apoyados con Becas para formación posgradual</v>
          </cell>
        </row>
        <row r="43">
          <cell r="K43" t="str">
            <v>% de establecimientos educativos con PEI y PEC fortalecidos</v>
          </cell>
        </row>
        <row r="44">
          <cell r="K44" t="str">
            <v>% de establecimientos educativos implementando normas técnicas curriculares actualizadas</v>
          </cell>
        </row>
        <row r="45">
          <cell r="K45" t="str">
            <v>% municipios no certificados con establecimientos educativos que desarrollan procesos de investigación escolar</v>
          </cell>
        </row>
        <row r="46">
          <cell r="K46" t="str">
            <v>Establecimientos educativos con servicio de conectividad</v>
          </cell>
        </row>
        <row r="47">
          <cell r="K47" t="str">
            <v>Redes de maestros o comunidades de aprendizaje para el intercambio pedagógico implementadas (Centro de actualización del saber escolar)</v>
          </cell>
        </row>
        <row r="48">
          <cell r="K48" t="str">
            <v>Establecimientos educativos implementando el Plan Nacional de Lectura y Escritura</v>
          </cell>
        </row>
        <row r="49">
          <cell r="K49" t="str">
            <v xml:space="preserve">Establecimientos educativos implementando Programa departamental de bilingüismo </v>
          </cell>
        </row>
        <row r="50">
          <cell r="K50" t="str">
            <v>Establecimientos educativos acompañados en los programas de "Todos a Aprender", y "Supérate con el Saber"</v>
          </cell>
        </row>
        <row r="51">
          <cell r="K51" t="str">
            <v>% de establecimientos educativos acompañados para mejorar los resultados de las pruebas Saber</v>
          </cell>
        </row>
        <row r="52">
          <cell r="K52" t="str">
            <v>% de establecimientos educativos implementando pautas, pruebas de suficiencia y nivelación de niños, niñas y adolescentes migrantes</v>
          </cell>
        </row>
        <row r="53">
          <cell r="K53" t="str">
            <v>% de los comités de convivencia escolar fortalecidos</v>
          </cell>
        </row>
        <row r="54">
          <cell r="K54" t="str">
            <v>% de establecimientos educativos orientados en el Sistema de Información Unificado de Convivencia Escolar-SIUCE</v>
          </cell>
        </row>
        <row r="55">
          <cell r="K55" t="str">
            <v>% de establecimientos educativos implementando los proyectos pedagógicos transversales (Con énfasis en el cuidado del agua, el cambio climático y la reforestación)</v>
          </cell>
        </row>
        <row r="56">
          <cell r="K56" t="str">
            <v>% de establecimientos educativos apoyando iniciativas de participación de niñas, niños y adolescentes (encuentros de personeros y contralores estudiantiles)</v>
          </cell>
        </row>
        <row r="57">
          <cell r="K57" t="str">
            <v>% de los establecimientos educativos con escuelas de padres fortalecidas mediante el acompañamiento de la Secretaría de Educación</v>
          </cell>
        </row>
        <row r="58">
          <cell r="K58" t="str">
            <v>% de establecimientos educativos con directivos docentes formados en Gestión escolar y liderazgo educativo</v>
          </cell>
        </row>
        <row r="59">
          <cell r="K59" t="str">
            <v>% de los consejos directivos de los establecimientos educativos fortalecidos</v>
          </cell>
        </row>
        <row r="60">
          <cell r="K60" t="str">
            <v>Establecimientos educativos implementando el sistema de seguimiento a egresados</v>
          </cell>
        </row>
        <row r="61">
          <cell r="K61" t="str">
            <v>Programa de jornada única implementado</v>
          </cell>
        </row>
        <row r="62">
          <cell r="K62" t="str">
            <v>Establecimientos educativos acompañados en el fortalecimiento de los modelos educativos pertinentes a la educación rural</v>
          </cell>
        </row>
        <row r="63">
          <cell r="K63" t="str">
            <v>Establecimientos educativos implementando proyectos Pedagógicos productivos (tales como las huertas escolares)</v>
          </cell>
        </row>
        <row r="64">
          <cell r="K64" t="str">
            <v>Establecimientos educativos implementando Ciclos propedéuticos y orientación socio ocupacional.</v>
          </cell>
        </row>
        <row r="65">
          <cell r="K65" t="str">
            <v>Estrategia de orientación socioemocional y sociocupacional implementada</v>
          </cell>
        </row>
        <row r="66">
          <cell r="K66" t="str">
            <v>Establecimientos educativos implementando la estrategia Universidad en el aula para el fortalecimiento de la oferta de la educación media técnica a bachilleres</v>
          </cell>
        </row>
        <row r="67">
          <cell r="K67" t="str">
            <v>Establecimientos educativos apoyados con procesos fortalecimiento de la media y tránsito a la educación terciaria</v>
          </cell>
        </row>
        <row r="69">
          <cell r="K69" t="str">
            <v>Estudiantes beneficiados con becas y/o subsidios universitarios para carreras técnicas, tecnológicas y profesionales para los estratos uno, dos y tres (1, 2 y 3)</v>
          </cell>
        </row>
        <row r="70">
          <cell r="K70" t="str">
            <v>Estrategia de facilidad de acceso (para los estudiantes nortesantandereanos) a las instituciones de educación superior oficiales de la región implementada</v>
          </cell>
        </row>
        <row r="71">
          <cell r="K71" t="str">
            <v>Estrategia de Universidad del Catatumbo implementada</v>
          </cell>
        </row>
        <row r="72">
          <cell r="K72" t="str">
            <v>Ciudadela universitaria de Atalaya creada</v>
          </cell>
        </row>
        <row r="73">
          <cell r="K73" t="str">
            <v>Municipios con nuevas sedes universitarias implementadas</v>
          </cell>
        </row>
        <row r="74">
          <cell r="K74" t="str">
            <v>Estrategia de acompañamiento en la gestión de la creación de instituciones de educación superior para las comunidades étnicas</v>
          </cell>
        </row>
        <row r="75">
          <cell r="K75" t="str">
            <v>Municipios beneficiados con oferta de formación técnica y tecnológica en articulación con el Servicio Nacional de Aprendizaje (SENA), e Instituciones de Educación Superior</v>
          </cell>
        </row>
        <row r="76">
          <cell r="K76" t="str">
            <v>Municipios desarrollando programas de asistencia y formación técnica y tecnológica en articulación con el Instituto Superior de Educación Rural (ISER)</v>
          </cell>
        </row>
        <row r="77">
          <cell r="K77" t="str">
            <v>Procesos de investigación científica en Instituciones de Educación Superior</v>
          </cell>
        </row>
        <row r="78">
          <cell r="K78" t="str">
            <v>Procesos de investigación científica en la ruralidad en articulación con las instituciones técnicas y tecnológicas</v>
          </cell>
        </row>
        <row r="79">
          <cell r="K79" t="str">
            <v>% de instituciones de educación superior acompañadas por el Departamento para optar a acreditación de calidad</v>
          </cell>
        </row>
        <row r="81">
          <cell r="K81" t="str">
            <v>% de funcionarios comprometidos con el uso y apropiación de los Sistemas de Información</v>
          </cell>
        </row>
        <row r="82">
          <cell r="K82" t="str">
            <v>% del hardware obsoleto renovado</v>
          </cell>
        </row>
        <row r="83">
          <cell r="K83" t="str">
            <v>Red eléctrica y de datos optimizada</v>
          </cell>
        </row>
        <row r="84">
          <cell r="K84" t="str">
            <v>Sistema de gestión de archivo de expedientes laborales digitalizado y adecuado</v>
          </cell>
        </row>
        <row r="85">
          <cell r="K85" t="str">
            <v>Procesos certificados en calidad sostenidos con seguimiento de auditoría satisfactoria</v>
          </cell>
        </row>
        <row r="86">
          <cell r="K86" t="str">
            <v>% de establecimientos educativos oficiales con procesos de acompañamiento en gestión y control normativo</v>
          </cell>
        </row>
        <row r="87">
          <cell r="K87" t="str">
            <v>Proceso de pago de nómina Docente, Directiva Docente y Administrativa optimizado</v>
          </cell>
        </row>
        <row r="88">
          <cell r="K88" t="str">
            <v>% Instituciones Educativas privadas existentes en el Departamento con procesos de control normativo realizado</v>
          </cell>
        </row>
        <row r="89">
          <cell r="K89" t="str">
            <v>% Instituciones educativas de ETDH con cumplimiento de las condiciones de calidad de los programas registrados y de sus indicadores</v>
          </cell>
        </row>
        <row r="90">
          <cell r="K90" t="str">
            <v>% de la nómina docente y Directiva Docente beneficiados con los procesos de Bienestar (recreación, cultura y deporte; atención psicosocial; asistencia técnica, comunicaciones)</v>
          </cell>
        </row>
        <row r="91">
          <cell r="K91" t="str">
            <v>% de la nómina administrativa beneficiada con los procesos de Bienestar (recreación, cultura y deporte; atención psicosocial; asistencia técnica, comunicaciones)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CDRG"/>
      <sheetName val="l"/>
    </sheetNames>
    <sheetDataSet>
      <sheetData sheetId="0">
        <row r="830">
          <cell r="K830" t="str">
            <v>Creación de la Secretaria para la Gestión del Riesgo de Desastres en el Departamento con las subsecretarias de Conocimiento del Riesgo, Reducción del Riesgo y Manejo de desastres</v>
          </cell>
        </row>
        <row r="831">
          <cell r="K831" t="str">
            <v>Dotación del CEGRID Fronterizo</v>
          </cell>
        </row>
        <row r="832">
          <cell r="K832" t="str">
            <v>Capacitaciones a Comités Municipales para la Gestión del Riesgo de desastres</v>
          </cell>
        </row>
        <row r="833">
          <cell r="K833" t="str">
            <v>Coordinadores Municipales para la Gestión del Riesgo de desastres dotados</v>
          </cell>
        </row>
        <row r="834">
          <cell r="K834" t="str">
            <v>Encuentros Departamental de Coordinadores Municipales para la Gestión del Riesgo de desastres</v>
          </cell>
        </row>
        <row r="836">
          <cell r="K836" t="str">
            <v>Estudios de Riesgo a través de consultorías o convenios con Universidades.</v>
          </cell>
        </row>
        <row r="837">
          <cell r="K837" t="str">
            <v>Histórico de eventos del Departamento realizado</v>
          </cell>
        </row>
        <row r="838">
          <cell r="K838" t="str">
            <v>Estudios de microzonificación sísmica</v>
          </cell>
        </row>
        <row r="839">
          <cell r="K839" t="str">
            <v>Estudios estructurales y/o de vulnerabilidad sísmica a edificaciones indispensables</v>
          </cell>
        </row>
        <row r="840">
          <cell r="K840" t="str">
            <v>Talleres sobre la gestión del riesgo de desastres y/o medio ambiente para población en general.</v>
          </cell>
        </row>
        <row r="841">
          <cell r="K841" t="str">
            <v>Mujeres capacitadas en Gestión del Riesgo de Desastres.</v>
          </cell>
        </row>
        <row r="842">
          <cell r="K842" t="str">
            <v>Inventarios municipales de asentamientos en zonas de alto riesgo</v>
          </cell>
        </row>
        <row r="843">
          <cell r="K843" t="str">
            <v>Necesidades identificadas en estudios de riesgo y obras de mitigación</v>
          </cell>
        </row>
        <row r="844">
          <cell r="K844" t="str">
            <v>Cobertura del Departamento con Sistema de Alertas Tempranas</v>
          </cell>
        </row>
        <row r="845">
          <cell r="K845" t="str">
            <v xml:space="preserve">Sistema de información geográfico para la gestión del riesgo de desastres. </v>
          </cell>
        </row>
        <row r="847">
          <cell r="K847" t="str">
            <v>Talleres sobre gestión del riesgo escolar</v>
          </cell>
        </row>
        <row r="848">
          <cell r="K848" t="str">
            <v>Actualización del Plan Departamental para la Gestión del Riesgo de Desastres y la Estrategia Departamental de Respuesta a Emergencias.</v>
          </cell>
        </row>
        <row r="849">
          <cell r="K849" t="str">
            <v xml:space="preserve">Formular un Plan Departamental para Incendios Forestales. </v>
          </cell>
        </row>
        <row r="850">
          <cell r="K850" t="str">
            <v>Obras o actividades de adaptación al cambio climático, resiliencia y/o desarrollo sostenible.</v>
          </cell>
        </row>
        <row r="851">
          <cell r="K851" t="str">
            <v>Obras de reducción del riesgo</v>
          </cell>
        </row>
        <row r="852">
          <cell r="K852" t="str">
            <v>Adecuación sismoresistente a edificaciones indispensables</v>
          </cell>
        </row>
        <row r="854">
          <cell r="K854" t="str">
            <v>Fortalecimiento y/o dotación a los equipos de socorro</v>
          </cell>
        </row>
        <row r="855">
          <cell r="K855" t="str">
            <v>Talleres sobre preparación para la emergencia y creación de comités comunitarios de respuesta.</v>
          </cell>
        </row>
        <row r="856">
          <cell r="K856" t="str">
            <v>Simulacros de evacuación</v>
          </cell>
        </row>
        <row r="857">
          <cell r="K857" t="str">
            <v>Red de comunicación en el Departamento fortalecida</v>
          </cell>
        </row>
        <row r="858">
          <cell r="K858" t="str">
            <v>Dotación del Centro Logístico Humanitario</v>
          </cell>
        </row>
        <row r="859">
          <cell r="K859" t="str">
            <v>Construcción y Dotación del Centro Logístico Humanitario para el Catatumbo.</v>
          </cell>
        </row>
        <row r="860">
          <cell r="K860" t="str">
            <v>Obras de rehabilitación y reconstrucción</v>
          </cell>
        </row>
        <row r="861">
          <cell r="K861" t="str">
            <v>Damnificados apoyados por eventos naturales o antrópicos no intencionales</v>
          </cell>
        </row>
        <row r="862">
          <cell r="K862" t="str">
            <v>Operatividad del Banco de Maquinaria</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865">
          <cell r="K865" t="str">
            <v>Viviendas construidas en zonas urbanas y/o rurales del Departamento con apoyo del Departamento.</v>
          </cell>
        </row>
        <row r="866">
          <cell r="K866" t="str">
            <v>Obras de urbanismo construidas o mejoradas para proyectos de vivienda en zonas urbana y rural con apoyo del Departamento</v>
          </cell>
        </row>
        <row r="867">
          <cell r="K867" t="str">
            <v>Predios adquiridos para el desarrollo de proyectos de vivienda</v>
          </cell>
        </row>
        <row r="868">
          <cell r="K868" t="str">
            <v>Municipios con implementación de Políticas públicas acordes con el ordenamiento del territorio</v>
          </cell>
        </row>
        <row r="870">
          <cell r="K870" t="str">
            <v>Mejoramientos de vivienda en la zona urbana y/o rural realizados</v>
          </cell>
        </row>
        <row r="871">
          <cell r="K871" t="str">
            <v xml:space="preserve">Unidades Sanitarias construidas </v>
          </cell>
        </row>
        <row r="872">
          <cell r="K872" t="str">
            <v>Cocinas/estufas ecológicas construidas</v>
          </cell>
        </row>
        <row r="873">
          <cell r="K873" t="str">
            <v>Banco de Materiales conformado para tener una Vivienda Digna..</v>
          </cell>
        </row>
        <row r="875">
          <cell r="K875" t="str">
            <v>Municipios con asistencia técnica para la identificación de Bienes de Propiedad de Entidades Públicas</v>
          </cell>
        </row>
        <row r="876">
          <cell r="K876" t="str">
            <v>Predios verificados como aptos para la construcción de Vivienda Nueva.</v>
          </cell>
        </row>
        <row r="877">
          <cell r="K877" t="str">
            <v>Predios fiscales, urbanos y rurales con acompañamiento interinstitucional para su titulación.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881">
          <cell r="K881" t="str">
            <v>Inventario Vial Departamental Actualizado</v>
          </cell>
        </row>
        <row r="882">
          <cell r="K882" t="str">
            <v>Estudios y Diseños para el mejoramiento de los circuitos viales Departamentales</v>
          </cell>
        </row>
        <row r="883">
          <cell r="K883" t="str">
            <v>km de vías Mejoradas y pavimentadas</v>
          </cell>
        </row>
        <row r="884">
          <cell r="K884" t="str">
            <v>km de la red vial con mantenimiento preventivo</v>
          </cell>
        </row>
        <row r="886">
          <cell r="K886" t="str">
            <v>km de la red Vial de Tercer Orden del Departamento con mejoramiento y mantenimiento (incluye combos viales)</v>
          </cell>
        </row>
        <row r="887">
          <cell r="K887" t="str">
            <v>Puentes y/o Puentes Hamacas construidos y/o mejorados</v>
          </cell>
        </row>
        <row r="888">
          <cell r="K888" t="str">
            <v xml:space="preserve">Diseño, construcción, mejoramiento y/o mantenimiento de los caminos ancestrales de las comunidades indígenas </v>
          </cell>
        </row>
        <row r="890">
          <cell r="K890" t="str">
            <v xml:space="preserve">Estudios y Diseños para el Mejoramiento de Vías Urbanas </v>
          </cell>
        </row>
        <row r="892">
          <cell r="K892" t="str">
            <v>Estudios y Diseños de pavimentación y construcción de obras complementarias de Vías Urbanas del Departamento realizados</v>
          </cell>
        </row>
        <row r="894">
          <cell r="K894" t="str">
            <v>Porcentaje de avance en la gestión para Estudios, Diseños y construcción de variantes de la red vial de primer orden</v>
          </cell>
        </row>
        <row r="895">
          <cell r="K895" t="str">
            <v>Porcentaje de avance de gestión para el mantenimiento y mejoramiento de la red vial a cargo de la nación</v>
          </cell>
        </row>
        <row r="896">
          <cell r="K896" t="str">
            <v>Porcentaje de avance en gestión para la construcción de puentes vehiculares y peatonales</v>
          </cell>
        </row>
        <row r="897">
          <cell r="K897" t="str">
            <v>Porcentaje de avance en gestión para la construcción de circuitos peatonales, ciclorutas, malecones en las red vial del Área metropolitana de Cúcuta</v>
          </cell>
        </row>
        <row r="898">
          <cell r="K898" t="str">
            <v>Porcentaje de avance en gestión para la construcción y/o adecuación de terminales de transporte aéreo y/o terrestre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901">
          <cell r="K901" t="str">
            <v>Sistema de Gestión de Calidad ajustado a las exigencias del MIGP</v>
          </cell>
        </row>
        <row r="902">
          <cell r="K902" t="str">
            <v>Plataforma web para trámites diseñada y en funcionamiento</v>
          </cell>
        </row>
        <row r="903">
          <cell r="K903" t="str">
            <v>Estudio de factibilidad para la instalación de mecanismos de foto detección para salvar vidas</v>
          </cell>
        </row>
        <row r="904">
          <cell r="K904" t="str">
            <v>Secretarías y entidades del orden departamental adelantarán intervenciones en pro de la movilidad y seguridad vial de manera conjunta y articulada con la STD</v>
          </cell>
        </row>
        <row r="905">
          <cell r="K905" t="str">
            <v>Adelantar intervenciones en pro de la movilidad y seguridad vial de manera conjunta y articulada con los siguientes actores: CRC, CIA, CEA, CDA y ONGs vinculadas al sector del tránsito y/o el transporte</v>
          </cell>
        </row>
        <row r="906">
          <cell r="K906" t="str">
            <v>Sedes operativas creadas en municipios focalizados con mayor índice de accidentalidad y dificultades en la movilidad, que no cuenten con organismo de tránsito</v>
          </cell>
        </row>
        <row r="907">
          <cell r="K907" t="str">
            <v>Campañas para la legalización, normalización de requisitos y exigencias de tránsito en alianza con otros actores viales</v>
          </cell>
        </row>
        <row r="908">
          <cell r="K908" t="str">
            <v>Planes Locales de Seguridad Vial han sido auditados y vigilados</v>
          </cell>
        </row>
        <row r="909">
          <cell r="K909" t="str">
            <v>Municipios contarán con un Plan Local Seguridad Vial</v>
          </cell>
        </row>
        <row r="910">
          <cell r="K910" t="str">
            <v>Pliegos contendrán como requisito para concursar contar con el Plan Estratégico de Seguridad Vial</v>
          </cell>
        </row>
        <row r="911">
          <cell r="K911" t="str">
            <v xml:space="preserve">Empresas cuentan con un Plan Estratégico de Seguridad Vial </v>
          </cell>
        </row>
        <row r="912">
          <cell r="K912" t="str">
            <v>Instituciones Educativas cuentan con Plan de Movilidad Escolar</v>
          </cell>
        </row>
        <row r="913">
          <cell r="K913" t="str">
            <v>Establecimientos de comercio que se dedican al expendio de licores, bares, discotecas y afines cuentan con un Plan Estratégico de Responsabilidad en el Consumo de Alcohol</v>
          </cell>
        </row>
        <row r="914">
          <cell r="K914" t="str">
            <v>Decreto modificando el Comité Departamental de Seguridad Vial</v>
          </cell>
        </row>
        <row r="915">
          <cell r="K915" t="str">
            <v>Plan Estratégico de Tecnologías de la Información y las Comunicaciones formulado</v>
          </cell>
        </row>
        <row r="916">
          <cell r="K916" t="str">
            <v>Red de empresas promotoras de la seguridad vial constituida y en funcionamiento</v>
          </cell>
        </row>
        <row r="917">
          <cell r="K917" t="str">
            <v>Observatorio Departamental de Seguridad Vial y Movilidad creado y en funcionamiento</v>
          </cell>
        </row>
        <row r="918">
          <cell r="K918" t="str">
            <v>Mesa Departamental de Políticas Públicas de Motociclistas creado y en funcionamiento</v>
          </cell>
        </row>
        <row r="919">
          <cell r="K919" t="str">
            <v>Plan Departamental de Seguridad Vial y Movilidad de Motociclistas formulado y en implementación</v>
          </cell>
        </row>
        <row r="920">
          <cell r="K920" t="str">
            <v>Optimización de los servicios y procesos administrativos de la Secretaría (Recursos humanos y tecnológicos)</v>
          </cell>
        </row>
        <row r="921">
          <cell r="G921" t="str">
            <v>5.2.1.2. Usuarios más seguros mediante el conocimiento</v>
          </cell>
          <cell r="K921" t="str">
            <v>Instituciones educativas adoptan en sus PEI de manera trasversal la movilidad y seguridad vial para salvar vidas</v>
          </cell>
        </row>
        <row r="922">
          <cell r="K922" t="str">
            <v>Docentes de las instituciones educativas públicas y privadas del Departamento cuentan con una capacitación pertinente y adecuada en cultura, seguridad vial y movilidad</v>
          </cell>
        </row>
        <row r="923">
          <cell r="K923" t="str">
            <v>Proyectos de investigación en etapa inicial, asociados a los problemas de movilidad y seguridad vial liderados por universidades de la región</v>
          </cell>
        </row>
        <row r="924">
          <cell r="K924" t="str">
            <v>Programa dirigido a conductores para prevenir el consumo de alcohol antes y durante la conducción</v>
          </cell>
        </row>
        <row r="925">
          <cell r="K925" t="str">
            <v xml:space="preserve">Programa de capacitación dirigido a los conductores de vehículos de pasajeros, transporte escolar y de carga, que hacen parte de las empresas que operan en el Departamento, para fortalecer sus competencias laborales </v>
          </cell>
        </row>
        <row r="926">
          <cell r="K926" t="str">
            <v>Proyecto transversal en seguridad vial, movilidad y conducción, formulado e implementado en las IES de la región</v>
          </cell>
        </row>
        <row r="927">
          <cell r="K927" t="str">
            <v>Programa de auditoría dirigido a las empresas de la región, para la revisión y exigencia del cumplimiento del PESV, conforme a los requisitos exigidos y plasmados en la normatividad legal vigente</v>
          </cell>
        </row>
        <row r="928">
          <cell r="K928" t="str">
            <v xml:space="preserve">Motociclistas del Departamento cuentan con una capacitación pertinente y adecuada en cultura, seguridad vial y movilidad </v>
          </cell>
        </row>
        <row r="929">
          <cell r="K929" t="str">
            <v>Comité consultivo de infraestructura vial, creado y en funcionamiento</v>
          </cell>
        </row>
        <row r="930">
          <cell r="K930" t="str">
            <v>Mapa de siniestralidad departamental</v>
          </cell>
        </row>
        <row r="931">
          <cell r="K931" t="str">
            <v>Instalación y mantenimiento de señales en las vías de segundo y tercer nivel del Departamento con señalización</v>
          </cell>
        </row>
        <row r="932">
          <cell r="K932" t="str">
            <v>Plan de medios alternativos de transporte para los municipios del Departamento</v>
          </cell>
        </row>
        <row r="933">
          <cell r="K933" t="str">
            <v>Programa de acondicionamiento de puntos críticos dentro de la infraestructura vial en los municipios con alta densidad poblacional, que afectan significativamente la movilidad de las personas en situación de discapacidad</v>
          </cell>
        </row>
        <row r="934">
          <cell r="K934" t="str">
            <v>Gestión ante el gobierno Nacional del mejoramiento de la infraestructura de aeropuertos, líneas férreas y terminal de transportes en el Departamento</v>
          </cell>
        </row>
        <row r="935">
          <cell r="K935" t="str">
            <v>Gestión del proceso de transferencia de mercancías de transporte terrestre a férreo</v>
          </cell>
        </row>
        <row r="936">
          <cell r="K936" t="str">
            <v>Gestión de los estudios y diseños para el puerto fluvial de Norte de Santander sobre el río magdalena</v>
          </cell>
        </row>
        <row r="937">
          <cell r="K937" t="str">
            <v>Gestión de los estudios para la construcción de la línea férrea que conecte el Departamento con la red férrea nacional</v>
          </cell>
        </row>
        <row r="938">
          <cell r="K938" t="str">
            <v>Gestión de los estudios y diseños para tráfico pesado en los cascos urbanos de los municipios</v>
          </cell>
        </row>
        <row r="939">
          <cell r="K939" t="str">
            <v xml:space="preserve">Programa operativo dirigido a los vehículos automotores que circulan por las vías del Departamento con el fin de verificar el cumplimiento de las condiciones técnico-mecánicas </v>
          </cell>
        </row>
        <row r="940">
          <cell r="K940" t="str">
            <v xml:space="preserve">Empresas de transporte urbano colectivo han sido auditadas con respecto al cumplimiento de los estándares de calidad exigidos, en el marco del Plan Estratégico de Seguridad Vial </v>
          </cell>
        </row>
        <row r="941">
          <cell r="K941" t="str">
            <v>Censo de los vehículos automotores del Departamento que ya cumplieron su vida útil con el fin de promover su ingreso al proceso de desintegración vehicular</v>
          </cell>
        </row>
        <row r="942">
          <cell r="K942" t="str">
            <v>Programa para la promoción del uso adecuado de los elementos de protección personal en bici usuarios y motociclistas formulado y en implementación</v>
          </cell>
        </row>
        <row r="943">
          <cell r="K943" t="str">
            <v xml:space="preserve">Plan para la supervisión y control a las entidades y los mecanismos que garantizan las condiciones adecuadas de vehículos motorizados </v>
          </cell>
        </row>
        <row r="944">
          <cell r="K944" t="str">
            <v>Centro de referencia para la atención de víctimas en hechos de tránsito, creado y en funcionamiento</v>
          </cell>
        </row>
        <row r="945">
          <cell r="K945" t="str">
            <v>Línea telefónica única para la atención de hechos de tránsito, en funcionamiento</v>
          </cell>
        </row>
        <row r="946">
          <cell r="K946" t="str">
            <v>Equipos e insumos adquiridos para rescate vehicular y atención pre hospitalaria, para los organismos de rescate que actualmente apoyan la atención de víctimas de hechos de tránsito</v>
          </cell>
        </row>
        <row r="947">
          <cell r="K947" t="str">
            <v>Registro mensual de victimas de siniestros viales en el Departamento</v>
          </cell>
        </row>
        <row r="948">
          <cell r="K948" t="str">
            <v xml:space="preserve">Personal asociado al sector de la salud ha recibido la capacitación en primer respondiente </v>
          </cell>
        </row>
        <row r="949">
          <cell r="K949" t="str">
            <v xml:space="preserve">Personal conductores de vehículos de transporte público, intermunicipal y de carga han recibido la capacitación en primeros auxilios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952">
          <cell r="K952" t="str">
            <v>% de las obras del Subproyecto 1 terminadas (Captación, desarenador, cuarto de bombeo y conducción Termotasajero - Pórtico)</v>
          </cell>
        </row>
        <row r="953">
          <cell r="K953" t="str">
            <v>% de las obras de los Subproyectos 3 y 4 terminadas (Planta de tratamiento el Pórtico y conducción y almacenamiento de Villa del Rosario y Los Patios).</v>
          </cell>
        </row>
        <row r="954">
          <cell r="K954" t="str">
            <v>Esquema Regional de Operación de la infraestructura del Proyecto del Acueducto Metropolitano de Cúcuta, Villa del Rosario y Los Patios implementado.</v>
          </cell>
        </row>
        <row r="955">
          <cell r="K955" t="str">
            <v xml:space="preserve">Diseños de sistemas de acueducto y alcantarillado urbano y rural </v>
          </cell>
        </row>
        <row r="956">
          <cell r="K956" t="str">
            <v>Acueductos y alcantarillados urbano y rural optimizados</v>
          </cell>
        </row>
        <row r="957">
          <cell r="K957" t="str">
            <v>Estudios y Diseños y/o construcción de proyectos de soluciones individuales rurales, PDET</v>
          </cell>
        </row>
        <row r="958">
          <cell r="K958" t="str">
            <v>Estudios y/o Construcción de proyectos de optimización de acueductos y/o alcantarillados urbanos y/o rurales en municipios PDET</v>
          </cell>
        </row>
        <row r="959">
          <cell r="K959" t="str">
            <v>Sistemas de Tratamiento de Aguas Residuales apoyados en su diseños y/o construcción</v>
          </cell>
        </row>
        <row r="961">
          <cell r="K961" t="str">
            <v>Estrategias de esquemas asociativos subregionales para la recolección y aprovechamiento de residuos sólidos impulsados</v>
          </cell>
        </row>
        <row r="962">
          <cell r="K962" t="str">
            <v>Municipios con Acompañamiento en la implementación de estrategias de fortalecimiento, aseguramiento de la prestación y/o transformación de los prestadores de los servicios de Agua Potable y Saneamiento Básico urbanos y/o rurales</v>
          </cell>
        </row>
        <row r="963">
          <cell r="K963" t="str">
            <v>Municipios con asistencia en la Implementación de las estrategias de monitoreo, seguimiento y control y/o en el cumplimiento normativo del sector de APSB.</v>
          </cell>
        </row>
        <row r="964">
          <cell r="K964" t="str">
            <v>Plan de Gestión social del Sector de APSB implementado.</v>
          </cell>
        </row>
        <row r="965">
          <cell r="K965" t="str">
            <v>Plan Ambiental del Sector de APSB implementado.</v>
          </cell>
        </row>
        <row r="966">
          <cell r="K966" t="str">
            <v>Plan de Gestión del Riesgo del Sector de APSB implementado.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970">
          <cell r="K970" t="str">
            <v>Proyectos de investigación gestionados y/o apoyados, de impacto en los sectores agropecuario y agroindustrial</v>
          </cell>
        </row>
        <row r="971">
          <cell r="K971" t="str">
            <v>Plan Departamental de Extensión Agropecuaria PDEA, formulado, aprobado e implementado</v>
          </cell>
        </row>
        <row r="973">
          <cell r="K973" t="str">
            <v>Fondo complementario de garantías del sector agropecuario y rural capitalizado</v>
          </cell>
        </row>
        <row r="975">
          <cell r="K975" t="str">
            <v>Proyectos productivos agrícolas y/o pecuarios presentados a través de Convocatorias</v>
          </cell>
        </row>
        <row r="976">
          <cell r="K976" t="str">
            <v>Proyectos productivos gestionados y fortalecidos a través de recursos del Sistema General de Regalías</v>
          </cell>
        </row>
        <row r="977">
          <cell r="K977" t="str">
            <v>Proyectos productivos con enfoque territorial gestionados y/o apoyados</v>
          </cell>
        </row>
        <row r="978">
          <cell r="K978" t="str">
            <v>Proyectos productivos agropecuarios o agroindustriales gestionados y/o apoyados</v>
          </cell>
        </row>
        <row r="979">
          <cell r="K979" t="str">
            <v>Proyectos productivos con jóvenes rurales gestionados y/o apoyados</v>
          </cell>
        </row>
        <row r="980">
          <cell r="K980" t="str">
            <v>Proyectos productivos con mujeres rurales gestionados y/o apoyados</v>
          </cell>
        </row>
        <row r="981">
          <cell r="K981" t="str">
            <v>Proyectos productivos con población víctima gestionados y/o apoyados</v>
          </cell>
        </row>
        <row r="982">
          <cell r="K982" t="str">
            <v>Hectáreas de café sembradas y/o mejoradas</v>
          </cell>
        </row>
        <row r="983">
          <cell r="K983" t="str">
            <v>Hectáreas de cacao sembradas y/o mejoradas</v>
          </cell>
        </row>
        <row r="984">
          <cell r="K984" t="str">
            <v>Proyectos gestionados y/o apoyados para mejorar la producción de arroz</v>
          </cell>
        </row>
        <row r="985">
          <cell r="K985" t="str">
            <v>Eventos y/o ferias de agro negocios apoyadas</v>
          </cell>
        </row>
        <row r="986">
          <cell r="K986" t="str">
            <v>Evaluaciones agropecuarias municipales EVA realizadas</v>
          </cell>
        </row>
        <row r="987">
          <cell r="K987" t="str">
            <v>Plan de Seguridad Alimentaria y Nutricional Formulado</v>
          </cell>
        </row>
        <row r="989">
          <cell r="K989" t="str">
            <v>Proyectos de infraestructura productiva gestionados y/o apoyados para fortalecer las cadenas de valor</v>
          </cell>
        </row>
        <row r="990">
          <cell r="K990" t="str">
            <v>Distritos de riego construidos y/o rehabilitados</v>
          </cell>
        </row>
        <row r="992">
          <cell r="K992" t="str">
            <v>Predios rurales gestionados y/o apoyados en el proceso de titulación</v>
          </cell>
        </row>
        <row r="993">
          <cell r="K993" t="str">
            <v>Sistema catastral gestionado y/o implementado</v>
          </cell>
        </row>
        <row r="995">
          <cell r="K995" t="str">
            <v>Acciones de articulación interinstitucional realizadas</v>
          </cell>
        </row>
        <row r="997">
          <cell r="K997" t="str">
            <v>Sistema apoyado para la producción de productos inocuos</v>
          </cell>
        </row>
        <row r="999">
          <cell r="K999" t="str">
            <v>Talleres para sensibilizar y fortalecer las capacidades del sector forestal</v>
          </cell>
        </row>
        <row r="1000">
          <cell r="K1000" t="str">
            <v>Municipios con establecimiento de especies forestales</v>
          </cell>
        </row>
        <row r="1002">
          <cell r="K1002" t="str">
            <v>Acompañamiento a las iniciativas de reactivación económica y agropecuaria identificadas dentro del programa PDET en los municipios priorizados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1006">
          <cell r="K1006" t="str">
            <v>Eventos previos a la celebración del Bicentenario</v>
          </cell>
        </row>
        <row r="1007">
          <cell r="K1007" t="str">
            <v>Eventos previos a la conmemoración de los 450 de Ocaña en conjunto con entidades regionales</v>
          </cell>
        </row>
        <row r="1008">
          <cell r="K1008" t="str">
            <v>Participaciones en eventos de impacto turístico (Misiones Comerciales a destinos regionales, ruedas de negocio, ferias nacionales)</v>
          </cell>
        </row>
        <row r="1009">
          <cell r="K1009" t="str">
            <v>Destinos Turísticos promocionados</v>
          </cell>
        </row>
        <row r="1010">
          <cell r="K1010" t="str">
            <v>Publicaciones sobre turismo cultural (historia, folklore, costumbres, gastronomía, música, literatura, religión, etc.)</v>
          </cell>
        </row>
        <row r="1011">
          <cell r="K1011" t="str">
            <v>Campañas de prevención de ESCNNA (una por año)</v>
          </cell>
        </row>
        <row r="1013">
          <cell r="K1013" t="str">
            <v>Consejo Consultivo de Turismo reactivado</v>
          </cell>
        </row>
        <row r="1014">
          <cell r="K1014" t="str">
            <v>Consejo de Seguridad Departamental Turístico reactivado</v>
          </cell>
        </row>
        <row r="1015">
          <cell r="K1015" t="str">
            <v>Plan de Desarrollo Turístico Actualizado</v>
          </cell>
        </row>
        <row r="1016">
          <cell r="K1016" t="str">
            <v>Plan de Acción Corredor Turístico Nororiental Diseñado</v>
          </cell>
        </row>
        <row r="1017">
          <cell r="K1017" t="str">
            <v>Mesa de turismo reestructurada</v>
          </cell>
        </row>
        <row r="1018">
          <cell r="K1018" t="str">
            <v>Software oferta-demanda sitios turísticos implementado</v>
          </cell>
        </row>
        <row r="1020">
          <cell r="K1020" t="str">
            <v>Promoción divulgación de la construcción del Centro de Convenciones</v>
          </cell>
        </row>
        <row r="1021">
          <cell r="K1021" t="str">
            <v>Proyectos de infraestructura turística apoyados</v>
          </cell>
        </row>
        <row r="1022">
          <cell r="K1022" t="str">
            <v>municipios con apoyo de iniciativas de artesanos</v>
          </cell>
        </row>
        <row r="1023">
          <cell r="K1023" t="str">
            <v>Talleres de formación dirigidos a actores de la cadena turística</v>
          </cell>
        </row>
        <row r="1024">
          <cell r="K1024" t="str">
            <v>Implementación Programa Colegios amigos del Turismo (emprendimientos en turismo naranja)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1027">
          <cell r="K1027" t="str">
            <v>Programa de asesoramiento y acompañamiento a emprendedores en las etapas de ideación, pre-incubación, incubación y aceleración creado</v>
          </cell>
        </row>
        <row r="1028">
          <cell r="K1028" t="str">
            <v>Iniciativas de emprendimientos creativos y culturales (Economía Naranja) promocionadas</v>
          </cell>
        </row>
        <row r="1029">
          <cell r="K1029" t="str">
            <v>Ruta del Emprendimiento e innovación creada</v>
          </cell>
        </row>
        <row r="1030">
          <cell r="K1030" t="str">
            <v>Sistema de información de emprendimiento del Departamento creado</v>
          </cell>
        </row>
        <row r="1031">
          <cell r="K1031" t="str">
            <v>Estrategias para promocionar el fortalecimiento de los Ecosistema de Innovación y Emprendimiento virtual</v>
          </cell>
        </row>
        <row r="1033">
          <cell r="K1033" t="str">
            <v>Créditos para fortalecimiento y aceleración de emprendimientos</v>
          </cell>
        </row>
        <row r="1034">
          <cell r="K1034" t="str">
            <v>Emprendimientos apoyados financiera y/o comercialmente</v>
          </cell>
        </row>
        <row r="1035">
          <cell r="K1035" t="str">
            <v xml:space="preserve">Ferias y eventos de emprendimiento apoyados </v>
          </cell>
        </row>
        <row r="1036">
          <cell r="K1036" t="str">
            <v xml:space="preserve">Evento creado para la promoción y generación de Emprendimientos en el Departamento </v>
          </cell>
        </row>
        <row r="1037">
          <cell r="K1037" t="str">
            <v xml:space="preserve">Iniciativas de formaciones, congresos y eventos virtuales de emprendedores </v>
          </cell>
        </row>
        <row r="1038">
          <cell r="K1038" t="str">
            <v>Escuela de Liderazgo de Innovadores y Emprendedores de Norte de Santander apoyada.</v>
          </cell>
        </row>
        <row r="1039">
          <cell r="K1039" t="str">
            <v>Parque tecnológico diseñado que apoye la industria de la región</v>
          </cell>
        </row>
        <row r="1040">
          <cell r="K1040" t="str">
            <v>Plataformas de construcción de futuros emprendimientos para la búsqueda de Ángeles Inversionistas y/o Aceleradoras Digitales apoyadas</v>
          </cell>
        </row>
        <row r="1043">
          <cell r="K1043" t="str">
            <v>Política pública de innovación para  Norte de Santander elaborada e implementada</v>
          </cell>
        </row>
        <row r="1044">
          <cell r="K1044" t="str">
            <v>Iniciativas apoyadas que permitan generar capacidades de innovación de los empresarios de Norte de Santander</v>
          </cell>
        </row>
        <row r="1045">
          <cell r="K1045" t="str">
            <v>Creación del Banco de Proyectos de CTeI</v>
          </cell>
        </row>
        <row r="1046">
          <cell r="K1046" t="str">
            <v>Apoyo al programa de Spin-Off e innovación</v>
          </cell>
        </row>
        <row r="1047">
          <cell r="K1047" t="str">
            <v>Implementar un nuevo modelo de competitividad “Diamante de la Competitividad”.</v>
          </cell>
        </row>
        <row r="1049">
          <cell r="K1049" t="str">
            <v>Centro de Innovación y Productividad apoyado</v>
          </cell>
        </row>
        <row r="1050">
          <cell r="K1050" t="str">
            <v>Programa de incubación de empresas de base tecnológica apoyado en su operación</v>
          </cell>
        </row>
        <row r="1051">
          <cell r="K1051" t="str">
            <v>Estrategia para la promoción de la propiedad intelectual y la generación de patentes apoyada</v>
          </cell>
        </row>
        <row r="1052">
          <cell r="K1052" t="str">
            <v>Iniciativa de transferencia de conocimiento y tecnología de la academia a la base industrial apoyada</v>
          </cell>
        </row>
        <row r="1114">
          <cell r="K1114" t="str">
            <v>Programa de asesoramiento y acompañamiento a mipymes creado para diversificación de su producto</v>
          </cell>
        </row>
        <row r="1115">
          <cell r="K1115" t="str">
            <v>Estrategia para incentivar la promoción de la transferencia de conocimiento empresarial</v>
          </cell>
        </row>
        <row r="1116">
          <cell r="K1116" t="str">
            <v>Proyectos de iniciativas clúster del sector empresarial de Norte de Santander apoyados</v>
          </cell>
        </row>
        <row r="1117">
          <cell r="K1117" t="str">
            <v>Estrategias a nivel departamental de promoción de la Industria y consumo local implementadas.</v>
          </cell>
        </row>
        <row r="1118">
          <cell r="K1118" t="str">
            <v>Microempresarios capacitados en innovación, asociatividad, gestión administrativa, comercial, financiera y/o tecnológica, priorizando en población vulnerable</v>
          </cell>
        </row>
        <row r="1119">
          <cell r="K1119" t="str">
            <v>Iniciativas de formalización empresarial y/o laboral apoyadas</v>
          </cell>
        </row>
        <row r="1121">
          <cell r="K1121" t="str">
            <v>Fondo complementario de Garantías para el sector empresarial creado</v>
          </cell>
        </row>
        <row r="1122">
          <cell r="K1122" t="str">
            <v xml:space="preserve">Mipymes con acceso a líneas de apalancamiento financiero </v>
          </cell>
        </row>
        <row r="1123">
          <cell r="K1123" t="str">
            <v>Evento como vitrina internacional para el impulso y promoción de los sectores productivos realizado</v>
          </cell>
        </row>
        <row r="1124">
          <cell r="K1124" t="str">
            <v>Eventos y/o ferias regionales y nacionales de los principales sectores productivos del Departamento promocionados</v>
          </cell>
        </row>
        <row r="1125">
          <cell r="K1125" t="str">
            <v>Estrategia apoyada para el fortalecimiento y promoción de la Agencia de Inversión de Norte de Santander</v>
          </cell>
        </row>
        <row r="1126">
          <cell r="K1126" t="str">
            <v xml:space="preserve">Campañas para la promoción de las Zonas Económicas y Sociales Especiales ZESE </v>
          </cell>
        </row>
        <row r="1129">
          <cell r="K1129" t="str">
            <v>Iniciativas apoyadas para el desarrollo y transferencia de modelos tecnológicos de producción industrial, en los sectores estratégicos del Departamento.</v>
          </cell>
        </row>
        <row r="1130">
          <cell r="K1130" t="str">
            <v>Estrategias comerciales promocionadas a partir de una marca región y sello territorial.</v>
          </cell>
        </row>
        <row r="1131">
          <cell r="K1131" t="str">
            <v>Estrategia diseñada para el Fortalecimiento de la capacidad instalada de la zona franca como eje del desarrollo industrial en Norte de Santander.</v>
          </cell>
        </row>
        <row r="1132">
          <cell r="K1132" t="str">
            <v>Campañas de promoción y material publicitario, para promover la zona franca</v>
          </cell>
        </row>
        <row r="1133">
          <cell r="K1133" t="str">
            <v>Actualización del Régimen Franco</v>
          </cell>
        </row>
        <row r="1134">
          <cell r="K1134" t="str">
            <v>Iniciativas de transformación apoyadas y/o financiadas para el aumento de la productividad en los sectores priorizados del Departamento por la comisión regional de competitividad</v>
          </cell>
        </row>
        <row r="1135">
          <cell r="K1135" t="str">
            <v>Proyecto apoyado que genere valor agregado y diferenciación en un sector productivo de Norte de Santander</v>
          </cell>
        </row>
        <row r="1137">
          <cell r="K1137" t="str">
            <v>Estrategia implementada para la generación de las condiciones que faciliten la exportación de productos y servicios no tradicionales mediante los sectores público - privados y académicos.</v>
          </cell>
        </row>
        <row r="1138">
          <cell r="K1138" t="str">
            <v>Estrategias que permitan el proceso de internacionalización de los sectores productivos apoyadas</v>
          </cell>
        </row>
        <row r="1139">
          <cell r="K1139" t="str">
            <v>Acompañamiento a estrategias de alianzas logísticas que se desarrollen en el Departamento</v>
          </cell>
        </row>
        <row r="1140">
          <cell r="K1140" t="str">
            <v>Aunar esfuerzos que permitan el fortalecimiento de Promotoras de Inversión</v>
          </cell>
        </row>
        <row r="1141">
          <cell r="K1141" t="str">
            <v>Estrategias comerciales promocionadas para generar una cultura exportadora en los sectores productivos del Departamento</v>
          </cell>
        </row>
        <row r="1142">
          <cell r="K1142" t="str">
            <v>Ferias y/o misiones y/o ruedas comerciales organizadas para el acceso a mercados internacionales.</v>
          </cell>
        </row>
        <row r="1143">
          <cell r="K1143" t="str">
            <v>Evento o estrategia de promoción de la Marca Región en el exterior apoyado</v>
          </cell>
        </row>
        <row r="1144">
          <cell r="K1144" t="str">
            <v xml:space="preserve">Hoja de Ruta para la internacionalización implementada y apoyada </v>
          </cell>
        </row>
        <row r="1145">
          <cell r="K1145" t="str">
            <v>Planes de internacionalización para los sectores productivos con valor agregado apoyados y/o creados</v>
          </cell>
        </row>
        <row r="1146">
          <cell r="K1146" t="str">
            <v xml:space="preserve">Distrito de la Innovación y el Emprendimiento fundado (articulación del sector privado y público) </v>
          </cell>
        </row>
        <row r="1148">
          <cell r="K1148" t="str">
            <v>Promover la consolidación de la política de empleo en el marco de trabajo digno y decente a nivel público y privado</v>
          </cell>
        </row>
        <row r="1149">
          <cell r="K1149" t="str">
            <v>Impulsar la consolidación de información sobre empleabilidad y productividad</v>
          </cell>
        </row>
        <row r="1150">
          <cell r="K1150" t="str">
            <v xml:space="preserve">Apoyar la implementación del programa de Beneficios Económicos Periódicos BEPS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1054">
          <cell r="K1054" t="str">
            <v xml:space="preserve">Propuestas de maestrantes y doctores adoptadas e implementadas en los sectores estratégicos del Departamento </v>
          </cell>
        </row>
        <row r="1055">
          <cell r="K1055" t="str">
            <v>Proyectos de investigación de jóvenes investigadores adoptados e implementados en los sectores estratégicos del Departamento.</v>
          </cell>
        </row>
        <row r="1057">
          <cell r="K1057" t="str">
            <v>Proyectos con componente TIC para la investigación en el Agro</v>
          </cell>
        </row>
        <row r="1075">
          <cell r="K1075" t="str">
            <v xml:space="preserve">Personas empoderadas y capacitadas en Ciudadanía Digital </v>
          </cell>
        </row>
        <row r="1076">
          <cell r="K1076" t="str">
            <v xml:space="preserve">Ciudadanos formados en uso seguro y responsable de las TIC </v>
          </cell>
        </row>
        <row r="1077">
          <cell r="K1077" t="str">
            <v>Personas con discapacidad visual y/o auditiva formados en Uso y Apropiación TIC</v>
          </cell>
        </row>
        <row r="1078">
          <cell r="K1078" t="str">
            <v>Ciudadanos formados técnica y/o tecnológicamente en competencias y habilidades digitales</v>
          </cell>
        </row>
        <row r="1079">
          <cell r="K1079" t="str">
            <v>Docentes capacitados en innovación de prácticas pedagógicas</v>
          </cell>
        </row>
        <row r="1080">
          <cell r="K1080" t="str">
            <v>Modelo de teletrabajo para la Gobernación de Norte de Santander adoptado.</v>
          </cell>
        </row>
        <row r="1081">
          <cell r="K1081" t="str">
            <v>Personas y trabajadores del sector empresarial con sensibilización, formación y acompañamiento en teletrabajo.</v>
          </cell>
        </row>
        <row r="1083">
          <cell r="K1083" t="str">
            <v>Nuevas plataformas, Sistemas de información y/o aplicaciones para los diferentes sectores</v>
          </cell>
        </row>
        <row r="1084">
          <cell r="K1084" t="str">
            <v>Nuevos video juegos educativos</v>
          </cell>
        </row>
        <row r="1085">
          <cell r="K1085" t="str">
            <v>Nuevas Instituciones educativas con implementación de la plataforma VIVECOLEGIO</v>
          </cell>
        </row>
        <row r="1086">
          <cell r="K1086" t="str">
            <v xml:space="preserve">Nuevas Instituciones educativas con implementación de la plataforma de Asistencia Integral para la promoción y prevención de la salud escolar </v>
          </cell>
        </row>
        <row r="1087">
          <cell r="K1087" t="str">
            <v>Red de información implementada para el fortalecimiento de la planificación, la investigación y gestión del desarrollo en CTel</v>
          </cell>
        </row>
        <row r="1089">
          <cell r="K1089" t="str">
            <v>Nuevas zonas digitales urbanos y rurales</v>
          </cell>
        </row>
        <row r="1090">
          <cell r="K1090" t="str">
            <v>Nuevos sitios digitales comunitarios urbanos y rurales</v>
          </cell>
        </row>
        <row r="1091">
          <cell r="K1091" t="str">
            <v>Diseño de estrategia para la ampliación de cobertura de telefonía móvil</v>
          </cell>
        </row>
        <row r="1092">
          <cell r="K1092" t="str">
            <v>Diseño de estrategia para beneficiar mayor poblaciones con cobertura TDT</v>
          </cell>
        </row>
        <row r="1093">
          <cell r="K1093" t="str">
            <v>Dotaciones de Herramientas tecnológicas para estudiantes en IE</v>
          </cell>
        </row>
        <row r="1094">
          <cell r="K1094" t="str">
            <v xml:space="preserve">Sitios digitales comunitarios con sostenibilidad y continuidad de conectividad </v>
          </cell>
        </row>
        <row r="1095">
          <cell r="K1095" t="str">
            <v xml:space="preserve">Nuevas sedes escolares con conectividad </v>
          </cell>
        </row>
        <row r="1096">
          <cell r="K1096" t="str">
            <v>Instituciones Educativas con continuidad de conectividad</v>
          </cell>
        </row>
        <row r="1097">
          <cell r="K1097" t="str">
            <v>Nuevos hogares de estrato 1 y 2 con conexión a internet</v>
          </cell>
        </row>
        <row r="1098">
          <cell r="K1098" t="str">
            <v>Implementación de la Política de recolección de residuos de aparatos eléctricos y electrónicos (RAEE) en IE, Entidades públicas y territoriales</v>
          </cell>
        </row>
        <row r="1100">
          <cell r="K1100" t="str">
            <v xml:space="preserve">Trámites, servicios u OPAs totalmente en línea </v>
          </cell>
        </row>
        <row r="1101">
          <cell r="K1101" t="str">
            <v xml:space="preserve">Procesos administrativos optimizados con el uso de TIC </v>
          </cell>
        </row>
        <row r="1102">
          <cell r="K1102" t="str">
            <v xml:space="preserve">Conjuntos de Datos Abiertos de la entidad consultados y aprovechados por el ciudadano para toma de decisiones </v>
          </cell>
        </row>
        <row r="1103">
          <cell r="K1103" t="str">
            <v xml:space="preserve">Ejercicios de Participación Ciudadana realizados con el uso de TIC </v>
          </cell>
        </row>
        <row r="1104">
          <cell r="K1104" t="str">
            <v>Modelo de Territorio y Ciudad Inteligente implementado</v>
          </cell>
        </row>
        <row r="1105">
          <cell r="K1105" t="str">
            <v xml:space="preserve">Servidores Públicos sensibilizados en la Política de Gobierno Digital </v>
          </cell>
        </row>
        <row r="1106">
          <cell r="K1106" t="str">
            <v xml:space="preserve">Plan de Arquitectura Empresarial implementado </v>
          </cell>
        </row>
        <row r="1107">
          <cell r="K1107" t="str">
            <v>Plan de Servicios Ciudadanos Digitales elaborado</v>
          </cell>
        </row>
        <row r="1108">
          <cell r="K1108" t="str">
            <v>Modelo de Política de Seguridad implementado</v>
          </cell>
        </row>
        <row r="1109">
          <cell r="K1109" t="str">
            <v xml:space="preserve">Alcaldías y entes descentralizados asistidos y monitoreados en Gobierno Digital </v>
          </cell>
        </row>
        <row r="1110">
          <cell r="K1110" t="str">
            <v xml:space="preserve">Foros con el sector productivo para sensibilizar las empresas del sector privado en transformación digital empresarial </v>
          </cell>
        </row>
        <row r="1111">
          <cell r="K1111" t="str">
            <v xml:space="preserve">Eventos públicos de TIC para promover el desarrollo del talento humano para la transformación digital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 val="Hoja1"/>
    </sheetNames>
    <sheetDataSet>
      <sheetData sheetId="0">
        <row r="94">
          <cell r="K94" t="str">
            <v>Municipios con espacios de gestión intersectorial para la salud ambiental incluidos los Municipios PDET</v>
          </cell>
        </row>
        <row r="95">
          <cell r="K95" t="str">
            <v>Municipios con vigilancia de la calidad del agua para consumo humano</v>
          </cell>
        </row>
        <row r="96">
          <cell r="K96" t="str">
            <v>Municipios desarrollando estrategias de control para la prevención de la rabia transmitida por felinos y caninos.</v>
          </cell>
        </row>
        <row r="97">
          <cell r="K97" t="str">
            <v>Municipios en categorías 4° a 6° se realiza la vigilancia sanitaria de los factores de riesgo en salud ambiental</v>
          </cell>
        </row>
        <row r="98">
          <cell r="K98" t="str">
            <v>Municipios en categorías 4° a 6° con establecimientos de alto y bajo riesgo de interés sanitario vigilados, según censo territorial</v>
          </cell>
        </row>
        <row r="100">
          <cell r="K100" t="str">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ell>
        </row>
        <row r="101">
          <cell r="K101" t="str">
            <v>Empresas Sociales del Estado ESE con adherencia a las Rutas Integrales de Atención para las enfermedades crónicas no transmisibles ECNT y la salud bucal visual y auditiva SBVA, con prioridad en los municipios poder</v>
          </cell>
        </row>
        <row r="103">
          <cell r="K103" t="str">
            <v>Municipios adoptan y adaptan la política departamental de salud mental, con énfasis en la atención a los efectos colaterales del COVID-19 incluidos los municipios PDET</v>
          </cell>
        </row>
        <row r="104">
          <cell r="K104" t="str">
            <v>Contención tasa de incidencia de violencia intrafamiliar en 150 por 100,000 habitantes</v>
          </cell>
        </row>
        <row r="105">
          <cell r="K105" t="str">
            <v>Contención en 15 x 10.000 habitantes la Tasa de consumo de sustancias psicoactivas SPA ilícitas por atención en servicios de salud en personas de 12 a 65 años</v>
          </cell>
        </row>
        <row r="107">
          <cell r="K107" t="str">
            <v>Reducción de la mortalidad infantil evitable por desnutrición (de 9.4 a 4.7) con énfasis en la atención a los efectos colaterales del COVID-19</v>
          </cell>
        </row>
        <row r="108">
          <cell r="K108" t="str">
            <v>Contención de la prevalencia de desnutrición aguda en niños y niñas menores de 5 años en 0,4</v>
          </cell>
        </row>
        <row r="109">
          <cell r="K109" t="str">
            <v>de notificación Inmediata de SIVIGILA con Identificación del Agente etiológico en brotes de enfermedades transmitidas por alimentos (ETA).</v>
          </cell>
        </row>
        <row r="111">
          <cell r="K111" t="str">
            <v>Municipios con desarrollo de programas para garantizar los derechos sexuales y los derechos reproductivos con prioridad en los Municipios PDET.</v>
          </cell>
        </row>
        <row r="112">
          <cell r="K112" t="str">
            <v>Contenida la Razón de Mortalidad Materna en 40,1 por 100.000 NV</v>
          </cell>
        </row>
        <row r="113">
          <cell r="K113" t="str">
            <v>Municipios con vigilancia a la ruta de atención integral de violencias con énfasis en la atención a los efectos colaterales del COVID-19 incluidos los municipios PDET.</v>
          </cell>
        </row>
        <row r="114">
          <cell r="K114" t="str">
            <v>Disminuida la tasa de fecundidad especifica en niñas de 10 a 14 años, a menos de 1 nacimientos por cada 1000 niñas</v>
          </cell>
        </row>
        <row r="115">
          <cell r="K115" t="str">
            <v xml:space="preserve">Disminuida la tasa de fecundidad especifica de 68 a 44 por 1000 en adolescentes de 15 a 19 años,. </v>
          </cell>
        </row>
        <row r="116">
          <cell r="K116" t="str">
            <v>Contenida la Tasa de Mortalidad Perinatal en 12,9 x 1000 NV</v>
          </cell>
        </row>
        <row r="118">
          <cell r="K118" t="str">
            <v>Contención de la tasa de mortalidad por tuberculosis.</v>
          </cell>
        </row>
        <row r="119">
          <cell r="K119" t="str">
            <v>Mantenida la prevalencia en menos de 1 caso por 10.000 habitantes para cumplir los criterios de eliminación de la Enfermedad de Hansen..</v>
          </cell>
        </row>
        <row r="120">
          <cell r="K120" t="str">
            <v>Mantenida la discapacidad severa por enfermedad de Hansen (Lepra) entre los casos nuevos hasta llegar a una tasa de 5,3 por 1.000.000 de habitantes con discapacidad grado 2</v>
          </cell>
        </row>
        <row r="121">
          <cell r="K121" t="str">
            <v>El Departamento mantiene la cobertura en los biológicos trazadores del programa ampliado de inmunizaciones.</v>
          </cell>
        </row>
        <row r="122">
          <cell r="K122" t="str">
            <v>Municipios Desarrollando EGI -Estrategia de Gestión Integrada para la Promoción de la salud, prevención, vigilancia y control de las zoonosis.</v>
          </cell>
        </row>
        <row r="123">
          <cell r="K123" t="str">
            <v>Disminuida la tasa de letalidad por dengue grave a 10 casos por 100.000 habitantes en el Departamento</v>
          </cell>
        </row>
        <row r="124">
          <cell r="K124" t="str">
            <v>Mantenida la tasa de mortalidad por Malaria en cero muertes *100,000 Habitantes</v>
          </cell>
        </row>
        <row r="125">
          <cell r="K125" t="str">
            <v>Municipios categoría 4 a 6, se desarrollan acciones de Gestión, promoción y vigilancia de las ETV</v>
          </cell>
        </row>
        <row r="126">
          <cell r="K126" t="str">
            <v>Municipios endémicos (Chagas) con interrupción de la transmisión de T. Cruzi por Rhodnius prolixus vector domiciliado</v>
          </cell>
        </row>
        <row r="131">
          <cell r="K131" t="str">
            <v>Municipios con acciones de promoción de la salud y prevención de riesgos laborales en la población del sector informal de la economía, con énfasis en la atención a los efectos colaterales del COVID-19 incluidos los municipios PDET.</v>
          </cell>
        </row>
        <row r="132">
          <cell r="K132" t="str">
            <v>Municipios con seguimiento de los accidentes laborales reportados en población trabajadora informal</v>
          </cell>
        </row>
        <row r="134">
          <cell r="K134" t="str">
            <v>Contención de la mortalidad por EDA en menores de 5 años (tasa por 100.000), con énfasis del COVID-19.</v>
          </cell>
        </row>
        <row r="135">
          <cell r="K135" t="str">
            <v>Contención de la mortalidad por IRA en menores de 5 años (tasa por 100.000 ), con énfasis del COVID-19.</v>
          </cell>
        </row>
        <row r="136">
          <cell r="K136" t="str">
            <v>Promoción de la implementación y adecuación del sistema de salud propio e intercultural (SISPI) para la comunidades étnicas (BARÍ-U´WA) incluyendo los municipios PDET.</v>
          </cell>
        </row>
        <row r="137">
          <cell r="K137" t="str">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ell>
        </row>
        <row r="138">
          <cell r="K138" t="str">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ell>
        </row>
        <row r="139">
          <cell r="K139" t="str">
            <v>Municipios y EPS asesorados y asistidos técnicamente en la implementación de la certificación de Discapacidad y seguimiento a la ampliación de la cobertura del Registro para la Localización y Caracterización de las Personas con Discapacidad - RLCPD.</v>
          </cell>
        </row>
        <row r="140">
          <cell r="K140" t="str">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ell>
        </row>
        <row r="142">
          <cell r="K142" t="str">
            <v>Municipios con monitoreo y seguimiento de los planes territoriales de salud.</v>
          </cell>
        </row>
        <row r="143">
          <cell r="K143" t="str">
            <v>Incremento del índice de desempeño de la gestión del plan territorial de salud.</v>
          </cell>
        </row>
        <row r="144">
          <cell r="K144" t="str">
            <v>Municipios implementan la política de participación social en salud, incluyendo los Municipios PDET</v>
          </cell>
        </row>
        <row r="145">
          <cell r="K145" t="str">
            <v>Municipios con el sistema de vigilancia SIVIGILA actualizado y operando.</v>
          </cell>
        </row>
        <row r="146">
          <cell r="K146" t="str">
            <v>El Departamento cuenta con el observatorio de salud pública del Departamento, con énfasis en COVID-19</v>
          </cell>
        </row>
        <row r="147">
          <cell r="K147" t="str">
            <v xml:space="preserve">Municipios con vigilancia de establecimientos y servicios farmacéuticos. </v>
          </cell>
        </row>
        <row r="148">
          <cell r="K148" t="str">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ell>
        </row>
        <row r="149">
          <cell r="K149" t="str">
            <v>Cumplimiento al programa territorial de rediseño, reorganización y modernización (infraestructura y dotación) de la red pública del Departamento incluidos en el Plan Bienal de Salud Pública</v>
          </cell>
        </row>
        <row r="150">
          <cell r="K150" t="str">
            <v>Verificación de los prestadores de servicios de salud habilitados en el REPS según el plan anual de visitas y seguimiento, monitoreo y evaluación a los planes de contingencia de las IPS</v>
          </cell>
        </row>
        <row r="151">
          <cell r="K151" t="str">
            <v>Seguimiento y monitoreo de los prestadores de servicios de salud con quejas interpuestas por los usuarios del SGSSS</v>
          </cell>
        </row>
        <row r="152">
          <cell r="K152" t="str">
            <v>Seguimiento y monitoreo al 100% de los prestadores de servicios de salud habilitados en el REPS con servicios de seguridad y salud en el trabajo y radiología e imágenes diagnósticas.</v>
          </cell>
        </row>
        <row r="153">
          <cell r="K153" t="str">
            <v>Del seguimiento y auditoria a las cuentas presentadas por la prestación de los servicios de salud de la red pública y privada, con cargo al Departamento, tanto de la Ley de punto final como la de la población MIGRANTE</v>
          </cell>
        </row>
        <row r="154">
          <cell r="K154" t="str">
            <v>Gestión de las referencias y contrareferencias presentadas por la red prestadora incluyendo la población migrante, retornada y refugiada-MRR, y municipios PDET.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IDS"/>
      <sheetName val="l"/>
    </sheetNames>
    <sheetDataSet>
      <sheetData sheetId="0" refreshError="1">
        <row r="387">
          <cell r="K387" t="str">
            <v>Capacitaciones a funcionarios de las alcaldías en la normatividad y actualización de la misma.</v>
          </cell>
        </row>
        <row r="388">
          <cell r="K388" t="str">
            <v>Reuniones por año del Comité Departamental de Discapacidad</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ENORTE"/>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157">
          <cell r="K157" t="str">
            <v>Escuelas de Formación Deportiva Formalizadas</v>
          </cell>
        </row>
        <row r="158">
          <cell r="K158" t="str">
            <v>Escuelas de Formación Deportiva funcionando</v>
          </cell>
        </row>
        <row r="159">
          <cell r="K159" t="str">
            <v>Festival de escuelas “Los niños se la juegan por el medio ambiente” organizado y desarrollado</v>
          </cell>
        </row>
        <row r="160">
          <cell r="K160" t="str">
            <v>municipios participando en los Juegos Supérate Intercolegiados</v>
          </cell>
        </row>
        <row r="162">
          <cell r="K162" t="str">
            <v xml:space="preserve">Capacitaciones dirigidas al recurso humano que tiene a cargo el desarrollo del deporte asociado y alto rendimiento </v>
          </cell>
        </row>
        <row r="163">
          <cell r="K163" t="str">
            <v>Base de datos de la reserva deportiva del Departamento en las diferentes disciplinas deportivas convencionales y paranacionales organizada y consolidada</v>
          </cell>
        </row>
        <row r="164">
          <cell r="K164" t="str">
            <v>Atletas de las diferentes disciplinas deportivas que conforman la reserva deportiva del Departamento apoyados</v>
          </cell>
        </row>
        <row r="165">
          <cell r="K165" t="str">
            <v>Participaciones anuales del deporte Convencional y Paranacional en campeonatos nacionales e internacionales</v>
          </cell>
        </row>
        <row r="166">
          <cell r="K166" t="str">
            <v>Ligas del deporte convencional (24) y Paranacional (5) apoyadas para la preparación y participación de atletas en Juegos Nacionales 2023</v>
          </cell>
        </row>
        <row r="167">
          <cell r="K167" t="str">
            <v>Eventos Deportivos Nacionales e Internacionales realizados en el Departamento</v>
          </cell>
        </row>
        <row r="168">
          <cell r="K168" t="str">
            <v>Participación en los XXII Juegos Deportivos Nacionales y VI Paranacionales 2023</v>
          </cell>
        </row>
        <row r="169">
          <cell r="K169" t="str">
            <v>Deportistas medallistas de Juegos Nacionales 2019 apoyados</v>
          </cell>
        </row>
        <row r="171">
          <cell r="K171" t="str">
            <v>Carrera Atlética “Corriendo por el medio ambiente” organizada y desarrollada</v>
          </cell>
        </row>
        <row r="172">
          <cell r="K172" t="str">
            <v>Torneo Departamental “Fútbol en Paz” organizado y desarrollado</v>
          </cell>
        </row>
        <row r="173">
          <cell r="K173" t="str">
            <v>Evento de recreación con población migrante, connacionales, retornados y población receptora organizado y desarrollado</v>
          </cell>
        </row>
        <row r="174">
          <cell r="K174" t="str">
            <v>Juegos Deportivos y Recreativos categoría abierta con inclusión social organizado y desarrollado</v>
          </cell>
        </row>
        <row r="175">
          <cell r="K175" t="str">
            <v>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v>
          </cell>
        </row>
        <row r="176">
          <cell r="K176" t="str">
            <v>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v>
          </cell>
        </row>
        <row r="177">
          <cell r="K177" t="str">
            <v>Municipios socializados y participando del programa Hábitos de y Estilos de Vida Saludable “Por un norte activo Hágale Toche”</v>
          </cell>
        </row>
        <row r="178">
          <cell r="K178" t="str">
            <v>Capacitaciones anuales sobre programas de Deporte Social comunitario, actividad física y recreación</v>
          </cell>
        </row>
        <row r="180">
          <cell r="K180" t="str">
            <v xml:space="preserve">Censo de Escenarios Deportivos y Recreativos del Departamento actualizado a través de estrategias tic ́s (implementación de un Software) </v>
          </cell>
        </row>
        <row r="181">
          <cell r="K181" t="str">
            <v>Construcción del Coliseo de Combate con zonas alternas para deportes de alto rendimiento que no cuentan con un escenario adecuado para sus entrenamientos</v>
          </cell>
        </row>
        <row r="182">
          <cell r="K182" t="str">
            <v>Construcción y dotación del Centro de Alto Rendimiento del Bicentenario (CAR)</v>
          </cell>
        </row>
        <row r="183">
          <cell r="K183" t="str">
            <v>Construcción y dotación de un gimnasio para la preparación y acondicionamiento físico de los deportistas convencionales y paranacionales</v>
          </cell>
        </row>
        <row r="184">
          <cell r="K184" t="str">
            <v>Mantenimiento y equipamiento de la Unidad de Medicina Deportiva del Departamento</v>
          </cell>
        </row>
        <row r="185">
          <cell r="K185" t="str">
            <v>Adecuación y mantenimiento de los escenarios deportivos a cargo de Indenorte</v>
          </cell>
        </row>
        <row r="186">
          <cell r="K186" t="str">
            <v xml:space="preserve">Escenarios Deportivos construidos, adecuados, remodelados, dotados y/o mantenidos </v>
          </cell>
        </row>
        <row r="187">
          <cell r="K187" t="str">
            <v xml:space="preserve">Escenarios Recreativos construidos, adecuados, remodelados, dotados y/o mantenidos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Cul"/>
    </sheetNames>
    <sheetDataSet>
      <sheetData sheetId="0">
        <row r="190">
          <cell r="K190" t="str">
            <v>Consejos municipales de cultura asesorados</v>
          </cell>
        </row>
        <row r="191">
          <cell r="K191" t="str">
            <v xml:space="preserve">Municipios con acompañamiento tecnico a los actores de los sistemas municipales de cultura </v>
          </cell>
        </row>
        <row r="192">
          <cell r="K192" t="str">
            <v>Entidades culturales participando activamente en redes culturales ) casas de cultura, bibliotecas, museos y escuelas de formación anualmente</v>
          </cell>
        </row>
        <row r="193">
          <cell r="K193" t="str">
            <v>Implementación, seguimiento y evaluación del Plan Decenal de Cultura y de las Artes (Anualmente)</v>
          </cell>
        </row>
        <row r="194">
          <cell r="K194" t="str">
            <v xml:space="preserve">Módulos del sistema de información cultural (agentes, entidades, eventos,  formación y gestión) activos y en funcionamiento </v>
          </cell>
        </row>
        <row r="195">
          <cell r="K195" t="str">
            <v>Registros de información de agentes, entidades y eventos validados en SIDIC</v>
          </cell>
        </row>
        <row r="196">
          <cell r="K196" t="str">
            <v>Usuarios activos por año en el sistema de información cultural departamental</v>
          </cell>
        </row>
        <row r="197">
          <cell r="K197" t="str">
            <v>Adecuaciones para el fortalecimiento y actualización de la Infraestructura técnica y tecnológica del nodo central del subsistema de información dotada y mantenida (1 por año)</v>
          </cell>
        </row>
        <row r="198">
          <cell r="K198" t="str">
            <v>Edificio Torre del Reloj - Secretaría de cultura del departamento-  dotada, servida tecnologicamente y con mantenimiento técnico en todos sus espacios. (1 por año)</v>
          </cell>
        </row>
        <row r="199">
          <cell r="K199" t="str">
            <v>Infraestructuras culturales con mantenimiento, adecuación,  dotación y equipamiento para los servicios culturales en el departamento en municipios de Norte de Santander  (10 por año)</v>
          </cell>
        </row>
        <row r="200">
          <cell r="K200" t="str">
            <v>Casas de cultura apoyadas en su mantenimiento, adecuación y/o dotación, para la prestacion de servicios culturales en los municipios, (5 por año)</v>
          </cell>
        </row>
        <row r="201">
          <cell r="K201" t="str">
            <v>Asignación de los recursos del programa de beneficios de la seguridad social a creadores y gestores culturales según lo establezca la reglamentación de la estampilla Procultura</v>
          </cell>
        </row>
        <row r="203">
          <cell r="K203" t="str">
            <v>Proyectos de investigación, creación, formación y producción de productos y/o proyectos artísticos y/o culturales (1 por año)</v>
          </cell>
        </row>
        <row r="204">
          <cell r="K204" t="str">
            <v>Estímulos a la creación en las areas artisitcas (10 por año)</v>
          </cell>
        </row>
        <row r="205">
          <cell r="K205" t="str">
            <v>Estímulos a la creación y formación cultural, dirigidos a la población con discapacidad (2 por año)</v>
          </cell>
        </row>
        <row r="206">
          <cell r="K206" t="str">
            <v>Estimulos para la creacion de artesanias propias del departamento convocados y asignados en el cuatrenio (3 por año)</v>
          </cell>
        </row>
        <row r="207">
          <cell r="K207" t="str">
            <v>Encuentros departamentales en las areas artisticas y cinematografia (5 por año)</v>
          </cell>
        </row>
        <row r="208">
          <cell r="K208" t="str">
            <v>Municipios apoyados en sus expresiones culturales tradicionales.</v>
          </cell>
        </row>
        <row r="209">
          <cell r="K209" t="str">
            <v>Convocatorias nacionales del concurso Eduardo Cote Lamus, apoyados en el cuatrenio (1 por año)</v>
          </cell>
        </row>
        <row r="210">
          <cell r="K210" t="str">
            <v>Convocatorias nacionales del concurso Jorge Eliecer Gaitán, apoyados en el cuatrenio (1 por año)</v>
          </cell>
        </row>
        <row r="211">
          <cell r="K211" t="str">
            <v>Apoyos en impresión y reproducción de libros de procesos de creacion, formacion e investigacion (5 por año)</v>
          </cell>
        </row>
        <row r="212">
          <cell r="K212" t="str">
            <v>Festivales de expresión artística y cultural con extensión nacional e internacional apoyados anualmente (Titeres, narración oral, teatro, circo y danzas) (5 por año)</v>
          </cell>
        </row>
        <row r="213">
          <cell r="K213" t="str">
            <v>Eventos de muestras artísticas y culturales para población en situación con discapacidad y talentos especiales. (2 por año)</v>
          </cell>
        </row>
        <row r="214">
          <cell r="K214" t="str">
            <v>Eventos de formación de público y de promocion artística apoyados en el espacios culturales de los municipios (20 por año)</v>
          </cell>
        </row>
        <row r="215">
          <cell r="K215" t="str">
            <v>Circuitos culturales en Norte de Santander apoyados (1 por año)</v>
          </cell>
        </row>
        <row r="216">
          <cell r="K216" t="str">
            <v>Representaciones de procesos de formación de Norte de Santander apoyadas y participando en encuentros nacionales e internacionales de cultura y las artes (1 por año)</v>
          </cell>
        </row>
        <row r="217">
          <cell r="K217" t="str">
            <v>Artistas o productos de creación artística de Norte de santader  apoyados para la participación en encuentros regionales, nacionales e internacionales de cultura y las artes, representando a Norte de Santander (1 por año)</v>
          </cell>
        </row>
        <row r="218">
          <cell r="K218" t="str">
            <v>Contenidos culturales que generen impacto en el sector cultura de Norte de Santander publicados. (3 por año)</v>
          </cell>
        </row>
        <row r="219">
          <cell r="K219" t="str">
            <v>Revistas editadas, con información cultural realizadas (1 por año)</v>
          </cell>
        </row>
        <row r="220">
          <cell r="K220" t="str">
            <v>Publicaciones digitales con la Programación cultural del departamento. (12 por año)</v>
          </cell>
        </row>
        <row r="221">
          <cell r="K221" t="str">
            <v>Apoyos a la producción, reproducción y difusión de contenidos digitales en arte y cultura anualmente. (4 por año)</v>
          </cell>
        </row>
        <row r="222">
          <cell r="K222" t="str">
            <v>Proyectos de investigación, creación, formación y producción de productos y/o proyectos artísticos y/o culturales. (1 por año)</v>
          </cell>
        </row>
        <row r="224">
          <cell r="K224" t="str">
            <v>Municipios asesorados y acompañados y cuentan con procesos estables de formacion anualmente</v>
          </cell>
        </row>
        <row r="225">
          <cell r="K225" t="str">
            <v>Red departamental de experiencias de formación artística y cultural implementada y operando anualmente</v>
          </cell>
        </row>
        <row r="226">
          <cell r="K226" t="str">
            <v>Formadores de las áreas artísticas capacitados en Formación técnica  para la formación artística y cultural. Por año</v>
          </cell>
        </row>
        <row r="227">
          <cell r="K227" t="str">
            <v>Gestores capacitados para la gestión de las escuelas de formación cultural Por año</v>
          </cell>
        </row>
        <row r="228">
          <cell r="K228" t="str">
            <v>Creadores capacitados en procesos de creacion artisitica (300 Por año)</v>
          </cell>
        </row>
        <row r="229">
          <cell r="K229" t="str">
            <v>Encuentros de coordinación, seguimiento y evaluación del subsistema de formación artística (2 Por año)</v>
          </cell>
        </row>
        <row r="230">
          <cell r="K230" t="str">
            <v>Alianzas desarrolladas con los municipios para fortalecer las ecuelas de formacion artistica (40 por año)</v>
          </cell>
        </row>
        <row r="231">
          <cell r="K231" t="str">
            <v>Municipios dotados con elementos basicos para los procesos de  formacion y la expresion cultural y artistica,cada año</v>
          </cell>
        </row>
        <row r="232">
          <cell r="K232" t="str">
            <v>Procesos de formacion a formadores (1 Por año)</v>
          </cell>
        </row>
        <row r="233">
          <cell r="K233" t="str">
            <v>Etnias apoyadas en los procesos de formacion artistica y cultural (1 Por año)</v>
          </cell>
        </row>
        <row r="234">
          <cell r="K234" t="str">
            <v>Apoyos al laboratorio de investigación, creación y produccion en las diferentes ariar artisticas y del saber (1 Por año)</v>
          </cell>
        </row>
        <row r="235">
          <cell r="K235" t="str">
            <v>Eventos de promocion y difusión de la investigación, creación y produccion en las diferentes areas artisticas (2 Por año)</v>
          </cell>
        </row>
        <row r="236">
          <cell r="K236" t="str">
            <v>Apoyos para la conformación de semilleros en cultura y las artes en Norte de Santander. (1 Por año)</v>
          </cell>
        </row>
        <row r="237">
          <cell r="K237" t="str">
            <v>Apoyos a  procesos de formacion en formulacion, evaluación y dirección de proyectos culturales (2 Por año)</v>
          </cell>
        </row>
        <row r="239">
          <cell r="K239" t="str">
            <v>Actualizaciones e implementación del plan departamental de Lectura y bibliotecas anualmente (1 Por año)</v>
          </cell>
        </row>
        <row r="240">
          <cell r="K240" t="str">
            <v>Municipios con planes municipales de lectura implementados por año</v>
          </cell>
        </row>
        <row r="241">
          <cell r="K241" t="str">
            <v>Municipios organizados y participando en la red departamental de bibliotecas. Por año</v>
          </cell>
        </row>
        <row r="242">
          <cell r="K242" t="str">
            <v>Encuentros departamentales de bibliotecas públicas. (2 Por año)</v>
          </cell>
        </row>
        <row r="243">
          <cell r="K243" t="str">
            <v>Procesos de formacion anuales para bibliotecarios (1 Por año)</v>
          </cell>
        </row>
        <row r="244">
          <cell r="K244" t="str">
            <v>Fortalecimiento de una (1) biblioteca rural, en su adecuación y dotacion</v>
          </cell>
        </row>
        <row r="245">
          <cell r="K245" t="str">
            <v>Municipios con promoción y animación de lectura en niños y niña de cero a 5iempre apoyados Por año</v>
          </cell>
        </row>
        <row r="246">
          <cell r="K246" t="str">
            <v>Municipios con promoción y animación de la lectura en niños y niñas de la infancia apoyados por año</v>
          </cell>
        </row>
        <row r="247">
          <cell r="K247" t="str">
            <v>Programas de promoción y animación de la lectura desarrollados con población juvenil apoyados por año</v>
          </cell>
        </row>
        <row r="248">
          <cell r="K248" t="str">
            <v>Municipios con promoción y animación de la lectura desarrollados con personas mayores apoyados por año</v>
          </cell>
        </row>
        <row r="249">
          <cell r="K249" t="str">
            <v>Municipios con Bibliotecas publicas estacionarias para la promoción de lectura,  instaladas en espacios abiertos y dotadas con bibliografia y equipos tecnologicos actualizados (10 Por año)</v>
          </cell>
        </row>
        <row r="250">
          <cell r="K250" t="str">
            <v>Proyectos apoyados en acciones de acceso y participacion a la cultura a niños y niñas de cero a 5iempre, (5 Por año)</v>
          </cell>
        </row>
        <row r="251">
          <cell r="K251" t="str">
            <v>Proyectos apoyados en acciones de acceso y participacion a la cultura a jovenes y adolescentes (5 Por año)</v>
          </cell>
        </row>
        <row r="252">
          <cell r="K252" t="str">
            <v>Proyectos apoyados en acciones de acceso y participacion a la cultura a niños y jovenes especiales y con discapacidad (5 Por año)</v>
          </cell>
        </row>
        <row r="253">
          <cell r="K253" t="str">
            <v>Proyectos apoyados en acciones de acceso y participacion a la cultura, de las personas mayores del departamento. (5 Por año)</v>
          </cell>
        </row>
        <row r="254">
          <cell r="K254" t="str">
            <v>Proyectos apoyados en acciones de acceso y participacion a la cultura a personas víctimas de la violencia (5 Por año)</v>
          </cell>
        </row>
        <row r="255">
          <cell r="K255" t="str">
            <v>Proyectos apoyados en acciones de acceso y participacion a la cultura a las madres cabeza de hogar (5 Por año)</v>
          </cell>
        </row>
        <row r="256">
          <cell r="K256" t="str">
            <v>Talleres de formación cultural, con acceso y participacion a la comunidad en condición de vulnerabilidad desarrollados en municipios de Norte de Santander (20 Por año)</v>
          </cell>
        </row>
        <row r="258">
          <cell r="K258" t="str">
            <v>Gurpos de vigias del patrimonio en los municipios conformados, dotados y consolidados (10 Por año)</v>
          </cell>
        </row>
        <row r="259">
          <cell r="K259" t="str">
            <v>Municpios con talleres de formaciíon dirigidos a los vigias del patrimonio (10 Por año)</v>
          </cell>
        </row>
        <row r="260">
          <cell r="K260" t="str">
            <v>Apoyos a la construcion y reproduccion de iniciativas de difusion del patrimonio cultural en los municipios, (10 Por año)</v>
          </cell>
        </row>
        <row r="261">
          <cell r="K261" t="str">
            <v>Bienes de interés cultural nacional, departamental y municipal en Norte de Santander  identificados y con registro técnico. (12 Por año)</v>
          </cell>
        </row>
        <row r="262">
          <cell r="K262" t="str">
            <v>Municipios con la identificación del patrimonio cultural inmaterial (5 Por año)</v>
          </cell>
        </row>
        <row r="264">
          <cell r="K264" t="str">
            <v xml:space="preserve">Proyectos de recuperación, conservación e intervencion de bienes de interés cultural que  requieran  ser  apoyados  </v>
          </cell>
        </row>
        <row r="265">
          <cell r="K265" t="str">
            <v>Apoyos a la produccion de muestras museograficas y  museologicas en los museos del departamento (2 por año)</v>
          </cell>
        </row>
        <row r="266">
          <cell r="K266" t="str">
            <v>Mantenimientos anual del edifico Torre del reloj como bien de interés cultural nacional (1 por año)</v>
          </cell>
        </row>
        <row r="267">
          <cell r="K267" t="str">
            <v>Apoyos a expresiones de patrimonio vivo de los nortesantandereanos (tales como bicentenario (2021),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chinácota, entre otros) (5 Por año)</v>
          </cell>
        </row>
        <row r="268">
          <cell r="K268" t="str">
            <v>Documentos promocionales publicado del patrimonio cultural del departamento Norte de Santander. (1 Por año)</v>
          </cell>
        </row>
        <row r="269">
          <cell r="K269" t="str">
            <v>Apoyos a la publicación de una (1) cartilla - material pedagogico en lenguas indigenas de Norte de Santander (1 por año)</v>
          </cell>
        </row>
        <row r="270">
          <cell r="K270" t="str">
            <v>Acompañamientos en la construcción de un (1) plan de Salvaguarda del patrimono cultural inmaterial en Norte de Santander, anualmente (1 por año)</v>
          </cell>
        </row>
        <row r="271">
          <cell r="K271" t="str">
            <v>Acompañamientos tecnico a los 4 planes especiales demanejo y  protección de los BIC (1 por año)</v>
          </cell>
        </row>
        <row r="273">
          <cell r="K273" t="str">
            <v>Actividades de sensibilización  y formación en emprendimiento cultural realizadas (40 por año)</v>
          </cell>
        </row>
        <row r="274">
          <cell r="K274" t="str">
            <v>Curso de formación en  formulación y gestión de proyectos de emprendimiento cultural por año de (80 - 140) horas apoyados. (1 por año)</v>
          </cell>
        </row>
        <row r="275">
          <cell r="K275" t="str">
            <v>Proyectos de emprendimiento cultural  asesorados y acompañados en su formulación y gestion (24 por año)</v>
          </cell>
        </row>
        <row r="276">
          <cell r="K276" t="str">
            <v>Fomentos y promoción de la partiipacion de productos proyectos de innovación y/o emprendimiento apoyados para su participación en ruedas de negocio, mercados culturales, ferias, entre otros. (2 por año)</v>
          </cell>
        </row>
        <row r="277">
          <cell r="K277" t="str">
            <v>Talleres de producción musical, marketin digital y plataformas musicales, destinado a músicos del departamento participantes del Proyecto LASO (2 por año)</v>
          </cell>
        </row>
        <row r="278">
          <cell r="K278" t="str">
            <v>Producciones musicales por año, con reproducción de 3000 copias (1 por año)</v>
          </cell>
        </row>
        <row r="279">
          <cell r="K279" t="str">
            <v>Taller esde Distribución digital de la música anualmente (1 por año)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282">
          <cell r="K282" t="str">
            <v>Municipios con presencia de población étnica con socialización de la Política Pública Indígena aprobada por Ordenanza</v>
          </cell>
        </row>
        <row r="283">
          <cell r="K283" t="str">
            <v>Funcionarios públicos capacitados en atención a pueblos indígenas sobre sistemas propios.</v>
          </cell>
        </row>
        <row r="284">
          <cell r="K284" t="str">
            <v xml:space="preserve">Jóvenes estudiantes de las comunidades indígenas con atención integral. </v>
          </cell>
        </row>
        <row r="285">
          <cell r="K285" t="str">
            <v>Personas de las comunidades indígenas beneficiadas con el servicio de hogar de paso</v>
          </cell>
        </row>
        <row r="286">
          <cell r="K286" t="str">
            <v xml:space="preserve">Jóvenes indígenas con becas de educación superior </v>
          </cell>
        </row>
        <row r="287">
          <cell r="K287" t="str">
            <v>Ferias de exposición de productos elaborados por Indígenas.</v>
          </cell>
        </row>
        <row r="289">
          <cell r="K289" t="str">
            <v xml:space="preserve">Caracterización de la población afrocolombiana en el Departamento. </v>
          </cell>
        </row>
        <row r="290">
          <cell r="K290" t="str">
            <v>Acompañamiento a la elección de la Comisión Consultiva Afrodescendiente</v>
          </cell>
        </row>
        <row r="291">
          <cell r="K291" t="str">
            <v>Capacitaciones para la elección de los consejos comunitarios y organizaciones de comunidades Afrodescendientes</v>
          </cell>
        </row>
        <row r="292">
          <cell r="K292" t="str">
            <v>Iniciativas productivas acompañadas en su formulación y puesta en marcha</v>
          </cell>
        </row>
        <row r="293">
          <cell r="K293" t="str">
            <v>Ferias de exposición de productos elaborados por la comunidad afrocolombiana.</v>
          </cell>
        </row>
        <row r="295">
          <cell r="K295" t="str">
            <v xml:space="preserve">Celebraciones del día de la etnia Rom o gitanos apoyadas y visibilización de la Kumpania Cúcuta- Norte de Santander </v>
          </cell>
        </row>
        <row r="296">
          <cell r="K296" t="str">
            <v>Iniciativas productivas de productos elaborados por gitanos con acompañamiento para su formulación y puesta en marcha</v>
          </cell>
        </row>
        <row r="297">
          <cell r="K297" t="str">
            <v>Ferias de exposición de productos elaborados por Gitanos y muestra gastronómica realizadas.</v>
          </cell>
        </row>
        <row r="300">
          <cell r="K300" t="str">
            <v xml:space="preserve">Diseño, elaboración, formulación e implementación de un programa de atención integral a la Primera Infancia </v>
          </cell>
        </row>
        <row r="301">
          <cell r="K301" t="str">
            <v xml:space="preserve">Niños, niñas y adolescentes valorados, para atención e intervención quirúrgica. </v>
          </cell>
        </row>
        <row r="302">
          <cell r="K302" t="str">
            <v xml:space="preserve">Atención y gestión de medicamentos para NNA operados quirúrgicamente, que sean de niveles 1 y 2 del SISBEN </v>
          </cell>
        </row>
        <row r="303">
          <cell r="K303" t="str">
            <v>Acompañamiento técnico para la celebración del DÍA DE LA NIÑEZ.</v>
          </cell>
        </row>
        <row r="304">
          <cell r="K304" t="str">
            <v xml:space="preserve">Acompañamiento psicosocial para el fortalecimiento familiar, promover la garantía, protección, felicidad y desarrollo integral de los niños y niñas </v>
          </cell>
        </row>
        <row r="306">
          <cell r="K306" t="str">
            <v>Caracterización de los Niños, Niñas y Adolescentes vinculados al trabajo infantil.</v>
          </cell>
        </row>
        <row r="307">
          <cell r="K307" t="str">
            <v>Eventos comunitarios y participativos para sensibilizar a empresarios, familias y comunidad en general de la no vinculación de en trabajo infantil</v>
          </cell>
        </row>
        <row r="308">
          <cell r="K308" t="str">
            <v>Niños, niñas y adolescentes beneficiados con una estrategia interinstitucional e interdisciplinaria para la atención integral de los NNA, vinculados al trabajo infantil y/o en situación de calle</v>
          </cell>
        </row>
        <row r="309">
          <cell r="K309" t="str">
            <v xml:space="preserve">Municipios apoyados con Promoción y Participación de los NNA en los Consejos de Política Social. </v>
          </cell>
        </row>
        <row r="310">
          <cell r="K310" t="str">
            <v>Mesas de infancia, adolescencia y fortalecimiento familiar MIAF realizadas con la participación prioritaria de NNA</v>
          </cell>
        </row>
        <row r="312">
          <cell r="K312" t="str">
            <v>Política Publica Departamental de primera infancia nueva o actualizada; aprobada por Ordenanza.</v>
          </cell>
        </row>
        <row r="313">
          <cell r="K313" t="str">
            <v>Política Publica Departamental de infancia y adolescencia nueva o actualizada aprobada por Ordenanza.</v>
          </cell>
        </row>
        <row r="314">
          <cell r="K314" t="str">
            <v xml:space="preserve">Encuentros departamentales de comisarios de familia con temáticas de formación y actualización de vulneración de derechos especialmente en NNA realizados </v>
          </cell>
        </row>
        <row r="315">
          <cell r="K315" t="str">
            <v>Municipios con acompañamiento para promover y socializar las 2 estrategias de prevención de trata de NNA (ESCNNA) y el buen uso de las redes sociales</v>
          </cell>
        </row>
        <row r="316">
          <cell r="K316" t="str">
            <v>Niños, niñas y adolescentes participando en la estrategia MAS OPORTUNIDADES PARA JUGAR, orientada al buen trato, respeto y protección para la prevención de violencia intrafamiliar, abuso sexual y violencias sociales.</v>
          </cell>
        </row>
        <row r="317">
          <cell r="K317" t="str">
            <v>Numero de NNA acompañados en su proceso de inscripción de Registro Civil.</v>
          </cell>
        </row>
        <row r="318">
          <cell r="K318" t="str">
            <v>Numero de NNA acompañados en su proceso de inscripción de Tarjeta de Identidad.</v>
          </cell>
        </row>
        <row r="319">
          <cell r="K319" t="str">
            <v xml:space="preserve">Municipios acompañados para la promoción y socialización de las 2 estrategias de prevención de embarazo en adolescentes. </v>
          </cell>
        </row>
        <row r="320">
          <cell r="K320" t="str">
            <v xml:space="preserve">Campañas para la prevención del consumo de sustancias psicoactivas en NNA. </v>
          </cell>
        </row>
        <row r="321">
          <cell r="K321" t="str">
            <v xml:space="preserve">Municipios acompañados para la promoción y socialización de la estrategia sobre educación sexual responsable para los NNA a través del apoyo y fortalecimiento familiar </v>
          </cell>
        </row>
        <row r="322">
          <cell r="K322" t="str">
            <v>Municipios acompañados para la formación en emprendimiento a adolescentes.</v>
          </cell>
        </row>
        <row r="325">
          <cell r="K325" t="str">
            <v>Municipios con asistencia técnica para la socialización de la Ley 1622 y 1885 que promueven la conformación de los consejos municipales de juventud SJM.</v>
          </cell>
        </row>
        <row r="326">
          <cell r="K326" t="str">
            <v>Municipios con asistencia técnica, acompañamiento y fortalecimiento para la conformación por resolución de las Plataformas de Juventud mediante la socialización de la Ley 1622 y la Ley estatutaria 1885.</v>
          </cell>
        </row>
        <row r="327">
          <cell r="K327" t="str">
            <v>Política Publica Departamental de juventud nueva o actualizada aprobada por Ordenanza.</v>
          </cell>
        </row>
        <row r="328">
          <cell r="K328" t="str">
            <v>Plan decenal de Juventud diseñado, socializado e implementado en los 40 municipios del Departamento.</v>
          </cell>
        </row>
        <row r="329">
          <cell r="K329" t="str">
            <v xml:space="preserve">Encuentros Departamentales de Enlaces y/o Coordinadores de Juventud </v>
          </cell>
        </row>
        <row r="330">
          <cell r="K330" t="str">
            <v xml:space="preserve">Celebración de la semana de la juventud. </v>
          </cell>
        </row>
        <row r="331">
          <cell r="K331" t="str">
            <v xml:space="preserve">Becas de educación superior gestionadas para los jóvenes pertenecientes a los enlaces o coordinadores de juventud. </v>
          </cell>
        </row>
        <row r="333">
          <cell r="K333" t="str">
            <v xml:space="preserve">Municipios acompañados con actividades en competencias lúdico – recreativas </v>
          </cell>
        </row>
        <row r="334">
          <cell r="K334" t="str">
            <v>Municipios acompañados para la formación en emprendimiento, creación de empresa juvenil y/o fortalecimiento a la empresa familiar.</v>
          </cell>
        </row>
        <row r="335">
          <cell r="K335" t="str">
            <v>Municipios acompañados para la formación en manualidades, bisutería, artesanía y decoración</v>
          </cell>
        </row>
        <row r="336">
          <cell r="K336" t="str">
            <v>Jóvenes capacitados en educación ambiental y cambio climático.</v>
          </cell>
        </row>
        <row r="338">
          <cell r="K338" t="str">
            <v>Municipios acompañados para promocionar y acompañar una estrategia de difusión de la Ley 1780 o PROJOVEN, que promueve el empleo y el emprendimiento juvenil.</v>
          </cell>
        </row>
        <row r="339">
          <cell r="K339" t="str">
            <v>Municipios acompañados para la gestión de un fondo de emprendimiento Juvenil.</v>
          </cell>
        </row>
        <row r="340">
          <cell r="K340" t="str">
            <v>Iniciativas emprendimiento juvenil identificadas</v>
          </cell>
        </row>
        <row r="341">
          <cell r="K341" t="str">
            <v xml:space="preserve">Iniciativas productivas juveniles identificadas que contribuya al fortalecimiento de la paz en municipios PDET. </v>
          </cell>
        </row>
        <row r="344">
          <cell r="K344" t="str">
            <v>Municipios con socialización de la política pública de envejecimiento y vejez.</v>
          </cell>
        </row>
        <row r="345">
          <cell r="K345" t="str">
            <v>Mesa técnica interinstitucional implementada para el seguimiento de la política pública de envejecimiento y vejez.</v>
          </cell>
        </row>
        <row r="346">
          <cell r="K346" t="str">
            <v xml:space="preserve">Centros vida/día de atención a los adultos mayores con mejoramiento locativo </v>
          </cell>
        </row>
        <row r="347">
          <cell r="K347" t="str">
            <v>Centros Vida/día que prestan servicios a los adultos mayores con seguimiento y vigilancia</v>
          </cell>
        </row>
        <row r="348">
          <cell r="K348" t="str">
            <v xml:space="preserve">Adultos mayores beneficiados con auxilio exequial. </v>
          </cell>
        </row>
        <row r="349">
          <cell r="K349" t="str">
            <v>Adultos mayores con orientación psicosocial para reducir o mitigar enfermedades mentales post Covid-19 y propias de la vejez.</v>
          </cell>
        </row>
        <row r="350">
          <cell r="K350" t="str">
            <v xml:space="preserve">Adultos mayores con asistencia jurídica para proteger sus derechos. </v>
          </cell>
        </row>
        <row r="351">
          <cell r="K351" t="str">
            <v>Encuentros intergeneracionales realizados con actividades lúdicas recreativas y culturales en cada municipio</v>
          </cell>
        </row>
        <row r="352">
          <cell r="K352" t="str">
            <v>Municipios con promoción de hábitos y estilo de vida saludable para adultos mayores que permitan la actividad física para la prevención de enfermedades.</v>
          </cell>
        </row>
        <row r="353">
          <cell r="K353" t="str">
            <v xml:space="preserve">Adultos mayores beneficiados con el programa de KIT nutricionales. </v>
          </cell>
        </row>
        <row r="354">
          <cell r="K354" t="str">
            <v>Adultos mayores beneficiarios de apoyo integral con ayudas técnicas (bastones, sillas de ruedas, caminadores, muletas, etc.)</v>
          </cell>
        </row>
        <row r="355">
          <cell r="K355" t="str">
            <v xml:space="preserve">Elementos de rehabilitación visual suministrados a los adultos mayores priorizados </v>
          </cell>
        </row>
        <row r="356">
          <cell r="K356" t="str">
            <v xml:space="preserve">Elementos de rehabilitación oral suministrados a los adultos mayores priorizados </v>
          </cell>
        </row>
        <row r="357">
          <cell r="K357" t="str">
            <v>Municipios con acompañamiento en la celebración del día del adulto mayor en el marco de la elección del COLOMBIANO DE ORO DEPARTAMENTAL</v>
          </cell>
        </row>
        <row r="359">
          <cell r="K359" t="str">
            <v xml:space="preserve">Adultos Mayores capacitados en promoción del trabajo asociativo, aprovechamiento del tiempo libre y desarrollo de la vocación productiva. </v>
          </cell>
        </row>
        <row r="360">
          <cell r="K360" t="str">
            <v>Municipios acompañados en la promoción de asociaciones con formación en emprendimiento productivo a adultos mayores.</v>
          </cell>
        </row>
        <row r="361">
          <cell r="K361" t="str">
            <v>Feria con exposición de productos elaborados por adultos mayores</v>
          </cell>
        </row>
        <row r="731">
          <cell r="K731" t="str">
            <v>Municipios con asistencia técnica para promover la participación y organización de dignatarios de primero y segundo grado de acción comunal.</v>
          </cell>
        </row>
        <row r="732">
          <cell r="K732" t="str">
            <v xml:space="preserve">Municipios con socialización de la política pública comunal aprobada por Ordenanza No. 0013 del 10 de octubre de 2019. </v>
          </cell>
        </row>
        <row r="733">
          <cell r="K733" t="str">
            <v>Juntas de acción comunal (JAC) con actualización de estatutos</v>
          </cell>
        </row>
        <row r="734">
          <cell r="K734" t="str">
            <v>Dignatarios capacitados (100 por cada subregión), sobre el desarrollo de la comunidad, control social y participación ciudadana mediante la socialización de la Ley 743.</v>
          </cell>
        </row>
        <row r="735">
          <cell r="K735" t="str">
            <v xml:space="preserve">Asambleas Generales y/o extraordinarias de la federación comunal apoyadas </v>
          </cell>
        </row>
        <row r="736">
          <cell r="K736" t="str">
            <v>Municipios con participación de lideres sociales en congresos Nacionales de: (ideologías, mujer comunal, derechos humanos y de paz).</v>
          </cell>
        </row>
        <row r="737">
          <cell r="K737" t="str">
            <v>Dignatarios de Juntas de Acción Comunal JAC capacitados en formulación y evaluación de proyectos comunitarios.</v>
          </cell>
        </row>
        <row r="738">
          <cell r="K738" t="str">
            <v>Líderes de la acción comunal en el programa “Formador de Formadores”</v>
          </cell>
        </row>
        <row r="739">
          <cell r="K739" t="str">
            <v>Encuentros lúdicos recreativos y culturales realizados.</v>
          </cell>
        </row>
        <row r="740">
          <cell r="K740" t="str">
            <v>Evento de Juegos Comunales Departamentales realizado.</v>
          </cell>
        </row>
        <row r="741">
          <cell r="K741" t="str">
            <v xml:space="preserve">Planes de desarrollo comunales y comunitarios con acompañamiento técnico </v>
          </cell>
        </row>
        <row r="742">
          <cell r="K742" t="str">
            <v>Líderes comunales capacitados en temas de organización comunal y liderazgo.</v>
          </cell>
        </row>
        <row r="743">
          <cell r="K743" t="str">
            <v>Celebraciones del día de la acción comunal realizadas</v>
          </cell>
        </row>
        <row r="744">
          <cell r="K744" t="str">
            <v>Capacitaciones en autocuidado y protección para líderes comunales</v>
          </cell>
        </row>
        <row r="745">
          <cell r="K745" t="str">
            <v>Apoyo a la implementación del plan integral de reparación colectiva a sobrevivientes del conflicto armado que hacen parte de Fedecomunal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PcD"/>
      <sheetName val="l"/>
    </sheetNames>
    <sheetDataSet>
      <sheetData sheetId="0">
        <row r="364">
          <cell r="K364" t="str">
            <v>Proyectos ejecutados, en danza, música, teatro, artes plásticas</v>
          </cell>
        </row>
        <row r="365">
          <cell r="K365" t="str">
            <v>Beneficiarios PcD de proyectos artísticos</v>
          </cell>
        </row>
        <row r="366">
          <cell r="K366" t="str">
            <v>Municipios atendidos con inclusión de las PcD</v>
          </cell>
        </row>
        <row r="367">
          <cell r="K367" t="str">
            <v>Muestras artísticas o encuentros interculturales</v>
          </cell>
        </row>
        <row r="368">
          <cell r="K368" t="str">
            <v xml:space="preserve">Municipios con articulación para adecuación de espacios de rehabilitación básica y RBC. </v>
          </cell>
        </row>
        <row r="369">
          <cell r="K369" t="str">
            <v>Dotaciones de implementos terapéuticos básicos para ejecución de programas de rehabilitación</v>
          </cell>
        </row>
        <row r="370">
          <cell r="K370" t="str">
            <v>Municipios dotados para beneficiar PcD</v>
          </cell>
        </row>
        <row r="371">
          <cell r="K371" t="str">
            <v>Personas en condición de Discapacidad beneficiados con dotación</v>
          </cell>
        </row>
        <row r="372">
          <cell r="K372" t="str">
            <v>Atención integral anual a PcD mayores de 18 años sin red de apoyo familiar o vincular</v>
          </cell>
        </row>
        <row r="373">
          <cell r="K373" t="str">
            <v>Proyectos realizados en deportes para PcD según el tipo de Discapacidad</v>
          </cell>
        </row>
        <row r="374">
          <cell r="K374" t="str">
            <v>Municipios atendidos en programas de deportes, beneficiando PcD</v>
          </cell>
        </row>
        <row r="375">
          <cell r="K375" t="str">
            <v>Personas en condición de Discapacidad atendidas en programas de deportes</v>
          </cell>
        </row>
        <row r="376">
          <cell r="K376" t="str">
            <v xml:space="preserve">Municipios con inclusión de las PcD en las instituciones educativas </v>
          </cell>
        </row>
        <row r="377">
          <cell r="K377" t="str">
            <v>Municipios con docentes y administrativos capacitados en los programas de adaptación curricular y manejo de PcD</v>
          </cell>
        </row>
        <row r="379">
          <cell r="K379" t="str">
            <v>Iniciativas productivas o Microempresas apoyadas para la creación de empleos para las PcD</v>
          </cell>
        </row>
        <row r="380">
          <cell r="K380" t="str">
            <v>Muestras o exposiciones de la producción de PcD</v>
          </cell>
        </row>
        <row r="381">
          <cell r="K381" t="str">
            <v>Encuentros con empresarios del Departamento para socializar beneficios tributarios por la vinculación laboral de PcD</v>
          </cell>
        </row>
        <row r="382">
          <cell r="K382" t="str">
            <v>PcD vinculadas laboralmente</v>
          </cell>
        </row>
        <row r="383">
          <cell r="K383" t="str">
            <v>Capacitaciones dirigidas a PcD</v>
          </cell>
        </row>
        <row r="384">
          <cell r="K384" t="str">
            <v>PcD vinculadas laboralmente</v>
          </cell>
        </row>
        <row r="386">
          <cell r="K386" t="str">
            <v>CMD Funcionando adecuadamente y reportando información al CDD</v>
          </cell>
        </row>
        <row r="387">
          <cell r="K387" t="str">
            <v>Capacitaciones a funcionarios de las alcaldías en la normatividad y actualización de la misma.</v>
          </cell>
        </row>
        <row r="388">
          <cell r="K388" t="str">
            <v>Reuniones por año del Comité Departamental de Discapacidad</v>
          </cell>
        </row>
        <row r="389">
          <cell r="K389" t="str">
            <v>Talleres de capacitación en áreas como cultura, deporte y emprendimiento,</v>
          </cell>
        </row>
        <row r="390">
          <cell r="K390" t="str">
            <v>Talleres de padres sobre sensibilización y cuidados en casa</v>
          </cell>
        </row>
        <row r="391">
          <cell r="K391" t="str">
            <v>Jornadas de registro de PcD en los diferentes municipios del Departamento</v>
          </cell>
        </row>
        <row r="392">
          <cell r="K392" t="str">
            <v>Jornadas de acompañamiento jurídico para la protección de derechos</v>
          </cell>
        </row>
        <row r="393">
          <cell r="K393" t="str">
            <v xml:space="preserve">Atención y acompañamiento jurídico en procesos contra EPS </v>
          </cell>
        </row>
        <row r="395">
          <cell r="K395" t="str">
            <v>Adquisición de software y hardware biomédicos.</v>
          </cell>
        </row>
        <row r="396">
          <cell r="K396" t="str">
            <v xml:space="preserve">Municipios con programa de Rehabilitación Basada en Comunidad, con redes, grupos de apoyo y empoderamiento de líderes de RBC </v>
          </cell>
        </row>
        <row r="397">
          <cell r="K397" t="str">
            <v>Niños, Niñas y Adolescentes con discapacidad participando en programas de rehabilitación física y social</v>
          </cell>
        </row>
        <row r="398">
          <cell r="K398" t="str">
            <v>Personas con discapacidad visual (Ceguera o baja visión) en Inclusión social</v>
          </cell>
        </row>
        <row r="399">
          <cell r="K399" t="str">
            <v>Deportistas de las 5 ligas del sistema paralímpico en el programa de preparación de alto rendimiento (50% de cada liga</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Inversión"/>
      <sheetName val="Edu"/>
      <sheetName val="IDS"/>
      <sheetName val="IND"/>
      <sheetName val="Cul"/>
      <sheetName val="DSoc"/>
      <sheetName val="PcD"/>
      <sheetName val="Muj"/>
      <sheetName val="Gob"/>
      <sheetName val="Vic"/>
      <sheetName val="Plan"/>
      <sheetName val="Fron"/>
      <sheetName val="Gen"/>
      <sheetName val="Hac"/>
      <sheetName val="M.A."/>
      <sheetName val="CDRG"/>
      <sheetName val="Háb"/>
      <sheetName val="Vías"/>
      <sheetName val="Tran"/>
      <sheetName val="APSB"/>
      <sheetName val="Agr"/>
      <sheetName val="Tur"/>
      <sheetName val="DEco"/>
      <sheetName val="Min"/>
      <sheetName val="TIC"/>
      <sheetName val="l"/>
    </sheetNames>
    <sheetDataSet>
      <sheetData sheetId="0">
        <row r="402">
          <cell r="K402" t="str">
            <v xml:space="preserve">Municipios acompañados para la creación de la secretaría de la mujer </v>
          </cell>
        </row>
        <row r="403">
          <cell r="K403" t="str">
            <v>Plan de acción de la mujer territorializado</v>
          </cell>
        </row>
        <row r="404">
          <cell r="K404" t="str">
            <v>Comités municipales de equidad de la mujer y diversidad de género creados</v>
          </cell>
        </row>
        <row r="405">
          <cell r="K405" t="str">
            <v>Comité departamental de la mujer creado (con participación de las 6 subregiones)</v>
          </cell>
        </row>
        <row r="406">
          <cell r="K406" t="str">
            <v>Jornadas de capacitación a nivel regional desarrolladas para formación de vida política y democrática de las mujeres y diversidad de género</v>
          </cell>
        </row>
        <row r="407">
          <cell r="K407" t="str">
            <v>Celebraciones en conmemoración del día de la mujer</v>
          </cell>
        </row>
        <row r="408">
          <cell r="K408" t="str">
            <v>Celebraciones en conmemoración del día no a la violencia contra la mujer</v>
          </cell>
        </row>
        <row r="410">
          <cell r="K410" t="str">
            <v>Talleres a asociaciones de mujeres para la prevención de la violencia intrafamiliar</v>
          </cell>
        </row>
        <row r="411">
          <cell r="K411" t="str">
            <v>Talleres a asociaciones de mujeres de educación en equidad de género</v>
          </cell>
        </row>
        <row r="412">
          <cell r="K412" t="str">
            <v>Talleres para la divulgación, protección y prevención de los derechos sexuales a la mujer</v>
          </cell>
        </row>
        <row r="413">
          <cell r="K413" t="str">
            <v>Talleres de capacitación en derechos sexuales y reproductivos de las mujeres en situación de desplazamiento</v>
          </cell>
        </row>
        <row r="414">
          <cell r="K414" t="str">
            <v>Docentes capacitados</v>
          </cell>
        </row>
        <row r="415">
          <cell r="K415" t="str">
            <v>Mujeres capacitadas sobre sus derechos</v>
          </cell>
        </row>
        <row r="416">
          <cell r="K416" t="str">
            <v>Mujeres del sector rural capacitadas sobre sus derechos</v>
          </cell>
        </row>
        <row r="417">
          <cell r="K417" t="str">
            <v>Mujeres víctimas del conflicto armado capacitadas sobre sus derechos</v>
          </cell>
        </row>
        <row r="418">
          <cell r="K418" t="str">
            <v>Campañas publicitarias realizadas difundiendo los derechos de las mujeres</v>
          </cell>
        </row>
        <row r="419">
          <cell r="K419" t="str">
            <v>Ejemplares de la cartilla de los derechos de las mujeres editados</v>
          </cell>
        </row>
        <row r="420">
          <cell r="K420" t="str">
            <v>Estrategia de fortalecimiento de las rutas de protección de mujeres implementada</v>
          </cell>
        </row>
        <row r="421">
          <cell r="K421" t="str">
            <v>Asesorías jurídicas realizadas a las mujeres del Departamento</v>
          </cell>
        </row>
        <row r="422">
          <cell r="K422" t="str">
            <v>Observatorio de la mujer creado y puesto en marcha</v>
          </cell>
        </row>
        <row r="424">
          <cell r="K424" t="str">
            <v>Organizaciones de mujeres apoyadas</v>
          </cell>
        </row>
        <row r="425">
          <cell r="K425" t="str">
            <v>Mujeres apoyadas con proyectos productivos</v>
          </cell>
        </row>
        <row r="426">
          <cell r="K426" t="str">
            <v>Mujeres rurales apoyadas con proyectos productivos</v>
          </cell>
        </row>
        <row r="427">
          <cell r="K427" t="str">
            <v>Mujeres capacitadas en diferentes temas para ejecutar proyectos productivos</v>
          </cell>
        </row>
        <row r="428">
          <cell r="K428" t="str">
            <v>Mujeres rurales capacitadas en diferentes temas para ejecutar proyectos productivos</v>
          </cell>
        </row>
        <row r="429">
          <cell r="K429" t="str">
            <v>Mujeres víctimas capacitadas en diferentes temas para ejecutar proyectos productivos</v>
          </cell>
        </row>
        <row r="430">
          <cell r="K430" t="str">
            <v>Proyecto de desarrollo agroindustrial y/o centros de acopio a las mujeres y diversidad de género en el Departamento</v>
          </cell>
        </row>
        <row r="431">
          <cell r="K431" t="str">
            <v>Asociaciones apoyadas con proyectos productivos de mujeres rurales en las diferentes subregiones.</v>
          </cell>
        </row>
        <row r="432">
          <cell r="K432" t="str">
            <v xml:space="preserve">Asociaciones apoyadas con proyectos productivos de mujeres víctimas del conflicto armado en las diferentes subregiones </v>
          </cell>
        </row>
        <row r="433">
          <cell r="K433" t="str">
            <v>Mujeres y personas con diversidad de género asesoradas para acceder a créditos blandos para financiar sus proyectos</v>
          </cell>
        </row>
        <row r="434">
          <cell r="K434" t="str">
            <v>Talleres de cooperativismo y economía solidaria realizados</v>
          </cell>
        </row>
        <row r="435">
          <cell r="K435" t="str">
            <v>Entregas de incentivos a la productividad urbanas y rurales</v>
          </cell>
        </row>
        <row r="436">
          <cell r="K436" t="str">
            <v>Ferias departamentales de mujeres emprendedoras apoyadas</v>
          </cell>
        </row>
        <row r="437">
          <cell r="K437" t="str">
            <v>Proyectos productivos apoyados para la participación en ferias nacionales o internacionales</v>
          </cell>
        </row>
        <row r="438">
          <cell r="K438" t="str">
            <v>Organizaciones de mujeres consolidadas y apoyadas para la comercialización de sus productos</v>
          </cell>
        </row>
        <row r="440">
          <cell r="K440" t="str">
            <v>Casas de mujer emprendedoras diseñadas y en funcionamiento</v>
          </cell>
        </row>
        <row r="441">
          <cell r="K441" t="str">
            <v>Líderes mujeres voluntarias con acompañamiento</v>
          </cell>
        </row>
        <row r="442">
          <cell r="K442" t="str">
            <v>Capacitaciones y certificación de mujeres líderes conciliadoras en equidad</v>
          </cell>
        </row>
        <row r="443">
          <cell r="K443" t="str">
            <v>Madres de niñez y juventud discapacitadas apoyadas</v>
          </cell>
        </row>
        <row r="444">
          <cell r="K444" t="str">
            <v>Base de datos de las asociaciones y sus asociadas actualizada</v>
          </cell>
        </row>
        <row r="445">
          <cell r="K445" t="str">
            <v>Asociaciones dotadas de implementos (sillas, mesas, equipos y uniformes)</v>
          </cell>
        </row>
        <row r="446">
          <cell r="K446" t="str">
            <v>Diplomado de mujeres conciliadoras realizado</v>
          </cell>
        </row>
        <row r="447">
          <cell r="K447" t="str">
            <v>Mujeres con cursos de nivelación para terminar la primaria y bachillerato</v>
          </cell>
        </row>
        <row r="448">
          <cell r="K448" t="str">
            <v>Mujeres valoradas en temas de salud visual</v>
          </cell>
        </row>
        <row r="449">
          <cell r="K449" t="str">
            <v>Mujeres con suministro de elementos de rehabilitación visual</v>
          </cell>
        </row>
        <row r="450">
          <cell r="K450" t="str">
            <v>Mujeres atendidas con rehabilitación oral</v>
          </cell>
        </row>
        <row r="451">
          <cell r="K451" t="str">
            <v xml:space="preserve">Cirugías de cataratas realizadas en mujeres en condición de vulnerabilidad y pobreza extrema. </v>
          </cell>
        </row>
        <row r="452">
          <cell r="K452" t="str">
            <v>Mujeres vacunadas contra el papiloma humano</v>
          </cell>
        </row>
        <row r="453">
          <cell r="K453" t="str">
            <v>Mujeres capacitadas en responsabilidad de prevención y protección del embarazo en adolescentes</v>
          </cell>
        </row>
        <row r="454">
          <cell r="K454" t="str">
            <v xml:space="preserve">Mujeres en programa de planificación familiar </v>
          </cell>
        </row>
        <row r="455">
          <cell r="K455" t="str">
            <v>Talleres a docentes, líderes comunitarios, fiscales, comisarios, inspectores de policía e instituciones de salud en prevención del abuso sexual (1 anual)</v>
          </cell>
        </row>
        <row r="456">
          <cell r="K456" t="str">
            <v>Mujeres capacitadas en alimentación sana y nutritiva y apoyadas con kit nutricional con orientación en temas de seguridad alimentaria y nutricional</v>
          </cell>
        </row>
        <row r="457">
          <cell r="K457" t="str">
            <v>Mujeres en condición de discapacidad con valoración y tratamiento fisioterapéutico, suministro de ayuda técnica de equipos para su rehabilitación</v>
          </cell>
        </row>
        <row r="458">
          <cell r="K458" t="str">
            <v>Diagnósticos de citologías para mujeres en estado de vulnerabilidad que padezcan o tengan amenaza de cáncer de cuello uterino</v>
          </cell>
        </row>
        <row r="459">
          <cell r="K459" t="str">
            <v>Encuentros regionales de mujeres en jornadas lúdicas-deportivas, para promover recreación sana y desarrollo de aptitudes culturales</v>
          </cell>
        </row>
        <row r="460">
          <cell r="K460" t="str">
            <v xml:space="preserve">Realización de encuentros y juegos deportivos de la mujer y el deporte para motivar la participación de la mujer en la práctica de los deportes, la actividad física y la recreación. </v>
          </cell>
        </row>
        <row r="461">
          <cell r="K461" t="str">
            <v>Apoyo a procesos de emprendimiento desde la cultura y las artes a población de mujeres y diversidad de género</v>
          </cell>
        </row>
        <row r="462">
          <cell r="K462" t="str">
            <v>Capacitaciones a rectores y coordinadores de los colegios departamentales en trata de personas</v>
          </cell>
        </row>
        <row r="463">
          <cell r="K463" t="str">
            <v>Capacitaciones dirigidas a niñas, jóvenes de los colegios, docentes y escuelas de padres universidades y comunidad general en la prevención de la trata de personas</v>
          </cell>
        </row>
        <row r="464">
          <cell r="K464" t="str">
            <v>Capacitaciones dirigidas asociaciones de mujeres en la prevención de la trata de personas</v>
          </cell>
        </row>
        <row r="465">
          <cell r="K465" t="str">
            <v>Municipios acompañados en actividades lúdico-pedagógicas en cómo prevenir el abuso, denunciar y buscar apoyo y atención especial a la niña y adolescente, jóvenes y adultas campesinas</v>
          </cell>
        </row>
        <row r="466">
          <cell r="K466" t="str">
            <v>Campañas en prevención del consumo de sustancias psicoactivas y atención integral a las niñas, jóvenes y adultos</v>
          </cell>
        </row>
        <row r="467">
          <cell r="K467" t="str">
            <v>Programa de salud integral desarrollado</v>
          </cell>
        </row>
        <row r="468">
          <cell r="K468" t="str">
            <v>Programa de proyectos productivos desarrollado</v>
          </cell>
        </row>
        <row r="469">
          <cell r="K469" t="str">
            <v>Programa de actividades en la práctica de los deportes, la actividad física y la recreación desarrollado</v>
          </cell>
        </row>
        <row r="471">
          <cell r="K471" t="str">
            <v>Comité departamental de OSIGD - LGBTI creado (con participación de las 6 subregiones)</v>
          </cell>
        </row>
        <row r="472">
          <cell r="K472" t="str">
            <v>Plan de acción de la población OSIGD - LGBTI territorializado</v>
          </cell>
        </row>
        <row r="473">
          <cell r="K473" t="str">
            <v>Diplomado de docentes en educación incluyente</v>
          </cell>
        </row>
        <row r="474">
          <cell r="K474" t="str">
            <v>municipios con capacitación a los colegios de la sede central en educación incluyente a los estudiantes</v>
          </cell>
        </row>
        <row r="475">
          <cell r="K475" t="str">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ell>
        </row>
        <row r="476">
          <cell r="K476" t="str">
            <v>Apoyo a la conmemoración de días como el día la no homofobia, Orgullo OSIGD - LGBTI, Día de la visibilización trans, Día de la lucha en la reducción del VIH</v>
          </cell>
        </row>
        <row r="477">
          <cell r="K477" t="str">
            <v>Encuentros regionales de población OSIGD - LGBTI en jornadas lúdicas-deportivas, para promover recreación sana y desarrollo de aptitudes culturales</v>
          </cell>
        </row>
        <row r="478">
          <cell r="K478" t="str">
            <v>Base de datos de las organizaciones y sus asociados (as)</v>
          </cell>
        </row>
        <row r="479">
          <cell r="K479" t="str">
            <v>Realizar acompañamiento a toda la población que ha sido víctima de la violencia aplicando un enfoque diferencial en el cual se tenga en cuenta a la población OSIGD - LGBTI.</v>
          </cell>
        </row>
        <row r="480">
          <cell r="K480" t="str">
            <v>Implementación de medidas que garanticen el respeto hacia las personas OSIGD -LGBTI.</v>
          </cell>
        </row>
        <row r="481">
          <cell r="K481" t="str">
            <v>Capacitaciones y sensibilizaciones a la policía para que actúe de forma adecuada frente a situaciones que puedan presentarse con las personas OSIGD -LGBTI</v>
          </cell>
        </row>
        <row r="482">
          <cell r="K482" t="str">
            <v>Campañas de sensibilización hacia temáticas OSIGD -LGBTI. a la población en general</v>
          </cell>
        </row>
        <row r="483">
          <cell r="K483" t="str">
            <v>Talleres para el empoderamiento de las personas OSIGD -LGBTI.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4.9989318521683403E-2"/>
  </sheetPr>
  <dimension ref="A1:AD1202"/>
  <sheetViews>
    <sheetView topLeftCell="A1044" zoomScale="55" zoomScaleNormal="55" workbookViewId="0">
      <selection activeCell="J881" sqref="J881"/>
    </sheetView>
  </sheetViews>
  <sheetFormatPr baseColWidth="10" defaultColWidth="12.42578125" defaultRowHeight="26.25" x14ac:dyDescent="0.4"/>
  <cols>
    <col min="1" max="1" width="1.85546875" style="7" customWidth="1"/>
    <col min="2" max="2" width="7.28515625" style="148" hidden="1" customWidth="1"/>
    <col min="3" max="3" width="5.140625" style="9" hidden="1" customWidth="1"/>
    <col min="4" max="4" width="7.140625" style="9" hidden="1" customWidth="1"/>
    <col min="5" max="5" width="10.28515625" style="9" hidden="1" customWidth="1"/>
    <col min="6" max="6" width="13.5703125" style="9" hidden="1" customWidth="1"/>
    <col min="7" max="7" width="96.140625" style="10" customWidth="1"/>
    <col min="8" max="8" width="13.7109375" style="11" customWidth="1"/>
    <col min="9" max="9" width="15.7109375" style="11" customWidth="1"/>
    <col min="10" max="10" width="15.7109375" style="12" customWidth="1"/>
    <col min="11" max="11" width="200" style="10" customWidth="1"/>
    <col min="12" max="12" width="25.5703125" style="11" customWidth="1"/>
    <col min="13" max="13" width="7.7109375" style="11" customWidth="1"/>
    <col min="14" max="14" width="10.28515625" style="11" customWidth="1"/>
    <col min="15" max="15" width="9.42578125" style="11" customWidth="1"/>
    <col min="16" max="16" width="13.42578125" style="11" customWidth="1"/>
    <col min="17" max="17" width="8.7109375" style="77" customWidth="1"/>
    <col min="18" max="18" width="17.7109375" style="8" customWidth="1"/>
    <col min="19" max="19" width="10.5703125" style="78" customWidth="1"/>
    <col min="20" max="20" width="21.28515625" style="8" customWidth="1"/>
    <col min="21" max="21" width="12.42578125" style="78"/>
    <col min="22" max="22" width="20.42578125" style="8" customWidth="1"/>
    <col min="23" max="23" width="12.42578125" style="79"/>
    <col min="24" max="24" width="18.5703125" style="8" customWidth="1"/>
    <col min="25" max="28" width="11.5703125" style="8" customWidth="1"/>
    <col min="29" max="30" width="12.28515625" customWidth="1"/>
    <col min="31" max="16384" width="12.42578125" style="8"/>
  </cols>
  <sheetData>
    <row r="1" spans="2:24" ht="45" customHeight="1" x14ac:dyDescent="0.4">
      <c r="M1" s="61">
        <v>6</v>
      </c>
      <c r="N1" s="61" t="s">
        <v>1687</v>
      </c>
      <c r="O1" s="61">
        <f>SUM(O2:O1150)</f>
        <v>37</v>
      </c>
      <c r="P1" s="61" t="s">
        <v>1688</v>
      </c>
      <c r="Q1" s="62">
        <f>SUM(Q2:Q1150)/2</f>
        <v>122</v>
      </c>
      <c r="R1" s="63" t="s">
        <v>1689</v>
      </c>
      <c r="S1" s="62">
        <f>SUM(S2:S1150)/3</f>
        <v>321</v>
      </c>
      <c r="T1" s="63" t="s">
        <v>1690</v>
      </c>
      <c r="U1" s="62">
        <f>SUM(U2:U1150)/2</f>
        <v>291</v>
      </c>
      <c r="V1" s="63" t="s">
        <v>1691</v>
      </c>
      <c r="W1" s="62">
        <f>SUM(W2:W1150)/4</f>
        <v>984</v>
      </c>
      <c r="X1" s="63" t="s">
        <v>1692</v>
      </c>
    </row>
    <row r="2" spans="2:24" ht="45" customHeight="1" x14ac:dyDescent="0.4">
      <c r="B2" s="149">
        <v>1</v>
      </c>
      <c r="G2" s="150" t="s">
        <v>20</v>
      </c>
      <c r="H2" s="151"/>
      <c r="I2" s="152"/>
      <c r="J2" s="152"/>
      <c r="K2" s="153"/>
      <c r="M2" s="64"/>
      <c r="N2" s="64"/>
      <c r="O2" s="64">
        <v>10</v>
      </c>
      <c r="P2" s="64" t="s">
        <v>1688</v>
      </c>
      <c r="Q2" s="65">
        <f>SUM(Q3:Q483)</f>
        <v>45</v>
      </c>
      <c r="R2" s="66" t="s">
        <v>1689</v>
      </c>
      <c r="S2" s="65">
        <f>SUM(S3:S483)/2</f>
        <v>143</v>
      </c>
      <c r="T2" s="66" t="s">
        <v>1690</v>
      </c>
      <c r="U2" s="65">
        <f>SUM(U3:U483)</f>
        <v>107</v>
      </c>
      <c r="V2" s="66" t="s">
        <v>1691</v>
      </c>
      <c r="W2" s="65">
        <f>SUM(W3:W483)/3</f>
        <v>426</v>
      </c>
      <c r="X2" s="66" t="s">
        <v>1692</v>
      </c>
    </row>
    <row r="3" spans="2:24" ht="45" customHeight="1" x14ac:dyDescent="0.4">
      <c r="B3" s="149">
        <v>2</v>
      </c>
      <c r="G3" s="154" t="s">
        <v>2879</v>
      </c>
      <c r="H3" s="155"/>
      <c r="I3" s="156"/>
      <c r="J3" s="157"/>
      <c r="K3" s="157"/>
      <c r="M3" s="67"/>
      <c r="N3" s="67"/>
      <c r="O3" s="67"/>
      <c r="P3" s="67"/>
      <c r="Q3" s="68">
        <v>5</v>
      </c>
      <c r="R3" s="69" t="s">
        <v>1689</v>
      </c>
      <c r="S3" s="70">
        <f>SUM(S4:S91)</f>
        <v>23</v>
      </c>
      <c r="T3" s="69" t="s">
        <v>1690</v>
      </c>
      <c r="U3" s="70">
        <v>21</v>
      </c>
      <c r="V3" s="69" t="s">
        <v>1691</v>
      </c>
      <c r="W3" s="70">
        <f>SUM(W4:W91)/2</f>
        <v>83</v>
      </c>
      <c r="X3" s="69" t="s">
        <v>1692</v>
      </c>
    </row>
    <row r="4" spans="2:24" ht="45" customHeight="1" x14ac:dyDescent="0.4">
      <c r="B4" s="149">
        <v>3</v>
      </c>
      <c r="G4" s="158" t="s">
        <v>2880</v>
      </c>
      <c r="H4" s="159"/>
      <c r="I4" s="159"/>
      <c r="J4" s="158"/>
      <c r="K4" s="158"/>
      <c r="M4" s="71"/>
      <c r="N4" s="71"/>
      <c r="O4" s="71"/>
      <c r="P4" s="71"/>
      <c r="Q4" s="72"/>
      <c r="R4" s="73"/>
      <c r="S4" s="74">
        <v>4</v>
      </c>
      <c r="T4" s="73" t="s">
        <v>1690</v>
      </c>
      <c r="U4" s="74"/>
      <c r="V4" s="73"/>
      <c r="W4" s="75">
        <f>SUM(W5:W16)</f>
        <v>12</v>
      </c>
      <c r="X4" s="73" t="s">
        <v>1692</v>
      </c>
    </row>
    <row r="5" spans="2:24" ht="45" customHeight="1" x14ac:dyDescent="0.4">
      <c r="B5" s="149">
        <v>4</v>
      </c>
      <c r="C5" s="9">
        <v>1</v>
      </c>
      <c r="D5" s="13">
        <v>1.1000000000000001</v>
      </c>
      <c r="E5" s="14" t="s">
        <v>23</v>
      </c>
      <c r="F5" s="14" t="s">
        <v>24</v>
      </c>
      <c r="G5" s="1044" t="s">
        <v>2881</v>
      </c>
      <c r="H5" s="160">
        <v>1</v>
      </c>
      <c r="I5" s="161" t="s">
        <v>1693</v>
      </c>
      <c r="J5" s="160">
        <v>100</v>
      </c>
      <c r="K5" s="162" t="s">
        <v>2882</v>
      </c>
      <c r="L5" s="11" t="s">
        <v>26</v>
      </c>
      <c r="W5" s="79">
        <v>1</v>
      </c>
    </row>
    <row r="6" spans="2:24" ht="45" customHeight="1" x14ac:dyDescent="0.4">
      <c r="B6" s="149">
        <v>5</v>
      </c>
      <c r="C6" s="9">
        <v>1</v>
      </c>
      <c r="D6" s="13">
        <v>1.1000000000000001</v>
      </c>
      <c r="E6" s="14" t="s">
        <v>23</v>
      </c>
      <c r="F6" s="14" t="s">
        <v>24</v>
      </c>
      <c r="G6" s="1045"/>
      <c r="H6" s="160">
        <f>+H5+1</f>
        <v>2</v>
      </c>
      <c r="I6" s="161" t="s">
        <v>1694</v>
      </c>
      <c r="J6" s="160">
        <v>1</v>
      </c>
      <c r="K6" s="162" t="s">
        <v>27</v>
      </c>
      <c r="L6" s="11" t="s">
        <v>26</v>
      </c>
      <c r="W6" s="79">
        <v>1</v>
      </c>
    </row>
    <row r="7" spans="2:24" ht="45" customHeight="1" x14ac:dyDescent="0.4">
      <c r="B7" s="149">
        <v>6</v>
      </c>
      <c r="C7" s="9">
        <v>1</v>
      </c>
      <c r="D7" s="13">
        <v>1.1000000000000001</v>
      </c>
      <c r="E7" s="14" t="s">
        <v>23</v>
      </c>
      <c r="F7" s="14" t="s">
        <v>24</v>
      </c>
      <c r="G7" s="1046"/>
      <c r="H7" s="160">
        <f t="shared" ref="H7:H16" si="0">+H6+1</f>
        <v>3</v>
      </c>
      <c r="I7" s="161" t="s">
        <v>1695</v>
      </c>
      <c r="J7" s="160">
        <v>80</v>
      </c>
      <c r="K7" s="162" t="s">
        <v>28</v>
      </c>
      <c r="L7" s="11" t="s">
        <v>26</v>
      </c>
      <c r="W7" s="79">
        <v>1</v>
      </c>
    </row>
    <row r="8" spans="2:24" ht="45" customHeight="1" x14ac:dyDescent="0.4">
      <c r="B8" s="149">
        <v>7</v>
      </c>
      <c r="C8" s="9">
        <v>1</v>
      </c>
      <c r="D8" s="13">
        <v>1.1000000000000001</v>
      </c>
      <c r="E8" s="14" t="s">
        <v>23</v>
      </c>
      <c r="F8" s="9" t="s">
        <v>29</v>
      </c>
      <c r="G8" s="1041" t="s">
        <v>2883</v>
      </c>
      <c r="H8" s="76">
        <f t="shared" si="0"/>
        <v>4</v>
      </c>
      <c r="I8" s="161" t="s">
        <v>1696</v>
      </c>
      <c r="J8" s="76">
        <v>100</v>
      </c>
      <c r="K8" s="163" t="s">
        <v>2884</v>
      </c>
      <c r="L8" s="11" t="s">
        <v>26</v>
      </c>
      <c r="W8" s="79">
        <v>1</v>
      </c>
    </row>
    <row r="9" spans="2:24" ht="45" customHeight="1" x14ac:dyDescent="0.4">
      <c r="B9" s="149">
        <v>8</v>
      </c>
      <c r="C9" s="9">
        <v>1</v>
      </c>
      <c r="D9" s="13">
        <v>1.1000000000000001</v>
      </c>
      <c r="E9" s="14" t="s">
        <v>23</v>
      </c>
      <c r="F9" s="9" t="s">
        <v>29</v>
      </c>
      <c r="G9" s="1043"/>
      <c r="H9" s="76">
        <f t="shared" si="0"/>
        <v>5</v>
      </c>
      <c r="I9" s="161" t="s">
        <v>1697</v>
      </c>
      <c r="J9" s="76">
        <v>100</v>
      </c>
      <c r="K9" s="163" t="s">
        <v>31</v>
      </c>
      <c r="L9" s="11" t="s">
        <v>26</v>
      </c>
      <c r="W9" s="79">
        <v>1</v>
      </c>
    </row>
    <row r="10" spans="2:24" ht="45" customHeight="1" x14ac:dyDescent="0.4">
      <c r="B10" s="149">
        <v>9</v>
      </c>
      <c r="C10" s="9">
        <v>1</v>
      </c>
      <c r="D10" s="13">
        <v>1.1000000000000001</v>
      </c>
      <c r="E10" s="14" t="s">
        <v>23</v>
      </c>
      <c r="F10" s="14" t="s">
        <v>32</v>
      </c>
      <c r="G10" s="1044" t="s">
        <v>2885</v>
      </c>
      <c r="H10" s="160">
        <f t="shared" si="0"/>
        <v>6</v>
      </c>
      <c r="I10" s="161" t="s">
        <v>1698</v>
      </c>
      <c r="J10" s="160">
        <v>100</v>
      </c>
      <c r="K10" s="162" t="s">
        <v>2886</v>
      </c>
      <c r="L10" s="11" t="s">
        <v>26</v>
      </c>
      <c r="W10" s="79">
        <v>1</v>
      </c>
    </row>
    <row r="11" spans="2:24" ht="45" customHeight="1" x14ac:dyDescent="0.4">
      <c r="B11" s="149">
        <v>10</v>
      </c>
      <c r="C11" s="9">
        <v>1</v>
      </c>
      <c r="D11" s="13">
        <v>1.1000000000000001</v>
      </c>
      <c r="E11" s="14" t="s">
        <v>23</v>
      </c>
      <c r="F11" s="14" t="s">
        <v>32</v>
      </c>
      <c r="G11" s="1046"/>
      <c r="H11" s="160">
        <f t="shared" si="0"/>
        <v>7</v>
      </c>
      <c r="I11" s="161" t="s">
        <v>1699</v>
      </c>
      <c r="J11" s="160">
        <v>100</v>
      </c>
      <c r="K11" s="162" t="s">
        <v>2887</v>
      </c>
      <c r="L11" s="11" t="s">
        <v>26</v>
      </c>
      <c r="W11" s="79">
        <v>1</v>
      </c>
    </row>
    <row r="12" spans="2:24" ht="45" customHeight="1" x14ac:dyDescent="0.4">
      <c r="B12" s="149">
        <v>11</v>
      </c>
      <c r="C12" s="9">
        <v>1</v>
      </c>
      <c r="D12" s="13">
        <v>1.1000000000000001</v>
      </c>
      <c r="E12" s="14" t="s">
        <v>23</v>
      </c>
      <c r="F12" s="9" t="s">
        <v>34</v>
      </c>
      <c r="G12" s="1041" t="s">
        <v>2888</v>
      </c>
      <c r="H12" s="76">
        <f t="shared" si="0"/>
        <v>8</v>
      </c>
      <c r="I12" s="161" t="s">
        <v>1700</v>
      </c>
      <c r="J12" s="76">
        <v>100</v>
      </c>
      <c r="K12" s="163" t="s">
        <v>2889</v>
      </c>
      <c r="L12" s="11" t="s">
        <v>26</v>
      </c>
      <c r="W12" s="79">
        <v>1</v>
      </c>
    </row>
    <row r="13" spans="2:24" ht="45" customHeight="1" x14ac:dyDescent="0.4">
      <c r="B13" s="149">
        <v>12</v>
      </c>
      <c r="C13" s="9">
        <v>1</v>
      </c>
      <c r="D13" s="13">
        <v>1.1000000000000001</v>
      </c>
      <c r="E13" s="14" t="s">
        <v>23</v>
      </c>
      <c r="F13" s="9" t="s">
        <v>34</v>
      </c>
      <c r="G13" s="1042"/>
      <c r="H13" s="76">
        <f t="shared" si="0"/>
        <v>9</v>
      </c>
      <c r="I13" s="161" t="s">
        <v>1701</v>
      </c>
      <c r="J13" s="76">
        <v>50</v>
      </c>
      <c r="K13" s="163" t="s">
        <v>2890</v>
      </c>
      <c r="L13" s="11" t="s">
        <v>26</v>
      </c>
      <c r="W13" s="79">
        <v>1</v>
      </c>
    </row>
    <row r="14" spans="2:24" ht="45" customHeight="1" x14ac:dyDescent="0.4">
      <c r="B14" s="149">
        <v>13</v>
      </c>
      <c r="C14" s="9">
        <v>1</v>
      </c>
      <c r="D14" s="13">
        <v>1.1000000000000001</v>
      </c>
      <c r="E14" s="14" t="s">
        <v>23</v>
      </c>
      <c r="F14" s="9" t="s">
        <v>34</v>
      </c>
      <c r="G14" s="1042"/>
      <c r="H14" s="76">
        <f t="shared" si="0"/>
        <v>10</v>
      </c>
      <c r="I14" s="161" t="s">
        <v>1702</v>
      </c>
      <c r="J14" s="76">
        <v>100</v>
      </c>
      <c r="K14" s="163" t="s">
        <v>36</v>
      </c>
      <c r="L14" s="11" t="s">
        <v>26</v>
      </c>
      <c r="W14" s="79">
        <v>1</v>
      </c>
    </row>
    <row r="15" spans="2:24" ht="45" customHeight="1" x14ac:dyDescent="0.4">
      <c r="B15" s="149">
        <v>14</v>
      </c>
      <c r="C15" s="9">
        <v>1</v>
      </c>
      <c r="D15" s="13">
        <v>1.1000000000000001</v>
      </c>
      <c r="E15" s="14" t="s">
        <v>23</v>
      </c>
      <c r="F15" s="9" t="s">
        <v>34</v>
      </c>
      <c r="G15" s="1042"/>
      <c r="H15" s="76">
        <f t="shared" si="0"/>
        <v>11</v>
      </c>
      <c r="I15" s="161" t="s">
        <v>1703</v>
      </c>
      <c r="J15" s="76">
        <v>50</v>
      </c>
      <c r="K15" s="163" t="s">
        <v>2891</v>
      </c>
      <c r="L15" s="11" t="s">
        <v>26</v>
      </c>
      <c r="W15" s="79">
        <v>1</v>
      </c>
    </row>
    <row r="16" spans="2:24" ht="45" customHeight="1" x14ac:dyDescent="0.4">
      <c r="B16" s="149">
        <v>15</v>
      </c>
      <c r="C16" s="9">
        <v>1</v>
      </c>
      <c r="D16" s="13">
        <v>1.1000000000000001</v>
      </c>
      <c r="E16" s="14" t="s">
        <v>23</v>
      </c>
      <c r="F16" s="9" t="s">
        <v>34</v>
      </c>
      <c r="G16" s="1043"/>
      <c r="H16" s="76">
        <f t="shared" si="0"/>
        <v>12</v>
      </c>
      <c r="I16" s="161" t="s">
        <v>1704</v>
      </c>
      <c r="J16" s="76">
        <v>100</v>
      </c>
      <c r="K16" s="163" t="s">
        <v>37</v>
      </c>
      <c r="L16" s="11" t="s">
        <v>26</v>
      </c>
      <c r="W16" s="79">
        <v>1</v>
      </c>
    </row>
    <row r="17" spans="2:24" ht="45" customHeight="1" x14ac:dyDescent="0.4">
      <c r="B17" s="149">
        <v>16</v>
      </c>
      <c r="G17" s="158" t="s">
        <v>2892</v>
      </c>
      <c r="H17" s="159"/>
      <c r="I17" s="159"/>
      <c r="J17" s="158"/>
      <c r="K17" s="158"/>
      <c r="M17" s="71"/>
      <c r="N17" s="71"/>
      <c r="O17" s="71"/>
      <c r="P17" s="71"/>
      <c r="Q17" s="72"/>
      <c r="R17" s="73"/>
      <c r="S17" s="74">
        <v>4</v>
      </c>
      <c r="T17" s="73" t="s">
        <v>1690</v>
      </c>
      <c r="U17" s="74"/>
      <c r="V17" s="73"/>
      <c r="W17" s="75">
        <f>SUM(W18:W36)</f>
        <v>19</v>
      </c>
      <c r="X17" s="73" t="s">
        <v>1692</v>
      </c>
    </row>
    <row r="18" spans="2:24" ht="45" customHeight="1" x14ac:dyDescent="0.4">
      <c r="B18" s="149">
        <v>17</v>
      </c>
      <c r="C18" s="9">
        <v>1</v>
      </c>
      <c r="D18" s="13">
        <v>1.1000000000000001</v>
      </c>
      <c r="E18" s="15" t="s">
        <v>39</v>
      </c>
      <c r="F18" s="15" t="s">
        <v>40</v>
      </c>
      <c r="G18" s="1047" t="s">
        <v>2893</v>
      </c>
      <c r="H18" s="87">
        <f>+H16+1</f>
        <v>13</v>
      </c>
      <c r="I18" s="161" t="s">
        <v>1705</v>
      </c>
      <c r="J18" s="87">
        <v>1</v>
      </c>
      <c r="K18" s="89" t="s">
        <v>42</v>
      </c>
      <c r="L18" s="11" t="s">
        <v>26</v>
      </c>
      <c r="W18" s="79">
        <v>1</v>
      </c>
    </row>
    <row r="19" spans="2:24" ht="45" customHeight="1" x14ac:dyDescent="0.4">
      <c r="B19" s="149">
        <v>18</v>
      </c>
      <c r="C19" s="9">
        <v>1</v>
      </c>
      <c r="D19" s="13">
        <v>1.1000000000000001</v>
      </c>
      <c r="E19" s="15" t="s">
        <v>39</v>
      </c>
      <c r="F19" s="15" t="s">
        <v>40</v>
      </c>
      <c r="G19" s="1048"/>
      <c r="H19" s="87">
        <f t="shared" ref="H19:H36" si="1">+H18+1</f>
        <v>14</v>
      </c>
      <c r="I19" s="161" t="s">
        <v>1706</v>
      </c>
      <c r="J19" s="87">
        <v>5</v>
      </c>
      <c r="K19" s="89" t="s">
        <v>43</v>
      </c>
      <c r="L19" s="11" t="s">
        <v>26</v>
      </c>
      <c r="W19" s="79">
        <v>1</v>
      </c>
    </row>
    <row r="20" spans="2:24" ht="45" customHeight="1" x14ac:dyDescent="0.4">
      <c r="B20" s="149">
        <v>19</v>
      </c>
      <c r="C20" s="9">
        <v>1</v>
      </c>
      <c r="D20" s="13">
        <v>1.1000000000000001</v>
      </c>
      <c r="E20" s="15" t="s">
        <v>39</v>
      </c>
      <c r="F20" s="15" t="s">
        <v>40</v>
      </c>
      <c r="G20" s="1048"/>
      <c r="H20" s="87">
        <f t="shared" si="1"/>
        <v>15</v>
      </c>
      <c r="I20" s="161" t="s">
        <v>1707</v>
      </c>
      <c r="J20" s="87">
        <v>150</v>
      </c>
      <c r="K20" s="89" t="s">
        <v>2894</v>
      </c>
      <c r="L20" s="11" t="s">
        <v>26</v>
      </c>
      <c r="W20" s="79">
        <v>1</v>
      </c>
    </row>
    <row r="21" spans="2:24" ht="45" customHeight="1" x14ac:dyDescent="0.4">
      <c r="B21" s="149">
        <v>20</v>
      </c>
      <c r="C21" s="9">
        <v>1</v>
      </c>
      <c r="D21" s="13">
        <v>1.1000000000000001</v>
      </c>
      <c r="E21" s="15" t="s">
        <v>39</v>
      </c>
      <c r="F21" s="15" t="s">
        <v>40</v>
      </c>
      <c r="G21" s="1048"/>
      <c r="H21" s="87">
        <f t="shared" si="1"/>
        <v>16</v>
      </c>
      <c r="I21" s="161" t="s">
        <v>1708</v>
      </c>
      <c r="J21" s="87">
        <v>100</v>
      </c>
      <c r="K21" s="89" t="s">
        <v>2895</v>
      </c>
      <c r="L21" s="11" t="s">
        <v>26</v>
      </c>
      <c r="W21" s="79">
        <v>1</v>
      </c>
    </row>
    <row r="22" spans="2:24" ht="45" customHeight="1" x14ac:dyDescent="0.4">
      <c r="B22" s="149">
        <v>21</v>
      </c>
      <c r="C22" s="9">
        <v>1</v>
      </c>
      <c r="D22" s="13">
        <v>1.1000000000000001</v>
      </c>
      <c r="E22" s="15" t="s">
        <v>39</v>
      </c>
      <c r="F22" s="15" t="s">
        <v>40</v>
      </c>
      <c r="G22" s="1048"/>
      <c r="H22" s="87">
        <f t="shared" si="1"/>
        <v>17</v>
      </c>
      <c r="I22" s="161" t="s">
        <v>1709</v>
      </c>
      <c r="J22" s="87">
        <v>135</v>
      </c>
      <c r="K22" s="89" t="s">
        <v>44</v>
      </c>
      <c r="L22" s="11" t="s">
        <v>26</v>
      </c>
      <c r="W22" s="79">
        <v>1</v>
      </c>
    </row>
    <row r="23" spans="2:24" ht="45" customHeight="1" x14ac:dyDescent="0.4">
      <c r="B23" s="149">
        <v>22</v>
      </c>
      <c r="C23" s="9">
        <v>1</v>
      </c>
      <c r="D23" s="13">
        <v>1.1000000000000001</v>
      </c>
      <c r="E23" s="15" t="s">
        <v>39</v>
      </c>
      <c r="F23" s="15" t="s">
        <v>40</v>
      </c>
      <c r="G23" s="1049"/>
      <c r="H23" s="87">
        <f t="shared" si="1"/>
        <v>18</v>
      </c>
      <c r="I23" s="161" t="s">
        <v>1710</v>
      </c>
      <c r="J23" s="87">
        <v>76</v>
      </c>
      <c r="K23" s="89" t="s">
        <v>45</v>
      </c>
      <c r="L23" s="11" t="s">
        <v>26</v>
      </c>
      <c r="W23" s="79">
        <v>1</v>
      </c>
    </row>
    <row r="24" spans="2:24" ht="45" customHeight="1" x14ac:dyDescent="0.4">
      <c r="B24" s="149">
        <v>23</v>
      </c>
      <c r="C24" s="9">
        <v>1</v>
      </c>
      <c r="D24" s="13">
        <v>1.1000000000000001</v>
      </c>
      <c r="E24" s="15" t="s">
        <v>39</v>
      </c>
      <c r="F24" s="9" t="s">
        <v>46</v>
      </c>
      <c r="G24" s="1041" t="s">
        <v>2896</v>
      </c>
      <c r="H24" s="76">
        <f t="shared" si="1"/>
        <v>19</v>
      </c>
      <c r="I24" s="161" t="s">
        <v>1711</v>
      </c>
      <c r="J24" s="164">
        <v>10000</v>
      </c>
      <c r="K24" s="165" t="s">
        <v>2897</v>
      </c>
      <c r="L24" s="11" t="s">
        <v>26</v>
      </c>
      <c r="W24" s="79">
        <v>1</v>
      </c>
    </row>
    <row r="25" spans="2:24" ht="45" customHeight="1" x14ac:dyDescent="0.4">
      <c r="B25" s="149">
        <v>24</v>
      </c>
      <c r="C25" s="9">
        <v>1</v>
      </c>
      <c r="D25" s="13">
        <v>1.1000000000000001</v>
      </c>
      <c r="E25" s="15" t="s">
        <v>39</v>
      </c>
      <c r="F25" s="9" t="s">
        <v>46</v>
      </c>
      <c r="G25" s="1042"/>
      <c r="H25" s="76">
        <f t="shared" si="1"/>
        <v>20</v>
      </c>
      <c r="I25" s="161" t="s">
        <v>1712</v>
      </c>
      <c r="J25" s="164">
        <v>116000</v>
      </c>
      <c r="K25" s="163" t="s">
        <v>2898</v>
      </c>
      <c r="L25" s="11" t="s">
        <v>26</v>
      </c>
      <c r="W25" s="79">
        <v>1</v>
      </c>
    </row>
    <row r="26" spans="2:24" ht="45" customHeight="1" x14ac:dyDescent="0.4">
      <c r="B26" s="149">
        <v>25</v>
      </c>
      <c r="C26" s="9">
        <v>1</v>
      </c>
      <c r="D26" s="13">
        <v>1.1000000000000001</v>
      </c>
      <c r="E26" s="15" t="s">
        <v>39</v>
      </c>
      <c r="F26" s="9" t="s">
        <v>46</v>
      </c>
      <c r="G26" s="1042"/>
      <c r="H26" s="76">
        <f t="shared" si="1"/>
        <v>21</v>
      </c>
      <c r="I26" s="161" t="s">
        <v>1713</v>
      </c>
      <c r="J26" s="164">
        <v>120</v>
      </c>
      <c r="K26" s="163" t="s">
        <v>48</v>
      </c>
      <c r="L26" s="11" t="s">
        <v>26</v>
      </c>
      <c r="W26" s="79">
        <v>1</v>
      </c>
    </row>
    <row r="27" spans="2:24" ht="45" customHeight="1" x14ac:dyDescent="0.4">
      <c r="B27" s="149">
        <v>26</v>
      </c>
      <c r="C27" s="9">
        <v>1</v>
      </c>
      <c r="D27" s="13">
        <v>1.1000000000000001</v>
      </c>
      <c r="E27" s="15" t="s">
        <v>39</v>
      </c>
      <c r="F27" s="9" t="s">
        <v>46</v>
      </c>
      <c r="G27" s="1043"/>
      <c r="H27" s="76">
        <f t="shared" si="1"/>
        <v>22</v>
      </c>
      <c r="I27" s="161" t="s">
        <v>1714</v>
      </c>
      <c r="J27" s="164">
        <v>1300</v>
      </c>
      <c r="K27" s="163" t="s">
        <v>49</v>
      </c>
      <c r="L27" s="11" t="s">
        <v>26</v>
      </c>
      <c r="W27" s="79">
        <v>1</v>
      </c>
    </row>
    <row r="28" spans="2:24" ht="45" customHeight="1" x14ac:dyDescent="0.4">
      <c r="B28" s="149">
        <v>27</v>
      </c>
      <c r="C28" s="9">
        <v>1</v>
      </c>
      <c r="D28" s="13">
        <v>1.1000000000000001</v>
      </c>
      <c r="E28" s="15" t="s">
        <v>39</v>
      </c>
      <c r="F28" s="15" t="s">
        <v>50</v>
      </c>
      <c r="G28" s="1047" t="s">
        <v>2899</v>
      </c>
      <c r="H28" s="87">
        <f t="shared" si="1"/>
        <v>23</v>
      </c>
      <c r="I28" s="161" t="s">
        <v>1715</v>
      </c>
      <c r="J28" s="166">
        <v>1</v>
      </c>
      <c r="K28" s="89" t="s">
        <v>52</v>
      </c>
      <c r="L28" s="11" t="s">
        <v>26</v>
      </c>
      <c r="W28" s="79">
        <v>1</v>
      </c>
    </row>
    <row r="29" spans="2:24" ht="45" customHeight="1" x14ac:dyDescent="0.4">
      <c r="B29" s="149">
        <v>28</v>
      </c>
      <c r="C29" s="9">
        <v>1</v>
      </c>
      <c r="D29" s="13">
        <v>1.1000000000000001</v>
      </c>
      <c r="E29" s="15" t="s">
        <v>39</v>
      </c>
      <c r="F29" s="15" t="s">
        <v>50</v>
      </c>
      <c r="G29" s="1048"/>
      <c r="H29" s="87">
        <f t="shared" si="1"/>
        <v>24</v>
      </c>
      <c r="I29" s="161" t="s">
        <v>1716</v>
      </c>
      <c r="J29" s="166">
        <v>1</v>
      </c>
      <c r="K29" s="89" t="s">
        <v>53</v>
      </c>
      <c r="L29" s="11" t="s">
        <v>26</v>
      </c>
      <c r="W29" s="79">
        <v>1</v>
      </c>
    </row>
    <row r="30" spans="2:24" ht="45" customHeight="1" x14ac:dyDescent="0.4">
      <c r="B30" s="149">
        <v>29</v>
      </c>
      <c r="C30" s="9">
        <v>1</v>
      </c>
      <c r="D30" s="13">
        <v>1.1000000000000001</v>
      </c>
      <c r="E30" s="15" t="s">
        <v>39</v>
      </c>
      <c r="F30" s="15" t="s">
        <v>50</v>
      </c>
      <c r="G30" s="1049"/>
      <c r="H30" s="87">
        <f t="shared" si="1"/>
        <v>25</v>
      </c>
      <c r="I30" s="161" t="s">
        <v>1717</v>
      </c>
      <c r="J30" s="166">
        <v>1</v>
      </c>
      <c r="K30" s="89" t="s">
        <v>54</v>
      </c>
      <c r="L30" s="11" t="s">
        <v>26</v>
      </c>
      <c r="W30" s="79">
        <v>1</v>
      </c>
    </row>
    <row r="31" spans="2:24" ht="45" customHeight="1" x14ac:dyDescent="0.4">
      <c r="B31" s="149">
        <v>30</v>
      </c>
      <c r="C31" s="9">
        <v>1</v>
      </c>
      <c r="D31" s="13">
        <v>1.1000000000000001</v>
      </c>
      <c r="E31" s="15" t="s">
        <v>39</v>
      </c>
      <c r="F31" s="9" t="s">
        <v>55</v>
      </c>
      <c r="G31" s="1041" t="s">
        <v>2900</v>
      </c>
      <c r="H31" s="76">
        <f t="shared" si="1"/>
        <v>26</v>
      </c>
      <c r="I31" s="80" t="s">
        <v>1718</v>
      </c>
      <c r="J31" s="164">
        <v>6500</v>
      </c>
      <c r="K31" s="163" t="s">
        <v>57</v>
      </c>
      <c r="L31" s="11" t="s">
        <v>26</v>
      </c>
      <c r="W31" s="79">
        <v>1</v>
      </c>
    </row>
    <row r="32" spans="2:24" ht="45" customHeight="1" x14ac:dyDescent="0.4">
      <c r="B32" s="149">
        <v>31</v>
      </c>
      <c r="C32" s="9">
        <v>1</v>
      </c>
      <c r="D32" s="13">
        <v>1.1000000000000001</v>
      </c>
      <c r="E32" s="15" t="s">
        <v>39</v>
      </c>
      <c r="F32" s="9" t="s">
        <v>55</v>
      </c>
      <c r="G32" s="1042"/>
      <c r="H32" s="76">
        <f t="shared" si="1"/>
        <v>27</v>
      </c>
      <c r="I32" s="80" t="s">
        <v>1719</v>
      </c>
      <c r="J32" s="164">
        <v>1900</v>
      </c>
      <c r="K32" s="163" t="s">
        <v>58</v>
      </c>
      <c r="L32" s="11" t="s">
        <v>26</v>
      </c>
      <c r="W32" s="79">
        <v>1</v>
      </c>
    </row>
    <row r="33" spans="2:24" ht="45" customHeight="1" x14ac:dyDescent="0.4">
      <c r="B33" s="149">
        <v>32</v>
      </c>
      <c r="C33" s="9">
        <v>1</v>
      </c>
      <c r="D33" s="13">
        <v>1.1000000000000001</v>
      </c>
      <c r="E33" s="15" t="s">
        <v>39</v>
      </c>
      <c r="F33" s="9" t="s">
        <v>55</v>
      </c>
      <c r="G33" s="1042"/>
      <c r="H33" s="76">
        <f t="shared" si="1"/>
        <v>28</v>
      </c>
      <c r="I33" s="80" t="s">
        <v>1720</v>
      </c>
      <c r="J33" s="164">
        <v>6500</v>
      </c>
      <c r="K33" s="163" t="s">
        <v>59</v>
      </c>
      <c r="L33" s="11" t="s">
        <v>26</v>
      </c>
      <c r="W33" s="79">
        <v>1</v>
      </c>
    </row>
    <row r="34" spans="2:24" ht="45" customHeight="1" x14ac:dyDescent="0.4">
      <c r="B34" s="149">
        <v>33</v>
      </c>
      <c r="C34" s="9">
        <v>1</v>
      </c>
      <c r="D34" s="13">
        <v>1.1000000000000001</v>
      </c>
      <c r="E34" s="15" t="s">
        <v>39</v>
      </c>
      <c r="F34" s="9" t="s">
        <v>55</v>
      </c>
      <c r="G34" s="1042"/>
      <c r="H34" s="76">
        <f t="shared" si="1"/>
        <v>29</v>
      </c>
      <c r="I34" s="80" t="s">
        <v>1721</v>
      </c>
      <c r="J34" s="164">
        <v>800</v>
      </c>
      <c r="K34" s="163" t="s">
        <v>60</v>
      </c>
      <c r="L34" s="11" t="s">
        <v>26</v>
      </c>
      <c r="W34" s="79">
        <v>1</v>
      </c>
    </row>
    <row r="35" spans="2:24" ht="45" customHeight="1" x14ac:dyDescent="0.4">
      <c r="B35" s="149">
        <v>34</v>
      </c>
      <c r="C35" s="9">
        <v>1</v>
      </c>
      <c r="D35" s="13">
        <v>1.1000000000000001</v>
      </c>
      <c r="E35" s="15" t="s">
        <v>39</v>
      </c>
      <c r="F35" s="9" t="s">
        <v>55</v>
      </c>
      <c r="G35" s="1042"/>
      <c r="H35" s="76">
        <f t="shared" si="1"/>
        <v>30</v>
      </c>
      <c r="I35" s="80" t="s">
        <v>1722</v>
      </c>
      <c r="J35" s="164">
        <v>100</v>
      </c>
      <c r="K35" s="163" t="s">
        <v>61</v>
      </c>
      <c r="L35" s="11" t="s">
        <v>26</v>
      </c>
      <c r="W35" s="79">
        <v>1</v>
      </c>
    </row>
    <row r="36" spans="2:24" ht="45" customHeight="1" x14ac:dyDescent="0.4">
      <c r="B36" s="149">
        <v>35</v>
      </c>
      <c r="C36" s="9">
        <v>1</v>
      </c>
      <c r="D36" s="13">
        <v>1.1000000000000001</v>
      </c>
      <c r="E36" s="15" t="s">
        <v>39</v>
      </c>
      <c r="F36" s="9" t="s">
        <v>55</v>
      </c>
      <c r="G36" s="1043"/>
      <c r="H36" s="76">
        <f t="shared" si="1"/>
        <v>31</v>
      </c>
      <c r="I36" s="80" t="s">
        <v>1723</v>
      </c>
      <c r="J36" s="164">
        <v>100</v>
      </c>
      <c r="K36" s="163" t="s">
        <v>62</v>
      </c>
      <c r="L36" s="11" t="s">
        <v>26</v>
      </c>
      <c r="W36" s="79">
        <v>1</v>
      </c>
    </row>
    <row r="37" spans="2:24" ht="45" customHeight="1" x14ac:dyDescent="0.4">
      <c r="B37" s="149">
        <v>36</v>
      </c>
      <c r="G37" s="158" t="s">
        <v>2901</v>
      </c>
      <c r="H37" s="159"/>
      <c r="I37" s="159"/>
      <c r="J37" s="158"/>
      <c r="K37" s="158"/>
      <c r="M37" s="71"/>
      <c r="N37" s="71"/>
      <c r="O37" s="71"/>
      <c r="P37" s="71"/>
      <c r="Q37" s="72"/>
      <c r="R37" s="73"/>
      <c r="S37" s="74">
        <v>9</v>
      </c>
      <c r="T37" s="73" t="s">
        <v>1690</v>
      </c>
      <c r="U37" s="74"/>
      <c r="V37" s="73"/>
      <c r="W37" s="75">
        <f>SUM(W38:W67)</f>
        <v>30</v>
      </c>
      <c r="X37" s="73" t="s">
        <v>1692</v>
      </c>
    </row>
    <row r="38" spans="2:24" ht="45" customHeight="1" x14ac:dyDescent="0.4">
      <c r="B38" s="149">
        <v>37</v>
      </c>
      <c r="C38" s="9">
        <v>1</v>
      </c>
      <c r="D38" s="13">
        <v>1.1000000000000001</v>
      </c>
      <c r="E38" s="14" t="s">
        <v>64</v>
      </c>
      <c r="F38" s="14" t="s">
        <v>65</v>
      </c>
      <c r="G38" s="1044" t="s">
        <v>2902</v>
      </c>
      <c r="H38" s="160">
        <f>+H36+1</f>
        <v>32</v>
      </c>
      <c r="I38" s="80" t="s">
        <v>1724</v>
      </c>
      <c r="J38" s="167">
        <v>3</v>
      </c>
      <c r="K38" s="162" t="s">
        <v>66</v>
      </c>
      <c r="L38" s="11" t="s">
        <v>26</v>
      </c>
      <c r="W38" s="79">
        <v>1</v>
      </c>
    </row>
    <row r="39" spans="2:24" ht="45" customHeight="1" x14ac:dyDescent="0.4">
      <c r="B39" s="149">
        <v>38</v>
      </c>
      <c r="C39" s="9">
        <v>1</v>
      </c>
      <c r="D39" s="13">
        <v>1.1000000000000001</v>
      </c>
      <c r="E39" s="14" t="s">
        <v>64</v>
      </c>
      <c r="F39" s="14" t="s">
        <v>65</v>
      </c>
      <c r="G39" s="1045"/>
      <c r="H39" s="160">
        <f t="shared" ref="H39:H67" si="2">+H38+1</f>
        <v>33</v>
      </c>
      <c r="I39" s="80" t="s">
        <v>1725</v>
      </c>
      <c r="J39" s="167">
        <v>4</v>
      </c>
      <c r="K39" s="162" t="s">
        <v>2903</v>
      </c>
      <c r="L39" s="11" t="s">
        <v>26</v>
      </c>
      <c r="W39" s="79">
        <v>1</v>
      </c>
    </row>
    <row r="40" spans="2:24" ht="45" customHeight="1" x14ac:dyDescent="0.4">
      <c r="B40" s="149">
        <v>39</v>
      </c>
      <c r="C40" s="9">
        <v>1</v>
      </c>
      <c r="D40" s="13">
        <v>1.1000000000000001</v>
      </c>
      <c r="E40" s="14" t="s">
        <v>64</v>
      </c>
      <c r="F40" s="14" t="s">
        <v>65</v>
      </c>
      <c r="G40" s="1045"/>
      <c r="H40" s="160">
        <f t="shared" si="2"/>
        <v>34</v>
      </c>
      <c r="I40" s="80" t="s">
        <v>1726</v>
      </c>
      <c r="J40" s="167">
        <v>500</v>
      </c>
      <c r="K40" s="162" t="s">
        <v>67</v>
      </c>
      <c r="L40" s="11" t="s">
        <v>26</v>
      </c>
      <c r="W40" s="79">
        <v>1</v>
      </c>
    </row>
    <row r="41" spans="2:24" ht="45" customHeight="1" x14ac:dyDescent="0.4">
      <c r="B41" s="149">
        <v>40</v>
      </c>
      <c r="C41" s="9">
        <v>1</v>
      </c>
      <c r="D41" s="13">
        <v>1.1000000000000001</v>
      </c>
      <c r="E41" s="14" t="s">
        <v>64</v>
      </c>
      <c r="F41" s="14" t="s">
        <v>65</v>
      </c>
      <c r="G41" s="1045"/>
      <c r="H41" s="160">
        <f t="shared" si="2"/>
        <v>35</v>
      </c>
      <c r="I41" s="80" t="s">
        <v>1727</v>
      </c>
      <c r="J41" s="167">
        <v>3000</v>
      </c>
      <c r="K41" s="162" t="s">
        <v>2904</v>
      </c>
      <c r="L41" s="11" t="s">
        <v>26</v>
      </c>
      <c r="W41" s="79">
        <v>1</v>
      </c>
    </row>
    <row r="42" spans="2:24" ht="45" customHeight="1" x14ac:dyDescent="0.4">
      <c r="B42" s="149">
        <v>41</v>
      </c>
      <c r="C42" s="9">
        <v>1</v>
      </c>
      <c r="D42" s="13">
        <v>1.1000000000000001</v>
      </c>
      <c r="E42" s="14" t="s">
        <v>64</v>
      </c>
      <c r="F42" s="14" t="s">
        <v>65</v>
      </c>
      <c r="G42" s="1046"/>
      <c r="H42" s="160">
        <f t="shared" si="2"/>
        <v>36</v>
      </c>
      <c r="I42" s="80" t="s">
        <v>1728</v>
      </c>
      <c r="J42" s="167">
        <v>70</v>
      </c>
      <c r="K42" s="162" t="s">
        <v>68</v>
      </c>
      <c r="L42" s="11" t="s">
        <v>26</v>
      </c>
      <c r="W42" s="79">
        <v>1</v>
      </c>
    </row>
    <row r="43" spans="2:24" ht="45" customHeight="1" x14ac:dyDescent="0.4">
      <c r="B43" s="149">
        <v>42</v>
      </c>
      <c r="C43" s="9">
        <v>1</v>
      </c>
      <c r="D43" s="13">
        <v>1.1000000000000001</v>
      </c>
      <c r="E43" s="14" t="s">
        <v>64</v>
      </c>
      <c r="F43" s="9" t="s">
        <v>69</v>
      </c>
      <c r="G43" s="1041" t="s">
        <v>2905</v>
      </c>
      <c r="H43" s="76">
        <f t="shared" si="2"/>
        <v>37</v>
      </c>
      <c r="I43" s="80" t="s">
        <v>1729</v>
      </c>
      <c r="J43" s="164">
        <v>100</v>
      </c>
      <c r="K43" s="163" t="s">
        <v>71</v>
      </c>
      <c r="L43" s="11" t="s">
        <v>26</v>
      </c>
      <c r="W43" s="79">
        <v>1</v>
      </c>
    </row>
    <row r="44" spans="2:24" ht="45" customHeight="1" x14ac:dyDescent="0.4">
      <c r="B44" s="149">
        <v>43</v>
      </c>
      <c r="C44" s="9">
        <v>1</v>
      </c>
      <c r="D44" s="13">
        <v>1.1000000000000001</v>
      </c>
      <c r="E44" s="14" t="s">
        <v>64</v>
      </c>
      <c r="F44" s="9" t="s">
        <v>69</v>
      </c>
      <c r="G44" s="1043"/>
      <c r="H44" s="76">
        <f t="shared" si="2"/>
        <v>38</v>
      </c>
      <c r="I44" s="80" t="s">
        <v>1730</v>
      </c>
      <c r="J44" s="164">
        <v>100</v>
      </c>
      <c r="K44" s="163" t="s">
        <v>72</v>
      </c>
      <c r="L44" s="11" t="s">
        <v>26</v>
      </c>
      <c r="W44" s="79">
        <v>1</v>
      </c>
    </row>
    <row r="45" spans="2:24" ht="45" customHeight="1" x14ac:dyDescent="0.4">
      <c r="B45" s="149">
        <v>44</v>
      </c>
      <c r="C45" s="9">
        <v>1</v>
      </c>
      <c r="D45" s="13">
        <v>1.1000000000000001</v>
      </c>
      <c r="E45" s="14" t="s">
        <v>64</v>
      </c>
      <c r="F45" s="14" t="s">
        <v>73</v>
      </c>
      <c r="G45" s="1044" t="s">
        <v>2906</v>
      </c>
      <c r="H45" s="160">
        <f t="shared" si="2"/>
        <v>39</v>
      </c>
      <c r="I45" s="80" t="s">
        <v>1731</v>
      </c>
      <c r="J45" s="167">
        <v>100</v>
      </c>
      <c r="K45" s="162" t="s">
        <v>75</v>
      </c>
      <c r="L45" s="11" t="s">
        <v>26</v>
      </c>
      <c r="W45" s="79">
        <v>1</v>
      </c>
    </row>
    <row r="46" spans="2:24" ht="45" customHeight="1" x14ac:dyDescent="0.4">
      <c r="B46" s="149">
        <v>45</v>
      </c>
      <c r="C46" s="9">
        <v>1</v>
      </c>
      <c r="D46" s="13">
        <v>1.1000000000000001</v>
      </c>
      <c r="E46" s="14" t="s">
        <v>64</v>
      </c>
      <c r="F46" s="14" t="s">
        <v>73</v>
      </c>
      <c r="G46" s="1045"/>
      <c r="H46" s="160">
        <f t="shared" si="2"/>
        <v>40</v>
      </c>
      <c r="I46" s="80" t="s">
        <v>1732</v>
      </c>
      <c r="J46" s="167">
        <v>150</v>
      </c>
      <c r="K46" s="162" t="s">
        <v>76</v>
      </c>
      <c r="L46" s="11" t="s">
        <v>26</v>
      </c>
      <c r="W46" s="79">
        <v>1</v>
      </c>
    </row>
    <row r="47" spans="2:24" ht="45" customHeight="1" x14ac:dyDescent="0.4">
      <c r="B47" s="149">
        <v>46</v>
      </c>
      <c r="C47" s="9">
        <v>1</v>
      </c>
      <c r="D47" s="13">
        <v>1.1000000000000001</v>
      </c>
      <c r="E47" s="14" t="s">
        <v>64</v>
      </c>
      <c r="F47" s="14" t="s">
        <v>73</v>
      </c>
      <c r="G47" s="1045"/>
      <c r="H47" s="160">
        <f t="shared" si="2"/>
        <v>41</v>
      </c>
      <c r="I47" s="80" t="s">
        <v>1733</v>
      </c>
      <c r="J47" s="167">
        <v>3</v>
      </c>
      <c r="K47" s="162" t="s">
        <v>77</v>
      </c>
      <c r="L47" s="11" t="s">
        <v>26</v>
      </c>
      <c r="W47" s="79">
        <v>1</v>
      </c>
    </row>
    <row r="48" spans="2:24" ht="45" customHeight="1" x14ac:dyDescent="0.4">
      <c r="B48" s="149">
        <v>47</v>
      </c>
      <c r="C48" s="9">
        <v>1</v>
      </c>
      <c r="D48" s="13">
        <v>1.1000000000000001</v>
      </c>
      <c r="E48" s="14" t="s">
        <v>64</v>
      </c>
      <c r="F48" s="14" t="s">
        <v>73</v>
      </c>
      <c r="G48" s="1045"/>
      <c r="H48" s="160">
        <f t="shared" si="2"/>
        <v>42</v>
      </c>
      <c r="I48" s="80" t="s">
        <v>1734</v>
      </c>
      <c r="J48" s="167">
        <v>150</v>
      </c>
      <c r="K48" s="162" t="s">
        <v>78</v>
      </c>
      <c r="L48" s="11" t="s">
        <v>26</v>
      </c>
      <c r="W48" s="79">
        <v>1</v>
      </c>
    </row>
    <row r="49" spans="2:23" ht="45" customHeight="1" x14ac:dyDescent="0.4">
      <c r="B49" s="149">
        <v>48</v>
      </c>
      <c r="C49" s="9">
        <v>1</v>
      </c>
      <c r="D49" s="13">
        <v>1.1000000000000001</v>
      </c>
      <c r="E49" s="14" t="s">
        <v>64</v>
      </c>
      <c r="F49" s="14" t="s">
        <v>73</v>
      </c>
      <c r="G49" s="1046"/>
      <c r="H49" s="160">
        <f t="shared" si="2"/>
        <v>43</v>
      </c>
      <c r="I49" s="80" t="s">
        <v>1735</v>
      </c>
      <c r="J49" s="167">
        <v>102</v>
      </c>
      <c r="K49" s="162" t="s">
        <v>79</v>
      </c>
      <c r="L49" s="11" t="s">
        <v>26</v>
      </c>
      <c r="W49" s="79">
        <v>1</v>
      </c>
    </row>
    <row r="50" spans="2:23" ht="45" customHeight="1" x14ac:dyDescent="0.4">
      <c r="B50" s="149">
        <v>49</v>
      </c>
      <c r="C50" s="9">
        <v>1</v>
      </c>
      <c r="D50" s="13">
        <v>1.1000000000000001</v>
      </c>
      <c r="E50" s="14" t="s">
        <v>64</v>
      </c>
      <c r="F50" s="9" t="s">
        <v>80</v>
      </c>
      <c r="G50" s="1041" t="s">
        <v>2907</v>
      </c>
      <c r="H50" s="76">
        <f t="shared" si="2"/>
        <v>44</v>
      </c>
      <c r="I50" s="80" t="s">
        <v>1736</v>
      </c>
      <c r="J50" s="164">
        <v>150</v>
      </c>
      <c r="K50" s="163" t="s">
        <v>82</v>
      </c>
      <c r="L50" s="11" t="s">
        <v>26</v>
      </c>
      <c r="W50" s="79">
        <v>1</v>
      </c>
    </row>
    <row r="51" spans="2:23" ht="45" customHeight="1" x14ac:dyDescent="0.4">
      <c r="B51" s="149">
        <v>50</v>
      </c>
      <c r="C51" s="9">
        <v>1</v>
      </c>
      <c r="D51" s="13">
        <v>1.1000000000000001</v>
      </c>
      <c r="E51" s="14" t="s">
        <v>64</v>
      </c>
      <c r="F51" s="9" t="s">
        <v>80</v>
      </c>
      <c r="G51" s="1042"/>
      <c r="H51" s="76">
        <f t="shared" si="2"/>
        <v>45</v>
      </c>
      <c r="I51" s="80" t="s">
        <v>1737</v>
      </c>
      <c r="J51" s="164">
        <v>100</v>
      </c>
      <c r="K51" s="163" t="s">
        <v>83</v>
      </c>
      <c r="L51" s="11" t="s">
        <v>26</v>
      </c>
      <c r="W51" s="79">
        <v>1</v>
      </c>
    </row>
    <row r="52" spans="2:23" ht="45" customHeight="1" x14ac:dyDescent="0.4">
      <c r="B52" s="149">
        <v>51</v>
      </c>
      <c r="C52" s="9">
        <v>1</v>
      </c>
      <c r="D52" s="13">
        <v>1.1000000000000001</v>
      </c>
      <c r="E52" s="14" t="s">
        <v>64</v>
      </c>
      <c r="F52" s="9" t="s">
        <v>80</v>
      </c>
      <c r="G52" s="1043"/>
      <c r="H52" s="76">
        <f t="shared" si="2"/>
        <v>46</v>
      </c>
      <c r="I52" s="80" t="s">
        <v>1738</v>
      </c>
      <c r="J52" s="164">
        <v>100</v>
      </c>
      <c r="K52" s="163" t="s">
        <v>84</v>
      </c>
      <c r="L52" s="11" t="s">
        <v>26</v>
      </c>
      <c r="W52" s="79">
        <v>1</v>
      </c>
    </row>
    <row r="53" spans="2:23" ht="45" customHeight="1" x14ac:dyDescent="0.4">
      <c r="B53" s="149">
        <v>52</v>
      </c>
      <c r="C53" s="9">
        <v>1</v>
      </c>
      <c r="D53" s="13">
        <v>1.1000000000000001</v>
      </c>
      <c r="E53" s="14" t="s">
        <v>64</v>
      </c>
      <c r="F53" s="14" t="s">
        <v>85</v>
      </c>
      <c r="G53" s="1044" t="s">
        <v>2908</v>
      </c>
      <c r="H53" s="160">
        <f t="shared" si="2"/>
        <v>47</v>
      </c>
      <c r="I53" s="80" t="s">
        <v>1739</v>
      </c>
      <c r="J53" s="167">
        <v>100</v>
      </c>
      <c r="K53" s="162" t="s">
        <v>87</v>
      </c>
      <c r="L53" s="11" t="s">
        <v>26</v>
      </c>
      <c r="W53" s="79">
        <v>1</v>
      </c>
    </row>
    <row r="54" spans="2:23" ht="45" customHeight="1" x14ac:dyDescent="0.4">
      <c r="B54" s="149">
        <v>53</v>
      </c>
      <c r="C54" s="9">
        <v>1</v>
      </c>
      <c r="D54" s="13">
        <v>1.1000000000000001</v>
      </c>
      <c r="E54" s="14" t="s">
        <v>64</v>
      </c>
      <c r="F54" s="14" t="s">
        <v>85</v>
      </c>
      <c r="G54" s="1045"/>
      <c r="H54" s="160">
        <f t="shared" si="2"/>
        <v>48</v>
      </c>
      <c r="I54" s="80" t="s">
        <v>1740</v>
      </c>
      <c r="J54" s="167">
        <v>100</v>
      </c>
      <c r="K54" s="162" t="s">
        <v>88</v>
      </c>
      <c r="L54" s="11" t="s">
        <v>26</v>
      </c>
      <c r="W54" s="79">
        <v>1</v>
      </c>
    </row>
    <row r="55" spans="2:23" ht="45" customHeight="1" x14ac:dyDescent="0.4">
      <c r="B55" s="149">
        <v>54</v>
      </c>
      <c r="C55" s="9">
        <v>1</v>
      </c>
      <c r="D55" s="13">
        <v>1.1000000000000001</v>
      </c>
      <c r="E55" s="14" t="s">
        <v>64</v>
      </c>
      <c r="F55" s="14" t="s">
        <v>85</v>
      </c>
      <c r="G55" s="1045"/>
      <c r="H55" s="160">
        <f t="shared" si="2"/>
        <v>49</v>
      </c>
      <c r="I55" s="80" t="s">
        <v>1741</v>
      </c>
      <c r="J55" s="167">
        <v>100</v>
      </c>
      <c r="K55" s="162" t="s">
        <v>2909</v>
      </c>
      <c r="L55" s="11" t="s">
        <v>26</v>
      </c>
      <c r="W55" s="79">
        <v>1</v>
      </c>
    </row>
    <row r="56" spans="2:23" ht="45" customHeight="1" x14ac:dyDescent="0.4">
      <c r="B56" s="149">
        <v>55</v>
      </c>
      <c r="C56" s="9">
        <v>1</v>
      </c>
      <c r="D56" s="13">
        <v>1.1000000000000001</v>
      </c>
      <c r="E56" s="14" t="s">
        <v>64</v>
      </c>
      <c r="F56" s="14" t="s">
        <v>85</v>
      </c>
      <c r="G56" s="1045"/>
      <c r="H56" s="160">
        <f t="shared" si="2"/>
        <v>50</v>
      </c>
      <c r="I56" s="80" t="s">
        <v>1742</v>
      </c>
      <c r="J56" s="167">
        <v>90</v>
      </c>
      <c r="K56" s="162" t="s">
        <v>89</v>
      </c>
      <c r="L56" s="11" t="s">
        <v>26</v>
      </c>
      <c r="W56" s="79">
        <v>1</v>
      </c>
    </row>
    <row r="57" spans="2:23" ht="45" customHeight="1" x14ac:dyDescent="0.4">
      <c r="B57" s="149">
        <v>56</v>
      </c>
      <c r="C57" s="9">
        <v>1</v>
      </c>
      <c r="D57" s="13">
        <v>1.1000000000000001</v>
      </c>
      <c r="E57" s="14" t="s">
        <v>64</v>
      </c>
      <c r="F57" s="14" t="s">
        <v>85</v>
      </c>
      <c r="G57" s="1046"/>
      <c r="H57" s="160">
        <f t="shared" si="2"/>
        <v>51</v>
      </c>
      <c r="I57" s="80" t="s">
        <v>1743</v>
      </c>
      <c r="J57" s="167">
        <v>50</v>
      </c>
      <c r="K57" s="162" t="s">
        <v>90</v>
      </c>
      <c r="L57" s="11" t="s">
        <v>26</v>
      </c>
      <c r="W57" s="79">
        <v>1</v>
      </c>
    </row>
    <row r="58" spans="2:23" ht="45" customHeight="1" x14ac:dyDescent="0.4">
      <c r="B58" s="149">
        <v>57</v>
      </c>
      <c r="C58" s="9">
        <v>1</v>
      </c>
      <c r="D58" s="13">
        <v>1.1000000000000001</v>
      </c>
      <c r="E58" s="14" t="s">
        <v>64</v>
      </c>
      <c r="F58" s="9" t="s">
        <v>91</v>
      </c>
      <c r="G58" s="1041" t="s">
        <v>2910</v>
      </c>
      <c r="H58" s="76">
        <f t="shared" si="2"/>
        <v>52</v>
      </c>
      <c r="I58" s="80" t="s">
        <v>1744</v>
      </c>
      <c r="J58" s="164">
        <v>100</v>
      </c>
      <c r="K58" s="163" t="s">
        <v>93</v>
      </c>
      <c r="L58" s="11" t="s">
        <v>26</v>
      </c>
      <c r="W58" s="79">
        <v>1</v>
      </c>
    </row>
    <row r="59" spans="2:23" ht="45" customHeight="1" x14ac:dyDescent="0.4">
      <c r="B59" s="149">
        <v>58</v>
      </c>
      <c r="C59" s="9">
        <v>1</v>
      </c>
      <c r="D59" s="13">
        <v>1.1000000000000001</v>
      </c>
      <c r="E59" s="14" t="s">
        <v>64</v>
      </c>
      <c r="F59" s="9" t="s">
        <v>91</v>
      </c>
      <c r="G59" s="1042"/>
      <c r="H59" s="76">
        <f t="shared" si="2"/>
        <v>53</v>
      </c>
      <c r="I59" s="80" t="s">
        <v>1745</v>
      </c>
      <c r="J59" s="164">
        <v>100</v>
      </c>
      <c r="K59" s="163" t="s">
        <v>94</v>
      </c>
      <c r="L59" s="11" t="s">
        <v>26</v>
      </c>
      <c r="W59" s="79">
        <v>1</v>
      </c>
    </row>
    <row r="60" spans="2:23" ht="45" customHeight="1" x14ac:dyDescent="0.4">
      <c r="B60" s="149">
        <v>59</v>
      </c>
      <c r="C60" s="9">
        <v>1</v>
      </c>
      <c r="D60" s="13">
        <v>1.1000000000000001</v>
      </c>
      <c r="E60" s="14" t="s">
        <v>64</v>
      </c>
      <c r="F60" s="9" t="s">
        <v>91</v>
      </c>
      <c r="G60" s="1043"/>
      <c r="H60" s="76">
        <f t="shared" si="2"/>
        <v>54</v>
      </c>
      <c r="I60" s="80" t="s">
        <v>1746</v>
      </c>
      <c r="J60" s="164">
        <v>117</v>
      </c>
      <c r="K60" s="163" t="s">
        <v>95</v>
      </c>
      <c r="L60" s="11" t="s">
        <v>26</v>
      </c>
      <c r="W60" s="79">
        <v>1</v>
      </c>
    </row>
    <row r="61" spans="2:23" ht="45" customHeight="1" x14ac:dyDescent="0.4">
      <c r="B61" s="149">
        <v>60</v>
      </c>
      <c r="C61" s="9">
        <v>1</v>
      </c>
      <c r="D61" s="13">
        <v>1.1000000000000001</v>
      </c>
      <c r="E61" s="14" t="s">
        <v>64</v>
      </c>
      <c r="F61" s="14" t="s">
        <v>96</v>
      </c>
      <c r="G61" s="168" t="s">
        <v>2911</v>
      </c>
      <c r="H61" s="160">
        <f t="shared" si="2"/>
        <v>55</v>
      </c>
      <c r="I61" s="80" t="s">
        <v>1747</v>
      </c>
      <c r="J61" s="167">
        <v>1</v>
      </c>
      <c r="K61" s="162" t="s">
        <v>98</v>
      </c>
      <c r="L61" s="11" t="s">
        <v>26</v>
      </c>
      <c r="W61" s="79">
        <v>1</v>
      </c>
    </row>
    <row r="62" spans="2:23" ht="45" customHeight="1" x14ac:dyDescent="0.4">
      <c r="B62" s="149">
        <v>61</v>
      </c>
      <c r="C62" s="9">
        <v>1</v>
      </c>
      <c r="D62" s="13">
        <v>1.1000000000000001</v>
      </c>
      <c r="E62" s="14" t="s">
        <v>64</v>
      </c>
      <c r="F62" s="9" t="s">
        <v>99</v>
      </c>
      <c r="G62" s="1041" t="s">
        <v>2912</v>
      </c>
      <c r="H62" s="76">
        <f t="shared" si="2"/>
        <v>56</v>
      </c>
      <c r="I62" s="80" t="s">
        <v>1748</v>
      </c>
      <c r="J62" s="164">
        <v>100</v>
      </c>
      <c r="K62" s="163" t="s">
        <v>2913</v>
      </c>
      <c r="L62" s="11" t="s">
        <v>26</v>
      </c>
      <c r="W62" s="79">
        <v>1</v>
      </c>
    </row>
    <row r="63" spans="2:23" ht="45" customHeight="1" x14ac:dyDescent="0.4">
      <c r="B63" s="149">
        <v>62</v>
      </c>
      <c r="C63" s="9">
        <v>1</v>
      </c>
      <c r="D63" s="13">
        <v>1.1000000000000001</v>
      </c>
      <c r="E63" s="14" t="s">
        <v>64</v>
      </c>
      <c r="F63" s="9" t="s">
        <v>99</v>
      </c>
      <c r="G63" s="1043"/>
      <c r="H63" s="76">
        <f t="shared" si="2"/>
        <v>57</v>
      </c>
      <c r="I63" s="80" t="s">
        <v>1749</v>
      </c>
      <c r="J63" s="164">
        <v>100</v>
      </c>
      <c r="K63" s="165" t="s">
        <v>101</v>
      </c>
      <c r="L63" s="11" t="s">
        <v>26</v>
      </c>
      <c r="W63" s="79">
        <v>1</v>
      </c>
    </row>
    <row r="64" spans="2:23" ht="45" customHeight="1" x14ac:dyDescent="0.4">
      <c r="B64" s="149">
        <v>63</v>
      </c>
      <c r="C64" s="9">
        <v>1</v>
      </c>
      <c r="D64" s="13">
        <v>1.1000000000000001</v>
      </c>
      <c r="E64" s="14" t="s">
        <v>64</v>
      </c>
      <c r="F64" s="14" t="s">
        <v>102</v>
      </c>
      <c r="G64" s="1044" t="s">
        <v>2914</v>
      </c>
      <c r="H64" s="160">
        <f t="shared" si="2"/>
        <v>58</v>
      </c>
      <c r="I64" s="80" t="s">
        <v>1750</v>
      </c>
      <c r="J64" s="167">
        <v>20</v>
      </c>
      <c r="K64" s="162" t="s">
        <v>104</v>
      </c>
      <c r="L64" s="11" t="s">
        <v>26</v>
      </c>
      <c r="W64" s="79">
        <v>1</v>
      </c>
    </row>
    <row r="65" spans="2:24" ht="45" customHeight="1" x14ac:dyDescent="0.4">
      <c r="B65" s="149">
        <v>64</v>
      </c>
      <c r="C65" s="9">
        <v>1</v>
      </c>
      <c r="D65" s="13">
        <v>1.1000000000000001</v>
      </c>
      <c r="E65" s="14" t="s">
        <v>64</v>
      </c>
      <c r="F65" s="14" t="s">
        <v>102</v>
      </c>
      <c r="G65" s="1045"/>
      <c r="H65" s="160">
        <f t="shared" si="2"/>
        <v>59</v>
      </c>
      <c r="I65" s="80" t="s">
        <v>1751</v>
      </c>
      <c r="J65" s="167">
        <v>1</v>
      </c>
      <c r="K65" s="162" t="s">
        <v>105</v>
      </c>
      <c r="L65" s="11" t="s">
        <v>26</v>
      </c>
      <c r="W65" s="79">
        <v>1</v>
      </c>
    </row>
    <row r="66" spans="2:24" ht="45" customHeight="1" x14ac:dyDescent="0.4">
      <c r="B66" s="149">
        <v>65</v>
      </c>
      <c r="C66" s="9">
        <v>1</v>
      </c>
      <c r="D66" s="13">
        <v>1.1000000000000001</v>
      </c>
      <c r="E66" s="14" t="s">
        <v>64</v>
      </c>
      <c r="F66" s="14" t="s">
        <v>102</v>
      </c>
      <c r="G66" s="1045"/>
      <c r="H66" s="160">
        <f t="shared" si="2"/>
        <v>60</v>
      </c>
      <c r="I66" s="80" t="s">
        <v>1752</v>
      </c>
      <c r="J66" s="167">
        <v>20</v>
      </c>
      <c r="K66" s="162" t="s">
        <v>106</v>
      </c>
      <c r="L66" s="11" t="s">
        <v>26</v>
      </c>
      <c r="W66" s="79">
        <v>1</v>
      </c>
    </row>
    <row r="67" spans="2:24" ht="45" customHeight="1" x14ac:dyDescent="0.4">
      <c r="B67" s="149">
        <v>66</v>
      </c>
      <c r="C67" s="9">
        <v>1</v>
      </c>
      <c r="D67" s="13">
        <v>1.1000000000000001</v>
      </c>
      <c r="E67" s="14" t="s">
        <v>64</v>
      </c>
      <c r="F67" s="14" t="s">
        <v>102</v>
      </c>
      <c r="G67" s="1046"/>
      <c r="H67" s="160">
        <f t="shared" si="2"/>
        <v>61</v>
      </c>
      <c r="I67" s="80" t="s">
        <v>1753</v>
      </c>
      <c r="J67" s="167">
        <v>100</v>
      </c>
      <c r="K67" s="162" t="s">
        <v>107</v>
      </c>
      <c r="L67" s="11" t="s">
        <v>26</v>
      </c>
      <c r="W67" s="79">
        <v>1</v>
      </c>
    </row>
    <row r="68" spans="2:24" ht="45" customHeight="1" x14ac:dyDescent="0.4">
      <c r="B68" s="149">
        <v>67</v>
      </c>
      <c r="G68" s="158" t="s">
        <v>2915</v>
      </c>
      <c r="H68" s="159"/>
      <c r="I68" s="159"/>
      <c r="J68" s="158"/>
      <c r="K68" s="158"/>
      <c r="M68" s="71"/>
      <c r="N68" s="71"/>
      <c r="O68" s="71"/>
      <c r="P68" s="71"/>
      <c r="Q68" s="72"/>
      <c r="R68" s="73"/>
      <c r="S68" s="74">
        <v>3</v>
      </c>
      <c r="T68" s="73" t="s">
        <v>1690</v>
      </c>
      <c r="U68" s="74"/>
      <c r="V68" s="73"/>
      <c r="W68" s="75">
        <f>SUM(W69:W79)</f>
        <v>11</v>
      </c>
      <c r="X68" s="73" t="s">
        <v>1692</v>
      </c>
    </row>
    <row r="69" spans="2:24" ht="45" customHeight="1" x14ac:dyDescent="0.4">
      <c r="B69" s="149">
        <v>68</v>
      </c>
      <c r="C69" s="9">
        <v>1</v>
      </c>
      <c r="D69" s="13">
        <v>1.1000000000000001</v>
      </c>
      <c r="E69" s="15" t="s">
        <v>109</v>
      </c>
      <c r="F69" s="15" t="s">
        <v>110</v>
      </c>
      <c r="G69" s="1047" t="s">
        <v>2916</v>
      </c>
      <c r="H69" s="87">
        <f>+H67+1</f>
        <v>62</v>
      </c>
      <c r="I69" s="80" t="s">
        <v>1754</v>
      </c>
      <c r="J69" s="166">
        <v>10000</v>
      </c>
      <c r="K69" s="89" t="s">
        <v>2917</v>
      </c>
      <c r="L69" s="11" t="s">
        <v>26</v>
      </c>
      <c r="W69" s="79">
        <v>1</v>
      </c>
    </row>
    <row r="70" spans="2:24" ht="45" customHeight="1" x14ac:dyDescent="0.4">
      <c r="B70" s="149">
        <v>69</v>
      </c>
      <c r="C70" s="9">
        <v>1</v>
      </c>
      <c r="D70" s="13">
        <v>1.1000000000000001</v>
      </c>
      <c r="E70" s="15" t="s">
        <v>109</v>
      </c>
      <c r="F70" s="15" t="s">
        <v>110</v>
      </c>
      <c r="G70" s="1048"/>
      <c r="H70" s="87">
        <f t="shared" ref="H70:H79" si="3">+H69+1</f>
        <v>63</v>
      </c>
      <c r="I70" s="80" t="s">
        <v>1755</v>
      </c>
      <c r="J70" s="166">
        <v>1</v>
      </c>
      <c r="K70" s="89" t="s">
        <v>112</v>
      </c>
      <c r="L70" s="11" t="s">
        <v>26</v>
      </c>
      <c r="W70" s="79">
        <v>1</v>
      </c>
    </row>
    <row r="71" spans="2:24" ht="45" customHeight="1" x14ac:dyDescent="0.4">
      <c r="B71" s="149">
        <v>70</v>
      </c>
      <c r="C71" s="9">
        <v>1</v>
      </c>
      <c r="D71" s="13">
        <v>1.1000000000000001</v>
      </c>
      <c r="E71" s="15" t="s">
        <v>109</v>
      </c>
      <c r="F71" s="15" t="s">
        <v>110</v>
      </c>
      <c r="G71" s="1048"/>
      <c r="H71" s="87">
        <f t="shared" si="3"/>
        <v>64</v>
      </c>
      <c r="I71" s="80" t="s">
        <v>1756</v>
      </c>
      <c r="J71" s="166">
        <v>1</v>
      </c>
      <c r="K71" s="89" t="s">
        <v>113</v>
      </c>
      <c r="L71" s="11" t="s">
        <v>26</v>
      </c>
      <c r="W71" s="79">
        <v>1</v>
      </c>
    </row>
    <row r="72" spans="2:24" ht="45" customHeight="1" x14ac:dyDescent="0.4">
      <c r="B72" s="149">
        <v>71</v>
      </c>
      <c r="C72" s="9">
        <v>1</v>
      </c>
      <c r="D72" s="13">
        <v>1.1000000000000001</v>
      </c>
      <c r="E72" s="15" t="s">
        <v>109</v>
      </c>
      <c r="F72" s="15" t="s">
        <v>110</v>
      </c>
      <c r="G72" s="1048"/>
      <c r="H72" s="87">
        <f t="shared" si="3"/>
        <v>65</v>
      </c>
      <c r="I72" s="80" t="s">
        <v>1757</v>
      </c>
      <c r="J72" s="166">
        <v>1</v>
      </c>
      <c r="K72" s="89" t="s">
        <v>114</v>
      </c>
      <c r="L72" s="11" t="s">
        <v>26</v>
      </c>
      <c r="W72" s="79">
        <v>1</v>
      </c>
    </row>
    <row r="73" spans="2:24" ht="45" customHeight="1" x14ac:dyDescent="0.4">
      <c r="B73" s="149">
        <v>72</v>
      </c>
      <c r="C73" s="9">
        <v>1</v>
      </c>
      <c r="D73" s="13">
        <v>1.1000000000000001</v>
      </c>
      <c r="E73" s="15" t="s">
        <v>109</v>
      </c>
      <c r="F73" s="15" t="s">
        <v>110</v>
      </c>
      <c r="G73" s="1048"/>
      <c r="H73" s="87">
        <f t="shared" si="3"/>
        <v>66</v>
      </c>
      <c r="I73" s="80" t="s">
        <v>1758</v>
      </c>
      <c r="J73" s="166">
        <v>5</v>
      </c>
      <c r="K73" s="89" t="s">
        <v>115</v>
      </c>
      <c r="L73" s="11" t="s">
        <v>26</v>
      </c>
      <c r="W73" s="79">
        <v>1</v>
      </c>
    </row>
    <row r="74" spans="2:24" ht="45" customHeight="1" x14ac:dyDescent="0.4">
      <c r="B74" s="149">
        <v>73</v>
      </c>
      <c r="C74" s="9">
        <v>1</v>
      </c>
      <c r="D74" s="13">
        <v>1.1000000000000001</v>
      </c>
      <c r="E74" s="15" t="s">
        <v>109</v>
      </c>
      <c r="F74" s="15" t="s">
        <v>110</v>
      </c>
      <c r="G74" s="1049"/>
      <c r="H74" s="87">
        <f t="shared" si="3"/>
        <v>67</v>
      </c>
      <c r="I74" s="80" t="s">
        <v>1759</v>
      </c>
      <c r="J74" s="166">
        <v>1</v>
      </c>
      <c r="K74" s="89" t="s">
        <v>116</v>
      </c>
      <c r="L74" s="11" t="s">
        <v>26</v>
      </c>
      <c r="W74" s="79">
        <v>1</v>
      </c>
    </row>
    <row r="75" spans="2:24" ht="45" customHeight="1" x14ac:dyDescent="0.4">
      <c r="B75" s="149">
        <v>74</v>
      </c>
      <c r="C75" s="9">
        <v>1</v>
      </c>
      <c r="D75" s="13">
        <v>1.1000000000000001</v>
      </c>
      <c r="E75" s="15" t="s">
        <v>109</v>
      </c>
      <c r="F75" s="9" t="s">
        <v>117</v>
      </c>
      <c r="G75" s="1041" t="s">
        <v>2918</v>
      </c>
      <c r="H75" s="76">
        <f t="shared" si="3"/>
        <v>68</v>
      </c>
      <c r="I75" s="80" t="s">
        <v>1760</v>
      </c>
      <c r="J75" s="164">
        <v>20</v>
      </c>
      <c r="K75" s="163" t="s">
        <v>119</v>
      </c>
      <c r="L75" s="11" t="s">
        <v>26</v>
      </c>
      <c r="W75" s="79">
        <v>1</v>
      </c>
    </row>
    <row r="76" spans="2:24" ht="45" customHeight="1" x14ac:dyDescent="0.4">
      <c r="B76" s="149">
        <v>75</v>
      </c>
      <c r="C76" s="9">
        <v>1</v>
      </c>
      <c r="D76" s="13">
        <v>1.1000000000000001</v>
      </c>
      <c r="E76" s="15" t="s">
        <v>109</v>
      </c>
      <c r="F76" s="9" t="s">
        <v>117</v>
      </c>
      <c r="G76" s="1043"/>
      <c r="H76" s="76">
        <f t="shared" si="3"/>
        <v>69</v>
      </c>
      <c r="I76" s="80" t="s">
        <v>1761</v>
      </c>
      <c r="J76" s="164">
        <v>10</v>
      </c>
      <c r="K76" s="163" t="s">
        <v>2919</v>
      </c>
      <c r="L76" s="11" t="s">
        <v>26</v>
      </c>
      <c r="W76" s="79">
        <v>1</v>
      </c>
    </row>
    <row r="77" spans="2:24" ht="45" customHeight="1" x14ac:dyDescent="0.4">
      <c r="B77" s="149">
        <v>76</v>
      </c>
      <c r="C77" s="9">
        <v>1</v>
      </c>
      <c r="D77" s="13">
        <v>1.1000000000000001</v>
      </c>
      <c r="E77" s="15" t="s">
        <v>109</v>
      </c>
      <c r="F77" s="15" t="s">
        <v>120</v>
      </c>
      <c r="G77" s="1047" t="s">
        <v>2920</v>
      </c>
      <c r="H77" s="87">
        <f t="shared" si="3"/>
        <v>70</v>
      </c>
      <c r="I77" s="80" t="s">
        <v>1762</v>
      </c>
      <c r="J77" s="166">
        <v>15</v>
      </c>
      <c r="K77" s="89" t="s">
        <v>122</v>
      </c>
      <c r="L77" s="11" t="s">
        <v>26</v>
      </c>
      <c r="W77" s="79">
        <v>1</v>
      </c>
    </row>
    <row r="78" spans="2:24" ht="45" customHeight="1" x14ac:dyDescent="0.4">
      <c r="B78" s="149">
        <v>77</v>
      </c>
      <c r="C78" s="9">
        <v>1</v>
      </c>
      <c r="D78" s="13">
        <v>1.1000000000000001</v>
      </c>
      <c r="E78" s="15" t="s">
        <v>109</v>
      </c>
      <c r="F78" s="15" t="s">
        <v>120</v>
      </c>
      <c r="G78" s="1048"/>
      <c r="H78" s="87">
        <f t="shared" si="3"/>
        <v>71</v>
      </c>
      <c r="I78" s="80" t="s">
        <v>1763</v>
      </c>
      <c r="J78" s="166">
        <v>20</v>
      </c>
      <c r="K78" s="89" t="s">
        <v>123</v>
      </c>
      <c r="L78" s="11" t="s">
        <v>26</v>
      </c>
      <c r="W78" s="79">
        <v>1</v>
      </c>
    </row>
    <row r="79" spans="2:24" ht="45" customHeight="1" x14ac:dyDescent="0.4">
      <c r="B79" s="149">
        <v>78</v>
      </c>
      <c r="C79" s="9">
        <v>1</v>
      </c>
      <c r="D79" s="13">
        <v>1.1000000000000001</v>
      </c>
      <c r="E79" s="15" t="s">
        <v>109</v>
      </c>
      <c r="F79" s="15" t="s">
        <v>120</v>
      </c>
      <c r="G79" s="1049"/>
      <c r="H79" s="87">
        <f t="shared" si="3"/>
        <v>72</v>
      </c>
      <c r="I79" s="80" t="s">
        <v>1764</v>
      </c>
      <c r="J79" s="166">
        <v>100</v>
      </c>
      <c r="K79" s="89" t="s">
        <v>2921</v>
      </c>
      <c r="L79" s="11" t="s">
        <v>26</v>
      </c>
      <c r="W79" s="79">
        <v>1</v>
      </c>
    </row>
    <row r="80" spans="2:24" ht="45" customHeight="1" x14ac:dyDescent="0.4">
      <c r="B80" s="149">
        <v>79</v>
      </c>
      <c r="G80" s="158" t="s">
        <v>2922</v>
      </c>
      <c r="H80" s="159"/>
      <c r="I80" s="159"/>
      <c r="J80" s="158"/>
      <c r="K80" s="158"/>
      <c r="M80" s="71"/>
      <c r="N80" s="71"/>
      <c r="O80" s="71"/>
      <c r="P80" s="71"/>
      <c r="Q80" s="72"/>
      <c r="R80" s="73"/>
      <c r="S80" s="74">
        <v>3</v>
      </c>
      <c r="T80" s="73" t="s">
        <v>1690</v>
      </c>
      <c r="U80" s="74"/>
      <c r="V80" s="73"/>
      <c r="W80" s="75">
        <f>SUM(W81:W91)</f>
        <v>11</v>
      </c>
      <c r="X80" s="73" t="s">
        <v>1692</v>
      </c>
    </row>
    <row r="81" spans="2:24" ht="45" customHeight="1" x14ac:dyDescent="0.4">
      <c r="B81" s="149">
        <v>80</v>
      </c>
      <c r="C81" s="9">
        <v>1</v>
      </c>
      <c r="D81" s="13">
        <v>1.1000000000000001</v>
      </c>
      <c r="E81" s="14" t="s">
        <v>125</v>
      </c>
      <c r="F81" s="14" t="s">
        <v>126</v>
      </c>
      <c r="G81" s="1044" t="s">
        <v>2923</v>
      </c>
      <c r="H81" s="160">
        <f>+H79+1</f>
        <v>73</v>
      </c>
      <c r="I81" s="80" t="s">
        <v>1765</v>
      </c>
      <c r="J81" s="160">
        <v>100</v>
      </c>
      <c r="K81" s="162" t="s">
        <v>128</v>
      </c>
      <c r="L81" s="11" t="s">
        <v>26</v>
      </c>
      <c r="W81" s="79">
        <v>1</v>
      </c>
    </row>
    <row r="82" spans="2:24" ht="45" customHeight="1" x14ac:dyDescent="0.4">
      <c r="B82" s="149">
        <v>81</v>
      </c>
      <c r="C82" s="9">
        <v>1</v>
      </c>
      <c r="D82" s="13">
        <v>1.1000000000000001</v>
      </c>
      <c r="E82" s="14" t="s">
        <v>125</v>
      </c>
      <c r="F82" s="14" t="s">
        <v>126</v>
      </c>
      <c r="G82" s="1045"/>
      <c r="H82" s="160">
        <f t="shared" ref="H82:H91" si="4">+H81+1</f>
        <v>74</v>
      </c>
      <c r="I82" s="80" t="s">
        <v>1766</v>
      </c>
      <c r="J82" s="160">
        <v>100</v>
      </c>
      <c r="K82" s="162" t="s">
        <v>129</v>
      </c>
      <c r="L82" s="11" t="s">
        <v>26</v>
      </c>
      <c r="W82" s="79">
        <v>1</v>
      </c>
    </row>
    <row r="83" spans="2:24" ht="45" customHeight="1" x14ac:dyDescent="0.4">
      <c r="B83" s="149">
        <v>82</v>
      </c>
      <c r="C83" s="9">
        <v>1</v>
      </c>
      <c r="D83" s="13">
        <v>1.1000000000000001</v>
      </c>
      <c r="E83" s="14" t="s">
        <v>125</v>
      </c>
      <c r="F83" s="14" t="s">
        <v>126</v>
      </c>
      <c r="G83" s="1045"/>
      <c r="H83" s="160">
        <f t="shared" si="4"/>
        <v>75</v>
      </c>
      <c r="I83" s="80" t="s">
        <v>1767</v>
      </c>
      <c r="J83" s="160">
        <v>1</v>
      </c>
      <c r="K83" s="162" t="s">
        <v>130</v>
      </c>
      <c r="L83" s="11" t="s">
        <v>26</v>
      </c>
      <c r="W83" s="79">
        <v>1</v>
      </c>
    </row>
    <row r="84" spans="2:24" ht="45" customHeight="1" x14ac:dyDescent="0.4">
      <c r="B84" s="149">
        <v>83</v>
      </c>
      <c r="C84" s="9">
        <v>1</v>
      </c>
      <c r="D84" s="13">
        <v>1.1000000000000001</v>
      </c>
      <c r="E84" s="14" t="s">
        <v>125</v>
      </c>
      <c r="F84" s="14" t="s">
        <v>126</v>
      </c>
      <c r="G84" s="1045"/>
      <c r="H84" s="160">
        <f t="shared" si="4"/>
        <v>76</v>
      </c>
      <c r="I84" s="80" t="s">
        <v>1768</v>
      </c>
      <c r="J84" s="160">
        <v>1</v>
      </c>
      <c r="K84" s="162" t="s">
        <v>131</v>
      </c>
      <c r="L84" s="11" t="s">
        <v>26</v>
      </c>
      <c r="W84" s="79">
        <v>1</v>
      </c>
    </row>
    <row r="85" spans="2:24" ht="45" customHeight="1" x14ac:dyDescent="0.4">
      <c r="B85" s="149">
        <v>84</v>
      </c>
      <c r="C85" s="9">
        <v>1</v>
      </c>
      <c r="D85" s="13">
        <v>1.1000000000000001</v>
      </c>
      <c r="E85" s="14" t="s">
        <v>125</v>
      </c>
      <c r="F85" s="14" t="s">
        <v>126</v>
      </c>
      <c r="G85" s="1046"/>
      <c r="H85" s="160">
        <f t="shared" si="4"/>
        <v>77</v>
      </c>
      <c r="I85" s="80" t="s">
        <v>1769</v>
      </c>
      <c r="J85" s="160">
        <v>4</v>
      </c>
      <c r="K85" s="162" t="s">
        <v>132</v>
      </c>
      <c r="L85" s="11" t="s">
        <v>26</v>
      </c>
      <c r="W85" s="79">
        <v>1</v>
      </c>
    </row>
    <row r="86" spans="2:24" ht="45" customHeight="1" x14ac:dyDescent="0.4">
      <c r="B86" s="149">
        <v>85</v>
      </c>
      <c r="C86" s="9">
        <v>1</v>
      </c>
      <c r="D86" s="13">
        <v>1.1000000000000001</v>
      </c>
      <c r="E86" s="14" t="s">
        <v>125</v>
      </c>
      <c r="F86" s="9" t="s">
        <v>133</v>
      </c>
      <c r="G86" s="1041" t="s">
        <v>2924</v>
      </c>
      <c r="H86" s="76">
        <f t="shared" si="4"/>
        <v>78</v>
      </c>
      <c r="I86" s="80" t="s">
        <v>1770</v>
      </c>
      <c r="J86" s="76">
        <v>100</v>
      </c>
      <c r="K86" s="163" t="s">
        <v>135</v>
      </c>
      <c r="L86" s="11" t="s">
        <v>26</v>
      </c>
      <c r="W86" s="79">
        <v>1</v>
      </c>
    </row>
    <row r="87" spans="2:24" ht="45" customHeight="1" x14ac:dyDescent="0.4">
      <c r="B87" s="149">
        <v>86</v>
      </c>
      <c r="C87" s="9">
        <v>1</v>
      </c>
      <c r="D87" s="13">
        <v>1.1000000000000001</v>
      </c>
      <c r="E87" s="14" t="s">
        <v>125</v>
      </c>
      <c r="F87" s="9" t="s">
        <v>133</v>
      </c>
      <c r="G87" s="1042"/>
      <c r="H87" s="76">
        <f t="shared" si="4"/>
        <v>79</v>
      </c>
      <c r="I87" s="80" t="s">
        <v>1771</v>
      </c>
      <c r="J87" s="76">
        <v>1</v>
      </c>
      <c r="K87" s="163" t="s">
        <v>136</v>
      </c>
      <c r="L87" s="11" t="s">
        <v>26</v>
      </c>
      <c r="W87" s="79">
        <v>1</v>
      </c>
    </row>
    <row r="88" spans="2:24" ht="45" customHeight="1" x14ac:dyDescent="0.4">
      <c r="B88" s="149">
        <v>87</v>
      </c>
      <c r="C88" s="9">
        <v>1</v>
      </c>
      <c r="D88" s="13">
        <v>1.1000000000000001</v>
      </c>
      <c r="E88" s="14" t="s">
        <v>125</v>
      </c>
      <c r="F88" s="9" t="s">
        <v>133</v>
      </c>
      <c r="G88" s="1042"/>
      <c r="H88" s="76">
        <f t="shared" si="4"/>
        <v>80</v>
      </c>
      <c r="I88" s="80" t="s">
        <v>1772</v>
      </c>
      <c r="J88" s="76">
        <v>100</v>
      </c>
      <c r="K88" s="163" t="s">
        <v>2925</v>
      </c>
      <c r="L88" s="11" t="s">
        <v>26</v>
      </c>
      <c r="W88" s="79">
        <v>1</v>
      </c>
    </row>
    <row r="89" spans="2:24" ht="45" customHeight="1" x14ac:dyDescent="0.4">
      <c r="B89" s="149">
        <v>88</v>
      </c>
      <c r="C89" s="9">
        <v>1</v>
      </c>
      <c r="D89" s="13">
        <v>1.1000000000000001</v>
      </c>
      <c r="E89" s="14" t="s">
        <v>125</v>
      </c>
      <c r="F89" s="9" t="s">
        <v>133</v>
      </c>
      <c r="G89" s="1043"/>
      <c r="H89" s="76">
        <f t="shared" si="4"/>
        <v>81</v>
      </c>
      <c r="I89" s="80" t="s">
        <v>1773</v>
      </c>
      <c r="J89" s="76">
        <v>100</v>
      </c>
      <c r="K89" s="163" t="s">
        <v>137</v>
      </c>
      <c r="L89" s="11" t="s">
        <v>26</v>
      </c>
      <c r="W89" s="79">
        <v>1</v>
      </c>
    </row>
    <row r="90" spans="2:24" ht="45" customHeight="1" x14ac:dyDescent="0.4">
      <c r="B90" s="149">
        <v>89</v>
      </c>
      <c r="C90" s="9">
        <v>1</v>
      </c>
      <c r="D90" s="13">
        <v>1.1000000000000001</v>
      </c>
      <c r="E90" s="14" t="s">
        <v>125</v>
      </c>
      <c r="F90" s="14" t="s">
        <v>138</v>
      </c>
      <c r="G90" s="1044" t="s">
        <v>2926</v>
      </c>
      <c r="H90" s="160">
        <f t="shared" si="4"/>
        <v>82</v>
      </c>
      <c r="I90" s="80" t="s">
        <v>1774</v>
      </c>
      <c r="J90" s="160">
        <v>100</v>
      </c>
      <c r="K90" s="162" t="s">
        <v>140</v>
      </c>
      <c r="L90" s="11" t="s">
        <v>26</v>
      </c>
      <c r="W90" s="79">
        <v>1</v>
      </c>
    </row>
    <row r="91" spans="2:24" ht="45" customHeight="1" x14ac:dyDescent="0.4">
      <c r="B91" s="149">
        <v>90</v>
      </c>
      <c r="C91" s="9">
        <v>1</v>
      </c>
      <c r="D91" s="13">
        <v>1.1000000000000001</v>
      </c>
      <c r="E91" s="14" t="s">
        <v>125</v>
      </c>
      <c r="F91" s="14" t="s">
        <v>138</v>
      </c>
      <c r="G91" s="1046"/>
      <c r="H91" s="160">
        <f t="shared" si="4"/>
        <v>83</v>
      </c>
      <c r="I91" s="80" t="s">
        <v>1775</v>
      </c>
      <c r="J91" s="160">
        <v>100</v>
      </c>
      <c r="K91" s="162" t="s">
        <v>141</v>
      </c>
      <c r="L91" s="11" t="s">
        <v>26</v>
      </c>
      <c r="W91" s="79">
        <v>1</v>
      </c>
    </row>
    <row r="92" spans="2:24" ht="45" customHeight="1" x14ac:dyDescent="0.4">
      <c r="B92" s="149">
        <v>91</v>
      </c>
      <c r="G92" s="154" t="s">
        <v>2927</v>
      </c>
      <c r="H92" s="155"/>
      <c r="I92" s="155"/>
      <c r="J92" s="154"/>
      <c r="K92" s="154"/>
      <c r="M92" s="67"/>
      <c r="N92" s="67"/>
      <c r="O92" s="67"/>
      <c r="P92" s="67"/>
      <c r="Q92" s="68">
        <v>10</v>
      </c>
      <c r="R92" s="69" t="s">
        <v>1689</v>
      </c>
      <c r="S92" s="70">
        <f>SUM(S93:S154)</f>
        <v>23</v>
      </c>
      <c r="T92" s="69" t="s">
        <v>1690</v>
      </c>
      <c r="U92" s="70">
        <v>30</v>
      </c>
      <c r="V92" s="69" t="s">
        <v>1691</v>
      </c>
      <c r="W92" s="70">
        <f>SUM(W93:W154)/2</f>
        <v>52</v>
      </c>
      <c r="X92" s="69" t="s">
        <v>1692</v>
      </c>
    </row>
    <row r="93" spans="2:24" ht="45" customHeight="1" x14ac:dyDescent="0.4">
      <c r="B93" s="149">
        <v>92</v>
      </c>
      <c r="G93" s="158" t="s">
        <v>2928</v>
      </c>
      <c r="H93" s="159"/>
      <c r="I93" s="159"/>
      <c r="J93" s="158"/>
      <c r="K93" s="158"/>
      <c r="M93" s="71"/>
      <c r="N93" s="71"/>
      <c r="O93" s="71"/>
      <c r="P93" s="71"/>
      <c r="Q93" s="72"/>
      <c r="R93" s="73"/>
      <c r="S93" s="74">
        <v>2</v>
      </c>
      <c r="T93" s="73" t="s">
        <v>1690</v>
      </c>
      <c r="U93" s="74"/>
      <c r="V93" s="73"/>
      <c r="W93" s="75">
        <f>SUM(W94:W98)</f>
        <v>5</v>
      </c>
      <c r="X93" s="73" t="s">
        <v>1692</v>
      </c>
    </row>
    <row r="94" spans="2:24" ht="45" customHeight="1" x14ac:dyDescent="0.4">
      <c r="B94" s="149">
        <v>93</v>
      </c>
      <c r="C94" s="9">
        <v>1</v>
      </c>
      <c r="D94" s="16">
        <v>1.2</v>
      </c>
      <c r="E94" s="14" t="s">
        <v>143</v>
      </c>
      <c r="F94" s="14" t="s">
        <v>144</v>
      </c>
      <c r="G94" s="1044" t="s">
        <v>2929</v>
      </c>
      <c r="H94" s="160">
        <f>+H91+1</f>
        <v>84</v>
      </c>
      <c r="I94" s="80" t="s">
        <v>1776</v>
      </c>
      <c r="J94" s="160">
        <v>32</v>
      </c>
      <c r="K94" s="162" t="s">
        <v>2930</v>
      </c>
      <c r="L94" s="11" t="s">
        <v>146</v>
      </c>
      <c r="W94" s="79">
        <v>1</v>
      </c>
    </row>
    <row r="95" spans="2:24" ht="45" customHeight="1" x14ac:dyDescent="0.4">
      <c r="B95" s="149">
        <v>94</v>
      </c>
      <c r="C95" s="9">
        <v>1</v>
      </c>
      <c r="D95" s="16">
        <v>1.2</v>
      </c>
      <c r="E95" s="14" t="s">
        <v>143</v>
      </c>
      <c r="F95" s="14" t="s">
        <v>144</v>
      </c>
      <c r="G95" s="1045"/>
      <c r="H95" s="160">
        <f>+H94+1</f>
        <v>85</v>
      </c>
      <c r="I95" s="80" t="s">
        <v>1777</v>
      </c>
      <c r="J95" s="160">
        <v>40</v>
      </c>
      <c r="K95" s="162" t="s">
        <v>147</v>
      </c>
      <c r="L95" s="11" t="s">
        <v>146</v>
      </c>
      <c r="W95" s="79">
        <v>1</v>
      </c>
    </row>
    <row r="96" spans="2:24" ht="45" customHeight="1" x14ac:dyDescent="0.4">
      <c r="B96" s="149">
        <v>95</v>
      </c>
      <c r="C96" s="9">
        <v>1</v>
      </c>
      <c r="D96" s="16">
        <v>1.2</v>
      </c>
      <c r="E96" s="14" t="s">
        <v>143</v>
      </c>
      <c r="F96" s="14" t="s">
        <v>144</v>
      </c>
      <c r="G96" s="1046"/>
      <c r="H96" s="160">
        <f>+H95+1</f>
        <v>86</v>
      </c>
      <c r="I96" s="80" t="s">
        <v>1778</v>
      </c>
      <c r="J96" s="160">
        <v>40</v>
      </c>
      <c r="K96" s="162" t="s">
        <v>148</v>
      </c>
      <c r="L96" s="11" t="s">
        <v>146</v>
      </c>
      <c r="W96" s="79">
        <v>1</v>
      </c>
    </row>
    <row r="97" spans="1:24" ht="45" customHeight="1" x14ac:dyDescent="0.4">
      <c r="B97" s="149">
        <v>96</v>
      </c>
      <c r="C97" s="9">
        <v>1</v>
      </c>
      <c r="D97" s="16">
        <v>1.2</v>
      </c>
      <c r="E97" s="14" t="s">
        <v>143</v>
      </c>
      <c r="F97" s="9" t="s">
        <v>149</v>
      </c>
      <c r="G97" s="1041" t="s">
        <v>2931</v>
      </c>
      <c r="H97" s="76">
        <f>+H96+1</f>
        <v>87</v>
      </c>
      <c r="I97" s="80" t="s">
        <v>1779</v>
      </c>
      <c r="J97" s="76">
        <v>39</v>
      </c>
      <c r="K97" s="163" t="s">
        <v>2932</v>
      </c>
      <c r="L97" s="11" t="s">
        <v>146</v>
      </c>
      <c r="W97" s="79">
        <v>1</v>
      </c>
    </row>
    <row r="98" spans="1:24" ht="45" customHeight="1" x14ac:dyDescent="0.4">
      <c r="B98" s="149">
        <v>97</v>
      </c>
      <c r="C98" s="9">
        <v>1</v>
      </c>
      <c r="D98" s="16">
        <v>1.2</v>
      </c>
      <c r="E98" s="14" t="s">
        <v>143</v>
      </c>
      <c r="F98" s="9" t="s">
        <v>149</v>
      </c>
      <c r="G98" s="1043"/>
      <c r="H98" s="76">
        <f>+H97+1</f>
        <v>88</v>
      </c>
      <c r="I98" s="80" t="s">
        <v>1780</v>
      </c>
      <c r="J98" s="76">
        <v>39</v>
      </c>
      <c r="K98" s="165" t="s">
        <v>2933</v>
      </c>
      <c r="L98" s="11" t="s">
        <v>146</v>
      </c>
      <c r="W98" s="79">
        <v>1</v>
      </c>
    </row>
    <row r="99" spans="1:24" ht="45" customHeight="1" x14ac:dyDescent="0.4">
      <c r="B99" s="149">
        <v>98</v>
      </c>
      <c r="G99" s="158" t="s">
        <v>2934</v>
      </c>
      <c r="H99" s="159"/>
      <c r="I99" s="159"/>
      <c r="J99" s="158"/>
      <c r="K99" s="158"/>
      <c r="M99" s="71"/>
      <c r="N99" s="71"/>
      <c r="O99" s="71"/>
      <c r="P99" s="71"/>
      <c r="Q99" s="72"/>
      <c r="R99" s="73"/>
      <c r="S99" s="74">
        <v>2</v>
      </c>
      <c r="T99" s="73" t="s">
        <v>1690</v>
      </c>
      <c r="U99" s="74"/>
      <c r="V99" s="73"/>
      <c r="W99" s="75">
        <f>SUM(W100:W101)</f>
        <v>2</v>
      </c>
      <c r="X99" s="73" t="s">
        <v>1692</v>
      </c>
    </row>
    <row r="100" spans="1:24" ht="64.900000000000006" customHeight="1" x14ac:dyDescent="0.4">
      <c r="B100" s="149">
        <v>99</v>
      </c>
      <c r="C100" s="9">
        <v>1</v>
      </c>
      <c r="D100" s="16">
        <v>1.2</v>
      </c>
      <c r="E100" s="15" t="s">
        <v>151</v>
      </c>
      <c r="F100" s="15" t="s">
        <v>152</v>
      </c>
      <c r="G100" s="169" t="s">
        <v>2935</v>
      </c>
      <c r="H100" s="87">
        <f>+H98+1</f>
        <v>89</v>
      </c>
      <c r="I100" s="80" t="s">
        <v>1781</v>
      </c>
      <c r="J100" s="87">
        <v>40</v>
      </c>
      <c r="K100" s="89" t="s">
        <v>2936</v>
      </c>
      <c r="L100" s="11" t="s">
        <v>146</v>
      </c>
      <c r="W100" s="79">
        <v>1</v>
      </c>
    </row>
    <row r="101" spans="1:24" ht="45" customHeight="1" x14ac:dyDescent="0.4">
      <c r="B101" s="149">
        <v>100</v>
      </c>
      <c r="C101" s="9">
        <v>1</v>
      </c>
      <c r="D101" s="16">
        <v>1.2</v>
      </c>
      <c r="E101" s="15" t="s">
        <v>151</v>
      </c>
      <c r="F101" s="17" t="s">
        <v>154</v>
      </c>
      <c r="G101" s="170" t="s">
        <v>2937</v>
      </c>
      <c r="H101" s="76">
        <f>+H100+1</f>
        <v>90</v>
      </c>
      <c r="I101" s="80" t="s">
        <v>1782</v>
      </c>
      <c r="J101" s="76">
        <v>10</v>
      </c>
      <c r="K101" s="165" t="s">
        <v>2938</v>
      </c>
      <c r="L101" s="11" t="s">
        <v>146</v>
      </c>
      <c r="W101" s="79">
        <v>1</v>
      </c>
    </row>
    <row r="102" spans="1:24" ht="45" customHeight="1" x14ac:dyDescent="0.4">
      <c r="B102" s="149">
        <v>101</v>
      </c>
      <c r="G102" s="158" t="s">
        <v>2939</v>
      </c>
      <c r="H102" s="159"/>
      <c r="I102" s="159"/>
      <c r="J102" s="158"/>
      <c r="K102" s="158"/>
      <c r="M102" s="71"/>
      <c r="N102" s="71"/>
      <c r="O102" s="71"/>
      <c r="P102" s="71"/>
      <c r="Q102" s="72"/>
      <c r="R102" s="73"/>
      <c r="S102" s="74">
        <v>2</v>
      </c>
      <c r="T102" s="73" t="s">
        <v>1690</v>
      </c>
      <c r="U102" s="74"/>
      <c r="V102" s="73"/>
      <c r="W102" s="75">
        <f>SUM(W103:W105)</f>
        <v>3</v>
      </c>
      <c r="X102" s="73" t="s">
        <v>1692</v>
      </c>
    </row>
    <row r="103" spans="1:24" ht="45" customHeight="1" x14ac:dyDescent="0.4">
      <c r="B103" s="149">
        <v>102</v>
      </c>
      <c r="C103" s="9">
        <v>1</v>
      </c>
      <c r="D103" s="16">
        <v>1.2</v>
      </c>
      <c r="E103" s="14" t="s">
        <v>157</v>
      </c>
      <c r="F103" s="14" t="s">
        <v>158</v>
      </c>
      <c r="G103" s="168" t="s">
        <v>2940</v>
      </c>
      <c r="H103" s="160">
        <f>+H101+1</f>
        <v>91</v>
      </c>
      <c r="I103" s="80" t="s">
        <v>1783</v>
      </c>
      <c r="J103" s="160">
        <v>30</v>
      </c>
      <c r="K103" s="162" t="s">
        <v>2941</v>
      </c>
      <c r="L103" s="11" t="s">
        <v>146</v>
      </c>
      <c r="W103" s="79">
        <v>1</v>
      </c>
    </row>
    <row r="104" spans="1:24" ht="45" customHeight="1" x14ac:dyDescent="0.4">
      <c r="B104" s="149">
        <v>103</v>
      </c>
      <c r="C104" s="9">
        <v>1</v>
      </c>
      <c r="D104" s="16">
        <v>1.2</v>
      </c>
      <c r="E104" s="14" t="s">
        <v>157</v>
      </c>
      <c r="F104" s="9" t="s">
        <v>160</v>
      </c>
      <c r="G104" s="1041" t="s">
        <v>2942</v>
      </c>
      <c r="H104" s="76">
        <f>+H103+1</f>
        <v>92</v>
      </c>
      <c r="I104" s="80" t="s">
        <v>1784</v>
      </c>
      <c r="J104" s="171">
        <v>1</v>
      </c>
      <c r="K104" s="165" t="s">
        <v>162</v>
      </c>
      <c r="L104" s="11" t="s">
        <v>146</v>
      </c>
      <c r="W104" s="79">
        <v>1</v>
      </c>
    </row>
    <row r="105" spans="1:24" ht="45" customHeight="1" x14ac:dyDescent="0.4">
      <c r="B105" s="149">
        <v>104</v>
      </c>
      <c r="C105" s="9">
        <v>1</v>
      </c>
      <c r="D105" s="16">
        <v>1.2</v>
      </c>
      <c r="E105" s="14" t="s">
        <v>157</v>
      </c>
      <c r="F105" s="9" t="s">
        <v>160</v>
      </c>
      <c r="G105" s="1043"/>
      <c r="H105" s="76">
        <f>+H104+1</f>
        <v>93</v>
      </c>
      <c r="I105" s="80" t="s">
        <v>1785</v>
      </c>
      <c r="J105" s="171">
        <v>1</v>
      </c>
      <c r="K105" s="165" t="s">
        <v>2943</v>
      </c>
      <c r="L105" s="11" t="s">
        <v>146</v>
      </c>
      <c r="W105" s="79">
        <v>1</v>
      </c>
    </row>
    <row r="106" spans="1:24" ht="45" customHeight="1" x14ac:dyDescent="0.4">
      <c r="B106" s="149">
        <v>105</v>
      </c>
      <c r="G106" s="158" t="s">
        <v>2944</v>
      </c>
      <c r="H106" s="159"/>
      <c r="I106" s="159"/>
      <c r="J106" s="158"/>
      <c r="K106" s="158"/>
      <c r="M106" s="71"/>
      <c r="N106" s="71"/>
      <c r="O106" s="71"/>
      <c r="P106" s="71"/>
      <c r="Q106" s="72"/>
      <c r="R106" s="73"/>
      <c r="S106" s="74">
        <v>2</v>
      </c>
      <c r="T106" s="73" t="s">
        <v>1690</v>
      </c>
      <c r="U106" s="74"/>
      <c r="V106" s="73"/>
      <c r="W106" s="75">
        <f>SUM(W107:W109)</f>
        <v>3</v>
      </c>
      <c r="X106" s="73" t="s">
        <v>1692</v>
      </c>
    </row>
    <row r="107" spans="1:24" ht="45" customHeight="1" x14ac:dyDescent="0.4">
      <c r="B107" s="149">
        <v>106</v>
      </c>
      <c r="C107" s="9">
        <v>1</v>
      </c>
      <c r="D107" s="16">
        <v>1.2</v>
      </c>
      <c r="E107" s="15" t="s">
        <v>164</v>
      </c>
      <c r="F107" s="15" t="s">
        <v>165</v>
      </c>
      <c r="G107" s="1047" t="s">
        <v>2945</v>
      </c>
      <c r="H107" s="87">
        <f>+H105+1</f>
        <v>94</v>
      </c>
      <c r="I107" s="80" t="s">
        <v>1786</v>
      </c>
      <c r="J107" s="91">
        <v>0.2</v>
      </c>
      <c r="K107" s="89" t="s">
        <v>2946</v>
      </c>
      <c r="L107" s="11" t="s">
        <v>146</v>
      </c>
      <c r="W107" s="79">
        <v>1</v>
      </c>
    </row>
    <row r="108" spans="1:24" ht="45" customHeight="1" x14ac:dyDescent="0.4">
      <c r="B108" s="149">
        <v>107</v>
      </c>
      <c r="C108" s="9">
        <v>1</v>
      </c>
      <c r="D108" s="16">
        <v>1.2</v>
      </c>
      <c r="E108" s="15" t="s">
        <v>164</v>
      </c>
      <c r="F108" s="15" t="s">
        <v>165</v>
      </c>
      <c r="G108" s="1049"/>
      <c r="H108" s="87">
        <f>+H107+1</f>
        <v>95</v>
      </c>
      <c r="I108" s="80" t="s">
        <v>1787</v>
      </c>
      <c r="J108" s="87" t="s">
        <v>167</v>
      </c>
      <c r="K108" s="89" t="s">
        <v>168</v>
      </c>
      <c r="L108" s="11" t="s">
        <v>146</v>
      </c>
      <c r="W108" s="79">
        <v>1</v>
      </c>
    </row>
    <row r="109" spans="1:24" ht="45" customHeight="1" x14ac:dyDescent="0.4">
      <c r="B109" s="149">
        <v>110</v>
      </c>
      <c r="C109" s="9">
        <v>1</v>
      </c>
      <c r="D109" s="16">
        <v>1.2</v>
      </c>
      <c r="E109" s="15" t="s">
        <v>164</v>
      </c>
      <c r="F109" s="9" t="s">
        <v>169</v>
      </c>
      <c r="G109" s="170" t="s">
        <v>2947</v>
      </c>
      <c r="H109" s="76">
        <f>+H108+1</f>
        <v>96</v>
      </c>
      <c r="I109" s="80" t="s">
        <v>1788</v>
      </c>
      <c r="J109" s="171">
        <v>0.75</v>
      </c>
      <c r="K109" s="163" t="s">
        <v>2948</v>
      </c>
      <c r="L109" s="11" t="s">
        <v>146</v>
      </c>
      <c r="W109" s="79">
        <v>1</v>
      </c>
    </row>
    <row r="110" spans="1:24" ht="45" customHeight="1" x14ac:dyDescent="0.4">
      <c r="B110" s="149">
        <v>111</v>
      </c>
      <c r="G110" s="158" t="s">
        <v>2949</v>
      </c>
      <c r="H110" s="159"/>
      <c r="I110" s="159"/>
      <c r="J110" s="158"/>
      <c r="K110" s="158"/>
      <c r="M110" s="71"/>
      <c r="N110" s="71"/>
      <c r="O110" s="71"/>
      <c r="P110" s="71"/>
      <c r="Q110" s="72"/>
      <c r="R110" s="73"/>
      <c r="S110" s="74">
        <v>2</v>
      </c>
      <c r="T110" s="73" t="s">
        <v>1690</v>
      </c>
      <c r="U110" s="74"/>
      <c r="V110" s="73"/>
      <c r="W110" s="75">
        <f>SUM(W111:W116)</f>
        <v>6</v>
      </c>
      <c r="X110" s="73" t="s">
        <v>1692</v>
      </c>
    </row>
    <row r="111" spans="1:24" ht="45" customHeight="1" x14ac:dyDescent="0.4">
      <c r="B111" s="149">
        <v>112</v>
      </c>
      <c r="C111" s="9">
        <v>1</v>
      </c>
      <c r="D111" s="16">
        <v>1.2</v>
      </c>
      <c r="E111" s="14" t="s">
        <v>172</v>
      </c>
      <c r="F111" s="14" t="s">
        <v>173</v>
      </c>
      <c r="G111" s="1044" t="s">
        <v>2950</v>
      </c>
      <c r="H111" s="160">
        <f>+H109+1</f>
        <v>97</v>
      </c>
      <c r="I111" s="80" t="s">
        <v>1789</v>
      </c>
      <c r="J111" s="160">
        <v>40</v>
      </c>
      <c r="K111" s="162" t="s">
        <v>2951</v>
      </c>
      <c r="L111" s="11" t="s">
        <v>146</v>
      </c>
      <c r="W111" s="79">
        <v>1</v>
      </c>
    </row>
    <row r="112" spans="1:24" ht="45" customHeight="1" x14ac:dyDescent="0.4">
      <c r="A112" s="172"/>
      <c r="B112" s="149"/>
      <c r="C112" s="9">
        <v>1</v>
      </c>
      <c r="D112" s="16">
        <v>1.2</v>
      </c>
      <c r="E112" s="14" t="s">
        <v>172</v>
      </c>
      <c r="F112" s="14" t="s">
        <v>173</v>
      </c>
      <c r="G112" s="1046"/>
      <c r="H112" s="160">
        <f>+H111+1</f>
        <v>98</v>
      </c>
      <c r="I112" s="80" t="s">
        <v>1790</v>
      </c>
      <c r="J112" s="173">
        <v>1</v>
      </c>
      <c r="K112" s="162" t="s">
        <v>175</v>
      </c>
      <c r="L112" s="11" t="s">
        <v>146</v>
      </c>
      <c r="W112" s="79">
        <v>1</v>
      </c>
    </row>
    <row r="113" spans="1:24" ht="45" customHeight="1" x14ac:dyDescent="0.4">
      <c r="B113" s="149">
        <v>113</v>
      </c>
      <c r="C113" s="9">
        <v>1</v>
      </c>
      <c r="D113" s="16">
        <v>1.2</v>
      </c>
      <c r="E113" s="14" t="s">
        <v>172</v>
      </c>
      <c r="F113" s="9" t="s">
        <v>176</v>
      </c>
      <c r="G113" s="1041" t="s">
        <v>2952</v>
      </c>
      <c r="H113" s="76">
        <f>+H112+1</f>
        <v>99</v>
      </c>
      <c r="I113" s="80" t="s">
        <v>1791</v>
      </c>
      <c r="J113" s="174">
        <v>40</v>
      </c>
      <c r="K113" s="165" t="s">
        <v>2953</v>
      </c>
      <c r="L113" s="11" t="s">
        <v>146</v>
      </c>
      <c r="W113" s="79">
        <v>1</v>
      </c>
    </row>
    <row r="114" spans="1:24" ht="45" customHeight="1" x14ac:dyDescent="0.4">
      <c r="A114" s="172"/>
      <c r="B114" s="149"/>
      <c r="C114" s="9">
        <v>1</v>
      </c>
      <c r="D114" s="16">
        <v>1.2</v>
      </c>
      <c r="E114" s="14" t="s">
        <v>172</v>
      </c>
      <c r="F114" s="9" t="s">
        <v>176</v>
      </c>
      <c r="G114" s="1042"/>
      <c r="H114" s="76">
        <f>+H113+1</f>
        <v>100</v>
      </c>
      <c r="I114" s="80" t="s">
        <v>1792</v>
      </c>
      <c r="J114" s="174">
        <v>1E-3</v>
      </c>
      <c r="K114" s="165" t="s">
        <v>2954</v>
      </c>
      <c r="L114" s="11" t="s">
        <v>146</v>
      </c>
      <c r="W114" s="79">
        <v>1</v>
      </c>
    </row>
    <row r="115" spans="1:24" ht="45" customHeight="1" x14ac:dyDescent="0.4">
      <c r="A115" s="172"/>
      <c r="B115" s="149"/>
      <c r="C115" s="9">
        <v>1</v>
      </c>
      <c r="D115" s="16">
        <v>1.2</v>
      </c>
      <c r="E115" s="14" t="s">
        <v>172</v>
      </c>
      <c r="F115" s="9" t="s">
        <v>176</v>
      </c>
      <c r="G115" s="1042"/>
      <c r="H115" s="76">
        <f>+H114+1</f>
        <v>101</v>
      </c>
      <c r="I115" s="80" t="s">
        <v>1793</v>
      </c>
      <c r="J115" s="174">
        <v>4.3999999999999997E-2</v>
      </c>
      <c r="K115" s="165" t="s">
        <v>2955</v>
      </c>
      <c r="L115" s="11" t="s">
        <v>146</v>
      </c>
      <c r="W115" s="79">
        <v>1</v>
      </c>
    </row>
    <row r="116" spans="1:24" ht="45" customHeight="1" x14ac:dyDescent="0.4">
      <c r="B116" s="149">
        <v>114</v>
      </c>
      <c r="C116" s="9">
        <v>1</v>
      </c>
      <c r="D116" s="16">
        <v>1.2</v>
      </c>
      <c r="E116" s="14" t="s">
        <v>172</v>
      </c>
      <c r="F116" s="9" t="s">
        <v>176</v>
      </c>
      <c r="G116" s="1043"/>
      <c r="H116" s="76">
        <f>+H115+1</f>
        <v>102</v>
      </c>
      <c r="I116" s="80" t="s">
        <v>1794</v>
      </c>
      <c r="J116" s="174">
        <v>1.2899999999999999E-3</v>
      </c>
      <c r="K116" s="165" t="s">
        <v>2956</v>
      </c>
      <c r="L116" s="11" t="s">
        <v>146</v>
      </c>
      <c r="W116" s="79">
        <v>1</v>
      </c>
    </row>
    <row r="117" spans="1:24" ht="45" customHeight="1" x14ac:dyDescent="0.4">
      <c r="B117" s="149">
        <v>115</v>
      </c>
      <c r="G117" s="158" t="s">
        <v>2957</v>
      </c>
      <c r="H117" s="159"/>
      <c r="I117" s="159"/>
      <c r="J117" s="158"/>
      <c r="K117" s="158"/>
      <c r="M117" s="71"/>
      <c r="N117" s="71"/>
      <c r="O117" s="71"/>
      <c r="P117" s="71"/>
      <c r="Q117" s="72"/>
      <c r="R117" s="73"/>
      <c r="S117" s="74">
        <v>2</v>
      </c>
      <c r="T117" s="73" t="s">
        <v>1690</v>
      </c>
      <c r="U117" s="74"/>
      <c r="V117" s="73"/>
      <c r="W117" s="75">
        <f>SUM(W118:W126)</f>
        <v>9</v>
      </c>
      <c r="X117" s="73" t="s">
        <v>1692</v>
      </c>
    </row>
    <row r="118" spans="1:24" ht="45" customHeight="1" x14ac:dyDescent="0.4">
      <c r="B118" s="149">
        <v>116</v>
      </c>
      <c r="C118" s="9">
        <v>1</v>
      </c>
      <c r="D118" s="16">
        <v>1.2</v>
      </c>
      <c r="E118" s="15" t="s">
        <v>179</v>
      </c>
      <c r="F118" s="15" t="s">
        <v>180</v>
      </c>
      <c r="G118" s="1047" t="s">
        <v>2958</v>
      </c>
      <c r="H118" s="87">
        <f>+H116+1</f>
        <v>103</v>
      </c>
      <c r="I118" s="80" t="s">
        <v>2959</v>
      </c>
      <c r="J118" s="87">
        <v>3.2</v>
      </c>
      <c r="K118" s="89" t="s">
        <v>2960</v>
      </c>
      <c r="L118" s="11" t="s">
        <v>146</v>
      </c>
      <c r="W118" s="79">
        <v>1</v>
      </c>
    </row>
    <row r="119" spans="1:24" ht="45" customHeight="1" x14ac:dyDescent="0.4">
      <c r="B119" s="149">
        <v>117</v>
      </c>
      <c r="C119" s="9">
        <v>1</v>
      </c>
      <c r="D119" s="16">
        <v>1.2</v>
      </c>
      <c r="E119" s="15" t="s">
        <v>179</v>
      </c>
      <c r="F119" s="15" t="s">
        <v>180</v>
      </c>
      <c r="G119" s="1048"/>
      <c r="H119" s="87">
        <f t="shared" ref="H119:H126" si="5">+H118+1</f>
        <v>104</v>
      </c>
      <c r="I119" s="80" t="s">
        <v>2961</v>
      </c>
      <c r="J119" s="87">
        <v>1E-4</v>
      </c>
      <c r="K119" s="89" t="s">
        <v>2962</v>
      </c>
      <c r="L119" s="11" t="s">
        <v>146</v>
      </c>
      <c r="W119" s="79">
        <v>1</v>
      </c>
    </row>
    <row r="120" spans="1:24" ht="45" customHeight="1" x14ac:dyDescent="0.4">
      <c r="A120" s="172"/>
      <c r="B120" s="149"/>
      <c r="C120" s="9">
        <v>1</v>
      </c>
      <c r="D120" s="16">
        <v>1.2</v>
      </c>
      <c r="E120" s="15" t="s">
        <v>179</v>
      </c>
      <c r="F120" s="15" t="s">
        <v>180</v>
      </c>
      <c r="G120" s="1048"/>
      <c r="H120" s="87">
        <f t="shared" si="5"/>
        <v>105</v>
      </c>
      <c r="I120" s="80" t="s">
        <v>2963</v>
      </c>
      <c r="J120" s="87">
        <v>5.3E-3</v>
      </c>
      <c r="K120" s="89" t="s">
        <v>182</v>
      </c>
      <c r="L120" s="11" t="s">
        <v>146</v>
      </c>
      <c r="W120" s="79">
        <v>1</v>
      </c>
    </row>
    <row r="121" spans="1:24" ht="45" customHeight="1" x14ac:dyDescent="0.4">
      <c r="B121" s="149">
        <v>118</v>
      </c>
      <c r="C121" s="9">
        <v>1</v>
      </c>
      <c r="D121" s="16">
        <v>1.2</v>
      </c>
      <c r="E121" s="15" t="s">
        <v>179</v>
      </c>
      <c r="F121" s="15" t="s">
        <v>180</v>
      </c>
      <c r="G121" s="1049"/>
      <c r="H121" s="87">
        <f t="shared" si="5"/>
        <v>106</v>
      </c>
      <c r="I121" s="80" t="s">
        <v>2964</v>
      </c>
      <c r="J121" s="91">
        <v>0.95</v>
      </c>
      <c r="K121" s="89" t="s">
        <v>183</v>
      </c>
      <c r="L121" s="11" t="s">
        <v>146</v>
      </c>
      <c r="W121" s="79">
        <v>1</v>
      </c>
    </row>
    <row r="122" spans="1:24" ht="45" customHeight="1" x14ac:dyDescent="0.4">
      <c r="B122" s="149">
        <v>119</v>
      </c>
      <c r="C122" s="9">
        <v>1</v>
      </c>
      <c r="D122" s="16">
        <v>1.2</v>
      </c>
      <c r="E122" s="15" t="s">
        <v>179</v>
      </c>
      <c r="F122" s="9" t="s">
        <v>184</v>
      </c>
      <c r="G122" s="1041" t="s">
        <v>2965</v>
      </c>
      <c r="H122" s="76">
        <f t="shared" si="5"/>
        <v>107</v>
      </c>
      <c r="I122" s="80" t="s">
        <v>2966</v>
      </c>
      <c r="J122" s="174">
        <v>20</v>
      </c>
      <c r="K122" s="165" t="s">
        <v>2967</v>
      </c>
      <c r="L122" s="11" t="s">
        <v>146</v>
      </c>
      <c r="W122" s="79">
        <v>1</v>
      </c>
    </row>
    <row r="123" spans="1:24" ht="45" customHeight="1" x14ac:dyDescent="0.4">
      <c r="B123" s="149">
        <v>120</v>
      </c>
      <c r="C123" s="9">
        <v>1</v>
      </c>
      <c r="D123" s="16">
        <v>1.2</v>
      </c>
      <c r="E123" s="15" t="s">
        <v>179</v>
      </c>
      <c r="F123" s="9" t="s">
        <v>184</v>
      </c>
      <c r="G123" s="1042"/>
      <c r="H123" s="76">
        <f t="shared" si="5"/>
        <v>108</v>
      </c>
      <c r="I123" s="80" t="s">
        <v>2968</v>
      </c>
      <c r="J123" s="174">
        <v>1E-3</v>
      </c>
      <c r="K123" s="165" t="s">
        <v>2969</v>
      </c>
      <c r="L123" s="11" t="s">
        <v>146</v>
      </c>
      <c r="W123" s="79">
        <v>1</v>
      </c>
    </row>
    <row r="124" spans="1:24" ht="45" customHeight="1" x14ac:dyDescent="0.4">
      <c r="B124" s="149"/>
      <c r="C124" s="9">
        <v>1</v>
      </c>
      <c r="D124" s="16">
        <v>1.2</v>
      </c>
      <c r="E124" s="15" t="s">
        <v>179</v>
      </c>
      <c r="F124" s="9" t="s">
        <v>184</v>
      </c>
      <c r="G124" s="1042"/>
      <c r="H124" s="76">
        <f t="shared" si="5"/>
        <v>109</v>
      </c>
      <c r="I124" s="80" t="s">
        <v>2970</v>
      </c>
      <c r="J124" s="174">
        <v>0</v>
      </c>
      <c r="K124" s="165" t="s">
        <v>2971</v>
      </c>
      <c r="L124" s="11" t="s">
        <v>146</v>
      </c>
      <c r="W124" s="79">
        <v>1</v>
      </c>
    </row>
    <row r="125" spans="1:24" ht="45" customHeight="1" x14ac:dyDescent="0.4">
      <c r="B125" s="149"/>
      <c r="C125" s="9">
        <v>1</v>
      </c>
      <c r="D125" s="16">
        <v>1.2</v>
      </c>
      <c r="E125" s="15" t="s">
        <v>179</v>
      </c>
      <c r="F125" s="9" t="s">
        <v>184</v>
      </c>
      <c r="G125" s="1042"/>
      <c r="H125" s="76">
        <f t="shared" si="5"/>
        <v>110</v>
      </c>
      <c r="I125" s="80" t="s">
        <v>2972</v>
      </c>
      <c r="J125" s="174">
        <v>39</v>
      </c>
      <c r="K125" s="165" t="s">
        <v>2973</v>
      </c>
      <c r="L125" s="11" t="s">
        <v>146</v>
      </c>
      <c r="W125" s="79">
        <v>1</v>
      </c>
    </row>
    <row r="126" spans="1:24" ht="45" customHeight="1" x14ac:dyDescent="0.4">
      <c r="B126" s="149"/>
      <c r="C126" s="9">
        <v>1</v>
      </c>
      <c r="D126" s="16">
        <v>1.2</v>
      </c>
      <c r="E126" s="15" t="s">
        <v>179</v>
      </c>
      <c r="F126" s="9" t="s">
        <v>184</v>
      </c>
      <c r="G126" s="1043"/>
      <c r="H126" s="76">
        <f t="shared" si="5"/>
        <v>111</v>
      </c>
      <c r="I126" s="80" t="s">
        <v>2974</v>
      </c>
      <c r="J126" s="174">
        <v>5</v>
      </c>
      <c r="K126" s="165" t="s">
        <v>186</v>
      </c>
      <c r="L126" s="11" t="s">
        <v>146</v>
      </c>
      <c r="W126" s="79">
        <v>1</v>
      </c>
    </row>
    <row r="127" spans="1:24" ht="45" customHeight="1" x14ac:dyDescent="0.4">
      <c r="B127" s="149">
        <v>122</v>
      </c>
      <c r="G127" s="158" t="s">
        <v>2975</v>
      </c>
      <c r="H127" s="159"/>
      <c r="I127" s="159"/>
      <c r="J127" s="158"/>
      <c r="K127" s="158"/>
      <c r="M127" s="71"/>
      <c r="N127" s="71"/>
      <c r="O127" s="71"/>
      <c r="P127" s="71"/>
      <c r="Q127" s="72"/>
      <c r="R127" s="73"/>
      <c r="S127" s="74">
        <v>2</v>
      </c>
      <c r="T127" s="73" t="s">
        <v>1690</v>
      </c>
      <c r="U127" s="74"/>
      <c r="V127" s="73"/>
      <c r="W127" s="75">
        <f>SUM(W128:W129)</f>
        <v>2</v>
      </c>
      <c r="X127" s="73" t="s">
        <v>1692</v>
      </c>
    </row>
    <row r="128" spans="1:24" ht="45" customHeight="1" x14ac:dyDescent="0.4">
      <c r="B128" s="149">
        <v>123</v>
      </c>
      <c r="C128" s="9">
        <v>1</v>
      </c>
      <c r="D128" s="16">
        <v>1.2</v>
      </c>
      <c r="E128" s="14" t="s">
        <v>188</v>
      </c>
      <c r="F128" s="14" t="s">
        <v>189</v>
      </c>
      <c r="G128" s="168" t="s">
        <v>2976</v>
      </c>
      <c r="H128" s="160">
        <f>+H126+1</f>
        <v>112</v>
      </c>
      <c r="I128" s="80" t="s">
        <v>1795</v>
      </c>
      <c r="J128" s="160">
        <v>16</v>
      </c>
      <c r="K128" s="162" t="s">
        <v>2977</v>
      </c>
      <c r="L128" s="11" t="s">
        <v>146</v>
      </c>
      <c r="W128" s="79">
        <v>1</v>
      </c>
    </row>
    <row r="129" spans="2:24" ht="45" customHeight="1" x14ac:dyDescent="0.4">
      <c r="B129" s="149">
        <v>124</v>
      </c>
      <c r="C129" s="9">
        <v>1</v>
      </c>
      <c r="D129" s="16">
        <v>1.2</v>
      </c>
      <c r="E129" s="14" t="s">
        <v>188</v>
      </c>
      <c r="F129" s="17" t="s">
        <v>191</v>
      </c>
      <c r="G129" s="170" t="s">
        <v>2978</v>
      </c>
      <c r="H129" s="76">
        <f>+H128+1</f>
        <v>113</v>
      </c>
      <c r="I129" s="80" t="s">
        <v>1796</v>
      </c>
      <c r="J129" s="174">
        <v>40</v>
      </c>
      <c r="K129" s="165" t="s">
        <v>2979</v>
      </c>
      <c r="L129" s="11" t="s">
        <v>146</v>
      </c>
      <c r="W129" s="79">
        <v>1</v>
      </c>
    </row>
    <row r="130" spans="2:24" ht="45" customHeight="1" x14ac:dyDescent="0.4">
      <c r="B130" s="149">
        <v>125</v>
      </c>
      <c r="G130" s="158" t="s">
        <v>2980</v>
      </c>
      <c r="H130" s="159"/>
      <c r="I130" s="159"/>
      <c r="J130" s="158"/>
      <c r="K130" s="158"/>
      <c r="M130" s="71"/>
      <c r="N130" s="71"/>
      <c r="O130" s="71"/>
      <c r="P130" s="71"/>
      <c r="Q130" s="72"/>
      <c r="R130" s="73"/>
      <c r="S130" s="74">
        <v>2</v>
      </c>
      <c r="T130" s="73" t="s">
        <v>1690</v>
      </c>
      <c r="U130" s="74"/>
      <c r="V130" s="73"/>
      <c r="W130" s="75">
        <f>SUM(W131:W132)</f>
        <v>2</v>
      </c>
      <c r="X130" s="73" t="s">
        <v>1692</v>
      </c>
    </row>
    <row r="131" spans="2:24" ht="45" customHeight="1" x14ac:dyDescent="0.4">
      <c r="B131" s="149">
        <v>126</v>
      </c>
      <c r="C131" s="9">
        <v>1</v>
      </c>
      <c r="D131" s="16">
        <v>1.2</v>
      </c>
      <c r="E131" s="15" t="s">
        <v>194</v>
      </c>
      <c r="F131" s="15" t="s">
        <v>195</v>
      </c>
      <c r="G131" s="169" t="s">
        <v>2981</v>
      </c>
      <c r="H131" s="87">
        <f>+H129+1</f>
        <v>114</v>
      </c>
      <c r="I131" s="80" t="s">
        <v>1797</v>
      </c>
      <c r="J131" s="87">
        <v>32</v>
      </c>
      <c r="K131" s="89" t="s">
        <v>2982</v>
      </c>
      <c r="L131" s="11" t="s">
        <v>146</v>
      </c>
      <c r="W131" s="79">
        <v>1</v>
      </c>
    </row>
    <row r="132" spans="2:24" ht="45" customHeight="1" x14ac:dyDescent="0.4">
      <c r="B132" s="149">
        <v>127</v>
      </c>
      <c r="C132" s="9">
        <v>1</v>
      </c>
      <c r="D132" s="16">
        <v>1.2</v>
      </c>
      <c r="E132" s="15" t="s">
        <v>194</v>
      </c>
      <c r="F132" s="9" t="s">
        <v>197</v>
      </c>
      <c r="G132" s="170" t="s">
        <v>2983</v>
      </c>
      <c r="H132" s="76">
        <f>+H131+1</f>
        <v>115</v>
      </c>
      <c r="I132" s="80" t="s">
        <v>1798</v>
      </c>
      <c r="J132" s="174">
        <v>32</v>
      </c>
      <c r="K132" s="165" t="s">
        <v>2984</v>
      </c>
      <c r="L132" s="11" t="s">
        <v>146</v>
      </c>
      <c r="W132" s="79">
        <v>1</v>
      </c>
    </row>
    <row r="133" spans="2:24" ht="45" customHeight="1" x14ac:dyDescent="0.4">
      <c r="B133" s="149">
        <v>128</v>
      </c>
      <c r="G133" s="158" t="s">
        <v>2985</v>
      </c>
      <c r="H133" s="159"/>
      <c r="I133" s="159"/>
      <c r="J133" s="158"/>
      <c r="K133" s="158"/>
      <c r="M133" s="71"/>
      <c r="N133" s="71"/>
      <c r="O133" s="71"/>
      <c r="P133" s="71"/>
      <c r="Q133" s="72"/>
      <c r="R133" s="73"/>
      <c r="S133" s="74">
        <v>6</v>
      </c>
      <c r="T133" s="73" t="s">
        <v>1690</v>
      </c>
      <c r="U133" s="74"/>
      <c r="V133" s="73"/>
      <c r="W133" s="75">
        <f>SUM(W134:W140)</f>
        <v>7</v>
      </c>
      <c r="X133" s="73" t="s">
        <v>1692</v>
      </c>
    </row>
    <row r="134" spans="2:24" ht="45" customHeight="1" x14ac:dyDescent="0.4">
      <c r="B134" s="149">
        <v>129</v>
      </c>
      <c r="C134" s="9">
        <v>1</v>
      </c>
      <c r="D134" s="16">
        <v>1.2</v>
      </c>
      <c r="E134" s="14" t="s">
        <v>200</v>
      </c>
      <c r="F134" s="14" t="s">
        <v>201</v>
      </c>
      <c r="G134" s="1044" t="s">
        <v>2986</v>
      </c>
      <c r="H134" s="160">
        <f>+H132+1</f>
        <v>116</v>
      </c>
      <c r="I134" s="80" t="s">
        <v>1799</v>
      </c>
      <c r="J134" s="160">
        <v>5.5</v>
      </c>
      <c r="K134" s="162" t="s">
        <v>2987</v>
      </c>
      <c r="L134" s="11" t="s">
        <v>146</v>
      </c>
      <c r="W134" s="79">
        <v>1</v>
      </c>
    </row>
    <row r="135" spans="2:24" ht="45" customHeight="1" x14ac:dyDescent="0.4">
      <c r="B135" s="149">
        <v>130</v>
      </c>
      <c r="C135" s="9">
        <v>1</v>
      </c>
      <c r="D135" s="16">
        <v>1.2</v>
      </c>
      <c r="E135" s="14" t="s">
        <v>200</v>
      </c>
      <c r="F135" s="14" t="s">
        <v>201</v>
      </c>
      <c r="G135" s="1046"/>
      <c r="H135" s="160">
        <f t="shared" ref="H135:H140" si="6">+H134+1</f>
        <v>117</v>
      </c>
      <c r="I135" s="80" t="s">
        <v>1800</v>
      </c>
      <c r="J135" s="160">
        <v>5.5</v>
      </c>
      <c r="K135" s="162" t="s">
        <v>2988</v>
      </c>
      <c r="L135" s="11" t="s">
        <v>146</v>
      </c>
      <c r="W135" s="79">
        <v>1</v>
      </c>
    </row>
    <row r="136" spans="2:24" ht="45" customHeight="1" x14ac:dyDescent="0.4">
      <c r="B136" s="149">
        <v>131</v>
      </c>
      <c r="C136" s="9">
        <v>1</v>
      </c>
      <c r="D136" s="16">
        <v>1.2</v>
      </c>
      <c r="E136" s="14" t="s">
        <v>200</v>
      </c>
      <c r="F136" s="9" t="s">
        <v>203</v>
      </c>
      <c r="G136" s="170" t="s">
        <v>2989</v>
      </c>
      <c r="H136" s="76">
        <f t="shared" si="6"/>
        <v>118</v>
      </c>
      <c r="I136" s="80" t="s">
        <v>1801</v>
      </c>
      <c r="J136" s="174">
        <v>2</v>
      </c>
      <c r="K136" s="165" t="s">
        <v>2990</v>
      </c>
      <c r="L136" s="11" t="s">
        <v>146</v>
      </c>
      <c r="W136" s="79">
        <v>1</v>
      </c>
    </row>
    <row r="137" spans="2:24" ht="64.900000000000006" customHeight="1" x14ac:dyDescent="0.4">
      <c r="B137" s="149">
        <v>132</v>
      </c>
      <c r="C137" s="9">
        <v>1</v>
      </c>
      <c r="D137" s="16">
        <v>1.2</v>
      </c>
      <c r="E137" s="14" t="s">
        <v>200</v>
      </c>
      <c r="F137" s="14" t="s">
        <v>205</v>
      </c>
      <c r="G137" s="168" t="s">
        <v>2991</v>
      </c>
      <c r="H137" s="160">
        <f t="shared" si="6"/>
        <v>119</v>
      </c>
      <c r="I137" s="80" t="s">
        <v>1802</v>
      </c>
      <c r="J137" s="173">
        <v>0.95</v>
      </c>
      <c r="K137" s="162" t="s">
        <v>2992</v>
      </c>
      <c r="L137" s="11" t="s">
        <v>146</v>
      </c>
      <c r="W137" s="79">
        <v>1</v>
      </c>
    </row>
    <row r="138" spans="2:24" ht="64.900000000000006" customHeight="1" x14ac:dyDescent="0.4">
      <c r="B138" s="149">
        <v>133</v>
      </c>
      <c r="C138" s="9">
        <v>1</v>
      </c>
      <c r="D138" s="16">
        <v>1.2</v>
      </c>
      <c r="E138" s="14" t="s">
        <v>200</v>
      </c>
      <c r="F138" s="9" t="s">
        <v>207</v>
      </c>
      <c r="G138" s="170" t="s">
        <v>2993</v>
      </c>
      <c r="H138" s="76">
        <f t="shared" si="6"/>
        <v>120</v>
      </c>
      <c r="I138" s="80" t="s">
        <v>1803</v>
      </c>
      <c r="J138" s="175">
        <v>0.95</v>
      </c>
      <c r="K138" s="165" t="s">
        <v>2994</v>
      </c>
      <c r="L138" s="11" t="s">
        <v>146</v>
      </c>
      <c r="W138" s="79">
        <v>1</v>
      </c>
    </row>
    <row r="139" spans="2:24" ht="45" customHeight="1" x14ac:dyDescent="0.4">
      <c r="B139" s="149">
        <v>134</v>
      </c>
      <c r="C139" s="9">
        <v>1</v>
      </c>
      <c r="D139" s="16">
        <v>1.2</v>
      </c>
      <c r="E139" s="14" t="s">
        <v>200</v>
      </c>
      <c r="F139" s="14" t="s">
        <v>209</v>
      </c>
      <c r="G139" s="168" t="s">
        <v>2995</v>
      </c>
      <c r="H139" s="160">
        <f t="shared" si="6"/>
        <v>121</v>
      </c>
      <c r="I139" s="80" t="s">
        <v>1804</v>
      </c>
      <c r="J139" s="173">
        <v>0.8</v>
      </c>
      <c r="K139" s="162" t="s">
        <v>2996</v>
      </c>
      <c r="L139" s="11" t="s">
        <v>146</v>
      </c>
      <c r="W139" s="79">
        <v>1</v>
      </c>
    </row>
    <row r="140" spans="2:24" ht="64.900000000000006" customHeight="1" x14ac:dyDescent="0.4">
      <c r="B140" s="149">
        <v>135</v>
      </c>
      <c r="C140" s="9">
        <v>1</v>
      </c>
      <c r="D140" s="16">
        <v>1.2</v>
      </c>
      <c r="E140" s="14" t="s">
        <v>200</v>
      </c>
      <c r="F140" s="9" t="s">
        <v>211</v>
      </c>
      <c r="G140" s="170" t="s">
        <v>2997</v>
      </c>
      <c r="H140" s="76">
        <f t="shared" si="6"/>
        <v>122</v>
      </c>
      <c r="I140" s="80" t="s">
        <v>1805</v>
      </c>
      <c r="J140" s="175">
        <v>0.75</v>
      </c>
      <c r="K140" s="165" t="s">
        <v>2998</v>
      </c>
      <c r="L140" s="11" t="s">
        <v>146</v>
      </c>
      <c r="W140" s="79">
        <v>1</v>
      </c>
    </row>
    <row r="141" spans="2:24" ht="45" customHeight="1" x14ac:dyDescent="0.4">
      <c r="B141" s="149">
        <v>136</v>
      </c>
      <c r="G141" s="158" t="s">
        <v>2999</v>
      </c>
      <c r="H141" s="159"/>
      <c r="I141" s="159"/>
      <c r="J141" s="158"/>
      <c r="K141" s="158"/>
      <c r="M141" s="71"/>
      <c r="N141" s="71"/>
      <c r="O141" s="71"/>
      <c r="P141" s="71"/>
      <c r="Q141" s="72"/>
      <c r="R141" s="73"/>
      <c r="S141" s="74">
        <v>1</v>
      </c>
      <c r="T141" s="73" t="s">
        <v>1690</v>
      </c>
      <c r="U141" s="74"/>
      <c r="V141" s="73"/>
      <c r="W141" s="75">
        <f>SUM(W142:W154)</f>
        <v>13</v>
      </c>
      <c r="X141" s="73" t="s">
        <v>1692</v>
      </c>
    </row>
    <row r="142" spans="2:24" ht="45" customHeight="1" x14ac:dyDescent="0.4">
      <c r="B142" s="149">
        <v>137</v>
      </c>
      <c r="C142" s="9">
        <v>1</v>
      </c>
      <c r="D142" s="16">
        <v>1.2</v>
      </c>
      <c r="E142" s="15" t="s">
        <v>214</v>
      </c>
      <c r="F142" s="15" t="s">
        <v>215</v>
      </c>
      <c r="G142" s="1047" t="s">
        <v>3000</v>
      </c>
      <c r="H142" s="87">
        <f>+H140+1</f>
        <v>123</v>
      </c>
      <c r="I142" s="80" t="s">
        <v>1806</v>
      </c>
      <c r="J142" s="87">
        <v>40</v>
      </c>
      <c r="K142" s="89" t="s">
        <v>217</v>
      </c>
      <c r="L142" s="11" t="s">
        <v>146</v>
      </c>
      <c r="W142" s="79">
        <v>1</v>
      </c>
    </row>
    <row r="143" spans="2:24" ht="45" customHeight="1" x14ac:dyDescent="0.4">
      <c r="B143" s="149">
        <v>139</v>
      </c>
      <c r="C143" s="9">
        <v>1</v>
      </c>
      <c r="D143" s="16">
        <v>1.2</v>
      </c>
      <c r="E143" s="15" t="s">
        <v>214</v>
      </c>
      <c r="F143" s="15" t="s">
        <v>215</v>
      </c>
      <c r="G143" s="1048"/>
      <c r="H143" s="87">
        <f t="shared" ref="H143:H154" si="7">+H142+1</f>
        <v>124</v>
      </c>
      <c r="I143" s="80" t="s">
        <v>1807</v>
      </c>
      <c r="J143" s="91">
        <v>0.1</v>
      </c>
      <c r="K143" s="89" t="s">
        <v>218</v>
      </c>
      <c r="L143" s="11" t="s">
        <v>146</v>
      </c>
      <c r="W143" s="79">
        <v>1</v>
      </c>
    </row>
    <row r="144" spans="2:24" ht="45" customHeight="1" x14ac:dyDescent="0.4">
      <c r="B144" s="149">
        <v>140</v>
      </c>
      <c r="C144" s="9">
        <v>1</v>
      </c>
      <c r="D144" s="16">
        <v>1.2</v>
      </c>
      <c r="E144" s="15" t="s">
        <v>214</v>
      </c>
      <c r="F144" s="15" t="s">
        <v>215</v>
      </c>
      <c r="G144" s="1048"/>
      <c r="H144" s="87">
        <f t="shared" si="7"/>
        <v>125</v>
      </c>
      <c r="I144" s="80" t="s">
        <v>1808</v>
      </c>
      <c r="J144" s="87">
        <v>40</v>
      </c>
      <c r="K144" s="89" t="s">
        <v>3001</v>
      </c>
      <c r="L144" s="11" t="s">
        <v>146</v>
      </c>
      <c r="W144" s="79">
        <v>1</v>
      </c>
    </row>
    <row r="145" spans="2:24" ht="45" customHeight="1" x14ac:dyDescent="0.4">
      <c r="B145" s="149">
        <v>141</v>
      </c>
      <c r="C145" s="9">
        <v>1</v>
      </c>
      <c r="D145" s="16">
        <v>1.2</v>
      </c>
      <c r="E145" s="15" t="s">
        <v>214</v>
      </c>
      <c r="F145" s="15" t="s">
        <v>215</v>
      </c>
      <c r="G145" s="1048"/>
      <c r="H145" s="87">
        <f t="shared" si="7"/>
        <v>126</v>
      </c>
      <c r="I145" s="80" t="s">
        <v>1809</v>
      </c>
      <c r="J145" s="87">
        <v>40</v>
      </c>
      <c r="K145" s="89" t="s">
        <v>219</v>
      </c>
      <c r="L145" s="11" t="s">
        <v>146</v>
      </c>
      <c r="W145" s="79">
        <v>1</v>
      </c>
    </row>
    <row r="146" spans="2:24" ht="45" customHeight="1" x14ac:dyDescent="0.4">
      <c r="B146" s="149">
        <v>142</v>
      </c>
      <c r="C146" s="9">
        <v>1</v>
      </c>
      <c r="D146" s="16">
        <v>1.2</v>
      </c>
      <c r="E146" s="15" t="s">
        <v>214</v>
      </c>
      <c r="F146" s="15" t="s">
        <v>215</v>
      </c>
      <c r="G146" s="1048"/>
      <c r="H146" s="87">
        <f t="shared" si="7"/>
        <v>127</v>
      </c>
      <c r="I146" s="80" t="s">
        <v>1810</v>
      </c>
      <c r="J146" s="87">
        <v>1</v>
      </c>
      <c r="K146" s="89" t="s">
        <v>3002</v>
      </c>
      <c r="L146" s="11" t="s">
        <v>146</v>
      </c>
      <c r="W146" s="79">
        <v>1</v>
      </c>
    </row>
    <row r="147" spans="2:24" ht="45" customHeight="1" x14ac:dyDescent="0.4">
      <c r="B147" s="149">
        <v>143</v>
      </c>
      <c r="C147" s="9">
        <v>1</v>
      </c>
      <c r="D147" s="16">
        <v>1.2</v>
      </c>
      <c r="E147" s="15" t="s">
        <v>214</v>
      </c>
      <c r="F147" s="15" t="s">
        <v>215</v>
      </c>
      <c r="G147" s="1048"/>
      <c r="H147" s="87">
        <f t="shared" si="7"/>
        <v>128</v>
      </c>
      <c r="I147" s="80" t="s">
        <v>1811</v>
      </c>
      <c r="J147" s="87">
        <v>40</v>
      </c>
      <c r="K147" s="89" t="s">
        <v>3003</v>
      </c>
      <c r="L147" s="11" t="s">
        <v>146</v>
      </c>
      <c r="W147" s="79">
        <v>1</v>
      </c>
    </row>
    <row r="148" spans="2:24" ht="64.900000000000006" customHeight="1" x14ac:dyDescent="0.4">
      <c r="B148" s="149">
        <v>144</v>
      </c>
      <c r="C148" s="9">
        <v>1</v>
      </c>
      <c r="D148" s="16">
        <v>1.2</v>
      </c>
      <c r="E148" s="15" t="s">
        <v>214</v>
      </c>
      <c r="F148" s="15" t="s">
        <v>215</v>
      </c>
      <c r="G148" s="1048"/>
      <c r="H148" s="87">
        <f t="shared" si="7"/>
        <v>129</v>
      </c>
      <c r="I148" s="80" t="s">
        <v>1812</v>
      </c>
      <c r="J148" s="91">
        <v>0.98</v>
      </c>
      <c r="K148" s="89" t="s">
        <v>3004</v>
      </c>
      <c r="L148" s="11" t="s">
        <v>146</v>
      </c>
      <c r="W148" s="79">
        <v>1</v>
      </c>
    </row>
    <row r="149" spans="2:24" ht="45" customHeight="1" x14ac:dyDescent="0.4">
      <c r="B149" s="149">
        <v>145</v>
      </c>
      <c r="C149" s="9">
        <v>1</v>
      </c>
      <c r="D149" s="16">
        <v>1.2</v>
      </c>
      <c r="E149" s="15" t="s">
        <v>214</v>
      </c>
      <c r="F149" s="15" t="s">
        <v>215</v>
      </c>
      <c r="G149" s="1048"/>
      <c r="H149" s="87">
        <f t="shared" si="7"/>
        <v>130</v>
      </c>
      <c r="I149" s="80" t="s">
        <v>1813</v>
      </c>
      <c r="J149" s="91">
        <v>1</v>
      </c>
      <c r="K149" s="89" t="s">
        <v>3005</v>
      </c>
      <c r="L149" s="11" t="s">
        <v>146</v>
      </c>
      <c r="W149" s="79">
        <v>1</v>
      </c>
    </row>
    <row r="150" spans="2:24" ht="45" customHeight="1" x14ac:dyDescent="0.4">
      <c r="B150" s="149">
        <v>146</v>
      </c>
      <c r="C150" s="9">
        <v>1</v>
      </c>
      <c r="D150" s="16">
        <v>1.2</v>
      </c>
      <c r="E150" s="15" t="s">
        <v>214</v>
      </c>
      <c r="F150" s="15" t="s">
        <v>215</v>
      </c>
      <c r="G150" s="1048"/>
      <c r="H150" s="87">
        <f t="shared" si="7"/>
        <v>131</v>
      </c>
      <c r="I150" s="80" t="s">
        <v>1814</v>
      </c>
      <c r="J150" s="91">
        <v>0.8</v>
      </c>
      <c r="K150" s="89" t="s">
        <v>3006</v>
      </c>
      <c r="L150" s="11" t="s">
        <v>146</v>
      </c>
      <c r="W150" s="79">
        <v>1</v>
      </c>
    </row>
    <row r="151" spans="2:24" ht="45" customHeight="1" x14ac:dyDescent="0.4">
      <c r="B151" s="149">
        <v>147</v>
      </c>
      <c r="C151" s="9">
        <v>1</v>
      </c>
      <c r="D151" s="16">
        <v>1.2</v>
      </c>
      <c r="E151" s="15" t="s">
        <v>214</v>
      </c>
      <c r="F151" s="15" t="s">
        <v>215</v>
      </c>
      <c r="G151" s="1048"/>
      <c r="H151" s="87">
        <f t="shared" si="7"/>
        <v>132</v>
      </c>
      <c r="I151" s="80" t="s">
        <v>1815</v>
      </c>
      <c r="J151" s="91">
        <v>1</v>
      </c>
      <c r="K151" s="89" t="s">
        <v>3007</v>
      </c>
      <c r="L151" s="11" t="s">
        <v>146</v>
      </c>
      <c r="W151" s="79">
        <v>1</v>
      </c>
    </row>
    <row r="152" spans="2:24" ht="45" customHeight="1" x14ac:dyDescent="0.4">
      <c r="B152" s="149">
        <v>148</v>
      </c>
      <c r="C152" s="9">
        <v>1</v>
      </c>
      <c r="D152" s="16">
        <v>1.2</v>
      </c>
      <c r="E152" s="15" t="s">
        <v>214</v>
      </c>
      <c r="F152" s="15" t="s">
        <v>215</v>
      </c>
      <c r="G152" s="1048"/>
      <c r="H152" s="87">
        <f t="shared" si="7"/>
        <v>133</v>
      </c>
      <c r="I152" s="80" t="s">
        <v>1816</v>
      </c>
      <c r="J152" s="91">
        <v>1</v>
      </c>
      <c r="K152" s="89" t="s">
        <v>3008</v>
      </c>
      <c r="L152" s="11" t="s">
        <v>146</v>
      </c>
      <c r="W152" s="79">
        <v>1</v>
      </c>
    </row>
    <row r="153" spans="2:24" ht="45" customHeight="1" x14ac:dyDescent="0.4">
      <c r="B153" s="149">
        <v>149</v>
      </c>
      <c r="C153" s="9">
        <v>1</v>
      </c>
      <c r="D153" s="16">
        <v>1.2</v>
      </c>
      <c r="E153" s="15" t="s">
        <v>214</v>
      </c>
      <c r="F153" s="15" t="s">
        <v>215</v>
      </c>
      <c r="G153" s="1048"/>
      <c r="H153" s="87">
        <f t="shared" si="7"/>
        <v>134</v>
      </c>
      <c r="I153" s="80" t="s">
        <v>1817</v>
      </c>
      <c r="J153" s="91">
        <v>1</v>
      </c>
      <c r="K153" s="89" t="s">
        <v>3009</v>
      </c>
      <c r="L153" s="11" t="s">
        <v>146</v>
      </c>
      <c r="W153" s="79">
        <v>1</v>
      </c>
    </row>
    <row r="154" spans="2:24" ht="45" customHeight="1" x14ac:dyDescent="0.4">
      <c r="B154" s="149">
        <v>150</v>
      </c>
      <c r="C154" s="9">
        <v>1</v>
      </c>
      <c r="D154" s="16">
        <v>1.2</v>
      </c>
      <c r="E154" s="15" t="s">
        <v>214</v>
      </c>
      <c r="F154" s="15" t="s">
        <v>215</v>
      </c>
      <c r="G154" s="1049"/>
      <c r="H154" s="87">
        <f t="shared" si="7"/>
        <v>135</v>
      </c>
      <c r="I154" s="80" t="s">
        <v>1818</v>
      </c>
      <c r="J154" s="91">
        <v>1</v>
      </c>
      <c r="K154" s="89" t="s">
        <v>3010</v>
      </c>
      <c r="L154" s="11" t="s">
        <v>146</v>
      </c>
      <c r="W154" s="79">
        <v>1</v>
      </c>
    </row>
    <row r="155" spans="2:24" ht="45" customHeight="1" x14ac:dyDescent="0.4">
      <c r="B155" s="149">
        <v>158</v>
      </c>
      <c r="G155" s="154" t="s">
        <v>3011</v>
      </c>
      <c r="H155" s="155"/>
      <c r="I155" s="155"/>
      <c r="J155" s="154"/>
      <c r="K155" s="154"/>
      <c r="M155" s="67"/>
      <c r="N155" s="67"/>
      <c r="O155" s="67"/>
      <c r="P155" s="67"/>
      <c r="Q155" s="68">
        <v>4</v>
      </c>
      <c r="R155" s="69" t="s">
        <v>1689</v>
      </c>
      <c r="S155" s="70">
        <f>SUM(S156:S187)</f>
        <v>9</v>
      </c>
      <c r="T155" s="69" t="s">
        <v>1690</v>
      </c>
      <c r="U155" s="70">
        <v>25</v>
      </c>
      <c r="V155" s="69" t="s">
        <v>1691</v>
      </c>
      <c r="W155" s="70">
        <f>SUM(W156:W187)/2</f>
        <v>28</v>
      </c>
      <c r="X155" s="69" t="s">
        <v>1692</v>
      </c>
    </row>
    <row r="156" spans="2:24" ht="45" customHeight="1" x14ac:dyDescent="0.4">
      <c r="B156" s="149">
        <v>159</v>
      </c>
      <c r="G156" s="158" t="s">
        <v>3012</v>
      </c>
      <c r="H156" s="159"/>
      <c r="I156" s="159"/>
      <c r="J156" s="158"/>
      <c r="K156" s="158"/>
      <c r="M156" s="71"/>
      <c r="N156" s="71"/>
      <c r="O156" s="71"/>
      <c r="P156" s="71"/>
      <c r="Q156" s="72"/>
      <c r="R156" s="73"/>
      <c r="S156" s="74">
        <v>2</v>
      </c>
      <c r="T156" s="73" t="s">
        <v>1690</v>
      </c>
      <c r="U156" s="74"/>
      <c r="V156" s="73"/>
      <c r="W156" s="75">
        <f>SUM(W157:W160)</f>
        <v>4</v>
      </c>
      <c r="X156" s="73" t="s">
        <v>1692</v>
      </c>
    </row>
    <row r="157" spans="2:24" ht="45" customHeight="1" x14ac:dyDescent="0.4">
      <c r="B157" s="149">
        <v>160</v>
      </c>
      <c r="C157" s="9">
        <v>1</v>
      </c>
      <c r="D157" s="13">
        <v>1.3</v>
      </c>
      <c r="E157" s="14" t="s">
        <v>222</v>
      </c>
      <c r="F157" s="14" t="s">
        <v>223</v>
      </c>
      <c r="G157" s="1044" t="s">
        <v>3013</v>
      </c>
      <c r="H157" s="160">
        <f>+H154+1</f>
        <v>136</v>
      </c>
      <c r="I157" s="80" t="s">
        <v>1819</v>
      </c>
      <c r="J157" s="160">
        <v>40</v>
      </c>
      <c r="K157" s="162" t="s">
        <v>225</v>
      </c>
      <c r="L157" s="11" t="s">
        <v>226</v>
      </c>
      <c r="W157" s="79">
        <v>1</v>
      </c>
    </row>
    <row r="158" spans="2:24" ht="45" customHeight="1" x14ac:dyDescent="0.4">
      <c r="B158" s="149">
        <v>161</v>
      </c>
      <c r="C158" s="9">
        <v>1</v>
      </c>
      <c r="D158" s="13">
        <v>1.3</v>
      </c>
      <c r="E158" s="14" t="s">
        <v>222</v>
      </c>
      <c r="F158" s="14" t="s">
        <v>223</v>
      </c>
      <c r="G158" s="1045"/>
      <c r="H158" s="160">
        <f>+H157+1</f>
        <v>137</v>
      </c>
      <c r="I158" s="80" t="s">
        <v>1820</v>
      </c>
      <c r="J158" s="160">
        <v>40</v>
      </c>
      <c r="K158" s="162" t="s">
        <v>3014</v>
      </c>
      <c r="L158" s="11" t="s">
        <v>226</v>
      </c>
      <c r="W158" s="79">
        <v>1</v>
      </c>
    </row>
    <row r="159" spans="2:24" ht="45" customHeight="1" x14ac:dyDescent="0.4">
      <c r="B159" s="149">
        <v>162</v>
      </c>
      <c r="C159" s="9">
        <v>1</v>
      </c>
      <c r="D159" s="13">
        <v>1.3</v>
      </c>
      <c r="E159" s="14" t="s">
        <v>222</v>
      </c>
      <c r="F159" s="14" t="s">
        <v>223</v>
      </c>
      <c r="G159" s="1046"/>
      <c r="H159" s="160">
        <f>+H158+1</f>
        <v>138</v>
      </c>
      <c r="I159" s="80" t="s">
        <v>1821</v>
      </c>
      <c r="J159" s="160">
        <v>1</v>
      </c>
      <c r="K159" s="162" t="s">
        <v>227</v>
      </c>
      <c r="L159" s="11" t="s">
        <v>226</v>
      </c>
      <c r="W159" s="79">
        <v>1</v>
      </c>
    </row>
    <row r="160" spans="2:24" ht="45" customHeight="1" x14ac:dyDescent="0.4">
      <c r="B160" s="149">
        <v>163</v>
      </c>
      <c r="C160" s="9">
        <v>1</v>
      </c>
      <c r="D160" s="13">
        <v>1.3</v>
      </c>
      <c r="E160" s="14" t="s">
        <v>222</v>
      </c>
      <c r="F160" s="17" t="s">
        <v>228</v>
      </c>
      <c r="G160" s="170" t="s">
        <v>3015</v>
      </c>
      <c r="H160" s="76">
        <f>+H159+1</f>
        <v>139</v>
      </c>
      <c r="I160" s="80" t="s">
        <v>1822</v>
      </c>
      <c r="J160" s="76">
        <v>40</v>
      </c>
      <c r="K160" s="163" t="s">
        <v>3016</v>
      </c>
      <c r="L160" s="11" t="s">
        <v>226</v>
      </c>
      <c r="W160" s="79">
        <v>1</v>
      </c>
    </row>
    <row r="161" spans="2:24" ht="45" customHeight="1" x14ac:dyDescent="0.4">
      <c r="B161" s="149">
        <v>164</v>
      </c>
      <c r="G161" s="158" t="s">
        <v>3017</v>
      </c>
      <c r="H161" s="159"/>
      <c r="I161" s="159"/>
      <c r="J161" s="158"/>
      <c r="K161" s="158"/>
      <c r="M161" s="71"/>
      <c r="N161" s="71"/>
      <c r="O161" s="71"/>
      <c r="P161" s="71"/>
      <c r="Q161" s="72"/>
      <c r="R161" s="73"/>
      <c r="S161" s="74">
        <v>4</v>
      </c>
      <c r="T161" s="73" t="s">
        <v>1690</v>
      </c>
      <c r="U161" s="74"/>
      <c r="V161" s="73"/>
      <c r="W161" s="75">
        <f>SUM(W162:W169)</f>
        <v>8</v>
      </c>
      <c r="X161" s="73" t="s">
        <v>1692</v>
      </c>
    </row>
    <row r="162" spans="2:24" ht="45" customHeight="1" x14ac:dyDescent="0.4">
      <c r="B162" s="149">
        <v>165</v>
      </c>
      <c r="C162" s="9">
        <v>1</v>
      </c>
      <c r="D162" s="13">
        <v>1.3</v>
      </c>
      <c r="E162" s="15" t="s">
        <v>231</v>
      </c>
      <c r="F162" s="15" t="s">
        <v>232</v>
      </c>
      <c r="G162" s="169" t="s">
        <v>3018</v>
      </c>
      <c r="H162" s="87">
        <f>+H160+1</f>
        <v>140</v>
      </c>
      <c r="I162" s="80" t="s">
        <v>1823</v>
      </c>
      <c r="J162" s="87">
        <v>4</v>
      </c>
      <c r="K162" s="89" t="s">
        <v>234</v>
      </c>
      <c r="L162" s="11" t="s">
        <v>226</v>
      </c>
      <c r="W162" s="79">
        <v>1</v>
      </c>
    </row>
    <row r="163" spans="2:24" ht="45" customHeight="1" x14ac:dyDescent="0.4">
      <c r="B163" s="149">
        <v>166</v>
      </c>
      <c r="C163" s="9">
        <v>1</v>
      </c>
      <c r="D163" s="13">
        <v>1.3</v>
      </c>
      <c r="E163" s="15" t="s">
        <v>231</v>
      </c>
      <c r="F163" s="17" t="s">
        <v>235</v>
      </c>
      <c r="G163" s="1041" t="s">
        <v>3019</v>
      </c>
      <c r="H163" s="76">
        <f t="shared" ref="H163:H169" si="8">+H162+1</f>
        <v>141</v>
      </c>
      <c r="I163" s="80" t="s">
        <v>1824</v>
      </c>
      <c r="J163" s="171">
        <v>1</v>
      </c>
      <c r="K163" s="163" t="s">
        <v>3020</v>
      </c>
      <c r="L163" s="11" t="s">
        <v>226</v>
      </c>
      <c r="W163" s="79">
        <v>1</v>
      </c>
    </row>
    <row r="164" spans="2:24" ht="45" customHeight="1" x14ac:dyDescent="0.4">
      <c r="B164" s="149">
        <v>167</v>
      </c>
      <c r="C164" s="9">
        <v>1</v>
      </c>
      <c r="D164" s="13">
        <v>1.3</v>
      </c>
      <c r="E164" s="15" t="s">
        <v>231</v>
      </c>
      <c r="F164" s="17" t="s">
        <v>235</v>
      </c>
      <c r="G164" s="1043"/>
      <c r="H164" s="76">
        <f t="shared" si="8"/>
        <v>142</v>
      </c>
      <c r="I164" s="80" t="s">
        <v>1825</v>
      </c>
      <c r="J164" s="76">
        <v>300</v>
      </c>
      <c r="K164" s="163" t="s">
        <v>237</v>
      </c>
      <c r="L164" s="11" t="s">
        <v>226</v>
      </c>
      <c r="W164" s="79">
        <v>1</v>
      </c>
    </row>
    <row r="165" spans="2:24" ht="45" customHeight="1" x14ac:dyDescent="0.4">
      <c r="B165" s="149">
        <v>168</v>
      </c>
      <c r="C165" s="9">
        <v>1</v>
      </c>
      <c r="D165" s="13">
        <v>1.3</v>
      </c>
      <c r="E165" s="15" t="s">
        <v>231</v>
      </c>
      <c r="F165" s="15" t="s">
        <v>238</v>
      </c>
      <c r="G165" s="1047" t="s">
        <v>3021</v>
      </c>
      <c r="H165" s="87">
        <f t="shared" si="8"/>
        <v>143</v>
      </c>
      <c r="I165" s="80" t="s">
        <v>1826</v>
      </c>
      <c r="J165" s="87">
        <v>55</v>
      </c>
      <c r="K165" s="89" t="s">
        <v>240</v>
      </c>
      <c r="L165" s="11" t="s">
        <v>226</v>
      </c>
      <c r="W165" s="79">
        <v>1</v>
      </c>
    </row>
    <row r="166" spans="2:24" ht="45" customHeight="1" x14ac:dyDescent="0.4">
      <c r="B166" s="149">
        <v>169</v>
      </c>
      <c r="C166" s="9">
        <v>1</v>
      </c>
      <c r="D166" s="13">
        <v>1.3</v>
      </c>
      <c r="E166" s="15" t="s">
        <v>231</v>
      </c>
      <c r="F166" s="15" t="s">
        <v>238</v>
      </c>
      <c r="G166" s="1048"/>
      <c r="H166" s="87">
        <f t="shared" si="8"/>
        <v>144</v>
      </c>
      <c r="I166" s="80" t="s">
        <v>1827</v>
      </c>
      <c r="J166" s="87">
        <v>29</v>
      </c>
      <c r="K166" s="89" t="s">
        <v>241</v>
      </c>
      <c r="L166" s="11" t="s">
        <v>226</v>
      </c>
      <c r="W166" s="79">
        <v>1</v>
      </c>
    </row>
    <row r="167" spans="2:24" ht="45" customHeight="1" x14ac:dyDescent="0.4">
      <c r="B167" s="149">
        <v>170</v>
      </c>
      <c r="C167" s="9">
        <v>1</v>
      </c>
      <c r="D167" s="13">
        <v>1.3</v>
      </c>
      <c r="E167" s="15" t="s">
        <v>231</v>
      </c>
      <c r="F167" s="15" t="s">
        <v>238</v>
      </c>
      <c r="G167" s="1048"/>
      <c r="H167" s="87">
        <f t="shared" si="8"/>
        <v>145</v>
      </c>
      <c r="I167" s="80" t="s">
        <v>1828</v>
      </c>
      <c r="J167" s="87">
        <v>5</v>
      </c>
      <c r="K167" s="89" t="s">
        <v>242</v>
      </c>
      <c r="L167" s="11" t="s">
        <v>226</v>
      </c>
      <c r="W167" s="79">
        <v>1</v>
      </c>
    </row>
    <row r="168" spans="2:24" ht="45" customHeight="1" x14ac:dyDescent="0.4">
      <c r="B168" s="149">
        <v>171</v>
      </c>
      <c r="C168" s="9">
        <v>1</v>
      </c>
      <c r="D168" s="13">
        <v>1.3</v>
      </c>
      <c r="E168" s="15" t="s">
        <v>231</v>
      </c>
      <c r="F168" s="15" t="s">
        <v>238</v>
      </c>
      <c r="G168" s="1049"/>
      <c r="H168" s="87">
        <f t="shared" si="8"/>
        <v>146</v>
      </c>
      <c r="I168" s="80" t="s">
        <v>1829</v>
      </c>
      <c r="J168" s="87">
        <v>1</v>
      </c>
      <c r="K168" s="89" t="s">
        <v>243</v>
      </c>
      <c r="L168" s="11" t="s">
        <v>226</v>
      </c>
      <c r="W168" s="79">
        <v>1</v>
      </c>
    </row>
    <row r="169" spans="2:24" ht="45" customHeight="1" x14ac:dyDescent="0.4">
      <c r="B169" s="149">
        <v>172</v>
      </c>
      <c r="C169" s="9">
        <v>1</v>
      </c>
      <c r="D169" s="13">
        <v>1.3</v>
      </c>
      <c r="E169" s="15" t="s">
        <v>231</v>
      </c>
      <c r="F169" s="9" t="s">
        <v>244</v>
      </c>
      <c r="G169" s="170" t="s">
        <v>3022</v>
      </c>
      <c r="H169" s="76">
        <f t="shared" si="8"/>
        <v>147</v>
      </c>
      <c r="I169" s="80" t="s">
        <v>1830</v>
      </c>
      <c r="J169" s="76">
        <v>134</v>
      </c>
      <c r="K169" s="163" t="s">
        <v>246</v>
      </c>
      <c r="L169" s="11" t="s">
        <v>226</v>
      </c>
      <c r="W169" s="79">
        <v>1</v>
      </c>
    </row>
    <row r="170" spans="2:24" ht="45" customHeight="1" x14ac:dyDescent="0.4">
      <c r="B170" s="149">
        <v>173</v>
      </c>
      <c r="G170" s="158" t="s">
        <v>3023</v>
      </c>
      <c r="H170" s="159"/>
      <c r="I170" s="159"/>
      <c r="J170" s="158"/>
      <c r="K170" s="158"/>
      <c r="M170" s="71"/>
      <c r="N170" s="71"/>
      <c r="O170" s="71"/>
      <c r="P170" s="71"/>
      <c r="Q170" s="72"/>
      <c r="R170" s="73"/>
      <c r="S170" s="74">
        <v>2</v>
      </c>
      <c r="T170" s="73" t="s">
        <v>1690</v>
      </c>
      <c r="U170" s="74"/>
      <c r="V170" s="73"/>
      <c r="W170" s="75">
        <f>SUM(W171:W178)</f>
        <v>8</v>
      </c>
      <c r="X170" s="73" t="s">
        <v>1692</v>
      </c>
    </row>
    <row r="171" spans="2:24" ht="45" customHeight="1" x14ac:dyDescent="0.4">
      <c r="B171" s="149">
        <v>174</v>
      </c>
      <c r="C171" s="9">
        <v>1</v>
      </c>
      <c r="D171" s="13">
        <v>1.3</v>
      </c>
      <c r="E171" s="14" t="s">
        <v>248</v>
      </c>
      <c r="F171" s="14" t="s">
        <v>249</v>
      </c>
      <c r="G171" s="1044" t="s">
        <v>3024</v>
      </c>
      <c r="H171" s="160">
        <f>+H169+1</f>
        <v>148</v>
      </c>
      <c r="I171" s="80" t="s">
        <v>1831</v>
      </c>
      <c r="J171" s="160">
        <v>1</v>
      </c>
      <c r="K171" s="162" t="s">
        <v>250</v>
      </c>
      <c r="L171" s="11" t="s">
        <v>226</v>
      </c>
      <c r="W171" s="79">
        <v>1</v>
      </c>
    </row>
    <row r="172" spans="2:24" ht="45" customHeight="1" x14ac:dyDescent="0.4">
      <c r="B172" s="149">
        <v>175</v>
      </c>
      <c r="C172" s="9">
        <v>1</v>
      </c>
      <c r="D172" s="13">
        <v>1.3</v>
      </c>
      <c r="E172" s="14" t="s">
        <v>248</v>
      </c>
      <c r="F172" s="14" t="s">
        <v>249</v>
      </c>
      <c r="G172" s="1045"/>
      <c r="H172" s="160">
        <f t="shared" ref="H172:H178" si="9">+H171+1</f>
        <v>149</v>
      </c>
      <c r="I172" s="80" t="s">
        <v>1832</v>
      </c>
      <c r="J172" s="160">
        <v>1</v>
      </c>
      <c r="K172" s="162" t="s">
        <v>251</v>
      </c>
      <c r="L172" s="11" t="s">
        <v>226</v>
      </c>
      <c r="W172" s="79">
        <v>1</v>
      </c>
    </row>
    <row r="173" spans="2:24" ht="45" customHeight="1" x14ac:dyDescent="0.4">
      <c r="B173" s="149">
        <v>176</v>
      </c>
      <c r="C173" s="9">
        <v>1</v>
      </c>
      <c r="D173" s="13">
        <v>1.3</v>
      </c>
      <c r="E173" s="14" t="s">
        <v>248</v>
      </c>
      <c r="F173" s="14" t="s">
        <v>249</v>
      </c>
      <c r="G173" s="1045"/>
      <c r="H173" s="160">
        <f t="shared" si="9"/>
        <v>150</v>
      </c>
      <c r="I173" s="80" t="s">
        <v>1833</v>
      </c>
      <c r="J173" s="160">
        <v>1</v>
      </c>
      <c r="K173" s="162" t="s">
        <v>252</v>
      </c>
      <c r="L173" s="11" t="s">
        <v>226</v>
      </c>
      <c r="W173" s="79">
        <v>1</v>
      </c>
    </row>
    <row r="174" spans="2:24" ht="45" customHeight="1" x14ac:dyDescent="0.4">
      <c r="B174" s="149">
        <v>177</v>
      </c>
      <c r="C174" s="9">
        <v>1</v>
      </c>
      <c r="D174" s="13">
        <v>1.3</v>
      </c>
      <c r="E174" s="14" t="s">
        <v>248</v>
      </c>
      <c r="F174" s="14" t="s">
        <v>249</v>
      </c>
      <c r="G174" s="1045"/>
      <c r="H174" s="160">
        <f t="shared" si="9"/>
        <v>151</v>
      </c>
      <c r="I174" s="80" t="s">
        <v>1834</v>
      </c>
      <c r="J174" s="160">
        <v>1</v>
      </c>
      <c r="K174" s="162" t="s">
        <v>253</v>
      </c>
      <c r="L174" s="11" t="s">
        <v>226</v>
      </c>
      <c r="W174" s="79">
        <v>1</v>
      </c>
    </row>
    <row r="175" spans="2:24" ht="45" customHeight="1" x14ac:dyDescent="0.4">
      <c r="B175" s="149">
        <v>178</v>
      </c>
      <c r="C175" s="9">
        <v>1</v>
      </c>
      <c r="D175" s="13">
        <v>1.3</v>
      </c>
      <c r="E175" s="14" t="s">
        <v>248</v>
      </c>
      <c r="F175" s="14" t="s">
        <v>249</v>
      </c>
      <c r="G175" s="1045"/>
      <c r="H175" s="160">
        <f t="shared" si="9"/>
        <v>152</v>
      </c>
      <c r="I175" s="80" t="s">
        <v>1835</v>
      </c>
      <c r="J175" s="160">
        <v>39</v>
      </c>
      <c r="K175" s="162" t="s">
        <v>3025</v>
      </c>
      <c r="L175" s="11" t="s">
        <v>226</v>
      </c>
      <c r="W175" s="79">
        <v>1</v>
      </c>
    </row>
    <row r="176" spans="2:24" ht="64.900000000000006" customHeight="1" x14ac:dyDescent="0.4">
      <c r="B176" s="149">
        <v>179</v>
      </c>
      <c r="C176" s="9">
        <v>1</v>
      </c>
      <c r="D176" s="13">
        <v>1.3</v>
      </c>
      <c r="E176" s="14" t="s">
        <v>248</v>
      </c>
      <c r="F176" s="14" t="s">
        <v>249</v>
      </c>
      <c r="G176" s="1045"/>
      <c r="H176" s="160">
        <f t="shared" si="9"/>
        <v>153</v>
      </c>
      <c r="I176" s="80" t="s">
        <v>1836</v>
      </c>
      <c r="J176" s="160">
        <v>39</v>
      </c>
      <c r="K176" s="162" t="s">
        <v>3026</v>
      </c>
      <c r="L176" s="11" t="s">
        <v>226</v>
      </c>
      <c r="W176" s="79">
        <v>1</v>
      </c>
    </row>
    <row r="177" spans="1:24" ht="45" customHeight="1" x14ac:dyDescent="0.4">
      <c r="B177" s="149">
        <v>180</v>
      </c>
      <c r="C177" s="9">
        <v>1</v>
      </c>
      <c r="D177" s="13">
        <v>1.3</v>
      </c>
      <c r="E177" s="14" t="s">
        <v>248</v>
      </c>
      <c r="F177" s="14" t="s">
        <v>249</v>
      </c>
      <c r="G177" s="1046"/>
      <c r="H177" s="160">
        <f t="shared" si="9"/>
        <v>154</v>
      </c>
      <c r="I177" s="80" t="s">
        <v>1837</v>
      </c>
      <c r="J177" s="160">
        <v>39</v>
      </c>
      <c r="K177" s="162" t="s">
        <v>3027</v>
      </c>
      <c r="L177" s="11" t="s">
        <v>226</v>
      </c>
      <c r="W177" s="79">
        <v>1</v>
      </c>
    </row>
    <row r="178" spans="1:24" ht="45" customHeight="1" x14ac:dyDescent="0.4">
      <c r="B178" s="149">
        <v>181</v>
      </c>
      <c r="C178" s="9">
        <v>1</v>
      </c>
      <c r="D178" s="13">
        <v>1.3</v>
      </c>
      <c r="E178" s="14" t="s">
        <v>248</v>
      </c>
      <c r="F178" s="9" t="s">
        <v>254</v>
      </c>
      <c r="G178" s="170" t="s">
        <v>3028</v>
      </c>
      <c r="H178" s="76">
        <f t="shared" si="9"/>
        <v>155</v>
      </c>
      <c r="I178" s="80" t="s">
        <v>1838</v>
      </c>
      <c r="J178" s="76">
        <v>2</v>
      </c>
      <c r="K178" s="163" t="s">
        <v>256</v>
      </c>
      <c r="L178" s="11" t="s">
        <v>226</v>
      </c>
      <c r="W178" s="79">
        <v>1</v>
      </c>
    </row>
    <row r="179" spans="1:24" ht="45" customHeight="1" x14ac:dyDescent="0.4">
      <c r="B179" s="149">
        <v>182</v>
      </c>
      <c r="G179" s="158" t="s">
        <v>3029</v>
      </c>
      <c r="H179" s="159"/>
      <c r="I179" s="159"/>
      <c r="J179" s="158"/>
      <c r="K179" s="158"/>
      <c r="M179" s="71"/>
      <c r="N179" s="71"/>
      <c r="O179" s="71"/>
      <c r="P179" s="71"/>
      <c r="Q179" s="72"/>
      <c r="R179" s="73"/>
      <c r="S179" s="74">
        <v>1</v>
      </c>
      <c r="T179" s="73" t="s">
        <v>1690</v>
      </c>
      <c r="U179" s="74"/>
      <c r="V179" s="73"/>
      <c r="W179" s="75">
        <f>SUM(W180:W187)</f>
        <v>8</v>
      </c>
      <c r="X179" s="73" t="s">
        <v>1692</v>
      </c>
    </row>
    <row r="180" spans="1:24" ht="45" customHeight="1" x14ac:dyDescent="0.4">
      <c r="B180" s="149">
        <v>183</v>
      </c>
      <c r="C180" s="9">
        <v>1</v>
      </c>
      <c r="D180" s="13">
        <v>1.3</v>
      </c>
      <c r="E180" s="15" t="s">
        <v>258</v>
      </c>
      <c r="F180" s="15" t="s">
        <v>259</v>
      </c>
      <c r="G180" s="1047" t="s">
        <v>3030</v>
      </c>
      <c r="H180" s="87">
        <f>+H178+1</f>
        <v>156</v>
      </c>
      <c r="I180" s="80" t="s">
        <v>1839</v>
      </c>
      <c r="J180" s="91">
        <v>1</v>
      </c>
      <c r="K180" s="169" t="s">
        <v>261</v>
      </c>
      <c r="L180" s="11" t="s">
        <v>226</v>
      </c>
      <c r="W180" s="79">
        <v>1</v>
      </c>
    </row>
    <row r="181" spans="1:24" ht="45" customHeight="1" x14ac:dyDescent="0.4">
      <c r="B181" s="149">
        <v>184</v>
      </c>
      <c r="C181" s="9">
        <v>1</v>
      </c>
      <c r="D181" s="13">
        <v>1.3</v>
      </c>
      <c r="E181" s="15" t="s">
        <v>258</v>
      </c>
      <c r="F181" s="15" t="s">
        <v>259</v>
      </c>
      <c r="G181" s="1048"/>
      <c r="H181" s="87">
        <f t="shared" ref="H181:H187" si="10">+H180+1</f>
        <v>157</v>
      </c>
      <c r="I181" s="80" t="s">
        <v>1840</v>
      </c>
      <c r="J181" s="91">
        <v>1</v>
      </c>
      <c r="K181" s="169" t="s">
        <v>262</v>
      </c>
      <c r="L181" s="11" t="s">
        <v>226</v>
      </c>
      <c r="W181" s="79">
        <v>1</v>
      </c>
    </row>
    <row r="182" spans="1:24" ht="45" customHeight="1" x14ac:dyDescent="0.4">
      <c r="B182" s="149">
        <v>185</v>
      </c>
      <c r="C182" s="9">
        <v>1</v>
      </c>
      <c r="D182" s="13">
        <v>1.3</v>
      </c>
      <c r="E182" s="15" t="s">
        <v>258</v>
      </c>
      <c r="F182" s="15" t="s">
        <v>259</v>
      </c>
      <c r="G182" s="1048"/>
      <c r="H182" s="87">
        <f t="shared" si="10"/>
        <v>158</v>
      </c>
      <c r="I182" s="80" t="s">
        <v>1841</v>
      </c>
      <c r="J182" s="91">
        <v>1</v>
      </c>
      <c r="K182" s="169" t="s">
        <v>3031</v>
      </c>
      <c r="L182" s="11" t="s">
        <v>226</v>
      </c>
      <c r="W182" s="79">
        <v>1</v>
      </c>
    </row>
    <row r="183" spans="1:24" ht="45" customHeight="1" x14ac:dyDescent="0.4">
      <c r="B183" s="149">
        <v>186</v>
      </c>
      <c r="C183" s="9">
        <v>1</v>
      </c>
      <c r="D183" s="13">
        <v>1.3</v>
      </c>
      <c r="E183" s="15" t="s">
        <v>258</v>
      </c>
      <c r="F183" s="15" t="s">
        <v>259</v>
      </c>
      <c r="G183" s="1048"/>
      <c r="H183" s="87">
        <f t="shared" si="10"/>
        <v>159</v>
      </c>
      <c r="I183" s="80" t="s">
        <v>1842</v>
      </c>
      <c r="J183" s="91">
        <v>1</v>
      </c>
      <c r="K183" s="169" t="s">
        <v>263</v>
      </c>
      <c r="L183" s="11" t="s">
        <v>226</v>
      </c>
      <c r="W183" s="79">
        <v>1</v>
      </c>
    </row>
    <row r="184" spans="1:24" ht="45" customHeight="1" x14ac:dyDescent="0.4">
      <c r="B184" s="149">
        <v>187</v>
      </c>
      <c r="C184" s="9">
        <v>1</v>
      </c>
      <c r="D184" s="13">
        <v>1.3</v>
      </c>
      <c r="E184" s="15" t="s">
        <v>258</v>
      </c>
      <c r="F184" s="15" t="s">
        <v>259</v>
      </c>
      <c r="G184" s="1048"/>
      <c r="H184" s="87">
        <f t="shared" si="10"/>
        <v>160</v>
      </c>
      <c r="I184" s="80" t="s">
        <v>1843</v>
      </c>
      <c r="J184" s="91">
        <v>1</v>
      </c>
      <c r="K184" s="169" t="s">
        <v>264</v>
      </c>
      <c r="L184" s="11" t="s">
        <v>226</v>
      </c>
      <c r="W184" s="79">
        <v>1</v>
      </c>
    </row>
    <row r="185" spans="1:24" ht="45" customHeight="1" x14ac:dyDescent="0.4">
      <c r="B185" s="149">
        <v>188</v>
      </c>
      <c r="C185" s="9">
        <v>1</v>
      </c>
      <c r="D185" s="13">
        <v>1.3</v>
      </c>
      <c r="E185" s="15" t="s">
        <v>258</v>
      </c>
      <c r="F185" s="15" t="s">
        <v>259</v>
      </c>
      <c r="G185" s="1048"/>
      <c r="H185" s="87">
        <f t="shared" si="10"/>
        <v>161</v>
      </c>
      <c r="I185" s="80" t="s">
        <v>1844</v>
      </c>
      <c r="J185" s="91">
        <v>1</v>
      </c>
      <c r="K185" s="169" t="s">
        <v>3032</v>
      </c>
      <c r="L185" s="11" t="s">
        <v>226</v>
      </c>
      <c r="W185" s="79">
        <v>1</v>
      </c>
    </row>
    <row r="186" spans="1:24" ht="45" customHeight="1" x14ac:dyDescent="0.4">
      <c r="B186" s="149">
        <v>189</v>
      </c>
      <c r="C186" s="9">
        <v>1</v>
      </c>
      <c r="D186" s="13">
        <v>1.3</v>
      </c>
      <c r="E186" s="15" t="s">
        <v>258</v>
      </c>
      <c r="F186" s="15" t="s">
        <v>259</v>
      </c>
      <c r="G186" s="1048"/>
      <c r="H186" s="87">
        <f t="shared" si="10"/>
        <v>162</v>
      </c>
      <c r="I186" s="80" t="s">
        <v>1845</v>
      </c>
      <c r="J186" s="87">
        <v>80</v>
      </c>
      <c r="K186" s="169" t="s">
        <v>3033</v>
      </c>
      <c r="L186" s="11" t="s">
        <v>226</v>
      </c>
      <c r="W186" s="79">
        <v>1</v>
      </c>
    </row>
    <row r="187" spans="1:24" ht="45" customHeight="1" x14ac:dyDescent="0.4">
      <c r="B187" s="149">
        <v>190</v>
      </c>
      <c r="C187" s="9">
        <v>1</v>
      </c>
      <c r="D187" s="13">
        <v>1.3</v>
      </c>
      <c r="E187" s="15" t="s">
        <v>258</v>
      </c>
      <c r="F187" s="15" t="s">
        <v>259</v>
      </c>
      <c r="G187" s="1049"/>
      <c r="H187" s="87">
        <f t="shared" si="10"/>
        <v>163</v>
      </c>
      <c r="I187" s="80" t="s">
        <v>1846</v>
      </c>
      <c r="J187" s="87">
        <v>80</v>
      </c>
      <c r="K187" s="169" t="s">
        <v>3034</v>
      </c>
      <c r="L187" s="11" t="s">
        <v>226</v>
      </c>
      <c r="W187" s="79">
        <v>1</v>
      </c>
    </row>
    <row r="188" spans="1:24" ht="45" customHeight="1" x14ac:dyDescent="0.4">
      <c r="B188" s="149">
        <v>191</v>
      </c>
      <c r="G188" s="154" t="s">
        <v>3035</v>
      </c>
      <c r="H188" s="155"/>
      <c r="I188" s="155"/>
      <c r="J188" s="155"/>
      <c r="K188" s="176"/>
      <c r="M188" s="67"/>
      <c r="N188" s="67"/>
      <c r="O188" s="67"/>
      <c r="P188" s="67"/>
      <c r="Q188" s="68">
        <v>6</v>
      </c>
      <c r="R188" s="69" t="s">
        <v>1689</v>
      </c>
      <c r="S188" s="70">
        <f>SUM(S189:S279)</f>
        <v>17</v>
      </c>
      <c r="T188" s="69" t="s">
        <v>1690</v>
      </c>
      <c r="U188" s="70">
        <v>8</v>
      </c>
      <c r="V188" s="69" t="s">
        <v>1691</v>
      </c>
      <c r="W188" s="70">
        <f>SUM(W189:W279)/2</f>
        <v>85</v>
      </c>
      <c r="X188" s="69" t="s">
        <v>1692</v>
      </c>
    </row>
    <row r="189" spans="1:24" ht="45" customHeight="1" x14ac:dyDescent="0.4">
      <c r="B189" s="149">
        <v>192</v>
      </c>
      <c r="G189" s="158" t="s">
        <v>3036</v>
      </c>
      <c r="H189" s="159"/>
      <c r="I189" s="159"/>
      <c r="J189" s="158"/>
      <c r="K189" s="158"/>
      <c r="M189" s="71"/>
      <c r="N189" s="71"/>
      <c r="O189" s="71"/>
      <c r="P189" s="71"/>
      <c r="Q189" s="72"/>
      <c r="R189" s="73"/>
      <c r="S189" s="74">
        <v>3</v>
      </c>
      <c r="T189" s="73" t="s">
        <v>1690</v>
      </c>
      <c r="U189" s="74"/>
      <c r="V189" s="73"/>
      <c r="W189" s="75">
        <f>SUM(W190:W201)</f>
        <v>12</v>
      </c>
      <c r="X189" s="73" t="s">
        <v>1692</v>
      </c>
    </row>
    <row r="190" spans="1:24" ht="45" customHeight="1" x14ac:dyDescent="0.4">
      <c r="B190" s="149">
        <v>193</v>
      </c>
      <c r="C190" s="9">
        <v>1</v>
      </c>
      <c r="D190" s="16">
        <v>1.4</v>
      </c>
      <c r="E190" s="14" t="s">
        <v>267</v>
      </c>
      <c r="F190" s="14" t="s">
        <v>268</v>
      </c>
      <c r="G190" s="1044" t="s">
        <v>3037</v>
      </c>
      <c r="H190" s="160">
        <f>+H187+1</f>
        <v>164</v>
      </c>
      <c r="I190" s="80" t="s">
        <v>3038</v>
      </c>
      <c r="J190" s="167">
        <v>40</v>
      </c>
      <c r="K190" s="162" t="s">
        <v>270</v>
      </c>
      <c r="L190" s="11" t="s">
        <v>271</v>
      </c>
      <c r="W190" s="79">
        <v>1</v>
      </c>
    </row>
    <row r="191" spans="1:24" ht="45" customHeight="1" x14ac:dyDescent="0.4">
      <c r="B191" s="149">
        <v>194</v>
      </c>
      <c r="C191" s="9">
        <v>1</v>
      </c>
      <c r="D191" s="16">
        <v>1.4</v>
      </c>
      <c r="E191" s="14" t="s">
        <v>267</v>
      </c>
      <c r="F191" s="14" t="s">
        <v>268</v>
      </c>
      <c r="G191" s="1045"/>
      <c r="H191" s="160">
        <f t="shared" ref="H191:H201" si="11">+H190+1</f>
        <v>165</v>
      </c>
      <c r="I191" s="80" t="s">
        <v>3039</v>
      </c>
      <c r="J191" s="167">
        <v>40</v>
      </c>
      <c r="K191" s="162" t="s">
        <v>3040</v>
      </c>
      <c r="L191" s="11" t="s">
        <v>271</v>
      </c>
      <c r="W191" s="79">
        <v>1</v>
      </c>
    </row>
    <row r="192" spans="1:24" ht="45" customHeight="1" x14ac:dyDescent="0.4">
      <c r="A192" s="172"/>
      <c r="B192" s="149"/>
      <c r="C192" s="9">
        <v>1</v>
      </c>
      <c r="D192" s="16">
        <v>1.4</v>
      </c>
      <c r="E192" s="14" t="s">
        <v>267</v>
      </c>
      <c r="F192" s="14" t="s">
        <v>268</v>
      </c>
      <c r="G192" s="1045"/>
      <c r="H192" s="160">
        <f t="shared" si="11"/>
        <v>166</v>
      </c>
      <c r="I192" s="80" t="s">
        <v>3041</v>
      </c>
      <c r="J192" s="167">
        <v>4</v>
      </c>
      <c r="K192" s="162" t="s">
        <v>3042</v>
      </c>
      <c r="L192" s="11" t="s">
        <v>271</v>
      </c>
      <c r="W192" s="79">
        <v>1</v>
      </c>
    </row>
    <row r="193" spans="2:24" ht="45" customHeight="1" x14ac:dyDescent="0.4">
      <c r="B193" s="149">
        <v>195</v>
      </c>
      <c r="C193" s="9">
        <v>1</v>
      </c>
      <c r="D193" s="16">
        <v>1.4</v>
      </c>
      <c r="E193" s="14" t="s">
        <v>267</v>
      </c>
      <c r="F193" s="14" t="s">
        <v>268</v>
      </c>
      <c r="G193" s="1046"/>
      <c r="H193" s="160">
        <f t="shared" si="11"/>
        <v>167</v>
      </c>
      <c r="I193" s="80" t="s">
        <v>3043</v>
      </c>
      <c r="J193" s="167">
        <v>4</v>
      </c>
      <c r="K193" s="162" t="s">
        <v>272</v>
      </c>
      <c r="L193" s="11" t="s">
        <v>271</v>
      </c>
      <c r="W193" s="79">
        <v>1</v>
      </c>
    </row>
    <row r="194" spans="2:24" ht="45" customHeight="1" x14ac:dyDescent="0.4">
      <c r="B194" s="149">
        <v>196</v>
      </c>
      <c r="C194" s="9">
        <v>1</v>
      </c>
      <c r="D194" s="16">
        <v>1.4</v>
      </c>
      <c r="E194" s="14" t="s">
        <v>267</v>
      </c>
      <c r="F194" s="17" t="s">
        <v>273</v>
      </c>
      <c r="G194" s="1041" t="s">
        <v>3044</v>
      </c>
      <c r="H194" s="76">
        <f t="shared" si="11"/>
        <v>168</v>
      </c>
      <c r="I194" s="80" t="s">
        <v>3045</v>
      </c>
      <c r="J194" s="164">
        <v>5</v>
      </c>
      <c r="K194" s="163" t="s">
        <v>3046</v>
      </c>
      <c r="L194" s="11" t="s">
        <v>271</v>
      </c>
      <c r="W194" s="79">
        <v>1</v>
      </c>
    </row>
    <row r="195" spans="2:24" ht="45" customHeight="1" x14ac:dyDescent="0.4">
      <c r="B195" s="149">
        <v>197</v>
      </c>
      <c r="C195" s="9">
        <v>1</v>
      </c>
      <c r="D195" s="16">
        <v>1.4</v>
      </c>
      <c r="E195" s="14" t="s">
        <v>267</v>
      </c>
      <c r="F195" s="17" t="s">
        <v>273</v>
      </c>
      <c r="G195" s="1042"/>
      <c r="H195" s="76">
        <f t="shared" si="11"/>
        <v>169</v>
      </c>
      <c r="I195" s="80" t="s">
        <v>3047</v>
      </c>
      <c r="J195" s="164">
        <v>3200</v>
      </c>
      <c r="K195" s="163" t="s">
        <v>275</v>
      </c>
      <c r="L195" s="11" t="s">
        <v>271</v>
      </c>
      <c r="W195" s="79">
        <v>1</v>
      </c>
    </row>
    <row r="196" spans="2:24" ht="45" customHeight="1" x14ac:dyDescent="0.4">
      <c r="B196" s="149">
        <v>198</v>
      </c>
      <c r="C196" s="9">
        <v>1</v>
      </c>
      <c r="D196" s="16">
        <v>1.4</v>
      </c>
      <c r="E196" s="14" t="s">
        <v>267</v>
      </c>
      <c r="F196" s="17" t="s">
        <v>273</v>
      </c>
      <c r="G196" s="1042"/>
      <c r="H196" s="76">
        <f t="shared" si="11"/>
        <v>170</v>
      </c>
      <c r="I196" s="80" t="s">
        <v>3048</v>
      </c>
      <c r="J196" s="164">
        <v>800</v>
      </c>
      <c r="K196" s="163" t="s">
        <v>276</v>
      </c>
      <c r="L196" s="11" t="s">
        <v>271</v>
      </c>
      <c r="W196" s="79">
        <v>1</v>
      </c>
    </row>
    <row r="197" spans="2:24" ht="45" customHeight="1" x14ac:dyDescent="0.4">
      <c r="B197" s="149">
        <v>199</v>
      </c>
      <c r="C197" s="9">
        <v>1</v>
      </c>
      <c r="D197" s="16">
        <v>1.4</v>
      </c>
      <c r="E197" s="14" t="s">
        <v>267</v>
      </c>
      <c r="F197" s="17" t="s">
        <v>273</v>
      </c>
      <c r="G197" s="1043"/>
      <c r="H197" s="76">
        <f t="shared" si="11"/>
        <v>171</v>
      </c>
      <c r="I197" s="80" t="s">
        <v>3049</v>
      </c>
      <c r="J197" s="164">
        <v>4</v>
      </c>
      <c r="K197" s="163" t="s">
        <v>277</v>
      </c>
      <c r="L197" s="11" t="s">
        <v>271</v>
      </c>
      <c r="W197" s="79">
        <v>1</v>
      </c>
    </row>
    <row r="198" spans="2:24" ht="64.900000000000006" customHeight="1" x14ac:dyDescent="0.4">
      <c r="B198" s="149">
        <v>200</v>
      </c>
      <c r="C198" s="9">
        <v>1</v>
      </c>
      <c r="D198" s="16">
        <v>1.4</v>
      </c>
      <c r="E198" s="14" t="s">
        <v>267</v>
      </c>
      <c r="F198" s="14" t="s">
        <v>278</v>
      </c>
      <c r="G198" s="1044" t="s">
        <v>3050</v>
      </c>
      <c r="H198" s="160">
        <f t="shared" si="11"/>
        <v>172</v>
      </c>
      <c r="I198" s="80" t="s">
        <v>3051</v>
      </c>
      <c r="J198" s="167">
        <v>4</v>
      </c>
      <c r="K198" s="162" t="s">
        <v>3052</v>
      </c>
      <c r="L198" s="11" t="s">
        <v>271</v>
      </c>
      <c r="W198" s="79">
        <v>1</v>
      </c>
    </row>
    <row r="199" spans="2:24" ht="64.900000000000006" customHeight="1" x14ac:dyDescent="0.4">
      <c r="B199" s="149">
        <v>201</v>
      </c>
      <c r="C199" s="9">
        <v>1</v>
      </c>
      <c r="D199" s="16">
        <v>1.4</v>
      </c>
      <c r="E199" s="14" t="s">
        <v>267</v>
      </c>
      <c r="F199" s="14" t="s">
        <v>278</v>
      </c>
      <c r="G199" s="1045"/>
      <c r="H199" s="160">
        <f t="shared" si="11"/>
        <v>173</v>
      </c>
      <c r="I199" s="80" t="s">
        <v>3053</v>
      </c>
      <c r="J199" s="167">
        <v>40</v>
      </c>
      <c r="K199" s="162" t="s">
        <v>3054</v>
      </c>
      <c r="L199" s="11" t="s">
        <v>271</v>
      </c>
      <c r="W199" s="79">
        <v>1</v>
      </c>
    </row>
    <row r="200" spans="2:24" ht="64.900000000000006" customHeight="1" x14ac:dyDescent="0.4">
      <c r="B200" s="149">
        <v>202</v>
      </c>
      <c r="C200" s="9">
        <v>1</v>
      </c>
      <c r="D200" s="16">
        <v>1.4</v>
      </c>
      <c r="E200" s="14" t="s">
        <v>267</v>
      </c>
      <c r="F200" s="14" t="s">
        <v>278</v>
      </c>
      <c r="G200" s="1045"/>
      <c r="H200" s="160">
        <f t="shared" si="11"/>
        <v>174</v>
      </c>
      <c r="I200" s="80" t="s">
        <v>3055</v>
      </c>
      <c r="J200" s="167">
        <v>20</v>
      </c>
      <c r="K200" s="162" t="s">
        <v>3056</v>
      </c>
      <c r="L200" s="11" t="s">
        <v>271</v>
      </c>
      <c r="W200" s="79">
        <v>1</v>
      </c>
    </row>
    <row r="201" spans="2:24" ht="64.900000000000006" customHeight="1" x14ac:dyDescent="0.4">
      <c r="B201" s="149">
        <v>203</v>
      </c>
      <c r="C201" s="9">
        <v>1</v>
      </c>
      <c r="D201" s="16">
        <v>1.4</v>
      </c>
      <c r="E201" s="14" t="s">
        <v>267</v>
      </c>
      <c r="F201" s="14" t="s">
        <v>278</v>
      </c>
      <c r="G201" s="1046"/>
      <c r="H201" s="160">
        <f t="shared" si="11"/>
        <v>175</v>
      </c>
      <c r="I201" s="80" t="s">
        <v>3057</v>
      </c>
      <c r="J201" s="173">
        <v>1</v>
      </c>
      <c r="K201" s="162" t="s">
        <v>280</v>
      </c>
      <c r="L201" s="11" t="s">
        <v>271</v>
      </c>
      <c r="W201" s="79">
        <v>1</v>
      </c>
    </row>
    <row r="202" spans="2:24" ht="45" customHeight="1" x14ac:dyDescent="0.4">
      <c r="B202" s="149">
        <v>204</v>
      </c>
      <c r="G202" s="158" t="s">
        <v>3058</v>
      </c>
      <c r="H202" s="159"/>
      <c r="I202" s="159"/>
      <c r="J202" s="158"/>
      <c r="K202" s="158"/>
      <c r="M202" s="71"/>
      <c r="N202" s="71"/>
      <c r="O202" s="71"/>
      <c r="P202" s="71"/>
      <c r="Q202" s="72"/>
      <c r="R202" s="73"/>
      <c r="S202" s="74">
        <v>4</v>
      </c>
      <c r="T202" s="73" t="s">
        <v>1690</v>
      </c>
      <c r="U202" s="74"/>
      <c r="V202" s="73"/>
      <c r="W202" s="75">
        <f>SUM(W203:W222)</f>
        <v>20</v>
      </c>
      <c r="X202" s="73" t="s">
        <v>1692</v>
      </c>
    </row>
    <row r="203" spans="2:24" ht="45" customHeight="1" x14ac:dyDescent="0.4">
      <c r="B203" s="149">
        <v>205</v>
      </c>
      <c r="C203" s="9">
        <v>1</v>
      </c>
      <c r="D203" s="16">
        <v>1.4</v>
      </c>
      <c r="E203" s="15" t="s">
        <v>282</v>
      </c>
      <c r="F203" s="15" t="s">
        <v>283</v>
      </c>
      <c r="G203" s="1047" t="s">
        <v>3059</v>
      </c>
      <c r="H203" s="87">
        <f>+H201+1</f>
        <v>176</v>
      </c>
      <c r="I203" s="80" t="s">
        <v>3060</v>
      </c>
      <c r="J203" s="87">
        <v>4</v>
      </c>
      <c r="K203" s="89" t="s">
        <v>285</v>
      </c>
      <c r="L203" s="11" t="s">
        <v>271</v>
      </c>
      <c r="W203" s="79">
        <v>1</v>
      </c>
    </row>
    <row r="204" spans="2:24" ht="45" customHeight="1" x14ac:dyDescent="0.4">
      <c r="B204" s="149">
        <v>206</v>
      </c>
      <c r="C204" s="9">
        <v>1</v>
      </c>
      <c r="D204" s="16">
        <v>1.4</v>
      </c>
      <c r="E204" s="15" t="s">
        <v>282</v>
      </c>
      <c r="F204" s="15" t="s">
        <v>283</v>
      </c>
      <c r="G204" s="1048"/>
      <c r="H204" s="87">
        <f t="shared" ref="H204:H222" si="12">+H203+1</f>
        <v>177</v>
      </c>
      <c r="I204" s="80" t="s">
        <v>3061</v>
      </c>
      <c r="J204" s="87">
        <v>40</v>
      </c>
      <c r="K204" s="89" t="s">
        <v>3062</v>
      </c>
      <c r="L204" s="11" t="s">
        <v>271</v>
      </c>
      <c r="W204" s="79">
        <v>1</v>
      </c>
    </row>
    <row r="205" spans="2:24" ht="45" customHeight="1" x14ac:dyDescent="0.4">
      <c r="B205" s="149">
        <v>207</v>
      </c>
      <c r="C205" s="9">
        <v>1</v>
      </c>
      <c r="D205" s="16">
        <v>1.4</v>
      </c>
      <c r="E205" s="15" t="s">
        <v>282</v>
      </c>
      <c r="F205" s="15" t="s">
        <v>283</v>
      </c>
      <c r="G205" s="1048"/>
      <c r="H205" s="87">
        <f t="shared" si="12"/>
        <v>178</v>
      </c>
      <c r="I205" s="80" t="s">
        <v>3063</v>
      </c>
      <c r="J205" s="87">
        <v>8</v>
      </c>
      <c r="K205" s="89" t="s">
        <v>286</v>
      </c>
      <c r="L205" s="11" t="s">
        <v>271</v>
      </c>
      <c r="W205" s="79">
        <v>1</v>
      </c>
    </row>
    <row r="206" spans="2:24" ht="45" customHeight="1" x14ac:dyDescent="0.4">
      <c r="B206" s="149">
        <v>208</v>
      </c>
      <c r="C206" s="9">
        <v>1</v>
      </c>
      <c r="D206" s="16">
        <v>1.4</v>
      </c>
      <c r="E206" s="15" t="s">
        <v>282</v>
      </c>
      <c r="F206" s="15" t="s">
        <v>283</v>
      </c>
      <c r="G206" s="1049"/>
      <c r="H206" s="87">
        <f t="shared" si="12"/>
        <v>179</v>
      </c>
      <c r="I206" s="80" t="s">
        <v>3064</v>
      </c>
      <c r="J206" s="87">
        <v>12</v>
      </c>
      <c r="K206" s="89" t="s">
        <v>3065</v>
      </c>
      <c r="L206" s="11" t="s">
        <v>271</v>
      </c>
      <c r="W206" s="79">
        <v>1</v>
      </c>
    </row>
    <row r="207" spans="2:24" ht="45" customHeight="1" x14ac:dyDescent="0.4">
      <c r="B207" s="149">
        <v>209</v>
      </c>
      <c r="C207" s="9">
        <v>1</v>
      </c>
      <c r="D207" s="16">
        <v>1.4</v>
      </c>
      <c r="E207" s="15" t="s">
        <v>282</v>
      </c>
      <c r="F207" s="9" t="s">
        <v>287</v>
      </c>
      <c r="G207" s="1041" t="s">
        <v>3066</v>
      </c>
      <c r="H207" s="76">
        <f t="shared" si="12"/>
        <v>180</v>
      </c>
      <c r="I207" s="80" t="s">
        <v>3067</v>
      </c>
      <c r="J207" s="76">
        <v>20</v>
      </c>
      <c r="K207" s="163" t="s">
        <v>3068</v>
      </c>
      <c r="L207" s="11" t="s">
        <v>271</v>
      </c>
      <c r="W207" s="79">
        <v>1</v>
      </c>
    </row>
    <row r="208" spans="2:24" ht="45" customHeight="1" x14ac:dyDescent="0.4">
      <c r="B208" s="149">
        <v>210</v>
      </c>
      <c r="C208" s="9">
        <v>1</v>
      </c>
      <c r="D208" s="16">
        <v>1.4</v>
      </c>
      <c r="E208" s="15" t="s">
        <v>282</v>
      </c>
      <c r="F208" s="9" t="s">
        <v>287</v>
      </c>
      <c r="G208" s="1042"/>
      <c r="H208" s="76">
        <f t="shared" si="12"/>
        <v>181</v>
      </c>
      <c r="I208" s="80" t="s">
        <v>3069</v>
      </c>
      <c r="J208" s="76">
        <v>40</v>
      </c>
      <c r="K208" s="163" t="s">
        <v>3070</v>
      </c>
      <c r="L208" s="11" t="s">
        <v>271</v>
      </c>
      <c r="W208" s="79">
        <v>1</v>
      </c>
    </row>
    <row r="209" spans="2:24" ht="45" customHeight="1" x14ac:dyDescent="0.4">
      <c r="B209" s="149">
        <v>211</v>
      </c>
      <c r="C209" s="9">
        <v>1</v>
      </c>
      <c r="D209" s="16">
        <v>1.4</v>
      </c>
      <c r="E209" s="15" t="s">
        <v>282</v>
      </c>
      <c r="F209" s="9" t="s">
        <v>287</v>
      </c>
      <c r="G209" s="1042"/>
      <c r="H209" s="76">
        <f t="shared" si="12"/>
        <v>182</v>
      </c>
      <c r="I209" s="80" t="s">
        <v>3071</v>
      </c>
      <c r="J209" s="76">
        <v>4</v>
      </c>
      <c r="K209" s="163" t="s">
        <v>3072</v>
      </c>
      <c r="L209" s="11" t="s">
        <v>271</v>
      </c>
      <c r="W209" s="79">
        <v>1</v>
      </c>
    </row>
    <row r="210" spans="2:24" ht="45" customHeight="1" x14ac:dyDescent="0.4">
      <c r="B210" s="149">
        <v>212</v>
      </c>
      <c r="C210" s="9">
        <v>1</v>
      </c>
      <c r="D210" s="16">
        <v>1.4</v>
      </c>
      <c r="E210" s="15" t="s">
        <v>282</v>
      </c>
      <c r="F210" s="9" t="s">
        <v>287</v>
      </c>
      <c r="G210" s="1042"/>
      <c r="H210" s="76">
        <f t="shared" si="12"/>
        <v>183</v>
      </c>
      <c r="I210" s="80" t="s">
        <v>3073</v>
      </c>
      <c r="J210" s="76">
        <v>4</v>
      </c>
      <c r="K210" s="163" t="s">
        <v>3074</v>
      </c>
      <c r="L210" s="11" t="s">
        <v>271</v>
      </c>
      <c r="W210" s="79">
        <v>1</v>
      </c>
    </row>
    <row r="211" spans="2:24" ht="45" customHeight="1" x14ac:dyDescent="0.4">
      <c r="B211" s="149">
        <v>213</v>
      </c>
      <c r="C211" s="9">
        <v>1</v>
      </c>
      <c r="D211" s="16">
        <v>1.4</v>
      </c>
      <c r="E211" s="15" t="s">
        <v>282</v>
      </c>
      <c r="F211" s="9" t="s">
        <v>287</v>
      </c>
      <c r="G211" s="1042"/>
      <c r="H211" s="76">
        <f t="shared" si="12"/>
        <v>184</v>
      </c>
      <c r="I211" s="80" t="s">
        <v>3075</v>
      </c>
      <c r="J211" s="76">
        <v>20</v>
      </c>
      <c r="K211" s="163" t="s">
        <v>3076</v>
      </c>
      <c r="L211" s="11" t="s">
        <v>271</v>
      </c>
      <c r="W211" s="79">
        <v>1</v>
      </c>
    </row>
    <row r="212" spans="2:24" ht="45" customHeight="1" x14ac:dyDescent="0.4">
      <c r="B212" s="149">
        <v>214</v>
      </c>
      <c r="C212" s="9">
        <v>1</v>
      </c>
      <c r="D212" s="16">
        <v>1.4</v>
      </c>
      <c r="E212" s="15" t="s">
        <v>282</v>
      </c>
      <c r="F212" s="9" t="s">
        <v>287</v>
      </c>
      <c r="G212" s="1042"/>
      <c r="H212" s="76">
        <f t="shared" si="12"/>
        <v>185</v>
      </c>
      <c r="I212" s="80" t="s">
        <v>3077</v>
      </c>
      <c r="J212" s="76">
        <v>20</v>
      </c>
      <c r="K212" s="163" t="s">
        <v>3078</v>
      </c>
      <c r="L212" s="11" t="s">
        <v>271</v>
      </c>
      <c r="W212" s="79">
        <v>1</v>
      </c>
    </row>
    <row r="213" spans="2:24" ht="45" customHeight="1" x14ac:dyDescent="0.4">
      <c r="B213" s="149">
        <v>215</v>
      </c>
      <c r="C213" s="9">
        <v>1</v>
      </c>
      <c r="D213" s="16">
        <v>1.4</v>
      </c>
      <c r="E213" s="15" t="s">
        <v>282</v>
      </c>
      <c r="F213" s="9" t="s">
        <v>287</v>
      </c>
      <c r="G213" s="1042"/>
      <c r="H213" s="76">
        <f t="shared" si="12"/>
        <v>186</v>
      </c>
      <c r="I213" s="80" t="s">
        <v>3079</v>
      </c>
      <c r="J213" s="76">
        <v>8</v>
      </c>
      <c r="K213" s="163" t="s">
        <v>289</v>
      </c>
      <c r="L213" s="11" t="s">
        <v>271</v>
      </c>
      <c r="W213" s="79">
        <v>1</v>
      </c>
    </row>
    <row r="214" spans="2:24" ht="45" customHeight="1" x14ac:dyDescent="0.4">
      <c r="B214" s="149">
        <v>216</v>
      </c>
      <c r="C214" s="9">
        <v>1</v>
      </c>
      <c r="D214" s="16">
        <v>1.4</v>
      </c>
      <c r="E214" s="15" t="s">
        <v>282</v>
      </c>
      <c r="F214" s="9" t="s">
        <v>287</v>
      </c>
      <c r="G214" s="1043"/>
      <c r="H214" s="76">
        <f t="shared" si="12"/>
        <v>187</v>
      </c>
      <c r="I214" s="80" t="s">
        <v>3080</v>
      </c>
      <c r="J214" s="76">
        <v>80</v>
      </c>
      <c r="K214" s="163" t="s">
        <v>3081</v>
      </c>
      <c r="L214" s="11" t="s">
        <v>271</v>
      </c>
      <c r="W214" s="79">
        <v>1</v>
      </c>
    </row>
    <row r="215" spans="2:24" ht="45" customHeight="1" x14ac:dyDescent="0.4">
      <c r="B215" s="149">
        <v>217</v>
      </c>
      <c r="C215" s="9">
        <v>1</v>
      </c>
      <c r="D215" s="16">
        <v>1.4</v>
      </c>
      <c r="E215" s="15" t="s">
        <v>282</v>
      </c>
      <c r="F215" s="15" t="s">
        <v>290</v>
      </c>
      <c r="G215" s="1047" t="s">
        <v>3082</v>
      </c>
      <c r="H215" s="87">
        <f t="shared" si="12"/>
        <v>188</v>
      </c>
      <c r="I215" s="80" t="s">
        <v>3083</v>
      </c>
      <c r="J215" s="87">
        <v>4</v>
      </c>
      <c r="K215" s="89" t="s">
        <v>292</v>
      </c>
      <c r="L215" s="11" t="s">
        <v>271</v>
      </c>
      <c r="W215" s="79">
        <v>1</v>
      </c>
    </row>
    <row r="216" spans="2:24" ht="45" customHeight="1" x14ac:dyDescent="0.4">
      <c r="B216" s="149">
        <v>218</v>
      </c>
      <c r="C216" s="9">
        <v>1</v>
      </c>
      <c r="D216" s="16">
        <v>1.4</v>
      </c>
      <c r="E216" s="15" t="s">
        <v>282</v>
      </c>
      <c r="F216" s="15" t="s">
        <v>290</v>
      </c>
      <c r="G216" s="1048"/>
      <c r="H216" s="87">
        <f t="shared" si="12"/>
        <v>189</v>
      </c>
      <c r="I216" s="80" t="s">
        <v>3084</v>
      </c>
      <c r="J216" s="87">
        <v>4</v>
      </c>
      <c r="K216" s="89" t="s">
        <v>293</v>
      </c>
      <c r="L216" s="11" t="s">
        <v>271</v>
      </c>
      <c r="W216" s="79">
        <v>1</v>
      </c>
    </row>
    <row r="217" spans="2:24" ht="45" customHeight="1" x14ac:dyDescent="0.4">
      <c r="B217" s="149">
        <v>219</v>
      </c>
      <c r="C217" s="9">
        <v>1</v>
      </c>
      <c r="D217" s="16">
        <v>1.4</v>
      </c>
      <c r="E217" s="15" t="s">
        <v>282</v>
      </c>
      <c r="F217" s="15" t="s">
        <v>290</v>
      </c>
      <c r="G217" s="1048"/>
      <c r="H217" s="87">
        <f t="shared" si="12"/>
        <v>190</v>
      </c>
      <c r="I217" s="80" t="s">
        <v>3085</v>
      </c>
      <c r="J217" s="87">
        <v>16</v>
      </c>
      <c r="K217" s="89" t="s">
        <v>3086</v>
      </c>
      <c r="L217" s="11" t="s">
        <v>271</v>
      </c>
      <c r="W217" s="79">
        <v>1</v>
      </c>
    </row>
    <row r="218" spans="2:24" ht="45" customHeight="1" x14ac:dyDescent="0.4">
      <c r="B218" s="149">
        <v>220</v>
      </c>
      <c r="C218" s="9">
        <v>1</v>
      </c>
      <c r="D218" s="16">
        <v>1.4</v>
      </c>
      <c r="E218" s="15" t="s">
        <v>282</v>
      </c>
      <c r="F218" s="15" t="s">
        <v>290</v>
      </c>
      <c r="G218" s="1049"/>
      <c r="H218" s="87">
        <f t="shared" si="12"/>
        <v>191</v>
      </c>
      <c r="I218" s="80" t="s">
        <v>3087</v>
      </c>
      <c r="J218" s="87">
        <v>12</v>
      </c>
      <c r="K218" s="89" t="s">
        <v>294</v>
      </c>
      <c r="L218" s="11" t="s">
        <v>271</v>
      </c>
      <c r="W218" s="79">
        <v>1</v>
      </c>
    </row>
    <row r="219" spans="2:24" ht="45" customHeight="1" x14ac:dyDescent="0.4">
      <c r="B219" s="149">
        <v>221</v>
      </c>
      <c r="C219" s="9">
        <v>1</v>
      </c>
      <c r="D219" s="16">
        <v>1.4</v>
      </c>
      <c r="E219" s="15" t="s">
        <v>282</v>
      </c>
      <c r="F219" s="9" t="s">
        <v>295</v>
      </c>
      <c r="G219" s="1041" t="s">
        <v>3088</v>
      </c>
      <c r="H219" s="76">
        <f t="shared" si="12"/>
        <v>192</v>
      </c>
      <c r="I219" s="80" t="s">
        <v>3089</v>
      </c>
      <c r="J219" s="76">
        <v>4</v>
      </c>
      <c r="K219" s="163" t="s">
        <v>297</v>
      </c>
      <c r="L219" s="11" t="s">
        <v>271</v>
      </c>
      <c r="W219" s="79">
        <v>1</v>
      </c>
    </row>
    <row r="220" spans="2:24" ht="45" customHeight="1" x14ac:dyDescent="0.4">
      <c r="B220" s="149">
        <v>222</v>
      </c>
      <c r="C220" s="9">
        <v>1</v>
      </c>
      <c r="D220" s="16">
        <v>1.4</v>
      </c>
      <c r="E220" s="15" t="s">
        <v>282</v>
      </c>
      <c r="F220" s="9" t="s">
        <v>295</v>
      </c>
      <c r="G220" s="1042"/>
      <c r="H220" s="76">
        <f t="shared" si="12"/>
        <v>193</v>
      </c>
      <c r="I220" s="80" t="s">
        <v>3090</v>
      </c>
      <c r="J220" s="76">
        <v>48</v>
      </c>
      <c r="K220" s="163" t="s">
        <v>3091</v>
      </c>
      <c r="L220" s="11" t="s">
        <v>271</v>
      </c>
      <c r="W220" s="79">
        <v>1</v>
      </c>
    </row>
    <row r="221" spans="2:24" ht="45" customHeight="1" x14ac:dyDescent="0.4">
      <c r="B221" s="149">
        <v>223</v>
      </c>
      <c r="C221" s="9">
        <v>1</v>
      </c>
      <c r="D221" s="16">
        <v>1.4</v>
      </c>
      <c r="E221" s="15" t="s">
        <v>282</v>
      </c>
      <c r="F221" s="9" t="s">
        <v>295</v>
      </c>
      <c r="G221" s="1042"/>
      <c r="H221" s="76">
        <f t="shared" si="12"/>
        <v>194</v>
      </c>
      <c r="I221" s="80" t="s">
        <v>3092</v>
      </c>
      <c r="J221" s="76">
        <v>16</v>
      </c>
      <c r="K221" s="163" t="s">
        <v>298</v>
      </c>
      <c r="L221" s="11" t="s">
        <v>271</v>
      </c>
      <c r="W221" s="79">
        <v>1</v>
      </c>
    </row>
    <row r="222" spans="2:24" ht="45" customHeight="1" x14ac:dyDescent="0.4">
      <c r="B222" s="149">
        <v>224</v>
      </c>
      <c r="C222" s="9">
        <v>1</v>
      </c>
      <c r="D222" s="16">
        <v>1.4</v>
      </c>
      <c r="E222" s="15" t="s">
        <v>282</v>
      </c>
      <c r="F222" s="9" t="s">
        <v>295</v>
      </c>
      <c r="G222" s="1043"/>
      <c r="H222" s="76">
        <f t="shared" si="12"/>
        <v>195</v>
      </c>
      <c r="I222" s="80" t="s">
        <v>3093</v>
      </c>
      <c r="J222" s="76">
        <v>4</v>
      </c>
      <c r="K222" s="163" t="s">
        <v>299</v>
      </c>
      <c r="L222" s="11" t="s">
        <v>271</v>
      </c>
      <c r="W222" s="79">
        <v>1</v>
      </c>
    </row>
    <row r="223" spans="2:24" ht="45" customHeight="1" x14ac:dyDescent="0.4">
      <c r="B223" s="149">
        <v>225</v>
      </c>
      <c r="G223" s="158" t="s">
        <v>3094</v>
      </c>
      <c r="H223" s="159"/>
      <c r="I223" s="159"/>
      <c r="J223" s="158"/>
      <c r="K223" s="158"/>
      <c r="M223" s="71"/>
      <c r="N223" s="71"/>
      <c r="O223" s="71"/>
      <c r="P223" s="71"/>
      <c r="Q223" s="72"/>
      <c r="R223" s="73"/>
      <c r="S223" s="74">
        <v>2</v>
      </c>
      <c r="T223" s="73" t="s">
        <v>1690</v>
      </c>
      <c r="U223" s="74"/>
      <c r="V223" s="73"/>
      <c r="W223" s="75">
        <f>SUM(W224:W237)</f>
        <v>14</v>
      </c>
      <c r="X223" s="73" t="s">
        <v>1692</v>
      </c>
    </row>
    <row r="224" spans="2:24" ht="45" customHeight="1" x14ac:dyDescent="0.4">
      <c r="B224" s="149">
        <v>226</v>
      </c>
      <c r="C224" s="9">
        <v>1</v>
      </c>
      <c r="D224" s="16">
        <v>1.4</v>
      </c>
      <c r="E224" s="14" t="s">
        <v>301</v>
      </c>
      <c r="F224" s="14" t="s">
        <v>302</v>
      </c>
      <c r="G224" s="1044" t="s">
        <v>3095</v>
      </c>
      <c r="H224" s="160">
        <f>+H222+1</f>
        <v>196</v>
      </c>
      <c r="I224" s="80" t="s">
        <v>3096</v>
      </c>
      <c r="J224" s="167">
        <v>30</v>
      </c>
      <c r="K224" s="162" t="s">
        <v>3097</v>
      </c>
      <c r="L224" s="11" t="s">
        <v>271</v>
      </c>
      <c r="W224" s="79">
        <v>1</v>
      </c>
    </row>
    <row r="225" spans="2:24" ht="45" customHeight="1" x14ac:dyDescent="0.4">
      <c r="B225" s="149">
        <v>227</v>
      </c>
      <c r="C225" s="9">
        <v>1</v>
      </c>
      <c r="D225" s="16">
        <v>1.4</v>
      </c>
      <c r="E225" s="14" t="s">
        <v>301</v>
      </c>
      <c r="F225" s="14" t="s">
        <v>302</v>
      </c>
      <c r="G225" s="1045"/>
      <c r="H225" s="160">
        <f t="shared" ref="H225:H237" si="13">+H224+1</f>
        <v>197</v>
      </c>
      <c r="I225" s="80" t="s">
        <v>3098</v>
      </c>
      <c r="J225" s="167">
        <v>1</v>
      </c>
      <c r="K225" s="162" t="s">
        <v>304</v>
      </c>
      <c r="L225" s="11" t="s">
        <v>271</v>
      </c>
      <c r="W225" s="79">
        <v>1</v>
      </c>
    </row>
    <row r="226" spans="2:24" ht="45" customHeight="1" x14ac:dyDescent="0.4">
      <c r="B226" s="149">
        <v>228</v>
      </c>
      <c r="C226" s="9">
        <v>1</v>
      </c>
      <c r="D226" s="16">
        <v>1.4</v>
      </c>
      <c r="E226" s="14" t="s">
        <v>301</v>
      </c>
      <c r="F226" s="14" t="s">
        <v>302</v>
      </c>
      <c r="G226" s="1045"/>
      <c r="H226" s="160">
        <f t="shared" si="13"/>
        <v>198</v>
      </c>
      <c r="I226" s="80" t="s">
        <v>3099</v>
      </c>
      <c r="J226" s="167">
        <v>80</v>
      </c>
      <c r="K226" s="162" t="s">
        <v>3100</v>
      </c>
      <c r="L226" s="11" t="s">
        <v>271</v>
      </c>
      <c r="W226" s="79">
        <v>1</v>
      </c>
    </row>
    <row r="227" spans="2:24" ht="45" customHeight="1" x14ac:dyDescent="0.4">
      <c r="B227" s="149">
        <v>229</v>
      </c>
      <c r="C227" s="9">
        <v>1</v>
      </c>
      <c r="D227" s="16">
        <v>1.4</v>
      </c>
      <c r="E227" s="14" t="s">
        <v>301</v>
      </c>
      <c r="F227" s="14" t="s">
        <v>302</v>
      </c>
      <c r="G227" s="1045"/>
      <c r="H227" s="160">
        <f t="shared" si="13"/>
        <v>199</v>
      </c>
      <c r="I227" s="80" t="s">
        <v>3101</v>
      </c>
      <c r="J227" s="167">
        <v>80</v>
      </c>
      <c r="K227" s="162" t="s">
        <v>3102</v>
      </c>
      <c r="L227" s="11" t="s">
        <v>271</v>
      </c>
      <c r="W227" s="79">
        <v>1</v>
      </c>
    </row>
    <row r="228" spans="2:24" ht="45" customHeight="1" x14ac:dyDescent="0.4">
      <c r="B228" s="149">
        <v>230</v>
      </c>
      <c r="C228" s="9">
        <v>1</v>
      </c>
      <c r="D228" s="16">
        <v>1.4</v>
      </c>
      <c r="E228" s="14" t="s">
        <v>301</v>
      </c>
      <c r="F228" s="14" t="s">
        <v>302</v>
      </c>
      <c r="G228" s="1045"/>
      <c r="H228" s="160">
        <f t="shared" si="13"/>
        <v>200</v>
      </c>
      <c r="I228" s="80" t="s">
        <v>3103</v>
      </c>
      <c r="J228" s="167">
        <v>1200</v>
      </c>
      <c r="K228" s="162" t="s">
        <v>3104</v>
      </c>
      <c r="L228" s="11" t="s">
        <v>271</v>
      </c>
      <c r="W228" s="79">
        <v>1</v>
      </c>
    </row>
    <row r="229" spans="2:24" ht="45" customHeight="1" x14ac:dyDescent="0.4">
      <c r="B229" s="149">
        <v>231</v>
      </c>
      <c r="C229" s="9">
        <v>1</v>
      </c>
      <c r="D229" s="16">
        <v>1.4</v>
      </c>
      <c r="E229" s="14" t="s">
        <v>301</v>
      </c>
      <c r="F229" s="14" t="s">
        <v>302</v>
      </c>
      <c r="G229" s="1045"/>
      <c r="H229" s="160">
        <f t="shared" si="13"/>
        <v>201</v>
      </c>
      <c r="I229" s="80" t="s">
        <v>3105</v>
      </c>
      <c r="J229" s="167">
        <v>8</v>
      </c>
      <c r="K229" s="162" t="s">
        <v>3106</v>
      </c>
      <c r="L229" s="11" t="s">
        <v>271</v>
      </c>
      <c r="W229" s="79">
        <v>1</v>
      </c>
    </row>
    <row r="230" spans="2:24" ht="45" customHeight="1" x14ac:dyDescent="0.4">
      <c r="B230" s="149">
        <v>232</v>
      </c>
      <c r="C230" s="9">
        <v>1</v>
      </c>
      <c r="D230" s="16">
        <v>1.4</v>
      </c>
      <c r="E230" s="14" t="s">
        <v>301</v>
      </c>
      <c r="F230" s="14" t="s">
        <v>302</v>
      </c>
      <c r="G230" s="1045"/>
      <c r="H230" s="160">
        <f t="shared" si="13"/>
        <v>202</v>
      </c>
      <c r="I230" s="80" t="s">
        <v>3107</v>
      </c>
      <c r="J230" s="167">
        <v>160</v>
      </c>
      <c r="K230" s="162" t="s">
        <v>3108</v>
      </c>
      <c r="L230" s="11" t="s">
        <v>271</v>
      </c>
      <c r="W230" s="79">
        <v>1</v>
      </c>
    </row>
    <row r="231" spans="2:24" ht="45" customHeight="1" x14ac:dyDescent="0.4">
      <c r="B231" s="149">
        <v>233</v>
      </c>
      <c r="C231" s="9">
        <v>1</v>
      </c>
      <c r="D231" s="16">
        <v>1.4</v>
      </c>
      <c r="E231" s="14" t="s">
        <v>301</v>
      </c>
      <c r="F231" s="14" t="s">
        <v>302</v>
      </c>
      <c r="G231" s="1045"/>
      <c r="H231" s="160">
        <f t="shared" si="13"/>
        <v>203</v>
      </c>
      <c r="I231" s="80" t="s">
        <v>3109</v>
      </c>
      <c r="J231" s="167">
        <v>40</v>
      </c>
      <c r="K231" s="162" t="s">
        <v>3110</v>
      </c>
      <c r="L231" s="11" t="s">
        <v>271</v>
      </c>
      <c r="W231" s="79">
        <v>1</v>
      </c>
    </row>
    <row r="232" spans="2:24" ht="45" customHeight="1" x14ac:dyDescent="0.4">
      <c r="B232" s="149">
        <v>234</v>
      </c>
      <c r="C232" s="9">
        <v>1</v>
      </c>
      <c r="D232" s="16">
        <v>1.4</v>
      </c>
      <c r="E232" s="14" t="s">
        <v>301</v>
      </c>
      <c r="F232" s="14" t="s">
        <v>302</v>
      </c>
      <c r="G232" s="1045"/>
      <c r="H232" s="160">
        <f t="shared" si="13"/>
        <v>204</v>
      </c>
      <c r="I232" s="80" t="s">
        <v>3111</v>
      </c>
      <c r="J232" s="167">
        <v>4</v>
      </c>
      <c r="K232" s="162" t="s">
        <v>3112</v>
      </c>
      <c r="L232" s="11" t="s">
        <v>271</v>
      </c>
      <c r="W232" s="79">
        <v>1</v>
      </c>
    </row>
    <row r="233" spans="2:24" ht="45" customHeight="1" x14ac:dyDescent="0.4">
      <c r="B233" s="149">
        <v>235</v>
      </c>
      <c r="C233" s="9">
        <v>1</v>
      </c>
      <c r="D233" s="16">
        <v>1.4</v>
      </c>
      <c r="E233" s="14" t="s">
        <v>301</v>
      </c>
      <c r="F233" s="14" t="s">
        <v>302</v>
      </c>
      <c r="G233" s="1046"/>
      <c r="H233" s="160">
        <f t="shared" si="13"/>
        <v>205</v>
      </c>
      <c r="I233" s="80" t="s">
        <v>3113</v>
      </c>
      <c r="J233" s="167">
        <v>4</v>
      </c>
      <c r="K233" s="162" t="s">
        <v>3114</v>
      </c>
      <c r="L233" s="11" t="s">
        <v>271</v>
      </c>
      <c r="W233" s="79">
        <v>1</v>
      </c>
    </row>
    <row r="234" spans="2:24" ht="45" customHeight="1" x14ac:dyDescent="0.4">
      <c r="B234" s="149">
        <v>236</v>
      </c>
      <c r="C234" s="9">
        <v>1</v>
      </c>
      <c r="D234" s="16">
        <v>1.4</v>
      </c>
      <c r="E234" s="14" t="s">
        <v>301</v>
      </c>
      <c r="F234" s="17" t="s">
        <v>305</v>
      </c>
      <c r="G234" s="1041" t="s">
        <v>3115</v>
      </c>
      <c r="H234" s="76">
        <f t="shared" si="13"/>
        <v>206</v>
      </c>
      <c r="I234" s="80" t="s">
        <v>3116</v>
      </c>
      <c r="J234" s="164">
        <v>4</v>
      </c>
      <c r="K234" s="163" t="s">
        <v>3117</v>
      </c>
      <c r="L234" s="11" t="s">
        <v>271</v>
      </c>
      <c r="W234" s="79">
        <v>1</v>
      </c>
    </row>
    <row r="235" spans="2:24" ht="45" customHeight="1" x14ac:dyDescent="0.4">
      <c r="B235" s="149">
        <v>237</v>
      </c>
      <c r="C235" s="9">
        <v>1</v>
      </c>
      <c r="D235" s="16">
        <v>1.4</v>
      </c>
      <c r="E235" s="14" t="s">
        <v>301</v>
      </c>
      <c r="F235" s="17" t="s">
        <v>305</v>
      </c>
      <c r="G235" s="1042"/>
      <c r="H235" s="76">
        <f t="shared" si="13"/>
        <v>207</v>
      </c>
      <c r="I235" s="80" t="s">
        <v>3118</v>
      </c>
      <c r="J235" s="164">
        <v>8</v>
      </c>
      <c r="K235" s="163" t="s">
        <v>3119</v>
      </c>
      <c r="L235" s="11" t="s">
        <v>271</v>
      </c>
      <c r="W235" s="79">
        <v>1</v>
      </c>
    </row>
    <row r="236" spans="2:24" ht="45" customHeight="1" x14ac:dyDescent="0.4">
      <c r="B236" s="149">
        <v>238</v>
      </c>
      <c r="C236" s="9">
        <v>1</v>
      </c>
      <c r="D236" s="16">
        <v>1.4</v>
      </c>
      <c r="E236" s="14" t="s">
        <v>301</v>
      </c>
      <c r="F236" s="17" t="s">
        <v>305</v>
      </c>
      <c r="G236" s="1042"/>
      <c r="H236" s="76">
        <f t="shared" si="13"/>
        <v>208</v>
      </c>
      <c r="I236" s="80" t="s">
        <v>3120</v>
      </c>
      <c r="J236" s="164">
        <v>4</v>
      </c>
      <c r="K236" s="163" t="s">
        <v>3121</v>
      </c>
      <c r="L236" s="11" t="s">
        <v>271</v>
      </c>
      <c r="W236" s="79">
        <v>1</v>
      </c>
    </row>
    <row r="237" spans="2:24" ht="45" customHeight="1" x14ac:dyDescent="0.4">
      <c r="B237" s="149">
        <v>239</v>
      </c>
      <c r="C237" s="9">
        <v>1</v>
      </c>
      <c r="D237" s="16">
        <v>1.4</v>
      </c>
      <c r="E237" s="14" t="s">
        <v>301</v>
      </c>
      <c r="F237" s="17" t="s">
        <v>305</v>
      </c>
      <c r="G237" s="1043"/>
      <c r="H237" s="76">
        <f t="shared" si="13"/>
        <v>209</v>
      </c>
      <c r="I237" s="80" t="s">
        <v>3122</v>
      </c>
      <c r="J237" s="164">
        <v>8</v>
      </c>
      <c r="K237" s="163" t="s">
        <v>3123</v>
      </c>
      <c r="L237" s="11" t="s">
        <v>271</v>
      </c>
      <c r="W237" s="79">
        <v>1</v>
      </c>
    </row>
    <row r="238" spans="2:24" ht="45" customHeight="1" x14ac:dyDescent="0.4">
      <c r="B238" s="149">
        <v>240</v>
      </c>
      <c r="G238" s="158" t="s">
        <v>3124</v>
      </c>
      <c r="H238" s="159"/>
      <c r="I238" s="159"/>
      <c r="J238" s="158"/>
      <c r="K238" s="158"/>
      <c r="M238" s="71"/>
      <c r="N238" s="71"/>
      <c r="O238" s="71"/>
      <c r="P238" s="71"/>
      <c r="Q238" s="72"/>
      <c r="R238" s="73"/>
      <c r="S238" s="74">
        <v>2</v>
      </c>
      <c r="T238" s="73" t="s">
        <v>1690</v>
      </c>
      <c r="U238" s="74"/>
      <c r="V238" s="73"/>
      <c r="W238" s="75">
        <f>SUM(W239:W256)</f>
        <v>18</v>
      </c>
      <c r="X238" s="73" t="s">
        <v>1692</v>
      </c>
    </row>
    <row r="239" spans="2:24" ht="45" customHeight="1" x14ac:dyDescent="0.4">
      <c r="B239" s="149">
        <v>241</v>
      </c>
      <c r="C239" s="9">
        <v>1</v>
      </c>
      <c r="D239" s="16">
        <v>1.4</v>
      </c>
      <c r="E239" s="15" t="s">
        <v>308</v>
      </c>
      <c r="F239" s="15" t="s">
        <v>309</v>
      </c>
      <c r="G239" s="1047" t="s">
        <v>3125</v>
      </c>
      <c r="H239" s="87">
        <f>+H237+1</f>
        <v>210</v>
      </c>
      <c r="I239" s="80" t="s">
        <v>3126</v>
      </c>
      <c r="J239" s="87">
        <v>4</v>
      </c>
      <c r="K239" s="89" t="s">
        <v>3127</v>
      </c>
      <c r="L239" s="11" t="s">
        <v>271</v>
      </c>
      <c r="W239" s="79">
        <v>1</v>
      </c>
    </row>
    <row r="240" spans="2:24" ht="45" customHeight="1" x14ac:dyDescent="0.4">
      <c r="B240" s="149">
        <v>242</v>
      </c>
      <c r="C240" s="9">
        <v>1</v>
      </c>
      <c r="D240" s="16">
        <v>1.4</v>
      </c>
      <c r="E240" s="15" t="s">
        <v>308</v>
      </c>
      <c r="F240" s="15" t="s">
        <v>309</v>
      </c>
      <c r="G240" s="1048"/>
      <c r="H240" s="87">
        <f t="shared" ref="H240:H256" si="14">+H239+1</f>
        <v>211</v>
      </c>
      <c r="I240" s="80" t="s">
        <v>3128</v>
      </c>
      <c r="J240" s="87">
        <v>40</v>
      </c>
      <c r="K240" s="89" t="s">
        <v>311</v>
      </c>
      <c r="L240" s="11" t="s">
        <v>271</v>
      </c>
      <c r="W240" s="79">
        <v>1</v>
      </c>
    </row>
    <row r="241" spans="2:23" ht="45" customHeight="1" x14ac:dyDescent="0.4">
      <c r="B241" s="149">
        <v>243</v>
      </c>
      <c r="C241" s="9">
        <v>1</v>
      </c>
      <c r="D241" s="16">
        <v>1.4</v>
      </c>
      <c r="E241" s="15" t="s">
        <v>308</v>
      </c>
      <c r="F241" s="15" t="s">
        <v>309</v>
      </c>
      <c r="G241" s="1048"/>
      <c r="H241" s="87">
        <f t="shared" si="14"/>
        <v>212</v>
      </c>
      <c r="I241" s="80" t="s">
        <v>3129</v>
      </c>
      <c r="J241" s="87">
        <v>40</v>
      </c>
      <c r="K241" s="89" t="s">
        <v>3130</v>
      </c>
      <c r="L241" s="11" t="s">
        <v>271</v>
      </c>
      <c r="W241" s="79">
        <v>1</v>
      </c>
    </row>
    <row r="242" spans="2:23" ht="45" customHeight="1" x14ac:dyDescent="0.4">
      <c r="B242" s="149">
        <v>244</v>
      </c>
      <c r="C242" s="9">
        <v>1</v>
      </c>
      <c r="D242" s="16">
        <v>1.4</v>
      </c>
      <c r="E242" s="15" t="s">
        <v>308</v>
      </c>
      <c r="F242" s="15" t="s">
        <v>309</v>
      </c>
      <c r="G242" s="1048"/>
      <c r="H242" s="87">
        <f t="shared" si="14"/>
        <v>213</v>
      </c>
      <c r="I242" s="80" t="s">
        <v>3131</v>
      </c>
      <c r="J242" s="87">
        <v>8</v>
      </c>
      <c r="K242" s="89" t="s">
        <v>3132</v>
      </c>
      <c r="L242" s="11" t="s">
        <v>271</v>
      </c>
      <c r="W242" s="79">
        <v>1</v>
      </c>
    </row>
    <row r="243" spans="2:23" ht="45" customHeight="1" x14ac:dyDescent="0.4">
      <c r="B243" s="149">
        <v>245</v>
      </c>
      <c r="C243" s="9">
        <v>1</v>
      </c>
      <c r="D243" s="16">
        <v>1.4</v>
      </c>
      <c r="E243" s="15" t="s">
        <v>308</v>
      </c>
      <c r="F243" s="15" t="s">
        <v>309</v>
      </c>
      <c r="G243" s="1048"/>
      <c r="H243" s="87">
        <f t="shared" si="14"/>
        <v>214</v>
      </c>
      <c r="I243" s="80" t="s">
        <v>3133</v>
      </c>
      <c r="J243" s="87">
        <v>4</v>
      </c>
      <c r="K243" s="89" t="s">
        <v>3134</v>
      </c>
      <c r="L243" s="11" t="s">
        <v>271</v>
      </c>
      <c r="W243" s="79">
        <v>1</v>
      </c>
    </row>
    <row r="244" spans="2:23" ht="45" customHeight="1" x14ac:dyDescent="0.4">
      <c r="B244" s="149">
        <v>246</v>
      </c>
      <c r="C244" s="9">
        <v>1</v>
      </c>
      <c r="D244" s="16">
        <v>1.4</v>
      </c>
      <c r="E244" s="15" t="s">
        <v>308</v>
      </c>
      <c r="F244" s="15" t="s">
        <v>309</v>
      </c>
      <c r="G244" s="1048"/>
      <c r="H244" s="87">
        <f t="shared" si="14"/>
        <v>215</v>
      </c>
      <c r="I244" s="80" t="s">
        <v>3135</v>
      </c>
      <c r="J244" s="87">
        <v>1</v>
      </c>
      <c r="K244" s="89" t="s">
        <v>3136</v>
      </c>
      <c r="L244" s="11" t="s">
        <v>271</v>
      </c>
      <c r="W244" s="79">
        <v>1</v>
      </c>
    </row>
    <row r="245" spans="2:23" ht="45" customHeight="1" x14ac:dyDescent="0.4">
      <c r="B245" s="149">
        <v>247</v>
      </c>
      <c r="C245" s="9">
        <v>1</v>
      </c>
      <c r="D245" s="16">
        <v>1.4</v>
      </c>
      <c r="E245" s="15" t="s">
        <v>308</v>
      </c>
      <c r="F245" s="15" t="s">
        <v>309</v>
      </c>
      <c r="G245" s="1048"/>
      <c r="H245" s="87">
        <f t="shared" si="14"/>
        <v>216</v>
      </c>
      <c r="I245" s="80" t="s">
        <v>3137</v>
      </c>
      <c r="J245" s="87">
        <v>20</v>
      </c>
      <c r="K245" s="89" t="s">
        <v>3138</v>
      </c>
      <c r="L245" s="11" t="s">
        <v>271</v>
      </c>
      <c r="W245" s="79">
        <v>1</v>
      </c>
    </row>
    <row r="246" spans="2:23" ht="45" customHeight="1" x14ac:dyDescent="0.4">
      <c r="B246" s="149">
        <v>248</v>
      </c>
      <c r="C246" s="9">
        <v>1</v>
      </c>
      <c r="D246" s="16">
        <v>1.4</v>
      </c>
      <c r="E246" s="15" t="s">
        <v>308</v>
      </c>
      <c r="F246" s="15" t="s">
        <v>309</v>
      </c>
      <c r="G246" s="1048"/>
      <c r="H246" s="87">
        <f t="shared" si="14"/>
        <v>217</v>
      </c>
      <c r="I246" s="80" t="s">
        <v>3139</v>
      </c>
      <c r="J246" s="87">
        <v>20</v>
      </c>
      <c r="K246" s="89" t="s">
        <v>312</v>
      </c>
      <c r="L246" s="11" t="s">
        <v>271</v>
      </c>
      <c r="W246" s="79">
        <v>1</v>
      </c>
    </row>
    <row r="247" spans="2:23" ht="45" customHeight="1" x14ac:dyDescent="0.4">
      <c r="B247" s="149">
        <v>249</v>
      </c>
      <c r="C247" s="9">
        <v>1</v>
      </c>
      <c r="D247" s="16">
        <v>1.4</v>
      </c>
      <c r="E247" s="15" t="s">
        <v>308</v>
      </c>
      <c r="F247" s="15" t="s">
        <v>309</v>
      </c>
      <c r="G247" s="1048"/>
      <c r="H247" s="87">
        <f t="shared" si="14"/>
        <v>218</v>
      </c>
      <c r="I247" s="80" t="s">
        <v>3140</v>
      </c>
      <c r="J247" s="87">
        <v>20</v>
      </c>
      <c r="K247" s="89" t="s">
        <v>313</v>
      </c>
      <c r="L247" s="11" t="s">
        <v>271</v>
      </c>
      <c r="W247" s="79">
        <v>1</v>
      </c>
    </row>
    <row r="248" spans="2:23" ht="45" customHeight="1" x14ac:dyDescent="0.4">
      <c r="B248" s="149">
        <v>250</v>
      </c>
      <c r="C248" s="9">
        <v>1</v>
      </c>
      <c r="D248" s="16">
        <v>1.4</v>
      </c>
      <c r="E248" s="15" t="s">
        <v>308</v>
      </c>
      <c r="F248" s="15" t="s">
        <v>309</v>
      </c>
      <c r="G248" s="1048"/>
      <c r="H248" s="87">
        <f t="shared" si="14"/>
        <v>219</v>
      </c>
      <c r="I248" s="80" t="s">
        <v>3141</v>
      </c>
      <c r="J248" s="87">
        <v>20</v>
      </c>
      <c r="K248" s="89" t="s">
        <v>314</v>
      </c>
      <c r="L248" s="11" t="s">
        <v>271</v>
      </c>
      <c r="W248" s="79">
        <v>1</v>
      </c>
    </row>
    <row r="249" spans="2:23" ht="45" customHeight="1" x14ac:dyDescent="0.4">
      <c r="B249" s="149">
        <v>251</v>
      </c>
      <c r="C249" s="9">
        <v>1</v>
      </c>
      <c r="D249" s="16">
        <v>1.4</v>
      </c>
      <c r="E249" s="15" t="s">
        <v>308</v>
      </c>
      <c r="F249" s="15" t="s">
        <v>309</v>
      </c>
      <c r="G249" s="1049"/>
      <c r="H249" s="87">
        <f t="shared" si="14"/>
        <v>220</v>
      </c>
      <c r="I249" s="80" t="s">
        <v>3142</v>
      </c>
      <c r="J249" s="87">
        <v>40</v>
      </c>
      <c r="K249" s="89" t="s">
        <v>3143</v>
      </c>
      <c r="L249" s="11" t="s">
        <v>271</v>
      </c>
      <c r="W249" s="79">
        <v>1</v>
      </c>
    </row>
    <row r="250" spans="2:23" ht="79.900000000000006" customHeight="1" x14ac:dyDescent="0.4">
      <c r="B250" s="149">
        <v>252</v>
      </c>
      <c r="C250" s="9">
        <v>1</v>
      </c>
      <c r="D250" s="16">
        <v>1.4</v>
      </c>
      <c r="E250" s="15" t="s">
        <v>308</v>
      </c>
      <c r="F250" s="17" t="s">
        <v>315</v>
      </c>
      <c r="G250" s="1041" t="s">
        <v>3144</v>
      </c>
      <c r="H250" s="76">
        <f t="shared" si="14"/>
        <v>221</v>
      </c>
      <c r="I250" s="80" t="s">
        <v>3145</v>
      </c>
      <c r="J250" s="76">
        <v>20</v>
      </c>
      <c r="K250" s="163" t="s">
        <v>3146</v>
      </c>
      <c r="L250" s="11" t="s">
        <v>271</v>
      </c>
      <c r="W250" s="79">
        <v>1</v>
      </c>
    </row>
    <row r="251" spans="2:23" ht="79.900000000000006" customHeight="1" x14ac:dyDescent="0.4">
      <c r="B251" s="149">
        <v>253</v>
      </c>
      <c r="C251" s="9">
        <v>1</v>
      </c>
      <c r="D251" s="16">
        <v>1.4</v>
      </c>
      <c r="E251" s="15" t="s">
        <v>308</v>
      </c>
      <c r="F251" s="17" t="s">
        <v>315</v>
      </c>
      <c r="G251" s="1042"/>
      <c r="H251" s="76">
        <f t="shared" si="14"/>
        <v>222</v>
      </c>
      <c r="I251" s="80" t="s">
        <v>3147</v>
      </c>
      <c r="J251" s="76">
        <v>20</v>
      </c>
      <c r="K251" s="163" t="s">
        <v>3148</v>
      </c>
      <c r="L251" s="11" t="s">
        <v>271</v>
      </c>
      <c r="W251" s="79">
        <v>1</v>
      </c>
    </row>
    <row r="252" spans="2:23" ht="79.900000000000006" customHeight="1" x14ac:dyDescent="0.4">
      <c r="B252" s="149">
        <v>254</v>
      </c>
      <c r="C252" s="9">
        <v>1</v>
      </c>
      <c r="D252" s="16">
        <v>1.4</v>
      </c>
      <c r="E252" s="15" t="s">
        <v>308</v>
      </c>
      <c r="F252" s="17" t="s">
        <v>315</v>
      </c>
      <c r="G252" s="1042"/>
      <c r="H252" s="76">
        <f t="shared" si="14"/>
        <v>223</v>
      </c>
      <c r="I252" s="80" t="s">
        <v>3149</v>
      </c>
      <c r="J252" s="76">
        <v>20</v>
      </c>
      <c r="K252" s="163" t="s">
        <v>3150</v>
      </c>
      <c r="L252" s="11" t="s">
        <v>271</v>
      </c>
      <c r="W252" s="79">
        <v>1</v>
      </c>
    </row>
    <row r="253" spans="2:23" ht="79.900000000000006" customHeight="1" x14ac:dyDescent="0.4">
      <c r="B253" s="149">
        <v>255</v>
      </c>
      <c r="C253" s="9">
        <v>1</v>
      </c>
      <c r="D253" s="16">
        <v>1.4</v>
      </c>
      <c r="E253" s="15" t="s">
        <v>308</v>
      </c>
      <c r="F253" s="17" t="s">
        <v>315</v>
      </c>
      <c r="G253" s="1042"/>
      <c r="H253" s="76">
        <f t="shared" si="14"/>
        <v>224</v>
      </c>
      <c r="I253" s="80" t="s">
        <v>3151</v>
      </c>
      <c r="J253" s="76">
        <v>20</v>
      </c>
      <c r="K253" s="163" t="s">
        <v>3152</v>
      </c>
      <c r="L253" s="11" t="s">
        <v>271</v>
      </c>
      <c r="W253" s="79">
        <v>1</v>
      </c>
    </row>
    <row r="254" spans="2:23" ht="79.900000000000006" customHeight="1" x14ac:dyDescent="0.4">
      <c r="B254" s="149">
        <v>256</v>
      </c>
      <c r="C254" s="9">
        <v>1</v>
      </c>
      <c r="D254" s="16">
        <v>1.4</v>
      </c>
      <c r="E254" s="15" t="s">
        <v>308</v>
      </c>
      <c r="F254" s="17" t="s">
        <v>315</v>
      </c>
      <c r="G254" s="1042"/>
      <c r="H254" s="76">
        <f t="shared" si="14"/>
        <v>225</v>
      </c>
      <c r="I254" s="80" t="s">
        <v>3153</v>
      </c>
      <c r="J254" s="76">
        <v>20</v>
      </c>
      <c r="K254" s="163" t="s">
        <v>3154</v>
      </c>
      <c r="L254" s="11" t="s">
        <v>271</v>
      </c>
      <c r="W254" s="79">
        <v>1</v>
      </c>
    </row>
    <row r="255" spans="2:23" ht="79.900000000000006" customHeight="1" x14ac:dyDescent="0.4">
      <c r="B255" s="149">
        <v>257</v>
      </c>
      <c r="C255" s="9">
        <v>1</v>
      </c>
      <c r="D255" s="16">
        <v>1.4</v>
      </c>
      <c r="E255" s="15" t="s">
        <v>308</v>
      </c>
      <c r="F255" s="17" t="s">
        <v>315</v>
      </c>
      <c r="G255" s="1042"/>
      <c r="H255" s="76">
        <f t="shared" si="14"/>
        <v>226</v>
      </c>
      <c r="I255" s="80" t="s">
        <v>3155</v>
      </c>
      <c r="J255" s="76">
        <v>20</v>
      </c>
      <c r="K255" s="163" t="s">
        <v>3156</v>
      </c>
      <c r="L255" s="11" t="s">
        <v>271</v>
      </c>
      <c r="W255" s="79">
        <v>1</v>
      </c>
    </row>
    <row r="256" spans="2:23" ht="79.900000000000006" customHeight="1" x14ac:dyDescent="0.4">
      <c r="B256" s="149">
        <v>258</v>
      </c>
      <c r="C256" s="9">
        <v>1</v>
      </c>
      <c r="D256" s="16">
        <v>1.4</v>
      </c>
      <c r="E256" s="15" t="s">
        <v>308</v>
      </c>
      <c r="F256" s="17" t="s">
        <v>315</v>
      </c>
      <c r="G256" s="1043"/>
      <c r="H256" s="76">
        <f t="shared" si="14"/>
        <v>227</v>
      </c>
      <c r="I256" s="80" t="s">
        <v>3157</v>
      </c>
      <c r="J256" s="76">
        <v>80</v>
      </c>
      <c r="K256" s="163" t="s">
        <v>3158</v>
      </c>
      <c r="L256" s="11" t="s">
        <v>271</v>
      </c>
      <c r="W256" s="79">
        <v>1</v>
      </c>
    </row>
    <row r="257" spans="2:24" ht="45" customHeight="1" x14ac:dyDescent="0.4">
      <c r="B257" s="149">
        <v>259</v>
      </c>
      <c r="G257" s="158" t="s">
        <v>3159</v>
      </c>
      <c r="H257" s="159"/>
      <c r="I257" s="159"/>
      <c r="J257" s="158"/>
      <c r="K257" s="158"/>
      <c r="M257" s="71"/>
      <c r="N257" s="71"/>
      <c r="O257" s="71"/>
      <c r="P257" s="71"/>
      <c r="Q257" s="72"/>
      <c r="R257" s="73"/>
      <c r="S257" s="74">
        <v>4</v>
      </c>
      <c r="T257" s="73" t="s">
        <v>1690</v>
      </c>
      <c r="U257" s="74"/>
      <c r="V257" s="73"/>
      <c r="W257" s="75">
        <f>SUM(W258:W271)</f>
        <v>14</v>
      </c>
      <c r="X257" s="73" t="s">
        <v>1692</v>
      </c>
    </row>
    <row r="258" spans="2:24" ht="45" customHeight="1" x14ac:dyDescent="0.4">
      <c r="B258" s="149">
        <v>260</v>
      </c>
      <c r="C258" s="9">
        <v>1</v>
      </c>
      <c r="D258" s="16">
        <v>1.4</v>
      </c>
      <c r="E258" s="14" t="s">
        <v>318</v>
      </c>
      <c r="F258" s="14" t="s">
        <v>319</v>
      </c>
      <c r="G258" s="1044" t="s">
        <v>3160</v>
      </c>
      <c r="H258" s="160">
        <f>+H256+1</f>
        <v>228</v>
      </c>
      <c r="I258" s="80" t="s">
        <v>3161</v>
      </c>
      <c r="J258" s="160">
        <v>40</v>
      </c>
      <c r="K258" s="162" t="s">
        <v>3162</v>
      </c>
      <c r="L258" s="11" t="s">
        <v>271</v>
      </c>
      <c r="W258" s="79">
        <v>1</v>
      </c>
    </row>
    <row r="259" spans="2:24" ht="45" customHeight="1" x14ac:dyDescent="0.4">
      <c r="B259" s="149">
        <v>261</v>
      </c>
      <c r="C259" s="9">
        <v>1</v>
      </c>
      <c r="D259" s="16">
        <v>1.4</v>
      </c>
      <c r="E259" s="14" t="s">
        <v>318</v>
      </c>
      <c r="F259" s="14" t="s">
        <v>319</v>
      </c>
      <c r="G259" s="1045"/>
      <c r="H259" s="160">
        <f t="shared" ref="H259:H271" si="15">+H258+1</f>
        <v>229</v>
      </c>
      <c r="I259" s="80" t="s">
        <v>3163</v>
      </c>
      <c r="J259" s="160">
        <v>40</v>
      </c>
      <c r="K259" s="162" t="s">
        <v>3164</v>
      </c>
      <c r="L259" s="11" t="s">
        <v>271</v>
      </c>
      <c r="W259" s="79">
        <v>1</v>
      </c>
    </row>
    <row r="260" spans="2:24" ht="45" customHeight="1" x14ac:dyDescent="0.4">
      <c r="B260" s="149">
        <v>262</v>
      </c>
      <c r="C260" s="9">
        <v>1</v>
      </c>
      <c r="D260" s="16">
        <v>1.4</v>
      </c>
      <c r="E260" s="14" t="s">
        <v>318</v>
      </c>
      <c r="F260" s="14" t="s">
        <v>319</v>
      </c>
      <c r="G260" s="1046"/>
      <c r="H260" s="160">
        <f t="shared" si="15"/>
        <v>230</v>
      </c>
      <c r="I260" s="80" t="s">
        <v>3165</v>
      </c>
      <c r="J260" s="160">
        <v>40</v>
      </c>
      <c r="K260" s="162" t="s">
        <v>3166</v>
      </c>
      <c r="L260" s="11" t="s">
        <v>271</v>
      </c>
      <c r="W260" s="79">
        <v>1</v>
      </c>
    </row>
    <row r="261" spans="2:24" ht="45" customHeight="1" x14ac:dyDescent="0.4">
      <c r="B261" s="149">
        <v>263</v>
      </c>
      <c r="C261" s="9">
        <v>1</v>
      </c>
      <c r="D261" s="16">
        <v>1.4</v>
      </c>
      <c r="E261" s="14" t="s">
        <v>318</v>
      </c>
      <c r="F261" s="17" t="s">
        <v>321</v>
      </c>
      <c r="G261" s="1041" t="s">
        <v>3167</v>
      </c>
      <c r="H261" s="76">
        <f t="shared" si="15"/>
        <v>231</v>
      </c>
      <c r="I261" s="80" t="s">
        <v>3168</v>
      </c>
      <c r="J261" s="174">
        <v>48</v>
      </c>
      <c r="K261" s="165" t="s">
        <v>3169</v>
      </c>
      <c r="L261" s="11" t="s">
        <v>271</v>
      </c>
      <c r="W261" s="79">
        <v>1</v>
      </c>
    </row>
    <row r="262" spans="2:24" ht="45" customHeight="1" x14ac:dyDescent="0.4">
      <c r="B262" s="149">
        <v>264</v>
      </c>
      <c r="C262" s="9">
        <v>1</v>
      </c>
      <c r="D262" s="16">
        <v>1.4</v>
      </c>
      <c r="E262" s="14" t="s">
        <v>318</v>
      </c>
      <c r="F262" s="17" t="s">
        <v>321</v>
      </c>
      <c r="G262" s="1042"/>
      <c r="H262" s="76">
        <f t="shared" si="15"/>
        <v>232</v>
      </c>
      <c r="I262" s="80" t="s">
        <v>3170</v>
      </c>
      <c r="J262" s="174">
        <v>20</v>
      </c>
      <c r="K262" s="165" t="s">
        <v>3171</v>
      </c>
      <c r="L262" s="11" t="s">
        <v>271</v>
      </c>
      <c r="W262" s="79">
        <v>1</v>
      </c>
    </row>
    <row r="263" spans="2:24" ht="45" customHeight="1" x14ac:dyDescent="0.4">
      <c r="B263" s="149">
        <v>265</v>
      </c>
      <c r="C263" s="9">
        <v>1</v>
      </c>
      <c r="D263" s="16">
        <v>1.4</v>
      </c>
      <c r="E263" s="14" t="s">
        <v>318</v>
      </c>
      <c r="F263" s="17" t="s">
        <v>321</v>
      </c>
      <c r="G263" s="1042"/>
      <c r="H263" s="76">
        <f t="shared" si="15"/>
        <v>233</v>
      </c>
      <c r="I263" s="80" t="s">
        <v>3172</v>
      </c>
      <c r="J263" s="174">
        <v>4</v>
      </c>
      <c r="K263" s="165" t="s">
        <v>3173</v>
      </c>
      <c r="L263" s="11" t="s">
        <v>271</v>
      </c>
      <c r="W263" s="79">
        <v>1</v>
      </c>
    </row>
    <row r="264" spans="2:24" ht="45" customHeight="1" x14ac:dyDescent="0.4">
      <c r="B264" s="149">
        <v>266</v>
      </c>
      <c r="C264" s="9">
        <v>1</v>
      </c>
      <c r="D264" s="16">
        <v>1.4</v>
      </c>
      <c r="E264" s="14" t="s">
        <v>318</v>
      </c>
      <c r="F264" s="17" t="s">
        <v>321</v>
      </c>
      <c r="G264" s="1042"/>
      <c r="H264" s="76">
        <f t="shared" si="15"/>
        <v>234</v>
      </c>
      <c r="I264" s="80" t="s">
        <v>3174</v>
      </c>
      <c r="J264" s="174">
        <v>24</v>
      </c>
      <c r="K264" s="165" t="s">
        <v>3175</v>
      </c>
      <c r="L264" s="11" t="s">
        <v>271</v>
      </c>
      <c r="W264" s="79">
        <v>1</v>
      </c>
    </row>
    <row r="265" spans="2:24" ht="45" customHeight="1" x14ac:dyDescent="0.4">
      <c r="B265" s="149">
        <v>267</v>
      </c>
      <c r="C265" s="9">
        <v>1</v>
      </c>
      <c r="D265" s="16">
        <v>1.4</v>
      </c>
      <c r="E265" s="14" t="s">
        <v>318</v>
      </c>
      <c r="F265" s="17" t="s">
        <v>321</v>
      </c>
      <c r="G265" s="1042"/>
      <c r="H265" s="76">
        <f t="shared" si="15"/>
        <v>235</v>
      </c>
      <c r="I265" s="80" t="s">
        <v>3176</v>
      </c>
      <c r="J265" s="174">
        <v>8</v>
      </c>
      <c r="K265" s="165" t="s">
        <v>3177</v>
      </c>
      <c r="L265" s="11" t="s">
        <v>271</v>
      </c>
      <c r="W265" s="79">
        <v>1</v>
      </c>
    </row>
    <row r="266" spans="2:24" ht="45" customHeight="1" x14ac:dyDescent="0.4">
      <c r="B266" s="149">
        <v>268</v>
      </c>
      <c r="C266" s="9">
        <v>1</v>
      </c>
      <c r="D266" s="16">
        <v>1.4</v>
      </c>
      <c r="E266" s="14" t="s">
        <v>318</v>
      </c>
      <c r="F266" s="17" t="s">
        <v>321</v>
      </c>
      <c r="G266" s="1042"/>
      <c r="H266" s="76">
        <f t="shared" si="15"/>
        <v>236</v>
      </c>
      <c r="I266" s="80" t="s">
        <v>3178</v>
      </c>
      <c r="J266" s="174">
        <v>4</v>
      </c>
      <c r="K266" s="165" t="s">
        <v>324</v>
      </c>
      <c r="L266" s="11" t="s">
        <v>271</v>
      </c>
      <c r="W266" s="79">
        <v>1</v>
      </c>
    </row>
    <row r="267" spans="2:24" ht="64.900000000000006" customHeight="1" x14ac:dyDescent="0.4">
      <c r="B267" s="149">
        <v>269</v>
      </c>
      <c r="C267" s="9">
        <v>1</v>
      </c>
      <c r="D267" s="16">
        <v>1.4</v>
      </c>
      <c r="E267" s="14" t="s">
        <v>318</v>
      </c>
      <c r="F267" s="17" t="s">
        <v>321</v>
      </c>
      <c r="G267" s="1042"/>
      <c r="H267" s="76">
        <f t="shared" si="15"/>
        <v>237</v>
      </c>
      <c r="I267" s="80" t="s">
        <v>3179</v>
      </c>
      <c r="J267" s="174">
        <v>20</v>
      </c>
      <c r="K267" s="165" t="s">
        <v>3875</v>
      </c>
      <c r="L267" s="11" t="s">
        <v>271</v>
      </c>
      <c r="W267" s="79">
        <v>1</v>
      </c>
    </row>
    <row r="268" spans="2:24" ht="45" customHeight="1" x14ac:dyDescent="0.4">
      <c r="B268" s="149">
        <v>270</v>
      </c>
      <c r="C268" s="9">
        <v>1</v>
      </c>
      <c r="D268" s="16">
        <v>1.4</v>
      </c>
      <c r="E268" s="14" t="s">
        <v>318</v>
      </c>
      <c r="F268" s="17" t="s">
        <v>321</v>
      </c>
      <c r="G268" s="1043"/>
      <c r="H268" s="76">
        <f t="shared" si="15"/>
        <v>238</v>
      </c>
      <c r="I268" s="80" t="s">
        <v>3180</v>
      </c>
      <c r="J268" s="174">
        <v>4</v>
      </c>
      <c r="K268" s="165" t="s">
        <v>3181</v>
      </c>
      <c r="L268" s="11" t="s">
        <v>271</v>
      </c>
      <c r="W268" s="79">
        <v>1</v>
      </c>
    </row>
    <row r="269" spans="2:24" ht="45" customHeight="1" x14ac:dyDescent="0.4">
      <c r="B269" s="149">
        <v>271</v>
      </c>
      <c r="C269" s="9">
        <v>1</v>
      </c>
      <c r="D269" s="16">
        <v>1.4</v>
      </c>
      <c r="E269" s="14" t="s">
        <v>318</v>
      </c>
      <c r="F269" s="14" t="s">
        <v>325</v>
      </c>
      <c r="G269" s="1044" t="s">
        <v>3182</v>
      </c>
      <c r="H269" s="160">
        <f t="shared" si="15"/>
        <v>239</v>
      </c>
      <c r="I269" s="80" t="s">
        <v>3183</v>
      </c>
      <c r="J269" s="160">
        <v>4</v>
      </c>
      <c r="K269" s="162" t="s">
        <v>3184</v>
      </c>
      <c r="L269" s="11" t="s">
        <v>271</v>
      </c>
      <c r="W269" s="79">
        <v>1</v>
      </c>
    </row>
    <row r="270" spans="2:24" ht="45" customHeight="1" x14ac:dyDescent="0.4">
      <c r="B270" s="149">
        <v>272</v>
      </c>
      <c r="C270" s="9">
        <v>1</v>
      </c>
      <c r="D270" s="16">
        <v>1.4</v>
      </c>
      <c r="E270" s="14" t="s">
        <v>318</v>
      </c>
      <c r="F270" s="14" t="s">
        <v>325</v>
      </c>
      <c r="G270" s="1046"/>
      <c r="H270" s="160">
        <f t="shared" si="15"/>
        <v>240</v>
      </c>
      <c r="I270" s="80" t="s">
        <v>3185</v>
      </c>
      <c r="J270" s="160">
        <v>4</v>
      </c>
      <c r="K270" s="162" t="s">
        <v>3186</v>
      </c>
      <c r="L270" s="11" t="s">
        <v>271</v>
      </c>
      <c r="W270" s="79">
        <v>1</v>
      </c>
    </row>
    <row r="271" spans="2:24" ht="45" customHeight="1" x14ac:dyDescent="0.4">
      <c r="B271" s="149">
        <v>273</v>
      </c>
      <c r="C271" s="9">
        <v>1</v>
      </c>
      <c r="D271" s="16">
        <v>1.4</v>
      </c>
      <c r="E271" s="14" t="s">
        <v>318</v>
      </c>
      <c r="F271" s="17" t="s">
        <v>327</v>
      </c>
      <c r="G271" s="170" t="s">
        <v>3187</v>
      </c>
      <c r="H271" s="76">
        <f t="shared" si="15"/>
        <v>241</v>
      </c>
      <c r="I271" s="80" t="s">
        <v>3188</v>
      </c>
      <c r="J271" s="76">
        <v>4</v>
      </c>
      <c r="K271" s="163" t="s">
        <v>3189</v>
      </c>
      <c r="L271" s="11" t="s">
        <v>271</v>
      </c>
      <c r="W271" s="79">
        <v>1</v>
      </c>
    </row>
    <row r="272" spans="2:24" ht="45" customHeight="1" x14ac:dyDescent="0.4">
      <c r="B272" s="149">
        <v>274</v>
      </c>
      <c r="G272" s="158" t="s">
        <v>3190</v>
      </c>
      <c r="H272" s="159"/>
      <c r="I272" s="159"/>
      <c r="J272" s="158"/>
      <c r="K272" s="158"/>
      <c r="M272" s="71"/>
      <c r="N272" s="71"/>
      <c r="O272" s="71"/>
      <c r="P272" s="71"/>
      <c r="Q272" s="72"/>
      <c r="R272" s="73"/>
      <c r="S272" s="74">
        <v>2</v>
      </c>
      <c r="T272" s="73" t="s">
        <v>1690</v>
      </c>
      <c r="U272" s="74"/>
      <c r="V272" s="73"/>
      <c r="W272" s="75">
        <f>SUM(W273:W279)</f>
        <v>7</v>
      </c>
      <c r="X272" s="73" t="s">
        <v>1692</v>
      </c>
    </row>
    <row r="273" spans="1:24" ht="45" customHeight="1" x14ac:dyDescent="0.4">
      <c r="B273" s="149">
        <v>275</v>
      </c>
      <c r="C273" s="9">
        <v>1</v>
      </c>
      <c r="D273" s="16">
        <v>1.4</v>
      </c>
      <c r="E273" s="15" t="s">
        <v>330</v>
      </c>
      <c r="F273" s="15" t="s">
        <v>331</v>
      </c>
      <c r="G273" s="1047" t="s">
        <v>3191</v>
      </c>
      <c r="H273" s="87">
        <f>+H271+1</f>
        <v>242</v>
      </c>
      <c r="I273" s="80" t="s">
        <v>3192</v>
      </c>
      <c r="J273" s="87">
        <v>160</v>
      </c>
      <c r="K273" s="89" t="s">
        <v>3193</v>
      </c>
      <c r="L273" s="11" t="s">
        <v>271</v>
      </c>
      <c r="W273" s="79">
        <v>1</v>
      </c>
    </row>
    <row r="274" spans="1:24" ht="45" customHeight="1" x14ac:dyDescent="0.4">
      <c r="B274" s="149">
        <v>276</v>
      </c>
      <c r="C274" s="9">
        <v>1</v>
      </c>
      <c r="D274" s="16">
        <v>1.4</v>
      </c>
      <c r="E274" s="15" t="s">
        <v>330</v>
      </c>
      <c r="F274" s="15" t="s">
        <v>331</v>
      </c>
      <c r="G274" s="1048"/>
      <c r="H274" s="87">
        <f t="shared" ref="H274:H279" si="16">+H273+1</f>
        <v>243</v>
      </c>
      <c r="I274" s="80" t="s">
        <v>3194</v>
      </c>
      <c r="J274" s="87">
        <v>4</v>
      </c>
      <c r="K274" s="89" t="s">
        <v>3195</v>
      </c>
      <c r="L274" s="11" t="s">
        <v>271</v>
      </c>
      <c r="W274" s="79">
        <v>1</v>
      </c>
    </row>
    <row r="275" spans="1:24" ht="45" customHeight="1" x14ac:dyDescent="0.4">
      <c r="B275" s="149">
        <v>277</v>
      </c>
      <c r="C275" s="9">
        <v>1</v>
      </c>
      <c r="D275" s="16">
        <v>1.4</v>
      </c>
      <c r="E275" s="15" t="s">
        <v>330</v>
      </c>
      <c r="F275" s="15" t="s">
        <v>331</v>
      </c>
      <c r="G275" s="1048"/>
      <c r="H275" s="87">
        <f t="shared" si="16"/>
        <v>244</v>
      </c>
      <c r="I275" s="80" t="s">
        <v>3196</v>
      </c>
      <c r="J275" s="87">
        <v>96</v>
      </c>
      <c r="K275" s="89" t="s">
        <v>3197</v>
      </c>
      <c r="L275" s="11" t="s">
        <v>271</v>
      </c>
      <c r="W275" s="79">
        <v>1</v>
      </c>
    </row>
    <row r="276" spans="1:24" ht="45" customHeight="1" x14ac:dyDescent="0.4">
      <c r="B276" s="149">
        <v>278</v>
      </c>
      <c r="C276" s="9">
        <v>1</v>
      </c>
      <c r="D276" s="16">
        <v>1.4</v>
      </c>
      <c r="E276" s="15" t="s">
        <v>330</v>
      </c>
      <c r="F276" s="15" t="s">
        <v>331</v>
      </c>
      <c r="G276" s="1049"/>
      <c r="H276" s="87">
        <f t="shared" si="16"/>
        <v>245</v>
      </c>
      <c r="I276" s="80" t="s">
        <v>3198</v>
      </c>
      <c r="J276" s="87">
        <v>8</v>
      </c>
      <c r="K276" s="89" t="s">
        <v>3199</v>
      </c>
      <c r="L276" s="11" t="s">
        <v>271</v>
      </c>
      <c r="W276" s="79">
        <v>1</v>
      </c>
    </row>
    <row r="277" spans="1:24" ht="45" customHeight="1" x14ac:dyDescent="0.4">
      <c r="B277" s="149">
        <v>279</v>
      </c>
      <c r="C277" s="9">
        <v>1</v>
      </c>
      <c r="D277" s="16">
        <v>1.4</v>
      </c>
      <c r="E277" s="15" t="s">
        <v>330</v>
      </c>
      <c r="F277" s="17" t="s">
        <v>333</v>
      </c>
      <c r="G277" s="1041" t="s">
        <v>3200</v>
      </c>
      <c r="H277" s="76">
        <f t="shared" si="16"/>
        <v>246</v>
      </c>
      <c r="I277" s="80" t="s">
        <v>3201</v>
      </c>
      <c r="J277" s="76">
        <v>8</v>
      </c>
      <c r="K277" s="163" t="s">
        <v>3202</v>
      </c>
      <c r="L277" s="11" t="s">
        <v>271</v>
      </c>
      <c r="W277" s="79">
        <v>1</v>
      </c>
    </row>
    <row r="278" spans="1:24" ht="45" customHeight="1" x14ac:dyDescent="0.4">
      <c r="B278" s="149">
        <v>280</v>
      </c>
      <c r="C278" s="9">
        <v>1</v>
      </c>
      <c r="D278" s="16">
        <v>1.4</v>
      </c>
      <c r="E278" s="15" t="s">
        <v>330</v>
      </c>
      <c r="F278" s="17" t="s">
        <v>333</v>
      </c>
      <c r="G278" s="1042"/>
      <c r="H278" s="76">
        <f t="shared" si="16"/>
        <v>247</v>
      </c>
      <c r="I278" s="80" t="s">
        <v>3203</v>
      </c>
      <c r="J278" s="76">
        <v>4</v>
      </c>
      <c r="K278" s="163" t="s">
        <v>3204</v>
      </c>
      <c r="L278" s="11" t="s">
        <v>271</v>
      </c>
      <c r="W278" s="79">
        <v>1</v>
      </c>
    </row>
    <row r="279" spans="1:24" ht="45" customHeight="1" x14ac:dyDescent="0.4">
      <c r="B279" s="149">
        <v>281</v>
      </c>
      <c r="C279" s="9">
        <v>1</v>
      </c>
      <c r="D279" s="16">
        <v>1.4</v>
      </c>
      <c r="E279" s="15" t="s">
        <v>330</v>
      </c>
      <c r="F279" s="17" t="s">
        <v>333</v>
      </c>
      <c r="G279" s="1043"/>
      <c r="H279" s="76">
        <f t="shared" si="16"/>
        <v>248</v>
      </c>
      <c r="I279" s="80" t="s">
        <v>3205</v>
      </c>
      <c r="J279" s="76">
        <v>4</v>
      </c>
      <c r="K279" s="163" t="s">
        <v>3206</v>
      </c>
      <c r="L279" s="11" t="s">
        <v>271</v>
      </c>
      <c r="W279" s="79">
        <v>1</v>
      </c>
    </row>
    <row r="280" spans="1:24" ht="45" customHeight="1" x14ac:dyDescent="0.4">
      <c r="B280" s="149">
        <v>282</v>
      </c>
      <c r="G280" s="154" t="s">
        <v>3207</v>
      </c>
      <c r="H280" s="155"/>
      <c r="I280" s="155"/>
      <c r="J280" s="155"/>
      <c r="K280" s="176"/>
      <c r="M280" s="67"/>
      <c r="N280" s="67"/>
      <c r="O280" s="67"/>
      <c r="P280" s="67"/>
      <c r="Q280" s="68">
        <v>3</v>
      </c>
      <c r="R280" s="69" t="s">
        <v>1689</v>
      </c>
      <c r="S280" s="70">
        <f>SUM(S281:S297)</f>
        <v>8</v>
      </c>
      <c r="T280" s="69" t="s">
        <v>1690</v>
      </c>
      <c r="U280" s="70">
        <v>3</v>
      </c>
      <c r="V280" s="69" t="s">
        <v>1691</v>
      </c>
      <c r="W280" s="70">
        <f>SUM(W281:W297)/2</f>
        <v>14</v>
      </c>
      <c r="X280" s="69" t="s">
        <v>1692</v>
      </c>
    </row>
    <row r="281" spans="1:24" ht="45" customHeight="1" x14ac:dyDescent="0.4">
      <c r="B281" s="149">
        <v>283</v>
      </c>
      <c r="G281" s="158" t="s">
        <v>3208</v>
      </c>
      <c r="H281" s="159"/>
      <c r="I281" s="159"/>
      <c r="J281" s="158"/>
      <c r="K281" s="158"/>
      <c r="M281" s="71"/>
      <c r="N281" s="71"/>
      <c r="O281" s="71"/>
      <c r="P281" s="71"/>
      <c r="Q281" s="72"/>
      <c r="R281" s="73"/>
      <c r="S281" s="74">
        <v>4</v>
      </c>
      <c r="T281" s="73" t="s">
        <v>1690</v>
      </c>
      <c r="U281" s="74"/>
      <c r="V281" s="73"/>
      <c r="W281" s="75">
        <f>SUM(W282:W287)</f>
        <v>6</v>
      </c>
      <c r="X281" s="73" t="s">
        <v>1692</v>
      </c>
    </row>
    <row r="282" spans="1:24" ht="45" customHeight="1" x14ac:dyDescent="0.4">
      <c r="B282" s="149">
        <v>284</v>
      </c>
      <c r="C282" s="9">
        <v>1</v>
      </c>
      <c r="D282" s="13">
        <v>1.5</v>
      </c>
      <c r="E282" s="14" t="s">
        <v>336</v>
      </c>
      <c r="F282" s="14" t="s">
        <v>337</v>
      </c>
      <c r="G282" s="1044" t="s">
        <v>3209</v>
      </c>
      <c r="H282" s="160">
        <f>+H279+1</f>
        <v>249</v>
      </c>
      <c r="I282" s="80" t="s">
        <v>1847</v>
      </c>
      <c r="J282" s="160">
        <v>10</v>
      </c>
      <c r="K282" s="162" t="s">
        <v>3210</v>
      </c>
      <c r="L282" s="11" t="s">
        <v>339</v>
      </c>
      <c r="W282" s="79">
        <v>1</v>
      </c>
    </row>
    <row r="283" spans="1:24" ht="45" customHeight="1" x14ac:dyDescent="0.4">
      <c r="A283" s="172"/>
      <c r="B283" s="149"/>
      <c r="C283" s="9">
        <v>1</v>
      </c>
      <c r="D283" s="13">
        <v>1.5</v>
      </c>
      <c r="E283" s="14" t="s">
        <v>336</v>
      </c>
      <c r="F283" s="14" t="s">
        <v>337</v>
      </c>
      <c r="G283" s="1045"/>
      <c r="H283" s="160">
        <f>+H282+1</f>
        <v>250</v>
      </c>
      <c r="I283" s="80" t="s">
        <v>1848</v>
      </c>
      <c r="J283" s="160">
        <v>19</v>
      </c>
      <c r="K283" s="162" t="s">
        <v>340</v>
      </c>
      <c r="L283" s="11" t="s">
        <v>339</v>
      </c>
      <c r="W283" s="79">
        <v>1</v>
      </c>
    </row>
    <row r="284" spans="1:24" ht="45" customHeight="1" x14ac:dyDescent="0.4">
      <c r="B284" s="149">
        <v>285</v>
      </c>
      <c r="C284" s="9">
        <v>1</v>
      </c>
      <c r="D284" s="13">
        <v>1.5</v>
      </c>
      <c r="E284" s="14" t="s">
        <v>336</v>
      </c>
      <c r="F284" s="14" t="s">
        <v>337</v>
      </c>
      <c r="G284" s="1046"/>
      <c r="H284" s="160">
        <f>+H283+1</f>
        <v>251</v>
      </c>
      <c r="I284" s="80" t="s">
        <v>1849</v>
      </c>
      <c r="J284" s="160">
        <v>80</v>
      </c>
      <c r="K284" s="162" t="s">
        <v>341</v>
      </c>
      <c r="L284" s="11" t="s">
        <v>339</v>
      </c>
      <c r="W284" s="79">
        <v>1</v>
      </c>
    </row>
    <row r="285" spans="1:24" ht="45" customHeight="1" x14ac:dyDescent="0.4">
      <c r="B285" s="149">
        <v>286</v>
      </c>
      <c r="C285" s="9">
        <v>1</v>
      </c>
      <c r="D285" s="13">
        <v>1.5</v>
      </c>
      <c r="E285" s="14" t="s">
        <v>336</v>
      </c>
      <c r="F285" s="17" t="s">
        <v>342</v>
      </c>
      <c r="G285" s="170" t="s">
        <v>3211</v>
      </c>
      <c r="H285" s="76">
        <f>+H284+1</f>
        <v>252</v>
      </c>
      <c r="I285" s="80" t="s">
        <v>1850</v>
      </c>
      <c r="J285" s="76">
        <v>300</v>
      </c>
      <c r="K285" s="163" t="s">
        <v>344</v>
      </c>
      <c r="L285" s="11" t="s">
        <v>339</v>
      </c>
      <c r="W285" s="79">
        <v>1</v>
      </c>
    </row>
    <row r="286" spans="1:24" ht="45" customHeight="1" x14ac:dyDescent="0.4">
      <c r="B286" s="149">
        <v>287</v>
      </c>
      <c r="C286" s="9">
        <v>1</v>
      </c>
      <c r="D286" s="13">
        <v>1.5</v>
      </c>
      <c r="E286" s="14" t="s">
        <v>336</v>
      </c>
      <c r="F286" s="14" t="s">
        <v>345</v>
      </c>
      <c r="G286" s="168" t="s">
        <v>3212</v>
      </c>
      <c r="H286" s="160">
        <f>+H285+1</f>
        <v>253</v>
      </c>
      <c r="I286" s="80" t="s">
        <v>1851</v>
      </c>
      <c r="J286" s="160">
        <v>30</v>
      </c>
      <c r="K286" s="162" t="s">
        <v>347</v>
      </c>
      <c r="L286" s="11" t="s">
        <v>339</v>
      </c>
      <c r="W286" s="79">
        <v>1</v>
      </c>
    </row>
    <row r="287" spans="1:24" ht="45" customHeight="1" x14ac:dyDescent="0.4">
      <c r="B287" s="149">
        <v>288</v>
      </c>
      <c r="C287" s="9">
        <v>1</v>
      </c>
      <c r="D287" s="13">
        <v>1.5</v>
      </c>
      <c r="E287" s="14" t="s">
        <v>336</v>
      </c>
      <c r="F287" s="17" t="s">
        <v>348</v>
      </c>
      <c r="G287" s="170" t="s">
        <v>3213</v>
      </c>
      <c r="H287" s="76">
        <f>+H286+1</f>
        <v>254</v>
      </c>
      <c r="I287" s="80" t="s">
        <v>1852</v>
      </c>
      <c r="J287" s="76">
        <v>2</v>
      </c>
      <c r="K287" s="163" t="s">
        <v>3214</v>
      </c>
      <c r="L287" s="11" t="s">
        <v>339</v>
      </c>
      <c r="W287" s="79">
        <v>1</v>
      </c>
    </row>
    <row r="288" spans="1:24" ht="45" customHeight="1" x14ac:dyDescent="0.4">
      <c r="B288" s="149">
        <v>289</v>
      </c>
      <c r="G288" s="158" t="s">
        <v>3215</v>
      </c>
      <c r="H288" s="159"/>
      <c r="I288" s="159"/>
      <c r="J288" s="158"/>
      <c r="K288" s="158"/>
      <c r="M288" s="71"/>
      <c r="N288" s="71"/>
      <c r="O288" s="71"/>
      <c r="P288" s="71"/>
      <c r="Q288" s="72"/>
      <c r="R288" s="73"/>
      <c r="S288" s="74">
        <v>2</v>
      </c>
      <c r="T288" s="73" t="s">
        <v>1690</v>
      </c>
      <c r="U288" s="74"/>
      <c r="V288" s="73"/>
      <c r="W288" s="75">
        <f>SUM(W289:W293)</f>
        <v>5</v>
      </c>
      <c r="X288" s="73" t="s">
        <v>1692</v>
      </c>
    </row>
    <row r="289" spans="2:24" ht="45" customHeight="1" x14ac:dyDescent="0.4">
      <c r="B289" s="149">
        <v>290</v>
      </c>
      <c r="C289" s="9">
        <v>1</v>
      </c>
      <c r="D289" s="13">
        <v>1.5</v>
      </c>
      <c r="E289" s="15" t="s">
        <v>351</v>
      </c>
      <c r="F289" s="15" t="s">
        <v>352</v>
      </c>
      <c r="G289" s="1047" t="s">
        <v>3216</v>
      </c>
      <c r="H289" s="87">
        <f>+H287+1</f>
        <v>255</v>
      </c>
      <c r="I289" s="80" t="s">
        <v>1853</v>
      </c>
      <c r="J289" s="87">
        <v>1</v>
      </c>
      <c r="K289" s="89" t="s">
        <v>3217</v>
      </c>
      <c r="L289" s="11" t="s">
        <v>339</v>
      </c>
      <c r="W289" s="79">
        <v>1</v>
      </c>
    </row>
    <row r="290" spans="2:24" ht="45" customHeight="1" x14ac:dyDescent="0.4">
      <c r="B290" s="149">
        <v>291</v>
      </c>
      <c r="C290" s="9">
        <v>1</v>
      </c>
      <c r="D290" s="13">
        <v>1.5</v>
      </c>
      <c r="E290" s="15" t="s">
        <v>351</v>
      </c>
      <c r="F290" s="15" t="s">
        <v>352</v>
      </c>
      <c r="G290" s="1048"/>
      <c r="H290" s="87">
        <f>+H289+1</f>
        <v>256</v>
      </c>
      <c r="I290" s="80" t="s">
        <v>1854</v>
      </c>
      <c r="J290" s="87">
        <v>1</v>
      </c>
      <c r="K290" s="89" t="s">
        <v>354</v>
      </c>
      <c r="L290" s="11" t="s">
        <v>339</v>
      </c>
      <c r="W290" s="79">
        <v>1</v>
      </c>
    </row>
    <row r="291" spans="2:24" ht="45" customHeight="1" x14ac:dyDescent="0.4">
      <c r="B291" s="149">
        <v>292</v>
      </c>
      <c r="C291" s="9">
        <v>1</v>
      </c>
      <c r="D291" s="13">
        <v>1.5</v>
      </c>
      <c r="E291" s="15" t="s">
        <v>351</v>
      </c>
      <c r="F291" s="15" t="s">
        <v>352</v>
      </c>
      <c r="G291" s="1049"/>
      <c r="H291" s="87">
        <f>+H290+1</f>
        <v>257</v>
      </c>
      <c r="I291" s="80" t="s">
        <v>1855</v>
      </c>
      <c r="J291" s="87">
        <v>8</v>
      </c>
      <c r="K291" s="89" t="s">
        <v>355</v>
      </c>
      <c r="L291" s="11" t="s">
        <v>339</v>
      </c>
      <c r="W291" s="79">
        <v>1</v>
      </c>
    </row>
    <row r="292" spans="2:24" ht="45" customHeight="1" x14ac:dyDescent="0.4">
      <c r="B292" s="149">
        <v>293</v>
      </c>
      <c r="C292" s="9">
        <v>1</v>
      </c>
      <c r="D292" s="13">
        <v>1.5</v>
      </c>
      <c r="E292" s="15" t="s">
        <v>351</v>
      </c>
      <c r="F292" s="17" t="s">
        <v>356</v>
      </c>
      <c r="G292" s="1085" t="s">
        <v>3218</v>
      </c>
      <c r="H292" s="76">
        <f>+H291+1</f>
        <v>258</v>
      </c>
      <c r="I292" s="80" t="s">
        <v>1856</v>
      </c>
      <c r="J292" s="174">
        <v>3</v>
      </c>
      <c r="K292" s="165" t="s">
        <v>358</v>
      </c>
      <c r="L292" s="11" t="s">
        <v>339</v>
      </c>
      <c r="W292" s="79">
        <v>1</v>
      </c>
    </row>
    <row r="293" spans="2:24" ht="45" customHeight="1" x14ac:dyDescent="0.4">
      <c r="B293" s="149">
        <v>294</v>
      </c>
      <c r="C293" s="9">
        <v>1</v>
      </c>
      <c r="D293" s="13">
        <v>1.5</v>
      </c>
      <c r="E293" s="15" t="s">
        <v>351</v>
      </c>
      <c r="F293" s="17" t="s">
        <v>356</v>
      </c>
      <c r="G293" s="1085"/>
      <c r="H293" s="76">
        <f>+H292+1</f>
        <v>259</v>
      </c>
      <c r="I293" s="80" t="s">
        <v>1857</v>
      </c>
      <c r="J293" s="174">
        <v>2</v>
      </c>
      <c r="K293" s="165" t="s">
        <v>359</v>
      </c>
      <c r="L293" s="11" t="s">
        <v>339</v>
      </c>
      <c r="W293" s="79">
        <v>1</v>
      </c>
    </row>
    <row r="294" spans="2:24" ht="45" customHeight="1" x14ac:dyDescent="0.4">
      <c r="B294" s="149">
        <v>295</v>
      </c>
      <c r="G294" s="158" t="s">
        <v>3219</v>
      </c>
      <c r="H294" s="159"/>
      <c r="I294" s="159"/>
      <c r="J294" s="158"/>
      <c r="K294" s="158"/>
      <c r="M294" s="71"/>
      <c r="N294" s="71"/>
      <c r="O294" s="71"/>
      <c r="P294" s="71"/>
      <c r="Q294" s="72"/>
      <c r="R294" s="73"/>
      <c r="S294" s="74">
        <v>2</v>
      </c>
      <c r="T294" s="73" t="s">
        <v>1690</v>
      </c>
      <c r="U294" s="74"/>
      <c r="V294" s="73"/>
      <c r="W294" s="75">
        <f>SUM(W295:W297)</f>
        <v>3</v>
      </c>
      <c r="X294" s="73" t="s">
        <v>1692</v>
      </c>
    </row>
    <row r="295" spans="2:24" ht="45" customHeight="1" x14ac:dyDescent="0.4">
      <c r="B295" s="149">
        <v>296</v>
      </c>
      <c r="C295" s="9">
        <v>1</v>
      </c>
      <c r="D295" s="13">
        <v>1.5</v>
      </c>
      <c r="E295" s="14" t="s">
        <v>361</v>
      </c>
      <c r="F295" s="14" t="s">
        <v>362</v>
      </c>
      <c r="G295" s="168" t="s">
        <v>3220</v>
      </c>
      <c r="H295" s="160">
        <f>+H293+1</f>
        <v>260</v>
      </c>
      <c r="I295" s="80" t="s">
        <v>1858</v>
      </c>
      <c r="J295" s="160">
        <v>2</v>
      </c>
      <c r="K295" s="162" t="s">
        <v>3221</v>
      </c>
      <c r="L295" s="11" t="s">
        <v>339</v>
      </c>
      <c r="W295" s="79">
        <v>1</v>
      </c>
    </row>
    <row r="296" spans="2:24" ht="45" customHeight="1" x14ac:dyDescent="0.4">
      <c r="B296" s="149">
        <v>297</v>
      </c>
      <c r="C296" s="9">
        <v>1</v>
      </c>
      <c r="D296" s="13">
        <v>1.5</v>
      </c>
      <c r="E296" s="14" t="s">
        <v>361</v>
      </c>
      <c r="F296" s="9" t="s">
        <v>364</v>
      </c>
      <c r="G296" s="1041" t="s">
        <v>3222</v>
      </c>
      <c r="H296" s="76">
        <f>+H295+1</f>
        <v>261</v>
      </c>
      <c r="I296" s="80" t="s">
        <v>1859</v>
      </c>
      <c r="J296" s="174">
        <v>3</v>
      </c>
      <c r="K296" s="165" t="s">
        <v>366</v>
      </c>
      <c r="L296" s="11" t="s">
        <v>339</v>
      </c>
      <c r="W296" s="79">
        <v>1</v>
      </c>
    </row>
    <row r="297" spans="2:24" ht="45" customHeight="1" x14ac:dyDescent="0.4">
      <c r="B297" s="149">
        <v>298</v>
      </c>
      <c r="C297" s="9">
        <v>1</v>
      </c>
      <c r="D297" s="13">
        <v>1.5</v>
      </c>
      <c r="E297" s="14" t="s">
        <v>361</v>
      </c>
      <c r="F297" s="9" t="s">
        <v>364</v>
      </c>
      <c r="G297" s="1043"/>
      <c r="H297" s="76">
        <f>+H296+1</f>
        <v>262</v>
      </c>
      <c r="I297" s="80" t="s">
        <v>1860</v>
      </c>
      <c r="J297" s="174">
        <v>2</v>
      </c>
      <c r="K297" s="165" t="s">
        <v>367</v>
      </c>
      <c r="L297" s="11" t="s">
        <v>339</v>
      </c>
      <c r="W297" s="79">
        <v>1</v>
      </c>
    </row>
    <row r="298" spans="2:24" ht="45" customHeight="1" x14ac:dyDescent="0.4">
      <c r="B298" s="149">
        <v>299</v>
      </c>
      <c r="G298" s="154" t="s">
        <v>3223</v>
      </c>
      <c r="H298" s="155"/>
      <c r="I298" s="155"/>
      <c r="J298" s="155"/>
      <c r="K298" s="176"/>
      <c r="M298" s="67"/>
      <c r="N298" s="67"/>
      <c r="O298" s="67"/>
      <c r="P298" s="67"/>
      <c r="Q298" s="68">
        <v>3</v>
      </c>
      <c r="R298" s="69" t="s">
        <v>1689</v>
      </c>
      <c r="S298" s="70">
        <f>SUM(S299:S322)</f>
        <v>9</v>
      </c>
      <c r="T298" s="69" t="s">
        <v>1690</v>
      </c>
      <c r="U298" s="70">
        <v>4</v>
      </c>
      <c r="V298" s="69" t="s">
        <v>1691</v>
      </c>
      <c r="W298" s="70">
        <f>SUM(W299:W322)/2</f>
        <v>21</v>
      </c>
      <c r="X298" s="69" t="s">
        <v>1692</v>
      </c>
    </row>
    <row r="299" spans="2:24" ht="45" customHeight="1" x14ac:dyDescent="0.4">
      <c r="B299" s="149">
        <v>300</v>
      </c>
      <c r="G299" s="158" t="s">
        <v>3224</v>
      </c>
      <c r="H299" s="159"/>
      <c r="I299" s="159"/>
      <c r="J299" s="158"/>
      <c r="K299" s="158"/>
      <c r="M299" s="71"/>
      <c r="N299" s="71"/>
      <c r="O299" s="71"/>
      <c r="P299" s="71"/>
      <c r="Q299" s="72"/>
      <c r="R299" s="73"/>
      <c r="S299" s="74">
        <v>3</v>
      </c>
      <c r="T299" s="73" t="s">
        <v>1690</v>
      </c>
      <c r="U299" s="74"/>
      <c r="V299" s="73"/>
      <c r="W299" s="75">
        <f>SUM(W300:W304)</f>
        <v>5</v>
      </c>
      <c r="X299" s="73" t="s">
        <v>1692</v>
      </c>
    </row>
    <row r="300" spans="2:24" ht="45" customHeight="1" x14ac:dyDescent="0.4">
      <c r="B300" s="149">
        <v>301</v>
      </c>
      <c r="C300" s="9">
        <v>1</v>
      </c>
      <c r="D300" s="16">
        <v>1.6</v>
      </c>
      <c r="E300" s="14" t="s">
        <v>370</v>
      </c>
      <c r="F300" s="14" t="s">
        <v>371</v>
      </c>
      <c r="G300" s="168" t="s">
        <v>3225</v>
      </c>
      <c r="H300" s="160">
        <v>263</v>
      </c>
      <c r="I300" s="80" t="s">
        <v>1861</v>
      </c>
      <c r="J300" s="167">
        <v>1</v>
      </c>
      <c r="K300" s="162" t="s">
        <v>373</v>
      </c>
      <c r="L300" s="11" t="s">
        <v>339</v>
      </c>
      <c r="W300" s="79">
        <v>1</v>
      </c>
    </row>
    <row r="301" spans="2:24" ht="45" customHeight="1" x14ac:dyDescent="0.4">
      <c r="B301" s="149">
        <v>302</v>
      </c>
      <c r="C301" s="9">
        <v>1</v>
      </c>
      <c r="D301" s="16">
        <v>1.6</v>
      </c>
      <c r="E301" s="14" t="s">
        <v>370</v>
      </c>
      <c r="F301" s="9" t="s">
        <v>374</v>
      </c>
      <c r="G301" s="1041" t="s">
        <v>3226</v>
      </c>
      <c r="H301" s="76">
        <v>264</v>
      </c>
      <c r="I301" s="80" t="s">
        <v>1862</v>
      </c>
      <c r="J301" s="177">
        <v>1000</v>
      </c>
      <c r="K301" s="165" t="s">
        <v>376</v>
      </c>
      <c r="L301" s="11" t="s">
        <v>339</v>
      </c>
      <c r="W301" s="79">
        <v>1</v>
      </c>
    </row>
    <row r="302" spans="2:24" ht="45" customHeight="1" x14ac:dyDescent="0.4">
      <c r="B302" s="149">
        <v>303</v>
      </c>
      <c r="C302" s="9">
        <v>1</v>
      </c>
      <c r="D302" s="16">
        <v>1.6</v>
      </c>
      <c r="E302" s="14" t="s">
        <v>370</v>
      </c>
      <c r="F302" s="9" t="s">
        <v>374</v>
      </c>
      <c r="G302" s="1043"/>
      <c r="H302" s="76">
        <v>265</v>
      </c>
      <c r="I302" s="80" t="s">
        <v>1863</v>
      </c>
      <c r="J302" s="177">
        <v>300</v>
      </c>
      <c r="K302" s="165" t="s">
        <v>3227</v>
      </c>
      <c r="L302" s="11" t="s">
        <v>339</v>
      </c>
      <c r="W302" s="79">
        <v>1</v>
      </c>
    </row>
    <row r="303" spans="2:24" ht="45" customHeight="1" x14ac:dyDescent="0.4">
      <c r="B303" s="149">
        <v>304</v>
      </c>
      <c r="C303" s="9">
        <v>1</v>
      </c>
      <c r="D303" s="16">
        <v>1.6</v>
      </c>
      <c r="E303" s="14" t="s">
        <v>370</v>
      </c>
      <c r="F303" s="14" t="s">
        <v>377</v>
      </c>
      <c r="G303" s="1044" t="s">
        <v>3228</v>
      </c>
      <c r="H303" s="160">
        <v>266</v>
      </c>
      <c r="I303" s="80" t="s">
        <v>1864</v>
      </c>
      <c r="J303" s="167">
        <v>40</v>
      </c>
      <c r="K303" s="162" t="s">
        <v>3229</v>
      </c>
      <c r="L303" s="11" t="s">
        <v>339</v>
      </c>
      <c r="W303" s="79">
        <v>1</v>
      </c>
    </row>
    <row r="304" spans="2:24" ht="45" customHeight="1" x14ac:dyDescent="0.4">
      <c r="B304" s="149">
        <v>305</v>
      </c>
      <c r="C304" s="9">
        <v>1</v>
      </c>
      <c r="D304" s="16">
        <v>1.6</v>
      </c>
      <c r="E304" s="14" t="s">
        <v>370</v>
      </c>
      <c r="F304" s="14" t="s">
        <v>377</v>
      </c>
      <c r="G304" s="1046"/>
      <c r="H304" s="160">
        <v>267</v>
      </c>
      <c r="I304" s="80" t="s">
        <v>1865</v>
      </c>
      <c r="J304" s="167">
        <v>4</v>
      </c>
      <c r="K304" s="162" t="s">
        <v>379</v>
      </c>
      <c r="L304" s="11" t="s">
        <v>339</v>
      </c>
      <c r="W304" s="79">
        <v>1</v>
      </c>
    </row>
    <row r="305" spans="1:24" ht="45" customHeight="1" x14ac:dyDescent="0.4">
      <c r="B305" s="149">
        <v>306</v>
      </c>
      <c r="G305" s="158" t="s">
        <v>3230</v>
      </c>
      <c r="H305" s="159"/>
      <c r="I305" s="159"/>
      <c r="J305" s="158"/>
      <c r="K305" s="158"/>
      <c r="M305" s="71"/>
      <c r="N305" s="71"/>
      <c r="O305" s="71"/>
      <c r="P305" s="71"/>
      <c r="Q305" s="72"/>
      <c r="R305" s="73"/>
      <c r="S305" s="74">
        <v>3</v>
      </c>
      <c r="T305" s="73" t="s">
        <v>1690</v>
      </c>
      <c r="U305" s="74"/>
      <c r="V305" s="73"/>
      <c r="W305" s="75">
        <f>SUM(W306:W310)</f>
        <v>5</v>
      </c>
      <c r="X305" s="73" t="s">
        <v>1692</v>
      </c>
    </row>
    <row r="306" spans="1:24" ht="45" customHeight="1" x14ac:dyDescent="0.4">
      <c r="B306" s="149">
        <v>307</v>
      </c>
      <c r="C306" s="9">
        <v>1</v>
      </c>
      <c r="D306" s="16">
        <v>1.6</v>
      </c>
      <c r="E306" s="15" t="s">
        <v>381</v>
      </c>
      <c r="F306" s="15" t="s">
        <v>382</v>
      </c>
      <c r="G306" s="169" t="s">
        <v>3231</v>
      </c>
      <c r="H306" s="87">
        <v>268</v>
      </c>
      <c r="I306" s="80" t="s">
        <v>1866</v>
      </c>
      <c r="J306" s="87">
        <v>1</v>
      </c>
      <c r="K306" s="89" t="s">
        <v>3232</v>
      </c>
      <c r="L306" s="11" t="s">
        <v>339</v>
      </c>
      <c r="W306" s="79">
        <v>1</v>
      </c>
    </row>
    <row r="307" spans="1:24" ht="45" customHeight="1" x14ac:dyDescent="0.4">
      <c r="B307" s="149">
        <v>308</v>
      </c>
      <c r="C307" s="9">
        <v>1</v>
      </c>
      <c r="D307" s="16">
        <v>1.6</v>
      </c>
      <c r="E307" s="15" t="s">
        <v>381</v>
      </c>
      <c r="F307" s="9" t="s">
        <v>384</v>
      </c>
      <c r="G307" s="1041" t="s">
        <v>3233</v>
      </c>
      <c r="H307" s="76">
        <v>269</v>
      </c>
      <c r="I307" s="80" t="s">
        <v>1867</v>
      </c>
      <c r="J307" s="174">
        <v>4</v>
      </c>
      <c r="K307" s="165" t="s">
        <v>386</v>
      </c>
      <c r="L307" s="11" t="s">
        <v>339</v>
      </c>
      <c r="W307" s="79">
        <v>1</v>
      </c>
    </row>
    <row r="308" spans="1:24" ht="45" customHeight="1" x14ac:dyDescent="0.4">
      <c r="B308" s="149">
        <v>309</v>
      </c>
      <c r="C308" s="9">
        <v>1</v>
      </c>
      <c r="D308" s="16">
        <v>1.6</v>
      </c>
      <c r="E308" s="15" t="s">
        <v>381</v>
      </c>
      <c r="F308" s="9" t="s">
        <v>384</v>
      </c>
      <c r="G308" s="1043"/>
      <c r="H308" s="76">
        <v>270</v>
      </c>
      <c r="I308" s="80" t="s">
        <v>1868</v>
      </c>
      <c r="J308" s="174">
        <v>400</v>
      </c>
      <c r="K308" s="165" t="s">
        <v>3234</v>
      </c>
      <c r="L308" s="11" t="s">
        <v>339</v>
      </c>
      <c r="W308" s="79">
        <v>1</v>
      </c>
    </row>
    <row r="309" spans="1:24" ht="45" customHeight="1" x14ac:dyDescent="0.4">
      <c r="B309" s="149">
        <v>311</v>
      </c>
      <c r="C309" s="9">
        <v>1</v>
      </c>
      <c r="D309" s="16">
        <v>1.6</v>
      </c>
      <c r="E309" s="15" t="s">
        <v>381</v>
      </c>
      <c r="F309" s="15" t="s">
        <v>387</v>
      </c>
      <c r="G309" s="1047" t="s">
        <v>3235</v>
      </c>
      <c r="H309" s="87">
        <v>271</v>
      </c>
      <c r="I309" s="80" t="s">
        <v>1869</v>
      </c>
      <c r="J309" s="87">
        <v>40</v>
      </c>
      <c r="K309" s="89" t="s">
        <v>3236</v>
      </c>
      <c r="L309" s="11" t="s">
        <v>339</v>
      </c>
      <c r="W309" s="79">
        <v>1</v>
      </c>
    </row>
    <row r="310" spans="1:24" ht="45" customHeight="1" x14ac:dyDescent="0.4">
      <c r="B310" s="149">
        <v>312</v>
      </c>
      <c r="C310" s="9">
        <v>1</v>
      </c>
      <c r="D310" s="16">
        <v>1.6</v>
      </c>
      <c r="E310" s="15" t="s">
        <v>381</v>
      </c>
      <c r="F310" s="15" t="s">
        <v>387</v>
      </c>
      <c r="G310" s="1049"/>
      <c r="H310" s="87">
        <v>272</v>
      </c>
      <c r="I310" s="80" t="s">
        <v>1870</v>
      </c>
      <c r="J310" s="87">
        <v>3</v>
      </c>
      <c r="K310" s="89" t="s">
        <v>389</v>
      </c>
      <c r="L310" s="11" t="s">
        <v>339</v>
      </c>
      <c r="W310" s="79">
        <v>1</v>
      </c>
    </row>
    <row r="311" spans="1:24" ht="45" customHeight="1" x14ac:dyDescent="0.4">
      <c r="B311" s="149">
        <v>313</v>
      </c>
      <c r="G311" s="158" t="s">
        <v>3237</v>
      </c>
      <c r="H311" s="159"/>
      <c r="I311" s="159"/>
      <c r="J311" s="158"/>
      <c r="K311" s="158"/>
      <c r="M311" s="71"/>
      <c r="N311" s="71"/>
      <c r="O311" s="71"/>
      <c r="P311" s="71"/>
      <c r="Q311" s="72"/>
      <c r="R311" s="73"/>
      <c r="S311" s="74">
        <v>3</v>
      </c>
      <c r="T311" s="73" t="s">
        <v>1690</v>
      </c>
      <c r="U311" s="74"/>
      <c r="V311" s="73"/>
      <c r="W311" s="75">
        <f>SUM(W312:W322)</f>
        <v>11</v>
      </c>
      <c r="X311" s="73" t="s">
        <v>1692</v>
      </c>
    </row>
    <row r="312" spans="1:24" ht="64.900000000000006" customHeight="1" x14ac:dyDescent="0.4">
      <c r="B312" s="149">
        <v>314</v>
      </c>
      <c r="C312" s="9">
        <v>1</v>
      </c>
      <c r="D312" s="16">
        <v>1.6</v>
      </c>
      <c r="E312" s="14" t="s">
        <v>391</v>
      </c>
      <c r="F312" s="14" t="s">
        <v>392</v>
      </c>
      <c r="G312" s="1044" t="s">
        <v>3238</v>
      </c>
      <c r="H312" s="160">
        <v>273</v>
      </c>
      <c r="I312" s="80" t="s">
        <v>1871</v>
      </c>
      <c r="J312" s="160">
        <v>1</v>
      </c>
      <c r="K312" s="162" t="s">
        <v>3239</v>
      </c>
      <c r="L312" s="11" t="s">
        <v>339</v>
      </c>
      <c r="W312" s="79">
        <v>1</v>
      </c>
    </row>
    <row r="313" spans="1:24" ht="64.900000000000006" customHeight="1" x14ac:dyDescent="0.4">
      <c r="B313" s="149">
        <v>315</v>
      </c>
      <c r="C313" s="9">
        <v>1</v>
      </c>
      <c r="D313" s="16">
        <v>1.6</v>
      </c>
      <c r="E313" s="14" t="s">
        <v>391</v>
      </c>
      <c r="F313" s="14" t="s">
        <v>392</v>
      </c>
      <c r="G313" s="1045"/>
      <c r="H313" s="160">
        <v>274</v>
      </c>
      <c r="I313" s="80" t="s">
        <v>1872</v>
      </c>
      <c r="J313" s="160">
        <v>1</v>
      </c>
      <c r="K313" s="162" t="s">
        <v>3240</v>
      </c>
      <c r="L313" s="11" t="s">
        <v>339</v>
      </c>
      <c r="W313" s="79">
        <v>1</v>
      </c>
    </row>
    <row r="314" spans="1:24" ht="64.900000000000006" customHeight="1" x14ac:dyDescent="0.4">
      <c r="B314" s="149">
        <v>316</v>
      </c>
      <c r="C314" s="9">
        <v>1</v>
      </c>
      <c r="D314" s="16">
        <v>1.6</v>
      </c>
      <c r="E314" s="14" t="s">
        <v>391</v>
      </c>
      <c r="F314" s="14" t="s">
        <v>392</v>
      </c>
      <c r="G314" s="1046"/>
      <c r="H314" s="160">
        <v>275</v>
      </c>
      <c r="I314" s="80" t="s">
        <v>1873</v>
      </c>
      <c r="J314" s="160">
        <v>3</v>
      </c>
      <c r="K314" s="162" t="s">
        <v>394</v>
      </c>
      <c r="L314" s="11" t="s">
        <v>339</v>
      </c>
      <c r="W314" s="79">
        <v>1</v>
      </c>
    </row>
    <row r="315" spans="1:24" ht="45" customHeight="1" x14ac:dyDescent="0.4">
      <c r="B315" s="149">
        <v>317</v>
      </c>
      <c r="C315" s="9">
        <v>1</v>
      </c>
      <c r="D315" s="16">
        <v>1.6</v>
      </c>
      <c r="E315" s="14" t="s">
        <v>391</v>
      </c>
      <c r="F315" s="17" t="s">
        <v>395</v>
      </c>
      <c r="G315" s="1041" t="s">
        <v>3241</v>
      </c>
      <c r="H315" s="76">
        <v>276</v>
      </c>
      <c r="I315" s="80" t="s">
        <v>1874</v>
      </c>
      <c r="J315" s="174">
        <v>40</v>
      </c>
      <c r="K315" s="165" t="s">
        <v>397</v>
      </c>
      <c r="L315" s="11" t="s">
        <v>339</v>
      </c>
      <c r="W315" s="79">
        <v>1</v>
      </c>
    </row>
    <row r="316" spans="1:24" ht="45" customHeight="1" x14ac:dyDescent="0.4">
      <c r="B316" s="149">
        <v>319</v>
      </c>
      <c r="C316" s="9">
        <v>1</v>
      </c>
      <c r="D316" s="16">
        <v>1.6</v>
      </c>
      <c r="E316" s="14" t="s">
        <v>391</v>
      </c>
      <c r="F316" s="17" t="s">
        <v>395</v>
      </c>
      <c r="G316" s="1042"/>
      <c r="H316" s="76">
        <v>277</v>
      </c>
      <c r="I316" s="80" t="s">
        <v>1875</v>
      </c>
      <c r="J316" s="174">
        <v>15000</v>
      </c>
      <c r="K316" s="165" t="s">
        <v>3242</v>
      </c>
      <c r="L316" s="11" t="s">
        <v>339</v>
      </c>
      <c r="W316" s="79">
        <v>1</v>
      </c>
    </row>
    <row r="317" spans="1:24" ht="45" customHeight="1" x14ac:dyDescent="0.4">
      <c r="A317" s="172"/>
      <c r="B317" s="149"/>
      <c r="C317" s="9">
        <v>1</v>
      </c>
      <c r="D317" s="16">
        <v>1.6</v>
      </c>
      <c r="E317" s="14" t="s">
        <v>391</v>
      </c>
      <c r="F317" s="17" t="s">
        <v>395</v>
      </c>
      <c r="G317" s="1042"/>
      <c r="H317" s="76">
        <v>278</v>
      </c>
      <c r="I317" s="80" t="s">
        <v>1876</v>
      </c>
      <c r="J317" s="174">
        <v>400</v>
      </c>
      <c r="K317" s="165" t="s">
        <v>3243</v>
      </c>
      <c r="L317" s="11" t="s">
        <v>339</v>
      </c>
      <c r="W317" s="79">
        <v>1</v>
      </c>
    </row>
    <row r="318" spans="1:24" ht="45" customHeight="1" x14ac:dyDescent="0.4">
      <c r="A318" s="172"/>
      <c r="B318" s="149"/>
      <c r="C318" s="9">
        <v>1</v>
      </c>
      <c r="D318" s="16">
        <v>1.6</v>
      </c>
      <c r="E318" s="14" t="s">
        <v>391</v>
      </c>
      <c r="F318" s="17" t="s">
        <v>395</v>
      </c>
      <c r="G318" s="1042"/>
      <c r="H318" s="76">
        <v>279</v>
      </c>
      <c r="I318" s="80" t="s">
        <v>1877</v>
      </c>
      <c r="J318" s="174">
        <v>200</v>
      </c>
      <c r="K318" s="165" t="s">
        <v>398</v>
      </c>
      <c r="L318" s="11" t="s">
        <v>339</v>
      </c>
      <c r="W318" s="79">
        <v>1</v>
      </c>
    </row>
    <row r="319" spans="1:24" ht="45" customHeight="1" x14ac:dyDescent="0.4">
      <c r="B319" s="149">
        <v>320</v>
      </c>
      <c r="C319" s="9">
        <v>1</v>
      </c>
      <c r="D319" s="16">
        <v>1.6</v>
      </c>
      <c r="E319" s="14" t="s">
        <v>391</v>
      </c>
      <c r="F319" s="17" t="s">
        <v>395</v>
      </c>
      <c r="G319" s="1042"/>
      <c r="H319" s="76">
        <v>280</v>
      </c>
      <c r="I319" s="80" t="s">
        <v>1878</v>
      </c>
      <c r="J319" s="174">
        <v>40</v>
      </c>
      <c r="K319" s="165" t="s">
        <v>399</v>
      </c>
      <c r="L319" s="11" t="s">
        <v>339</v>
      </c>
      <c r="W319" s="79">
        <v>1</v>
      </c>
    </row>
    <row r="320" spans="1:24" ht="45" customHeight="1" x14ac:dyDescent="0.4">
      <c r="B320" s="149">
        <v>321</v>
      </c>
      <c r="C320" s="9">
        <v>1</v>
      </c>
      <c r="D320" s="16">
        <v>1.6</v>
      </c>
      <c r="E320" s="14" t="s">
        <v>391</v>
      </c>
      <c r="F320" s="17" t="s">
        <v>395</v>
      </c>
      <c r="G320" s="1042"/>
      <c r="H320" s="76">
        <v>281</v>
      </c>
      <c r="I320" s="80" t="s">
        <v>1879</v>
      </c>
      <c r="J320" s="174">
        <v>3</v>
      </c>
      <c r="K320" s="165" t="s">
        <v>400</v>
      </c>
      <c r="L320" s="11" t="s">
        <v>339</v>
      </c>
      <c r="W320" s="79">
        <v>1</v>
      </c>
    </row>
    <row r="321" spans="1:24" ht="45" customHeight="1" x14ac:dyDescent="0.4">
      <c r="B321" s="149">
        <v>323</v>
      </c>
      <c r="C321" s="9">
        <v>1</v>
      </c>
      <c r="D321" s="16">
        <v>1.6</v>
      </c>
      <c r="E321" s="14" t="s">
        <v>391</v>
      </c>
      <c r="F321" s="17" t="s">
        <v>395</v>
      </c>
      <c r="G321" s="1043"/>
      <c r="H321" s="76">
        <v>282</v>
      </c>
      <c r="I321" s="80" t="s">
        <v>1880</v>
      </c>
      <c r="J321" s="174">
        <v>40</v>
      </c>
      <c r="K321" s="165" t="s">
        <v>3244</v>
      </c>
      <c r="L321" s="11" t="s">
        <v>339</v>
      </c>
      <c r="W321" s="79">
        <v>1</v>
      </c>
    </row>
    <row r="322" spans="1:24" ht="45" customHeight="1" x14ac:dyDescent="0.4">
      <c r="B322" s="149">
        <v>324</v>
      </c>
      <c r="C322" s="9">
        <v>1</v>
      </c>
      <c r="D322" s="16">
        <v>1.6</v>
      </c>
      <c r="E322" s="14" t="s">
        <v>391</v>
      </c>
      <c r="F322" s="14" t="s">
        <v>401</v>
      </c>
      <c r="G322" s="168" t="s">
        <v>3245</v>
      </c>
      <c r="H322" s="160">
        <v>283</v>
      </c>
      <c r="I322" s="80" t="s">
        <v>1881</v>
      </c>
      <c r="J322" s="160">
        <v>40</v>
      </c>
      <c r="K322" s="162" t="s">
        <v>403</v>
      </c>
      <c r="L322" s="11" t="s">
        <v>339</v>
      </c>
      <c r="W322" s="79">
        <v>1</v>
      </c>
    </row>
    <row r="323" spans="1:24" ht="45" customHeight="1" x14ac:dyDescent="0.4">
      <c r="B323" s="149">
        <v>325</v>
      </c>
      <c r="G323" s="154" t="s">
        <v>2615</v>
      </c>
      <c r="H323" s="155"/>
      <c r="I323" s="155"/>
      <c r="J323" s="155"/>
      <c r="K323" s="176"/>
      <c r="M323" s="67"/>
      <c r="N323" s="67"/>
      <c r="O323" s="67"/>
      <c r="P323" s="67"/>
      <c r="Q323" s="68">
        <v>3</v>
      </c>
      <c r="R323" s="69" t="s">
        <v>1689</v>
      </c>
      <c r="S323" s="70">
        <f>SUM(S324:S341)</f>
        <v>5</v>
      </c>
      <c r="T323" s="69" t="s">
        <v>1690</v>
      </c>
      <c r="U323" s="70">
        <v>1</v>
      </c>
      <c r="V323" s="69" t="s">
        <v>1691</v>
      </c>
      <c r="W323" s="70">
        <f>SUM(W324:W341)/2</f>
        <v>15</v>
      </c>
      <c r="X323" s="69" t="s">
        <v>1692</v>
      </c>
    </row>
    <row r="324" spans="1:24" ht="45" customHeight="1" x14ac:dyDescent="0.4">
      <c r="B324" s="149">
        <v>326</v>
      </c>
      <c r="G324" s="158" t="s">
        <v>3246</v>
      </c>
      <c r="H324" s="159"/>
      <c r="I324" s="159"/>
      <c r="J324" s="158"/>
      <c r="K324" s="158"/>
      <c r="M324" s="71"/>
      <c r="N324" s="71"/>
      <c r="O324" s="71"/>
      <c r="P324" s="71"/>
      <c r="Q324" s="72"/>
      <c r="R324" s="73"/>
      <c r="S324" s="74">
        <v>2</v>
      </c>
      <c r="T324" s="73" t="s">
        <v>1690</v>
      </c>
      <c r="U324" s="74"/>
      <c r="V324" s="73"/>
      <c r="W324" s="75">
        <f>SUM(W325:W331)</f>
        <v>7</v>
      </c>
      <c r="X324" s="73" t="s">
        <v>1692</v>
      </c>
    </row>
    <row r="325" spans="1:24" ht="45" customHeight="1" x14ac:dyDescent="0.4">
      <c r="B325" s="149">
        <v>327</v>
      </c>
      <c r="C325" s="9">
        <v>1</v>
      </c>
      <c r="D325" s="13">
        <v>1.7</v>
      </c>
      <c r="E325" s="14" t="s">
        <v>406</v>
      </c>
      <c r="F325" s="14" t="s">
        <v>407</v>
      </c>
      <c r="G325" s="1044" t="s">
        <v>3247</v>
      </c>
      <c r="H325" s="160">
        <v>284</v>
      </c>
      <c r="I325" s="80" t="s">
        <v>1882</v>
      </c>
      <c r="J325" s="160">
        <v>40</v>
      </c>
      <c r="K325" s="162" t="s">
        <v>3248</v>
      </c>
      <c r="L325" s="11" t="s">
        <v>339</v>
      </c>
      <c r="W325" s="79">
        <v>1</v>
      </c>
    </row>
    <row r="326" spans="1:24" ht="45" customHeight="1" x14ac:dyDescent="0.4">
      <c r="B326" s="149">
        <v>328</v>
      </c>
      <c r="C326" s="9">
        <v>1</v>
      </c>
      <c r="D326" s="13">
        <v>1.7</v>
      </c>
      <c r="E326" s="14" t="s">
        <v>406</v>
      </c>
      <c r="F326" s="14" t="s">
        <v>407</v>
      </c>
      <c r="G326" s="1045"/>
      <c r="H326" s="160">
        <v>285</v>
      </c>
      <c r="I326" s="80" t="s">
        <v>1883</v>
      </c>
      <c r="J326" s="160">
        <v>40</v>
      </c>
      <c r="K326" s="162" t="s">
        <v>3249</v>
      </c>
      <c r="L326" s="11" t="s">
        <v>339</v>
      </c>
      <c r="W326" s="79">
        <v>1</v>
      </c>
    </row>
    <row r="327" spans="1:24" ht="45" customHeight="1" x14ac:dyDescent="0.4">
      <c r="B327" s="149">
        <v>329</v>
      </c>
      <c r="C327" s="9">
        <v>1</v>
      </c>
      <c r="D327" s="13">
        <v>1.7</v>
      </c>
      <c r="E327" s="14" t="s">
        <v>406</v>
      </c>
      <c r="F327" s="14" t="s">
        <v>407</v>
      </c>
      <c r="G327" s="1045"/>
      <c r="H327" s="160">
        <v>286</v>
      </c>
      <c r="I327" s="80" t="s">
        <v>1884</v>
      </c>
      <c r="J327" s="160">
        <v>1</v>
      </c>
      <c r="K327" s="162" t="s">
        <v>3250</v>
      </c>
      <c r="L327" s="11" t="s">
        <v>339</v>
      </c>
      <c r="W327" s="79">
        <v>1</v>
      </c>
    </row>
    <row r="328" spans="1:24" ht="45" customHeight="1" x14ac:dyDescent="0.4">
      <c r="B328" s="149">
        <v>330</v>
      </c>
      <c r="C328" s="9">
        <v>1</v>
      </c>
      <c r="D328" s="13">
        <v>1.7</v>
      </c>
      <c r="E328" s="14" t="s">
        <v>406</v>
      </c>
      <c r="F328" s="14" t="s">
        <v>407</v>
      </c>
      <c r="G328" s="1045"/>
      <c r="H328" s="160">
        <v>287</v>
      </c>
      <c r="I328" s="80" t="s">
        <v>1885</v>
      </c>
      <c r="J328" s="160">
        <v>1</v>
      </c>
      <c r="K328" s="162" t="s">
        <v>409</v>
      </c>
      <c r="L328" s="11" t="s">
        <v>339</v>
      </c>
      <c r="W328" s="79">
        <v>1</v>
      </c>
    </row>
    <row r="329" spans="1:24" ht="45" customHeight="1" x14ac:dyDescent="0.4">
      <c r="A329" s="172"/>
      <c r="B329" s="149"/>
      <c r="C329" s="9">
        <v>1</v>
      </c>
      <c r="D329" s="13">
        <v>1.7</v>
      </c>
      <c r="E329" s="14" t="s">
        <v>406</v>
      </c>
      <c r="F329" s="14" t="s">
        <v>407</v>
      </c>
      <c r="G329" s="1045"/>
      <c r="H329" s="160">
        <v>288</v>
      </c>
      <c r="I329" s="80" t="s">
        <v>1886</v>
      </c>
      <c r="J329" s="160">
        <v>3</v>
      </c>
      <c r="K329" s="162" t="s">
        <v>410</v>
      </c>
      <c r="L329" s="11" t="s">
        <v>339</v>
      </c>
      <c r="W329" s="79">
        <v>1</v>
      </c>
    </row>
    <row r="330" spans="1:24" ht="45" customHeight="1" x14ac:dyDescent="0.4">
      <c r="B330" s="149">
        <v>331</v>
      </c>
      <c r="C330" s="9">
        <v>1</v>
      </c>
      <c r="D330" s="13">
        <v>1.7</v>
      </c>
      <c r="E330" s="14" t="s">
        <v>406</v>
      </c>
      <c r="F330" s="14" t="s">
        <v>407</v>
      </c>
      <c r="G330" s="1046"/>
      <c r="H330" s="160">
        <v>289</v>
      </c>
      <c r="I330" s="80" t="s">
        <v>1887</v>
      </c>
      <c r="J330" s="160">
        <v>3</v>
      </c>
      <c r="K330" s="162" t="s">
        <v>411</v>
      </c>
      <c r="L330" s="11" t="s">
        <v>339</v>
      </c>
      <c r="W330" s="79">
        <v>1</v>
      </c>
    </row>
    <row r="331" spans="1:24" ht="45" customHeight="1" x14ac:dyDescent="0.4">
      <c r="B331" s="149">
        <v>332</v>
      </c>
      <c r="C331" s="9">
        <v>1</v>
      </c>
      <c r="D331" s="13">
        <v>1.7</v>
      </c>
      <c r="E331" s="14" t="s">
        <v>406</v>
      </c>
      <c r="F331" s="9" t="s">
        <v>412</v>
      </c>
      <c r="G331" s="170" t="s">
        <v>3251</v>
      </c>
      <c r="H331" s="76">
        <v>290</v>
      </c>
      <c r="I331" s="80" t="s">
        <v>1888</v>
      </c>
      <c r="J331" s="76">
        <v>40</v>
      </c>
      <c r="K331" s="163" t="s">
        <v>414</v>
      </c>
      <c r="L331" s="11" t="s">
        <v>339</v>
      </c>
      <c r="W331" s="79">
        <v>1</v>
      </c>
    </row>
    <row r="332" spans="1:24" ht="45" customHeight="1" x14ac:dyDescent="0.4">
      <c r="B332" s="149">
        <v>334</v>
      </c>
      <c r="G332" s="158" t="s">
        <v>3252</v>
      </c>
      <c r="H332" s="159"/>
      <c r="I332" s="159"/>
      <c r="J332" s="158"/>
      <c r="K332" s="158"/>
      <c r="M332" s="71"/>
      <c r="N332" s="71"/>
      <c r="O332" s="71"/>
      <c r="P332" s="71"/>
      <c r="Q332" s="72"/>
      <c r="R332" s="73"/>
      <c r="S332" s="74">
        <v>1</v>
      </c>
      <c r="T332" s="73" t="s">
        <v>1690</v>
      </c>
      <c r="U332" s="74"/>
      <c r="V332" s="73"/>
      <c r="W332" s="75">
        <f>SUM(W333:W336)</f>
        <v>4</v>
      </c>
      <c r="X332" s="73" t="s">
        <v>1692</v>
      </c>
    </row>
    <row r="333" spans="1:24" ht="45" customHeight="1" x14ac:dyDescent="0.4">
      <c r="B333" s="149">
        <v>335</v>
      </c>
      <c r="C333" s="9">
        <v>1</v>
      </c>
      <c r="D333" s="13">
        <v>1.7</v>
      </c>
      <c r="E333" s="15" t="s">
        <v>416</v>
      </c>
      <c r="F333" s="15" t="s">
        <v>417</v>
      </c>
      <c r="G333" s="1047" t="s">
        <v>3253</v>
      </c>
      <c r="H333" s="87">
        <v>291</v>
      </c>
      <c r="I333" s="80" t="s">
        <v>1889</v>
      </c>
      <c r="J333" s="87">
        <v>40</v>
      </c>
      <c r="K333" s="89" t="s">
        <v>3254</v>
      </c>
      <c r="L333" s="11" t="s">
        <v>339</v>
      </c>
      <c r="W333" s="79">
        <v>1</v>
      </c>
    </row>
    <row r="334" spans="1:24" ht="45" customHeight="1" x14ac:dyDescent="0.4">
      <c r="B334" s="149">
        <v>336</v>
      </c>
      <c r="C334" s="9">
        <v>1</v>
      </c>
      <c r="D334" s="13">
        <v>1.7</v>
      </c>
      <c r="E334" s="15" t="s">
        <v>416</v>
      </c>
      <c r="F334" s="15" t="s">
        <v>417</v>
      </c>
      <c r="G334" s="1048"/>
      <c r="H334" s="87">
        <v>292</v>
      </c>
      <c r="I334" s="80" t="s">
        <v>1890</v>
      </c>
      <c r="J334" s="87">
        <v>40</v>
      </c>
      <c r="K334" s="89" t="s">
        <v>3255</v>
      </c>
      <c r="L334" s="11" t="s">
        <v>339</v>
      </c>
      <c r="W334" s="79">
        <v>1</v>
      </c>
    </row>
    <row r="335" spans="1:24" ht="45" customHeight="1" x14ac:dyDescent="0.4">
      <c r="A335" s="172"/>
      <c r="B335" s="149"/>
      <c r="C335" s="9">
        <v>1</v>
      </c>
      <c r="D335" s="13">
        <v>1.7</v>
      </c>
      <c r="E335" s="15" t="s">
        <v>416</v>
      </c>
      <c r="F335" s="15" t="s">
        <v>417</v>
      </c>
      <c r="G335" s="1048"/>
      <c r="H335" s="87">
        <v>293</v>
      </c>
      <c r="I335" s="80" t="s">
        <v>1891</v>
      </c>
      <c r="J335" s="87">
        <v>40</v>
      </c>
      <c r="K335" s="89" t="s">
        <v>419</v>
      </c>
      <c r="L335" s="11" t="s">
        <v>339</v>
      </c>
      <c r="W335" s="79">
        <v>1</v>
      </c>
    </row>
    <row r="336" spans="1:24" ht="45" customHeight="1" x14ac:dyDescent="0.4">
      <c r="B336" s="149">
        <v>337</v>
      </c>
      <c r="C336" s="9">
        <v>1</v>
      </c>
      <c r="D336" s="13">
        <v>1.7</v>
      </c>
      <c r="E336" s="15" t="s">
        <v>416</v>
      </c>
      <c r="F336" s="15" t="s">
        <v>417</v>
      </c>
      <c r="G336" s="1049"/>
      <c r="H336" s="87">
        <v>294</v>
      </c>
      <c r="I336" s="80" t="s">
        <v>1892</v>
      </c>
      <c r="J336" s="87">
        <v>500</v>
      </c>
      <c r="K336" s="89" t="s">
        <v>420</v>
      </c>
      <c r="L336" s="11" t="s">
        <v>339</v>
      </c>
      <c r="W336" s="79">
        <v>1</v>
      </c>
    </row>
    <row r="337" spans="1:24" ht="45" customHeight="1" x14ac:dyDescent="0.4">
      <c r="B337" s="149">
        <v>338</v>
      </c>
      <c r="G337" s="158" t="s">
        <v>3256</v>
      </c>
      <c r="H337" s="159"/>
      <c r="I337" s="159"/>
      <c r="J337" s="158"/>
      <c r="K337" s="158"/>
      <c r="M337" s="71"/>
      <c r="N337" s="71"/>
      <c r="O337" s="71"/>
      <c r="P337" s="71"/>
      <c r="Q337" s="72"/>
      <c r="R337" s="73"/>
      <c r="S337" s="74">
        <v>2</v>
      </c>
      <c r="T337" s="73" t="s">
        <v>1690</v>
      </c>
      <c r="U337" s="74"/>
      <c r="V337" s="73"/>
      <c r="W337" s="75">
        <f>SUM(W338:W341)</f>
        <v>4</v>
      </c>
      <c r="X337" s="73" t="s">
        <v>1692</v>
      </c>
    </row>
    <row r="338" spans="1:24" ht="45" customHeight="1" x14ac:dyDescent="0.4">
      <c r="B338" s="149">
        <v>339</v>
      </c>
      <c r="C338" s="9">
        <v>1</v>
      </c>
      <c r="D338" s="13">
        <v>1.7</v>
      </c>
      <c r="E338" s="14" t="s">
        <v>422</v>
      </c>
      <c r="F338" s="14" t="s">
        <v>423</v>
      </c>
      <c r="G338" s="1044" t="s">
        <v>3257</v>
      </c>
      <c r="H338" s="160">
        <v>295</v>
      </c>
      <c r="I338" s="80" t="s">
        <v>1893</v>
      </c>
      <c r="J338" s="160">
        <v>40</v>
      </c>
      <c r="K338" s="162" t="s">
        <v>425</v>
      </c>
      <c r="L338" s="11" t="s">
        <v>339</v>
      </c>
      <c r="W338" s="79">
        <v>1</v>
      </c>
    </row>
    <row r="339" spans="1:24" ht="45" customHeight="1" x14ac:dyDescent="0.4">
      <c r="B339" s="149">
        <v>340</v>
      </c>
      <c r="C339" s="9">
        <v>1</v>
      </c>
      <c r="D339" s="13">
        <v>1.7</v>
      </c>
      <c r="E339" s="14" t="s">
        <v>422</v>
      </c>
      <c r="F339" s="14" t="s">
        <v>423</v>
      </c>
      <c r="G339" s="1045"/>
      <c r="H339" s="160">
        <v>296</v>
      </c>
      <c r="I339" s="80" t="s">
        <v>1894</v>
      </c>
      <c r="J339" s="160">
        <v>40</v>
      </c>
      <c r="K339" s="162" t="s">
        <v>426</v>
      </c>
      <c r="L339" s="11" t="s">
        <v>339</v>
      </c>
      <c r="W339" s="79">
        <v>1</v>
      </c>
    </row>
    <row r="340" spans="1:24" ht="45" customHeight="1" x14ac:dyDescent="0.4">
      <c r="B340" s="149">
        <v>341</v>
      </c>
      <c r="C340" s="9">
        <v>1</v>
      </c>
      <c r="D340" s="13">
        <v>1.7</v>
      </c>
      <c r="E340" s="14" t="s">
        <v>422</v>
      </c>
      <c r="F340" s="14" t="s">
        <v>423</v>
      </c>
      <c r="G340" s="1046"/>
      <c r="H340" s="160">
        <v>297</v>
      </c>
      <c r="I340" s="80" t="s">
        <v>1895</v>
      </c>
      <c r="J340" s="160">
        <v>400</v>
      </c>
      <c r="K340" s="162" t="s">
        <v>427</v>
      </c>
      <c r="L340" s="11" t="s">
        <v>339</v>
      </c>
      <c r="W340" s="79">
        <v>1</v>
      </c>
    </row>
    <row r="341" spans="1:24" ht="45" customHeight="1" x14ac:dyDescent="0.4">
      <c r="B341" s="149">
        <v>342</v>
      </c>
      <c r="C341" s="9">
        <v>1</v>
      </c>
      <c r="D341" s="13">
        <v>1.7</v>
      </c>
      <c r="E341" s="14" t="s">
        <v>422</v>
      </c>
      <c r="F341" s="9" t="s">
        <v>428</v>
      </c>
      <c r="G341" s="170" t="s">
        <v>3258</v>
      </c>
      <c r="H341" s="76">
        <v>298</v>
      </c>
      <c r="I341" s="80" t="s">
        <v>1896</v>
      </c>
      <c r="J341" s="174">
        <v>10</v>
      </c>
      <c r="K341" s="165" t="s">
        <v>3259</v>
      </c>
      <c r="L341" s="11" t="s">
        <v>339</v>
      </c>
      <c r="W341" s="79">
        <v>1</v>
      </c>
    </row>
    <row r="342" spans="1:24" ht="45" customHeight="1" x14ac:dyDescent="0.4">
      <c r="B342" s="149">
        <v>343</v>
      </c>
      <c r="G342" s="154" t="s">
        <v>3260</v>
      </c>
      <c r="H342" s="155"/>
      <c r="I342" s="155"/>
      <c r="J342" s="155"/>
      <c r="K342" s="176"/>
      <c r="M342" s="67"/>
      <c r="N342" s="67"/>
      <c r="O342" s="67"/>
      <c r="P342" s="67"/>
      <c r="Q342" s="68">
        <v>2</v>
      </c>
      <c r="R342" s="69" t="s">
        <v>1689</v>
      </c>
      <c r="S342" s="81">
        <f>SUM(S343:S361)</f>
        <v>6</v>
      </c>
      <c r="T342" s="69" t="s">
        <v>1690</v>
      </c>
      <c r="U342" s="70">
        <v>2</v>
      </c>
      <c r="V342" s="69" t="s">
        <v>1691</v>
      </c>
      <c r="W342" s="81">
        <f>SUM(W343:W361)/2</f>
        <v>17</v>
      </c>
      <c r="X342" s="69" t="s">
        <v>1692</v>
      </c>
    </row>
    <row r="343" spans="1:24" ht="45" customHeight="1" x14ac:dyDescent="0.4">
      <c r="B343" s="149">
        <v>344</v>
      </c>
      <c r="G343" s="158" t="s">
        <v>3261</v>
      </c>
      <c r="H343" s="159"/>
      <c r="I343" s="159"/>
      <c r="J343" s="158"/>
      <c r="K343" s="158"/>
      <c r="M343" s="71"/>
      <c r="N343" s="71"/>
      <c r="O343" s="71"/>
      <c r="P343" s="71"/>
      <c r="Q343" s="72"/>
      <c r="R343" s="73"/>
      <c r="S343" s="74">
        <v>5</v>
      </c>
      <c r="T343" s="73" t="s">
        <v>1690</v>
      </c>
      <c r="U343" s="74"/>
      <c r="V343" s="73"/>
      <c r="W343" s="75">
        <f>SUM(W344:W357)</f>
        <v>14</v>
      </c>
      <c r="X343" s="73" t="s">
        <v>1692</v>
      </c>
    </row>
    <row r="344" spans="1:24" ht="45" customHeight="1" x14ac:dyDescent="0.4">
      <c r="B344" s="149">
        <v>345</v>
      </c>
      <c r="C344" s="9">
        <v>1</v>
      </c>
      <c r="D344" s="16">
        <v>1.8</v>
      </c>
      <c r="E344" s="14" t="s">
        <v>431</v>
      </c>
      <c r="F344" s="14" t="s">
        <v>432</v>
      </c>
      <c r="G344" s="1044" t="s">
        <v>3262</v>
      </c>
      <c r="H344" s="160">
        <v>299</v>
      </c>
      <c r="I344" s="80" t="s">
        <v>1897</v>
      </c>
      <c r="J344" s="167">
        <v>40</v>
      </c>
      <c r="K344" s="168" t="s">
        <v>434</v>
      </c>
      <c r="L344" s="11" t="s">
        <v>339</v>
      </c>
      <c r="W344" s="79">
        <v>1</v>
      </c>
    </row>
    <row r="345" spans="1:24" ht="45" customHeight="1" x14ac:dyDescent="0.4">
      <c r="B345" s="149">
        <v>346</v>
      </c>
      <c r="C345" s="9">
        <v>1</v>
      </c>
      <c r="D345" s="16">
        <v>1.8</v>
      </c>
      <c r="E345" s="14" t="s">
        <v>431</v>
      </c>
      <c r="F345" s="14" t="s">
        <v>432</v>
      </c>
      <c r="G345" s="1046"/>
      <c r="H345" s="160">
        <v>300</v>
      </c>
      <c r="I345" s="80" t="s">
        <v>1898</v>
      </c>
      <c r="J345" s="167">
        <v>1</v>
      </c>
      <c r="K345" s="168" t="s">
        <v>435</v>
      </c>
      <c r="L345" s="11" t="s">
        <v>339</v>
      </c>
      <c r="W345" s="79">
        <v>1</v>
      </c>
    </row>
    <row r="346" spans="1:24" ht="45" customHeight="1" x14ac:dyDescent="0.4">
      <c r="B346" s="149">
        <v>347</v>
      </c>
      <c r="C346" s="9">
        <v>1</v>
      </c>
      <c r="D346" s="16">
        <v>1.8</v>
      </c>
      <c r="E346" s="14" t="s">
        <v>431</v>
      </c>
      <c r="F346" s="17" t="s">
        <v>436</v>
      </c>
      <c r="G346" s="1041" t="s">
        <v>3263</v>
      </c>
      <c r="H346" s="76">
        <v>301</v>
      </c>
      <c r="I346" s="80" t="s">
        <v>1899</v>
      </c>
      <c r="J346" s="177">
        <v>10</v>
      </c>
      <c r="K346" s="178" t="s">
        <v>438</v>
      </c>
      <c r="L346" s="11" t="s">
        <v>339</v>
      </c>
      <c r="W346" s="79">
        <v>1</v>
      </c>
    </row>
    <row r="347" spans="1:24" ht="45" customHeight="1" x14ac:dyDescent="0.4">
      <c r="A347" s="172"/>
      <c r="B347" s="149"/>
      <c r="C347" s="9">
        <v>1</v>
      </c>
      <c r="D347" s="16">
        <v>1.8</v>
      </c>
      <c r="E347" s="14" t="s">
        <v>431</v>
      </c>
      <c r="F347" s="17" t="s">
        <v>436</v>
      </c>
      <c r="G347" s="1042"/>
      <c r="H347" s="76">
        <v>302</v>
      </c>
      <c r="I347" s="80" t="s">
        <v>1900</v>
      </c>
      <c r="J347" s="177">
        <v>50</v>
      </c>
      <c r="K347" s="178" t="s">
        <v>439</v>
      </c>
      <c r="L347" s="11" t="s">
        <v>339</v>
      </c>
      <c r="W347" s="79">
        <v>1</v>
      </c>
    </row>
    <row r="348" spans="1:24" ht="45" customHeight="1" x14ac:dyDescent="0.4">
      <c r="B348" s="149">
        <v>348</v>
      </c>
      <c r="C348" s="9">
        <v>1</v>
      </c>
      <c r="D348" s="16">
        <v>1.8</v>
      </c>
      <c r="E348" s="14" t="s">
        <v>431</v>
      </c>
      <c r="F348" s="17" t="s">
        <v>436</v>
      </c>
      <c r="G348" s="1043"/>
      <c r="H348" s="76">
        <v>303</v>
      </c>
      <c r="I348" s="80" t="s">
        <v>1901</v>
      </c>
      <c r="J348" s="177">
        <v>80</v>
      </c>
      <c r="K348" s="178" t="s">
        <v>3264</v>
      </c>
      <c r="L348" s="11" t="s">
        <v>339</v>
      </c>
      <c r="W348" s="79">
        <v>1</v>
      </c>
    </row>
    <row r="349" spans="1:24" ht="45" customHeight="1" x14ac:dyDescent="0.4">
      <c r="B349" s="149">
        <v>349</v>
      </c>
      <c r="C349" s="9">
        <v>1</v>
      </c>
      <c r="D349" s="16">
        <v>1.8</v>
      </c>
      <c r="E349" s="14" t="s">
        <v>431</v>
      </c>
      <c r="F349" s="14" t="s">
        <v>440</v>
      </c>
      <c r="G349" s="1044" t="s">
        <v>3265</v>
      </c>
      <c r="H349" s="160">
        <v>304</v>
      </c>
      <c r="I349" s="80" t="s">
        <v>1902</v>
      </c>
      <c r="J349" s="167">
        <v>10000</v>
      </c>
      <c r="K349" s="168" t="s">
        <v>442</v>
      </c>
      <c r="L349" s="11" t="s">
        <v>339</v>
      </c>
      <c r="W349" s="79">
        <v>1</v>
      </c>
    </row>
    <row r="350" spans="1:24" ht="45" customHeight="1" x14ac:dyDescent="0.4">
      <c r="B350" s="149">
        <v>350</v>
      </c>
      <c r="C350" s="9">
        <v>1</v>
      </c>
      <c r="D350" s="16">
        <v>1.8</v>
      </c>
      <c r="E350" s="14" t="s">
        <v>431</v>
      </c>
      <c r="F350" s="14" t="s">
        <v>440</v>
      </c>
      <c r="G350" s="1045"/>
      <c r="H350" s="160">
        <v>305</v>
      </c>
      <c r="I350" s="80" t="s">
        <v>1903</v>
      </c>
      <c r="J350" s="167">
        <v>600</v>
      </c>
      <c r="K350" s="168" t="s">
        <v>443</v>
      </c>
      <c r="L350" s="11" t="s">
        <v>339</v>
      </c>
      <c r="W350" s="79">
        <v>1</v>
      </c>
    </row>
    <row r="351" spans="1:24" ht="45" customHeight="1" x14ac:dyDescent="0.4">
      <c r="B351" s="149">
        <v>351</v>
      </c>
      <c r="C351" s="9">
        <v>1</v>
      </c>
      <c r="D351" s="16">
        <v>1.8</v>
      </c>
      <c r="E351" s="14" t="s">
        <v>431</v>
      </c>
      <c r="F351" s="14" t="s">
        <v>440</v>
      </c>
      <c r="G351" s="1046"/>
      <c r="H351" s="160">
        <v>306</v>
      </c>
      <c r="I351" s="80" t="s">
        <v>1904</v>
      </c>
      <c r="J351" s="167">
        <v>3</v>
      </c>
      <c r="K351" s="168" t="s">
        <v>444</v>
      </c>
      <c r="L351" s="11" t="s">
        <v>339</v>
      </c>
      <c r="W351" s="79">
        <v>1</v>
      </c>
    </row>
    <row r="352" spans="1:24" ht="45" customHeight="1" x14ac:dyDescent="0.4">
      <c r="B352" s="149">
        <v>352</v>
      </c>
      <c r="C352" s="9">
        <v>1</v>
      </c>
      <c r="D352" s="16">
        <v>1.8</v>
      </c>
      <c r="E352" s="14" t="s">
        <v>431</v>
      </c>
      <c r="F352" s="17" t="s">
        <v>445</v>
      </c>
      <c r="G352" s="1041" t="s">
        <v>3266</v>
      </c>
      <c r="H352" s="76">
        <v>307</v>
      </c>
      <c r="I352" s="80" t="s">
        <v>1905</v>
      </c>
      <c r="J352" s="164">
        <v>40</v>
      </c>
      <c r="K352" s="170" t="s">
        <v>447</v>
      </c>
      <c r="L352" s="11" t="s">
        <v>339</v>
      </c>
      <c r="W352" s="79">
        <v>1</v>
      </c>
    </row>
    <row r="353" spans="2:24" ht="45" customHeight="1" x14ac:dyDescent="0.4">
      <c r="B353" s="149">
        <v>353</v>
      </c>
      <c r="C353" s="9">
        <v>1</v>
      </c>
      <c r="D353" s="16">
        <v>1.8</v>
      </c>
      <c r="E353" s="14" t="s">
        <v>431</v>
      </c>
      <c r="F353" s="17" t="s">
        <v>445</v>
      </c>
      <c r="G353" s="1042"/>
      <c r="H353" s="76">
        <v>308</v>
      </c>
      <c r="I353" s="80" t="s">
        <v>1906</v>
      </c>
      <c r="J353" s="164">
        <v>40000</v>
      </c>
      <c r="K353" s="170" t="s">
        <v>448</v>
      </c>
      <c r="L353" s="11" t="s">
        <v>339</v>
      </c>
      <c r="W353" s="79">
        <v>1</v>
      </c>
    </row>
    <row r="354" spans="2:24" ht="45" customHeight="1" x14ac:dyDescent="0.4">
      <c r="B354" s="149">
        <v>354</v>
      </c>
      <c r="C354" s="9">
        <v>1</v>
      </c>
      <c r="D354" s="16">
        <v>1.8</v>
      </c>
      <c r="E354" s="14" t="s">
        <v>431</v>
      </c>
      <c r="F354" s="17" t="s">
        <v>445</v>
      </c>
      <c r="G354" s="1042"/>
      <c r="H354" s="76">
        <v>309</v>
      </c>
      <c r="I354" s="80" t="s">
        <v>1907</v>
      </c>
      <c r="J354" s="164">
        <v>2000</v>
      </c>
      <c r="K354" s="170" t="s">
        <v>3267</v>
      </c>
      <c r="L354" s="11" t="s">
        <v>339</v>
      </c>
      <c r="W354" s="79">
        <v>1</v>
      </c>
    </row>
    <row r="355" spans="2:24" ht="45" customHeight="1" x14ac:dyDescent="0.4">
      <c r="B355" s="149">
        <v>355</v>
      </c>
      <c r="C355" s="9">
        <v>1</v>
      </c>
      <c r="D355" s="16">
        <v>1.8</v>
      </c>
      <c r="E355" s="14" t="s">
        <v>431</v>
      </c>
      <c r="F355" s="17" t="s">
        <v>445</v>
      </c>
      <c r="G355" s="1042"/>
      <c r="H355" s="76">
        <v>310</v>
      </c>
      <c r="I355" s="80" t="s">
        <v>1908</v>
      </c>
      <c r="J355" s="164">
        <v>5000</v>
      </c>
      <c r="K355" s="170" t="s">
        <v>449</v>
      </c>
      <c r="L355" s="11" t="s">
        <v>339</v>
      </c>
      <c r="W355" s="79">
        <v>1</v>
      </c>
    </row>
    <row r="356" spans="2:24" ht="45" customHeight="1" x14ac:dyDescent="0.4">
      <c r="B356" s="149">
        <v>356</v>
      </c>
      <c r="C356" s="9">
        <v>1</v>
      </c>
      <c r="D356" s="16">
        <v>1.8</v>
      </c>
      <c r="E356" s="14" t="s">
        <v>431</v>
      </c>
      <c r="F356" s="17" t="s">
        <v>445</v>
      </c>
      <c r="G356" s="1043"/>
      <c r="H356" s="76">
        <v>311</v>
      </c>
      <c r="I356" s="80" t="s">
        <v>1909</v>
      </c>
      <c r="J356" s="164">
        <v>5000</v>
      </c>
      <c r="K356" s="170" t="s">
        <v>450</v>
      </c>
      <c r="L356" s="11" t="s">
        <v>339</v>
      </c>
      <c r="W356" s="79">
        <v>1</v>
      </c>
    </row>
    <row r="357" spans="2:24" ht="45" customHeight="1" x14ac:dyDescent="0.4">
      <c r="B357" s="149">
        <v>357</v>
      </c>
      <c r="C357" s="9">
        <v>1</v>
      </c>
      <c r="D357" s="16">
        <v>1.8</v>
      </c>
      <c r="E357" s="14" t="s">
        <v>431</v>
      </c>
      <c r="F357" s="14" t="s">
        <v>451</v>
      </c>
      <c r="G357" s="168" t="s">
        <v>3268</v>
      </c>
      <c r="H357" s="160">
        <v>312</v>
      </c>
      <c r="I357" s="80" t="s">
        <v>1910</v>
      </c>
      <c r="J357" s="167">
        <v>40</v>
      </c>
      <c r="K357" s="168" t="s">
        <v>3269</v>
      </c>
      <c r="L357" s="11" t="s">
        <v>339</v>
      </c>
      <c r="W357" s="79">
        <v>1</v>
      </c>
    </row>
    <row r="358" spans="2:24" ht="45" customHeight="1" x14ac:dyDescent="0.4">
      <c r="B358" s="149">
        <v>358</v>
      </c>
      <c r="G358" s="158" t="s">
        <v>3270</v>
      </c>
      <c r="H358" s="159"/>
      <c r="I358" s="159"/>
      <c r="J358" s="158"/>
      <c r="K358" s="158"/>
      <c r="M358" s="71"/>
      <c r="N358" s="71"/>
      <c r="O358" s="71"/>
      <c r="P358" s="71"/>
      <c r="Q358" s="72"/>
      <c r="R358" s="73"/>
      <c r="S358" s="74">
        <v>1</v>
      </c>
      <c r="T358" s="73" t="s">
        <v>1690</v>
      </c>
      <c r="U358" s="74"/>
      <c r="V358" s="73"/>
      <c r="W358" s="75">
        <f>SUM(W359:W361)</f>
        <v>3</v>
      </c>
      <c r="X358" s="73" t="s">
        <v>1692</v>
      </c>
    </row>
    <row r="359" spans="2:24" ht="45" customHeight="1" x14ac:dyDescent="0.4">
      <c r="B359" s="149">
        <v>359</v>
      </c>
      <c r="C359" s="9">
        <v>1</v>
      </c>
      <c r="D359" s="16">
        <v>1.8</v>
      </c>
      <c r="E359" s="15" t="s">
        <v>454</v>
      </c>
      <c r="F359" s="15" t="s">
        <v>455</v>
      </c>
      <c r="G359" s="1047" t="s">
        <v>3271</v>
      </c>
      <c r="H359" s="87">
        <v>313</v>
      </c>
      <c r="I359" s="80" t="s">
        <v>1911</v>
      </c>
      <c r="J359" s="166">
        <v>2000</v>
      </c>
      <c r="K359" s="169" t="s">
        <v>457</v>
      </c>
      <c r="L359" s="11" t="s">
        <v>339</v>
      </c>
      <c r="W359" s="79">
        <v>1</v>
      </c>
    </row>
    <row r="360" spans="2:24" ht="45" customHeight="1" x14ac:dyDescent="0.4">
      <c r="B360" s="149">
        <v>360</v>
      </c>
      <c r="C360" s="9">
        <v>1</v>
      </c>
      <c r="D360" s="16">
        <v>1.8</v>
      </c>
      <c r="E360" s="15" t="s">
        <v>454</v>
      </c>
      <c r="F360" s="15" t="s">
        <v>455</v>
      </c>
      <c r="G360" s="1048"/>
      <c r="H360" s="87">
        <v>314</v>
      </c>
      <c r="I360" s="80" t="s">
        <v>1912</v>
      </c>
      <c r="J360" s="166">
        <v>40</v>
      </c>
      <c r="K360" s="169" t="s">
        <v>458</v>
      </c>
      <c r="L360" s="11" t="s">
        <v>339</v>
      </c>
      <c r="W360" s="79">
        <v>1</v>
      </c>
    </row>
    <row r="361" spans="2:24" ht="45" customHeight="1" x14ac:dyDescent="0.4">
      <c r="B361" s="149">
        <v>361</v>
      </c>
      <c r="C361" s="9">
        <v>1</v>
      </c>
      <c r="D361" s="16">
        <v>1.8</v>
      </c>
      <c r="E361" s="15" t="s">
        <v>454</v>
      </c>
      <c r="F361" s="15" t="s">
        <v>455</v>
      </c>
      <c r="G361" s="1049"/>
      <c r="H361" s="87">
        <v>315</v>
      </c>
      <c r="I361" s="80" t="s">
        <v>1913</v>
      </c>
      <c r="J361" s="166">
        <v>3</v>
      </c>
      <c r="K361" s="169" t="s">
        <v>3272</v>
      </c>
      <c r="L361" s="11" t="s">
        <v>339</v>
      </c>
      <c r="W361" s="79">
        <v>1</v>
      </c>
    </row>
    <row r="362" spans="2:24" ht="45" customHeight="1" x14ac:dyDescent="0.4">
      <c r="B362" s="149">
        <v>362</v>
      </c>
      <c r="G362" s="154" t="s">
        <v>3273</v>
      </c>
      <c r="H362" s="155"/>
      <c r="I362" s="155"/>
      <c r="J362" s="155"/>
      <c r="K362" s="176"/>
      <c r="M362" s="82"/>
      <c r="N362" s="82"/>
      <c r="O362" s="82"/>
      <c r="P362" s="82"/>
      <c r="Q362" s="83">
        <v>4</v>
      </c>
      <c r="R362" s="84" t="s">
        <v>1689</v>
      </c>
      <c r="S362" s="85">
        <f>SUM(S363:S399)</f>
        <v>13</v>
      </c>
      <c r="T362" s="84" t="s">
        <v>1690</v>
      </c>
      <c r="U362" s="85">
        <v>4</v>
      </c>
      <c r="V362" s="84" t="s">
        <v>1691</v>
      </c>
      <c r="W362" s="85">
        <f>SUM(W363:W399)/2</f>
        <v>33</v>
      </c>
      <c r="X362" s="84" t="s">
        <v>1692</v>
      </c>
    </row>
    <row r="363" spans="2:24" ht="45" customHeight="1" x14ac:dyDescent="0.4">
      <c r="B363" s="149">
        <v>363</v>
      </c>
      <c r="G363" s="158" t="s">
        <v>3274</v>
      </c>
      <c r="H363" s="159"/>
      <c r="I363" s="159"/>
      <c r="J363" s="158"/>
      <c r="K363" s="158"/>
      <c r="M363" s="71"/>
      <c r="N363" s="71"/>
      <c r="O363" s="71"/>
      <c r="P363" s="71"/>
      <c r="Q363" s="72"/>
      <c r="R363" s="73"/>
      <c r="S363" s="74">
        <v>4</v>
      </c>
      <c r="T363" s="73" t="s">
        <v>1690</v>
      </c>
      <c r="U363" s="74"/>
      <c r="V363" s="73"/>
      <c r="W363" s="75">
        <f>SUM(W364:W377)</f>
        <v>14</v>
      </c>
      <c r="X363" s="73" t="s">
        <v>1692</v>
      </c>
    </row>
    <row r="364" spans="2:24" ht="45" customHeight="1" x14ac:dyDescent="0.4">
      <c r="B364" s="149">
        <v>364</v>
      </c>
      <c r="C364" s="9">
        <v>1</v>
      </c>
      <c r="D364" s="13">
        <v>1.9</v>
      </c>
      <c r="E364" s="14" t="s">
        <v>461</v>
      </c>
      <c r="F364" s="14" t="s">
        <v>462</v>
      </c>
      <c r="G364" s="1044" t="s">
        <v>3275</v>
      </c>
      <c r="H364" s="160">
        <v>316</v>
      </c>
      <c r="I364" s="80" t="s">
        <v>1914</v>
      </c>
      <c r="J364" s="167">
        <v>8</v>
      </c>
      <c r="K364" s="168" t="s">
        <v>3276</v>
      </c>
      <c r="L364" s="11" t="s">
        <v>463</v>
      </c>
      <c r="W364" s="79">
        <v>1</v>
      </c>
    </row>
    <row r="365" spans="2:24" ht="45" customHeight="1" x14ac:dyDescent="0.4">
      <c r="B365" s="149">
        <v>365</v>
      </c>
      <c r="C365" s="9">
        <v>1</v>
      </c>
      <c r="D365" s="13">
        <v>1.9</v>
      </c>
      <c r="E365" s="14" t="s">
        <v>461</v>
      </c>
      <c r="F365" s="14" t="s">
        <v>462</v>
      </c>
      <c r="G365" s="1045"/>
      <c r="H365" s="160">
        <v>317</v>
      </c>
      <c r="I365" s="80" t="s">
        <v>1915</v>
      </c>
      <c r="J365" s="167">
        <v>3000</v>
      </c>
      <c r="K365" s="168" t="s">
        <v>464</v>
      </c>
      <c r="L365" s="11" t="s">
        <v>463</v>
      </c>
      <c r="W365" s="79">
        <v>1</v>
      </c>
    </row>
    <row r="366" spans="2:24" ht="45" customHeight="1" x14ac:dyDescent="0.4">
      <c r="B366" s="149">
        <v>366</v>
      </c>
      <c r="C366" s="9">
        <v>1</v>
      </c>
      <c r="D366" s="13">
        <v>1.9</v>
      </c>
      <c r="E366" s="14" t="s">
        <v>461</v>
      </c>
      <c r="F366" s="14" t="s">
        <v>462</v>
      </c>
      <c r="G366" s="1045"/>
      <c r="H366" s="160">
        <v>318</v>
      </c>
      <c r="I366" s="80" t="s">
        <v>1916</v>
      </c>
      <c r="J366" s="167">
        <v>40</v>
      </c>
      <c r="K366" s="168" t="s">
        <v>3277</v>
      </c>
      <c r="L366" s="11" t="s">
        <v>463</v>
      </c>
      <c r="W366" s="79">
        <v>1</v>
      </c>
    </row>
    <row r="367" spans="2:24" ht="45" customHeight="1" x14ac:dyDescent="0.4">
      <c r="B367" s="149">
        <v>367</v>
      </c>
      <c r="C367" s="9">
        <v>1</v>
      </c>
      <c r="D367" s="13">
        <v>1.9</v>
      </c>
      <c r="E367" s="14" t="s">
        <v>461</v>
      </c>
      <c r="F367" s="14" t="s">
        <v>462</v>
      </c>
      <c r="G367" s="1046"/>
      <c r="H367" s="160">
        <v>319</v>
      </c>
      <c r="I367" s="80" t="s">
        <v>1917</v>
      </c>
      <c r="J367" s="167">
        <v>20</v>
      </c>
      <c r="K367" s="168" t="s">
        <v>3278</v>
      </c>
      <c r="L367" s="11" t="s">
        <v>463</v>
      </c>
      <c r="W367" s="79">
        <v>1</v>
      </c>
    </row>
    <row r="368" spans="2:24" ht="45" customHeight="1" x14ac:dyDescent="0.4">
      <c r="B368" s="149">
        <v>368</v>
      </c>
      <c r="C368" s="9">
        <v>1</v>
      </c>
      <c r="D368" s="13">
        <v>1.9</v>
      </c>
      <c r="E368" s="14" t="s">
        <v>461</v>
      </c>
      <c r="F368" s="17" t="s">
        <v>465</v>
      </c>
      <c r="G368" s="1032" t="s">
        <v>3279</v>
      </c>
      <c r="H368" s="76">
        <v>320</v>
      </c>
      <c r="I368" s="80" t="s">
        <v>1918</v>
      </c>
      <c r="J368" s="177">
        <v>40</v>
      </c>
      <c r="K368" s="178" t="s">
        <v>3280</v>
      </c>
      <c r="L368" s="11" t="s">
        <v>463</v>
      </c>
      <c r="W368" s="79">
        <v>1</v>
      </c>
    </row>
    <row r="369" spans="1:24" ht="45" customHeight="1" x14ac:dyDescent="0.4">
      <c r="B369" s="149">
        <v>369</v>
      </c>
      <c r="C369" s="9">
        <v>1</v>
      </c>
      <c r="D369" s="13">
        <v>1.9</v>
      </c>
      <c r="E369" s="14" t="s">
        <v>461</v>
      </c>
      <c r="F369" s="17" t="s">
        <v>465</v>
      </c>
      <c r="G369" s="1033"/>
      <c r="H369" s="76">
        <v>321</v>
      </c>
      <c r="I369" s="80" t="s">
        <v>1919</v>
      </c>
      <c r="J369" s="177">
        <v>40</v>
      </c>
      <c r="K369" s="178" t="s">
        <v>3281</v>
      </c>
      <c r="L369" s="11" t="s">
        <v>463</v>
      </c>
      <c r="W369" s="79">
        <v>1</v>
      </c>
    </row>
    <row r="370" spans="1:24" ht="45" customHeight="1" x14ac:dyDescent="0.4">
      <c r="B370" s="149">
        <v>370</v>
      </c>
      <c r="C370" s="9">
        <v>1</v>
      </c>
      <c r="D370" s="13">
        <v>1.9</v>
      </c>
      <c r="E370" s="14" t="s">
        <v>461</v>
      </c>
      <c r="F370" s="17" t="s">
        <v>465</v>
      </c>
      <c r="G370" s="1033"/>
      <c r="H370" s="76">
        <v>322</v>
      </c>
      <c r="I370" s="80" t="s">
        <v>1920</v>
      </c>
      <c r="J370" s="177">
        <v>40</v>
      </c>
      <c r="K370" s="178" t="s">
        <v>467</v>
      </c>
      <c r="L370" s="11" t="s">
        <v>463</v>
      </c>
      <c r="W370" s="79">
        <v>1</v>
      </c>
    </row>
    <row r="371" spans="1:24" ht="45" customHeight="1" x14ac:dyDescent="0.4">
      <c r="A371" s="172"/>
      <c r="B371" s="149"/>
      <c r="C371" s="9">
        <v>1</v>
      </c>
      <c r="D371" s="13">
        <v>1.9</v>
      </c>
      <c r="E371" s="14" t="s">
        <v>461</v>
      </c>
      <c r="F371" s="17" t="s">
        <v>465</v>
      </c>
      <c r="G371" s="1033"/>
      <c r="H371" s="76">
        <v>323</v>
      </c>
      <c r="I371" s="80" t="s">
        <v>1921</v>
      </c>
      <c r="J371" s="177">
        <v>3500</v>
      </c>
      <c r="K371" s="178" t="s">
        <v>468</v>
      </c>
      <c r="L371" s="11" t="s">
        <v>463</v>
      </c>
      <c r="W371" s="79">
        <v>1</v>
      </c>
    </row>
    <row r="372" spans="1:24" ht="45" customHeight="1" x14ac:dyDescent="0.4">
      <c r="B372" s="149">
        <v>371</v>
      </c>
      <c r="C372" s="9">
        <v>1</v>
      </c>
      <c r="D372" s="13">
        <v>1.9</v>
      </c>
      <c r="E372" s="14" t="s">
        <v>461</v>
      </c>
      <c r="F372" s="17" t="s">
        <v>465</v>
      </c>
      <c r="G372" s="1034"/>
      <c r="H372" s="76">
        <v>324</v>
      </c>
      <c r="I372" s="80" t="s">
        <v>1922</v>
      </c>
      <c r="J372" s="177">
        <v>12</v>
      </c>
      <c r="K372" s="178" t="s">
        <v>469</v>
      </c>
      <c r="L372" s="11" t="s">
        <v>463</v>
      </c>
      <c r="W372" s="79">
        <v>1</v>
      </c>
    </row>
    <row r="373" spans="1:24" ht="45" customHeight="1" x14ac:dyDescent="0.4">
      <c r="B373" s="149">
        <v>372</v>
      </c>
      <c r="C373" s="9">
        <v>1</v>
      </c>
      <c r="D373" s="13">
        <v>1.9</v>
      </c>
      <c r="E373" s="14" t="s">
        <v>461</v>
      </c>
      <c r="F373" s="14" t="s">
        <v>470</v>
      </c>
      <c r="G373" s="1035" t="s">
        <v>3282</v>
      </c>
      <c r="H373" s="160">
        <v>325</v>
      </c>
      <c r="I373" s="80" t="s">
        <v>1923</v>
      </c>
      <c r="J373" s="167">
        <v>4</v>
      </c>
      <c r="K373" s="168" t="s">
        <v>472</v>
      </c>
      <c r="L373" s="11" t="s">
        <v>463</v>
      </c>
      <c r="W373" s="79">
        <v>1</v>
      </c>
    </row>
    <row r="374" spans="1:24" ht="45" customHeight="1" x14ac:dyDescent="0.4">
      <c r="B374" s="149">
        <v>373</v>
      </c>
      <c r="C374" s="9">
        <v>1</v>
      </c>
      <c r="D374" s="13">
        <v>1.9</v>
      </c>
      <c r="E374" s="14" t="s">
        <v>461</v>
      </c>
      <c r="F374" s="14" t="s">
        <v>470</v>
      </c>
      <c r="G374" s="1040"/>
      <c r="H374" s="160">
        <v>326</v>
      </c>
      <c r="I374" s="80" t="s">
        <v>1924</v>
      </c>
      <c r="J374" s="167">
        <v>40</v>
      </c>
      <c r="K374" s="168" t="s">
        <v>473</v>
      </c>
      <c r="L374" s="11" t="s">
        <v>463</v>
      </c>
      <c r="W374" s="79">
        <v>1</v>
      </c>
    </row>
    <row r="375" spans="1:24" ht="45" customHeight="1" x14ac:dyDescent="0.4">
      <c r="B375" s="149">
        <v>374</v>
      </c>
      <c r="C375" s="9">
        <v>1</v>
      </c>
      <c r="D375" s="13">
        <v>1.9</v>
      </c>
      <c r="E375" s="14" t="s">
        <v>461</v>
      </c>
      <c r="F375" s="14" t="s">
        <v>470</v>
      </c>
      <c r="G375" s="1036"/>
      <c r="H375" s="160">
        <v>327</v>
      </c>
      <c r="I375" s="80" t="s">
        <v>1925</v>
      </c>
      <c r="J375" s="167">
        <v>1500</v>
      </c>
      <c r="K375" s="168" t="s">
        <v>474</v>
      </c>
      <c r="L375" s="11" t="s">
        <v>463</v>
      </c>
      <c r="W375" s="79">
        <v>1</v>
      </c>
    </row>
    <row r="376" spans="1:24" ht="45" customHeight="1" x14ac:dyDescent="0.4">
      <c r="B376" s="149">
        <v>375</v>
      </c>
      <c r="C376" s="9">
        <v>1</v>
      </c>
      <c r="D376" s="13">
        <v>1.9</v>
      </c>
      <c r="E376" s="14" t="s">
        <v>461</v>
      </c>
      <c r="F376" s="17" t="s">
        <v>475</v>
      </c>
      <c r="G376" s="1041" t="s">
        <v>3283</v>
      </c>
      <c r="H376" s="76">
        <v>328</v>
      </c>
      <c r="I376" s="80" t="s">
        <v>1926</v>
      </c>
      <c r="J376" s="164">
        <v>39</v>
      </c>
      <c r="K376" s="170" t="s">
        <v>477</v>
      </c>
      <c r="L376" s="11" t="s">
        <v>463</v>
      </c>
      <c r="W376" s="79">
        <v>1</v>
      </c>
    </row>
    <row r="377" spans="1:24" ht="45" customHeight="1" x14ac:dyDescent="0.4">
      <c r="B377" s="149">
        <v>376</v>
      </c>
      <c r="C377" s="9">
        <v>1</v>
      </c>
      <c r="D377" s="13">
        <v>1.9</v>
      </c>
      <c r="E377" s="14" t="s">
        <v>461</v>
      </c>
      <c r="F377" s="17" t="s">
        <v>475</v>
      </c>
      <c r="G377" s="1043"/>
      <c r="H377" s="76">
        <v>329</v>
      </c>
      <c r="I377" s="80" t="s">
        <v>1927</v>
      </c>
      <c r="J377" s="164">
        <v>40</v>
      </c>
      <c r="K377" s="170" t="s">
        <v>478</v>
      </c>
      <c r="L377" s="11" t="s">
        <v>463</v>
      </c>
      <c r="W377" s="79">
        <v>1</v>
      </c>
    </row>
    <row r="378" spans="1:24" ht="45" customHeight="1" x14ac:dyDescent="0.4">
      <c r="B378" s="149">
        <v>377</v>
      </c>
      <c r="G378" s="158" t="s">
        <v>3284</v>
      </c>
      <c r="H378" s="159"/>
      <c r="I378" s="159"/>
      <c r="J378" s="158"/>
      <c r="K378" s="158"/>
      <c r="M378" s="71"/>
      <c r="N378" s="71"/>
      <c r="O378" s="71"/>
      <c r="P378" s="71"/>
      <c r="Q378" s="72"/>
      <c r="R378" s="73"/>
      <c r="S378" s="74">
        <v>3</v>
      </c>
      <c r="T378" s="73" t="s">
        <v>1690</v>
      </c>
      <c r="U378" s="74"/>
      <c r="V378" s="73"/>
      <c r="W378" s="75">
        <f>SUM(W379:W384)</f>
        <v>6</v>
      </c>
      <c r="X378" s="73" t="s">
        <v>1692</v>
      </c>
    </row>
    <row r="379" spans="1:24" ht="45" customHeight="1" x14ac:dyDescent="0.4">
      <c r="B379" s="149">
        <v>378</v>
      </c>
      <c r="C379" s="9">
        <v>1</v>
      </c>
      <c r="D379" s="13">
        <v>1.9</v>
      </c>
      <c r="E379" s="15" t="s">
        <v>480</v>
      </c>
      <c r="F379" s="15" t="s">
        <v>481</v>
      </c>
      <c r="G379" s="1037" t="s">
        <v>3285</v>
      </c>
      <c r="H379" s="179">
        <v>330</v>
      </c>
      <c r="I379" s="80" t="s">
        <v>1928</v>
      </c>
      <c r="J379" s="87">
        <v>16</v>
      </c>
      <c r="K379" s="169" t="s">
        <v>3286</v>
      </c>
      <c r="L379" s="11" t="s">
        <v>463</v>
      </c>
      <c r="W379" s="79">
        <v>1</v>
      </c>
    </row>
    <row r="380" spans="1:24" ht="45" customHeight="1" x14ac:dyDescent="0.4">
      <c r="B380" s="149">
        <v>379</v>
      </c>
      <c r="C380" s="9">
        <v>1</v>
      </c>
      <c r="D380" s="13">
        <v>1.9</v>
      </c>
      <c r="E380" s="15" t="s">
        <v>480</v>
      </c>
      <c r="F380" s="15" t="s">
        <v>481</v>
      </c>
      <c r="G380" s="1039"/>
      <c r="H380" s="179">
        <v>331</v>
      </c>
      <c r="I380" s="80" t="s">
        <v>1929</v>
      </c>
      <c r="J380" s="87">
        <v>4</v>
      </c>
      <c r="K380" s="169" t="s">
        <v>483</v>
      </c>
      <c r="L380" s="11" t="s">
        <v>463</v>
      </c>
      <c r="W380" s="79">
        <v>1</v>
      </c>
    </row>
    <row r="381" spans="1:24" ht="45" customHeight="1" x14ac:dyDescent="0.4">
      <c r="B381" s="149">
        <v>380</v>
      </c>
      <c r="C381" s="9">
        <v>1</v>
      </c>
      <c r="D381" s="13">
        <v>1.9</v>
      </c>
      <c r="E381" s="15" t="s">
        <v>480</v>
      </c>
      <c r="F381" s="17" t="s">
        <v>484</v>
      </c>
      <c r="G381" s="1032" t="s">
        <v>3287</v>
      </c>
      <c r="H381" s="86">
        <v>332</v>
      </c>
      <c r="I381" s="80" t="s">
        <v>1930</v>
      </c>
      <c r="J381" s="76">
        <v>4</v>
      </c>
      <c r="K381" s="170" t="s">
        <v>3288</v>
      </c>
      <c r="L381" s="11" t="s">
        <v>463</v>
      </c>
      <c r="W381" s="79">
        <v>1</v>
      </c>
    </row>
    <row r="382" spans="1:24" ht="45" customHeight="1" x14ac:dyDescent="0.4">
      <c r="B382" s="149">
        <v>381</v>
      </c>
      <c r="C382" s="9">
        <v>1</v>
      </c>
      <c r="D382" s="13">
        <v>1.9</v>
      </c>
      <c r="E382" s="15" t="s">
        <v>480</v>
      </c>
      <c r="F382" s="17" t="s">
        <v>484</v>
      </c>
      <c r="G382" s="1034"/>
      <c r="H382" s="86">
        <v>333</v>
      </c>
      <c r="I382" s="80" t="s">
        <v>1931</v>
      </c>
      <c r="J382" s="76">
        <v>80</v>
      </c>
      <c r="K382" s="170" t="s">
        <v>486</v>
      </c>
      <c r="L382" s="11" t="s">
        <v>463</v>
      </c>
      <c r="W382" s="79">
        <v>1</v>
      </c>
    </row>
    <row r="383" spans="1:24" ht="45" customHeight="1" x14ac:dyDescent="0.4">
      <c r="B383" s="149">
        <v>382</v>
      </c>
      <c r="C383" s="9">
        <v>1</v>
      </c>
      <c r="D383" s="13">
        <v>1.9</v>
      </c>
      <c r="E383" s="15" t="s">
        <v>480</v>
      </c>
      <c r="F383" s="15" t="s">
        <v>487</v>
      </c>
      <c r="G383" s="1047" t="s">
        <v>3289</v>
      </c>
      <c r="H383" s="179">
        <v>334</v>
      </c>
      <c r="I383" s="80" t="s">
        <v>1932</v>
      </c>
      <c r="J383" s="87">
        <v>4</v>
      </c>
      <c r="K383" s="169" t="s">
        <v>489</v>
      </c>
      <c r="L383" s="11" t="s">
        <v>463</v>
      </c>
      <c r="W383" s="79">
        <v>1</v>
      </c>
    </row>
    <row r="384" spans="1:24" ht="45" customHeight="1" x14ac:dyDescent="0.4">
      <c r="B384" s="149">
        <v>383</v>
      </c>
      <c r="C384" s="9">
        <v>1</v>
      </c>
      <c r="D384" s="13">
        <v>1.9</v>
      </c>
      <c r="E384" s="15" t="s">
        <v>480</v>
      </c>
      <c r="F384" s="15" t="s">
        <v>487</v>
      </c>
      <c r="G384" s="1049"/>
      <c r="H384" s="179">
        <v>335</v>
      </c>
      <c r="I384" s="80" t="s">
        <v>1933</v>
      </c>
      <c r="J384" s="87">
        <v>15</v>
      </c>
      <c r="K384" s="169" t="s">
        <v>486</v>
      </c>
      <c r="L384" s="11" t="s">
        <v>463</v>
      </c>
      <c r="W384" s="79">
        <v>1</v>
      </c>
    </row>
    <row r="385" spans="1:24" ht="45" customHeight="1" x14ac:dyDescent="0.4">
      <c r="B385" s="149">
        <v>384</v>
      </c>
      <c r="G385" s="158" t="s">
        <v>3290</v>
      </c>
      <c r="H385" s="159"/>
      <c r="I385" s="159"/>
      <c r="J385" s="158"/>
      <c r="K385" s="158"/>
      <c r="M385" s="71"/>
      <c r="N385" s="71"/>
      <c r="O385" s="71"/>
      <c r="P385" s="71"/>
      <c r="Q385" s="72"/>
      <c r="R385" s="73"/>
      <c r="S385" s="74">
        <v>3</v>
      </c>
      <c r="T385" s="73" t="s">
        <v>1690</v>
      </c>
      <c r="U385" s="74"/>
      <c r="V385" s="73"/>
      <c r="W385" s="75">
        <f>SUM(W386:W393)</f>
        <v>8</v>
      </c>
      <c r="X385" s="73" t="s">
        <v>1692</v>
      </c>
    </row>
    <row r="386" spans="1:24" ht="45" customHeight="1" x14ac:dyDescent="0.4">
      <c r="B386" s="149">
        <v>385</v>
      </c>
      <c r="C386" s="9">
        <v>1</v>
      </c>
      <c r="D386" s="13">
        <v>1.9</v>
      </c>
      <c r="E386" s="14" t="s">
        <v>491</v>
      </c>
      <c r="F386" s="14" t="s">
        <v>492</v>
      </c>
      <c r="G386" s="1035" t="s">
        <v>3291</v>
      </c>
      <c r="H386" s="180">
        <v>336</v>
      </c>
      <c r="I386" s="80" t="s">
        <v>1934</v>
      </c>
      <c r="J386" s="160">
        <v>40</v>
      </c>
      <c r="K386" s="168" t="s">
        <v>494</v>
      </c>
      <c r="L386" s="11" t="s">
        <v>463</v>
      </c>
      <c r="W386" s="79">
        <v>1</v>
      </c>
    </row>
    <row r="387" spans="1:24" ht="45" customHeight="1" x14ac:dyDescent="0.4">
      <c r="B387" s="149">
        <v>386</v>
      </c>
      <c r="C387" s="9">
        <v>1</v>
      </c>
      <c r="D387" s="13">
        <v>1.9</v>
      </c>
      <c r="E387" s="14" t="s">
        <v>491</v>
      </c>
      <c r="F387" s="14" t="s">
        <v>492</v>
      </c>
      <c r="G387" s="1040"/>
      <c r="H387" s="180">
        <v>337</v>
      </c>
      <c r="I387" s="80" t="s">
        <v>1935</v>
      </c>
      <c r="J387" s="160">
        <v>4</v>
      </c>
      <c r="K387" s="168" t="s">
        <v>3292</v>
      </c>
      <c r="L387" s="11" t="s">
        <v>463</v>
      </c>
      <c r="W387" s="79">
        <v>1</v>
      </c>
    </row>
    <row r="388" spans="1:24" ht="45" customHeight="1" x14ac:dyDescent="0.4">
      <c r="B388" s="149">
        <v>387</v>
      </c>
      <c r="C388" s="9">
        <v>1</v>
      </c>
      <c r="D388" s="13">
        <v>1.9</v>
      </c>
      <c r="E388" s="14" t="s">
        <v>491</v>
      </c>
      <c r="F388" s="14" t="s">
        <v>492</v>
      </c>
      <c r="G388" s="1036"/>
      <c r="H388" s="180">
        <v>338</v>
      </c>
      <c r="I388" s="80" t="s">
        <v>1936</v>
      </c>
      <c r="J388" s="160">
        <v>4</v>
      </c>
      <c r="K388" s="168" t="s">
        <v>495</v>
      </c>
      <c r="L388" s="11" t="s">
        <v>463</v>
      </c>
      <c r="W388" s="79">
        <v>1</v>
      </c>
    </row>
    <row r="389" spans="1:24" ht="45" customHeight="1" x14ac:dyDescent="0.4">
      <c r="B389" s="149">
        <v>388</v>
      </c>
      <c r="C389" s="9">
        <v>1</v>
      </c>
      <c r="D389" s="13">
        <v>1.9</v>
      </c>
      <c r="E389" s="14" t="s">
        <v>491</v>
      </c>
      <c r="F389" s="17" t="s">
        <v>496</v>
      </c>
      <c r="G389" s="1032" t="s">
        <v>3293</v>
      </c>
      <c r="H389" s="86">
        <v>339</v>
      </c>
      <c r="I389" s="80" t="s">
        <v>1937</v>
      </c>
      <c r="J389" s="76">
        <v>8</v>
      </c>
      <c r="K389" s="170" t="s">
        <v>3294</v>
      </c>
      <c r="L389" s="11" t="s">
        <v>463</v>
      </c>
      <c r="W389" s="79">
        <v>1</v>
      </c>
    </row>
    <row r="390" spans="1:24" ht="45" customHeight="1" x14ac:dyDescent="0.4">
      <c r="B390" s="149">
        <v>389</v>
      </c>
      <c r="C390" s="9">
        <v>1</v>
      </c>
      <c r="D390" s="13">
        <v>1.9</v>
      </c>
      <c r="E390" s="14" t="s">
        <v>491</v>
      </c>
      <c r="F390" s="17" t="s">
        <v>496</v>
      </c>
      <c r="G390" s="1034"/>
      <c r="H390" s="86">
        <v>340</v>
      </c>
      <c r="I390" s="80" t="s">
        <v>1938</v>
      </c>
      <c r="J390" s="76">
        <v>8</v>
      </c>
      <c r="K390" s="181" t="s">
        <v>3295</v>
      </c>
      <c r="L390" s="11" t="s">
        <v>463</v>
      </c>
      <c r="W390" s="79">
        <v>1</v>
      </c>
    </row>
    <row r="391" spans="1:24" ht="45" customHeight="1" x14ac:dyDescent="0.4">
      <c r="B391" s="149">
        <v>390</v>
      </c>
      <c r="C391" s="9">
        <v>1</v>
      </c>
      <c r="D391" s="13">
        <v>1.9</v>
      </c>
      <c r="E391" s="14" t="s">
        <v>491</v>
      </c>
      <c r="F391" s="14" t="s">
        <v>498</v>
      </c>
      <c r="G391" s="1044" t="s">
        <v>3296</v>
      </c>
      <c r="H391" s="180">
        <v>341</v>
      </c>
      <c r="I391" s="80" t="s">
        <v>1939</v>
      </c>
      <c r="J391" s="160">
        <v>40</v>
      </c>
      <c r="K391" s="182" t="s">
        <v>3297</v>
      </c>
      <c r="L391" s="11" t="s">
        <v>463</v>
      </c>
      <c r="W391" s="79">
        <v>1</v>
      </c>
    </row>
    <row r="392" spans="1:24" ht="45" customHeight="1" x14ac:dyDescent="0.4">
      <c r="B392" s="149">
        <v>391</v>
      </c>
      <c r="C392" s="9">
        <v>1</v>
      </c>
      <c r="D392" s="13">
        <v>1.9</v>
      </c>
      <c r="E392" s="14" t="s">
        <v>491</v>
      </c>
      <c r="F392" s="14" t="s">
        <v>498</v>
      </c>
      <c r="G392" s="1045"/>
      <c r="H392" s="180">
        <v>342</v>
      </c>
      <c r="I392" s="80" t="s">
        <v>1940</v>
      </c>
      <c r="J392" s="160">
        <v>40</v>
      </c>
      <c r="K392" s="182" t="s">
        <v>3298</v>
      </c>
      <c r="L392" s="11" t="s">
        <v>463</v>
      </c>
      <c r="W392" s="79">
        <v>1</v>
      </c>
    </row>
    <row r="393" spans="1:24" ht="45" customHeight="1" x14ac:dyDescent="0.4">
      <c r="B393" s="149">
        <v>392</v>
      </c>
      <c r="C393" s="9">
        <v>1</v>
      </c>
      <c r="D393" s="13">
        <v>1.9</v>
      </c>
      <c r="E393" s="14" t="s">
        <v>491</v>
      </c>
      <c r="F393" s="14" t="s">
        <v>498</v>
      </c>
      <c r="G393" s="1046"/>
      <c r="H393" s="180">
        <v>343</v>
      </c>
      <c r="I393" s="80" t="s">
        <v>1941</v>
      </c>
      <c r="J393" s="173">
        <v>1</v>
      </c>
      <c r="K393" s="168" t="s">
        <v>3299</v>
      </c>
      <c r="L393" s="11" t="s">
        <v>463</v>
      </c>
      <c r="W393" s="79">
        <v>1</v>
      </c>
    </row>
    <row r="394" spans="1:24" ht="45" customHeight="1" x14ac:dyDescent="0.4">
      <c r="B394" s="149"/>
      <c r="G394" s="158" t="s">
        <v>3300</v>
      </c>
      <c r="H394" s="159"/>
      <c r="I394" s="159"/>
      <c r="J394" s="158"/>
      <c r="K394" s="158"/>
      <c r="M394" s="71"/>
      <c r="N394" s="71"/>
      <c r="O394" s="71"/>
      <c r="P394" s="71"/>
      <c r="Q394" s="72"/>
      <c r="R394" s="73"/>
      <c r="S394" s="74">
        <v>3</v>
      </c>
      <c r="T394" s="73" t="s">
        <v>1690</v>
      </c>
      <c r="U394" s="74"/>
      <c r="V394" s="73"/>
      <c r="W394" s="75">
        <f>SUM(W395:W399)</f>
        <v>5</v>
      </c>
      <c r="X394" s="73" t="s">
        <v>1692</v>
      </c>
    </row>
    <row r="395" spans="1:24" ht="45" customHeight="1" x14ac:dyDescent="0.4">
      <c r="A395" s="172"/>
      <c r="B395" s="149"/>
      <c r="C395" s="9" t="s">
        <v>3301</v>
      </c>
      <c r="D395" s="13">
        <v>1.9</v>
      </c>
      <c r="E395" s="15" t="s">
        <v>502</v>
      </c>
      <c r="F395" s="15" t="s">
        <v>503</v>
      </c>
      <c r="G395" s="169" t="s">
        <v>3302</v>
      </c>
      <c r="H395" s="179">
        <v>344</v>
      </c>
      <c r="I395" s="80" t="s">
        <v>1942</v>
      </c>
      <c r="J395" s="87">
        <v>1</v>
      </c>
      <c r="K395" s="169" t="s">
        <v>505</v>
      </c>
      <c r="L395" s="11" t="s">
        <v>506</v>
      </c>
      <c r="W395" s="79">
        <v>1</v>
      </c>
    </row>
    <row r="396" spans="1:24" ht="45" customHeight="1" x14ac:dyDescent="0.4">
      <c r="B396" s="149"/>
      <c r="C396" s="9">
        <v>1</v>
      </c>
      <c r="D396" s="13">
        <v>1.9</v>
      </c>
      <c r="E396" s="15" t="s">
        <v>502</v>
      </c>
      <c r="F396" s="17" t="s">
        <v>507</v>
      </c>
      <c r="G396" s="1066" t="s">
        <v>3303</v>
      </c>
      <c r="H396" s="183">
        <v>345</v>
      </c>
      <c r="I396" s="80" t="s">
        <v>1943</v>
      </c>
      <c r="J396" s="174">
        <v>40</v>
      </c>
      <c r="K396" s="178" t="s">
        <v>509</v>
      </c>
      <c r="L396" s="11" t="s">
        <v>506</v>
      </c>
      <c r="W396" s="79">
        <v>1</v>
      </c>
    </row>
    <row r="397" spans="1:24" ht="45" customHeight="1" x14ac:dyDescent="0.4">
      <c r="B397" s="149"/>
      <c r="C397" s="9">
        <v>1</v>
      </c>
      <c r="D397" s="13">
        <v>1.9</v>
      </c>
      <c r="E397" s="15" t="s">
        <v>502</v>
      </c>
      <c r="F397" s="17" t="s">
        <v>507</v>
      </c>
      <c r="G397" s="1067"/>
      <c r="H397" s="183">
        <v>346</v>
      </c>
      <c r="I397" s="80" t="s">
        <v>1944</v>
      </c>
      <c r="J397" s="174">
        <v>576</v>
      </c>
      <c r="K397" s="178" t="s">
        <v>3304</v>
      </c>
      <c r="L397" s="11" t="s">
        <v>506</v>
      </c>
      <c r="W397" s="79">
        <v>1</v>
      </c>
    </row>
    <row r="398" spans="1:24" ht="45" customHeight="1" x14ac:dyDescent="0.4">
      <c r="B398" s="149"/>
      <c r="C398" s="9">
        <v>1</v>
      </c>
      <c r="D398" s="13">
        <v>1.9</v>
      </c>
      <c r="E398" s="15" t="s">
        <v>502</v>
      </c>
      <c r="F398" s="17" t="s">
        <v>507</v>
      </c>
      <c r="G398" s="1068"/>
      <c r="H398" s="183">
        <v>347</v>
      </c>
      <c r="I398" s="80" t="s">
        <v>1945</v>
      </c>
      <c r="J398" s="174">
        <v>60</v>
      </c>
      <c r="K398" s="178" t="s">
        <v>3305</v>
      </c>
      <c r="L398" s="11" t="s">
        <v>506</v>
      </c>
      <c r="W398" s="79">
        <v>1</v>
      </c>
    </row>
    <row r="399" spans="1:24" ht="64.900000000000006" customHeight="1" x14ac:dyDescent="0.4">
      <c r="B399" s="149"/>
      <c r="C399" s="9">
        <v>1</v>
      </c>
      <c r="D399" s="13">
        <v>1.9</v>
      </c>
      <c r="E399" s="15" t="s">
        <v>502</v>
      </c>
      <c r="F399" s="15" t="s">
        <v>510</v>
      </c>
      <c r="G399" s="169" t="s">
        <v>3306</v>
      </c>
      <c r="H399" s="179">
        <v>348</v>
      </c>
      <c r="I399" s="80" t="s">
        <v>1946</v>
      </c>
      <c r="J399" s="91">
        <v>0.5</v>
      </c>
      <c r="K399" s="169" t="s">
        <v>512</v>
      </c>
      <c r="L399" s="11" t="s">
        <v>506</v>
      </c>
      <c r="W399" s="79">
        <v>1</v>
      </c>
    </row>
    <row r="400" spans="1:24" ht="45" customHeight="1" x14ac:dyDescent="0.4">
      <c r="B400" s="149">
        <v>393</v>
      </c>
      <c r="G400" s="154" t="s">
        <v>3307</v>
      </c>
      <c r="H400" s="155"/>
      <c r="I400" s="155"/>
      <c r="J400" s="155"/>
      <c r="K400" s="176"/>
      <c r="M400" s="67"/>
      <c r="N400" s="67"/>
      <c r="O400" s="67"/>
      <c r="P400" s="67"/>
      <c r="Q400" s="68">
        <v>5</v>
      </c>
      <c r="R400" s="69" t="s">
        <v>1689</v>
      </c>
      <c r="S400" s="81">
        <f>SUM(S401:S483)</f>
        <v>30</v>
      </c>
      <c r="T400" s="69" t="s">
        <v>1690</v>
      </c>
      <c r="U400" s="70">
        <v>9</v>
      </c>
      <c r="V400" s="69" t="s">
        <v>1691</v>
      </c>
      <c r="W400" s="81">
        <f>SUM(W401:W483)/2</f>
        <v>78</v>
      </c>
      <c r="X400" s="69" t="s">
        <v>1692</v>
      </c>
    </row>
    <row r="401" spans="2:24" ht="45" customHeight="1" x14ac:dyDescent="0.4">
      <c r="B401" s="149">
        <v>394</v>
      </c>
      <c r="G401" s="158" t="s">
        <v>3308</v>
      </c>
      <c r="H401" s="159"/>
      <c r="I401" s="159"/>
      <c r="J401" s="158"/>
      <c r="K401" s="158"/>
      <c r="M401" s="71"/>
      <c r="N401" s="71"/>
      <c r="O401" s="71"/>
      <c r="P401" s="71"/>
      <c r="Q401" s="72"/>
      <c r="R401" s="73"/>
      <c r="S401" s="74">
        <v>2</v>
      </c>
      <c r="T401" s="73" t="s">
        <v>1690</v>
      </c>
      <c r="U401" s="74"/>
      <c r="V401" s="73"/>
      <c r="W401" s="75">
        <f>SUM(W402:W408)</f>
        <v>7</v>
      </c>
      <c r="X401" s="73" t="s">
        <v>1692</v>
      </c>
    </row>
    <row r="402" spans="2:24" ht="45" customHeight="1" x14ac:dyDescent="0.4">
      <c r="B402" s="149">
        <v>395</v>
      </c>
      <c r="C402" s="9">
        <v>1</v>
      </c>
      <c r="D402" s="16" t="s">
        <v>515</v>
      </c>
      <c r="E402" s="14" t="s">
        <v>516</v>
      </c>
      <c r="F402" s="14" t="s">
        <v>517</v>
      </c>
      <c r="G402" s="1044" t="s">
        <v>3309</v>
      </c>
      <c r="H402" s="160">
        <v>349</v>
      </c>
      <c r="I402" s="80" t="s">
        <v>1947</v>
      </c>
      <c r="J402" s="160">
        <v>40</v>
      </c>
      <c r="K402" s="168" t="s">
        <v>519</v>
      </c>
      <c r="L402" s="11" t="s">
        <v>520</v>
      </c>
      <c r="W402" s="79">
        <v>1</v>
      </c>
    </row>
    <row r="403" spans="2:24" ht="45" customHeight="1" x14ac:dyDescent="0.4">
      <c r="B403" s="149">
        <v>396</v>
      </c>
      <c r="C403" s="9">
        <v>1</v>
      </c>
      <c r="D403" s="16" t="s">
        <v>515</v>
      </c>
      <c r="E403" s="14" t="s">
        <v>516</v>
      </c>
      <c r="F403" s="14" t="s">
        <v>517</v>
      </c>
      <c r="G403" s="1045"/>
      <c r="H403" s="160">
        <v>350</v>
      </c>
      <c r="I403" s="80" t="s">
        <v>1948</v>
      </c>
      <c r="J403" s="160">
        <v>1</v>
      </c>
      <c r="K403" s="168" t="s">
        <v>521</v>
      </c>
      <c r="L403" s="11" t="s">
        <v>520</v>
      </c>
      <c r="W403" s="79">
        <v>1</v>
      </c>
    </row>
    <row r="404" spans="2:24" ht="45" customHeight="1" x14ac:dyDescent="0.4">
      <c r="B404" s="149">
        <v>397</v>
      </c>
      <c r="C404" s="9">
        <v>1</v>
      </c>
      <c r="D404" s="16" t="s">
        <v>515</v>
      </c>
      <c r="E404" s="14" t="s">
        <v>516</v>
      </c>
      <c r="F404" s="14" t="s">
        <v>517</v>
      </c>
      <c r="G404" s="1045"/>
      <c r="H404" s="160">
        <v>351</v>
      </c>
      <c r="I404" s="80" t="s">
        <v>1949</v>
      </c>
      <c r="J404" s="160">
        <v>40</v>
      </c>
      <c r="K404" s="168" t="s">
        <v>522</v>
      </c>
      <c r="L404" s="11" t="s">
        <v>520</v>
      </c>
      <c r="W404" s="79">
        <v>1</v>
      </c>
    </row>
    <row r="405" spans="2:24" ht="45" customHeight="1" x14ac:dyDescent="0.4">
      <c r="B405" s="149">
        <v>398</v>
      </c>
      <c r="C405" s="9">
        <v>1</v>
      </c>
      <c r="D405" s="16" t="s">
        <v>515</v>
      </c>
      <c r="E405" s="14" t="s">
        <v>516</v>
      </c>
      <c r="F405" s="14" t="s">
        <v>517</v>
      </c>
      <c r="G405" s="1045"/>
      <c r="H405" s="160">
        <v>352</v>
      </c>
      <c r="I405" s="80" t="s">
        <v>1950</v>
      </c>
      <c r="J405" s="160">
        <v>1</v>
      </c>
      <c r="K405" s="168" t="s">
        <v>523</v>
      </c>
      <c r="L405" s="11" t="s">
        <v>520</v>
      </c>
      <c r="W405" s="79">
        <v>1</v>
      </c>
    </row>
    <row r="406" spans="2:24" ht="45" customHeight="1" x14ac:dyDescent="0.4">
      <c r="B406" s="149">
        <v>399</v>
      </c>
      <c r="C406" s="9">
        <v>1</v>
      </c>
      <c r="D406" s="16" t="s">
        <v>515</v>
      </c>
      <c r="E406" s="14" t="s">
        <v>516</v>
      </c>
      <c r="F406" s="14" t="s">
        <v>517</v>
      </c>
      <c r="G406" s="1046"/>
      <c r="H406" s="160">
        <v>353</v>
      </c>
      <c r="I406" s="80" t="s">
        <v>1951</v>
      </c>
      <c r="J406" s="160">
        <v>40</v>
      </c>
      <c r="K406" s="168" t="s">
        <v>524</v>
      </c>
      <c r="L406" s="11" t="s">
        <v>520</v>
      </c>
      <c r="W406" s="79">
        <v>1</v>
      </c>
    </row>
    <row r="407" spans="2:24" ht="45" customHeight="1" x14ac:dyDescent="0.4">
      <c r="B407" s="149">
        <v>400</v>
      </c>
      <c r="C407" s="9">
        <v>1</v>
      </c>
      <c r="D407" s="16" t="s">
        <v>515</v>
      </c>
      <c r="E407" s="14" t="s">
        <v>516</v>
      </c>
      <c r="F407" s="17" t="s">
        <v>525</v>
      </c>
      <c r="G407" s="1041" t="s">
        <v>3310</v>
      </c>
      <c r="H407" s="76">
        <v>354</v>
      </c>
      <c r="I407" s="80" t="s">
        <v>1952</v>
      </c>
      <c r="J407" s="76">
        <v>20</v>
      </c>
      <c r="K407" s="170" t="s">
        <v>527</v>
      </c>
      <c r="L407" s="11" t="s">
        <v>520</v>
      </c>
      <c r="W407" s="79">
        <v>1</v>
      </c>
    </row>
    <row r="408" spans="2:24" ht="45" customHeight="1" x14ac:dyDescent="0.4">
      <c r="B408" s="149">
        <v>401</v>
      </c>
      <c r="C408" s="9">
        <v>1</v>
      </c>
      <c r="D408" s="16" t="s">
        <v>515</v>
      </c>
      <c r="E408" s="14" t="s">
        <v>516</v>
      </c>
      <c r="F408" s="17" t="s">
        <v>525</v>
      </c>
      <c r="G408" s="1043"/>
      <c r="H408" s="76">
        <v>355</v>
      </c>
      <c r="I408" s="80" t="s">
        <v>1953</v>
      </c>
      <c r="J408" s="76">
        <v>40</v>
      </c>
      <c r="K408" s="170" t="s">
        <v>528</v>
      </c>
      <c r="L408" s="11" t="s">
        <v>520</v>
      </c>
      <c r="W408" s="79">
        <v>1</v>
      </c>
    </row>
    <row r="409" spans="2:24" ht="45" customHeight="1" x14ac:dyDescent="0.4">
      <c r="B409" s="149">
        <v>402</v>
      </c>
      <c r="G409" s="158" t="s">
        <v>3311</v>
      </c>
      <c r="H409" s="159"/>
      <c r="I409" s="159"/>
      <c r="J409" s="158"/>
      <c r="K409" s="158"/>
      <c r="M409" s="71"/>
      <c r="N409" s="71"/>
      <c r="O409" s="71"/>
      <c r="P409" s="71"/>
      <c r="Q409" s="72"/>
      <c r="R409" s="73"/>
      <c r="S409" s="74">
        <v>6</v>
      </c>
      <c r="T409" s="73" t="s">
        <v>1690</v>
      </c>
      <c r="U409" s="74"/>
      <c r="V409" s="73"/>
      <c r="W409" s="75">
        <f>SUM(W410:W422)</f>
        <v>13</v>
      </c>
      <c r="X409" s="73" t="s">
        <v>1692</v>
      </c>
    </row>
    <row r="410" spans="2:24" ht="45" customHeight="1" x14ac:dyDescent="0.4">
      <c r="B410" s="149">
        <v>403</v>
      </c>
      <c r="C410" s="9">
        <v>1</v>
      </c>
      <c r="D410" s="16" t="s">
        <v>515</v>
      </c>
      <c r="E410" s="15" t="s">
        <v>530</v>
      </c>
      <c r="F410" s="15" t="s">
        <v>531</v>
      </c>
      <c r="G410" s="169" t="s">
        <v>3312</v>
      </c>
      <c r="H410" s="87">
        <v>356</v>
      </c>
      <c r="I410" s="80" t="s">
        <v>1954</v>
      </c>
      <c r="J410" s="166">
        <v>80</v>
      </c>
      <c r="K410" s="169" t="s">
        <v>533</v>
      </c>
      <c r="L410" s="11" t="s">
        <v>520</v>
      </c>
      <c r="W410" s="79">
        <v>1</v>
      </c>
    </row>
    <row r="411" spans="2:24" ht="45" customHeight="1" x14ac:dyDescent="0.4">
      <c r="B411" s="149">
        <v>404</v>
      </c>
      <c r="C411" s="9">
        <v>1</v>
      </c>
      <c r="D411" s="16" t="s">
        <v>515</v>
      </c>
      <c r="E411" s="15" t="s">
        <v>530</v>
      </c>
      <c r="F411" s="17" t="s">
        <v>534</v>
      </c>
      <c r="G411" s="170" t="s">
        <v>3313</v>
      </c>
      <c r="H411" s="76">
        <v>357</v>
      </c>
      <c r="I411" s="80" t="s">
        <v>1955</v>
      </c>
      <c r="J411" s="164">
        <v>80</v>
      </c>
      <c r="K411" s="170" t="s">
        <v>536</v>
      </c>
      <c r="L411" s="11" t="s">
        <v>520</v>
      </c>
      <c r="W411" s="79">
        <v>1</v>
      </c>
    </row>
    <row r="412" spans="2:24" ht="45" customHeight="1" x14ac:dyDescent="0.4">
      <c r="B412" s="149">
        <v>405</v>
      </c>
      <c r="C412" s="9">
        <v>1</v>
      </c>
      <c r="D412" s="16" t="s">
        <v>515</v>
      </c>
      <c r="E412" s="15" t="s">
        <v>530</v>
      </c>
      <c r="F412" s="15" t="s">
        <v>537</v>
      </c>
      <c r="G412" s="1047" t="s">
        <v>3314</v>
      </c>
      <c r="H412" s="87">
        <v>358</v>
      </c>
      <c r="I412" s="80" t="s">
        <v>1956</v>
      </c>
      <c r="J412" s="166">
        <v>80</v>
      </c>
      <c r="K412" s="169" t="s">
        <v>539</v>
      </c>
      <c r="L412" s="11" t="s">
        <v>520</v>
      </c>
      <c r="W412" s="79">
        <v>1</v>
      </c>
    </row>
    <row r="413" spans="2:24" ht="45" customHeight="1" x14ac:dyDescent="0.4">
      <c r="B413" s="149">
        <v>406</v>
      </c>
      <c r="C413" s="9">
        <v>1</v>
      </c>
      <c r="D413" s="16" t="s">
        <v>515</v>
      </c>
      <c r="E413" s="15" t="s">
        <v>530</v>
      </c>
      <c r="F413" s="15" t="s">
        <v>537</v>
      </c>
      <c r="G413" s="1049"/>
      <c r="H413" s="87">
        <v>359</v>
      </c>
      <c r="I413" s="80" t="s">
        <v>1957</v>
      </c>
      <c r="J413" s="166">
        <v>80</v>
      </c>
      <c r="K413" s="169" t="s">
        <v>540</v>
      </c>
      <c r="L413" s="11" t="s">
        <v>520</v>
      </c>
      <c r="W413" s="79">
        <v>1</v>
      </c>
    </row>
    <row r="414" spans="2:24" ht="45" customHeight="1" x14ac:dyDescent="0.4">
      <c r="B414" s="149">
        <v>407</v>
      </c>
      <c r="C414" s="9">
        <v>1</v>
      </c>
      <c r="D414" s="16" t="s">
        <v>515</v>
      </c>
      <c r="E414" s="15" t="s">
        <v>530</v>
      </c>
      <c r="F414" s="17" t="s">
        <v>541</v>
      </c>
      <c r="G414" s="170" t="s">
        <v>3315</v>
      </c>
      <c r="H414" s="76">
        <v>360</v>
      </c>
      <c r="I414" s="80" t="s">
        <v>1958</v>
      </c>
      <c r="J414" s="164">
        <v>5600</v>
      </c>
      <c r="K414" s="170" t="s">
        <v>543</v>
      </c>
      <c r="L414" s="11" t="s">
        <v>520</v>
      </c>
      <c r="W414" s="79">
        <v>1</v>
      </c>
    </row>
    <row r="415" spans="2:24" ht="45" customHeight="1" x14ac:dyDescent="0.4">
      <c r="B415" s="149">
        <v>408</v>
      </c>
      <c r="C415" s="9">
        <v>1</v>
      </c>
      <c r="D415" s="16" t="s">
        <v>515</v>
      </c>
      <c r="E415" s="15" t="s">
        <v>530</v>
      </c>
      <c r="F415" s="15" t="s">
        <v>544</v>
      </c>
      <c r="G415" s="1047" t="s">
        <v>3316</v>
      </c>
      <c r="H415" s="87">
        <v>361</v>
      </c>
      <c r="I415" s="80" t="s">
        <v>1959</v>
      </c>
      <c r="J415" s="166">
        <v>9000</v>
      </c>
      <c r="K415" s="169" t="s">
        <v>546</v>
      </c>
      <c r="L415" s="11" t="s">
        <v>520</v>
      </c>
      <c r="W415" s="79">
        <v>1</v>
      </c>
    </row>
    <row r="416" spans="2:24" ht="45" customHeight="1" x14ac:dyDescent="0.4">
      <c r="B416" s="149">
        <v>409</v>
      </c>
      <c r="C416" s="9">
        <v>1</v>
      </c>
      <c r="D416" s="16" t="s">
        <v>515</v>
      </c>
      <c r="E416" s="15" t="s">
        <v>530</v>
      </c>
      <c r="F416" s="15" t="s">
        <v>544</v>
      </c>
      <c r="G416" s="1048"/>
      <c r="H416" s="87">
        <v>362</v>
      </c>
      <c r="I416" s="80" t="s">
        <v>1960</v>
      </c>
      <c r="J416" s="166">
        <v>1000</v>
      </c>
      <c r="K416" s="169" t="s">
        <v>547</v>
      </c>
      <c r="L416" s="11" t="s">
        <v>520</v>
      </c>
      <c r="W416" s="79">
        <v>1</v>
      </c>
    </row>
    <row r="417" spans="2:24" ht="45" customHeight="1" x14ac:dyDescent="0.4">
      <c r="B417" s="149">
        <v>410</v>
      </c>
      <c r="C417" s="9">
        <v>1</v>
      </c>
      <c r="D417" s="16" t="s">
        <v>515</v>
      </c>
      <c r="E417" s="15" t="s">
        <v>530</v>
      </c>
      <c r="F417" s="15" t="s">
        <v>544</v>
      </c>
      <c r="G417" s="1048"/>
      <c r="H417" s="87">
        <v>363</v>
      </c>
      <c r="I417" s="80" t="s">
        <v>1961</v>
      </c>
      <c r="J417" s="166">
        <v>500</v>
      </c>
      <c r="K417" s="169" t="s">
        <v>548</v>
      </c>
      <c r="L417" s="11" t="s">
        <v>520</v>
      </c>
      <c r="W417" s="79">
        <v>1</v>
      </c>
    </row>
    <row r="418" spans="2:24" ht="45" customHeight="1" x14ac:dyDescent="0.4">
      <c r="B418" s="149">
        <v>411</v>
      </c>
      <c r="C418" s="9">
        <v>1</v>
      </c>
      <c r="D418" s="16" t="s">
        <v>515</v>
      </c>
      <c r="E418" s="15" t="s">
        <v>530</v>
      </c>
      <c r="F418" s="15" t="s">
        <v>544</v>
      </c>
      <c r="G418" s="1048"/>
      <c r="H418" s="87">
        <v>364</v>
      </c>
      <c r="I418" s="80" t="s">
        <v>1962</v>
      </c>
      <c r="J418" s="166">
        <v>8</v>
      </c>
      <c r="K418" s="169" t="s">
        <v>549</v>
      </c>
      <c r="L418" s="11" t="s">
        <v>520</v>
      </c>
      <c r="W418" s="79">
        <v>1</v>
      </c>
    </row>
    <row r="419" spans="2:24" ht="45" customHeight="1" x14ac:dyDescent="0.4">
      <c r="B419" s="149">
        <v>412</v>
      </c>
      <c r="C419" s="9">
        <v>1</v>
      </c>
      <c r="D419" s="16" t="s">
        <v>515</v>
      </c>
      <c r="E419" s="15" t="s">
        <v>530</v>
      </c>
      <c r="F419" s="15" t="s">
        <v>544</v>
      </c>
      <c r="G419" s="1048"/>
      <c r="H419" s="87">
        <v>365</v>
      </c>
      <c r="I419" s="80" t="s">
        <v>1963</v>
      </c>
      <c r="J419" s="166">
        <v>10000</v>
      </c>
      <c r="K419" s="169" t="s">
        <v>550</v>
      </c>
      <c r="L419" s="11" t="s">
        <v>520</v>
      </c>
      <c r="W419" s="79">
        <v>1</v>
      </c>
    </row>
    <row r="420" spans="2:24" ht="45" customHeight="1" x14ac:dyDescent="0.4">
      <c r="B420" s="149">
        <v>413</v>
      </c>
      <c r="C420" s="9">
        <v>1</v>
      </c>
      <c r="D420" s="16" t="s">
        <v>515</v>
      </c>
      <c r="E420" s="15" t="s">
        <v>530</v>
      </c>
      <c r="F420" s="15" t="s">
        <v>544</v>
      </c>
      <c r="G420" s="1048"/>
      <c r="H420" s="87">
        <v>366</v>
      </c>
      <c r="I420" s="80" t="s">
        <v>1964</v>
      </c>
      <c r="J420" s="166">
        <v>1</v>
      </c>
      <c r="K420" s="169" t="s">
        <v>551</v>
      </c>
      <c r="L420" s="11" t="s">
        <v>520</v>
      </c>
      <c r="W420" s="79">
        <v>1</v>
      </c>
    </row>
    <row r="421" spans="2:24" ht="45" customHeight="1" x14ac:dyDescent="0.4">
      <c r="B421" s="149">
        <v>414</v>
      </c>
      <c r="C421" s="9">
        <v>1</v>
      </c>
      <c r="D421" s="16" t="s">
        <v>515</v>
      </c>
      <c r="E421" s="15" t="s">
        <v>530</v>
      </c>
      <c r="F421" s="15" t="s">
        <v>544</v>
      </c>
      <c r="G421" s="1049"/>
      <c r="H421" s="87">
        <v>367</v>
      </c>
      <c r="I421" s="80" t="s">
        <v>1965</v>
      </c>
      <c r="J421" s="166">
        <v>3600</v>
      </c>
      <c r="K421" s="169" t="s">
        <v>3317</v>
      </c>
      <c r="L421" s="11" t="s">
        <v>520</v>
      </c>
      <c r="W421" s="79">
        <v>1</v>
      </c>
    </row>
    <row r="422" spans="2:24" ht="45" customHeight="1" x14ac:dyDescent="0.4">
      <c r="B422" s="149">
        <v>415</v>
      </c>
      <c r="C422" s="9">
        <v>1</v>
      </c>
      <c r="D422" s="16" t="s">
        <v>515</v>
      </c>
      <c r="E422" s="15" t="s">
        <v>530</v>
      </c>
      <c r="F422" s="17" t="s">
        <v>552</v>
      </c>
      <c r="G422" s="170" t="s">
        <v>3318</v>
      </c>
      <c r="H422" s="76">
        <v>368</v>
      </c>
      <c r="I422" s="80" t="s">
        <v>1966</v>
      </c>
      <c r="J422" s="164">
        <v>1</v>
      </c>
      <c r="K422" s="170" t="s">
        <v>554</v>
      </c>
      <c r="L422" s="11" t="s">
        <v>520</v>
      </c>
      <c r="W422" s="79">
        <v>1</v>
      </c>
    </row>
    <row r="423" spans="2:24" ht="45" customHeight="1" x14ac:dyDescent="0.4">
      <c r="B423" s="149">
        <v>416</v>
      </c>
      <c r="G423" s="158" t="s">
        <v>3319</v>
      </c>
      <c r="H423" s="159"/>
      <c r="I423" s="159"/>
      <c r="J423" s="158"/>
      <c r="K423" s="158"/>
      <c r="M423" s="71"/>
      <c r="N423" s="71"/>
      <c r="O423" s="71"/>
      <c r="P423" s="71"/>
      <c r="Q423" s="72"/>
      <c r="R423" s="73"/>
      <c r="S423" s="74">
        <v>6</v>
      </c>
      <c r="T423" s="73" t="s">
        <v>1690</v>
      </c>
      <c r="U423" s="74"/>
      <c r="V423" s="73"/>
      <c r="W423" s="75">
        <f>SUM(W424:W438)</f>
        <v>15</v>
      </c>
      <c r="X423" s="73" t="s">
        <v>1692</v>
      </c>
    </row>
    <row r="424" spans="2:24" ht="45" customHeight="1" x14ac:dyDescent="0.4">
      <c r="B424" s="149">
        <v>417</v>
      </c>
      <c r="C424" s="9">
        <v>1</v>
      </c>
      <c r="D424" s="16" t="s">
        <v>515</v>
      </c>
      <c r="E424" s="14" t="s">
        <v>556</v>
      </c>
      <c r="F424" s="14" t="s">
        <v>557</v>
      </c>
      <c r="G424" s="168" t="s">
        <v>3320</v>
      </c>
      <c r="H424" s="160">
        <v>369</v>
      </c>
      <c r="I424" s="80" t="s">
        <v>1967</v>
      </c>
      <c r="J424" s="167">
        <v>50</v>
      </c>
      <c r="K424" s="168" t="s">
        <v>559</v>
      </c>
      <c r="L424" s="11" t="s">
        <v>520</v>
      </c>
      <c r="W424" s="79">
        <v>1</v>
      </c>
    </row>
    <row r="425" spans="2:24" ht="45" customHeight="1" x14ac:dyDescent="0.4">
      <c r="B425" s="149">
        <v>418</v>
      </c>
      <c r="C425" s="9">
        <v>1</v>
      </c>
      <c r="D425" s="16" t="s">
        <v>515</v>
      </c>
      <c r="E425" s="14" t="s">
        <v>556</v>
      </c>
      <c r="F425" s="17" t="s">
        <v>560</v>
      </c>
      <c r="G425" s="1041" t="s">
        <v>3321</v>
      </c>
      <c r="H425" s="76">
        <v>370</v>
      </c>
      <c r="I425" s="80" t="s">
        <v>1968</v>
      </c>
      <c r="J425" s="164">
        <v>240</v>
      </c>
      <c r="K425" s="170" t="s">
        <v>562</v>
      </c>
      <c r="L425" s="11" t="s">
        <v>520</v>
      </c>
      <c r="W425" s="79">
        <v>1</v>
      </c>
    </row>
    <row r="426" spans="2:24" ht="45" customHeight="1" x14ac:dyDescent="0.4">
      <c r="B426" s="149">
        <v>419</v>
      </c>
      <c r="C426" s="9">
        <v>1</v>
      </c>
      <c r="D426" s="16" t="s">
        <v>515</v>
      </c>
      <c r="E426" s="14" t="s">
        <v>556</v>
      </c>
      <c r="F426" s="17" t="s">
        <v>560</v>
      </c>
      <c r="G426" s="1042"/>
      <c r="H426" s="76">
        <v>371</v>
      </c>
      <c r="I426" s="80" t="s">
        <v>1969</v>
      </c>
      <c r="J426" s="164">
        <v>60</v>
      </c>
      <c r="K426" s="170" t="s">
        <v>563</v>
      </c>
      <c r="L426" s="11" t="s">
        <v>520</v>
      </c>
      <c r="W426" s="79">
        <v>1</v>
      </c>
    </row>
    <row r="427" spans="2:24" ht="45" customHeight="1" x14ac:dyDescent="0.4">
      <c r="B427" s="149">
        <v>420</v>
      </c>
      <c r="C427" s="9">
        <v>1</v>
      </c>
      <c r="D427" s="16" t="s">
        <v>515</v>
      </c>
      <c r="E427" s="14" t="s">
        <v>556</v>
      </c>
      <c r="F427" s="17" t="s">
        <v>560</v>
      </c>
      <c r="G427" s="1042"/>
      <c r="H427" s="76">
        <v>372</v>
      </c>
      <c r="I427" s="80" t="s">
        <v>1970</v>
      </c>
      <c r="J427" s="164">
        <v>10000</v>
      </c>
      <c r="K427" s="170" t="s">
        <v>564</v>
      </c>
      <c r="L427" s="11" t="s">
        <v>520</v>
      </c>
      <c r="W427" s="79">
        <v>1</v>
      </c>
    </row>
    <row r="428" spans="2:24" ht="45" customHeight="1" x14ac:dyDescent="0.4">
      <c r="B428" s="149">
        <v>421</v>
      </c>
      <c r="C428" s="9">
        <v>1</v>
      </c>
      <c r="D428" s="16" t="s">
        <v>515</v>
      </c>
      <c r="E428" s="14" t="s">
        <v>556</v>
      </c>
      <c r="F428" s="17" t="s">
        <v>560</v>
      </c>
      <c r="G428" s="1042"/>
      <c r="H428" s="76">
        <v>373</v>
      </c>
      <c r="I428" s="80" t="s">
        <v>1971</v>
      </c>
      <c r="J428" s="164">
        <v>2000</v>
      </c>
      <c r="K428" s="170" t="s">
        <v>565</v>
      </c>
      <c r="L428" s="11" t="s">
        <v>520</v>
      </c>
      <c r="W428" s="79">
        <v>1</v>
      </c>
    </row>
    <row r="429" spans="2:24" ht="45" customHeight="1" x14ac:dyDescent="0.4">
      <c r="B429" s="149">
        <v>422</v>
      </c>
      <c r="C429" s="9">
        <v>1</v>
      </c>
      <c r="D429" s="16" t="s">
        <v>515</v>
      </c>
      <c r="E429" s="14" t="s">
        <v>556</v>
      </c>
      <c r="F429" s="17" t="s">
        <v>560</v>
      </c>
      <c r="G429" s="1042"/>
      <c r="H429" s="76">
        <v>374</v>
      </c>
      <c r="I429" s="80" t="s">
        <v>1972</v>
      </c>
      <c r="J429" s="164">
        <v>1000</v>
      </c>
      <c r="K429" s="170" t="s">
        <v>566</v>
      </c>
      <c r="L429" s="11" t="s">
        <v>520</v>
      </c>
      <c r="W429" s="79">
        <v>1</v>
      </c>
    </row>
    <row r="430" spans="2:24" ht="45" customHeight="1" x14ac:dyDescent="0.4">
      <c r="B430" s="149">
        <v>423</v>
      </c>
      <c r="C430" s="9">
        <v>1</v>
      </c>
      <c r="D430" s="16" t="s">
        <v>515</v>
      </c>
      <c r="E430" s="14" t="s">
        <v>556</v>
      </c>
      <c r="F430" s="17" t="s">
        <v>560</v>
      </c>
      <c r="G430" s="1042"/>
      <c r="H430" s="76">
        <v>375</v>
      </c>
      <c r="I430" s="80" t="s">
        <v>1973</v>
      </c>
      <c r="J430" s="164">
        <v>3</v>
      </c>
      <c r="K430" s="178" t="s">
        <v>3322</v>
      </c>
      <c r="L430" s="11" t="s">
        <v>520</v>
      </c>
      <c r="W430" s="79">
        <v>1</v>
      </c>
    </row>
    <row r="431" spans="2:24" ht="45" customHeight="1" x14ac:dyDescent="0.4">
      <c r="B431" s="149">
        <v>424</v>
      </c>
      <c r="C431" s="9">
        <v>1</v>
      </c>
      <c r="D431" s="16" t="s">
        <v>515</v>
      </c>
      <c r="E431" s="14" t="s">
        <v>556</v>
      </c>
      <c r="F431" s="17" t="s">
        <v>560</v>
      </c>
      <c r="G431" s="1042"/>
      <c r="H431" s="76">
        <v>376</v>
      </c>
      <c r="I431" s="80" t="s">
        <v>1974</v>
      </c>
      <c r="J431" s="164">
        <v>50</v>
      </c>
      <c r="K431" s="170" t="s">
        <v>567</v>
      </c>
      <c r="L431" s="11" t="s">
        <v>520</v>
      </c>
      <c r="W431" s="79">
        <v>1</v>
      </c>
    </row>
    <row r="432" spans="2:24" ht="45" customHeight="1" x14ac:dyDescent="0.4">
      <c r="B432" s="149">
        <v>425</v>
      </c>
      <c r="C432" s="9">
        <v>1</v>
      </c>
      <c r="D432" s="16" t="s">
        <v>515</v>
      </c>
      <c r="E432" s="14" t="s">
        <v>556</v>
      </c>
      <c r="F432" s="17" t="s">
        <v>560</v>
      </c>
      <c r="G432" s="1043"/>
      <c r="H432" s="76">
        <v>377</v>
      </c>
      <c r="I432" s="80" t="s">
        <v>1975</v>
      </c>
      <c r="J432" s="164">
        <v>10</v>
      </c>
      <c r="K432" s="170" t="s">
        <v>568</v>
      </c>
      <c r="L432" s="11" t="s">
        <v>520</v>
      </c>
      <c r="W432" s="79">
        <v>1</v>
      </c>
    </row>
    <row r="433" spans="2:24" ht="45" customHeight="1" x14ac:dyDescent="0.4">
      <c r="B433" s="149">
        <v>426</v>
      </c>
      <c r="C433" s="9">
        <v>1</v>
      </c>
      <c r="D433" s="16" t="s">
        <v>515</v>
      </c>
      <c r="E433" s="14" t="s">
        <v>556</v>
      </c>
      <c r="F433" s="14" t="s">
        <v>569</v>
      </c>
      <c r="G433" s="168" t="s">
        <v>3323</v>
      </c>
      <c r="H433" s="160">
        <v>378</v>
      </c>
      <c r="I433" s="80" t="s">
        <v>1976</v>
      </c>
      <c r="J433" s="167">
        <v>2500</v>
      </c>
      <c r="K433" s="168" t="s">
        <v>571</v>
      </c>
      <c r="L433" s="11" t="s">
        <v>520</v>
      </c>
      <c r="W433" s="79">
        <v>1</v>
      </c>
    </row>
    <row r="434" spans="2:24" ht="45" customHeight="1" x14ac:dyDescent="0.4">
      <c r="B434" s="149">
        <v>427</v>
      </c>
      <c r="C434" s="9">
        <v>1</v>
      </c>
      <c r="D434" s="16" t="s">
        <v>515</v>
      </c>
      <c r="E434" s="14" t="s">
        <v>556</v>
      </c>
      <c r="F434" s="17" t="s">
        <v>572</v>
      </c>
      <c r="G434" s="170" t="s">
        <v>3324</v>
      </c>
      <c r="H434" s="76">
        <v>379</v>
      </c>
      <c r="I434" s="80" t="s">
        <v>1977</v>
      </c>
      <c r="J434" s="164">
        <v>70</v>
      </c>
      <c r="K434" s="170" t="s">
        <v>574</v>
      </c>
      <c r="L434" s="11" t="s">
        <v>520</v>
      </c>
      <c r="W434" s="79">
        <v>1</v>
      </c>
    </row>
    <row r="435" spans="2:24" ht="45" customHeight="1" x14ac:dyDescent="0.4">
      <c r="B435" s="149">
        <v>428</v>
      </c>
      <c r="C435" s="9">
        <v>1</v>
      </c>
      <c r="D435" s="16" t="s">
        <v>515</v>
      </c>
      <c r="E435" s="14" t="s">
        <v>556</v>
      </c>
      <c r="F435" s="14" t="s">
        <v>575</v>
      </c>
      <c r="G435" s="168" t="s">
        <v>3325</v>
      </c>
      <c r="H435" s="160">
        <v>380</v>
      </c>
      <c r="I435" s="80" t="s">
        <v>1978</v>
      </c>
      <c r="J435" s="167">
        <v>50</v>
      </c>
      <c r="K435" s="168" t="s">
        <v>576</v>
      </c>
      <c r="L435" s="11" t="s">
        <v>520</v>
      </c>
      <c r="W435" s="79">
        <v>1</v>
      </c>
    </row>
    <row r="436" spans="2:24" ht="45" customHeight="1" x14ac:dyDescent="0.4">
      <c r="B436" s="149">
        <v>429</v>
      </c>
      <c r="C436" s="9">
        <v>1</v>
      </c>
      <c r="D436" s="16" t="s">
        <v>515</v>
      </c>
      <c r="E436" s="14" t="s">
        <v>556</v>
      </c>
      <c r="F436" s="17" t="s">
        <v>577</v>
      </c>
      <c r="G436" s="1041" t="s">
        <v>3326</v>
      </c>
      <c r="H436" s="76">
        <v>381</v>
      </c>
      <c r="I436" s="80" t="s">
        <v>1979</v>
      </c>
      <c r="J436" s="164">
        <v>4</v>
      </c>
      <c r="K436" s="170" t="s">
        <v>578</v>
      </c>
      <c r="L436" s="11" t="s">
        <v>520</v>
      </c>
      <c r="W436" s="79">
        <v>1</v>
      </c>
    </row>
    <row r="437" spans="2:24" ht="45" customHeight="1" x14ac:dyDescent="0.4">
      <c r="B437" s="149">
        <v>430</v>
      </c>
      <c r="C437" s="9">
        <v>1</v>
      </c>
      <c r="D437" s="16" t="s">
        <v>515</v>
      </c>
      <c r="E437" s="14" t="s">
        <v>556</v>
      </c>
      <c r="F437" s="17" t="s">
        <v>577</v>
      </c>
      <c r="G437" s="1042"/>
      <c r="H437" s="76">
        <v>382</v>
      </c>
      <c r="I437" s="80" t="s">
        <v>1980</v>
      </c>
      <c r="J437" s="164">
        <v>12</v>
      </c>
      <c r="K437" s="170" t="s">
        <v>579</v>
      </c>
      <c r="L437" s="11" t="s">
        <v>520</v>
      </c>
      <c r="W437" s="79">
        <v>1</v>
      </c>
    </row>
    <row r="438" spans="2:24" ht="45" customHeight="1" x14ac:dyDescent="0.4">
      <c r="B438" s="149">
        <v>431</v>
      </c>
      <c r="C438" s="9">
        <v>1</v>
      </c>
      <c r="D438" s="16" t="s">
        <v>515</v>
      </c>
      <c r="E438" s="14" t="s">
        <v>556</v>
      </c>
      <c r="F438" s="17" t="s">
        <v>577</v>
      </c>
      <c r="G438" s="1043"/>
      <c r="H438" s="76">
        <v>383</v>
      </c>
      <c r="I438" s="80" t="s">
        <v>1981</v>
      </c>
      <c r="J438" s="164">
        <v>40</v>
      </c>
      <c r="K438" s="170" t="s">
        <v>580</v>
      </c>
      <c r="L438" s="11" t="s">
        <v>520</v>
      </c>
      <c r="W438" s="79">
        <v>1</v>
      </c>
    </row>
    <row r="439" spans="2:24" ht="45" customHeight="1" x14ac:dyDescent="0.4">
      <c r="B439" s="149">
        <v>432</v>
      </c>
      <c r="G439" s="158" t="s">
        <v>3327</v>
      </c>
      <c r="H439" s="159"/>
      <c r="I439" s="159"/>
      <c r="J439" s="158"/>
      <c r="K439" s="158"/>
      <c r="M439" s="71"/>
      <c r="N439" s="71"/>
      <c r="O439" s="71"/>
      <c r="P439" s="71"/>
      <c r="Q439" s="72"/>
      <c r="R439" s="73"/>
      <c r="S439" s="74">
        <v>10</v>
      </c>
      <c r="T439" s="73" t="s">
        <v>1690</v>
      </c>
      <c r="U439" s="74"/>
      <c r="V439" s="73"/>
      <c r="W439" s="75">
        <f>SUM(W440:W469)</f>
        <v>30</v>
      </c>
      <c r="X439" s="73" t="s">
        <v>1692</v>
      </c>
    </row>
    <row r="440" spans="2:24" ht="45" customHeight="1" x14ac:dyDescent="0.4">
      <c r="B440" s="149">
        <v>433</v>
      </c>
      <c r="C440" s="9">
        <v>1</v>
      </c>
      <c r="D440" s="16" t="s">
        <v>515</v>
      </c>
      <c r="E440" s="15" t="s">
        <v>582</v>
      </c>
      <c r="F440" s="15" t="s">
        <v>583</v>
      </c>
      <c r="G440" s="169" t="s">
        <v>584</v>
      </c>
      <c r="H440" s="87">
        <v>384</v>
      </c>
      <c r="I440" s="80" t="s">
        <v>1982</v>
      </c>
      <c r="J440" s="166">
        <v>6</v>
      </c>
      <c r="K440" s="169" t="s">
        <v>585</v>
      </c>
      <c r="L440" s="11" t="s">
        <v>520</v>
      </c>
      <c r="W440" s="79">
        <v>1</v>
      </c>
    </row>
    <row r="441" spans="2:24" ht="45" customHeight="1" x14ac:dyDescent="0.4">
      <c r="B441" s="149">
        <v>434</v>
      </c>
      <c r="C441" s="9">
        <v>1</v>
      </c>
      <c r="D441" s="16" t="s">
        <v>515</v>
      </c>
      <c r="E441" s="15" t="s">
        <v>582</v>
      </c>
      <c r="F441" s="17" t="s">
        <v>586</v>
      </c>
      <c r="G441" s="1041" t="s">
        <v>3328</v>
      </c>
      <c r="H441" s="76">
        <v>385</v>
      </c>
      <c r="I441" s="80" t="s">
        <v>1983</v>
      </c>
      <c r="J441" s="164">
        <v>500</v>
      </c>
      <c r="K441" s="170" t="s">
        <v>588</v>
      </c>
      <c r="L441" s="11" t="s">
        <v>520</v>
      </c>
      <c r="W441" s="79">
        <v>1</v>
      </c>
    </row>
    <row r="442" spans="2:24" ht="45" customHeight="1" x14ac:dyDescent="0.4">
      <c r="B442" s="149">
        <v>435</v>
      </c>
      <c r="C442" s="9">
        <v>1</v>
      </c>
      <c r="D442" s="16" t="s">
        <v>515</v>
      </c>
      <c r="E442" s="15" t="s">
        <v>582</v>
      </c>
      <c r="F442" s="17" t="s">
        <v>586</v>
      </c>
      <c r="G442" s="1043"/>
      <c r="H442" s="76">
        <v>386</v>
      </c>
      <c r="I442" s="80" t="s">
        <v>1984</v>
      </c>
      <c r="J442" s="164">
        <v>8</v>
      </c>
      <c r="K442" s="170" t="s">
        <v>589</v>
      </c>
      <c r="L442" s="11" t="s">
        <v>520</v>
      </c>
      <c r="W442" s="79">
        <v>1</v>
      </c>
    </row>
    <row r="443" spans="2:24" ht="45" customHeight="1" x14ac:dyDescent="0.4">
      <c r="B443" s="149">
        <v>436</v>
      </c>
      <c r="C443" s="9">
        <v>1</v>
      </c>
      <c r="D443" s="16" t="s">
        <v>515</v>
      </c>
      <c r="E443" s="15" t="s">
        <v>582</v>
      </c>
      <c r="F443" s="15" t="s">
        <v>590</v>
      </c>
      <c r="G443" s="169" t="s">
        <v>3329</v>
      </c>
      <c r="H443" s="87">
        <v>387</v>
      </c>
      <c r="I443" s="80" t="s">
        <v>1985</v>
      </c>
      <c r="J443" s="166">
        <v>50</v>
      </c>
      <c r="K443" s="169" t="s">
        <v>592</v>
      </c>
      <c r="L443" s="11" t="s">
        <v>520</v>
      </c>
      <c r="W443" s="79">
        <v>1</v>
      </c>
    </row>
    <row r="444" spans="2:24" ht="45" customHeight="1" x14ac:dyDescent="0.4">
      <c r="B444" s="149">
        <v>437</v>
      </c>
      <c r="C444" s="9">
        <v>1</v>
      </c>
      <c r="D444" s="16" t="s">
        <v>515</v>
      </c>
      <c r="E444" s="15" t="s">
        <v>582</v>
      </c>
      <c r="F444" s="17" t="s">
        <v>593</v>
      </c>
      <c r="G444" s="1041" t="s">
        <v>3330</v>
      </c>
      <c r="H444" s="76">
        <v>388</v>
      </c>
      <c r="I444" s="80" t="s">
        <v>1986</v>
      </c>
      <c r="J444" s="164">
        <v>1</v>
      </c>
      <c r="K444" s="170" t="s">
        <v>595</v>
      </c>
      <c r="L444" s="11" t="s">
        <v>520</v>
      </c>
      <c r="W444" s="79">
        <v>1</v>
      </c>
    </row>
    <row r="445" spans="2:24" ht="45" customHeight="1" x14ac:dyDescent="0.4">
      <c r="B445" s="149">
        <v>438</v>
      </c>
      <c r="C445" s="9">
        <v>1</v>
      </c>
      <c r="D445" s="16" t="s">
        <v>515</v>
      </c>
      <c r="E445" s="15" t="s">
        <v>582</v>
      </c>
      <c r="F445" s="17" t="s">
        <v>593</v>
      </c>
      <c r="G445" s="1043"/>
      <c r="H445" s="76">
        <v>389</v>
      </c>
      <c r="I445" s="80" t="s">
        <v>1987</v>
      </c>
      <c r="J445" s="164">
        <v>1000</v>
      </c>
      <c r="K445" s="170" t="s">
        <v>596</v>
      </c>
      <c r="L445" s="11" t="s">
        <v>520</v>
      </c>
      <c r="W445" s="79">
        <v>1</v>
      </c>
    </row>
    <row r="446" spans="2:24" ht="45" customHeight="1" x14ac:dyDescent="0.4">
      <c r="B446" s="149">
        <v>439</v>
      </c>
      <c r="C446" s="9">
        <v>1</v>
      </c>
      <c r="D446" s="16" t="s">
        <v>515</v>
      </c>
      <c r="E446" s="15" t="s">
        <v>582</v>
      </c>
      <c r="F446" s="15" t="s">
        <v>597</v>
      </c>
      <c r="G446" s="1047" t="s">
        <v>3331</v>
      </c>
      <c r="H446" s="87">
        <v>390</v>
      </c>
      <c r="I446" s="80" t="s">
        <v>1988</v>
      </c>
      <c r="J446" s="166">
        <v>1</v>
      </c>
      <c r="K446" s="169" t="s">
        <v>599</v>
      </c>
      <c r="L446" s="11" t="s">
        <v>520</v>
      </c>
      <c r="W446" s="79">
        <v>1</v>
      </c>
    </row>
    <row r="447" spans="2:24" ht="45" customHeight="1" x14ac:dyDescent="0.4">
      <c r="B447" s="149">
        <v>440</v>
      </c>
      <c r="C447" s="9">
        <v>1</v>
      </c>
      <c r="D447" s="16" t="s">
        <v>515</v>
      </c>
      <c r="E447" s="15" t="s">
        <v>582</v>
      </c>
      <c r="F447" s="15" t="s">
        <v>597</v>
      </c>
      <c r="G447" s="1049"/>
      <c r="H447" s="87">
        <v>391</v>
      </c>
      <c r="I447" s="80" t="s">
        <v>1989</v>
      </c>
      <c r="J447" s="166">
        <v>800</v>
      </c>
      <c r="K447" s="169" t="s">
        <v>600</v>
      </c>
      <c r="L447" s="11" t="s">
        <v>520</v>
      </c>
      <c r="W447" s="79">
        <v>1</v>
      </c>
    </row>
    <row r="448" spans="2:24" ht="45" customHeight="1" x14ac:dyDescent="0.4">
      <c r="B448" s="149">
        <v>441</v>
      </c>
      <c r="C448" s="9">
        <v>1</v>
      </c>
      <c r="D448" s="16" t="s">
        <v>515</v>
      </c>
      <c r="E448" s="15" t="s">
        <v>582</v>
      </c>
      <c r="F448" s="17" t="s">
        <v>601</v>
      </c>
      <c r="G448" s="1041" t="s">
        <v>3332</v>
      </c>
      <c r="H448" s="76">
        <v>392</v>
      </c>
      <c r="I448" s="80" t="s">
        <v>1990</v>
      </c>
      <c r="J448" s="164">
        <v>10000</v>
      </c>
      <c r="K448" s="170" t="s">
        <v>603</v>
      </c>
      <c r="L448" s="11" t="s">
        <v>520</v>
      </c>
      <c r="W448" s="79">
        <v>1</v>
      </c>
    </row>
    <row r="449" spans="2:23" ht="45" customHeight="1" x14ac:dyDescent="0.4">
      <c r="B449" s="149">
        <v>442</v>
      </c>
      <c r="C449" s="9">
        <v>1</v>
      </c>
      <c r="D449" s="16" t="s">
        <v>515</v>
      </c>
      <c r="E449" s="15" t="s">
        <v>582</v>
      </c>
      <c r="F449" s="17" t="s">
        <v>601</v>
      </c>
      <c r="G449" s="1042"/>
      <c r="H449" s="76">
        <v>393</v>
      </c>
      <c r="I449" s="80" t="s">
        <v>1991</v>
      </c>
      <c r="J449" s="164">
        <v>5000</v>
      </c>
      <c r="K449" s="170" t="s">
        <v>604</v>
      </c>
      <c r="L449" s="11" t="s">
        <v>520</v>
      </c>
      <c r="W449" s="79">
        <v>1</v>
      </c>
    </row>
    <row r="450" spans="2:23" ht="45" customHeight="1" x14ac:dyDescent="0.4">
      <c r="B450" s="149">
        <v>443</v>
      </c>
      <c r="C450" s="9">
        <v>1</v>
      </c>
      <c r="D450" s="16" t="s">
        <v>515</v>
      </c>
      <c r="E450" s="15" t="s">
        <v>582</v>
      </c>
      <c r="F450" s="17" t="s">
        <v>601</v>
      </c>
      <c r="G450" s="1042"/>
      <c r="H450" s="76">
        <v>394</v>
      </c>
      <c r="I450" s="80" t="s">
        <v>1992</v>
      </c>
      <c r="J450" s="164">
        <v>1000</v>
      </c>
      <c r="K450" s="170" t="s">
        <v>3333</v>
      </c>
      <c r="L450" s="11" t="s">
        <v>520</v>
      </c>
      <c r="W450" s="79">
        <v>1</v>
      </c>
    </row>
    <row r="451" spans="2:23" ht="45" customHeight="1" x14ac:dyDescent="0.4">
      <c r="B451" s="149">
        <v>444</v>
      </c>
      <c r="C451" s="9">
        <v>1</v>
      </c>
      <c r="D451" s="16" t="s">
        <v>515</v>
      </c>
      <c r="E451" s="15" t="s">
        <v>582</v>
      </c>
      <c r="F451" s="17" t="s">
        <v>601</v>
      </c>
      <c r="G451" s="1042"/>
      <c r="H451" s="76">
        <v>395</v>
      </c>
      <c r="I451" s="80" t="s">
        <v>1993</v>
      </c>
      <c r="J451" s="164">
        <v>200</v>
      </c>
      <c r="K451" s="170" t="s">
        <v>605</v>
      </c>
      <c r="L451" s="11" t="s">
        <v>520</v>
      </c>
      <c r="W451" s="79">
        <v>1</v>
      </c>
    </row>
    <row r="452" spans="2:23" ht="45" customHeight="1" x14ac:dyDescent="0.4">
      <c r="B452" s="149">
        <v>445</v>
      </c>
      <c r="C452" s="9">
        <v>1</v>
      </c>
      <c r="D452" s="16" t="s">
        <v>515</v>
      </c>
      <c r="E452" s="15" t="s">
        <v>582</v>
      </c>
      <c r="F452" s="17" t="s">
        <v>601</v>
      </c>
      <c r="G452" s="1042"/>
      <c r="H452" s="76">
        <v>396</v>
      </c>
      <c r="I452" s="80" t="s">
        <v>1994</v>
      </c>
      <c r="J452" s="164">
        <v>500</v>
      </c>
      <c r="K452" s="170" t="s">
        <v>606</v>
      </c>
      <c r="L452" s="11" t="s">
        <v>520</v>
      </c>
      <c r="W452" s="79">
        <v>1</v>
      </c>
    </row>
    <row r="453" spans="2:23" ht="45" customHeight="1" x14ac:dyDescent="0.4">
      <c r="B453" s="149">
        <v>446</v>
      </c>
      <c r="C453" s="9">
        <v>1</v>
      </c>
      <c r="D453" s="16" t="s">
        <v>515</v>
      </c>
      <c r="E453" s="15" t="s">
        <v>582</v>
      </c>
      <c r="F453" s="17" t="s">
        <v>601</v>
      </c>
      <c r="G453" s="1042"/>
      <c r="H453" s="76">
        <v>397</v>
      </c>
      <c r="I453" s="80" t="s">
        <v>1995</v>
      </c>
      <c r="J453" s="164">
        <v>4000</v>
      </c>
      <c r="K453" s="170" t="s">
        <v>607</v>
      </c>
      <c r="L453" s="11" t="s">
        <v>520</v>
      </c>
      <c r="W453" s="79">
        <v>1</v>
      </c>
    </row>
    <row r="454" spans="2:23" ht="45" customHeight="1" x14ac:dyDescent="0.4">
      <c r="B454" s="149">
        <v>447</v>
      </c>
      <c r="C454" s="9">
        <v>1</v>
      </c>
      <c r="D454" s="16" t="s">
        <v>515</v>
      </c>
      <c r="E454" s="15" t="s">
        <v>582</v>
      </c>
      <c r="F454" s="17" t="s">
        <v>601</v>
      </c>
      <c r="G454" s="1042"/>
      <c r="H454" s="76">
        <v>398</v>
      </c>
      <c r="I454" s="80" t="s">
        <v>1996</v>
      </c>
      <c r="J454" s="164">
        <v>300</v>
      </c>
      <c r="K454" s="170" t="s">
        <v>608</v>
      </c>
      <c r="L454" s="11" t="s">
        <v>520</v>
      </c>
      <c r="W454" s="79">
        <v>1</v>
      </c>
    </row>
    <row r="455" spans="2:23" ht="45" customHeight="1" x14ac:dyDescent="0.4">
      <c r="B455" s="149">
        <v>448</v>
      </c>
      <c r="C455" s="9">
        <v>1</v>
      </c>
      <c r="D455" s="16" t="s">
        <v>515</v>
      </c>
      <c r="E455" s="15" t="s">
        <v>582</v>
      </c>
      <c r="F455" s="17" t="s">
        <v>601</v>
      </c>
      <c r="G455" s="1042"/>
      <c r="H455" s="76">
        <v>399</v>
      </c>
      <c r="I455" s="80" t="s">
        <v>1997</v>
      </c>
      <c r="J455" s="164">
        <v>4</v>
      </c>
      <c r="K455" s="170" t="s">
        <v>3334</v>
      </c>
      <c r="L455" s="11" t="s">
        <v>520</v>
      </c>
      <c r="W455" s="79">
        <v>1</v>
      </c>
    </row>
    <row r="456" spans="2:23" ht="45" customHeight="1" x14ac:dyDescent="0.4">
      <c r="B456" s="149">
        <v>449</v>
      </c>
      <c r="C456" s="9">
        <v>1</v>
      </c>
      <c r="D456" s="16" t="s">
        <v>515</v>
      </c>
      <c r="E456" s="15" t="s">
        <v>582</v>
      </c>
      <c r="F456" s="17" t="s">
        <v>601</v>
      </c>
      <c r="G456" s="1042"/>
      <c r="H456" s="76">
        <v>400</v>
      </c>
      <c r="I456" s="80" t="s">
        <v>1998</v>
      </c>
      <c r="J456" s="164">
        <v>30000</v>
      </c>
      <c r="K456" s="170" t="s">
        <v>609</v>
      </c>
      <c r="L456" s="11" t="s">
        <v>520</v>
      </c>
      <c r="W456" s="79">
        <v>1</v>
      </c>
    </row>
    <row r="457" spans="2:23" ht="45" customHeight="1" x14ac:dyDescent="0.4">
      <c r="B457" s="149">
        <v>451</v>
      </c>
      <c r="C457" s="9">
        <v>1</v>
      </c>
      <c r="D457" s="16" t="s">
        <v>515</v>
      </c>
      <c r="E457" s="15" t="s">
        <v>582</v>
      </c>
      <c r="F457" s="17" t="s">
        <v>601</v>
      </c>
      <c r="G457" s="1042"/>
      <c r="H457" s="76">
        <v>401</v>
      </c>
      <c r="I457" s="80" t="s">
        <v>1999</v>
      </c>
      <c r="J457" s="164">
        <v>200</v>
      </c>
      <c r="K457" s="170" t="s">
        <v>610</v>
      </c>
      <c r="L457" s="11" t="s">
        <v>520</v>
      </c>
      <c r="W457" s="79">
        <v>1</v>
      </c>
    </row>
    <row r="458" spans="2:23" ht="45" customHeight="1" x14ac:dyDescent="0.4">
      <c r="B458" s="149">
        <v>452</v>
      </c>
      <c r="C458" s="9">
        <v>1</v>
      </c>
      <c r="D458" s="16" t="s">
        <v>515</v>
      </c>
      <c r="E458" s="15" t="s">
        <v>582</v>
      </c>
      <c r="F458" s="17" t="s">
        <v>601</v>
      </c>
      <c r="G458" s="1043"/>
      <c r="H458" s="76">
        <v>402</v>
      </c>
      <c r="I458" s="80" t="s">
        <v>2000</v>
      </c>
      <c r="J458" s="164">
        <v>4000</v>
      </c>
      <c r="K458" s="170" t="s">
        <v>611</v>
      </c>
      <c r="L458" s="11" t="s">
        <v>520</v>
      </c>
      <c r="W458" s="79">
        <v>1</v>
      </c>
    </row>
    <row r="459" spans="2:23" ht="45" customHeight="1" x14ac:dyDescent="0.4">
      <c r="B459" s="149">
        <v>453</v>
      </c>
      <c r="C459" s="9">
        <v>1</v>
      </c>
      <c r="D459" s="16" t="s">
        <v>515</v>
      </c>
      <c r="E459" s="15" t="s">
        <v>582</v>
      </c>
      <c r="F459" s="15" t="s">
        <v>612</v>
      </c>
      <c r="G459" s="1047" t="s">
        <v>3335</v>
      </c>
      <c r="H459" s="87">
        <v>403</v>
      </c>
      <c r="I459" s="80" t="s">
        <v>2001</v>
      </c>
      <c r="J459" s="166">
        <v>6</v>
      </c>
      <c r="K459" s="169" t="s">
        <v>614</v>
      </c>
      <c r="L459" s="11" t="s">
        <v>520</v>
      </c>
      <c r="W459" s="79">
        <v>1</v>
      </c>
    </row>
    <row r="460" spans="2:23" ht="45" customHeight="1" x14ac:dyDescent="0.4">
      <c r="B460" s="149">
        <v>454</v>
      </c>
      <c r="C460" s="9">
        <v>1</v>
      </c>
      <c r="D460" s="16" t="s">
        <v>515</v>
      </c>
      <c r="E460" s="15" t="s">
        <v>582</v>
      </c>
      <c r="F460" s="15" t="s">
        <v>612</v>
      </c>
      <c r="G460" s="1048"/>
      <c r="H460" s="87">
        <v>404</v>
      </c>
      <c r="I460" s="80" t="s">
        <v>2002</v>
      </c>
      <c r="J460" s="166">
        <v>3</v>
      </c>
      <c r="K460" s="169" t="s">
        <v>3336</v>
      </c>
      <c r="L460" s="11" t="s">
        <v>520</v>
      </c>
      <c r="W460" s="79">
        <v>1</v>
      </c>
    </row>
    <row r="461" spans="2:23" ht="45" customHeight="1" x14ac:dyDescent="0.4">
      <c r="B461" s="149">
        <v>455</v>
      </c>
      <c r="C461" s="9">
        <v>1</v>
      </c>
      <c r="D461" s="16" t="s">
        <v>515</v>
      </c>
      <c r="E461" s="15" t="s">
        <v>582</v>
      </c>
      <c r="F461" s="15" t="s">
        <v>612</v>
      </c>
      <c r="G461" s="1049"/>
      <c r="H461" s="87">
        <v>405</v>
      </c>
      <c r="I461" s="80" t="s">
        <v>2003</v>
      </c>
      <c r="J461" s="166">
        <v>4</v>
      </c>
      <c r="K461" s="169" t="s">
        <v>3337</v>
      </c>
      <c r="L461" s="11" t="s">
        <v>520</v>
      </c>
      <c r="W461" s="79">
        <v>1</v>
      </c>
    </row>
    <row r="462" spans="2:23" ht="45" customHeight="1" x14ac:dyDescent="0.4">
      <c r="B462" s="149">
        <v>456</v>
      </c>
      <c r="C462" s="9">
        <v>1</v>
      </c>
      <c r="D462" s="16" t="s">
        <v>515</v>
      </c>
      <c r="E462" s="15" t="s">
        <v>582</v>
      </c>
      <c r="F462" s="17" t="s">
        <v>615</v>
      </c>
      <c r="G462" s="1041" t="s">
        <v>3338</v>
      </c>
      <c r="H462" s="76">
        <v>406</v>
      </c>
      <c r="I462" s="80" t="s">
        <v>2004</v>
      </c>
      <c r="J462" s="164">
        <v>40</v>
      </c>
      <c r="K462" s="184" t="s">
        <v>3339</v>
      </c>
      <c r="L462" s="11" t="s">
        <v>520</v>
      </c>
      <c r="W462" s="79">
        <v>1</v>
      </c>
    </row>
    <row r="463" spans="2:23" ht="45" customHeight="1" x14ac:dyDescent="0.4">
      <c r="B463" s="149">
        <v>457</v>
      </c>
      <c r="C463" s="9">
        <v>1</v>
      </c>
      <c r="D463" s="16" t="s">
        <v>515</v>
      </c>
      <c r="E463" s="15" t="s">
        <v>582</v>
      </c>
      <c r="F463" s="17" t="s">
        <v>615</v>
      </c>
      <c r="G463" s="1042"/>
      <c r="H463" s="76">
        <v>407</v>
      </c>
      <c r="I463" s="80" t="s">
        <v>2005</v>
      </c>
      <c r="J463" s="164">
        <v>100</v>
      </c>
      <c r="K463" s="184" t="s">
        <v>617</v>
      </c>
      <c r="L463" s="11" t="s">
        <v>520</v>
      </c>
      <c r="W463" s="79">
        <v>1</v>
      </c>
    </row>
    <row r="464" spans="2:23" ht="45" customHeight="1" x14ac:dyDescent="0.4">
      <c r="B464" s="149">
        <v>458</v>
      </c>
      <c r="C464" s="9">
        <v>1</v>
      </c>
      <c r="D464" s="16" t="s">
        <v>515</v>
      </c>
      <c r="E464" s="15" t="s">
        <v>582</v>
      </c>
      <c r="F464" s="17" t="s">
        <v>615</v>
      </c>
      <c r="G464" s="1043"/>
      <c r="H464" s="76">
        <v>408</v>
      </c>
      <c r="I464" s="80" t="s">
        <v>2006</v>
      </c>
      <c r="J464" s="164">
        <v>40</v>
      </c>
      <c r="K464" s="184" t="s">
        <v>3340</v>
      </c>
      <c r="L464" s="11" t="s">
        <v>520</v>
      </c>
      <c r="W464" s="79">
        <v>1</v>
      </c>
    </row>
    <row r="465" spans="1:24" ht="45" customHeight="1" x14ac:dyDescent="0.4">
      <c r="B465" s="149">
        <v>459</v>
      </c>
      <c r="C465" s="9">
        <v>1</v>
      </c>
      <c r="D465" s="16" t="s">
        <v>515</v>
      </c>
      <c r="E465" s="15" t="s">
        <v>582</v>
      </c>
      <c r="F465" s="15" t="s">
        <v>618</v>
      </c>
      <c r="G465" s="1047" t="s">
        <v>3341</v>
      </c>
      <c r="H465" s="87">
        <v>409</v>
      </c>
      <c r="I465" s="80" t="s">
        <v>2007</v>
      </c>
      <c r="J465" s="166">
        <v>40</v>
      </c>
      <c r="K465" s="147" t="s">
        <v>3342</v>
      </c>
      <c r="L465" s="11" t="s">
        <v>520</v>
      </c>
      <c r="W465" s="79">
        <v>1</v>
      </c>
    </row>
    <row r="466" spans="1:24" ht="45" customHeight="1" x14ac:dyDescent="0.4">
      <c r="B466" s="149">
        <v>460</v>
      </c>
      <c r="C466" s="9">
        <v>1</v>
      </c>
      <c r="D466" s="16" t="s">
        <v>515</v>
      </c>
      <c r="E466" s="15" t="s">
        <v>582</v>
      </c>
      <c r="F466" s="15" t="s">
        <v>618</v>
      </c>
      <c r="G466" s="1049"/>
      <c r="H466" s="87">
        <v>410</v>
      </c>
      <c r="I466" s="80" t="s">
        <v>2008</v>
      </c>
      <c r="J466" s="166">
        <v>4</v>
      </c>
      <c r="K466" s="169" t="s">
        <v>620</v>
      </c>
      <c r="L466" s="11" t="s">
        <v>520</v>
      </c>
      <c r="W466" s="79">
        <v>1</v>
      </c>
    </row>
    <row r="467" spans="1:24" ht="45" customHeight="1" x14ac:dyDescent="0.4">
      <c r="B467" s="149">
        <v>461</v>
      </c>
      <c r="C467" s="9">
        <v>1</v>
      </c>
      <c r="D467" s="16" t="s">
        <v>515</v>
      </c>
      <c r="E467" s="15" t="s">
        <v>582</v>
      </c>
      <c r="F467" s="17" t="s">
        <v>621</v>
      </c>
      <c r="G467" s="1032" t="s">
        <v>3343</v>
      </c>
      <c r="H467" s="76">
        <v>411</v>
      </c>
      <c r="I467" s="80" t="s">
        <v>2009</v>
      </c>
      <c r="J467" s="164">
        <v>1</v>
      </c>
      <c r="K467" s="181" t="s">
        <v>622</v>
      </c>
      <c r="L467" s="11" t="s">
        <v>520</v>
      </c>
      <c r="W467" s="79">
        <v>1</v>
      </c>
    </row>
    <row r="468" spans="1:24" ht="45" customHeight="1" x14ac:dyDescent="0.4">
      <c r="B468" s="149">
        <v>462</v>
      </c>
      <c r="C468" s="9">
        <v>1</v>
      </c>
      <c r="D468" s="16" t="s">
        <v>515</v>
      </c>
      <c r="E468" s="15" t="s">
        <v>582</v>
      </c>
      <c r="F468" s="17" t="s">
        <v>621</v>
      </c>
      <c r="G468" s="1033"/>
      <c r="H468" s="76">
        <v>412</v>
      </c>
      <c r="I468" s="80" t="s">
        <v>2010</v>
      </c>
      <c r="J468" s="164">
        <v>1</v>
      </c>
      <c r="K468" s="181" t="s">
        <v>623</v>
      </c>
      <c r="L468" s="11" t="s">
        <v>520</v>
      </c>
      <c r="W468" s="79">
        <v>1</v>
      </c>
    </row>
    <row r="469" spans="1:24" ht="45" customHeight="1" x14ac:dyDescent="0.4">
      <c r="B469" s="149">
        <v>463</v>
      </c>
      <c r="C469" s="9">
        <v>1</v>
      </c>
      <c r="D469" s="16" t="s">
        <v>515</v>
      </c>
      <c r="E469" s="15" t="s">
        <v>582</v>
      </c>
      <c r="F469" s="17" t="s">
        <v>621</v>
      </c>
      <c r="G469" s="1034"/>
      <c r="H469" s="76">
        <v>413</v>
      </c>
      <c r="I469" s="80" t="s">
        <v>2011</v>
      </c>
      <c r="J469" s="164">
        <v>1</v>
      </c>
      <c r="K469" s="181" t="s">
        <v>3344</v>
      </c>
      <c r="L469" s="11" t="s">
        <v>520</v>
      </c>
      <c r="W469" s="79">
        <v>1</v>
      </c>
    </row>
    <row r="470" spans="1:24" ht="45" customHeight="1" x14ac:dyDescent="0.4">
      <c r="B470" s="185"/>
      <c r="C470" s="17"/>
      <c r="D470" s="17"/>
      <c r="E470" s="17"/>
      <c r="F470" s="17"/>
      <c r="G470" s="158" t="s">
        <v>3345</v>
      </c>
      <c r="H470" s="159"/>
      <c r="I470" s="159"/>
      <c r="J470" s="158"/>
      <c r="K470" s="158"/>
      <c r="M470" s="71"/>
      <c r="N470" s="71"/>
      <c r="O470" s="71"/>
      <c r="P470" s="71"/>
      <c r="Q470" s="72"/>
      <c r="R470" s="73"/>
      <c r="S470" s="74">
        <v>6</v>
      </c>
      <c r="T470" s="73" t="s">
        <v>1690</v>
      </c>
      <c r="U470" s="74"/>
      <c r="V470" s="73"/>
      <c r="W470" s="75">
        <f>SUM(W471:W483)</f>
        <v>13</v>
      </c>
      <c r="X470" s="73" t="s">
        <v>1692</v>
      </c>
    </row>
    <row r="471" spans="1:24" ht="45" customHeight="1" x14ac:dyDescent="0.4">
      <c r="A471" s="172"/>
      <c r="B471" s="149"/>
      <c r="C471" s="9">
        <v>1</v>
      </c>
      <c r="D471" s="16" t="s">
        <v>515</v>
      </c>
      <c r="E471" s="14" t="s">
        <v>625</v>
      </c>
      <c r="F471" s="14" t="s">
        <v>626</v>
      </c>
      <c r="G471" s="1035" t="s">
        <v>3346</v>
      </c>
      <c r="H471" s="160">
        <f>+H469+1</f>
        <v>414</v>
      </c>
      <c r="I471" s="80" t="s">
        <v>2012</v>
      </c>
      <c r="J471" s="160">
        <v>1</v>
      </c>
      <c r="K471" s="182" t="s">
        <v>628</v>
      </c>
      <c r="L471" s="11" t="s">
        <v>520</v>
      </c>
      <c r="W471" s="79">
        <v>1</v>
      </c>
    </row>
    <row r="472" spans="1:24" ht="45" customHeight="1" x14ac:dyDescent="0.4">
      <c r="A472" s="172"/>
      <c r="B472" s="149"/>
      <c r="C472" s="9">
        <v>1</v>
      </c>
      <c r="D472" s="16" t="s">
        <v>515</v>
      </c>
      <c r="E472" s="14" t="s">
        <v>625</v>
      </c>
      <c r="F472" s="14" t="s">
        <v>626</v>
      </c>
      <c r="G472" s="1036"/>
      <c r="H472" s="160">
        <f>+H471+1</f>
        <v>415</v>
      </c>
      <c r="I472" s="80" t="s">
        <v>2013</v>
      </c>
      <c r="J472" s="160">
        <v>1</v>
      </c>
      <c r="K472" s="182" t="s">
        <v>629</v>
      </c>
      <c r="L472" s="11" t="s">
        <v>520</v>
      </c>
      <c r="W472" s="79">
        <v>1</v>
      </c>
    </row>
    <row r="473" spans="1:24" ht="45" customHeight="1" x14ac:dyDescent="0.4">
      <c r="A473" s="172"/>
      <c r="B473" s="149"/>
      <c r="C473" s="9">
        <v>1</v>
      </c>
      <c r="D473" s="16" t="s">
        <v>515</v>
      </c>
      <c r="E473" s="14" t="s">
        <v>625</v>
      </c>
      <c r="F473" s="17" t="s">
        <v>630</v>
      </c>
      <c r="G473" s="1082" t="s">
        <v>3347</v>
      </c>
      <c r="H473" s="174">
        <f t="shared" ref="H473:H483" si="17">+H472+1</f>
        <v>416</v>
      </c>
      <c r="I473" s="80" t="s">
        <v>2014</v>
      </c>
      <c r="J473" s="174">
        <v>1</v>
      </c>
      <c r="K473" s="186" t="s">
        <v>632</v>
      </c>
      <c r="L473" s="11" t="s">
        <v>520</v>
      </c>
      <c r="W473" s="79">
        <v>1</v>
      </c>
    </row>
    <row r="474" spans="1:24" ht="45" customHeight="1" x14ac:dyDescent="0.4">
      <c r="A474" s="172"/>
      <c r="B474" s="149"/>
      <c r="C474" s="9">
        <v>1</v>
      </c>
      <c r="D474" s="16" t="s">
        <v>515</v>
      </c>
      <c r="E474" s="14" t="s">
        <v>625</v>
      </c>
      <c r="F474" s="17" t="s">
        <v>630</v>
      </c>
      <c r="G474" s="1083"/>
      <c r="H474" s="174">
        <f t="shared" si="17"/>
        <v>417</v>
      </c>
      <c r="I474" s="80" t="s">
        <v>2015</v>
      </c>
      <c r="J474" s="174">
        <v>40</v>
      </c>
      <c r="K474" s="186" t="s">
        <v>3348</v>
      </c>
      <c r="L474" s="11" t="s">
        <v>520</v>
      </c>
      <c r="W474" s="79">
        <v>1</v>
      </c>
    </row>
    <row r="475" spans="1:24" ht="45" customHeight="1" x14ac:dyDescent="0.4">
      <c r="A475" s="172"/>
      <c r="B475" s="149"/>
      <c r="C475" s="9">
        <v>1</v>
      </c>
      <c r="D475" s="16" t="s">
        <v>515</v>
      </c>
      <c r="E475" s="14" t="s">
        <v>625</v>
      </c>
      <c r="F475" s="14" t="s">
        <v>633</v>
      </c>
      <c r="G475" s="182" t="s">
        <v>3349</v>
      </c>
      <c r="H475" s="160">
        <f t="shared" si="17"/>
        <v>418</v>
      </c>
      <c r="I475" s="80" t="s">
        <v>2016</v>
      </c>
      <c r="J475" s="160">
        <v>4</v>
      </c>
      <c r="K475" s="182" t="s">
        <v>635</v>
      </c>
      <c r="L475" s="11" t="s">
        <v>520</v>
      </c>
      <c r="W475" s="79">
        <v>1</v>
      </c>
    </row>
    <row r="476" spans="1:24" ht="45" customHeight="1" x14ac:dyDescent="0.4">
      <c r="A476" s="172"/>
      <c r="B476" s="149"/>
      <c r="C476" s="9">
        <v>1</v>
      </c>
      <c r="D476" s="16" t="s">
        <v>515</v>
      </c>
      <c r="E476" s="14" t="s">
        <v>625</v>
      </c>
      <c r="F476" s="17" t="s">
        <v>636</v>
      </c>
      <c r="G476" s="1082" t="s">
        <v>3350</v>
      </c>
      <c r="H476" s="174">
        <f t="shared" si="17"/>
        <v>419</v>
      </c>
      <c r="I476" s="80" t="s">
        <v>2017</v>
      </c>
      <c r="J476" s="174">
        <v>4</v>
      </c>
      <c r="K476" s="186" t="s">
        <v>638</v>
      </c>
      <c r="L476" s="11" t="s">
        <v>520</v>
      </c>
      <c r="W476" s="79">
        <v>1</v>
      </c>
    </row>
    <row r="477" spans="1:24" ht="45" customHeight="1" x14ac:dyDescent="0.4">
      <c r="A477" s="172"/>
      <c r="B477" s="149"/>
      <c r="C477" s="9">
        <v>1</v>
      </c>
      <c r="D477" s="16" t="s">
        <v>515</v>
      </c>
      <c r="E477" s="14" t="s">
        <v>625</v>
      </c>
      <c r="F477" s="17" t="s">
        <v>636</v>
      </c>
      <c r="G477" s="1083"/>
      <c r="H477" s="174">
        <f t="shared" si="17"/>
        <v>420</v>
      </c>
      <c r="I477" s="80" t="s">
        <v>2018</v>
      </c>
      <c r="J477" s="174">
        <v>4</v>
      </c>
      <c r="K477" s="186" t="s">
        <v>639</v>
      </c>
      <c r="L477" s="11" t="s">
        <v>520</v>
      </c>
      <c r="W477" s="79">
        <v>1</v>
      </c>
    </row>
    <row r="478" spans="1:24" ht="45" customHeight="1" x14ac:dyDescent="0.4">
      <c r="A478" s="172"/>
      <c r="B478" s="149"/>
      <c r="C478" s="9">
        <v>1</v>
      </c>
      <c r="D478" s="16" t="s">
        <v>515</v>
      </c>
      <c r="E478" s="14" t="s">
        <v>625</v>
      </c>
      <c r="F478" s="14" t="s">
        <v>640</v>
      </c>
      <c r="G478" s="182" t="s">
        <v>3351</v>
      </c>
      <c r="H478" s="160">
        <f t="shared" si="17"/>
        <v>421</v>
      </c>
      <c r="I478" s="80" t="s">
        <v>2019</v>
      </c>
      <c r="J478" s="160">
        <v>1</v>
      </c>
      <c r="K478" s="182" t="s">
        <v>642</v>
      </c>
      <c r="L478" s="11" t="s">
        <v>520</v>
      </c>
      <c r="W478" s="79">
        <v>1</v>
      </c>
    </row>
    <row r="479" spans="1:24" ht="45" customHeight="1" x14ac:dyDescent="0.4">
      <c r="A479" s="172"/>
      <c r="B479" s="149"/>
      <c r="C479" s="9">
        <v>1</v>
      </c>
      <c r="D479" s="16" t="s">
        <v>515</v>
      </c>
      <c r="E479" s="14" t="s">
        <v>625</v>
      </c>
      <c r="F479" s="17" t="s">
        <v>643</v>
      </c>
      <c r="G479" s="1082" t="s">
        <v>3352</v>
      </c>
      <c r="H479" s="174">
        <f t="shared" si="17"/>
        <v>422</v>
      </c>
      <c r="I479" s="80" t="s">
        <v>2020</v>
      </c>
      <c r="J479" s="174">
        <v>1</v>
      </c>
      <c r="K479" s="186" t="s">
        <v>645</v>
      </c>
      <c r="L479" s="11" t="s">
        <v>520</v>
      </c>
      <c r="W479" s="79">
        <v>1</v>
      </c>
    </row>
    <row r="480" spans="1:24" ht="45" customHeight="1" x14ac:dyDescent="0.4">
      <c r="A480" s="172"/>
      <c r="B480" s="149"/>
      <c r="C480" s="9">
        <v>1</v>
      </c>
      <c r="D480" s="16" t="s">
        <v>515</v>
      </c>
      <c r="E480" s="14" t="s">
        <v>625</v>
      </c>
      <c r="F480" s="17" t="s">
        <v>643</v>
      </c>
      <c r="G480" s="1084"/>
      <c r="H480" s="174">
        <f t="shared" si="17"/>
        <v>423</v>
      </c>
      <c r="I480" s="80" t="s">
        <v>2021</v>
      </c>
      <c r="J480" s="174">
        <v>1</v>
      </c>
      <c r="K480" s="186" t="s">
        <v>646</v>
      </c>
      <c r="L480" s="11" t="s">
        <v>520</v>
      </c>
      <c r="W480" s="79">
        <v>1</v>
      </c>
    </row>
    <row r="481" spans="1:24" ht="45" customHeight="1" x14ac:dyDescent="0.4">
      <c r="A481" s="172"/>
      <c r="B481" s="149"/>
      <c r="C481" s="9">
        <v>1</v>
      </c>
      <c r="D481" s="16" t="s">
        <v>515</v>
      </c>
      <c r="E481" s="14" t="s">
        <v>625</v>
      </c>
      <c r="F481" s="17" t="s">
        <v>643</v>
      </c>
      <c r="G481" s="1084"/>
      <c r="H481" s="174">
        <f t="shared" si="17"/>
        <v>424</v>
      </c>
      <c r="I481" s="80" t="s">
        <v>2022</v>
      </c>
      <c r="J481" s="174">
        <v>10</v>
      </c>
      <c r="K481" s="186" t="s">
        <v>647</v>
      </c>
      <c r="L481" s="11" t="s">
        <v>520</v>
      </c>
      <c r="W481" s="79">
        <v>1</v>
      </c>
    </row>
    <row r="482" spans="1:24" ht="45" customHeight="1" x14ac:dyDescent="0.4">
      <c r="A482" s="172"/>
      <c r="B482" s="149"/>
      <c r="C482" s="9">
        <v>1</v>
      </c>
      <c r="D482" s="16" t="s">
        <v>515</v>
      </c>
      <c r="E482" s="14" t="s">
        <v>625</v>
      </c>
      <c r="F482" s="17" t="s">
        <v>643</v>
      </c>
      <c r="G482" s="1084"/>
      <c r="H482" s="174">
        <f t="shared" si="17"/>
        <v>425</v>
      </c>
      <c r="I482" s="80" t="s">
        <v>2023</v>
      </c>
      <c r="J482" s="174">
        <v>4</v>
      </c>
      <c r="K482" s="186" t="s">
        <v>648</v>
      </c>
      <c r="L482" s="11" t="s">
        <v>520</v>
      </c>
      <c r="W482" s="79">
        <v>1</v>
      </c>
    </row>
    <row r="483" spans="1:24" ht="45" customHeight="1" x14ac:dyDescent="0.4">
      <c r="A483" s="172"/>
      <c r="B483" s="149"/>
      <c r="C483" s="9">
        <v>1</v>
      </c>
      <c r="D483" s="16" t="s">
        <v>515</v>
      </c>
      <c r="E483" s="14" t="s">
        <v>625</v>
      </c>
      <c r="F483" s="17" t="s">
        <v>643</v>
      </c>
      <c r="G483" s="1083"/>
      <c r="H483" s="174">
        <f t="shared" si="17"/>
        <v>426</v>
      </c>
      <c r="I483" s="80" t="s">
        <v>2024</v>
      </c>
      <c r="J483" s="174">
        <v>10</v>
      </c>
      <c r="K483" s="186" t="s">
        <v>649</v>
      </c>
      <c r="L483" s="11" t="s">
        <v>520</v>
      </c>
      <c r="W483" s="79">
        <v>1</v>
      </c>
    </row>
    <row r="484" spans="1:24" ht="45" customHeight="1" x14ac:dyDescent="0.4">
      <c r="B484" s="149">
        <v>464</v>
      </c>
      <c r="G484" s="150" t="s">
        <v>3353</v>
      </c>
      <c r="H484" s="151"/>
      <c r="I484" s="187"/>
      <c r="J484" s="188"/>
      <c r="K484" s="188"/>
      <c r="M484" s="64"/>
      <c r="N484" s="64"/>
      <c r="O484" s="64">
        <v>4</v>
      </c>
      <c r="P484" s="64" t="s">
        <v>2025</v>
      </c>
      <c r="Q484" s="88">
        <f>SUM(Q485:Q644)</f>
        <v>15</v>
      </c>
      <c r="R484" s="66" t="s">
        <v>1689</v>
      </c>
      <c r="S484" s="88">
        <f>SUM(S485:S644)/2</f>
        <v>34</v>
      </c>
      <c r="T484" s="66" t="s">
        <v>1690</v>
      </c>
      <c r="U484" s="88">
        <f>SUM(U485:U644)</f>
        <v>22</v>
      </c>
      <c r="V484" s="66" t="s">
        <v>1691</v>
      </c>
      <c r="W484" s="88">
        <f>SUM(W485:W644)/3</f>
        <v>141</v>
      </c>
      <c r="X484" s="66" t="s">
        <v>1692</v>
      </c>
    </row>
    <row r="485" spans="1:24" ht="45" customHeight="1" x14ac:dyDescent="0.4">
      <c r="B485" s="149">
        <v>465</v>
      </c>
      <c r="G485" s="154" t="s">
        <v>3354</v>
      </c>
      <c r="H485" s="155"/>
      <c r="I485" s="155"/>
      <c r="J485" s="155"/>
      <c r="K485" s="176"/>
      <c r="M485" s="82"/>
      <c r="N485" s="82"/>
      <c r="O485" s="82"/>
      <c r="P485" s="82"/>
      <c r="Q485" s="83">
        <v>4</v>
      </c>
      <c r="R485" s="84" t="s">
        <v>1689</v>
      </c>
      <c r="S485" s="85">
        <f>SUM(S486:S535)</f>
        <v>11</v>
      </c>
      <c r="T485" s="84" t="s">
        <v>1690</v>
      </c>
      <c r="U485" s="85">
        <v>4</v>
      </c>
      <c r="V485" s="84" t="s">
        <v>1691</v>
      </c>
      <c r="W485" s="85">
        <f>SUM(W486:W535)/2</f>
        <v>46</v>
      </c>
      <c r="X485" s="84" t="s">
        <v>1692</v>
      </c>
    </row>
    <row r="486" spans="1:24" ht="45" customHeight="1" x14ac:dyDescent="0.4">
      <c r="B486" s="149">
        <v>466</v>
      </c>
      <c r="G486" s="158" t="s">
        <v>3355</v>
      </c>
      <c r="H486" s="159"/>
      <c r="I486" s="159"/>
      <c r="J486" s="158"/>
      <c r="K486" s="158"/>
      <c r="M486" s="71"/>
      <c r="N486" s="71"/>
      <c r="O486" s="71"/>
      <c r="P486" s="71"/>
      <c r="Q486" s="72"/>
      <c r="R486" s="73"/>
      <c r="S486" s="74">
        <v>3</v>
      </c>
      <c r="T486" s="73" t="s">
        <v>1690</v>
      </c>
      <c r="U486" s="74"/>
      <c r="V486" s="73"/>
      <c r="W486" s="75">
        <f>SUM(W487:W497)</f>
        <v>11</v>
      </c>
      <c r="X486" s="73" t="s">
        <v>1692</v>
      </c>
    </row>
    <row r="487" spans="1:24" ht="45" customHeight="1" x14ac:dyDescent="0.4">
      <c r="A487" s="7">
        <v>1</v>
      </c>
      <c r="B487" s="149">
        <v>467</v>
      </c>
      <c r="C487" s="18">
        <v>2</v>
      </c>
      <c r="D487" s="13">
        <v>2.1</v>
      </c>
      <c r="E487" s="14" t="s">
        <v>652</v>
      </c>
      <c r="F487" s="14" t="s">
        <v>653</v>
      </c>
      <c r="G487" s="1058" t="s">
        <v>3356</v>
      </c>
      <c r="H487" s="160">
        <f>+H483+1</f>
        <v>427</v>
      </c>
      <c r="I487" s="80" t="s">
        <v>3357</v>
      </c>
      <c r="J487" s="160">
        <v>1</v>
      </c>
      <c r="K487" s="162" t="s">
        <v>655</v>
      </c>
      <c r="L487" s="11" t="s">
        <v>656</v>
      </c>
      <c r="W487" s="79">
        <v>1</v>
      </c>
    </row>
    <row r="488" spans="1:24" ht="45" customHeight="1" x14ac:dyDescent="0.4">
      <c r="A488" s="7">
        <v>2</v>
      </c>
      <c r="B488" s="149">
        <v>468</v>
      </c>
      <c r="C488" s="18">
        <v>2</v>
      </c>
      <c r="D488" s="13">
        <v>2.1</v>
      </c>
      <c r="E488" s="14" t="s">
        <v>652</v>
      </c>
      <c r="F488" s="14" t="s">
        <v>653</v>
      </c>
      <c r="G488" s="1081"/>
      <c r="H488" s="160">
        <f>+H487+1</f>
        <v>428</v>
      </c>
      <c r="I488" s="80" t="s">
        <v>3358</v>
      </c>
      <c r="J488" s="173">
        <v>1</v>
      </c>
      <c r="K488" s="162" t="s">
        <v>657</v>
      </c>
      <c r="L488" s="11" t="s">
        <v>656</v>
      </c>
      <c r="W488" s="79">
        <v>1</v>
      </c>
    </row>
    <row r="489" spans="1:24" ht="45" customHeight="1" x14ac:dyDescent="0.4">
      <c r="A489" s="7">
        <v>3</v>
      </c>
      <c r="B489" s="149">
        <v>469</v>
      </c>
      <c r="C489" s="18">
        <v>2</v>
      </c>
      <c r="D489" s="13">
        <v>2.1</v>
      </c>
      <c r="E489" s="14" t="s">
        <v>652</v>
      </c>
      <c r="F489" s="14" t="s">
        <v>653</v>
      </c>
      <c r="G489" s="1081"/>
      <c r="H489" s="160">
        <f t="shared" ref="H489:H497" si="18">+H488+1</f>
        <v>429</v>
      </c>
      <c r="I489" s="80" t="s">
        <v>3359</v>
      </c>
      <c r="J489" s="160">
        <v>4</v>
      </c>
      <c r="K489" s="162" t="s">
        <v>658</v>
      </c>
      <c r="L489" s="11" t="s">
        <v>656</v>
      </c>
      <c r="W489" s="79">
        <v>1</v>
      </c>
    </row>
    <row r="490" spans="1:24" ht="45" customHeight="1" x14ac:dyDescent="0.4">
      <c r="A490" s="7">
        <v>4</v>
      </c>
      <c r="B490" s="149">
        <v>470</v>
      </c>
      <c r="C490" s="18">
        <v>2</v>
      </c>
      <c r="D490" s="13">
        <v>2.1</v>
      </c>
      <c r="E490" s="14" t="s">
        <v>652</v>
      </c>
      <c r="F490" s="14" t="s">
        <v>653</v>
      </c>
      <c r="G490" s="1081"/>
      <c r="H490" s="160">
        <f t="shared" si="18"/>
        <v>430</v>
      </c>
      <c r="I490" s="80" t="s">
        <v>3360</v>
      </c>
      <c r="J490" s="160">
        <v>4</v>
      </c>
      <c r="K490" s="162" t="s">
        <v>659</v>
      </c>
      <c r="L490" s="11" t="s">
        <v>656</v>
      </c>
      <c r="W490" s="79">
        <v>1</v>
      </c>
    </row>
    <row r="491" spans="1:24" ht="45" customHeight="1" x14ac:dyDescent="0.4">
      <c r="A491" s="7">
        <v>5</v>
      </c>
      <c r="B491" s="149">
        <v>471</v>
      </c>
      <c r="C491" s="18">
        <v>2</v>
      </c>
      <c r="D491" s="13">
        <v>2.1</v>
      </c>
      <c r="E491" s="14" t="s">
        <v>652</v>
      </c>
      <c r="F491" s="14" t="s">
        <v>653</v>
      </c>
      <c r="G491" s="1059"/>
      <c r="H491" s="160">
        <f t="shared" si="18"/>
        <v>431</v>
      </c>
      <c r="I491" s="80" t="s">
        <v>3361</v>
      </c>
      <c r="J491" s="160">
        <v>4</v>
      </c>
      <c r="K491" s="162" t="s">
        <v>660</v>
      </c>
      <c r="L491" s="11" t="s">
        <v>656</v>
      </c>
      <c r="W491" s="79">
        <v>1</v>
      </c>
    </row>
    <row r="492" spans="1:24" ht="45" customHeight="1" x14ac:dyDescent="0.4">
      <c r="A492" s="7">
        <v>6</v>
      </c>
      <c r="B492" s="149">
        <v>472</v>
      </c>
      <c r="C492" s="18">
        <v>2</v>
      </c>
      <c r="D492" s="13">
        <v>2.1</v>
      </c>
      <c r="E492" s="14" t="s">
        <v>652</v>
      </c>
      <c r="F492" s="17" t="s">
        <v>661</v>
      </c>
      <c r="G492" s="1072" t="s">
        <v>3362</v>
      </c>
      <c r="H492" s="76">
        <f t="shared" si="18"/>
        <v>432</v>
      </c>
      <c r="I492" s="80" t="s">
        <v>3363</v>
      </c>
      <c r="J492" s="76">
        <v>2</v>
      </c>
      <c r="K492" s="163" t="s">
        <v>663</v>
      </c>
      <c r="L492" s="11" t="s">
        <v>656</v>
      </c>
      <c r="W492" s="79">
        <v>1</v>
      </c>
    </row>
    <row r="493" spans="1:24" ht="45" customHeight="1" x14ac:dyDescent="0.4">
      <c r="A493" s="7">
        <v>7</v>
      </c>
      <c r="B493" s="149">
        <v>473</v>
      </c>
      <c r="C493" s="18">
        <v>2</v>
      </c>
      <c r="D493" s="13">
        <v>2.1</v>
      </c>
      <c r="E493" s="14" t="s">
        <v>652</v>
      </c>
      <c r="F493" s="17" t="s">
        <v>661</v>
      </c>
      <c r="G493" s="1077"/>
      <c r="H493" s="76">
        <f t="shared" si="18"/>
        <v>433</v>
      </c>
      <c r="I493" s="80" t="s">
        <v>3364</v>
      </c>
      <c r="J493" s="76">
        <v>16</v>
      </c>
      <c r="K493" s="163" t="s">
        <v>664</v>
      </c>
      <c r="L493" s="11" t="s">
        <v>656</v>
      </c>
      <c r="W493" s="79">
        <v>1</v>
      </c>
    </row>
    <row r="494" spans="1:24" ht="45" customHeight="1" x14ac:dyDescent="0.4">
      <c r="A494" s="7">
        <v>8</v>
      </c>
      <c r="B494" s="149">
        <v>474</v>
      </c>
      <c r="C494" s="18">
        <v>2</v>
      </c>
      <c r="D494" s="13">
        <v>2.1</v>
      </c>
      <c r="E494" s="14" t="s">
        <v>652</v>
      </c>
      <c r="F494" s="17" t="s">
        <v>661</v>
      </c>
      <c r="G494" s="1073"/>
      <c r="H494" s="76">
        <f t="shared" si="18"/>
        <v>434</v>
      </c>
      <c r="I494" s="80" t="s">
        <v>3365</v>
      </c>
      <c r="J494" s="76">
        <v>4</v>
      </c>
      <c r="K494" s="163" t="s">
        <v>665</v>
      </c>
      <c r="L494" s="11" t="s">
        <v>656</v>
      </c>
      <c r="W494" s="79">
        <v>1</v>
      </c>
    </row>
    <row r="495" spans="1:24" ht="45" customHeight="1" x14ac:dyDescent="0.4">
      <c r="A495" s="7">
        <v>9</v>
      </c>
      <c r="B495" s="149">
        <v>475</v>
      </c>
      <c r="C495" s="18">
        <v>2</v>
      </c>
      <c r="D495" s="13">
        <v>2.1</v>
      </c>
      <c r="E495" s="14" t="s">
        <v>652</v>
      </c>
      <c r="F495" s="14" t="s">
        <v>666</v>
      </c>
      <c r="G495" s="1058" t="s">
        <v>3366</v>
      </c>
      <c r="H495" s="160">
        <f t="shared" si="18"/>
        <v>435</v>
      </c>
      <c r="I495" s="80" t="s">
        <v>3367</v>
      </c>
      <c r="J495" s="160">
        <v>500</v>
      </c>
      <c r="K495" s="162" t="s">
        <v>3368</v>
      </c>
      <c r="L495" s="11" t="s">
        <v>656</v>
      </c>
      <c r="W495" s="79">
        <v>1</v>
      </c>
    </row>
    <row r="496" spans="1:24" ht="45" customHeight="1" x14ac:dyDescent="0.4">
      <c r="A496" s="7">
        <v>10</v>
      </c>
      <c r="B496" s="149">
        <v>476</v>
      </c>
      <c r="C496" s="18">
        <v>2</v>
      </c>
      <c r="D496" s="13">
        <v>2.1</v>
      </c>
      <c r="E496" s="14" t="s">
        <v>652</v>
      </c>
      <c r="F496" s="14" t="s">
        <v>666</v>
      </c>
      <c r="G496" s="1081"/>
      <c r="H496" s="160">
        <f t="shared" si="18"/>
        <v>436</v>
      </c>
      <c r="I496" s="80" t="s">
        <v>3369</v>
      </c>
      <c r="J496" s="173">
        <v>1</v>
      </c>
      <c r="K496" s="162" t="s">
        <v>668</v>
      </c>
      <c r="L496" s="11" t="s">
        <v>656</v>
      </c>
      <c r="W496" s="79">
        <v>1</v>
      </c>
    </row>
    <row r="497" spans="1:24" ht="45" customHeight="1" x14ac:dyDescent="0.4">
      <c r="A497" s="7">
        <v>11</v>
      </c>
      <c r="B497" s="149">
        <v>477</v>
      </c>
      <c r="C497" s="18">
        <v>2</v>
      </c>
      <c r="D497" s="13">
        <v>2.1</v>
      </c>
      <c r="E497" s="14" t="s">
        <v>652</v>
      </c>
      <c r="F497" s="14" t="s">
        <v>666</v>
      </c>
      <c r="G497" s="1059"/>
      <c r="H497" s="160">
        <f t="shared" si="18"/>
        <v>437</v>
      </c>
      <c r="I497" s="80" t="s">
        <v>3370</v>
      </c>
      <c r="J497" s="173">
        <v>1</v>
      </c>
      <c r="K497" s="162" t="s">
        <v>669</v>
      </c>
      <c r="L497" s="11" t="s">
        <v>656</v>
      </c>
      <c r="W497" s="79">
        <v>1</v>
      </c>
    </row>
    <row r="498" spans="1:24" ht="45" customHeight="1" x14ac:dyDescent="0.4">
      <c r="B498" s="149">
        <v>478</v>
      </c>
      <c r="G498" s="158" t="s">
        <v>3371</v>
      </c>
      <c r="H498" s="159"/>
      <c r="I498" s="159"/>
      <c r="J498" s="158"/>
      <c r="K498" s="158"/>
      <c r="M498" s="71"/>
      <c r="N498" s="71"/>
      <c r="O498" s="71"/>
      <c r="P498" s="71"/>
      <c r="Q498" s="72"/>
      <c r="R498" s="73"/>
      <c r="S498" s="74">
        <v>3</v>
      </c>
      <c r="T498" s="73" t="s">
        <v>1690</v>
      </c>
      <c r="U498" s="74"/>
      <c r="V498" s="73"/>
      <c r="W498" s="75">
        <f>SUM(W499:W510)</f>
        <v>12</v>
      </c>
      <c r="X498" s="73" t="s">
        <v>1692</v>
      </c>
    </row>
    <row r="499" spans="1:24" ht="45" customHeight="1" x14ac:dyDescent="0.4">
      <c r="A499" s="7">
        <v>12</v>
      </c>
      <c r="B499" s="149">
        <v>479</v>
      </c>
      <c r="C499" s="18">
        <v>2</v>
      </c>
      <c r="D499" s="13">
        <v>2.1</v>
      </c>
      <c r="E499" s="15" t="s">
        <v>671</v>
      </c>
      <c r="F499" s="15" t="s">
        <v>672</v>
      </c>
      <c r="G499" s="1078" t="s">
        <v>3372</v>
      </c>
      <c r="H499" s="87">
        <f>+H497+1</f>
        <v>438</v>
      </c>
      <c r="I499" s="80" t="s">
        <v>3373</v>
      </c>
      <c r="J499" s="87">
        <v>30</v>
      </c>
      <c r="K499" s="89" t="s">
        <v>674</v>
      </c>
      <c r="L499" s="11" t="s">
        <v>656</v>
      </c>
      <c r="W499" s="79">
        <v>1</v>
      </c>
    </row>
    <row r="500" spans="1:24" ht="45" customHeight="1" x14ac:dyDescent="0.4">
      <c r="A500" s="7">
        <v>13</v>
      </c>
      <c r="B500" s="149">
        <v>480</v>
      </c>
      <c r="C500" s="18">
        <v>2</v>
      </c>
      <c r="D500" s="13">
        <v>2.1</v>
      </c>
      <c r="E500" s="15" t="s">
        <v>671</v>
      </c>
      <c r="F500" s="15" t="s">
        <v>672</v>
      </c>
      <c r="G500" s="1079"/>
      <c r="H500" s="87">
        <f>+H499+1</f>
        <v>439</v>
      </c>
      <c r="I500" s="80" t="s">
        <v>3374</v>
      </c>
      <c r="J500" s="87">
        <v>4</v>
      </c>
      <c r="K500" s="89" t="s">
        <v>675</v>
      </c>
      <c r="L500" s="11" t="s">
        <v>656</v>
      </c>
      <c r="W500" s="79">
        <v>1</v>
      </c>
    </row>
    <row r="501" spans="1:24" ht="45" customHeight="1" x14ac:dyDescent="0.4">
      <c r="A501" s="7">
        <v>14</v>
      </c>
      <c r="B501" s="149">
        <v>481</v>
      </c>
      <c r="C501" s="18">
        <v>2</v>
      </c>
      <c r="D501" s="13">
        <v>2.1</v>
      </c>
      <c r="E501" s="15" t="s">
        <v>671</v>
      </c>
      <c r="F501" s="15" t="s">
        <v>672</v>
      </c>
      <c r="G501" s="1080"/>
      <c r="H501" s="87">
        <f t="shared" ref="H501:H510" si="19">+H500+1</f>
        <v>440</v>
      </c>
      <c r="I501" s="80" t="s">
        <v>3375</v>
      </c>
      <c r="J501" s="87">
        <v>9</v>
      </c>
      <c r="K501" s="89" t="s">
        <v>676</v>
      </c>
      <c r="L501" s="11" t="s">
        <v>656</v>
      </c>
      <c r="W501" s="79">
        <v>1</v>
      </c>
    </row>
    <row r="502" spans="1:24" ht="45" customHeight="1" x14ac:dyDescent="0.4">
      <c r="A502" s="7">
        <v>15</v>
      </c>
      <c r="B502" s="149">
        <v>482</v>
      </c>
      <c r="C502" s="18">
        <v>2</v>
      </c>
      <c r="D502" s="13">
        <v>2.1</v>
      </c>
      <c r="E502" s="15" t="s">
        <v>671</v>
      </c>
      <c r="F502" s="17" t="s">
        <v>677</v>
      </c>
      <c r="G502" s="1072" t="s">
        <v>3376</v>
      </c>
      <c r="H502" s="76">
        <f t="shared" si="19"/>
        <v>441</v>
      </c>
      <c r="I502" s="80" t="s">
        <v>3377</v>
      </c>
      <c r="J502" s="171">
        <v>1</v>
      </c>
      <c r="K502" s="163" t="s">
        <v>679</v>
      </c>
      <c r="L502" s="11" t="s">
        <v>656</v>
      </c>
      <c r="W502" s="79">
        <v>1</v>
      </c>
    </row>
    <row r="503" spans="1:24" ht="45" customHeight="1" x14ac:dyDescent="0.4">
      <c r="A503" s="7">
        <v>16</v>
      </c>
      <c r="B503" s="149">
        <v>483</v>
      </c>
      <c r="C503" s="18">
        <v>2</v>
      </c>
      <c r="D503" s="13">
        <v>2.1</v>
      </c>
      <c r="E503" s="15" t="s">
        <v>671</v>
      </c>
      <c r="F503" s="17" t="s">
        <v>677</v>
      </c>
      <c r="G503" s="1077"/>
      <c r="H503" s="76">
        <f t="shared" si="19"/>
        <v>442</v>
      </c>
      <c r="I503" s="80" t="s">
        <v>3378</v>
      </c>
      <c r="J503" s="76">
        <v>1</v>
      </c>
      <c r="K503" s="163" t="s">
        <v>680</v>
      </c>
      <c r="L503" s="11" t="s">
        <v>656</v>
      </c>
      <c r="W503" s="79">
        <v>1</v>
      </c>
    </row>
    <row r="504" spans="1:24" ht="45" customHeight="1" x14ac:dyDescent="0.4">
      <c r="A504" s="7">
        <v>17</v>
      </c>
      <c r="B504" s="149">
        <v>484</v>
      </c>
      <c r="C504" s="18">
        <v>2</v>
      </c>
      <c r="D504" s="13">
        <v>2.1</v>
      </c>
      <c r="E504" s="15" t="s">
        <v>671</v>
      </c>
      <c r="F504" s="17" t="s">
        <v>677</v>
      </c>
      <c r="G504" s="1077"/>
      <c r="H504" s="76">
        <f t="shared" si="19"/>
        <v>443</v>
      </c>
      <c r="I504" s="80" t="s">
        <v>3379</v>
      </c>
      <c r="J504" s="171">
        <v>1</v>
      </c>
      <c r="K504" s="163" t="s">
        <v>681</v>
      </c>
      <c r="L504" s="11" t="s">
        <v>656</v>
      </c>
      <c r="W504" s="79">
        <v>1</v>
      </c>
    </row>
    <row r="505" spans="1:24" ht="45" customHeight="1" x14ac:dyDescent="0.4">
      <c r="A505" s="7">
        <v>18</v>
      </c>
      <c r="B505" s="149">
        <v>485</v>
      </c>
      <c r="C505" s="18">
        <v>2</v>
      </c>
      <c r="D505" s="13">
        <v>2.1</v>
      </c>
      <c r="E505" s="15" t="s">
        <v>671</v>
      </c>
      <c r="F505" s="17" t="s">
        <v>677</v>
      </c>
      <c r="G505" s="1077"/>
      <c r="H505" s="76">
        <f t="shared" si="19"/>
        <v>444</v>
      </c>
      <c r="I505" s="80" t="s">
        <v>3380</v>
      </c>
      <c r="J505" s="76">
        <v>4</v>
      </c>
      <c r="K505" s="163" t="s">
        <v>682</v>
      </c>
      <c r="L505" s="11" t="s">
        <v>656</v>
      </c>
      <c r="W505" s="79">
        <v>1</v>
      </c>
    </row>
    <row r="506" spans="1:24" ht="45" customHeight="1" x14ac:dyDescent="0.4">
      <c r="A506" s="7">
        <v>19</v>
      </c>
      <c r="B506" s="149">
        <v>486</v>
      </c>
      <c r="C506" s="18">
        <v>2</v>
      </c>
      <c r="D506" s="13">
        <v>2.1</v>
      </c>
      <c r="E506" s="15" t="s">
        <v>671</v>
      </c>
      <c r="F506" s="17" t="s">
        <v>677</v>
      </c>
      <c r="G506" s="1073"/>
      <c r="H506" s="76">
        <f t="shared" si="19"/>
        <v>445</v>
      </c>
      <c r="I506" s="80" t="s">
        <v>3381</v>
      </c>
      <c r="J506" s="171">
        <v>1</v>
      </c>
      <c r="K506" s="163" t="s">
        <v>683</v>
      </c>
      <c r="L506" s="11" t="s">
        <v>656</v>
      </c>
      <c r="W506" s="79">
        <v>1</v>
      </c>
    </row>
    <row r="507" spans="1:24" ht="45" customHeight="1" x14ac:dyDescent="0.4">
      <c r="A507" s="7">
        <v>20</v>
      </c>
      <c r="B507" s="149">
        <v>487</v>
      </c>
      <c r="C507" s="18">
        <v>2</v>
      </c>
      <c r="D507" s="13">
        <v>2.1</v>
      </c>
      <c r="E507" s="15" t="s">
        <v>671</v>
      </c>
      <c r="F507" s="15" t="s">
        <v>684</v>
      </c>
      <c r="G507" s="1078" t="s">
        <v>3382</v>
      </c>
      <c r="H507" s="87">
        <f t="shared" si="19"/>
        <v>446</v>
      </c>
      <c r="I507" s="80" t="s">
        <v>3383</v>
      </c>
      <c r="J507" s="87">
        <v>4</v>
      </c>
      <c r="K507" s="89" t="s">
        <v>686</v>
      </c>
      <c r="L507" s="11" t="s">
        <v>656</v>
      </c>
      <c r="W507" s="79">
        <v>1</v>
      </c>
    </row>
    <row r="508" spans="1:24" ht="45" customHeight="1" x14ac:dyDescent="0.4">
      <c r="A508" s="7">
        <v>21</v>
      </c>
      <c r="B508" s="149">
        <v>488</v>
      </c>
      <c r="C508" s="18">
        <v>2</v>
      </c>
      <c r="D508" s="13">
        <v>2.1</v>
      </c>
      <c r="E508" s="15" t="s">
        <v>671</v>
      </c>
      <c r="F508" s="15" t="s">
        <v>684</v>
      </c>
      <c r="G508" s="1079"/>
      <c r="H508" s="87">
        <f t="shared" si="19"/>
        <v>447</v>
      </c>
      <c r="I508" s="80" t="s">
        <v>3384</v>
      </c>
      <c r="J508" s="87">
        <v>1</v>
      </c>
      <c r="K508" s="89" t="s">
        <v>687</v>
      </c>
      <c r="L508" s="11" t="s">
        <v>656</v>
      </c>
      <c r="W508" s="79">
        <v>1</v>
      </c>
    </row>
    <row r="509" spans="1:24" ht="45" customHeight="1" x14ac:dyDescent="0.4">
      <c r="A509" s="7">
        <v>22</v>
      </c>
      <c r="B509" s="149">
        <v>489</v>
      </c>
      <c r="C509" s="18">
        <v>2</v>
      </c>
      <c r="D509" s="13">
        <v>2.1</v>
      </c>
      <c r="E509" s="15" t="s">
        <v>671</v>
      </c>
      <c r="F509" s="15" t="s">
        <v>684</v>
      </c>
      <c r="G509" s="1079"/>
      <c r="H509" s="87">
        <f t="shared" si="19"/>
        <v>448</v>
      </c>
      <c r="I509" s="80" t="s">
        <v>3385</v>
      </c>
      <c r="J509" s="87">
        <v>20</v>
      </c>
      <c r="K509" s="89" t="s">
        <v>688</v>
      </c>
      <c r="L509" s="11" t="s">
        <v>656</v>
      </c>
      <c r="W509" s="79">
        <v>1</v>
      </c>
    </row>
    <row r="510" spans="1:24" ht="45" customHeight="1" x14ac:dyDescent="0.4">
      <c r="A510" s="7">
        <v>23</v>
      </c>
      <c r="B510" s="149">
        <v>490</v>
      </c>
      <c r="C510" s="18">
        <v>2</v>
      </c>
      <c r="D510" s="13">
        <v>2.1</v>
      </c>
      <c r="E510" s="15" t="s">
        <v>671</v>
      </c>
      <c r="F510" s="15" t="s">
        <v>684</v>
      </c>
      <c r="G510" s="1080"/>
      <c r="H510" s="87">
        <f t="shared" si="19"/>
        <v>449</v>
      </c>
      <c r="I510" s="80" t="s">
        <v>3386</v>
      </c>
      <c r="J510" s="87">
        <v>4</v>
      </c>
      <c r="K510" s="89" t="s">
        <v>689</v>
      </c>
      <c r="L510" s="11" t="s">
        <v>656</v>
      </c>
      <c r="W510" s="79">
        <v>1</v>
      </c>
    </row>
    <row r="511" spans="1:24" ht="45" customHeight="1" x14ac:dyDescent="0.4">
      <c r="B511" s="149">
        <v>491</v>
      </c>
      <c r="G511" s="158" t="s">
        <v>3387</v>
      </c>
      <c r="H511" s="159"/>
      <c r="I511" s="159"/>
      <c r="J511" s="158"/>
      <c r="K511" s="158"/>
      <c r="M511" s="71"/>
      <c r="N511" s="71"/>
      <c r="O511" s="71"/>
      <c r="P511" s="71"/>
      <c r="Q511" s="72"/>
      <c r="R511" s="73"/>
      <c r="S511" s="74">
        <v>3</v>
      </c>
      <c r="T511" s="73" t="s">
        <v>1690</v>
      </c>
      <c r="U511" s="74"/>
      <c r="V511" s="73"/>
      <c r="W511" s="75">
        <f>SUM(W512:W527)</f>
        <v>16</v>
      </c>
      <c r="X511" s="73" t="s">
        <v>1692</v>
      </c>
    </row>
    <row r="512" spans="1:24" ht="45" customHeight="1" x14ac:dyDescent="0.4">
      <c r="A512" s="7">
        <v>24</v>
      </c>
      <c r="B512" s="149">
        <v>492</v>
      </c>
      <c r="C512" s="18">
        <v>2</v>
      </c>
      <c r="D512" s="13">
        <v>2.1</v>
      </c>
      <c r="E512" s="14" t="s">
        <v>691</v>
      </c>
      <c r="F512" s="14" t="s">
        <v>692</v>
      </c>
      <c r="G512" s="1058" t="s">
        <v>3388</v>
      </c>
      <c r="H512" s="160">
        <f>+H510+1</f>
        <v>450</v>
      </c>
      <c r="I512" s="80" t="s">
        <v>3389</v>
      </c>
      <c r="J512" s="160">
        <v>1</v>
      </c>
      <c r="K512" s="162" t="s">
        <v>694</v>
      </c>
      <c r="L512" s="11" t="s">
        <v>656</v>
      </c>
      <c r="W512" s="79">
        <v>1</v>
      </c>
    </row>
    <row r="513" spans="1:24" ht="45" customHeight="1" x14ac:dyDescent="0.4">
      <c r="A513" s="7">
        <v>25</v>
      </c>
      <c r="B513" s="149">
        <v>493</v>
      </c>
      <c r="C513" s="18">
        <v>2</v>
      </c>
      <c r="D513" s="13">
        <v>2.1</v>
      </c>
      <c r="E513" s="14" t="s">
        <v>691</v>
      </c>
      <c r="F513" s="14" t="s">
        <v>692</v>
      </c>
      <c r="G513" s="1081"/>
      <c r="H513" s="160">
        <f>+H512+1</f>
        <v>451</v>
      </c>
      <c r="I513" s="80" t="s">
        <v>3390</v>
      </c>
      <c r="J513" s="173">
        <v>1</v>
      </c>
      <c r="K513" s="162" t="s">
        <v>695</v>
      </c>
      <c r="L513" s="11" t="s">
        <v>656</v>
      </c>
      <c r="W513" s="79">
        <v>1</v>
      </c>
    </row>
    <row r="514" spans="1:24" ht="45" customHeight="1" x14ac:dyDescent="0.4">
      <c r="A514" s="7">
        <v>26</v>
      </c>
      <c r="B514" s="149">
        <v>494</v>
      </c>
      <c r="C514" s="18">
        <v>2</v>
      </c>
      <c r="D514" s="13">
        <v>2.1</v>
      </c>
      <c r="E514" s="14" t="s">
        <v>691</v>
      </c>
      <c r="F514" s="14" t="s">
        <v>692</v>
      </c>
      <c r="G514" s="1081"/>
      <c r="H514" s="160">
        <f t="shared" ref="H514:H527" si="20">+H513+1</f>
        <v>452</v>
      </c>
      <c r="I514" s="80" t="s">
        <v>3391</v>
      </c>
      <c r="J514" s="173">
        <v>1</v>
      </c>
      <c r="K514" s="162" t="s">
        <v>696</v>
      </c>
      <c r="L514" s="11" t="s">
        <v>656</v>
      </c>
      <c r="W514" s="79">
        <v>1</v>
      </c>
    </row>
    <row r="515" spans="1:24" ht="45" customHeight="1" x14ac:dyDescent="0.4">
      <c r="A515" s="7">
        <v>27</v>
      </c>
      <c r="B515" s="149">
        <v>495</v>
      </c>
      <c r="C515" s="18">
        <v>2</v>
      </c>
      <c r="D515" s="13">
        <v>2.1</v>
      </c>
      <c r="E515" s="14" t="s">
        <v>691</v>
      </c>
      <c r="F515" s="14" t="s">
        <v>692</v>
      </c>
      <c r="G515" s="1081"/>
      <c r="H515" s="160">
        <f t="shared" si="20"/>
        <v>453</v>
      </c>
      <c r="I515" s="80" t="s">
        <v>3392</v>
      </c>
      <c r="J515" s="173">
        <v>1</v>
      </c>
      <c r="K515" s="162" t="s">
        <v>697</v>
      </c>
      <c r="L515" s="11" t="s">
        <v>656</v>
      </c>
      <c r="W515" s="79">
        <v>1</v>
      </c>
    </row>
    <row r="516" spans="1:24" ht="45" customHeight="1" x14ac:dyDescent="0.4">
      <c r="A516" s="7">
        <v>28</v>
      </c>
      <c r="B516" s="149">
        <v>496</v>
      </c>
      <c r="C516" s="18">
        <v>2</v>
      </c>
      <c r="D516" s="13">
        <v>2.1</v>
      </c>
      <c r="E516" s="14" t="s">
        <v>691</v>
      </c>
      <c r="F516" s="14" t="s">
        <v>692</v>
      </c>
      <c r="G516" s="1081"/>
      <c r="H516" s="160">
        <f t="shared" si="20"/>
        <v>454</v>
      </c>
      <c r="I516" s="80" t="s">
        <v>3393</v>
      </c>
      <c r="J516" s="173">
        <v>1</v>
      </c>
      <c r="K516" s="162" t="s">
        <v>698</v>
      </c>
      <c r="L516" s="11" t="s">
        <v>656</v>
      </c>
      <c r="W516" s="79">
        <v>1</v>
      </c>
    </row>
    <row r="517" spans="1:24" ht="45" customHeight="1" x14ac:dyDescent="0.4">
      <c r="A517" s="7">
        <v>29</v>
      </c>
      <c r="B517" s="149">
        <v>497</v>
      </c>
      <c r="C517" s="18">
        <v>2</v>
      </c>
      <c r="D517" s="13">
        <v>2.1</v>
      </c>
      <c r="E517" s="14" t="s">
        <v>691</v>
      </c>
      <c r="F517" s="14" t="s">
        <v>692</v>
      </c>
      <c r="G517" s="1081"/>
      <c r="H517" s="160">
        <f t="shared" si="20"/>
        <v>455</v>
      </c>
      <c r="I517" s="80" t="s">
        <v>3394</v>
      </c>
      <c r="J517" s="160">
        <v>1</v>
      </c>
      <c r="K517" s="162" t="s">
        <v>699</v>
      </c>
      <c r="L517" s="11" t="s">
        <v>656</v>
      </c>
      <c r="W517" s="79">
        <v>1</v>
      </c>
    </row>
    <row r="518" spans="1:24" ht="45" customHeight="1" x14ac:dyDescent="0.4">
      <c r="A518" s="7">
        <v>30</v>
      </c>
      <c r="B518" s="149">
        <v>498</v>
      </c>
      <c r="C518" s="18">
        <v>2</v>
      </c>
      <c r="D518" s="13">
        <v>2.1</v>
      </c>
      <c r="E518" s="14" t="s">
        <v>691</v>
      </c>
      <c r="F518" s="14" t="s">
        <v>692</v>
      </c>
      <c r="G518" s="1081"/>
      <c r="H518" s="160">
        <f t="shared" si="20"/>
        <v>456</v>
      </c>
      <c r="I518" s="80" t="s">
        <v>3395</v>
      </c>
      <c r="J518" s="160">
        <v>4</v>
      </c>
      <c r="K518" s="162" t="s">
        <v>700</v>
      </c>
      <c r="L518" s="11" t="s">
        <v>656</v>
      </c>
      <c r="W518" s="79">
        <v>1</v>
      </c>
    </row>
    <row r="519" spans="1:24" ht="45" customHeight="1" x14ac:dyDescent="0.4">
      <c r="A519" s="7">
        <v>31</v>
      </c>
      <c r="B519" s="149">
        <v>499</v>
      </c>
      <c r="C519" s="18">
        <v>2</v>
      </c>
      <c r="D519" s="13">
        <v>2.1</v>
      </c>
      <c r="E519" s="14" t="s">
        <v>691</v>
      </c>
      <c r="F519" s="14" t="s">
        <v>692</v>
      </c>
      <c r="G519" s="1059"/>
      <c r="H519" s="160">
        <f t="shared" si="20"/>
        <v>457</v>
      </c>
      <c r="I519" s="80" t="s">
        <v>3396</v>
      </c>
      <c r="J519" s="160">
        <v>4</v>
      </c>
      <c r="K519" s="162" t="s">
        <v>701</v>
      </c>
      <c r="L519" s="11" t="s">
        <v>656</v>
      </c>
      <c r="W519" s="79">
        <v>1</v>
      </c>
    </row>
    <row r="520" spans="1:24" ht="45" customHeight="1" x14ac:dyDescent="0.4">
      <c r="A520" s="7">
        <v>32</v>
      </c>
      <c r="B520" s="149">
        <v>500</v>
      </c>
      <c r="C520" s="18">
        <v>2</v>
      </c>
      <c r="D520" s="13">
        <v>2.1</v>
      </c>
      <c r="E520" s="14" t="s">
        <v>691</v>
      </c>
      <c r="F520" s="17" t="s">
        <v>702</v>
      </c>
      <c r="G520" s="1072" t="s">
        <v>3397</v>
      </c>
      <c r="H520" s="76">
        <f t="shared" si="20"/>
        <v>458</v>
      </c>
      <c r="I520" s="80" t="s">
        <v>3398</v>
      </c>
      <c r="J520" s="76">
        <v>350</v>
      </c>
      <c r="K520" s="163" t="s">
        <v>704</v>
      </c>
      <c r="L520" s="11" t="s">
        <v>656</v>
      </c>
      <c r="W520" s="79">
        <v>1</v>
      </c>
    </row>
    <row r="521" spans="1:24" ht="45" customHeight="1" x14ac:dyDescent="0.4">
      <c r="A521" s="7">
        <v>33</v>
      </c>
      <c r="B521" s="149">
        <v>501</v>
      </c>
      <c r="C521" s="18">
        <v>2</v>
      </c>
      <c r="D521" s="13">
        <v>2.1</v>
      </c>
      <c r="E521" s="14" t="s">
        <v>691</v>
      </c>
      <c r="F521" s="17" t="s">
        <v>702</v>
      </c>
      <c r="G521" s="1077"/>
      <c r="H521" s="76">
        <f t="shared" si="20"/>
        <v>459</v>
      </c>
      <c r="I521" s="80" t="s">
        <v>3399</v>
      </c>
      <c r="J521" s="76">
        <v>350</v>
      </c>
      <c r="K521" s="163" t="s">
        <v>705</v>
      </c>
      <c r="L521" s="11" t="s">
        <v>656</v>
      </c>
      <c r="W521" s="79">
        <v>1</v>
      </c>
    </row>
    <row r="522" spans="1:24" ht="45" customHeight="1" x14ac:dyDescent="0.4">
      <c r="A522" s="7">
        <v>34</v>
      </c>
      <c r="B522" s="149">
        <v>502</v>
      </c>
      <c r="C522" s="18">
        <v>2</v>
      </c>
      <c r="D522" s="13">
        <v>2.1</v>
      </c>
      <c r="E522" s="14" t="s">
        <v>691</v>
      </c>
      <c r="F522" s="17" t="s">
        <v>702</v>
      </c>
      <c r="G522" s="1077"/>
      <c r="H522" s="76">
        <f t="shared" si="20"/>
        <v>460</v>
      </c>
      <c r="I522" s="80" t="s">
        <v>3400</v>
      </c>
      <c r="J522" s="76">
        <v>350</v>
      </c>
      <c r="K522" s="163" t="s">
        <v>706</v>
      </c>
      <c r="L522" s="11" t="s">
        <v>656</v>
      </c>
      <c r="W522" s="79">
        <v>1</v>
      </c>
    </row>
    <row r="523" spans="1:24" ht="45" customHeight="1" x14ac:dyDescent="0.4">
      <c r="A523" s="7">
        <v>35</v>
      </c>
      <c r="B523" s="149">
        <v>503</v>
      </c>
      <c r="C523" s="18">
        <v>2</v>
      </c>
      <c r="D523" s="13">
        <v>2.1</v>
      </c>
      <c r="E523" s="14" t="s">
        <v>691</v>
      </c>
      <c r="F523" s="17" t="s">
        <v>702</v>
      </c>
      <c r="G523" s="1077"/>
      <c r="H523" s="76">
        <f t="shared" si="20"/>
        <v>461</v>
      </c>
      <c r="I523" s="80" t="s">
        <v>3401</v>
      </c>
      <c r="J523" s="76">
        <v>10</v>
      </c>
      <c r="K523" s="163" t="s">
        <v>3402</v>
      </c>
      <c r="L523" s="11" t="s">
        <v>656</v>
      </c>
      <c r="W523" s="79">
        <v>1</v>
      </c>
    </row>
    <row r="524" spans="1:24" ht="45" customHeight="1" x14ac:dyDescent="0.4">
      <c r="A524" s="7">
        <v>36</v>
      </c>
      <c r="B524" s="149">
        <v>504</v>
      </c>
      <c r="C524" s="18">
        <v>2</v>
      </c>
      <c r="D524" s="13">
        <v>2.1</v>
      </c>
      <c r="E524" s="14" t="s">
        <v>691</v>
      </c>
      <c r="F524" s="17" t="s">
        <v>702</v>
      </c>
      <c r="G524" s="1073"/>
      <c r="H524" s="76">
        <f t="shared" si="20"/>
        <v>462</v>
      </c>
      <c r="I524" s="80" t="s">
        <v>3403</v>
      </c>
      <c r="J524" s="76">
        <v>350</v>
      </c>
      <c r="K524" s="163" t="s">
        <v>707</v>
      </c>
      <c r="L524" s="11" t="s">
        <v>656</v>
      </c>
      <c r="W524" s="79">
        <v>1</v>
      </c>
    </row>
    <row r="525" spans="1:24" ht="45" customHeight="1" x14ac:dyDescent="0.4">
      <c r="B525" s="149"/>
      <c r="C525" s="18">
        <v>2</v>
      </c>
      <c r="D525" s="13">
        <v>2.1</v>
      </c>
      <c r="E525" s="14" t="s">
        <v>691</v>
      </c>
      <c r="F525" s="14" t="s">
        <v>708</v>
      </c>
      <c r="G525" s="1058" t="s">
        <v>3404</v>
      </c>
      <c r="H525" s="160">
        <f t="shared" si="20"/>
        <v>463</v>
      </c>
      <c r="I525" s="80" t="s">
        <v>3405</v>
      </c>
      <c r="J525" s="160">
        <v>1</v>
      </c>
      <c r="K525" s="162" t="s">
        <v>710</v>
      </c>
      <c r="L525" s="11" t="s">
        <v>656</v>
      </c>
      <c r="W525" s="79">
        <v>1</v>
      </c>
    </row>
    <row r="526" spans="1:24" ht="45" customHeight="1" x14ac:dyDescent="0.4">
      <c r="B526" s="149"/>
      <c r="C526" s="18">
        <v>2</v>
      </c>
      <c r="D526" s="13">
        <v>2.1</v>
      </c>
      <c r="E526" s="14" t="s">
        <v>691</v>
      </c>
      <c r="F526" s="14" t="s">
        <v>708</v>
      </c>
      <c r="G526" s="1081"/>
      <c r="H526" s="160">
        <f t="shared" si="20"/>
        <v>464</v>
      </c>
      <c r="I526" s="80" t="s">
        <v>3406</v>
      </c>
      <c r="J526" s="160">
        <v>40</v>
      </c>
      <c r="K526" s="162" t="s">
        <v>711</v>
      </c>
      <c r="L526" s="11" t="s">
        <v>656</v>
      </c>
      <c r="W526" s="79">
        <v>1</v>
      </c>
    </row>
    <row r="527" spans="1:24" ht="45" customHeight="1" x14ac:dyDescent="0.4">
      <c r="B527" s="149"/>
      <c r="C527" s="18">
        <v>2</v>
      </c>
      <c r="D527" s="13">
        <v>2.1</v>
      </c>
      <c r="E527" s="14" t="s">
        <v>691</v>
      </c>
      <c r="F527" s="14" t="s">
        <v>708</v>
      </c>
      <c r="G527" s="1059"/>
      <c r="H527" s="160">
        <f t="shared" si="20"/>
        <v>465</v>
      </c>
      <c r="I527" s="80" t="s">
        <v>3407</v>
      </c>
      <c r="J527" s="160">
        <v>4</v>
      </c>
      <c r="K527" s="162" t="s">
        <v>712</v>
      </c>
      <c r="L527" s="11" t="s">
        <v>656</v>
      </c>
      <c r="W527" s="79">
        <v>1</v>
      </c>
    </row>
    <row r="528" spans="1:24" ht="45" customHeight="1" x14ac:dyDescent="0.4">
      <c r="B528" s="149">
        <v>505</v>
      </c>
      <c r="G528" s="158" t="s">
        <v>3408</v>
      </c>
      <c r="H528" s="159"/>
      <c r="I528" s="159"/>
      <c r="J528" s="158"/>
      <c r="K528" s="158"/>
      <c r="M528" s="71"/>
      <c r="N528" s="71"/>
      <c r="O528" s="71"/>
      <c r="P528" s="71"/>
      <c r="Q528" s="72"/>
      <c r="R528" s="73"/>
      <c r="S528" s="74">
        <v>2</v>
      </c>
      <c r="T528" s="73" t="s">
        <v>1690</v>
      </c>
      <c r="U528" s="74"/>
      <c r="V528" s="73"/>
      <c r="W528" s="75">
        <f>SUM(W529:W535)</f>
        <v>7</v>
      </c>
      <c r="X528" s="73" t="s">
        <v>1692</v>
      </c>
    </row>
    <row r="529" spans="1:24" ht="45" customHeight="1" x14ac:dyDescent="0.4">
      <c r="A529" s="7">
        <v>37</v>
      </c>
      <c r="B529" s="149">
        <v>506</v>
      </c>
      <c r="C529" s="18">
        <v>2</v>
      </c>
      <c r="D529" s="13">
        <v>2.1</v>
      </c>
      <c r="E529" s="15" t="s">
        <v>714</v>
      </c>
      <c r="F529" s="15" t="s">
        <v>715</v>
      </c>
      <c r="G529" s="1078" t="s">
        <v>3409</v>
      </c>
      <c r="H529" s="87">
        <f>+H527+1</f>
        <v>466</v>
      </c>
      <c r="I529" s="80" t="s">
        <v>3410</v>
      </c>
      <c r="J529" s="87">
        <v>3</v>
      </c>
      <c r="K529" s="89" t="s">
        <v>717</v>
      </c>
      <c r="L529" s="11" t="s">
        <v>656</v>
      </c>
      <c r="W529" s="79">
        <v>1</v>
      </c>
    </row>
    <row r="530" spans="1:24" ht="45" customHeight="1" x14ac:dyDescent="0.4">
      <c r="A530" s="7">
        <v>38</v>
      </c>
      <c r="B530" s="149">
        <v>507</v>
      </c>
      <c r="C530" s="18">
        <v>2</v>
      </c>
      <c r="D530" s="13">
        <v>2.1</v>
      </c>
      <c r="E530" s="15" t="s">
        <v>714</v>
      </c>
      <c r="F530" s="15" t="s">
        <v>715</v>
      </c>
      <c r="G530" s="1079"/>
      <c r="H530" s="87">
        <f t="shared" ref="H530:H535" si="21">+H529+1</f>
        <v>467</v>
      </c>
      <c r="I530" s="80" t="s">
        <v>3411</v>
      </c>
      <c r="J530" s="91">
        <v>1</v>
      </c>
      <c r="K530" s="89" t="s">
        <v>718</v>
      </c>
      <c r="L530" s="11" t="s">
        <v>656</v>
      </c>
      <c r="W530" s="79">
        <v>1</v>
      </c>
    </row>
    <row r="531" spans="1:24" ht="45" customHeight="1" x14ac:dyDescent="0.4">
      <c r="A531" s="7">
        <v>39</v>
      </c>
      <c r="B531" s="149">
        <v>508</v>
      </c>
      <c r="C531" s="18">
        <v>2</v>
      </c>
      <c r="D531" s="13">
        <v>2.1</v>
      </c>
      <c r="E531" s="15" t="s">
        <v>714</v>
      </c>
      <c r="F531" s="15" t="s">
        <v>715</v>
      </c>
      <c r="G531" s="1079"/>
      <c r="H531" s="87">
        <f t="shared" si="21"/>
        <v>468</v>
      </c>
      <c r="I531" s="80" t="s">
        <v>3412</v>
      </c>
      <c r="J531" s="87">
        <v>1</v>
      </c>
      <c r="K531" s="89" t="s">
        <v>719</v>
      </c>
      <c r="L531" s="11" t="s">
        <v>656</v>
      </c>
      <c r="W531" s="79">
        <v>1</v>
      </c>
    </row>
    <row r="532" spans="1:24" ht="45" customHeight="1" x14ac:dyDescent="0.4">
      <c r="A532" s="7">
        <v>40</v>
      </c>
      <c r="B532" s="149">
        <v>509</v>
      </c>
      <c r="C532" s="18">
        <v>2</v>
      </c>
      <c r="D532" s="13">
        <v>2.1</v>
      </c>
      <c r="E532" s="15" t="s">
        <v>714</v>
      </c>
      <c r="F532" s="15" t="s">
        <v>715</v>
      </c>
      <c r="G532" s="1080"/>
      <c r="H532" s="87">
        <f t="shared" si="21"/>
        <v>469</v>
      </c>
      <c r="I532" s="80" t="s">
        <v>3413</v>
      </c>
      <c r="J532" s="91">
        <v>1</v>
      </c>
      <c r="K532" s="89" t="s">
        <v>720</v>
      </c>
      <c r="L532" s="11" t="s">
        <v>656</v>
      </c>
      <c r="W532" s="79">
        <v>1</v>
      </c>
    </row>
    <row r="533" spans="1:24" ht="45" customHeight="1" x14ac:dyDescent="0.4">
      <c r="A533" s="7">
        <v>41</v>
      </c>
      <c r="B533" s="149">
        <v>510</v>
      </c>
      <c r="C533" s="18">
        <v>2</v>
      </c>
      <c r="D533" s="13">
        <v>2.1</v>
      </c>
      <c r="E533" s="15" t="s">
        <v>714</v>
      </c>
      <c r="F533" s="17" t="s">
        <v>721</v>
      </c>
      <c r="G533" s="1072" t="s">
        <v>3414</v>
      </c>
      <c r="H533" s="76">
        <f t="shared" si="21"/>
        <v>470</v>
      </c>
      <c r="I533" s="80" t="s">
        <v>3415</v>
      </c>
      <c r="J533" s="171">
        <v>1</v>
      </c>
      <c r="K533" s="163" t="s">
        <v>723</v>
      </c>
      <c r="L533" s="11" t="s">
        <v>656</v>
      </c>
      <c r="W533" s="79">
        <v>1</v>
      </c>
    </row>
    <row r="534" spans="1:24" ht="45" customHeight="1" x14ac:dyDescent="0.4">
      <c r="A534" s="7">
        <v>42</v>
      </c>
      <c r="B534" s="149">
        <v>511</v>
      </c>
      <c r="C534" s="18">
        <v>2</v>
      </c>
      <c r="D534" s="13">
        <v>2.1</v>
      </c>
      <c r="E534" s="15" t="s">
        <v>714</v>
      </c>
      <c r="F534" s="17" t="s">
        <v>721</v>
      </c>
      <c r="G534" s="1077"/>
      <c r="H534" s="76">
        <f t="shared" si="21"/>
        <v>471</v>
      </c>
      <c r="I534" s="80" t="s">
        <v>3416</v>
      </c>
      <c r="J534" s="76">
        <v>4</v>
      </c>
      <c r="K534" s="163" t="s">
        <v>724</v>
      </c>
      <c r="L534" s="11" t="s">
        <v>656</v>
      </c>
      <c r="W534" s="79">
        <v>1</v>
      </c>
    </row>
    <row r="535" spans="1:24" ht="45" customHeight="1" x14ac:dyDescent="0.4">
      <c r="A535" s="7">
        <v>43</v>
      </c>
      <c r="B535" s="149">
        <v>512</v>
      </c>
      <c r="C535" s="18">
        <v>2</v>
      </c>
      <c r="D535" s="13">
        <v>2.1</v>
      </c>
      <c r="E535" s="15" t="s">
        <v>714</v>
      </c>
      <c r="F535" s="17" t="s">
        <v>721</v>
      </c>
      <c r="G535" s="1073"/>
      <c r="H535" s="76">
        <f t="shared" si="21"/>
        <v>472</v>
      </c>
      <c r="I535" s="80" t="s">
        <v>3417</v>
      </c>
      <c r="J535" s="76">
        <v>2</v>
      </c>
      <c r="K535" s="163" t="s">
        <v>725</v>
      </c>
      <c r="L535" s="11" t="s">
        <v>656</v>
      </c>
      <c r="W535" s="79">
        <v>1</v>
      </c>
    </row>
    <row r="536" spans="1:24" ht="45" customHeight="1" x14ac:dyDescent="0.4">
      <c r="B536" s="149">
        <v>513</v>
      </c>
      <c r="G536" s="154" t="s">
        <v>3418</v>
      </c>
      <c r="H536" s="155"/>
      <c r="I536" s="155"/>
      <c r="J536" s="155"/>
      <c r="K536" s="176"/>
      <c r="M536" s="67"/>
      <c r="N536" s="67"/>
      <c r="O536" s="67"/>
      <c r="P536" s="67"/>
      <c r="Q536" s="68">
        <v>4</v>
      </c>
      <c r="R536" s="69" t="s">
        <v>1689</v>
      </c>
      <c r="S536" s="81">
        <f>SUM(S537:S576)</f>
        <v>8</v>
      </c>
      <c r="T536" s="69" t="s">
        <v>1690</v>
      </c>
      <c r="U536" s="70">
        <v>5</v>
      </c>
      <c r="V536" s="69" t="s">
        <v>1691</v>
      </c>
      <c r="W536" s="81">
        <f>SUM(W537:W576)/2</f>
        <v>36</v>
      </c>
      <c r="X536" s="69" t="s">
        <v>1692</v>
      </c>
    </row>
    <row r="537" spans="1:24" ht="45" customHeight="1" x14ac:dyDescent="0.4">
      <c r="B537" s="149">
        <v>514</v>
      </c>
      <c r="G537" s="158" t="s">
        <v>3419</v>
      </c>
      <c r="H537" s="159"/>
      <c r="I537" s="159"/>
      <c r="J537" s="158"/>
      <c r="K537" s="158"/>
      <c r="M537" s="71"/>
      <c r="N537" s="71"/>
      <c r="O537" s="71"/>
      <c r="P537" s="71"/>
      <c r="Q537" s="72"/>
      <c r="R537" s="73"/>
      <c r="S537" s="74">
        <v>3</v>
      </c>
      <c r="T537" s="73" t="s">
        <v>1690</v>
      </c>
      <c r="U537" s="74"/>
      <c r="V537" s="73"/>
      <c r="W537" s="75">
        <f>SUM(W538:W552)</f>
        <v>15</v>
      </c>
      <c r="X537" s="73" t="s">
        <v>1692</v>
      </c>
    </row>
    <row r="538" spans="1:24" ht="45" customHeight="1" x14ac:dyDescent="0.4">
      <c r="A538" s="7">
        <v>44</v>
      </c>
      <c r="B538" s="149">
        <v>515</v>
      </c>
      <c r="C538" s="18">
        <v>2</v>
      </c>
      <c r="D538" s="16">
        <v>2.2000000000000002</v>
      </c>
      <c r="E538" s="14" t="s">
        <v>728</v>
      </c>
      <c r="F538" s="14" t="s">
        <v>729</v>
      </c>
      <c r="G538" s="1058" t="s">
        <v>3420</v>
      </c>
      <c r="H538" s="160">
        <f>+H535+1</f>
        <v>473</v>
      </c>
      <c r="I538" s="80" t="s">
        <v>2026</v>
      </c>
      <c r="J538" s="160">
        <v>1</v>
      </c>
      <c r="K538" s="162" t="s">
        <v>3421</v>
      </c>
      <c r="L538" s="11" t="s">
        <v>656</v>
      </c>
      <c r="W538" s="79">
        <v>1</v>
      </c>
    </row>
    <row r="539" spans="1:24" ht="45" customHeight="1" x14ac:dyDescent="0.4">
      <c r="A539" s="7">
        <v>45</v>
      </c>
      <c r="B539" s="149">
        <v>516</v>
      </c>
      <c r="C539" s="18">
        <v>2</v>
      </c>
      <c r="D539" s="16">
        <v>2.2000000000000002</v>
      </c>
      <c r="E539" s="14" t="s">
        <v>728</v>
      </c>
      <c r="F539" s="14" t="s">
        <v>729</v>
      </c>
      <c r="G539" s="1081"/>
      <c r="H539" s="160">
        <f>+H538+1</f>
        <v>474</v>
      </c>
      <c r="I539" s="80" t="s">
        <v>2027</v>
      </c>
      <c r="J539" s="160">
        <v>4</v>
      </c>
      <c r="K539" s="162" t="s">
        <v>3422</v>
      </c>
      <c r="L539" s="11" t="s">
        <v>656</v>
      </c>
      <c r="W539" s="79">
        <v>1</v>
      </c>
    </row>
    <row r="540" spans="1:24" ht="45" customHeight="1" x14ac:dyDescent="0.4">
      <c r="A540" s="7">
        <v>46</v>
      </c>
      <c r="B540" s="149">
        <v>517</v>
      </c>
      <c r="C540" s="18">
        <v>2</v>
      </c>
      <c r="D540" s="16">
        <v>2.2000000000000002</v>
      </c>
      <c r="E540" s="14" t="s">
        <v>728</v>
      </c>
      <c r="F540" s="14" t="s">
        <v>729</v>
      </c>
      <c r="G540" s="1081"/>
      <c r="H540" s="160">
        <f t="shared" ref="H540:H552" si="22">+H539+1</f>
        <v>475</v>
      </c>
      <c r="I540" s="80" t="s">
        <v>2028</v>
      </c>
      <c r="J540" s="160">
        <v>40</v>
      </c>
      <c r="K540" s="162" t="s">
        <v>731</v>
      </c>
      <c r="L540" s="11" t="s">
        <v>656</v>
      </c>
      <c r="W540" s="79">
        <v>1</v>
      </c>
    </row>
    <row r="541" spans="1:24" ht="45" customHeight="1" x14ac:dyDescent="0.4">
      <c r="A541" s="7">
        <v>47</v>
      </c>
      <c r="B541" s="149">
        <v>518</v>
      </c>
      <c r="C541" s="18">
        <v>2</v>
      </c>
      <c r="D541" s="16">
        <v>2.2000000000000002</v>
      </c>
      <c r="E541" s="14" t="s">
        <v>728</v>
      </c>
      <c r="F541" s="14" t="s">
        <v>729</v>
      </c>
      <c r="G541" s="1081"/>
      <c r="H541" s="160">
        <f t="shared" si="22"/>
        <v>476</v>
      </c>
      <c r="I541" s="80" t="s">
        <v>2029</v>
      </c>
      <c r="J541" s="160">
        <v>400</v>
      </c>
      <c r="K541" s="162" t="s">
        <v>3423</v>
      </c>
      <c r="L541" s="11" t="s">
        <v>656</v>
      </c>
      <c r="W541" s="79">
        <v>1</v>
      </c>
    </row>
    <row r="542" spans="1:24" ht="45" customHeight="1" x14ac:dyDescent="0.4">
      <c r="A542" s="7">
        <v>48</v>
      </c>
      <c r="B542" s="149">
        <v>519</v>
      </c>
      <c r="C542" s="18">
        <v>2</v>
      </c>
      <c r="D542" s="16">
        <v>2.2000000000000002</v>
      </c>
      <c r="E542" s="14" t="s">
        <v>728</v>
      </c>
      <c r="F542" s="14" t="s">
        <v>729</v>
      </c>
      <c r="G542" s="1081"/>
      <c r="H542" s="160">
        <f t="shared" si="22"/>
        <v>477</v>
      </c>
      <c r="I542" s="80" t="s">
        <v>2030</v>
      </c>
      <c r="J542" s="173">
        <v>1</v>
      </c>
      <c r="K542" s="162" t="s">
        <v>732</v>
      </c>
      <c r="L542" s="11" t="s">
        <v>656</v>
      </c>
      <c r="W542" s="79">
        <v>1</v>
      </c>
    </row>
    <row r="543" spans="1:24" ht="45" customHeight="1" x14ac:dyDescent="0.4">
      <c r="A543" s="7">
        <v>49</v>
      </c>
      <c r="B543" s="149">
        <v>520</v>
      </c>
      <c r="C543" s="18">
        <v>2</v>
      </c>
      <c r="D543" s="16">
        <v>2.2000000000000002</v>
      </c>
      <c r="E543" s="14" t="s">
        <v>728</v>
      </c>
      <c r="F543" s="14" t="s">
        <v>729</v>
      </c>
      <c r="G543" s="1081"/>
      <c r="H543" s="160">
        <f t="shared" si="22"/>
        <v>478</v>
      </c>
      <c r="I543" s="80" t="s">
        <v>2031</v>
      </c>
      <c r="J543" s="160">
        <v>200</v>
      </c>
      <c r="K543" s="162" t="s">
        <v>733</v>
      </c>
      <c r="L543" s="11" t="s">
        <v>656</v>
      </c>
      <c r="W543" s="79">
        <v>1</v>
      </c>
    </row>
    <row r="544" spans="1:24" ht="45" customHeight="1" x14ac:dyDescent="0.4">
      <c r="A544" s="7">
        <v>50</v>
      </c>
      <c r="B544" s="149">
        <v>521</v>
      </c>
      <c r="C544" s="18">
        <v>2</v>
      </c>
      <c r="D544" s="16">
        <v>2.2000000000000002</v>
      </c>
      <c r="E544" s="14" t="s">
        <v>728</v>
      </c>
      <c r="F544" s="14" t="s">
        <v>729</v>
      </c>
      <c r="G544" s="1081"/>
      <c r="H544" s="160">
        <f t="shared" si="22"/>
        <v>479</v>
      </c>
      <c r="I544" s="80" t="s">
        <v>2032</v>
      </c>
      <c r="J544" s="160">
        <v>6</v>
      </c>
      <c r="K544" s="162" t="s">
        <v>734</v>
      </c>
      <c r="L544" s="11" t="s">
        <v>656</v>
      </c>
      <c r="W544" s="79">
        <v>1</v>
      </c>
    </row>
    <row r="545" spans="1:24" ht="45" customHeight="1" x14ac:dyDescent="0.4">
      <c r="A545" s="7">
        <v>51</v>
      </c>
      <c r="B545" s="149">
        <v>522</v>
      </c>
      <c r="C545" s="18">
        <v>2</v>
      </c>
      <c r="D545" s="16">
        <v>2.2000000000000002</v>
      </c>
      <c r="E545" s="14" t="s">
        <v>728</v>
      </c>
      <c r="F545" s="14" t="s">
        <v>729</v>
      </c>
      <c r="G545" s="1059"/>
      <c r="H545" s="160">
        <f t="shared" si="22"/>
        <v>480</v>
      </c>
      <c r="I545" s="80" t="s">
        <v>2033</v>
      </c>
      <c r="J545" s="160">
        <v>3</v>
      </c>
      <c r="K545" s="162" t="s">
        <v>735</v>
      </c>
      <c r="L545" s="11" t="s">
        <v>656</v>
      </c>
      <c r="W545" s="79">
        <v>1</v>
      </c>
    </row>
    <row r="546" spans="1:24" ht="45" customHeight="1" x14ac:dyDescent="0.4">
      <c r="A546" s="7">
        <v>52</v>
      </c>
      <c r="B546" s="149">
        <v>523</v>
      </c>
      <c r="C546" s="18">
        <v>2</v>
      </c>
      <c r="D546" s="16">
        <v>2.2000000000000002</v>
      </c>
      <c r="E546" s="14" t="s">
        <v>728</v>
      </c>
      <c r="F546" s="17" t="s">
        <v>736</v>
      </c>
      <c r="G546" s="1072" t="s">
        <v>3424</v>
      </c>
      <c r="H546" s="76">
        <f t="shared" si="22"/>
        <v>481</v>
      </c>
      <c r="I546" s="80" t="s">
        <v>2034</v>
      </c>
      <c r="J546" s="76">
        <v>500</v>
      </c>
      <c r="K546" s="163" t="s">
        <v>738</v>
      </c>
      <c r="L546" s="11" t="s">
        <v>656</v>
      </c>
      <c r="W546" s="79">
        <v>1</v>
      </c>
    </row>
    <row r="547" spans="1:24" ht="45" customHeight="1" x14ac:dyDescent="0.4">
      <c r="A547" s="7">
        <v>53</v>
      </c>
      <c r="B547" s="149">
        <v>524</v>
      </c>
      <c r="C547" s="18">
        <v>2</v>
      </c>
      <c r="D547" s="16">
        <v>2.2000000000000002</v>
      </c>
      <c r="E547" s="14" t="s">
        <v>728</v>
      </c>
      <c r="F547" s="17" t="s">
        <v>736</v>
      </c>
      <c r="G547" s="1077"/>
      <c r="H547" s="76">
        <f t="shared" si="22"/>
        <v>482</v>
      </c>
      <c r="I547" s="80" t="s">
        <v>2035</v>
      </c>
      <c r="J547" s="76">
        <v>350</v>
      </c>
      <c r="K547" s="163" t="s">
        <v>739</v>
      </c>
      <c r="L547" s="11" t="s">
        <v>656</v>
      </c>
      <c r="W547" s="79">
        <v>1</v>
      </c>
    </row>
    <row r="548" spans="1:24" ht="45" customHeight="1" x14ac:dyDescent="0.4">
      <c r="A548" s="7">
        <v>54</v>
      </c>
      <c r="B548" s="149">
        <v>525</v>
      </c>
      <c r="C548" s="18">
        <v>2</v>
      </c>
      <c r="D548" s="16">
        <v>2.2000000000000002</v>
      </c>
      <c r="E548" s="14" t="s">
        <v>728</v>
      </c>
      <c r="F548" s="17" t="s">
        <v>736</v>
      </c>
      <c r="G548" s="1077"/>
      <c r="H548" s="76">
        <f t="shared" si="22"/>
        <v>483</v>
      </c>
      <c r="I548" s="80" t="s">
        <v>2036</v>
      </c>
      <c r="J548" s="76">
        <v>350</v>
      </c>
      <c r="K548" s="163" t="s">
        <v>740</v>
      </c>
      <c r="L548" s="11" t="s">
        <v>656</v>
      </c>
      <c r="W548" s="79">
        <v>1</v>
      </c>
    </row>
    <row r="549" spans="1:24" ht="45" customHeight="1" x14ac:dyDescent="0.4">
      <c r="A549" s="7">
        <v>55</v>
      </c>
      <c r="B549" s="149">
        <v>526</v>
      </c>
      <c r="C549" s="18">
        <v>2</v>
      </c>
      <c r="D549" s="16">
        <v>2.2000000000000002</v>
      </c>
      <c r="E549" s="14" t="s">
        <v>728</v>
      </c>
      <c r="F549" s="17" t="s">
        <v>736</v>
      </c>
      <c r="G549" s="1077"/>
      <c r="H549" s="76">
        <f t="shared" si="22"/>
        <v>484</v>
      </c>
      <c r="I549" s="80" t="s">
        <v>2037</v>
      </c>
      <c r="J549" s="76">
        <v>4</v>
      </c>
      <c r="K549" s="163" t="s">
        <v>3425</v>
      </c>
      <c r="L549" s="11" t="s">
        <v>656</v>
      </c>
      <c r="W549" s="79">
        <v>1</v>
      </c>
    </row>
    <row r="550" spans="1:24" ht="45" customHeight="1" x14ac:dyDescent="0.4">
      <c r="A550" s="7">
        <v>56</v>
      </c>
      <c r="B550" s="149">
        <v>527</v>
      </c>
      <c r="C550" s="18">
        <v>2</v>
      </c>
      <c r="D550" s="16">
        <v>2.2000000000000002</v>
      </c>
      <c r="E550" s="14" t="s">
        <v>728</v>
      </c>
      <c r="F550" s="17" t="s">
        <v>736</v>
      </c>
      <c r="G550" s="1073"/>
      <c r="H550" s="76">
        <f t="shared" si="22"/>
        <v>485</v>
      </c>
      <c r="I550" s="80" t="s">
        <v>2038</v>
      </c>
      <c r="J550" s="76">
        <v>4</v>
      </c>
      <c r="K550" s="163" t="s">
        <v>741</v>
      </c>
      <c r="L550" s="11" t="s">
        <v>656</v>
      </c>
      <c r="W550" s="79">
        <v>1</v>
      </c>
    </row>
    <row r="551" spans="1:24" ht="45" customHeight="1" x14ac:dyDescent="0.4">
      <c r="A551" s="7">
        <v>57</v>
      </c>
      <c r="B551" s="149">
        <v>528</v>
      </c>
      <c r="C551" s="18">
        <v>2</v>
      </c>
      <c r="D551" s="16">
        <v>2.2000000000000002</v>
      </c>
      <c r="E551" s="14" t="s">
        <v>728</v>
      </c>
      <c r="F551" s="14" t="s">
        <v>742</v>
      </c>
      <c r="G551" s="1058" t="s">
        <v>3426</v>
      </c>
      <c r="H551" s="160">
        <f t="shared" si="22"/>
        <v>486</v>
      </c>
      <c r="I551" s="80" t="s">
        <v>2039</v>
      </c>
      <c r="J551" s="160">
        <v>350</v>
      </c>
      <c r="K551" s="162" t="s">
        <v>744</v>
      </c>
      <c r="L551" s="11" t="s">
        <v>656</v>
      </c>
      <c r="W551" s="79">
        <v>1</v>
      </c>
    </row>
    <row r="552" spans="1:24" ht="45" customHeight="1" x14ac:dyDescent="0.4">
      <c r="A552" s="7">
        <v>58</v>
      </c>
      <c r="B552" s="149">
        <v>529</v>
      </c>
      <c r="C552" s="18">
        <v>2</v>
      </c>
      <c r="D552" s="16">
        <v>2.2000000000000002</v>
      </c>
      <c r="E552" s="14" t="s">
        <v>728</v>
      </c>
      <c r="F552" s="14" t="s">
        <v>742</v>
      </c>
      <c r="G552" s="1059"/>
      <c r="H552" s="160">
        <f t="shared" si="22"/>
        <v>487</v>
      </c>
      <c r="I552" s="80" t="s">
        <v>2040</v>
      </c>
      <c r="J552" s="160">
        <v>350</v>
      </c>
      <c r="K552" s="162" t="s">
        <v>3427</v>
      </c>
      <c r="L552" s="11" t="s">
        <v>656</v>
      </c>
      <c r="W552" s="79">
        <v>1</v>
      </c>
    </row>
    <row r="553" spans="1:24" ht="45" customHeight="1" x14ac:dyDescent="0.4">
      <c r="B553" s="149">
        <v>530</v>
      </c>
      <c r="G553" s="158" t="s">
        <v>3428</v>
      </c>
      <c r="H553" s="159"/>
      <c r="I553" s="159"/>
      <c r="J553" s="158"/>
      <c r="K553" s="158"/>
      <c r="M553" s="71"/>
      <c r="N553" s="71"/>
      <c r="O553" s="71"/>
      <c r="P553" s="71"/>
      <c r="Q553" s="72"/>
      <c r="R553" s="73"/>
      <c r="S553" s="74">
        <v>1</v>
      </c>
      <c r="T553" s="73" t="s">
        <v>1690</v>
      </c>
      <c r="U553" s="74"/>
      <c r="V553" s="73"/>
      <c r="W553" s="75">
        <f>SUM(W554:W558)</f>
        <v>5</v>
      </c>
      <c r="X553" s="73" t="s">
        <v>1692</v>
      </c>
    </row>
    <row r="554" spans="1:24" ht="45" customHeight="1" x14ac:dyDescent="0.4">
      <c r="A554" s="7">
        <v>59</v>
      </c>
      <c r="B554" s="149">
        <v>531</v>
      </c>
      <c r="C554" s="18">
        <v>2</v>
      </c>
      <c r="D554" s="16">
        <v>2.2000000000000002</v>
      </c>
      <c r="E554" s="15" t="s">
        <v>746</v>
      </c>
      <c r="F554" s="15" t="s">
        <v>747</v>
      </c>
      <c r="G554" s="1078" t="s">
        <v>3429</v>
      </c>
      <c r="H554" s="87">
        <f>+H552+1</f>
        <v>488</v>
      </c>
      <c r="I554" s="80" t="s">
        <v>2041</v>
      </c>
      <c r="J554" s="91">
        <v>1</v>
      </c>
      <c r="K554" s="89" t="s">
        <v>749</v>
      </c>
      <c r="L554" s="11" t="s">
        <v>656</v>
      </c>
      <c r="W554" s="79">
        <v>1</v>
      </c>
    </row>
    <row r="555" spans="1:24" ht="45" customHeight="1" x14ac:dyDescent="0.4">
      <c r="A555" s="7">
        <v>60</v>
      </c>
      <c r="B555" s="149">
        <v>532</v>
      </c>
      <c r="C555" s="18">
        <v>2</v>
      </c>
      <c r="D555" s="16">
        <v>2.2000000000000002</v>
      </c>
      <c r="E555" s="15" t="s">
        <v>746</v>
      </c>
      <c r="F555" s="15" t="s">
        <v>747</v>
      </c>
      <c r="G555" s="1079"/>
      <c r="H555" s="87">
        <f>+H554+1</f>
        <v>489</v>
      </c>
      <c r="I555" s="80" t="s">
        <v>2042</v>
      </c>
      <c r="J555" s="87">
        <v>8</v>
      </c>
      <c r="K555" s="89" t="s">
        <v>750</v>
      </c>
      <c r="L555" s="11" t="s">
        <v>656</v>
      </c>
      <c r="W555" s="79">
        <v>1</v>
      </c>
    </row>
    <row r="556" spans="1:24" ht="45" customHeight="1" x14ac:dyDescent="0.4">
      <c r="A556" s="172"/>
      <c r="B556" s="149"/>
      <c r="C556" s="18">
        <v>2</v>
      </c>
      <c r="D556" s="16">
        <v>2.2000000000000002</v>
      </c>
      <c r="E556" s="15" t="s">
        <v>746</v>
      </c>
      <c r="F556" s="15" t="s">
        <v>747</v>
      </c>
      <c r="G556" s="1079"/>
      <c r="H556" s="87">
        <f>+H555+1</f>
        <v>490</v>
      </c>
      <c r="I556" s="80" t="s">
        <v>2043</v>
      </c>
      <c r="J556" s="189">
        <v>1</v>
      </c>
      <c r="K556" s="190" t="s">
        <v>751</v>
      </c>
      <c r="L556" s="11" t="s">
        <v>656</v>
      </c>
      <c r="W556" s="79">
        <v>1</v>
      </c>
    </row>
    <row r="557" spans="1:24" ht="45" customHeight="1" x14ac:dyDescent="0.4">
      <c r="A557" s="7">
        <v>61</v>
      </c>
      <c r="B557" s="149">
        <v>533</v>
      </c>
      <c r="C557" s="18">
        <v>2</v>
      </c>
      <c r="D557" s="16">
        <v>2.2000000000000002</v>
      </c>
      <c r="E557" s="15" t="s">
        <v>746</v>
      </c>
      <c r="F557" s="15" t="s">
        <v>747</v>
      </c>
      <c r="G557" s="1079"/>
      <c r="H557" s="87">
        <f>+H556+1</f>
        <v>491</v>
      </c>
      <c r="I557" s="80" t="s">
        <v>2044</v>
      </c>
      <c r="J557" s="87">
        <v>3</v>
      </c>
      <c r="K557" s="89" t="s">
        <v>752</v>
      </c>
      <c r="L557" s="11" t="s">
        <v>656</v>
      </c>
      <c r="W557" s="79">
        <v>1</v>
      </c>
    </row>
    <row r="558" spans="1:24" ht="45" customHeight="1" x14ac:dyDescent="0.4">
      <c r="A558" s="7">
        <v>62</v>
      </c>
      <c r="B558" s="149">
        <v>534</v>
      </c>
      <c r="C558" s="18">
        <v>2</v>
      </c>
      <c r="D558" s="16">
        <v>2.2000000000000002</v>
      </c>
      <c r="E558" s="15" t="s">
        <v>746</v>
      </c>
      <c r="F558" s="15" t="s">
        <v>747</v>
      </c>
      <c r="G558" s="1080"/>
      <c r="H558" s="87">
        <f>+H557+1</f>
        <v>492</v>
      </c>
      <c r="I558" s="80" t="s">
        <v>2045</v>
      </c>
      <c r="J558" s="87">
        <v>6</v>
      </c>
      <c r="K558" s="89" t="s">
        <v>753</v>
      </c>
      <c r="L558" s="11" t="s">
        <v>656</v>
      </c>
      <c r="W558" s="79">
        <v>1</v>
      </c>
    </row>
    <row r="559" spans="1:24" ht="45" customHeight="1" x14ac:dyDescent="0.4">
      <c r="B559" s="149">
        <v>535</v>
      </c>
      <c r="G559" s="158" t="s">
        <v>3430</v>
      </c>
      <c r="H559" s="159"/>
      <c r="I559" s="159"/>
      <c r="J559" s="158"/>
      <c r="K559" s="158"/>
      <c r="M559" s="71"/>
      <c r="N559" s="71"/>
      <c r="O559" s="71"/>
      <c r="P559" s="71"/>
      <c r="Q559" s="72"/>
      <c r="R559" s="73"/>
      <c r="S559" s="74">
        <v>2</v>
      </c>
      <c r="T559" s="73" t="s">
        <v>1690</v>
      </c>
      <c r="U559" s="74"/>
      <c r="V559" s="73"/>
      <c r="W559" s="75">
        <f>SUM(W560:W566)</f>
        <v>7</v>
      </c>
      <c r="X559" s="73" t="s">
        <v>1692</v>
      </c>
    </row>
    <row r="560" spans="1:24" ht="45" customHeight="1" x14ac:dyDescent="0.4">
      <c r="A560" s="7">
        <v>63</v>
      </c>
      <c r="B560" s="149">
        <v>536</v>
      </c>
      <c r="C560" s="18">
        <v>2</v>
      </c>
      <c r="D560" s="16">
        <v>2.2000000000000002</v>
      </c>
      <c r="E560" s="14" t="s">
        <v>755</v>
      </c>
      <c r="F560" s="14" t="s">
        <v>756</v>
      </c>
      <c r="G560" s="1058" t="s">
        <v>3431</v>
      </c>
      <c r="H560" s="160">
        <f>+H558+1</f>
        <v>493</v>
      </c>
      <c r="I560" s="80" t="s">
        <v>2046</v>
      </c>
      <c r="J560" s="160">
        <v>1</v>
      </c>
      <c r="K560" s="162" t="s">
        <v>3432</v>
      </c>
      <c r="L560" s="11" t="s">
        <v>656</v>
      </c>
      <c r="W560" s="79">
        <v>1</v>
      </c>
    </row>
    <row r="561" spans="1:24" ht="45" customHeight="1" x14ac:dyDescent="0.4">
      <c r="A561" s="7">
        <v>64</v>
      </c>
      <c r="B561" s="149">
        <v>537</v>
      </c>
      <c r="C561" s="18">
        <v>2</v>
      </c>
      <c r="D561" s="16">
        <v>2.2000000000000002</v>
      </c>
      <c r="E561" s="14" t="s">
        <v>755</v>
      </c>
      <c r="F561" s="14" t="s">
        <v>756</v>
      </c>
      <c r="G561" s="1081"/>
      <c r="H561" s="160">
        <f t="shared" ref="H561:H566" si="23">+H560+1</f>
        <v>494</v>
      </c>
      <c r="I561" s="80" t="s">
        <v>2047</v>
      </c>
      <c r="J561" s="160">
        <v>1</v>
      </c>
      <c r="K561" s="162" t="s">
        <v>3433</v>
      </c>
      <c r="L561" s="11" t="s">
        <v>656</v>
      </c>
      <c r="W561" s="79">
        <v>1</v>
      </c>
    </row>
    <row r="562" spans="1:24" ht="45" customHeight="1" x14ac:dyDescent="0.4">
      <c r="A562" s="7">
        <v>65</v>
      </c>
      <c r="B562" s="149">
        <v>538</v>
      </c>
      <c r="C562" s="18">
        <v>2</v>
      </c>
      <c r="D562" s="16">
        <v>2.2000000000000002</v>
      </c>
      <c r="E562" s="14" t="s">
        <v>755</v>
      </c>
      <c r="F562" s="14" t="s">
        <v>756</v>
      </c>
      <c r="G562" s="1081"/>
      <c r="H562" s="160">
        <f t="shared" si="23"/>
        <v>495</v>
      </c>
      <c r="I562" s="80" t="s">
        <v>2048</v>
      </c>
      <c r="J562" s="160">
        <v>350</v>
      </c>
      <c r="K562" s="162" t="s">
        <v>758</v>
      </c>
      <c r="L562" s="11" t="s">
        <v>656</v>
      </c>
      <c r="W562" s="79">
        <v>1</v>
      </c>
    </row>
    <row r="563" spans="1:24" ht="45" customHeight="1" x14ac:dyDescent="0.4">
      <c r="A563" s="7">
        <v>66</v>
      </c>
      <c r="B563" s="149">
        <v>539</v>
      </c>
      <c r="C563" s="18">
        <v>2</v>
      </c>
      <c r="D563" s="16">
        <v>2.2000000000000002</v>
      </c>
      <c r="E563" s="14" t="s">
        <v>755</v>
      </c>
      <c r="F563" s="14" t="s">
        <v>756</v>
      </c>
      <c r="G563" s="1059"/>
      <c r="H563" s="160">
        <f t="shared" si="23"/>
        <v>496</v>
      </c>
      <c r="I563" s="80" t="s">
        <v>2049</v>
      </c>
      <c r="J563" s="173">
        <v>1</v>
      </c>
      <c r="K563" s="162" t="s">
        <v>759</v>
      </c>
      <c r="L563" s="11" t="s">
        <v>656</v>
      </c>
      <c r="W563" s="79">
        <v>1</v>
      </c>
    </row>
    <row r="564" spans="1:24" ht="45" customHeight="1" x14ac:dyDescent="0.4">
      <c r="A564" s="7">
        <v>67</v>
      </c>
      <c r="B564" s="149">
        <v>540</v>
      </c>
      <c r="C564" s="18">
        <v>2</v>
      </c>
      <c r="D564" s="16">
        <v>2.2000000000000002</v>
      </c>
      <c r="E564" s="14" t="s">
        <v>755</v>
      </c>
      <c r="F564" s="17" t="s">
        <v>760</v>
      </c>
      <c r="G564" s="1072" t="s">
        <v>3434</v>
      </c>
      <c r="H564" s="76">
        <f t="shared" si="23"/>
        <v>497</v>
      </c>
      <c r="I564" s="80" t="s">
        <v>2050</v>
      </c>
      <c r="J564" s="76">
        <v>350</v>
      </c>
      <c r="K564" s="163" t="s">
        <v>762</v>
      </c>
      <c r="L564" s="11" t="s">
        <v>656</v>
      </c>
      <c r="W564" s="79">
        <v>1</v>
      </c>
    </row>
    <row r="565" spans="1:24" ht="45" customHeight="1" x14ac:dyDescent="0.4">
      <c r="A565" s="7">
        <v>68</v>
      </c>
      <c r="B565" s="149">
        <v>541</v>
      </c>
      <c r="C565" s="18">
        <v>2</v>
      </c>
      <c r="D565" s="16">
        <v>2.2000000000000002</v>
      </c>
      <c r="E565" s="14" t="s">
        <v>755</v>
      </c>
      <c r="F565" s="17" t="s">
        <v>760</v>
      </c>
      <c r="G565" s="1077"/>
      <c r="H565" s="76">
        <f t="shared" si="23"/>
        <v>498</v>
      </c>
      <c r="I565" s="80" t="s">
        <v>2051</v>
      </c>
      <c r="J565" s="76">
        <v>40</v>
      </c>
      <c r="K565" s="163" t="s">
        <v>763</v>
      </c>
      <c r="L565" s="11" t="s">
        <v>656</v>
      </c>
      <c r="W565" s="79">
        <v>1</v>
      </c>
    </row>
    <row r="566" spans="1:24" ht="45" customHeight="1" x14ac:dyDescent="0.4">
      <c r="A566" s="7">
        <v>69</v>
      </c>
      <c r="B566" s="149">
        <v>542</v>
      </c>
      <c r="C566" s="18">
        <v>2</v>
      </c>
      <c r="D566" s="16">
        <v>2.2000000000000002</v>
      </c>
      <c r="E566" s="14" t="s">
        <v>755</v>
      </c>
      <c r="F566" s="17" t="s">
        <v>760</v>
      </c>
      <c r="G566" s="1073"/>
      <c r="H566" s="76">
        <f t="shared" si="23"/>
        <v>499</v>
      </c>
      <c r="I566" s="80" t="s">
        <v>2052</v>
      </c>
      <c r="J566" s="171">
        <v>1</v>
      </c>
      <c r="K566" s="163" t="s">
        <v>764</v>
      </c>
      <c r="L566" s="11" t="s">
        <v>656</v>
      </c>
      <c r="W566" s="79">
        <v>1</v>
      </c>
    </row>
    <row r="567" spans="1:24" ht="45" customHeight="1" x14ac:dyDescent="0.4">
      <c r="B567" s="149">
        <v>543</v>
      </c>
      <c r="G567" s="158" t="s">
        <v>3435</v>
      </c>
      <c r="H567" s="159"/>
      <c r="I567" s="159"/>
      <c r="J567" s="158"/>
      <c r="K567" s="158"/>
      <c r="M567" s="71"/>
      <c r="N567" s="71"/>
      <c r="O567" s="71"/>
      <c r="P567" s="71"/>
      <c r="Q567" s="72"/>
      <c r="R567" s="73"/>
      <c r="S567" s="74">
        <v>2</v>
      </c>
      <c r="T567" s="73" t="s">
        <v>1690</v>
      </c>
      <c r="U567" s="74"/>
      <c r="V567" s="73"/>
      <c r="W567" s="75">
        <f>SUM(W568:W576)</f>
        <v>9</v>
      </c>
      <c r="X567" s="73" t="s">
        <v>1692</v>
      </c>
    </row>
    <row r="568" spans="1:24" ht="45" customHeight="1" x14ac:dyDescent="0.4">
      <c r="A568" s="7">
        <v>70</v>
      </c>
      <c r="B568" s="149">
        <v>544</v>
      </c>
      <c r="C568" s="18">
        <v>2</v>
      </c>
      <c r="D568" s="16">
        <v>2.2000000000000002</v>
      </c>
      <c r="E568" s="15" t="s">
        <v>766</v>
      </c>
      <c r="F568" s="15" t="s">
        <v>767</v>
      </c>
      <c r="G568" s="1078" t="s">
        <v>3436</v>
      </c>
      <c r="H568" s="76">
        <f>+H566+1</f>
        <v>500</v>
      </c>
      <c r="I568" s="80" t="s">
        <v>2053</v>
      </c>
      <c r="J568" s="87">
        <v>8</v>
      </c>
      <c r="K568" s="89" t="s">
        <v>769</v>
      </c>
      <c r="L568" s="11" t="s">
        <v>656</v>
      </c>
      <c r="W568" s="79">
        <v>1</v>
      </c>
    </row>
    <row r="569" spans="1:24" ht="45" customHeight="1" x14ac:dyDescent="0.4">
      <c r="A569" s="7">
        <v>71</v>
      </c>
      <c r="B569" s="149">
        <v>545</v>
      </c>
      <c r="C569" s="18">
        <v>2</v>
      </c>
      <c r="D569" s="16">
        <v>2.2000000000000002</v>
      </c>
      <c r="E569" s="15" t="s">
        <v>766</v>
      </c>
      <c r="F569" s="15" t="s">
        <v>767</v>
      </c>
      <c r="G569" s="1079"/>
      <c r="H569" s="76">
        <f>+H568+1</f>
        <v>501</v>
      </c>
      <c r="I569" s="80" t="s">
        <v>2054</v>
      </c>
      <c r="J569" s="87">
        <v>12</v>
      </c>
      <c r="K569" s="89" t="s">
        <v>770</v>
      </c>
      <c r="L569" s="11" t="s">
        <v>656</v>
      </c>
      <c r="W569" s="79">
        <v>1</v>
      </c>
    </row>
    <row r="570" spans="1:24" ht="45" customHeight="1" x14ac:dyDescent="0.4">
      <c r="A570" s="7">
        <v>72</v>
      </c>
      <c r="B570" s="149">
        <v>546</v>
      </c>
      <c r="C570" s="18">
        <v>2</v>
      </c>
      <c r="D570" s="16">
        <v>2.2000000000000002</v>
      </c>
      <c r="E570" s="15" t="s">
        <v>766</v>
      </c>
      <c r="F570" s="15" t="s">
        <v>767</v>
      </c>
      <c r="G570" s="1079"/>
      <c r="H570" s="76">
        <f t="shared" ref="H570:H576" si="24">+H569+1</f>
        <v>502</v>
      </c>
      <c r="I570" s="80" t="s">
        <v>2055</v>
      </c>
      <c r="J570" s="87">
        <v>4</v>
      </c>
      <c r="K570" s="89" t="s">
        <v>771</v>
      </c>
      <c r="L570" s="11" t="s">
        <v>656</v>
      </c>
      <c r="W570" s="79">
        <v>1</v>
      </c>
    </row>
    <row r="571" spans="1:24" ht="45" customHeight="1" x14ac:dyDescent="0.4">
      <c r="A571" s="7">
        <v>73</v>
      </c>
      <c r="B571" s="149">
        <v>547</v>
      </c>
      <c r="C571" s="18">
        <v>2</v>
      </c>
      <c r="D571" s="16">
        <v>2.2000000000000002</v>
      </c>
      <c r="E571" s="15" t="s">
        <v>766</v>
      </c>
      <c r="F571" s="15" t="s">
        <v>767</v>
      </c>
      <c r="G571" s="1079"/>
      <c r="H571" s="76">
        <f t="shared" si="24"/>
        <v>503</v>
      </c>
      <c r="I571" s="80" t="s">
        <v>2056</v>
      </c>
      <c r="J571" s="87">
        <v>4</v>
      </c>
      <c r="K571" s="89" t="s">
        <v>772</v>
      </c>
      <c r="L571" s="11" t="s">
        <v>656</v>
      </c>
      <c r="W571" s="79">
        <v>1</v>
      </c>
    </row>
    <row r="572" spans="1:24" ht="45" customHeight="1" x14ac:dyDescent="0.4">
      <c r="A572" s="7">
        <v>74</v>
      </c>
      <c r="B572" s="149">
        <v>548</v>
      </c>
      <c r="C572" s="18">
        <v>2</v>
      </c>
      <c r="D572" s="16">
        <v>2.2000000000000002</v>
      </c>
      <c r="E572" s="15" t="s">
        <v>766</v>
      </c>
      <c r="F572" s="15" t="s">
        <v>767</v>
      </c>
      <c r="G572" s="1079"/>
      <c r="H572" s="76">
        <f t="shared" si="24"/>
        <v>504</v>
      </c>
      <c r="I572" s="80" t="s">
        <v>2057</v>
      </c>
      <c r="J572" s="91">
        <v>1</v>
      </c>
      <c r="K572" s="89" t="s">
        <v>773</v>
      </c>
      <c r="L572" s="11" t="s">
        <v>656</v>
      </c>
      <c r="W572" s="79">
        <v>1</v>
      </c>
    </row>
    <row r="573" spans="1:24" ht="45" customHeight="1" x14ac:dyDescent="0.4">
      <c r="A573" s="7">
        <v>75</v>
      </c>
      <c r="B573" s="149">
        <v>549</v>
      </c>
      <c r="C573" s="18">
        <v>2</v>
      </c>
      <c r="D573" s="16">
        <v>2.2000000000000002</v>
      </c>
      <c r="E573" s="15" t="s">
        <v>766</v>
      </c>
      <c r="F573" s="15" t="s">
        <v>767</v>
      </c>
      <c r="G573" s="1080"/>
      <c r="H573" s="76">
        <f t="shared" si="24"/>
        <v>505</v>
      </c>
      <c r="I573" s="80" t="s">
        <v>2058</v>
      </c>
      <c r="J573" s="87">
        <v>4</v>
      </c>
      <c r="K573" s="89" t="s">
        <v>774</v>
      </c>
      <c r="L573" s="11" t="s">
        <v>656</v>
      </c>
      <c r="W573" s="79">
        <v>1</v>
      </c>
    </row>
    <row r="574" spans="1:24" ht="45" customHeight="1" x14ac:dyDescent="0.4">
      <c r="A574" s="7">
        <v>76</v>
      </c>
      <c r="B574" s="149">
        <v>550</v>
      </c>
      <c r="C574" s="18">
        <v>2</v>
      </c>
      <c r="D574" s="16">
        <v>2.2000000000000002</v>
      </c>
      <c r="E574" s="15" t="s">
        <v>766</v>
      </c>
      <c r="F574" s="17" t="s">
        <v>775</v>
      </c>
      <c r="G574" s="1072" t="s">
        <v>3437</v>
      </c>
      <c r="H574" s="76">
        <f t="shared" si="24"/>
        <v>506</v>
      </c>
      <c r="I574" s="80" t="s">
        <v>2059</v>
      </c>
      <c r="J574" s="76">
        <v>2</v>
      </c>
      <c r="K574" s="163" t="s">
        <v>777</v>
      </c>
      <c r="L574" s="11" t="s">
        <v>656</v>
      </c>
      <c r="W574" s="79">
        <v>1</v>
      </c>
    </row>
    <row r="575" spans="1:24" ht="45" customHeight="1" x14ac:dyDescent="0.4">
      <c r="A575" s="7">
        <v>77</v>
      </c>
      <c r="B575" s="149">
        <v>551</v>
      </c>
      <c r="C575" s="18">
        <v>2</v>
      </c>
      <c r="D575" s="16">
        <v>2.2000000000000002</v>
      </c>
      <c r="E575" s="15" t="s">
        <v>766</v>
      </c>
      <c r="F575" s="17" t="s">
        <v>775</v>
      </c>
      <c r="G575" s="1077"/>
      <c r="H575" s="76">
        <f t="shared" si="24"/>
        <v>507</v>
      </c>
      <c r="I575" s="80" t="s">
        <v>2060</v>
      </c>
      <c r="J575" s="76">
        <v>1</v>
      </c>
      <c r="K575" s="163" t="s">
        <v>778</v>
      </c>
      <c r="L575" s="11" t="s">
        <v>656</v>
      </c>
      <c r="W575" s="79">
        <v>1</v>
      </c>
    </row>
    <row r="576" spans="1:24" ht="45" customHeight="1" x14ac:dyDescent="0.4">
      <c r="A576" s="7">
        <v>78</v>
      </c>
      <c r="B576" s="149">
        <v>552</v>
      </c>
      <c r="C576" s="18">
        <v>2</v>
      </c>
      <c r="D576" s="16">
        <v>2.2000000000000002</v>
      </c>
      <c r="E576" s="15" t="s">
        <v>766</v>
      </c>
      <c r="F576" s="17" t="s">
        <v>775</v>
      </c>
      <c r="G576" s="1073"/>
      <c r="H576" s="76">
        <f t="shared" si="24"/>
        <v>508</v>
      </c>
      <c r="I576" s="80" t="s">
        <v>2061</v>
      </c>
      <c r="J576" s="76">
        <v>1</v>
      </c>
      <c r="K576" s="163" t="s">
        <v>3438</v>
      </c>
      <c r="L576" s="11" t="s">
        <v>656</v>
      </c>
      <c r="W576" s="79">
        <v>1</v>
      </c>
    </row>
    <row r="577" spans="1:26" ht="45" customHeight="1" x14ac:dyDescent="0.4">
      <c r="B577" s="149">
        <v>553</v>
      </c>
      <c r="G577" s="154" t="s">
        <v>3439</v>
      </c>
      <c r="H577" s="155"/>
      <c r="I577" s="155"/>
      <c r="J577" s="155"/>
      <c r="K577" s="176"/>
      <c r="M577" s="67"/>
      <c r="N577" s="67"/>
      <c r="O577" s="67"/>
      <c r="P577" s="67"/>
      <c r="Q577" s="68">
        <v>4</v>
      </c>
      <c r="R577" s="69" t="s">
        <v>1689</v>
      </c>
      <c r="S577" s="70">
        <f>SUM(S578:S613)</f>
        <v>8</v>
      </c>
      <c r="T577" s="69" t="s">
        <v>1690</v>
      </c>
      <c r="U577" s="70">
        <v>4</v>
      </c>
      <c r="V577" s="69" t="s">
        <v>1691</v>
      </c>
      <c r="W577" s="81">
        <f>SUM(W578:W613)/2</f>
        <v>32</v>
      </c>
      <c r="X577" s="69" t="s">
        <v>1692</v>
      </c>
      <c r="Z577" s="8">
        <f>SUM(W579:W613)</f>
        <v>50</v>
      </c>
    </row>
    <row r="578" spans="1:26" ht="45" customHeight="1" x14ac:dyDescent="0.4">
      <c r="B578" s="149">
        <v>554</v>
      </c>
      <c r="G578" s="158" t="s">
        <v>3440</v>
      </c>
      <c r="H578" s="159"/>
      <c r="I578" s="159"/>
      <c r="J578" s="158"/>
      <c r="K578" s="158"/>
      <c r="M578" s="71"/>
      <c r="N578" s="71"/>
      <c r="O578" s="71"/>
      <c r="P578" s="71"/>
      <c r="Q578" s="72"/>
      <c r="R578" s="73"/>
      <c r="S578" s="74">
        <v>2</v>
      </c>
      <c r="T578" s="73" t="s">
        <v>1690</v>
      </c>
      <c r="U578" s="74"/>
      <c r="V578" s="73"/>
      <c r="W578" s="75">
        <f>SUM(W579:W592)</f>
        <v>14</v>
      </c>
      <c r="X578" s="73" t="s">
        <v>1692</v>
      </c>
    </row>
    <row r="579" spans="1:26" ht="45" customHeight="1" x14ac:dyDescent="0.4">
      <c r="A579" s="7">
        <v>79</v>
      </c>
      <c r="B579" s="149">
        <v>555</v>
      </c>
      <c r="C579" s="18">
        <v>2</v>
      </c>
      <c r="D579" s="13">
        <v>2.2999999999999998</v>
      </c>
      <c r="E579" s="14" t="s">
        <v>781</v>
      </c>
      <c r="F579" s="14" t="s">
        <v>782</v>
      </c>
      <c r="G579" s="1058" t="s">
        <v>3441</v>
      </c>
      <c r="H579" s="160">
        <f>+H576+1</f>
        <v>509</v>
      </c>
      <c r="I579" s="80" t="s">
        <v>2062</v>
      </c>
      <c r="J579" s="160">
        <v>1</v>
      </c>
      <c r="K579" s="162" t="s">
        <v>784</v>
      </c>
      <c r="L579" s="11" t="s">
        <v>656</v>
      </c>
      <c r="W579" s="79">
        <v>1</v>
      </c>
    </row>
    <row r="580" spans="1:26" ht="45" customHeight="1" x14ac:dyDescent="0.4">
      <c r="A580" s="7">
        <v>80</v>
      </c>
      <c r="B580" s="149">
        <v>556</v>
      </c>
      <c r="C580" s="18">
        <v>2</v>
      </c>
      <c r="D580" s="13">
        <v>2.2999999999999998</v>
      </c>
      <c r="E580" s="14" t="s">
        <v>781</v>
      </c>
      <c r="F580" s="14" t="s">
        <v>782</v>
      </c>
      <c r="G580" s="1081"/>
      <c r="H580" s="160">
        <f>+H579+1</f>
        <v>510</v>
      </c>
      <c r="I580" s="80" t="s">
        <v>2063</v>
      </c>
      <c r="J580" s="160">
        <v>1</v>
      </c>
      <c r="K580" s="162" t="s">
        <v>3442</v>
      </c>
      <c r="L580" s="11" t="s">
        <v>656</v>
      </c>
      <c r="W580" s="79">
        <v>1</v>
      </c>
    </row>
    <row r="581" spans="1:26" ht="45" customHeight="1" x14ac:dyDescent="0.4">
      <c r="A581" s="7">
        <v>81</v>
      </c>
      <c r="B581" s="149">
        <v>557</v>
      </c>
      <c r="C581" s="18">
        <v>2</v>
      </c>
      <c r="D581" s="13">
        <v>2.2999999999999998</v>
      </c>
      <c r="E581" s="14" t="s">
        <v>781</v>
      </c>
      <c r="F581" s="14" t="s">
        <v>782</v>
      </c>
      <c r="G581" s="1081"/>
      <c r="H581" s="160">
        <f t="shared" ref="H581:H592" si="25">+H580+1</f>
        <v>511</v>
      </c>
      <c r="I581" s="80" t="s">
        <v>2064</v>
      </c>
      <c r="J581" s="173">
        <v>1</v>
      </c>
      <c r="K581" s="162" t="s">
        <v>3443</v>
      </c>
      <c r="L581" s="11" t="s">
        <v>656</v>
      </c>
      <c r="W581" s="79">
        <v>1</v>
      </c>
    </row>
    <row r="582" spans="1:26" ht="45" customHeight="1" x14ac:dyDescent="0.4">
      <c r="A582" s="7">
        <v>82</v>
      </c>
      <c r="B582" s="149">
        <v>558</v>
      </c>
      <c r="C582" s="18">
        <v>2</v>
      </c>
      <c r="D582" s="13">
        <v>2.2999999999999998</v>
      </c>
      <c r="E582" s="14" t="s">
        <v>781</v>
      </c>
      <c r="F582" s="14" t="s">
        <v>782</v>
      </c>
      <c r="G582" s="1081"/>
      <c r="H582" s="160">
        <f t="shared" si="25"/>
        <v>512</v>
      </c>
      <c r="I582" s="80" t="s">
        <v>2065</v>
      </c>
      <c r="J582" s="160">
        <v>4</v>
      </c>
      <c r="K582" s="162" t="s">
        <v>785</v>
      </c>
      <c r="L582" s="11" t="s">
        <v>656</v>
      </c>
      <c r="W582" s="79">
        <v>1</v>
      </c>
    </row>
    <row r="583" spans="1:26" ht="45" customHeight="1" x14ac:dyDescent="0.4">
      <c r="A583" s="7">
        <v>83</v>
      </c>
      <c r="B583" s="149">
        <v>559</v>
      </c>
      <c r="C583" s="18">
        <v>2</v>
      </c>
      <c r="D583" s="13">
        <v>2.2999999999999998</v>
      </c>
      <c r="E583" s="14" t="s">
        <v>781</v>
      </c>
      <c r="F583" s="14" t="s">
        <v>782</v>
      </c>
      <c r="G583" s="1081"/>
      <c r="H583" s="160">
        <f t="shared" si="25"/>
        <v>513</v>
      </c>
      <c r="I583" s="80" t="s">
        <v>2066</v>
      </c>
      <c r="J583" s="160">
        <v>100</v>
      </c>
      <c r="K583" s="162" t="s">
        <v>3444</v>
      </c>
      <c r="L583" s="11" t="s">
        <v>656</v>
      </c>
      <c r="W583" s="79">
        <v>1</v>
      </c>
    </row>
    <row r="584" spans="1:26" ht="45" customHeight="1" x14ac:dyDescent="0.4">
      <c r="A584" s="7">
        <v>84</v>
      </c>
      <c r="B584" s="149">
        <v>560</v>
      </c>
      <c r="C584" s="18">
        <v>2</v>
      </c>
      <c r="D584" s="13">
        <v>2.2999999999999998</v>
      </c>
      <c r="E584" s="14" t="s">
        <v>781</v>
      </c>
      <c r="F584" s="14" t="s">
        <v>782</v>
      </c>
      <c r="G584" s="1059"/>
      <c r="H584" s="160">
        <f t="shared" si="25"/>
        <v>514</v>
      </c>
      <c r="I584" s="80" t="s">
        <v>2067</v>
      </c>
      <c r="J584" s="160">
        <v>1</v>
      </c>
      <c r="K584" s="162" t="s">
        <v>3445</v>
      </c>
      <c r="L584" s="11" t="s">
        <v>656</v>
      </c>
      <c r="W584" s="79">
        <v>1</v>
      </c>
    </row>
    <row r="585" spans="1:26" ht="45" customHeight="1" x14ac:dyDescent="0.4">
      <c r="A585" s="7">
        <v>85</v>
      </c>
      <c r="B585" s="149">
        <v>561</v>
      </c>
      <c r="C585" s="18">
        <v>2</v>
      </c>
      <c r="D585" s="13">
        <v>2.2999999999999998</v>
      </c>
      <c r="E585" s="14" t="s">
        <v>781</v>
      </c>
      <c r="F585" s="17" t="s">
        <v>786</v>
      </c>
      <c r="G585" s="1072" t="s">
        <v>3446</v>
      </c>
      <c r="H585" s="76">
        <f t="shared" si="25"/>
        <v>515</v>
      </c>
      <c r="I585" s="80" t="s">
        <v>2068</v>
      </c>
      <c r="J585" s="164">
        <v>10000</v>
      </c>
      <c r="K585" s="163" t="s">
        <v>788</v>
      </c>
      <c r="L585" s="11" t="s">
        <v>656</v>
      </c>
      <c r="W585" s="79">
        <v>1</v>
      </c>
    </row>
    <row r="586" spans="1:26" ht="45" customHeight="1" x14ac:dyDescent="0.4">
      <c r="A586" s="7">
        <v>86</v>
      </c>
      <c r="B586" s="149">
        <v>562</v>
      </c>
      <c r="C586" s="18">
        <v>2</v>
      </c>
      <c r="D586" s="13">
        <v>2.2999999999999998</v>
      </c>
      <c r="E586" s="14" t="s">
        <v>781</v>
      </c>
      <c r="F586" s="17" t="s">
        <v>786</v>
      </c>
      <c r="G586" s="1077"/>
      <c r="H586" s="76">
        <f t="shared" si="25"/>
        <v>516</v>
      </c>
      <c r="I586" s="80" t="s">
        <v>2069</v>
      </c>
      <c r="J586" s="164">
        <v>350</v>
      </c>
      <c r="K586" s="163" t="s">
        <v>789</v>
      </c>
      <c r="L586" s="11" t="s">
        <v>656</v>
      </c>
      <c r="W586" s="79">
        <v>1</v>
      </c>
    </row>
    <row r="587" spans="1:26" ht="45" customHeight="1" x14ac:dyDescent="0.4">
      <c r="A587" s="7">
        <v>87</v>
      </c>
      <c r="B587" s="149">
        <v>563</v>
      </c>
      <c r="C587" s="18">
        <v>2</v>
      </c>
      <c r="D587" s="13">
        <v>2.2999999999999998</v>
      </c>
      <c r="E587" s="14" t="s">
        <v>781</v>
      </c>
      <c r="F587" s="17" t="s">
        <v>786</v>
      </c>
      <c r="G587" s="1077"/>
      <c r="H587" s="76">
        <f t="shared" si="25"/>
        <v>517</v>
      </c>
      <c r="I587" s="80" t="s">
        <v>2070</v>
      </c>
      <c r="J587" s="164">
        <v>350</v>
      </c>
      <c r="K587" s="163" t="s">
        <v>790</v>
      </c>
      <c r="L587" s="11" t="s">
        <v>656</v>
      </c>
      <c r="W587" s="79">
        <v>1</v>
      </c>
    </row>
    <row r="588" spans="1:26" ht="45" customHeight="1" x14ac:dyDescent="0.4">
      <c r="A588" s="7">
        <v>88</v>
      </c>
      <c r="B588" s="149">
        <v>564</v>
      </c>
      <c r="C588" s="18">
        <v>2</v>
      </c>
      <c r="D588" s="13">
        <v>2.2999999999999998</v>
      </c>
      <c r="E588" s="14" t="s">
        <v>781</v>
      </c>
      <c r="F588" s="17" t="s">
        <v>786</v>
      </c>
      <c r="G588" s="1077"/>
      <c r="H588" s="76">
        <f t="shared" si="25"/>
        <v>518</v>
      </c>
      <c r="I588" s="80" t="s">
        <v>2071</v>
      </c>
      <c r="J588" s="164">
        <v>350</v>
      </c>
      <c r="K588" s="163" t="s">
        <v>791</v>
      </c>
      <c r="L588" s="11" t="s">
        <v>656</v>
      </c>
      <c r="W588" s="79">
        <v>1</v>
      </c>
    </row>
    <row r="589" spans="1:26" ht="45" customHeight="1" x14ac:dyDescent="0.4">
      <c r="A589" s="7">
        <v>89</v>
      </c>
      <c r="B589" s="149">
        <v>565</v>
      </c>
      <c r="C589" s="18">
        <v>2</v>
      </c>
      <c r="D589" s="13">
        <v>2.2999999999999998</v>
      </c>
      <c r="E589" s="14" t="s">
        <v>781</v>
      </c>
      <c r="F589" s="17" t="s">
        <v>786</v>
      </c>
      <c r="G589" s="1077"/>
      <c r="H589" s="76">
        <f t="shared" si="25"/>
        <v>519</v>
      </c>
      <c r="I589" s="80" t="s">
        <v>2072</v>
      </c>
      <c r="J589" s="164">
        <v>350</v>
      </c>
      <c r="K589" s="163" t="s">
        <v>792</v>
      </c>
      <c r="L589" s="11" t="s">
        <v>656</v>
      </c>
      <c r="W589" s="79">
        <v>1</v>
      </c>
    </row>
    <row r="590" spans="1:26" ht="45" customHeight="1" x14ac:dyDescent="0.4">
      <c r="A590" s="7">
        <v>90</v>
      </c>
      <c r="B590" s="149">
        <v>566</v>
      </c>
      <c r="C590" s="18">
        <v>2</v>
      </c>
      <c r="D590" s="13">
        <v>2.2999999999999998</v>
      </c>
      <c r="E590" s="14" t="s">
        <v>781</v>
      </c>
      <c r="F590" s="17" t="s">
        <v>786</v>
      </c>
      <c r="G590" s="1077"/>
      <c r="H590" s="76">
        <f t="shared" si="25"/>
        <v>520</v>
      </c>
      <c r="I590" s="80" t="s">
        <v>2073</v>
      </c>
      <c r="J590" s="164">
        <v>350</v>
      </c>
      <c r="K590" s="163" t="s">
        <v>793</v>
      </c>
      <c r="L590" s="11" t="s">
        <v>656</v>
      </c>
      <c r="W590" s="79">
        <v>1</v>
      </c>
    </row>
    <row r="591" spans="1:26" ht="45" customHeight="1" x14ac:dyDescent="0.4">
      <c r="A591" s="7">
        <v>91</v>
      </c>
      <c r="B591" s="149">
        <v>567</v>
      </c>
      <c r="C591" s="18">
        <v>2</v>
      </c>
      <c r="D591" s="13">
        <v>2.2999999999999998</v>
      </c>
      <c r="E591" s="14" t="s">
        <v>781</v>
      </c>
      <c r="F591" s="17" t="s">
        <v>786</v>
      </c>
      <c r="G591" s="1077"/>
      <c r="H591" s="76">
        <f t="shared" si="25"/>
        <v>521</v>
      </c>
      <c r="I591" s="80" t="s">
        <v>2074</v>
      </c>
      <c r="J591" s="164">
        <v>350</v>
      </c>
      <c r="K591" s="163" t="s">
        <v>794</v>
      </c>
      <c r="L591" s="11" t="s">
        <v>656</v>
      </c>
      <c r="W591" s="79">
        <v>1</v>
      </c>
    </row>
    <row r="592" spans="1:26" ht="45" customHeight="1" x14ac:dyDescent="0.4">
      <c r="A592" s="7">
        <v>92</v>
      </c>
      <c r="B592" s="149">
        <v>568</v>
      </c>
      <c r="C592" s="18">
        <v>2</v>
      </c>
      <c r="D592" s="13">
        <v>2.2999999999999998</v>
      </c>
      <c r="E592" s="14" t="s">
        <v>781</v>
      </c>
      <c r="F592" s="17" t="s">
        <v>786</v>
      </c>
      <c r="G592" s="1073"/>
      <c r="H592" s="76">
        <f t="shared" si="25"/>
        <v>522</v>
      </c>
      <c r="I592" s="80" t="s">
        <v>2075</v>
      </c>
      <c r="J592" s="164">
        <v>350</v>
      </c>
      <c r="K592" s="163" t="s">
        <v>795</v>
      </c>
      <c r="L592" s="11" t="s">
        <v>656</v>
      </c>
      <c r="W592" s="79">
        <v>1</v>
      </c>
    </row>
    <row r="593" spans="1:24" ht="45" customHeight="1" x14ac:dyDescent="0.4">
      <c r="B593" s="149">
        <v>569</v>
      </c>
      <c r="G593" s="158" t="s">
        <v>3447</v>
      </c>
      <c r="H593" s="159"/>
      <c r="I593" s="159"/>
      <c r="J593" s="158"/>
      <c r="K593" s="158"/>
      <c r="M593" s="71"/>
      <c r="N593" s="71"/>
      <c r="O593" s="71"/>
      <c r="P593" s="71"/>
      <c r="Q593" s="72"/>
      <c r="R593" s="73"/>
      <c r="S593" s="74">
        <v>2</v>
      </c>
      <c r="T593" s="73" t="s">
        <v>1690</v>
      </c>
      <c r="U593" s="74"/>
      <c r="V593" s="73"/>
      <c r="W593" s="75">
        <f>SUM(W594:W599)</f>
        <v>6</v>
      </c>
      <c r="X593" s="73" t="s">
        <v>1692</v>
      </c>
    </row>
    <row r="594" spans="1:24" ht="45" customHeight="1" x14ac:dyDescent="0.4">
      <c r="A594" s="7">
        <v>93</v>
      </c>
      <c r="B594" s="149">
        <v>570</v>
      </c>
      <c r="C594" s="18">
        <v>2</v>
      </c>
      <c r="D594" s="13">
        <v>2.2999999999999998</v>
      </c>
      <c r="E594" s="15" t="s">
        <v>797</v>
      </c>
      <c r="F594" s="15" t="s">
        <v>798</v>
      </c>
      <c r="G594" s="1078" t="s">
        <v>3448</v>
      </c>
      <c r="H594" s="87">
        <f>+H592+1</f>
        <v>523</v>
      </c>
      <c r="I594" s="80" t="s">
        <v>2076</v>
      </c>
      <c r="J594" s="87">
        <v>40</v>
      </c>
      <c r="K594" s="89" t="s">
        <v>800</v>
      </c>
      <c r="L594" s="11" t="s">
        <v>656</v>
      </c>
      <c r="W594" s="79">
        <v>1</v>
      </c>
    </row>
    <row r="595" spans="1:24" ht="45" customHeight="1" x14ac:dyDescent="0.4">
      <c r="A595" s="7">
        <v>94</v>
      </c>
      <c r="B595" s="149">
        <v>571</v>
      </c>
      <c r="C595" s="18">
        <v>2</v>
      </c>
      <c r="D595" s="13">
        <v>2.2999999999999998</v>
      </c>
      <c r="E595" s="15" t="s">
        <v>797</v>
      </c>
      <c r="F595" s="15" t="s">
        <v>798</v>
      </c>
      <c r="G595" s="1079"/>
      <c r="H595" s="87">
        <f>+H594+1</f>
        <v>524</v>
      </c>
      <c r="I595" s="80" t="s">
        <v>2077</v>
      </c>
      <c r="J595" s="87">
        <v>350</v>
      </c>
      <c r="K595" s="89" t="s">
        <v>801</v>
      </c>
      <c r="L595" s="11" t="s">
        <v>656</v>
      </c>
      <c r="W595" s="79">
        <v>1</v>
      </c>
    </row>
    <row r="596" spans="1:24" ht="45" customHeight="1" x14ac:dyDescent="0.4">
      <c r="A596" s="7">
        <v>95</v>
      </c>
      <c r="B596" s="149">
        <v>572</v>
      </c>
      <c r="C596" s="18">
        <v>2</v>
      </c>
      <c r="D596" s="13">
        <v>2.2999999999999998</v>
      </c>
      <c r="E596" s="15" t="s">
        <v>797</v>
      </c>
      <c r="F596" s="15" t="s">
        <v>798</v>
      </c>
      <c r="G596" s="1080"/>
      <c r="H596" s="87">
        <f>+H595+1</f>
        <v>525</v>
      </c>
      <c r="I596" s="80" t="s">
        <v>2078</v>
      </c>
      <c r="J596" s="91">
        <v>1</v>
      </c>
      <c r="K596" s="89" t="s">
        <v>3449</v>
      </c>
      <c r="L596" s="11" t="s">
        <v>656</v>
      </c>
      <c r="W596" s="79">
        <v>1</v>
      </c>
    </row>
    <row r="597" spans="1:24" ht="45" customHeight="1" x14ac:dyDescent="0.4">
      <c r="A597" s="7">
        <v>96</v>
      </c>
      <c r="B597" s="149">
        <v>573</v>
      </c>
      <c r="C597" s="18">
        <v>2</v>
      </c>
      <c r="D597" s="13">
        <v>2.2999999999999998</v>
      </c>
      <c r="E597" s="15" t="s">
        <v>797</v>
      </c>
      <c r="F597" s="17" t="s">
        <v>802</v>
      </c>
      <c r="G597" s="1072" t="s">
        <v>3450</v>
      </c>
      <c r="H597" s="76">
        <f>+H596+1</f>
        <v>526</v>
      </c>
      <c r="I597" s="80" t="s">
        <v>2079</v>
      </c>
      <c r="J597" s="76">
        <v>40</v>
      </c>
      <c r="K597" s="163" t="s">
        <v>804</v>
      </c>
      <c r="L597" s="11" t="s">
        <v>656</v>
      </c>
      <c r="W597" s="79">
        <v>1</v>
      </c>
    </row>
    <row r="598" spans="1:24" ht="64.900000000000006" customHeight="1" x14ac:dyDescent="0.4">
      <c r="A598" s="7">
        <v>97</v>
      </c>
      <c r="B598" s="149">
        <v>574</v>
      </c>
      <c r="C598" s="18">
        <v>2</v>
      </c>
      <c r="D598" s="13">
        <v>2.2999999999999998</v>
      </c>
      <c r="E598" s="15" t="s">
        <v>797</v>
      </c>
      <c r="F598" s="17" t="s">
        <v>802</v>
      </c>
      <c r="G598" s="1077"/>
      <c r="H598" s="76">
        <f>+H597+1</f>
        <v>527</v>
      </c>
      <c r="I598" s="80" t="s">
        <v>2080</v>
      </c>
      <c r="J598" s="76">
        <v>40</v>
      </c>
      <c r="K598" s="163" t="s">
        <v>3451</v>
      </c>
      <c r="L598" s="11" t="s">
        <v>656</v>
      </c>
      <c r="W598" s="79">
        <v>1</v>
      </c>
    </row>
    <row r="599" spans="1:24" ht="45" customHeight="1" x14ac:dyDescent="0.4">
      <c r="A599" s="7">
        <v>98</v>
      </c>
      <c r="B599" s="149">
        <v>575</v>
      </c>
      <c r="C599" s="18">
        <v>2</v>
      </c>
      <c r="D599" s="13">
        <v>2.2999999999999998</v>
      </c>
      <c r="E599" s="15" t="s">
        <v>797</v>
      </c>
      <c r="F599" s="17" t="s">
        <v>802</v>
      </c>
      <c r="G599" s="1073"/>
      <c r="H599" s="76">
        <f>+H598+1</f>
        <v>528</v>
      </c>
      <c r="I599" s="80" t="s">
        <v>2081</v>
      </c>
      <c r="J599" s="76">
        <v>1</v>
      </c>
      <c r="K599" s="163" t="s">
        <v>3452</v>
      </c>
      <c r="L599" s="11" t="s">
        <v>656</v>
      </c>
      <c r="W599" s="79">
        <v>1</v>
      </c>
    </row>
    <row r="600" spans="1:24" ht="45" customHeight="1" x14ac:dyDescent="0.4">
      <c r="B600" s="149">
        <v>576</v>
      </c>
      <c r="G600" s="158" t="s">
        <v>3453</v>
      </c>
      <c r="H600" s="159"/>
      <c r="I600" s="159"/>
      <c r="J600" s="158"/>
      <c r="K600" s="158"/>
      <c r="M600" s="71"/>
      <c r="N600" s="71"/>
      <c r="O600" s="71"/>
      <c r="P600" s="71"/>
      <c r="Q600" s="72"/>
      <c r="R600" s="73"/>
      <c r="S600" s="74">
        <v>2</v>
      </c>
      <c r="T600" s="73" t="s">
        <v>1690</v>
      </c>
      <c r="U600" s="74"/>
      <c r="V600" s="73"/>
      <c r="W600" s="75">
        <f>SUM(W601:W606)</f>
        <v>6</v>
      </c>
      <c r="X600" s="73" t="s">
        <v>1692</v>
      </c>
    </row>
    <row r="601" spans="1:24" ht="45" customHeight="1" x14ac:dyDescent="0.4">
      <c r="A601" s="7">
        <v>99</v>
      </c>
      <c r="B601" s="149">
        <v>577</v>
      </c>
      <c r="C601" s="18">
        <v>2</v>
      </c>
      <c r="D601" s="13">
        <v>2.2999999999999998</v>
      </c>
      <c r="E601" s="14" t="s">
        <v>806</v>
      </c>
      <c r="F601" s="14" t="s">
        <v>807</v>
      </c>
      <c r="G601" s="1058" t="s">
        <v>3454</v>
      </c>
      <c r="H601" s="160">
        <f>+H599+1</f>
        <v>529</v>
      </c>
      <c r="I601" s="80" t="s">
        <v>2082</v>
      </c>
      <c r="J601" s="173">
        <v>1</v>
      </c>
      <c r="K601" s="162" t="s">
        <v>3455</v>
      </c>
      <c r="L601" s="11" t="s">
        <v>656</v>
      </c>
      <c r="W601" s="79">
        <v>1</v>
      </c>
    </row>
    <row r="602" spans="1:24" ht="45" customHeight="1" x14ac:dyDescent="0.4">
      <c r="A602" s="7">
        <v>100</v>
      </c>
      <c r="B602" s="149">
        <v>578</v>
      </c>
      <c r="C602" s="18">
        <v>2</v>
      </c>
      <c r="D602" s="13">
        <v>2.2999999999999998</v>
      </c>
      <c r="E602" s="14" t="s">
        <v>806</v>
      </c>
      <c r="F602" s="14" t="s">
        <v>807</v>
      </c>
      <c r="G602" s="1081"/>
      <c r="H602" s="160">
        <f>+H601+1</f>
        <v>530</v>
      </c>
      <c r="I602" s="80" t="s">
        <v>2083</v>
      </c>
      <c r="J602" s="173">
        <v>1</v>
      </c>
      <c r="K602" s="162" t="s">
        <v>809</v>
      </c>
      <c r="L602" s="11" t="s">
        <v>656</v>
      </c>
      <c r="W602" s="79">
        <v>1</v>
      </c>
    </row>
    <row r="603" spans="1:24" ht="45" customHeight="1" x14ac:dyDescent="0.4">
      <c r="A603" s="7">
        <v>101</v>
      </c>
      <c r="B603" s="149">
        <v>579</v>
      </c>
      <c r="C603" s="18">
        <v>2</v>
      </c>
      <c r="D603" s="13">
        <v>2.2999999999999998</v>
      </c>
      <c r="E603" s="14" t="s">
        <v>806</v>
      </c>
      <c r="F603" s="14" t="s">
        <v>807</v>
      </c>
      <c r="G603" s="1059"/>
      <c r="H603" s="160">
        <f>+H602+1</f>
        <v>531</v>
      </c>
      <c r="I603" s="80" t="s">
        <v>2084</v>
      </c>
      <c r="J603" s="160">
        <v>1</v>
      </c>
      <c r="K603" s="162" t="s">
        <v>810</v>
      </c>
      <c r="L603" s="11" t="s">
        <v>656</v>
      </c>
      <c r="W603" s="79">
        <v>1</v>
      </c>
    </row>
    <row r="604" spans="1:24" ht="45" customHeight="1" x14ac:dyDescent="0.4">
      <c r="A604" s="7">
        <v>102</v>
      </c>
      <c r="B604" s="149">
        <v>580</v>
      </c>
      <c r="C604" s="18">
        <v>2</v>
      </c>
      <c r="D604" s="13">
        <v>2.2999999999999998</v>
      </c>
      <c r="E604" s="14" t="s">
        <v>806</v>
      </c>
      <c r="F604" s="17" t="s">
        <v>811</v>
      </c>
      <c r="G604" s="1072" t="s">
        <v>3456</v>
      </c>
      <c r="H604" s="76">
        <f>+H603+1</f>
        <v>532</v>
      </c>
      <c r="I604" s="80" t="s">
        <v>2085</v>
      </c>
      <c r="J604" s="76">
        <v>1</v>
      </c>
      <c r="K604" s="163" t="s">
        <v>813</v>
      </c>
      <c r="L604" s="11" t="s">
        <v>656</v>
      </c>
      <c r="W604" s="79">
        <v>1</v>
      </c>
    </row>
    <row r="605" spans="1:24" ht="45" customHeight="1" x14ac:dyDescent="0.4">
      <c r="A605" s="7">
        <v>103</v>
      </c>
      <c r="B605" s="149">
        <v>581</v>
      </c>
      <c r="C605" s="18">
        <v>2</v>
      </c>
      <c r="D605" s="13">
        <v>2.2999999999999998</v>
      </c>
      <c r="E605" s="14" t="s">
        <v>806</v>
      </c>
      <c r="F605" s="17" t="s">
        <v>811</v>
      </c>
      <c r="G605" s="1077"/>
      <c r="H605" s="76">
        <f>+H604+1</f>
        <v>533</v>
      </c>
      <c r="I605" s="80" t="s">
        <v>2086</v>
      </c>
      <c r="J605" s="76">
        <v>40</v>
      </c>
      <c r="K605" s="163" t="s">
        <v>3457</v>
      </c>
      <c r="L605" s="11" t="s">
        <v>656</v>
      </c>
      <c r="W605" s="79">
        <v>1</v>
      </c>
    </row>
    <row r="606" spans="1:24" ht="45" customHeight="1" x14ac:dyDescent="0.4">
      <c r="A606" s="7">
        <v>104</v>
      </c>
      <c r="B606" s="149">
        <v>582</v>
      </c>
      <c r="C606" s="18">
        <v>2</v>
      </c>
      <c r="D606" s="13">
        <v>2.2999999999999998</v>
      </c>
      <c r="E606" s="14" t="s">
        <v>806</v>
      </c>
      <c r="F606" s="17" t="s">
        <v>811</v>
      </c>
      <c r="G606" s="1073"/>
      <c r="H606" s="76">
        <f>+H605+1</f>
        <v>534</v>
      </c>
      <c r="I606" s="80" t="s">
        <v>2087</v>
      </c>
      <c r="J606" s="76">
        <v>350</v>
      </c>
      <c r="K606" s="163" t="s">
        <v>814</v>
      </c>
      <c r="L606" s="11" t="s">
        <v>656</v>
      </c>
      <c r="W606" s="79">
        <v>1</v>
      </c>
    </row>
    <row r="607" spans="1:24" ht="45" customHeight="1" x14ac:dyDescent="0.4">
      <c r="B607" s="149">
        <v>583</v>
      </c>
      <c r="G607" s="158" t="s">
        <v>3458</v>
      </c>
      <c r="H607" s="159"/>
      <c r="I607" s="159"/>
      <c r="J607" s="158"/>
      <c r="K607" s="158"/>
      <c r="M607" s="71"/>
      <c r="N607" s="71"/>
      <c r="O607" s="71"/>
      <c r="P607" s="71"/>
      <c r="Q607" s="72"/>
      <c r="R607" s="73"/>
      <c r="S607" s="74">
        <v>2</v>
      </c>
      <c r="T607" s="73" t="s">
        <v>1690</v>
      </c>
      <c r="U607" s="74"/>
      <c r="V607" s="73"/>
      <c r="W607" s="75">
        <f>SUM(W608:W613)</f>
        <v>6</v>
      </c>
      <c r="X607" s="73" t="s">
        <v>1692</v>
      </c>
    </row>
    <row r="608" spans="1:24" ht="45" customHeight="1" x14ac:dyDescent="0.4">
      <c r="A608" s="7">
        <v>105</v>
      </c>
      <c r="B608" s="149">
        <v>584</v>
      </c>
      <c r="C608" s="18">
        <v>2</v>
      </c>
      <c r="D608" s="13">
        <v>2.2999999999999998</v>
      </c>
      <c r="E608" s="15" t="s">
        <v>816</v>
      </c>
      <c r="F608" s="15" t="s">
        <v>817</v>
      </c>
      <c r="G608" s="1078" t="s">
        <v>3459</v>
      </c>
      <c r="H608" s="87">
        <f>+H606+1</f>
        <v>535</v>
      </c>
      <c r="I608" s="80" t="s">
        <v>2088</v>
      </c>
      <c r="J608" s="91">
        <v>1</v>
      </c>
      <c r="K608" s="89" t="s">
        <v>819</v>
      </c>
      <c r="L608" s="11" t="s">
        <v>656</v>
      </c>
      <c r="W608" s="79">
        <v>1</v>
      </c>
    </row>
    <row r="609" spans="1:24" ht="45" customHeight="1" x14ac:dyDescent="0.4">
      <c r="A609" s="7">
        <v>106</v>
      </c>
      <c r="B609" s="149">
        <v>585</v>
      </c>
      <c r="C609" s="18">
        <v>2</v>
      </c>
      <c r="D609" s="13">
        <v>2.2999999999999998</v>
      </c>
      <c r="E609" s="15" t="s">
        <v>816</v>
      </c>
      <c r="F609" s="15" t="s">
        <v>817</v>
      </c>
      <c r="G609" s="1079"/>
      <c r="H609" s="87">
        <f>+H608+1</f>
        <v>536</v>
      </c>
      <c r="I609" s="80" t="s">
        <v>2089</v>
      </c>
      <c r="J609" s="87">
        <v>4</v>
      </c>
      <c r="K609" s="89" t="s">
        <v>3460</v>
      </c>
      <c r="L609" s="11" t="s">
        <v>656</v>
      </c>
      <c r="W609" s="79">
        <v>1</v>
      </c>
    </row>
    <row r="610" spans="1:24" ht="45" customHeight="1" x14ac:dyDescent="0.4">
      <c r="A610" s="7">
        <v>107</v>
      </c>
      <c r="B610" s="149">
        <v>586</v>
      </c>
      <c r="C610" s="18">
        <v>2</v>
      </c>
      <c r="D610" s="13">
        <v>2.2999999999999998</v>
      </c>
      <c r="E610" s="15" t="s">
        <v>816</v>
      </c>
      <c r="F610" s="15" t="s">
        <v>817</v>
      </c>
      <c r="G610" s="1079"/>
      <c r="H610" s="87">
        <f>+H609+1</f>
        <v>537</v>
      </c>
      <c r="I610" s="80" t="s">
        <v>2090</v>
      </c>
      <c r="J610" s="91">
        <v>1</v>
      </c>
      <c r="K610" s="89" t="s">
        <v>820</v>
      </c>
      <c r="L610" s="11" t="s">
        <v>656</v>
      </c>
      <c r="W610" s="79">
        <v>1</v>
      </c>
    </row>
    <row r="611" spans="1:24" ht="45" customHeight="1" x14ac:dyDescent="0.4">
      <c r="A611" s="7">
        <v>108</v>
      </c>
      <c r="B611" s="149">
        <v>587</v>
      </c>
      <c r="C611" s="18">
        <v>2</v>
      </c>
      <c r="D611" s="13">
        <v>2.2999999999999998</v>
      </c>
      <c r="E611" s="15" t="s">
        <v>816</v>
      </c>
      <c r="F611" s="15" t="s">
        <v>817</v>
      </c>
      <c r="G611" s="1080"/>
      <c r="H611" s="87">
        <f>+H610+1</f>
        <v>538</v>
      </c>
      <c r="I611" s="80" t="s">
        <v>2091</v>
      </c>
      <c r="J611" s="87">
        <v>1</v>
      </c>
      <c r="K611" s="89" t="s">
        <v>821</v>
      </c>
      <c r="L611" s="11" t="s">
        <v>656</v>
      </c>
      <c r="W611" s="79">
        <v>1</v>
      </c>
    </row>
    <row r="612" spans="1:24" ht="45" customHeight="1" x14ac:dyDescent="0.4">
      <c r="A612" s="7">
        <v>109</v>
      </c>
      <c r="B612" s="149">
        <v>588</v>
      </c>
      <c r="C612" s="18">
        <v>2</v>
      </c>
      <c r="D612" s="13">
        <v>2.2999999999999998</v>
      </c>
      <c r="E612" s="15" t="s">
        <v>816</v>
      </c>
      <c r="F612" s="17" t="s">
        <v>822</v>
      </c>
      <c r="G612" s="1072" t="s">
        <v>3461</v>
      </c>
      <c r="H612" s="76">
        <f>+H611+1</f>
        <v>539</v>
      </c>
      <c r="I612" s="80" t="s">
        <v>2092</v>
      </c>
      <c r="J612" s="171">
        <v>1</v>
      </c>
      <c r="K612" s="163" t="s">
        <v>824</v>
      </c>
      <c r="L612" s="11" t="s">
        <v>656</v>
      </c>
      <c r="W612" s="79">
        <v>1</v>
      </c>
    </row>
    <row r="613" spans="1:24" ht="45" customHeight="1" x14ac:dyDescent="0.4">
      <c r="A613" s="7">
        <v>110</v>
      </c>
      <c r="B613" s="149">
        <v>589</v>
      </c>
      <c r="C613" s="18">
        <v>2</v>
      </c>
      <c r="D613" s="13">
        <v>2.2999999999999998</v>
      </c>
      <c r="E613" s="15" t="s">
        <v>816</v>
      </c>
      <c r="F613" s="17" t="s">
        <v>822</v>
      </c>
      <c r="G613" s="1073"/>
      <c r="H613" s="76">
        <f>+H612+1</f>
        <v>540</v>
      </c>
      <c r="I613" s="80" t="s">
        <v>2093</v>
      </c>
      <c r="J613" s="171">
        <v>1</v>
      </c>
      <c r="K613" s="163" t="s">
        <v>825</v>
      </c>
      <c r="L613" s="11" t="s">
        <v>656</v>
      </c>
      <c r="W613" s="79">
        <v>1</v>
      </c>
    </row>
    <row r="614" spans="1:24" ht="45" customHeight="1" x14ac:dyDescent="0.4">
      <c r="B614" s="149">
        <v>590</v>
      </c>
      <c r="G614" s="154" t="s">
        <v>3462</v>
      </c>
      <c r="H614" s="155"/>
      <c r="I614" s="155"/>
      <c r="J614" s="155"/>
      <c r="K614" s="176"/>
      <c r="M614" s="67"/>
      <c r="N614" s="67"/>
      <c r="O614" s="67"/>
      <c r="P614" s="67"/>
      <c r="Q614" s="68">
        <v>3</v>
      </c>
      <c r="R614" s="69" t="s">
        <v>1689</v>
      </c>
      <c r="S614" s="70">
        <f>SUM(S615:S644)</f>
        <v>7</v>
      </c>
      <c r="T614" s="69" t="s">
        <v>1690</v>
      </c>
      <c r="U614" s="70">
        <v>9</v>
      </c>
      <c r="V614" s="69" t="s">
        <v>1691</v>
      </c>
      <c r="W614" s="81">
        <f>SUM(W615:W644)/2</f>
        <v>27</v>
      </c>
      <c r="X614" s="69" t="s">
        <v>1692</v>
      </c>
    </row>
    <row r="615" spans="1:24" ht="45" customHeight="1" x14ac:dyDescent="0.4">
      <c r="B615" s="149">
        <v>591</v>
      </c>
      <c r="G615" s="158" t="s">
        <v>827</v>
      </c>
      <c r="H615" s="159"/>
      <c r="I615" s="159"/>
      <c r="J615" s="158"/>
      <c r="K615" s="158"/>
      <c r="M615" s="71"/>
      <c r="N615" s="71"/>
      <c r="O615" s="71"/>
      <c r="P615" s="71"/>
      <c r="Q615" s="72"/>
      <c r="R615" s="73"/>
      <c r="S615" s="74">
        <v>4</v>
      </c>
      <c r="T615" s="73" t="s">
        <v>1690</v>
      </c>
      <c r="U615" s="74"/>
      <c r="V615" s="73"/>
      <c r="W615" s="75">
        <f>SUM(W616:W634)</f>
        <v>19</v>
      </c>
      <c r="X615" s="73" t="s">
        <v>1692</v>
      </c>
    </row>
    <row r="616" spans="1:24" ht="45" customHeight="1" x14ac:dyDescent="0.4">
      <c r="B616" s="149">
        <v>593</v>
      </c>
      <c r="C616" s="18">
        <v>2</v>
      </c>
      <c r="D616" s="16">
        <v>2.4</v>
      </c>
      <c r="E616" s="14" t="s">
        <v>828</v>
      </c>
      <c r="F616" s="14" t="s">
        <v>829</v>
      </c>
      <c r="G616" s="1074" t="s">
        <v>3463</v>
      </c>
      <c r="H616" s="180">
        <f>+H613+1</f>
        <v>541</v>
      </c>
      <c r="I616" s="80" t="s">
        <v>2094</v>
      </c>
      <c r="J616" s="160">
        <v>40</v>
      </c>
      <c r="K616" s="162" t="s">
        <v>3464</v>
      </c>
      <c r="L616" s="11" t="s">
        <v>830</v>
      </c>
      <c r="W616" s="79">
        <v>1</v>
      </c>
    </row>
    <row r="617" spans="1:24" ht="45" customHeight="1" x14ac:dyDescent="0.4">
      <c r="B617" s="149">
        <v>594</v>
      </c>
      <c r="C617" s="18">
        <v>2</v>
      </c>
      <c r="D617" s="16">
        <v>2.4</v>
      </c>
      <c r="E617" s="14" t="s">
        <v>828</v>
      </c>
      <c r="F617" s="14" t="s">
        <v>829</v>
      </c>
      <c r="G617" s="1075"/>
      <c r="H617" s="180">
        <f>+H616+1</f>
        <v>542</v>
      </c>
      <c r="I617" s="80" t="s">
        <v>2095</v>
      </c>
      <c r="J617" s="160">
        <v>40</v>
      </c>
      <c r="K617" s="162" t="s">
        <v>3465</v>
      </c>
      <c r="L617" s="11" t="s">
        <v>830</v>
      </c>
      <c r="W617" s="79">
        <v>1</v>
      </c>
    </row>
    <row r="618" spans="1:24" ht="45" customHeight="1" x14ac:dyDescent="0.4">
      <c r="B618" s="149">
        <v>595</v>
      </c>
      <c r="C618" s="18">
        <v>2</v>
      </c>
      <c r="D618" s="16">
        <v>2.4</v>
      </c>
      <c r="E618" s="14" t="s">
        <v>828</v>
      </c>
      <c r="F618" s="14" t="s">
        <v>829</v>
      </c>
      <c r="G618" s="1076"/>
      <c r="H618" s="180">
        <f t="shared" ref="H618:H634" si="26">+H617+1</f>
        <v>543</v>
      </c>
      <c r="I618" s="80" t="s">
        <v>2096</v>
      </c>
      <c r="J618" s="173">
        <v>1</v>
      </c>
      <c r="K618" s="162" t="s">
        <v>831</v>
      </c>
      <c r="L618" s="11" t="s">
        <v>830</v>
      </c>
      <c r="W618" s="79">
        <v>1</v>
      </c>
    </row>
    <row r="619" spans="1:24" ht="45" customHeight="1" x14ac:dyDescent="0.4">
      <c r="B619" s="149">
        <v>596</v>
      </c>
      <c r="C619" s="18">
        <v>2</v>
      </c>
      <c r="D619" s="16">
        <v>2.4</v>
      </c>
      <c r="E619" s="14" t="s">
        <v>828</v>
      </c>
      <c r="F619" s="17" t="s">
        <v>832</v>
      </c>
      <c r="G619" s="1050" t="s">
        <v>3466</v>
      </c>
      <c r="H619" s="86">
        <f t="shared" si="26"/>
        <v>544</v>
      </c>
      <c r="I619" s="80" t="s">
        <v>2097</v>
      </c>
      <c r="J619" s="174">
        <v>16</v>
      </c>
      <c r="K619" s="165" t="s">
        <v>833</v>
      </c>
      <c r="L619" s="11" t="s">
        <v>830</v>
      </c>
      <c r="W619" s="79">
        <v>1</v>
      </c>
    </row>
    <row r="620" spans="1:24" ht="45" customHeight="1" x14ac:dyDescent="0.4">
      <c r="B620" s="149">
        <v>597</v>
      </c>
      <c r="C620" s="18">
        <v>2</v>
      </c>
      <c r="D620" s="16">
        <v>2.4</v>
      </c>
      <c r="E620" s="14" t="s">
        <v>828</v>
      </c>
      <c r="F620" s="17" t="s">
        <v>832</v>
      </c>
      <c r="G620" s="1051"/>
      <c r="H620" s="86">
        <f t="shared" si="26"/>
        <v>545</v>
      </c>
      <c r="I620" s="80" t="s">
        <v>2098</v>
      </c>
      <c r="J620" s="174">
        <v>16</v>
      </c>
      <c r="K620" s="165" t="s">
        <v>834</v>
      </c>
      <c r="L620" s="11" t="s">
        <v>830</v>
      </c>
      <c r="W620" s="79">
        <v>1</v>
      </c>
    </row>
    <row r="621" spans="1:24" ht="45" customHeight="1" x14ac:dyDescent="0.4">
      <c r="B621" s="149">
        <v>598</v>
      </c>
      <c r="C621" s="18">
        <v>2</v>
      </c>
      <c r="D621" s="16">
        <v>2.4</v>
      </c>
      <c r="E621" s="14" t="s">
        <v>828</v>
      </c>
      <c r="F621" s="17" t="s">
        <v>832</v>
      </c>
      <c r="G621" s="1051"/>
      <c r="H621" s="86">
        <f t="shared" si="26"/>
        <v>546</v>
      </c>
      <c r="I621" s="80" t="s">
        <v>2099</v>
      </c>
      <c r="J621" s="174">
        <v>16</v>
      </c>
      <c r="K621" s="165" t="s">
        <v>835</v>
      </c>
      <c r="L621" s="11" t="s">
        <v>830</v>
      </c>
      <c r="W621" s="79">
        <v>1</v>
      </c>
    </row>
    <row r="622" spans="1:24" ht="45" customHeight="1" x14ac:dyDescent="0.4">
      <c r="B622" s="149">
        <v>599</v>
      </c>
      <c r="C622" s="18">
        <v>2</v>
      </c>
      <c r="D622" s="16">
        <v>2.4</v>
      </c>
      <c r="E622" s="14" t="s">
        <v>828</v>
      </c>
      <c r="F622" s="17" t="s">
        <v>832</v>
      </c>
      <c r="G622" s="1051"/>
      <c r="H622" s="86">
        <f t="shared" si="26"/>
        <v>547</v>
      </c>
      <c r="I622" s="80" t="s">
        <v>2100</v>
      </c>
      <c r="J622" s="174">
        <v>16</v>
      </c>
      <c r="K622" s="165" t="s">
        <v>836</v>
      </c>
      <c r="L622" s="11" t="s">
        <v>830</v>
      </c>
      <c r="W622" s="79">
        <v>1</v>
      </c>
    </row>
    <row r="623" spans="1:24" ht="45" customHeight="1" x14ac:dyDescent="0.4">
      <c r="B623" s="149"/>
      <c r="C623" s="18">
        <v>2</v>
      </c>
      <c r="D623" s="16">
        <v>2.4</v>
      </c>
      <c r="E623" s="14" t="s">
        <v>828</v>
      </c>
      <c r="F623" s="17" t="s">
        <v>832</v>
      </c>
      <c r="G623" s="1051"/>
      <c r="H623" s="86">
        <f t="shared" si="26"/>
        <v>548</v>
      </c>
      <c r="I623" s="80" t="s">
        <v>2101</v>
      </c>
      <c r="J623" s="175">
        <v>1</v>
      </c>
      <c r="K623" s="165" t="s">
        <v>837</v>
      </c>
      <c r="L623" s="11" t="s">
        <v>830</v>
      </c>
      <c r="W623" s="79">
        <v>1</v>
      </c>
    </row>
    <row r="624" spans="1:24" ht="45" customHeight="1" x14ac:dyDescent="0.4">
      <c r="B624" s="149"/>
      <c r="C624" s="18">
        <v>2</v>
      </c>
      <c r="D624" s="16">
        <v>2.4</v>
      </c>
      <c r="E624" s="14" t="s">
        <v>828</v>
      </c>
      <c r="F624" s="17" t="s">
        <v>832</v>
      </c>
      <c r="G624" s="1051"/>
      <c r="H624" s="86">
        <f t="shared" si="26"/>
        <v>549</v>
      </c>
      <c r="I624" s="80" t="s">
        <v>2102</v>
      </c>
      <c r="J624" s="175">
        <v>1</v>
      </c>
      <c r="K624" s="165" t="s">
        <v>838</v>
      </c>
      <c r="L624" s="11" t="s">
        <v>830</v>
      </c>
      <c r="W624" s="79">
        <v>1</v>
      </c>
    </row>
    <row r="625" spans="1:24" ht="45" customHeight="1" x14ac:dyDescent="0.4">
      <c r="B625" s="149"/>
      <c r="C625" s="18">
        <v>2</v>
      </c>
      <c r="D625" s="16">
        <v>2.4</v>
      </c>
      <c r="E625" s="14" t="s">
        <v>828</v>
      </c>
      <c r="F625" s="17" t="s">
        <v>832</v>
      </c>
      <c r="G625" s="1051"/>
      <c r="H625" s="86">
        <f t="shared" si="26"/>
        <v>550</v>
      </c>
      <c r="I625" s="80" t="s">
        <v>2103</v>
      </c>
      <c r="J625" s="174">
        <v>41</v>
      </c>
      <c r="K625" s="165" t="s">
        <v>839</v>
      </c>
      <c r="L625" s="11" t="s">
        <v>830</v>
      </c>
      <c r="W625" s="79">
        <v>1</v>
      </c>
    </row>
    <row r="626" spans="1:24" ht="45" customHeight="1" x14ac:dyDescent="0.4">
      <c r="B626" s="149"/>
      <c r="C626" s="18">
        <v>2</v>
      </c>
      <c r="D626" s="16">
        <v>2.4</v>
      </c>
      <c r="E626" s="14" t="s">
        <v>828</v>
      </c>
      <c r="F626" s="17" t="s">
        <v>832</v>
      </c>
      <c r="G626" s="1052"/>
      <c r="H626" s="86">
        <f t="shared" si="26"/>
        <v>551</v>
      </c>
      <c r="I626" s="80" t="s">
        <v>2104</v>
      </c>
      <c r="J626" s="174">
        <v>4</v>
      </c>
      <c r="K626" s="165" t="s">
        <v>840</v>
      </c>
      <c r="L626" s="11" t="s">
        <v>830</v>
      </c>
      <c r="W626" s="79">
        <v>1</v>
      </c>
    </row>
    <row r="627" spans="1:24" ht="45" customHeight="1" x14ac:dyDescent="0.4">
      <c r="B627" s="149">
        <v>600</v>
      </c>
      <c r="C627" s="18">
        <v>2</v>
      </c>
      <c r="D627" s="16">
        <v>2.4</v>
      </c>
      <c r="E627" s="14" t="s">
        <v>828</v>
      </c>
      <c r="F627" s="14" t="s">
        <v>841</v>
      </c>
      <c r="G627" s="1053" t="s">
        <v>842</v>
      </c>
      <c r="H627" s="180">
        <f t="shared" si="26"/>
        <v>552</v>
      </c>
      <c r="I627" s="80" t="s">
        <v>2105</v>
      </c>
      <c r="J627" s="173">
        <v>1</v>
      </c>
      <c r="K627" s="162" t="s">
        <v>3467</v>
      </c>
      <c r="L627" s="11" t="s">
        <v>830</v>
      </c>
      <c r="W627" s="79">
        <v>1</v>
      </c>
    </row>
    <row r="628" spans="1:24" ht="45" customHeight="1" x14ac:dyDescent="0.4">
      <c r="B628" s="149">
        <v>601</v>
      </c>
      <c r="C628" s="18">
        <v>2</v>
      </c>
      <c r="D628" s="16">
        <v>2.4</v>
      </c>
      <c r="E628" s="14" t="s">
        <v>828</v>
      </c>
      <c r="F628" s="14" t="s">
        <v>841</v>
      </c>
      <c r="G628" s="1054"/>
      <c r="H628" s="180">
        <f t="shared" si="26"/>
        <v>553</v>
      </c>
      <c r="I628" s="80" t="s">
        <v>2106</v>
      </c>
      <c r="J628" s="173">
        <v>1</v>
      </c>
      <c r="K628" s="162" t="s">
        <v>3468</v>
      </c>
      <c r="L628" s="11" t="s">
        <v>830</v>
      </c>
      <c r="W628" s="79">
        <v>1</v>
      </c>
    </row>
    <row r="629" spans="1:24" ht="45" customHeight="1" x14ac:dyDescent="0.4">
      <c r="B629" s="149">
        <v>602</v>
      </c>
      <c r="C629" s="18">
        <v>2</v>
      </c>
      <c r="D629" s="16">
        <v>2.4</v>
      </c>
      <c r="E629" s="14" t="s">
        <v>828</v>
      </c>
      <c r="F629" s="14" t="s">
        <v>841</v>
      </c>
      <c r="G629" s="1054"/>
      <c r="H629" s="180">
        <f t="shared" si="26"/>
        <v>554</v>
      </c>
      <c r="I629" s="80" t="s">
        <v>2107</v>
      </c>
      <c r="J629" s="173">
        <v>1</v>
      </c>
      <c r="K629" s="162" t="s">
        <v>3469</v>
      </c>
      <c r="L629" s="11" t="s">
        <v>830</v>
      </c>
      <c r="W629" s="79">
        <v>1</v>
      </c>
    </row>
    <row r="630" spans="1:24" ht="64.900000000000006" customHeight="1" x14ac:dyDescent="0.4">
      <c r="B630" s="149"/>
      <c r="C630" s="18">
        <v>2</v>
      </c>
      <c r="D630" s="16">
        <v>2.4</v>
      </c>
      <c r="E630" s="14" t="s">
        <v>828</v>
      </c>
      <c r="F630" s="14" t="s">
        <v>841</v>
      </c>
      <c r="G630" s="1054"/>
      <c r="H630" s="180">
        <f t="shared" si="26"/>
        <v>555</v>
      </c>
      <c r="I630" s="80" t="s">
        <v>2108</v>
      </c>
      <c r="J630" s="160">
        <v>40</v>
      </c>
      <c r="K630" s="162" t="s">
        <v>3470</v>
      </c>
      <c r="L630" s="11" t="s">
        <v>830</v>
      </c>
      <c r="W630" s="79">
        <v>1</v>
      </c>
    </row>
    <row r="631" spans="1:24" ht="45" customHeight="1" x14ac:dyDescent="0.4">
      <c r="A631" s="172"/>
      <c r="B631" s="149"/>
      <c r="C631" s="18">
        <v>2</v>
      </c>
      <c r="D631" s="16">
        <v>2.4</v>
      </c>
      <c r="E631" s="14" t="s">
        <v>828</v>
      </c>
      <c r="F631" s="14" t="s">
        <v>841</v>
      </c>
      <c r="G631" s="1054"/>
      <c r="H631" s="180">
        <f t="shared" si="26"/>
        <v>556</v>
      </c>
      <c r="I631" s="80" t="s">
        <v>2109</v>
      </c>
      <c r="J631" s="160">
        <v>60</v>
      </c>
      <c r="K631" s="162" t="s">
        <v>3471</v>
      </c>
      <c r="L631" s="11" t="s">
        <v>830</v>
      </c>
      <c r="W631" s="79">
        <v>1</v>
      </c>
    </row>
    <row r="632" spans="1:24" ht="45" customHeight="1" x14ac:dyDescent="0.4">
      <c r="B632" s="149">
        <v>603</v>
      </c>
      <c r="C632" s="18">
        <v>2</v>
      </c>
      <c r="D632" s="16">
        <v>2.4</v>
      </c>
      <c r="E632" s="14" t="s">
        <v>828</v>
      </c>
      <c r="F632" s="14" t="s">
        <v>841</v>
      </c>
      <c r="G632" s="1055"/>
      <c r="H632" s="180">
        <f t="shared" si="26"/>
        <v>557</v>
      </c>
      <c r="I632" s="80" t="s">
        <v>2110</v>
      </c>
      <c r="J632" s="160">
        <v>60</v>
      </c>
      <c r="K632" s="162" t="s">
        <v>3472</v>
      </c>
      <c r="L632" s="11" t="s">
        <v>830</v>
      </c>
      <c r="W632" s="79">
        <v>1</v>
      </c>
    </row>
    <row r="633" spans="1:24" ht="45" customHeight="1" x14ac:dyDescent="0.4">
      <c r="B633" s="149">
        <v>604</v>
      </c>
      <c r="C633" s="18">
        <v>2</v>
      </c>
      <c r="D633" s="16">
        <v>2.4</v>
      </c>
      <c r="E633" s="14" t="s">
        <v>828</v>
      </c>
      <c r="F633" s="17" t="s">
        <v>843</v>
      </c>
      <c r="G633" s="1050" t="s">
        <v>844</v>
      </c>
      <c r="H633" s="86">
        <f t="shared" si="26"/>
        <v>558</v>
      </c>
      <c r="I633" s="80" t="s">
        <v>2111</v>
      </c>
      <c r="J633" s="175">
        <v>1</v>
      </c>
      <c r="K633" s="165" t="s">
        <v>3473</v>
      </c>
      <c r="L633" s="11" t="s">
        <v>830</v>
      </c>
      <c r="W633" s="79">
        <v>1</v>
      </c>
    </row>
    <row r="634" spans="1:24" ht="45" customHeight="1" x14ac:dyDescent="0.4">
      <c r="B634" s="149">
        <v>605</v>
      </c>
      <c r="C634" s="18">
        <v>2</v>
      </c>
      <c r="D634" s="16">
        <v>2.4</v>
      </c>
      <c r="E634" s="14" t="s">
        <v>828</v>
      </c>
      <c r="F634" s="17" t="s">
        <v>843</v>
      </c>
      <c r="G634" s="1052"/>
      <c r="H634" s="86">
        <f t="shared" si="26"/>
        <v>559</v>
      </c>
      <c r="I634" s="80" t="s">
        <v>2112</v>
      </c>
      <c r="J634" s="175">
        <v>1</v>
      </c>
      <c r="K634" s="165" t="s">
        <v>845</v>
      </c>
      <c r="L634" s="11" t="s">
        <v>830</v>
      </c>
      <c r="W634" s="79">
        <v>1</v>
      </c>
    </row>
    <row r="635" spans="1:24" ht="45" customHeight="1" x14ac:dyDescent="0.4">
      <c r="B635" s="149">
        <v>606</v>
      </c>
      <c r="G635" s="158" t="s">
        <v>846</v>
      </c>
      <c r="H635" s="159"/>
      <c r="I635" s="159"/>
      <c r="J635" s="158"/>
      <c r="K635" s="158"/>
      <c r="M635" s="71"/>
      <c r="N635" s="71"/>
      <c r="O635" s="71"/>
      <c r="P635" s="71"/>
      <c r="Q635" s="72"/>
      <c r="R635" s="73"/>
      <c r="S635" s="74">
        <v>2</v>
      </c>
      <c r="T635" s="73" t="s">
        <v>1690</v>
      </c>
      <c r="U635" s="74"/>
      <c r="V635" s="73"/>
      <c r="W635" s="75">
        <f>SUM(W636:W639)</f>
        <v>4</v>
      </c>
      <c r="X635" s="73" t="s">
        <v>1692</v>
      </c>
    </row>
    <row r="636" spans="1:24" ht="45" customHeight="1" x14ac:dyDescent="0.4">
      <c r="B636" s="149">
        <v>607</v>
      </c>
      <c r="C636" s="18">
        <v>2</v>
      </c>
      <c r="D636" s="16">
        <v>2.4</v>
      </c>
      <c r="E636" s="15" t="s">
        <v>847</v>
      </c>
      <c r="F636" s="15" t="s">
        <v>848</v>
      </c>
      <c r="G636" s="89" t="s">
        <v>849</v>
      </c>
      <c r="H636" s="87">
        <f>+H634+1</f>
        <v>560</v>
      </c>
      <c r="I636" s="80" t="s">
        <v>2113</v>
      </c>
      <c r="J636" s="91">
        <v>1</v>
      </c>
      <c r="K636" s="89" t="s">
        <v>3474</v>
      </c>
      <c r="L636" s="11" t="s">
        <v>830</v>
      </c>
      <c r="W636" s="79">
        <v>1</v>
      </c>
    </row>
    <row r="637" spans="1:24" ht="45" customHeight="1" x14ac:dyDescent="0.4">
      <c r="B637" s="149">
        <v>608</v>
      </c>
      <c r="C637" s="18">
        <v>2</v>
      </c>
      <c r="D637" s="16">
        <v>2.4</v>
      </c>
      <c r="E637" s="15" t="s">
        <v>847</v>
      </c>
      <c r="F637" s="17" t="s">
        <v>850</v>
      </c>
      <c r="G637" s="1050" t="s">
        <v>851</v>
      </c>
      <c r="H637" s="76">
        <f>+H636+1</f>
        <v>561</v>
      </c>
      <c r="I637" s="80" t="s">
        <v>2114</v>
      </c>
      <c r="J637" s="171">
        <v>1</v>
      </c>
      <c r="K637" s="163" t="s">
        <v>852</v>
      </c>
      <c r="L637" s="11" t="s">
        <v>830</v>
      </c>
      <c r="W637" s="79">
        <v>1</v>
      </c>
    </row>
    <row r="638" spans="1:24" ht="45" customHeight="1" x14ac:dyDescent="0.4">
      <c r="B638" s="149">
        <v>609</v>
      </c>
      <c r="C638" s="18">
        <v>2</v>
      </c>
      <c r="D638" s="16">
        <v>2.4</v>
      </c>
      <c r="E638" s="15" t="s">
        <v>847</v>
      </c>
      <c r="F638" s="17" t="s">
        <v>850</v>
      </c>
      <c r="G638" s="1051"/>
      <c r="H638" s="76">
        <f>+H637+1</f>
        <v>562</v>
      </c>
      <c r="I638" s="80" t="s">
        <v>2115</v>
      </c>
      <c r="J638" s="171">
        <v>1</v>
      </c>
      <c r="K638" s="184" t="s">
        <v>3475</v>
      </c>
      <c r="L638" s="11" t="s">
        <v>830</v>
      </c>
      <c r="W638" s="79">
        <v>1</v>
      </c>
    </row>
    <row r="639" spans="1:24" ht="45" customHeight="1" x14ac:dyDescent="0.4">
      <c r="B639" s="149">
        <v>610</v>
      </c>
      <c r="C639" s="18">
        <v>2</v>
      </c>
      <c r="D639" s="16">
        <v>2.4</v>
      </c>
      <c r="E639" s="15" t="s">
        <v>847</v>
      </c>
      <c r="F639" s="17" t="s">
        <v>850</v>
      </c>
      <c r="G639" s="1052"/>
      <c r="H639" s="76">
        <f>+H638+1</f>
        <v>563</v>
      </c>
      <c r="I639" s="80" t="s">
        <v>2116</v>
      </c>
      <c r="J639" s="171">
        <v>1</v>
      </c>
      <c r="K639" s="184" t="s">
        <v>3476</v>
      </c>
      <c r="L639" s="11" t="s">
        <v>830</v>
      </c>
      <c r="W639" s="79">
        <v>1</v>
      </c>
    </row>
    <row r="640" spans="1:24" ht="45" customHeight="1" x14ac:dyDescent="0.4">
      <c r="B640" s="149">
        <v>611</v>
      </c>
      <c r="G640" s="158" t="s">
        <v>853</v>
      </c>
      <c r="H640" s="159"/>
      <c r="I640" s="159"/>
      <c r="J640" s="158"/>
      <c r="K640" s="158"/>
      <c r="M640" s="71"/>
      <c r="N640" s="71"/>
      <c r="O640" s="71"/>
      <c r="P640" s="71"/>
      <c r="Q640" s="72"/>
      <c r="R640" s="73"/>
      <c r="S640" s="74">
        <v>1</v>
      </c>
      <c r="T640" s="73" t="s">
        <v>1690</v>
      </c>
      <c r="U640" s="74"/>
      <c r="V640" s="73"/>
      <c r="W640" s="75">
        <f>SUM(W641:W644)</f>
        <v>4</v>
      </c>
      <c r="X640" s="73" t="s">
        <v>1692</v>
      </c>
    </row>
    <row r="641" spans="2:24" ht="45" customHeight="1" x14ac:dyDescent="0.4">
      <c r="B641" s="149">
        <v>612</v>
      </c>
      <c r="C641" s="18">
        <v>2</v>
      </c>
      <c r="D641" s="16">
        <v>2.4</v>
      </c>
      <c r="E641" s="14" t="s">
        <v>854</v>
      </c>
      <c r="F641" s="14" t="s">
        <v>855</v>
      </c>
      <c r="G641" s="1053" t="s">
        <v>3477</v>
      </c>
      <c r="H641" s="160">
        <f>+H639+1</f>
        <v>564</v>
      </c>
      <c r="I641" s="80" t="s">
        <v>2117</v>
      </c>
      <c r="J641" s="160">
        <v>1</v>
      </c>
      <c r="K641" s="191" t="s">
        <v>3478</v>
      </c>
      <c r="L641" s="11" t="s">
        <v>830</v>
      </c>
      <c r="W641" s="79">
        <v>1</v>
      </c>
    </row>
    <row r="642" spans="2:24" ht="45" customHeight="1" x14ac:dyDescent="0.4">
      <c r="B642" s="149"/>
      <c r="C642" s="18">
        <v>2</v>
      </c>
      <c r="D642" s="16">
        <v>2.4</v>
      </c>
      <c r="E642" s="14" t="s">
        <v>854</v>
      </c>
      <c r="F642" s="14" t="s">
        <v>855</v>
      </c>
      <c r="G642" s="1054"/>
      <c r="H642" s="160">
        <f>+H641+1</f>
        <v>565</v>
      </c>
      <c r="I642" s="80" t="s">
        <v>2118</v>
      </c>
      <c r="J642" s="160">
        <v>20</v>
      </c>
      <c r="K642" s="191" t="s">
        <v>856</v>
      </c>
      <c r="L642" s="11" t="s">
        <v>830</v>
      </c>
      <c r="W642" s="79">
        <v>1</v>
      </c>
    </row>
    <row r="643" spans="2:24" ht="45" customHeight="1" x14ac:dyDescent="0.4">
      <c r="B643" s="149"/>
      <c r="C643" s="18">
        <v>2</v>
      </c>
      <c r="D643" s="16">
        <v>2.4</v>
      </c>
      <c r="E643" s="14" t="s">
        <v>854</v>
      </c>
      <c r="F643" s="14" t="s">
        <v>855</v>
      </c>
      <c r="G643" s="1054"/>
      <c r="H643" s="160">
        <f>+H642+1</f>
        <v>566</v>
      </c>
      <c r="I643" s="80" t="s">
        <v>2119</v>
      </c>
      <c r="J643" s="173">
        <v>1</v>
      </c>
      <c r="K643" s="191" t="s">
        <v>857</v>
      </c>
      <c r="L643" s="11" t="s">
        <v>830</v>
      </c>
      <c r="W643" s="79">
        <v>1</v>
      </c>
    </row>
    <row r="644" spans="2:24" ht="45" customHeight="1" x14ac:dyDescent="0.4">
      <c r="B644" s="149"/>
      <c r="C644" s="18">
        <v>2</v>
      </c>
      <c r="D644" s="16">
        <v>2.4</v>
      </c>
      <c r="E644" s="14" t="s">
        <v>854</v>
      </c>
      <c r="F644" s="14" t="s">
        <v>855</v>
      </c>
      <c r="G644" s="1055"/>
      <c r="H644" s="160">
        <f>+H643+1</f>
        <v>567</v>
      </c>
      <c r="I644" s="80" t="s">
        <v>2120</v>
      </c>
      <c r="J644" s="173">
        <v>1</v>
      </c>
      <c r="K644" s="191" t="s">
        <v>858</v>
      </c>
      <c r="L644" s="11" t="s">
        <v>830</v>
      </c>
      <c r="W644" s="79">
        <v>1</v>
      </c>
    </row>
    <row r="645" spans="2:24" ht="45" customHeight="1" x14ac:dyDescent="0.4">
      <c r="B645" s="149">
        <v>613</v>
      </c>
      <c r="G645" s="150" t="s">
        <v>859</v>
      </c>
      <c r="H645" s="151"/>
      <c r="I645" s="187"/>
      <c r="J645" s="188"/>
      <c r="K645" s="188"/>
      <c r="M645" s="92"/>
      <c r="N645" s="92"/>
      <c r="O645" s="92">
        <v>5</v>
      </c>
      <c r="P645" s="92" t="s">
        <v>1688</v>
      </c>
      <c r="Q645" s="93">
        <f>SUM(Q646:Q790)</f>
        <v>14</v>
      </c>
      <c r="R645" s="94" t="s">
        <v>1689</v>
      </c>
      <c r="S645" s="93">
        <f>SUM(S646:S790)/2</f>
        <v>43</v>
      </c>
      <c r="T645" s="94" t="s">
        <v>1690</v>
      </c>
      <c r="U645" s="93">
        <f>SUM(U646:U790)</f>
        <v>62</v>
      </c>
      <c r="V645" s="94" t="s">
        <v>1691</v>
      </c>
      <c r="W645" s="93">
        <f>SUM(W646:W790)/3</f>
        <v>126</v>
      </c>
      <c r="X645" s="94" t="s">
        <v>1692</v>
      </c>
    </row>
    <row r="646" spans="2:24" ht="45" customHeight="1" x14ac:dyDescent="0.4">
      <c r="B646" s="149">
        <v>614</v>
      </c>
      <c r="G646" s="154" t="s">
        <v>3479</v>
      </c>
      <c r="H646" s="155"/>
      <c r="I646" s="155"/>
      <c r="J646" s="155"/>
      <c r="K646" s="176"/>
      <c r="M646" s="67"/>
      <c r="N646" s="67"/>
      <c r="O646" s="67"/>
      <c r="P646" s="67"/>
      <c r="Q646" s="68">
        <v>2</v>
      </c>
      <c r="R646" s="69" t="s">
        <v>1689</v>
      </c>
      <c r="S646" s="70">
        <f>SUM(S647:S657)</f>
        <v>4</v>
      </c>
      <c r="T646" s="69" t="s">
        <v>1690</v>
      </c>
      <c r="U646" s="70">
        <v>4</v>
      </c>
      <c r="V646" s="69" t="s">
        <v>1691</v>
      </c>
      <c r="W646" s="70">
        <f>SUM(W647:W657)/2</f>
        <v>9</v>
      </c>
      <c r="X646" s="69" t="s">
        <v>1692</v>
      </c>
    </row>
    <row r="647" spans="2:24" ht="45" customHeight="1" x14ac:dyDescent="0.4">
      <c r="B647" s="149">
        <v>615</v>
      </c>
      <c r="G647" s="158" t="s">
        <v>3480</v>
      </c>
      <c r="H647" s="159"/>
      <c r="I647" s="159"/>
      <c r="J647" s="158"/>
      <c r="K647" s="158"/>
      <c r="M647" s="71"/>
      <c r="N647" s="71"/>
      <c r="O647" s="71"/>
      <c r="P647" s="71"/>
      <c r="Q647" s="72"/>
      <c r="R647" s="73"/>
      <c r="S647" s="74">
        <v>2</v>
      </c>
      <c r="T647" s="73" t="s">
        <v>1690</v>
      </c>
      <c r="U647" s="74"/>
      <c r="V647" s="73"/>
      <c r="W647" s="75">
        <f>SUM(W648:W652)</f>
        <v>5</v>
      </c>
      <c r="X647" s="73" t="s">
        <v>1692</v>
      </c>
    </row>
    <row r="648" spans="2:24" ht="45" customHeight="1" x14ac:dyDescent="0.4">
      <c r="B648" s="149">
        <v>616</v>
      </c>
      <c r="C648" s="9">
        <v>3</v>
      </c>
      <c r="D648" s="13">
        <v>3.1</v>
      </c>
      <c r="E648" s="14" t="s">
        <v>862</v>
      </c>
      <c r="F648" s="14" t="s">
        <v>863</v>
      </c>
      <c r="G648" s="1044" t="s">
        <v>3481</v>
      </c>
      <c r="H648" s="160">
        <f>+H644+1</f>
        <v>568</v>
      </c>
      <c r="I648" s="80" t="s">
        <v>2121</v>
      </c>
      <c r="J648" s="160">
        <v>1</v>
      </c>
      <c r="K648" s="168" t="s">
        <v>865</v>
      </c>
      <c r="L648" s="11" t="s">
        <v>866</v>
      </c>
      <c r="W648" s="79">
        <v>1</v>
      </c>
    </row>
    <row r="649" spans="2:24" ht="45" customHeight="1" x14ac:dyDescent="0.4">
      <c r="B649" s="149">
        <v>617</v>
      </c>
      <c r="C649" s="9">
        <v>3</v>
      </c>
      <c r="D649" s="13">
        <v>3.1</v>
      </c>
      <c r="E649" s="14" t="s">
        <v>862</v>
      </c>
      <c r="F649" s="14" t="s">
        <v>863</v>
      </c>
      <c r="G649" s="1045"/>
      <c r="H649" s="160">
        <f>+H648+1</f>
        <v>569</v>
      </c>
      <c r="I649" s="80" t="s">
        <v>2122</v>
      </c>
      <c r="J649" s="160">
        <v>2</v>
      </c>
      <c r="K649" s="168" t="s">
        <v>867</v>
      </c>
      <c r="L649" s="11" t="s">
        <v>866</v>
      </c>
      <c r="W649" s="79">
        <v>1</v>
      </c>
    </row>
    <row r="650" spans="2:24" ht="45" customHeight="1" x14ac:dyDescent="0.4">
      <c r="B650" s="149">
        <v>618</v>
      </c>
      <c r="C650" s="9">
        <v>3</v>
      </c>
      <c r="D650" s="13">
        <v>3.1</v>
      </c>
      <c r="E650" s="14" t="s">
        <v>862</v>
      </c>
      <c r="F650" s="14" t="s">
        <v>863</v>
      </c>
      <c r="G650" s="1046"/>
      <c r="H650" s="160">
        <f>+H649+1</f>
        <v>570</v>
      </c>
      <c r="I650" s="80" t="s">
        <v>2123</v>
      </c>
      <c r="J650" s="160">
        <v>1</v>
      </c>
      <c r="K650" s="168" t="s">
        <v>868</v>
      </c>
      <c r="L650" s="11" t="s">
        <v>866</v>
      </c>
      <c r="W650" s="79">
        <v>1</v>
      </c>
    </row>
    <row r="651" spans="2:24" ht="45" customHeight="1" x14ac:dyDescent="0.4">
      <c r="B651" s="149">
        <v>619</v>
      </c>
      <c r="C651" s="9">
        <v>3</v>
      </c>
      <c r="D651" s="13">
        <v>3.1</v>
      </c>
      <c r="E651" s="14" t="s">
        <v>862</v>
      </c>
      <c r="F651" s="17" t="s">
        <v>869</v>
      </c>
      <c r="G651" s="1041" t="s">
        <v>3482</v>
      </c>
      <c r="H651" s="76">
        <f>+H650+1</f>
        <v>571</v>
      </c>
      <c r="I651" s="80" t="s">
        <v>2124</v>
      </c>
      <c r="J651" s="76">
        <v>1</v>
      </c>
      <c r="K651" s="170" t="s">
        <v>871</v>
      </c>
      <c r="L651" s="11" t="s">
        <v>866</v>
      </c>
      <c r="W651" s="79">
        <v>1</v>
      </c>
    </row>
    <row r="652" spans="2:24" ht="45" customHeight="1" x14ac:dyDescent="0.4">
      <c r="B652" s="149">
        <v>620</v>
      </c>
      <c r="C652" s="9">
        <v>3</v>
      </c>
      <c r="D652" s="13">
        <v>3.1</v>
      </c>
      <c r="E652" s="14" t="s">
        <v>862</v>
      </c>
      <c r="F652" s="17" t="s">
        <v>869</v>
      </c>
      <c r="G652" s="1043"/>
      <c r="H652" s="76">
        <f>+H651+1</f>
        <v>572</v>
      </c>
      <c r="I652" s="80" t="s">
        <v>2125</v>
      </c>
      <c r="J652" s="171">
        <v>1</v>
      </c>
      <c r="K652" s="170" t="s">
        <v>872</v>
      </c>
      <c r="L652" s="11" t="s">
        <v>866</v>
      </c>
      <c r="W652" s="79">
        <v>1</v>
      </c>
    </row>
    <row r="653" spans="2:24" ht="45" customHeight="1" x14ac:dyDescent="0.4">
      <c r="B653" s="149">
        <v>621</v>
      </c>
      <c r="G653" s="158" t="s">
        <v>3483</v>
      </c>
      <c r="H653" s="159"/>
      <c r="I653" s="159"/>
      <c r="J653" s="158"/>
      <c r="K653" s="158"/>
      <c r="M653" s="71"/>
      <c r="N653" s="71"/>
      <c r="O653" s="71"/>
      <c r="P653" s="71"/>
      <c r="Q653" s="72"/>
      <c r="R653" s="73"/>
      <c r="S653" s="74">
        <v>2</v>
      </c>
      <c r="T653" s="73" t="s">
        <v>1690</v>
      </c>
      <c r="U653" s="74"/>
      <c r="V653" s="73"/>
      <c r="W653" s="75">
        <f>SUM(W654:W657)</f>
        <v>4</v>
      </c>
      <c r="X653" s="73" t="s">
        <v>1692</v>
      </c>
    </row>
    <row r="654" spans="2:24" ht="45" customHeight="1" x14ac:dyDescent="0.4">
      <c r="B654" s="149">
        <v>622</v>
      </c>
      <c r="C654" s="9">
        <v>3</v>
      </c>
      <c r="D654" s="13">
        <v>3.1</v>
      </c>
      <c r="E654" s="15" t="s">
        <v>874</v>
      </c>
      <c r="F654" s="15" t="s">
        <v>875</v>
      </c>
      <c r="G654" s="1047" t="s">
        <v>3484</v>
      </c>
      <c r="H654" s="87">
        <f>+H652+1</f>
        <v>573</v>
      </c>
      <c r="I654" s="80" t="s">
        <v>2126</v>
      </c>
      <c r="J654" s="91">
        <v>1</v>
      </c>
      <c r="K654" s="169" t="s">
        <v>877</v>
      </c>
      <c r="L654" s="11" t="s">
        <v>866</v>
      </c>
      <c r="W654" s="79">
        <v>1</v>
      </c>
    </row>
    <row r="655" spans="2:24" ht="45" customHeight="1" x14ac:dyDescent="0.4">
      <c r="B655" s="149">
        <v>623</v>
      </c>
      <c r="C655" s="9">
        <v>3</v>
      </c>
      <c r="D655" s="13">
        <v>3.1</v>
      </c>
      <c r="E655" s="15" t="s">
        <v>874</v>
      </c>
      <c r="F655" s="15" t="s">
        <v>875</v>
      </c>
      <c r="G655" s="1049"/>
      <c r="H655" s="87">
        <f>+H654+1</f>
        <v>574</v>
      </c>
      <c r="I655" s="80" t="s">
        <v>2127</v>
      </c>
      <c r="J655" s="91">
        <v>1</v>
      </c>
      <c r="K655" s="169" t="s">
        <v>878</v>
      </c>
      <c r="L655" s="11" t="s">
        <v>866</v>
      </c>
      <c r="W655" s="79">
        <v>1</v>
      </c>
    </row>
    <row r="656" spans="2:24" ht="45" customHeight="1" x14ac:dyDescent="0.4">
      <c r="B656" s="149">
        <v>624</v>
      </c>
      <c r="C656" s="9">
        <v>3</v>
      </c>
      <c r="D656" s="13">
        <v>3.1</v>
      </c>
      <c r="E656" s="15" t="s">
        <v>874</v>
      </c>
      <c r="F656" s="17" t="s">
        <v>879</v>
      </c>
      <c r="G656" s="1041" t="s">
        <v>3485</v>
      </c>
      <c r="H656" s="76">
        <f>+H655+1</f>
        <v>575</v>
      </c>
      <c r="I656" s="80" t="s">
        <v>2128</v>
      </c>
      <c r="J656" s="76">
        <v>20</v>
      </c>
      <c r="K656" s="170" t="s">
        <v>881</v>
      </c>
      <c r="L656" s="11" t="s">
        <v>866</v>
      </c>
      <c r="W656" s="79">
        <v>1</v>
      </c>
    </row>
    <row r="657" spans="1:24" ht="45" customHeight="1" x14ac:dyDescent="0.4">
      <c r="B657" s="149">
        <v>625</v>
      </c>
      <c r="C657" s="9">
        <v>3</v>
      </c>
      <c r="D657" s="13">
        <v>3.1</v>
      </c>
      <c r="E657" s="15" t="s">
        <v>874</v>
      </c>
      <c r="F657" s="17" t="s">
        <v>879</v>
      </c>
      <c r="G657" s="1043"/>
      <c r="H657" s="76">
        <f>+H656+1</f>
        <v>576</v>
      </c>
      <c r="I657" s="80" t="s">
        <v>2129</v>
      </c>
      <c r="J657" s="76">
        <v>20</v>
      </c>
      <c r="K657" s="170" t="s">
        <v>882</v>
      </c>
      <c r="L657" s="11" t="s">
        <v>866</v>
      </c>
      <c r="W657" s="79">
        <v>1</v>
      </c>
    </row>
    <row r="658" spans="1:24" ht="45" customHeight="1" x14ac:dyDescent="0.4">
      <c r="B658" s="149">
        <v>626</v>
      </c>
      <c r="G658" s="154" t="s">
        <v>3486</v>
      </c>
      <c r="H658" s="155"/>
      <c r="I658" s="155"/>
      <c r="J658" s="155"/>
      <c r="K658" s="176"/>
      <c r="M658" s="67"/>
      <c r="N658" s="67"/>
      <c r="O658" s="67"/>
      <c r="P658" s="67"/>
      <c r="Q658" s="68">
        <v>3</v>
      </c>
      <c r="R658" s="69" t="s">
        <v>1689</v>
      </c>
      <c r="S658" s="70">
        <f>SUM(S659:S675)</f>
        <v>8</v>
      </c>
      <c r="T658" s="69" t="s">
        <v>1690</v>
      </c>
      <c r="U658" s="70">
        <v>4</v>
      </c>
      <c r="V658" s="69" t="s">
        <v>1691</v>
      </c>
      <c r="W658" s="70">
        <f>SUM(W659:W675)/2</f>
        <v>14</v>
      </c>
      <c r="X658" s="69" t="s">
        <v>1692</v>
      </c>
    </row>
    <row r="659" spans="1:24" ht="45" customHeight="1" x14ac:dyDescent="0.4">
      <c r="B659" s="149">
        <v>627</v>
      </c>
      <c r="G659" s="158" t="s">
        <v>3487</v>
      </c>
      <c r="H659" s="159"/>
      <c r="I659" s="159"/>
      <c r="J659" s="158"/>
      <c r="K659" s="158"/>
      <c r="M659" s="71"/>
      <c r="N659" s="71"/>
      <c r="O659" s="71"/>
      <c r="P659" s="71"/>
      <c r="Q659" s="72"/>
      <c r="R659" s="73"/>
      <c r="S659" s="74">
        <v>3</v>
      </c>
      <c r="T659" s="73" t="s">
        <v>1690</v>
      </c>
      <c r="U659" s="74"/>
      <c r="V659" s="73"/>
      <c r="W659" s="75">
        <f>SUM(W660:W665)</f>
        <v>6</v>
      </c>
      <c r="X659" s="73" t="s">
        <v>1692</v>
      </c>
    </row>
    <row r="660" spans="1:24" ht="45" customHeight="1" x14ac:dyDescent="0.4">
      <c r="B660" s="149">
        <v>628</v>
      </c>
      <c r="C660" s="9">
        <v>3</v>
      </c>
      <c r="D660" s="16">
        <v>3.2</v>
      </c>
      <c r="E660" s="14" t="s">
        <v>885</v>
      </c>
      <c r="F660" s="14" t="s">
        <v>886</v>
      </c>
      <c r="G660" s="1044" t="s">
        <v>3488</v>
      </c>
      <c r="H660" s="160">
        <f>+H657+1</f>
        <v>577</v>
      </c>
      <c r="I660" s="80" t="s">
        <v>2130</v>
      </c>
      <c r="J660" s="160">
        <v>1</v>
      </c>
      <c r="K660" s="168" t="s">
        <v>888</v>
      </c>
      <c r="L660" s="11" t="s">
        <v>889</v>
      </c>
      <c r="W660" s="79">
        <v>1</v>
      </c>
    </row>
    <row r="661" spans="1:24" ht="45" customHeight="1" x14ac:dyDescent="0.4">
      <c r="B661" s="149">
        <v>629</v>
      </c>
      <c r="C661" s="9">
        <v>3</v>
      </c>
      <c r="D661" s="16">
        <v>3.2</v>
      </c>
      <c r="E661" s="14" t="s">
        <v>885</v>
      </c>
      <c r="F661" s="14" t="s">
        <v>886</v>
      </c>
      <c r="G661" s="1046"/>
      <c r="H661" s="160">
        <f>+H660+1</f>
        <v>578</v>
      </c>
      <c r="I661" s="80" t="s">
        <v>2131</v>
      </c>
      <c r="J661" s="160">
        <v>1</v>
      </c>
      <c r="K661" s="168" t="s">
        <v>890</v>
      </c>
      <c r="L661" s="11" t="s">
        <v>889</v>
      </c>
      <c r="W661" s="79">
        <v>1</v>
      </c>
    </row>
    <row r="662" spans="1:24" ht="45" customHeight="1" x14ac:dyDescent="0.4">
      <c r="B662" s="149">
        <v>630</v>
      </c>
      <c r="C662" s="9">
        <v>3</v>
      </c>
      <c r="D662" s="16">
        <v>3.2</v>
      </c>
      <c r="E662" s="14" t="s">
        <v>885</v>
      </c>
      <c r="F662" s="17" t="s">
        <v>891</v>
      </c>
      <c r="G662" s="1041" t="s">
        <v>3489</v>
      </c>
      <c r="H662" s="76">
        <f>+H661+1</f>
        <v>579</v>
      </c>
      <c r="I662" s="80" t="s">
        <v>2132</v>
      </c>
      <c r="J662" s="174">
        <v>1</v>
      </c>
      <c r="K662" s="178" t="s">
        <v>3490</v>
      </c>
      <c r="L662" s="11" t="s">
        <v>889</v>
      </c>
      <c r="W662" s="79">
        <v>1</v>
      </c>
    </row>
    <row r="663" spans="1:24" ht="45" customHeight="1" x14ac:dyDescent="0.4">
      <c r="A663" s="7">
        <v>4</v>
      </c>
      <c r="B663" s="149">
        <v>631</v>
      </c>
      <c r="C663" s="9">
        <v>3</v>
      </c>
      <c r="D663" s="16">
        <v>3.2</v>
      </c>
      <c r="E663" s="14" t="s">
        <v>885</v>
      </c>
      <c r="F663" s="17" t="s">
        <v>891</v>
      </c>
      <c r="G663" s="1043"/>
      <c r="H663" s="76">
        <f>+H662+1</f>
        <v>580</v>
      </c>
      <c r="I663" s="80" t="s">
        <v>2133</v>
      </c>
      <c r="J663" s="174">
        <v>1</v>
      </c>
      <c r="K663" s="178" t="s">
        <v>893</v>
      </c>
      <c r="L663" s="11" t="s">
        <v>889</v>
      </c>
      <c r="W663" s="79">
        <v>1</v>
      </c>
    </row>
    <row r="664" spans="1:24" ht="45" customHeight="1" x14ac:dyDescent="0.4">
      <c r="B664" s="149"/>
      <c r="C664" s="9">
        <v>3</v>
      </c>
      <c r="D664" s="16">
        <v>3.2</v>
      </c>
      <c r="E664" s="14" t="s">
        <v>885</v>
      </c>
      <c r="F664" s="14" t="s">
        <v>894</v>
      </c>
      <c r="G664" s="1044" t="s">
        <v>3491</v>
      </c>
      <c r="H664" s="160">
        <f>+H663+1</f>
        <v>581</v>
      </c>
      <c r="I664" s="80" t="s">
        <v>2134</v>
      </c>
      <c r="J664" s="160">
        <v>1</v>
      </c>
      <c r="K664" s="168" t="s">
        <v>895</v>
      </c>
      <c r="L664" s="11" t="s">
        <v>889</v>
      </c>
      <c r="W664" s="79">
        <v>1</v>
      </c>
    </row>
    <row r="665" spans="1:24" ht="45" customHeight="1" x14ac:dyDescent="0.4">
      <c r="B665" s="149"/>
      <c r="C665" s="9">
        <v>3</v>
      </c>
      <c r="D665" s="16">
        <v>3.2</v>
      </c>
      <c r="E665" s="14" t="s">
        <v>885</v>
      </c>
      <c r="F665" s="14" t="s">
        <v>894</v>
      </c>
      <c r="G665" s="1046"/>
      <c r="H665" s="160">
        <f>+H664+1</f>
        <v>582</v>
      </c>
      <c r="I665" s="80" t="s">
        <v>2135</v>
      </c>
      <c r="J665" s="160">
        <v>2</v>
      </c>
      <c r="K665" s="168" t="s">
        <v>3492</v>
      </c>
      <c r="L665" s="11" t="s">
        <v>889</v>
      </c>
      <c r="W665" s="79">
        <v>1</v>
      </c>
    </row>
    <row r="666" spans="1:24" ht="45" customHeight="1" x14ac:dyDescent="0.4">
      <c r="B666" s="149">
        <v>632</v>
      </c>
      <c r="G666" s="158" t="s">
        <v>3493</v>
      </c>
      <c r="H666" s="159"/>
      <c r="I666" s="159"/>
      <c r="J666" s="158"/>
      <c r="K666" s="158"/>
      <c r="M666" s="71"/>
      <c r="N666" s="71"/>
      <c r="O666" s="71"/>
      <c r="P666" s="71"/>
      <c r="Q666" s="72"/>
      <c r="R666" s="73"/>
      <c r="S666" s="74">
        <v>2</v>
      </c>
      <c r="T666" s="73" t="s">
        <v>1690</v>
      </c>
      <c r="U666" s="74"/>
      <c r="V666" s="73"/>
      <c r="W666" s="75">
        <f>SUM(W667:W668)</f>
        <v>2</v>
      </c>
      <c r="X666" s="73" t="s">
        <v>1692</v>
      </c>
    </row>
    <row r="667" spans="1:24" ht="45" customHeight="1" x14ac:dyDescent="0.4">
      <c r="A667" s="7">
        <v>5</v>
      </c>
      <c r="B667" s="149">
        <v>633</v>
      </c>
      <c r="C667" s="9">
        <v>3</v>
      </c>
      <c r="D667" s="16">
        <v>3.2</v>
      </c>
      <c r="E667" s="15" t="s">
        <v>897</v>
      </c>
      <c r="F667" s="15" t="s">
        <v>898</v>
      </c>
      <c r="G667" s="169" t="s">
        <v>3494</v>
      </c>
      <c r="H667" s="87">
        <f>+H665+1</f>
        <v>583</v>
      </c>
      <c r="I667" s="80" t="s">
        <v>2136</v>
      </c>
      <c r="J667" s="87">
        <v>4</v>
      </c>
      <c r="K667" s="169" t="s">
        <v>900</v>
      </c>
      <c r="L667" s="11" t="s">
        <v>889</v>
      </c>
      <c r="W667" s="79">
        <v>1</v>
      </c>
    </row>
    <row r="668" spans="1:24" ht="45" customHeight="1" x14ac:dyDescent="0.4">
      <c r="A668" s="7">
        <v>6</v>
      </c>
      <c r="B668" s="149">
        <v>634</v>
      </c>
      <c r="C668" s="9">
        <v>3</v>
      </c>
      <c r="D668" s="16">
        <v>3.2</v>
      </c>
      <c r="E668" s="15" t="s">
        <v>897</v>
      </c>
      <c r="F668" s="17" t="s">
        <v>901</v>
      </c>
      <c r="G668" s="170" t="s">
        <v>3495</v>
      </c>
      <c r="H668" s="76">
        <f>+H667+1</f>
        <v>584</v>
      </c>
      <c r="I668" s="80" t="s">
        <v>2137</v>
      </c>
      <c r="J668" s="174">
        <v>4</v>
      </c>
      <c r="K668" s="178" t="s">
        <v>903</v>
      </c>
      <c r="L668" s="11" t="s">
        <v>889</v>
      </c>
      <c r="W668" s="79">
        <v>1</v>
      </c>
    </row>
    <row r="669" spans="1:24" ht="45" customHeight="1" x14ac:dyDescent="0.4">
      <c r="B669" s="149">
        <v>635</v>
      </c>
      <c r="G669" s="158" t="s">
        <v>3496</v>
      </c>
      <c r="H669" s="159"/>
      <c r="I669" s="159"/>
      <c r="J669" s="158"/>
      <c r="K669" s="158"/>
      <c r="M669" s="71"/>
      <c r="N669" s="71"/>
      <c r="O669" s="71"/>
      <c r="P669" s="71"/>
      <c r="Q669" s="72"/>
      <c r="R669" s="73"/>
      <c r="S669" s="74">
        <v>3</v>
      </c>
      <c r="T669" s="73" t="s">
        <v>1690</v>
      </c>
      <c r="U669" s="74"/>
      <c r="V669" s="73"/>
      <c r="W669" s="75">
        <f>SUM(W670:W675)</f>
        <v>6</v>
      </c>
      <c r="X669" s="73" t="s">
        <v>1692</v>
      </c>
    </row>
    <row r="670" spans="1:24" ht="45" customHeight="1" x14ac:dyDescent="0.4">
      <c r="A670" s="7">
        <v>7</v>
      </c>
      <c r="B670" s="149">
        <v>636</v>
      </c>
      <c r="C670" s="9">
        <v>3</v>
      </c>
      <c r="D670" s="16">
        <v>3.2</v>
      </c>
      <c r="E670" s="14" t="s">
        <v>905</v>
      </c>
      <c r="F670" s="14" t="s">
        <v>906</v>
      </c>
      <c r="G670" s="1044" t="s">
        <v>3497</v>
      </c>
      <c r="H670" s="160">
        <f>+H668+1</f>
        <v>585</v>
      </c>
      <c r="I670" s="80" t="s">
        <v>2138</v>
      </c>
      <c r="J670" s="160">
        <v>1</v>
      </c>
      <c r="K670" s="168" t="s">
        <v>908</v>
      </c>
      <c r="L670" s="11" t="s">
        <v>889</v>
      </c>
      <c r="W670" s="79">
        <v>1</v>
      </c>
    </row>
    <row r="671" spans="1:24" ht="45" customHeight="1" x14ac:dyDescent="0.4">
      <c r="A671" s="7">
        <v>8</v>
      </c>
      <c r="B671" s="149">
        <v>637</v>
      </c>
      <c r="C671" s="9">
        <v>3</v>
      </c>
      <c r="D671" s="16">
        <v>3.2</v>
      </c>
      <c r="E671" s="14" t="s">
        <v>905</v>
      </c>
      <c r="F671" s="14" t="s">
        <v>906</v>
      </c>
      <c r="G671" s="1046"/>
      <c r="H671" s="160">
        <f>+H670+1</f>
        <v>586</v>
      </c>
      <c r="I671" s="80" t="s">
        <v>2139</v>
      </c>
      <c r="J671" s="160">
        <v>1</v>
      </c>
      <c r="K671" s="168" t="s">
        <v>909</v>
      </c>
      <c r="L671" s="11" t="s">
        <v>889</v>
      </c>
      <c r="W671" s="79">
        <v>1</v>
      </c>
    </row>
    <row r="672" spans="1:24" ht="45" customHeight="1" x14ac:dyDescent="0.4">
      <c r="A672" s="7">
        <v>9</v>
      </c>
      <c r="B672" s="149">
        <v>638</v>
      </c>
      <c r="C672" s="9">
        <v>3</v>
      </c>
      <c r="D672" s="16">
        <v>3.2</v>
      </c>
      <c r="E672" s="14" t="s">
        <v>905</v>
      </c>
      <c r="F672" s="17" t="s">
        <v>910</v>
      </c>
      <c r="G672" s="1041" t="s">
        <v>3498</v>
      </c>
      <c r="H672" s="76">
        <f>+H671+1</f>
        <v>587</v>
      </c>
      <c r="I672" s="80" t="s">
        <v>2140</v>
      </c>
      <c r="J672" s="76">
        <v>1</v>
      </c>
      <c r="K672" s="170" t="s">
        <v>3499</v>
      </c>
      <c r="L672" s="11" t="s">
        <v>889</v>
      </c>
      <c r="W672" s="79">
        <v>1</v>
      </c>
    </row>
    <row r="673" spans="1:24" ht="45" customHeight="1" x14ac:dyDescent="0.4">
      <c r="A673" s="7">
        <v>10</v>
      </c>
      <c r="B673" s="149">
        <v>639</v>
      </c>
      <c r="C673" s="9">
        <v>3</v>
      </c>
      <c r="D673" s="16">
        <v>3.2</v>
      </c>
      <c r="E673" s="14" t="s">
        <v>905</v>
      </c>
      <c r="F673" s="17" t="s">
        <v>910</v>
      </c>
      <c r="G673" s="1043"/>
      <c r="H673" s="76">
        <f>+H672+1</f>
        <v>588</v>
      </c>
      <c r="I673" s="80" t="s">
        <v>2141</v>
      </c>
      <c r="J673" s="76">
        <v>1</v>
      </c>
      <c r="K673" s="170" t="s">
        <v>912</v>
      </c>
      <c r="L673" s="11" t="s">
        <v>889</v>
      </c>
      <c r="W673" s="79">
        <v>1</v>
      </c>
    </row>
    <row r="674" spans="1:24" ht="45" customHeight="1" x14ac:dyDescent="0.4">
      <c r="A674" s="7">
        <v>11</v>
      </c>
      <c r="B674" s="149"/>
      <c r="C674" s="9">
        <v>3</v>
      </c>
      <c r="D674" s="16">
        <v>3.2</v>
      </c>
      <c r="E674" s="14" t="s">
        <v>905</v>
      </c>
      <c r="F674" s="14" t="s">
        <v>913</v>
      </c>
      <c r="G674" s="1044" t="s">
        <v>3500</v>
      </c>
      <c r="H674" s="160">
        <f>+H673+1</f>
        <v>589</v>
      </c>
      <c r="I674" s="80" t="s">
        <v>2142</v>
      </c>
      <c r="J674" s="160">
        <v>1</v>
      </c>
      <c r="K674" s="168" t="s">
        <v>915</v>
      </c>
      <c r="L674" s="11" t="s">
        <v>889</v>
      </c>
      <c r="W674" s="79">
        <v>1</v>
      </c>
    </row>
    <row r="675" spans="1:24" ht="45" customHeight="1" x14ac:dyDescent="0.4">
      <c r="A675" s="7">
        <v>12</v>
      </c>
      <c r="B675" s="149"/>
      <c r="C675" s="9">
        <v>3</v>
      </c>
      <c r="D675" s="16">
        <v>3.2</v>
      </c>
      <c r="E675" s="14" t="s">
        <v>905</v>
      </c>
      <c r="F675" s="14" t="s">
        <v>913</v>
      </c>
      <c r="G675" s="1046"/>
      <c r="H675" s="160">
        <f>+H674+1</f>
        <v>590</v>
      </c>
      <c r="I675" s="80" t="s">
        <v>2143</v>
      </c>
      <c r="J675" s="160">
        <v>20</v>
      </c>
      <c r="K675" s="168" t="s">
        <v>3501</v>
      </c>
      <c r="L675" s="11" t="s">
        <v>889</v>
      </c>
      <c r="W675" s="79">
        <v>1</v>
      </c>
    </row>
    <row r="676" spans="1:24" ht="45" customHeight="1" x14ac:dyDescent="0.4">
      <c r="B676" s="149">
        <v>640</v>
      </c>
      <c r="G676" s="154" t="s">
        <v>3502</v>
      </c>
      <c r="H676" s="155"/>
      <c r="I676" s="155"/>
      <c r="J676" s="155"/>
      <c r="K676" s="176"/>
      <c r="M676" s="67"/>
      <c r="N676" s="67"/>
      <c r="O676" s="67"/>
      <c r="P676" s="67"/>
      <c r="Q676" s="68">
        <v>3</v>
      </c>
      <c r="R676" s="69" t="s">
        <v>1689</v>
      </c>
      <c r="S676" s="70">
        <f>SUM(S677:S693)</f>
        <v>6</v>
      </c>
      <c r="T676" s="69" t="s">
        <v>1690</v>
      </c>
      <c r="U676" s="70">
        <v>6</v>
      </c>
      <c r="V676" s="69" t="s">
        <v>1691</v>
      </c>
      <c r="W676" s="70">
        <f>SUM(W677:W693)/2</f>
        <v>14</v>
      </c>
      <c r="X676" s="69" t="s">
        <v>1692</v>
      </c>
    </row>
    <row r="677" spans="1:24" ht="45" customHeight="1" x14ac:dyDescent="0.4">
      <c r="B677" s="149">
        <v>641</v>
      </c>
      <c r="G677" s="158" t="s">
        <v>3503</v>
      </c>
      <c r="H677" s="159"/>
      <c r="I677" s="159"/>
      <c r="J677" s="158"/>
      <c r="K677" s="158"/>
      <c r="M677" s="71"/>
      <c r="N677" s="71"/>
      <c r="O677" s="71"/>
      <c r="P677" s="71"/>
      <c r="Q677" s="72"/>
      <c r="R677" s="73"/>
      <c r="S677" s="74">
        <v>2</v>
      </c>
      <c r="T677" s="73" t="s">
        <v>1690</v>
      </c>
      <c r="U677" s="74"/>
      <c r="V677" s="73"/>
      <c r="W677" s="75">
        <f>SUM(W678:W683)</f>
        <v>6</v>
      </c>
      <c r="X677" s="73" t="s">
        <v>1692</v>
      </c>
    </row>
    <row r="678" spans="1:24" ht="45" customHeight="1" x14ac:dyDescent="0.4">
      <c r="A678" s="7">
        <v>13</v>
      </c>
      <c r="B678" s="148">
        <v>13</v>
      </c>
      <c r="C678" s="8">
        <v>13</v>
      </c>
      <c r="D678" s="13">
        <v>3.3</v>
      </c>
      <c r="E678" s="14" t="s">
        <v>921</v>
      </c>
      <c r="F678" s="14" t="s">
        <v>922</v>
      </c>
      <c r="G678" s="1053" t="s">
        <v>3504</v>
      </c>
      <c r="H678" s="160">
        <f>+H675+1</f>
        <v>591</v>
      </c>
      <c r="I678" s="80" t="s">
        <v>2144</v>
      </c>
      <c r="J678" s="160">
        <v>1</v>
      </c>
      <c r="K678" s="162" t="s">
        <v>919</v>
      </c>
      <c r="L678" s="11" t="s">
        <v>889</v>
      </c>
      <c r="W678" s="79">
        <v>1</v>
      </c>
    </row>
    <row r="679" spans="1:24" ht="45" customHeight="1" x14ac:dyDescent="0.4">
      <c r="A679" s="7">
        <v>14</v>
      </c>
      <c r="B679" s="148">
        <v>14</v>
      </c>
      <c r="C679" s="8">
        <v>14</v>
      </c>
      <c r="D679" s="13">
        <v>3.3</v>
      </c>
      <c r="E679" s="14" t="s">
        <v>921</v>
      </c>
      <c r="F679" s="14" t="s">
        <v>922</v>
      </c>
      <c r="G679" s="1054"/>
      <c r="H679" s="160">
        <f>+H678+1</f>
        <v>592</v>
      </c>
      <c r="I679" s="80" t="s">
        <v>2145</v>
      </c>
      <c r="J679" s="160">
        <v>1</v>
      </c>
      <c r="K679" s="162" t="s">
        <v>920</v>
      </c>
      <c r="L679" s="11" t="s">
        <v>889</v>
      </c>
      <c r="W679" s="79">
        <v>1</v>
      </c>
    </row>
    <row r="680" spans="1:24" ht="45" customHeight="1" x14ac:dyDescent="0.4">
      <c r="B680" s="149"/>
      <c r="D680" s="13">
        <v>3.3</v>
      </c>
      <c r="E680" s="14" t="s">
        <v>921</v>
      </c>
      <c r="F680" s="14" t="s">
        <v>922</v>
      </c>
      <c r="G680" s="1054"/>
      <c r="H680" s="160">
        <f>+H679+1</f>
        <v>593</v>
      </c>
      <c r="I680" s="80" t="s">
        <v>2146</v>
      </c>
      <c r="J680" s="160">
        <v>1</v>
      </c>
      <c r="K680" s="162" t="s">
        <v>923</v>
      </c>
      <c r="L680" s="11" t="s">
        <v>889</v>
      </c>
      <c r="W680" s="79">
        <v>1</v>
      </c>
    </row>
    <row r="681" spans="1:24" ht="45" customHeight="1" x14ac:dyDescent="0.4">
      <c r="B681" s="149"/>
      <c r="D681" s="13">
        <v>3.3</v>
      </c>
      <c r="E681" s="14" t="s">
        <v>921</v>
      </c>
      <c r="F681" s="14" t="s">
        <v>922</v>
      </c>
      <c r="G681" s="1055"/>
      <c r="H681" s="160">
        <f>+H680+1</f>
        <v>594</v>
      </c>
      <c r="I681" s="80" t="s">
        <v>2147</v>
      </c>
      <c r="J681" s="160">
        <v>1</v>
      </c>
      <c r="K681" s="162" t="s">
        <v>924</v>
      </c>
      <c r="L681" s="11" t="s">
        <v>889</v>
      </c>
      <c r="W681" s="79">
        <v>1</v>
      </c>
    </row>
    <row r="682" spans="1:24" ht="45" customHeight="1" x14ac:dyDescent="0.4">
      <c r="A682" s="7">
        <v>15</v>
      </c>
      <c r="B682" s="149">
        <v>644</v>
      </c>
      <c r="C682" s="9">
        <v>3</v>
      </c>
      <c r="D682" s="13">
        <v>3.3</v>
      </c>
      <c r="E682" s="14" t="s">
        <v>921</v>
      </c>
      <c r="F682" s="17" t="s">
        <v>925</v>
      </c>
      <c r="G682" s="1050" t="s">
        <v>3505</v>
      </c>
      <c r="H682" s="76">
        <f>+H681+1</f>
        <v>595</v>
      </c>
      <c r="I682" s="80" t="s">
        <v>2148</v>
      </c>
      <c r="J682" s="76">
        <v>1</v>
      </c>
      <c r="K682" s="163" t="s">
        <v>927</v>
      </c>
      <c r="L682" s="11" t="s">
        <v>889</v>
      </c>
      <c r="W682" s="79">
        <v>1</v>
      </c>
    </row>
    <row r="683" spans="1:24" ht="45" customHeight="1" x14ac:dyDescent="0.4">
      <c r="A683" s="7">
        <v>16</v>
      </c>
      <c r="B683" s="149">
        <v>645</v>
      </c>
      <c r="C683" s="9">
        <v>3</v>
      </c>
      <c r="D683" s="13">
        <v>3.3</v>
      </c>
      <c r="E683" s="14" t="s">
        <v>921</v>
      </c>
      <c r="F683" s="17" t="s">
        <v>925</v>
      </c>
      <c r="G683" s="1052"/>
      <c r="H683" s="76">
        <f>+H682+1</f>
        <v>596</v>
      </c>
      <c r="I683" s="80" t="s">
        <v>2149</v>
      </c>
      <c r="J683" s="76">
        <v>1</v>
      </c>
      <c r="K683" s="163" t="s">
        <v>928</v>
      </c>
      <c r="L683" s="11" t="s">
        <v>889</v>
      </c>
      <c r="W683" s="79">
        <v>1</v>
      </c>
    </row>
    <row r="684" spans="1:24" ht="45" customHeight="1" x14ac:dyDescent="0.4">
      <c r="B684" s="149">
        <v>646</v>
      </c>
      <c r="G684" s="158" t="s">
        <v>3506</v>
      </c>
      <c r="H684" s="159"/>
      <c r="I684" s="159"/>
      <c r="J684" s="158"/>
      <c r="K684" s="158"/>
      <c r="M684" s="71"/>
      <c r="N684" s="71"/>
      <c r="O684" s="71"/>
      <c r="P684" s="71"/>
      <c r="Q684" s="72"/>
      <c r="R684" s="73"/>
      <c r="S684" s="74">
        <v>2</v>
      </c>
      <c r="T684" s="73" t="s">
        <v>1690</v>
      </c>
      <c r="U684" s="74"/>
      <c r="V684" s="73"/>
      <c r="W684" s="75">
        <f>SUM(W685:W688)</f>
        <v>4</v>
      </c>
      <c r="X684" s="73" t="s">
        <v>1692</v>
      </c>
    </row>
    <row r="685" spans="1:24" ht="45" customHeight="1" x14ac:dyDescent="0.4">
      <c r="A685" s="7">
        <v>17</v>
      </c>
      <c r="B685" s="149">
        <v>647</v>
      </c>
      <c r="C685" s="9">
        <v>3</v>
      </c>
      <c r="D685" s="13">
        <v>3.3</v>
      </c>
      <c r="E685" s="15" t="s">
        <v>930</v>
      </c>
      <c r="F685" s="15" t="s">
        <v>931</v>
      </c>
      <c r="G685" s="1056" t="s">
        <v>3507</v>
      </c>
      <c r="H685" s="87">
        <f>+H683+1</f>
        <v>597</v>
      </c>
      <c r="I685" s="80" t="s">
        <v>2150</v>
      </c>
      <c r="J685" s="87">
        <v>1</v>
      </c>
      <c r="K685" s="89" t="s">
        <v>933</v>
      </c>
      <c r="L685" s="11" t="s">
        <v>889</v>
      </c>
      <c r="W685" s="79">
        <v>1</v>
      </c>
    </row>
    <row r="686" spans="1:24" ht="45" customHeight="1" x14ac:dyDescent="0.4">
      <c r="A686" s="7">
        <v>18</v>
      </c>
      <c r="B686" s="149">
        <v>648</v>
      </c>
      <c r="C686" s="9">
        <v>3</v>
      </c>
      <c r="D686" s="13">
        <v>3.3</v>
      </c>
      <c r="E686" s="15" t="s">
        <v>930</v>
      </c>
      <c r="F686" s="15" t="s">
        <v>931</v>
      </c>
      <c r="G686" s="1057"/>
      <c r="H686" s="87">
        <f>+H685+1</f>
        <v>598</v>
      </c>
      <c r="I686" s="80" t="s">
        <v>2151</v>
      </c>
      <c r="J686" s="87">
        <v>1</v>
      </c>
      <c r="K686" s="89" t="s">
        <v>934</v>
      </c>
      <c r="L686" s="11" t="s">
        <v>889</v>
      </c>
      <c r="W686" s="79">
        <v>1</v>
      </c>
    </row>
    <row r="687" spans="1:24" ht="45" customHeight="1" x14ac:dyDescent="0.4">
      <c r="A687" s="7">
        <v>19</v>
      </c>
      <c r="B687" s="149">
        <v>649</v>
      </c>
      <c r="C687" s="9">
        <v>3</v>
      </c>
      <c r="D687" s="13">
        <v>3.3</v>
      </c>
      <c r="E687" s="15" t="s">
        <v>930</v>
      </c>
      <c r="F687" s="17" t="s">
        <v>935</v>
      </c>
      <c r="G687" s="1050" t="s">
        <v>3508</v>
      </c>
      <c r="H687" s="76">
        <f>+H686+1</f>
        <v>599</v>
      </c>
      <c r="I687" s="80" t="s">
        <v>2152</v>
      </c>
      <c r="J687" s="174">
        <v>1</v>
      </c>
      <c r="K687" s="165" t="s">
        <v>937</v>
      </c>
      <c r="L687" s="11" t="s">
        <v>889</v>
      </c>
      <c r="W687" s="79">
        <v>1</v>
      </c>
    </row>
    <row r="688" spans="1:24" ht="45" customHeight="1" x14ac:dyDescent="0.4">
      <c r="A688" s="7">
        <v>20</v>
      </c>
      <c r="B688" s="149">
        <v>650</v>
      </c>
      <c r="C688" s="9">
        <v>3</v>
      </c>
      <c r="D688" s="13">
        <v>3.3</v>
      </c>
      <c r="E688" s="15" t="s">
        <v>930</v>
      </c>
      <c r="F688" s="17" t="s">
        <v>935</v>
      </c>
      <c r="G688" s="1052"/>
      <c r="H688" s="76">
        <f>+H687+1</f>
        <v>600</v>
      </c>
      <c r="I688" s="80" t="s">
        <v>2153</v>
      </c>
      <c r="J688" s="174">
        <v>1</v>
      </c>
      <c r="K688" s="165" t="s">
        <v>938</v>
      </c>
      <c r="L688" s="11" t="s">
        <v>889</v>
      </c>
      <c r="W688" s="79">
        <v>1</v>
      </c>
    </row>
    <row r="689" spans="1:28" ht="45" customHeight="1" x14ac:dyDescent="0.4">
      <c r="B689" s="149">
        <v>651</v>
      </c>
      <c r="G689" s="158" t="s">
        <v>3509</v>
      </c>
      <c r="H689" s="159"/>
      <c r="I689" s="159"/>
      <c r="J689" s="158"/>
      <c r="K689" s="158"/>
      <c r="M689" s="71"/>
      <c r="N689" s="71"/>
      <c r="O689" s="71"/>
      <c r="P689" s="71"/>
      <c r="Q689" s="72"/>
      <c r="R689" s="73"/>
      <c r="S689" s="74">
        <v>2</v>
      </c>
      <c r="T689" s="73" t="s">
        <v>1690</v>
      </c>
      <c r="U689" s="74"/>
      <c r="V689" s="73"/>
      <c r="W689" s="75">
        <f>SUM(W690:W693)</f>
        <v>4</v>
      </c>
      <c r="X689" s="73" t="s">
        <v>1692</v>
      </c>
    </row>
    <row r="690" spans="1:28" ht="45" customHeight="1" x14ac:dyDescent="0.4">
      <c r="A690" s="7">
        <v>21</v>
      </c>
      <c r="B690" s="149">
        <v>652</v>
      </c>
      <c r="C690" s="9">
        <v>3</v>
      </c>
      <c r="D690" s="13">
        <v>3.3</v>
      </c>
      <c r="E690" s="14" t="s">
        <v>940</v>
      </c>
      <c r="F690" s="14" t="s">
        <v>941</v>
      </c>
      <c r="G690" s="1053" t="s">
        <v>942</v>
      </c>
      <c r="H690" s="160">
        <f>+H688+1</f>
        <v>601</v>
      </c>
      <c r="I690" s="80" t="s">
        <v>2154</v>
      </c>
      <c r="J690" s="160">
        <v>1</v>
      </c>
      <c r="K690" s="162" t="s">
        <v>943</v>
      </c>
      <c r="L690" s="11" t="s">
        <v>889</v>
      </c>
      <c r="W690" s="79">
        <v>1</v>
      </c>
    </row>
    <row r="691" spans="1:28" ht="45" customHeight="1" x14ac:dyDescent="0.4">
      <c r="A691" s="7">
        <v>22</v>
      </c>
      <c r="B691" s="149">
        <v>653</v>
      </c>
      <c r="C691" s="9">
        <v>3</v>
      </c>
      <c r="D691" s="13">
        <v>3.3</v>
      </c>
      <c r="E691" s="14" t="s">
        <v>940</v>
      </c>
      <c r="F691" s="14" t="s">
        <v>941</v>
      </c>
      <c r="G691" s="1055"/>
      <c r="H691" s="160">
        <f>+H690+1</f>
        <v>602</v>
      </c>
      <c r="I691" s="80" t="s">
        <v>2155</v>
      </c>
      <c r="J691" s="160">
        <v>1</v>
      </c>
      <c r="K691" s="162" t="s">
        <v>944</v>
      </c>
      <c r="L691" s="11" t="s">
        <v>889</v>
      </c>
      <c r="W691" s="79">
        <v>1</v>
      </c>
    </row>
    <row r="692" spans="1:28" ht="45" customHeight="1" x14ac:dyDescent="0.4">
      <c r="A692" s="7">
        <v>23</v>
      </c>
      <c r="B692" s="149">
        <v>654</v>
      </c>
      <c r="C692" s="9">
        <v>3</v>
      </c>
      <c r="D692" s="13">
        <v>3.3</v>
      </c>
      <c r="E692" s="14" t="s">
        <v>940</v>
      </c>
      <c r="F692" s="9" t="s">
        <v>945</v>
      </c>
      <c r="G692" s="1050" t="s">
        <v>3510</v>
      </c>
      <c r="H692" s="76">
        <f>+H691+1</f>
        <v>603</v>
      </c>
      <c r="I692" s="80" t="s">
        <v>2156</v>
      </c>
      <c r="J692" s="76">
        <v>1</v>
      </c>
      <c r="K692" s="163" t="s">
        <v>947</v>
      </c>
      <c r="L692" s="11" t="s">
        <v>889</v>
      </c>
      <c r="W692" s="79">
        <v>1</v>
      </c>
    </row>
    <row r="693" spans="1:28" ht="45" customHeight="1" x14ac:dyDescent="0.4">
      <c r="A693" s="7">
        <v>24</v>
      </c>
      <c r="B693" s="149">
        <v>655</v>
      </c>
      <c r="C693" s="9">
        <v>3</v>
      </c>
      <c r="D693" s="13">
        <v>3.3</v>
      </c>
      <c r="E693" s="14" t="s">
        <v>940</v>
      </c>
      <c r="F693" s="9" t="s">
        <v>945</v>
      </c>
      <c r="G693" s="1052"/>
      <c r="H693" s="76">
        <f>+H692+1</f>
        <v>604</v>
      </c>
      <c r="I693" s="80" t="s">
        <v>2157</v>
      </c>
      <c r="J693" s="76">
        <v>1</v>
      </c>
      <c r="K693" s="163" t="s">
        <v>948</v>
      </c>
      <c r="L693" s="11" t="s">
        <v>889</v>
      </c>
      <c r="W693" s="79">
        <v>1</v>
      </c>
    </row>
    <row r="694" spans="1:28" ht="45" customHeight="1" x14ac:dyDescent="0.4">
      <c r="B694" s="149">
        <v>656</v>
      </c>
      <c r="G694" s="154" t="s">
        <v>3511</v>
      </c>
      <c r="H694" s="155"/>
      <c r="I694" s="155"/>
      <c r="J694" s="155"/>
      <c r="K694" s="176"/>
      <c r="M694" s="67"/>
      <c r="N694" s="67"/>
      <c r="O694" s="67"/>
      <c r="P694" s="67"/>
      <c r="Q694" s="68">
        <v>4</v>
      </c>
      <c r="R694" s="69" t="s">
        <v>1689</v>
      </c>
      <c r="S694" s="70">
        <f>SUM(S695:S778)</f>
        <v>22</v>
      </c>
      <c r="T694" s="69" t="s">
        <v>1690</v>
      </c>
      <c r="U694" s="70">
        <v>42</v>
      </c>
      <c r="V694" s="69" t="s">
        <v>1691</v>
      </c>
      <c r="W694" s="70">
        <f>SUM(W695:W778)/2</f>
        <v>80</v>
      </c>
      <c r="X694" s="69" t="s">
        <v>1692</v>
      </c>
      <c r="Y694" s="8">
        <v>30</v>
      </c>
      <c r="Z694" s="8">
        <v>16</v>
      </c>
      <c r="AA694" s="8">
        <v>15</v>
      </c>
      <c r="AB694" s="8">
        <v>15</v>
      </c>
    </row>
    <row r="695" spans="1:28" ht="45" customHeight="1" x14ac:dyDescent="0.4">
      <c r="B695" s="149">
        <v>657</v>
      </c>
      <c r="G695" s="158" t="s">
        <v>3512</v>
      </c>
      <c r="H695" s="159"/>
      <c r="I695" s="159"/>
      <c r="J695" s="158"/>
      <c r="K695" s="158"/>
      <c r="M695" s="71"/>
      <c r="N695" s="71"/>
      <c r="O695" s="71"/>
      <c r="P695" s="71"/>
      <c r="Q695" s="72"/>
      <c r="R695" s="73"/>
      <c r="S695" s="74">
        <v>9</v>
      </c>
      <c r="T695" s="73" t="s">
        <v>1690</v>
      </c>
      <c r="U695" s="74"/>
      <c r="V695" s="73"/>
      <c r="W695" s="75">
        <f>SUM(W696:W729)</f>
        <v>34</v>
      </c>
      <c r="X695" s="73" t="s">
        <v>1692</v>
      </c>
    </row>
    <row r="696" spans="1:28" ht="45" customHeight="1" x14ac:dyDescent="0.4">
      <c r="B696" s="149">
        <v>658</v>
      </c>
      <c r="C696" s="9">
        <v>3</v>
      </c>
      <c r="D696" s="16" t="s">
        <v>951</v>
      </c>
      <c r="E696" s="14" t="s">
        <v>952</v>
      </c>
      <c r="F696" s="14" t="s">
        <v>953</v>
      </c>
      <c r="G696" s="1044" t="s">
        <v>3513</v>
      </c>
      <c r="H696" s="160">
        <f>+H693+1</f>
        <v>605</v>
      </c>
      <c r="I696" s="161" t="s">
        <v>2158</v>
      </c>
      <c r="J696" s="160">
        <v>33</v>
      </c>
      <c r="K696" s="168" t="s">
        <v>955</v>
      </c>
      <c r="L696" s="11" t="s">
        <v>956</v>
      </c>
      <c r="W696" s="79">
        <v>1</v>
      </c>
    </row>
    <row r="697" spans="1:28" ht="45" customHeight="1" x14ac:dyDescent="0.4">
      <c r="B697" s="149">
        <v>659</v>
      </c>
      <c r="C697" s="9">
        <v>3</v>
      </c>
      <c r="D697" s="16" t="s">
        <v>951</v>
      </c>
      <c r="E697" s="14" t="s">
        <v>952</v>
      </c>
      <c r="F697" s="14" t="s">
        <v>953</v>
      </c>
      <c r="G697" s="1045"/>
      <c r="H697" s="160">
        <f t="shared" ref="H697:H729" si="27">+H696+1</f>
        <v>606</v>
      </c>
      <c r="I697" s="161" t="s">
        <v>2159</v>
      </c>
      <c r="J697" s="160">
        <v>9</v>
      </c>
      <c r="K697" s="168" t="s">
        <v>957</v>
      </c>
      <c r="L697" s="11" t="s">
        <v>956</v>
      </c>
      <c r="W697" s="79">
        <v>1</v>
      </c>
    </row>
    <row r="698" spans="1:28" ht="45" customHeight="1" x14ac:dyDescent="0.4">
      <c r="B698" s="149">
        <v>660</v>
      </c>
      <c r="C698" s="9">
        <v>3</v>
      </c>
      <c r="D698" s="16" t="s">
        <v>951</v>
      </c>
      <c r="E698" s="14" t="s">
        <v>952</v>
      </c>
      <c r="F698" s="14" t="s">
        <v>953</v>
      </c>
      <c r="G698" s="1045"/>
      <c r="H698" s="160">
        <f t="shared" si="27"/>
        <v>607</v>
      </c>
      <c r="I698" s="161" t="s">
        <v>2160</v>
      </c>
      <c r="J698" s="160">
        <v>362</v>
      </c>
      <c r="K698" s="168" t="s">
        <v>958</v>
      </c>
      <c r="L698" s="11" t="s">
        <v>956</v>
      </c>
      <c r="W698" s="79">
        <v>1</v>
      </c>
    </row>
    <row r="699" spans="1:28" ht="45" customHeight="1" x14ac:dyDescent="0.4">
      <c r="B699" s="149">
        <v>661</v>
      </c>
      <c r="C699" s="9">
        <v>3</v>
      </c>
      <c r="D699" s="16" t="s">
        <v>951</v>
      </c>
      <c r="E699" s="14" t="s">
        <v>952</v>
      </c>
      <c r="F699" s="14" t="s">
        <v>953</v>
      </c>
      <c r="G699" s="1045"/>
      <c r="H699" s="160">
        <f t="shared" si="27"/>
        <v>608</v>
      </c>
      <c r="I699" s="161" t="s">
        <v>2161</v>
      </c>
      <c r="J699" s="173">
        <v>1</v>
      </c>
      <c r="K699" s="182" t="s">
        <v>959</v>
      </c>
      <c r="L699" s="11" t="s">
        <v>956</v>
      </c>
      <c r="W699" s="79">
        <v>1</v>
      </c>
    </row>
    <row r="700" spans="1:28" ht="45" customHeight="1" x14ac:dyDescent="0.4">
      <c r="B700" s="149">
        <v>662</v>
      </c>
      <c r="C700" s="9">
        <v>3</v>
      </c>
      <c r="D700" s="16" t="s">
        <v>951</v>
      </c>
      <c r="E700" s="14" t="s">
        <v>952</v>
      </c>
      <c r="F700" s="14" t="s">
        <v>953</v>
      </c>
      <c r="G700" s="1045"/>
      <c r="H700" s="160">
        <f t="shared" si="27"/>
        <v>609</v>
      </c>
      <c r="I700" s="161" t="s">
        <v>2162</v>
      </c>
      <c r="J700" s="173">
        <v>0.7</v>
      </c>
      <c r="K700" s="191" t="s">
        <v>960</v>
      </c>
      <c r="L700" s="11" t="s">
        <v>956</v>
      </c>
      <c r="W700" s="79">
        <v>1</v>
      </c>
    </row>
    <row r="701" spans="1:28" ht="45" customHeight="1" x14ac:dyDescent="0.4">
      <c r="B701" s="149">
        <v>663</v>
      </c>
      <c r="C701" s="9">
        <v>3</v>
      </c>
      <c r="D701" s="16" t="s">
        <v>951</v>
      </c>
      <c r="E701" s="14" t="s">
        <v>952</v>
      </c>
      <c r="F701" s="14" t="s">
        <v>953</v>
      </c>
      <c r="G701" s="1045"/>
      <c r="H701" s="160">
        <f t="shared" si="27"/>
        <v>610</v>
      </c>
      <c r="I701" s="161" t="s">
        <v>2163</v>
      </c>
      <c r="J701" s="173">
        <v>1</v>
      </c>
      <c r="K701" s="162" t="s">
        <v>961</v>
      </c>
      <c r="L701" s="11" t="s">
        <v>956</v>
      </c>
      <c r="W701" s="79">
        <v>1</v>
      </c>
    </row>
    <row r="702" spans="1:28" ht="45" customHeight="1" x14ac:dyDescent="0.4">
      <c r="B702" s="149">
        <v>664</v>
      </c>
      <c r="C702" s="9">
        <v>3</v>
      </c>
      <c r="D702" s="16" t="s">
        <v>951</v>
      </c>
      <c r="E702" s="14" t="s">
        <v>952</v>
      </c>
      <c r="F702" s="14" t="s">
        <v>953</v>
      </c>
      <c r="G702" s="1045"/>
      <c r="H702" s="160">
        <f t="shared" si="27"/>
        <v>611</v>
      </c>
      <c r="I702" s="161" t="s">
        <v>2164</v>
      </c>
      <c r="J702" s="167">
        <v>1008</v>
      </c>
      <c r="K702" s="162" t="s">
        <v>962</v>
      </c>
      <c r="L702" s="11" t="s">
        <v>956</v>
      </c>
      <c r="W702" s="79">
        <v>1</v>
      </c>
    </row>
    <row r="703" spans="1:28" ht="45" customHeight="1" x14ac:dyDescent="0.4">
      <c r="B703" s="149">
        <v>665</v>
      </c>
      <c r="C703" s="9">
        <v>3</v>
      </c>
      <c r="D703" s="16" t="s">
        <v>951</v>
      </c>
      <c r="E703" s="14" t="s">
        <v>952</v>
      </c>
      <c r="F703" s="14" t="s">
        <v>953</v>
      </c>
      <c r="G703" s="1045"/>
      <c r="H703" s="160">
        <f t="shared" si="27"/>
        <v>612</v>
      </c>
      <c r="I703" s="161" t="s">
        <v>2165</v>
      </c>
      <c r="J703" s="167">
        <v>1008</v>
      </c>
      <c r="K703" s="162" t="s">
        <v>963</v>
      </c>
      <c r="L703" s="11" t="s">
        <v>956</v>
      </c>
      <c r="W703" s="79">
        <v>1</v>
      </c>
    </row>
    <row r="704" spans="1:28" ht="45" customHeight="1" x14ac:dyDescent="0.4">
      <c r="B704" s="149">
        <v>666</v>
      </c>
      <c r="C704" s="9">
        <v>3</v>
      </c>
      <c r="D704" s="16" t="s">
        <v>951</v>
      </c>
      <c r="E704" s="14" t="s">
        <v>952</v>
      </c>
      <c r="F704" s="14" t="s">
        <v>953</v>
      </c>
      <c r="G704" s="1045"/>
      <c r="H704" s="160">
        <f t="shared" si="27"/>
        <v>613</v>
      </c>
      <c r="I704" s="161" t="s">
        <v>2166</v>
      </c>
      <c r="J704" s="167">
        <v>60</v>
      </c>
      <c r="K704" s="162" t="s">
        <v>964</v>
      </c>
      <c r="L704" s="11" t="s">
        <v>956</v>
      </c>
      <c r="W704" s="79">
        <v>1</v>
      </c>
    </row>
    <row r="705" spans="1:23" ht="45" customHeight="1" x14ac:dyDescent="0.4">
      <c r="B705" s="149">
        <v>667</v>
      </c>
      <c r="C705" s="9">
        <v>3</v>
      </c>
      <c r="D705" s="16" t="s">
        <v>951</v>
      </c>
      <c r="E705" s="14" t="s">
        <v>952</v>
      </c>
      <c r="F705" s="14" t="s">
        <v>953</v>
      </c>
      <c r="G705" s="1046"/>
      <c r="H705" s="160">
        <f t="shared" si="27"/>
        <v>614</v>
      </c>
      <c r="I705" s="161" t="s">
        <v>2167</v>
      </c>
      <c r="J705" s="167">
        <v>64</v>
      </c>
      <c r="K705" s="162" t="s">
        <v>965</v>
      </c>
      <c r="L705" s="11" t="s">
        <v>956</v>
      </c>
      <c r="W705" s="79">
        <v>1</v>
      </c>
    </row>
    <row r="706" spans="1:23" ht="45" customHeight="1" x14ac:dyDescent="0.4">
      <c r="B706" s="149">
        <v>668</v>
      </c>
      <c r="C706" s="9">
        <v>3</v>
      </c>
      <c r="D706" s="16" t="s">
        <v>951</v>
      </c>
      <c r="E706" s="14" t="s">
        <v>952</v>
      </c>
      <c r="F706" s="9" t="s">
        <v>966</v>
      </c>
      <c r="G706" s="170" t="s">
        <v>3514</v>
      </c>
      <c r="H706" s="76">
        <f t="shared" si="27"/>
        <v>615</v>
      </c>
      <c r="I706" s="161" t="s">
        <v>2168</v>
      </c>
      <c r="J706" s="164">
        <v>1</v>
      </c>
      <c r="K706" s="170" t="s">
        <v>968</v>
      </c>
      <c r="L706" s="11" t="s">
        <v>956</v>
      </c>
      <c r="W706" s="79">
        <v>1</v>
      </c>
    </row>
    <row r="707" spans="1:23" ht="45" customHeight="1" x14ac:dyDescent="0.4">
      <c r="B707" s="149">
        <v>669</v>
      </c>
      <c r="C707" s="9">
        <v>3</v>
      </c>
      <c r="D707" s="16" t="s">
        <v>951</v>
      </c>
      <c r="E707" s="14" t="s">
        <v>952</v>
      </c>
      <c r="F707" s="14" t="s">
        <v>969</v>
      </c>
      <c r="G707" s="1044" t="s">
        <v>3515</v>
      </c>
      <c r="H707" s="160">
        <f t="shared" si="27"/>
        <v>616</v>
      </c>
      <c r="I707" s="161" t="s">
        <v>2169</v>
      </c>
      <c r="J707" s="167">
        <v>1</v>
      </c>
      <c r="K707" s="168" t="s">
        <v>971</v>
      </c>
      <c r="L707" s="11" t="s">
        <v>956</v>
      </c>
      <c r="W707" s="79">
        <v>1</v>
      </c>
    </row>
    <row r="708" spans="1:23" ht="45" customHeight="1" x14ac:dyDescent="0.4">
      <c r="B708" s="149">
        <v>670</v>
      </c>
      <c r="C708" s="9">
        <v>3</v>
      </c>
      <c r="D708" s="16" t="s">
        <v>951</v>
      </c>
      <c r="E708" s="14" t="s">
        <v>952</v>
      </c>
      <c r="F708" s="14" t="s">
        <v>969</v>
      </c>
      <c r="G708" s="1045"/>
      <c r="H708" s="160">
        <f t="shared" si="27"/>
        <v>617</v>
      </c>
      <c r="I708" s="161" t="s">
        <v>2170</v>
      </c>
      <c r="J708" s="167">
        <v>1</v>
      </c>
      <c r="K708" s="168" t="s">
        <v>972</v>
      </c>
      <c r="L708" s="11" t="s">
        <v>956</v>
      </c>
      <c r="W708" s="79">
        <v>1</v>
      </c>
    </row>
    <row r="709" spans="1:23" ht="45" customHeight="1" x14ac:dyDescent="0.4">
      <c r="B709" s="149">
        <v>671</v>
      </c>
      <c r="C709" s="9">
        <v>3</v>
      </c>
      <c r="D709" s="16" t="s">
        <v>951</v>
      </c>
      <c r="E709" s="14" t="s">
        <v>952</v>
      </c>
      <c r="F709" s="14" t="s">
        <v>969</v>
      </c>
      <c r="G709" s="1045"/>
      <c r="H709" s="160">
        <f t="shared" si="27"/>
        <v>618</v>
      </c>
      <c r="I709" s="161" t="s">
        <v>2171</v>
      </c>
      <c r="J709" s="167">
        <v>1</v>
      </c>
      <c r="K709" s="168" t="s">
        <v>3516</v>
      </c>
      <c r="L709" s="11" t="s">
        <v>956</v>
      </c>
      <c r="W709" s="79">
        <v>1</v>
      </c>
    </row>
    <row r="710" spans="1:23" ht="45" customHeight="1" x14ac:dyDescent="0.4">
      <c r="B710" s="149">
        <v>672</v>
      </c>
      <c r="C710" s="9">
        <v>3</v>
      </c>
      <c r="D710" s="16" t="s">
        <v>951</v>
      </c>
      <c r="E710" s="14" t="s">
        <v>952</v>
      </c>
      <c r="F710" s="14" t="s">
        <v>969</v>
      </c>
      <c r="G710" s="1045"/>
      <c r="H710" s="160">
        <f t="shared" si="27"/>
        <v>619</v>
      </c>
      <c r="I710" s="161" t="s">
        <v>2172</v>
      </c>
      <c r="J710" s="173">
        <v>1</v>
      </c>
      <c r="K710" s="168" t="s">
        <v>973</v>
      </c>
      <c r="L710" s="11" t="s">
        <v>956</v>
      </c>
      <c r="W710" s="79">
        <v>1</v>
      </c>
    </row>
    <row r="711" spans="1:23" ht="45" customHeight="1" x14ac:dyDescent="0.4">
      <c r="B711" s="149">
        <v>673</v>
      </c>
      <c r="C711" s="9">
        <v>3</v>
      </c>
      <c r="D711" s="16" t="s">
        <v>951</v>
      </c>
      <c r="E711" s="14" t="s">
        <v>952</v>
      </c>
      <c r="F711" s="14" t="s">
        <v>969</v>
      </c>
      <c r="G711" s="1045"/>
      <c r="H711" s="160">
        <f t="shared" si="27"/>
        <v>620</v>
      </c>
      <c r="I711" s="161" t="s">
        <v>2173</v>
      </c>
      <c r="J711" s="173">
        <v>1</v>
      </c>
      <c r="K711" s="168" t="s">
        <v>974</v>
      </c>
      <c r="L711" s="11" t="s">
        <v>956</v>
      </c>
      <c r="W711" s="79">
        <v>1</v>
      </c>
    </row>
    <row r="712" spans="1:23" ht="45" customHeight="1" x14ac:dyDescent="0.4">
      <c r="B712" s="149">
        <v>674</v>
      </c>
      <c r="C712" s="9">
        <v>3</v>
      </c>
      <c r="D712" s="16" t="s">
        <v>951</v>
      </c>
      <c r="E712" s="14" t="s">
        <v>952</v>
      </c>
      <c r="F712" s="14" t="s">
        <v>969</v>
      </c>
      <c r="G712" s="1045"/>
      <c r="H712" s="160">
        <f t="shared" si="27"/>
        <v>621</v>
      </c>
      <c r="I712" s="161" t="s">
        <v>2174</v>
      </c>
      <c r="J712" s="160">
        <v>9</v>
      </c>
      <c r="K712" s="168" t="s">
        <v>3517</v>
      </c>
      <c r="L712" s="11" t="s">
        <v>956</v>
      </c>
      <c r="W712" s="79">
        <v>1</v>
      </c>
    </row>
    <row r="713" spans="1:23" ht="45" customHeight="1" x14ac:dyDescent="0.4">
      <c r="A713" s="172"/>
      <c r="B713" s="149"/>
      <c r="C713" s="9">
        <v>3</v>
      </c>
      <c r="D713" s="16" t="s">
        <v>951</v>
      </c>
      <c r="E713" s="14" t="s">
        <v>952</v>
      </c>
      <c r="F713" s="14" t="s">
        <v>969</v>
      </c>
      <c r="G713" s="1046"/>
      <c r="H713" s="160">
        <f t="shared" si="27"/>
        <v>622</v>
      </c>
      <c r="I713" s="161" t="s">
        <v>2175</v>
      </c>
      <c r="J713" s="160">
        <v>1</v>
      </c>
      <c r="K713" s="168" t="s">
        <v>975</v>
      </c>
      <c r="L713" s="11" t="s">
        <v>956</v>
      </c>
      <c r="W713" s="79">
        <v>1</v>
      </c>
    </row>
    <row r="714" spans="1:23" ht="45" customHeight="1" x14ac:dyDescent="0.4">
      <c r="B714" s="149">
        <v>675</v>
      </c>
      <c r="C714" s="9">
        <v>3</v>
      </c>
      <c r="D714" s="16" t="s">
        <v>951</v>
      </c>
      <c r="E714" s="14" t="s">
        <v>952</v>
      </c>
      <c r="F714" s="9" t="s">
        <v>976</v>
      </c>
      <c r="G714" s="1041" t="s">
        <v>3518</v>
      </c>
      <c r="H714" s="76">
        <f t="shared" si="27"/>
        <v>623</v>
      </c>
      <c r="I714" s="161" t="s">
        <v>2176</v>
      </c>
      <c r="J714" s="174">
        <v>1</v>
      </c>
      <c r="K714" s="178" t="s">
        <v>978</v>
      </c>
      <c r="L714" s="11" t="s">
        <v>956</v>
      </c>
      <c r="W714" s="79">
        <v>1</v>
      </c>
    </row>
    <row r="715" spans="1:23" ht="45" customHeight="1" x14ac:dyDescent="0.4">
      <c r="B715" s="149"/>
      <c r="C715" s="9">
        <v>3</v>
      </c>
      <c r="D715" s="16" t="s">
        <v>951</v>
      </c>
      <c r="E715" s="14" t="s">
        <v>952</v>
      </c>
      <c r="F715" s="9" t="s">
        <v>976</v>
      </c>
      <c r="G715" s="1042"/>
      <c r="H715" s="76">
        <f t="shared" si="27"/>
        <v>624</v>
      </c>
      <c r="I715" s="161" t="s">
        <v>2177</v>
      </c>
      <c r="J715" s="175">
        <v>1</v>
      </c>
      <c r="K715" s="178" t="s">
        <v>979</v>
      </c>
      <c r="L715" s="11" t="s">
        <v>956</v>
      </c>
      <c r="W715" s="79">
        <v>1</v>
      </c>
    </row>
    <row r="716" spans="1:23" ht="45" customHeight="1" x14ac:dyDescent="0.4">
      <c r="B716" s="149"/>
      <c r="C716" s="9">
        <v>3</v>
      </c>
      <c r="D716" s="16" t="s">
        <v>951</v>
      </c>
      <c r="E716" s="14" t="s">
        <v>952</v>
      </c>
      <c r="F716" s="9" t="s">
        <v>976</v>
      </c>
      <c r="G716" s="1042"/>
      <c r="H716" s="76">
        <f t="shared" si="27"/>
        <v>625</v>
      </c>
      <c r="I716" s="161" t="s">
        <v>2178</v>
      </c>
      <c r="J716" s="174">
        <v>1</v>
      </c>
      <c r="K716" s="178" t="s">
        <v>980</v>
      </c>
      <c r="L716" s="11" t="s">
        <v>956</v>
      </c>
      <c r="W716" s="79">
        <v>1</v>
      </c>
    </row>
    <row r="717" spans="1:23" ht="45" customHeight="1" x14ac:dyDescent="0.4">
      <c r="B717" s="149"/>
      <c r="C717" s="9">
        <v>3</v>
      </c>
      <c r="D717" s="16" t="s">
        <v>951</v>
      </c>
      <c r="E717" s="14" t="s">
        <v>952</v>
      </c>
      <c r="F717" s="9" t="s">
        <v>976</v>
      </c>
      <c r="G717" s="1043"/>
      <c r="H717" s="76">
        <f t="shared" si="27"/>
        <v>626</v>
      </c>
      <c r="I717" s="161" t="s">
        <v>2179</v>
      </c>
      <c r="J717" s="175">
        <v>1</v>
      </c>
      <c r="K717" s="178" t="s">
        <v>981</v>
      </c>
      <c r="L717" s="11" t="s">
        <v>956</v>
      </c>
      <c r="W717" s="79">
        <v>1</v>
      </c>
    </row>
    <row r="718" spans="1:23" ht="45" customHeight="1" x14ac:dyDescent="0.4">
      <c r="B718" s="149">
        <v>676</v>
      </c>
      <c r="C718" s="9">
        <v>3</v>
      </c>
      <c r="D718" s="16" t="s">
        <v>951</v>
      </c>
      <c r="E718" s="14" t="s">
        <v>952</v>
      </c>
      <c r="F718" s="14" t="s">
        <v>982</v>
      </c>
      <c r="G718" s="1044" t="s">
        <v>3519</v>
      </c>
      <c r="H718" s="160">
        <f t="shared" si="27"/>
        <v>627</v>
      </c>
      <c r="I718" s="161" t="s">
        <v>2180</v>
      </c>
      <c r="J718" s="160">
        <v>1</v>
      </c>
      <c r="K718" s="168" t="s">
        <v>3520</v>
      </c>
      <c r="L718" s="11" t="s">
        <v>956</v>
      </c>
      <c r="W718" s="79">
        <v>1</v>
      </c>
    </row>
    <row r="719" spans="1:23" ht="45" customHeight="1" x14ac:dyDescent="0.4">
      <c r="B719" s="149">
        <v>677</v>
      </c>
      <c r="C719" s="9">
        <v>3</v>
      </c>
      <c r="D719" s="16" t="s">
        <v>951</v>
      </c>
      <c r="E719" s="14" t="s">
        <v>952</v>
      </c>
      <c r="F719" s="14" t="s">
        <v>982</v>
      </c>
      <c r="G719" s="1046"/>
      <c r="H719" s="160">
        <f t="shared" si="27"/>
        <v>628</v>
      </c>
      <c r="I719" s="161" t="s">
        <v>2181</v>
      </c>
      <c r="J719" s="160">
        <v>1</v>
      </c>
      <c r="K719" s="168" t="s">
        <v>984</v>
      </c>
      <c r="L719" s="11" t="s">
        <v>956</v>
      </c>
      <c r="W719" s="79">
        <v>1</v>
      </c>
    </row>
    <row r="720" spans="1:23" ht="45" customHeight="1" x14ac:dyDescent="0.4">
      <c r="B720" s="149">
        <v>678</v>
      </c>
      <c r="C720" s="9">
        <v>3</v>
      </c>
      <c r="D720" s="16" t="s">
        <v>951</v>
      </c>
      <c r="E720" s="14" t="s">
        <v>952</v>
      </c>
      <c r="F720" s="9" t="s">
        <v>985</v>
      </c>
      <c r="G720" s="1070" t="s">
        <v>3521</v>
      </c>
      <c r="H720" s="76">
        <f t="shared" si="27"/>
        <v>629</v>
      </c>
      <c r="I720" s="161" t="s">
        <v>2182</v>
      </c>
      <c r="J720" s="192">
        <v>1</v>
      </c>
      <c r="K720" s="193" t="s">
        <v>987</v>
      </c>
      <c r="L720" s="11" t="s">
        <v>956</v>
      </c>
      <c r="W720" s="79">
        <v>1</v>
      </c>
    </row>
    <row r="721" spans="1:24" ht="45" customHeight="1" x14ac:dyDescent="0.4">
      <c r="B721" s="149">
        <v>679</v>
      </c>
      <c r="C721" s="9">
        <v>3</v>
      </c>
      <c r="D721" s="16" t="s">
        <v>951</v>
      </c>
      <c r="E721" s="14" t="s">
        <v>952</v>
      </c>
      <c r="F721" s="9" t="s">
        <v>985</v>
      </c>
      <c r="G721" s="1071"/>
      <c r="H721" s="76">
        <f t="shared" si="27"/>
        <v>630</v>
      </c>
      <c r="I721" s="161" t="s">
        <v>2183</v>
      </c>
      <c r="J721" s="194">
        <v>1</v>
      </c>
      <c r="K721" s="193" t="s">
        <v>988</v>
      </c>
      <c r="L721" s="11" t="s">
        <v>956</v>
      </c>
      <c r="W721" s="79">
        <v>1</v>
      </c>
    </row>
    <row r="722" spans="1:24" ht="45" customHeight="1" x14ac:dyDescent="0.4">
      <c r="B722" s="149">
        <v>680</v>
      </c>
      <c r="C722" s="9">
        <v>3</v>
      </c>
      <c r="D722" s="16" t="s">
        <v>951</v>
      </c>
      <c r="E722" s="14" t="s">
        <v>952</v>
      </c>
      <c r="F722" s="14" t="s">
        <v>989</v>
      </c>
      <c r="G722" s="1044" t="s">
        <v>3522</v>
      </c>
      <c r="H722" s="160">
        <f t="shared" si="27"/>
        <v>631</v>
      </c>
      <c r="I722" s="161" t="s">
        <v>2184</v>
      </c>
      <c r="J722" s="173">
        <v>1</v>
      </c>
      <c r="K722" s="168" t="s">
        <v>991</v>
      </c>
      <c r="L722" s="11" t="s">
        <v>956</v>
      </c>
      <c r="W722" s="79">
        <v>1</v>
      </c>
    </row>
    <row r="723" spans="1:24" ht="45" customHeight="1" x14ac:dyDescent="0.4">
      <c r="B723" s="149">
        <v>681</v>
      </c>
      <c r="C723" s="9">
        <v>3</v>
      </c>
      <c r="D723" s="16" t="s">
        <v>951</v>
      </c>
      <c r="E723" s="14" t="s">
        <v>952</v>
      </c>
      <c r="F723" s="14" t="s">
        <v>989</v>
      </c>
      <c r="G723" s="1045"/>
      <c r="H723" s="160">
        <f t="shared" si="27"/>
        <v>632</v>
      </c>
      <c r="I723" s="161" t="s">
        <v>2185</v>
      </c>
      <c r="J723" s="160">
        <v>1</v>
      </c>
      <c r="K723" s="168" t="s">
        <v>992</v>
      </c>
      <c r="L723" s="11" t="s">
        <v>956</v>
      </c>
      <c r="W723" s="79">
        <v>1</v>
      </c>
    </row>
    <row r="724" spans="1:24" ht="45" customHeight="1" x14ac:dyDescent="0.4">
      <c r="B724" s="149">
        <v>682</v>
      </c>
      <c r="C724" s="9">
        <v>3</v>
      </c>
      <c r="D724" s="16" t="s">
        <v>951</v>
      </c>
      <c r="E724" s="14" t="s">
        <v>952</v>
      </c>
      <c r="F724" s="14" t="s">
        <v>989</v>
      </c>
      <c r="G724" s="1045"/>
      <c r="H724" s="160">
        <f t="shared" si="27"/>
        <v>633</v>
      </c>
      <c r="I724" s="161" t="s">
        <v>2186</v>
      </c>
      <c r="J724" s="160">
        <v>1</v>
      </c>
      <c r="K724" s="168" t="s">
        <v>993</v>
      </c>
      <c r="L724" s="11" t="s">
        <v>956</v>
      </c>
      <c r="W724" s="79">
        <v>1</v>
      </c>
    </row>
    <row r="725" spans="1:24" ht="45" customHeight="1" x14ac:dyDescent="0.4">
      <c r="B725" s="149">
        <v>683</v>
      </c>
      <c r="C725" s="9">
        <v>3</v>
      </c>
      <c r="D725" s="16" t="s">
        <v>951</v>
      </c>
      <c r="E725" s="14" t="s">
        <v>952</v>
      </c>
      <c r="F725" s="14" t="s">
        <v>989</v>
      </c>
      <c r="G725" s="1045"/>
      <c r="H725" s="160">
        <f t="shared" si="27"/>
        <v>634</v>
      </c>
      <c r="I725" s="161" t="s">
        <v>2187</v>
      </c>
      <c r="J725" s="160">
        <v>4</v>
      </c>
      <c r="K725" s="168" t="s">
        <v>994</v>
      </c>
      <c r="L725" s="11" t="s">
        <v>956</v>
      </c>
      <c r="W725" s="79">
        <v>1</v>
      </c>
    </row>
    <row r="726" spans="1:24" ht="45" customHeight="1" x14ac:dyDescent="0.4">
      <c r="B726" s="149">
        <v>684</v>
      </c>
      <c r="C726" s="9">
        <v>3</v>
      </c>
      <c r="D726" s="16" t="s">
        <v>951</v>
      </c>
      <c r="E726" s="14" t="s">
        <v>952</v>
      </c>
      <c r="F726" s="14" t="s">
        <v>989</v>
      </c>
      <c r="G726" s="1046"/>
      <c r="H726" s="160">
        <f t="shared" si="27"/>
        <v>635</v>
      </c>
      <c r="I726" s="161" t="s">
        <v>2188</v>
      </c>
      <c r="J726" s="160">
        <v>10</v>
      </c>
      <c r="K726" s="168" t="s">
        <v>995</v>
      </c>
      <c r="L726" s="11" t="s">
        <v>956</v>
      </c>
      <c r="W726" s="79">
        <v>1</v>
      </c>
    </row>
    <row r="727" spans="1:24" ht="45" customHeight="1" x14ac:dyDescent="0.4">
      <c r="B727" s="149">
        <v>685</v>
      </c>
      <c r="C727" s="9">
        <v>3</v>
      </c>
      <c r="D727" s="16" t="s">
        <v>951</v>
      </c>
      <c r="E727" s="14" t="s">
        <v>952</v>
      </c>
      <c r="F727" s="9" t="s">
        <v>996</v>
      </c>
      <c r="G727" s="1070" t="s">
        <v>3523</v>
      </c>
      <c r="H727" s="76">
        <f t="shared" si="27"/>
        <v>636</v>
      </c>
      <c r="I727" s="161" t="s">
        <v>2189</v>
      </c>
      <c r="J727" s="175">
        <v>1</v>
      </c>
      <c r="K727" s="186" t="s">
        <v>998</v>
      </c>
      <c r="L727" s="11" t="s">
        <v>956</v>
      </c>
      <c r="W727" s="79">
        <v>1</v>
      </c>
    </row>
    <row r="728" spans="1:24" ht="45" customHeight="1" x14ac:dyDescent="0.4">
      <c r="B728" s="149">
        <v>686</v>
      </c>
      <c r="C728" s="9">
        <v>3</v>
      </c>
      <c r="D728" s="16" t="s">
        <v>951</v>
      </c>
      <c r="E728" s="14" t="s">
        <v>952</v>
      </c>
      <c r="F728" s="9" t="s">
        <v>996</v>
      </c>
      <c r="G728" s="1071"/>
      <c r="H728" s="76">
        <f t="shared" si="27"/>
        <v>637</v>
      </c>
      <c r="I728" s="161" t="s">
        <v>2190</v>
      </c>
      <c r="J728" s="174">
        <v>1</v>
      </c>
      <c r="K728" s="195" t="s">
        <v>999</v>
      </c>
      <c r="L728" s="11" t="s">
        <v>956</v>
      </c>
      <c r="W728" s="79">
        <v>1</v>
      </c>
    </row>
    <row r="729" spans="1:24" ht="45" customHeight="1" x14ac:dyDescent="0.4">
      <c r="B729" s="149"/>
      <c r="C729" s="9">
        <v>3</v>
      </c>
      <c r="D729" s="16" t="s">
        <v>951</v>
      </c>
      <c r="E729" s="14" t="s">
        <v>952</v>
      </c>
      <c r="F729" s="14" t="s">
        <v>1000</v>
      </c>
      <c r="G729" s="168" t="s">
        <v>3524</v>
      </c>
      <c r="H729" s="160">
        <f t="shared" si="27"/>
        <v>638</v>
      </c>
      <c r="I729" s="161" t="s">
        <v>2191</v>
      </c>
      <c r="J729" s="160">
        <v>1</v>
      </c>
      <c r="K729" s="191" t="s">
        <v>1002</v>
      </c>
      <c r="L729" s="11" t="s">
        <v>956</v>
      </c>
      <c r="W729" s="79">
        <v>1</v>
      </c>
    </row>
    <row r="730" spans="1:24" ht="45" customHeight="1" x14ac:dyDescent="0.4">
      <c r="B730" s="149">
        <v>687</v>
      </c>
      <c r="G730" s="158" t="s">
        <v>3525</v>
      </c>
      <c r="H730" s="159"/>
      <c r="I730" s="159"/>
      <c r="J730" s="158"/>
      <c r="K730" s="158"/>
      <c r="M730" s="71"/>
      <c r="N730" s="71"/>
      <c r="O730" s="71"/>
      <c r="P730" s="71"/>
      <c r="Q730" s="72"/>
      <c r="R730" s="73"/>
      <c r="S730" s="74">
        <v>3</v>
      </c>
      <c r="T730" s="73" t="s">
        <v>1690</v>
      </c>
      <c r="U730" s="74"/>
      <c r="V730" s="73"/>
      <c r="W730" s="75">
        <f>SUM(W731:W745)</f>
        <v>15</v>
      </c>
      <c r="X730" s="73" t="s">
        <v>1692</v>
      </c>
    </row>
    <row r="731" spans="1:24" ht="45" customHeight="1" x14ac:dyDescent="0.4">
      <c r="B731" s="149">
        <v>688</v>
      </c>
      <c r="C731" s="9">
        <v>3</v>
      </c>
      <c r="D731" s="16" t="s">
        <v>951</v>
      </c>
      <c r="E731" s="15" t="s">
        <v>1004</v>
      </c>
      <c r="F731" s="15" t="s">
        <v>1005</v>
      </c>
      <c r="G731" s="1056" t="s">
        <v>3526</v>
      </c>
      <c r="H731" s="87">
        <f>+H729+1</f>
        <v>639</v>
      </c>
      <c r="I731" s="161" t="s">
        <v>2192</v>
      </c>
      <c r="J731" s="87">
        <v>39</v>
      </c>
      <c r="K731" s="89" t="s">
        <v>1007</v>
      </c>
      <c r="L731" s="19" t="s">
        <v>339</v>
      </c>
      <c r="M731" s="19"/>
      <c r="N731" s="19"/>
      <c r="O731" s="19"/>
      <c r="P731" s="19"/>
      <c r="Q731" s="95"/>
      <c r="W731" s="79">
        <v>1</v>
      </c>
    </row>
    <row r="732" spans="1:24" ht="45" customHeight="1" x14ac:dyDescent="0.4">
      <c r="A732" s="7" t="s">
        <v>1008</v>
      </c>
      <c r="B732" s="149">
        <v>689</v>
      </c>
      <c r="C732" s="9">
        <v>3</v>
      </c>
      <c r="D732" s="16" t="s">
        <v>951</v>
      </c>
      <c r="E732" s="15" t="s">
        <v>1004</v>
      </c>
      <c r="F732" s="15" t="s">
        <v>1005</v>
      </c>
      <c r="G732" s="1069"/>
      <c r="H732" s="87">
        <f t="shared" ref="H732:H745" si="28">+H731+1</f>
        <v>640</v>
      </c>
      <c r="I732" s="161" t="s">
        <v>2193</v>
      </c>
      <c r="J732" s="87">
        <v>39</v>
      </c>
      <c r="K732" s="89" t="s">
        <v>1009</v>
      </c>
      <c r="L732" s="19" t="s">
        <v>339</v>
      </c>
      <c r="M732" s="19"/>
      <c r="N732" s="19"/>
      <c r="O732" s="19"/>
      <c r="P732" s="19"/>
      <c r="Q732" s="95"/>
      <c r="W732" s="79">
        <v>1</v>
      </c>
    </row>
    <row r="733" spans="1:24" ht="45" customHeight="1" x14ac:dyDescent="0.4">
      <c r="A733" s="7">
        <v>3</v>
      </c>
      <c r="B733" s="149">
        <v>690</v>
      </c>
      <c r="C733" s="9">
        <v>3</v>
      </c>
      <c r="D733" s="16" t="s">
        <v>951</v>
      </c>
      <c r="E733" s="15" t="s">
        <v>1004</v>
      </c>
      <c r="F733" s="15" t="s">
        <v>1005</v>
      </c>
      <c r="G733" s="1069"/>
      <c r="H733" s="87">
        <f t="shared" si="28"/>
        <v>641</v>
      </c>
      <c r="I733" s="161" t="s">
        <v>2194</v>
      </c>
      <c r="J733" s="87">
        <v>50</v>
      </c>
      <c r="K733" s="89" t="s">
        <v>1010</v>
      </c>
      <c r="L733" s="19" t="s">
        <v>339</v>
      </c>
      <c r="M733" s="19"/>
      <c r="N733" s="19"/>
      <c r="O733" s="19"/>
      <c r="P733" s="19"/>
      <c r="Q733" s="95"/>
      <c r="W733" s="79">
        <v>1</v>
      </c>
    </row>
    <row r="734" spans="1:24" ht="45" customHeight="1" x14ac:dyDescent="0.4">
      <c r="A734" s="7">
        <v>4</v>
      </c>
      <c r="B734" s="149">
        <v>691</v>
      </c>
      <c r="C734" s="9">
        <v>3</v>
      </c>
      <c r="D734" s="16" t="s">
        <v>951</v>
      </c>
      <c r="E734" s="15" t="s">
        <v>1004</v>
      </c>
      <c r="F734" s="15" t="s">
        <v>1005</v>
      </c>
      <c r="G734" s="1069"/>
      <c r="H734" s="87">
        <f t="shared" si="28"/>
        <v>642</v>
      </c>
      <c r="I734" s="161" t="s">
        <v>2195</v>
      </c>
      <c r="J734" s="87">
        <v>600</v>
      </c>
      <c r="K734" s="89" t="s">
        <v>3527</v>
      </c>
      <c r="L734" s="19" t="s">
        <v>339</v>
      </c>
      <c r="M734" s="19"/>
      <c r="N734" s="19"/>
      <c r="O734" s="19"/>
      <c r="P734" s="19"/>
      <c r="Q734" s="95"/>
      <c r="W734" s="79">
        <v>1</v>
      </c>
    </row>
    <row r="735" spans="1:24" ht="45" customHeight="1" x14ac:dyDescent="0.4">
      <c r="A735" s="7">
        <v>5</v>
      </c>
      <c r="B735" s="149">
        <v>692</v>
      </c>
      <c r="C735" s="9">
        <v>3</v>
      </c>
      <c r="D735" s="16" t="s">
        <v>951</v>
      </c>
      <c r="E735" s="15" t="s">
        <v>1004</v>
      </c>
      <c r="F735" s="15" t="s">
        <v>1005</v>
      </c>
      <c r="G735" s="1069"/>
      <c r="H735" s="87">
        <f t="shared" si="28"/>
        <v>643</v>
      </c>
      <c r="I735" s="161" t="s">
        <v>2196</v>
      </c>
      <c r="J735" s="87">
        <v>3</v>
      </c>
      <c r="K735" s="89" t="s">
        <v>1011</v>
      </c>
      <c r="L735" s="19" t="s">
        <v>339</v>
      </c>
      <c r="M735" s="19"/>
      <c r="N735" s="19"/>
      <c r="O735" s="19"/>
      <c r="P735" s="19"/>
      <c r="Q735" s="95"/>
      <c r="W735" s="79">
        <v>1</v>
      </c>
    </row>
    <row r="736" spans="1:24" ht="45" customHeight="1" x14ac:dyDescent="0.4">
      <c r="A736" s="7">
        <v>6</v>
      </c>
      <c r="B736" s="149">
        <v>693</v>
      </c>
      <c r="C736" s="9">
        <v>3</v>
      </c>
      <c r="D736" s="16" t="s">
        <v>951</v>
      </c>
      <c r="E736" s="15" t="s">
        <v>1004</v>
      </c>
      <c r="F736" s="15" t="s">
        <v>1005</v>
      </c>
      <c r="G736" s="1069"/>
      <c r="H736" s="87">
        <f t="shared" si="28"/>
        <v>644</v>
      </c>
      <c r="I736" s="161" t="s">
        <v>2197</v>
      </c>
      <c r="J736" s="87">
        <v>9</v>
      </c>
      <c r="K736" s="89" t="s">
        <v>1012</v>
      </c>
      <c r="L736" s="19" t="s">
        <v>339</v>
      </c>
      <c r="M736" s="19"/>
      <c r="N736" s="19"/>
      <c r="O736" s="19"/>
      <c r="P736" s="19"/>
      <c r="Q736" s="95"/>
      <c r="W736" s="79">
        <v>1</v>
      </c>
    </row>
    <row r="737" spans="1:24" ht="45" customHeight="1" x14ac:dyDescent="0.4">
      <c r="A737" s="7">
        <v>7</v>
      </c>
      <c r="B737" s="149">
        <v>694</v>
      </c>
      <c r="C737" s="9">
        <v>3</v>
      </c>
      <c r="D737" s="16" t="s">
        <v>951</v>
      </c>
      <c r="E737" s="15" t="s">
        <v>1004</v>
      </c>
      <c r="F737" s="15" t="s">
        <v>1005</v>
      </c>
      <c r="G737" s="1069"/>
      <c r="H737" s="87">
        <f t="shared" si="28"/>
        <v>645</v>
      </c>
      <c r="I737" s="161" t="s">
        <v>2198</v>
      </c>
      <c r="J737" s="87">
        <v>100</v>
      </c>
      <c r="K737" s="89" t="s">
        <v>3528</v>
      </c>
      <c r="L737" s="19" t="s">
        <v>339</v>
      </c>
      <c r="M737" s="19"/>
      <c r="N737" s="19"/>
      <c r="O737" s="19"/>
      <c r="P737" s="19"/>
      <c r="Q737" s="95"/>
      <c r="W737" s="79">
        <v>1</v>
      </c>
    </row>
    <row r="738" spans="1:24" ht="45" customHeight="1" x14ac:dyDescent="0.4">
      <c r="A738" s="7">
        <v>8</v>
      </c>
      <c r="B738" s="149">
        <v>695</v>
      </c>
      <c r="C738" s="9">
        <v>3</v>
      </c>
      <c r="D738" s="16" t="s">
        <v>951</v>
      </c>
      <c r="E738" s="15" t="s">
        <v>1004</v>
      </c>
      <c r="F738" s="15" t="s">
        <v>1005</v>
      </c>
      <c r="G738" s="1057"/>
      <c r="H738" s="87">
        <f t="shared" si="28"/>
        <v>646</v>
      </c>
      <c r="I738" s="161" t="s">
        <v>2199</v>
      </c>
      <c r="J738" s="87">
        <v>180</v>
      </c>
      <c r="K738" s="89" t="s">
        <v>3529</v>
      </c>
      <c r="L738" s="19" t="s">
        <v>339</v>
      </c>
      <c r="M738" s="19"/>
      <c r="N738" s="19"/>
      <c r="O738" s="19"/>
      <c r="P738" s="19"/>
      <c r="Q738" s="95"/>
      <c r="W738" s="79">
        <v>1</v>
      </c>
    </row>
    <row r="739" spans="1:24" ht="64.900000000000006" customHeight="1" x14ac:dyDescent="0.4">
      <c r="A739" s="7">
        <v>9</v>
      </c>
      <c r="B739" s="149">
        <v>696</v>
      </c>
      <c r="C739" s="9">
        <v>3</v>
      </c>
      <c r="D739" s="16" t="s">
        <v>951</v>
      </c>
      <c r="E739" s="15" t="s">
        <v>1004</v>
      </c>
      <c r="F739" s="9" t="s">
        <v>1013</v>
      </c>
      <c r="G739" s="1050" t="s">
        <v>3530</v>
      </c>
      <c r="H739" s="76">
        <f t="shared" si="28"/>
        <v>647</v>
      </c>
      <c r="I739" s="161" t="s">
        <v>2200</v>
      </c>
      <c r="J739" s="174">
        <v>60</v>
      </c>
      <c r="K739" s="165" t="s">
        <v>1015</v>
      </c>
      <c r="L739" s="19" t="s">
        <v>339</v>
      </c>
      <c r="M739" s="19"/>
      <c r="N739" s="19"/>
      <c r="O739" s="19"/>
      <c r="P739" s="19"/>
      <c r="Q739" s="95"/>
      <c r="W739" s="79">
        <v>1</v>
      </c>
    </row>
    <row r="740" spans="1:24" ht="64.900000000000006" customHeight="1" x14ac:dyDescent="0.4">
      <c r="A740" s="7">
        <v>10</v>
      </c>
      <c r="B740" s="149">
        <v>697</v>
      </c>
      <c r="C740" s="9">
        <v>3</v>
      </c>
      <c r="D740" s="16" t="s">
        <v>951</v>
      </c>
      <c r="E740" s="15" t="s">
        <v>1004</v>
      </c>
      <c r="F740" s="9" t="s">
        <v>1013</v>
      </c>
      <c r="G740" s="1051"/>
      <c r="H740" s="76">
        <f t="shared" si="28"/>
        <v>648</v>
      </c>
      <c r="I740" s="161" t="s">
        <v>2201</v>
      </c>
      <c r="J740" s="174">
        <v>1</v>
      </c>
      <c r="K740" s="165" t="s">
        <v>1016</v>
      </c>
      <c r="L740" s="19" t="s">
        <v>339</v>
      </c>
      <c r="M740" s="19"/>
      <c r="N740" s="19"/>
      <c r="O740" s="19"/>
      <c r="P740" s="19"/>
      <c r="Q740" s="95"/>
      <c r="W740" s="79">
        <v>1</v>
      </c>
    </row>
    <row r="741" spans="1:24" ht="64.900000000000006" customHeight="1" x14ac:dyDescent="0.4">
      <c r="A741" s="7">
        <v>11</v>
      </c>
      <c r="B741" s="149">
        <v>698</v>
      </c>
      <c r="C741" s="9">
        <v>3</v>
      </c>
      <c r="D741" s="16" t="s">
        <v>951</v>
      </c>
      <c r="E741" s="15" t="s">
        <v>1004</v>
      </c>
      <c r="F741" s="9" t="s">
        <v>1013</v>
      </c>
      <c r="G741" s="1051"/>
      <c r="H741" s="76">
        <f t="shared" si="28"/>
        <v>649</v>
      </c>
      <c r="I741" s="161" t="s">
        <v>2202</v>
      </c>
      <c r="J741" s="174">
        <v>20</v>
      </c>
      <c r="K741" s="165" t="s">
        <v>3531</v>
      </c>
      <c r="L741" s="19" t="s">
        <v>339</v>
      </c>
      <c r="M741" s="19"/>
      <c r="N741" s="19"/>
      <c r="O741" s="19"/>
      <c r="P741" s="19"/>
      <c r="Q741" s="95"/>
      <c r="W741" s="79">
        <v>1</v>
      </c>
    </row>
    <row r="742" spans="1:24" ht="64.900000000000006" customHeight="1" x14ac:dyDescent="0.4">
      <c r="A742" s="7">
        <v>12</v>
      </c>
      <c r="B742" s="149">
        <v>699</v>
      </c>
      <c r="C742" s="9">
        <v>3</v>
      </c>
      <c r="D742" s="16" t="s">
        <v>951</v>
      </c>
      <c r="E742" s="15" t="s">
        <v>1004</v>
      </c>
      <c r="F742" s="9" t="s">
        <v>1013</v>
      </c>
      <c r="G742" s="1051"/>
      <c r="H742" s="76">
        <f t="shared" si="28"/>
        <v>650</v>
      </c>
      <c r="I742" s="161" t="s">
        <v>2203</v>
      </c>
      <c r="J742" s="174">
        <v>1000</v>
      </c>
      <c r="K742" s="165" t="s">
        <v>1017</v>
      </c>
      <c r="L742" s="19" t="s">
        <v>339</v>
      </c>
      <c r="M742" s="19"/>
      <c r="N742" s="19"/>
      <c r="O742" s="19"/>
      <c r="P742" s="19"/>
      <c r="Q742" s="95"/>
      <c r="W742" s="79">
        <v>1</v>
      </c>
    </row>
    <row r="743" spans="1:24" ht="64.900000000000006" customHeight="1" x14ac:dyDescent="0.4">
      <c r="A743" s="7">
        <v>13</v>
      </c>
      <c r="B743" s="149">
        <v>700</v>
      </c>
      <c r="C743" s="9">
        <v>3</v>
      </c>
      <c r="D743" s="16" t="s">
        <v>951</v>
      </c>
      <c r="E743" s="15" t="s">
        <v>1004</v>
      </c>
      <c r="F743" s="9" t="s">
        <v>1013</v>
      </c>
      <c r="G743" s="1052"/>
      <c r="H743" s="76">
        <f t="shared" si="28"/>
        <v>651</v>
      </c>
      <c r="I743" s="161" t="s">
        <v>2204</v>
      </c>
      <c r="J743" s="174">
        <v>3</v>
      </c>
      <c r="K743" s="165" t="s">
        <v>1018</v>
      </c>
      <c r="L743" s="19" t="s">
        <v>339</v>
      </c>
      <c r="M743" s="19"/>
      <c r="N743" s="19"/>
      <c r="O743" s="19"/>
      <c r="P743" s="19"/>
      <c r="Q743" s="95"/>
      <c r="W743" s="79">
        <v>1</v>
      </c>
    </row>
    <row r="744" spans="1:24" ht="45" customHeight="1" x14ac:dyDescent="0.4">
      <c r="A744" s="7">
        <v>14</v>
      </c>
      <c r="B744" s="149">
        <v>701</v>
      </c>
      <c r="C744" s="9">
        <v>3</v>
      </c>
      <c r="D744" s="16" t="s">
        <v>951</v>
      </c>
      <c r="E744" s="15" t="s">
        <v>1004</v>
      </c>
      <c r="F744" s="15" t="s">
        <v>1019</v>
      </c>
      <c r="G744" s="1056" t="s">
        <v>3532</v>
      </c>
      <c r="H744" s="87">
        <f t="shared" si="28"/>
        <v>652</v>
      </c>
      <c r="I744" s="161" t="s">
        <v>2205</v>
      </c>
      <c r="J744" s="87">
        <v>12</v>
      </c>
      <c r="K744" s="89" t="s">
        <v>1021</v>
      </c>
      <c r="L744" s="19" t="s">
        <v>339</v>
      </c>
      <c r="M744" s="19"/>
      <c r="N744" s="19"/>
      <c r="O744" s="19"/>
      <c r="P744" s="19"/>
      <c r="Q744" s="95"/>
      <c r="W744" s="79">
        <v>1</v>
      </c>
    </row>
    <row r="745" spans="1:24" ht="45" customHeight="1" x14ac:dyDescent="0.4">
      <c r="A745" s="7">
        <v>15</v>
      </c>
      <c r="B745" s="149">
        <v>703</v>
      </c>
      <c r="C745" s="9">
        <v>3</v>
      </c>
      <c r="D745" s="16" t="s">
        <v>951</v>
      </c>
      <c r="E745" s="15" t="s">
        <v>1004</v>
      </c>
      <c r="F745" s="15" t="s">
        <v>1019</v>
      </c>
      <c r="G745" s="1057"/>
      <c r="H745" s="87">
        <f t="shared" si="28"/>
        <v>653</v>
      </c>
      <c r="I745" s="161" t="s">
        <v>2206</v>
      </c>
      <c r="J745" s="91">
        <v>1</v>
      </c>
      <c r="K745" s="89" t="s">
        <v>3533</v>
      </c>
      <c r="L745" s="19" t="s">
        <v>339</v>
      </c>
      <c r="M745" s="19"/>
      <c r="N745" s="19"/>
      <c r="O745" s="19"/>
      <c r="P745" s="19"/>
      <c r="Q745" s="95"/>
      <c r="W745" s="79">
        <v>1</v>
      </c>
    </row>
    <row r="746" spans="1:24" ht="45" customHeight="1" x14ac:dyDescent="0.4">
      <c r="B746" s="149">
        <v>704</v>
      </c>
      <c r="C746" s="8"/>
      <c r="D746" s="8"/>
      <c r="G746" s="158" t="s">
        <v>3534</v>
      </c>
      <c r="H746" s="159"/>
      <c r="I746" s="159"/>
      <c r="J746" s="158"/>
      <c r="K746" s="158"/>
      <c r="M746" s="71"/>
      <c r="N746" s="71"/>
      <c r="O746" s="71"/>
      <c r="P746" s="71"/>
      <c r="Q746" s="72"/>
      <c r="R746" s="73"/>
      <c r="S746" s="74">
        <v>7</v>
      </c>
      <c r="T746" s="73" t="s">
        <v>1690</v>
      </c>
      <c r="U746" s="74"/>
      <c r="V746" s="73"/>
      <c r="W746" s="75">
        <f>SUM(W747:W762)</f>
        <v>16</v>
      </c>
      <c r="X746" s="73" t="s">
        <v>1692</v>
      </c>
    </row>
    <row r="747" spans="1:24" ht="45" customHeight="1" x14ac:dyDescent="0.4">
      <c r="B747" s="149">
        <v>705</v>
      </c>
      <c r="C747" s="9">
        <v>3</v>
      </c>
      <c r="D747" s="16" t="s">
        <v>951</v>
      </c>
      <c r="E747" s="14" t="s">
        <v>1023</v>
      </c>
      <c r="F747" s="14" t="s">
        <v>1024</v>
      </c>
      <c r="G747" s="1044" t="s">
        <v>3535</v>
      </c>
      <c r="H747" s="160">
        <f>+H745+1</f>
        <v>654</v>
      </c>
      <c r="I747" s="161" t="s">
        <v>2207</v>
      </c>
      <c r="J747" s="173">
        <v>1</v>
      </c>
      <c r="K747" s="168" t="s">
        <v>1026</v>
      </c>
      <c r="L747" s="11" t="s">
        <v>866</v>
      </c>
      <c r="W747" s="79">
        <v>1</v>
      </c>
    </row>
    <row r="748" spans="1:24" ht="45" customHeight="1" x14ac:dyDescent="0.4">
      <c r="B748" s="149">
        <v>706</v>
      </c>
      <c r="C748" s="9">
        <v>3</v>
      </c>
      <c r="D748" s="16" t="s">
        <v>951</v>
      </c>
      <c r="E748" s="14" t="s">
        <v>1023</v>
      </c>
      <c r="F748" s="14" t="s">
        <v>1024</v>
      </c>
      <c r="G748" s="1046"/>
      <c r="H748" s="160">
        <f t="shared" ref="H748:H762" si="29">+H747+1</f>
        <v>655</v>
      </c>
      <c r="I748" s="161" t="s">
        <v>2208</v>
      </c>
      <c r="J748" s="160">
        <v>8</v>
      </c>
      <c r="K748" s="168" t="s">
        <v>1027</v>
      </c>
      <c r="L748" s="11" t="s">
        <v>866</v>
      </c>
      <c r="W748" s="79">
        <v>1</v>
      </c>
    </row>
    <row r="749" spans="1:24" ht="45" customHeight="1" x14ac:dyDescent="0.4">
      <c r="B749" s="149">
        <v>707</v>
      </c>
      <c r="C749" s="9">
        <v>3</v>
      </c>
      <c r="D749" s="16" t="s">
        <v>951</v>
      </c>
      <c r="E749" s="14" t="s">
        <v>1023</v>
      </c>
      <c r="F749" s="9" t="s">
        <v>1028</v>
      </c>
      <c r="G749" s="1041" t="s">
        <v>3536</v>
      </c>
      <c r="H749" s="76">
        <f t="shared" si="29"/>
        <v>656</v>
      </c>
      <c r="I749" s="161" t="s">
        <v>2209</v>
      </c>
      <c r="J749" s="171">
        <v>0.8</v>
      </c>
      <c r="K749" s="170" t="s">
        <v>1030</v>
      </c>
      <c r="L749" s="11" t="s">
        <v>866</v>
      </c>
      <c r="W749" s="79">
        <v>1</v>
      </c>
    </row>
    <row r="750" spans="1:24" ht="45" customHeight="1" x14ac:dyDescent="0.4">
      <c r="B750" s="149">
        <v>708</v>
      </c>
      <c r="C750" s="9">
        <v>3</v>
      </c>
      <c r="D750" s="16" t="s">
        <v>951</v>
      </c>
      <c r="E750" s="14" t="s">
        <v>1023</v>
      </c>
      <c r="F750" s="9" t="s">
        <v>1028</v>
      </c>
      <c r="G750" s="1042"/>
      <c r="H750" s="76">
        <f t="shared" si="29"/>
        <v>657</v>
      </c>
      <c r="I750" s="161" t="s">
        <v>2210</v>
      </c>
      <c r="J750" s="171">
        <v>0.2</v>
      </c>
      <c r="K750" s="170" t="s">
        <v>3537</v>
      </c>
      <c r="L750" s="11" t="s">
        <v>866</v>
      </c>
      <c r="W750" s="79">
        <v>1</v>
      </c>
    </row>
    <row r="751" spans="1:24" ht="45" customHeight="1" x14ac:dyDescent="0.4">
      <c r="B751" s="149">
        <v>709</v>
      </c>
      <c r="C751" s="9">
        <v>3</v>
      </c>
      <c r="D751" s="16" t="s">
        <v>951</v>
      </c>
      <c r="E751" s="14" t="s">
        <v>1023</v>
      </c>
      <c r="F751" s="9" t="s">
        <v>1028</v>
      </c>
      <c r="G751" s="1042"/>
      <c r="H751" s="76">
        <f t="shared" si="29"/>
        <v>658</v>
      </c>
      <c r="I751" s="161" t="s">
        <v>2211</v>
      </c>
      <c r="J751" s="76">
        <v>4</v>
      </c>
      <c r="K751" s="170" t="s">
        <v>1031</v>
      </c>
      <c r="L751" s="11" t="s">
        <v>866</v>
      </c>
      <c r="W751" s="79">
        <v>1</v>
      </c>
    </row>
    <row r="752" spans="1:24" ht="45" customHeight="1" x14ac:dyDescent="0.4">
      <c r="B752" s="149">
        <v>710</v>
      </c>
      <c r="C752" s="9">
        <v>3</v>
      </c>
      <c r="D752" s="16" t="s">
        <v>951</v>
      </c>
      <c r="E752" s="14" t="s">
        <v>1023</v>
      </c>
      <c r="F752" s="9" t="s">
        <v>1028</v>
      </c>
      <c r="G752" s="1042"/>
      <c r="H752" s="76">
        <f t="shared" si="29"/>
        <v>659</v>
      </c>
      <c r="I752" s="161" t="s">
        <v>2212</v>
      </c>
      <c r="J752" s="76">
        <v>4</v>
      </c>
      <c r="K752" s="170" t="s">
        <v>1032</v>
      </c>
      <c r="L752" s="11" t="s">
        <v>866</v>
      </c>
      <c r="W752" s="79">
        <v>1</v>
      </c>
    </row>
    <row r="753" spans="1:24" ht="45" customHeight="1" x14ac:dyDescent="0.4">
      <c r="B753" s="149">
        <v>711</v>
      </c>
      <c r="C753" s="9">
        <v>3</v>
      </c>
      <c r="D753" s="16" t="s">
        <v>951</v>
      </c>
      <c r="E753" s="14" t="s">
        <v>1023</v>
      </c>
      <c r="F753" s="9" t="s">
        <v>1028</v>
      </c>
      <c r="G753" s="1043"/>
      <c r="H753" s="76">
        <f t="shared" si="29"/>
        <v>660</v>
      </c>
      <c r="I753" s="161" t="s">
        <v>2213</v>
      </c>
      <c r="J753" s="76">
        <v>190</v>
      </c>
      <c r="K753" s="170" t="s">
        <v>1033</v>
      </c>
      <c r="L753" s="11" t="s">
        <v>866</v>
      </c>
      <c r="W753" s="79">
        <v>1</v>
      </c>
    </row>
    <row r="754" spans="1:24" ht="45" customHeight="1" x14ac:dyDescent="0.4">
      <c r="B754" s="149">
        <v>712</v>
      </c>
      <c r="C754" s="9">
        <v>3</v>
      </c>
      <c r="D754" s="16" t="s">
        <v>951</v>
      </c>
      <c r="E754" s="14" t="s">
        <v>1023</v>
      </c>
      <c r="F754" s="14" t="s">
        <v>1034</v>
      </c>
      <c r="G754" s="1044" t="s">
        <v>3538</v>
      </c>
      <c r="H754" s="160">
        <f t="shared" si="29"/>
        <v>661</v>
      </c>
      <c r="I754" s="161" t="s">
        <v>2214</v>
      </c>
      <c r="J754" s="160">
        <v>1</v>
      </c>
      <c r="K754" s="168" t="s">
        <v>1036</v>
      </c>
      <c r="L754" s="11" t="s">
        <v>866</v>
      </c>
      <c r="W754" s="79">
        <v>1</v>
      </c>
    </row>
    <row r="755" spans="1:24" ht="45" customHeight="1" x14ac:dyDescent="0.4">
      <c r="B755" s="149">
        <v>713</v>
      </c>
      <c r="C755" s="9">
        <v>3</v>
      </c>
      <c r="D755" s="16" t="s">
        <v>951</v>
      </c>
      <c r="E755" s="14" t="s">
        <v>1023</v>
      </c>
      <c r="F755" s="14" t="s">
        <v>1034</v>
      </c>
      <c r="G755" s="1046"/>
      <c r="H755" s="160">
        <f t="shared" si="29"/>
        <v>662</v>
      </c>
      <c r="I755" s="161" t="s">
        <v>2215</v>
      </c>
      <c r="J755" s="160">
        <v>2</v>
      </c>
      <c r="K755" s="168" t="s">
        <v>1037</v>
      </c>
      <c r="L755" s="11" t="s">
        <v>866</v>
      </c>
      <c r="W755" s="79">
        <v>1</v>
      </c>
    </row>
    <row r="756" spans="1:24" ht="45" customHeight="1" x14ac:dyDescent="0.4">
      <c r="B756" s="149">
        <v>714</v>
      </c>
      <c r="C756" s="9">
        <v>3</v>
      </c>
      <c r="D756" s="16" t="s">
        <v>951</v>
      </c>
      <c r="E756" s="14" t="s">
        <v>1023</v>
      </c>
      <c r="F756" s="9" t="s">
        <v>1038</v>
      </c>
      <c r="G756" s="170" t="s">
        <v>3539</v>
      </c>
      <c r="H756" s="76">
        <f t="shared" si="29"/>
        <v>663</v>
      </c>
      <c r="I756" s="161" t="s">
        <v>2216</v>
      </c>
      <c r="J756" s="76">
        <v>40</v>
      </c>
      <c r="K756" s="170" t="s">
        <v>3540</v>
      </c>
      <c r="L756" s="11" t="s">
        <v>866</v>
      </c>
      <c r="W756" s="79">
        <v>1</v>
      </c>
    </row>
    <row r="757" spans="1:24" ht="45" customHeight="1" x14ac:dyDescent="0.4">
      <c r="B757" s="149">
        <v>715</v>
      </c>
      <c r="C757" s="9">
        <v>3</v>
      </c>
      <c r="D757" s="16" t="s">
        <v>951</v>
      </c>
      <c r="E757" s="14" t="s">
        <v>1023</v>
      </c>
      <c r="F757" s="14" t="s">
        <v>1040</v>
      </c>
      <c r="G757" s="168" t="s">
        <v>3541</v>
      </c>
      <c r="H757" s="160">
        <f t="shared" si="29"/>
        <v>664</v>
      </c>
      <c r="I757" s="161" t="s">
        <v>2217</v>
      </c>
      <c r="J757" s="160">
        <v>1</v>
      </c>
      <c r="K757" s="168" t="s">
        <v>1042</v>
      </c>
      <c r="L757" s="11" t="s">
        <v>866</v>
      </c>
      <c r="W757" s="79">
        <v>1</v>
      </c>
    </row>
    <row r="758" spans="1:24" ht="45" customHeight="1" x14ac:dyDescent="0.4">
      <c r="B758" s="149">
        <v>716</v>
      </c>
      <c r="C758" s="9">
        <v>3</v>
      </c>
      <c r="D758" s="16" t="s">
        <v>951</v>
      </c>
      <c r="E758" s="14" t="s">
        <v>1023</v>
      </c>
      <c r="F758" s="9" t="s">
        <v>1043</v>
      </c>
      <c r="G758" s="1041" t="s">
        <v>3542</v>
      </c>
      <c r="H758" s="76">
        <f t="shared" si="29"/>
        <v>665</v>
      </c>
      <c r="I758" s="161" t="s">
        <v>2218</v>
      </c>
      <c r="J758" s="171">
        <v>1</v>
      </c>
      <c r="K758" s="170" t="s">
        <v>1045</v>
      </c>
      <c r="L758" s="11" t="s">
        <v>866</v>
      </c>
      <c r="W758" s="79">
        <v>1</v>
      </c>
    </row>
    <row r="759" spans="1:24" ht="45" customHeight="1" x14ac:dyDescent="0.4">
      <c r="B759" s="149">
        <v>717</v>
      </c>
      <c r="C759" s="9">
        <v>3</v>
      </c>
      <c r="D759" s="16" t="s">
        <v>951</v>
      </c>
      <c r="E759" s="14" t="s">
        <v>1023</v>
      </c>
      <c r="F759" s="9" t="s">
        <v>1043</v>
      </c>
      <c r="G759" s="1043"/>
      <c r="H759" s="76">
        <f t="shared" si="29"/>
        <v>666</v>
      </c>
      <c r="I759" s="161" t="s">
        <v>2219</v>
      </c>
      <c r="J759" s="171">
        <v>1</v>
      </c>
      <c r="K759" s="170" t="s">
        <v>1046</v>
      </c>
      <c r="L759" s="11" t="s">
        <v>866</v>
      </c>
      <c r="W759" s="79">
        <v>1</v>
      </c>
    </row>
    <row r="760" spans="1:24" ht="45" customHeight="1" x14ac:dyDescent="0.4">
      <c r="B760" s="149">
        <v>718</v>
      </c>
      <c r="C760" s="9">
        <v>3</v>
      </c>
      <c r="D760" s="16" t="s">
        <v>951</v>
      </c>
      <c r="E760" s="14" t="s">
        <v>1023</v>
      </c>
      <c r="F760" s="14" t="s">
        <v>1047</v>
      </c>
      <c r="G760" s="1044" t="s">
        <v>3543</v>
      </c>
      <c r="H760" s="160">
        <f t="shared" si="29"/>
        <v>667</v>
      </c>
      <c r="I760" s="161" t="s">
        <v>2220</v>
      </c>
      <c r="J760" s="160">
        <v>15</v>
      </c>
      <c r="K760" s="168" t="s">
        <v>1049</v>
      </c>
      <c r="L760" s="11" t="s">
        <v>866</v>
      </c>
      <c r="W760" s="79">
        <v>1</v>
      </c>
    </row>
    <row r="761" spans="1:24" ht="45" customHeight="1" x14ac:dyDescent="0.4">
      <c r="B761" s="149">
        <v>719</v>
      </c>
      <c r="C761" s="9">
        <v>3</v>
      </c>
      <c r="D761" s="16" t="s">
        <v>951</v>
      </c>
      <c r="E761" s="14" t="s">
        <v>1023</v>
      </c>
      <c r="F761" s="14" t="s">
        <v>1047</v>
      </c>
      <c r="G761" s="1045"/>
      <c r="H761" s="160">
        <f t="shared" si="29"/>
        <v>668</v>
      </c>
      <c r="I761" s="161" t="s">
        <v>2221</v>
      </c>
      <c r="J761" s="160">
        <v>4</v>
      </c>
      <c r="K761" s="168" t="s">
        <v>1050</v>
      </c>
      <c r="L761" s="11" t="s">
        <v>866</v>
      </c>
      <c r="W761" s="79">
        <v>1</v>
      </c>
    </row>
    <row r="762" spans="1:24" ht="45" customHeight="1" x14ac:dyDescent="0.4">
      <c r="A762" s="172"/>
      <c r="B762" s="149"/>
      <c r="C762" s="9">
        <v>3</v>
      </c>
      <c r="D762" s="16" t="s">
        <v>951</v>
      </c>
      <c r="E762" s="14" t="s">
        <v>1023</v>
      </c>
      <c r="F762" s="14" t="s">
        <v>1047</v>
      </c>
      <c r="G762" s="1046"/>
      <c r="H762" s="160">
        <f t="shared" si="29"/>
        <v>669</v>
      </c>
      <c r="I762" s="161" t="s">
        <v>2222</v>
      </c>
      <c r="J762" s="160">
        <v>1</v>
      </c>
      <c r="K762" s="168" t="s">
        <v>1051</v>
      </c>
      <c r="L762" s="11" t="s">
        <v>866</v>
      </c>
      <c r="W762" s="79">
        <v>1</v>
      </c>
    </row>
    <row r="763" spans="1:24" ht="45" customHeight="1" x14ac:dyDescent="0.4">
      <c r="B763" s="149">
        <v>720</v>
      </c>
      <c r="G763" s="158" t="s">
        <v>3544</v>
      </c>
      <c r="H763" s="159"/>
      <c r="I763" s="159"/>
      <c r="J763" s="158"/>
      <c r="K763" s="158"/>
      <c r="M763" s="71"/>
      <c r="N763" s="71"/>
      <c r="O763" s="71"/>
      <c r="P763" s="71"/>
      <c r="Q763" s="72"/>
      <c r="R763" s="73"/>
      <c r="S763" s="74">
        <v>3</v>
      </c>
      <c r="T763" s="73" t="s">
        <v>1690</v>
      </c>
      <c r="U763" s="74"/>
      <c r="V763" s="73"/>
      <c r="W763" s="75">
        <f>SUM(W764:W778)</f>
        <v>15</v>
      </c>
      <c r="X763" s="73" t="s">
        <v>1692</v>
      </c>
    </row>
    <row r="764" spans="1:24" ht="45" customHeight="1" x14ac:dyDescent="0.4">
      <c r="B764" s="149">
        <v>721</v>
      </c>
      <c r="C764" s="9">
        <v>3</v>
      </c>
      <c r="D764" s="16" t="s">
        <v>951</v>
      </c>
      <c r="E764" s="15" t="s">
        <v>1053</v>
      </c>
      <c r="F764" s="15" t="s">
        <v>1054</v>
      </c>
      <c r="G764" s="1047" t="s">
        <v>3545</v>
      </c>
      <c r="H764" s="87">
        <f>+H762+1</f>
        <v>670</v>
      </c>
      <c r="I764" s="161" t="s">
        <v>2223</v>
      </c>
      <c r="J764" s="196">
        <v>1</v>
      </c>
      <c r="K764" s="89" t="s">
        <v>1056</v>
      </c>
      <c r="L764" s="11" t="s">
        <v>1057</v>
      </c>
      <c r="W764" s="79">
        <v>1</v>
      </c>
    </row>
    <row r="765" spans="1:24" ht="45" customHeight="1" x14ac:dyDescent="0.4">
      <c r="B765" s="149">
        <v>722</v>
      </c>
      <c r="C765" s="9">
        <v>3</v>
      </c>
      <c r="D765" s="16" t="s">
        <v>951</v>
      </c>
      <c r="E765" s="15" t="s">
        <v>1053</v>
      </c>
      <c r="F765" s="15" t="s">
        <v>1054</v>
      </c>
      <c r="G765" s="1048"/>
      <c r="H765" s="87">
        <f t="shared" ref="H765:H778" si="30">+H764+1</f>
        <v>671</v>
      </c>
      <c r="I765" s="161" t="s">
        <v>2224</v>
      </c>
      <c r="J765" s="197">
        <v>1</v>
      </c>
      <c r="K765" s="90" t="s">
        <v>1058</v>
      </c>
      <c r="L765" s="11" t="s">
        <v>1057</v>
      </c>
      <c r="W765" s="79">
        <v>1</v>
      </c>
    </row>
    <row r="766" spans="1:24" ht="45" customHeight="1" x14ac:dyDescent="0.4">
      <c r="B766" s="149">
        <v>723</v>
      </c>
      <c r="C766" s="9">
        <v>3</v>
      </c>
      <c r="D766" s="16" t="s">
        <v>951</v>
      </c>
      <c r="E766" s="15" t="s">
        <v>1053</v>
      </c>
      <c r="F766" s="15" t="s">
        <v>1054</v>
      </c>
      <c r="G766" s="1048"/>
      <c r="H766" s="87">
        <f t="shared" si="30"/>
        <v>672</v>
      </c>
      <c r="I766" s="161" t="s">
        <v>2225</v>
      </c>
      <c r="J766" s="196">
        <v>1</v>
      </c>
      <c r="K766" s="89" t="s">
        <v>1059</v>
      </c>
      <c r="L766" s="11" t="s">
        <v>1057</v>
      </c>
      <c r="W766" s="79">
        <v>1</v>
      </c>
    </row>
    <row r="767" spans="1:24" ht="45" customHeight="1" x14ac:dyDescent="0.4">
      <c r="B767" s="149">
        <v>724</v>
      </c>
      <c r="C767" s="9">
        <v>3</v>
      </c>
      <c r="D767" s="16" t="s">
        <v>951</v>
      </c>
      <c r="E767" s="15" t="s">
        <v>1053</v>
      </c>
      <c r="F767" s="15" t="s">
        <v>1054</v>
      </c>
      <c r="G767" s="1049"/>
      <c r="H767" s="87">
        <f t="shared" si="30"/>
        <v>673</v>
      </c>
      <c r="I767" s="161" t="s">
        <v>2226</v>
      </c>
      <c r="J767" s="197">
        <v>40</v>
      </c>
      <c r="K767" s="89" t="s">
        <v>1060</v>
      </c>
      <c r="L767" s="11" t="s">
        <v>1057</v>
      </c>
      <c r="W767" s="79">
        <v>1</v>
      </c>
    </row>
    <row r="768" spans="1:24" ht="45" customHeight="1" x14ac:dyDescent="0.4">
      <c r="B768" s="149">
        <v>725</v>
      </c>
      <c r="C768" s="9">
        <v>3</v>
      </c>
      <c r="D768" s="16" t="s">
        <v>951</v>
      </c>
      <c r="E768" s="15" t="s">
        <v>1053</v>
      </c>
      <c r="F768" s="9" t="s">
        <v>1061</v>
      </c>
      <c r="G768" s="1041" t="s">
        <v>3546</v>
      </c>
      <c r="H768" s="76">
        <f t="shared" si="30"/>
        <v>674</v>
      </c>
      <c r="I768" s="161" t="s">
        <v>2227</v>
      </c>
      <c r="J768" s="198">
        <v>1</v>
      </c>
      <c r="K768" s="184" t="s">
        <v>1063</v>
      </c>
      <c r="L768" s="11" t="s">
        <v>1057</v>
      </c>
      <c r="W768" s="79">
        <v>1</v>
      </c>
    </row>
    <row r="769" spans="2:24" ht="45" customHeight="1" x14ac:dyDescent="0.4">
      <c r="B769" s="149">
        <v>726</v>
      </c>
      <c r="C769" s="9">
        <v>3</v>
      </c>
      <c r="D769" s="16" t="s">
        <v>951</v>
      </c>
      <c r="E769" s="15" t="s">
        <v>1053</v>
      </c>
      <c r="F769" s="9" t="s">
        <v>1061</v>
      </c>
      <c r="G769" s="1042"/>
      <c r="H769" s="76">
        <f t="shared" si="30"/>
        <v>675</v>
      </c>
      <c r="I769" s="161" t="s">
        <v>2228</v>
      </c>
      <c r="J769" s="198">
        <v>1</v>
      </c>
      <c r="K769" s="184" t="s">
        <v>1064</v>
      </c>
      <c r="L769" s="11" t="s">
        <v>1057</v>
      </c>
      <c r="W769" s="79">
        <v>1</v>
      </c>
    </row>
    <row r="770" spans="2:24" ht="45" customHeight="1" x14ac:dyDescent="0.4">
      <c r="B770" s="149">
        <v>727</v>
      </c>
      <c r="C770" s="9">
        <v>3</v>
      </c>
      <c r="D770" s="16" t="s">
        <v>951</v>
      </c>
      <c r="E770" s="15" t="s">
        <v>1053</v>
      </c>
      <c r="F770" s="9" t="s">
        <v>1061</v>
      </c>
      <c r="G770" s="1042"/>
      <c r="H770" s="76">
        <f t="shared" si="30"/>
        <v>676</v>
      </c>
      <c r="I770" s="161" t="s">
        <v>2229</v>
      </c>
      <c r="J770" s="198">
        <v>1</v>
      </c>
      <c r="K770" s="184" t="s">
        <v>1065</v>
      </c>
      <c r="L770" s="11" t="s">
        <v>1057</v>
      </c>
      <c r="W770" s="79">
        <v>1</v>
      </c>
    </row>
    <row r="771" spans="2:24" ht="45" customHeight="1" x14ac:dyDescent="0.4">
      <c r="B771" s="149">
        <v>728</v>
      </c>
      <c r="C771" s="9">
        <v>3</v>
      </c>
      <c r="D771" s="16" t="s">
        <v>951</v>
      </c>
      <c r="E771" s="15" t="s">
        <v>1053</v>
      </c>
      <c r="F771" s="9" t="s">
        <v>1061</v>
      </c>
      <c r="G771" s="1042"/>
      <c r="H771" s="76">
        <f t="shared" si="30"/>
        <v>677</v>
      </c>
      <c r="I771" s="161" t="s">
        <v>2230</v>
      </c>
      <c r="J771" s="199">
        <v>1</v>
      </c>
      <c r="K771" s="184" t="s">
        <v>1066</v>
      </c>
      <c r="L771" s="11" t="s">
        <v>1057</v>
      </c>
      <c r="W771" s="79">
        <v>1</v>
      </c>
    </row>
    <row r="772" spans="2:24" ht="45" customHeight="1" x14ac:dyDescent="0.4">
      <c r="B772" s="149">
        <v>729</v>
      </c>
      <c r="C772" s="9">
        <v>3</v>
      </c>
      <c r="D772" s="16" t="s">
        <v>951</v>
      </c>
      <c r="E772" s="15" t="s">
        <v>1053</v>
      </c>
      <c r="F772" s="9" t="s">
        <v>1061</v>
      </c>
      <c r="G772" s="1042"/>
      <c r="H772" s="76">
        <f t="shared" si="30"/>
        <v>678</v>
      </c>
      <c r="I772" s="161" t="s">
        <v>2231</v>
      </c>
      <c r="J772" s="199">
        <v>1</v>
      </c>
      <c r="K772" s="184" t="s">
        <v>1067</v>
      </c>
      <c r="L772" s="11" t="s">
        <v>1057</v>
      </c>
      <c r="W772" s="79">
        <v>1</v>
      </c>
    </row>
    <row r="773" spans="2:24" ht="45" customHeight="1" x14ac:dyDescent="0.4">
      <c r="B773" s="149">
        <v>730</v>
      </c>
      <c r="C773" s="9">
        <v>3</v>
      </c>
      <c r="D773" s="16" t="s">
        <v>951</v>
      </c>
      <c r="E773" s="15" t="s">
        <v>1053</v>
      </c>
      <c r="F773" s="9" t="s">
        <v>1061</v>
      </c>
      <c r="G773" s="1042"/>
      <c r="H773" s="76">
        <f t="shared" si="30"/>
        <v>679</v>
      </c>
      <c r="I773" s="161" t="s">
        <v>2232</v>
      </c>
      <c r="J773" s="198">
        <v>1</v>
      </c>
      <c r="K773" s="184" t="s">
        <v>1068</v>
      </c>
      <c r="L773" s="11" t="s">
        <v>1057</v>
      </c>
      <c r="W773" s="79">
        <v>1</v>
      </c>
    </row>
    <row r="774" spans="2:24" ht="45" customHeight="1" x14ac:dyDescent="0.4">
      <c r="B774" s="149">
        <v>731</v>
      </c>
      <c r="C774" s="9">
        <v>3</v>
      </c>
      <c r="D774" s="16" t="s">
        <v>951</v>
      </c>
      <c r="E774" s="15" t="s">
        <v>1053</v>
      </c>
      <c r="F774" s="9" t="s">
        <v>1061</v>
      </c>
      <c r="G774" s="1042"/>
      <c r="H774" s="76">
        <f t="shared" si="30"/>
        <v>680</v>
      </c>
      <c r="I774" s="161" t="s">
        <v>2233</v>
      </c>
      <c r="J774" s="199">
        <v>1</v>
      </c>
      <c r="K774" s="184" t="s">
        <v>1069</v>
      </c>
      <c r="L774" s="11" t="s">
        <v>1057</v>
      </c>
      <c r="W774" s="79">
        <v>1</v>
      </c>
    </row>
    <row r="775" spans="2:24" ht="45" customHeight="1" x14ac:dyDescent="0.4">
      <c r="B775" s="149">
        <v>732</v>
      </c>
      <c r="C775" s="9">
        <v>3</v>
      </c>
      <c r="D775" s="16" t="s">
        <v>951</v>
      </c>
      <c r="E775" s="15" t="s">
        <v>1053</v>
      </c>
      <c r="F775" s="9" t="s">
        <v>1061</v>
      </c>
      <c r="G775" s="1043"/>
      <c r="H775" s="76">
        <f t="shared" si="30"/>
        <v>681</v>
      </c>
      <c r="I775" s="161" t="s">
        <v>2234</v>
      </c>
      <c r="J775" s="199">
        <v>1</v>
      </c>
      <c r="K775" s="184" t="s">
        <v>1070</v>
      </c>
      <c r="L775" s="11" t="s">
        <v>1057</v>
      </c>
      <c r="W775" s="79">
        <v>1</v>
      </c>
    </row>
    <row r="776" spans="2:24" ht="45" customHeight="1" x14ac:dyDescent="0.4">
      <c r="B776" s="149">
        <v>733</v>
      </c>
      <c r="C776" s="9">
        <v>3</v>
      </c>
      <c r="D776" s="16" t="s">
        <v>951</v>
      </c>
      <c r="E776" s="15" t="s">
        <v>1053</v>
      </c>
      <c r="F776" s="15" t="s">
        <v>1071</v>
      </c>
      <c r="G776" s="1047" t="s">
        <v>3547</v>
      </c>
      <c r="H776" s="87">
        <f t="shared" si="30"/>
        <v>682</v>
      </c>
      <c r="I776" s="161" t="s">
        <v>2235</v>
      </c>
      <c r="J776" s="197">
        <v>40</v>
      </c>
      <c r="K776" s="89" t="s">
        <v>3548</v>
      </c>
      <c r="L776" s="11" t="s">
        <v>1057</v>
      </c>
      <c r="W776" s="79">
        <v>1</v>
      </c>
    </row>
    <row r="777" spans="2:24" ht="45" customHeight="1" x14ac:dyDescent="0.4">
      <c r="B777" s="149">
        <v>734</v>
      </c>
      <c r="C777" s="9">
        <v>3</v>
      </c>
      <c r="D777" s="16" t="s">
        <v>951</v>
      </c>
      <c r="E777" s="15" t="s">
        <v>1053</v>
      </c>
      <c r="F777" s="15" t="s">
        <v>1071</v>
      </c>
      <c r="G777" s="1048"/>
      <c r="H777" s="87">
        <f t="shared" si="30"/>
        <v>683</v>
      </c>
      <c r="I777" s="161" t="s">
        <v>2236</v>
      </c>
      <c r="J777" s="197">
        <v>40</v>
      </c>
      <c r="K777" s="89" t="s">
        <v>1073</v>
      </c>
      <c r="L777" s="11" t="s">
        <v>1057</v>
      </c>
      <c r="W777" s="79">
        <v>1</v>
      </c>
    </row>
    <row r="778" spans="2:24" ht="45" customHeight="1" x14ac:dyDescent="0.4">
      <c r="B778" s="149">
        <v>735</v>
      </c>
      <c r="C778" s="9">
        <v>3</v>
      </c>
      <c r="D778" s="16" t="s">
        <v>951</v>
      </c>
      <c r="E778" s="15" t="s">
        <v>1053</v>
      </c>
      <c r="F778" s="15" t="s">
        <v>1071</v>
      </c>
      <c r="G778" s="1049"/>
      <c r="H778" s="87">
        <f t="shared" si="30"/>
        <v>684</v>
      </c>
      <c r="I778" s="161" t="s">
        <v>2237</v>
      </c>
      <c r="J778" s="197">
        <v>6</v>
      </c>
      <c r="K778" s="90" t="s">
        <v>3549</v>
      </c>
      <c r="L778" s="11" t="s">
        <v>1057</v>
      </c>
      <c r="W778" s="79">
        <v>1</v>
      </c>
    </row>
    <row r="779" spans="2:24" ht="45" customHeight="1" x14ac:dyDescent="0.4">
      <c r="B779" s="149">
        <v>736</v>
      </c>
      <c r="G779" s="154" t="s">
        <v>3550</v>
      </c>
      <c r="H779" s="155"/>
      <c r="I779" s="155"/>
      <c r="J779" s="155"/>
      <c r="K779" s="176"/>
      <c r="M779" s="67"/>
      <c r="N779" s="67"/>
      <c r="O779" s="67"/>
      <c r="P779" s="67"/>
      <c r="Q779" s="68">
        <v>2</v>
      </c>
      <c r="R779" s="69" t="s">
        <v>1689</v>
      </c>
      <c r="S779" s="70">
        <f>SUM(S780:S790)</f>
        <v>3</v>
      </c>
      <c r="T779" s="69" t="s">
        <v>1690</v>
      </c>
      <c r="U779" s="70">
        <v>6</v>
      </c>
      <c r="V779" s="69" t="s">
        <v>1691</v>
      </c>
      <c r="W779" s="81">
        <f>SUM(W780:W790)/2</f>
        <v>9</v>
      </c>
      <c r="X779" s="69" t="s">
        <v>1692</v>
      </c>
    </row>
    <row r="780" spans="2:24" ht="45" customHeight="1" x14ac:dyDescent="0.4">
      <c r="B780" s="149">
        <v>737</v>
      </c>
      <c r="G780" s="158" t="s">
        <v>3551</v>
      </c>
      <c r="H780" s="159"/>
      <c r="I780" s="159"/>
      <c r="J780" s="158"/>
      <c r="K780" s="158"/>
      <c r="M780" s="71"/>
      <c r="N780" s="71"/>
      <c r="O780" s="71"/>
      <c r="P780" s="71"/>
      <c r="Q780" s="72"/>
      <c r="R780" s="73"/>
      <c r="S780" s="74">
        <v>2</v>
      </c>
      <c r="T780" s="73" t="s">
        <v>1690</v>
      </c>
      <c r="U780" s="74"/>
      <c r="V780" s="73"/>
      <c r="W780" s="75">
        <f>SUM(W781:W787)</f>
        <v>7</v>
      </c>
      <c r="X780" s="73" t="s">
        <v>1692</v>
      </c>
    </row>
    <row r="781" spans="2:24" ht="45" customHeight="1" x14ac:dyDescent="0.4">
      <c r="B781" s="149">
        <v>738</v>
      </c>
      <c r="C781" s="9">
        <v>3</v>
      </c>
      <c r="D781" s="13" t="s">
        <v>1075</v>
      </c>
      <c r="E781" s="14" t="s">
        <v>1076</v>
      </c>
      <c r="F781" s="14" t="s">
        <v>1077</v>
      </c>
      <c r="G781" s="1044" t="s">
        <v>3552</v>
      </c>
      <c r="H781" s="160">
        <f>+H778+1</f>
        <v>685</v>
      </c>
      <c r="I781" s="161" t="s">
        <v>2238</v>
      </c>
      <c r="J781" s="160">
        <v>4</v>
      </c>
      <c r="K781" s="168" t="s">
        <v>1079</v>
      </c>
      <c r="L781" s="11" t="s">
        <v>866</v>
      </c>
      <c r="W781" s="79">
        <v>1</v>
      </c>
    </row>
    <row r="782" spans="2:24" ht="45" customHeight="1" x14ac:dyDescent="0.4">
      <c r="B782" s="149">
        <v>739</v>
      </c>
      <c r="C782" s="9">
        <v>3</v>
      </c>
      <c r="D782" s="13" t="s">
        <v>1075</v>
      </c>
      <c r="E782" s="14" t="s">
        <v>1076</v>
      </c>
      <c r="F782" s="14" t="s">
        <v>1077</v>
      </c>
      <c r="G782" s="1045"/>
      <c r="H782" s="160">
        <f t="shared" ref="H782:H787" si="31">+H781+1</f>
        <v>686</v>
      </c>
      <c r="I782" s="161" t="s">
        <v>2239</v>
      </c>
      <c r="J782" s="160">
        <v>4</v>
      </c>
      <c r="K782" s="168" t="s">
        <v>3553</v>
      </c>
      <c r="L782" s="11" t="s">
        <v>866</v>
      </c>
      <c r="W782" s="79">
        <v>1</v>
      </c>
    </row>
    <row r="783" spans="2:24" ht="45" customHeight="1" x14ac:dyDescent="0.4">
      <c r="B783" s="149">
        <v>740</v>
      </c>
      <c r="C783" s="9">
        <v>3</v>
      </c>
      <c r="D783" s="13" t="s">
        <v>1075</v>
      </c>
      <c r="E783" s="14" t="s">
        <v>1076</v>
      </c>
      <c r="F783" s="14" t="s">
        <v>1077</v>
      </c>
      <c r="G783" s="1045"/>
      <c r="H783" s="160">
        <f t="shared" si="31"/>
        <v>687</v>
      </c>
      <c r="I783" s="161" t="s">
        <v>2240</v>
      </c>
      <c r="J783" s="160">
        <v>40</v>
      </c>
      <c r="K783" s="182" t="s">
        <v>1080</v>
      </c>
      <c r="L783" s="11" t="s">
        <v>866</v>
      </c>
      <c r="W783" s="79">
        <v>1</v>
      </c>
    </row>
    <row r="784" spans="2:24" ht="45" customHeight="1" x14ac:dyDescent="0.4">
      <c r="B784" s="149">
        <v>741</v>
      </c>
      <c r="C784" s="9">
        <v>3</v>
      </c>
      <c r="D784" s="13" t="s">
        <v>1075</v>
      </c>
      <c r="E784" s="14" t="s">
        <v>1076</v>
      </c>
      <c r="F784" s="14" t="s">
        <v>1077</v>
      </c>
      <c r="G784" s="1045"/>
      <c r="H784" s="160">
        <f t="shared" si="31"/>
        <v>688</v>
      </c>
      <c r="I784" s="161" t="s">
        <v>2241</v>
      </c>
      <c r="J784" s="160">
        <v>14</v>
      </c>
      <c r="K784" s="168" t="s">
        <v>3554</v>
      </c>
      <c r="L784" s="11" t="s">
        <v>866</v>
      </c>
      <c r="W784" s="79">
        <v>1</v>
      </c>
    </row>
    <row r="785" spans="1:24" ht="45" customHeight="1" x14ac:dyDescent="0.4">
      <c r="B785" s="149">
        <v>742</v>
      </c>
      <c r="C785" s="9">
        <v>3</v>
      </c>
      <c r="D785" s="13" t="s">
        <v>1075</v>
      </c>
      <c r="E785" s="14" t="s">
        <v>1076</v>
      </c>
      <c r="F785" s="14" t="s">
        <v>1077</v>
      </c>
      <c r="G785" s="1046"/>
      <c r="H785" s="160">
        <f t="shared" si="31"/>
        <v>689</v>
      </c>
      <c r="I785" s="161" t="s">
        <v>2242</v>
      </c>
      <c r="J785" s="160">
        <v>8</v>
      </c>
      <c r="K785" s="168" t="s">
        <v>1081</v>
      </c>
      <c r="L785" s="11" t="s">
        <v>866</v>
      </c>
      <c r="W785" s="79">
        <v>1</v>
      </c>
    </row>
    <row r="786" spans="1:24" ht="45" customHeight="1" x14ac:dyDescent="0.4">
      <c r="B786" s="149">
        <v>743</v>
      </c>
      <c r="C786" s="9">
        <v>3</v>
      </c>
      <c r="D786" s="13" t="s">
        <v>1075</v>
      </c>
      <c r="E786" s="14" t="s">
        <v>1076</v>
      </c>
      <c r="F786" s="9" t="s">
        <v>1082</v>
      </c>
      <c r="G786" s="1032" t="s">
        <v>3555</v>
      </c>
      <c r="H786" s="76">
        <f t="shared" si="31"/>
        <v>690</v>
      </c>
      <c r="I786" s="161" t="s">
        <v>2243</v>
      </c>
      <c r="J786" s="76">
        <v>40</v>
      </c>
      <c r="K786" s="181" t="s">
        <v>1084</v>
      </c>
      <c r="L786" s="11" t="s">
        <v>866</v>
      </c>
      <c r="W786" s="79">
        <v>1</v>
      </c>
    </row>
    <row r="787" spans="1:24" ht="45" customHeight="1" x14ac:dyDescent="0.4">
      <c r="B787" s="149">
        <v>744</v>
      </c>
      <c r="C787" s="9">
        <v>3</v>
      </c>
      <c r="D787" s="13" t="s">
        <v>1075</v>
      </c>
      <c r="E787" s="14" t="s">
        <v>1076</v>
      </c>
      <c r="F787" s="9" t="s">
        <v>1082</v>
      </c>
      <c r="G787" s="1034"/>
      <c r="H787" s="76">
        <f t="shared" si="31"/>
        <v>691</v>
      </c>
      <c r="I787" s="161" t="s">
        <v>2244</v>
      </c>
      <c r="J787" s="76">
        <v>40</v>
      </c>
      <c r="K787" s="181" t="s">
        <v>1085</v>
      </c>
      <c r="L787" s="11" t="s">
        <v>866</v>
      </c>
      <c r="W787" s="79">
        <v>1</v>
      </c>
    </row>
    <row r="788" spans="1:24" ht="45" customHeight="1" x14ac:dyDescent="0.4">
      <c r="B788" s="149">
        <v>745</v>
      </c>
      <c r="G788" s="158" t="s">
        <v>3556</v>
      </c>
      <c r="H788" s="159"/>
      <c r="I788" s="159"/>
      <c r="J788" s="158"/>
      <c r="K788" s="158"/>
      <c r="M788" s="71"/>
      <c r="N788" s="71"/>
      <c r="O788" s="71"/>
      <c r="P788" s="71"/>
      <c r="Q788" s="72"/>
      <c r="R788" s="73"/>
      <c r="S788" s="74">
        <v>1</v>
      </c>
      <c r="T788" s="73" t="s">
        <v>1690</v>
      </c>
      <c r="U788" s="74"/>
      <c r="V788" s="73"/>
      <c r="W788" s="75">
        <f>SUM(W789:W790)</f>
        <v>2</v>
      </c>
      <c r="X788" s="73" t="s">
        <v>1692</v>
      </c>
    </row>
    <row r="789" spans="1:24" ht="45" customHeight="1" x14ac:dyDescent="0.4">
      <c r="B789" s="149">
        <v>746</v>
      </c>
      <c r="C789" s="9">
        <v>3</v>
      </c>
      <c r="D789" s="13" t="s">
        <v>1075</v>
      </c>
      <c r="E789" s="15" t="s">
        <v>1087</v>
      </c>
      <c r="F789" s="15" t="s">
        <v>1088</v>
      </c>
      <c r="G789" s="1047" t="s">
        <v>3557</v>
      </c>
      <c r="H789" s="87">
        <f>+H787+1</f>
        <v>692</v>
      </c>
      <c r="I789" s="80" t="s">
        <v>2245</v>
      </c>
      <c r="J789" s="87">
        <v>2</v>
      </c>
      <c r="K789" s="169" t="s">
        <v>1090</v>
      </c>
      <c r="L789" s="11" t="s">
        <v>866</v>
      </c>
      <c r="W789" s="79">
        <v>1</v>
      </c>
    </row>
    <row r="790" spans="1:24" ht="45" customHeight="1" x14ac:dyDescent="0.4">
      <c r="B790" s="149">
        <v>747</v>
      </c>
      <c r="C790" s="9">
        <v>3</v>
      </c>
      <c r="D790" s="13" t="s">
        <v>1075</v>
      </c>
      <c r="E790" s="15" t="s">
        <v>1087</v>
      </c>
      <c r="F790" s="15" t="s">
        <v>1088</v>
      </c>
      <c r="G790" s="1049"/>
      <c r="H790" s="87">
        <f>+H789+1</f>
        <v>693</v>
      </c>
      <c r="I790" s="80" t="s">
        <v>2246</v>
      </c>
      <c r="J790" s="87">
        <v>2</v>
      </c>
      <c r="K790" s="169" t="s">
        <v>1091</v>
      </c>
      <c r="L790" s="11" t="s">
        <v>866</v>
      </c>
      <c r="W790" s="79">
        <v>1</v>
      </c>
    </row>
    <row r="791" spans="1:24" ht="45" customHeight="1" x14ac:dyDescent="0.4">
      <c r="B791" s="149">
        <v>748</v>
      </c>
      <c r="G791" s="200" t="s">
        <v>1092</v>
      </c>
      <c r="H791" s="201"/>
      <c r="I791" s="202"/>
      <c r="J791" s="202"/>
      <c r="K791" s="203"/>
      <c r="M791" s="92"/>
      <c r="N791" s="92"/>
      <c r="O791" s="92">
        <v>7</v>
      </c>
      <c r="P791" s="92" t="s">
        <v>1688</v>
      </c>
      <c r="Q791" s="93">
        <f>SUM(Q792:Q877)</f>
        <v>12</v>
      </c>
      <c r="R791" s="94" t="s">
        <v>1689</v>
      </c>
      <c r="S791" s="93">
        <f>SUM(S792:S877)/2</f>
        <v>23</v>
      </c>
      <c r="T791" s="94" t="s">
        <v>1690</v>
      </c>
      <c r="U791" s="93">
        <f>SUM(U792:U877)</f>
        <v>27</v>
      </c>
      <c r="V791" s="94" t="s">
        <v>1691</v>
      </c>
      <c r="W791" s="93">
        <f>SUM(W792:W877)/3</f>
        <v>67</v>
      </c>
      <c r="X791" s="94" t="s">
        <v>1692</v>
      </c>
    </row>
    <row r="792" spans="1:24" ht="45" customHeight="1" x14ac:dyDescent="0.4">
      <c r="B792" s="149">
        <v>749</v>
      </c>
      <c r="G792" s="154" t="s">
        <v>3558</v>
      </c>
      <c r="H792" s="155"/>
      <c r="I792" s="155"/>
      <c r="J792" s="155"/>
      <c r="K792" s="176"/>
      <c r="M792" s="67"/>
      <c r="N792" s="67"/>
      <c r="O792" s="67"/>
      <c r="P792" s="67"/>
      <c r="Q792" s="68">
        <v>1</v>
      </c>
      <c r="R792" s="69" t="s">
        <v>1689</v>
      </c>
      <c r="S792" s="70">
        <f>SUM(S793:S800)</f>
        <v>1</v>
      </c>
      <c r="T792" s="69" t="s">
        <v>1690</v>
      </c>
      <c r="U792" s="70">
        <v>5</v>
      </c>
      <c r="V792" s="69" t="s">
        <v>1691</v>
      </c>
      <c r="W792" s="81">
        <f>SUM(W793:W800)/2</f>
        <v>7</v>
      </c>
      <c r="X792" s="69" t="s">
        <v>1692</v>
      </c>
    </row>
    <row r="793" spans="1:24" ht="45" customHeight="1" x14ac:dyDescent="0.4">
      <c r="B793" s="149">
        <v>750</v>
      </c>
      <c r="G793" s="158" t="s">
        <v>3559</v>
      </c>
      <c r="H793" s="159"/>
      <c r="I793" s="159"/>
      <c r="J793" s="158"/>
      <c r="K793" s="158"/>
      <c r="M793" s="71"/>
      <c r="N793" s="71"/>
      <c r="O793" s="71"/>
      <c r="P793" s="71"/>
      <c r="Q793" s="72"/>
      <c r="R793" s="73"/>
      <c r="S793" s="74">
        <v>1</v>
      </c>
      <c r="T793" s="73" t="s">
        <v>1690</v>
      </c>
      <c r="U793" s="74"/>
      <c r="V793" s="73"/>
      <c r="W793" s="75">
        <f>SUM(W794:W800)</f>
        <v>7</v>
      </c>
      <c r="X793" s="73" t="s">
        <v>1692</v>
      </c>
    </row>
    <row r="794" spans="1:24" ht="45" customHeight="1" x14ac:dyDescent="0.4">
      <c r="A794" s="7">
        <v>1</v>
      </c>
      <c r="B794" s="149">
        <v>751</v>
      </c>
      <c r="C794" s="20" t="s">
        <v>501</v>
      </c>
      <c r="D794" s="13" t="s">
        <v>1095</v>
      </c>
      <c r="E794" s="14" t="s">
        <v>1096</v>
      </c>
      <c r="F794" s="14" t="s">
        <v>1097</v>
      </c>
      <c r="G794" s="1044" t="s">
        <v>3560</v>
      </c>
      <c r="H794" s="160">
        <f>+H790+1</f>
        <v>694</v>
      </c>
      <c r="I794" s="80" t="s">
        <v>2247</v>
      </c>
      <c r="J794" s="167">
        <v>1000000</v>
      </c>
      <c r="K794" s="162" t="s">
        <v>1099</v>
      </c>
      <c r="L794" s="11" t="s">
        <v>1100</v>
      </c>
      <c r="W794" s="79">
        <v>1</v>
      </c>
    </row>
    <row r="795" spans="1:24" ht="45" customHeight="1" x14ac:dyDescent="0.4">
      <c r="A795" s="7">
        <v>2</v>
      </c>
      <c r="B795" s="149">
        <v>752</v>
      </c>
      <c r="C795" s="20" t="s">
        <v>501</v>
      </c>
      <c r="D795" s="13" t="s">
        <v>1095</v>
      </c>
      <c r="E795" s="14" t="s">
        <v>1096</v>
      </c>
      <c r="F795" s="14" t="s">
        <v>1097</v>
      </c>
      <c r="G795" s="1045"/>
      <c r="H795" s="160">
        <f t="shared" ref="H795:H800" si="32">+H794+1</f>
        <v>695</v>
      </c>
      <c r="I795" s="80" t="s">
        <v>2248</v>
      </c>
      <c r="J795" s="167">
        <v>1</v>
      </c>
      <c r="K795" s="162" t="s">
        <v>3561</v>
      </c>
      <c r="L795" s="11" t="s">
        <v>1100</v>
      </c>
      <c r="W795" s="79">
        <v>1</v>
      </c>
    </row>
    <row r="796" spans="1:24" ht="45" customHeight="1" x14ac:dyDescent="0.4">
      <c r="A796" s="7">
        <v>3</v>
      </c>
      <c r="B796" s="149">
        <v>753</v>
      </c>
      <c r="C796" s="20" t="s">
        <v>501</v>
      </c>
      <c r="D796" s="13" t="s">
        <v>1095</v>
      </c>
      <c r="E796" s="14" t="s">
        <v>1096</v>
      </c>
      <c r="F796" s="14" t="s">
        <v>1097</v>
      </c>
      <c r="G796" s="1045"/>
      <c r="H796" s="160">
        <f t="shared" si="32"/>
        <v>696</v>
      </c>
      <c r="I796" s="80" t="s">
        <v>2249</v>
      </c>
      <c r="J796" s="167">
        <v>3</v>
      </c>
      <c r="K796" s="162" t="s">
        <v>1101</v>
      </c>
      <c r="L796" s="11" t="s">
        <v>1100</v>
      </c>
      <c r="W796" s="79">
        <v>1</v>
      </c>
    </row>
    <row r="797" spans="1:24" ht="45" customHeight="1" x14ac:dyDescent="0.4">
      <c r="A797" s="7">
        <v>4</v>
      </c>
      <c r="B797" s="149">
        <v>754</v>
      </c>
      <c r="C797" s="20" t="s">
        <v>501</v>
      </c>
      <c r="D797" s="13" t="s">
        <v>1095</v>
      </c>
      <c r="E797" s="14" t="s">
        <v>1096</v>
      </c>
      <c r="F797" s="14" t="s">
        <v>1097</v>
      </c>
      <c r="G797" s="1045"/>
      <c r="H797" s="160">
        <f t="shared" si="32"/>
        <v>697</v>
      </c>
      <c r="I797" s="80" t="s">
        <v>2250</v>
      </c>
      <c r="J797" s="167">
        <v>6</v>
      </c>
      <c r="K797" s="162" t="s">
        <v>1102</v>
      </c>
      <c r="L797" s="11" t="s">
        <v>1100</v>
      </c>
      <c r="W797" s="79">
        <v>1</v>
      </c>
    </row>
    <row r="798" spans="1:24" ht="45" customHeight="1" x14ac:dyDescent="0.4">
      <c r="A798" s="7">
        <v>5</v>
      </c>
      <c r="B798" s="149">
        <v>755</v>
      </c>
      <c r="C798" s="20" t="s">
        <v>501</v>
      </c>
      <c r="D798" s="13" t="s">
        <v>1095</v>
      </c>
      <c r="E798" s="14" t="s">
        <v>1096</v>
      </c>
      <c r="F798" s="14" t="s">
        <v>1097</v>
      </c>
      <c r="G798" s="1045"/>
      <c r="H798" s="160">
        <f t="shared" si="32"/>
        <v>698</v>
      </c>
      <c r="I798" s="80" t="s">
        <v>2251</v>
      </c>
      <c r="J798" s="167">
        <v>50</v>
      </c>
      <c r="K798" s="162" t="s">
        <v>1103</v>
      </c>
      <c r="L798" s="11" t="s">
        <v>1100</v>
      </c>
      <c r="W798" s="79">
        <v>1</v>
      </c>
    </row>
    <row r="799" spans="1:24" ht="45" customHeight="1" x14ac:dyDescent="0.4">
      <c r="A799" s="7">
        <v>6</v>
      </c>
      <c r="B799" s="149"/>
      <c r="C799" s="20" t="s">
        <v>501</v>
      </c>
      <c r="D799" s="13" t="s">
        <v>1095</v>
      </c>
      <c r="E799" s="14" t="s">
        <v>1096</v>
      </c>
      <c r="F799" s="14" t="s">
        <v>1097</v>
      </c>
      <c r="G799" s="1045"/>
      <c r="H799" s="160">
        <f t="shared" si="32"/>
        <v>699</v>
      </c>
      <c r="I799" s="80" t="s">
        <v>2252</v>
      </c>
      <c r="J799" s="167">
        <v>1200</v>
      </c>
      <c r="K799" s="162" t="s">
        <v>3562</v>
      </c>
      <c r="L799" s="11" t="s">
        <v>1100</v>
      </c>
      <c r="W799" s="79">
        <v>1</v>
      </c>
    </row>
    <row r="800" spans="1:24" ht="45" customHeight="1" x14ac:dyDescent="0.4">
      <c r="B800" s="149">
        <v>756</v>
      </c>
      <c r="C800" s="20" t="s">
        <v>501</v>
      </c>
      <c r="D800" s="13" t="s">
        <v>1095</v>
      </c>
      <c r="E800" s="14" t="s">
        <v>1096</v>
      </c>
      <c r="F800" s="14" t="s">
        <v>1097</v>
      </c>
      <c r="G800" s="1046"/>
      <c r="H800" s="160">
        <f t="shared" si="32"/>
        <v>700</v>
      </c>
      <c r="I800" s="80" t="s">
        <v>2253</v>
      </c>
      <c r="J800" s="167">
        <v>60</v>
      </c>
      <c r="K800" s="162" t="s">
        <v>1104</v>
      </c>
      <c r="L800" s="11" t="s">
        <v>1100</v>
      </c>
      <c r="W800" s="79">
        <v>1</v>
      </c>
    </row>
    <row r="801" spans="1:24" ht="45" customHeight="1" x14ac:dyDescent="0.4">
      <c r="B801" s="149">
        <v>757</v>
      </c>
      <c r="G801" s="154" t="s">
        <v>3563</v>
      </c>
      <c r="H801" s="155"/>
      <c r="I801" s="155"/>
      <c r="J801" s="155"/>
      <c r="K801" s="176"/>
      <c r="M801" s="67"/>
      <c r="N801" s="67"/>
      <c r="O801" s="67"/>
      <c r="P801" s="67"/>
      <c r="Q801" s="68">
        <v>1</v>
      </c>
      <c r="R801" s="69" t="s">
        <v>1689</v>
      </c>
      <c r="S801" s="70">
        <f>SUM(S802:S805)</f>
        <v>1</v>
      </c>
      <c r="T801" s="69" t="s">
        <v>1690</v>
      </c>
      <c r="U801" s="70">
        <v>2</v>
      </c>
      <c r="V801" s="69" t="s">
        <v>1691</v>
      </c>
      <c r="W801" s="81">
        <f>SUM(W802:W805)/2</f>
        <v>3</v>
      </c>
      <c r="X801" s="69" t="s">
        <v>1692</v>
      </c>
    </row>
    <row r="802" spans="1:24" ht="45" customHeight="1" x14ac:dyDescent="0.4">
      <c r="B802" s="149">
        <v>758</v>
      </c>
      <c r="G802" s="158" t="s">
        <v>3564</v>
      </c>
      <c r="H802" s="159"/>
      <c r="I802" s="159"/>
      <c r="J802" s="158"/>
      <c r="K802" s="158"/>
      <c r="M802" s="71"/>
      <c r="N802" s="71"/>
      <c r="O802" s="71"/>
      <c r="P802" s="71"/>
      <c r="Q802" s="72"/>
      <c r="R802" s="73"/>
      <c r="S802" s="74">
        <v>1</v>
      </c>
      <c r="T802" s="73" t="s">
        <v>1690</v>
      </c>
      <c r="U802" s="74"/>
      <c r="V802" s="73"/>
      <c r="W802" s="75">
        <f>SUM(W803:W805)</f>
        <v>3</v>
      </c>
      <c r="X802" s="73" t="s">
        <v>1692</v>
      </c>
    </row>
    <row r="803" spans="1:24" ht="45" customHeight="1" x14ac:dyDescent="0.4">
      <c r="A803" s="7">
        <v>7</v>
      </c>
      <c r="B803" s="149">
        <v>759</v>
      </c>
      <c r="C803" s="20" t="s">
        <v>501</v>
      </c>
      <c r="D803" s="16" t="s">
        <v>1107</v>
      </c>
      <c r="E803" s="14" t="s">
        <v>1108</v>
      </c>
      <c r="F803" s="14" t="s">
        <v>1109</v>
      </c>
      <c r="G803" s="1044" t="s">
        <v>3565</v>
      </c>
      <c r="H803" s="160">
        <f>+H800+1</f>
        <v>701</v>
      </c>
      <c r="I803" s="80" t="s">
        <v>2254</v>
      </c>
      <c r="J803" s="160">
        <v>30</v>
      </c>
      <c r="K803" s="162" t="s">
        <v>1111</v>
      </c>
      <c r="L803" s="11" t="s">
        <v>1100</v>
      </c>
      <c r="W803" s="79">
        <v>1</v>
      </c>
    </row>
    <row r="804" spans="1:24" ht="45" customHeight="1" x14ac:dyDescent="0.4">
      <c r="A804" s="7">
        <v>8</v>
      </c>
      <c r="B804" s="149">
        <v>760</v>
      </c>
      <c r="C804" s="20" t="s">
        <v>501</v>
      </c>
      <c r="D804" s="16" t="s">
        <v>1107</v>
      </c>
      <c r="E804" s="14" t="s">
        <v>1108</v>
      </c>
      <c r="F804" s="14" t="s">
        <v>1109</v>
      </c>
      <c r="G804" s="1045"/>
      <c r="H804" s="160">
        <f>+H803+1</f>
        <v>702</v>
      </c>
      <c r="I804" s="80" t="s">
        <v>2255</v>
      </c>
      <c r="J804" s="160">
        <v>25</v>
      </c>
      <c r="K804" s="162" t="s">
        <v>3566</v>
      </c>
      <c r="L804" s="11" t="s">
        <v>1100</v>
      </c>
      <c r="W804" s="79">
        <v>1</v>
      </c>
    </row>
    <row r="805" spans="1:24" ht="45" customHeight="1" x14ac:dyDescent="0.4">
      <c r="A805" s="7">
        <v>9</v>
      </c>
      <c r="B805" s="149">
        <v>761</v>
      </c>
      <c r="C805" s="20" t="s">
        <v>501</v>
      </c>
      <c r="D805" s="16" t="s">
        <v>1107</v>
      </c>
      <c r="E805" s="14" t="s">
        <v>1108</v>
      </c>
      <c r="F805" s="14" t="s">
        <v>1109</v>
      </c>
      <c r="G805" s="1046"/>
      <c r="H805" s="160">
        <f>+H804+1</f>
        <v>703</v>
      </c>
      <c r="I805" s="80" t="s">
        <v>2256</v>
      </c>
      <c r="J805" s="160">
        <v>20</v>
      </c>
      <c r="K805" s="162" t="s">
        <v>3567</v>
      </c>
      <c r="L805" s="11" t="s">
        <v>1100</v>
      </c>
      <c r="W805" s="79">
        <v>1</v>
      </c>
    </row>
    <row r="806" spans="1:24" ht="45" customHeight="1" x14ac:dyDescent="0.4">
      <c r="B806" s="149">
        <v>762</v>
      </c>
      <c r="G806" s="154" t="s">
        <v>3568</v>
      </c>
      <c r="H806" s="155"/>
      <c r="I806" s="155"/>
      <c r="J806" s="155"/>
      <c r="K806" s="176"/>
      <c r="M806" s="67"/>
      <c r="N806" s="67"/>
      <c r="O806" s="67"/>
      <c r="P806" s="67"/>
      <c r="Q806" s="68">
        <v>1</v>
      </c>
      <c r="R806" s="69" t="s">
        <v>1689</v>
      </c>
      <c r="S806" s="70">
        <f>SUM(S807:S813)</f>
        <v>2</v>
      </c>
      <c r="T806" s="69" t="s">
        <v>1690</v>
      </c>
      <c r="U806" s="70">
        <v>5</v>
      </c>
      <c r="V806" s="69" t="s">
        <v>1691</v>
      </c>
      <c r="W806" s="81">
        <f>SUM(W807:W813)/2</f>
        <v>6</v>
      </c>
      <c r="X806" s="69" t="s">
        <v>1692</v>
      </c>
    </row>
    <row r="807" spans="1:24" ht="45" customHeight="1" x14ac:dyDescent="0.4">
      <c r="B807" s="149">
        <v>763</v>
      </c>
      <c r="G807" s="158" t="s">
        <v>3569</v>
      </c>
      <c r="H807" s="159"/>
      <c r="I807" s="159"/>
      <c r="J807" s="158"/>
      <c r="K807" s="158"/>
      <c r="M807" s="71"/>
      <c r="N807" s="71"/>
      <c r="O807" s="71"/>
      <c r="P807" s="71"/>
      <c r="Q807" s="72"/>
      <c r="R807" s="73"/>
      <c r="S807" s="74">
        <v>2</v>
      </c>
      <c r="T807" s="73" t="s">
        <v>1690</v>
      </c>
      <c r="U807" s="74"/>
      <c r="V807" s="73"/>
      <c r="W807" s="75">
        <f>SUM(W808:W813)</f>
        <v>6</v>
      </c>
      <c r="X807" s="73" t="s">
        <v>1692</v>
      </c>
    </row>
    <row r="808" spans="1:24" ht="45" customHeight="1" x14ac:dyDescent="0.4">
      <c r="A808" s="7">
        <v>10</v>
      </c>
      <c r="B808" s="149">
        <v>764</v>
      </c>
      <c r="C808" s="20" t="s">
        <v>501</v>
      </c>
      <c r="D808" s="13" t="s">
        <v>1114</v>
      </c>
      <c r="E808" s="14" t="s">
        <v>1115</v>
      </c>
      <c r="F808" s="14" t="s">
        <v>1116</v>
      </c>
      <c r="G808" s="1044" t="s">
        <v>3570</v>
      </c>
      <c r="H808" s="160">
        <f>+H805+1</f>
        <v>704</v>
      </c>
      <c r="I808" s="80" t="s">
        <v>2257</v>
      </c>
      <c r="J808" s="160">
        <v>30</v>
      </c>
      <c r="K808" s="162" t="s">
        <v>3571</v>
      </c>
      <c r="L808" s="11" t="s">
        <v>1100</v>
      </c>
      <c r="W808" s="79">
        <v>1</v>
      </c>
    </row>
    <row r="809" spans="1:24" ht="45" customHeight="1" x14ac:dyDescent="0.4">
      <c r="A809" s="7">
        <v>11</v>
      </c>
      <c r="B809" s="149">
        <v>765</v>
      </c>
      <c r="C809" s="20" t="s">
        <v>501</v>
      </c>
      <c r="D809" s="13" t="s">
        <v>1114</v>
      </c>
      <c r="E809" s="14" t="s">
        <v>1115</v>
      </c>
      <c r="F809" s="14" t="s">
        <v>1116</v>
      </c>
      <c r="G809" s="1045"/>
      <c r="H809" s="160">
        <f>+H808+1</f>
        <v>705</v>
      </c>
      <c r="I809" s="80" t="s">
        <v>2258</v>
      </c>
      <c r="J809" s="160">
        <v>18</v>
      </c>
      <c r="K809" s="162" t="s">
        <v>3572</v>
      </c>
      <c r="L809" s="11" t="s">
        <v>1100</v>
      </c>
      <c r="W809" s="79">
        <v>1</v>
      </c>
    </row>
    <row r="810" spans="1:24" ht="45" customHeight="1" x14ac:dyDescent="0.4">
      <c r="A810" s="7">
        <v>12</v>
      </c>
      <c r="B810" s="149">
        <v>766</v>
      </c>
      <c r="C810" s="20" t="s">
        <v>501</v>
      </c>
      <c r="D810" s="13" t="s">
        <v>1114</v>
      </c>
      <c r="E810" s="14" t="s">
        <v>1115</v>
      </c>
      <c r="F810" s="14" t="s">
        <v>1116</v>
      </c>
      <c r="G810" s="1045"/>
      <c r="H810" s="160">
        <f>+H809+1</f>
        <v>706</v>
      </c>
      <c r="I810" s="80" t="s">
        <v>2259</v>
      </c>
      <c r="J810" s="160">
        <v>5</v>
      </c>
      <c r="K810" s="162" t="s">
        <v>3573</v>
      </c>
      <c r="L810" s="11" t="s">
        <v>1100</v>
      </c>
      <c r="W810" s="79">
        <v>1</v>
      </c>
    </row>
    <row r="811" spans="1:24" ht="45" customHeight="1" x14ac:dyDescent="0.4">
      <c r="A811" s="7">
        <v>13</v>
      </c>
      <c r="B811" s="149">
        <v>767</v>
      </c>
      <c r="C811" s="20" t="s">
        <v>501</v>
      </c>
      <c r="D811" s="13" t="s">
        <v>1114</v>
      </c>
      <c r="E811" s="14" t="s">
        <v>1115</v>
      </c>
      <c r="F811" s="14" t="s">
        <v>1116</v>
      </c>
      <c r="G811" s="1045"/>
      <c r="H811" s="160">
        <f>+H810+1</f>
        <v>707</v>
      </c>
      <c r="I811" s="80" t="s">
        <v>2260</v>
      </c>
      <c r="J811" s="160">
        <v>1</v>
      </c>
      <c r="K811" s="162" t="s">
        <v>3574</v>
      </c>
      <c r="L811" s="11" t="s">
        <v>1100</v>
      </c>
      <c r="W811" s="79">
        <v>1</v>
      </c>
    </row>
    <row r="812" spans="1:24" ht="45" customHeight="1" x14ac:dyDescent="0.4">
      <c r="A812" s="7">
        <v>14</v>
      </c>
      <c r="B812" s="149">
        <v>768</v>
      </c>
      <c r="C812" s="20" t="s">
        <v>501</v>
      </c>
      <c r="D812" s="13" t="s">
        <v>1114</v>
      </c>
      <c r="E812" s="14" t="s">
        <v>1115</v>
      </c>
      <c r="F812" s="14" t="s">
        <v>1116</v>
      </c>
      <c r="G812" s="1046"/>
      <c r="H812" s="160">
        <f>+H811+1</f>
        <v>708</v>
      </c>
      <c r="I812" s="80" t="s">
        <v>2261</v>
      </c>
      <c r="J812" s="160">
        <v>20</v>
      </c>
      <c r="K812" s="162" t="s">
        <v>3575</v>
      </c>
      <c r="L812" s="11" t="s">
        <v>1100</v>
      </c>
      <c r="W812" s="79">
        <v>1</v>
      </c>
    </row>
    <row r="813" spans="1:24" ht="45" customHeight="1" x14ac:dyDescent="0.4">
      <c r="A813" s="7">
        <v>15</v>
      </c>
      <c r="B813" s="149">
        <v>769</v>
      </c>
      <c r="C813" s="20" t="s">
        <v>501</v>
      </c>
      <c r="D813" s="13" t="s">
        <v>1114</v>
      </c>
      <c r="E813" s="14" t="s">
        <v>1115</v>
      </c>
      <c r="F813" s="17" t="s">
        <v>1118</v>
      </c>
      <c r="G813" s="170" t="s">
        <v>3576</v>
      </c>
      <c r="H813" s="76">
        <f>+H812+1</f>
        <v>709</v>
      </c>
      <c r="I813" s="80" t="s">
        <v>2262</v>
      </c>
      <c r="J813" s="76">
        <v>3</v>
      </c>
      <c r="K813" s="163" t="s">
        <v>3577</v>
      </c>
      <c r="L813" s="11" t="s">
        <v>1100</v>
      </c>
      <c r="W813" s="79">
        <v>1</v>
      </c>
    </row>
    <row r="814" spans="1:24" ht="45" customHeight="1" x14ac:dyDescent="0.4">
      <c r="B814" s="149">
        <v>770</v>
      </c>
      <c r="G814" s="154" t="s">
        <v>3578</v>
      </c>
      <c r="H814" s="155"/>
      <c r="I814" s="155"/>
      <c r="J814" s="155"/>
      <c r="K814" s="176"/>
      <c r="M814" s="67"/>
      <c r="N814" s="67"/>
      <c r="O814" s="67"/>
      <c r="P814" s="67"/>
      <c r="Q814" s="68">
        <v>1</v>
      </c>
      <c r="R814" s="69" t="s">
        <v>1689</v>
      </c>
      <c r="S814" s="70">
        <f>SUM(S815:S820)</f>
        <v>1</v>
      </c>
      <c r="T814" s="69" t="s">
        <v>1690</v>
      </c>
      <c r="U814" s="70">
        <v>4</v>
      </c>
      <c r="V814" s="69" t="s">
        <v>1691</v>
      </c>
      <c r="W814" s="70">
        <f>SUM(W815:W820)/2</f>
        <v>5</v>
      </c>
      <c r="X814" s="69" t="s">
        <v>1692</v>
      </c>
    </row>
    <row r="815" spans="1:24" ht="45" customHeight="1" x14ac:dyDescent="0.4">
      <c r="B815" s="149">
        <v>771</v>
      </c>
      <c r="G815" s="158" t="s">
        <v>3579</v>
      </c>
      <c r="H815" s="159"/>
      <c r="I815" s="159"/>
      <c r="J815" s="158"/>
      <c r="K815" s="158"/>
      <c r="M815" s="71"/>
      <c r="N815" s="71"/>
      <c r="O815" s="71"/>
      <c r="P815" s="71"/>
      <c r="Q815" s="72"/>
      <c r="R815" s="73"/>
      <c r="S815" s="74">
        <v>1</v>
      </c>
      <c r="T815" s="73" t="s">
        <v>1690</v>
      </c>
      <c r="U815" s="74"/>
      <c r="V815" s="73"/>
      <c r="W815" s="75">
        <f>SUM(W816:W820)</f>
        <v>5</v>
      </c>
      <c r="X815" s="73" t="s">
        <v>1692</v>
      </c>
    </row>
    <row r="816" spans="1:24" ht="45" customHeight="1" x14ac:dyDescent="0.4">
      <c r="A816" s="7">
        <v>16</v>
      </c>
      <c r="B816" s="149">
        <v>772</v>
      </c>
      <c r="C816" s="20" t="s">
        <v>501</v>
      </c>
      <c r="D816" s="16" t="s">
        <v>1122</v>
      </c>
      <c r="E816" s="14" t="s">
        <v>1123</v>
      </c>
      <c r="F816" s="14" t="s">
        <v>1124</v>
      </c>
      <c r="G816" s="1044" t="s">
        <v>3580</v>
      </c>
      <c r="H816" s="160">
        <f>+H813+1</f>
        <v>710</v>
      </c>
      <c r="I816" s="80" t="s">
        <v>2263</v>
      </c>
      <c r="J816" s="160">
        <v>1</v>
      </c>
      <c r="K816" s="162" t="s">
        <v>3581</v>
      </c>
      <c r="L816" s="11" t="s">
        <v>1100</v>
      </c>
      <c r="W816" s="79">
        <v>1</v>
      </c>
    </row>
    <row r="817" spans="1:24" ht="45" customHeight="1" x14ac:dyDescent="0.4">
      <c r="A817" s="7">
        <v>17</v>
      </c>
      <c r="B817" s="149">
        <v>773</v>
      </c>
      <c r="C817" s="20" t="s">
        <v>501</v>
      </c>
      <c r="D817" s="16" t="s">
        <v>1122</v>
      </c>
      <c r="E817" s="14" t="s">
        <v>1123</v>
      </c>
      <c r="F817" s="14" t="s">
        <v>1124</v>
      </c>
      <c r="G817" s="1045"/>
      <c r="H817" s="160">
        <f>+H816+1</f>
        <v>711</v>
      </c>
      <c r="I817" s="80" t="s">
        <v>2264</v>
      </c>
      <c r="J817" s="160">
        <v>1</v>
      </c>
      <c r="K817" s="162" t="s">
        <v>1126</v>
      </c>
      <c r="L817" s="11" t="s">
        <v>1100</v>
      </c>
      <c r="W817" s="79">
        <v>1</v>
      </c>
    </row>
    <row r="818" spans="1:24" ht="45" customHeight="1" x14ac:dyDescent="0.4">
      <c r="A818" s="7">
        <v>18</v>
      </c>
      <c r="B818" s="149">
        <v>774</v>
      </c>
      <c r="C818" s="20" t="s">
        <v>501</v>
      </c>
      <c r="D818" s="16" t="s">
        <v>1122</v>
      </c>
      <c r="E818" s="14" t="s">
        <v>1123</v>
      </c>
      <c r="F818" s="14" t="s">
        <v>1124</v>
      </c>
      <c r="G818" s="1045"/>
      <c r="H818" s="160">
        <f>+H817+1</f>
        <v>712</v>
      </c>
      <c r="I818" s="80" t="s">
        <v>2265</v>
      </c>
      <c r="J818" s="160">
        <v>1</v>
      </c>
      <c r="K818" s="162" t="s">
        <v>3582</v>
      </c>
      <c r="L818" s="11" t="s">
        <v>1100</v>
      </c>
      <c r="W818" s="79">
        <v>1</v>
      </c>
    </row>
    <row r="819" spans="1:24" ht="45" customHeight="1" x14ac:dyDescent="0.4">
      <c r="A819" s="7">
        <v>19</v>
      </c>
      <c r="B819" s="149">
        <v>775</v>
      </c>
      <c r="C819" s="20" t="s">
        <v>501</v>
      </c>
      <c r="D819" s="16" t="s">
        <v>1122</v>
      </c>
      <c r="E819" s="14" t="s">
        <v>1123</v>
      </c>
      <c r="F819" s="14" t="s">
        <v>1124</v>
      </c>
      <c r="G819" s="1045"/>
      <c r="H819" s="160">
        <f>+H818+1</f>
        <v>713</v>
      </c>
      <c r="I819" s="80" t="s">
        <v>2266</v>
      </c>
      <c r="J819" s="160">
        <v>1</v>
      </c>
      <c r="K819" s="162" t="s">
        <v>3583</v>
      </c>
      <c r="L819" s="11" t="s">
        <v>1100</v>
      </c>
      <c r="W819" s="79">
        <v>1</v>
      </c>
    </row>
    <row r="820" spans="1:24" ht="45" customHeight="1" x14ac:dyDescent="0.4">
      <c r="A820" s="7">
        <v>20</v>
      </c>
      <c r="B820" s="149">
        <v>776</v>
      </c>
      <c r="C820" s="20" t="s">
        <v>501</v>
      </c>
      <c r="D820" s="16" t="s">
        <v>1122</v>
      </c>
      <c r="E820" s="14" t="s">
        <v>1123</v>
      </c>
      <c r="F820" s="14" t="s">
        <v>1124</v>
      </c>
      <c r="G820" s="1046"/>
      <c r="H820" s="160">
        <f>+H819+1</f>
        <v>714</v>
      </c>
      <c r="I820" s="80" t="s">
        <v>2267</v>
      </c>
      <c r="J820" s="160">
        <v>20</v>
      </c>
      <c r="K820" s="162" t="s">
        <v>1127</v>
      </c>
      <c r="L820" s="11" t="s">
        <v>1100</v>
      </c>
      <c r="W820" s="79">
        <v>1</v>
      </c>
    </row>
    <row r="821" spans="1:24" ht="45" customHeight="1" x14ac:dyDescent="0.4">
      <c r="B821" s="149">
        <v>777</v>
      </c>
      <c r="G821" s="154" t="s">
        <v>3584</v>
      </c>
      <c r="H821" s="155"/>
      <c r="I821" s="155"/>
      <c r="J821" s="155"/>
      <c r="K821" s="176"/>
      <c r="M821" s="67"/>
      <c r="N821" s="67"/>
      <c r="O821" s="67"/>
      <c r="P821" s="67"/>
      <c r="Q821" s="68">
        <v>1</v>
      </c>
      <c r="R821" s="69" t="s">
        <v>1689</v>
      </c>
      <c r="S821" s="70">
        <f>SUM(S822:S827)</f>
        <v>1</v>
      </c>
      <c r="T821" s="69" t="s">
        <v>1690</v>
      </c>
      <c r="U821" s="70">
        <v>1</v>
      </c>
      <c r="V821" s="69" t="s">
        <v>1691</v>
      </c>
      <c r="W821" s="81">
        <f>SUM(W822:W827)/2</f>
        <v>5</v>
      </c>
      <c r="X821" s="69" t="s">
        <v>1692</v>
      </c>
    </row>
    <row r="822" spans="1:24" ht="45" customHeight="1" x14ac:dyDescent="0.4">
      <c r="B822" s="149">
        <v>778</v>
      </c>
      <c r="G822" s="158" t="s">
        <v>3585</v>
      </c>
      <c r="H822" s="159"/>
      <c r="I822" s="159"/>
      <c r="J822" s="158"/>
      <c r="K822" s="158"/>
      <c r="M822" s="71"/>
      <c r="N822" s="71"/>
      <c r="O822" s="71"/>
      <c r="P822" s="71"/>
      <c r="Q822" s="72"/>
      <c r="R822" s="73"/>
      <c r="S822" s="74">
        <v>1</v>
      </c>
      <c r="T822" s="73" t="s">
        <v>1690</v>
      </c>
      <c r="U822" s="74"/>
      <c r="V822" s="73"/>
      <c r="W822" s="75">
        <f>SUM(W823:W827)</f>
        <v>5</v>
      </c>
      <c r="X822" s="73" t="s">
        <v>1692</v>
      </c>
    </row>
    <row r="823" spans="1:24" ht="45" customHeight="1" x14ac:dyDescent="0.4">
      <c r="A823" s="7">
        <v>21</v>
      </c>
      <c r="B823" s="149">
        <v>779</v>
      </c>
      <c r="C823" s="20" t="s">
        <v>501</v>
      </c>
      <c r="D823" s="13" t="s">
        <v>19</v>
      </c>
      <c r="E823" s="14" t="s">
        <v>1129</v>
      </c>
      <c r="F823" s="14" t="s">
        <v>1130</v>
      </c>
      <c r="G823" s="1044" t="s">
        <v>3586</v>
      </c>
      <c r="H823" s="160">
        <f>+H820+1</f>
        <v>715</v>
      </c>
      <c r="I823" s="80" t="s">
        <v>2268</v>
      </c>
      <c r="J823" s="160">
        <v>1</v>
      </c>
      <c r="K823" s="162" t="s">
        <v>3587</v>
      </c>
      <c r="L823" s="11" t="s">
        <v>1100</v>
      </c>
      <c r="W823" s="79">
        <v>1</v>
      </c>
    </row>
    <row r="824" spans="1:24" ht="45" customHeight="1" x14ac:dyDescent="0.4">
      <c r="A824" s="7">
        <v>22</v>
      </c>
      <c r="B824" s="149">
        <v>780</v>
      </c>
      <c r="C824" s="20" t="s">
        <v>501</v>
      </c>
      <c r="D824" s="13" t="s">
        <v>19</v>
      </c>
      <c r="E824" s="14" t="s">
        <v>1129</v>
      </c>
      <c r="F824" s="14" t="s">
        <v>1130</v>
      </c>
      <c r="G824" s="1045"/>
      <c r="H824" s="160">
        <f>+H823+1</f>
        <v>716</v>
      </c>
      <c r="I824" s="80" t="s">
        <v>2269</v>
      </c>
      <c r="J824" s="160">
        <v>1</v>
      </c>
      <c r="K824" s="162" t="s">
        <v>3588</v>
      </c>
      <c r="L824" s="11" t="s">
        <v>1100</v>
      </c>
      <c r="W824" s="79">
        <v>1</v>
      </c>
    </row>
    <row r="825" spans="1:24" ht="45" customHeight="1" x14ac:dyDescent="0.4">
      <c r="A825" s="7">
        <v>23</v>
      </c>
      <c r="B825" s="149">
        <v>781</v>
      </c>
      <c r="C825" s="20" t="s">
        <v>501</v>
      </c>
      <c r="D825" s="13" t="s">
        <v>19</v>
      </c>
      <c r="E825" s="14" t="s">
        <v>1129</v>
      </c>
      <c r="F825" s="14" t="s">
        <v>1130</v>
      </c>
      <c r="G825" s="1045"/>
      <c r="H825" s="160">
        <f>+H824+1</f>
        <v>717</v>
      </c>
      <c r="I825" s="80" t="s">
        <v>2270</v>
      </c>
      <c r="J825" s="160">
        <v>1</v>
      </c>
      <c r="K825" s="162" t="s">
        <v>3589</v>
      </c>
      <c r="L825" s="11" t="s">
        <v>1100</v>
      </c>
      <c r="W825" s="79">
        <v>1</v>
      </c>
    </row>
    <row r="826" spans="1:24" ht="45" customHeight="1" x14ac:dyDescent="0.4">
      <c r="A826" s="7">
        <v>24</v>
      </c>
      <c r="B826" s="149">
        <v>782</v>
      </c>
      <c r="C826" s="20" t="s">
        <v>501</v>
      </c>
      <c r="D826" s="13" t="s">
        <v>19</v>
      </c>
      <c r="E826" s="14" t="s">
        <v>1129</v>
      </c>
      <c r="F826" s="14" t="s">
        <v>1130</v>
      </c>
      <c r="G826" s="1045"/>
      <c r="H826" s="160">
        <f>+H825+1</f>
        <v>718</v>
      </c>
      <c r="I826" s="80" t="s">
        <v>2271</v>
      </c>
      <c r="J826" s="160">
        <v>1</v>
      </c>
      <c r="K826" s="162" t="s">
        <v>3590</v>
      </c>
      <c r="L826" s="11" t="s">
        <v>1100</v>
      </c>
      <c r="W826" s="79">
        <v>1</v>
      </c>
    </row>
    <row r="827" spans="1:24" ht="45" customHeight="1" x14ac:dyDescent="0.4">
      <c r="A827" s="7">
        <v>25</v>
      </c>
      <c r="B827" s="149">
        <v>783</v>
      </c>
      <c r="C827" s="20" t="s">
        <v>501</v>
      </c>
      <c r="D827" s="13" t="s">
        <v>19</v>
      </c>
      <c r="E827" s="14" t="s">
        <v>1129</v>
      </c>
      <c r="F827" s="14" t="s">
        <v>1130</v>
      </c>
      <c r="G827" s="1046"/>
      <c r="H827" s="160">
        <f>+H826+1</f>
        <v>719</v>
      </c>
      <c r="I827" s="80" t="s">
        <v>2272</v>
      </c>
      <c r="J827" s="160">
        <v>1</v>
      </c>
      <c r="K827" s="162" t="s">
        <v>3591</v>
      </c>
      <c r="L827" s="11" t="s">
        <v>1100</v>
      </c>
      <c r="W827" s="79">
        <v>1</v>
      </c>
    </row>
    <row r="828" spans="1:24" ht="45" customHeight="1" x14ac:dyDescent="0.4">
      <c r="B828" s="149">
        <v>784</v>
      </c>
      <c r="G828" s="154" t="s">
        <v>3592</v>
      </c>
      <c r="H828" s="155"/>
      <c r="I828" s="155"/>
      <c r="J828" s="155"/>
      <c r="K828" s="176"/>
      <c r="M828" s="67"/>
      <c r="N828" s="67"/>
      <c r="O828" s="67"/>
      <c r="P828" s="67"/>
      <c r="Q828" s="68">
        <v>4</v>
      </c>
      <c r="R828" s="69" t="s">
        <v>1689</v>
      </c>
      <c r="S828" s="70">
        <f>SUM(S829:S862)</f>
        <v>12</v>
      </c>
      <c r="T828" s="69" t="s">
        <v>1690</v>
      </c>
      <c r="U828" s="70">
        <v>6</v>
      </c>
      <c r="V828" s="69" t="s">
        <v>1691</v>
      </c>
      <c r="W828" s="70">
        <f>SUM(W829:W862)/2</f>
        <v>30</v>
      </c>
      <c r="X828" s="69" t="s">
        <v>1692</v>
      </c>
    </row>
    <row r="829" spans="1:24" ht="45" customHeight="1" x14ac:dyDescent="0.4">
      <c r="B829" s="149">
        <v>785</v>
      </c>
      <c r="G829" s="158" t="s">
        <v>3593</v>
      </c>
      <c r="H829" s="159"/>
      <c r="I829" s="159"/>
      <c r="J829" s="158"/>
      <c r="K829" s="158"/>
      <c r="M829" s="71"/>
      <c r="N829" s="71"/>
      <c r="O829" s="71"/>
      <c r="P829" s="71"/>
      <c r="Q829" s="72"/>
      <c r="R829" s="73"/>
      <c r="S829" s="74">
        <v>2</v>
      </c>
      <c r="T829" s="73" t="s">
        <v>1690</v>
      </c>
      <c r="U829" s="74"/>
      <c r="V829" s="73"/>
      <c r="W829" s="75">
        <f>SUM(W830:W834)</f>
        <v>5</v>
      </c>
      <c r="X829" s="73" t="s">
        <v>1692</v>
      </c>
    </row>
    <row r="830" spans="1:24" ht="45" customHeight="1" x14ac:dyDescent="0.4">
      <c r="B830" s="149">
        <v>786</v>
      </c>
      <c r="C830" s="20" t="s">
        <v>501</v>
      </c>
      <c r="D830" s="16" t="s">
        <v>1134</v>
      </c>
      <c r="E830" s="14" t="s">
        <v>1135</v>
      </c>
      <c r="F830" s="14" t="s">
        <v>1136</v>
      </c>
      <c r="G830" s="1044" t="s">
        <v>3594</v>
      </c>
      <c r="H830" s="160">
        <f>+H827+1</f>
        <v>720</v>
      </c>
      <c r="I830" s="80" t="s">
        <v>2273</v>
      </c>
      <c r="J830" s="160">
        <v>1</v>
      </c>
      <c r="K830" s="168" t="s">
        <v>3595</v>
      </c>
      <c r="L830" s="11" t="s">
        <v>1138</v>
      </c>
      <c r="W830" s="79">
        <v>1</v>
      </c>
    </row>
    <row r="831" spans="1:24" ht="45" customHeight="1" x14ac:dyDescent="0.4">
      <c r="B831" s="149">
        <v>787</v>
      </c>
      <c r="C831" s="20" t="s">
        <v>501</v>
      </c>
      <c r="D831" s="16" t="s">
        <v>1134</v>
      </c>
      <c r="E831" s="14" t="s">
        <v>1135</v>
      </c>
      <c r="F831" s="14" t="s">
        <v>1136</v>
      </c>
      <c r="G831" s="1046"/>
      <c r="H831" s="160">
        <f>+H830+1</f>
        <v>721</v>
      </c>
      <c r="I831" s="80" t="s">
        <v>2274</v>
      </c>
      <c r="J831" s="160">
        <v>2</v>
      </c>
      <c r="K831" s="168" t="s">
        <v>1139</v>
      </c>
      <c r="L831" s="11" t="s">
        <v>1138</v>
      </c>
      <c r="W831" s="79">
        <v>1</v>
      </c>
    </row>
    <row r="832" spans="1:24" ht="45" customHeight="1" x14ac:dyDescent="0.4">
      <c r="B832" s="149">
        <v>788</v>
      </c>
      <c r="C832" s="20" t="s">
        <v>501</v>
      </c>
      <c r="D832" s="16" t="s">
        <v>1134</v>
      </c>
      <c r="E832" s="14" t="s">
        <v>1135</v>
      </c>
      <c r="F832" s="9" t="s">
        <v>1140</v>
      </c>
      <c r="G832" s="1066" t="s">
        <v>3596</v>
      </c>
      <c r="H832" s="174">
        <f>+H831+1</f>
        <v>722</v>
      </c>
      <c r="I832" s="80" t="s">
        <v>2275</v>
      </c>
      <c r="J832" s="174">
        <v>40</v>
      </c>
      <c r="K832" s="178" t="s">
        <v>1142</v>
      </c>
      <c r="L832" s="11" t="s">
        <v>1138</v>
      </c>
      <c r="W832" s="79">
        <v>1</v>
      </c>
    </row>
    <row r="833" spans="2:24" ht="45" customHeight="1" x14ac:dyDescent="0.4">
      <c r="B833" s="149">
        <v>789</v>
      </c>
      <c r="C833" s="20" t="s">
        <v>501</v>
      </c>
      <c r="D833" s="16" t="s">
        <v>1134</v>
      </c>
      <c r="E833" s="14" t="s">
        <v>1135</v>
      </c>
      <c r="F833" s="9" t="s">
        <v>1140</v>
      </c>
      <c r="G833" s="1067"/>
      <c r="H833" s="174">
        <f>+H832+1</f>
        <v>723</v>
      </c>
      <c r="I833" s="80" t="s">
        <v>2276</v>
      </c>
      <c r="J833" s="174">
        <v>40</v>
      </c>
      <c r="K833" s="178" t="s">
        <v>1143</v>
      </c>
      <c r="L833" s="11" t="s">
        <v>1138</v>
      </c>
      <c r="W833" s="79">
        <v>1</v>
      </c>
    </row>
    <row r="834" spans="2:24" ht="45" customHeight="1" x14ac:dyDescent="0.4">
      <c r="B834" s="149">
        <v>790</v>
      </c>
      <c r="C834" s="20" t="s">
        <v>501</v>
      </c>
      <c r="D834" s="16" t="s">
        <v>1134</v>
      </c>
      <c r="E834" s="14" t="s">
        <v>1135</v>
      </c>
      <c r="F834" s="9" t="s">
        <v>1140</v>
      </c>
      <c r="G834" s="1068"/>
      <c r="H834" s="174">
        <f>+H833+1</f>
        <v>724</v>
      </c>
      <c r="I834" s="80" t="s">
        <v>2277</v>
      </c>
      <c r="J834" s="174">
        <v>4</v>
      </c>
      <c r="K834" s="178" t="s">
        <v>1144</v>
      </c>
      <c r="L834" s="11" t="s">
        <v>1138</v>
      </c>
      <c r="W834" s="79">
        <v>1</v>
      </c>
    </row>
    <row r="835" spans="2:24" ht="45" customHeight="1" x14ac:dyDescent="0.4">
      <c r="B835" s="149">
        <v>791</v>
      </c>
      <c r="G835" s="158" t="s">
        <v>3597</v>
      </c>
      <c r="H835" s="159"/>
      <c r="I835" s="159"/>
      <c r="J835" s="158"/>
      <c r="K835" s="158"/>
      <c r="M835" s="71"/>
      <c r="N835" s="71"/>
      <c r="O835" s="71"/>
      <c r="P835" s="71"/>
      <c r="Q835" s="72"/>
      <c r="R835" s="73"/>
      <c r="S835" s="74">
        <v>3</v>
      </c>
      <c r="T835" s="73" t="s">
        <v>1690</v>
      </c>
      <c r="U835" s="74"/>
      <c r="V835" s="73"/>
      <c r="W835" s="75">
        <f>SUM(W836:W845)</f>
        <v>10</v>
      </c>
      <c r="X835" s="73" t="s">
        <v>1692</v>
      </c>
    </row>
    <row r="836" spans="2:24" ht="45" customHeight="1" x14ac:dyDescent="0.4">
      <c r="B836" s="149">
        <v>792</v>
      </c>
      <c r="C836" s="20" t="s">
        <v>501</v>
      </c>
      <c r="D836" s="16" t="s">
        <v>1134</v>
      </c>
      <c r="E836" s="15" t="s">
        <v>1146</v>
      </c>
      <c r="F836" s="15" t="s">
        <v>1147</v>
      </c>
      <c r="G836" s="1047" t="s">
        <v>3598</v>
      </c>
      <c r="H836" s="87">
        <f>+H834+1</f>
        <v>725</v>
      </c>
      <c r="I836" s="80" t="s">
        <v>2278</v>
      </c>
      <c r="J836" s="87">
        <v>4</v>
      </c>
      <c r="K836" s="169" t="s">
        <v>1149</v>
      </c>
      <c r="L836" s="11" t="s">
        <v>1138</v>
      </c>
      <c r="W836" s="79">
        <v>1</v>
      </c>
    </row>
    <row r="837" spans="2:24" ht="45" customHeight="1" x14ac:dyDescent="0.4">
      <c r="B837" s="149">
        <v>793</v>
      </c>
      <c r="C837" s="20" t="s">
        <v>501</v>
      </c>
      <c r="D837" s="16" t="s">
        <v>1134</v>
      </c>
      <c r="E837" s="15" t="s">
        <v>1146</v>
      </c>
      <c r="F837" s="15" t="s">
        <v>1147</v>
      </c>
      <c r="G837" s="1048"/>
      <c r="H837" s="87">
        <f t="shared" ref="H837:H845" si="33">+H836+1</f>
        <v>726</v>
      </c>
      <c r="I837" s="80" t="s">
        <v>2279</v>
      </c>
      <c r="J837" s="87">
        <v>1</v>
      </c>
      <c r="K837" s="169" t="s">
        <v>1150</v>
      </c>
      <c r="L837" s="11" t="s">
        <v>1138</v>
      </c>
      <c r="W837" s="79">
        <v>1</v>
      </c>
    </row>
    <row r="838" spans="2:24" ht="45" customHeight="1" x14ac:dyDescent="0.4">
      <c r="B838" s="149">
        <v>794</v>
      </c>
      <c r="C838" s="20" t="s">
        <v>501</v>
      </c>
      <c r="D838" s="16" t="s">
        <v>1134</v>
      </c>
      <c r="E838" s="15" t="s">
        <v>1146</v>
      </c>
      <c r="F838" s="15" t="s">
        <v>1147</v>
      </c>
      <c r="G838" s="1048"/>
      <c r="H838" s="87">
        <f t="shared" si="33"/>
        <v>727</v>
      </c>
      <c r="I838" s="80" t="s">
        <v>2280</v>
      </c>
      <c r="J838" s="87">
        <v>2</v>
      </c>
      <c r="K838" s="169" t="s">
        <v>1151</v>
      </c>
      <c r="L838" s="11" t="s">
        <v>1138</v>
      </c>
      <c r="W838" s="79">
        <v>1</v>
      </c>
    </row>
    <row r="839" spans="2:24" ht="45" customHeight="1" x14ac:dyDescent="0.4">
      <c r="B839" s="149">
        <v>795</v>
      </c>
      <c r="C839" s="20" t="s">
        <v>501</v>
      </c>
      <c r="D839" s="16" t="s">
        <v>1134</v>
      </c>
      <c r="E839" s="15" t="s">
        <v>1146</v>
      </c>
      <c r="F839" s="15" t="s">
        <v>1147</v>
      </c>
      <c r="G839" s="1049"/>
      <c r="H839" s="87">
        <f t="shared" si="33"/>
        <v>728</v>
      </c>
      <c r="I839" s="80" t="s">
        <v>2281</v>
      </c>
      <c r="J839" s="87">
        <v>2</v>
      </c>
      <c r="K839" s="169" t="s">
        <v>1152</v>
      </c>
      <c r="L839" s="11" t="s">
        <v>1138</v>
      </c>
      <c r="W839" s="79">
        <v>1</v>
      </c>
    </row>
    <row r="840" spans="2:24" ht="45" customHeight="1" x14ac:dyDescent="0.4">
      <c r="B840" s="149">
        <v>796</v>
      </c>
      <c r="C840" s="20" t="s">
        <v>501</v>
      </c>
      <c r="D840" s="16" t="s">
        <v>1134</v>
      </c>
      <c r="E840" s="15" t="s">
        <v>1146</v>
      </c>
      <c r="F840" s="9" t="s">
        <v>1153</v>
      </c>
      <c r="G840" s="1041" t="s">
        <v>3599</v>
      </c>
      <c r="H840" s="76">
        <f t="shared" si="33"/>
        <v>729</v>
      </c>
      <c r="I840" s="80" t="s">
        <v>2282</v>
      </c>
      <c r="J840" s="174">
        <v>12</v>
      </c>
      <c r="K840" s="178" t="s">
        <v>1155</v>
      </c>
      <c r="L840" s="11" t="s">
        <v>1138</v>
      </c>
      <c r="W840" s="79">
        <v>1</v>
      </c>
    </row>
    <row r="841" spans="2:24" ht="45" customHeight="1" x14ac:dyDescent="0.4">
      <c r="B841" s="149">
        <v>797</v>
      </c>
      <c r="C841" s="20" t="s">
        <v>501</v>
      </c>
      <c r="D841" s="16" t="s">
        <v>1134</v>
      </c>
      <c r="E841" s="15" t="s">
        <v>1146</v>
      </c>
      <c r="F841" s="9" t="s">
        <v>1153</v>
      </c>
      <c r="G841" s="1043"/>
      <c r="H841" s="76">
        <f t="shared" si="33"/>
        <v>730</v>
      </c>
      <c r="I841" s="80" t="s">
        <v>2283</v>
      </c>
      <c r="J841" s="174">
        <v>200</v>
      </c>
      <c r="K841" s="178" t="s">
        <v>1156</v>
      </c>
      <c r="L841" s="11" t="s">
        <v>1138</v>
      </c>
      <c r="W841" s="79">
        <v>1</v>
      </c>
    </row>
    <row r="842" spans="2:24" ht="45" customHeight="1" x14ac:dyDescent="0.4">
      <c r="B842" s="149">
        <v>798</v>
      </c>
      <c r="C842" s="20" t="s">
        <v>501</v>
      </c>
      <c r="D842" s="16" t="s">
        <v>1134</v>
      </c>
      <c r="E842" s="15" t="s">
        <v>1146</v>
      </c>
      <c r="F842" s="15" t="s">
        <v>1157</v>
      </c>
      <c r="G842" s="1047" t="s">
        <v>3600</v>
      </c>
      <c r="H842" s="87">
        <f t="shared" si="33"/>
        <v>731</v>
      </c>
      <c r="I842" s="80" t="s">
        <v>2284</v>
      </c>
      <c r="J842" s="87">
        <v>3</v>
      </c>
      <c r="K842" s="169" t="s">
        <v>1159</v>
      </c>
      <c r="L842" s="11" t="s">
        <v>1138</v>
      </c>
      <c r="W842" s="79">
        <v>1</v>
      </c>
    </row>
    <row r="843" spans="2:24" ht="45" customHeight="1" x14ac:dyDescent="0.4">
      <c r="B843" s="149">
        <v>799</v>
      </c>
      <c r="C843" s="20" t="s">
        <v>501</v>
      </c>
      <c r="D843" s="16" t="s">
        <v>1134</v>
      </c>
      <c r="E843" s="15" t="s">
        <v>1146</v>
      </c>
      <c r="F843" s="15" t="s">
        <v>1157</v>
      </c>
      <c r="G843" s="1048"/>
      <c r="H843" s="87">
        <f t="shared" si="33"/>
        <v>732</v>
      </c>
      <c r="I843" s="80" t="s">
        <v>2285</v>
      </c>
      <c r="J843" s="87">
        <v>40</v>
      </c>
      <c r="K843" s="169" t="s">
        <v>1160</v>
      </c>
      <c r="L843" s="11" t="s">
        <v>1138</v>
      </c>
      <c r="W843" s="79">
        <v>1</v>
      </c>
    </row>
    <row r="844" spans="2:24" ht="45" customHeight="1" x14ac:dyDescent="0.4">
      <c r="B844" s="149">
        <v>800</v>
      </c>
      <c r="C844" s="20" t="s">
        <v>501</v>
      </c>
      <c r="D844" s="16" t="s">
        <v>1134</v>
      </c>
      <c r="E844" s="15" t="s">
        <v>1146</v>
      </c>
      <c r="F844" s="15" t="s">
        <v>1157</v>
      </c>
      <c r="G844" s="1048"/>
      <c r="H844" s="87">
        <f t="shared" si="33"/>
        <v>733</v>
      </c>
      <c r="I844" s="80" t="s">
        <v>2286</v>
      </c>
      <c r="J844" s="91">
        <v>0.5</v>
      </c>
      <c r="K844" s="169" t="s">
        <v>1161</v>
      </c>
      <c r="L844" s="11" t="s">
        <v>1138</v>
      </c>
      <c r="W844" s="79">
        <v>1</v>
      </c>
    </row>
    <row r="845" spans="2:24" ht="45" customHeight="1" x14ac:dyDescent="0.4">
      <c r="B845" s="149">
        <v>801</v>
      </c>
      <c r="C845" s="20" t="s">
        <v>501</v>
      </c>
      <c r="D845" s="16" t="s">
        <v>1134</v>
      </c>
      <c r="E845" s="15" t="s">
        <v>1146</v>
      </c>
      <c r="F845" s="15" t="s">
        <v>1157</v>
      </c>
      <c r="G845" s="1049"/>
      <c r="H845" s="87">
        <f t="shared" si="33"/>
        <v>734</v>
      </c>
      <c r="I845" s="80" t="s">
        <v>2287</v>
      </c>
      <c r="J845" s="87">
        <v>1</v>
      </c>
      <c r="K845" s="169" t="s">
        <v>3601</v>
      </c>
      <c r="L845" s="11" t="s">
        <v>1138</v>
      </c>
      <c r="W845" s="79">
        <v>1</v>
      </c>
    </row>
    <row r="846" spans="2:24" ht="45" customHeight="1" x14ac:dyDescent="0.4">
      <c r="B846" s="149">
        <v>802</v>
      </c>
      <c r="G846" s="158" t="s">
        <v>3602</v>
      </c>
      <c r="H846" s="159"/>
      <c r="I846" s="159"/>
      <c r="J846" s="158"/>
      <c r="K846" s="158"/>
      <c r="M846" s="71"/>
      <c r="N846" s="71"/>
      <c r="O846" s="71"/>
      <c r="P846" s="71"/>
      <c r="Q846" s="72"/>
      <c r="R846" s="73"/>
      <c r="S846" s="74">
        <v>3</v>
      </c>
      <c r="T846" s="73" t="s">
        <v>1690</v>
      </c>
      <c r="U846" s="74"/>
      <c r="V846" s="73"/>
      <c r="W846" s="75">
        <f>SUM(W847:W852)</f>
        <v>6</v>
      </c>
      <c r="X846" s="73" t="s">
        <v>1692</v>
      </c>
    </row>
    <row r="847" spans="2:24" ht="45" customHeight="1" x14ac:dyDescent="0.4">
      <c r="B847" s="149">
        <v>803</v>
      </c>
      <c r="C847" s="20" t="s">
        <v>501</v>
      </c>
      <c r="D847" s="16" t="s">
        <v>1134</v>
      </c>
      <c r="E847" s="14" t="s">
        <v>1163</v>
      </c>
      <c r="F847" s="14" t="s">
        <v>1164</v>
      </c>
      <c r="G847" s="1044" t="s">
        <v>3603</v>
      </c>
      <c r="H847" s="160">
        <f>+H845+1</f>
        <v>735</v>
      </c>
      <c r="I847" s="80" t="s">
        <v>2288</v>
      </c>
      <c r="J847" s="160">
        <v>4</v>
      </c>
      <c r="K847" s="168" t="s">
        <v>1166</v>
      </c>
      <c r="L847" s="11" t="s">
        <v>1138</v>
      </c>
      <c r="W847" s="79">
        <v>1</v>
      </c>
    </row>
    <row r="848" spans="2:24" ht="45" customHeight="1" x14ac:dyDescent="0.4">
      <c r="B848" s="149">
        <v>806</v>
      </c>
      <c r="C848" s="20" t="s">
        <v>501</v>
      </c>
      <c r="D848" s="16" t="s">
        <v>1134</v>
      </c>
      <c r="E848" s="14" t="s">
        <v>1163</v>
      </c>
      <c r="F848" s="14" t="s">
        <v>1164</v>
      </c>
      <c r="G848" s="1045"/>
      <c r="H848" s="160">
        <f>+H847+1</f>
        <v>736</v>
      </c>
      <c r="I848" s="80" t="s">
        <v>2289</v>
      </c>
      <c r="J848" s="160">
        <v>1</v>
      </c>
      <c r="K848" s="168" t="s">
        <v>1167</v>
      </c>
      <c r="L848" s="11" t="s">
        <v>1138</v>
      </c>
      <c r="W848" s="79">
        <v>1</v>
      </c>
    </row>
    <row r="849" spans="2:24" ht="45" customHeight="1" x14ac:dyDescent="0.4">
      <c r="B849" s="149"/>
      <c r="C849" s="20" t="s">
        <v>501</v>
      </c>
      <c r="D849" s="16" t="s">
        <v>1134</v>
      </c>
      <c r="E849" s="14" t="s">
        <v>1163</v>
      </c>
      <c r="F849" s="14" t="s">
        <v>1164</v>
      </c>
      <c r="G849" s="1046"/>
      <c r="H849" s="160">
        <f>+H848+1</f>
        <v>737</v>
      </c>
      <c r="I849" s="80" t="s">
        <v>2290</v>
      </c>
      <c r="J849" s="160">
        <v>1</v>
      </c>
      <c r="K849" s="168" t="s">
        <v>1168</v>
      </c>
      <c r="L849" s="11" t="s">
        <v>1138</v>
      </c>
      <c r="W849" s="79">
        <v>1</v>
      </c>
    </row>
    <row r="850" spans="2:24" ht="45" customHeight="1" x14ac:dyDescent="0.4">
      <c r="B850" s="149">
        <v>807</v>
      </c>
      <c r="C850" s="20" t="s">
        <v>501</v>
      </c>
      <c r="D850" s="16" t="s">
        <v>1134</v>
      </c>
      <c r="E850" s="14" t="s">
        <v>1163</v>
      </c>
      <c r="F850" s="9" t="s">
        <v>1169</v>
      </c>
      <c r="G850" s="170" t="s">
        <v>3604</v>
      </c>
      <c r="H850" s="76">
        <f>+H849+1</f>
        <v>738</v>
      </c>
      <c r="I850" s="80" t="s">
        <v>2291</v>
      </c>
      <c r="J850" s="76">
        <v>3</v>
      </c>
      <c r="K850" s="170" t="s">
        <v>1171</v>
      </c>
      <c r="L850" s="11" t="s">
        <v>1138</v>
      </c>
      <c r="W850" s="79">
        <v>1</v>
      </c>
    </row>
    <row r="851" spans="2:24" ht="45" customHeight="1" x14ac:dyDescent="0.4">
      <c r="B851" s="149">
        <v>808</v>
      </c>
      <c r="C851" s="20" t="s">
        <v>501</v>
      </c>
      <c r="D851" s="16" t="s">
        <v>1134</v>
      </c>
      <c r="E851" s="14" t="s">
        <v>1163</v>
      </c>
      <c r="F851" s="14" t="s">
        <v>1172</v>
      </c>
      <c r="G851" s="1044" t="s">
        <v>3605</v>
      </c>
      <c r="H851" s="160">
        <f>+H850+1</f>
        <v>739</v>
      </c>
      <c r="I851" s="80" t="s">
        <v>2292</v>
      </c>
      <c r="J851" s="160">
        <v>6</v>
      </c>
      <c r="K851" s="168" t="s">
        <v>1174</v>
      </c>
      <c r="L851" s="11" t="s">
        <v>1138</v>
      </c>
      <c r="W851" s="79">
        <v>1</v>
      </c>
    </row>
    <row r="852" spans="2:24" ht="45" customHeight="1" x14ac:dyDescent="0.4">
      <c r="B852" s="149">
        <v>809</v>
      </c>
      <c r="C852" s="20" t="s">
        <v>501</v>
      </c>
      <c r="D852" s="16" t="s">
        <v>1134</v>
      </c>
      <c r="E852" s="14" t="s">
        <v>1163</v>
      </c>
      <c r="F852" s="14" t="s">
        <v>1172</v>
      </c>
      <c r="G852" s="1046"/>
      <c r="H852" s="160">
        <f>+H851+1</f>
        <v>740</v>
      </c>
      <c r="I852" s="80" t="s">
        <v>2293</v>
      </c>
      <c r="J852" s="160">
        <v>1</v>
      </c>
      <c r="K852" s="168" t="s">
        <v>1175</v>
      </c>
      <c r="L852" s="11" t="s">
        <v>1138</v>
      </c>
      <c r="W852" s="79">
        <v>1</v>
      </c>
    </row>
    <row r="853" spans="2:24" ht="45" customHeight="1" x14ac:dyDescent="0.4">
      <c r="B853" s="149">
        <v>810</v>
      </c>
      <c r="G853" s="158" t="s">
        <v>3606</v>
      </c>
      <c r="H853" s="159"/>
      <c r="I853" s="159"/>
      <c r="J853" s="158"/>
      <c r="K853" s="158"/>
      <c r="M853" s="71"/>
      <c r="N853" s="71"/>
      <c r="O853" s="71"/>
      <c r="P853" s="71"/>
      <c r="Q853" s="72"/>
      <c r="R853" s="73"/>
      <c r="S853" s="74">
        <v>4</v>
      </c>
      <c r="T853" s="73" t="s">
        <v>1690</v>
      </c>
      <c r="U853" s="74"/>
      <c r="V853" s="73"/>
      <c r="W853" s="75">
        <f>SUM(W854:W862)</f>
        <v>9</v>
      </c>
      <c r="X853" s="73" t="s">
        <v>1692</v>
      </c>
    </row>
    <row r="854" spans="2:24" ht="45" customHeight="1" x14ac:dyDescent="0.4">
      <c r="B854" s="149">
        <v>811</v>
      </c>
      <c r="C854" s="20" t="s">
        <v>501</v>
      </c>
      <c r="D854" s="16" t="s">
        <v>1134</v>
      </c>
      <c r="E854" s="15" t="s">
        <v>1177</v>
      </c>
      <c r="F854" s="15" t="s">
        <v>1178</v>
      </c>
      <c r="G854" s="1047" t="s">
        <v>3607</v>
      </c>
      <c r="H854" s="87">
        <f>+H852+1</f>
        <v>741</v>
      </c>
      <c r="I854" s="80" t="s">
        <v>2294</v>
      </c>
      <c r="J854" s="87">
        <v>3</v>
      </c>
      <c r="K854" s="169" t="s">
        <v>1180</v>
      </c>
      <c r="L854" s="11" t="s">
        <v>1138</v>
      </c>
      <c r="W854" s="79">
        <v>1</v>
      </c>
    </row>
    <row r="855" spans="2:24" ht="45" customHeight="1" x14ac:dyDescent="0.4">
      <c r="B855" s="149">
        <v>812</v>
      </c>
      <c r="C855" s="20" t="s">
        <v>501</v>
      </c>
      <c r="D855" s="16" t="s">
        <v>1134</v>
      </c>
      <c r="E855" s="15" t="s">
        <v>1177</v>
      </c>
      <c r="F855" s="15" t="s">
        <v>1178</v>
      </c>
      <c r="G855" s="1048"/>
      <c r="H855" s="87">
        <f t="shared" ref="H855:H862" si="34">+H854+1</f>
        <v>742</v>
      </c>
      <c r="I855" s="80" t="s">
        <v>2295</v>
      </c>
      <c r="J855" s="87">
        <v>6</v>
      </c>
      <c r="K855" s="169" t="s">
        <v>1181</v>
      </c>
      <c r="L855" s="11" t="s">
        <v>1138</v>
      </c>
      <c r="W855" s="79">
        <v>1</v>
      </c>
    </row>
    <row r="856" spans="2:24" ht="45" customHeight="1" x14ac:dyDescent="0.4">
      <c r="B856" s="149">
        <v>813</v>
      </c>
      <c r="C856" s="20" t="s">
        <v>501</v>
      </c>
      <c r="D856" s="16" t="s">
        <v>1134</v>
      </c>
      <c r="E856" s="15" t="s">
        <v>1177</v>
      </c>
      <c r="F856" s="15" t="s">
        <v>1178</v>
      </c>
      <c r="G856" s="1049"/>
      <c r="H856" s="87">
        <f t="shared" si="34"/>
        <v>743</v>
      </c>
      <c r="I856" s="80" t="s">
        <v>2296</v>
      </c>
      <c r="J856" s="87">
        <v>2</v>
      </c>
      <c r="K856" s="169" t="s">
        <v>1182</v>
      </c>
      <c r="L856" s="11" t="s">
        <v>1138</v>
      </c>
      <c r="W856" s="79">
        <v>1</v>
      </c>
    </row>
    <row r="857" spans="2:24" ht="45" customHeight="1" x14ac:dyDescent="0.4">
      <c r="B857" s="149">
        <v>814</v>
      </c>
      <c r="C857" s="20" t="s">
        <v>501</v>
      </c>
      <c r="D857" s="16" t="s">
        <v>1134</v>
      </c>
      <c r="E857" s="15" t="s">
        <v>1177</v>
      </c>
      <c r="F857" s="9" t="s">
        <v>1183</v>
      </c>
      <c r="G857" s="1041" t="s">
        <v>3608</v>
      </c>
      <c r="H857" s="76">
        <f t="shared" si="34"/>
        <v>744</v>
      </c>
      <c r="I857" s="80" t="s">
        <v>2297</v>
      </c>
      <c r="J857" s="76">
        <v>1</v>
      </c>
      <c r="K857" s="170" t="s">
        <v>1185</v>
      </c>
      <c r="L857" s="11" t="s">
        <v>1138</v>
      </c>
      <c r="W857" s="79">
        <v>1</v>
      </c>
    </row>
    <row r="858" spans="2:24" ht="45" customHeight="1" x14ac:dyDescent="0.4">
      <c r="B858" s="149">
        <v>815</v>
      </c>
      <c r="C858" s="20" t="s">
        <v>501</v>
      </c>
      <c r="D858" s="16" t="s">
        <v>1134</v>
      </c>
      <c r="E858" s="15" t="s">
        <v>1177</v>
      </c>
      <c r="F858" s="9" t="s">
        <v>1183</v>
      </c>
      <c r="G858" s="1042"/>
      <c r="H858" s="76">
        <f t="shared" si="34"/>
        <v>745</v>
      </c>
      <c r="I858" s="80" t="s">
        <v>2298</v>
      </c>
      <c r="J858" s="76">
        <v>2</v>
      </c>
      <c r="K858" s="170" t="s">
        <v>1186</v>
      </c>
      <c r="L858" s="11" t="s">
        <v>1138</v>
      </c>
      <c r="W858" s="79">
        <v>1</v>
      </c>
    </row>
    <row r="859" spans="2:24" ht="45" customHeight="1" x14ac:dyDescent="0.4">
      <c r="B859" s="149">
        <v>816</v>
      </c>
      <c r="C859" s="20" t="s">
        <v>501</v>
      </c>
      <c r="D859" s="16" t="s">
        <v>1134</v>
      </c>
      <c r="E859" s="15" t="s">
        <v>1177</v>
      </c>
      <c r="F859" s="9" t="s">
        <v>1183</v>
      </c>
      <c r="G859" s="1043"/>
      <c r="H859" s="76">
        <f t="shared" si="34"/>
        <v>746</v>
      </c>
      <c r="I859" s="80" t="s">
        <v>2299</v>
      </c>
      <c r="J859" s="76">
        <v>1</v>
      </c>
      <c r="K859" s="170" t="s">
        <v>1187</v>
      </c>
      <c r="L859" s="11" t="s">
        <v>1138</v>
      </c>
      <c r="W859" s="79">
        <v>1</v>
      </c>
    </row>
    <row r="860" spans="2:24" ht="45" customHeight="1" x14ac:dyDescent="0.4">
      <c r="B860" s="149">
        <v>817</v>
      </c>
      <c r="C860" s="20" t="s">
        <v>501</v>
      </c>
      <c r="D860" s="16" t="s">
        <v>1134</v>
      </c>
      <c r="E860" s="15" t="s">
        <v>1177</v>
      </c>
      <c r="F860" s="15" t="s">
        <v>1188</v>
      </c>
      <c r="G860" s="1047" t="s">
        <v>3609</v>
      </c>
      <c r="H860" s="87">
        <f t="shared" si="34"/>
        <v>747</v>
      </c>
      <c r="I860" s="80" t="s">
        <v>2300</v>
      </c>
      <c r="J860" s="87">
        <v>4</v>
      </c>
      <c r="K860" s="169" t="s">
        <v>1190</v>
      </c>
      <c r="L860" s="11" t="s">
        <v>1138</v>
      </c>
      <c r="W860" s="79">
        <v>1</v>
      </c>
    </row>
    <row r="861" spans="2:24" ht="45" customHeight="1" x14ac:dyDescent="0.4">
      <c r="B861" s="149">
        <v>818</v>
      </c>
      <c r="C861" s="20" t="s">
        <v>501</v>
      </c>
      <c r="D861" s="16" t="s">
        <v>1134</v>
      </c>
      <c r="E861" s="15" t="s">
        <v>1177</v>
      </c>
      <c r="F861" s="15" t="s">
        <v>1188</v>
      </c>
      <c r="G861" s="1049"/>
      <c r="H861" s="87">
        <f t="shared" si="34"/>
        <v>748</v>
      </c>
      <c r="I861" s="80" t="s">
        <v>2301</v>
      </c>
      <c r="J861" s="91">
        <v>0.3</v>
      </c>
      <c r="K861" s="169" t="s">
        <v>1191</v>
      </c>
      <c r="L861" s="11" t="s">
        <v>1138</v>
      </c>
      <c r="W861" s="79">
        <v>1</v>
      </c>
    </row>
    <row r="862" spans="2:24" ht="45" customHeight="1" x14ac:dyDescent="0.4">
      <c r="B862" s="149">
        <v>819</v>
      </c>
      <c r="C862" s="20" t="s">
        <v>501</v>
      </c>
      <c r="D862" s="16" t="s">
        <v>1134</v>
      </c>
      <c r="E862" s="15" t="s">
        <v>1177</v>
      </c>
      <c r="F862" s="9" t="s">
        <v>1192</v>
      </c>
      <c r="G862" s="170" t="s">
        <v>3610</v>
      </c>
      <c r="H862" s="76">
        <f t="shared" si="34"/>
        <v>749</v>
      </c>
      <c r="I862" s="80" t="s">
        <v>2302</v>
      </c>
      <c r="J862" s="174">
        <v>2</v>
      </c>
      <c r="K862" s="178" t="s">
        <v>1194</v>
      </c>
      <c r="L862" s="11" t="s">
        <v>1138</v>
      </c>
      <c r="W862" s="79">
        <v>1</v>
      </c>
    </row>
    <row r="863" spans="2:24" ht="45" customHeight="1" x14ac:dyDescent="0.4">
      <c r="B863" s="149">
        <v>820</v>
      </c>
      <c r="G863" s="154" t="s">
        <v>3611</v>
      </c>
      <c r="H863" s="155"/>
      <c r="I863" s="155"/>
      <c r="J863" s="155"/>
      <c r="K863" s="176"/>
      <c r="M863" s="67"/>
      <c r="N863" s="67"/>
      <c r="O863" s="67"/>
      <c r="P863" s="67"/>
      <c r="Q863" s="68">
        <v>3</v>
      </c>
      <c r="R863" s="69" t="s">
        <v>1689</v>
      </c>
      <c r="S863" s="70">
        <f>SUM(S864:S877)</f>
        <v>5</v>
      </c>
      <c r="T863" s="69" t="s">
        <v>1690</v>
      </c>
      <c r="U863" s="70">
        <v>4</v>
      </c>
      <c r="V863" s="69" t="s">
        <v>1691</v>
      </c>
      <c r="W863" s="81">
        <f>SUM(W864:W877)/2</f>
        <v>11</v>
      </c>
      <c r="X863" s="69" t="s">
        <v>1692</v>
      </c>
    </row>
    <row r="864" spans="2:24" ht="45" customHeight="1" x14ac:dyDescent="0.4">
      <c r="B864" s="149">
        <v>821</v>
      </c>
      <c r="G864" s="158" t="s">
        <v>3612</v>
      </c>
      <c r="H864" s="159"/>
      <c r="I864" s="159"/>
      <c r="J864" s="158"/>
      <c r="K864" s="158"/>
      <c r="M864" s="71"/>
      <c r="N864" s="71"/>
      <c r="O864" s="71"/>
      <c r="P864" s="71"/>
      <c r="Q864" s="72"/>
      <c r="R864" s="73"/>
      <c r="S864" s="74">
        <v>2</v>
      </c>
      <c r="T864" s="73" t="s">
        <v>1690</v>
      </c>
      <c r="U864" s="74"/>
      <c r="V864" s="73"/>
      <c r="W864" s="75">
        <f>SUM(W865:W868)</f>
        <v>4</v>
      </c>
      <c r="X864" s="73" t="s">
        <v>1692</v>
      </c>
    </row>
    <row r="865" spans="2:24" ht="45" customHeight="1" x14ac:dyDescent="0.4">
      <c r="B865" s="149">
        <v>822</v>
      </c>
      <c r="C865" s="20" t="s">
        <v>501</v>
      </c>
      <c r="D865" s="13" t="s">
        <v>1197</v>
      </c>
      <c r="E865" s="14" t="s">
        <v>1198</v>
      </c>
      <c r="F865" s="14" t="s">
        <v>1199</v>
      </c>
      <c r="G865" s="1044" t="s">
        <v>3613</v>
      </c>
      <c r="H865" s="160">
        <f>+H862+1</f>
        <v>750</v>
      </c>
      <c r="I865" s="80" t="s">
        <v>2303</v>
      </c>
      <c r="J865" s="160">
        <v>200</v>
      </c>
      <c r="K865" s="168" t="s">
        <v>3614</v>
      </c>
      <c r="L865" s="11" t="s">
        <v>1201</v>
      </c>
      <c r="W865" s="79">
        <v>1</v>
      </c>
    </row>
    <row r="866" spans="2:24" ht="45" customHeight="1" x14ac:dyDescent="0.4">
      <c r="B866" s="149">
        <v>823</v>
      </c>
      <c r="C866" s="20" t="s">
        <v>501</v>
      </c>
      <c r="D866" s="13" t="s">
        <v>1197</v>
      </c>
      <c r="E866" s="14" t="s">
        <v>1198</v>
      </c>
      <c r="F866" s="14" t="s">
        <v>1199</v>
      </c>
      <c r="G866" s="1045"/>
      <c r="H866" s="160">
        <f>+H865+1</f>
        <v>751</v>
      </c>
      <c r="I866" s="80" t="s">
        <v>2304</v>
      </c>
      <c r="J866" s="160">
        <v>5</v>
      </c>
      <c r="K866" s="168" t="s">
        <v>1202</v>
      </c>
      <c r="L866" s="11" t="s">
        <v>1201</v>
      </c>
      <c r="W866" s="79">
        <v>1</v>
      </c>
    </row>
    <row r="867" spans="2:24" ht="45" customHeight="1" x14ac:dyDescent="0.4">
      <c r="B867" s="149">
        <v>824</v>
      </c>
      <c r="C867" s="20" t="s">
        <v>501</v>
      </c>
      <c r="D867" s="13" t="s">
        <v>1197</v>
      </c>
      <c r="E867" s="14" t="s">
        <v>1198</v>
      </c>
      <c r="F867" s="14" t="s">
        <v>1199</v>
      </c>
      <c r="G867" s="1046"/>
      <c r="H867" s="160">
        <f>+H866+1</f>
        <v>752</v>
      </c>
      <c r="I867" s="80" t="s">
        <v>2305</v>
      </c>
      <c r="J867" s="160">
        <v>2</v>
      </c>
      <c r="K867" s="168" t="s">
        <v>1203</v>
      </c>
      <c r="L867" s="11" t="s">
        <v>1201</v>
      </c>
      <c r="W867" s="79">
        <v>1</v>
      </c>
    </row>
    <row r="868" spans="2:24" ht="45" customHeight="1" x14ac:dyDescent="0.4">
      <c r="B868" s="149">
        <v>825</v>
      </c>
      <c r="C868" s="20" t="s">
        <v>501</v>
      </c>
      <c r="D868" s="13" t="s">
        <v>1197</v>
      </c>
      <c r="E868" s="14" t="s">
        <v>1198</v>
      </c>
      <c r="F868" s="9" t="s">
        <v>1204</v>
      </c>
      <c r="G868" s="170" t="s">
        <v>1205</v>
      </c>
      <c r="H868" s="76">
        <f>+H867+1</f>
        <v>753</v>
      </c>
      <c r="I868" s="80" t="s">
        <v>2306</v>
      </c>
      <c r="J868" s="76">
        <v>5</v>
      </c>
      <c r="K868" s="181" t="s">
        <v>1206</v>
      </c>
      <c r="L868" s="11" t="s">
        <v>1201</v>
      </c>
      <c r="W868" s="79">
        <v>1</v>
      </c>
    </row>
    <row r="869" spans="2:24" ht="45" customHeight="1" x14ac:dyDescent="0.4">
      <c r="B869" s="149">
        <v>826</v>
      </c>
      <c r="G869" s="158" t="s">
        <v>3615</v>
      </c>
      <c r="H869" s="159"/>
      <c r="I869" s="159"/>
      <c r="J869" s="158"/>
      <c r="K869" s="158"/>
      <c r="M869" s="71"/>
      <c r="N869" s="71"/>
      <c r="O869" s="71"/>
      <c r="P869" s="71"/>
      <c r="Q869" s="72"/>
      <c r="R869" s="73"/>
      <c r="S869" s="74">
        <v>1</v>
      </c>
      <c r="T869" s="73" t="s">
        <v>1690</v>
      </c>
      <c r="U869" s="74"/>
      <c r="V869" s="73"/>
      <c r="W869" s="75">
        <f>SUM(W870:W873)</f>
        <v>4</v>
      </c>
      <c r="X869" s="73" t="s">
        <v>1692</v>
      </c>
    </row>
    <row r="870" spans="2:24" ht="45" customHeight="1" x14ac:dyDescent="0.4">
      <c r="B870" s="149">
        <v>827</v>
      </c>
      <c r="C870" s="20" t="s">
        <v>501</v>
      </c>
      <c r="D870" s="13" t="s">
        <v>1197</v>
      </c>
      <c r="E870" s="15" t="s">
        <v>1208</v>
      </c>
      <c r="F870" s="15" t="s">
        <v>1209</v>
      </c>
      <c r="G870" s="1047" t="s">
        <v>3616</v>
      </c>
      <c r="H870" s="87">
        <f>+H868+1</f>
        <v>754</v>
      </c>
      <c r="I870" s="80" t="s">
        <v>2307</v>
      </c>
      <c r="J870" s="87">
        <v>200</v>
      </c>
      <c r="K870" s="169" t="s">
        <v>1211</v>
      </c>
      <c r="L870" s="11" t="s">
        <v>1201</v>
      </c>
      <c r="W870" s="79">
        <v>1</v>
      </c>
    </row>
    <row r="871" spans="2:24" ht="45" customHeight="1" x14ac:dyDescent="0.4">
      <c r="B871" s="149">
        <v>828</v>
      </c>
      <c r="C871" s="20" t="s">
        <v>501</v>
      </c>
      <c r="D871" s="13" t="s">
        <v>1197</v>
      </c>
      <c r="E871" s="15" t="s">
        <v>1208</v>
      </c>
      <c r="F871" s="15" t="s">
        <v>1209</v>
      </c>
      <c r="G871" s="1048"/>
      <c r="H871" s="87">
        <f>+H870+1</f>
        <v>755</v>
      </c>
      <c r="I871" s="80" t="s">
        <v>2308</v>
      </c>
      <c r="J871" s="87">
        <v>500</v>
      </c>
      <c r="K871" s="169" t="s">
        <v>1212</v>
      </c>
      <c r="L871" s="11" t="s">
        <v>1201</v>
      </c>
      <c r="W871" s="79">
        <v>1</v>
      </c>
    </row>
    <row r="872" spans="2:24" ht="45" customHeight="1" x14ac:dyDescent="0.4">
      <c r="B872" s="149">
        <v>829</v>
      </c>
      <c r="C872" s="20" t="s">
        <v>501</v>
      </c>
      <c r="D872" s="13" t="s">
        <v>1197</v>
      </c>
      <c r="E872" s="15" t="s">
        <v>1208</v>
      </c>
      <c r="F872" s="15" t="s">
        <v>1209</v>
      </c>
      <c r="G872" s="1048"/>
      <c r="H872" s="87">
        <f>+H871+1</f>
        <v>756</v>
      </c>
      <c r="I872" s="80" t="s">
        <v>2309</v>
      </c>
      <c r="J872" s="87">
        <v>200</v>
      </c>
      <c r="K872" s="169" t="s">
        <v>1213</v>
      </c>
      <c r="L872" s="11" t="s">
        <v>1201</v>
      </c>
      <c r="W872" s="79">
        <v>1</v>
      </c>
    </row>
    <row r="873" spans="2:24" ht="45" customHeight="1" x14ac:dyDescent="0.4">
      <c r="B873" s="149">
        <v>830</v>
      </c>
      <c r="C873" s="20" t="s">
        <v>501</v>
      </c>
      <c r="D873" s="13" t="s">
        <v>1197</v>
      </c>
      <c r="E873" s="15" t="s">
        <v>1208</v>
      </c>
      <c r="F873" s="15" t="s">
        <v>1209</v>
      </c>
      <c r="G873" s="1049"/>
      <c r="H873" s="87">
        <f>+H872+1</f>
        <v>757</v>
      </c>
      <c r="I873" s="80" t="s">
        <v>2310</v>
      </c>
      <c r="J873" s="87">
        <v>1</v>
      </c>
      <c r="K873" s="169" t="s">
        <v>1214</v>
      </c>
      <c r="L873" s="11" t="s">
        <v>1201</v>
      </c>
      <c r="W873" s="79">
        <v>1</v>
      </c>
    </row>
    <row r="874" spans="2:24" ht="45" customHeight="1" x14ac:dyDescent="0.4">
      <c r="B874" s="149">
        <v>831</v>
      </c>
      <c r="G874" s="158" t="s">
        <v>3617</v>
      </c>
      <c r="H874" s="159"/>
      <c r="I874" s="159"/>
      <c r="J874" s="158"/>
      <c r="K874" s="158"/>
      <c r="M874" s="71"/>
      <c r="N874" s="71"/>
      <c r="O874" s="71"/>
      <c r="P874" s="71"/>
      <c r="Q874" s="72"/>
      <c r="R874" s="73"/>
      <c r="S874" s="74">
        <v>2</v>
      </c>
      <c r="T874" s="73" t="s">
        <v>1690</v>
      </c>
      <c r="U874" s="74"/>
      <c r="V874" s="73"/>
      <c r="W874" s="75">
        <f>SUM(W875:W877)</f>
        <v>3</v>
      </c>
      <c r="X874" s="73" t="s">
        <v>1692</v>
      </c>
    </row>
    <row r="875" spans="2:24" ht="45" customHeight="1" x14ac:dyDescent="0.4">
      <c r="B875" s="149">
        <v>832</v>
      </c>
      <c r="C875" s="20" t="s">
        <v>501</v>
      </c>
      <c r="D875" s="13" t="s">
        <v>1197</v>
      </c>
      <c r="E875" s="14" t="s">
        <v>1216</v>
      </c>
      <c r="F875" s="14" t="s">
        <v>1217</v>
      </c>
      <c r="G875" s="1044" t="s">
        <v>3618</v>
      </c>
      <c r="H875" s="160">
        <f>+H873+1</f>
        <v>758</v>
      </c>
      <c r="I875" s="80" t="s">
        <v>2311</v>
      </c>
      <c r="J875" s="160">
        <v>40</v>
      </c>
      <c r="K875" s="168" t="s">
        <v>1219</v>
      </c>
      <c r="L875" s="11" t="s">
        <v>1201</v>
      </c>
      <c r="W875" s="79">
        <v>1</v>
      </c>
    </row>
    <row r="876" spans="2:24" ht="45" customHeight="1" x14ac:dyDescent="0.4">
      <c r="B876" s="149">
        <v>833</v>
      </c>
      <c r="C876" s="20" t="s">
        <v>501</v>
      </c>
      <c r="D876" s="13" t="s">
        <v>1197</v>
      </c>
      <c r="E876" s="14" t="s">
        <v>1216</v>
      </c>
      <c r="F876" s="14" t="s">
        <v>1217</v>
      </c>
      <c r="G876" s="1046"/>
      <c r="H876" s="160">
        <f>+H875+1</f>
        <v>759</v>
      </c>
      <c r="I876" s="80" t="s">
        <v>2312</v>
      </c>
      <c r="J876" s="160">
        <v>5</v>
      </c>
      <c r="K876" s="168" t="s">
        <v>1220</v>
      </c>
      <c r="L876" s="11" t="s">
        <v>1201</v>
      </c>
      <c r="W876" s="79">
        <v>1</v>
      </c>
    </row>
    <row r="877" spans="2:24" ht="45" customHeight="1" x14ac:dyDescent="0.4">
      <c r="B877" s="149">
        <v>834</v>
      </c>
      <c r="C877" s="20" t="s">
        <v>501</v>
      </c>
      <c r="D877" s="13" t="s">
        <v>1197</v>
      </c>
      <c r="E877" s="14" t="s">
        <v>1216</v>
      </c>
      <c r="F877" s="9" t="s">
        <v>1221</v>
      </c>
      <c r="G877" s="170" t="s">
        <v>3619</v>
      </c>
      <c r="H877" s="76">
        <f>+H876+1</f>
        <v>760</v>
      </c>
      <c r="I877" s="80" t="s">
        <v>2313</v>
      </c>
      <c r="J877" s="76">
        <v>600</v>
      </c>
      <c r="K877" s="170" t="s">
        <v>1223</v>
      </c>
      <c r="L877" s="11" t="s">
        <v>1201</v>
      </c>
      <c r="W877" s="79">
        <v>1</v>
      </c>
    </row>
    <row r="878" spans="2:24" ht="45" customHeight="1" x14ac:dyDescent="0.4">
      <c r="B878" s="149">
        <v>835</v>
      </c>
      <c r="G878" s="200" t="s">
        <v>1224</v>
      </c>
      <c r="H878" s="201"/>
      <c r="I878" s="202"/>
      <c r="J878" s="202"/>
      <c r="K878" s="203"/>
      <c r="M878" s="92"/>
      <c r="N878" s="92"/>
      <c r="O878" s="92">
        <v>3</v>
      </c>
      <c r="P878" s="92" t="s">
        <v>1688</v>
      </c>
      <c r="Q878" s="93">
        <f>SUM(Q879:Q966)</f>
        <v>7</v>
      </c>
      <c r="R878" s="94" t="s">
        <v>1689</v>
      </c>
      <c r="S878" s="93">
        <f>SUM(S879:S966)/2</f>
        <v>18</v>
      </c>
      <c r="T878" s="94" t="s">
        <v>1690</v>
      </c>
      <c r="U878" s="93">
        <f>SUM(U879:U966)</f>
        <v>22</v>
      </c>
      <c r="V878" s="94" t="s">
        <v>1691</v>
      </c>
      <c r="W878" s="93">
        <f>SUM(W879:W966)/3</f>
        <v>78</v>
      </c>
      <c r="X878" s="94" t="s">
        <v>1692</v>
      </c>
    </row>
    <row r="879" spans="2:24" ht="45" customHeight="1" x14ac:dyDescent="0.4">
      <c r="B879" s="149">
        <v>836</v>
      </c>
      <c r="G879" s="154" t="s">
        <v>3620</v>
      </c>
      <c r="H879" s="155"/>
      <c r="I879" s="155"/>
      <c r="J879" s="155"/>
      <c r="K879" s="176"/>
      <c r="M879" s="67"/>
      <c r="N879" s="67"/>
      <c r="O879" s="67"/>
      <c r="P879" s="67"/>
      <c r="Q879" s="68">
        <v>4</v>
      </c>
      <c r="R879" s="69" t="s">
        <v>1689</v>
      </c>
      <c r="S879" s="70">
        <f>SUM(S880:S898)</f>
        <v>7</v>
      </c>
      <c r="T879" s="69" t="s">
        <v>1690</v>
      </c>
      <c r="U879" s="70">
        <v>3</v>
      </c>
      <c r="V879" s="69" t="s">
        <v>1691</v>
      </c>
      <c r="W879" s="70">
        <f>SUM(W880:W898)/2</f>
        <v>15</v>
      </c>
      <c r="X879" s="69" t="s">
        <v>1692</v>
      </c>
    </row>
    <row r="880" spans="2:24" ht="45" customHeight="1" x14ac:dyDescent="0.4">
      <c r="B880" s="149">
        <v>837</v>
      </c>
      <c r="G880" s="158" t="s">
        <v>3621</v>
      </c>
      <c r="H880" s="159"/>
      <c r="I880" s="159"/>
      <c r="J880" s="158"/>
      <c r="K880" s="158"/>
      <c r="M880" s="71"/>
      <c r="N880" s="71"/>
      <c r="O880" s="71"/>
      <c r="P880" s="71"/>
      <c r="Q880" s="72"/>
      <c r="R880" s="73"/>
      <c r="S880" s="74">
        <v>2</v>
      </c>
      <c r="T880" s="73" t="s">
        <v>1690</v>
      </c>
      <c r="U880" s="74"/>
      <c r="V880" s="73"/>
      <c r="W880" s="75">
        <f>SUM(W881:W884)</f>
        <v>4</v>
      </c>
      <c r="X880" s="73" t="s">
        <v>1692</v>
      </c>
    </row>
    <row r="881" spans="2:24" ht="45" customHeight="1" x14ac:dyDescent="0.4">
      <c r="B881" s="149">
        <v>838</v>
      </c>
      <c r="C881" s="9" t="s">
        <v>1226</v>
      </c>
      <c r="D881" s="13" t="s">
        <v>1227</v>
      </c>
      <c r="E881" s="14" t="s">
        <v>1228</v>
      </c>
      <c r="F881" s="14" t="s">
        <v>1229</v>
      </c>
      <c r="G881" s="168" t="s">
        <v>3622</v>
      </c>
      <c r="H881" s="160">
        <f>+H877+1</f>
        <v>761</v>
      </c>
      <c r="I881" s="80" t="s">
        <v>2314</v>
      </c>
      <c r="J881" s="173">
        <v>0.3</v>
      </c>
      <c r="K881" s="168" t="s">
        <v>1231</v>
      </c>
      <c r="L881" s="11" t="s">
        <v>1232</v>
      </c>
      <c r="W881" s="79">
        <v>1</v>
      </c>
    </row>
    <row r="882" spans="2:24" ht="45" customHeight="1" x14ac:dyDescent="0.4">
      <c r="B882" s="149">
        <v>839</v>
      </c>
      <c r="C882" s="9" t="s">
        <v>1226</v>
      </c>
      <c r="D882" s="13" t="s">
        <v>1227</v>
      </c>
      <c r="E882" s="14" t="s">
        <v>1228</v>
      </c>
      <c r="F882" s="9" t="s">
        <v>1233</v>
      </c>
      <c r="G882" s="1041" t="s">
        <v>3623</v>
      </c>
      <c r="H882" s="76">
        <f>+H881+1</f>
        <v>762</v>
      </c>
      <c r="I882" s="80" t="s">
        <v>2315</v>
      </c>
      <c r="J882" s="76">
        <v>5</v>
      </c>
      <c r="K882" s="170" t="s">
        <v>1235</v>
      </c>
      <c r="L882" s="11" t="s">
        <v>1232</v>
      </c>
      <c r="W882" s="79">
        <v>1</v>
      </c>
    </row>
    <row r="883" spans="2:24" ht="45" customHeight="1" x14ac:dyDescent="0.4">
      <c r="B883" s="149">
        <v>840</v>
      </c>
      <c r="C883" s="9" t="s">
        <v>1226</v>
      </c>
      <c r="D883" s="13" t="s">
        <v>1227</v>
      </c>
      <c r="E883" s="14" t="s">
        <v>1228</v>
      </c>
      <c r="F883" s="9" t="s">
        <v>1233</v>
      </c>
      <c r="G883" s="1042"/>
      <c r="H883" s="76">
        <f>+H882+1</f>
        <v>763</v>
      </c>
      <c r="I883" s="80" t="s">
        <v>2316</v>
      </c>
      <c r="J883" s="76">
        <v>90</v>
      </c>
      <c r="K883" s="170" t="s">
        <v>1236</v>
      </c>
      <c r="L883" s="11" t="s">
        <v>1232</v>
      </c>
      <c r="W883" s="79">
        <v>1</v>
      </c>
    </row>
    <row r="884" spans="2:24" ht="45" customHeight="1" x14ac:dyDescent="0.4">
      <c r="B884" s="149">
        <v>841</v>
      </c>
      <c r="C884" s="9" t="s">
        <v>1226</v>
      </c>
      <c r="D884" s="13" t="s">
        <v>1227</v>
      </c>
      <c r="E884" s="14" t="s">
        <v>1228</v>
      </c>
      <c r="F884" s="9" t="s">
        <v>1233</v>
      </c>
      <c r="G884" s="1043"/>
      <c r="H884" s="76">
        <f>+H883+1</f>
        <v>764</v>
      </c>
      <c r="I884" s="80" t="s">
        <v>2317</v>
      </c>
      <c r="J884" s="76">
        <v>850</v>
      </c>
      <c r="K884" s="170" t="s">
        <v>3624</v>
      </c>
      <c r="L884" s="11" t="s">
        <v>1232</v>
      </c>
      <c r="W884" s="79">
        <v>1</v>
      </c>
    </row>
    <row r="885" spans="2:24" ht="45" customHeight="1" x14ac:dyDescent="0.4">
      <c r="B885" s="149">
        <v>842</v>
      </c>
      <c r="G885" s="158" t="s">
        <v>3625</v>
      </c>
      <c r="H885" s="159"/>
      <c r="I885" s="159"/>
      <c r="J885" s="158"/>
      <c r="K885" s="158"/>
      <c r="M885" s="71"/>
      <c r="N885" s="71"/>
      <c r="O885" s="71"/>
      <c r="P885" s="71"/>
      <c r="Q885" s="72"/>
      <c r="R885" s="73"/>
      <c r="S885" s="74">
        <v>1</v>
      </c>
      <c r="T885" s="73" t="s">
        <v>1690</v>
      </c>
      <c r="U885" s="74"/>
      <c r="V885" s="73"/>
      <c r="W885" s="75">
        <f>SUM(W886:W888)</f>
        <v>3</v>
      </c>
      <c r="X885" s="73" t="s">
        <v>1692</v>
      </c>
    </row>
    <row r="886" spans="2:24" ht="45" customHeight="1" x14ac:dyDescent="0.4">
      <c r="B886" s="149">
        <v>843</v>
      </c>
      <c r="C886" s="9" t="s">
        <v>1226</v>
      </c>
      <c r="D886" s="13" t="s">
        <v>1227</v>
      </c>
      <c r="E886" s="15" t="s">
        <v>1238</v>
      </c>
      <c r="F886" s="15" t="s">
        <v>1239</v>
      </c>
      <c r="G886" s="1047" t="s">
        <v>3626</v>
      </c>
      <c r="H886" s="87">
        <f>+H884+1</f>
        <v>765</v>
      </c>
      <c r="I886" s="80" t="s">
        <v>2318</v>
      </c>
      <c r="J886" s="87">
        <v>200</v>
      </c>
      <c r="K886" s="169" t="s">
        <v>1241</v>
      </c>
      <c r="L886" s="11" t="s">
        <v>1232</v>
      </c>
      <c r="W886" s="79">
        <v>1</v>
      </c>
    </row>
    <row r="887" spans="2:24" ht="45" customHeight="1" x14ac:dyDescent="0.4">
      <c r="B887" s="149">
        <v>844</v>
      </c>
      <c r="C887" s="9" t="s">
        <v>1226</v>
      </c>
      <c r="D887" s="13" t="s">
        <v>1227</v>
      </c>
      <c r="E887" s="15" t="s">
        <v>1238</v>
      </c>
      <c r="F887" s="15" t="s">
        <v>1239</v>
      </c>
      <c r="G887" s="1048"/>
      <c r="H887" s="87">
        <f>+H886+1</f>
        <v>766</v>
      </c>
      <c r="I887" s="80" t="s">
        <v>2319</v>
      </c>
      <c r="J887" s="87">
        <v>14</v>
      </c>
      <c r="K887" s="169" t="s">
        <v>1242</v>
      </c>
      <c r="L887" s="11" t="s">
        <v>1232</v>
      </c>
      <c r="W887" s="79">
        <v>1</v>
      </c>
    </row>
    <row r="888" spans="2:24" ht="45" customHeight="1" x14ac:dyDescent="0.4">
      <c r="B888" s="149">
        <v>845</v>
      </c>
      <c r="C888" s="9" t="s">
        <v>1226</v>
      </c>
      <c r="D888" s="13" t="s">
        <v>1227</v>
      </c>
      <c r="E888" s="15" t="s">
        <v>1238</v>
      </c>
      <c r="F888" s="15" t="s">
        <v>1239</v>
      </c>
      <c r="G888" s="1049"/>
      <c r="H888" s="87">
        <f>+H887+1</f>
        <v>767</v>
      </c>
      <c r="I888" s="80" t="s">
        <v>2320</v>
      </c>
      <c r="J888" s="87">
        <v>2</v>
      </c>
      <c r="K888" s="169" t="s">
        <v>1243</v>
      </c>
      <c r="L888" s="11" t="s">
        <v>1232</v>
      </c>
      <c r="W888" s="79">
        <v>1</v>
      </c>
    </row>
    <row r="889" spans="2:24" ht="45" customHeight="1" x14ac:dyDescent="0.4">
      <c r="B889" s="149">
        <v>846</v>
      </c>
      <c r="G889" s="158" t="s">
        <v>3627</v>
      </c>
      <c r="H889" s="159"/>
      <c r="I889" s="159"/>
      <c r="J889" s="158"/>
      <c r="K889" s="158"/>
      <c r="M889" s="71"/>
      <c r="N889" s="71"/>
      <c r="O889" s="71"/>
      <c r="P889" s="71"/>
      <c r="Q889" s="72"/>
      <c r="R889" s="73"/>
      <c r="S889" s="74">
        <v>1</v>
      </c>
      <c r="T889" s="73" t="s">
        <v>1690</v>
      </c>
      <c r="U889" s="74"/>
      <c r="V889" s="73"/>
      <c r="W889" s="75">
        <f>SUM(W890:W892)</f>
        <v>3</v>
      </c>
      <c r="X889" s="73" t="s">
        <v>1692</v>
      </c>
    </row>
    <row r="890" spans="2:24" ht="45" customHeight="1" x14ac:dyDescent="0.4">
      <c r="B890" s="149">
        <v>847</v>
      </c>
      <c r="C890" s="9" t="s">
        <v>1226</v>
      </c>
      <c r="D890" s="13" t="s">
        <v>1227</v>
      </c>
      <c r="E890" s="14" t="s">
        <v>1245</v>
      </c>
      <c r="F890" s="14" t="s">
        <v>1246</v>
      </c>
      <c r="G890" s="1063" t="s">
        <v>3628</v>
      </c>
      <c r="H890" s="204">
        <f>+H888+1</f>
        <v>768</v>
      </c>
      <c r="I890" s="80" t="s">
        <v>2321</v>
      </c>
      <c r="J890" s="204">
        <v>5</v>
      </c>
      <c r="K890" s="205" t="s">
        <v>3629</v>
      </c>
      <c r="L890" s="11" t="s">
        <v>1232</v>
      </c>
      <c r="W890" s="79">
        <v>1</v>
      </c>
    </row>
    <row r="891" spans="2:24" ht="45" customHeight="1" x14ac:dyDescent="0.4">
      <c r="B891" s="149">
        <v>848</v>
      </c>
      <c r="C891" s="9" t="s">
        <v>1226</v>
      </c>
      <c r="D891" s="13" t="s">
        <v>1227</v>
      </c>
      <c r="E891" s="14" t="s">
        <v>1245</v>
      </c>
      <c r="F891" s="14" t="s">
        <v>1246</v>
      </c>
      <c r="G891" s="1064"/>
      <c r="H891" s="204">
        <f>+H890+1</f>
        <v>769</v>
      </c>
      <c r="I891" s="80" t="s">
        <v>2322</v>
      </c>
      <c r="J891" s="204">
        <v>1</v>
      </c>
      <c r="K891" s="205" t="s">
        <v>1248</v>
      </c>
      <c r="L891" s="11" t="s">
        <v>1232</v>
      </c>
      <c r="W891" s="79">
        <v>1</v>
      </c>
    </row>
    <row r="892" spans="2:24" ht="45" customHeight="1" x14ac:dyDescent="0.4">
      <c r="B892" s="149">
        <v>849</v>
      </c>
      <c r="C892" s="9" t="s">
        <v>1226</v>
      </c>
      <c r="D892" s="13" t="s">
        <v>1227</v>
      </c>
      <c r="E892" s="14" t="s">
        <v>1245</v>
      </c>
      <c r="F892" s="14" t="s">
        <v>1246</v>
      </c>
      <c r="G892" s="1065"/>
      <c r="H892" s="204">
        <f>+H891+1</f>
        <v>770</v>
      </c>
      <c r="I892" s="80" t="s">
        <v>2323</v>
      </c>
      <c r="J892" s="204">
        <v>2</v>
      </c>
      <c r="K892" s="205" t="s">
        <v>1249</v>
      </c>
      <c r="L892" s="11" t="s">
        <v>1232</v>
      </c>
      <c r="W892" s="79">
        <v>1</v>
      </c>
    </row>
    <row r="893" spans="2:24" ht="45" customHeight="1" x14ac:dyDescent="0.4">
      <c r="B893" s="149">
        <v>850</v>
      </c>
      <c r="G893" s="158" t="s">
        <v>3630</v>
      </c>
      <c r="H893" s="159"/>
      <c r="I893" s="159"/>
      <c r="J893" s="158"/>
      <c r="K893" s="158"/>
      <c r="M893" s="71"/>
      <c r="N893" s="71"/>
      <c r="O893" s="71"/>
      <c r="P893" s="71"/>
      <c r="Q893" s="72"/>
      <c r="R893" s="73"/>
      <c r="S893" s="74">
        <v>3</v>
      </c>
      <c r="T893" s="73" t="s">
        <v>1690</v>
      </c>
      <c r="U893" s="74"/>
      <c r="V893" s="73"/>
      <c r="W893" s="75">
        <f>SUM(W894:W898)</f>
        <v>5</v>
      </c>
      <c r="X893" s="73" t="s">
        <v>1692</v>
      </c>
    </row>
    <row r="894" spans="2:24" ht="45" customHeight="1" x14ac:dyDescent="0.4">
      <c r="B894" s="149">
        <v>851</v>
      </c>
      <c r="C894" s="9" t="s">
        <v>1226</v>
      </c>
      <c r="D894" s="13" t="s">
        <v>1227</v>
      </c>
      <c r="E894" s="15" t="s">
        <v>1251</v>
      </c>
      <c r="F894" s="15" t="s">
        <v>1252</v>
      </c>
      <c r="G894" s="1047" t="s">
        <v>3631</v>
      </c>
      <c r="H894" s="87">
        <f>+H892+1</f>
        <v>771</v>
      </c>
      <c r="I894" s="80" t="s">
        <v>2324</v>
      </c>
      <c r="J894" s="91">
        <v>1</v>
      </c>
      <c r="K894" s="169" t="s">
        <v>1254</v>
      </c>
      <c r="L894" s="11" t="s">
        <v>1232</v>
      </c>
      <c r="W894" s="79">
        <v>1</v>
      </c>
    </row>
    <row r="895" spans="2:24" ht="45" customHeight="1" x14ac:dyDescent="0.4">
      <c r="B895" s="149">
        <v>852</v>
      </c>
      <c r="C895" s="9" t="s">
        <v>1226</v>
      </c>
      <c r="D895" s="13" t="s">
        <v>1227</v>
      </c>
      <c r="E895" s="15" t="s">
        <v>1251</v>
      </c>
      <c r="F895" s="15" t="s">
        <v>1252</v>
      </c>
      <c r="G895" s="1049"/>
      <c r="H895" s="87">
        <f>+H894+1</f>
        <v>772</v>
      </c>
      <c r="I895" s="80" t="s">
        <v>2325</v>
      </c>
      <c r="J895" s="91">
        <v>1</v>
      </c>
      <c r="K895" s="169" t="s">
        <v>1255</v>
      </c>
      <c r="L895" s="11" t="s">
        <v>1232</v>
      </c>
      <c r="W895" s="79">
        <v>1</v>
      </c>
    </row>
    <row r="896" spans="2:24" ht="45" customHeight="1" x14ac:dyDescent="0.4">
      <c r="B896" s="149">
        <v>853</v>
      </c>
      <c r="C896" s="9" t="s">
        <v>1226</v>
      </c>
      <c r="D896" s="13" t="s">
        <v>1227</v>
      </c>
      <c r="E896" s="15" t="s">
        <v>1251</v>
      </c>
      <c r="F896" s="9" t="s">
        <v>1256</v>
      </c>
      <c r="G896" s="1041" t="s">
        <v>3632</v>
      </c>
      <c r="H896" s="76">
        <f>+H895+1</f>
        <v>773</v>
      </c>
      <c r="I896" s="80" t="s">
        <v>2326</v>
      </c>
      <c r="J896" s="171">
        <v>1</v>
      </c>
      <c r="K896" s="170" t="s">
        <v>1258</v>
      </c>
      <c r="L896" s="11" t="s">
        <v>1232</v>
      </c>
      <c r="W896" s="79">
        <v>1</v>
      </c>
    </row>
    <row r="897" spans="1:24" ht="45" customHeight="1" x14ac:dyDescent="0.4">
      <c r="B897" s="149">
        <v>854</v>
      </c>
      <c r="C897" s="9" t="s">
        <v>1226</v>
      </c>
      <c r="D897" s="13" t="s">
        <v>1227</v>
      </c>
      <c r="E897" s="15" t="s">
        <v>1251</v>
      </c>
      <c r="F897" s="9" t="s">
        <v>1256</v>
      </c>
      <c r="G897" s="1043"/>
      <c r="H897" s="76">
        <f>+H896+1</f>
        <v>774</v>
      </c>
      <c r="I897" s="80" t="s">
        <v>2327</v>
      </c>
      <c r="J897" s="171">
        <v>1</v>
      </c>
      <c r="K897" s="170" t="s">
        <v>1259</v>
      </c>
      <c r="L897" s="11" t="s">
        <v>1232</v>
      </c>
      <c r="W897" s="79">
        <v>1</v>
      </c>
    </row>
    <row r="898" spans="1:24" ht="45" customHeight="1" x14ac:dyDescent="0.4">
      <c r="B898" s="149">
        <v>855</v>
      </c>
      <c r="C898" s="9" t="s">
        <v>1226</v>
      </c>
      <c r="D898" s="13" t="s">
        <v>1227</v>
      </c>
      <c r="E898" s="15" t="s">
        <v>1251</v>
      </c>
      <c r="F898" s="15" t="s">
        <v>1260</v>
      </c>
      <c r="G898" s="169" t="s">
        <v>3633</v>
      </c>
      <c r="H898" s="87">
        <f>+H897+1</f>
        <v>775</v>
      </c>
      <c r="I898" s="80" t="s">
        <v>2328</v>
      </c>
      <c r="J898" s="91">
        <v>1</v>
      </c>
      <c r="K898" s="169" t="s">
        <v>18</v>
      </c>
      <c r="L898" s="11" t="s">
        <v>1232</v>
      </c>
      <c r="W898" s="79">
        <v>1</v>
      </c>
    </row>
    <row r="899" spans="1:24" ht="45" customHeight="1" x14ac:dyDescent="0.4">
      <c r="B899" s="149">
        <v>856</v>
      </c>
      <c r="G899" s="154" t="s">
        <v>3634</v>
      </c>
      <c r="H899" s="155"/>
      <c r="I899" s="155"/>
      <c r="J899" s="155"/>
      <c r="K899" s="176"/>
      <c r="M899" s="67"/>
      <c r="N899" s="67"/>
      <c r="O899" s="67"/>
      <c r="P899" s="67"/>
      <c r="Q899" s="68">
        <v>1</v>
      </c>
      <c r="R899" s="69" t="s">
        <v>1689</v>
      </c>
      <c r="S899" s="70">
        <f>SUM(S900:S949)</f>
        <v>5</v>
      </c>
      <c r="T899" s="69" t="s">
        <v>1690</v>
      </c>
      <c r="U899" s="70">
        <v>14</v>
      </c>
      <c r="V899" s="69" t="s">
        <v>1691</v>
      </c>
      <c r="W899" s="81">
        <f>SUM(W900:W949)/2</f>
        <v>49</v>
      </c>
      <c r="X899" s="69" t="s">
        <v>1692</v>
      </c>
    </row>
    <row r="900" spans="1:24" ht="45" customHeight="1" x14ac:dyDescent="0.4">
      <c r="B900" s="149">
        <v>857</v>
      </c>
      <c r="G900" s="158" t="s">
        <v>3635</v>
      </c>
      <c r="H900" s="159"/>
      <c r="I900" s="159"/>
      <c r="J900" s="158"/>
      <c r="K900" s="158"/>
      <c r="M900" s="71"/>
      <c r="N900" s="71"/>
      <c r="O900" s="71"/>
      <c r="P900" s="71"/>
      <c r="Q900" s="72"/>
      <c r="R900" s="73"/>
      <c r="S900" s="74">
        <v>5</v>
      </c>
      <c r="T900" s="73" t="s">
        <v>1690</v>
      </c>
      <c r="U900" s="74"/>
      <c r="V900" s="73"/>
      <c r="W900" s="75">
        <f>SUM(W901:W949)</f>
        <v>49</v>
      </c>
      <c r="X900" s="73" t="s">
        <v>1692</v>
      </c>
    </row>
    <row r="901" spans="1:24" ht="45" customHeight="1" x14ac:dyDescent="0.4">
      <c r="A901" s="7">
        <v>1</v>
      </c>
      <c r="B901" s="149">
        <v>858</v>
      </c>
      <c r="C901" s="9" t="s">
        <v>1226</v>
      </c>
      <c r="D901" s="16" t="s">
        <v>1263</v>
      </c>
      <c r="E901" s="14" t="s">
        <v>1264</v>
      </c>
      <c r="F901" s="14" t="s">
        <v>1265</v>
      </c>
      <c r="G901" s="1044" t="s">
        <v>3636</v>
      </c>
      <c r="H901" s="160">
        <f>+H898+1</f>
        <v>776</v>
      </c>
      <c r="I901" s="206" t="s">
        <v>3637</v>
      </c>
      <c r="J901" s="207">
        <v>1</v>
      </c>
      <c r="K901" s="208" t="s">
        <v>1267</v>
      </c>
      <c r="L901" s="11" t="s">
        <v>1268</v>
      </c>
      <c r="W901" s="79">
        <v>1</v>
      </c>
    </row>
    <row r="902" spans="1:24" ht="45" customHeight="1" x14ac:dyDescent="0.4">
      <c r="A902" s="7">
        <v>2</v>
      </c>
      <c r="B902" s="149">
        <v>859</v>
      </c>
      <c r="C902" s="9" t="s">
        <v>1226</v>
      </c>
      <c r="D902" s="16" t="s">
        <v>1263</v>
      </c>
      <c r="E902" s="14" t="s">
        <v>1264</v>
      </c>
      <c r="F902" s="14" t="s">
        <v>1265</v>
      </c>
      <c r="G902" s="1045"/>
      <c r="H902" s="160">
        <f t="shared" ref="H902:H949" si="35">+H901+1</f>
        <v>777</v>
      </c>
      <c r="I902" s="206" t="s">
        <v>3638</v>
      </c>
      <c r="J902" s="207">
        <v>1</v>
      </c>
      <c r="K902" s="162" t="s">
        <v>1269</v>
      </c>
      <c r="L902" s="11" t="s">
        <v>1268</v>
      </c>
      <c r="W902" s="79">
        <v>1</v>
      </c>
    </row>
    <row r="903" spans="1:24" ht="45" customHeight="1" x14ac:dyDescent="0.4">
      <c r="A903" s="7">
        <v>3</v>
      </c>
      <c r="B903" s="149">
        <v>860</v>
      </c>
      <c r="C903" s="9" t="s">
        <v>1226</v>
      </c>
      <c r="D903" s="16" t="s">
        <v>1263</v>
      </c>
      <c r="E903" s="14" t="s">
        <v>1264</v>
      </c>
      <c r="F903" s="14" t="s">
        <v>1265</v>
      </c>
      <c r="G903" s="1045"/>
      <c r="H903" s="160">
        <f t="shared" si="35"/>
        <v>778</v>
      </c>
      <c r="I903" s="206" t="s">
        <v>3639</v>
      </c>
      <c r="J903" s="207">
        <v>1</v>
      </c>
      <c r="K903" s="162" t="s">
        <v>1270</v>
      </c>
      <c r="L903" s="11" t="s">
        <v>1268</v>
      </c>
      <c r="W903" s="79">
        <v>1</v>
      </c>
    </row>
    <row r="904" spans="1:24" ht="45" customHeight="1" x14ac:dyDescent="0.4">
      <c r="A904" s="7">
        <v>4</v>
      </c>
      <c r="B904" s="149">
        <v>861</v>
      </c>
      <c r="C904" s="9" t="s">
        <v>1226</v>
      </c>
      <c r="D904" s="16" t="s">
        <v>1263</v>
      </c>
      <c r="E904" s="14" t="s">
        <v>1264</v>
      </c>
      <c r="F904" s="14" t="s">
        <v>1265</v>
      </c>
      <c r="G904" s="1045"/>
      <c r="H904" s="160">
        <f t="shared" si="35"/>
        <v>779</v>
      </c>
      <c r="I904" s="206" t="s">
        <v>3640</v>
      </c>
      <c r="J904" s="207">
        <v>10</v>
      </c>
      <c r="K904" s="162" t="s">
        <v>1271</v>
      </c>
      <c r="L904" s="11" t="s">
        <v>1268</v>
      </c>
      <c r="W904" s="79">
        <v>1</v>
      </c>
    </row>
    <row r="905" spans="1:24" ht="45" customHeight="1" x14ac:dyDescent="0.4">
      <c r="A905" s="7">
        <v>5</v>
      </c>
      <c r="B905" s="149">
        <v>862</v>
      </c>
      <c r="C905" s="9" t="s">
        <v>1226</v>
      </c>
      <c r="D905" s="16" t="s">
        <v>1263</v>
      </c>
      <c r="E905" s="14" t="s">
        <v>1264</v>
      </c>
      <c r="F905" s="14" t="s">
        <v>1265</v>
      </c>
      <c r="G905" s="1045"/>
      <c r="H905" s="160">
        <f t="shared" si="35"/>
        <v>780</v>
      </c>
      <c r="I905" s="206" t="s">
        <v>3641</v>
      </c>
      <c r="J905" s="207">
        <v>3</v>
      </c>
      <c r="K905" s="162" t="s">
        <v>3642</v>
      </c>
      <c r="L905" s="11" t="s">
        <v>1268</v>
      </c>
      <c r="W905" s="79">
        <v>1</v>
      </c>
    </row>
    <row r="906" spans="1:24" ht="45" customHeight="1" x14ac:dyDescent="0.4">
      <c r="A906" s="7">
        <v>6</v>
      </c>
      <c r="B906" s="149">
        <v>863</v>
      </c>
      <c r="C906" s="9" t="s">
        <v>1226</v>
      </c>
      <c r="D906" s="16" t="s">
        <v>1263</v>
      </c>
      <c r="E906" s="14" t="s">
        <v>1264</v>
      </c>
      <c r="F906" s="14" t="s">
        <v>1265</v>
      </c>
      <c r="G906" s="1045"/>
      <c r="H906" s="160">
        <f t="shared" si="35"/>
        <v>781</v>
      </c>
      <c r="I906" s="206" t="s">
        <v>3643</v>
      </c>
      <c r="J906" s="207">
        <v>3</v>
      </c>
      <c r="K906" s="162" t="s">
        <v>1272</v>
      </c>
      <c r="L906" s="11" t="s">
        <v>1268</v>
      </c>
      <c r="W906" s="79">
        <v>1</v>
      </c>
    </row>
    <row r="907" spans="1:24" ht="45" customHeight="1" x14ac:dyDescent="0.4">
      <c r="A907" s="7">
        <v>7</v>
      </c>
      <c r="B907" s="149">
        <v>864</v>
      </c>
      <c r="C907" s="9" t="s">
        <v>1226</v>
      </c>
      <c r="D907" s="16" t="s">
        <v>1263</v>
      </c>
      <c r="E907" s="14" t="s">
        <v>1264</v>
      </c>
      <c r="F907" s="14" t="s">
        <v>1265</v>
      </c>
      <c r="G907" s="1045"/>
      <c r="H907" s="160">
        <f t="shared" si="35"/>
        <v>782</v>
      </c>
      <c r="I907" s="206" t="s">
        <v>3644</v>
      </c>
      <c r="J907" s="207">
        <v>3</v>
      </c>
      <c r="K907" s="162" t="s">
        <v>1273</v>
      </c>
      <c r="L907" s="11" t="s">
        <v>1268</v>
      </c>
      <c r="W907" s="79">
        <v>1</v>
      </c>
    </row>
    <row r="908" spans="1:24" ht="45" customHeight="1" x14ac:dyDescent="0.4">
      <c r="A908" s="7">
        <v>8</v>
      </c>
      <c r="B908" s="149">
        <v>865</v>
      </c>
      <c r="C908" s="9" t="s">
        <v>1226</v>
      </c>
      <c r="D908" s="16" t="s">
        <v>1263</v>
      </c>
      <c r="E908" s="14" t="s">
        <v>1264</v>
      </c>
      <c r="F908" s="14" t="s">
        <v>1265</v>
      </c>
      <c r="G908" s="1045"/>
      <c r="H908" s="160">
        <f t="shared" si="35"/>
        <v>783</v>
      </c>
      <c r="I908" s="206" t="s">
        <v>3645</v>
      </c>
      <c r="J908" s="207">
        <v>12</v>
      </c>
      <c r="K908" s="208" t="s">
        <v>1274</v>
      </c>
      <c r="L908" s="11" t="s">
        <v>1268</v>
      </c>
      <c r="W908" s="79">
        <v>1</v>
      </c>
    </row>
    <row r="909" spans="1:24" ht="45" customHeight="1" x14ac:dyDescent="0.4">
      <c r="A909" s="7">
        <v>9</v>
      </c>
      <c r="B909" s="149">
        <v>866</v>
      </c>
      <c r="C909" s="9" t="s">
        <v>1226</v>
      </c>
      <c r="D909" s="16" t="s">
        <v>1263</v>
      </c>
      <c r="E909" s="14" t="s">
        <v>1264</v>
      </c>
      <c r="F909" s="14" t="s">
        <v>1265</v>
      </c>
      <c r="G909" s="1045"/>
      <c r="H909" s="160">
        <f t="shared" si="35"/>
        <v>784</v>
      </c>
      <c r="I909" s="206" t="s">
        <v>3646</v>
      </c>
      <c r="J909" s="207">
        <v>12</v>
      </c>
      <c r="K909" s="208" t="s">
        <v>1275</v>
      </c>
      <c r="L909" s="11" t="s">
        <v>1268</v>
      </c>
      <c r="W909" s="79">
        <v>1</v>
      </c>
    </row>
    <row r="910" spans="1:24" ht="45" customHeight="1" x14ac:dyDescent="0.4">
      <c r="A910" s="7">
        <v>10</v>
      </c>
      <c r="B910" s="149">
        <v>867</v>
      </c>
      <c r="C910" s="9" t="s">
        <v>1226</v>
      </c>
      <c r="D910" s="16" t="s">
        <v>1263</v>
      </c>
      <c r="E910" s="14" t="s">
        <v>1264</v>
      </c>
      <c r="F910" s="14" t="s">
        <v>1265</v>
      </c>
      <c r="G910" s="1045"/>
      <c r="H910" s="160">
        <f t="shared" si="35"/>
        <v>785</v>
      </c>
      <c r="I910" s="206" t="s">
        <v>3647</v>
      </c>
      <c r="J910" s="207">
        <v>20</v>
      </c>
      <c r="K910" s="162" t="s">
        <v>1276</v>
      </c>
      <c r="L910" s="11" t="s">
        <v>1268</v>
      </c>
      <c r="W910" s="79">
        <v>1</v>
      </c>
    </row>
    <row r="911" spans="1:24" ht="45" customHeight="1" x14ac:dyDescent="0.4">
      <c r="A911" s="7">
        <v>11</v>
      </c>
      <c r="B911" s="149">
        <v>868</v>
      </c>
      <c r="C911" s="9" t="s">
        <v>1226</v>
      </c>
      <c r="D911" s="16" t="s">
        <v>1263</v>
      </c>
      <c r="E911" s="14" t="s">
        <v>1264</v>
      </c>
      <c r="F911" s="14" t="s">
        <v>1265</v>
      </c>
      <c r="G911" s="1045"/>
      <c r="H911" s="160">
        <f t="shared" si="35"/>
        <v>786</v>
      </c>
      <c r="I911" s="206" t="s">
        <v>3648</v>
      </c>
      <c r="J911" s="207">
        <v>100</v>
      </c>
      <c r="K911" s="208" t="s">
        <v>1277</v>
      </c>
      <c r="L911" s="11" t="s">
        <v>1268</v>
      </c>
      <c r="W911" s="79">
        <v>1</v>
      </c>
    </row>
    <row r="912" spans="1:24" ht="45" customHeight="1" x14ac:dyDescent="0.4">
      <c r="A912" s="7">
        <v>12</v>
      </c>
      <c r="B912" s="149">
        <v>869</v>
      </c>
      <c r="C912" s="9" t="s">
        <v>1226</v>
      </c>
      <c r="D912" s="16" t="s">
        <v>1263</v>
      </c>
      <c r="E912" s="14" t="s">
        <v>1264</v>
      </c>
      <c r="F912" s="14" t="s">
        <v>1265</v>
      </c>
      <c r="G912" s="1045"/>
      <c r="H912" s="160">
        <f t="shared" si="35"/>
        <v>787</v>
      </c>
      <c r="I912" s="206" t="s">
        <v>3649</v>
      </c>
      <c r="J912" s="207">
        <v>20</v>
      </c>
      <c r="K912" s="208" t="s">
        <v>1278</v>
      </c>
      <c r="L912" s="11" t="s">
        <v>1268</v>
      </c>
      <c r="W912" s="79">
        <v>1</v>
      </c>
    </row>
    <row r="913" spans="1:23" ht="45" customHeight="1" x14ac:dyDescent="0.4">
      <c r="A913" s="7">
        <v>13</v>
      </c>
      <c r="B913" s="149">
        <v>870</v>
      </c>
      <c r="C913" s="9" t="s">
        <v>1226</v>
      </c>
      <c r="D913" s="16" t="s">
        <v>1263</v>
      </c>
      <c r="E913" s="14" t="s">
        <v>1264</v>
      </c>
      <c r="F913" s="14" t="s">
        <v>1265</v>
      </c>
      <c r="G913" s="1045"/>
      <c r="H913" s="160">
        <f t="shared" si="35"/>
        <v>788</v>
      </c>
      <c r="I913" s="206" t="s">
        <v>3650</v>
      </c>
      <c r="J913" s="207">
        <v>20</v>
      </c>
      <c r="K913" s="162" t="s">
        <v>1279</v>
      </c>
      <c r="L913" s="11" t="s">
        <v>1268</v>
      </c>
      <c r="W913" s="79">
        <v>1</v>
      </c>
    </row>
    <row r="914" spans="1:23" ht="45" customHeight="1" x14ac:dyDescent="0.4">
      <c r="A914" s="7">
        <v>14</v>
      </c>
      <c r="B914" s="149">
        <v>871</v>
      </c>
      <c r="C914" s="9" t="s">
        <v>1226</v>
      </c>
      <c r="D914" s="16" t="s">
        <v>1263</v>
      </c>
      <c r="E914" s="14" t="s">
        <v>1264</v>
      </c>
      <c r="F914" s="14" t="s">
        <v>1265</v>
      </c>
      <c r="G914" s="1045"/>
      <c r="H914" s="160">
        <f t="shared" si="35"/>
        <v>789</v>
      </c>
      <c r="I914" s="206" t="s">
        <v>3651</v>
      </c>
      <c r="J914" s="207">
        <v>1</v>
      </c>
      <c r="K914" s="208" t="s">
        <v>1280</v>
      </c>
      <c r="L914" s="11" t="s">
        <v>1268</v>
      </c>
      <c r="W914" s="79">
        <v>1</v>
      </c>
    </row>
    <row r="915" spans="1:23" ht="45" customHeight="1" x14ac:dyDescent="0.4">
      <c r="A915" s="7">
        <v>15</v>
      </c>
      <c r="B915" s="149">
        <v>872</v>
      </c>
      <c r="C915" s="9" t="s">
        <v>1226</v>
      </c>
      <c r="D915" s="16" t="s">
        <v>1263</v>
      </c>
      <c r="E915" s="14" t="s">
        <v>1264</v>
      </c>
      <c r="F915" s="14" t="s">
        <v>1265</v>
      </c>
      <c r="G915" s="1045"/>
      <c r="H915" s="160">
        <f t="shared" si="35"/>
        <v>790</v>
      </c>
      <c r="I915" s="206" t="s">
        <v>3652</v>
      </c>
      <c r="J915" s="207">
        <v>1</v>
      </c>
      <c r="K915" s="208" t="s">
        <v>1281</v>
      </c>
      <c r="L915" s="11" t="s">
        <v>1268</v>
      </c>
      <c r="W915" s="79">
        <v>1</v>
      </c>
    </row>
    <row r="916" spans="1:23" ht="45" customHeight="1" x14ac:dyDescent="0.4">
      <c r="A916" s="7">
        <v>16</v>
      </c>
      <c r="B916" s="149">
        <v>873</v>
      </c>
      <c r="C916" s="9" t="s">
        <v>1226</v>
      </c>
      <c r="D916" s="16" t="s">
        <v>1263</v>
      </c>
      <c r="E916" s="14" t="s">
        <v>1264</v>
      </c>
      <c r="F916" s="14" t="s">
        <v>1265</v>
      </c>
      <c r="G916" s="1045"/>
      <c r="H916" s="160">
        <f t="shared" si="35"/>
        <v>791</v>
      </c>
      <c r="I916" s="206" t="s">
        <v>3653</v>
      </c>
      <c r="J916" s="207">
        <v>1</v>
      </c>
      <c r="K916" s="162" t="s">
        <v>1282</v>
      </c>
      <c r="L916" s="11" t="s">
        <v>1268</v>
      </c>
      <c r="W916" s="79">
        <v>1</v>
      </c>
    </row>
    <row r="917" spans="1:23" ht="45" customHeight="1" x14ac:dyDescent="0.4">
      <c r="A917" s="7">
        <v>17</v>
      </c>
      <c r="B917" s="149">
        <v>874</v>
      </c>
      <c r="C917" s="9" t="s">
        <v>1226</v>
      </c>
      <c r="D917" s="16" t="s">
        <v>1263</v>
      </c>
      <c r="E917" s="14" t="s">
        <v>1264</v>
      </c>
      <c r="F917" s="14" t="s">
        <v>1265</v>
      </c>
      <c r="G917" s="1045"/>
      <c r="H917" s="160">
        <f t="shared" si="35"/>
        <v>792</v>
      </c>
      <c r="I917" s="206" t="s">
        <v>3654</v>
      </c>
      <c r="J917" s="207">
        <v>1</v>
      </c>
      <c r="K917" s="162" t="s">
        <v>1283</v>
      </c>
      <c r="L917" s="11" t="s">
        <v>1268</v>
      </c>
      <c r="W917" s="79">
        <v>1</v>
      </c>
    </row>
    <row r="918" spans="1:23" ht="45" customHeight="1" x14ac:dyDescent="0.4">
      <c r="A918" s="7">
        <v>18</v>
      </c>
      <c r="B918" s="149">
        <v>875</v>
      </c>
      <c r="C918" s="9" t="s">
        <v>1226</v>
      </c>
      <c r="D918" s="16" t="s">
        <v>1263</v>
      </c>
      <c r="E918" s="14" t="s">
        <v>1264</v>
      </c>
      <c r="F918" s="14" t="s">
        <v>1265</v>
      </c>
      <c r="G918" s="1045"/>
      <c r="H918" s="160">
        <f t="shared" si="35"/>
        <v>793</v>
      </c>
      <c r="I918" s="206" t="s">
        <v>3655</v>
      </c>
      <c r="J918" s="207">
        <v>1</v>
      </c>
      <c r="K918" s="162" t="s">
        <v>1284</v>
      </c>
      <c r="L918" s="11" t="s">
        <v>1268</v>
      </c>
      <c r="W918" s="79">
        <v>1</v>
      </c>
    </row>
    <row r="919" spans="1:23" ht="45" customHeight="1" x14ac:dyDescent="0.4">
      <c r="A919" s="7">
        <v>19</v>
      </c>
      <c r="B919" s="149">
        <v>876</v>
      </c>
      <c r="C919" s="9" t="s">
        <v>1226</v>
      </c>
      <c r="D919" s="16" t="s">
        <v>1263</v>
      </c>
      <c r="E919" s="14" t="s">
        <v>1264</v>
      </c>
      <c r="F919" s="14" t="s">
        <v>1265</v>
      </c>
      <c r="G919" s="1045"/>
      <c r="H919" s="160">
        <f t="shared" si="35"/>
        <v>794</v>
      </c>
      <c r="I919" s="206" t="s">
        <v>3656</v>
      </c>
      <c r="J919" s="207">
        <v>1</v>
      </c>
      <c r="K919" s="162" t="s">
        <v>1285</v>
      </c>
      <c r="L919" s="11" t="s">
        <v>1268</v>
      </c>
      <c r="W919" s="79">
        <v>1</v>
      </c>
    </row>
    <row r="920" spans="1:23" ht="45" customHeight="1" x14ac:dyDescent="0.4">
      <c r="B920" s="149"/>
      <c r="C920" s="9" t="s">
        <v>1226</v>
      </c>
      <c r="D920" s="16" t="s">
        <v>1263</v>
      </c>
      <c r="E920" s="14" t="s">
        <v>1264</v>
      </c>
      <c r="F920" s="14" t="s">
        <v>1265</v>
      </c>
      <c r="G920" s="1046"/>
      <c r="H920" s="160">
        <f t="shared" si="35"/>
        <v>795</v>
      </c>
      <c r="I920" s="206" t="s">
        <v>3657</v>
      </c>
      <c r="J920" s="207">
        <v>1</v>
      </c>
      <c r="K920" s="162" t="s">
        <v>1286</v>
      </c>
      <c r="L920" s="11" t="s">
        <v>1268</v>
      </c>
      <c r="W920" s="79">
        <v>1</v>
      </c>
    </row>
    <row r="921" spans="1:23" ht="45" customHeight="1" x14ac:dyDescent="0.4">
      <c r="A921" s="7">
        <v>20</v>
      </c>
      <c r="B921" s="149">
        <v>877</v>
      </c>
      <c r="C921" s="9" t="s">
        <v>1226</v>
      </c>
      <c r="D921" s="16" t="s">
        <v>1263</v>
      </c>
      <c r="E921" s="14" t="s">
        <v>1264</v>
      </c>
      <c r="F921" s="9" t="s">
        <v>1287</v>
      </c>
      <c r="G921" s="1041" t="s">
        <v>3658</v>
      </c>
      <c r="H921" s="76">
        <f t="shared" si="35"/>
        <v>796</v>
      </c>
      <c r="I921" s="206" t="s">
        <v>3659</v>
      </c>
      <c r="J921" s="198">
        <v>34</v>
      </c>
      <c r="K921" s="163" t="s">
        <v>1288</v>
      </c>
      <c r="L921" s="11" t="s">
        <v>1268</v>
      </c>
      <c r="W921" s="79">
        <v>1</v>
      </c>
    </row>
    <row r="922" spans="1:23" ht="45" customHeight="1" x14ac:dyDescent="0.4">
      <c r="A922" s="7">
        <v>21</v>
      </c>
      <c r="B922" s="149">
        <v>878</v>
      </c>
      <c r="C922" s="9" t="s">
        <v>1226</v>
      </c>
      <c r="D922" s="16" t="s">
        <v>1263</v>
      </c>
      <c r="E922" s="14" t="s">
        <v>1264</v>
      </c>
      <c r="F922" s="9" t="s">
        <v>1287</v>
      </c>
      <c r="G922" s="1042"/>
      <c r="H922" s="76">
        <f t="shared" si="35"/>
        <v>797</v>
      </c>
      <c r="I922" s="206" t="s">
        <v>3660</v>
      </c>
      <c r="J922" s="198">
        <v>400</v>
      </c>
      <c r="K922" s="163" t="s">
        <v>3661</v>
      </c>
      <c r="L922" s="11" t="s">
        <v>1268</v>
      </c>
      <c r="W922" s="79">
        <v>1</v>
      </c>
    </row>
    <row r="923" spans="1:23" ht="45" customHeight="1" x14ac:dyDescent="0.4">
      <c r="A923" s="7">
        <v>22</v>
      </c>
      <c r="B923" s="149">
        <v>879</v>
      </c>
      <c r="C923" s="9" t="s">
        <v>1226</v>
      </c>
      <c r="D923" s="16" t="s">
        <v>1263</v>
      </c>
      <c r="E923" s="14" t="s">
        <v>1264</v>
      </c>
      <c r="F923" s="9" t="s">
        <v>1287</v>
      </c>
      <c r="G923" s="1042"/>
      <c r="H923" s="76">
        <f t="shared" si="35"/>
        <v>798</v>
      </c>
      <c r="I923" s="206" t="s">
        <v>3662</v>
      </c>
      <c r="J923" s="198">
        <v>3</v>
      </c>
      <c r="K923" s="209" t="s">
        <v>1289</v>
      </c>
      <c r="L923" s="11" t="s">
        <v>1268</v>
      </c>
      <c r="W923" s="79">
        <v>1</v>
      </c>
    </row>
    <row r="924" spans="1:23" ht="45" customHeight="1" x14ac:dyDescent="0.4">
      <c r="A924" s="7">
        <v>23</v>
      </c>
      <c r="B924" s="149">
        <v>880</v>
      </c>
      <c r="C924" s="9" t="s">
        <v>1226</v>
      </c>
      <c r="D924" s="16" t="s">
        <v>1263</v>
      </c>
      <c r="E924" s="14" t="s">
        <v>1264</v>
      </c>
      <c r="F924" s="9" t="s">
        <v>1287</v>
      </c>
      <c r="G924" s="1042"/>
      <c r="H924" s="76">
        <f t="shared" si="35"/>
        <v>799</v>
      </c>
      <c r="I924" s="206" t="s">
        <v>3663</v>
      </c>
      <c r="J924" s="198">
        <v>1</v>
      </c>
      <c r="K924" s="163" t="s">
        <v>1290</v>
      </c>
      <c r="L924" s="11" t="s">
        <v>1268</v>
      </c>
      <c r="W924" s="79">
        <v>1</v>
      </c>
    </row>
    <row r="925" spans="1:23" ht="45" customHeight="1" x14ac:dyDescent="0.4">
      <c r="A925" s="7">
        <v>24</v>
      </c>
      <c r="B925" s="149">
        <v>881</v>
      </c>
      <c r="C925" s="9" t="s">
        <v>1226</v>
      </c>
      <c r="D925" s="16" t="s">
        <v>1263</v>
      </c>
      <c r="E925" s="14" t="s">
        <v>1264</v>
      </c>
      <c r="F925" s="9" t="s">
        <v>1287</v>
      </c>
      <c r="G925" s="1042"/>
      <c r="H925" s="76">
        <f t="shared" si="35"/>
        <v>800</v>
      </c>
      <c r="I925" s="206" t="s">
        <v>3664</v>
      </c>
      <c r="J925" s="198">
        <v>1</v>
      </c>
      <c r="K925" s="163" t="s">
        <v>3665</v>
      </c>
      <c r="L925" s="11" t="s">
        <v>1268</v>
      </c>
      <c r="W925" s="79">
        <v>1</v>
      </c>
    </row>
    <row r="926" spans="1:23" ht="45" customHeight="1" x14ac:dyDescent="0.4">
      <c r="A926" s="7">
        <v>25</v>
      </c>
      <c r="B926" s="149">
        <v>882</v>
      </c>
      <c r="C926" s="9" t="s">
        <v>1226</v>
      </c>
      <c r="D926" s="16" t="s">
        <v>1263</v>
      </c>
      <c r="E926" s="14" t="s">
        <v>1264</v>
      </c>
      <c r="F926" s="9" t="s">
        <v>1287</v>
      </c>
      <c r="G926" s="1042"/>
      <c r="H926" s="76">
        <f t="shared" si="35"/>
        <v>801</v>
      </c>
      <c r="I926" s="206" t="s">
        <v>3666</v>
      </c>
      <c r="J926" s="198">
        <v>1</v>
      </c>
      <c r="K926" s="163" t="s">
        <v>1291</v>
      </c>
      <c r="L926" s="11" t="s">
        <v>1268</v>
      </c>
      <c r="W926" s="79">
        <v>1</v>
      </c>
    </row>
    <row r="927" spans="1:23" ht="45" customHeight="1" x14ac:dyDescent="0.4">
      <c r="A927" s="7">
        <v>26</v>
      </c>
      <c r="B927" s="149">
        <v>883</v>
      </c>
      <c r="C927" s="9" t="s">
        <v>1226</v>
      </c>
      <c r="D927" s="16" t="s">
        <v>1263</v>
      </c>
      <c r="E927" s="14" t="s">
        <v>1264</v>
      </c>
      <c r="F927" s="9" t="s">
        <v>1287</v>
      </c>
      <c r="G927" s="1042"/>
      <c r="H927" s="76">
        <f t="shared" si="35"/>
        <v>802</v>
      </c>
      <c r="I927" s="206" t="s">
        <v>3667</v>
      </c>
      <c r="J927" s="198">
        <v>1</v>
      </c>
      <c r="K927" s="163" t="s">
        <v>1292</v>
      </c>
      <c r="L927" s="11" t="s">
        <v>1268</v>
      </c>
      <c r="W927" s="79">
        <v>1</v>
      </c>
    </row>
    <row r="928" spans="1:23" ht="45" customHeight="1" x14ac:dyDescent="0.4">
      <c r="A928" s="7">
        <v>27</v>
      </c>
      <c r="B928" s="149">
        <v>884</v>
      </c>
      <c r="C928" s="9" t="s">
        <v>1226</v>
      </c>
      <c r="D928" s="16" t="s">
        <v>1263</v>
      </c>
      <c r="E928" s="14" t="s">
        <v>1264</v>
      </c>
      <c r="F928" s="9" t="s">
        <v>1287</v>
      </c>
      <c r="G928" s="1043"/>
      <c r="H928" s="76">
        <f t="shared" si="35"/>
        <v>803</v>
      </c>
      <c r="I928" s="206" t="s">
        <v>3668</v>
      </c>
      <c r="J928" s="198">
        <v>800</v>
      </c>
      <c r="K928" s="163" t="s">
        <v>3669</v>
      </c>
      <c r="L928" s="11" t="s">
        <v>1268</v>
      </c>
      <c r="W928" s="79">
        <v>1</v>
      </c>
    </row>
    <row r="929" spans="1:23" ht="45" customHeight="1" x14ac:dyDescent="0.4">
      <c r="A929" s="7">
        <v>28</v>
      </c>
      <c r="B929" s="149">
        <v>885</v>
      </c>
      <c r="C929" s="9" t="s">
        <v>1226</v>
      </c>
      <c r="D929" s="16" t="s">
        <v>1263</v>
      </c>
      <c r="E929" s="14" t="s">
        <v>1264</v>
      </c>
      <c r="F929" s="14" t="s">
        <v>1293</v>
      </c>
      <c r="G929" s="1044" t="s">
        <v>3670</v>
      </c>
      <c r="H929" s="160">
        <f t="shared" si="35"/>
        <v>804</v>
      </c>
      <c r="I929" s="206" t="s">
        <v>3671</v>
      </c>
      <c r="J929" s="207">
        <v>1</v>
      </c>
      <c r="K929" s="208" t="s">
        <v>1295</v>
      </c>
      <c r="L929" s="11" t="s">
        <v>1268</v>
      </c>
      <c r="W929" s="79">
        <v>1</v>
      </c>
    </row>
    <row r="930" spans="1:23" ht="45" customHeight="1" x14ac:dyDescent="0.4">
      <c r="A930" s="7">
        <v>29</v>
      </c>
      <c r="B930" s="149">
        <v>886</v>
      </c>
      <c r="C930" s="9" t="s">
        <v>1226</v>
      </c>
      <c r="D930" s="16" t="s">
        <v>1263</v>
      </c>
      <c r="E930" s="14" t="s">
        <v>1264</v>
      </c>
      <c r="F930" s="14" t="s">
        <v>1293</v>
      </c>
      <c r="G930" s="1045"/>
      <c r="H930" s="160">
        <f t="shared" si="35"/>
        <v>805</v>
      </c>
      <c r="I930" s="206" t="s">
        <v>3672</v>
      </c>
      <c r="J930" s="207">
        <v>1</v>
      </c>
      <c r="K930" s="162" t="s">
        <v>1296</v>
      </c>
      <c r="L930" s="11" t="s">
        <v>1268</v>
      </c>
      <c r="W930" s="79">
        <v>1</v>
      </c>
    </row>
    <row r="931" spans="1:23" ht="45" customHeight="1" x14ac:dyDescent="0.4">
      <c r="A931" s="7">
        <v>30</v>
      </c>
      <c r="B931" s="149">
        <v>887</v>
      </c>
      <c r="C931" s="9" t="s">
        <v>1226</v>
      </c>
      <c r="D931" s="16" t="s">
        <v>1263</v>
      </c>
      <c r="E931" s="14" t="s">
        <v>1264</v>
      </c>
      <c r="F931" s="14" t="s">
        <v>1293</v>
      </c>
      <c r="G931" s="1045"/>
      <c r="H931" s="160">
        <f t="shared" si="35"/>
        <v>806</v>
      </c>
      <c r="I931" s="206" t="s">
        <v>3673</v>
      </c>
      <c r="J931" s="207">
        <v>200</v>
      </c>
      <c r="K931" s="162" t="s">
        <v>3674</v>
      </c>
      <c r="L931" s="11" t="s">
        <v>1268</v>
      </c>
      <c r="W931" s="79">
        <v>1</v>
      </c>
    </row>
    <row r="932" spans="1:23" ht="45" customHeight="1" x14ac:dyDescent="0.4">
      <c r="A932" s="7">
        <v>31</v>
      </c>
      <c r="B932" s="149">
        <v>888</v>
      </c>
      <c r="C932" s="9" t="s">
        <v>1226</v>
      </c>
      <c r="D932" s="16" t="s">
        <v>1263</v>
      </c>
      <c r="E932" s="14" t="s">
        <v>1264</v>
      </c>
      <c r="F932" s="14" t="s">
        <v>1293</v>
      </c>
      <c r="G932" s="1045"/>
      <c r="H932" s="160">
        <f t="shared" si="35"/>
        <v>807</v>
      </c>
      <c r="I932" s="206" t="s">
        <v>3675</v>
      </c>
      <c r="J932" s="207">
        <v>1</v>
      </c>
      <c r="K932" s="162" t="s">
        <v>1297</v>
      </c>
      <c r="L932" s="11" t="s">
        <v>1268</v>
      </c>
      <c r="W932" s="79">
        <v>1</v>
      </c>
    </row>
    <row r="933" spans="1:23" ht="45" customHeight="1" x14ac:dyDescent="0.4">
      <c r="A933" s="7">
        <v>32</v>
      </c>
      <c r="B933" s="149">
        <v>889</v>
      </c>
      <c r="C933" s="9" t="s">
        <v>1226</v>
      </c>
      <c r="D933" s="16" t="s">
        <v>1263</v>
      </c>
      <c r="E933" s="14" t="s">
        <v>1264</v>
      </c>
      <c r="F933" s="14" t="s">
        <v>1293</v>
      </c>
      <c r="G933" s="1045"/>
      <c r="H933" s="160">
        <f t="shared" si="35"/>
        <v>808</v>
      </c>
      <c r="I933" s="206" t="s">
        <v>3676</v>
      </c>
      <c r="J933" s="207">
        <v>1</v>
      </c>
      <c r="K933" s="162" t="s">
        <v>1298</v>
      </c>
      <c r="L933" s="11" t="s">
        <v>1268</v>
      </c>
      <c r="W933" s="79">
        <v>1</v>
      </c>
    </row>
    <row r="934" spans="1:23" ht="45" customHeight="1" x14ac:dyDescent="0.4">
      <c r="A934" s="7">
        <v>33</v>
      </c>
      <c r="B934" s="149">
        <v>890</v>
      </c>
      <c r="C934" s="9" t="s">
        <v>1226</v>
      </c>
      <c r="D934" s="16" t="s">
        <v>1263</v>
      </c>
      <c r="E934" s="14" t="s">
        <v>1264</v>
      </c>
      <c r="F934" s="14" t="s">
        <v>1293</v>
      </c>
      <c r="G934" s="1045"/>
      <c r="H934" s="160">
        <f t="shared" si="35"/>
        <v>809</v>
      </c>
      <c r="I934" s="206" t="s">
        <v>3677</v>
      </c>
      <c r="J934" s="207">
        <v>1</v>
      </c>
      <c r="K934" s="162" t="s">
        <v>3678</v>
      </c>
      <c r="L934" s="11" t="s">
        <v>1268</v>
      </c>
      <c r="W934" s="79">
        <v>1</v>
      </c>
    </row>
    <row r="935" spans="1:23" ht="45" customHeight="1" x14ac:dyDescent="0.4">
      <c r="A935" s="7">
        <v>34</v>
      </c>
      <c r="B935" s="149">
        <v>891</v>
      </c>
      <c r="C935" s="9" t="s">
        <v>1226</v>
      </c>
      <c r="D935" s="16" t="s">
        <v>1263</v>
      </c>
      <c r="E935" s="14" t="s">
        <v>1264</v>
      </c>
      <c r="F935" s="14" t="s">
        <v>1293</v>
      </c>
      <c r="G935" s="1045"/>
      <c r="H935" s="160">
        <f t="shared" si="35"/>
        <v>810</v>
      </c>
      <c r="I935" s="206" t="s">
        <v>3679</v>
      </c>
      <c r="J935" s="207">
        <v>1</v>
      </c>
      <c r="K935" s="162" t="s">
        <v>1299</v>
      </c>
      <c r="L935" s="11" t="s">
        <v>1268</v>
      </c>
      <c r="W935" s="79">
        <v>1</v>
      </c>
    </row>
    <row r="936" spans="1:23" ht="45" customHeight="1" x14ac:dyDescent="0.4">
      <c r="A936" s="7">
        <v>35</v>
      </c>
      <c r="B936" s="149">
        <v>892</v>
      </c>
      <c r="C936" s="9" t="s">
        <v>1226</v>
      </c>
      <c r="D936" s="16" t="s">
        <v>1263</v>
      </c>
      <c r="E936" s="14" t="s">
        <v>1264</v>
      </c>
      <c r="F936" s="14" t="s">
        <v>1293</v>
      </c>
      <c r="G936" s="1045"/>
      <c r="H936" s="160">
        <f t="shared" si="35"/>
        <v>811</v>
      </c>
      <c r="I936" s="206" t="s">
        <v>3680</v>
      </c>
      <c r="J936" s="207">
        <v>1</v>
      </c>
      <c r="K936" s="162" t="s">
        <v>1300</v>
      </c>
      <c r="L936" s="11" t="s">
        <v>1268</v>
      </c>
      <c r="W936" s="79">
        <v>1</v>
      </c>
    </row>
    <row r="937" spans="1:23" ht="45" customHeight="1" x14ac:dyDescent="0.4">
      <c r="A937" s="7">
        <v>36</v>
      </c>
      <c r="B937" s="149">
        <v>893</v>
      </c>
      <c r="C937" s="9" t="s">
        <v>1226</v>
      </c>
      <c r="D937" s="16" t="s">
        <v>1263</v>
      </c>
      <c r="E937" s="14" t="s">
        <v>1264</v>
      </c>
      <c r="F937" s="14" t="s">
        <v>1293</v>
      </c>
      <c r="G937" s="1045"/>
      <c r="H937" s="160">
        <f t="shared" si="35"/>
        <v>812</v>
      </c>
      <c r="I937" s="206" t="s">
        <v>3681</v>
      </c>
      <c r="J937" s="207">
        <v>1</v>
      </c>
      <c r="K937" s="162" t="s">
        <v>3682</v>
      </c>
      <c r="L937" s="11" t="s">
        <v>1268</v>
      </c>
      <c r="W937" s="79">
        <v>1</v>
      </c>
    </row>
    <row r="938" spans="1:23" ht="45" customHeight="1" x14ac:dyDescent="0.4">
      <c r="A938" s="7">
        <v>37</v>
      </c>
      <c r="B938" s="149">
        <v>894</v>
      </c>
      <c r="C938" s="9" t="s">
        <v>1226</v>
      </c>
      <c r="D938" s="16" t="s">
        <v>1263</v>
      </c>
      <c r="E938" s="14" t="s">
        <v>1264</v>
      </c>
      <c r="F938" s="14" t="s">
        <v>1293</v>
      </c>
      <c r="G938" s="1046"/>
      <c r="H938" s="160">
        <f t="shared" si="35"/>
        <v>813</v>
      </c>
      <c r="I938" s="206" t="s">
        <v>3683</v>
      </c>
      <c r="J938" s="207">
        <v>1</v>
      </c>
      <c r="K938" s="162" t="s">
        <v>3684</v>
      </c>
      <c r="L938" s="11" t="s">
        <v>1268</v>
      </c>
      <c r="W938" s="79">
        <v>1</v>
      </c>
    </row>
    <row r="939" spans="1:23" ht="45" customHeight="1" x14ac:dyDescent="0.4">
      <c r="A939" s="7">
        <v>38</v>
      </c>
      <c r="B939" s="149">
        <v>895</v>
      </c>
      <c r="C939" s="9" t="s">
        <v>1226</v>
      </c>
      <c r="D939" s="16" t="s">
        <v>1263</v>
      </c>
      <c r="E939" s="14" t="s">
        <v>1264</v>
      </c>
      <c r="F939" s="9" t="s">
        <v>1301</v>
      </c>
      <c r="G939" s="1041" t="s">
        <v>3685</v>
      </c>
      <c r="H939" s="76">
        <f t="shared" si="35"/>
        <v>814</v>
      </c>
      <c r="I939" s="206" t="s">
        <v>3686</v>
      </c>
      <c r="J939" s="198">
        <v>1</v>
      </c>
      <c r="K939" s="163" t="s">
        <v>3687</v>
      </c>
      <c r="L939" s="11" t="s">
        <v>1268</v>
      </c>
      <c r="W939" s="79">
        <v>1</v>
      </c>
    </row>
    <row r="940" spans="1:23" ht="45" customHeight="1" x14ac:dyDescent="0.4">
      <c r="A940" s="7">
        <v>39</v>
      </c>
      <c r="B940" s="149">
        <v>896</v>
      </c>
      <c r="C940" s="9" t="s">
        <v>1226</v>
      </c>
      <c r="D940" s="16" t="s">
        <v>1263</v>
      </c>
      <c r="E940" s="14" t="s">
        <v>1264</v>
      </c>
      <c r="F940" s="9" t="s">
        <v>1301</v>
      </c>
      <c r="G940" s="1042"/>
      <c r="H940" s="76">
        <f t="shared" si="35"/>
        <v>815</v>
      </c>
      <c r="I940" s="206" t="s">
        <v>3688</v>
      </c>
      <c r="J940" s="198">
        <v>50</v>
      </c>
      <c r="K940" s="163" t="s">
        <v>1303</v>
      </c>
      <c r="L940" s="11" t="s">
        <v>1268</v>
      </c>
      <c r="W940" s="79">
        <v>1</v>
      </c>
    </row>
    <row r="941" spans="1:23" ht="45" customHeight="1" x14ac:dyDescent="0.4">
      <c r="A941" s="7">
        <v>40</v>
      </c>
      <c r="B941" s="149">
        <v>897</v>
      </c>
      <c r="C941" s="9" t="s">
        <v>1226</v>
      </c>
      <c r="D941" s="16" t="s">
        <v>1263</v>
      </c>
      <c r="E941" s="14" t="s">
        <v>1264</v>
      </c>
      <c r="F941" s="9" t="s">
        <v>1301</v>
      </c>
      <c r="G941" s="1042"/>
      <c r="H941" s="76">
        <f t="shared" si="35"/>
        <v>816</v>
      </c>
      <c r="I941" s="206" t="s">
        <v>3689</v>
      </c>
      <c r="J941" s="198">
        <v>1</v>
      </c>
      <c r="K941" s="163" t="s">
        <v>3690</v>
      </c>
      <c r="L941" s="11" t="s">
        <v>1268</v>
      </c>
      <c r="W941" s="79">
        <v>1</v>
      </c>
    </row>
    <row r="942" spans="1:23" ht="45" customHeight="1" x14ac:dyDescent="0.4">
      <c r="A942" s="7">
        <v>41</v>
      </c>
      <c r="B942" s="149">
        <v>898</v>
      </c>
      <c r="C942" s="9" t="s">
        <v>1226</v>
      </c>
      <c r="D942" s="16" t="s">
        <v>1263</v>
      </c>
      <c r="E942" s="14" t="s">
        <v>1264</v>
      </c>
      <c r="F942" s="9" t="s">
        <v>1301</v>
      </c>
      <c r="G942" s="1042"/>
      <c r="H942" s="76">
        <f t="shared" si="35"/>
        <v>817</v>
      </c>
      <c r="I942" s="206" t="s">
        <v>3691</v>
      </c>
      <c r="J942" s="198">
        <v>1</v>
      </c>
      <c r="K942" s="163" t="s">
        <v>1304</v>
      </c>
      <c r="L942" s="11" t="s">
        <v>1268</v>
      </c>
      <c r="W942" s="79">
        <v>1</v>
      </c>
    </row>
    <row r="943" spans="1:23" ht="45" customHeight="1" x14ac:dyDescent="0.4">
      <c r="A943" s="7">
        <v>42</v>
      </c>
      <c r="B943" s="149">
        <v>899</v>
      </c>
      <c r="C943" s="9" t="s">
        <v>1226</v>
      </c>
      <c r="D943" s="16" t="s">
        <v>1263</v>
      </c>
      <c r="E943" s="14" t="s">
        <v>1264</v>
      </c>
      <c r="F943" s="9" t="s">
        <v>1301</v>
      </c>
      <c r="G943" s="1043"/>
      <c r="H943" s="76">
        <f t="shared" si="35"/>
        <v>818</v>
      </c>
      <c r="I943" s="206" t="s">
        <v>3692</v>
      </c>
      <c r="J943" s="198">
        <v>1</v>
      </c>
      <c r="K943" s="163" t="s">
        <v>1305</v>
      </c>
      <c r="L943" s="11" t="s">
        <v>1268</v>
      </c>
      <c r="W943" s="79">
        <v>1</v>
      </c>
    </row>
    <row r="944" spans="1:23" ht="45" customHeight="1" x14ac:dyDescent="0.4">
      <c r="A944" s="7">
        <v>43</v>
      </c>
      <c r="B944" s="149">
        <v>900</v>
      </c>
      <c r="C944" s="9" t="s">
        <v>1226</v>
      </c>
      <c r="D944" s="16" t="s">
        <v>1263</v>
      </c>
      <c r="E944" s="14" t="s">
        <v>1264</v>
      </c>
      <c r="F944" s="14" t="s">
        <v>1306</v>
      </c>
      <c r="G944" s="1044" t="s">
        <v>1307</v>
      </c>
      <c r="H944" s="160">
        <f t="shared" si="35"/>
        <v>819</v>
      </c>
      <c r="I944" s="206" t="s">
        <v>3693</v>
      </c>
      <c r="J944" s="207">
        <v>1</v>
      </c>
      <c r="K944" s="162" t="s">
        <v>1308</v>
      </c>
      <c r="L944" s="11" t="s">
        <v>1268</v>
      </c>
      <c r="W944" s="79">
        <v>1</v>
      </c>
    </row>
    <row r="945" spans="1:24" ht="45" customHeight="1" x14ac:dyDescent="0.4">
      <c r="A945" s="7">
        <v>44</v>
      </c>
      <c r="B945" s="149">
        <v>901</v>
      </c>
      <c r="C945" s="9" t="s">
        <v>1226</v>
      </c>
      <c r="D945" s="16" t="s">
        <v>1263</v>
      </c>
      <c r="E945" s="14" t="s">
        <v>1264</v>
      </c>
      <c r="F945" s="14" t="s">
        <v>1306</v>
      </c>
      <c r="G945" s="1045"/>
      <c r="H945" s="160">
        <f t="shared" si="35"/>
        <v>820</v>
      </c>
      <c r="I945" s="206" t="s">
        <v>3694</v>
      </c>
      <c r="J945" s="207">
        <v>1</v>
      </c>
      <c r="K945" s="162" t="s">
        <v>1309</v>
      </c>
      <c r="L945" s="11" t="s">
        <v>1268</v>
      </c>
      <c r="W945" s="79">
        <v>1</v>
      </c>
    </row>
    <row r="946" spans="1:24" ht="45" customHeight="1" x14ac:dyDescent="0.4">
      <c r="A946" s="7">
        <v>45</v>
      </c>
      <c r="B946" s="149">
        <v>902</v>
      </c>
      <c r="C946" s="9" t="s">
        <v>1226</v>
      </c>
      <c r="D946" s="16" t="s">
        <v>1263</v>
      </c>
      <c r="E946" s="14" t="s">
        <v>1264</v>
      </c>
      <c r="F946" s="14" t="s">
        <v>1306</v>
      </c>
      <c r="G946" s="1045"/>
      <c r="H946" s="160">
        <f t="shared" si="35"/>
        <v>821</v>
      </c>
      <c r="I946" s="206" t="s">
        <v>3695</v>
      </c>
      <c r="J946" s="207">
        <v>20</v>
      </c>
      <c r="K946" s="162" t="s">
        <v>1310</v>
      </c>
      <c r="L946" s="11" t="s">
        <v>1268</v>
      </c>
      <c r="W946" s="79">
        <v>1</v>
      </c>
    </row>
    <row r="947" spans="1:24" ht="45" customHeight="1" x14ac:dyDescent="0.4">
      <c r="A947" s="7">
        <v>46</v>
      </c>
      <c r="B947" s="149">
        <v>903</v>
      </c>
      <c r="C947" s="9" t="s">
        <v>1226</v>
      </c>
      <c r="D947" s="16" t="s">
        <v>1263</v>
      </c>
      <c r="E947" s="14" t="s">
        <v>1264</v>
      </c>
      <c r="F947" s="14" t="s">
        <v>1306</v>
      </c>
      <c r="G947" s="1045"/>
      <c r="H947" s="160">
        <f t="shared" si="35"/>
        <v>822</v>
      </c>
      <c r="I947" s="206" t="s">
        <v>3696</v>
      </c>
      <c r="J947" s="210">
        <v>1</v>
      </c>
      <c r="K947" s="162" t="s">
        <v>3697</v>
      </c>
      <c r="L947" s="11" t="s">
        <v>1268</v>
      </c>
      <c r="W947" s="79">
        <v>1</v>
      </c>
    </row>
    <row r="948" spans="1:24" ht="45" customHeight="1" x14ac:dyDescent="0.4">
      <c r="A948" s="7">
        <v>47</v>
      </c>
      <c r="B948" s="149">
        <v>904</v>
      </c>
      <c r="C948" s="9" t="s">
        <v>1226</v>
      </c>
      <c r="D948" s="16" t="s">
        <v>1263</v>
      </c>
      <c r="E948" s="14" t="s">
        <v>1264</v>
      </c>
      <c r="F948" s="14" t="s">
        <v>1306</v>
      </c>
      <c r="G948" s="1045"/>
      <c r="H948" s="160">
        <f t="shared" si="35"/>
        <v>823</v>
      </c>
      <c r="I948" s="206" t="s">
        <v>3698</v>
      </c>
      <c r="J948" s="207">
        <v>200</v>
      </c>
      <c r="K948" s="162" t="s">
        <v>1311</v>
      </c>
      <c r="L948" s="11" t="s">
        <v>1268</v>
      </c>
      <c r="W948" s="79">
        <v>1</v>
      </c>
    </row>
    <row r="949" spans="1:24" ht="45" customHeight="1" x14ac:dyDescent="0.4">
      <c r="A949" s="7">
        <v>48</v>
      </c>
      <c r="B949" s="149">
        <v>905</v>
      </c>
      <c r="C949" s="9" t="s">
        <v>1226</v>
      </c>
      <c r="D949" s="16" t="s">
        <v>1263</v>
      </c>
      <c r="E949" s="14" t="s">
        <v>1264</v>
      </c>
      <c r="F949" s="14" t="s">
        <v>1306</v>
      </c>
      <c r="G949" s="1046"/>
      <c r="H949" s="160">
        <f t="shared" si="35"/>
        <v>824</v>
      </c>
      <c r="I949" s="206" t="s">
        <v>3699</v>
      </c>
      <c r="J949" s="207">
        <v>100</v>
      </c>
      <c r="K949" s="162" t="s">
        <v>1312</v>
      </c>
      <c r="L949" s="11" t="s">
        <v>1268</v>
      </c>
      <c r="W949" s="79">
        <v>1</v>
      </c>
    </row>
    <row r="950" spans="1:24" ht="45" customHeight="1" x14ac:dyDescent="0.4">
      <c r="B950" s="149">
        <v>906</v>
      </c>
      <c r="G950" s="154" t="s">
        <v>3700</v>
      </c>
      <c r="H950" s="155"/>
      <c r="I950" s="155"/>
      <c r="J950" s="155"/>
      <c r="K950" s="176"/>
      <c r="M950" s="67"/>
      <c r="N950" s="67"/>
      <c r="O950" s="67"/>
      <c r="P950" s="67"/>
      <c r="Q950" s="68">
        <v>2</v>
      </c>
      <c r="R950" s="69" t="s">
        <v>1689</v>
      </c>
      <c r="S950" s="70">
        <f>SUM(S951:S966)</f>
        <v>6</v>
      </c>
      <c r="T950" s="69" t="s">
        <v>1690</v>
      </c>
      <c r="U950" s="70">
        <v>5</v>
      </c>
      <c r="V950" s="69" t="s">
        <v>1691</v>
      </c>
      <c r="W950" s="81">
        <f>SUM(W951:W966)/2</f>
        <v>14</v>
      </c>
      <c r="X950" s="69" t="s">
        <v>1692</v>
      </c>
    </row>
    <row r="951" spans="1:24" ht="45" customHeight="1" x14ac:dyDescent="0.4">
      <c r="B951" s="149">
        <v>907</v>
      </c>
      <c r="C951" s="9" t="s">
        <v>1226</v>
      </c>
      <c r="D951" s="13" t="s">
        <v>1314</v>
      </c>
      <c r="E951" s="14" t="s">
        <v>1315</v>
      </c>
      <c r="F951" s="14" t="s">
        <v>1316</v>
      </c>
      <c r="G951" s="158" t="s">
        <v>3701</v>
      </c>
      <c r="H951" s="159"/>
      <c r="I951" s="159"/>
      <c r="J951" s="158"/>
      <c r="K951" s="158"/>
      <c r="M951" s="71"/>
      <c r="N951" s="71"/>
      <c r="O951" s="71"/>
      <c r="P951" s="71"/>
      <c r="Q951" s="72"/>
      <c r="R951" s="73"/>
      <c r="S951" s="74">
        <v>3</v>
      </c>
      <c r="T951" s="73" t="s">
        <v>1690</v>
      </c>
      <c r="U951" s="74"/>
      <c r="V951" s="73"/>
      <c r="W951" s="75">
        <f>SUM(W952:W959)</f>
        <v>8</v>
      </c>
      <c r="X951" s="73" t="s">
        <v>1692</v>
      </c>
    </row>
    <row r="952" spans="1:24" ht="45" customHeight="1" x14ac:dyDescent="0.4">
      <c r="B952" s="149">
        <v>908</v>
      </c>
      <c r="C952" s="9" t="s">
        <v>1226</v>
      </c>
      <c r="D952" s="13" t="s">
        <v>1314</v>
      </c>
      <c r="E952" s="14" t="s">
        <v>1315</v>
      </c>
      <c r="F952" s="14" t="s">
        <v>1316</v>
      </c>
      <c r="G952" s="1044" t="s">
        <v>3702</v>
      </c>
      <c r="H952" s="160">
        <f>+H949+1</f>
        <v>825</v>
      </c>
      <c r="I952" s="80" t="s">
        <v>2329</v>
      </c>
      <c r="J952" s="160">
        <v>100</v>
      </c>
      <c r="K952" s="168" t="s">
        <v>3703</v>
      </c>
      <c r="L952" s="11" t="s">
        <v>1319</v>
      </c>
      <c r="W952" s="79">
        <v>1</v>
      </c>
    </row>
    <row r="953" spans="1:24" ht="45" customHeight="1" x14ac:dyDescent="0.4">
      <c r="B953" s="149">
        <v>909</v>
      </c>
      <c r="C953" s="9" t="s">
        <v>1226</v>
      </c>
      <c r="D953" s="13" t="s">
        <v>1314</v>
      </c>
      <c r="E953" s="14" t="s">
        <v>1315</v>
      </c>
      <c r="F953" s="14" t="s">
        <v>1316</v>
      </c>
      <c r="G953" s="1045"/>
      <c r="H953" s="160">
        <f t="shared" ref="H953:H959" si="36">+H952+1</f>
        <v>826</v>
      </c>
      <c r="I953" s="80" t="s">
        <v>2330</v>
      </c>
      <c r="J953" s="160">
        <v>100</v>
      </c>
      <c r="K953" s="168" t="s">
        <v>3704</v>
      </c>
      <c r="L953" s="11" t="s">
        <v>1319</v>
      </c>
      <c r="W953" s="79">
        <v>1</v>
      </c>
    </row>
    <row r="954" spans="1:24" ht="45" customHeight="1" x14ac:dyDescent="0.4">
      <c r="B954" s="149">
        <v>910</v>
      </c>
      <c r="C954" s="9" t="s">
        <v>1226</v>
      </c>
      <c r="D954" s="13" t="s">
        <v>1314</v>
      </c>
      <c r="E954" s="14" t="s">
        <v>1315</v>
      </c>
      <c r="F954" s="14" t="s">
        <v>1316</v>
      </c>
      <c r="G954" s="1046"/>
      <c r="H954" s="160">
        <f t="shared" si="36"/>
        <v>827</v>
      </c>
      <c r="I954" s="80" t="s">
        <v>2331</v>
      </c>
      <c r="J954" s="160">
        <v>1</v>
      </c>
      <c r="K954" s="168" t="s">
        <v>1320</v>
      </c>
      <c r="L954" s="11" t="s">
        <v>1319</v>
      </c>
      <c r="W954" s="79">
        <v>1</v>
      </c>
    </row>
    <row r="955" spans="1:24" ht="45" customHeight="1" x14ac:dyDescent="0.4">
      <c r="B955" s="149">
        <v>911</v>
      </c>
      <c r="C955" s="9" t="s">
        <v>1226</v>
      </c>
      <c r="D955" s="13" t="s">
        <v>1314</v>
      </c>
      <c r="E955" s="14" t="s">
        <v>1315</v>
      </c>
      <c r="F955" s="9" t="s">
        <v>1321</v>
      </c>
      <c r="G955" s="1041" t="s">
        <v>3705</v>
      </c>
      <c r="H955" s="76">
        <f t="shared" si="36"/>
        <v>828</v>
      </c>
      <c r="I955" s="80" t="s">
        <v>2332</v>
      </c>
      <c r="J955" s="76">
        <v>3</v>
      </c>
      <c r="K955" s="170" t="s">
        <v>3706</v>
      </c>
      <c r="L955" s="11" t="s">
        <v>1319</v>
      </c>
      <c r="W955" s="79">
        <v>1</v>
      </c>
    </row>
    <row r="956" spans="1:24" ht="45" customHeight="1" x14ac:dyDescent="0.4">
      <c r="B956" s="149">
        <v>912</v>
      </c>
      <c r="C956" s="9" t="s">
        <v>1226</v>
      </c>
      <c r="D956" s="13" t="s">
        <v>1314</v>
      </c>
      <c r="E956" s="14" t="s">
        <v>1315</v>
      </c>
      <c r="F956" s="9" t="s">
        <v>1321</v>
      </c>
      <c r="G956" s="1042"/>
      <c r="H956" s="76">
        <f t="shared" si="36"/>
        <v>829</v>
      </c>
      <c r="I956" s="80" t="s">
        <v>2333</v>
      </c>
      <c r="J956" s="76">
        <v>11</v>
      </c>
      <c r="K956" s="170" t="s">
        <v>1323</v>
      </c>
      <c r="L956" s="11" t="s">
        <v>1319</v>
      </c>
      <c r="W956" s="79">
        <v>1</v>
      </c>
    </row>
    <row r="957" spans="1:24" ht="45" customHeight="1" x14ac:dyDescent="0.4">
      <c r="B957" s="149">
        <v>913</v>
      </c>
      <c r="C957" s="9" t="s">
        <v>1226</v>
      </c>
      <c r="D957" s="13" t="s">
        <v>1314</v>
      </c>
      <c r="E957" s="14" t="s">
        <v>1315</v>
      </c>
      <c r="F957" s="9" t="s">
        <v>1321</v>
      </c>
      <c r="G957" s="1042"/>
      <c r="H957" s="76">
        <f t="shared" si="36"/>
        <v>830</v>
      </c>
      <c r="I957" s="80" t="s">
        <v>2334</v>
      </c>
      <c r="J957" s="76">
        <v>5</v>
      </c>
      <c r="K957" s="170" t="s">
        <v>1324</v>
      </c>
      <c r="L957" s="11" t="s">
        <v>1319</v>
      </c>
      <c r="W957" s="79">
        <v>1</v>
      </c>
    </row>
    <row r="958" spans="1:24" ht="45" customHeight="1" x14ac:dyDescent="0.4">
      <c r="B958" s="149">
        <v>914</v>
      </c>
      <c r="C958" s="9" t="s">
        <v>1226</v>
      </c>
      <c r="D958" s="13" t="s">
        <v>1314</v>
      </c>
      <c r="E958" s="14" t="s">
        <v>1315</v>
      </c>
      <c r="F958" s="9" t="s">
        <v>1321</v>
      </c>
      <c r="G958" s="1043"/>
      <c r="H958" s="76">
        <f t="shared" si="36"/>
        <v>831</v>
      </c>
      <c r="I958" s="80" t="s">
        <v>2335</v>
      </c>
      <c r="J958" s="76">
        <v>5</v>
      </c>
      <c r="K958" s="170" t="s">
        <v>3707</v>
      </c>
      <c r="L958" s="11" t="s">
        <v>1319</v>
      </c>
      <c r="W958" s="79">
        <v>1</v>
      </c>
    </row>
    <row r="959" spans="1:24" ht="45" customHeight="1" x14ac:dyDescent="0.4">
      <c r="B959" s="149">
        <v>915</v>
      </c>
      <c r="C959" s="9" t="s">
        <v>1226</v>
      </c>
      <c r="D959" s="13" t="s">
        <v>1314</v>
      </c>
      <c r="E959" s="14" t="s">
        <v>1315</v>
      </c>
      <c r="F959" s="14" t="s">
        <v>1325</v>
      </c>
      <c r="G959" s="168" t="s">
        <v>3708</v>
      </c>
      <c r="H959" s="160">
        <f t="shared" si="36"/>
        <v>832</v>
      </c>
      <c r="I959" s="80" t="s">
        <v>2336</v>
      </c>
      <c r="J959" s="160">
        <v>2</v>
      </c>
      <c r="K959" s="168" t="s">
        <v>3709</v>
      </c>
      <c r="L959" s="11" t="s">
        <v>1319</v>
      </c>
      <c r="W959" s="79">
        <v>1</v>
      </c>
    </row>
    <row r="960" spans="1:24" ht="45" customHeight="1" x14ac:dyDescent="0.4">
      <c r="B960" s="149">
        <v>916</v>
      </c>
      <c r="G960" s="158" t="s">
        <v>3710</v>
      </c>
      <c r="H960" s="159"/>
      <c r="I960" s="159"/>
      <c r="J960" s="158"/>
      <c r="K960" s="158"/>
      <c r="M960" s="71"/>
      <c r="N960" s="71"/>
      <c r="O960" s="71"/>
      <c r="P960" s="71"/>
      <c r="Q960" s="72"/>
      <c r="R960" s="73"/>
      <c r="S960" s="74">
        <v>3</v>
      </c>
      <c r="T960" s="73" t="s">
        <v>1690</v>
      </c>
      <c r="U960" s="74"/>
      <c r="V960" s="73"/>
      <c r="W960" s="75">
        <f>SUM(W961:W966)</f>
        <v>6</v>
      </c>
      <c r="X960" s="73" t="s">
        <v>1692</v>
      </c>
    </row>
    <row r="961" spans="2:24" ht="45" customHeight="1" x14ac:dyDescent="0.4">
      <c r="B961" s="149">
        <v>917</v>
      </c>
      <c r="C961" s="9" t="s">
        <v>1226</v>
      </c>
      <c r="D961" s="13" t="s">
        <v>1314</v>
      </c>
      <c r="E961" s="15" t="s">
        <v>1328</v>
      </c>
      <c r="F961" s="15" t="s">
        <v>1329</v>
      </c>
      <c r="G961" s="169" t="s">
        <v>3711</v>
      </c>
      <c r="H961" s="87">
        <f>+H959+1</f>
        <v>833</v>
      </c>
      <c r="I961" s="80" t="s">
        <v>2337</v>
      </c>
      <c r="J961" s="87">
        <v>4</v>
      </c>
      <c r="K961" s="169" t="s">
        <v>1331</v>
      </c>
      <c r="L961" s="11" t="s">
        <v>1319</v>
      </c>
      <c r="W961" s="79">
        <v>1</v>
      </c>
    </row>
    <row r="962" spans="2:24" ht="45" customHeight="1" x14ac:dyDescent="0.4">
      <c r="B962" s="149">
        <v>918</v>
      </c>
      <c r="C962" s="9" t="s">
        <v>1226</v>
      </c>
      <c r="D962" s="13" t="s">
        <v>1314</v>
      </c>
      <c r="E962" s="15" t="s">
        <v>1328</v>
      </c>
      <c r="F962" s="9" t="s">
        <v>1332</v>
      </c>
      <c r="G962" s="1041" t="s">
        <v>3712</v>
      </c>
      <c r="H962" s="76">
        <f>+H961+1</f>
        <v>834</v>
      </c>
      <c r="I962" s="80" t="s">
        <v>2338</v>
      </c>
      <c r="J962" s="76">
        <v>25</v>
      </c>
      <c r="K962" s="170" t="s">
        <v>1334</v>
      </c>
      <c r="L962" s="11" t="s">
        <v>1319</v>
      </c>
      <c r="W962" s="79">
        <v>1</v>
      </c>
    </row>
    <row r="963" spans="2:24" ht="45" customHeight="1" x14ac:dyDescent="0.4">
      <c r="B963" s="149">
        <v>919</v>
      </c>
      <c r="C963" s="9" t="s">
        <v>1226</v>
      </c>
      <c r="D963" s="13" t="s">
        <v>1314</v>
      </c>
      <c r="E963" s="15" t="s">
        <v>1328</v>
      </c>
      <c r="F963" s="9" t="s">
        <v>1332</v>
      </c>
      <c r="G963" s="1043"/>
      <c r="H963" s="76">
        <f>+H962+1</f>
        <v>835</v>
      </c>
      <c r="I963" s="80" t="s">
        <v>2339</v>
      </c>
      <c r="J963" s="76">
        <v>25</v>
      </c>
      <c r="K963" s="170" t="s">
        <v>3713</v>
      </c>
      <c r="L963" s="11" t="s">
        <v>1319</v>
      </c>
      <c r="W963" s="79">
        <v>1</v>
      </c>
    </row>
    <row r="964" spans="2:24" ht="45" customHeight="1" x14ac:dyDescent="0.4">
      <c r="B964" s="149">
        <v>920</v>
      </c>
      <c r="C964" s="9" t="s">
        <v>1226</v>
      </c>
      <c r="D964" s="13" t="s">
        <v>1314</v>
      </c>
      <c r="E964" s="15" t="s">
        <v>1328</v>
      </c>
      <c r="F964" s="15" t="s">
        <v>1335</v>
      </c>
      <c r="G964" s="1047" t="s">
        <v>3714</v>
      </c>
      <c r="H964" s="87">
        <f>+H963+1</f>
        <v>836</v>
      </c>
      <c r="I964" s="80" t="s">
        <v>2340</v>
      </c>
      <c r="J964" s="87">
        <v>1</v>
      </c>
      <c r="K964" s="169" t="s">
        <v>1337</v>
      </c>
      <c r="L964" s="11" t="s">
        <v>1319</v>
      </c>
      <c r="W964" s="79">
        <v>1</v>
      </c>
    </row>
    <row r="965" spans="2:24" ht="45" customHeight="1" x14ac:dyDescent="0.4">
      <c r="B965" s="149">
        <v>921</v>
      </c>
      <c r="C965" s="9" t="s">
        <v>1226</v>
      </c>
      <c r="D965" s="13" t="s">
        <v>1314</v>
      </c>
      <c r="E965" s="15" t="s">
        <v>1328</v>
      </c>
      <c r="F965" s="15" t="s">
        <v>1335</v>
      </c>
      <c r="G965" s="1048"/>
      <c r="H965" s="87">
        <f>+H964+1</f>
        <v>837</v>
      </c>
      <c r="I965" s="80" t="s">
        <v>2341</v>
      </c>
      <c r="J965" s="87">
        <v>1</v>
      </c>
      <c r="K965" s="169" t="s">
        <v>1338</v>
      </c>
      <c r="L965" s="11" t="s">
        <v>1319</v>
      </c>
      <c r="W965" s="79">
        <v>1</v>
      </c>
    </row>
    <row r="966" spans="2:24" ht="45" customHeight="1" x14ac:dyDescent="0.4">
      <c r="B966" s="149">
        <v>922</v>
      </c>
      <c r="C966" s="9" t="s">
        <v>1226</v>
      </c>
      <c r="D966" s="13" t="s">
        <v>1314</v>
      </c>
      <c r="E966" s="15" t="s">
        <v>1328</v>
      </c>
      <c r="F966" s="15" t="s">
        <v>1335</v>
      </c>
      <c r="G966" s="1049"/>
      <c r="H966" s="87">
        <f>+H965+1</f>
        <v>838</v>
      </c>
      <c r="I966" s="80" t="s">
        <v>2342</v>
      </c>
      <c r="J966" s="87">
        <v>1</v>
      </c>
      <c r="K966" s="169" t="s">
        <v>1339</v>
      </c>
      <c r="L966" s="11" t="s">
        <v>1319</v>
      </c>
      <c r="W966" s="79">
        <v>1</v>
      </c>
    </row>
    <row r="967" spans="2:24" ht="45" customHeight="1" x14ac:dyDescent="0.4">
      <c r="B967" s="149">
        <v>923</v>
      </c>
      <c r="G967" s="200" t="s">
        <v>1340</v>
      </c>
      <c r="H967" s="201"/>
      <c r="I967" s="202"/>
      <c r="J967" s="202"/>
      <c r="K967" s="203"/>
      <c r="M967" s="92"/>
      <c r="N967" s="92"/>
      <c r="O967" s="92">
        <v>8</v>
      </c>
      <c r="P967" s="92" t="s">
        <v>1688</v>
      </c>
      <c r="Q967" s="93">
        <f>SUM(Q968:Q1150)</f>
        <v>29</v>
      </c>
      <c r="R967" s="94" t="s">
        <v>1689</v>
      </c>
      <c r="S967" s="93">
        <f>SUM(S968:S1150)/2</f>
        <v>60</v>
      </c>
      <c r="T967" s="94" t="s">
        <v>1690</v>
      </c>
      <c r="U967" s="93">
        <f>SUM(U968:U1150)</f>
        <v>51</v>
      </c>
      <c r="V967" s="94" t="s">
        <v>1691</v>
      </c>
      <c r="W967" s="93">
        <f>SUM(W968:W1150)/3</f>
        <v>146</v>
      </c>
      <c r="X967" s="94" t="s">
        <v>1692</v>
      </c>
    </row>
    <row r="968" spans="2:24" ht="45" customHeight="1" x14ac:dyDescent="0.4">
      <c r="B968" s="149">
        <v>924</v>
      </c>
      <c r="G968" s="154" t="s">
        <v>3715</v>
      </c>
      <c r="H968" s="155"/>
      <c r="I968" s="155"/>
      <c r="J968" s="155"/>
      <c r="K968" s="176"/>
      <c r="M968" s="67"/>
      <c r="N968" s="67"/>
      <c r="O968" s="67"/>
      <c r="P968" s="67"/>
      <c r="Q968" s="68">
        <v>9</v>
      </c>
      <c r="R968" s="69" t="s">
        <v>1689</v>
      </c>
      <c r="S968" s="70">
        <f>SUM(S969:S1002)</f>
        <v>15</v>
      </c>
      <c r="T968" s="69" t="s">
        <v>1690</v>
      </c>
      <c r="U968" s="70">
        <v>6</v>
      </c>
      <c r="V968" s="69" t="s">
        <v>1691</v>
      </c>
      <c r="W968" s="70">
        <f>SUM(W969:W1002)/2</f>
        <v>25</v>
      </c>
      <c r="X968" s="69" t="s">
        <v>1692</v>
      </c>
    </row>
    <row r="969" spans="2:24" ht="45" customHeight="1" x14ac:dyDescent="0.4">
      <c r="B969" s="149">
        <v>925</v>
      </c>
      <c r="F969" s="21"/>
      <c r="G969" s="211" t="s">
        <v>3716</v>
      </c>
      <c r="H969" s="212"/>
      <c r="I969" s="213"/>
      <c r="J969" s="213"/>
      <c r="K969" s="213"/>
      <c r="M969" s="71"/>
      <c r="N969" s="71"/>
      <c r="O969" s="71"/>
      <c r="P969" s="71"/>
      <c r="Q969" s="72"/>
      <c r="R969" s="73"/>
      <c r="S969" s="74">
        <v>2</v>
      </c>
      <c r="T969" s="73" t="s">
        <v>1690</v>
      </c>
      <c r="U969" s="74"/>
      <c r="V969" s="73"/>
      <c r="W969" s="75">
        <f>SUM(W970:W971)</f>
        <v>2</v>
      </c>
      <c r="X969" s="73" t="s">
        <v>1692</v>
      </c>
    </row>
    <row r="970" spans="2:24" ht="45" customHeight="1" x14ac:dyDescent="0.4">
      <c r="B970" s="149">
        <v>926</v>
      </c>
      <c r="C970" s="20" t="s">
        <v>1343</v>
      </c>
      <c r="D970" s="13" t="s">
        <v>1344</v>
      </c>
      <c r="E970" s="14" t="s">
        <v>1345</v>
      </c>
      <c r="F970" s="214" t="s">
        <v>1346</v>
      </c>
      <c r="G970" s="215" t="s">
        <v>3717</v>
      </c>
      <c r="H970" s="160">
        <f>+H966+1</f>
        <v>839</v>
      </c>
      <c r="I970" s="80" t="s">
        <v>2343</v>
      </c>
      <c r="J970" s="160">
        <v>2</v>
      </c>
      <c r="K970" s="162" t="s">
        <v>1348</v>
      </c>
      <c r="L970" s="11" t="s">
        <v>1349</v>
      </c>
      <c r="W970" s="79">
        <v>1</v>
      </c>
    </row>
    <row r="971" spans="2:24" ht="45" customHeight="1" x14ac:dyDescent="0.4">
      <c r="B971" s="149">
        <v>927</v>
      </c>
      <c r="C971" s="20" t="s">
        <v>1343</v>
      </c>
      <c r="D971" s="13" t="s">
        <v>1344</v>
      </c>
      <c r="E971" s="14" t="s">
        <v>1345</v>
      </c>
      <c r="F971" s="216" t="s">
        <v>1350</v>
      </c>
      <c r="G971" s="217" t="s">
        <v>3718</v>
      </c>
      <c r="H971" s="76">
        <f>+H970+1</f>
        <v>840</v>
      </c>
      <c r="I971" s="80" t="s">
        <v>2344</v>
      </c>
      <c r="J971" s="76">
        <v>1</v>
      </c>
      <c r="K971" s="163" t="s">
        <v>1352</v>
      </c>
      <c r="L971" s="11" t="s">
        <v>1349</v>
      </c>
      <c r="W971" s="79">
        <v>1</v>
      </c>
    </row>
    <row r="972" spans="2:24" ht="45" customHeight="1" x14ac:dyDescent="0.4">
      <c r="B972" s="149">
        <v>928</v>
      </c>
      <c r="F972" s="21"/>
      <c r="G972" s="211" t="s">
        <v>3719</v>
      </c>
      <c r="H972" s="212"/>
      <c r="I972" s="213"/>
      <c r="J972" s="213"/>
      <c r="K972" s="213"/>
      <c r="M972" s="71"/>
      <c r="N972" s="71"/>
      <c r="O972" s="71"/>
      <c r="P972" s="71"/>
      <c r="Q972" s="72"/>
      <c r="R972" s="73"/>
      <c r="S972" s="74">
        <v>1</v>
      </c>
      <c r="T972" s="73" t="s">
        <v>1690</v>
      </c>
      <c r="U972" s="74"/>
      <c r="V972" s="73"/>
      <c r="W972" s="75">
        <f>SUM(W973)</f>
        <v>1</v>
      </c>
      <c r="X972" s="73" t="s">
        <v>1692</v>
      </c>
    </row>
    <row r="973" spans="2:24" ht="45" customHeight="1" x14ac:dyDescent="0.4">
      <c r="B973" s="149">
        <v>929</v>
      </c>
      <c r="C973" s="20" t="s">
        <v>1343</v>
      </c>
      <c r="D973" s="13" t="s">
        <v>1344</v>
      </c>
      <c r="E973" s="15" t="s">
        <v>1354</v>
      </c>
      <c r="F973" s="15" t="s">
        <v>1355</v>
      </c>
      <c r="G973" s="169" t="s">
        <v>3720</v>
      </c>
      <c r="H973" s="87">
        <f>+H971+1</f>
        <v>841</v>
      </c>
      <c r="I973" s="80" t="s">
        <v>2345</v>
      </c>
      <c r="J973" s="87">
        <v>1</v>
      </c>
      <c r="K973" s="89" t="s">
        <v>1357</v>
      </c>
      <c r="L973" s="11" t="s">
        <v>1349</v>
      </c>
      <c r="W973" s="79">
        <v>1</v>
      </c>
    </row>
    <row r="974" spans="2:24" ht="45" customHeight="1" x14ac:dyDescent="0.4">
      <c r="B974" s="149">
        <v>930</v>
      </c>
      <c r="F974" s="21"/>
      <c r="G974" s="211" t="s">
        <v>3721</v>
      </c>
      <c r="H974" s="212"/>
      <c r="I974" s="213"/>
      <c r="J974" s="213"/>
      <c r="K974" s="213"/>
      <c r="M974" s="71"/>
      <c r="N974" s="71"/>
      <c r="O974" s="71"/>
      <c r="P974" s="71"/>
      <c r="Q974" s="72"/>
      <c r="R974" s="73"/>
      <c r="S974" s="74">
        <v>6</v>
      </c>
      <c r="T974" s="73" t="s">
        <v>1690</v>
      </c>
      <c r="U974" s="74"/>
      <c r="V974" s="73"/>
      <c r="W974" s="75">
        <f>SUM(W975:W987)</f>
        <v>13</v>
      </c>
      <c r="X974" s="73" t="s">
        <v>1692</v>
      </c>
    </row>
    <row r="975" spans="2:24" ht="45" customHeight="1" x14ac:dyDescent="0.4">
      <c r="B975" s="149">
        <v>931</v>
      </c>
      <c r="C975" s="20" t="s">
        <v>1343</v>
      </c>
      <c r="D975" s="13" t="s">
        <v>1344</v>
      </c>
      <c r="E975" s="14" t="s">
        <v>1359</v>
      </c>
      <c r="F975" s="14" t="s">
        <v>1360</v>
      </c>
      <c r="G975" s="1053" t="s">
        <v>3722</v>
      </c>
      <c r="H975" s="160">
        <f>+H973+1</f>
        <v>842</v>
      </c>
      <c r="I975" s="80" t="s">
        <v>2346</v>
      </c>
      <c r="J975" s="160">
        <v>10</v>
      </c>
      <c r="K975" s="162" t="s">
        <v>1362</v>
      </c>
      <c r="L975" s="11" t="s">
        <v>1349</v>
      </c>
      <c r="W975" s="79">
        <v>1</v>
      </c>
    </row>
    <row r="976" spans="2:24" ht="45" customHeight="1" x14ac:dyDescent="0.4">
      <c r="B976" s="149">
        <v>932</v>
      </c>
      <c r="C976" s="20" t="s">
        <v>1343</v>
      </c>
      <c r="D976" s="13" t="s">
        <v>1344</v>
      </c>
      <c r="E976" s="14" t="s">
        <v>1359</v>
      </c>
      <c r="F976" s="14" t="s">
        <v>1360</v>
      </c>
      <c r="G976" s="1054"/>
      <c r="H976" s="160">
        <f t="shared" ref="H976:H987" si="37">+H975+1</f>
        <v>843</v>
      </c>
      <c r="I976" s="80" t="s">
        <v>2347</v>
      </c>
      <c r="J976" s="160">
        <v>5</v>
      </c>
      <c r="K976" s="162" t="s">
        <v>3723</v>
      </c>
      <c r="L976" s="11" t="s">
        <v>1349</v>
      </c>
      <c r="W976" s="79">
        <v>1</v>
      </c>
    </row>
    <row r="977" spans="1:24" ht="45" customHeight="1" x14ac:dyDescent="0.4">
      <c r="B977" s="149">
        <v>933</v>
      </c>
      <c r="C977" s="20" t="s">
        <v>1343</v>
      </c>
      <c r="D977" s="13" t="s">
        <v>1344</v>
      </c>
      <c r="E977" s="14" t="s">
        <v>1359</v>
      </c>
      <c r="F977" s="14" t="s">
        <v>1360</v>
      </c>
      <c r="G977" s="1054"/>
      <c r="H977" s="160">
        <f t="shared" si="37"/>
        <v>844</v>
      </c>
      <c r="I977" s="80" t="s">
        <v>2348</v>
      </c>
      <c r="J977" s="160">
        <v>4</v>
      </c>
      <c r="K977" s="162" t="s">
        <v>1363</v>
      </c>
      <c r="L977" s="11" t="s">
        <v>1349</v>
      </c>
      <c r="W977" s="79">
        <v>1</v>
      </c>
    </row>
    <row r="978" spans="1:24" ht="45" customHeight="1" x14ac:dyDescent="0.4">
      <c r="B978" s="149">
        <v>934</v>
      </c>
      <c r="C978" s="20" t="s">
        <v>1343</v>
      </c>
      <c r="D978" s="13" t="s">
        <v>1344</v>
      </c>
      <c r="E978" s="14" t="s">
        <v>1359</v>
      </c>
      <c r="F978" s="14" t="s">
        <v>1360</v>
      </c>
      <c r="G978" s="1055"/>
      <c r="H978" s="160">
        <f t="shared" si="37"/>
        <v>845</v>
      </c>
      <c r="I978" s="80" t="s">
        <v>2349</v>
      </c>
      <c r="J978" s="160">
        <v>8</v>
      </c>
      <c r="K978" s="162" t="s">
        <v>1364</v>
      </c>
      <c r="L978" s="11" t="s">
        <v>1349</v>
      </c>
      <c r="W978" s="79">
        <v>1</v>
      </c>
    </row>
    <row r="979" spans="1:24" ht="45" customHeight="1" x14ac:dyDescent="0.4">
      <c r="B979" s="149">
        <v>935</v>
      </c>
      <c r="C979" s="20" t="s">
        <v>1343</v>
      </c>
      <c r="D979" s="13" t="s">
        <v>1344</v>
      </c>
      <c r="E979" s="14" t="s">
        <v>1359</v>
      </c>
      <c r="F979" s="218" t="s">
        <v>1365</v>
      </c>
      <c r="G979" s="1060" t="s">
        <v>3724</v>
      </c>
      <c r="H979" s="76">
        <f t="shared" si="37"/>
        <v>846</v>
      </c>
      <c r="I979" s="80" t="s">
        <v>2350</v>
      </c>
      <c r="J979" s="164">
        <v>6</v>
      </c>
      <c r="K979" s="165" t="s">
        <v>1367</v>
      </c>
      <c r="L979" s="11" t="s">
        <v>1349</v>
      </c>
      <c r="W979" s="79">
        <v>1</v>
      </c>
    </row>
    <row r="980" spans="1:24" ht="45" customHeight="1" x14ac:dyDescent="0.4">
      <c r="B980" s="149">
        <v>936</v>
      </c>
      <c r="C980" s="20" t="s">
        <v>1343</v>
      </c>
      <c r="D980" s="13" t="s">
        <v>1344</v>
      </c>
      <c r="E980" s="14" t="s">
        <v>1359</v>
      </c>
      <c r="F980" s="218" t="s">
        <v>1365</v>
      </c>
      <c r="G980" s="1061"/>
      <c r="H980" s="76">
        <f t="shared" si="37"/>
        <v>847</v>
      </c>
      <c r="I980" s="80" t="s">
        <v>2351</v>
      </c>
      <c r="J980" s="164">
        <v>6</v>
      </c>
      <c r="K980" s="165" t="s">
        <v>1368</v>
      </c>
      <c r="L980" s="11" t="s">
        <v>1349</v>
      </c>
      <c r="W980" s="79">
        <v>1</v>
      </c>
    </row>
    <row r="981" spans="1:24" ht="45" customHeight="1" x14ac:dyDescent="0.4">
      <c r="B981" s="149">
        <v>937</v>
      </c>
      <c r="C981" s="20" t="s">
        <v>1343</v>
      </c>
      <c r="D981" s="13" t="s">
        <v>1344</v>
      </c>
      <c r="E981" s="14" t="s">
        <v>1359</v>
      </c>
      <c r="F981" s="218" t="s">
        <v>1365</v>
      </c>
      <c r="G981" s="1062"/>
      <c r="H981" s="76">
        <f t="shared" si="37"/>
        <v>848</v>
      </c>
      <c r="I981" s="80" t="s">
        <v>2352</v>
      </c>
      <c r="J981" s="164">
        <v>2</v>
      </c>
      <c r="K981" s="165" t="s">
        <v>1369</v>
      </c>
      <c r="L981" s="11" t="s">
        <v>1349</v>
      </c>
      <c r="W981" s="79">
        <v>1</v>
      </c>
    </row>
    <row r="982" spans="1:24" ht="45" customHeight="1" x14ac:dyDescent="0.4">
      <c r="B982" s="149">
        <v>938</v>
      </c>
      <c r="C982" s="20" t="s">
        <v>1343</v>
      </c>
      <c r="D982" s="13" t="s">
        <v>1344</v>
      </c>
      <c r="E982" s="14" t="s">
        <v>1359</v>
      </c>
      <c r="F982" s="14" t="s">
        <v>1370</v>
      </c>
      <c r="G982" s="1053" t="s">
        <v>3725</v>
      </c>
      <c r="H982" s="160">
        <f t="shared" si="37"/>
        <v>849</v>
      </c>
      <c r="I982" s="80" t="s">
        <v>2353</v>
      </c>
      <c r="J982" s="167">
        <v>1500</v>
      </c>
      <c r="K982" s="168" t="s">
        <v>1372</v>
      </c>
      <c r="L982" s="11" t="s">
        <v>1349</v>
      </c>
      <c r="W982" s="79">
        <v>1</v>
      </c>
    </row>
    <row r="983" spans="1:24" ht="45" customHeight="1" x14ac:dyDescent="0.4">
      <c r="B983" s="149">
        <v>939</v>
      </c>
      <c r="C983" s="20" t="s">
        <v>1343</v>
      </c>
      <c r="D983" s="13" t="s">
        <v>1344</v>
      </c>
      <c r="E983" s="14" t="s">
        <v>1359</v>
      </c>
      <c r="F983" s="14" t="s">
        <v>1370</v>
      </c>
      <c r="G983" s="1054"/>
      <c r="H983" s="160">
        <f t="shared" si="37"/>
        <v>850</v>
      </c>
      <c r="I983" s="80" t="s">
        <v>2354</v>
      </c>
      <c r="J983" s="167">
        <v>1200</v>
      </c>
      <c r="K983" s="162" t="s">
        <v>3726</v>
      </c>
      <c r="L983" s="11" t="s">
        <v>1349</v>
      </c>
      <c r="W983" s="79">
        <v>1</v>
      </c>
    </row>
    <row r="984" spans="1:24" ht="45" customHeight="1" x14ac:dyDescent="0.4">
      <c r="B984" s="149">
        <v>940</v>
      </c>
      <c r="C984" s="20" t="s">
        <v>1343</v>
      </c>
      <c r="D984" s="13" t="s">
        <v>1344</v>
      </c>
      <c r="E984" s="14" t="s">
        <v>1359</v>
      </c>
      <c r="F984" s="14" t="s">
        <v>1370</v>
      </c>
      <c r="G984" s="1055"/>
      <c r="H984" s="160">
        <f t="shared" si="37"/>
        <v>851</v>
      </c>
      <c r="I984" s="80" t="s">
        <v>2355</v>
      </c>
      <c r="J984" s="167">
        <v>1</v>
      </c>
      <c r="K984" s="162" t="s">
        <v>1373</v>
      </c>
      <c r="L984" s="11" t="s">
        <v>1349</v>
      </c>
      <c r="W984" s="79">
        <v>1</v>
      </c>
    </row>
    <row r="985" spans="1:24" ht="45" customHeight="1" x14ac:dyDescent="0.4">
      <c r="B985" s="149">
        <v>941</v>
      </c>
      <c r="C985" s="20" t="s">
        <v>1343</v>
      </c>
      <c r="D985" s="13" t="s">
        <v>1344</v>
      </c>
      <c r="E985" s="14" t="s">
        <v>1359</v>
      </c>
      <c r="F985" s="21" t="s">
        <v>1374</v>
      </c>
      <c r="G985" s="178" t="s">
        <v>3727</v>
      </c>
      <c r="H985" s="76">
        <f t="shared" si="37"/>
        <v>852</v>
      </c>
      <c r="I985" s="80" t="s">
        <v>2356</v>
      </c>
      <c r="J985" s="164">
        <v>8</v>
      </c>
      <c r="K985" s="163" t="s">
        <v>1376</v>
      </c>
      <c r="L985" s="11" t="s">
        <v>1349</v>
      </c>
      <c r="W985" s="79">
        <v>1</v>
      </c>
    </row>
    <row r="986" spans="1:24" ht="45" customHeight="1" x14ac:dyDescent="0.4">
      <c r="B986" s="149"/>
      <c r="C986" s="20" t="s">
        <v>1343</v>
      </c>
      <c r="D986" s="13" t="s">
        <v>1344</v>
      </c>
      <c r="E986" s="14" t="s">
        <v>1359</v>
      </c>
      <c r="F986" s="14" t="s">
        <v>1377</v>
      </c>
      <c r="G986" s="168" t="s">
        <v>3728</v>
      </c>
      <c r="H986" s="160">
        <f t="shared" si="37"/>
        <v>853</v>
      </c>
      <c r="I986" s="80" t="s">
        <v>2357</v>
      </c>
      <c r="J986" s="167">
        <v>4</v>
      </c>
      <c r="K986" s="162" t="s">
        <v>1379</v>
      </c>
      <c r="L986" s="11" t="s">
        <v>1349</v>
      </c>
      <c r="W986" s="79">
        <v>1</v>
      </c>
    </row>
    <row r="987" spans="1:24" ht="45" customHeight="1" x14ac:dyDescent="0.4">
      <c r="B987" s="149"/>
      <c r="C987" s="20" t="s">
        <v>1343</v>
      </c>
      <c r="D987" s="13" t="s">
        <v>1344</v>
      </c>
      <c r="E987" s="14" t="s">
        <v>1359</v>
      </c>
      <c r="F987" s="21" t="s">
        <v>1380</v>
      </c>
      <c r="G987" s="178" t="s">
        <v>3729</v>
      </c>
      <c r="H987" s="76">
        <f t="shared" si="37"/>
        <v>854</v>
      </c>
      <c r="I987" s="80" t="s">
        <v>2358</v>
      </c>
      <c r="J987" s="177">
        <v>1</v>
      </c>
      <c r="K987" s="165" t="s">
        <v>1382</v>
      </c>
      <c r="L987" s="11" t="s">
        <v>1349</v>
      </c>
      <c r="W987" s="79">
        <v>1</v>
      </c>
    </row>
    <row r="988" spans="1:24" ht="45" customHeight="1" x14ac:dyDescent="0.4">
      <c r="B988" s="149">
        <v>942</v>
      </c>
      <c r="F988" s="21"/>
      <c r="G988" s="211" t="s">
        <v>3730</v>
      </c>
      <c r="H988" s="212"/>
      <c r="I988" s="213"/>
      <c r="J988" s="213"/>
      <c r="K988" s="213"/>
      <c r="M988" s="71"/>
      <c r="N988" s="71"/>
      <c r="O988" s="71"/>
      <c r="P988" s="71"/>
      <c r="Q988" s="72"/>
      <c r="R988" s="73"/>
      <c r="S988" s="74">
        <v>1</v>
      </c>
      <c r="T988" s="73" t="s">
        <v>1690</v>
      </c>
      <c r="U988" s="74"/>
      <c r="V988" s="73"/>
      <c r="W988" s="75">
        <f>SUM(W989:W990)</f>
        <v>2</v>
      </c>
      <c r="X988" s="73" t="s">
        <v>1692</v>
      </c>
    </row>
    <row r="989" spans="1:24" ht="45" customHeight="1" x14ac:dyDescent="0.4">
      <c r="B989" s="149">
        <v>943</v>
      </c>
      <c r="C989" s="20" t="s">
        <v>1343</v>
      </c>
      <c r="D989" s="13" t="s">
        <v>1344</v>
      </c>
      <c r="E989" s="15" t="s">
        <v>1384</v>
      </c>
      <c r="F989" s="15" t="s">
        <v>1385</v>
      </c>
      <c r="G989" s="1056" t="s">
        <v>3731</v>
      </c>
      <c r="H989" s="87">
        <f>+H987+1</f>
        <v>855</v>
      </c>
      <c r="I989" s="80" t="s">
        <v>2359</v>
      </c>
      <c r="J989" s="87">
        <v>8</v>
      </c>
      <c r="K989" s="89" t="s">
        <v>1387</v>
      </c>
      <c r="L989" s="11" t="s">
        <v>1349</v>
      </c>
      <c r="W989" s="79">
        <v>1</v>
      </c>
    </row>
    <row r="990" spans="1:24" ht="45" customHeight="1" x14ac:dyDescent="0.4">
      <c r="A990" s="172"/>
      <c r="B990" s="149"/>
      <c r="C990" s="20" t="s">
        <v>1343</v>
      </c>
      <c r="D990" s="13" t="s">
        <v>1344</v>
      </c>
      <c r="E990" s="15" t="s">
        <v>1384</v>
      </c>
      <c r="F990" s="15" t="s">
        <v>1385</v>
      </c>
      <c r="G990" s="1057"/>
      <c r="H990" s="87">
        <f>+H989+1</f>
        <v>856</v>
      </c>
      <c r="I990" s="80" t="s">
        <v>2360</v>
      </c>
      <c r="J990" s="87">
        <v>8</v>
      </c>
      <c r="K990" s="89" t="s">
        <v>1388</v>
      </c>
      <c r="L990" s="11" t="s">
        <v>1349</v>
      </c>
      <c r="W990" s="79">
        <v>1</v>
      </c>
    </row>
    <row r="991" spans="1:24" ht="45" customHeight="1" x14ac:dyDescent="0.4">
      <c r="B991" s="149">
        <v>944</v>
      </c>
      <c r="F991" s="21"/>
      <c r="G991" s="211" t="s">
        <v>3732</v>
      </c>
      <c r="H991" s="212"/>
      <c r="I991" s="213"/>
      <c r="J991" s="213"/>
      <c r="K991" s="213"/>
      <c r="M991" s="71"/>
      <c r="N991" s="71"/>
      <c r="O991" s="71"/>
      <c r="P991" s="71"/>
      <c r="Q991" s="72"/>
      <c r="R991" s="73"/>
      <c r="S991" s="74">
        <v>1</v>
      </c>
      <c r="T991" s="73" t="s">
        <v>1690</v>
      </c>
      <c r="U991" s="74"/>
      <c r="V991" s="73"/>
      <c r="W991" s="75">
        <f>SUM(W992:W993)</f>
        <v>2</v>
      </c>
      <c r="X991" s="73" t="s">
        <v>1692</v>
      </c>
    </row>
    <row r="992" spans="1:24" ht="45" customHeight="1" x14ac:dyDescent="0.4">
      <c r="B992" s="149">
        <v>945</v>
      </c>
      <c r="C992" s="20" t="s">
        <v>1343</v>
      </c>
      <c r="D992" s="13" t="s">
        <v>1344</v>
      </c>
      <c r="E992" s="14" t="s">
        <v>1390</v>
      </c>
      <c r="F992" s="14" t="s">
        <v>1391</v>
      </c>
      <c r="G992" s="1058" t="s">
        <v>3733</v>
      </c>
      <c r="H992" s="160">
        <f>+H990+1</f>
        <v>857</v>
      </c>
      <c r="I992" s="80" t="s">
        <v>2361</v>
      </c>
      <c r="J992" s="160">
        <v>400</v>
      </c>
      <c r="K992" s="162" t="s">
        <v>1393</v>
      </c>
      <c r="L992" s="11" t="s">
        <v>1349</v>
      </c>
      <c r="W992" s="79">
        <v>1</v>
      </c>
    </row>
    <row r="993" spans="2:24" ht="45" customHeight="1" x14ac:dyDescent="0.4">
      <c r="B993" s="149">
        <v>946</v>
      </c>
      <c r="C993" s="20" t="s">
        <v>1343</v>
      </c>
      <c r="D993" s="13" t="s">
        <v>1344</v>
      </c>
      <c r="E993" s="14" t="s">
        <v>1390</v>
      </c>
      <c r="F993" s="14" t="s">
        <v>1391</v>
      </c>
      <c r="G993" s="1059"/>
      <c r="H993" s="160">
        <f>+H992+1</f>
        <v>858</v>
      </c>
      <c r="I993" s="80" t="s">
        <v>2362</v>
      </c>
      <c r="J993" s="160">
        <v>1</v>
      </c>
      <c r="K993" s="162" t="s">
        <v>1394</v>
      </c>
      <c r="L993" s="11" t="s">
        <v>1349</v>
      </c>
      <c r="W993" s="79">
        <v>1</v>
      </c>
    </row>
    <row r="994" spans="2:24" ht="45" customHeight="1" x14ac:dyDescent="0.4">
      <c r="B994" s="149">
        <v>947</v>
      </c>
      <c r="F994" s="21"/>
      <c r="G994" s="211" t="s">
        <v>3734</v>
      </c>
      <c r="H994" s="212"/>
      <c r="I994" s="213"/>
      <c r="J994" s="213"/>
      <c r="K994" s="213"/>
      <c r="M994" s="71"/>
      <c r="N994" s="71"/>
      <c r="O994" s="71"/>
      <c r="P994" s="71"/>
      <c r="Q994" s="72"/>
      <c r="R994" s="73"/>
      <c r="S994" s="74">
        <v>1</v>
      </c>
      <c r="T994" s="73" t="s">
        <v>1690</v>
      </c>
      <c r="U994" s="74"/>
      <c r="V994" s="73"/>
      <c r="W994" s="75">
        <f>SUM(W995)</f>
        <v>1</v>
      </c>
      <c r="X994" s="73" t="s">
        <v>1692</v>
      </c>
    </row>
    <row r="995" spans="2:24" ht="45" customHeight="1" x14ac:dyDescent="0.4">
      <c r="B995" s="149">
        <v>948</v>
      </c>
      <c r="C995" s="20" t="s">
        <v>1343</v>
      </c>
      <c r="D995" s="13" t="s">
        <v>1344</v>
      </c>
      <c r="E995" s="15" t="s">
        <v>1396</v>
      </c>
      <c r="F995" s="15" t="s">
        <v>1397</v>
      </c>
      <c r="G995" s="89" t="s">
        <v>3735</v>
      </c>
      <c r="H995" s="87">
        <f>+H993+1</f>
        <v>859</v>
      </c>
      <c r="I995" s="80" t="s">
        <v>2363</v>
      </c>
      <c r="J995" s="87">
        <v>14</v>
      </c>
      <c r="K995" s="89" t="s">
        <v>1399</v>
      </c>
      <c r="L995" s="11" t="s">
        <v>1349</v>
      </c>
      <c r="W995" s="79">
        <v>1</v>
      </c>
    </row>
    <row r="996" spans="2:24" ht="45" customHeight="1" x14ac:dyDescent="0.4">
      <c r="B996" s="149">
        <v>949</v>
      </c>
      <c r="F996" s="21"/>
      <c r="G996" s="211" t="s">
        <v>3736</v>
      </c>
      <c r="H996" s="212"/>
      <c r="I996" s="213"/>
      <c r="J996" s="213"/>
      <c r="K996" s="213"/>
      <c r="M996" s="71"/>
      <c r="N996" s="71"/>
      <c r="O996" s="71"/>
      <c r="P996" s="71"/>
      <c r="Q996" s="72"/>
      <c r="R996" s="73"/>
      <c r="S996" s="74">
        <v>1</v>
      </c>
      <c r="T996" s="73" t="s">
        <v>1690</v>
      </c>
      <c r="U996" s="74"/>
      <c r="V996" s="73"/>
      <c r="W996" s="75">
        <f>SUM(W997)</f>
        <v>1</v>
      </c>
      <c r="X996" s="73" t="s">
        <v>1692</v>
      </c>
    </row>
    <row r="997" spans="2:24" ht="45" customHeight="1" x14ac:dyDescent="0.4">
      <c r="B997" s="149">
        <v>950</v>
      </c>
      <c r="C997" s="20" t="s">
        <v>1343</v>
      </c>
      <c r="D997" s="13" t="s">
        <v>1344</v>
      </c>
      <c r="E997" s="14" t="s">
        <v>1401</v>
      </c>
      <c r="F997" s="14" t="s">
        <v>1402</v>
      </c>
      <c r="G997" s="162" t="s">
        <v>3737</v>
      </c>
      <c r="H997" s="160">
        <f>+H995+1</f>
        <v>860</v>
      </c>
      <c r="I997" s="80" t="s">
        <v>2364</v>
      </c>
      <c r="J997" s="160">
        <v>1</v>
      </c>
      <c r="K997" s="168" t="s">
        <v>1404</v>
      </c>
      <c r="L997" s="11" t="s">
        <v>1349</v>
      </c>
      <c r="W997" s="79">
        <v>1</v>
      </c>
    </row>
    <row r="998" spans="2:24" ht="45" customHeight="1" x14ac:dyDescent="0.4">
      <c r="B998" s="149">
        <v>951</v>
      </c>
      <c r="F998" s="21"/>
      <c r="G998" s="211" t="s">
        <v>3738</v>
      </c>
      <c r="H998" s="212"/>
      <c r="I998" s="213"/>
      <c r="J998" s="213"/>
      <c r="K998" s="213"/>
      <c r="M998" s="71"/>
      <c r="N998" s="71"/>
      <c r="O998" s="71"/>
      <c r="P998" s="71"/>
      <c r="Q998" s="72"/>
      <c r="R998" s="73"/>
      <c r="S998" s="74">
        <v>1</v>
      </c>
      <c r="T998" s="73" t="s">
        <v>1690</v>
      </c>
      <c r="U998" s="74"/>
      <c r="V998" s="73"/>
      <c r="W998" s="75">
        <f>SUM(W999:W1000)</f>
        <v>2</v>
      </c>
      <c r="X998" s="73" t="s">
        <v>1692</v>
      </c>
    </row>
    <row r="999" spans="2:24" ht="45" customHeight="1" x14ac:dyDescent="0.4">
      <c r="B999" s="149">
        <v>952</v>
      </c>
      <c r="C999" s="20" t="s">
        <v>1343</v>
      </c>
      <c r="D999" s="13" t="s">
        <v>1344</v>
      </c>
      <c r="E999" s="15" t="s">
        <v>1406</v>
      </c>
      <c r="F999" s="15" t="s">
        <v>1407</v>
      </c>
      <c r="G999" s="1047" t="s">
        <v>1408</v>
      </c>
      <c r="H999" s="87">
        <f>+H997+1</f>
        <v>861</v>
      </c>
      <c r="I999" s="80" t="s">
        <v>2365</v>
      </c>
      <c r="J999" s="87">
        <v>10</v>
      </c>
      <c r="K999" s="89" t="s">
        <v>1409</v>
      </c>
      <c r="L999" s="11" t="s">
        <v>1349</v>
      </c>
      <c r="W999" s="79">
        <v>1</v>
      </c>
    </row>
    <row r="1000" spans="2:24" ht="45" customHeight="1" x14ac:dyDescent="0.4">
      <c r="B1000" s="149">
        <v>953</v>
      </c>
      <c r="C1000" s="20" t="s">
        <v>1343</v>
      </c>
      <c r="D1000" s="13" t="s">
        <v>1344</v>
      </c>
      <c r="E1000" s="15" t="s">
        <v>1406</v>
      </c>
      <c r="F1000" s="15" t="s">
        <v>1407</v>
      </c>
      <c r="G1000" s="1049"/>
      <c r="H1000" s="87">
        <f>+H999+1</f>
        <v>862</v>
      </c>
      <c r="I1000" s="80" t="s">
        <v>2366</v>
      </c>
      <c r="J1000" s="87">
        <v>10</v>
      </c>
      <c r="K1000" s="89" t="s">
        <v>1410</v>
      </c>
      <c r="L1000" s="11" t="s">
        <v>1349</v>
      </c>
      <c r="W1000" s="79">
        <v>1</v>
      </c>
    </row>
    <row r="1001" spans="2:24" ht="45" customHeight="1" x14ac:dyDescent="0.4">
      <c r="B1001" s="149">
        <v>954</v>
      </c>
      <c r="F1001" s="21"/>
      <c r="G1001" s="211" t="s">
        <v>3739</v>
      </c>
      <c r="H1001" s="212"/>
      <c r="I1001" s="213"/>
      <c r="J1001" s="213"/>
      <c r="K1001" s="213"/>
      <c r="M1001" s="71"/>
      <c r="N1001" s="71"/>
      <c r="O1001" s="71"/>
      <c r="P1001" s="71"/>
      <c r="Q1001" s="72"/>
      <c r="R1001" s="73"/>
      <c r="S1001" s="74">
        <v>1</v>
      </c>
      <c r="T1001" s="73" t="s">
        <v>1690</v>
      </c>
      <c r="U1001" s="74"/>
      <c r="V1001" s="73"/>
      <c r="W1001" s="75">
        <f>SUM(W1002)</f>
        <v>1</v>
      </c>
      <c r="X1001" s="73" t="s">
        <v>1692</v>
      </c>
    </row>
    <row r="1002" spans="2:24" ht="45" customHeight="1" x14ac:dyDescent="0.4">
      <c r="B1002" s="149">
        <v>955</v>
      </c>
      <c r="C1002" s="20" t="s">
        <v>1343</v>
      </c>
      <c r="D1002" s="13" t="s">
        <v>1344</v>
      </c>
      <c r="E1002" s="14" t="s">
        <v>1412</v>
      </c>
      <c r="F1002" s="14" t="s">
        <v>1413</v>
      </c>
      <c r="G1002" s="162" t="s">
        <v>3740</v>
      </c>
      <c r="H1002" s="160">
        <f>+H1000+1</f>
        <v>863</v>
      </c>
      <c r="I1002" s="80" t="s">
        <v>2367</v>
      </c>
      <c r="J1002" s="160">
        <v>1</v>
      </c>
      <c r="K1002" s="162" t="s">
        <v>3741</v>
      </c>
      <c r="L1002" s="11" t="s">
        <v>1349</v>
      </c>
      <c r="W1002" s="79">
        <v>1</v>
      </c>
    </row>
    <row r="1003" spans="2:24" ht="45" customHeight="1" x14ac:dyDescent="0.4">
      <c r="B1003" s="149">
        <v>956</v>
      </c>
      <c r="G1003" s="154" t="s">
        <v>3742</v>
      </c>
      <c r="H1003" s="155"/>
      <c r="I1003" s="155"/>
      <c r="J1003" s="155"/>
      <c r="K1003" s="176"/>
      <c r="M1003" s="67"/>
      <c r="N1003" s="67"/>
      <c r="O1003" s="67"/>
      <c r="P1003" s="67"/>
      <c r="Q1003" s="68">
        <v>3</v>
      </c>
      <c r="R1003" s="69" t="s">
        <v>1689</v>
      </c>
      <c r="S1003" s="70">
        <f>SUM(S1004:S1024)</f>
        <v>5</v>
      </c>
      <c r="T1003" s="69" t="s">
        <v>1690</v>
      </c>
      <c r="U1003" s="70">
        <v>10</v>
      </c>
      <c r="V1003" s="69" t="s">
        <v>1691</v>
      </c>
      <c r="W1003" s="70">
        <f>SUM(W1004:W1024)/2</f>
        <v>18</v>
      </c>
      <c r="X1003" s="69" t="s">
        <v>1692</v>
      </c>
    </row>
    <row r="1004" spans="2:24" ht="45" customHeight="1" x14ac:dyDescent="0.4">
      <c r="B1004" s="149">
        <v>957</v>
      </c>
      <c r="G1004" s="211" t="s">
        <v>3743</v>
      </c>
      <c r="H1004" s="212"/>
      <c r="I1004" s="213"/>
      <c r="J1004" s="213"/>
      <c r="K1004" s="213"/>
      <c r="M1004" s="71"/>
      <c r="N1004" s="71"/>
      <c r="O1004" s="71"/>
      <c r="P1004" s="71"/>
      <c r="Q1004" s="72"/>
      <c r="R1004" s="73"/>
      <c r="S1004" s="74">
        <v>2</v>
      </c>
      <c r="T1004" s="73" t="s">
        <v>1690</v>
      </c>
      <c r="U1004" s="74"/>
      <c r="V1004" s="73"/>
      <c r="W1004" s="75">
        <f>SUM(W1005:W1011)</f>
        <v>7</v>
      </c>
      <c r="X1004" s="73" t="s">
        <v>1692</v>
      </c>
    </row>
    <row r="1005" spans="2:24" ht="45" customHeight="1" x14ac:dyDescent="0.4">
      <c r="B1005" s="149">
        <v>958</v>
      </c>
      <c r="C1005" s="20" t="s">
        <v>1343</v>
      </c>
      <c r="D1005" s="22" t="s">
        <v>1417</v>
      </c>
      <c r="E1005" s="14" t="s">
        <v>1418</v>
      </c>
      <c r="F1005" s="14" t="s">
        <v>1419</v>
      </c>
      <c r="G1005" s="1053" t="s">
        <v>3744</v>
      </c>
      <c r="H1005" s="160">
        <f>+H1002+1</f>
        <v>864</v>
      </c>
      <c r="I1005" s="80" t="s">
        <v>2368</v>
      </c>
      <c r="J1005" s="160">
        <v>1</v>
      </c>
      <c r="K1005" s="168" t="s">
        <v>1420</v>
      </c>
      <c r="L1005" s="11" t="s">
        <v>1421</v>
      </c>
      <c r="W1005" s="79">
        <v>1</v>
      </c>
    </row>
    <row r="1006" spans="2:24" ht="45" customHeight="1" x14ac:dyDescent="0.4">
      <c r="B1006" s="149">
        <v>959</v>
      </c>
      <c r="C1006" s="20" t="s">
        <v>1343</v>
      </c>
      <c r="D1006" s="22" t="s">
        <v>1417</v>
      </c>
      <c r="E1006" s="14" t="s">
        <v>1418</v>
      </c>
      <c r="F1006" s="14" t="s">
        <v>1419</v>
      </c>
      <c r="G1006" s="1054"/>
      <c r="H1006" s="160">
        <f t="shared" ref="H1006:H1011" si="38">+H1005+1</f>
        <v>865</v>
      </c>
      <c r="I1006" s="80" t="s">
        <v>2369</v>
      </c>
      <c r="J1006" s="160">
        <v>3</v>
      </c>
      <c r="K1006" s="168" t="s">
        <v>1422</v>
      </c>
      <c r="L1006" s="11" t="s">
        <v>1421</v>
      </c>
      <c r="W1006" s="79">
        <v>1</v>
      </c>
    </row>
    <row r="1007" spans="2:24" ht="45" customHeight="1" x14ac:dyDescent="0.4">
      <c r="B1007" s="149">
        <v>960</v>
      </c>
      <c r="C1007" s="20" t="s">
        <v>1343</v>
      </c>
      <c r="D1007" s="22" t="s">
        <v>1417</v>
      </c>
      <c r="E1007" s="14" t="s">
        <v>1418</v>
      </c>
      <c r="F1007" s="14" t="s">
        <v>1419</v>
      </c>
      <c r="G1007" s="1054"/>
      <c r="H1007" s="160">
        <f t="shared" si="38"/>
        <v>866</v>
      </c>
      <c r="I1007" s="80" t="s">
        <v>2370</v>
      </c>
      <c r="J1007" s="160">
        <v>2</v>
      </c>
      <c r="K1007" s="168" t="s">
        <v>1423</v>
      </c>
      <c r="L1007" s="11" t="s">
        <v>1421</v>
      </c>
      <c r="W1007" s="79">
        <v>1</v>
      </c>
    </row>
    <row r="1008" spans="2:24" ht="45" customHeight="1" x14ac:dyDescent="0.4">
      <c r="B1008" s="149">
        <v>961</v>
      </c>
      <c r="C1008" s="20" t="s">
        <v>1343</v>
      </c>
      <c r="D1008" s="22" t="s">
        <v>1417</v>
      </c>
      <c r="E1008" s="14" t="s">
        <v>1418</v>
      </c>
      <c r="F1008" s="14" t="s">
        <v>1419</v>
      </c>
      <c r="G1008" s="1054"/>
      <c r="H1008" s="160">
        <f t="shared" si="38"/>
        <v>867</v>
      </c>
      <c r="I1008" s="80" t="s">
        <v>2371</v>
      </c>
      <c r="J1008" s="160">
        <v>2</v>
      </c>
      <c r="K1008" s="168" t="s">
        <v>1424</v>
      </c>
      <c r="L1008" s="11" t="s">
        <v>1421</v>
      </c>
      <c r="W1008" s="79">
        <v>1</v>
      </c>
    </row>
    <row r="1009" spans="2:24" ht="45" customHeight="1" x14ac:dyDescent="0.4">
      <c r="B1009" s="149">
        <v>962</v>
      </c>
      <c r="C1009" s="20" t="s">
        <v>1343</v>
      </c>
      <c r="D1009" s="22" t="s">
        <v>1417</v>
      </c>
      <c r="E1009" s="14" t="s">
        <v>1418</v>
      </c>
      <c r="F1009" s="14" t="s">
        <v>1419</v>
      </c>
      <c r="G1009" s="1054"/>
      <c r="H1009" s="160">
        <f t="shared" si="38"/>
        <v>868</v>
      </c>
      <c r="I1009" s="80" t="s">
        <v>2372</v>
      </c>
      <c r="J1009" s="160">
        <v>2</v>
      </c>
      <c r="K1009" s="168" t="s">
        <v>1425</v>
      </c>
      <c r="L1009" s="11" t="s">
        <v>1421</v>
      </c>
      <c r="W1009" s="79">
        <v>1</v>
      </c>
    </row>
    <row r="1010" spans="2:24" ht="45" customHeight="1" x14ac:dyDescent="0.4">
      <c r="B1010" s="149">
        <v>963</v>
      </c>
      <c r="C1010" s="20" t="s">
        <v>1343</v>
      </c>
      <c r="D1010" s="22" t="s">
        <v>1417</v>
      </c>
      <c r="E1010" s="14" t="s">
        <v>1418</v>
      </c>
      <c r="F1010" s="14" t="s">
        <v>1419</v>
      </c>
      <c r="G1010" s="1055"/>
      <c r="H1010" s="160">
        <f t="shared" si="38"/>
        <v>869</v>
      </c>
      <c r="I1010" s="80" t="s">
        <v>2373</v>
      </c>
      <c r="J1010" s="160">
        <v>2</v>
      </c>
      <c r="K1010" s="168" t="s">
        <v>3745</v>
      </c>
      <c r="L1010" s="11" t="s">
        <v>1421</v>
      </c>
      <c r="W1010" s="79">
        <v>1</v>
      </c>
    </row>
    <row r="1011" spans="2:24" ht="45" customHeight="1" x14ac:dyDescent="0.4">
      <c r="B1011" s="149">
        <v>964</v>
      </c>
      <c r="C1011" s="20" t="s">
        <v>1343</v>
      </c>
      <c r="D1011" s="22" t="s">
        <v>1417</v>
      </c>
      <c r="E1011" s="14" t="s">
        <v>1418</v>
      </c>
      <c r="F1011" s="17" t="s">
        <v>1426</v>
      </c>
      <c r="G1011" s="170" t="s">
        <v>3746</v>
      </c>
      <c r="H1011" s="76">
        <f t="shared" si="38"/>
        <v>870</v>
      </c>
      <c r="I1011" s="80" t="s">
        <v>2374</v>
      </c>
      <c r="J1011" s="76">
        <v>4</v>
      </c>
      <c r="K1011" s="170" t="s">
        <v>1428</v>
      </c>
      <c r="L1011" s="11" t="s">
        <v>1421</v>
      </c>
      <c r="W1011" s="79">
        <v>1</v>
      </c>
    </row>
    <row r="1012" spans="2:24" ht="45" customHeight="1" x14ac:dyDescent="0.4">
      <c r="B1012" s="149">
        <v>965</v>
      </c>
      <c r="G1012" s="211" t="s">
        <v>3747</v>
      </c>
      <c r="H1012" s="212"/>
      <c r="I1012" s="213"/>
      <c r="J1012" s="213"/>
      <c r="K1012" s="213"/>
      <c r="M1012" s="71"/>
      <c r="N1012" s="71"/>
      <c r="O1012" s="71"/>
      <c r="P1012" s="71"/>
      <c r="Q1012" s="72"/>
      <c r="R1012" s="73"/>
      <c r="S1012" s="74">
        <v>1</v>
      </c>
      <c r="T1012" s="73" t="s">
        <v>1690</v>
      </c>
      <c r="U1012" s="74"/>
      <c r="V1012" s="73"/>
      <c r="W1012" s="75">
        <f>SUM(W1013:W1018)</f>
        <v>6</v>
      </c>
      <c r="X1012" s="73" t="s">
        <v>1692</v>
      </c>
    </row>
    <row r="1013" spans="2:24" ht="45" customHeight="1" x14ac:dyDescent="0.4">
      <c r="B1013" s="149">
        <v>966</v>
      </c>
      <c r="C1013" s="20" t="s">
        <v>1343</v>
      </c>
      <c r="D1013" s="22" t="s">
        <v>1417</v>
      </c>
      <c r="E1013" s="15" t="s">
        <v>1430</v>
      </c>
      <c r="F1013" s="15" t="s">
        <v>1431</v>
      </c>
      <c r="G1013" s="1047" t="s">
        <v>3748</v>
      </c>
      <c r="H1013" s="87">
        <f>+H1011+1</f>
        <v>871</v>
      </c>
      <c r="I1013" s="80" t="s">
        <v>2375</v>
      </c>
      <c r="J1013" s="76">
        <v>1</v>
      </c>
      <c r="K1013" s="170" t="s">
        <v>1433</v>
      </c>
      <c r="L1013" s="11" t="s">
        <v>1421</v>
      </c>
      <c r="W1013" s="79">
        <v>1</v>
      </c>
    </row>
    <row r="1014" spans="2:24" ht="45" customHeight="1" x14ac:dyDescent="0.4">
      <c r="B1014" s="149">
        <v>967</v>
      </c>
      <c r="C1014" s="20" t="s">
        <v>1343</v>
      </c>
      <c r="D1014" s="22" t="s">
        <v>1417</v>
      </c>
      <c r="E1014" s="15" t="s">
        <v>1430</v>
      </c>
      <c r="F1014" s="15" t="s">
        <v>1431</v>
      </c>
      <c r="G1014" s="1048"/>
      <c r="H1014" s="87">
        <f>+H1013+1</f>
        <v>872</v>
      </c>
      <c r="I1014" s="80" t="s">
        <v>2376</v>
      </c>
      <c r="J1014" s="76">
        <v>1</v>
      </c>
      <c r="K1014" s="170" t="s">
        <v>1434</v>
      </c>
      <c r="L1014" s="11" t="s">
        <v>1421</v>
      </c>
      <c r="W1014" s="79">
        <v>1</v>
      </c>
    </row>
    <row r="1015" spans="2:24" ht="45" customHeight="1" x14ac:dyDescent="0.4">
      <c r="B1015" s="149">
        <v>968</v>
      </c>
      <c r="C1015" s="20" t="s">
        <v>1343</v>
      </c>
      <c r="D1015" s="22" t="s">
        <v>1417</v>
      </c>
      <c r="E1015" s="15" t="s">
        <v>1430</v>
      </c>
      <c r="F1015" s="15" t="s">
        <v>1431</v>
      </c>
      <c r="G1015" s="1048"/>
      <c r="H1015" s="87">
        <f>+H1014+1</f>
        <v>873</v>
      </c>
      <c r="I1015" s="80" t="s">
        <v>2377</v>
      </c>
      <c r="J1015" s="76">
        <v>1</v>
      </c>
      <c r="K1015" s="170" t="s">
        <v>1435</v>
      </c>
      <c r="L1015" s="11" t="s">
        <v>1421</v>
      </c>
      <c r="W1015" s="79">
        <v>1</v>
      </c>
    </row>
    <row r="1016" spans="2:24" ht="45" customHeight="1" x14ac:dyDescent="0.4">
      <c r="B1016" s="149">
        <v>969</v>
      </c>
      <c r="C1016" s="20" t="s">
        <v>1343</v>
      </c>
      <c r="D1016" s="22" t="s">
        <v>1417</v>
      </c>
      <c r="E1016" s="15" t="s">
        <v>1430</v>
      </c>
      <c r="F1016" s="15" t="s">
        <v>1431</v>
      </c>
      <c r="G1016" s="1048"/>
      <c r="H1016" s="87">
        <f>+H1015+1</f>
        <v>874</v>
      </c>
      <c r="I1016" s="80" t="s">
        <v>2378</v>
      </c>
      <c r="J1016" s="76">
        <v>1</v>
      </c>
      <c r="K1016" s="170" t="s">
        <v>1436</v>
      </c>
      <c r="L1016" s="11" t="s">
        <v>1421</v>
      </c>
      <c r="W1016" s="79">
        <v>1</v>
      </c>
    </row>
    <row r="1017" spans="2:24" ht="45" customHeight="1" x14ac:dyDescent="0.4">
      <c r="B1017" s="149">
        <v>970</v>
      </c>
      <c r="C1017" s="20" t="s">
        <v>1343</v>
      </c>
      <c r="D1017" s="22" t="s">
        <v>1417</v>
      </c>
      <c r="E1017" s="15" t="s">
        <v>1430</v>
      </c>
      <c r="F1017" s="15" t="s">
        <v>1431</v>
      </c>
      <c r="G1017" s="1048"/>
      <c r="H1017" s="87">
        <f>+H1016+1</f>
        <v>875</v>
      </c>
      <c r="I1017" s="80" t="s">
        <v>2379</v>
      </c>
      <c r="J1017" s="76">
        <v>1</v>
      </c>
      <c r="K1017" s="170" t="s">
        <v>1437</v>
      </c>
      <c r="L1017" s="11" t="s">
        <v>1421</v>
      </c>
      <c r="W1017" s="79">
        <v>1</v>
      </c>
    </row>
    <row r="1018" spans="2:24" ht="45" customHeight="1" x14ac:dyDescent="0.4">
      <c r="B1018" s="149">
        <v>971</v>
      </c>
      <c r="C1018" s="20" t="s">
        <v>1343</v>
      </c>
      <c r="D1018" s="22" t="s">
        <v>1417</v>
      </c>
      <c r="E1018" s="15" t="s">
        <v>1430</v>
      </c>
      <c r="F1018" s="15" t="s">
        <v>1431</v>
      </c>
      <c r="G1018" s="1049"/>
      <c r="H1018" s="87">
        <f>+H1017+1</f>
        <v>876</v>
      </c>
      <c r="I1018" s="80" t="s">
        <v>2380</v>
      </c>
      <c r="J1018" s="76">
        <v>1</v>
      </c>
      <c r="K1018" s="170" t="s">
        <v>1438</v>
      </c>
      <c r="L1018" s="11" t="s">
        <v>1421</v>
      </c>
      <c r="W1018" s="79">
        <v>1</v>
      </c>
    </row>
    <row r="1019" spans="2:24" ht="45" customHeight="1" x14ac:dyDescent="0.4">
      <c r="B1019" s="149">
        <v>972</v>
      </c>
      <c r="G1019" s="211" t="s">
        <v>3749</v>
      </c>
      <c r="H1019" s="212"/>
      <c r="I1019" s="213"/>
      <c r="J1019" s="213"/>
      <c r="K1019" s="213"/>
      <c r="M1019" s="71"/>
      <c r="N1019" s="71"/>
      <c r="O1019" s="71"/>
      <c r="P1019" s="71"/>
      <c r="Q1019" s="72"/>
      <c r="R1019" s="73"/>
      <c r="S1019" s="74">
        <v>2</v>
      </c>
      <c r="T1019" s="73" t="s">
        <v>1690</v>
      </c>
      <c r="U1019" s="74"/>
      <c r="V1019" s="73"/>
      <c r="W1019" s="75">
        <f>SUM(W1020:W1024)</f>
        <v>5</v>
      </c>
      <c r="X1019" s="73" t="s">
        <v>1692</v>
      </c>
    </row>
    <row r="1020" spans="2:24" ht="45" customHeight="1" x14ac:dyDescent="0.4">
      <c r="B1020" s="149">
        <v>973</v>
      </c>
      <c r="C1020" s="20" t="s">
        <v>1343</v>
      </c>
      <c r="D1020" s="22" t="s">
        <v>1417</v>
      </c>
      <c r="E1020" s="14" t="s">
        <v>1440</v>
      </c>
      <c r="F1020" s="14" t="s">
        <v>1441</v>
      </c>
      <c r="G1020" s="1044" t="s">
        <v>3750</v>
      </c>
      <c r="H1020" s="160">
        <f>+H1018+1</f>
        <v>877</v>
      </c>
      <c r="I1020" s="80" t="s">
        <v>2381</v>
      </c>
      <c r="J1020" s="160">
        <v>1</v>
      </c>
      <c r="K1020" s="168" t="s">
        <v>1443</v>
      </c>
      <c r="L1020" s="11" t="s">
        <v>1421</v>
      </c>
      <c r="W1020" s="79">
        <v>1</v>
      </c>
    </row>
    <row r="1021" spans="2:24" ht="45" customHeight="1" x14ac:dyDescent="0.4">
      <c r="B1021" s="149">
        <v>974</v>
      </c>
      <c r="C1021" s="20" t="s">
        <v>1343</v>
      </c>
      <c r="D1021" s="22" t="s">
        <v>1417</v>
      </c>
      <c r="E1021" s="14" t="s">
        <v>1440</v>
      </c>
      <c r="F1021" s="14" t="s">
        <v>1441</v>
      </c>
      <c r="G1021" s="1046"/>
      <c r="H1021" s="160">
        <f>+H1020+1</f>
        <v>878</v>
      </c>
      <c r="I1021" s="80" t="s">
        <v>2382</v>
      </c>
      <c r="J1021" s="160">
        <v>2</v>
      </c>
      <c r="K1021" s="168" t="s">
        <v>1444</v>
      </c>
      <c r="L1021" s="11" t="s">
        <v>1421</v>
      </c>
      <c r="W1021" s="79">
        <v>1</v>
      </c>
    </row>
    <row r="1022" spans="2:24" ht="45" customHeight="1" x14ac:dyDescent="0.4">
      <c r="B1022" s="149">
        <v>975</v>
      </c>
      <c r="C1022" s="20" t="s">
        <v>1343</v>
      </c>
      <c r="D1022" s="22" t="s">
        <v>1417</v>
      </c>
      <c r="E1022" s="14" t="s">
        <v>1440</v>
      </c>
      <c r="F1022" s="17" t="s">
        <v>1445</v>
      </c>
      <c r="G1022" s="1050" t="s">
        <v>3751</v>
      </c>
      <c r="H1022" s="76">
        <f>+H1021+1</f>
        <v>879</v>
      </c>
      <c r="I1022" s="80" t="s">
        <v>2383</v>
      </c>
      <c r="J1022" s="76">
        <v>8</v>
      </c>
      <c r="K1022" s="170" t="s">
        <v>3752</v>
      </c>
      <c r="L1022" s="11" t="s">
        <v>1421</v>
      </c>
      <c r="W1022" s="79">
        <v>1</v>
      </c>
    </row>
    <row r="1023" spans="2:24" ht="45" customHeight="1" x14ac:dyDescent="0.4">
      <c r="B1023" s="149">
        <v>976</v>
      </c>
      <c r="C1023" s="20" t="s">
        <v>1343</v>
      </c>
      <c r="D1023" s="22" t="s">
        <v>1417</v>
      </c>
      <c r="E1023" s="14" t="s">
        <v>1440</v>
      </c>
      <c r="F1023" s="17" t="s">
        <v>1445</v>
      </c>
      <c r="G1023" s="1051"/>
      <c r="H1023" s="76">
        <f>+H1022+1</f>
        <v>880</v>
      </c>
      <c r="I1023" s="80" t="s">
        <v>2384</v>
      </c>
      <c r="J1023" s="76">
        <v>15</v>
      </c>
      <c r="K1023" s="170" t="s">
        <v>1446</v>
      </c>
      <c r="L1023" s="11" t="s">
        <v>1421</v>
      </c>
      <c r="W1023" s="79">
        <v>1</v>
      </c>
    </row>
    <row r="1024" spans="2:24" ht="45" customHeight="1" x14ac:dyDescent="0.4">
      <c r="B1024" s="149">
        <v>977</v>
      </c>
      <c r="C1024" s="20" t="s">
        <v>1343</v>
      </c>
      <c r="D1024" s="22" t="s">
        <v>1417</v>
      </c>
      <c r="E1024" s="14" t="s">
        <v>1440</v>
      </c>
      <c r="F1024" s="17" t="s">
        <v>1445</v>
      </c>
      <c r="G1024" s="1052"/>
      <c r="H1024" s="76">
        <f>+H1023+1</f>
        <v>881</v>
      </c>
      <c r="I1024" s="80" t="s">
        <v>2385</v>
      </c>
      <c r="J1024" s="171">
        <v>1</v>
      </c>
      <c r="K1024" s="170" t="s">
        <v>1447</v>
      </c>
      <c r="L1024" s="11" t="s">
        <v>1421</v>
      </c>
      <c r="W1024" s="79">
        <v>1</v>
      </c>
    </row>
    <row r="1025" spans="1:24" ht="45" customHeight="1" x14ac:dyDescent="0.4">
      <c r="B1025" s="149">
        <v>978</v>
      </c>
      <c r="G1025" s="154" t="s">
        <v>3753</v>
      </c>
      <c r="H1025" s="155"/>
      <c r="I1025" s="155"/>
      <c r="J1025" s="155"/>
      <c r="K1025" s="176"/>
      <c r="M1025" s="67"/>
      <c r="N1025" s="67"/>
      <c r="O1025" s="67"/>
      <c r="P1025" s="67"/>
      <c r="Q1025" s="68">
        <v>2</v>
      </c>
      <c r="R1025" s="69" t="s">
        <v>1689</v>
      </c>
      <c r="S1025" s="70">
        <f>SUM(S1026:S1040)</f>
        <v>5</v>
      </c>
      <c r="T1025" s="69" t="s">
        <v>1690</v>
      </c>
      <c r="U1025" s="70">
        <v>3</v>
      </c>
      <c r="V1025" s="69" t="s">
        <v>1691</v>
      </c>
      <c r="W1025" s="70">
        <f>SUM(W1026:W1040)/2</f>
        <v>13</v>
      </c>
      <c r="X1025" s="69" t="s">
        <v>1692</v>
      </c>
    </row>
    <row r="1026" spans="1:24" ht="45" customHeight="1" x14ac:dyDescent="0.4">
      <c r="B1026" s="149">
        <v>979</v>
      </c>
      <c r="G1026" s="211" t="s">
        <v>3754</v>
      </c>
      <c r="H1026" s="212"/>
      <c r="I1026" s="213"/>
      <c r="J1026" s="213"/>
      <c r="K1026" s="213"/>
      <c r="M1026" s="71"/>
      <c r="N1026" s="71"/>
      <c r="O1026" s="71"/>
      <c r="P1026" s="71"/>
      <c r="Q1026" s="72"/>
      <c r="R1026" s="73"/>
      <c r="S1026" s="74">
        <v>2</v>
      </c>
      <c r="T1026" s="73" t="s">
        <v>1690</v>
      </c>
      <c r="U1026" s="74"/>
      <c r="V1026" s="73"/>
      <c r="W1026" s="75">
        <f>SUM(W1027:W1031)</f>
        <v>5</v>
      </c>
      <c r="X1026" s="73" t="s">
        <v>1692</v>
      </c>
    </row>
    <row r="1027" spans="1:24" ht="45" customHeight="1" x14ac:dyDescent="0.4">
      <c r="A1027" s="7">
        <v>1</v>
      </c>
      <c r="B1027" s="149">
        <v>980</v>
      </c>
      <c r="C1027" s="20" t="s">
        <v>1343</v>
      </c>
      <c r="D1027" s="13" t="s">
        <v>1450</v>
      </c>
      <c r="E1027" s="14" t="s">
        <v>1451</v>
      </c>
      <c r="F1027" s="14" t="s">
        <v>1452</v>
      </c>
      <c r="G1027" s="1044" t="s">
        <v>3755</v>
      </c>
      <c r="H1027" s="160">
        <f>+H1024+1</f>
        <v>882</v>
      </c>
      <c r="I1027" s="161" t="s">
        <v>2386</v>
      </c>
      <c r="J1027" s="160">
        <v>1</v>
      </c>
      <c r="K1027" s="168" t="s">
        <v>1454</v>
      </c>
      <c r="L1027" s="11" t="s">
        <v>1455</v>
      </c>
      <c r="W1027" s="79">
        <v>1</v>
      </c>
    </row>
    <row r="1028" spans="1:24" ht="45" customHeight="1" x14ac:dyDescent="0.4">
      <c r="A1028" s="7">
        <v>2</v>
      </c>
      <c r="B1028" s="149">
        <v>981</v>
      </c>
      <c r="C1028" s="20" t="s">
        <v>1343</v>
      </c>
      <c r="D1028" s="13" t="s">
        <v>1450</v>
      </c>
      <c r="E1028" s="14" t="s">
        <v>1451</v>
      </c>
      <c r="F1028" s="14" t="s">
        <v>1452</v>
      </c>
      <c r="G1028" s="1046"/>
      <c r="H1028" s="160">
        <f>+H1027+1</f>
        <v>883</v>
      </c>
      <c r="I1028" s="161" t="s">
        <v>2387</v>
      </c>
      <c r="J1028" s="160">
        <v>40</v>
      </c>
      <c r="K1028" s="168" t="s">
        <v>1456</v>
      </c>
      <c r="L1028" s="11" t="s">
        <v>1455</v>
      </c>
      <c r="W1028" s="79">
        <v>1</v>
      </c>
    </row>
    <row r="1029" spans="1:24" ht="45" customHeight="1" x14ac:dyDescent="0.4">
      <c r="A1029" s="7">
        <v>3</v>
      </c>
      <c r="B1029" s="149">
        <v>982</v>
      </c>
      <c r="C1029" s="20" t="s">
        <v>1343</v>
      </c>
      <c r="D1029" s="13" t="s">
        <v>1450</v>
      </c>
      <c r="E1029" s="14" t="s">
        <v>1451</v>
      </c>
      <c r="F1029" s="17" t="s">
        <v>1457</v>
      </c>
      <c r="G1029" s="1041" t="s">
        <v>3756</v>
      </c>
      <c r="H1029" s="76">
        <f>+H1028+1</f>
        <v>884</v>
      </c>
      <c r="I1029" s="161" t="s">
        <v>2388</v>
      </c>
      <c r="J1029" s="76">
        <v>1</v>
      </c>
      <c r="K1029" s="170" t="s">
        <v>1459</v>
      </c>
      <c r="L1029" s="11" t="s">
        <v>1455</v>
      </c>
      <c r="W1029" s="79">
        <v>1</v>
      </c>
    </row>
    <row r="1030" spans="1:24" ht="45" customHeight="1" x14ac:dyDescent="0.4">
      <c r="A1030" s="7">
        <v>4</v>
      </c>
      <c r="B1030" s="149">
        <v>983</v>
      </c>
      <c r="C1030" s="20" t="s">
        <v>1343</v>
      </c>
      <c r="D1030" s="13" t="s">
        <v>1450</v>
      </c>
      <c r="E1030" s="14" t="s">
        <v>1451</v>
      </c>
      <c r="F1030" s="17" t="s">
        <v>1457</v>
      </c>
      <c r="G1030" s="1042"/>
      <c r="H1030" s="76">
        <f>+H1029+1</f>
        <v>885</v>
      </c>
      <c r="I1030" s="161" t="s">
        <v>2389</v>
      </c>
      <c r="J1030" s="76">
        <v>1</v>
      </c>
      <c r="K1030" s="170" t="s">
        <v>3757</v>
      </c>
      <c r="L1030" s="11" t="s">
        <v>1455</v>
      </c>
      <c r="W1030" s="79">
        <v>1</v>
      </c>
    </row>
    <row r="1031" spans="1:24" ht="45" customHeight="1" x14ac:dyDescent="0.4">
      <c r="A1031" s="7">
        <v>5</v>
      </c>
      <c r="B1031" s="149">
        <v>984</v>
      </c>
      <c r="C1031" s="20" t="s">
        <v>1343</v>
      </c>
      <c r="D1031" s="13" t="s">
        <v>1450</v>
      </c>
      <c r="E1031" s="14" t="s">
        <v>1451</v>
      </c>
      <c r="F1031" s="17" t="s">
        <v>1457</v>
      </c>
      <c r="G1031" s="1043"/>
      <c r="H1031" s="76">
        <f>+H1030+1</f>
        <v>886</v>
      </c>
      <c r="I1031" s="161" t="s">
        <v>2390</v>
      </c>
      <c r="J1031" s="76">
        <v>4</v>
      </c>
      <c r="K1031" s="170" t="s">
        <v>1460</v>
      </c>
      <c r="L1031" s="11" t="s">
        <v>1455</v>
      </c>
      <c r="W1031" s="79">
        <v>1</v>
      </c>
    </row>
    <row r="1032" spans="1:24" ht="45" customHeight="1" x14ac:dyDescent="0.4">
      <c r="B1032" s="149">
        <v>985</v>
      </c>
      <c r="G1032" s="211" t="s">
        <v>3758</v>
      </c>
      <c r="H1032" s="212"/>
      <c r="I1032" s="213"/>
      <c r="J1032" s="213"/>
      <c r="K1032" s="213"/>
      <c r="M1032" s="71"/>
      <c r="N1032" s="71"/>
      <c r="O1032" s="71"/>
      <c r="P1032" s="71"/>
      <c r="Q1032" s="72"/>
      <c r="R1032" s="73"/>
      <c r="S1032" s="74">
        <v>3</v>
      </c>
      <c r="T1032" s="73" t="s">
        <v>1690</v>
      </c>
      <c r="U1032" s="74"/>
      <c r="V1032" s="73"/>
      <c r="W1032" s="75">
        <f>SUM(W1033:W1040)</f>
        <v>8</v>
      </c>
      <c r="X1032" s="73" t="s">
        <v>1692</v>
      </c>
    </row>
    <row r="1033" spans="1:24" ht="45" customHeight="1" x14ac:dyDescent="0.4">
      <c r="A1033" s="7">
        <v>6</v>
      </c>
      <c r="B1033" s="149">
        <v>986</v>
      </c>
      <c r="C1033" s="20" t="s">
        <v>1343</v>
      </c>
      <c r="D1033" s="13" t="s">
        <v>1450</v>
      </c>
      <c r="E1033" s="15" t="s">
        <v>1462</v>
      </c>
      <c r="F1033" s="15" t="s">
        <v>1463</v>
      </c>
      <c r="G1033" s="1047" t="s">
        <v>3759</v>
      </c>
      <c r="H1033" s="87">
        <f>+H1031+1</f>
        <v>887</v>
      </c>
      <c r="I1033" s="161" t="s">
        <v>2391</v>
      </c>
      <c r="J1033" s="166">
        <v>2500</v>
      </c>
      <c r="K1033" s="169" t="s">
        <v>1465</v>
      </c>
      <c r="L1033" s="11" t="s">
        <v>1455</v>
      </c>
      <c r="W1033" s="79">
        <v>1</v>
      </c>
    </row>
    <row r="1034" spans="1:24" ht="45" customHeight="1" x14ac:dyDescent="0.4">
      <c r="A1034" s="7">
        <v>7</v>
      </c>
      <c r="B1034" s="149">
        <v>987</v>
      </c>
      <c r="C1034" s="20" t="s">
        <v>1343</v>
      </c>
      <c r="D1034" s="13" t="s">
        <v>1450</v>
      </c>
      <c r="E1034" s="15" t="s">
        <v>1462</v>
      </c>
      <c r="F1034" s="15" t="s">
        <v>1463</v>
      </c>
      <c r="G1034" s="1049"/>
      <c r="H1034" s="87">
        <f t="shared" ref="H1034:H1040" si="39">+H1033+1</f>
        <v>888</v>
      </c>
      <c r="I1034" s="161" t="s">
        <v>2392</v>
      </c>
      <c r="J1034" s="166">
        <v>2500</v>
      </c>
      <c r="K1034" s="169" t="s">
        <v>1466</v>
      </c>
      <c r="L1034" s="11" t="s">
        <v>1455</v>
      </c>
      <c r="W1034" s="79">
        <v>1</v>
      </c>
    </row>
    <row r="1035" spans="1:24" ht="45" customHeight="1" x14ac:dyDescent="0.4">
      <c r="A1035" s="7">
        <v>8</v>
      </c>
      <c r="B1035" s="149">
        <v>988</v>
      </c>
      <c r="C1035" s="20" t="s">
        <v>1343</v>
      </c>
      <c r="D1035" s="13" t="s">
        <v>1450</v>
      </c>
      <c r="E1035" s="15" t="s">
        <v>1462</v>
      </c>
      <c r="F1035" s="17" t="s">
        <v>1467</v>
      </c>
      <c r="G1035" s="1041" t="s">
        <v>3760</v>
      </c>
      <c r="H1035" s="76">
        <f t="shared" si="39"/>
        <v>889</v>
      </c>
      <c r="I1035" s="161" t="s">
        <v>2393</v>
      </c>
      <c r="J1035" s="164">
        <v>2</v>
      </c>
      <c r="K1035" s="163" t="s">
        <v>1469</v>
      </c>
      <c r="L1035" s="11" t="s">
        <v>1455</v>
      </c>
      <c r="W1035" s="79">
        <v>1</v>
      </c>
    </row>
    <row r="1036" spans="1:24" ht="45" customHeight="1" x14ac:dyDescent="0.4">
      <c r="A1036" s="7">
        <v>9</v>
      </c>
      <c r="B1036" s="149">
        <v>989</v>
      </c>
      <c r="C1036" s="20" t="s">
        <v>1343</v>
      </c>
      <c r="D1036" s="13" t="s">
        <v>1450</v>
      </c>
      <c r="E1036" s="15" t="s">
        <v>1462</v>
      </c>
      <c r="F1036" s="17" t="s">
        <v>1467</v>
      </c>
      <c r="G1036" s="1042"/>
      <c r="H1036" s="76">
        <f t="shared" si="39"/>
        <v>890</v>
      </c>
      <c r="I1036" s="161" t="s">
        <v>2394</v>
      </c>
      <c r="J1036" s="164">
        <v>1</v>
      </c>
      <c r="K1036" s="163" t="s">
        <v>1470</v>
      </c>
      <c r="L1036" s="11" t="s">
        <v>1455</v>
      </c>
      <c r="W1036" s="79">
        <v>1</v>
      </c>
    </row>
    <row r="1037" spans="1:24" ht="45" customHeight="1" x14ac:dyDescent="0.4">
      <c r="A1037" s="7">
        <v>10</v>
      </c>
      <c r="B1037" s="149">
        <v>990</v>
      </c>
      <c r="C1037" s="20" t="s">
        <v>1343</v>
      </c>
      <c r="D1037" s="13" t="s">
        <v>1450</v>
      </c>
      <c r="E1037" s="15" t="s">
        <v>1462</v>
      </c>
      <c r="F1037" s="17" t="s">
        <v>1467</v>
      </c>
      <c r="G1037" s="1043"/>
      <c r="H1037" s="76">
        <f t="shared" si="39"/>
        <v>891</v>
      </c>
      <c r="I1037" s="161" t="s">
        <v>2395</v>
      </c>
      <c r="J1037" s="164">
        <v>4</v>
      </c>
      <c r="K1037" s="163" t="s">
        <v>1471</v>
      </c>
      <c r="L1037" s="11" t="s">
        <v>1455</v>
      </c>
      <c r="W1037" s="79">
        <v>1</v>
      </c>
    </row>
    <row r="1038" spans="1:24" ht="45" customHeight="1" x14ac:dyDescent="0.4">
      <c r="A1038" s="7">
        <v>11</v>
      </c>
      <c r="B1038" s="149">
        <v>991</v>
      </c>
      <c r="C1038" s="20" t="s">
        <v>1343</v>
      </c>
      <c r="D1038" s="13" t="s">
        <v>1450</v>
      </c>
      <c r="E1038" s="15" t="s">
        <v>1462</v>
      </c>
      <c r="F1038" s="15" t="s">
        <v>1472</v>
      </c>
      <c r="G1038" s="1047" t="s">
        <v>3761</v>
      </c>
      <c r="H1038" s="87">
        <f t="shared" si="39"/>
        <v>892</v>
      </c>
      <c r="I1038" s="161" t="s">
        <v>2396</v>
      </c>
      <c r="J1038" s="166">
        <v>1</v>
      </c>
      <c r="K1038" s="89" t="s">
        <v>1474</v>
      </c>
      <c r="L1038" s="11" t="s">
        <v>1455</v>
      </c>
      <c r="W1038" s="79">
        <v>1</v>
      </c>
    </row>
    <row r="1039" spans="1:24" ht="45" customHeight="1" x14ac:dyDescent="0.4">
      <c r="A1039" s="7">
        <v>12</v>
      </c>
      <c r="B1039" s="149">
        <v>992</v>
      </c>
      <c r="C1039" s="20" t="s">
        <v>1343</v>
      </c>
      <c r="D1039" s="13" t="s">
        <v>1450</v>
      </c>
      <c r="E1039" s="15" t="s">
        <v>1462</v>
      </c>
      <c r="F1039" s="15" t="s">
        <v>1472</v>
      </c>
      <c r="G1039" s="1048"/>
      <c r="H1039" s="87">
        <f t="shared" si="39"/>
        <v>893</v>
      </c>
      <c r="I1039" s="161" t="s">
        <v>2397</v>
      </c>
      <c r="J1039" s="166">
        <v>1</v>
      </c>
      <c r="K1039" s="89" t="s">
        <v>1475</v>
      </c>
      <c r="L1039" s="11" t="s">
        <v>1455</v>
      </c>
      <c r="W1039" s="79">
        <v>1</v>
      </c>
    </row>
    <row r="1040" spans="1:24" ht="45" customHeight="1" x14ac:dyDescent="0.4">
      <c r="A1040" s="7">
        <v>13</v>
      </c>
      <c r="B1040" s="149">
        <v>993</v>
      </c>
      <c r="C1040" s="20" t="s">
        <v>1343</v>
      </c>
      <c r="D1040" s="13" t="s">
        <v>1450</v>
      </c>
      <c r="E1040" s="15" t="s">
        <v>1462</v>
      </c>
      <c r="F1040" s="15" t="s">
        <v>1472</v>
      </c>
      <c r="G1040" s="1049"/>
      <c r="H1040" s="87">
        <f t="shared" si="39"/>
        <v>894</v>
      </c>
      <c r="I1040" s="161" t="s">
        <v>2398</v>
      </c>
      <c r="J1040" s="166">
        <v>2</v>
      </c>
      <c r="K1040" s="89" t="s">
        <v>1476</v>
      </c>
      <c r="L1040" s="11" t="s">
        <v>1455</v>
      </c>
      <c r="W1040" s="79">
        <v>1</v>
      </c>
    </row>
    <row r="1041" spans="1:24" ht="45" customHeight="1" x14ac:dyDescent="0.4">
      <c r="B1041" s="149">
        <v>994</v>
      </c>
      <c r="G1041" s="154" t="s">
        <v>3762</v>
      </c>
      <c r="H1041" s="155"/>
      <c r="I1041" s="155"/>
      <c r="J1041" s="155"/>
      <c r="K1041" s="176"/>
      <c r="M1041" s="67"/>
      <c r="N1041" s="67"/>
      <c r="O1041" s="67"/>
      <c r="P1041" s="67"/>
      <c r="Q1041" s="68">
        <v>4</v>
      </c>
      <c r="R1041" s="69" t="s">
        <v>1689</v>
      </c>
      <c r="S1041" s="70">
        <f>SUM(S1042:S1058)</f>
        <v>6</v>
      </c>
      <c r="T1041" s="69" t="s">
        <v>1690</v>
      </c>
      <c r="U1041" s="70">
        <v>3</v>
      </c>
      <c r="V1041" s="69" t="s">
        <v>1691</v>
      </c>
      <c r="W1041" s="81">
        <f>SUM(W1042:W1058)/2</f>
        <v>13</v>
      </c>
      <c r="X1041" s="69" t="s">
        <v>1692</v>
      </c>
    </row>
    <row r="1042" spans="1:24" ht="45" customHeight="1" x14ac:dyDescent="0.4">
      <c r="B1042" s="149">
        <v>995</v>
      </c>
      <c r="G1042" s="211" t="s">
        <v>3763</v>
      </c>
      <c r="H1042" s="212"/>
      <c r="I1042" s="213"/>
      <c r="J1042" s="213"/>
      <c r="K1042" s="213"/>
      <c r="M1042" s="71"/>
      <c r="N1042" s="71"/>
      <c r="O1042" s="71"/>
      <c r="P1042" s="71"/>
      <c r="Q1042" s="72"/>
      <c r="R1042" s="73"/>
      <c r="S1042" s="74">
        <v>2</v>
      </c>
      <c r="T1042" s="73" t="s">
        <v>1690</v>
      </c>
      <c r="U1042" s="74"/>
      <c r="V1042" s="73"/>
      <c r="W1042" s="75">
        <f>SUM(W1043:W1047)</f>
        <v>5</v>
      </c>
      <c r="X1042" s="73" t="s">
        <v>1692</v>
      </c>
    </row>
    <row r="1043" spans="1:24" ht="45" customHeight="1" x14ac:dyDescent="0.4">
      <c r="A1043" s="7">
        <v>14</v>
      </c>
      <c r="B1043" s="149">
        <v>996</v>
      </c>
      <c r="C1043" s="20" t="s">
        <v>1343</v>
      </c>
      <c r="D1043" s="16" t="s">
        <v>1479</v>
      </c>
      <c r="E1043" s="14" t="s">
        <v>1480</v>
      </c>
      <c r="F1043" s="14" t="s">
        <v>1481</v>
      </c>
      <c r="G1043" s="1044" t="s">
        <v>3764</v>
      </c>
      <c r="H1043" s="160">
        <f>+H1040+1</f>
        <v>895</v>
      </c>
      <c r="I1043" s="161" t="s">
        <v>2399</v>
      </c>
      <c r="J1043" s="160">
        <v>1</v>
      </c>
      <c r="K1043" s="168" t="s">
        <v>3765</v>
      </c>
      <c r="L1043" s="11" t="s">
        <v>1455</v>
      </c>
      <c r="W1043" s="79">
        <v>1</v>
      </c>
    </row>
    <row r="1044" spans="1:24" ht="45" customHeight="1" x14ac:dyDescent="0.4">
      <c r="A1044" s="7">
        <v>15</v>
      </c>
      <c r="B1044" s="149">
        <v>997</v>
      </c>
      <c r="C1044" s="20" t="s">
        <v>1343</v>
      </c>
      <c r="D1044" s="16" t="s">
        <v>1479</v>
      </c>
      <c r="E1044" s="14" t="s">
        <v>1480</v>
      </c>
      <c r="F1044" s="14" t="s">
        <v>1481</v>
      </c>
      <c r="G1044" s="1046"/>
      <c r="H1044" s="160">
        <f>+H1043+1</f>
        <v>896</v>
      </c>
      <c r="I1044" s="161" t="s">
        <v>2400</v>
      </c>
      <c r="J1044" s="160">
        <v>4</v>
      </c>
      <c r="K1044" s="168" t="s">
        <v>1483</v>
      </c>
      <c r="L1044" s="11" t="s">
        <v>1455</v>
      </c>
      <c r="W1044" s="79">
        <v>1</v>
      </c>
    </row>
    <row r="1045" spans="1:24" ht="45" customHeight="1" x14ac:dyDescent="0.4">
      <c r="A1045" s="7">
        <v>16</v>
      </c>
      <c r="B1045" s="149">
        <v>998</v>
      </c>
      <c r="C1045" s="20" t="s">
        <v>1343</v>
      </c>
      <c r="D1045" s="16" t="s">
        <v>1479</v>
      </c>
      <c r="E1045" s="14" t="s">
        <v>1480</v>
      </c>
      <c r="F1045" s="17" t="s">
        <v>1484</v>
      </c>
      <c r="G1045" s="1041" t="s">
        <v>3766</v>
      </c>
      <c r="H1045" s="76">
        <f>+H1044+1</f>
        <v>897</v>
      </c>
      <c r="I1045" s="161" t="s">
        <v>2401</v>
      </c>
      <c r="J1045" s="76">
        <v>1</v>
      </c>
      <c r="K1045" s="170" t="s">
        <v>1486</v>
      </c>
      <c r="L1045" s="11" t="s">
        <v>1455</v>
      </c>
      <c r="W1045" s="79">
        <v>1</v>
      </c>
    </row>
    <row r="1046" spans="1:24" ht="45" customHeight="1" x14ac:dyDescent="0.4">
      <c r="A1046" s="7">
        <v>17</v>
      </c>
      <c r="B1046" s="149">
        <v>999</v>
      </c>
      <c r="C1046" s="20" t="s">
        <v>1343</v>
      </c>
      <c r="D1046" s="16" t="s">
        <v>1479</v>
      </c>
      <c r="E1046" s="14" t="s">
        <v>1480</v>
      </c>
      <c r="F1046" s="17" t="s">
        <v>1484</v>
      </c>
      <c r="G1046" s="1042"/>
      <c r="H1046" s="76">
        <f>+H1045+1</f>
        <v>898</v>
      </c>
      <c r="I1046" s="161" t="s">
        <v>2402</v>
      </c>
      <c r="J1046" s="76">
        <v>1</v>
      </c>
      <c r="K1046" s="170" t="s">
        <v>1487</v>
      </c>
      <c r="L1046" s="11" t="s">
        <v>1455</v>
      </c>
      <c r="W1046" s="79">
        <v>1</v>
      </c>
    </row>
    <row r="1047" spans="1:24" ht="45" customHeight="1" x14ac:dyDescent="0.4">
      <c r="A1047" s="7">
        <v>18</v>
      </c>
      <c r="B1047" s="149">
        <v>1000</v>
      </c>
      <c r="C1047" s="20" t="s">
        <v>1343</v>
      </c>
      <c r="D1047" s="16" t="s">
        <v>1479</v>
      </c>
      <c r="E1047" s="14" t="s">
        <v>1480</v>
      </c>
      <c r="F1047" s="17" t="s">
        <v>1484</v>
      </c>
      <c r="G1047" s="1043"/>
      <c r="H1047" s="76">
        <f>+H1046+1</f>
        <v>899</v>
      </c>
      <c r="I1047" s="161" t="s">
        <v>2403</v>
      </c>
      <c r="J1047" s="76">
        <v>1</v>
      </c>
      <c r="K1047" s="170" t="s">
        <v>1488</v>
      </c>
      <c r="L1047" s="11" t="s">
        <v>1455</v>
      </c>
      <c r="W1047" s="79">
        <v>1</v>
      </c>
    </row>
    <row r="1048" spans="1:24" ht="45" customHeight="1" x14ac:dyDescent="0.4">
      <c r="B1048" s="149">
        <v>1001</v>
      </c>
      <c r="G1048" s="211" t="s">
        <v>3767</v>
      </c>
      <c r="H1048" s="212"/>
      <c r="I1048" s="213"/>
      <c r="J1048" s="213"/>
      <c r="K1048" s="213"/>
      <c r="M1048" s="71"/>
      <c r="N1048" s="71"/>
      <c r="O1048" s="71"/>
      <c r="P1048" s="71"/>
      <c r="Q1048" s="72"/>
      <c r="R1048" s="73"/>
      <c r="S1048" s="74">
        <v>2</v>
      </c>
      <c r="T1048" s="73" t="s">
        <v>1690</v>
      </c>
      <c r="U1048" s="74"/>
      <c r="V1048" s="73"/>
      <c r="W1048" s="75">
        <f>SUM(W1049:W1052)</f>
        <v>4</v>
      </c>
      <c r="X1048" s="73" t="s">
        <v>1692</v>
      </c>
    </row>
    <row r="1049" spans="1:24" ht="45" customHeight="1" x14ac:dyDescent="0.4">
      <c r="A1049" s="7">
        <v>19</v>
      </c>
      <c r="B1049" s="149">
        <v>1002</v>
      </c>
      <c r="C1049" s="20" t="s">
        <v>1343</v>
      </c>
      <c r="D1049" s="16" t="s">
        <v>1479</v>
      </c>
      <c r="E1049" s="15" t="s">
        <v>1490</v>
      </c>
      <c r="F1049" s="15" t="s">
        <v>1491</v>
      </c>
      <c r="G1049" s="1047" t="s">
        <v>3768</v>
      </c>
      <c r="H1049" s="87">
        <f>+H1047+1</f>
        <v>900</v>
      </c>
      <c r="I1049" s="161" t="s">
        <v>2404</v>
      </c>
      <c r="J1049" s="87">
        <v>1</v>
      </c>
      <c r="K1049" s="169" t="s">
        <v>1493</v>
      </c>
      <c r="L1049" s="11" t="s">
        <v>1455</v>
      </c>
      <c r="W1049" s="79">
        <v>1</v>
      </c>
    </row>
    <row r="1050" spans="1:24" ht="45" customHeight="1" x14ac:dyDescent="0.4">
      <c r="A1050" s="7">
        <v>20</v>
      </c>
      <c r="B1050" s="149">
        <v>1003</v>
      </c>
      <c r="C1050" s="20" t="s">
        <v>1343</v>
      </c>
      <c r="D1050" s="16" t="s">
        <v>1479</v>
      </c>
      <c r="E1050" s="15" t="s">
        <v>1490</v>
      </c>
      <c r="F1050" s="15" t="s">
        <v>1491</v>
      </c>
      <c r="G1050" s="1049"/>
      <c r="H1050" s="87">
        <f>+H1049+1</f>
        <v>901</v>
      </c>
      <c r="I1050" s="161" t="s">
        <v>2405</v>
      </c>
      <c r="J1050" s="87">
        <v>1</v>
      </c>
      <c r="K1050" s="169" t="s">
        <v>1494</v>
      </c>
      <c r="L1050" s="11" t="s">
        <v>1455</v>
      </c>
      <c r="W1050" s="79">
        <v>1</v>
      </c>
    </row>
    <row r="1051" spans="1:24" ht="45" customHeight="1" x14ac:dyDescent="0.4">
      <c r="A1051" s="7">
        <v>21</v>
      </c>
      <c r="B1051" s="149">
        <v>1004</v>
      </c>
      <c r="C1051" s="20" t="s">
        <v>1343</v>
      </c>
      <c r="D1051" s="16" t="s">
        <v>1479</v>
      </c>
      <c r="E1051" s="15" t="s">
        <v>1490</v>
      </c>
      <c r="F1051" s="17" t="s">
        <v>1495</v>
      </c>
      <c r="G1051" s="1041" t="s">
        <v>3769</v>
      </c>
      <c r="H1051" s="76">
        <f>+H1050+1</f>
        <v>902</v>
      </c>
      <c r="I1051" s="161" t="s">
        <v>2406</v>
      </c>
      <c r="J1051" s="76">
        <v>1</v>
      </c>
      <c r="K1051" s="170" t="s">
        <v>1497</v>
      </c>
      <c r="L1051" s="11" t="s">
        <v>1455</v>
      </c>
      <c r="W1051" s="79">
        <v>1</v>
      </c>
    </row>
    <row r="1052" spans="1:24" ht="45" customHeight="1" x14ac:dyDescent="0.4">
      <c r="A1052" s="7">
        <v>22</v>
      </c>
      <c r="B1052" s="149">
        <v>1005</v>
      </c>
      <c r="C1052" s="20" t="s">
        <v>1343</v>
      </c>
      <c r="D1052" s="16" t="s">
        <v>1479</v>
      </c>
      <c r="E1052" s="15" t="s">
        <v>1490</v>
      </c>
      <c r="F1052" s="17" t="s">
        <v>1495</v>
      </c>
      <c r="G1052" s="1043"/>
      <c r="H1052" s="76">
        <f>+H1051+1</f>
        <v>903</v>
      </c>
      <c r="I1052" s="161" t="s">
        <v>2407</v>
      </c>
      <c r="J1052" s="76">
        <v>1</v>
      </c>
      <c r="K1052" s="170" t="s">
        <v>1498</v>
      </c>
      <c r="L1052" s="11" t="s">
        <v>1455</v>
      </c>
      <c r="W1052" s="79">
        <v>1</v>
      </c>
    </row>
    <row r="1053" spans="1:24" ht="45" customHeight="1" x14ac:dyDescent="0.4">
      <c r="B1053" s="149">
        <v>1006</v>
      </c>
      <c r="G1053" s="211" t="s">
        <v>3770</v>
      </c>
      <c r="H1053" s="212"/>
      <c r="I1053" s="213"/>
      <c r="J1053" s="213"/>
      <c r="K1053" s="213"/>
      <c r="M1053" s="71"/>
      <c r="N1053" s="71"/>
      <c r="O1053" s="71"/>
      <c r="P1053" s="71"/>
      <c r="Q1053" s="72"/>
      <c r="R1053" s="73"/>
      <c r="S1053" s="74">
        <v>1</v>
      </c>
      <c r="T1053" s="73" t="s">
        <v>1690</v>
      </c>
      <c r="U1053" s="74"/>
      <c r="V1053" s="73"/>
      <c r="W1053" s="75">
        <f>SUM(W1054:W1055)</f>
        <v>2</v>
      </c>
      <c r="X1053" s="73" t="s">
        <v>1692</v>
      </c>
    </row>
    <row r="1054" spans="1:24" ht="45" customHeight="1" x14ac:dyDescent="0.4">
      <c r="A1054" s="7">
        <v>23</v>
      </c>
      <c r="B1054" s="149">
        <v>1007</v>
      </c>
      <c r="C1054" s="20" t="s">
        <v>1343</v>
      </c>
      <c r="D1054" s="16" t="s">
        <v>1479</v>
      </c>
      <c r="E1054" s="14" t="s">
        <v>1500</v>
      </c>
      <c r="F1054" s="14" t="s">
        <v>1501</v>
      </c>
      <c r="G1054" s="1044" t="s">
        <v>3771</v>
      </c>
      <c r="H1054" s="160">
        <f>+H1052+1</f>
        <v>904</v>
      </c>
      <c r="I1054" s="161" t="s">
        <v>2408</v>
      </c>
      <c r="J1054" s="160">
        <v>10</v>
      </c>
      <c r="K1054" s="168" t="s">
        <v>3772</v>
      </c>
      <c r="L1054" s="11" t="s">
        <v>1503</v>
      </c>
      <c r="W1054" s="79">
        <v>1</v>
      </c>
    </row>
    <row r="1055" spans="1:24" ht="45" customHeight="1" x14ac:dyDescent="0.4">
      <c r="A1055" s="7">
        <v>24</v>
      </c>
      <c r="B1055" s="149">
        <v>1008</v>
      </c>
      <c r="C1055" s="20" t="s">
        <v>1343</v>
      </c>
      <c r="D1055" s="16" t="s">
        <v>1479</v>
      </c>
      <c r="E1055" s="14" t="s">
        <v>1500</v>
      </c>
      <c r="F1055" s="14" t="s">
        <v>1501</v>
      </c>
      <c r="G1055" s="1046"/>
      <c r="H1055" s="160">
        <f>+H1054+1</f>
        <v>905</v>
      </c>
      <c r="I1055" s="161" t="s">
        <v>2409</v>
      </c>
      <c r="J1055" s="160">
        <v>10</v>
      </c>
      <c r="K1055" s="168" t="s">
        <v>3773</v>
      </c>
      <c r="L1055" s="11" t="s">
        <v>1503</v>
      </c>
      <c r="W1055" s="79">
        <v>1</v>
      </c>
    </row>
    <row r="1056" spans="1:24" ht="45" customHeight="1" x14ac:dyDescent="0.4">
      <c r="B1056" s="149">
        <v>1009</v>
      </c>
      <c r="G1056" s="211" t="s">
        <v>3774</v>
      </c>
      <c r="H1056" s="212"/>
      <c r="I1056" s="213"/>
      <c r="J1056" s="213"/>
      <c r="K1056" s="213"/>
      <c r="M1056" s="71"/>
      <c r="N1056" s="71"/>
      <c r="O1056" s="71"/>
      <c r="P1056" s="71"/>
      <c r="Q1056" s="72"/>
      <c r="R1056" s="73"/>
      <c r="S1056" s="74">
        <v>1</v>
      </c>
      <c r="T1056" s="73" t="s">
        <v>1690</v>
      </c>
      <c r="U1056" s="74"/>
      <c r="V1056" s="73"/>
      <c r="W1056" s="75">
        <f>SUM(W1057:W1058)</f>
        <v>2</v>
      </c>
      <c r="X1056" s="73" t="s">
        <v>1692</v>
      </c>
    </row>
    <row r="1057" spans="1:24" ht="45" customHeight="1" x14ac:dyDescent="0.4">
      <c r="A1057" s="7">
        <v>25</v>
      </c>
      <c r="B1057" s="149">
        <v>1010</v>
      </c>
      <c r="C1057" s="20" t="s">
        <v>1343</v>
      </c>
      <c r="D1057" s="16" t="s">
        <v>1479</v>
      </c>
      <c r="E1057" s="15" t="s">
        <v>1505</v>
      </c>
      <c r="F1057" s="15" t="s">
        <v>1506</v>
      </c>
      <c r="G1057" s="1047" t="s">
        <v>3775</v>
      </c>
      <c r="H1057" s="87">
        <f>+H1055+1</f>
        <v>906</v>
      </c>
      <c r="I1057" s="161" t="s">
        <v>2410</v>
      </c>
      <c r="J1057" s="87">
        <v>5</v>
      </c>
      <c r="K1057" s="169" t="s">
        <v>1508</v>
      </c>
      <c r="L1057" s="11" t="s">
        <v>1503</v>
      </c>
      <c r="W1057" s="79">
        <v>1</v>
      </c>
    </row>
    <row r="1058" spans="1:24" ht="45" customHeight="1" x14ac:dyDescent="0.4">
      <c r="A1058" s="7">
        <v>26</v>
      </c>
      <c r="B1058" s="149">
        <v>1011</v>
      </c>
      <c r="C1058" s="20" t="s">
        <v>1343</v>
      </c>
      <c r="D1058" s="16" t="s">
        <v>1479</v>
      </c>
      <c r="E1058" s="15" t="s">
        <v>1505</v>
      </c>
      <c r="F1058" s="15" t="s">
        <v>1506</v>
      </c>
      <c r="G1058" s="1049"/>
      <c r="H1058" s="87">
        <f>+H1057+1</f>
        <v>907</v>
      </c>
      <c r="I1058" s="161" t="s">
        <v>2411</v>
      </c>
      <c r="J1058" s="87">
        <v>2</v>
      </c>
      <c r="K1058" s="169" t="s">
        <v>1509</v>
      </c>
      <c r="L1058" s="11" t="s">
        <v>1503</v>
      </c>
      <c r="W1058" s="79">
        <v>1</v>
      </c>
    </row>
    <row r="1059" spans="1:24" ht="45" customHeight="1" x14ac:dyDescent="0.4">
      <c r="B1059" s="149">
        <v>1012</v>
      </c>
      <c r="G1059" s="154" t="s">
        <v>3776</v>
      </c>
      <c r="H1059" s="155"/>
      <c r="I1059" s="155"/>
      <c r="J1059" s="155"/>
      <c r="K1059" s="176"/>
      <c r="M1059" s="67"/>
      <c r="N1059" s="67"/>
      <c r="O1059" s="67"/>
      <c r="P1059" s="67"/>
      <c r="Q1059" s="68">
        <v>2</v>
      </c>
      <c r="R1059" s="69" t="s">
        <v>1689</v>
      </c>
      <c r="S1059" s="70">
        <f>SUM(S1060:S1072)</f>
        <v>5</v>
      </c>
      <c r="T1059" s="69" t="s">
        <v>1690</v>
      </c>
      <c r="U1059" s="70">
        <v>4</v>
      </c>
      <c r="V1059" s="69" t="s">
        <v>1691</v>
      </c>
      <c r="W1059" s="70">
        <f>SUM(W1060:W1072)/2</f>
        <v>11</v>
      </c>
      <c r="X1059" s="69" t="s">
        <v>1692</v>
      </c>
    </row>
    <row r="1060" spans="1:24" ht="45" customHeight="1" x14ac:dyDescent="0.4">
      <c r="B1060" s="149">
        <v>1013</v>
      </c>
      <c r="G1060" s="211" t="s">
        <v>3777</v>
      </c>
      <c r="H1060" s="212"/>
      <c r="I1060" s="213"/>
      <c r="J1060" s="213"/>
      <c r="K1060" s="213"/>
      <c r="M1060" s="71"/>
      <c r="N1060" s="71"/>
      <c r="O1060" s="71"/>
      <c r="P1060" s="71"/>
      <c r="Q1060" s="72"/>
      <c r="R1060" s="73"/>
      <c r="S1060" s="74">
        <v>2</v>
      </c>
      <c r="T1060" s="73" t="s">
        <v>1690</v>
      </c>
      <c r="U1060" s="74"/>
      <c r="V1060" s="73"/>
      <c r="W1060" s="75">
        <f>SUM(W1061:W1066)</f>
        <v>6</v>
      </c>
      <c r="X1060" s="73" t="s">
        <v>1692</v>
      </c>
    </row>
    <row r="1061" spans="1:24" ht="45" customHeight="1" x14ac:dyDescent="0.4">
      <c r="A1061" s="7">
        <v>27</v>
      </c>
      <c r="B1061" s="149">
        <v>1014</v>
      </c>
      <c r="C1061" s="20" t="s">
        <v>1343</v>
      </c>
      <c r="D1061" s="13" t="s">
        <v>1512</v>
      </c>
      <c r="E1061" s="14" t="s">
        <v>1513</v>
      </c>
      <c r="F1061" s="14" t="s">
        <v>1514</v>
      </c>
      <c r="G1061" s="168" t="s">
        <v>3778</v>
      </c>
      <c r="H1061" s="160">
        <f>+H1058+1</f>
        <v>908</v>
      </c>
      <c r="I1061" s="161" t="s">
        <v>2412</v>
      </c>
      <c r="J1061" s="160">
        <v>20</v>
      </c>
      <c r="K1061" s="168" t="s">
        <v>1516</v>
      </c>
      <c r="L1061" s="11" t="s">
        <v>1455</v>
      </c>
      <c r="W1061" s="79">
        <v>1</v>
      </c>
    </row>
    <row r="1062" spans="1:24" ht="45" customHeight="1" x14ac:dyDescent="0.4">
      <c r="A1062" s="7">
        <v>28</v>
      </c>
      <c r="B1062" s="149">
        <v>1015</v>
      </c>
      <c r="C1062" s="20" t="s">
        <v>1343</v>
      </c>
      <c r="D1062" s="13" t="s">
        <v>1512</v>
      </c>
      <c r="E1062" s="14" t="s">
        <v>1513</v>
      </c>
      <c r="F1062" s="17" t="s">
        <v>1517</v>
      </c>
      <c r="G1062" s="1041" t="s">
        <v>3779</v>
      </c>
      <c r="H1062" s="76">
        <f>+H1061+1</f>
        <v>909</v>
      </c>
      <c r="I1062" s="161" t="s">
        <v>2413</v>
      </c>
      <c r="J1062" s="76">
        <v>20</v>
      </c>
      <c r="K1062" s="170" t="s">
        <v>1519</v>
      </c>
      <c r="L1062" s="11" t="s">
        <v>1455</v>
      </c>
      <c r="W1062" s="79">
        <v>1</v>
      </c>
    </row>
    <row r="1063" spans="1:24" ht="45" customHeight="1" x14ac:dyDescent="0.4">
      <c r="A1063" s="7">
        <v>29</v>
      </c>
      <c r="B1063" s="149">
        <v>1016</v>
      </c>
      <c r="C1063" s="20" t="s">
        <v>1343</v>
      </c>
      <c r="D1063" s="13" t="s">
        <v>1512</v>
      </c>
      <c r="E1063" s="14" t="s">
        <v>1513</v>
      </c>
      <c r="F1063" s="17" t="s">
        <v>1517</v>
      </c>
      <c r="G1063" s="1042"/>
      <c r="H1063" s="76">
        <f>+H1062+1</f>
        <v>910</v>
      </c>
      <c r="I1063" s="161" t="s">
        <v>2414</v>
      </c>
      <c r="J1063" s="76">
        <v>50</v>
      </c>
      <c r="K1063" s="170" t="s">
        <v>1520</v>
      </c>
      <c r="L1063" s="11" t="s">
        <v>1455</v>
      </c>
      <c r="W1063" s="79">
        <v>1</v>
      </c>
    </row>
    <row r="1064" spans="1:24" ht="45" customHeight="1" x14ac:dyDescent="0.4">
      <c r="A1064" s="7">
        <v>30</v>
      </c>
      <c r="B1064" s="149">
        <v>1017</v>
      </c>
      <c r="C1064" s="20" t="s">
        <v>1343</v>
      </c>
      <c r="D1064" s="13" t="s">
        <v>1512</v>
      </c>
      <c r="E1064" s="14" t="s">
        <v>1513</v>
      </c>
      <c r="F1064" s="17" t="s">
        <v>1517</v>
      </c>
      <c r="G1064" s="1042"/>
      <c r="H1064" s="76">
        <f>+H1063+1</f>
        <v>911</v>
      </c>
      <c r="I1064" s="161" t="s">
        <v>2415</v>
      </c>
      <c r="J1064" s="76">
        <v>200</v>
      </c>
      <c r="K1064" s="170" t="s">
        <v>1521</v>
      </c>
      <c r="L1064" s="11" t="s">
        <v>1455</v>
      </c>
      <c r="W1064" s="79">
        <v>1</v>
      </c>
    </row>
    <row r="1065" spans="1:24" ht="45" customHeight="1" x14ac:dyDescent="0.4">
      <c r="A1065" s="7">
        <v>31</v>
      </c>
      <c r="B1065" s="149">
        <v>1018</v>
      </c>
      <c r="C1065" s="20" t="s">
        <v>1343</v>
      </c>
      <c r="D1065" s="13" t="s">
        <v>1512</v>
      </c>
      <c r="E1065" s="14" t="s">
        <v>1513</v>
      </c>
      <c r="F1065" s="17" t="s">
        <v>1517</v>
      </c>
      <c r="G1065" s="1042"/>
      <c r="H1065" s="76">
        <f>+H1064+1</f>
        <v>912</v>
      </c>
      <c r="I1065" s="161" t="s">
        <v>2416</v>
      </c>
      <c r="J1065" s="76">
        <v>2</v>
      </c>
      <c r="K1065" s="170" t="s">
        <v>1522</v>
      </c>
      <c r="L1065" s="11" t="s">
        <v>1455</v>
      </c>
      <c r="W1065" s="79">
        <v>1</v>
      </c>
    </row>
    <row r="1066" spans="1:24" ht="45" customHeight="1" x14ac:dyDescent="0.4">
      <c r="A1066" s="7">
        <v>32</v>
      </c>
      <c r="B1066" s="149">
        <v>1019</v>
      </c>
      <c r="C1066" s="20" t="s">
        <v>1343</v>
      </c>
      <c r="D1066" s="13" t="s">
        <v>1512</v>
      </c>
      <c r="E1066" s="14" t="s">
        <v>1513</v>
      </c>
      <c r="F1066" s="17" t="s">
        <v>1517</v>
      </c>
      <c r="G1066" s="1043"/>
      <c r="H1066" s="76">
        <f>+H1065+1</f>
        <v>913</v>
      </c>
      <c r="I1066" s="161" t="s">
        <v>2417</v>
      </c>
      <c r="J1066" s="76">
        <v>3</v>
      </c>
      <c r="K1066" s="170" t="s">
        <v>1523</v>
      </c>
      <c r="L1066" s="11" t="s">
        <v>1455</v>
      </c>
      <c r="W1066" s="79">
        <v>1</v>
      </c>
    </row>
    <row r="1067" spans="1:24" ht="45" customHeight="1" x14ac:dyDescent="0.4">
      <c r="B1067" s="149">
        <v>1020</v>
      </c>
      <c r="G1067" s="211" t="s">
        <v>3780</v>
      </c>
      <c r="H1067" s="212"/>
      <c r="I1067" s="213"/>
      <c r="J1067" s="213"/>
      <c r="K1067" s="213"/>
      <c r="M1067" s="71"/>
      <c r="N1067" s="71"/>
      <c r="O1067" s="71"/>
      <c r="P1067" s="71"/>
      <c r="Q1067" s="72"/>
      <c r="R1067" s="73"/>
      <c r="S1067" s="74">
        <v>3</v>
      </c>
      <c r="T1067" s="73" t="s">
        <v>1690</v>
      </c>
      <c r="U1067" s="74"/>
      <c r="V1067" s="73"/>
      <c r="W1067" s="75">
        <f>SUM(W1068:W1072)</f>
        <v>5</v>
      </c>
      <c r="X1067" s="73" t="s">
        <v>1692</v>
      </c>
    </row>
    <row r="1068" spans="1:24" ht="45" customHeight="1" x14ac:dyDescent="0.4">
      <c r="A1068" s="7">
        <v>33</v>
      </c>
      <c r="B1068" s="149">
        <v>1021</v>
      </c>
      <c r="C1068" s="20" t="s">
        <v>1343</v>
      </c>
      <c r="D1068" s="13" t="s">
        <v>1512</v>
      </c>
      <c r="E1068" s="15" t="s">
        <v>1525</v>
      </c>
      <c r="F1068" s="15" t="s">
        <v>1526</v>
      </c>
      <c r="G1068" s="1047" t="s">
        <v>3781</v>
      </c>
      <c r="H1068" s="87">
        <f>+H1066+1</f>
        <v>914</v>
      </c>
      <c r="I1068" s="161" t="s">
        <v>2418</v>
      </c>
      <c r="J1068" s="87">
        <v>3</v>
      </c>
      <c r="K1068" s="169" t="s">
        <v>1528</v>
      </c>
      <c r="L1068" s="11" t="s">
        <v>1455</v>
      </c>
      <c r="W1068" s="79">
        <v>1</v>
      </c>
    </row>
    <row r="1069" spans="1:24" ht="45" customHeight="1" x14ac:dyDescent="0.4">
      <c r="A1069" s="7">
        <v>34</v>
      </c>
      <c r="B1069" s="149">
        <v>1022</v>
      </c>
      <c r="C1069" s="20" t="s">
        <v>1343</v>
      </c>
      <c r="D1069" s="13" t="s">
        <v>1512</v>
      </c>
      <c r="E1069" s="15" t="s">
        <v>1525</v>
      </c>
      <c r="F1069" s="15" t="s">
        <v>1526</v>
      </c>
      <c r="G1069" s="1048"/>
      <c r="H1069" s="87">
        <f>+H1068+1</f>
        <v>915</v>
      </c>
      <c r="I1069" s="161" t="s">
        <v>2419</v>
      </c>
      <c r="J1069" s="87">
        <v>1</v>
      </c>
      <c r="K1069" s="169" t="s">
        <v>1529</v>
      </c>
      <c r="L1069" s="11" t="s">
        <v>1455</v>
      </c>
      <c r="W1069" s="79">
        <v>1</v>
      </c>
    </row>
    <row r="1070" spans="1:24" ht="45" customHeight="1" x14ac:dyDescent="0.4">
      <c r="A1070" s="7">
        <v>35</v>
      </c>
      <c r="B1070" s="149">
        <v>1023</v>
      </c>
      <c r="C1070" s="20" t="s">
        <v>1343</v>
      </c>
      <c r="D1070" s="13" t="s">
        <v>1512</v>
      </c>
      <c r="E1070" s="15" t="s">
        <v>1525</v>
      </c>
      <c r="F1070" s="15" t="s">
        <v>1526</v>
      </c>
      <c r="G1070" s="1049"/>
      <c r="H1070" s="87">
        <f>+H1069+1</f>
        <v>916</v>
      </c>
      <c r="I1070" s="161" t="s">
        <v>2420</v>
      </c>
      <c r="J1070" s="87">
        <v>1</v>
      </c>
      <c r="K1070" s="169" t="s">
        <v>1530</v>
      </c>
      <c r="L1070" s="11" t="s">
        <v>1455</v>
      </c>
      <c r="W1070" s="79">
        <v>1</v>
      </c>
    </row>
    <row r="1071" spans="1:24" ht="45" customHeight="1" x14ac:dyDescent="0.4">
      <c r="A1071" s="7">
        <v>36</v>
      </c>
      <c r="B1071" s="149">
        <v>1024</v>
      </c>
      <c r="C1071" s="20" t="s">
        <v>1343</v>
      </c>
      <c r="D1071" s="13" t="s">
        <v>1512</v>
      </c>
      <c r="E1071" s="15" t="s">
        <v>1525</v>
      </c>
      <c r="F1071" s="17" t="s">
        <v>1531</v>
      </c>
      <c r="G1071" s="170" t="s">
        <v>3782</v>
      </c>
      <c r="H1071" s="76">
        <f>+H1070+1</f>
        <v>917</v>
      </c>
      <c r="I1071" s="161" t="s">
        <v>2421</v>
      </c>
      <c r="J1071" s="171">
        <v>0.2</v>
      </c>
      <c r="K1071" s="170" t="s">
        <v>3783</v>
      </c>
      <c r="L1071" s="11" t="s">
        <v>1455</v>
      </c>
      <c r="W1071" s="79">
        <v>1</v>
      </c>
    </row>
    <row r="1072" spans="1:24" ht="45" customHeight="1" x14ac:dyDescent="0.4">
      <c r="A1072" s="7">
        <v>37</v>
      </c>
      <c r="B1072" s="149">
        <v>1025</v>
      </c>
      <c r="C1072" s="20" t="s">
        <v>1343</v>
      </c>
      <c r="D1072" s="13" t="s">
        <v>1512</v>
      </c>
      <c r="E1072" s="15" t="s">
        <v>1525</v>
      </c>
      <c r="F1072" s="15" t="s">
        <v>1533</v>
      </c>
      <c r="G1072" s="169" t="s">
        <v>3784</v>
      </c>
      <c r="H1072" s="87">
        <f>+H1071+1</f>
        <v>918</v>
      </c>
      <c r="I1072" s="161" t="s">
        <v>2422</v>
      </c>
      <c r="J1072" s="87">
        <v>4</v>
      </c>
      <c r="K1072" s="169" t="s">
        <v>1535</v>
      </c>
      <c r="L1072" s="11" t="s">
        <v>1455</v>
      </c>
      <c r="W1072" s="79">
        <v>1</v>
      </c>
    </row>
    <row r="1073" spans="2:24" ht="45" customHeight="1" x14ac:dyDescent="0.4">
      <c r="B1073" s="149">
        <v>1026</v>
      </c>
      <c r="G1073" s="154" t="s">
        <v>3785</v>
      </c>
      <c r="H1073" s="155"/>
      <c r="I1073" s="155"/>
      <c r="J1073" s="155"/>
      <c r="K1073" s="176"/>
      <c r="M1073" s="67"/>
      <c r="N1073" s="67"/>
      <c r="O1073" s="67"/>
      <c r="P1073" s="67"/>
      <c r="Q1073" s="68">
        <v>4</v>
      </c>
      <c r="R1073" s="69" t="s">
        <v>1689</v>
      </c>
      <c r="S1073" s="70">
        <f>SUM(S1074:S1111)</f>
        <v>11</v>
      </c>
      <c r="T1073" s="69" t="s">
        <v>1690</v>
      </c>
      <c r="U1073" s="70">
        <v>16</v>
      </c>
      <c r="V1073" s="69" t="s">
        <v>1691</v>
      </c>
      <c r="W1073" s="70">
        <f>SUM(W1074:W1111)/2</f>
        <v>34</v>
      </c>
      <c r="X1073" s="69" t="s">
        <v>1692</v>
      </c>
    </row>
    <row r="1074" spans="2:24" ht="45" customHeight="1" x14ac:dyDescent="0.4">
      <c r="B1074" s="149">
        <v>1027</v>
      </c>
      <c r="G1074" s="211" t="s">
        <v>3786</v>
      </c>
      <c r="H1074" s="212"/>
      <c r="I1074" s="213"/>
      <c r="J1074" s="213"/>
      <c r="K1074" s="213"/>
      <c r="M1074" s="71"/>
      <c r="N1074" s="71"/>
      <c r="O1074" s="71"/>
      <c r="P1074" s="71"/>
      <c r="Q1074" s="72"/>
      <c r="R1074" s="73"/>
      <c r="S1074" s="74">
        <v>4</v>
      </c>
      <c r="T1074" s="73" t="s">
        <v>1690</v>
      </c>
      <c r="U1074" s="74"/>
      <c r="V1074" s="73"/>
      <c r="W1074" s="75">
        <f>SUM(W1075:W1081)</f>
        <v>7</v>
      </c>
      <c r="X1074" s="73" t="s">
        <v>1692</v>
      </c>
    </row>
    <row r="1075" spans="2:24" ht="45" customHeight="1" x14ac:dyDescent="0.4">
      <c r="B1075" s="149">
        <v>1028</v>
      </c>
      <c r="C1075" s="20" t="s">
        <v>1343</v>
      </c>
      <c r="D1075" s="16" t="s">
        <v>1538</v>
      </c>
      <c r="E1075" s="14" t="s">
        <v>1539</v>
      </c>
      <c r="F1075" s="14" t="s">
        <v>1540</v>
      </c>
      <c r="G1075" s="1044" t="s">
        <v>1541</v>
      </c>
      <c r="H1075" s="160">
        <f>+H1072+1</f>
        <v>919</v>
      </c>
      <c r="I1075" s="80" t="s">
        <v>2423</v>
      </c>
      <c r="J1075" s="167">
        <v>150000</v>
      </c>
      <c r="K1075" s="168" t="s">
        <v>1542</v>
      </c>
      <c r="L1075" s="11" t="s">
        <v>1503</v>
      </c>
      <c r="W1075" s="79">
        <v>1</v>
      </c>
    </row>
    <row r="1076" spans="2:24" ht="45" customHeight="1" x14ac:dyDescent="0.4">
      <c r="B1076" s="149">
        <v>1029</v>
      </c>
      <c r="C1076" s="20" t="s">
        <v>1343</v>
      </c>
      <c r="D1076" s="16" t="s">
        <v>1538</v>
      </c>
      <c r="E1076" s="14" t="s">
        <v>1539</v>
      </c>
      <c r="F1076" s="14" t="s">
        <v>1540</v>
      </c>
      <c r="G1076" s="1045"/>
      <c r="H1076" s="160">
        <f t="shared" ref="H1076:H1081" si="40">+H1075+1</f>
        <v>920</v>
      </c>
      <c r="I1076" s="80" t="s">
        <v>2424</v>
      </c>
      <c r="J1076" s="167">
        <v>50000</v>
      </c>
      <c r="K1076" s="219" t="s">
        <v>1543</v>
      </c>
      <c r="L1076" s="11" t="s">
        <v>1503</v>
      </c>
      <c r="W1076" s="79">
        <v>1</v>
      </c>
    </row>
    <row r="1077" spans="2:24" ht="45" customHeight="1" x14ac:dyDescent="0.4">
      <c r="B1077" s="149">
        <v>1030</v>
      </c>
      <c r="C1077" s="20" t="s">
        <v>1343</v>
      </c>
      <c r="D1077" s="16" t="s">
        <v>1538</v>
      </c>
      <c r="E1077" s="14" t="s">
        <v>1539</v>
      </c>
      <c r="F1077" s="14" t="s">
        <v>1540</v>
      </c>
      <c r="G1077" s="1046"/>
      <c r="H1077" s="160">
        <f t="shared" si="40"/>
        <v>921</v>
      </c>
      <c r="I1077" s="80" t="s">
        <v>2425</v>
      </c>
      <c r="J1077" s="167">
        <v>200</v>
      </c>
      <c r="K1077" s="168" t="s">
        <v>1544</v>
      </c>
      <c r="L1077" s="11" t="s">
        <v>1503</v>
      </c>
      <c r="W1077" s="79">
        <v>1</v>
      </c>
    </row>
    <row r="1078" spans="2:24" ht="45" customHeight="1" x14ac:dyDescent="0.4">
      <c r="B1078" s="149">
        <v>1031</v>
      </c>
      <c r="C1078" s="20" t="s">
        <v>1343</v>
      </c>
      <c r="D1078" s="16" t="s">
        <v>1538</v>
      </c>
      <c r="E1078" s="14" t="s">
        <v>1539</v>
      </c>
      <c r="F1078" s="9" t="s">
        <v>1545</v>
      </c>
      <c r="G1078" s="170" t="s">
        <v>1546</v>
      </c>
      <c r="H1078" s="76">
        <f t="shared" si="40"/>
        <v>922</v>
      </c>
      <c r="I1078" s="80" t="s">
        <v>2426</v>
      </c>
      <c r="J1078" s="164">
        <v>1000</v>
      </c>
      <c r="K1078" s="170" t="s">
        <v>1547</v>
      </c>
      <c r="L1078" s="11" t="s">
        <v>1503</v>
      </c>
      <c r="W1078" s="79">
        <v>1</v>
      </c>
    </row>
    <row r="1079" spans="2:24" ht="45" customHeight="1" x14ac:dyDescent="0.4">
      <c r="B1079" s="149">
        <v>1032</v>
      </c>
      <c r="C1079" s="20" t="s">
        <v>1343</v>
      </c>
      <c r="D1079" s="16" t="s">
        <v>1538</v>
      </c>
      <c r="E1079" s="14" t="s">
        <v>1539</v>
      </c>
      <c r="F1079" s="14" t="s">
        <v>1548</v>
      </c>
      <c r="G1079" s="168" t="s">
        <v>1549</v>
      </c>
      <c r="H1079" s="160">
        <f t="shared" si="40"/>
        <v>923</v>
      </c>
      <c r="I1079" s="80" t="s">
        <v>2427</v>
      </c>
      <c r="J1079" s="167">
        <v>2000</v>
      </c>
      <c r="K1079" s="168" t="s">
        <v>1550</v>
      </c>
      <c r="L1079" s="11" t="s">
        <v>1503</v>
      </c>
      <c r="W1079" s="79">
        <v>1</v>
      </c>
    </row>
    <row r="1080" spans="2:24" ht="45" customHeight="1" x14ac:dyDescent="0.4">
      <c r="B1080" s="149">
        <v>1033</v>
      </c>
      <c r="C1080" s="20" t="s">
        <v>1343</v>
      </c>
      <c r="D1080" s="16" t="s">
        <v>1538</v>
      </c>
      <c r="E1080" s="14" t="s">
        <v>1539</v>
      </c>
      <c r="F1080" s="9" t="s">
        <v>1551</v>
      </c>
      <c r="G1080" s="1041" t="s">
        <v>1552</v>
      </c>
      <c r="H1080" s="76">
        <f t="shared" si="40"/>
        <v>924</v>
      </c>
      <c r="I1080" s="80" t="s">
        <v>2428</v>
      </c>
      <c r="J1080" s="164">
        <v>1</v>
      </c>
      <c r="K1080" s="170" t="s">
        <v>1553</v>
      </c>
      <c r="L1080" s="11" t="s">
        <v>1503</v>
      </c>
      <c r="W1080" s="79">
        <v>1</v>
      </c>
    </row>
    <row r="1081" spans="2:24" ht="45" customHeight="1" x14ac:dyDescent="0.4">
      <c r="B1081" s="149">
        <v>1034</v>
      </c>
      <c r="C1081" s="20" t="s">
        <v>1343</v>
      </c>
      <c r="D1081" s="16" t="s">
        <v>1538</v>
      </c>
      <c r="E1081" s="14" t="s">
        <v>1539</v>
      </c>
      <c r="F1081" s="9" t="s">
        <v>1551</v>
      </c>
      <c r="G1081" s="1043"/>
      <c r="H1081" s="76">
        <f t="shared" si="40"/>
        <v>925</v>
      </c>
      <c r="I1081" s="80" t="s">
        <v>2429</v>
      </c>
      <c r="J1081" s="164">
        <v>200</v>
      </c>
      <c r="K1081" s="170" t="s">
        <v>1554</v>
      </c>
      <c r="L1081" s="11" t="s">
        <v>1503</v>
      </c>
      <c r="W1081" s="79">
        <v>1</v>
      </c>
    </row>
    <row r="1082" spans="2:24" ht="45" customHeight="1" x14ac:dyDescent="0.4">
      <c r="B1082" s="149">
        <v>1035</v>
      </c>
      <c r="G1082" s="211" t="s">
        <v>3787</v>
      </c>
      <c r="H1082" s="212"/>
      <c r="I1082" s="213"/>
      <c r="J1082" s="213"/>
      <c r="K1082" s="213"/>
      <c r="M1082" s="71"/>
      <c r="N1082" s="71"/>
      <c r="O1082" s="71"/>
      <c r="P1082" s="71"/>
      <c r="Q1082" s="72"/>
      <c r="R1082" s="73"/>
      <c r="S1082" s="74">
        <v>2</v>
      </c>
      <c r="T1082" s="73" t="s">
        <v>1690</v>
      </c>
      <c r="U1082" s="74"/>
      <c r="V1082" s="73"/>
      <c r="W1082" s="75">
        <f>SUM(W1083:W1087)</f>
        <v>5</v>
      </c>
      <c r="X1082" s="73" t="s">
        <v>1692</v>
      </c>
    </row>
    <row r="1083" spans="2:24" ht="45" customHeight="1" x14ac:dyDescent="0.4">
      <c r="B1083" s="149">
        <v>1036</v>
      </c>
      <c r="C1083" s="20" t="s">
        <v>1343</v>
      </c>
      <c r="D1083" s="16" t="s">
        <v>1538</v>
      </c>
      <c r="E1083" s="15" t="s">
        <v>1556</v>
      </c>
      <c r="F1083" s="15" t="s">
        <v>1557</v>
      </c>
      <c r="G1083" s="1047" t="s">
        <v>1558</v>
      </c>
      <c r="H1083" s="87">
        <f>+H1081+1</f>
        <v>926</v>
      </c>
      <c r="I1083" s="80" t="s">
        <v>2430</v>
      </c>
      <c r="J1083" s="87">
        <v>10</v>
      </c>
      <c r="K1083" s="169" t="s">
        <v>1559</v>
      </c>
      <c r="L1083" s="11" t="s">
        <v>1503</v>
      </c>
      <c r="W1083" s="79">
        <v>1</v>
      </c>
    </row>
    <row r="1084" spans="2:24" ht="45" customHeight="1" x14ac:dyDescent="0.4">
      <c r="B1084" s="149">
        <v>1037</v>
      </c>
      <c r="C1084" s="20" t="s">
        <v>1343</v>
      </c>
      <c r="D1084" s="16" t="s">
        <v>1538</v>
      </c>
      <c r="E1084" s="15" t="s">
        <v>1556</v>
      </c>
      <c r="F1084" s="15" t="s">
        <v>1557</v>
      </c>
      <c r="G1084" s="1049"/>
      <c r="H1084" s="87">
        <f>+H1083+1</f>
        <v>927</v>
      </c>
      <c r="I1084" s="80" t="s">
        <v>2431</v>
      </c>
      <c r="J1084" s="87">
        <v>3</v>
      </c>
      <c r="K1084" s="169" t="s">
        <v>1560</v>
      </c>
      <c r="L1084" s="11" t="s">
        <v>1503</v>
      </c>
      <c r="W1084" s="79">
        <v>1</v>
      </c>
    </row>
    <row r="1085" spans="2:24" ht="45" customHeight="1" x14ac:dyDescent="0.4">
      <c r="B1085" s="149">
        <v>1038</v>
      </c>
      <c r="C1085" s="20" t="s">
        <v>1343</v>
      </c>
      <c r="D1085" s="16" t="s">
        <v>1538</v>
      </c>
      <c r="E1085" s="15" t="s">
        <v>1556</v>
      </c>
      <c r="F1085" s="9" t="s">
        <v>1561</v>
      </c>
      <c r="G1085" s="1041" t="s">
        <v>1562</v>
      </c>
      <c r="H1085" s="76">
        <f>+H1084+1</f>
        <v>928</v>
      </c>
      <c r="I1085" s="80" t="s">
        <v>2432</v>
      </c>
      <c r="J1085" s="76">
        <v>50</v>
      </c>
      <c r="K1085" s="170" t="s">
        <v>1563</v>
      </c>
      <c r="L1085" s="11" t="s">
        <v>1503</v>
      </c>
      <c r="W1085" s="79">
        <v>1</v>
      </c>
    </row>
    <row r="1086" spans="2:24" ht="45" customHeight="1" x14ac:dyDescent="0.4">
      <c r="B1086" s="149">
        <v>1039</v>
      </c>
      <c r="C1086" s="20" t="s">
        <v>1343</v>
      </c>
      <c r="D1086" s="16" t="s">
        <v>1538</v>
      </c>
      <c r="E1086" s="15" t="s">
        <v>1556</v>
      </c>
      <c r="F1086" s="9" t="s">
        <v>1561</v>
      </c>
      <c r="G1086" s="1042"/>
      <c r="H1086" s="76">
        <f>+H1085+1</f>
        <v>929</v>
      </c>
      <c r="I1086" s="80" t="s">
        <v>2433</v>
      </c>
      <c r="J1086" s="76">
        <v>200</v>
      </c>
      <c r="K1086" s="170" t="s">
        <v>1564</v>
      </c>
      <c r="L1086" s="11" t="s">
        <v>1503</v>
      </c>
      <c r="W1086" s="79">
        <v>1</v>
      </c>
    </row>
    <row r="1087" spans="2:24" ht="45" customHeight="1" x14ac:dyDescent="0.4">
      <c r="B1087" s="149">
        <v>1040</v>
      </c>
      <c r="C1087" s="20" t="s">
        <v>1343</v>
      </c>
      <c r="D1087" s="16" t="s">
        <v>1538</v>
      </c>
      <c r="E1087" s="15" t="s">
        <v>1556</v>
      </c>
      <c r="F1087" s="9" t="s">
        <v>1561</v>
      </c>
      <c r="G1087" s="1043"/>
      <c r="H1087" s="76">
        <f>+H1086+1</f>
        <v>930</v>
      </c>
      <c r="I1087" s="80" t="s">
        <v>2434</v>
      </c>
      <c r="J1087" s="76">
        <v>1</v>
      </c>
      <c r="K1087" s="170" t="s">
        <v>1565</v>
      </c>
      <c r="L1087" s="11" t="s">
        <v>1503</v>
      </c>
      <c r="W1087" s="79">
        <v>1</v>
      </c>
    </row>
    <row r="1088" spans="2:24" ht="45" customHeight="1" x14ac:dyDescent="0.4">
      <c r="B1088" s="149">
        <v>1041</v>
      </c>
      <c r="G1088" s="211" t="s">
        <v>3788</v>
      </c>
      <c r="H1088" s="212"/>
      <c r="I1088" s="213"/>
      <c r="J1088" s="213"/>
      <c r="K1088" s="213"/>
      <c r="M1088" s="71"/>
      <c r="N1088" s="71"/>
      <c r="O1088" s="71"/>
      <c r="P1088" s="71"/>
      <c r="Q1088" s="72"/>
      <c r="R1088" s="73"/>
      <c r="S1088" s="74">
        <v>3</v>
      </c>
      <c r="T1088" s="73" t="s">
        <v>1690</v>
      </c>
      <c r="U1088" s="74"/>
      <c r="V1088" s="73"/>
      <c r="W1088" s="75">
        <f>SUM(W1089:W1098)</f>
        <v>10</v>
      </c>
      <c r="X1088" s="73" t="s">
        <v>1692</v>
      </c>
    </row>
    <row r="1089" spans="2:24" ht="45" customHeight="1" x14ac:dyDescent="0.4">
      <c r="B1089" s="149">
        <v>1042</v>
      </c>
      <c r="C1089" s="20" t="s">
        <v>1343</v>
      </c>
      <c r="D1089" s="16" t="s">
        <v>1538</v>
      </c>
      <c r="E1089" s="14" t="s">
        <v>1567</v>
      </c>
      <c r="F1089" s="14" t="s">
        <v>1568</v>
      </c>
      <c r="G1089" s="1044" t="s">
        <v>1569</v>
      </c>
      <c r="H1089" s="160">
        <f>+H1087+1</f>
        <v>931</v>
      </c>
      <c r="I1089" s="80" t="s">
        <v>2435</v>
      </c>
      <c r="J1089" s="167">
        <v>100</v>
      </c>
      <c r="K1089" s="168" t="s">
        <v>1570</v>
      </c>
      <c r="L1089" s="11" t="s">
        <v>1503</v>
      </c>
      <c r="W1089" s="79">
        <v>1</v>
      </c>
    </row>
    <row r="1090" spans="2:24" ht="45" customHeight="1" x14ac:dyDescent="0.4">
      <c r="B1090" s="149">
        <v>1043</v>
      </c>
      <c r="C1090" s="20" t="s">
        <v>1343</v>
      </c>
      <c r="D1090" s="16" t="s">
        <v>1538</v>
      </c>
      <c r="E1090" s="14" t="s">
        <v>1567</v>
      </c>
      <c r="F1090" s="14" t="s">
        <v>1568</v>
      </c>
      <c r="G1090" s="1045"/>
      <c r="H1090" s="160">
        <f t="shared" ref="H1090:H1098" si="41">+H1089+1</f>
        <v>932</v>
      </c>
      <c r="I1090" s="80" t="s">
        <v>2436</v>
      </c>
      <c r="J1090" s="167">
        <v>50</v>
      </c>
      <c r="K1090" s="168" t="s">
        <v>1571</v>
      </c>
      <c r="L1090" s="11" t="s">
        <v>1503</v>
      </c>
      <c r="W1090" s="79">
        <v>1</v>
      </c>
    </row>
    <row r="1091" spans="2:24" ht="45" customHeight="1" x14ac:dyDescent="0.4">
      <c r="B1091" s="149">
        <v>1044</v>
      </c>
      <c r="C1091" s="20" t="s">
        <v>1343</v>
      </c>
      <c r="D1091" s="16" t="s">
        <v>1538</v>
      </c>
      <c r="E1091" s="14" t="s">
        <v>1567</v>
      </c>
      <c r="F1091" s="14" t="s">
        <v>1568</v>
      </c>
      <c r="G1091" s="1045"/>
      <c r="H1091" s="160">
        <f t="shared" si="41"/>
        <v>933</v>
      </c>
      <c r="I1091" s="80" t="s">
        <v>2437</v>
      </c>
      <c r="J1091" s="167">
        <v>1</v>
      </c>
      <c r="K1091" s="168" t="s">
        <v>1572</v>
      </c>
      <c r="L1091" s="11" t="s">
        <v>1503</v>
      </c>
      <c r="W1091" s="79">
        <v>1</v>
      </c>
    </row>
    <row r="1092" spans="2:24" ht="45" customHeight="1" x14ac:dyDescent="0.4">
      <c r="B1092" s="149">
        <v>1045</v>
      </c>
      <c r="C1092" s="20" t="s">
        <v>1343</v>
      </c>
      <c r="D1092" s="16" t="s">
        <v>1538</v>
      </c>
      <c r="E1092" s="14" t="s">
        <v>1567</v>
      </c>
      <c r="F1092" s="14" t="s">
        <v>1568</v>
      </c>
      <c r="G1092" s="1045"/>
      <c r="H1092" s="160">
        <f t="shared" si="41"/>
        <v>934</v>
      </c>
      <c r="I1092" s="80" t="s">
        <v>2438</v>
      </c>
      <c r="J1092" s="167">
        <v>1</v>
      </c>
      <c r="K1092" s="168" t="s">
        <v>1573</v>
      </c>
      <c r="L1092" s="11" t="s">
        <v>1503</v>
      </c>
      <c r="W1092" s="79">
        <v>1</v>
      </c>
    </row>
    <row r="1093" spans="2:24" ht="45" customHeight="1" x14ac:dyDescent="0.4">
      <c r="B1093" s="149">
        <v>1046</v>
      </c>
      <c r="C1093" s="20" t="s">
        <v>1343</v>
      </c>
      <c r="D1093" s="16" t="s">
        <v>1538</v>
      </c>
      <c r="E1093" s="14" t="s">
        <v>1567</v>
      </c>
      <c r="F1093" s="14" t="s">
        <v>1568</v>
      </c>
      <c r="G1093" s="1046"/>
      <c r="H1093" s="160">
        <f t="shared" si="41"/>
        <v>935</v>
      </c>
      <c r="I1093" s="80" t="s">
        <v>2439</v>
      </c>
      <c r="J1093" s="167">
        <v>10000</v>
      </c>
      <c r="K1093" s="168" t="s">
        <v>1574</v>
      </c>
      <c r="L1093" s="11" t="s">
        <v>1503</v>
      </c>
      <c r="W1093" s="79">
        <v>1</v>
      </c>
    </row>
    <row r="1094" spans="2:24" ht="45" customHeight="1" x14ac:dyDescent="0.4">
      <c r="B1094" s="149">
        <v>1047</v>
      </c>
      <c r="C1094" s="20" t="s">
        <v>1343</v>
      </c>
      <c r="D1094" s="16" t="s">
        <v>1538</v>
      </c>
      <c r="E1094" s="14" t="s">
        <v>1567</v>
      </c>
      <c r="F1094" s="9" t="s">
        <v>1575</v>
      </c>
      <c r="G1094" s="1041" t="s">
        <v>1576</v>
      </c>
      <c r="H1094" s="76">
        <f t="shared" si="41"/>
        <v>936</v>
      </c>
      <c r="I1094" s="80" t="s">
        <v>2440</v>
      </c>
      <c r="J1094" s="164">
        <v>180</v>
      </c>
      <c r="K1094" s="170" t="s">
        <v>1577</v>
      </c>
      <c r="L1094" s="11" t="s">
        <v>1503</v>
      </c>
      <c r="W1094" s="79">
        <v>1</v>
      </c>
    </row>
    <row r="1095" spans="2:24" ht="45" customHeight="1" x14ac:dyDescent="0.4">
      <c r="B1095" s="149">
        <v>1048</v>
      </c>
      <c r="C1095" s="20" t="s">
        <v>1343</v>
      </c>
      <c r="D1095" s="16" t="s">
        <v>1538</v>
      </c>
      <c r="E1095" s="14" t="s">
        <v>1567</v>
      </c>
      <c r="F1095" s="9" t="s">
        <v>1575</v>
      </c>
      <c r="G1095" s="1042"/>
      <c r="H1095" s="76">
        <f t="shared" si="41"/>
        <v>937</v>
      </c>
      <c r="I1095" s="80" t="s">
        <v>2441</v>
      </c>
      <c r="J1095" s="164">
        <v>280</v>
      </c>
      <c r="K1095" s="170" t="s">
        <v>1578</v>
      </c>
      <c r="L1095" s="11" t="s">
        <v>1503</v>
      </c>
      <c r="W1095" s="79">
        <v>1</v>
      </c>
    </row>
    <row r="1096" spans="2:24" ht="45" customHeight="1" x14ac:dyDescent="0.4">
      <c r="B1096" s="149">
        <v>1049</v>
      </c>
      <c r="C1096" s="20" t="s">
        <v>1343</v>
      </c>
      <c r="D1096" s="16" t="s">
        <v>1538</v>
      </c>
      <c r="E1096" s="14" t="s">
        <v>1567</v>
      </c>
      <c r="F1096" s="9" t="s">
        <v>1575</v>
      </c>
      <c r="G1096" s="1042"/>
      <c r="H1096" s="76">
        <f t="shared" si="41"/>
        <v>938</v>
      </c>
      <c r="I1096" s="80" t="s">
        <v>2442</v>
      </c>
      <c r="J1096" s="164">
        <v>50</v>
      </c>
      <c r="K1096" s="170" t="s">
        <v>1579</v>
      </c>
      <c r="L1096" s="11" t="s">
        <v>1503</v>
      </c>
      <c r="W1096" s="79">
        <v>1</v>
      </c>
    </row>
    <row r="1097" spans="2:24" ht="45" customHeight="1" x14ac:dyDescent="0.4">
      <c r="B1097" s="149">
        <v>1050</v>
      </c>
      <c r="C1097" s="20" t="s">
        <v>1343</v>
      </c>
      <c r="D1097" s="16" t="s">
        <v>1538</v>
      </c>
      <c r="E1097" s="14" t="s">
        <v>1567</v>
      </c>
      <c r="F1097" s="9" t="s">
        <v>1575</v>
      </c>
      <c r="G1097" s="1043"/>
      <c r="H1097" s="76">
        <f t="shared" si="41"/>
        <v>939</v>
      </c>
      <c r="I1097" s="80" t="s">
        <v>2443</v>
      </c>
      <c r="J1097" s="164">
        <v>5450</v>
      </c>
      <c r="K1097" s="170" t="s">
        <v>1580</v>
      </c>
      <c r="L1097" s="11" t="s">
        <v>1503</v>
      </c>
      <c r="W1097" s="79">
        <v>1</v>
      </c>
    </row>
    <row r="1098" spans="2:24" ht="45" customHeight="1" x14ac:dyDescent="0.4">
      <c r="B1098" s="149">
        <v>1051</v>
      </c>
      <c r="C1098" s="20" t="s">
        <v>1343</v>
      </c>
      <c r="D1098" s="16" t="s">
        <v>1538</v>
      </c>
      <c r="E1098" s="14" t="s">
        <v>1567</v>
      </c>
      <c r="F1098" s="14" t="s">
        <v>1581</v>
      </c>
      <c r="G1098" s="168" t="s">
        <v>1582</v>
      </c>
      <c r="H1098" s="160">
        <f t="shared" si="41"/>
        <v>940</v>
      </c>
      <c r="I1098" s="80" t="s">
        <v>2444</v>
      </c>
      <c r="J1098" s="173">
        <v>1</v>
      </c>
      <c r="K1098" s="168" t="s">
        <v>1583</v>
      </c>
      <c r="L1098" s="11" t="s">
        <v>1503</v>
      </c>
      <c r="W1098" s="79">
        <v>1</v>
      </c>
    </row>
    <row r="1099" spans="2:24" ht="45" customHeight="1" x14ac:dyDescent="0.4">
      <c r="B1099" s="149">
        <v>1052</v>
      </c>
      <c r="G1099" s="211" t="s">
        <v>3789</v>
      </c>
      <c r="H1099" s="212"/>
      <c r="I1099" s="213"/>
      <c r="J1099" s="213"/>
      <c r="K1099" s="213"/>
      <c r="M1099" s="71"/>
      <c r="N1099" s="71"/>
      <c r="O1099" s="71"/>
      <c r="P1099" s="71"/>
      <c r="Q1099" s="72"/>
      <c r="R1099" s="73"/>
      <c r="S1099" s="74">
        <v>2</v>
      </c>
      <c r="T1099" s="73" t="s">
        <v>1690</v>
      </c>
      <c r="U1099" s="74"/>
      <c r="V1099" s="73"/>
      <c r="W1099" s="75">
        <f>SUM(W1100:W1111)</f>
        <v>12</v>
      </c>
      <c r="X1099" s="73" t="s">
        <v>1692</v>
      </c>
    </row>
    <row r="1100" spans="2:24" ht="45" customHeight="1" x14ac:dyDescent="0.4">
      <c r="B1100" s="149">
        <v>1053</v>
      </c>
      <c r="C1100" s="20" t="s">
        <v>1343</v>
      </c>
      <c r="D1100" s="16" t="s">
        <v>1538</v>
      </c>
      <c r="E1100" s="15" t="s">
        <v>1585</v>
      </c>
      <c r="F1100" s="15" t="s">
        <v>1586</v>
      </c>
      <c r="G1100" s="1047" t="s">
        <v>3790</v>
      </c>
      <c r="H1100" s="87">
        <f>+H1098+1</f>
        <v>941</v>
      </c>
      <c r="I1100" s="80" t="s">
        <v>2445</v>
      </c>
      <c r="J1100" s="87">
        <v>3</v>
      </c>
      <c r="K1100" s="169" t="s">
        <v>1588</v>
      </c>
      <c r="L1100" s="11" t="s">
        <v>1503</v>
      </c>
      <c r="W1100" s="79">
        <v>1</v>
      </c>
    </row>
    <row r="1101" spans="2:24" ht="45" customHeight="1" x14ac:dyDescent="0.4">
      <c r="B1101" s="149">
        <v>1054</v>
      </c>
      <c r="C1101" s="20" t="s">
        <v>1343</v>
      </c>
      <c r="D1101" s="16" t="s">
        <v>1538</v>
      </c>
      <c r="E1101" s="15" t="s">
        <v>1585</v>
      </c>
      <c r="F1101" s="15" t="s">
        <v>1586</v>
      </c>
      <c r="G1101" s="1048"/>
      <c r="H1101" s="87">
        <f t="shared" ref="H1101:H1111" si="42">+H1100+1</f>
        <v>942</v>
      </c>
      <c r="I1101" s="80" t="s">
        <v>2446</v>
      </c>
      <c r="J1101" s="87">
        <v>3</v>
      </c>
      <c r="K1101" s="169" t="s">
        <v>1589</v>
      </c>
      <c r="L1101" s="11" t="s">
        <v>1503</v>
      </c>
      <c r="W1101" s="79">
        <v>1</v>
      </c>
    </row>
    <row r="1102" spans="2:24" ht="45" customHeight="1" x14ac:dyDescent="0.4">
      <c r="B1102" s="149">
        <v>1055</v>
      </c>
      <c r="C1102" s="20" t="s">
        <v>1343</v>
      </c>
      <c r="D1102" s="16" t="s">
        <v>1538</v>
      </c>
      <c r="E1102" s="15" t="s">
        <v>1585</v>
      </c>
      <c r="F1102" s="15" t="s">
        <v>1586</v>
      </c>
      <c r="G1102" s="1048"/>
      <c r="H1102" s="87">
        <f t="shared" si="42"/>
        <v>943</v>
      </c>
      <c r="I1102" s="80" t="s">
        <v>2447</v>
      </c>
      <c r="J1102" s="87">
        <v>10</v>
      </c>
      <c r="K1102" s="169" t="s">
        <v>3791</v>
      </c>
      <c r="L1102" s="11" t="s">
        <v>1503</v>
      </c>
      <c r="W1102" s="79">
        <v>1</v>
      </c>
    </row>
    <row r="1103" spans="2:24" ht="45" customHeight="1" x14ac:dyDescent="0.4">
      <c r="B1103" s="149">
        <v>1056</v>
      </c>
      <c r="C1103" s="20" t="s">
        <v>1343</v>
      </c>
      <c r="D1103" s="16" t="s">
        <v>1538</v>
      </c>
      <c r="E1103" s="15" t="s">
        <v>1585</v>
      </c>
      <c r="F1103" s="15" t="s">
        <v>1586</v>
      </c>
      <c r="G1103" s="1048"/>
      <c r="H1103" s="87">
        <f t="shared" si="42"/>
        <v>944</v>
      </c>
      <c r="I1103" s="80" t="s">
        <v>2448</v>
      </c>
      <c r="J1103" s="87">
        <v>40</v>
      </c>
      <c r="K1103" s="169" t="s">
        <v>1590</v>
      </c>
      <c r="L1103" s="11" t="s">
        <v>1503</v>
      </c>
      <c r="W1103" s="79">
        <v>1</v>
      </c>
    </row>
    <row r="1104" spans="2:24" ht="45" customHeight="1" x14ac:dyDescent="0.4">
      <c r="B1104" s="149">
        <v>1057</v>
      </c>
      <c r="C1104" s="20" t="s">
        <v>1343</v>
      </c>
      <c r="D1104" s="16" t="s">
        <v>1538</v>
      </c>
      <c r="E1104" s="15" t="s">
        <v>1585</v>
      </c>
      <c r="F1104" s="15" t="s">
        <v>1586</v>
      </c>
      <c r="G1104" s="1048"/>
      <c r="H1104" s="87">
        <f t="shared" si="42"/>
        <v>945</v>
      </c>
      <c r="I1104" s="80" t="s">
        <v>2449</v>
      </c>
      <c r="J1104" s="87">
        <v>1</v>
      </c>
      <c r="K1104" s="169" t="s">
        <v>1591</v>
      </c>
      <c r="L1104" s="11" t="s">
        <v>1503</v>
      </c>
      <c r="W1104" s="79">
        <v>1</v>
      </c>
    </row>
    <row r="1105" spans="1:24" ht="45" customHeight="1" x14ac:dyDescent="0.4">
      <c r="B1105" s="149">
        <v>1058</v>
      </c>
      <c r="C1105" s="20" t="s">
        <v>1343</v>
      </c>
      <c r="D1105" s="16" t="s">
        <v>1538</v>
      </c>
      <c r="E1105" s="15" t="s">
        <v>1585</v>
      </c>
      <c r="F1105" s="15" t="s">
        <v>1586</v>
      </c>
      <c r="G1105" s="1048"/>
      <c r="H1105" s="87">
        <f t="shared" si="42"/>
        <v>946</v>
      </c>
      <c r="I1105" s="80" t="s">
        <v>2450</v>
      </c>
      <c r="J1105" s="87">
        <v>400</v>
      </c>
      <c r="K1105" s="169" t="s">
        <v>1592</v>
      </c>
      <c r="L1105" s="11" t="s">
        <v>1503</v>
      </c>
      <c r="W1105" s="79">
        <v>1</v>
      </c>
    </row>
    <row r="1106" spans="1:24" ht="45" customHeight="1" x14ac:dyDescent="0.4">
      <c r="B1106" s="149">
        <v>1059</v>
      </c>
      <c r="C1106" s="20" t="s">
        <v>1343</v>
      </c>
      <c r="D1106" s="16" t="s">
        <v>1538</v>
      </c>
      <c r="E1106" s="15" t="s">
        <v>1585</v>
      </c>
      <c r="F1106" s="15" t="s">
        <v>1586</v>
      </c>
      <c r="G1106" s="1048"/>
      <c r="H1106" s="87">
        <f t="shared" si="42"/>
        <v>947</v>
      </c>
      <c r="I1106" s="80" t="s">
        <v>2451</v>
      </c>
      <c r="J1106" s="87">
        <v>1</v>
      </c>
      <c r="K1106" s="169" t="s">
        <v>1593</v>
      </c>
      <c r="L1106" s="11" t="s">
        <v>1503</v>
      </c>
      <c r="W1106" s="79">
        <v>1</v>
      </c>
    </row>
    <row r="1107" spans="1:24" ht="45" customHeight="1" x14ac:dyDescent="0.4">
      <c r="B1107" s="149">
        <v>1060</v>
      </c>
      <c r="C1107" s="20" t="s">
        <v>1343</v>
      </c>
      <c r="D1107" s="16" t="s">
        <v>1538</v>
      </c>
      <c r="E1107" s="15" t="s">
        <v>1585</v>
      </c>
      <c r="F1107" s="15" t="s">
        <v>1586</v>
      </c>
      <c r="G1107" s="1048"/>
      <c r="H1107" s="87">
        <f t="shared" si="42"/>
        <v>948</v>
      </c>
      <c r="I1107" s="80" t="s">
        <v>2452</v>
      </c>
      <c r="J1107" s="87">
        <v>1</v>
      </c>
      <c r="K1107" s="169" t="s">
        <v>1594</v>
      </c>
      <c r="L1107" s="11" t="s">
        <v>1503</v>
      </c>
      <c r="W1107" s="79">
        <v>1</v>
      </c>
    </row>
    <row r="1108" spans="1:24" ht="45" customHeight="1" x14ac:dyDescent="0.4">
      <c r="B1108" s="149">
        <v>1061</v>
      </c>
      <c r="C1108" s="20" t="s">
        <v>1343</v>
      </c>
      <c r="D1108" s="16" t="s">
        <v>1538</v>
      </c>
      <c r="E1108" s="15" t="s">
        <v>1585</v>
      </c>
      <c r="F1108" s="15" t="s">
        <v>1586</v>
      </c>
      <c r="G1108" s="1049"/>
      <c r="H1108" s="87">
        <f t="shared" si="42"/>
        <v>949</v>
      </c>
      <c r="I1108" s="80" t="s">
        <v>2453</v>
      </c>
      <c r="J1108" s="87">
        <v>1</v>
      </c>
      <c r="K1108" s="169" t="s">
        <v>1595</v>
      </c>
      <c r="L1108" s="11" t="s">
        <v>1503</v>
      </c>
      <c r="W1108" s="79">
        <v>1</v>
      </c>
    </row>
    <row r="1109" spans="1:24" ht="45" customHeight="1" x14ac:dyDescent="0.4">
      <c r="B1109" s="149">
        <v>1062</v>
      </c>
      <c r="C1109" s="20" t="s">
        <v>1343</v>
      </c>
      <c r="D1109" s="16" t="s">
        <v>1538</v>
      </c>
      <c r="E1109" s="15" t="s">
        <v>1585</v>
      </c>
      <c r="F1109" s="9" t="s">
        <v>1596</v>
      </c>
      <c r="G1109" s="1041" t="s">
        <v>3792</v>
      </c>
      <c r="H1109" s="76">
        <f t="shared" si="42"/>
        <v>950</v>
      </c>
      <c r="I1109" s="80" t="s">
        <v>2454</v>
      </c>
      <c r="J1109" s="76">
        <v>45</v>
      </c>
      <c r="K1109" s="170" t="s">
        <v>3793</v>
      </c>
      <c r="L1109" s="11" t="s">
        <v>1503</v>
      </c>
      <c r="W1109" s="79">
        <v>1</v>
      </c>
    </row>
    <row r="1110" spans="1:24" ht="45" customHeight="1" x14ac:dyDescent="0.4">
      <c r="B1110" s="149">
        <v>1063</v>
      </c>
      <c r="C1110" s="20" t="s">
        <v>1343</v>
      </c>
      <c r="D1110" s="16" t="s">
        <v>1538</v>
      </c>
      <c r="E1110" s="15" t="s">
        <v>1585</v>
      </c>
      <c r="F1110" s="9" t="s">
        <v>1596</v>
      </c>
      <c r="G1110" s="1042"/>
      <c r="H1110" s="76">
        <f t="shared" si="42"/>
        <v>951</v>
      </c>
      <c r="I1110" s="80" t="s">
        <v>2455</v>
      </c>
      <c r="J1110" s="76">
        <v>4</v>
      </c>
      <c r="K1110" s="170" t="s">
        <v>3794</v>
      </c>
      <c r="L1110" s="11" t="s">
        <v>1503</v>
      </c>
      <c r="W1110" s="79">
        <v>1</v>
      </c>
    </row>
    <row r="1111" spans="1:24" ht="45" customHeight="1" x14ac:dyDescent="0.4">
      <c r="B1111" s="149">
        <v>1064</v>
      </c>
      <c r="C1111" s="20" t="s">
        <v>1343</v>
      </c>
      <c r="D1111" s="16" t="s">
        <v>1538</v>
      </c>
      <c r="E1111" s="15" t="s">
        <v>1585</v>
      </c>
      <c r="F1111" s="9" t="s">
        <v>1596</v>
      </c>
      <c r="G1111" s="1043"/>
      <c r="H1111" s="76">
        <f t="shared" si="42"/>
        <v>952</v>
      </c>
      <c r="I1111" s="80" t="s">
        <v>2456</v>
      </c>
      <c r="J1111" s="76">
        <v>2</v>
      </c>
      <c r="K1111" s="170" t="s">
        <v>3795</v>
      </c>
      <c r="L1111" s="11" t="s">
        <v>1503</v>
      </c>
      <c r="W1111" s="79">
        <v>1</v>
      </c>
    </row>
    <row r="1112" spans="1:24" ht="45" customHeight="1" x14ac:dyDescent="0.4">
      <c r="B1112" s="149">
        <v>1065</v>
      </c>
      <c r="G1112" s="154" t="s">
        <v>3796</v>
      </c>
      <c r="H1112" s="155"/>
      <c r="I1112" s="155"/>
      <c r="J1112" s="155"/>
      <c r="K1112" s="176"/>
      <c r="M1112" s="67"/>
      <c r="N1112" s="67"/>
      <c r="O1112" s="67"/>
      <c r="P1112" s="67"/>
      <c r="Q1112" s="68">
        <v>2</v>
      </c>
      <c r="R1112" s="69" t="s">
        <v>1689</v>
      </c>
      <c r="S1112" s="70">
        <f>SUM(S1113:S1126)</f>
        <v>6</v>
      </c>
      <c r="T1112" s="69" t="s">
        <v>1690</v>
      </c>
      <c r="U1112" s="70">
        <v>5</v>
      </c>
      <c r="V1112" s="69" t="s">
        <v>1691</v>
      </c>
      <c r="W1112" s="70">
        <f>SUM(W1113:W1126)/2</f>
        <v>12</v>
      </c>
      <c r="X1112" s="69" t="s">
        <v>1692</v>
      </c>
    </row>
    <row r="1113" spans="1:24" ht="45" customHeight="1" x14ac:dyDescent="0.4">
      <c r="B1113" s="149">
        <v>1066</v>
      </c>
      <c r="G1113" s="211" t="s">
        <v>3797</v>
      </c>
      <c r="H1113" s="212"/>
      <c r="I1113" s="213"/>
      <c r="J1113" s="213"/>
      <c r="K1113" s="213"/>
      <c r="M1113" s="71"/>
      <c r="N1113" s="71"/>
      <c r="O1113" s="71"/>
      <c r="P1113" s="71"/>
      <c r="Q1113" s="72"/>
      <c r="R1113" s="73"/>
      <c r="S1113" s="74">
        <v>3</v>
      </c>
      <c r="T1113" s="73" t="s">
        <v>1690</v>
      </c>
      <c r="U1113" s="74"/>
      <c r="V1113" s="73"/>
      <c r="W1113" s="75">
        <f>SUM(W1114:W1119)</f>
        <v>6</v>
      </c>
      <c r="X1113" s="73" t="s">
        <v>1692</v>
      </c>
    </row>
    <row r="1114" spans="1:24" ht="45" customHeight="1" x14ac:dyDescent="0.4">
      <c r="B1114" s="149">
        <v>1067</v>
      </c>
      <c r="C1114" s="20" t="s">
        <v>1343</v>
      </c>
      <c r="D1114" s="13" t="s">
        <v>1600</v>
      </c>
      <c r="E1114" s="14" t="s">
        <v>1601</v>
      </c>
      <c r="F1114" s="14" t="s">
        <v>1602</v>
      </c>
      <c r="G1114" s="1035" t="s">
        <v>3798</v>
      </c>
      <c r="H1114" s="180">
        <f>+H1111+1</f>
        <v>953</v>
      </c>
      <c r="I1114" s="220" t="s">
        <v>2457</v>
      </c>
      <c r="J1114" s="180">
        <v>1</v>
      </c>
      <c r="K1114" s="182" t="s">
        <v>1604</v>
      </c>
      <c r="L1114" s="11" t="s">
        <v>1455</v>
      </c>
      <c r="W1114" s="79">
        <v>1</v>
      </c>
    </row>
    <row r="1115" spans="1:24" ht="45" customHeight="1" x14ac:dyDescent="0.4">
      <c r="A1115" s="7">
        <v>35</v>
      </c>
      <c r="B1115" s="149">
        <v>1068</v>
      </c>
      <c r="C1115" s="20" t="s">
        <v>1343</v>
      </c>
      <c r="D1115" s="13" t="s">
        <v>1600</v>
      </c>
      <c r="E1115" s="14" t="s">
        <v>1601</v>
      </c>
      <c r="F1115" s="14" t="s">
        <v>1602</v>
      </c>
      <c r="G1115" s="1036"/>
      <c r="H1115" s="160">
        <f>+H1114+1</f>
        <v>954</v>
      </c>
      <c r="I1115" s="220" t="s">
        <v>2458</v>
      </c>
      <c r="J1115" s="180">
        <v>1</v>
      </c>
      <c r="K1115" s="182" t="s">
        <v>1605</v>
      </c>
      <c r="L1115" s="11" t="s">
        <v>1455</v>
      </c>
      <c r="W1115" s="79">
        <v>1</v>
      </c>
    </row>
    <row r="1116" spans="1:24" ht="45" customHeight="1" x14ac:dyDescent="0.4">
      <c r="A1116" s="7">
        <v>36</v>
      </c>
      <c r="B1116" s="149">
        <v>1069</v>
      </c>
      <c r="C1116" s="20" t="s">
        <v>1343</v>
      </c>
      <c r="D1116" s="13" t="s">
        <v>1600</v>
      </c>
      <c r="E1116" s="14" t="s">
        <v>1601</v>
      </c>
      <c r="F1116" s="17" t="s">
        <v>1606</v>
      </c>
      <c r="G1116" s="1032" t="s">
        <v>3799</v>
      </c>
      <c r="H1116" s="76">
        <f>+H1115+1</f>
        <v>955</v>
      </c>
      <c r="I1116" s="220" t="s">
        <v>2459</v>
      </c>
      <c r="J1116" s="86">
        <v>2</v>
      </c>
      <c r="K1116" s="181" t="s">
        <v>1608</v>
      </c>
      <c r="L1116" s="11" t="s">
        <v>1455</v>
      </c>
      <c r="W1116" s="79">
        <v>1</v>
      </c>
    </row>
    <row r="1117" spans="1:24" ht="45" customHeight="1" x14ac:dyDescent="0.4">
      <c r="A1117" s="7">
        <v>37</v>
      </c>
      <c r="B1117" s="149">
        <v>1070</v>
      </c>
      <c r="C1117" s="20" t="s">
        <v>1343</v>
      </c>
      <c r="D1117" s="13" t="s">
        <v>1600</v>
      </c>
      <c r="E1117" s="14" t="s">
        <v>1601</v>
      </c>
      <c r="F1117" s="17" t="s">
        <v>1606</v>
      </c>
      <c r="G1117" s="1034"/>
      <c r="H1117" s="76">
        <f>+H1116+1</f>
        <v>956</v>
      </c>
      <c r="I1117" s="220" t="s">
        <v>2460</v>
      </c>
      <c r="J1117" s="86">
        <v>2</v>
      </c>
      <c r="K1117" s="181" t="s">
        <v>1609</v>
      </c>
      <c r="L1117" s="11" t="s">
        <v>1455</v>
      </c>
      <c r="W1117" s="79">
        <v>1</v>
      </c>
    </row>
    <row r="1118" spans="1:24" ht="45" customHeight="1" x14ac:dyDescent="0.4">
      <c r="A1118" s="7">
        <v>38</v>
      </c>
      <c r="B1118" s="149">
        <v>1071</v>
      </c>
      <c r="C1118" s="20" t="s">
        <v>1343</v>
      </c>
      <c r="D1118" s="13" t="s">
        <v>1600</v>
      </c>
      <c r="E1118" s="14" t="s">
        <v>1601</v>
      </c>
      <c r="F1118" s="14" t="s">
        <v>1610</v>
      </c>
      <c r="G1118" s="1035" t="s">
        <v>3800</v>
      </c>
      <c r="H1118" s="160">
        <f>+H1117+1</f>
        <v>957</v>
      </c>
      <c r="I1118" s="220" t="s">
        <v>2461</v>
      </c>
      <c r="J1118" s="180">
        <v>200</v>
      </c>
      <c r="K1118" s="182" t="s">
        <v>1612</v>
      </c>
      <c r="L1118" s="11" t="s">
        <v>1455</v>
      </c>
      <c r="W1118" s="79">
        <v>1</v>
      </c>
    </row>
    <row r="1119" spans="1:24" ht="45" customHeight="1" x14ac:dyDescent="0.4">
      <c r="A1119" s="7">
        <v>39</v>
      </c>
      <c r="B1119" s="149">
        <v>1072</v>
      </c>
      <c r="C1119" s="20" t="s">
        <v>1343</v>
      </c>
      <c r="D1119" s="13" t="s">
        <v>1600</v>
      </c>
      <c r="E1119" s="14" t="s">
        <v>1601</v>
      </c>
      <c r="F1119" s="14" t="s">
        <v>1610</v>
      </c>
      <c r="G1119" s="1036"/>
      <c r="H1119" s="160">
        <f>+H1118+1</f>
        <v>958</v>
      </c>
      <c r="I1119" s="220" t="s">
        <v>2462</v>
      </c>
      <c r="J1119" s="180">
        <v>2</v>
      </c>
      <c r="K1119" s="182" t="s">
        <v>1613</v>
      </c>
      <c r="L1119" s="11" t="s">
        <v>1455</v>
      </c>
      <c r="W1119" s="79">
        <v>1</v>
      </c>
    </row>
    <row r="1120" spans="1:24" ht="45" customHeight="1" x14ac:dyDescent="0.4">
      <c r="B1120" s="149">
        <v>1073</v>
      </c>
      <c r="G1120" s="211" t="s">
        <v>3801</v>
      </c>
      <c r="H1120" s="212"/>
      <c r="I1120" s="213"/>
      <c r="J1120" s="213"/>
      <c r="K1120" s="213"/>
      <c r="M1120" s="71"/>
      <c r="N1120" s="71"/>
      <c r="O1120" s="71"/>
      <c r="P1120" s="71"/>
      <c r="Q1120" s="72"/>
      <c r="R1120" s="73"/>
      <c r="S1120" s="74">
        <v>3</v>
      </c>
      <c r="T1120" s="73" t="s">
        <v>1690</v>
      </c>
      <c r="U1120" s="74"/>
      <c r="V1120" s="73"/>
      <c r="W1120" s="75">
        <f>SUM(W1121:W1126)</f>
        <v>6</v>
      </c>
      <c r="X1120" s="73" t="s">
        <v>1692</v>
      </c>
    </row>
    <row r="1121" spans="1:24" ht="45" customHeight="1" x14ac:dyDescent="0.4">
      <c r="A1121" s="7">
        <v>40</v>
      </c>
      <c r="B1121" s="149">
        <v>1074</v>
      </c>
      <c r="C1121" s="20" t="s">
        <v>1343</v>
      </c>
      <c r="D1121" s="13" t="s">
        <v>1600</v>
      </c>
      <c r="E1121" s="15" t="s">
        <v>1615</v>
      </c>
      <c r="F1121" s="15" t="s">
        <v>1616</v>
      </c>
      <c r="G1121" s="1037" t="s">
        <v>3802</v>
      </c>
      <c r="H1121" s="179">
        <f>+H1119+1</f>
        <v>959</v>
      </c>
      <c r="I1121" s="220" t="s">
        <v>2463</v>
      </c>
      <c r="J1121" s="179">
        <v>1</v>
      </c>
      <c r="K1121" s="147" t="s">
        <v>1618</v>
      </c>
      <c r="L1121" s="11" t="s">
        <v>1455</v>
      </c>
      <c r="W1121" s="79">
        <v>1</v>
      </c>
    </row>
    <row r="1122" spans="1:24" ht="45" customHeight="1" x14ac:dyDescent="0.4">
      <c r="A1122" s="7">
        <v>41</v>
      </c>
      <c r="B1122" s="149">
        <v>1075</v>
      </c>
      <c r="C1122" s="20" t="s">
        <v>1343</v>
      </c>
      <c r="D1122" s="13" t="s">
        <v>1600</v>
      </c>
      <c r="E1122" s="15" t="s">
        <v>1615</v>
      </c>
      <c r="F1122" s="15" t="s">
        <v>1616</v>
      </c>
      <c r="G1122" s="1039"/>
      <c r="H1122" s="87">
        <f>+H1121+1</f>
        <v>960</v>
      </c>
      <c r="I1122" s="220" t="s">
        <v>2464</v>
      </c>
      <c r="J1122" s="179">
        <v>200</v>
      </c>
      <c r="K1122" s="147" t="s">
        <v>1619</v>
      </c>
      <c r="L1122" s="11" t="s">
        <v>1455</v>
      </c>
      <c r="W1122" s="79">
        <v>1</v>
      </c>
    </row>
    <row r="1123" spans="1:24" ht="45" customHeight="1" x14ac:dyDescent="0.4">
      <c r="A1123" s="7">
        <v>42</v>
      </c>
      <c r="B1123" s="149">
        <v>1076</v>
      </c>
      <c r="C1123" s="20" t="s">
        <v>1343</v>
      </c>
      <c r="D1123" s="13" t="s">
        <v>1600</v>
      </c>
      <c r="E1123" s="15" t="s">
        <v>1615</v>
      </c>
      <c r="F1123" s="17" t="s">
        <v>1620</v>
      </c>
      <c r="G1123" s="1032" t="s">
        <v>3803</v>
      </c>
      <c r="H1123" s="76">
        <f>+H1122+1</f>
        <v>961</v>
      </c>
      <c r="I1123" s="220" t="s">
        <v>2465</v>
      </c>
      <c r="J1123" s="86">
        <v>1</v>
      </c>
      <c r="K1123" s="181" t="s">
        <v>1622</v>
      </c>
      <c r="L1123" s="11" t="s">
        <v>1455</v>
      </c>
      <c r="W1123" s="79">
        <v>1</v>
      </c>
    </row>
    <row r="1124" spans="1:24" ht="45" customHeight="1" x14ac:dyDescent="0.4">
      <c r="A1124" s="7">
        <v>43</v>
      </c>
      <c r="B1124" s="149">
        <v>1077</v>
      </c>
      <c r="C1124" s="20" t="s">
        <v>1343</v>
      </c>
      <c r="D1124" s="13" t="s">
        <v>1600</v>
      </c>
      <c r="E1124" s="15" t="s">
        <v>1615</v>
      </c>
      <c r="F1124" s="17" t="s">
        <v>1620</v>
      </c>
      <c r="G1124" s="1034"/>
      <c r="H1124" s="76">
        <f>+H1123+1</f>
        <v>962</v>
      </c>
      <c r="I1124" s="220" t="s">
        <v>2466</v>
      </c>
      <c r="J1124" s="86">
        <v>6</v>
      </c>
      <c r="K1124" s="181" t="s">
        <v>3804</v>
      </c>
      <c r="L1124" s="11" t="s">
        <v>1455</v>
      </c>
      <c r="W1124" s="79">
        <v>1</v>
      </c>
    </row>
    <row r="1125" spans="1:24" ht="45" customHeight="1" x14ac:dyDescent="0.4">
      <c r="A1125" s="7">
        <v>44</v>
      </c>
      <c r="B1125" s="149">
        <v>1078</v>
      </c>
      <c r="C1125" s="20" t="s">
        <v>1343</v>
      </c>
      <c r="D1125" s="13" t="s">
        <v>1600</v>
      </c>
      <c r="E1125" s="15" t="s">
        <v>1615</v>
      </c>
      <c r="F1125" s="15" t="s">
        <v>1623</v>
      </c>
      <c r="G1125" s="1037" t="s">
        <v>3805</v>
      </c>
      <c r="H1125" s="87">
        <f>+H1124+1</f>
        <v>963</v>
      </c>
      <c r="I1125" s="220" t="s">
        <v>2467</v>
      </c>
      <c r="J1125" s="179">
        <v>1</v>
      </c>
      <c r="K1125" s="147" t="s">
        <v>1625</v>
      </c>
      <c r="L1125" s="11" t="s">
        <v>1455</v>
      </c>
      <c r="W1125" s="79">
        <v>1</v>
      </c>
    </row>
    <row r="1126" spans="1:24" ht="45" customHeight="1" x14ac:dyDescent="0.4">
      <c r="A1126" s="7">
        <v>45</v>
      </c>
      <c r="B1126" s="149">
        <v>1079</v>
      </c>
      <c r="C1126" s="20" t="s">
        <v>1343</v>
      </c>
      <c r="D1126" s="13" t="s">
        <v>1600</v>
      </c>
      <c r="E1126" s="15" t="s">
        <v>1615</v>
      </c>
      <c r="F1126" s="15" t="s">
        <v>1623</v>
      </c>
      <c r="G1126" s="1039"/>
      <c r="H1126" s="87">
        <f>+H1125+1</f>
        <v>964</v>
      </c>
      <c r="I1126" s="220" t="s">
        <v>2468</v>
      </c>
      <c r="J1126" s="179">
        <v>3</v>
      </c>
      <c r="K1126" s="147" t="s">
        <v>1626</v>
      </c>
      <c r="L1126" s="11" t="s">
        <v>1455</v>
      </c>
      <c r="W1126" s="79">
        <v>1</v>
      </c>
    </row>
    <row r="1127" spans="1:24" ht="45" customHeight="1" x14ac:dyDescent="0.4">
      <c r="B1127" s="149">
        <v>1080</v>
      </c>
      <c r="G1127" s="154" t="s">
        <v>3806</v>
      </c>
      <c r="H1127" s="155"/>
      <c r="I1127" s="155"/>
      <c r="J1127" s="155"/>
      <c r="K1127" s="176"/>
      <c r="M1127" s="67"/>
      <c r="N1127" s="67"/>
      <c r="O1127" s="67"/>
      <c r="P1127" s="67"/>
      <c r="Q1127" s="68">
        <v>3</v>
      </c>
      <c r="R1127" s="69" t="s">
        <v>1689</v>
      </c>
      <c r="S1127" s="70">
        <f>SUM(S1128:S1150)</f>
        <v>7</v>
      </c>
      <c r="T1127" s="69" t="s">
        <v>1690</v>
      </c>
      <c r="U1127" s="70">
        <v>4</v>
      </c>
      <c r="V1127" s="69" t="s">
        <v>1691</v>
      </c>
      <c r="W1127" s="70">
        <f>SUM(W1128:W1150)/2</f>
        <v>20</v>
      </c>
      <c r="X1127" s="69" t="s">
        <v>1692</v>
      </c>
    </row>
    <row r="1128" spans="1:24" ht="45" customHeight="1" x14ac:dyDescent="0.4">
      <c r="B1128" s="149">
        <v>1081</v>
      </c>
      <c r="G1128" s="211" t="s">
        <v>3807</v>
      </c>
      <c r="H1128" s="212"/>
      <c r="I1128" s="213"/>
      <c r="J1128" s="213"/>
      <c r="K1128" s="213"/>
      <c r="M1128" s="71"/>
      <c r="N1128" s="71"/>
      <c r="O1128" s="71"/>
      <c r="P1128" s="71"/>
      <c r="Q1128" s="72"/>
      <c r="R1128" s="73"/>
      <c r="S1128" s="74">
        <v>3</v>
      </c>
      <c r="T1128" s="73" t="s">
        <v>1690</v>
      </c>
      <c r="U1128" s="74"/>
      <c r="V1128" s="73"/>
      <c r="W1128" s="75">
        <f>SUM(W1129:W1135)</f>
        <v>7</v>
      </c>
      <c r="X1128" s="73" t="s">
        <v>1692</v>
      </c>
    </row>
    <row r="1129" spans="1:24" ht="45" customHeight="1" x14ac:dyDescent="0.4">
      <c r="A1129" s="7">
        <v>46</v>
      </c>
      <c r="B1129" s="149">
        <v>1082</v>
      </c>
      <c r="C1129" s="20" t="s">
        <v>1343</v>
      </c>
      <c r="D1129" s="16" t="s">
        <v>1629</v>
      </c>
      <c r="E1129" s="14" t="s">
        <v>1630</v>
      </c>
      <c r="F1129" s="14" t="s">
        <v>1631</v>
      </c>
      <c r="G1129" s="1035" t="s">
        <v>3808</v>
      </c>
      <c r="H1129" s="180">
        <f>+H1126+1</f>
        <v>965</v>
      </c>
      <c r="I1129" s="220" t="s">
        <v>2469</v>
      </c>
      <c r="J1129" s="180">
        <v>2</v>
      </c>
      <c r="K1129" s="191" t="s">
        <v>3809</v>
      </c>
      <c r="L1129" s="11" t="s">
        <v>1455</v>
      </c>
      <c r="W1129" s="79">
        <v>1</v>
      </c>
    </row>
    <row r="1130" spans="1:24" ht="45" customHeight="1" x14ac:dyDescent="0.4">
      <c r="A1130" s="7">
        <v>47</v>
      </c>
      <c r="B1130" s="149">
        <v>1083</v>
      </c>
      <c r="C1130" s="20" t="s">
        <v>1343</v>
      </c>
      <c r="D1130" s="16" t="s">
        <v>1629</v>
      </c>
      <c r="E1130" s="14" t="s">
        <v>1630</v>
      </c>
      <c r="F1130" s="14" t="s">
        <v>1631</v>
      </c>
      <c r="G1130" s="1036"/>
      <c r="H1130" s="160">
        <f t="shared" ref="H1130:H1135" si="43">+H1129+1</f>
        <v>966</v>
      </c>
      <c r="I1130" s="220" t="s">
        <v>2470</v>
      </c>
      <c r="J1130" s="180">
        <v>2</v>
      </c>
      <c r="K1130" s="191" t="s">
        <v>1633</v>
      </c>
      <c r="L1130" s="11" t="s">
        <v>1455</v>
      </c>
      <c r="W1130" s="79">
        <v>1</v>
      </c>
    </row>
    <row r="1131" spans="1:24" ht="45" customHeight="1" x14ac:dyDescent="0.4">
      <c r="A1131" s="7">
        <v>48</v>
      </c>
      <c r="B1131" s="149">
        <v>1084</v>
      </c>
      <c r="C1131" s="20" t="s">
        <v>1343</v>
      </c>
      <c r="D1131" s="16" t="s">
        <v>1629</v>
      </c>
      <c r="E1131" s="14" t="s">
        <v>1630</v>
      </c>
      <c r="F1131" s="17" t="s">
        <v>1634</v>
      </c>
      <c r="G1131" s="1032" t="s">
        <v>3810</v>
      </c>
      <c r="H1131" s="76">
        <f t="shared" si="43"/>
        <v>967</v>
      </c>
      <c r="I1131" s="220" t="s">
        <v>2471</v>
      </c>
      <c r="J1131" s="86">
        <v>1</v>
      </c>
      <c r="K1131" s="184" t="s">
        <v>1636</v>
      </c>
      <c r="L1131" s="11" t="s">
        <v>1455</v>
      </c>
      <c r="W1131" s="79">
        <v>1</v>
      </c>
    </row>
    <row r="1132" spans="1:24" ht="45" customHeight="1" x14ac:dyDescent="0.4">
      <c r="A1132" s="7">
        <v>49</v>
      </c>
      <c r="B1132" s="149">
        <v>1085</v>
      </c>
      <c r="C1132" s="20" t="s">
        <v>1343</v>
      </c>
      <c r="D1132" s="16" t="s">
        <v>1629</v>
      </c>
      <c r="E1132" s="14" t="s">
        <v>1630</v>
      </c>
      <c r="F1132" s="17" t="s">
        <v>1634</v>
      </c>
      <c r="G1132" s="1033"/>
      <c r="H1132" s="76">
        <f t="shared" si="43"/>
        <v>968</v>
      </c>
      <c r="I1132" s="220" t="s">
        <v>2472</v>
      </c>
      <c r="J1132" s="86">
        <v>2</v>
      </c>
      <c r="K1132" s="184" t="s">
        <v>1637</v>
      </c>
      <c r="L1132" s="11" t="s">
        <v>1455</v>
      </c>
      <c r="W1132" s="79">
        <v>1</v>
      </c>
    </row>
    <row r="1133" spans="1:24" ht="45" customHeight="1" x14ac:dyDescent="0.4">
      <c r="A1133" s="7">
        <v>50</v>
      </c>
      <c r="B1133" s="149">
        <v>1086</v>
      </c>
      <c r="C1133" s="20" t="s">
        <v>1343</v>
      </c>
      <c r="D1133" s="16" t="s">
        <v>1629</v>
      </c>
      <c r="E1133" s="14" t="s">
        <v>1630</v>
      </c>
      <c r="F1133" s="17" t="s">
        <v>1634</v>
      </c>
      <c r="G1133" s="1034"/>
      <c r="H1133" s="76">
        <f t="shared" si="43"/>
        <v>969</v>
      </c>
      <c r="I1133" s="220" t="s">
        <v>2473</v>
      </c>
      <c r="J1133" s="86">
        <v>1</v>
      </c>
      <c r="K1133" s="184" t="s">
        <v>1638</v>
      </c>
      <c r="L1133" s="11" t="s">
        <v>1455</v>
      </c>
      <c r="W1133" s="79">
        <v>1</v>
      </c>
    </row>
    <row r="1134" spans="1:24" ht="45" customHeight="1" x14ac:dyDescent="0.4">
      <c r="A1134" s="7">
        <v>51</v>
      </c>
      <c r="B1134" s="149">
        <v>1087</v>
      </c>
      <c r="C1134" s="20" t="s">
        <v>1343</v>
      </c>
      <c r="D1134" s="16" t="s">
        <v>1629</v>
      </c>
      <c r="E1134" s="14" t="s">
        <v>1630</v>
      </c>
      <c r="F1134" s="14" t="s">
        <v>1639</v>
      </c>
      <c r="G1134" s="1035" t="s">
        <v>3811</v>
      </c>
      <c r="H1134" s="160">
        <f t="shared" si="43"/>
        <v>970</v>
      </c>
      <c r="I1134" s="220" t="s">
        <v>2474</v>
      </c>
      <c r="J1134" s="180">
        <v>2</v>
      </c>
      <c r="K1134" s="191" t="s">
        <v>3812</v>
      </c>
      <c r="L1134" s="11" t="s">
        <v>1455</v>
      </c>
      <c r="W1134" s="79">
        <v>1</v>
      </c>
    </row>
    <row r="1135" spans="1:24" ht="45" customHeight="1" x14ac:dyDescent="0.4">
      <c r="A1135" s="7">
        <v>52</v>
      </c>
      <c r="B1135" s="149">
        <v>1088</v>
      </c>
      <c r="C1135" s="20" t="s">
        <v>1343</v>
      </c>
      <c r="D1135" s="16" t="s">
        <v>1629</v>
      </c>
      <c r="E1135" s="14" t="s">
        <v>1630</v>
      </c>
      <c r="F1135" s="14" t="s">
        <v>1639</v>
      </c>
      <c r="G1135" s="1036"/>
      <c r="H1135" s="160">
        <f t="shared" si="43"/>
        <v>971</v>
      </c>
      <c r="I1135" s="220" t="s">
        <v>2475</v>
      </c>
      <c r="J1135" s="221">
        <v>1</v>
      </c>
      <c r="K1135" s="182" t="s">
        <v>3813</v>
      </c>
      <c r="L1135" s="11" t="s">
        <v>1455</v>
      </c>
      <c r="W1135" s="79">
        <v>1</v>
      </c>
    </row>
    <row r="1136" spans="1:24" ht="45" customHeight="1" x14ac:dyDescent="0.4">
      <c r="B1136" s="149">
        <v>1089</v>
      </c>
      <c r="G1136" s="211" t="s">
        <v>3814</v>
      </c>
      <c r="H1136" s="212"/>
      <c r="I1136" s="211"/>
      <c r="J1136" s="211"/>
      <c r="K1136" s="211"/>
      <c r="M1136" s="71"/>
      <c r="N1136" s="71"/>
      <c r="O1136" s="71"/>
      <c r="P1136" s="71"/>
      <c r="Q1136" s="72"/>
      <c r="R1136" s="73"/>
      <c r="S1136" s="74">
        <v>3</v>
      </c>
      <c r="T1136" s="73" t="s">
        <v>1690</v>
      </c>
      <c r="U1136" s="74"/>
      <c r="V1136" s="73"/>
      <c r="W1136" s="75">
        <f>SUM(W1137:W1146)</f>
        <v>10</v>
      </c>
      <c r="X1136" s="73" t="s">
        <v>1692</v>
      </c>
    </row>
    <row r="1137" spans="1:24" ht="45" customHeight="1" x14ac:dyDescent="0.4">
      <c r="A1137" s="7">
        <v>53</v>
      </c>
      <c r="B1137" s="149">
        <v>1090</v>
      </c>
      <c r="C1137" s="20" t="s">
        <v>1343</v>
      </c>
      <c r="D1137" s="16" t="s">
        <v>1629</v>
      </c>
      <c r="E1137" s="15" t="s">
        <v>1642</v>
      </c>
      <c r="F1137" s="15" t="s">
        <v>1643</v>
      </c>
      <c r="G1137" s="1037" t="s">
        <v>3815</v>
      </c>
      <c r="H1137" s="179">
        <f>+H1135+1</f>
        <v>972</v>
      </c>
      <c r="I1137" s="220" t="s">
        <v>2476</v>
      </c>
      <c r="J1137" s="179">
        <v>1</v>
      </c>
      <c r="K1137" s="90" t="s">
        <v>1645</v>
      </c>
      <c r="L1137" s="11" t="s">
        <v>1455</v>
      </c>
      <c r="W1137" s="79">
        <v>1</v>
      </c>
    </row>
    <row r="1138" spans="1:24" ht="45" customHeight="1" x14ac:dyDescent="0.4">
      <c r="A1138" s="172">
        <v>54</v>
      </c>
      <c r="B1138" s="149"/>
      <c r="C1138" s="20" t="s">
        <v>1343</v>
      </c>
      <c r="D1138" s="16" t="s">
        <v>1629</v>
      </c>
      <c r="E1138" s="15" t="s">
        <v>1642</v>
      </c>
      <c r="F1138" s="15" t="s">
        <v>1643</v>
      </c>
      <c r="G1138" s="1038"/>
      <c r="H1138" s="87">
        <f t="shared" ref="H1138:H1146" si="44">+H1137+1</f>
        <v>973</v>
      </c>
      <c r="I1138" s="220" t="s">
        <v>2477</v>
      </c>
      <c r="J1138" s="179">
        <v>2</v>
      </c>
      <c r="K1138" s="90" t="s">
        <v>3816</v>
      </c>
      <c r="L1138" s="11" t="s">
        <v>1455</v>
      </c>
      <c r="W1138" s="79">
        <v>1</v>
      </c>
    </row>
    <row r="1139" spans="1:24" ht="45" customHeight="1" x14ac:dyDescent="0.4">
      <c r="A1139" s="172">
        <v>55</v>
      </c>
      <c r="B1139" s="149"/>
      <c r="C1139" s="20" t="s">
        <v>1343</v>
      </c>
      <c r="D1139" s="16" t="s">
        <v>1629</v>
      </c>
      <c r="E1139" s="15" t="s">
        <v>1642</v>
      </c>
      <c r="F1139" s="15" t="s">
        <v>1643</v>
      </c>
      <c r="G1139" s="1038"/>
      <c r="H1139" s="87">
        <f t="shared" si="44"/>
        <v>974</v>
      </c>
      <c r="I1139" s="220" t="s">
        <v>2478</v>
      </c>
      <c r="J1139" s="179">
        <v>2</v>
      </c>
      <c r="K1139" s="90" t="s">
        <v>3817</v>
      </c>
      <c r="L1139" s="11" t="s">
        <v>1455</v>
      </c>
      <c r="W1139" s="79">
        <v>1</v>
      </c>
    </row>
    <row r="1140" spans="1:24" ht="45" customHeight="1" x14ac:dyDescent="0.4">
      <c r="A1140" s="7">
        <v>56</v>
      </c>
      <c r="B1140" s="149">
        <v>1091</v>
      </c>
      <c r="C1140" s="20" t="s">
        <v>1343</v>
      </c>
      <c r="D1140" s="16" t="s">
        <v>1629</v>
      </c>
      <c r="E1140" s="15" t="s">
        <v>1642</v>
      </c>
      <c r="F1140" s="15" t="s">
        <v>1643</v>
      </c>
      <c r="G1140" s="1039"/>
      <c r="H1140" s="87">
        <f t="shared" si="44"/>
        <v>975</v>
      </c>
      <c r="I1140" s="220" t="s">
        <v>2479</v>
      </c>
      <c r="J1140" s="179">
        <v>1</v>
      </c>
      <c r="K1140" s="90" t="s">
        <v>1646</v>
      </c>
      <c r="L1140" s="11" t="s">
        <v>1455</v>
      </c>
      <c r="W1140" s="79">
        <v>1</v>
      </c>
    </row>
    <row r="1141" spans="1:24" ht="45" customHeight="1" x14ac:dyDescent="0.4">
      <c r="A1141" s="7">
        <v>57</v>
      </c>
      <c r="B1141" s="149">
        <v>1092</v>
      </c>
      <c r="C1141" s="20" t="s">
        <v>1343</v>
      </c>
      <c r="D1141" s="16" t="s">
        <v>1629</v>
      </c>
      <c r="E1141" s="15" t="s">
        <v>1642</v>
      </c>
      <c r="F1141" s="17" t="s">
        <v>1647</v>
      </c>
      <c r="G1141" s="1032" t="s">
        <v>3818</v>
      </c>
      <c r="H1141" s="76">
        <f t="shared" si="44"/>
        <v>976</v>
      </c>
      <c r="I1141" s="220" t="s">
        <v>2480</v>
      </c>
      <c r="J1141" s="86">
        <v>3</v>
      </c>
      <c r="K1141" s="184" t="s">
        <v>3819</v>
      </c>
      <c r="L1141" s="11" t="s">
        <v>1455</v>
      </c>
      <c r="W1141" s="79">
        <v>1</v>
      </c>
    </row>
    <row r="1142" spans="1:24" ht="45" customHeight="1" x14ac:dyDescent="0.4">
      <c r="A1142" s="7">
        <v>58</v>
      </c>
      <c r="B1142" s="149">
        <v>1093</v>
      </c>
      <c r="C1142" s="20" t="s">
        <v>1343</v>
      </c>
      <c r="D1142" s="16" t="s">
        <v>1629</v>
      </c>
      <c r="E1142" s="15" t="s">
        <v>1642</v>
      </c>
      <c r="F1142" s="17" t="s">
        <v>1647</v>
      </c>
      <c r="G1142" s="1033"/>
      <c r="H1142" s="76">
        <f t="shared" si="44"/>
        <v>977</v>
      </c>
      <c r="I1142" s="220" t="s">
        <v>2481</v>
      </c>
      <c r="J1142" s="86">
        <v>3</v>
      </c>
      <c r="K1142" s="184" t="s">
        <v>1649</v>
      </c>
      <c r="L1142" s="11" t="s">
        <v>1455</v>
      </c>
      <c r="W1142" s="79">
        <v>1</v>
      </c>
    </row>
    <row r="1143" spans="1:24" ht="45" customHeight="1" x14ac:dyDescent="0.4">
      <c r="A1143" s="7">
        <v>59</v>
      </c>
      <c r="B1143" s="149">
        <v>1094</v>
      </c>
      <c r="C1143" s="20" t="s">
        <v>1343</v>
      </c>
      <c r="D1143" s="16" t="s">
        <v>1629</v>
      </c>
      <c r="E1143" s="15" t="s">
        <v>1642</v>
      </c>
      <c r="F1143" s="17" t="s">
        <v>1647</v>
      </c>
      <c r="G1143" s="1033"/>
      <c r="H1143" s="76">
        <f t="shared" si="44"/>
        <v>978</v>
      </c>
      <c r="I1143" s="220" t="s">
        <v>2482</v>
      </c>
      <c r="J1143" s="86">
        <v>1</v>
      </c>
      <c r="K1143" s="184" t="s">
        <v>1650</v>
      </c>
      <c r="L1143" s="11" t="s">
        <v>1455</v>
      </c>
      <c r="W1143" s="79">
        <v>1</v>
      </c>
    </row>
    <row r="1144" spans="1:24" ht="45" customHeight="1" x14ac:dyDescent="0.4">
      <c r="A1144" s="7">
        <v>60</v>
      </c>
      <c r="B1144" s="149">
        <v>1095</v>
      </c>
      <c r="C1144" s="20" t="s">
        <v>1343</v>
      </c>
      <c r="D1144" s="16" t="s">
        <v>1629</v>
      </c>
      <c r="E1144" s="15" t="s">
        <v>1642</v>
      </c>
      <c r="F1144" s="17" t="s">
        <v>1647</v>
      </c>
      <c r="G1144" s="1033"/>
      <c r="H1144" s="76">
        <f t="shared" si="44"/>
        <v>979</v>
      </c>
      <c r="I1144" s="220" t="s">
        <v>2483</v>
      </c>
      <c r="J1144" s="86">
        <v>1</v>
      </c>
      <c r="K1144" s="184" t="s">
        <v>1651</v>
      </c>
      <c r="L1144" s="11" t="s">
        <v>1455</v>
      </c>
      <c r="W1144" s="79">
        <v>1</v>
      </c>
    </row>
    <row r="1145" spans="1:24" ht="45" customHeight="1" x14ac:dyDescent="0.4">
      <c r="A1145" s="7">
        <v>61</v>
      </c>
      <c r="B1145" s="149">
        <v>1096</v>
      </c>
      <c r="C1145" s="20" t="s">
        <v>1343</v>
      </c>
      <c r="D1145" s="16" t="s">
        <v>1629</v>
      </c>
      <c r="E1145" s="15" t="s">
        <v>1642</v>
      </c>
      <c r="F1145" s="17" t="s">
        <v>1647</v>
      </c>
      <c r="G1145" s="1034"/>
      <c r="H1145" s="76">
        <f t="shared" si="44"/>
        <v>980</v>
      </c>
      <c r="I1145" s="220" t="s">
        <v>2484</v>
      </c>
      <c r="J1145" s="86">
        <v>4</v>
      </c>
      <c r="K1145" s="184" t="s">
        <v>1652</v>
      </c>
      <c r="L1145" s="11" t="s">
        <v>1455</v>
      </c>
      <c r="W1145" s="79">
        <v>1</v>
      </c>
    </row>
    <row r="1146" spans="1:24" ht="45" customHeight="1" x14ac:dyDescent="0.4">
      <c r="A1146" s="7">
        <v>62</v>
      </c>
      <c r="B1146" s="149">
        <v>1097</v>
      </c>
      <c r="C1146" s="20" t="s">
        <v>1343</v>
      </c>
      <c r="D1146" s="16" t="s">
        <v>1629</v>
      </c>
      <c r="E1146" s="15" t="s">
        <v>1642</v>
      </c>
      <c r="F1146" s="15" t="s">
        <v>1653</v>
      </c>
      <c r="G1146" s="147" t="s">
        <v>3820</v>
      </c>
      <c r="H1146" s="87">
        <f t="shared" si="44"/>
        <v>981</v>
      </c>
      <c r="I1146" s="220" t="s">
        <v>2485</v>
      </c>
      <c r="J1146" s="179">
        <v>1</v>
      </c>
      <c r="K1146" s="147" t="s">
        <v>1655</v>
      </c>
      <c r="L1146" s="11" t="s">
        <v>1455</v>
      </c>
      <c r="W1146" s="79">
        <v>1</v>
      </c>
    </row>
    <row r="1147" spans="1:24" ht="45" customHeight="1" x14ac:dyDescent="0.4">
      <c r="B1147" s="149">
        <v>1098</v>
      </c>
      <c r="G1147" s="211" t="s">
        <v>3821</v>
      </c>
      <c r="H1147" s="212"/>
      <c r="I1147" s="211"/>
      <c r="J1147" s="211"/>
      <c r="K1147" s="211"/>
      <c r="M1147" s="71"/>
      <c r="N1147" s="71"/>
      <c r="O1147" s="71"/>
      <c r="P1147" s="71"/>
      <c r="Q1147" s="72"/>
      <c r="R1147" s="73"/>
      <c r="S1147" s="74">
        <v>1</v>
      </c>
      <c r="T1147" s="73" t="s">
        <v>1690</v>
      </c>
      <c r="U1147" s="74"/>
      <c r="V1147" s="73"/>
      <c r="W1147" s="75">
        <f>SUM(W1148:W1150)</f>
        <v>3</v>
      </c>
      <c r="X1147" s="73" t="s">
        <v>1692</v>
      </c>
    </row>
    <row r="1148" spans="1:24" ht="45" customHeight="1" x14ac:dyDescent="0.4">
      <c r="A1148" s="7">
        <v>63</v>
      </c>
      <c r="B1148" s="149">
        <v>1099</v>
      </c>
      <c r="C1148" s="20" t="s">
        <v>1343</v>
      </c>
      <c r="D1148" s="16" t="s">
        <v>1629</v>
      </c>
      <c r="E1148" s="14" t="s">
        <v>1657</v>
      </c>
      <c r="F1148" s="14" t="s">
        <v>1658</v>
      </c>
      <c r="G1148" s="1035" t="s">
        <v>3822</v>
      </c>
      <c r="H1148" s="180">
        <f>+H1146+1</f>
        <v>982</v>
      </c>
      <c r="I1148" s="220" t="s">
        <v>2486</v>
      </c>
      <c r="J1148" s="180">
        <v>1</v>
      </c>
      <c r="K1148" s="191" t="s">
        <v>1660</v>
      </c>
      <c r="L1148" s="11" t="s">
        <v>1455</v>
      </c>
      <c r="W1148" s="79">
        <v>1</v>
      </c>
    </row>
    <row r="1149" spans="1:24" ht="45" customHeight="1" x14ac:dyDescent="0.4">
      <c r="A1149" s="7">
        <v>64</v>
      </c>
      <c r="B1149" s="149">
        <v>1100</v>
      </c>
      <c r="C1149" s="20" t="s">
        <v>1343</v>
      </c>
      <c r="D1149" s="16" t="s">
        <v>1629</v>
      </c>
      <c r="E1149" s="14" t="s">
        <v>1657</v>
      </c>
      <c r="F1149" s="14" t="s">
        <v>1658</v>
      </c>
      <c r="G1149" s="1040"/>
      <c r="H1149" s="160">
        <f>+H1148+1</f>
        <v>983</v>
      </c>
      <c r="I1149" s="220" t="s">
        <v>2487</v>
      </c>
      <c r="J1149" s="180">
        <v>2</v>
      </c>
      <c r="K1149" s="191" t="s">
        <v>1661</v>
      </c>
      <c r="L1149" s="11" t="s">
        <v>1455</v>
      </c>
      <c r="W1149" s="79">
        <v>1</v>
      </c>
    </row>
    <row r="1150" spans="1:24" ht="45" customHeight="1" x14ac:dyDescent="0.4">
      <c r="A1150" s="7">
        <v>65</v>
      </c>
      <c r="B1150" s="149">
        <v>1101</v>
      </c>
      <c r="C1150" s="20" t="s">
        <v>1343</v>
      </c>
      <c r="D1150" s="16" t="s">
        <v>1629</v>
      </c>
      <c r="E1150" s="14" t="s">
        <v>1657</v>
      </c>
      <c r="F1150" s="14" t="s">
        <v>1658</v>
      </c>
      <c r="G1150" s="1036"/>
      <c r="H1150" s="160">
        <f>+H1149+1</f>
        <v>984</v>
      </c>
      <c r="I1150" s="220" t="s">
        <v>2488</v>
      </c>
      <c r="J1150" s="180">
        <v>1</v>
      </c>
      <c r="K1150" s="191" t="s">
        <v>1662</v>
      </c>
      <c r="L1150" s="11" t="s">
        <v>1455</v>
      </c>
      <c r="W1150" s="79">
        <v>1</v>
      </c>
    </row>
    <row r="1151" spans="1:24" ht="45" customHeight="1" x14ac:dyDescent="0.4">
      <c r="H1151" s="11">
        <f>COUNT(H5:H1150)</f>
        <v>984</v>
      </c>
    </row>
    <row r="1152" spans="1:24" ht="45" customHeight="1" x14ac:dyDescent="0.4">
      <c r="M1152" s="11">
        <f>SUM(M1153:M1176)</f>
        <v>984</v>
      </c>
    </row>
    <row r="1153" spans="12:13" ht="45" customHeight="1" x14ac:dyDescent="0.4">
      <c r="L1153" s="11" t="s">
        <v>26</v>
      </c>
      <c r="M1153" s="11">
        <f t="shared" ref="M1153:M1176" si="45">COUNTIF(L$5:L$1150,L1153)</f>
        <v>83</v>
      </c>
    </row>
    <row r="1154" spans="12:13" ht="45" customHeight="1" x14ac:dyDescent="0.4">
      <c r="L1154" s="11" t="s">
        <v>146</v>
      </c>
      <c r="M1154" s="11">
        <f t="shared" si="45"/>
        <v>52</v>
      </c>
    </row>
    <row r="1155" spans="12:13" ht="45" customHeight="1" x14ac:dyDescent="0.4">
      <c r="L1155" s="11" t="s">
        <v>226</v>
      </c>
      <c r="M1155" s="11">
        <f t="shared" si="45"/>
        <v>28</v>
      </c>
    </row>
    <row r="1156" spans="12:13" ht="45" customHeight="1" x14ac:dyDescent="0.4">
      <c r="L1156" s="11" t="s">
        <v>271</v>
      </c>
      <c r="M1156" s="11">
        <f t="shared" si="45"/>
        <v>85</v>
      </c>
    </row>
    <row r="1157" spans="12:13" ht="45" customHeight="1" x14ac:dyDescent="0.4">
      <c r="L1157" s="11" t="s">
        <v>339</v>
      </c>
      <c r="M1157" s="11">
        <f t="shared" si="45"/>
        <v>82</v>
      </c>
    </row>
    <row r="1158" spans="12:13" ht="45" customHeight="1" x14ac:dyDescent="0.4">
      <c r="L1158" s="11" t="s">
        <v>463</v>
      </c>
      <c r="M1158" s="11">
        <f t="shared" si="45"/>
        <v>28</v>
      </c>
    </row>
    <row r="1159" spans="12:13" ht="45" customHeight="1" x14ac:dyDescent="0.4">
      <c r="L1159" s="11" t="s">
        <v>506</v>
      </c>
      <c r="M1159" s="11">
        <f t="shared" si="45"/>
        <v>5</v>
      </c>
    </row>
    <row r="1160" spans="12:13" ht="45" customHeight="1" x14ac:dyDescent="0.4">
      <c r="L1160" s="11" t="s">
        <v>520</v>
      </c>
      <c r="M1160" s="11">
        <f t="shared" si="45"/>
        <v>78</v>
      </c>
    </row>
    <row r="1161" spans="12:13" ht="45" customHeight="1" x14ac:dyDescent="0.4">
      <c r="L1161" s="11" t="s">
        <v>656</v>
      </c>
      <c r="M1161" s="11">
        <f t="shared" si="45"/>
        <v>114</v>
      </c>
    </row>
    <row r="1162" spans="12:13" ht="45" customHeight="1" x14ac:dyDescent="0.4">
      <c r="L1162" s="11" t="s">
        <v>830</v>
      </c>
      <c r="M1162" s="11">
        <f t="shared" si="45"/>
        <v>27</v>
      </c>
    </row>
    <row r="1163" spans="12:13" ht="45" customHeight="1" x14ac:dyDescent="0.4">
      <c r="L1163" s="11" t="s">
        <v>866</v>
      </c>
      <c r="M1163" s="11">
        <f t="shared" si="45"/>
        <v>34</v>
      </c>
    </row>
    <row r="1164" spans="12:13" ht="45" customHeight="1" x14ac:dyDescent="0.4">
      <c r="L1164" s="11" t="s">
        <v>889</v>
      </c>
      <c r="M1164" s="11">
        <f t="shared" si="45"/>
        <v>28</v>
      </c>
    </row>
    <row r="1165" spans="12:13" ht="45" customHeight="1" x14ac:dyDescent="0.4">
      <c r="L1165" s="11" t="s">
        <v>956</v>
      </c>
      <c r="M1165" s="11">
        <f t="shared" si="45"/>
        <v>34</v>
      </c>
    </row>
    <row r="1166" spans="12:13" ht="45" customHeight="1" x14ac:dyDescent="0.4">
      <c r="L1166" s="11" t="s">
        <v>1057</v>
      </c>
      <c r="M1166" s="11">
        <f t="shared" si="45"/>
        <v>15</v>
      </c>
    </row>
    <row r="1167" spans="12:13" ht="45" customHeight="1" x14ac:dyDescent="0.4">
      <c r="L1167" s="11" t="s">
        <v>1100</v>
      </c>
      <c r="M1167" s="11">
        <f t="shared" si="45"/>
        <v>26</v>
      </c>
    </row>
    <row r="1168" spans="12:13" ht="45" customHeight="1" x14ac:dyDescent="0.4">
      <c r="L1168" s="11" t="s">
        <v>1138</v>
      </c>
      <c r="M1168" s="11">
        <f t="shared" si="45"/>
        <v>30</v>
      </c>
    </row>
    <row r="1169" spans="6:13" ht="45" customHeight="1" x14ac:dyDescent="0.4">
      <c r="L1169" s="11" t="s">
        <v>1201</v>
      </c>
      <c r="M1169" s="11">
        <f t="shared" si="45"/>
        <v>11</v>
      </c>
    </row>
    <row r="1170" spans="6:13" ht="45" customHeight="1" x14ac:dyDescent="0.4">
      <c r="L1170" s="11" t="s">
        <v>1232</v>
      </c>
      <c r="M1170" s="11">
        <f t="shared" si="45"/>
        <v>15</v>
      </c>
    </row>
    <row r="1171" spans="6:13" ht="45" customHeight="1" x14ac:dyDescent="0.4">
      <c r="L1171" s="11" t="s">
        <v>1268</v>
      </c>
      <c r="M1171" s="11">
        <f t="shared" si="45"/>
        <v>49</v>
      </c>
    </row>
    <row r="1172" spans="6:13" ht="45" customHeight="1" x14ac:dyDescent="0.4">
      <c r="L1172" s="11" t="s">
        <v>1319</v>
      </c>
      <c r="M1172" s="11">
        <f t="shared" si="45"/>
        <v>14</v>
      </c>
    </row>
    <row r="1173" spans="6:13" ht="45" customHeight="1" x14ac:dyDescent="0.4">
      <c r="L1173" s="11" t="s">
        <v>1349</v>
      </c>
      <c r="M1173" s="11">
        <f t="shared" si="45"/>
        <v>25</v>
      </c>
    </row>
    <row r="1174" spans="6:13" ht="45" customHeight="1" x14ac:dyDescent="0.4">
      <c r="L1174" s="11" t="s">
        <v>1421</v>
      </c>
      <c r="M1174" s="11">
        <f t="shared" si="45"/>
        <v>18</v>
      </c>
    </row>
    <row r="1175" spans="6:13" ht="45" customHeight="1" x14ac:dyDescent="0.4">
      <c r="L1175" s="11" t="s">
        <v>1455</v>
      </c>
      <c r="M1175" s="11">
        <f t="shared" si="45"/>
        <v>65</v>
      </c>
    </row>
    <row r="1176" spans="6:13" ht="45" customHeight="1" x14ac:dyDescent="0.4">
      <c r="L1176" s="11" t="s">
        <v>1503</v>
      </c>
      <c r="M1176" s="11">
        <f t="shared" si="45"/>
        <v>38</v>
      </c>
    </row>
    <row r="1178" spans="6:13" ht="45" customHeight="1" x14ac:dyDescent="0.4">
      <c r="F1178" s="222" t="s">
        <v>2501</v>
      </c>
      <c r="G1178" s="223" t="s">
        <v>2502</v>
      </c>
    </row>
    <row r="1179" spans="6:13" ht="45" customHeight="1" x14ac:dyDescent="0.4">
      <c r="F1179" s="224" t="s">
        <v>2503</v>
      </c>
      <c r="G1179" s="225" t="s">
        <v>2504</v>
      </c>
    </row>
    <row r="1180" spans="6:13" ht="45" customHeight="1" x14ac:dyDescent="0.4">
      <c r="F1180" s="226" t="s">
        <v>2505</v>
      </c>
      <c r="G1180" s="227" t="s">
        <v>2506</v>
      </c>
    </row>
    <row r="1181" spans="6:13" ht="45" customHeight="1" x14ac:dyDescent="0.4">
      <c r="F1181" s="226" t="s">
        <v>2508</v>
      </c>
      <c r="G1181" s="227" t="s">
        <v>2509</v>
      </c>
    </row>
    <row r="1182" spans="6:13" ht="45" customHeight="1" x14ac:dyDescent="0.4">
      <c r="F1182" s="226" t="s">
        <v>2510</v>
      </c>
      <c r="G1182" s="227" t="s">
        <v>2511</v>
      </c>
    </row>
    <row r="1183" spans="6:13" ht="45" customHeight="1" x14ac:dyDescent="0.4">
      <c r="F1183" s="226" t="s">
        <v>2512</v>
      </c>
      <c r="G1183" s="227" t="s">
        <v>2513</v>
      </c>
    </row>
    <row r="1184" spans="6:13" ht="45" customHeight="1" x14ac:dyDescent="0.4">
      <c r="F1184" s="226" t="s">
        <v>2514</v>
      </c>
      <c r="G1184" s="227" t="s">
        <v>2515</v>
      </c>
    </row>
    <row r="1185" spans="6:7" ht="45" customHeight="1" x14ac:dyDescent="0.4">
      <c r="F1185" s="226" t="s">
        <v>2516</v>
      </c>
      <c r="G1185" s="227" t="s">
        <v>2517</v>
      </c>
    </row>
    <row r="1186" spans="6:7" ht="45" customHeight="1" x14ac:dyDescent="0.4">
      <c r="F1186" s="226" t="s">
        <v>2518</v>
      </c>
      <c r="G1186" s="227" t="s">
        <v>2519</v>
      </c>
    </row>
    <row r="1187" spans="6:7" ht="45" customHeight="1" x14ac:dyDescent="0.4">
      <c r="F1187" s="226" t="s">
        <v>2520</v>
      </c>
      <c r="G1187" s="227" t="s">
        <v>2521</v>
      </c>
    </row>
    <row r="1188" spans="6:7" ht="45" customHeight="1" x14ac:dyDescent="0.4">
      <c r="F1188" s="226" t="s">
        <v>2522</v>
      </c>
      <c r="G1188" s="227" t="s">
        <v>2523</v>
      </c>
    </row>
    <row r="1189" spans="6:7" ht="45" customHeight="1" x14ac:dyDescent="0.4">
      <c r="F1189" s="226" t="s">
        <v>2524</v>
      </c>
      <c r="G1189" s="228" t="s">
        <v>2525</v>
      </c>
    </row>
    <row r="1190" spans="6:7" ht="45" customHeight="1" x14ac:dyDescent="0.4">
      <c r="F1190" s="224" t="s">
        <v>2526</v>
      </c>
      <c r="G1190" s="225" t="s">
        <v>2527</v>
      </c>
    </row>
    <row r="1191" spans="6:7" ht="45" customHeight="1" x14ac:dyDescent="0.4">
      <c r="F1191" s="226"/>
      <c r="G1191" s="228"/>
    </row>
    <row r="1192" spans="6:7" ht="45" customHeight="1" x14ac:dyDescent="0.4">
      <c r="F1192" s="229"/>
      <c r="G1192" s="230"/>
    </row>
    <row r="1193" spans="6:7" ht="45" customHeight="1" x14ac:dyDescent="0.4">
      <c r="F1193" s="226" t="s">
        <v>2528</v>
      </c>
      <c r="G1193" s="228" t="s">
        <v>2529</v>
      </c>
    </row>
    <row r="1194" spans="6:7" ht="45" customHeight="1" x14ac:dyDescent="0.4">
      <c r="F1194" s="226" t="s">
        <v>2530</v>
      </c>
      <c r="G1194" s="228" t="s">
        <v>2531</v>
      </c>
    </row>
    <row r="1195" spans="6:7" ht="45" customHeight="1" x14ac:dyDescent="0.4">
      <c r="F1195" s="226" t="s">
        <v>2532</v>
      </c>
      <c r="G1195" s="228" t="s">
        <v>2533</v>
      </c>
    </row>
    <row r="1196" spans="6:7" ht="45" customHeight="1" x14ac:dyDescent="0.4">
      <c r="F1196" s="226" t="s">
        <v>2534</v>
      </c>
      <c r="G1196" s="228" t="s">
        <v>2535</v>
      </c>
    </row>
    <row r="1197" spans="6:7" ht="45" customHeight="1" x14ac:dyDescent="0.4">
      <c r="F1197" s="226" t="s">
        <v>2536</v>
      </c>
      <c r="G1197" s="228" t="s">
        <v>2537</v>
      </c>
    </row>
    <row r="1198" spans="6:7" ht="45" customHeight="1" x14ac:dyDescent="0.4">
      <c r="F1198" s="226" t="s">
        <v>2538</v>
      </c>
      <c r="G1198" s="228" t="s">
        <v>2539</v>
      </c>
    </row>
    <row r="1199" spans="6:7" ht="45" customHeight="1" x14ac:dyDescent="0.4">
      <c r="F1199" s="226" t="s">
        <v>2540</v>
      </c>
      <c r="G1199" s="228" t="s">
        <v>2541</v>
      </c>
    </row>
    <row r="1200" spans="6:7" ht="45" customHeight="1" x14ac:dyDescent="0.4">
      <c r="F1200" s="226" t="s">
        <v>2542</v>
      </c>
      <c r="G1200" s="226" t="s">
        <v>3823</v>
      </c>
    </row>
    <row r="1201" spans="6:7" ht="45" customHeight="1" x14ac:dyDescent="0.4">
      <c r="F1201" s="226" t="s">
        <v>2544</v>
      </c>
      <c r="G1201" s="226" t="s">
        <v>2545</v>
      </c>
    </row>
    <row r="1202" spans="6:7" ht="45" customHeight="1" x14ac:dyDescent="0.4">
      <c r="F1202" s="226" t="s">
        <v>2546</v>
      </c>
      <c r="G1202" s="226" t="s">
        <v>2547</v>
      </c>
    </row>
  </sheetData>
  <mergeCells count="245">
    <mergeCell ref="G5:G7"/>
    <mergeCell ref="G8:G9"/>
    <mergeCell ref="G10:G11"/>
    <mergeCell ref="G12:G16"/>
    <mergeCell ref="G18:G23"/>
    <mergeCell ref="G24:G27"/>
    <mergeCell ref="G53:G57"/>
    <mergeCell ref="G58:G60"/>
    <mergeCell ref="G62:G63"/>
    <mergeCell ref="G64:G67"/>
    <mergeCell ref="G69:G74"/>
    <mergeCell ref="G75:G76"/>
    <mergeCell ref="G28:G30"/>
    <mergeCell ref="G31:G36"/>
    <mergeCell ref="G38:G42"/>
    <mergeCell ref="G43:G44"/>
    <mergeCell ref="G45:G49"/>
    <mergeCell ref="G50:G52"/>
    <mergeCell ref="G104:G105"/>
    <mergeCell ref="G107:G108"/>
    <mergeCell ref="G111:G112"/>
    <mergeCell ref="G113:G116"/>
    <mergeCell ref="G118:G121"/>
    <mergeCell ref="G122:G126"/>
    <mergeCell ref="G77:G79"/>
    <mergeCell ref="G81:G85"/>
    <mergeCell ref="G86:G89"/>
    <mergeCell ref="G90:G91"/>
    <mergeCell ref="G94:G96"/>
    <mergeCell ref="G97:G98"/>
    <mergeCell ref="G180:G187"/>
    <mergeCell ref="G190:G193"/>
    <mergeCell ref="G194:G197"/>
    <mergeCell ref="G198:G201"/>
    <mergeCell ref="G203:G206"/>
    <mergeCell ref="G207:G214"/>
    <mergeCell ref="G134:G135"/>
    <mergeCell ref="G142:G154"/>
    <mergeCell ref="G157:G159"/>
    <mergeCell ref="G163:G164"/>
    <mergeCell ref="G165:G168"/>
    <mergeCell ref="G171:G177"/>
    <mergeCell ref="G258:G260"/>
    <mergeCell ref="G261:G268"/>
    <mergeCell ref="G269:G270"/>
    <mergeCell ref="G273:G276"/>
    <mergeCell ref="G277:G279"/>
    <mergeCell ref="G282:G284"/>
    <mergeCell ref="G215:G218"/>
    <mergeCell ref="G219:G222"/>
    <mergeCell ref="G224:G233"/>
    <mergeCell ref="G234:G237"/>
    <mergeCell ref="G239:G249"/>
    <mergeCell ref="G250:G256"/>
    <mergeCell ref="G309:G310"/>
    <mergeCell ref="G312:G314"/>
    <mergeCell ref="G315:G321"/>
    <mergeCell ref="G325:G330"/>
    <mergeCell ref="G333:G336"/>
    <mergeCell ref="G338:G340"/>
    <mergeCell ref="G289:G291"/>
    <mergeCell ref="G292:G293"/>
    <mergeCell ref="G296:G297"/>
    <mergeCell ref="G301:G302"/>
    <mergeCell ref="G303:G304"/>
    <mergeCell ref="G307:G308"/>
    <mergeCell ref="G368:G372"/>
    <mergeCell ref="G373:G375"/>
    <mergeCell ref="G376:G377"/>
    <mergeCell ref="G379:G380"/>
    <mergeCell ref="G381:G382"/>
    <mergeCell ref="G383:G384"/>
    <mergeCell ref="G344:G345"/>
    <mergeCell ref="G346:G348"/>
    <mergeCell ref="G349:G351"/>
    <mergeCell ref="G352:G356"/>
    <mergeCell ref="G359:G361"/>
    <mergeCell ref="G364:G367"/>
    <mergeCell ref="G412:G413"/>
    <mergeCell ref="G415:G421"/>
    <mergeCell ref="G425:G432"/>
    <mergeCell ref="G436:G438"/>
    <mergeCell ref="G441:G442"/>
    <mergeCell ref="G444:G445"/>
    <mergeCell ref="G386:G388"/>
    <mergeCell ref="G389:G390"/>
    <mergeCell ref="G391:G393"/>
    <mergeCell ref="G396:G398"/>
    <mergeCell ref="G402:G406"/>
    <mergeCell ref="G407:G408"/>
    <mergeCell ref="G471:G472"/>
    <mergeCell ref="G473:G474"/>
    <mergeCell ref="G476:G477"/>
    <mergeCell ref="G479:G483"/>
    <mergeCell ref="G487:G491"/>
    <mergeCell ref="G492:G494"/>
    <mergeCell ref="G446:G447"/>
    <mergeCell ref="G448:G458"/>
    <mergeCell ref="G459:G461"/>
    <mergeCell ref="G462:G464"/>
    <mergeCell ref="G465:G466"/>
    <mergeCell ref="G467:G469"/>
    <mergeCell ref="G525:G527"/>
    <mergeCell ref="G529:G532"/>
    <mergeCell ref="G533:G535"/>
    <mergeCell ref="G538:G545"/>
    <mergeCell ref="G546:G550"/>
    <mergeCell ref="G551:G552"/>
    <mergeCell ref="G495:G497"/>
    <mergeCell ref="G499:G501"/>
    <mergeCell ref="G502:G506"/>
    <mergeCell ref="G507:G510"/>
    <mergeCell ref="G512:G519"/>
    <mergeCell ref="G520:G524"/>
    <mergeCell ref="G585:G592"/>
    <mergeCell ref="G594:G596"/>
    <mergeCell ref="G597:G599"/>
    <mergeCell ref="G601:G603"/>
    <mergeCell ref="G604:G606"/>
    <mergeCell ref="G608:G611"/>
    <mergeCell ref="G554:G558"/>
    <mergeCell ref="G560:G563"/>
    <mergeCell ref="G564:G566"/>
    <mergeCell ref="G568:G573"/>
    <mergeCell ref="G574:G576"/>
    <mergeCell ref="G579:G584"/>
    <mergeCell ref="G641:G644"/>
    <mergeCell ref="G648:G650"/>
    <mergeCell ref="G651:G652"/>
    <mergeCell ref="G654:G655"/>
    <mergeCell ref="G656:G657"/>
    <mergeCell ref="G660:G661"/>
    <mergeCell ref="G612:G613"/>
    <mergeCell ref="G616:G618"/>
    <mergeCell ref="G619:G626"/>
    <mergeCell ref="G627:G632"/>
    <mergeCell ref="G633:G634"/>
    <mergeCell ref="G637:G639"/>
    <mergeCell ref="G682:G683"/>
    <mergeCell ref="G685:G686"/>
    <mergeCell ref="G687:G688"/>
    <mergeCell ref="G690:G691"/>
    <mergeCell ref="G692:G693"/>
    <mergeCell ref="G696:G705"/>
    <mergeCell ref="G662:G663"/>
    <mergeCell ref="G664:G665"/>
    <mergeCell ref="G670:G671"/>
    <mergeCell ref="G672:G673"/>
    <mergeCell ref="G674:G675"/>
    <mergeCell ref="G678:G681"/>
    <mergeCell ref="G731:G738"/>
    <mergeCell ref="G739:G743"/>
    <mergeCell ref="G744:G745"/>
    <mergeCell ref="G747:G748"/>
    <mergeCell ref="G749:G753"/>
    <mergeCell ref="G754:G755"/>
    <mergeCell ref="G707:G713"/>
    <mergeCell ref="G714:G717"/>
    <mergeCell ref="G718:G719"/>
    <mergeCell ref="G720:G721"/>
    <mergeCell ref="G722:G726"/>
    <mergeCell ref="G727:G728"/>
    <mergeCell ref="G786:G787"/>
    <mergeCell ref="G789:G790"/>
    <mergeCell ref="G794:G800"/>
    <mergeCell ref="G803:G805"/>
    <mergeCell ref="G808:G812"/>
    <mergeCell ref="G816:G820"/>
    <mergeCell ref="G758:G759"/>
    <mergeCell ref="G760:G762"/>
    <mergeCell ref="G764:G767"/>
    <mergeCell ref="G768:G775"/>
    <mergeCell ref="G776:G778"/>
    <mergeCell ref="G781:G785"/>
    <mergeCell ref="G847:G849"/>
    <mergeCell ref="G851:G852"/>
    <mergeCell ref="G854:G856"/>
    <mergeCell ref="G857:G859"/>
    <mergeCell ref="G860:G861"/>
    <mergeCell ref="G865:G867"/>
    <mergeCell ref="G823:G827"/>
    <mergeCell ref="G830:G831"/>
    <mergeCell ref="G832:G834"/>
    <mergeCell ref="G836:G839"/>
    <mergeCell ref="G840:G841"/>
    <mergeCell ref="G842:G845"/>
    <mergeCell ref="G896:G897"/>
    <mergeCell ref="G901:G920"/>
    <mergeCell ref="G921:G928"/>
    <mergeCell ref="G929:G938"/>
    <mergeCell ref="G939:G943"/>
    <mergeCell ref="G944:G949"/>
    <mergeCell ref="G870:G873"/>
    <mergeCell ref="G875:G876"/>
    <mergeCell ref="G882:G884"/>
    <mergeCell ref="G886:G888"/>
    <mergeCell ref="G890:G892"/>
    <mergeCell ref="G894:G895"/>
    <mergeCell ref="G982:G984"/>
    <mergeCell ref="G989:G990"/>
    <mergeCell ref="G992:G993"/>
    <mergeCell ref="G999:G1000"/>
    <mergeCell ref="G1005:G1010"/>
    <mergeCell ref="G1013:G1018"/>
    <mergeCell ref="G952:G954"/>
    <mergeCell ref="G955:G958"/>
    <mergeCell ref="G962:G963"/>
    <mergeCell ref="G964:G966"/>
    <mergeCell ref="G975:G978"/>
    <mergeCell ref="G979:G981"/>
    <mergeCell ref="G1038:G1040"/>
    <mergeCell ref="G1043:G1044"/>
    <mergeCell ref="G1045:G1047"/>
    <mergeCell ref="G1049:G1050"/>
    <mergeCell ref="G1051:G1052"/>
    <mergeCell ref="G1054:G1055"/>
    <mergeCell ref="G1020:G1021"/>
    <mergeCell ref="G1022:G1024"/>
    <mergeCell ref="G1027:G1028"/>
    <mergeCell ref="G1029:G1031"/>
    <mergeCell ref="G1033:G1034"/>
    <mergeCell ref="G1035:G1037"/>
    <mergeCell ref="G1085:G1087"/>
    <mergeCell ref="G1089:G1093"/>
    <mergeCell ref="G1094:G1097"/>
    <mergeCell ref="G1100:G1108"/>
    <mergeCell ref="G1109:G1111"/>
    <mergeCell ref="G1114:G1115"/>
    <mergeCell ref="G1057:G1058"/>
    <mergeCell ref="G1062:G1066"/>
    <mergeCell ref="G1068:G1070"/>
    <mergeCell ref="G1075:G1077"/>
    <mergeCell ref="G1080:G1081"/>
    <mergeCell ref="G1083:G1084"/>
    <mergeCell ref="G1131:G1133"/>
    <mergeCell ref="G1134:G1135"/>
    <mergeCell ref="G1137:G1140"/>
    <mergeCell ref="G1141:G1145"/>
    <mergeCell ref="G1148:G1150"/>
    <mergeCell ref="G1116:G1117"/>
    <mergeCell ref="G1118:G1119"/>
    <mergeCell ref="G1121:G1122"/>
    <mergeCell ref="G1123:G1124"/>
    <mergeCell ref="G1125:G1126"/>
    <mergeCell ref="G1129:G113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CC487"/>
  <sheetViews>
    <sheetView view="pageBreakPreview" zoomScale="60" zoomScaleNormal="60" workbookViewId="0">
      <pane ySplit="10" topLeftCell="A11" activePane="bottomLeft" state="frozen"/>
      <selection pane="bottomLeft"/>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1800" t="s">
        <v>2870</v>
      </c>
      <c r="M2" s="1801"/>
      <c r="N2" s="1801"/>
      <c r="O2" s="1801"/>
      <c r="P2" s="1801"/>
      <c r="Q2" s="1802"/>
      <c r="R2" s="1114" t="s">
        <v>0</v>
      </c>
      <c r="S2" s="1116"/>
      <c r="T2" s="1195" t="s">
        <v>1</v>
      </c>
      <c r="U2" s="1196"/>
      <c r="V2" s="1197"/>
      <c r="W2" s="1780" t="str">
        <f>+$L2</f>
        <v>SECRETARÌA DE GOBIERNO</v>
      </c>
      <c r="X2" s="1781"/>
      <c r="Y2" s="1781"/>
      <c r="Z2" s="1781"/>
      <c r="AA2" s="1782"/>
      <c r="AB2" s="1114" t="s">
        <v>0</v>
      </c>
      <c r="AC2" s="1115"/>
      <c r="AD2" s="1115"/>
      <c r="AE2" s="1115"/>
      <c r="AF2" s="1115"/>
      <c r="AG2" s="1115"/>
      <c r="AH2" s="1115"/>
      <c r="AI2" s="1115"/>
      <c r="AJ2" s="1116"/>
      <c r="AK2" s="1112" t="s">
        <v>1</v>
      </c>
      <c r="AL2" s="1112"/>
      <c r="AM2" s="1112"/>
      <c r="AN2" s="1783" t="str">
        <f>+$L2</f>
        <v>SECRETARÌA DE GOBIERNO</v>
      </c>
      <c r="AO2" s="1784"/>
      <c r="AP2" s="1784"/>
      <c r="AQ2" s="1784"/>
      <c r="AR2" s="1784"/>
      <c r="AS2" s="1785"/>
      <c r="AT2" s="1114" t="s">
        <v>0</v>
      </c>
      <c r="AU2" s="1115"/>
      <c r="AV2" s="1115"/>
      <c r="AW2" s="1115"/>
      <c r="AX2" s="1115"/>
      <c r="AY2" s="1115"/>
      <c r="AZ2" s="1115"/>
      <c r="BA2" s="1115"/>
      <c r="BB2" s="1116"/>
      <c r="BC2" s="1112" t="s">
        <v>1</v>
      </c>
      <c r="BD2" s="1112"/>
      <c r="BE2" s="1112"/>
      <c r="BF2" s="1776" t="str">
        <f>+$L2</f>
        <v>SECRETARÌA DE GOBIERNO</v>
      </c>
      <c r="BG2" s="1776"/>
      <c r="BH2" s="1776"/>
      <c r="BI2" s="1776"/>
      <c r="BJ2" s="1776"/>
      <c r="BK2" s="1776"/>
      <c r="BL2" s="1114" t="s">
        <v>0</v>
      </c>
      <c r="BM2" s="1115"/>
      <c r="BN2" s="1115"/>
      <c r="BO2" s="1115"/>
      <c r="BP2" s="1115"/>
      <c r="BQ2" s="1115"/>
      <c r="BR2" s="1115"/>
      <c r="BS2" s="1115"/>
      <c r="BT2" s="1116"/>
      <c r="BU2" s="1112" t="s">
        <v>1</v>
      </c>
      <c r="BV2" s="1112"/>
      <c r="BW2" s="1112"/>
      <c r="BX2" s="1776" t="str">
        <f>+$L2</f>
        <v>SECRETARÌA DE GOBIERNO</v>
      </c>
      <c r="BY2" s="1776"/>
      <c r="BZ2" s="1776"/>
      <c r="CA2" s="1776"/>
      <c r="CB2" s="1776"/>
      <c r="CC2" s="1776"/>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1790" t="s">
        <v>650</v>
      </c>
      <c r="M4" s="1791"/>
      <c r="N4" s="1791"/>
      <c r="O4" s="1791"/>
      <c r="P4" s="1791"/>
      <c r="Q4" s="1792"/>
      <c r="R4" s="1142" t="s">
        <v>3860</v>
      </c>
      <c r="S4" s="1144"/>
      <c r="T4" s="1195" t="s">
        <v>1675</v>
      </c>
      <c r="U4" s="1196"/>
      <c r="V4" s="1197"/>
      <c r="W4" s="1787" t="str">
        <f>+$L4</f>
        <v xml:space="preserve">2, Convivencia </v>
      </c>
      <c r="X4" s="1788"/>
      <c r="Y4" s="1788"/>
      <c r="Z4" s="1788"/>
      <c r="AA4" s="1789"/>
      <c r="AB4" s="1142" t="s">
        <v>3860</v>
      </c>
      <c r="AC4" s="1143"/>
      <c r="AD4" s="1143"/>
      <c r="AE4" s="1143"/>
      <c r="AF4" s="1143"/>
      <c r="AG4" s="1143"/>
      <c r="AH4" s="1143"/>
      <c r="AI4" s="1143"/>
      <c r="AJ4" s="1144"/>
      <c r="AK4" s="1112" t="s">
        <v>1667</v>
      </c>
      <c r="AL4" s="1112"/>
      <c r="AM4" s="1112"/>
      <c r="AN4" s="1790" t="str">
        <f>+$L4</f>
        <v xml:space="preserve">2, Convivencia </v>
      </c>
      <c r="AO4" s="1791"/>
      <c r="AP4" s="1791"/>
      <c r="AQ4" s="1791"/>
      <c r="AR4" s="1791"/>
      <c r="AS4" s="1792"/>
      <c r="AT4" s="1142" t="s">
        <v>3860</v>
      </c>
      <c r="AU4" s="1143"/>
      <c r="AV4" s="1143"/>
      <c r="AW4" s="1143"/>
      <c r="AX4" s="1143"/>
      <c r="AY4" s="1143"/>
      <c r="AZ4" s="1143"/>
      <c r="BA4" s="1143"/>
      <c r="BB4" s="1144"/>
      <c r="BC4" s="1112" t="s">
        <v>1667</v>
      </c>
      <c r="BD4" s="1112"/>
      <c r="BE4" s="1112"/>
      <c r="BF4" s="1786" t="str">
        <f>+$L4</f>
        <v xml:space="preserve">2, Convivencia </v>
      </c>
      <c r="BG4" s="1786"/>
      <c r="BH4" s="1786"/>
      <c r="BI4" s="1786"/>
      <c r="BJ4" s="1786"/>
      <c r="BK4" s="1786"/>
      <c r="BL4" s="1142" t="s">
        <v>3860</v>
      </c>
      <c r="BM4" s="1143"/>
      <c r="BN4" s="1143"/>
      <c r="BO4" s="1143"/>
      <c r="BP4" s="1143"/>
      <c r="BQ4" s="1143"/>
      <c r="BR4" s="1143"/>
      <c r="BS4" s="1143"/>
      <c r="BT4" s="1144"/>
      <c r="BU4" s="1112" t="s">
        <v>1667</v>
      </c>
      <c r="BV4" s="1112"/>
      <c r="BW4" s="1112"/>
      <c r="BX4" s="1786" t="str">
        <f>+$L4</f>
        <v xml:space="preserve">2, Convivencia </v>
      </c>
      <c r="BY4" s="1786"/>
      <c r="BZ4" s="1786"/>
      <c r="CA4" s="1786"/>
      <c r="CB4" s="1786"/>
      <c r="CC4" s="1786"/>
    </row>
    <row r="5" spans="1:81" s="690" customFormat="1" ht="16.149999999999999" customHeight="1" x14ac:dyDescent="0.25">
      <c r="A5" s="673"/>
      <c r="B5" s="1133"/>
      <c r="C5" s="1146"/>
      <c r="D5" s="1146"/>
      <c r="E5" s="1146"/>
      <c r="F5" s="1146"/>
      <c r="G5" s="1146"/>
      <c r="H5" s="1146"/>
      <c r="I5" s="700"/>
      <c r="J5" s="715" t="s">
        <v>1670</v>
      </c>
      <c r="K5" s="715"/>
      <c r="L5" s="1259" t="s">
        <v>2871</v>
      </c>
      <c r="M5" s="1260"/>
      <c r="N5" s="1260"/>
      <c r="O5" s="1260"/>
      <c r="P5" s="1260"/>
      <c r="Q5" s="1261"/>
      <c r="R5" s="1145"/>
      <c r="S5" s="1147"/>
      <c r="T5" s="1195" t="s">
        <v>1676</v>
      </c>
      <c r="U5" s="1196"/>
      <c r="V5" s="1197"/>
      <c r="W5" s="1275" t="str">
        <f>+$L5</f>
        <v>2.1 Más Oportunidades para la Paz, Derechos Humanos y  -D.I.H</v>
      </c>
      <c r="X5" s="1276"/>
      <c r="Y5" s="1276"/>
      <c r="Z5" s="1276"/>
      <c r="AA5" s="1277"/>
      <c r="AB5" s="1145"/>
      <c r="AC5" s="1146"/>
      <c r="AD5" s="1146"/>
      <c r="AE5" s="1146"/>
      <c r="AF5" s="1146"/>
      <c r="AG5" s="1146"/>
      <c r="AH5" s="1146"/>
      <c r="AI5" s="1146"/>
      <c r="AJ5" s="1147"/>
      <c r="AK5" s="1112" t="s">
        <v>1670</v>
      </c>
      <c r="AL5" s="1112"/>
      <c r="AM5" s="1112"/>
      <c r="AN5" s="1259" t="str">
        <f>+$L5</f>
        <v>2.1 Más Oportunidades para la Paz, Derechos Humanos y  -D.I.H</v>
      </c>
      <c r="AO5" s="1260"/>
      <c r="AP5" s="1260"/>
      <c r="AQ5" s="1260"/>
      <c r="AR5" s="1260"/>
      <c r="AS5" s="1261"/>
      <c r="AT5" s="1145"/>
      <c r="AU5" s="1146"/>
      <c r="AV5" s="1146"/>
      <c r="AW5" s="1146"/>
      <c r="AX5" s="1146"/>
      <c r="AY5" s="1146"/>
      <c r="AZ5" s="1146"/>
      <c r="BA5" s="1146"/>
      <c r="BB5" s="1147"/>
      <c r="BC5" s="1112" t="s">
        <v>1670</v>
      </c>
      <c r="BD5" s="1112"/>
      <c r="BE5" s="1112"/>
      <c r="BF5" s="1149" t="str">
        <f>+$L5</f>
        <v>2.1 Más Oportunidades para la Paz, Derechos Humanos y  -D.I.H</v>
      </c>
      <c r="BG5" s="1149"/>
      <c r="BH5" s="1149"/>
      <c r="BI5" s="1149"/>
      <c r="BJ5" s="1149"/>
      <c r="BK5" s="1149"/>
      <c r="BL5" s="1145"/>
      <c r="BM5" s="1146"/>
      <c r="BN5" s="1146"/>
      <c r="BO5" s="1146"/>
      <c r="BP5" s="1146"/>
      <c r="BQ5" s="1146"/>
      <c r="BR5" s="1146"/>
      <c r="BS5" s="1146"/>
      <c r="BT5" s="1147"/>
      <c r="BU5" s="1112" t="s">
        <v>1670</v>
      </c>
      <c r="BV5" s="1112"/>
      <c r="BW5" s="1112"/>
      <c r="BX5" s="1149" t="str">
        <f>+$L5</f>
        <v>2.1 Más Oportunidades para la Paz, Derechos Humanos y  -D.I.H</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651</v>
      </c>
      <c r="C11" s="1393" t="s">
        <v>654</v>
      </c>
      <c r="D11" s="1096"/>
      <c r="E11" s="1093"/>
      <c r="F11" s="1093"/>
      <c r="G11" s="1093"/>
      <c r="H11" s="1093"/>
      <c r="I11" s="1093"/>
      <c r="J11" s="1219">
        <v>427</v>
      </c>
      <c r="K11" s="1216" t="str">
        <f>+[10]Metas!K487</f>
        <v>Política Departamental de paz, legalidad, convivencia y diálogo social diseñada y formulada</v>
      </c>
      <c r="L11" s="1222">
        <v>1</v>
      </c>
      <c r="M11" s="1225">
        <f>SUM(N11:Q11)</f>
        <v>1</v>
      </c>
      <c r="N11" s="1228"/>
      <c r="O11" s="1231">
        <v>0.25</v>
      </c>
      <c r="P11" s="1234">
        <v>0.5</v>
      </c>
      <c r="Q11" s="1237">
        <v>0.25</v>
      </c>
      <c r="R11" s="1219">
        <f>+$J11</f>
        <v>427</v>
      </c>
      <c r="S11" s="375" t="s">
        <v>6067</v>
      </c>
      <c r="T11" s="708" t="s">
        <v>3834</v>
      </c>
      <c r="U11" s="708" t="s">
        <v>3838</v>
      </c>
      <c r="V11" s="708" t="s">
        <v>3842</v>
      </c>
      <c r="W11" s="677" t="s">
        <v>6068</v>
      </c>
      <c r="X11" s="669"/>
      <c r="Y11" s="669"/>
      <c r="Z11" s="669"/>
      <c r="AA11" s="669"/>
      <c r="AB11" s="1219">
        <f>+$J11</f>
        <v>427</v>
      </c>
      <c r="AC11" s="1240">
        <f>+L11</f>
        <v>1</v>
      </c>
      <c r="AD11" s="308">
        <f>+AM11+AV11+BE11+BN11</f>
        <v>27.047999999999998</v>
      </c>
      <c r="AE11" s="308">
        <f t="shared" ref="AE11:AJ26" si="0">+AN11+AW11+BF11+BO11</f>
        <v>27.047999999999998</v>
      </c>
      <c r="AF11" s="308">
        <f t="shared" si="0"/>
        <v>0</v>
      </c>
      <c r="AG11" s="308">
        <f t="shared" si="0"/>
        <v>0</v>
      </c>
      <c r="AH11" s="308">
        <f t="shared" si="0"/>
        <v>0</v>
      </c>
      <c r="AI11" s="308">
        <f t="shared" si="0"/>
        <v>0</v>
      </c>
      <c r="AJ11" s="308">
        <f t="shared" si="0"/>
        <v>0</v>
      </c>
      <c r="AK11" s="1219">
        <f>+$J11</f>
        <v>427</v>
      </c>
      <c r="AL11" s="1310">
        <f>+N11</f>
        <v>0</v>
      </c>
      <c r="AM11" s="308">
        <f>SUM(AN11:AS11)</f>
        <v>9.016</v>
      </c>
      <c r="AN11" s="674">
        <v>9.016</v>
      </c>
      <c r="AO11" s="674"/>
      <c r="AP11" s="674"/>
      <c r="AQ11" s="674"/>
      <c r="AR11" s="674"/>
      <c r="AS11" s="674"/>
      <c r="AT11" s="1219">
        <f>+$J11</f>
        <v>427</v>
      </c>
      <c r="AU11" s="1311">
        <f>+O11</f>
        <v>0.25</v>
      </c>
      <c r="AV11" s="308">
        <f>SUM(AW11:BB11)</f>
        <v>9.016</v>
      </c>
      <c r="AW11" s="674">
        <v>9.016</v>
      </c>
      <c r="AX11" s="674"/>
      <c r="AY11" s="674"/>
      <c r="AZ11" s="674"/>
      <c r="BA11" s="674"/>
      <c r="BB11" s="674"/>
      <c r="BC11" s="1219">
        <f>+$J11</f>
        <v>427</v>
      </c>
      <c r="BD11" s="1312">
        <f>+P11</f>
        <v>0.5</v>
      </c>
      <c r="BE11" s="308">
        <f>SUM(BF11:BK11)</f>
        <v>3.0049999999999999</v>
      </c>
      <c r="BF11" s="674">
        <v>3.0049999999999999</v>
      </c>
      <c r="BG11" s="674"/>
      <c r="BH11" s="674"/>
      <c r="BI11" s="674"/>
      <c r="BJ11" s="674"/>
      <c r="BK11" s="674"/>
      <c r="BL11" s="1219">
        <f>+$J11</f>
        <v>427</v>
      </c>
      <c r="BM11" s="1313">
        <f>+Q11</f>
        <v>0.25</v>
      </c>
      <c r="BN11" s="308">
        <f>SUM(BO11:BT11)</f>
        <v>6.0110000000000001</v>
      </c>
      <c r="BO11" s="674">
        <v>6.0110000000000001</v>
      </c>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1223"/>
      <c r="M12" s="1226"/>
      <c r="N12" s="1229"/>
      <c r="O12" s="1232"/>
      <c r="P12" s="1235"/>
      <c r="Q12" s="1238"/>
      <c r="R12" s="1220"/>
      <c r="S12" s="377" t="s">
        <v>6069</v>
      </c>
      <c r="T12" s="709"/>
      <c r="U12" s="709"/>
      <c r="V12" s="709"/>
      <c r="W12" s="678" t="s">
        <v>6070</v>
      </c>
      <c r="X12" s="670"/>
      <c r="Y12" s="670"/>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5"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094"/>
      <c r="J13" s="1220"/>
      <c r="K13" s="1217"/>
      <c r="L13" s="1223"/>
      <c r="M13" s="1226"/>
      <c r="N13" s="1229"/>
      <c r="O13" s="1232"/>
      <c r="P13" s="1235"/>
      <c r="Q13" s="1238"/>
      <c r="R13" s="1220"/>
      <c r="S13" s="377" t="s">
        <v>6071</v>
      </c>
      <c r="T13" s="709"/>
      <c r="U13" s="709"/>
      <c r="V13" s="709"/>
      <c r="W13" s="678" t="s">
        <v>6072</v>
      </c>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095"/>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c r="E15" s="1093"/>
      <c r="F15" s="1093"/>
      <c r="G15" s="1093"/>
      <c r="H15" s="1093"/>
      <c r="I15" s="1093"/>
      <c r="J15" s="1219">
        <v>428</v>
      </c>
      <c r="K15" s="1216" t="str">
        <f>+[10]Metas!K488</f>
        <v>Fortalecimiento al Consejo Departamental de Paz, Reconciliación y Convivencia.</v>
      </c>
      <c r="L15" s="1433">
        <v>0.4</v>
      </c>
      <c r="M15" s="1480">
        <v>0.4</v>
      </c>
      <c r="N15" s="1482"/>
      <c r="O15" s="1484">
        <v>0.05</v>
      </c>
      <c r="P15" s="1486">
        <v>0.25</v>
      </c>
      <c r="Q15" s="1488">
        <v>0.1</v>
      </c>
      <c r="R15" s="1219">
        <f>+$J15</f>
        <v>428</v>
      </c>
      <c r="S15" s="375" t="s">
        <v>6073</v>
      </c>
      <c r="T15" s="708"/>
      <c r="U15" s="708"/>
      <c r="V15" s="708"/>
      <c r="W15" s="751" t="s">
        <v>6074</v>
      </c>
      <c r="X15" s="669"/>
      <c r="Y15" s="669"/>
      <c r="Z15" s="669"/>
      <c r="AA15" s="669"/>
      <c r="AB15" s="1219">
        <f>+$J15</f>
        <v>428</v>
      </c>
      <c r="AC15" s="1240">
        <f>+L15</f>
        <v>0.4</v>
      </c>
      <c r="AD15" s="308">
        <f>+AM15+AV15+BE15+BN15</f>
        <v>14.247</v>
      </c>
      <c r="AE15" s="308">
        <f t="shared" si="0"/>
        <v>14.247</v>
      </c>
      <c r="AF15" s="308">
        <f t="shared" si="0"/>
        <v>0</v>
      </c>
      <c r="AG15" s="308">
        <f t="shared" si="0"/>
        <v>0</v>
      </c>
      <c r="AH15" s="308">
        <f t="shared" si="0"/>
        <v>0</v>
      </c>
      <c r="AI15" s="308">
        <f t="shared" si="0"/>
        <v>0</v>
      </c>
      <c r="AJ15" s="308">
        <f t="shared" si="0"/>
        <v>0</v>
      </c>
      <c r="AK15" s="1219">
        <f>+$J15</f>
        <v>428</v>
      </c>
      <c r="AL15" s="1310">
        <f>+N15</f>
        <v>0</v>
      </c>
      <c r="AM15" s="308">
        <f t="shared" si="2"/>
        <v>4.7489999999999997</v>
      </c>
      <c r="AN15" s="674">
        <v>4.7489999999999997</v>
      </c>
      <c r="AO15" s="674"/>
      <c r="AP15" s="674"/>
      <c r="AQ15" s="674"/>
      <c r="AR15" s="674"/>
      <c r="AS15" s="674"/>
      <c r="AT15" s="1219">
        <f>+$J15</f>
        <v>428</v>
      </c>
      <c r="AU15" s="1311">
        <f>+O15</f>
        <v>0.05</v>
      </c>
      <c r="AV15" s="308">
        <f t="shared" si="3"/>
        <v>4.7489999999999997</v>
      </c>
      <c r="AW15" s="674">
        <v>4.7489999999999997</v>
      </c>
      <c r="AX15" s="674"/>
      <c r="AY15" s="674"/>
      <c r="AZ15" s="674"/>
      <c r="BA15" s="674"/>
      <c r="BB15" s="674"/>
      <c r="BC15" s="1219">
        <f>+$J15</f>
        <v>428</v>
      </c>
      <c r="BD15" s="1312">
        <f>+P15</f>
        <v>0.25</v>
      </c>
      <c r="BE15" s="308">
        <f t="shared" si="4"/>
        <v>1.583</v>
      </c>
      <c r="BF15" s="674">
        <v>1.583</v>
      </c>
      <c r="BG15" s="674"/>
      <c r="BH15" s="674"/>
      <c r="BI15" s="674"/>
      <c r="BJ15" s="674"/>
      <c r="BK15" s="674"/>
      <c r="BL15" s="1219">
        <f>+$J15</f>
        <v>428</v>
      </c>
      <c r="BM15" s="1313">
        <f>+Q15</f>
        <v>0.1</v>
      </c>
      <c r="BN15" s="308">
        <f t="shared" si="5"/>
        <v>3.1659999999999999</v>
      </c>
      <c r="BO15" s="674">
        <v>3.1659999999999999</v>
      </c>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094"/>
      <c r="J16" s="1220"/>
      <c r="K16" s="1217"/>
      <c r="L16" s="1434"/>
      <c r="M16" s="1481"/>
      <c r="N16" s="1483"/>
      <c r="O16" s="1485"/>
      <c r="P16" s="1487"/>
      <c r="Q16" s="1489"/>
      <c r="R16" s="1220"/>
      <c r="S16" s="377" t="s">
        <v>6075</v>
      </c>
      <c r="T16" s="709"/>
      <c r="U16" s="709"/>
      <c r="V16" s="709"/>
      <c r="W16" s="752" t="s">
        <v>6076</v>
      </c>
      <c r="X16" s="670"/>
      <c r="Y16" s="670"/>
      <c r="Z16" s="670"/>
      <c r="AA16" s="670"/>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094"/>
      <c r="J17" s="1220"/>
      <c r="K17" s="1217"/>
      <c r="L17" s="1434"/>
      <c r="M17" s="1481"/>
      <c r="N17" s="1483"/>
      <c r="O17" s="1485"/>
      <c r="P17" s="1487"/>
      <c r="Q17" s="1489"/>
      <c r="R17" s="1220"/>
      <c r="S17" s="377" t="s">
        <v>6077</v>
      </c>
      <c r="T17" s="709"/>
      <c r="U17" s="709"/>
      <c r="V17" s="709"/>
      <c r="W17" s="752" t="s">
        <v>6078</v>
      </c>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394"/>
      <c r="D18" s="1098"/>
      <c r="E18" s="1095"/>
      <c r="F18" s="1095"/>
      <c r="G18" s="1095"/>
      <c r="H18" s="1095"/>
      <c r="I18" s="1095"/>
      <c r="J18" s="1221"/>
      <c r="K18" s="1218"/>
      <c r="L18" s="1490"/>
      <c r="M18" s="1491"/>
      <c r="N18" s="1492"/>
      <c r="O18" s="1493"/>
      <c r="P18" s="1494"/>
      <c r="Q18" s="1495"/>
      <c r="R18" s="1221"/>
      <c r="S18" s="379" t="s">
        <v>6079</v>
      </c>
      <c r="T18" s="710"/>
      <c r="U18" s="710"/>
      <c r="V18" s="710"/>
      <c r="W18" s="753" t="s">
        <v>6080</v>
      </c>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1394"/>
      <c r="D19" s="1096"/>
      <c r="E19" s="1093"/>
      <c r="F19" s="1093"/>
      <c r="G19" s="1093"/>
      <c r="H19" s="1093"/>
      <c r="I19" s="1093"/>
      <c r="J19" s="1219">
        <v>429</v>
      </c>
      <c r="K19" s="1216" t="str">
        <f>+[10]Metas!K489</f>
        <v>Procesos de articulación para el cumplimiento del Plan de Acción para la Transformación Regional PATR Catatumbo.</v>
      </c>
      <c r="L19" s="1222">
        <v>2</v>
      </c>
      <c r="M19" s="1225">
        <v>2</v>
      </c>
      <c r="N19" s="1228" t="s">
        <v>6081</v>
      </c>
      <c r="O19" s="1231">
        <v>0.5</v>
      </c>
      <c r="P19" s="1234" t="s">
        <v>6081</v>
      </c>
      <c r="Q19" s="1237" t="s">
        <v>6081</v>
      </c>
      <c r="R19" s="1219">
        <f>+$J19</f>
        <v>429</v>
      </c>
      <c r="S19" s="375" t="s">
        <v>6082</v>
      </c>
      <c r="T19" s="708" t="s">
        <v>3834</v>
      </c>
      <c r="U19" s="708" t="s">
        <v>3838</v>
      </c>
      <c r="V19" s="708" t="s">
        <v>3842</v>
      </c>
      <c r="W19" s="751" t="s">
        <v>6083</v>
      </c>
      <c r="X19" s="669"/>
      <c r="Y19" s="669"/>
      <c r="Z19" s="669"/>
      <c r="AA19" s="669"/>
      <c r="AB19" s="1219">
        <f>+$J19</f>
        <v>429</v>
      </c>
      <c r="AC19" s="1240">
        <f>+L19</f>
        <v>2</v>
      </c>
      <c r="AD19" s="308">
        <f t="shared" si="6"/>
        <v>14.247</v>
      </c>
      <c r="AE19" s="308">
        <f t="shared" si="0"/>
        <v>14.247</v>
      </c>
      <c r="AF19" s="308">
        <f t="shared" si="0"/>
        <v>0</v>
      </c>
      <c r="AG19" s="308">
        <f t="shared" si="0"/>
        <v>0</v>
      </c>
      <c r="AH19" s="308">
        <f t="shared" si="0"/>
        <v>0</v>
      </c>
      <c r="AI19" s="308">
        <f t="shared" si="0"/>
        <v>0</v>
      </c>
      <c r="AJ19" s="308">
        <f t="shared" si="0"/>
        <v>0</v>
      </c>
      <c r="AK19" s="1219">
        <f>+$J19</f>
        <v>429</v>
      </c>
      <c r="AL19" s="1310" t="str">
        <f>+N19</f>
        <v>0.5</v>
      </c>
      <c r="AM19" s="308">
        <f t="shared" si="2"/>
        <v>4.7489999999999997</v>
      </c>
      <c r="AN19" s="674">
        <v>4.7489999999999997</v>
      </c>
      <c r="AO19" s="674"/>
      <c r="AP19" s="674"/>
      <c r="AQ19" s="674"/>
      <c r="AR19" s="674"/>
      <c r="AS19" s="674"/>
      <c r="AT19" s="1219">
        <f>+$J19</f>
        <v>429</v>
      </c>
      <c r="AU19" s="1311">
        <f>+O19</f>
        <v>0.5</v>
      </c>
      <c r="AV19" s="308">
        <f t="shared" si="3"/>
        <v>4.7489999999999997</v>
      </c>
      <c r="AW19" s="674">
        <v>4.7489999999999997</v>
      </c>
      <c r="AX19" s="674"/>
      <c r="AY19" s="674"/>
      <c r="AZ19" s="674"/>
      <c r="BA19" s="674"/>
      <c r="BB19" s="674"/>
      <c r="BC19" s="1219">
        <f>+$J19</f>
        <v>429</v>
      </c>
      <c r="BD19" s="687" t="str">
        <f>+P19</f>
        <v>0.5</v>
      </c>
      <c r="BE19" s="308">
        <f t="shared" si="4"/>
        <v>1.583</v>
      </c>
      <c r="BF19" s="674">
        <v>1.583</v>
      </c>
      <c r="BG19" s="674"/>
      <c r="BH19" s="674"/>
      <c r="BI19" s="674"/>
      <c r="BJ19" s="674"/>
      <c r="BK19" s="674"/>
      <c r="BL19" s="1219">
        <f>+$J19</f>
        <v>429</v>
      </c>
      <c r="BM19" s="680" t="str">
        <f>+Q19</f>
        <v>0.5</v>
      </c>
      <c r="BN19" s="308">
        <f t="shared" si="5"/>
        <v>3.1659999999999999</v>
      </c>
      <c r="BO19" s="674">
        <v>3.1659999999999999</v>
      </c>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094"/>
      <c r="J20" s="1220"/>
      <c r="K20" s="1217"/>
      <c r="L20" s="1223"/>
      <c r="M20" s="1226"/>
      <c r="N20" s="1229"/>
      <c r="O20" s="1232"/>
      <c r="P20" s="1235"/>
      <c r="Q20" s="1238"/>
      <c r="R20" s="1220"/>
      <c r="S20" s="377" t="s">
        <v>6084</v>
      </c>
      <c r="T20" s="709"/>
      <c r="U20" s="709"/>
      <c r="V20" s="709"/>
      <c r="W20" s="752" t="s">
        <v>6085</v>
      </c>
      <c r="X20" s="670"/>
      <c r="Y20" s="670"/>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094"/>
      <c r="J21" s="1220"/>
      <c r="K21" s="1217"/>
      <c r="L21" s="1223"/>
      <c r="M21" s="1226"/>
      <c r="N21" s="1229"/>
      <c r="O21" s="1232"/>
      <c r="P21" s="1235"/>
      <c r="Q21" s="1238"/>
      <c r="R21" s="1220"/>
      <c r="S21" s="377" t="s">
        <v>6086</v>
      </c>
      <c r="T21" s="709"/>
      <c r="U21" s="709"/>
      <c r="V21" s="709"/>
      <c r="W21" s="752" t="s">
        <v>6087</v>
      </c>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095"/>
      <c r="G22" s="1095"/>
      <c r="H22" s="1095"/>
      <c r="I22" s="1095"/>
      <c r="J22" s="1221"/>
      <c r="K22" s="1218"/>
      <c r="L22" s="1224"/>
      <c r="M22" s="1227"/>
      <c r="N22" s="1230"/>
      <c r="O22" s="1233"/>
      <c r="P22" s="1236"/>
      <c r="Q22" s="1239"/>
      <c r="R22" s="1221"/>
      <c r="S22" s="6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c r="E23" s="1093"/>
      <c r="F23" s="1093"/>
      <c r="G23" s="1093"/>
      <c r="H23" s="1093"/>
      <c r="I23" s="1093"/>
      <c r="J23" s="1219">
        <v>430</v>
      </c>
      <c r="K23" s="1216" t="str">
        <f>+[10]Metas!K490</f>
        <v>Procesos de acompañamiento y seguimiento en la implementación del Acuerdo de Paz.</v>
      </c>
      <c r="L23" s="1222">
        <v>2</v>
      </c>
      <c r="M23" s="1225">
        <v>2</v>
      </c>
      <c r="N23" s="1228" t="s">
        <v>6081</v>
      </c>
      <c r="O23" s="1231" t="s">
        <v>6081</v>
      </c>
      <c r="P23" s="1234" t="s">
        <v>6081</v>
      </c>
      <c r="Q23" s="1237" t="s">
        <v>6081</v>
      </c>
      <c r="R23" s="1219">
        <f>+$J23</f>
        <v>430</v>
      </c>
      <c r="S23" s="1798" t="s">
        <v>6088</v>
      </c>
      <c r="T23" s="708" t="s">
        <v>3834</v>
      </c>
      <c r="U23" s="708" t="s">
        <v>3837</v>
      </c>
      <c r="V23" s="708" t="s">
        <v>3842</v>
      </c>
      <c r="W23" s="751" t="s">
        <v>6089</v>
      </c>
      <c r="X23" s="669"/>
      <c r="Y23" s="669"/>
      <c r="Z23" s="669"/>
      <c r="AA23" s="669"/>
      <c r="AB23" s="1219">
        <f t="shared" ref="AB23" si="7">+$J23</f>
        <v>430</v>
      </c>
      <c r="AC23" s="1240">
        <f>+L23</f>
        <v>2</v>
      </c>
      <c r="AD23" s="308">
        <f t="shared" si="6"/>
        <v>14.247</v>
      </c>
      <c r="AE23" s="308">
        <f t="shared" si="0"/>
        <v>14.247</v>
      </c>
      <c r="AF23" s="308">
        <f t="shared" si="0"/>
        <v>0</v>
      </c>
      <c r="AG23" s="308">
        <f t="shared" si="0"/>
        <v>0</v>
      </c>
      <c r="AH23" s="308">
        <f t="shared" si="0"/>
        <v>0</v>
      </c>
      <c r="AI23" s="308">
        <f t="shared" si="0"/>
        <v>0</v>
      </c>
      <c r="AJ23" s="308">
        <f t="shared" si="0"/>
        <v>0</v>
      </c>
      <c r="AK23" s="1219">
        <f t="shared" ref="AK23" si="8">+$J23</f>
        <v>430</v>
      </c>
      <c r="AL23" s="1310" t="str">
        <f>+N23</f>
        <v>0.5</v>
      </c>
      <c r="AM23" s="308">
        <f t="shared" si="2"/>
        <v>4.7489999999999997</v>
      </c>
      <c r="AN23" s="674">
        <v>4.7489999999999997</v>
      </c>
      <c r="AO23" s="674"/>
      <c r="AP23" s="674"/>
      <c r="AQ23" s="674"/>
      <c r="AR23" s="674"/>
      <c r="AS23" s="674"/>
      <c r="AT23" s="1219">
        <f t="shared" ref="AT23" si="9">+$J23</f>
        <v>430</v>
      </c>
      <c r="AU23" s="1311" t="str">
        <f>+O23</f>
        <v>0.5</v>
      </c>
      <c r="AV23" s="308">
        <f t="shared" si="3"/>
        <v>4.7489999999999997</v>
      </c>
      <c r="AW23" s="674">
        <v>4.7489999999999997</v>
      </c>
      <c r="AX23" s="674"/>
      <c r="AY23" s="674"/>
      <c r="AZ23" s="674"/>
      <c r="BA23" s="674"/>
      <c r="BB23" s="674"/>
      <c r="BC23" s="1219">
        <f t="shared" ref="BC23" si="10">+$J23</f>
        <v>430</v>
      </c>
      <c r="BD23" s="687" t="str">
        <f>+P23</f>
        <v>0.5</v>
      </c>
      <c r="BE23" s="308">
        <f t="shared" si="4"/>
        <v>1.583</v>
      </c>
      <c r="BF23" s="674">
        <v>1.583</v>
      </c>
      <c r="BG23" s="674"/>
      <c r="BH23" s="674"/>
      <c r="BI23" s="674"/>
      <c r="BJ23" s="674"/>
      <c r="BK23" s="674"/>
      <c r="BL23" s="1219">
        <f t="shared" ref="BL23" si="11">+$J23</f>
        <v>430</v>
      </c>
      <c r="BM23" s="680" t="str">
        <f>+Q23</f>
        <v>0.5</v>
      </c>
      <c r="BN23" s="308">
        <f t="shared" si="5"/>
        <v>3.1659999999999999</v>
      </c>
      <c r="BO23" s="674">
        <v>3.1659999999999999</v>
      </c>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1094"/>
      <c r="J24" s="1220"/>
      <c r="K24" s="1217"/>
      <c r="L24" s="1223"/>
      <c r="M24" s="1226"/>
      <c r="N24" s="1229"/>
      <c r="O24" s="1232"/>
      <c r="P24" s="1235"/>
      <c r="Q24" s="1238"/>
      <c r="R24" s="1220"/>
      <c r="S24" s="1799"/>
      <c r="T24" s="709"/>
      <c r="U24" s="709"/>
      <c r="V24" s="709"/>
      <c r="W24" s="752" t="s">
        <v>6090</v>
      </c>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1094"/>
      <c r="J25" s="1220"/>
      <c r="K25" s="1217"/>
      <c r="L25" s="1223"/>
      <c r="M25" s="1226"/>
      <c r="N25" s="1229"/>
      <c r="O25" s="1232"/>
      <c r="P25" s="1235"/>
      <c r="Q25" s="1238"/>
      <c r="R25" s="1220"/>
      <c r="S25" s="377" t="s">
        <v>6091</v>
      </c>
      <c r="T25" s="709"/>
      <c r="U25" s="709"/>
      <c r="V25" s="709"/>
      <c r="W25" s="752" t="s">
        <v>6092</v>
      </c>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94"/>
      <c r="D26" s="1098"/>
      <c r="E26" s="1095"/>
      <c r="F26" s="1095"/>
      <c r="G26" s="1095"/>
      <c r="H26" s="1095"/>
      <c r="I26" s="1095"/>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94"/>
      <c r="D27" s="1096"/>
      <c r="E27" s="1093"/>
      <c r="F27" s="1093"/>
      <c r="G27" s="1093"/>
      <c r="H27" s="1093"/>
      <c r="I27" s="1093"/>
      <c r="J27" s="1219">
        <v>431</v>
      </c>
      <c r="K27" s="1216" t="str">
        <f>+[10]Metas!K491</f>
        <v>Procesos de apoyo y seguimiento a la Política Publica de Reincorporación y Normalización de la ARN.</v>
      </c>
      <c r="L27" s="1222">
        <v>2</v>
      </c>
      <c r="M27" s="1225">
        <v>2</v>
      </c>
      <c r="N27" s="1228" t="s">
        <v>6081</v>
      </c>
      <c r="O27" s="1231" t="s">
        <v>6081</v>
      </c>
      <c r="P27" s="1234">
        <v>0.5</v>
      </c>
      <c r="Q27" s="1237" t="s">
        <v>6081</v>
      </c>
      <c r="R27" s="1219">
        <f>+$J27</f>
        <v>431</v>
      </c>
      <c r="S27" s="1796" t="s">
        <v>6093</v>
      </c>
      <c r="T27" s="708" t="s">
        <v>3834</v>
      </c>
      <c r="U27" s="708" t="s">
        <v>3838</v>
      </c>
      <c r="V27" s="708" t="s">
        <v>3842</v>
      </c>
      <c r="W27" s="751" t="s">
        <v>6094</v>
      </c>
      <c r="X27" s="669"/>
      <c r="Y27" s="669"/>
      <c r="Z27" s="669"/>
      <c r="AA27" s="669"/>
      <c r="AB27" s="1219">
        <f t="shared" ref="AB27" si="12">+$J27</f>
        <v>431</v>
      </c>
      <c r="AC27" s="1240">
        <f t="shared" ref="AC27" si="13">+L27</f>
        <v>2</v>
      </c>
      <c r="AD27" s="308">
        <f t="shared" si="6"/>
        <v>14.247</v>
      </c>
      <c r="AE27" s="308">
        <f t="shared" si="6"/>
        <v>14.247</v>
      </c>
      <c r="AF27" s="308">
        <f t="shared" si="6"/>
        <v>0</v>
      </c>
      <c r="AG27" s="308">
        <f t="shared" si="6"/>
        <v>0</v>
      </c>
      <c r="AH27" s="308">
        <f t="shared" si="6"/>
        <v>0</v>
      </c>
      <c r="AI27" s="308">
        <f t="shared" si="6"/>
        <v>0</v>
      </c>
      <c r="AJ27" s="308">
        <f t="shared" si="6"/>
        <v>0</v>
      </c>
      <c r="AK27" s="1219">
        <f t="shared" ref="AK27" si="14">+$J27</f>
        <v>431</v>
      </c>
      <c r="AL27" s="1243" t="str">
        <f>+N27</f>
        <v>0.5</v>
      </c>
      <c r="AM27" s="308">
        <f t="shared" si="2"/>
        <v>4.7489999999999997</v>
      </c>
      <c r="AN27" s="683">
        <v>4.7489999999999997</v>
      </c>
      <c r="AO27" s="683"/>
      <c r="AP27" s="683"/>
      <c r="AQ27" s="683"/>
      <c r="AR27" s="683"/>
      <c r="AS27" s="683"/>
      <c r="AT27" s="1219">
        <f t="shared" ref="AT27" si="15">+$J27</f>
        <v>431</v>
      </c>
      <c r="AU27" s="1246" t="str">
        <f>+O27</f>
        <v>0.5</v>
      </c>
      <c r="AV27" s="308">
        <f t="shared" si="3"/>
        <v>4.7489999999999997</v>
      </c>
      <c r="AW27" s="683">
        <v>4.7489999999999997</v>
      </c>
      <c r="AX27" s="683"/>
      <c r="AY27" s="683"/>
      <c r="AZ27" s="683"/>
      <c r="BA27" s="683"/>
      <c r="BB27" s="683"/>
      <c r="BC27" s="1219">
        <f t="shared" ref="BC27" si="16">+$J27</f>
        <v>431</v>
      </c>
      <c r="BD27" s="1249">
        <f>+P27</f>
        <v>0.5</v>
      </c>
      <c r="BE27" s="308">
        <f t="shared" si="4"/>
        <v>1.583</v>
      </c>
      <c r="BF27" s="674">
        <v>1.583</v>
      </c>
      <c r="BG27" s="683"/>
      <c r="BH27" s="683"/>
      <c r="BI27" s="683"/>
      <c r="BJ27" s="683"/>
      <c r="BK27" s="683"/>
      <c r="BL27" s="1219">
        <f t="shared" ref="BL27" si="17">+$J27</f>
        <v>431</v>
      </c>
      <c r="BM27" s="1252" t="str">
        <f>+Q27</f>
        <v>0.5</v>
      </c>
      <c r="BN27" s="308">
        <f t="shared" si="5"/>
        <v>3.1659999999999999</v>
      </c>
      <c r="BO27" s="674">
        <v>3.1659999999999999</v>
      </c>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94"/>
      <c r="D28" s="1097"/>
      <c r="E28" s="1094"/>
      <c r="F28" s="1094"/>
      <c r="G28" s="1094"/>
      <c r="H28" s="1094"/>
      <c r="I28" s="1094"/>
      <c r="J28" s="1220"/>
      <c r="K28" s="1217"/>
      <c r="L28" s="1223"/>
      <c r="M28" s="1226"/>
      <c r="N28" s="1229"/>
      <c r="O28" s="1232"/>
      <c r="P28" s="1235"/>
      <c r="Q28" s="1238"/>
      <c r="R28" s="1220"/>
      <c r="S28" s="1797"/>
      <c r="T28" s="709"/>
      <c r="U28" s="709"/>
      <c r="V28" s="709"/>
      <c r="W28" s="752" t="s">
        <v>6095</v>
      </c>
      <c r="X28" s="670"/>
      <c r="Y28" s="670"/>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94"/>
      <c r="D29" s="1097"/>
      <c r="E29" s="1094"/>
      <c r="F29" s="1094"/>
      <c r="G29" s="1094"/>
      <c r="H29" s="1094"/>
      <c r="I29" s="1094"/>
      <c r="J29" s="1220"/>
      <c r="K29" s="1217"/>
      <c r="L29" s="1223"/>
      <c r="M29" s="1226"/>
      <c r="N29" s="1229"/>
      <c r="O29" s="1232"/>
      <c r="P29" s="1235"/>
      <c r="Q29" s="1238"/>
      <c r="R29" s="1220"/>
      <c r="S29" s="377" t="s">
        <v>6096</v>
      </c>
      <c r="T29" s="709"/>
      <c r="U29" s="709"/>
      <c r="V29" s="709"/>
      <c r="W29" s="752" t="s">
        <v>6097</v>
      </c>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511"/>
      <c r="D30" s="1098"/>
      <c r="E30" s="1095"/>
      <c r="F30" s="1095"/>
      <c r="G30" s="1095"/>
      <c r="H30" s="1095"/>
      <c r="I30" s="1095"/>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4"/>
      <c r="C31" s="1314" t="s">
        <v>662</v>
      </c>
      <c r="D31" s="1096"/>
      <c r="E31" s="1093"/>
      <c r="F31" s="1093"/>
      <c r="G31" s="1093"/>
      <c r="H31" s="1093"/>
      <c r="I31" s="1093"/>
      <c r="J31" s="1219">
        <v>432</v>
      </c>
      <c r="K31" s="1216" t="str">
        <f>+[10]Metas!K492</f>
        <v>Diplomados diseñados y ejecutados para el fortalecimiento de las capacidades para el dialogo social y transformación de los conflictos en la institucionalidad.</v>
      </c>
      <c r="L31" s="1222">
        <v>1</v>
      </c>
      <c r="M31" s="1225">
        <v>1</v>
      </c>
      <c r="N31" s="1228" t="s">
        <v>6098</v>
      </c>
      <c r="O31" s="1231" t="s">
        <v>6098</v>
      </c>
      <c r="P31" s="1234" t="s">
        <v>6098</v>
      </c>
      <c r="Q31" s="1237" t="s">
        <v>6098</v>
      </c>
      <c r="R31" s="1219">
        <f>+$J31</f>
        <v>432</v>
      </c>
      <c r="S31" s="375" t="s">
        <v>6099</v>
      </c>
      <c r="T31" s="708" t="s">
        <v>3834</v>
      </c>
      <c r="U31" s="708" t="s">
        <v>3838</v>
      </c>
      <c r="V31" s="708" t="s">
        <v>3842</v>
      </c>
      <c r="W31" s="751" t="s">
        <v>6100</v>
      </c>
      <c r="X31" s="669"/>
      <c r="Y31" s="669"/>
      <c r="Z31" s="669"/>
      <c r="AA31" s="669"/>
      <c r="AB31" s="1219">
        <f t="shared" ref="AB31" si="18">+$J31</f>
        <v>432</v>
      </c>
      <c r="AC31" s="1240">
        <f t="shared" ref="AC31" si="19">+L31</f>
        <v>1</v>
      </c>
      <c r="AD31" s="308">
        <f t="shared" si="6"/>
        <v>29.997000000000003</v>
      </c>
      <c r="AE31" s="308">
        <f t="shared" si="6"/>
        <v>29.997000000000003</v>
      </c>
      <c r="AF31" s="308">
        <f t="shared" si="6"/>
        <v>0</v>
      </c>
      <c r="AG31" s="308">
        <f t="shared" si="6"/>
        <v>0</v>
      </c>
      <c r="AH31" s="308">
        <f t="shared" si="6"/>
        <v>0</v>
      </c>
      <c r="AI31" s="308">
        <f t="shared" si="6"/>
        <v>0</v>
      </c>
      <c r="AJ31" s="308">
        <f t="shared" si="6"/>
        <v>0</v>
      </c>
      <c r="AK31" s="1219">
        <f t="shared" ref="AK31" si="20">+$J31</f>
        <v>432</v>
      </c>
      <c r="AL31" s="1243" t="str">
        <f>+N31</f>
        <v>0.25</v>
      </c>
      <c r="AM31" s="308">
        <f t="shared" si="2"/>
        <v>9.9990000000000006</v>
      </c>
      <c r="AN31" s="683">
        <v>9.9990000000000006</v>
      </c>
      <c r="AO31" s="683"/>
      <c r="AP31" s="683"/>
      <c r="AQ31" s="683"/>
      <c r="AR31" s="683"/>
      <c r="AS31" s="683"/>
      <c r="AT31" s="1219">
        <f t="shared" ref="AT31" si="21">+$J31</f>
        <v>432</v>
      </c>
      <c r="AU31" s="1246" t="str">
        <f>+O31</f>
        <v>0.25</v>
      </c>
      <c r="AV31" s="308">
        <f t="shared" si="3"/>
        <v>9.9990000000000006</v>
      </c>
      <c r="AW31" s="683">
        <v>9.9990000000000006</v>
      </c>
      <c r="AX31" s="683"/>
      <c r="AY31" s="683"/>
      <c r="AZ31" s="683"/>
      <c r="BA31" s="683"/>
      <c r="BB31" s="683"/>
      <c r="BC31" s="1219">
        <f t="shared" ref="BC31" si="22">+$J31</f>
        <v>432</v>
      </c>
      <c r="BD31" s="1249" t="str">
        <f>+P31</f>
        <v>0.25</v>
      </c>
      <c r="BE31" s="308">
        <f t="shared" si="4"/>
        <v>3.3330000000000002</v>
      </c>
      <c r="BF31" s="683">
        <v>3.3330000000000002</v>
      </c>
      <c r="BG31" s="683"/>
      <c r="BH31" s="683"/>
      <c r="BI31" s="683"/>
      <c r="BJ31" s="683"/>
      <c r="BK31" s="683"/>
      <c r="BL31" s="1219">
        <f t="shared" ref="BL31" si="23">+$J31</f>
        <v>432</v>
      </c>
      <c r="BM31" s="1252" t="str">
        <f>+Q31</f>
        <v>0.25</v>
      </c>
      <c r="BN31" s="308">
        <f t="shared" si="5"/>
        <v>6.6660000000000004</v>
      </c>
      <c r="BO31" s="683">
        <v>6.6660000000000004</v>
      </c>
      <c r="BP31" s="683"/>
      <c r="BQ31" s="683"/>
      <c r="BR31" s="683"/>
      <c r="BS31" s="683"/>
      <c r="BT31" s="683"/>
      <c r="BU31" s="1204"/>
      <c r="BV31" s="1205"/>
      <c r="BW31" s="1205"/>
      <c r="BX31" s="1205"/>
      <c r="BY31" s="1205"/>
      <c r="BZ31" s="1205"/>
      <c r="CA31" s="1205"/>
      <c r="CB31" s="1205"/>
      <c r="CC31" s="1206"/>
    </row>
    <row r="32" spans="1:81" s="690" customFormat="1" ht="40.15" customHeight="1" x14ac:dyDescent="0.25">
      <c r="A32" s="673"/>
      <c r="B32" s="1334"/>
      <c r="C32" s="1315"/>
      <c r="D32" s="1097"/>
      <c r="E32" s="1094"/>
      <c r="F32" s="1094"/>
      <c r="G32" s="1094"/>
      <c r="H32" s="1094"/>
      <c r="I32" s="1094"/>
      <c r="J32" s="1220"/>
      <c r="K32" s="1217"/>
      <c r="L32" s="1223"/>
      <c r="M32" s="1226"/>
      <c r="N32" s="1229"/>
      <c r="O32" s="1232"/>
      <c r="P32" s="1235"/>
      <c r="Q32" s="1238"/>
      <c r="R32" s="1220"/>
      <c r="S32" s="377" t="s">
        <v>6101</v>
      </c>
      <c r="T32" s="709"/>
      <c r="U32" s="709"/>
      <c r="V32" s="709"/>
      <c r="W32" s="752" t="s">
        <v>6102</v>
      </c>
      <c r="X32" s="670"/>
      <c r="Y32" s="670"/>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684"/>
      <c r="AO32" s="684"/>
      <c r="AP32" s="684"/>
      <c r="AQ32" s="684"/>
      <c r="AR32" s="684"/>
      <c r="AS32" s="684"/>
      <c r="AT32" s="1220"/>
      <c r="AU32" s="1247"/>
      <c r="AV32" s="303">
        <f t="shared" si="3"/>
        <v>0</v>
      </c>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15"/>
      <c r="D33" s="1097"/>
      <c r="E33" s="1094"/>
      <c r="F33" s="1094"/>
      <c r="G33" s="1094"/>
      <c r="H33" s="1094"/>
      <c r="I33" s="1094"/>
      <c r="J33" s="1220"/>
      <c r="K33" s="1217"/>
      <c r="L33" s="1223"/>
      <c r="M33" s="1226"/>
      <c r="N33" s="1229"/>
      <c r="O33" s="1232"/>
      <c r="P33" s="1235"/>
      <c r="Q33" s="1238"/>
      <c r="R33" s="1220"/>
      <c r="S33" s="377" t="s">
        <v>6103</v>
      </c>
      <c r="T33" s="709"/>
      <c r="U33" s="709"/>
      <c r="V33" s="709"/>
      <c r="W33" s="752" t="s">
        <v>6104</v>
      </c>
      <c r="X33" s="670"/>
      <c r="Y33" s="670"/>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15"/>
      <c r="D34" s="1098"/>
      <c r="E34" s="1095"/>
      <c r="F34" s="1095"/>
      <c r="G34" s="1095"/>
      <c r="H34" s="1095"/>
      <c r="I34" s="1095"/>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685"/>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1315"/>
      <c r="D35" s="1096"/>
      <c r="E35" s="1093"/>
      <c r="F35" s="1093"/>
      <c r="G35" s="1093"/>
      <c r="H35" s="1093"/>
      <c r="I35" s="1093"/>
      <c r="J35" s="1219">
        <v>433</v>
      </c>
      <c r="K35" s="1216" t="str">
        <f>+[10]Metas!K493</f>
        <v>Estrategias impulsadas que permitan generar una cultura de paz y convivencia para la reducción de conflictividades sociales a nivel departamental.</v>
      </c>
      <c r="L35" s="1222">
        <v>6</v>
      </c>
      <c r="M35" s="1225">
        <v>6</v>
      </c>
      <c r="N35" s="1228">
        <v>1</v>
      </c>
      <c r="O35" s="1231">
        <v>2</v>
      </c>
      <c r="P35" s="1234">
        <v>2</v>
      </c>
      <c r="Q35" s="1237">
        <v>1</v>
      </c>
      <c r="R35" s="1219">
        <f>+$J35</f>
        <v>433</v>
      </c>
      <c r="S35" s="375" t="s">
        <v>6105</v>
      </c>
      <c r="T35" s="708" t="s">
        <v>3834</v>
      </c>
      <c r="U35" s="708" t="s">
        <v>3838</v>
      </c>
      <c r="V35" s="708" t="s">
        <v>3842</v>
      </c>
      <c r="W35" s="751" t="s">
        <v>6106</v>
      </c>
      <c r="X35" s="669"/>
      <c r="Y35" s="669"/>
      <c r="Z35" s="669"/>
      <c r="AA35" s="669"/>
      <c r="AB35" s="1219">
        <f t="shared" ref="AB35" si="25">+$J35</f>
        <v>433</v>
      </c>
      <c r="AC35" s="1240">
        <f t="shared" ref="AC35" si="26">+L35</f>
        <v>6</v>
      </c>
      <c r="AD35" s="308">
        <f t="shared" si="24"/>
        <v>40.748000000000005</v>
      </c>
      <c r="AE35" s="308">
        <f t="shared" si="24"/>
        <v>40.748000000000005</v>
      </c>
      <c r="AF35" s="308">
        <f t="shared" si="24"/>
        <v>0</v>
      </c>
      <c r="AG35" s="308">
        <f t="shared" si="24"/>
        <v>0</v>
      </c>
      <c r="AH35" s="308">
        <f t="shared" si="24"/>
        <v>0</v>
      </c>
      <c r="AI35" s="308">
        <f t="shared" si="24"/>
        <v>0</v>
      </c>
      <c r="AJ35" s="308">
        <f t="shared" si="24"/>
        <v>0</v>
      </c>
      <c r="AK35" s="1219">
        <f t="shared" ref="AK35" si="27">+$J35</f>
        <v>433</v>
      </c>
      <c r="AL35" s="1243">
        <f>+N35</f>
        <v>1</v>
      </c>
      <c r="AM35" s="308">
        <f t="shared" si="2"/>
        <v>13.583</v>
      </c>
      <c r="AN35" s="683">
        <v>13.583</v>
      </c>
      <c r="AO35" s="683"/>
      <c r="AP35" s="683"/>
      <c r="AQ35" s="683"/>
      <c r="AR35" s="683"/>
      <c r="AS35" s="683"/>
      <c r="AT35" s="1219">
        <f t="shared" ref="AT35" si="28">+$J35</f>
        <v>433</v>
      </c>
      <c r="AU35" s="1246">
        <f>+O35</f>
        <v>2</v>
      </c>
      <c r="AV35" s="308">
        <f t="shared" si="3"/>
        <v>13.583</v>
      </c>
      <c r="AW35" s="683">
        <v>13.583</v>
      </c>
      <c r="AX35" s="683"/>
      <c r="AY35" s="683"/>
      <c r="AZ35" s="683"/>
      <c r="BA35" s="683"/>
      <c r="BB35" s="683"/>
      <c r="BC35" s="1219">
        <f t="shared" ref="BC35" si="29">+$J35</f>
        <v>433</v>
      </c>
      <c r="BD35" s="1249">
        <f>+P35</f>
        <v>2</v>
      </c>
      <c r="BE35" s="308">
        <f t="shared" si="4"/>
        <v>4.5270000000000001</v>
      </c>
      <c r="BF35" s="683">
        <v>4.5270000000000001</v>
      </c>
      <c r="BG35" s="683"/>
      <c r="BH35" s="683"/>
      <c r="BI35" s="683"/>
      <c r="BJ35" s="683"/>
      <c r="BK35" s="683"/>
      <c r="BL35" s="1219">
        <f t="shared" ref="BL35" si="30">+$J35</f>
        <v>433</v>
      </c>
      <c r="BM35" s="1252">
        <f>+Q35</f>
        <v>1</v>
      </c>
      <c r="BN35" s="308">
        <f t="shared" si="5"/>
        <v>9.0549999999999997</v>
      </c>
      <c r="BO35" s="683">
        <v>9.0549999999999997</v>
      </c>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1094"/>
      <c r="J36" s="1220"/>
      <c r="K36" s="1217"/>
      <c r="L36" s="1223"/>
      <c r="M36" s="1226"/>
      <c r="N36" s="1229"/>
      <c r="O36" s="1232"/>
      <c r="P36" s="1235"/>
      <c r="Q36" s="1238"/>
      <c r="R36" s="1220"/>
      <c r="S36" s="377" t="s">
        <v>6107</v>
      </c>
      <c r="T36" s="709"/>
      <c r="U36" s="709"/>
      <c r="V36" s="709"/>
      <c r="W36" s="752" t="s">
        <v>6108</v>
      </c>
      <c r="X36" s="670"/>
      <c r="Y36" s="670"/>
      <c r="Z36" s="670"/>
      <c r="AA36" s="670"/>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1094"/>
      <c r="J37" s="1220"/>
      <c r="K37" s="1217"/>
      <c r="L37" s="1223"/>
      <c r="M37" s="1226"/>
      <c r="N37" s="1229"/>
      <c r="O37" s="1232"/>
      <c r="P37" s="1235"/>
      <c r="Q37" s="1238"/>
      <c r="R37" s="1220"/>
      <c r="S37" s="678"/>
      <c r="T37" s="709"/>
      <c r="U37" s="709"/>
      <c r="V37" s="709"/>
      <c r="W37" s="678"/>
      <c r="X37" s="670"/>
      <c r="Y37" s="670"/>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15"/>
      <c r="D38" s="1098"/>
      <c r="E38" s="1095"/>
      <c r="F38" s="1095"/>
      <c r="G38" s="1095"/>
      <c r="H38" s="1095"/>
      <c r="I38" s="1095"/>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15"/>
      <c r="D39" s="1096"/>
      <c r="E39" s="1093"/>
      <c r="F39" s="1093"/>
      <c r="G39" s="1093"/>
      <c r="H39" s="1093"/>
      <c r="I39" s="1093"/>
      <c r="J39" s="1219">
        <v>434</v>
      </c>
      <c r="K39" s="1216" t="str">
        <f>+[10]Metas!K494</f>
        <v>Espacios de dialogo social promovidos y/o acompañados que susciten la paz, la convivencia y la cultura de la legalidad a nivel departamental.</v>
      </c>
      <c r="L39" s="1222">
        <v>1</v>
      </c>
      <c r="M39" s="1225">
        <v>1</v>
      </c>
      <c r="N39" s="1228" t="s">
        <v>6098</v>
      </c>
      <c r="O39" s="1231" t="s">
        <v>6098</v>
      </c>
      <c r="P39" s="1234" t="s">
        <v>6098</v>
      </c>
      <c r="Q39" s="1237" t="s">
        <v>6098</v>
      </c>
      <c r="R39" s="1219">
        <f>+$J39</f>
        <v>434</v>
      </c>
      <c r="S39" s="375" t="s">
        <v>6109</v>
      </c>
      <c r="T39" s="708" t="s">
        <v>3834</v>
      </c>
      <c r="U39" s="708" t="s">
        <v>3838</v>
      </c>
      <c r="V39" s="708" t="s">
        <v>3842</v>
      </c>
      <c r="W39" s="751" t="s">
        <v>6110</v>
      </c>
      <c r="X39" s="669"/>
      <c r="Y39" s="669"/>
      <c r="Z39" s="669"/>
      <c r="AA39" s="669"/>
      <c r="AB39" s="1219">
        <f t="shared" ref="AB39" si="31">+$J39</f>
        <v>434</v>
      </c>
      <c r="AC39" s="1240">
        <f t="shared" ref="AC39" si="32">+L39</f>
        <v>1</v>
      </c>
      <c r="AD39" s="308">
        <f t="shared" si="24"/>
        <v>27.047999999999998</v>
      </c>
      <c r="AE39" s="308">
        <f t="shared" si="24"/>
        <v>27.047999999999998</v>
      </c>
      <c r="AF39" s="308">
        <f t="shared" si="24"/>
        <v>0</v>
      </c>
      <c r="AG39" s="308">
        <f t="shared" si="24"/>
        <v>0</v>
      </c>
      <c r="AH39" s="308">
        <f t="shared" si="24"/>
        <v>0</v>
      </c>
      <c r="AI39" s="308">
        <f t="shared" si="24"/>
        <v>0</v>
      </c>
      <c r="AJ39" s="308">
        <f t="shared" si="24"/>
        <v>0</v>
      </c>
      <c r="AK39" s="1219">
        <f t="shared" ref="AK39" si="33">+$J39</f>
        <v>434</v>
      </c>
      <c r="AL39" s="1243" t="str">
        <f>+N39</f>
        <v>0.25</v>
      </c>
      <c r="AM39" s="308">
        <f t="shared" si="2"/>
        <v>9.016</v>
      </c>
      <c r="AN39" s="683">
        <v>9.016</v>
      </c>
      <c r="AO39" s="683"/>
      <c r="AP39" s="683"/>
      <c r="AQ39" s="683"/>
      <c r="AR39" s="683"/>
      <c r="AS39" s="683"/>
      <c r="AT39" s="1219">
        <f t="shared" ref="AT39" si="34">+$J39</f>
        <v>434</v>
      </c>
      <c r="AU39" s="1246" t="str">
        <f>+O39</f>
        <v>0.25</v>
      </c>
      <c r="AV39" s="308">
        <f t="shared" si="3"/>
        <v>9.016</v>
      </c>
      <c r="AW39" s="683">
        <v>9.016</v>
      </c>
      <c r="AX39" s="683"/>
      <c r="AY39" s="683"/>
      <c r="AZ39" s="683"/>
      <c r="BA39" s="683"/>
      <c r="BB39" s="683"/>
      <c r="BC39" s="1219">
        <f t="shared" ref="BC39" si="35">+$J39</f>
        <v>434</v>
      </c>
      <c r="BD39" s="1249" t="str">
        <f>+P39</f>
        <v>0.25</v>
      </c>
      <c r="BE39" s="308">
        <f t="shared" si="4"/>
        <v>3.0049999999999999</v>
      </c>
      <c r="BF39" s="683">
        <v>3.0049999999999999</v>
      </c>
      <c r="BG39" s="683"/>
      <c r="BH39" s="683"/>
      <c r="BI39" s="683"/>
      <c r="BJ39" s="683"/>
      <c r="BK39" s="683"/>
      <c r="BL39" s="1219">
        <f t="shared" ref="BL39" si="36">+$J39</f>
        <v>434</v>
      </c>
      <c r="BM39" s="1252" t="str">
        <f>+Q39</f>
        <v>0.25</v>
      </c>
      <c r="BN39" s="308">
        <f t="shared" si="5"/>
        <v>6.0110000000000001</v>
      </c>
      <c r="BO39" s="683">
        <v>6.0110000000000001</v>
      </c>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1094"/>
      <c r="J40" s="1220"/>
      <c r="K40" s="1217"/>
      <c r="L40" s="1223"/>
      <c r="M40" s="1226"/>
      <c r="N40" s="1229"/>
      <c r="O40" s="1232"/>
      <c r="P40" s="1235"/>
      <c r="Q40" s="1238"/>
      <c r="R40" s="1220"/>
      <c r="S40" s="377" t="s">
        <v>6111</v>
      </c>
      <c r="T40" s="709"/>
      <c r="U40" s="709"/>
      <c r="V40" s="709"/>
      <c r="W40" s="752" t="s">
        <v>6112</v>
      </c>
      <c r="X40" s="670"/>
      <c r="Y40" s="670"/>
      <c r="Z40" s="670"/>
      <c r="AA40" s="670"/>
      <c r="AB40" s="1220"/>
      <c r="AC40" s="1241"/>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1094"/>
      <c r="J41" s="1220"/>
      <c r="K41" s="1217"/>
      <c r="L41" s="1223"/>
      <c r="M41" s="1226"/>
      <c r="N41" s="1229"/>
      <c r="O41" s="1232"/>
      <c r="P41" s="1235"/>
      <c r="Q41" s="1238"/>
      <c r="R41" s="1220"/>
      <c r="S41" s="377" t="s">
        <v>6113</v>
      </c>
      <c r="T41" s="709"/>
      <c r="U41" s="709"/>
      <c r="V41" s="709"/>
      <c r="W41" s="752" t="s">
        <v>6114</v>
      </c>
      <c r="X41" s="670"/>
      <c r="Y41" s="670"/>
      <c r="Z41" s="670"/>
      <c r="AA41" s="670"/>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6"/>
      <c r="D42" s="1098"/>
      <c r="E42" s="1095"/>
      <c r="F42" s="1095"/>
      <c r="G42" s="1095"/>
      <c r="H42" s="1095"/>
      <c r="I42" s="1095"/>
      <c r="J42" s="1221"/>
      <c r="K42" s="1218"/>
      <c r="L42" s="1224"/>
      <c r="M42" s="1227"/>
      <c r="N42" s="1230"/>
      <c r="O42" s="1233"/>
      <c r="P42" s="1236"/>
      <c r="Q42" s="1239"/>
      <c r="R42" s="1221"/>
      <c r="S42" s="379" t="s">
        <v>6115</v>
      </c>
      <c r="T42" s="710"/>
      <c r="U42" s="710"/>
      <c r="V42" s="710"/>
      <c r="W42" s="753" t="s">
        <v>6116</v>
      </c>
      <c r="X42" s="671"/>
      <c r="Y42" s="671"/>
      <c r="Z42" s="671"/>
      <c r="AA42" s="671"/>
      <c r="AB42" s="1221"/>
      <c r="AC42" s="1242"/>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1334"/>
      <c r="C43" s="1314" t="s">
        <v>667</v>
      </c>
      <c r="D43" s="1096"/>
      <c r="E43" s="1093"/>
      <c r="F43" s="1093"/>
      <c r="G43" s="1093"/>
      <c r="H43" s="1093"/>
      <c r="I43" s="1093"/>
      <c r="J43" s="1219">
        <v>435</v>
      </c>
      <c r="K43" s="1216" t="str">
        <f>+[10]Metas!K495</f>
        <v>Jornadas de sensibilización para transformar la cultura de la ilegalidad y propender por conductas con apego a la Ley.</v>
      </c>
      <c r="L43" s="1222">
        <v>150</v>
      </c>
      <c r="M43" s="1225">
        <f>SUM(N43:Q43)</f>
        <v>150</v>
      </c>
      <c r="N43" s="1228">
        <v>50</v>
      </c>
      <c r="O43" s="1231">
        <v>50</v>
      </c>
      <c r="P43" s="1234">
        <v>25</v>
      </c>
      <c r="Q43" s="1237">
        <v>25</v>
      </c>
      <c r="R43" s="1219">
        <f>+$J43</f>
        <v>435</v>
      </c>
      <c r="S43" s="375" t="s">
        <v>6117</v>
      </c>
      <c r="T43" s="708" t="s">
        <v>3834</v>
      </c>
      <c r="U43" s="708" t="s">
        <v>3838</v>
      </c>
      <c r="V43" s="708" t="s">
        <v>3842</v>
      </c>
      <c r="W43" s="751" t="s">
        <v>6118</v>
      </c>
      <c r="X43" s="669"/>
      <c r="Y43" s="669"/>
      <c r="Z43" s="669"/>
      <c r="AA43" s="669"/>
      <c r="AB43" s="1219">
        <f t="shared" ref="AB43" si="37">+$J43</f>
        <v>435</v>
      </c>
      <c r="AC43" s="1240">
        <f t="shared" ref="AC43" si="38">+L43</f>
        <v>150</v>
      </c>
      <c r="AD43" s="308">
        <f t="shared" si="24"/>
        <v>189.999</v>
      </c>
      <c r="AE43" s="308">
        <f t="shared" si="24"/>
        <v>189.999</v>
      </c>
      <c r="AF43" s="308">
        <f t="shared" si="24"/>
        <v>0</v>
      </c>
      <c r="AG43" s="308">
        <f t="shared" si="24"/>
        <v>0</v>
      </c>
      <c r="AH43" s="308">
        <f t="shared" si="24"/>
        <v>0</v>
      </c>
      <c r="AI43" s="308">
        <f t="shared" si="24"/>
        <v>0</v>
      </c>
      <c r="AJ43" s="308">
        <f t="shared" si="24"/>
        <v>0</v>
      </c>
      <c r="AK43" s="1219">
        <f t="shared" ref="AK43" si="39">+$J43</f>
        <v>435</v>
      </c>
      <c r="AL43" s="1243">
        <f>+N43</f>
        <v>50</v>
      </c>
      <c r="AM43" s="308">
        <f t="shared" si="2"/>
        <v>63.332999999999998</v>
      </c>
      <c r="AN43" s="683">
        <v>63.332999999999998</v>
      </c>
      <c r="AO43" s="683"/>
      <c r="AP43" s="683"/>
      <c r="AQ43" s="683"/>
      <c r="AR43" s="683"/>
      <c r="AS43" s="683"/>
      <c r="AT43" s="1219">
        <f t="shared" ref="AT43" si="40">+$J43</f>
        <v>435</v>
      </c>
      <c r="AU43" s="1246">
        <f>+O43</f>
        <v>50</v>
      </c>
      <c r="AV43" s="308">
        <f t="shared" si="3"/>
        <v>63.332999999999998</v>
      </c>
      <c r="AW43" s="683">
        <v>63.332999999999998</v>
      </c>
      <c r="AX43" s="683"/>
      <c r="AY43" s="683"/>
      <c r="AZ43" s="683"/>
      <c r="BA43" s="683"/>
      <c r="BB43" s="683"/>
      <c r="BC43" s="1219">
        <f t="shared" ref="BC43" si="41">+$J43</f>
        <v>435</v>
      </c>
      <c r="BD43" s="1249">
        <f>+P43</f>
        <v>25</v>
      </c>
      <c r="BE43" s="308">
        <f t="shared" si="4"/>
        <v>21.111000000000001</v>
      </c>
      <c r="BF43" s="683">
        <v>21.111000000000001</v>
      </c>
      <c r="BG43" s="683"/>
      <c r="BH43" s="683"/>
      <c r="BI43" s="683"/>
      <c r="BJ43" s="683"/>
      <c r="BK43" s="683"/>
      <c r="BL43" s="1219">
        <f t="shared" ref="BL43" si="42">+$J43</f>
        <v>435</v>
      </c>
      <c r="BM43" s="1252">
        <f>+Q43</f>
        <v>25</v>
      </c>
      <c r="BN43" s="308">
        <f t="shared" si="5"/>
        <v>42.222000000000001</v>
      </c>
      <c r="BO43" s="683">
        <v>42.222000000000001</v>
      </c>
      <c r="BP43" s="683"/>
      <c r="BQ43" s="683"/>
      <c r="BR43" s="683"/>
      <c r="BS43" s="683"/>
      <c r="BT43" s="683"/>
      <c r="BU43" s="1204"/>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1094"/>
      <c r="J44" s="1220"/>
      <c r="K44" s="1217"/>
      <c r="L44" s="1223"/>
      <c r="M44" s="1226"/>
      <c r="N44" s="1229"/>
      <c r="O44" s="1232"/>
      <c r="P44" s="1235"/>
      <c r="Q44" s="1238"/>
      <c r="R44" s="1220"/>
      <c r="S44" s="377" t="s">
        <v>6119</v>
      </c>
      <c r="T44" s="709"/>
      <c r="U44" s="709"/>
      <c r="V44" s="709"/>
      <c r="W44" s="752" t="s">
        <v>6120</v>
      </c>
      <c r="X44" s="670"/>
      <c r="Y44" s="670"/>
      <c r="Z44" s="670"/>
      <c r="AA44" s="670"/>
      <c r="AB44" s="1220"/>
      <c r="AC44" s="1241"/>
      <c r="AD44" s="303">
        <f t="shared" si="24"/>
        <v>0</v>
      </c>
      <c r="AE44" s="303">
        <f t="shared" si="24"/>
        <v>0</v>
      </c>
      <c r="AF44" s="303">
        <f t="shared" si="24"/>
        <v>0</v>
      </c>
      <c r="AG44" s="303">
        <f t="shared" si="24"/>
        <v>0</v>
      </c>
      <c r="AH44" s="303">
        <f t="shared" si="24"/>
        <v>0</v>
      </c>
      <c r="AI44" s="303">
        <f t="shared" si="24"/>
        <v>0</v>
      </c>
      <c r="AJ44" s="303">
        <f t="shared" si="24"/>
        <v>0</v>
      </c>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1094"/>
      <c r="J45" s="1220"/>
      <c r="K45" s="1217"/>
      <c r="L45" s="1223"/>
      <c r="M45" s="1226"/>
      <c r="N45" s="1229"/>
      <c r="O45" s="1232"/>
      <c r="P45" s="1235"/>
      <c r="Q45" s="1238"/>
      <c r="R45" s="1220"/>
      <c r="S45" s="377" t="s">
        <v>6121</v>
      </c>
      <c r="T45" s="709"/>
      <c r="U45" s="709"/>
      <c r="V45" s="709"/>
      <c r="W45" s="752" t="s">
        <v>6122</v>
      </c>
      <c r="X45" s="670"/>
      <c r="Y45" s="670"/>
      <c r="Z45" s="670"/>
      <c r="AA45" s="670"/>
      <c r="AB45" s="1220"/>
      <c r="AC45" s="1241"/>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5"/>
      <c r="D46" s="1098"/>
      <c r="E46" s="1095"/>
      <c r="F46" s="1095"/>
      <c r="G46" s="1095"/>
      <c r="H46" s="1095"/>
      <c r="I46" s="1095"/>
      <c r="J46" s="1221"/>
      <c r="K46" s="1218"/>
      <c r="L46" s="1224"/>
      <c r="M46" s="1227"/>
      <c r="N46" s="1230"/>
      <c r="O46" s="1233"/>
      <c r="P46" s="1236"/>
      <c r="Q46" s="1239"/>
      <c r="R46" s="1221"/>
      <c r="S46" s="379" t="s">
        <v>6123</v>
      </c>
      <c r="T46" s="710"/>
      <c r="U46" s="710"/>
      <c r="V46" s="710"/>
      <c r="W46" s="753" t="s">
        <v>6124</v>
      </c>
      <c r="X46" s="671"/>
      <c r="Y46" s="671"/>
      <c r="Z46" s="671"/>
      <c r="AA46" s="671"/>
      <c r="AB46" s="1221"/>
      <c r="AC46" s="1242"/>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15"/>
      <c r="D47" s="1096"/>
      <c r="E47" s="1093"/>
      <c r="F47" s="1093"/>
      <c r="G47" s="1093"/>
      <c r="H47" s="1093"/>
      <c r="I47" s="1093"/>
      <c r="J47" s="1219">
        <v>436</v>
      </c>
      <c r="K47" s="1216" t="str">
        <f>+[10]Metas!K496</f>
        <v>Fortalecimiento del Consejo Seccional de Estupefacientes de Norte de Santander y el comité de control de oferta.</v>
      </c>
      <c r="L47" s="1433">
        <v>0.5</v>
      </c>
      <c r="M47" s="1480">
        <v>0.5</v>
      </c>
      <c r="N47" s="1482">
        <v>0.15</v>
      </c>
      <c r="O47" s="1484">
        <v>0.15</v>
      </c>
      <c r="P47" s="1486">
        <v>0.1</v>
      </c>
      <c r="Q47" s="1488">
        <v>0.1</v>
      </c>
      <c r="R47" s="1219">
        <f>+$J47</f>
        <v>436</v>
      </c>
      <c r="S47" s="375" t="s">
        <v>6125</v>
      </c>
      <c r="T47" s="708" t="s">
        <v>3834</v>
      </c>
      <c r="U47" s="708" t="s">
        <v>3837</v>
      </c>
      <c r="V47" s="708" t="s">
        <v>3842</v>
      </c>
      <c r="W47" s="751" t="s">
        <v>6126</v>
      </c>
      <c r="X47" s="669"/>
      <c r="Y47" s="669"/>
      <c r="Z47" s="669"/>
      <c r="AA47" s="669"/>
      <c r="AB47" s="1219">
        <f t="shared" ref="AB47" si="43">+$J47</f>
        <v>436</v>
      </c>
      <c r="AC47" s="1240">
        <f t="shared" ref="AC47" si="44">+L47</f>
        <v>0.5</v>
      </c>
      <c r="AD47" s="308">
        <f t="shared" si="24"/>
        <v>14.247</v>
      </c>
      <c r="AE47" s="308">
        <f t="shared" si="24"/>
        <v>14.247</v>
      </c>
      <c r="AF47" s="308">
        <f t="shared" si="24"/>
        <v>0</v>
      </c>
      <c r="AG47" s="308">
        <f t="shared" si="24"/>
        <v>0</v>
      </c>
      <c r="AH47" s="308">
        <f t="shared" si="24"/>
        <v>0</v>
      </c>
      <c r="AI47" s="308">
        <f t="shared" si="24"/>
        <v>0</v>
      </c>
      <c r="AJ47" s="308">
        <f t="shared" si="24"/>
        <v>0</v>
      </c>
      <c r="AK47" s="1219">
        <f t="shared" ref="AK47" si="45">+$J47</f>
        <v>436</v>
      </c>
      <c r="AL47" s="1243">
        <f>+N47</f>
        <v>0.15</v>
      </c>
      <c r="AM47" s="308">
        <f t="shared" si="2"/>
        <v>4.7489999999999997</v>
      </c>
      <c r="AN47" s="683">
        <v>4.7489999999999997</v>
      </c>
      <c r="AO47" s="683"/>
      <c r="AP47" s="683"/>
      <c r="AQ47" s="683"/>
      <c r="AR47" s="683"/>
      <c r="AS47" s="683"/>
      <c r="AT47" s="1219">
        <f t="shared" ref="AT47" si="46">+$J47</f>
        <v>436</v>
      </c>
      <c r="AU47" s="1246">
        <f>+O47</f>
        <v>0.15</v>
      </c>
      <c r="AV47" s="308">
        <f t="shared" si="3"/>
        <v>4.7489999999999997</v>
      </c>
      <c r="AW47" s="683">
        <v>4.7489999999999997</v>
      </c>
      <c r="AX47" s="683"/>
      <c r="AY47" s="683"/>
      <c r="AZ47" s="683"/>
      <c r="BA47" s="683"/>
      <c r="BB47" s="683"/>
      <c r="BC47" s="1219">
        <f t="shared" ref="BC47" si="47">+$J47</f>
        <v>436</v>
      </c>
      <c r="BD47" s="1249">
        <f>+P47</f>
        <v>0.1</v>
      </c>
      <c r="BE47" s="308">
        <f t="shared" si="4"/>
        <v>1.583</v>
      </c>
      <c r="BF47" s="683">
        <v>1.583</v>
      </c>
      <c r="BG47" s="683"/>
      <c r="BH47" s="683"/>
      <c r="BI47" s="683"/>
      <c r="BJ47" s="683"/>
      <c r="BK47" s="683"/>
      <c r="BL47" s="1219">
        <f t="shared" ref="BL47" si="48">+$J47</f>
        <v>436</v>
      </c>
      <c r="BM47" s="1252">
        <f>+Q47</f>
        <v>0.1</v>
      </c>
      <c r="BN47" s="308">
        <f t="shared" si="5"/>
        <v>3.1659999999999999</v>
      </c>
      <c r="BO47" s="683">
        <v>3.1659999999999999</v>
      </c>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1094"/>
      <c r="J48" s="1220"/>
      <c r="K48" s="1217"/>
      <c r="L48" s="1434"/>
      <c r="M48" s="1481"/>
      <c r="N48" s="1483"/>
      <c r="O48" s="1485"/>
      <c r="P48" s="1487"/>
      <c r="Q48" s="1489"/>
      <c r="R48" s="1220"/>
      <c r="S48" s="377" t="s">
        <v>6127</v>
      </c>
      <c r="T48" s="709"/>
      <c r="U48" s="709"/>
      <c r="V48" s="709"/>
      <c r="W48" s="752" t="s">
        <v>6128</v>
      </c>
      <c r="X48" s="670"/>
      <c r="Y48" s="670"/>
      <c r="Z48" s="670"/>
      <c r="AA48" s="670"/>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1094"/>
      <c r="J49" s="1220"/>
      <c r="K49" s="1217"/>
      <c r="L49" s="1434"/>
      <c r="M49" s="1481"/>
      <c r="N49" s="1483"/>
      <c r="O49" s="1485"/>
      <c r="P49" s="1487"/>
      <c r="Q49" s="1489"/>
      <c r="R49" s="1220"/>
      <c r="S49" s="377" t="s">
        <v>6129</v>
      </c>
      <c r="T49" s="709"/>
      <c r="U49" s="709"/>
      <c r="V49" s="709"/>
      <c r="W49" s="752" t="s">
        <v>6130</v>
      </c>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315"/>
      <c r="D50" s="1098"/>
      <c r="E50" s="1095"/>
      <c r="F50" s="1095"/>
      <c r="G50" s="1095"/>
      <c r="H50" s="1095"/>
      <c r="I50" s="1095"/>
      <c r="J50" s="1221"/>
      <c r="K50" s="1218"/>
      <c r="L50" s="1490"/>
      <c r="M50" s="1491"/>
      <c r="N50" s="1492"/>
      <c r="O50" s="1493"/>
      <c r="P50" s="1494"/>
      <c r="Q50" s="1495"/>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1334"/>
      <c r="C51" s="1315"/>
      <c r="D51" s="1096"/>
      <c r="E51" s="1093"/>
      <c r="F51" s="1093"/>
      <c r="G51" s="1093"/>
      <c r="H51" s="1093"/>
      <c r="I51" s="1093"/>
      <c r="J51" s="1219">
        <v>437</v>
      </c>
      <c r="K51" s="1216" t="str">
        <f>+[10]Metas!K497</f>
        <v>Apoyo y seguimiento a la Política Integral para Enfrentar el Problema de las Drogas: Ruta Futuro.</v>
      </c>
      <c r="L51" s="1433">
        <v>0.3</v>
      </c>
      <c r="M51" s="1480">
        <v>0.3</v>
      </c>
      <c r="N51" s="1482">
        <v>0.1</v>
      </c>
      <c r="O51" s="1484">
        <v>0.1</v>
      </c>
      <c r="P51" s="1486">
        <v>0.05</v>
      </c>
      <c r="Q51" s="1488">
        <v>0.05</v>
      </c>
      <c r="R51" s="1219">
        <v>5</v>
      </c>
      <c r="S51" s="375" t="s">
        <v>6125</v>
      </c>
      <c r="T51" s="708" t="s">
        <v>3834</v>
      </c>
      <c r="U51" s="708" t="s">
        <v>3838</v>
      </c>
      <c r="V51" s="708" t="s">
        <v>3842</v>
      </c>
      <c r="W51" s="751" t="s">
        <v>6126</v>
      </c>
      <c r="X51" s="669"/>
      <c r="Y51" s="669"/>
      <c r="Z51" s="669"/>
      <c r="AA51" s="669"/>
      <c r="AB51" s="1219">
        <f t="shared" ref="AB51" si="49">+$J51</f>
        <v>437</v>
      </c>
      <c r="AC51" s="1240">
        <f t="shared" ref="AC51" si="50">+L51</f>
        <v>0.3</v>
      </c>
      <c r="AD51" s="308">
        <f t="shared" si="24"/>
        <v>14.247</v>
      </c>
      <c r="AE51" s="308">
        <f t="shared" si="24"/>
        <v>14.247</v>
      </c>
      <c r="AF51" s="308">
        <f t="shared" si="24"/>
        <v>0</v>
      </c>
      <c r="AG51" s="308">
        <f t="shared" si="24"/>
        <v>0</v>
      </c>
      <c r="AH51" s="308">
        <f t="shared" si="24"/>
        <v>0</v>
      </c>
      <c r="AI51" s="308">
        <f t="shared" si="24"/>
        <v>0</v>
      </c>
      <c r="AJ51" s="308">
        <f t="shared" si="24"/>
        <v>0</v>
      </c>
      <c r="AK51" s="1219">
        <f t="shared" ref="AK51" si="51">+$J51</f>
        <v>437</v>
      </c>
      <c r="AL51" s="1243">
        <f>+N51</f>
        <v>0.1</v>
      </c>
      <c r="AM51" s="308">
        <f t="shared" si="2"/>
        <v>4.7489999999999997</v>
      </c>
      <c r="AN51" s="683">
        <v>4.7489999999999997</v>
      </c>
      <c r="AO51" s="683"/>
      <c r="AP51" s="683"/>
      <c r="AQ51" s="683"/>
      <c r="AR51" s="683"/>
      <c r="AS51" s="683"/>
      <c r="AT51" s="1219">
        <f t="shared" ref="AT51" si="52">+$J51</f>
        <v>437</v>
      </c>
      <c r="AU51" s="1246">
        <f>+O51</f>
        <v>0.1</v>
      </c>
      <c r="AV51" s="308">
        <f t="shared" si="3"/>
        <v>4.7489999999999997</v>
      </c>
      <c r="AW51" s="683">
        <v>4.7489999999999997</v>
      </c>
      <c r="AX51" s="683"/>
      <c r="AY51" s="683"/>
      <c r="AZ51" s="683"/>
      <c r="BA51" s="683"/>
      <c r="BB51" s="683"/>
      <c r="BC51" s="1219">
        <f t="shared" ref="BC51" si="53">+$J51</f>
        <v>437</v>
      </c>
      <c r="BD51" s="1249">
        <f>+P51</f>
        <v>0.05</v>
      </c>
      <c r="BE51" s="308">
        <f t="shared" si="4"/>
        <v>1.583</v>
      </c>
      <c r="BF51" s="683">
        <v>1.583</v>
      </c>
      <c r="BG51" s="683"/>
      <c r="BH51" s="683"/>
      <c r="BI51" s="683"/>
      <c r="BJ51" s="683"/>
      <c r="BK51" s="683"/>
      <c r="BL51" s="1219">
        <f t="shared" ref="BL51" si="54">+$J51</f>
        <v>437</v>
      </c>
      <c r="BM51" s="1252">
        <f>+Q51</f>
        <v>0.05</v>
      </c>
      <c r="BN51" s="308">
        <f t="shared" si="5"/>
        <v>3.1659999999999999</v>
      </c>
      <c r="BO51" s="683">
        <v>3.1659999999999999</v>
      </c>
      <c r="BP51" s="683"/>
      <c r="BQ51" s="683"/>
      <c r="BR51" s="683"/>
      <c r="BS51" s="683"/>
      <c r="BT51" s="683"/>
      <c r="BU51" s="1204"/>
      <c r="BV51" s="1205"/>
      <c r="BW51" s="1205"/>
      <c r="BX51" s="1205"/>
      <c r="BY51" s="1205"/>
      <c r="BZ51" s="1205"/>
      <c r="CA51" s="1205"/>
      <c r="CB51" s="1205"/>
      <c r="CC51" s="1206"/>
    </row>
    <row r="52" spans="1:81" s="690" customFormat="1" ht="40.15" customHeight="1" x14ac:dyDescent="0.25">
      <c r="A52" s="673"/>
      <c r="B52" s="1334"/>
      <c r="C52" s="1315"/>
      <c r="D52" s="1097"/>
      <c r="E52" s="1094"/>
      <c r="F52" s="1094"/>
      <c r="G52" s="1094"/>
      <c r="H52" s="1094"/>
      <c r="I52" s="1094"/>
      <c r="J52" s="1220"/>
      <c r="K52" s="1217"/>
      <c r="L52" s="1434"/>
      <c r="M52" s="1481"/>
      <c r="N52" s="1483"/>
      <c r="O52" s="1485"/>
      <c r="P52" s="1487"/>
      <c r="Q52" s="1489"/>
      <c r="R52" s="1220"/>
      <c r="S52" s="377" t="s">
        <v>6127</v>
      </c>
      <c r="T52" s="709"/>
      <c r="U52" s="709"/>
      <c r="V52" s="709"/>
      <c r="W52" s="752" t="s">
        <v>6128</v>
      </c>
      <c r="X52" s="670"/>
      <c r="Y52" s="670"/>
      <c r="Z52" s="670"/>
      <c r="AA52" s="670"/>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1334"/>
      <c r="C53" s="1315"/>
      <c r="D53" s="1097"/>
      <c r="E53" s="1094"/>
      <c r="F53" s="1094"/>
      <c r="G53" s="1094"/>
      <c r="H53" s="1094"/>
      <c r="I53" s="1094"/>
      <c r="J53" s="1220"/>
      <c r="K53" s="1217"/>
      <c r="L53" s="1434"/>
      <c r="M53" s="1481"/>
      <c r="N53" s="1483"/>
      <c r="O53" s="1485"/>
      <c r="P53" s="1487"/>
      <c r="Q53" s="1489"/>
      <c r="R53" s="1220"/>
      <c r="S53" s="377" t="s">
        <v>6129</v>
      </c>
      <c r="T53" s="709"/>
      <c r="U53" s="709"/>
      <c r="V53" s="709"/>
      <c r="W53" s="752" t="s">
        <v>6130</v>
      </c>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1335"/>
      <c r="C54" s="1316"/>
      <c r="D54" s="1098"/>
      <c r="E54" s="1095"/>
      <c r="F54" s="1095"/>
      <c r="G54" s="1095"/>
      <c r="H54" s="1095"/>
      <c r="I54" s="1095"/>
      <c r="J54" s="1221"/>
      <c r="K54" s="1218"/>
      <c r="L54" s="1490"/>
      <c r="M54" s="1491"/>
      <c r="N54" s="1492"/>
      <c r="O54" s="1493"/>
      <c r="P54" s="1494"/>
      <c r="Q54" s="1495"/>
      <c r="R54" s="122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x14ac:dyDescent="0.25">
      <c r="A55" s="673"/>
      <c r="B55" s="1317" t="s">
        <v>670</v>
      </c>
      <c r="C55" s="1314" t="s">
        <v>673</v>
      </c>
      <c r="D55" s="1096"/>
      <c r="E55" s="1093"/>
      <c r="F55" s="1093"/>
      <c r="G55" s="1093"/>
      <c r="H55" s="1093"/>
      <c r="I55" s="1093"/>
      <c r="J55" s="1219">
        <v>438</v>
      </c>
      <c r="K55" s="1216" t="str">
        <f>+[10]Metas!K499</f>
        <v>Jornadas deportivas, culturales y jurídicas impulsadas que permitan fortalecer la convivencia en los centros penitenciarios y carcelarios del Departamento.</v>
      </c>
      <c r="L55" s="1222">
        <v>10</v>
      </c>
      <c r="M55" s="1225">
        <v>10</v>
      </c>
      <c r="N55" s="1228">
        <v>3</v>
      </c>
      <c r="O55" s="1231">
        <v>3</v>
      </c>
      <c r="P55" s="1234">
        <v>1</v>
      </c>
      <c r="Q55" s="1237">
        <v>3</v>
      </c>
      <c r="R55" s="1219">
        <f>+$J55</f>
        <v>438</v>
      </c>
      <c r="S55" s="375" t="s">
        <v>6131</v>
      </c>
      <c r="T55" s="708" t="s">
        <v>3834</v>
      </c>
      <c r="U55" s="708" t="s">
        <v>3838</v>
      </c>
      <c r="V55" s="708" t="s">
        <v>3842</v>
      </c>
      <c r="W55" s="751" t="s">
        <v>6132</v>
      </c>
      <c r="X55" s="669"/>
      <c r="Y55" s="669"/>
      <c r="Z55" s="669"/>
      <c r="AA55" s="669"/>
      <c r="AB55" s="1219">
        <f t="shared" ref="AB55" si="55">+$J55</f>
        <v>438</v>
      </c>
      <c r="AC55" s="1240">
        <f t="shared" ref="AC55" si="56">+L55</f>
        <v>10</v>
      </c>
      <c r="AD55" s="308">
        <f t="shared" si="24"/>
        <v>54.998999999999995</v>
      </c>
      <c r="AE55" s="308">
        <f t="shared" si="24"/>
        <v>54.998999999999995</v>
      </c>
      <c r="AF55" s="308">
        <f t="shared" si="24"/>
        <v>0</v>
      </c>
      <c r="AG55" s="308">
        <f t="shared" si="24"/>
        <v>0</v>
      </c>
      <c r="AH55" s="308">
        <f t="shared" si="24"/>
        <v>0</v>
      </c>
      <c r="AI55" s="308">
        <f t="shared" si="24"/>
        <v>0</v>
      </c>
      <c r="AJ55" s="308">
        <f t="shared" si="24"/>
        <v>0</v>
      </c>
      <c r="AK55" s="1219">
        <f t="shared" ref="AK55" si="57">+$J55</f>
        <v>438</v>
      </c>
      <c r="AL55" s="1243">
        <f>+N55</f>
        <v>3</v>
      </c>
      <c r="AM55" s="308">
        <f t="shared" si="2"/>
        <v>18.332999999999998</v>
      </c>
      <c r="AN55" s="683">
        <v>18.332999999999998</v>
      </c>
      <c r="AO55" s="683"/>
      <c r="AP55" s="683"/>
      <c r="AQ55" s="683"/>
      <c r="AR55" s="683"/>
      <c r="AS55" s="683"/>
      <c r="AT55" s="1219">
        <f t="shared" ref="AT55" si="58">+$J55</f>
        <v>438</v>
      </c>
      <c r="AU55" s="1246">
        <f>+O55</f>
        <v>3</v>
      </c>
      <c r="AV55" s="308">
        <f t="shared" si="3"/>
        <v>18.332999999999998</v>
      </c>
      <c r="AW55" s="683">
        <v>18.332999999999998</v>
      </c>
      <c r="AX55" s="683"/>
      <c r="AY55" s="683"/>
      <c r="AZ55" s="683"/>
      <c r="BA55" s="683"/>
      <c r="BB55" s="683"/>
      <c r="BC55" s="1219">
        <f t="shared" ref="BC55" si="59">+$J55</f>
        <v>438</v>
      </c>
      <c r="BD55" s="1249">
        <f>+P55</f>
        <v>1</v>
      </c>
      <c r="BE55" s="308">
        <f t="shared" si="4"/>
        <v>6.1109999999999998</v>
      </c>
      <c r="BF55" s="683">
        <v>6.1109999999999998</v>
      </c>
      <c r="BG55" s="683"/>
      <c r="BH55" s="683"/>
      <c r="BI55" s="683"/>
      <c r="BJ55" s="683"/>
      <c r="BK55" s="683"/>
      <c r="BL55" s="1219">
        <f t="shared" ref="BL55" si="60">+$J55</f>
        <v>438</v>
      </c>
      <c r="BM55" s="1252">
        <f>+Q55</f>
        <v>3</v>
      </c>
      <c r="BN55" s="308">
        <f t="shared" si="5"/>
        <v>12.222</v>
      </c>
      <c r="BO55" s="683">
        <v>12.222</v>
      </c>
      <c r="BP55" s="683"/>
      <c r="BQ55" s="683"/>
      <c r="BR55" s="683"/>
      <c r="BS55" s="683"/>
      <c r="BT55" s="683"/>
      <c r="BU55" s="1204"/>
      <c r="BV55" s="1205"/>
      <c r="BW55" s="1205"/>
      <c r="BX55" s="1205"/>
      <c r="BY55" s="1205"/>
      <c r="BZ55" s="1205"/>
      <c r="CA55" s="1205"/>
      <c r="CB55" s="1205"/>
      <c r="CC55" s="1206"/>
    </row>
    <row r="56" spans="1:81" s="690" customFormat="1" ht="40.15" customHeight="1" x14ac:dyDescent="0.25">
      <c r="A56" s="673"/>
      <c r="B56" s="1318"/>
      <c r="C56" s="1315"/>
      <c r="D56" s="1097"/>
      <c r="E56" s="1094"/>
      <c r="F56" s="1094"/>
      <c r="G56" s="1094"/>
      <c r="H56" s="1094"/>
      <c r="I56" s="1094"/>
      <c r="J56" s="1220"/>
      <c r="K56" s="1217"/>
      <c r="L56" s="1223"/>
      <c r="M56" s="1226"/>
      <c r="N56" s="1229"/>
      <c r="O56" s="1232"/>
      <c r="P56" s="1235"/>
      <c r="Q56" s="1238"/>
      <c r="R56" s="1220"/>
      <c r="S56" s="377" t="s">
        <v>6133</v>
      </c>
      <c r="T56" s="709"/>
      <c r="U56" s="709"/>
      <c r="V56" s="709"/>
      <c r="W56" s="752" t="s">
        <v>6134</v>
      </c>
      <c r="X56" s="670"/>
      <c r="Y56" s="670"/>
      <c r="Z56" s="670"/>
      <c r="AA56" s="670"/>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1318"/>
      <c r="C57" s="1315"/>
      <c r="D57" s="1097"/>
      <c r="E57" s="1094"/>
      <c r="F57" s="1094"/>
      <c r="G57" s="1094"/>
      <c r="H57" s="1094"/>
      <c r="I57" s="1094"/>
      <c r="J57" s="1220"/>
      <c r="K57" s="1217"/>
      <c r="L57" s="1223"/>
      <c r="M57" s="1226"/>
      <c r="N57" s="1229"/>
      <c r="O57" s="1232"/>
      <c r="P57" s="1235"/>
      <c r="Q57" s="1238"/>
      <c r="R57" s="1220"/>
      <c r="S57" s="377" t="s">
        <v>6135</v>
      </c>
      <c r="T57" s="709"/>
      <c r="U57" s="709"/>
      <c r="V57" s="709"/>
      <c r="W57" s="752" t="s">
        <v>6122</v>
      </c>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1318"/>
      <c r="C58" s="1315"/>
      <c r="D58" s="1098"/>
      <c r="E58" s="1095"/>
      <c r="F58" s="1095"/>
      <c r="G58" s="1095"/>
      <c r="H58" s="1095"/>
      <c r="I58" s="1095"/>
      <c r="J58" s="1221"/>
      <c r="K58" s="1218"/>
      <c r="L58" s="1224"/>
      <c r="M58" s="1227"/>
      <c r="N58" s="1230"/>
      <c r="O58" s="1233"/>
      <c r="P58" s="1236"/>
      <c r="Q58" s="1239"/>
      <c r="R58" s="1221"/>
      <c r="S58" s="379" t="s">
        <v>6136</v>
      </c>
      <c r="T58" s="710"/>
      <c r="U58" s="710"/>
      <c r="V58" s="710"/>
      <c r="W58" s="753" t="s">
        <v>6124</v>
      </c>
      <c r="X58" s="671"/>
      <c r="Y58" s="671"/>
      <c r="Z58" s="671"/>
      <c r="AA58" s="671"/>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x14ac:dyDescent="0.25">
      <c r="A59" s="673"/>
      <c r="B59" s="1318"/>
      <c r="C59" s="1315"/>
      <c r="D59" s="1096"/>
      <c r="E59" s="1093"/>
      <c r="F59" s="1093"/>
      <c r="G59" s="1093"/>
      <c r="H59" s="1093"/>
      <c r="I59" s="1093"/>
      <c r="J59" s="1219">
        <v>439</v>
      </c>
      <c r="K59" s="1216" t="str">
        <f>+[10]Metas!K500</f>
        <v>Programas de rehabilitación carcelaria e integral que proteja los derechos y garantice las condiciones de vida digna a las personas privadas de la libertad</v>
      </c>
      <c r="L59" s="1222">
        <v>1</v>
      </c>
      <c r="M59" s="1225">
        <f t="shared" ref="M59:M79" si="61">SUM(N59:Q59)</f>
        <v>1</v>
      </c>
      <c r="N59" s="1228">
        <v>0.25</v>
      </c>
      <c r="O59" s="1231">
        <v>0.25</v>
      </c>
      <c r="P59" s="1234">
        <v>0.25</v>
      </c>
      <c r="Q59" s="1237">
        <v>0.25</v>
      </c>
      <c r="R59" s="1219">
        <f>+$J59</f>
        <v>439</v>
      </c>
      <c r="S59" s="375" t="s">
        <v>6137</v>
      </c>
      <c r="T59" s="708" t="s">
        <v>3834</v>
      </c>
      <c r="U59" s="708" t="s">
        <v>3838</v>
      </c>
      <c r="V59" s="708" t="s">
        <v>3842</v>
      </c>
      <c r="W59" s="751" t="s">
        <v>6138</v>
      </c>
      <c r="X59" s="669"/>
      <c r="Y59" s="669"/>
      <c r="Z59" s="669"/>
      <c r="AA59" s="669"/>
      <c r="AB59" s="1219">
        <f t="shared" ref="AB59" si="62">+$J59</f>
        <v>439</v>
      </c>
      <c r="AC59" s="1240">
        <f t="shared" ref="AC59" si="63">+L59</f>
        <v>1</v>
      </c>
      <c r="AD59" s="308">
        <f t="shared" si="24"/>
        <v>14.247</v>
      </c>
      <c r="AE59" s="308">
        <f t="shared" si="24"/>
        <v>14.247</v>
      </c>
      <c r="AF59" s="308">
        <f t="shared" si="24"/>
        <v>0</v>
      </c>
      <c r="AG59" s="308">
        <f t="shared" si="24"/>
        <v>0</v>
      </c>
      <c r="AH59" s="308">
        <f t="shared" si="24"/>
        <v>0</v>
      </c>
      <c r="AI59" s="308">
        <f t="shared" si="24"/>
        <v>0</v>
      </c>
      <c r="AJ59" s="308">
        <f t="shared" si="24"/>
        <v>0</v>
      </c>
      <c r="AK59" s="1219">
        <f t="shared" ref="AK59" si="64">+$J59</f>
        <v>439</v>
      </c>
      <c r="AL59" s="1243">
        <f t="shared" ref="AL59:AL79" si="65">+N59</f>
        <v>0.25</v>
      </c>
      <c r="AM59" s="308">
        <f t="shared" si="2"/>
        <v>4.7489999999999997</v>
      </c>
      <c r="AN59" s="683">
        <v>4.7489999999999997</v>
      </c>
      <c r="AO59" s="683"/>
      <c r="AP59" s="683"/>
      <c r="AQ59" s="683"/>
      <c r="AR59" s="683"/>
      <c r="AS59" s="683"/>
      <c r="AT59" s="1219">
        <f t="shared" ref="AT59" si="66">+$J59</f>
        <v>439</v>
      </c>
      <c r="AU59" s="1246">
        <f t="shared" ref="AU59:AU79" si="67">+O59</f>
        <v>0.25</v>
      </c>
      <c r="AV59" s="308">
        <f t="shared" si="3"/>
        <v>4.7489999999999997</v>
      </c>
      <c r="AW59" s="683">
        <v>4.7489999999999997</v>
      </c>
      <c r="AX59" s="683"/>
      <c r="AY59" s="683"/>
      <c r="AZ59" s="683"/>
      <c r="BA59" s="683"/>
      <c r="BB59" s="683"/>
      <c r="BC59" s="1219">
        <f t="shared" ref="BC59" si="68">+$J59</f>
        <v>439</v>
      </c>
      <c r="BD59" s="1249">
        <f t="shared" ref="BD59:BD79" si="69">+P59</f>
        <v>0.25</v>
      </c>
      <c r="BE59" s="308">
        <f t="shared" si="4"/>
        <v>1.583</v>
      </c>
      <c r="BF59" s="683">
        <v>1.583</v>
      </c>
      <c r="BG59" s="683"/>
      <c r="BH59" s="683"/>
      <c r="BI59" s="683"/>
      <c r="BJ59" s="683"/>
      <c r="BK59" s="683"/>
      <c r="BL59" s="1219">
        <f t="shared" ref="BL59" si="70">+$J59</f>
        <v>439</v>
      </c>
      <c r="BM59" s="1252">
        <f t="shared" ref="BM59:BM79" si="71">+Q59</f>
        <v>0.25</v>
      </c>
      <c r="BN59" s="308">
        <f t="shared" si="5"/>
        <v>3.1659999999999999</v>
      </c>
      <c r="BO59" s="683">
        <v>3.1659999999999999</v>
      </c>
      <c r="BP59" s="683"/>
      <c r="BQ59" s="683"/>
      <c r="BR59" s="683"/>
      <c r="BS59" s="683"/>
      <c r="BT59" s="683"/>
      <c r="BU59" s="1204"/>
      <c r="BV59" s="1205"/>
      <c r="BW59" s="1205"/>
      <c r="BX59" s="1205"/>
      <c r="BY59" s="1205"/>
      <c r="BZ59" s="1205"/>
      <c r="CA59" s="1205"/>
      <c r="CB59" s="1205"/>
      <c r="CC59" s="1206"/>
    </row>
    <row r="60" spans="1:81" s="690" customFormat="1" ht="40.15" customHeight="1" x14ac:dyDescent="0.25">
      <c r="A60" s="673"/>
      <c r="B60" s="1318"/>
      <c r="C60" s="1315"/>
      <c r="D60" s="1097"/>
      <c r="E60" s="1094"/>
      <c r="F60" s="1094"/>
      <c r="G60" s="1094"/>
      <c r="H60" s="1094"/>
      <c r="I60" s="1094"/>
      <c r="J60" s="1220"/>
      <c r="K60" s="1217"/>
      <c r="L60" s="1223"/>
      <c r="M60" s="1226"/>
      <c r="N60" s="1229"/>
      <c r="O60" s="1232"/>
      <c r="P60" s="1235"/>
      <c r="Q60" s="1238"/>
      <c r="R60" s="1220"/>
      <c r="S60" s="377" t="s">
        <v>6139</v>
      </c>
      <c r="T60" s="709"/>
      <c r="U60" s="709"/>
      <c r="V60" s="709"/>
      <c r="W60" s="752" t="s">
        <v>6140</v>
      </c>
      <c r="X60" s="670"/>
      <c r="Y60" s="670"/>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18"/>
      <c r="C61" s="1315"/>
      <c r="D61" s="1097"/>
      <c r="E61" s="1094"/>
      <c r="F61" s="1094"/>
      <c r="G61" s="1094"/>
      <c r="H61" s="1094"/>
      <c r="I61" s="1094"/>
      <c r="J61" s="1220"/>
      <c r="K61" s="1217"/>
      <c r="L61" s="1223"/>
      <c r="M61" s="1226"/>
      <c r="N61" s="1229"/>
      <c r="O61" s="1232"/>
      <c r="P61" s="1235"/>
      <c r="Q61" s="1238"/>
      <c r="R61" s="1220"/>
      <c r="S61" s="377" t="s">
        <v>6141</v>
      </c>
      <c r="T61" s="709"/>
      <c r="U61" s="709"/>
      <c r="V61" s="709"/>
      <c r="W61" s="752" t="s">
        <v>6142</v>
      </c>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18"/>
      <c r="C62" s="1315"/>
      <c r="D62" s="1098"/>
      <c r="E62" s="1095"/>
      <c r="F62" s="1095"/>
      <c r="G62" s="1095"/>
      <c r="H62" s="1095"/>
      <c r="I62" s="1095"/>
      <c r="J62" s="1221"/>
      <c r="K62" s="1218"/>
      <c r="L62" s="1224"/>
      <c r="M62" s="1227"/>
      <c r="N62" s="1230"/>
      <c r="O62" s="1233"/>
      <c r="P62" s="1236"/>
      <c r="Q62" s="1239"/>
      <c r="R62" s="1221"/>
      <c r="S62" s="379" t="s">
        <v>6143</v>
      </c>
      <c r="T62" s="710"/>
      <c r="U62" s="710"/>
      <c r="V62" s="710"/>
      <c r="W62" s="753" t="s">
        <v>6144</v>
      </c>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x14ac:dyDescent="0.25">
      <c r="A63" s="673"/>
      <c r="B63" s="1318"/>
      <c r="C63" s="1315"/>
      <c r="D63" s="1096"/>
      <c r="E63" s="1093"/>
      <c r="F63" s="1093"/>
      <c r="G63" s="1093"/>
      <c r="H63" s="1093"/>
      <c r="I63" s="1093"/>
      <c r="J63" s="1219">
        <v>440</v>
      </c>
      <c r="K63" s="1216" t="str">
        <f>+[10]Metas!K501</f>
        <v>Programas gestionados y/o implementados de resocialización adecuados para la reinserción laboral y social.</v>
      </c>
      <c r="L63" s="1222">
        <v>6</v>
      </c>
      <c r="M63" s="1225">
        <f t="shared" si="61"/>
        <v>6</v>
      </c>
      <c r="N63" s="1228">
        <v>2</v>
      </c>
      <c r="O63" s="1231">
        <v>2</v>
      </c>
      <c r="P63" s="1234">
        <v>1</v>
      </c>
      <c r="Q63" s="1237">
        <v>1</v>
      </c>
      <c r="R63" s="1219">
        <f>+$J63</f>
        <v>440</v>
      </c>
      <c r="S63" s="375" t="s">
        <v>6145</v>
      </c>
      <c r="T63" s="708" t="s">
        <v>3834</v>
      </c>
      <c r="U63" s="708" t="s">
        <v>3838</v>
      </c>
      <c r="V63" s="708" t="s">
        <v>3842</v>
      </c>
      <c r="W63" s="751" t="s">
        <v>6146</v>
      </c>
      <c r="X63" s="669"/>
      <c r="Y63" s="669"/>
      <c r="Z63" s="669"/>
      <c r="AA63" s="669"/>
      <c r="AB63" s="1219">
        <f t="shared" ref="AB63" si="72">+$J63</f>
        <v>440</v>
      </c>
      <c r="AC63" s="1240">
        <f t="shared" ref="AC63" si="73">+L63</f>
        <v>6</v>
      </c>
      <c r="AD63" s="308">
        <f t="shared" si="24"/>
        <v>19.696999999999999</v>
      </c>
      <c r="AE63" s="308">
        <f t="shared" si="24"/>
        <v>19.696999999999999</v>
      </c>
      <c r="AF63" s="308">
        <f t="shared" si="24"/>
        <v>0</v>
      </c>
      <c r="AG63" s="308">
        <f t="shared" si="24"/>
        <v>0</v>
      </c>
      <c r="AH63" s="308">
        <f t="shared" si="24"/>
        <v>0</v>
      </c>
      <c r="AI63" s="308">
        <f t="shared" si="24"/>
        <v>0</v>
      </c>
      <c r="AJ63" s="308">
        <f t="shared" si="24"/>
        <v>0</v>
      </c>
      <c r="AK63" s="1219">
        <f t="shared" ref="AK63" si="74">+$J63</f>
        <v>440</v>
      </c>
      <c r="AL63" s="1243">
        <f t="shared" si="65"/>
        <v>2</v>
      </c>
      <c r="AM63" s="308">
        <f t="shared" si="2"/>
        <v>6.5659999999999998</v>
      </c>
      <c r="AN63" s="683">
        <v>6.5659999999999998</v>
      </c>
      <c r="AO63" s="683"/>
      <c r="AP63" s="683"/>
      <c r="AQ63" s="683"/>
      <c r="AR63" s="683"/>
      <c r="AS63" s="683"/>
      <c r="AT63" s="1219">
        <f t="shared" ref="AT63" si="75">+$J63</f>
        <v>440</v>
      </c>
      <c r="AU63" s="1246">
        <f t="shared" si="67"/>
        <v>2</v>
      </c>
      <c r="AV63" s="308">
        <f t="shared" si="3"/>
        <v>6.5659999999999998</v>
      </c>
      <c r="AW63" s="683">
        <v>6.5659999999999998</v>
      </c>
      <c r="AX63" s="683"/>
      <c r="AY63" s="683"/>
      <c r="AZ63" s="683"/>
      <c r="BA63" s="683"/>
      <c r="BB63" s="683"/>
      <c r="BC63" s="1219">
        <f t="shared" ref="BC63" si="76">+$J63</f>
        <v>440</v>
      </c>
      <c r="BD63" s="1249">
        <f t="shared" si="69"/>
        <v>1</v>
      </c>
      <c r="BE63" s="308">
        <f t="shared" si="4"/>
        <v>2.1880000000000002</v>
      </c>
      <c r="BF63" s="683">
        <v>2.1880000000000002</v>
      </c>
      <c r="BG63" s="683"/>
      <c r="BH63" s="683"/>
      <c r="BI63" s="683"/>
      <c r="BJ63" s="683"/>
      <c r="BK63" s="683"/>
      <c r="BL63" s="1219">
        <f t="shared" ref="BL63" si="77">+$J63</f>
        <v>440</v>
      </c>
      <c r="BM63" s="1252">
        <f t="shared" si="71"/>
        <v>1</v>
      </c>
      <c r="BN63" s="308">
        <f t="shared" si="5"/>
        <v>4.3769999999999998</v>
      </c>
      <c r="BO63" s="683">
        <v>4.3769999999999998</v>
      </c>
      <c r="BP63" s="683"/>
      <c r="BQ63" s="683"/>
      <c r="BR63" s="683"/>
      <c r="BS63" s="683"/>
      <c r="BT63" s="683"/>
      <c r="BU63" s="1204"/>
      <c r="BV63" s="1205"/>
      <c r="BW63" s="1205"/>
      <c r="BX63" s="1205"/>
      <c r="BY63" s="1205"/>
      <c r="BZ63" s="1205"/>
      <c r="CA63" s="1205"/>
      <c r="CB63" s="1205"/>
      <c r="CC63" s="1206"/>
    </row>
    <row r="64" spans="1:81" s="690" customFormat="1" ht="40.15" customHeight="1" x14ac:dyDescent="0.25">
      <c r="A64" s="673"/>
      <c r="B64" s="1318"/>
      <c r="C64" s="1315"/>
      <c r="D64" s="1097"/>
      <c r="E64" s="1094"/>
      <c r="F64" s="1094"/>
      <c r="G64" s="1094"/>
      <c r="H64" s="1094"/>
      <c r="I64" s="1094"/>
      <c r="J64" s="1220"/>
      <c r="K64" s="1217"/>
      <c r="L64" s="1223"/>
      <c r="M64" s="1226"/>
      <c r="N64" s="1229"/>
      <c r="O64" s="1232"/>
      <c r="P64" s="1235"/>
      <c r="Q64" s="1238"/>
      <c r="R64" s="1220"/>
      <c r="S64" s="377" t="s">
        <v>6147</v>
      </c>
      <c r="T64" s="709"/>
      <c r="U64" s="709"/>
      <c r="V64" s="709"/>
      <c r="W64" s="752" t="s">
        <v>6148</v>
      </c>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x14ac:dyDescent="0.25">
      <c r="A65" s="673"/>
      <c r="B65" s="1318"/>
      <c r="C65" s="1315"/>
      <c r="D65" s="1097"/>
      <c r="E65" s="1094"/>
      <c r="F65" s="1094"/>
      <c r="G65" s="1094"/>
      <c r="H65" s="1094"/>
      <c r="I65" s="1094"/>
      <c r="J65" s="1220"/>
      <c r="K65" s="1217"/>
      <c r="L65" s="1223"/>
      <c r="M65" s="1226"/>
      <c r="N65" s="1229"/>
      <c r="O65" s="1232"/>
      <c r="P65" s="1235"/>
      <c r="Q65" s="1238"/>
      <c r="R65" s="1220"/>
      <c r="S65" s="377" t="s">
        <v>6149</v>
      </c>
      <c r="T65" s="709"/>
      <c r="U65" s="709"/>
      <c r="V65" s="709"/>
      <c r="W65" s="752" t="s">
        <v>6150</v>
      </c>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1318"/>
      <c r="C66" s="1316"/>
      <c r="D66" s="1098"/>
      <c r="E66" s="1095"/>
      <c r="F66" s="1095"/>
      <c r="G66" s="1095"/>
      <c r="H66" s="1095"/>
      <c r="I66" s="1095"/>
      <c r="J66" s="1221"/>
      <c r="K66" s="1218"/>
      <c r="L66" s="1224"/>
      <c r="M66" s="1227"/>
      <c r="N66" s="1230"/>
      <c r="O66" s="1233"/>
      <c r="P66" s="1236"/>
      <c r="Q66" s="1239"/>
      <c r="R66" s="1221"/>
      <c r="S66" s="379" t="s">
        <v>6151</v>
      </c>
      <c r="T66" s="710"/>
      <c r="U66" s="710"/>
      <c r="V66" s="710"/>
      <c r="W66" s="753" t="s">
        <v>6152</v>
      </c>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x14ac:dyDescent="0.25">
      <c r="A67" s="673"/>
      <c r="B67" s="1318"/>
      <c r="C67" s="1314" t="s">
        <v>678</v>
      </c>
      <c r="D67" s="1096"/>
      <c r="E67" s="1093"/>
      <c r="F67" s="1093"/>
      <c r="G67" s="1093"/>
      <c r="H67" s="1093"/>
      <c r="I67" s="1093"/>
      <c r="J67" s="1219">
        <v>441</v>
      </c>
      <c r="K67" s="1216" t="str">
        <f>+[10]Metas!K502</f>
        <v>Apoyo la ejecución del Plan Nacional de Política Criminal en el Departamento.</v>
      </c>
      <c r="L67" s="1433">
        <v>0.49</v>
      </c>
      <c r="M67" s="1480">
        <f t="shared" si="61"/>
        <v>0.49</v>
      </c>
      <c r="N67" s="1482">
        <v>0.2</v>
      </c>
      <c r="O67" s="1484">
        <v>0.1</v>
      </c>
      <c r="P67" s="1486">
        <v>0.1</v>
      </c>
      <c r="Q67" s="1488">
        <v>0.09</v>
      </c>
      <c r="R67" s="1219">
        <f>+$J67</f>
        <v>441</v>
      </c>
      <c r="S67" s="375" t="s">
        <v>6153</v>
      </c>
      <c r="T67" s="708" t="s">
        <v>3834</v>
      </c>
      <c r="U67" s="708" t="s">
        <v>3838</v>
      </c>
      <c r="V67" s="708" t="s">
        <v>3842</v>
      </c>
      <c r="W67" s="751" t="s">
        <v>6154</v>
      </c>
      <c r="X67" s="669"/>
      <c r="Y67" s="669"/>
      <c r="Z67" s="669"/>
      <c r="AA67" s="669"/>
      <c r="AB67" s="1219">
        <f t="shared" ref="AB67" si="78">+$J67</f>
        <v>441</v>
      </c>
      <c r="AC67" s="1240">
        <f t="shared" ref="AC67" si="79">+L67</f>
        <v>0.49</v>
      </c>
      <c r="AD67" s="308">
        <f t="shared" si="24"/>
        <v>14.247</v>
      </c>
      <c r="AE67" s="308">
        <f t="shared" si="24"/>
        <v>14.247</v>
      </c>
      <c r="AF67" s="308">
        <f t="shared" si="24"/>
        <v>0</v>
      </c>
      <c r="AG67" s="308">
        <f t="shared" si="24"/>
        <v>0</v>
      </c>
      <c r="AH67" s="308">
        <f t="shared" si="24"/>
        <v>0</v>
      </c>
      <c r="AI67" s="308">
        <f t="shared" si="24"/>
        <v>0</v>
      </c>
      <c r="AJ67" s="308">
        <f t="shared" si="24"/>
        <v>0</v>
      </c>
      <c r="AK67" s="1219">
        <f t="shared" ref="AK67" si="80">+$J67</f>
        <v>441</v>
      </c>
      <c r="AL67" s="1243">
        <f t="shared" si="65"/>
        <v>0.2</v>
      </c>
      <c r="AM67" s="308">
        <f t="shared" si="2"/>
        <v>4.7489999999999997</v>
      </c>
      <c r="AN67" s="683">
        <v>4.7489999999999997</v>
      </c>
      <c r="AO67" s="683"/>
      <c r="AP67" s="683"/>
      <c r="AQ67" s="683"/>
      <c r="AR67" s="683"/>
      <c r="AS67" s="683"/>
      <c r="AT67" s="1219">
        <f t="shared" ref="AT67" si="81">+$J67</f>
        <v>441</v>
      </c>
      <c r="AU67" s="1246">
        <f t="shared" si="67"/>
        <v>0.1</v>
      </c>
      <c r="AV67" s="308">
        <f t="shared" si="3"/>
        <v>4.7489999999999997</v>
      </c>
      <c r="AW67" s="683">
        <v>4.7489999999999997</v>
      </c>
      <c r="AX67" s="683"/>
      <c r="AY67" s="683"/>
      <c r="AZ67" s="683"/>
      <c r="BA67" s="683"/>
      <c r="BB67" s="683"/>
      <c r="BC67" s="1219">
        <f t="shared" ref="BC67" si="82">+$J67</f>
        <v>441</v>
      </c>
      <c r="BD67" s="1249">
        <f t="shared" si="69"/>
        <v>0.1</v>
      </c>
      <c r="BE67" s="308">
        <f t="shared" si="4"/>
        <v>1.583</v>
      </c>
      <c r="BF67" s="683">
        <v>1.583</v>
      </c>
      <c r="BG67" s="683"/>
      <c r="BH67" s="683"/>
      <c r="BI67" s="683"/>
      <c r="BJ67" s="683"/>
      <c r="BK67" s="683"/>
      <c r="BL67" s="1219">
        <f t="shared" ref="BL67" si="83">+$J67</f>
        <v>441</v>
      </c>
      <c r="BM67" s="1252">
        <f t="shared" si="71"/>
        <v>0.09</v>
      </c>
      <c r="BN67" s="308">
        <f t="shared" si="5"/>
        <v>3.1659999999999999</v>
      </c>
      <c r="BO67" s="683">
        <v>3.1659999999999999</v>
      </c>
      <c r="BP67" s="683"/>
      <c r="BQ67" s="683"/>
      <c r="BR67" s="683"/>
      <c r="BS67" s="683"/>
      <c r="BT67" s="683"/>
      <c r="BU67" s="1204"/>
      <c r="BV67" s="1205"/>
      <c r="BW67" s="1205"/>
      <c r="BX67" s="1205"/>
      <c r="BY67" s="1205"/>
      <c r="BZ67" s="1205"/>
      <c r="CA67" s="1205"/>
      <c r="CB67" s="1205"/>
      <c r="CC67" s="1206"/>
    </row>
    <row r="68" spans="1:81" s="690" customFormat="1" ht="40.15" customHeight="1" x14ac:dyDescent="0.25">
      <c r="A68" s="673"/>
      <c r="B68" s="1318"/>
      <c r="C68" s="1315"/>
      <c r="D68" s="1097"/>
      <c r="E68" s="1094"/>
      <c r="F68" s="1094"/>
      <c r="G68" s="1094"/>
      <c r="H68" s="1094"/>
      <c r="I68" s="1094"/>
      <c r="J68" s="1220"/>
      <c r="K68" s="1217"/>
      <c r="L68" s="1434"/>
      <c r="M68" s="1481"/>
      <c r="N68" s="1483"/>
      <c r="O68" s="1485"/>
      <c r="P68" s="1487"/>
      <c r="Q68" s="1489"/>
      <c r="R68" s="1220"/>
      <c r="S68" s="377" t="s">
        <v>6155</v>
      </c>
      <c r="T68" s="709"/>
      <c r="U68" s="709"/>
      <c r="V68" s="709"/>
      <c r="W68" s="752" t="s">
        <v>6110</v>
      </c>
      <c r="X68" s="670"/>
      <c r="Y68" s="670"/>
      <c r="Z68" s="670"/>
      <c r="AA68" s="670"/>
      <c r="AB68" s="1220"/>
      <c r="AC68" s="1241"/>
      <c r="AD68" s="303">
        <f t="shared" si="24"/>
        <v>0</v>
      </c>
      <c r="AE68" s="303">
        <f t="shared" si="24"/>
        <v>0</v>
      </c>
      <c r="AF68" s="303">
        <f t="shared" si="24"/>
        <v>0</v>
      </c>
      <c r="AG68" s="303">
        <f t="shared" ref="AG68:AJ131" si="84">+AP68+AY68+BH68+BQ68</f>
        <v>0</v>
      </c>
      <c r="AH68" s="303">
        <f t="shared" si="84"/>
        <v>0</v>
      </c>
      <c r="AI68" s="303">
        <f t="shared" si="84"/>
        <v>0</v>
      </c>
      <c r="AJ68" s="303">
        <f t="shared" si="8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x14ac:dyDescent="0.25">
      <c r="A69" s="673"/>
      <c r="B69" s="1318"/>
      <c r="C69" s="1315"/>
      <c r="D69" s="1097"/>
      <c r="E69" s="1094"/>
      <c r="F69" s="1094"/>
      <c r="G69" s="1094"/>
      <c r="H69" s="1094"/>
      <c r="I69" s="1094"/>
      <c r="J69" s="1220"/>
      <c r="K69" s="1217"/>
      <c r="L69" s="1434"/>
      <c r="M69" s="1481"/>
      <c r="N69" s="1483"/>
      <c r="O69" s="1485"/>
      <c r="P69" s="1487"/>
      <c r="Q69" s="1489"/>
      <c r="R69" s="1220"/>
      <c r="S69" s="377" t="s">
        <v>6156</v>
      </c>
      <c r="T69" s="709"/>
      <c r="U69" s="709"/>
      <c r="V69" s="709"/>
      <c r="W69" s="678" t="s">
        <v>6157</v>
      </c>
      <c r="X69" s="670"/>
      <c r="Y69" s="670"/>
      <c r="Z69" s="670"/>
      <c r="AA69" s="670"/>
      <c r="AB69" s="1220"/>
      <c r="AC69" s="1241"/>
      <c r="AD69" s="303">
        <f t="shared" ref="AD69:AI132" si="85">+AM69+AV69+BE69+BN69</f>
        <v>0</v>
      </c>
      <c r="AE69" s="303">
        <f t="shared" si="85"/>
        <v>0</v>
      </c>
      <c r="AF69" s="303">
        <f t="shared" si="85"/>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Bot="1" x14ac:dyDescent="0.3">
      <c r="A70" s="673"/>
      <c r="B70" s="1318"/>
      <c r="C70" s="1315"/>
      <c r="D70" s="1098"/>
      <c r="E70" s="1095"/>
      <c r="F70" s="1095"/>
      <c r="G70" s="1095"/>
      <c r="H70" s="1095"/>
      <c r="I70" s="1095"/>
      <c r="J70" s="1221"/>
      <c r="K70" s="1218"/>
      <c r="L70" s="1490"/>
      <c r="M70" s="1491"/>
      <c r="N70" s="1492"/>
      <c r="O70" s="1493"/>
      <c r="P70" s="1494"/>
      <c r="Q70" s="1495"/>
      <c r="R70" s="1221"/>
      <c r="S70" s="679"/>
      <c r="T70" s="710"/>
      <c r="U70" s="710"/>
      <c r="V70" s="710"/>
      <c r="W70" s="679"/>
      <c r="X70" s="671"/>
      <c r="Y70" s="671"/>
      <c r="Z70" s="671"/>
      <c r="AA70" s="671"/>
      <c r="AB70" s="1221"/>
      <c r="AC70" s="1242"/>
      <c r="AD70" s="306">
        <f t="shared" si="85"/>
        <v>0</v>
      </c>
      <c r="AE70" s="306">
        <f t="shared" si="85"/>
        <v>0</v>
      </c>
      <c r="AF70" s="306">
        <f t="shared" si="85"/>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x14ac:dyDescent="0.25">
      <c r="A71" s="673"/>
      <c r="B71" s="1318"/>
      <c r="C71" s="1315"/>
      <c r="D71" s="1096"/>
      <c r="E71" s="1093"/>
      <c r="F71" s="1093"/>
      <c r="G71" s="1093"/>
      <c r="H71" s="1093"/>
      <c r="I71" s="1093"/>
      <c r="J71" s="1219">
        <v>442</v>
      </c>
      <c r="K71" s="1216" t="str">
        <f>+[10]Metas!K503</f>
        <v>Sistema de información institucional fortalecido y/o creado como base para el diseño de programas y/o estrategias orientadas a garantizar los derechos de los internos.</v>
      </c>
      <c r="L71" s="1222">
        <v>0</v>
      </c>
      <c r="M71" s="1225">
        <f t="shared" si="61"/>
        <v>0</v>
      </c>
      <c r="N71" s="1228">
        <v>0</v>
      </c>
      <c r="O71" s="1231">
        <v>0</v>
      </c>
      <c r="P71" s="1234">
        <v>0</v>
      </c>
      <c r="Q71" s="1237">
        <v>0</v>
      </c>
      <c r="R71" s="1219">
        <f>+$J71</f>
        <v>442</v>
      </c>
      <c r="S71" s="677"/>
      <c r="T71" s="708"/>
      <c r="U71" s="708"/>
      <c r="V71" s="708"/>
      <c r="W71" s="677"/>
      <c r="X71" s="669"/>
      <c r="Y71" s="669"/>
      <c r="Z71" s="669"/>
      <c r="AA71" s="669"/>
      <c r="AB71" s="1219">
        <f t="shared" ref="AB71" si="86">+$J71</f>
        <v>442</v>
      </c>
      <c r="AC71" s="1240">
        <f t="shared" ref="AC71" si="87">+L71</f>
        <v>0</v>
      </c>
      <c r="AD71" s="308">
        <f t="shared" si="85"/>
        <v>14.247</v>
      </c>
      <c r="AE71" s="308">
        <f t="shared" si="85"/>
        <v>14.247</v>
      </c>
      <c r="AF71" s="308">
        <f t="shared" si="85"/>
        <v>0</v>
      </c>
      <c r="AG71" s="308">
        <f t="shared" si="84"/>
        <v>0</v>
      </c>
      <c r="AH71" s="308">
        <f t="shared" si="84"/>
        <v>0</v>
      </c>
      <c r="AI71" s="308">
        <f t="shared" si="84"/>
        <v>0</v>
      </c>
      <c r="AJ71" s="308">
        <f t="shared" si="84"/>
        <v>0</v>
      </c>
      <c r="AK71" s="1219">
        <f t="shared" ref="AK71" si="88">+$J71</f>
        <v>442</v>
      </c>
      <c r="AL71" s="1243">
        <f t="shared" si="65"/>
        <v>0</v>
      </c>
      <c r="AM71" s="308">
        <f t="shared" si="2"/>
        <v>4.7489999999999997</v>
      </c>
      <c r="AN71" s="683">
        <v>4.7489999999999997</v>
      </c>
      <c r="AO71" s="683"/>
      <c r="AP71" s="683"/>
      <c r="AQ71" s="683"/>
      <c r="AR71" s="683"/>
      <c r="AS71" s="683"/>
      <c r="AT71" s="1219">
        <f t="shared" ref="AT71" si="89">+$J71</f>
        <v>442</v>
      </c>
      <c r="AU71" s="1246">
        <f t="shared" si="67"/>
        <v>0</v>
      </c>
      <c r="AV71" s="308">
        <f t="shared" si="3"/>
        <v>4.7489999999999997</v>
      </c>
      <c r="AW71" s="683">
        <v>4.7489999999999997</v>
      </c>
      <c r="AX71" s="683"/>
      <c r="AY71" s="683"/>
      <c r="AZ71" s="683"/>
      <c r="BA71" s="683"/>
      <c r="BB71" s="683"/>
      <c r="BC71" s="1219">
        <f t="shared" ref="BC71" si="90">+$J71</f>
        <v>442</v>
      </c>
      <c r="BD71" s="1249">
        <f t="shared" si="69"/>
        <v>0</v>
      </c>
      <c r="BE71" s="308">
        <f t="shared" si="4"/>
        <v>1.583</v>
      </c>
      <c r="BF71" s="683">
        <v>1.583</v>
      </c>
      <c r="BG71" s="683"/>
      <c r="BH71" s="683"/>
      <c r="BI71" s="683"/>
      <c r="BJ71" s="683"/>
      <c r="BK71" s="683"/>
      <c r="BL71" s="1219">
        <f t="shared" ref="BL71" si="91">+$J71</f>
        <v>442</v>
      </c>
      <c r="BM71" s="1252">
        <f t="shared" si="71"/>
        <v>0</v>
      </c>
      <c r="BN71" s="308">
        <f t="shared" si="5"/>
        <v>3.1659999999999999</v>
      </c>
      <c r="BO71" s="683">
        <v>3.1659999999999999</v>
      </c>
      <c r="BP71" s="683"/>
      <c r="BQ71" s="683"/>
      <c r="BR71" s="683"/>
      <c r="BS71" s="683"/>
      <c r="BT71" s="683"/>
      <c r="BU71" s="1204"/>
      <c r="BV71" s="1205"/>
      <c r="BW71" s="1205"/>
      <c r="BX71" s="1205"/>
      <c r="BY71" s="1205"/>
      <c r="BZ71" s="1205"/>
      <c r="CA71" s="1205"/>
      <c r="CB71" s="1205"/>
      <c r="CC71" s="1206"/>
    </row>
    <row r="72" spans="1:81" s="690" customFormat="1" ht="40.15" customHeight="1" x14ac:dyDescent="0.25">
      <c r="A72" s="673"/>
      <c r="B72" s="1318"/>
      <c r="C72" s="1315"/>
      <c r="D72" s="1097"/>
      <c r="E72" s="1094"/>
      <c r="F72" s="1094"/>
      <c r="G72" s="1094"/>
      <c r="H72" s="1094"/>
      <c r="I72" s="1094"/>
      <c r="J72" s="1220"/>
      <c r="K72" s="1217"/>
      <c r="L72" s="1223"/>
      <c r="M72" s="1226"/>
      <c r="N72" s="1229"/>
      <c r="O72" s="1232"/>
      <c r="P72" s="1235"/>
      <c r="Q72" s="1238"/>
      <c r="R72" s="1220"/>
      <c r="S72" s="678"/>
      <c r="T72" s="709"/>
      <c r="U72" s="709"/>
      <c r="V72" s="709"/>
      <c r="W72" s="678"/>
      <c r="X72" s="670"/>
      <c r="Y72" s="670"/>
      <c r="Z72" s="670"/>
      <c r="AA72" s="670"/>
      <c r="AB72" s="1220"/>
      <c r="AC72" s="1241"/>
      <c r="AD72" s="303">
        <f t="shared" si="85"/>
        <v>0</v>
      </c>
      <c r="AE72" s="303">
        <f t="shared" si="85"/>
        <v>0</v>
      </c>
      <c r="AF72" s="303">
        <f t="shared" si="85"/>
        <v>0</v>
      </c>
      <c r="AG72" s="303">
        <f t="shared" si="84"/>
        <v>0</v>
      </c>
      <c r="AH72" s="303">
        <f t="shared" si="84"/>
        <v>0</v>
      </c>
      <c r="AI72" s="303">
        <f t="shared" si="84"/>
        <v>0</v>
      </c>
      <c r="AJ72" s="303">
        <f t="shared" si="84"/>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x14ac:dyDescent="0.25">
      <c r="A73" s="673"/>
      <c r="B73" s="1318"/>
      <c r="C73" s="1315"/>
      <c r="D73" s="1097"/>
      <c r="E73" s="1094"/>
      <c r="F73" s="1094"/>
      <c r="G73" s="1094"/>
      <c r="H73" s="1094"/>
      <c r="I73" s="1094"/>
      <c r="J73" s="1220"/>
      <c r="K73" s="1217"/>
      <c r="L73" s="1223"/>
      <c r="M73" s="1226"/>
      <c r="N73" s="1229"/>
      <c r="O73" s="1232"/>
      <c r="P73" s="1235"/>
      <c r="Q73" s="1238"/>
      <c r="R73" s="1220"/>
      <c r="S73" s="678"/>
      <c r="T73" s="709"/>
      <c r="U73" s="709"/>
      <c r="V73" s="709"/>
      <c r="W73" s="678"/>
      <c r="X73" s="670"/>
      <c r="Y73" s="670"/>
      <c r="Z73" s="670"/>
      <c r="AA73" s="670"/>
      <c r="AB73" s="1220"/>
      <c r="AC73" s="1241"/>
      <c r="AD73" s="303">
        <f t="shared" si="85"/>
        <v>0</v>
      </c>
      <c r="AE73" s="303">
        <f t="shared" si="85"/>
        <v>0</v>
      </c>
      <c r="AF73" s="303">
        <f t="shared" si="85"/>
        <v>0</v>
      </c>
      <c r="AG73" s="303">
        <f t="shared" si="84"/>
        <v>0</v>
      </c>
      <c r="AH73" s="303">
        <f t="shared" si="84"/>
        <v>0</v>
      </c>
      <c r="AI73" s="303">
        <f t="shared" si="84"/>
        <v>0</v>
      </c>
      <c r="AJ73" s="303">
        <f t="shared" si="84"/>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Bot="1" x14ac:dyDescent="0.3">
      <c r="A74" s="673"/>
      <c r="B74" s="1318"/>
      <c r="C74" s="1315"/>
      <c r="D74" s="1098"/>
      <c r="E74" s="1095"/>
      <c r="F74" s="1095"/>
      <c r="G74" s="1095"/>
      <c r="H74" s="1095"/>
      <c r="I74" s="1095"/>
      <c r="J74" s="1221"/>
      <c r="K74" s="1218"/>
      <c r="L74" s="1224"/>
      <c r="M74" s="1227"/>
      <c r="N74" s="1230"/>
      <c r="O74" s="1233"/>
      <c r="P74" s="1236"/>
      <c r="Q74" s="1239"/>
      <c r="R74" s="1221"/>
      <c r="S74" s="679"/>
      <c r="T74" s="710"/>
      <c r="U74" s="710"/>
      <c r="V74" s="710"/>
      <c r="W74" s="679"/>
      <c r="X74" s="671"/>
      <c r="Y74" s="671"/>
      <c r="Z74" s="671"/>
      <c r="AA74" s="671"/>
      <c r="AB74" s="1221"/>
      <c r="AC74" s="1242"/>
      <c r="AD74" s="306">
        <f t="shared" si="85"/>
        <v>0</v>
      </c>
      <c r="AE74" s="306">
        <f t="shared" si="85"/>
        <v>0</v>
      </c>
      <c r="AF74" s="306">
        <f t="shared" si="85"/>
        <v>0</v>
      </c>
      <c r="AG74" s="306">
        <f t="shared" si="84"/>
        <v>0</v>
      </c>
      <c r="AH74" s="306">
        <f t="shared" si="84"/>
        <v>0</v>
      </c>
      <c r="AI74" s="306">
        <f t="shared" si="84"/>
        <v>0</v>
      </c>
      <c r="AJ74" s="306">
        <f t="shared" si="84"/>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x14ac:dyDescent="0.25">
      <c r="A75" s="673"/>
      <c r="B75" s="1318"/>
      <c r="C75" s="1315"/>
      <c r="D75" s="1096"/>
      <c r="E75" s="1093"/>
      <c r="F75" s="1093"/>
      <c r="G75" s="1093"/>
      <c r="H75" s="1093"/>
      <c r="I75" s="1093"/>
      <c r="J75" s="1219">
        <v>443</v>
      </c>
      <c r="K75" s="1216" t="str">
        <f>+[10]Metas!K504</f>
        <v>Gestión ante las Administraciones Municipales para el desarrollo de procedimientos administrativos que permitan reducir el hacinamiento y mejorar las condiciones de habitabilidad de los internos de los centros penitenciarios del Departamento.</v>
      </c>
      <c r="L75" s="1433">
        <v>0.52</v>
      </c>
      <c r="M75" s="1480">
        <f t="shared" si="61"/>
        <v>0.52</v>
      </c>
      <c r="N75" s="1482">
        <v>0.2</v>
      </c>
      <c r="O75" s="1484">
        <v>0.2</v>
      </c>
      <c r="P75" s="1486">
        <v>0.1</v>
      </c>
      <c r="Q75" s="1488">
        <v>0.02</v>
      </c>
      <c r="R75" s="1219">
        <f>+$J75</f>
        <v>443</v>
      </c>
      <c r="S75" s="375" t="s">
        <v>6158</v>
      </c>
      <c r="T75" s="708" t="s">
        <v>3833</v>
      </c>
      <c r="U75" s="708" t="s">
        <v>3838</v>
      </c>
      <c r="V75" s="708" t="s">
        <v>3842</v>
      </c>
      <c r="W75" s="677" t="s">
        <v>6159</v>
      </c>
      <c r="X75" s="669"/>
      <c r="Y75" s="669"/>
      <c r="Z75" s="669"/>
      <c r="AA75" s="669"/>
      <c r="AB75" s="1219">
        <f t="shared" ref="AB75" si="92">+$J75</f>
        <v>443</v>
      </c>
      <c r="AC75" s="1240">
        <f t="shared" ref="AC75" si="93">+L75</f>
        <v>0.52</v>
      </c>
      <c r="AD75" s="308">
        <f t="shared" si="85"/>
        <v>14.247</v>
      </c>
      <c r="AE75" s="308">
        <f t="shared" si="85"/>
        <v>14.247</v>
      </c>
      <c r="AF75" s="308">
        <f t="shared" si="85"/>
        <v>0</v>
      </c>
      <c r="AG75" s="308">
        <f t="shared" si="84"/>
        <v>0</v>
      </c>
      <c r="AH75" s="308">
        <f t="shared" si="84"/>
        <v>0</v>
      </c>
      <c r="AI75" s="308">
        <f t="shared" si="84"/>
        <v>0</v>
      </c>
      <c r="AJ75" s="308">
        <f t="shared" si="84"/>
        <v>0</v>
      </c>
      <c r="AK75" s="1219">
        <f t="shared" ref="AK75" si="94">+$J75</f>
        <v>443</v>
      </c>
      <c r="AL75" s="1243">
        <f t="shared" si="65"/>
        <v>0.2</v>
      </c>
      <c r="AM75" s="308">
        <f t="shared" si="2"/>
        <v>4.7489999999999997</v>
      </c>
      <c r="AN75" s="683">
        <v>4.7489999999999997</v>
      </c>
      <c r="AO75" s="683"/>
      <c r="AP75" s="683"/>
      <c r="AQ75" s="683"/>
      <c r="AR75" s="683"/>
      <c r="AS75" s="683"/>
      <c r="AT75" s="1219">
        <f t="shared" ref="AT75" si="95">+$J75</f>
        <v>443</v>
      </c>
      <c r="AU75" s="1246">
        <f t="shared" si="67"/>
        <v>0.2</v>
      </c>
      <c r="AV75" s="308">
        <f t="shared" si="3"/>
        <v>4.7489999999999997</v>
      </c>
      <c r="AW75" s="683">
        <v>4.7489999999999997</v>
      </c>
      <c r="AX75" s="683"/>
      <c r="AY75" s="683"/>
      <c r="AZ75" s="683"/>
      <c r="BA75" s="683"/>
      <c r="BB75" s="683"/>
      <c r="BC75" s="1219">
        <f t="shared" ref="BC75" si="96">+$J75</f>
        <v>443</v>
      </c>
      <c r="BD75" s="1249">
        <f t="shared" si="69"/>
        <v>0.1</v>
      </c>
      <c r="BE75" s="308">
        <f t="shared" si="4"/>
        <v>1.583</v>
      </c>
      <c r="BF75" s="683">
        <v>1.583</v>
      </c>
      <c r="BG75" s="683"/>
      <c r="BH75" s="683"/>
      <c r="BI75" s="683"/>
      <c r="BJ75" s="683"/>
      <c r="BK75" s="683"/>
      <c r="BL75" s="1219">
        <f t="shared" ref="BL75" si="97">+$J75</f>
        <v>443</v>
      </c>
      <c r="BM75" s="1252">
        <f t="shared" si="71"/>
        <v>0.02</v>
      </c>
      <c r="BN75" s="308">
        <f t="shared" si="5"/>
        <v>3.1659999999999999</v>
      </c>
      <c r="BO75" s="683">
        <v>3.1659999999999999</v>
      </c>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1318"/>
      <c r="C76" s="1315"/>
      <c r="D76" s="1097"/>
      <c r="E76" s="1094"/>
      <c r="F76" s="1094"/>
      <c r="G76" s="1094"/>
      <c r="H76" s="1094"/>
      <c r="I76" s="1094"/>
      <c r="J76" s="1220"/>
      <c r="K76" s="1217"/>
      <c r="L76" s="1434"/>
      <c r="M76" s="1481"/>
      <c r="N76" s="1483"/>
      <c r="O76" s="1485"/>
      <c r="P76" s="1487"/>
      <c r="Q76" s="1489"/>
      <c r="R76" s="1220"/>
      <c r="S76" s="377" t="s">
        <v>6160</v>
      </c>
      <c r="T76" s="709"/>
      <c r="U76" s="709"/>
      <c r="V76" s="709"/>
      <c r="W76" s="678" t="s">
        <v>6161</v>
      </c>
      <c r="X76" s="670"/>
      <c r="Y76" s="670"/>
      <c r="Z76" s="670"/>
      <c r="AA76" s="670"/>
      <c r="AB76" s="1220"/>
      <c r="AC76" s="1241"/>
      <c r="AD76" s="303">
        <f t="shared" si="85"/>
        <v>0</v>
      </c>
      <c r="AE76" s="303">
        <f t="shared" si="85"/>
        <v>0</v>
      </c>
      <c r="AF76" s="303">
        <f t="shared" si="85"/>
        <v>0</v>
      </c>
      <c r="AG76" s="303">
        <f t="shared" si="84"/>
        <v>0</v>
      </c>
      <c r="AH76" s="303">
        <f t="shared" si="84"/>
        <v>0</v>
      </c>
      <c r="AI76" s="303">
        <f t="shared" si="84"/>
        <v>0</v>
      </c>
      <c r="AJ76" s="303">
        <f t="shared" si="84"/>
        <v>0</v>
      </c>
      <c r="AK76" s="1220"/>
      <c r="AL76" s="1244"/>
      <c r="AM76" s="303">
        <f t="shared" ref="AM76:AM139" si="98">SUM(AN76:AS76)</f>
        <v>0</v>
      </c>
      <c r="AN76" s="684"/>
      <c r="AO76" s="684"/>
      <c r="AP76" s="684"/>
      <c r="AQ76" s="684"/>
      <c r="AR76" s="684"/>
      <c r="AS76" s="684"/>
      <c r="AT76" s="1220"/>
      <c r="AU76" s="1247"/>
      <c r="AV76" s="303">
        <f t="shared" ref="AV76:AV139" si="99">SUM(AW76:BB76)</f>
        <v>0</v>
      </c>
      <c r="AW76" s="684"/>
      <c r="AX76" s="684"/>
      <c r="AY76" s="684"/>
      <c r="AZ76" s="684"/>
      <c r="BA76" s="684"/>
      <c r="BB76" s="684"/>
      <c r="BC76" s="1220"/>
      <c r="BD76" s="1250"/>
      <c r="BE76" s="303">
        <f t="shared" ref="BE76:BE139" si="100">SUM(BF76:BK76)</f>
        <v>0</v>
      </c>
      <c r="BF76" s="684"/>
      <c r="BG76" s="684"/>
      <c r="BH76" s="684"/>
      <c r="BI76" s="684"/>
      <c r="BJ76" s="684"/>
      <c r="BK76" s="684"/>
      <c r="BL76" s="1220"/>
      <c r="BM76" s="1253"/>
      <c r="BN76" s="303">
        <f t="shared" ref="BN76:BN139" si="101">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x14ac:dyDescent="0.25">
      <c r="A77" s="673"/>
      <c r="B77" s="1318"/>
      <c r="C77" s="1315"/>
      <c r="D77" s="1097"/>
      <c r="E77" s="1094"/>
      <c r="F77" s="1094"/>
      <c r="G77" s="1094"/>
      <c r="H77" s="1094"/>
      <c r="I77" s="1094"/>
      <c r="J77" s="1220"/>
      <c r="K77" s="1217"/>
      <c r="L77" s="1434"/>
      <c r="M77" s="1481"/>
      <c r="N77" s="1483"/>
      <c r="O77" s="1485"/>
      <c r="P77" s="1487"/>
      <c r="Q77" s="1489"/>
      <c r="R77" s="1220"/>
      <c r="S77" s="377" t="s">
        <v>6140</v>
      </c>
      <c r="T77" s="709"/>
      <c r="U77" s="709"/>
      <c r="V77" s="709"/>
      <c r="W77" s="678" t="s">
        <v>6162</v>
      </c>
      <c r="X77" s="670"/>
      <c r="Y77" s="670"/>
      <c r="Z77" s="670"/>
      <c r="AA77" s="670"/>
      <c r="AB77" s="1220"/>
      <c r="AC77" s="1241"/>
      <c r="AD77" s="303">
        <f t="shared" si="85"/>
        <v>0</v>
      </c>
      <c r="AE77" s="303">
        <f t="shared" si="85"/>
        <v>0</v>
      </c>
      <c r="AF77" s="303">
        <f t="shared" si="85"/>
        <v>0</v>
      </c>
      <c r="AG77" s="303">
        <f t="shared" si="84"/>
        <v>0</v>
      </c>
      <c r="AH77" s="303">
        <f t="shared" si="84"/>
        <v>0</v>
      </c>
      <c r="AI77" s="303">
        <f t="shared" si="84"/>
        <v>0</v>
      </c>
      <c r="AJ77" s="303">
        <f t="shared" si="84"/>
        <v>0</v>
      </c>
      <c r="AK77" s="1220"/>
      <c r="AL77" s="1244"/>
      <c r="AM77" s="303">
        <f t="shared" si="98"/>
        <v>0</v>
      </c>
      <c r="AN77" s="684"/>
      <c r="AO77" s="684"/>
      <c r="AP77" s="684"/>
      <c r="AQ77" s="684"/>
      <c r="AR77" s="684"/>
      <c r="AS77" s="684"/>
      <c r="AT77" s="1220"/>
      <c r="AU77" s="1247"/>
      <c r="AV77" s="303">
        <f t="shared" si="99"/>
        <v>0</v>
      </c>
      <c r="AW77" s="684"/>
      <c r="AX77" s="684"/>
      <c r="AY77" s="684"/>
      <c r="AZ77" s="684"/>
      <c r="BA77" s="684"/>
      <c r="BB77" s="684"/>
      <c r="BC77" s="1220"/>
      <c r="BD77" s="1250"/>
      <c r="BE77" s="303">
        <f t="shared" si="100"/>
        <v>0</v>
      </c>
      <c r="BF77" s="684"/>
      <c r="BG77" s="684"/>
      <c r="BH77" s="684"/>
      <c r="BI77" s="684"/>
      <c r="BJ77" s="684"/>
      <c r="BK77" s="684"/>
      <c r="BL77" s="1220"/>
      <c r="BM77" s="1253"/>
      <c r="BN77" s="303">
        <f t="shared" si="101"/>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1318"/>
      <c r="C78" s="1315"/>
      <c r="D78" s="1098"/>
      <c r="E78" s="1095"/>
      <c r="F78" s="1095"/>
      <c r="G78" s="1095"/>
      <c r="H78" s="1095"/>
      <c r="I78" s="1095"/>
      <c r="J78" s="1221"/>
      <c r="K78" s="1218"/>
      <c r="L78" s="1490"/>
      <c r="M78" s="1491"/>
      <c r="N78" s="1492"/>
      <c r="O78" s="1493"/>
      <c r="P78" s="1494"/>
      <c r="Q78" s="1495"/>
      <c r="R78" s="1221"/>
      <c r="S78" s="679"/>
      <c r="T78" s="710"/>
      <c r="U78" s="710"/>
      <c r="V78" s="710"/>
      <c r="W78" s="679"/>
      <c r="X78" s="671"/>
      <c r="Y78" s="671"/>
      <c r="Z78" s="671"/>
      <c r="AA78" s="671"/>
      <c r="AB78" s="1221"/>
      <c r="AC78" s="1242"/>
      <c r="AD78" s="306">
        <f t="shared" si="85"/>
        <v>0</v>
      </c>
      <c r="AE78" s="306">
        <f t="shared" si="85"/>
        <v>0</v>
      </c>
      <c r="AF78" s="306">
        <f t="shared" si="85"/>
        <v>0</v>
      </c>
      <c r="AG78" s="306">
        <f t="shared" si="84"/>
        <v>0</v>
      </c>
      <c r="AH78" s="306">
        <f t="shared" si="84"/>
        <v>0</v>
      </c>
      <c r="AI78" s="306">
        <f t="shared" si="84"/>
        <v>0</v>
      </c>
      <c r="AJ78" s="306">
        <f t="shared" si="84"/>
        <v>0</v>
      </c>
      <c r="AK78" s="1221"/>
      <c r="AL78" s="1245"/>
      <c r="AM78" s="306">
        <f t="shared" si="98"/>
        <v>0</v>
      </c>
      <c r="AN78" s="685"/>
      <c r="AO78" s="685"/>
      <c r="AP78" s="685"/>
      <c r="AQ78" s="685"/>
      <c r="AR78" s="685"/>
      <c r="AS78" s="685"/>
      <c r="AT78" s="1221"/>
      <c r="AU78" s="1248"/>
      <c r="AV78" s="306">
        <f t="shared" si="99"/>
        <v>0</v>
      </c>
      <c r="AW78" s="685"/>
      <c r="AX78" s="685"/>
      <c r="AY78" s="685"/>
      <c r="AZ78" s="685"/>
      <c r="BA78" s="685"/>
      <c r="BB78" s="685"/>
      <c r="BC78" s="1221"/>
      <c r="BD78" s="1251"/>
      <c r="BE78" s="306">
        <f t="shared" si="100"/>
        <v>0</v>
      </c>
      <c r="BF78" s="685"/>
      <c r="BG78" s="685"/>
      <c r="BH78" s="685"/>
      <c r="BI78" s="685"/>
      <c r="BJ78" s="685"/>
      <c r="BK78" s="685"/>
      <c r="BL78" s="1221"/>
      <c r="BM78" s="1254"/>
      <c r="BN78" s="306">
        <f t="shared" si="101"/>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x14ac:dyDescent="0.25">
      <c r="A79" s="673"/>
      <c r="B79" s="1318"/>
      <c r="C79" s="1315"/>
      <c r="D79" s="1096"/>
      <c r="E79" s="1093"/>
      <c r="F79" s="1093"/>
      <c r="G79" s="1093"/>
      <c r="H79" s="1093"/>
      <c r="I79" s="1093"/>
      <c r="J79" s="1219">
        <v>444</v>
      </c>
      <c r="K79" s="1216" t="str">
        <f>+[10]Metas!K505</f>
        <v>Alianzas estratégicas fomentadas para el mejoramiento y diseño de los productos elaborados por las personas privadas de la libertad.</v>
      </c>
      <c r="L79" s="1222">
        <v>2</v>
      </c>
      <c r="M79" s="1225">
        <f t="shared" si="61"/>
        <v>2</v>
      </c>
      <c r="N79" s="1228">
        <v>0.5</v>
      </c>
      <c r="O79" s="1231">
        <v>0.5</v>
      </c>
      <c r="P79" s="1234">
        <v>0.5</v>
      </c>
      <c r="Q79" s="1237">
        <v>0.5</v>
      </c>
      <c r="R79" s="1219">
        <f>+$J79</f>
        <v>444</v>
      </c>
      <c r="S79" s="375" t="s">
        <v>6163</v>
      </c>
      <c r="T79" s="708" t="s">
        <v>3833</v>
      </c>
      <c r="U79" s="708" t="s">
        <v>3838</v>
      </c>
      <c r="V79" s="708" t="s">
        <v>3842</v>
      </c>
      <c r="W79" s="677" t="s">
        <v>6164</v>
      </c>
      <c r="X79" s="669"/>
      <c r="Y79" s="669"/>
      <c r="Z79" s="669"/>
      <c r="AA79" s="669"/>
      <c r="AB79" s="1219">
        <f t="shared" ref="AB79" si="102">+$J79</f>
        <v>444</v>
      </c>
      <c r="AC79" s="1240">
        <f t="shared" ref="AC79" si="103">+L79</f>
        <v>2</v>
      </c>
      <c r="AD79" s="308">
        <f t="shared" si="85"/>
        <v>14.247</v>
      </c>
      <c r="AE79" s="308">
        <f t="shared" si="85"/>
        <v>14.247</v>
      </c>
      <c r="AF79" s="308">
        <f t="shared" si="85"/>
        <v>0</v>
      </c>
      <c r="AG79" s="308">
        <f t="shared" si="84"/>
        <v>0</v>
      </c>
      <c r="AH79" s="308">
        <f t="shared" si="84"/>
        <v>0</v>
      </c>
      <c r="AI79" s="308">
        <f t="shared" si="84"/>
        <v>0</v>
      </c>
      <c r="AJ79" s="308">
        <f t="shared" si="84"/>
        <v>0</v>
      </c>
      <c r="AK79" s="1219">
        <f t="shared" ref="AK79" si="104">+$J79</f>
        <v>444</v>
      </c>
      <c r="AL79" s="1243">
        <f t="shared" si="65"/>
        <v>0.5</v>
      </c>
      <c r="AM79" s="308">
        <f t="shared" si="98"/>
        <v>4.7489999999999997</v>
      </c>
      <c r="AN79" s="683">
        <v>4.7489999999999997</v>
      </c>
      <c r="AO79" s="683"/>
      <c r="AP79" s="683"/>
      <c r="AQ79" s="683"/>
      <c r="AR79" s="683"/>
      <c r="AS79" s="683"/>
      <c r="AT79" s="1219">
        <f t="shared" ref="AT79" si="105">+$J79</f>
        <v>444</v>
      </c>
      <c r="AU79" s="1246">
        <f t="shared" si="67"/>
        <v>0.5</v>
      </c>
      <c r="AV79" s="308">
        <f t="shared" si="99"/>
        <v>4.7489999999999997</v>
      </c>
      <c r="AW79" s="683">
        <v>4.7489999999999997</v>
      </c>
      <c r="AX79" s="683"/>
      <c r="AY79" s="683"/>
      <c r="AZ79" s="683"/>
      <c r="BA79" s="683"/>
      <c r="BB79" s="683"/>
      <c r="BC79" s="1219">
        <f t="shared" ref="BC79" si="106">+$J79</f>
        <v>444</v>
      </c>
      <c r="BD79" s="1249">
        <f t="shared" si="69"/>
        <v>0.5</v>
      </c>
      <c r="BE79" s="308">
        <f t="shared" si="100"/>
        <v>1.583</v>
      </c>
      <c r="BF79" s="683">
        <v>1.583</v>
      </c>
      <c r="BG79" s="683"/>
      <c r="BH79" s="683"/>
      <c r="BI79" s="683"/>
      <c r="BJ79" s="683"/>
      <c r="BK79" s="683"/>
      <c r="BL79" s="1219">
        <f t="shared" ref="BL79" si="107">+$J79</f>
        <v>444</v>
      </c>
      <c r="BM79" s="1252">
        <f t="shared" si="71"/>
        <v>0.5</v>
      </c>
      <c r="BN79" s="308">
        <f t="shared" si="101"/>
        <v>3.1659999999999999</v>
      </c>
      <c r="BO79" s="683">
        <v>3.1659999999999999</v>
      </c>
      <c r="BP79" s="683"/>
      <c r="BQ79" s="683"/>
      <c r="BR79" s="683"/>
      <c r="BS79" s="683"/>
      <c r="BT79" s="683"/>
      <c r="BU79" s="1204"/>
      <c r="BV79" s="1205"/>
      <c r="BW79" s="1205"/>
      <c r="BX79" s="1205"/>
      <c r="BY79" s="1205"/>
      <c r="BZ79" s="1205"/>
      <c r="CA79" s="1205"/>
      <c r="CB79" s="1205"/>
      <c r="CC79" s="1206"/>
    </row>
    <row r="80" spans="1:81" s="690" customFormat="1" ht="40.15" customHeight="1" x14ac:dyDescent="0.25">
      <c r="A80" s="673"/>
      <c r="B80" s="1318"/>
      <c r="C80" s="1315"/>
      <c r="D80" s="1097"/>
      <c r="E80" s="1094"/>
      <c r="F80" s="1094"/>
      <c r="G80" s="1094"/>
      <c r="H80" s="1094"/>
      <c r="I80" s="1094"/>
      <c r="J80" s="1220"/>
      <c r="K80" s="1217"/>
      <c r="L80" s="1223"/>
      <c r="M80" s="1226"/>
      <c r="N80" s="1229"/>
      <c r="O80" s="1232"/>
      <c r="P80" s="1235"/>
      <c r="Q80" s="1238"/>
      <c r="R80" s="1220"/>
      <c r="S80" s="377" t="s">
        <v>6165</v>
      </c>
      <c r="T80" s="709"/>
      <c r="U80" s="709"/>
      <c r="V80" s="709"/>
      <c r="W80" s="678" t="s">
        <v>6166</v>
      </c>
      <c r="X80" s="670"/>
      <c r="Y80" s="670"/>
      <c r="Z80" s="670"/>
      <c r="AA80" s="670"/>
      <c r="AB80" s="1220"/>
      <c r="AC80" s="1241"/>
      <c r="AD80" s="303">
        <f t="shared" si="85"/>
        <v>0</v>
      </c>
      <c r="AE80" s="303">
        <f t="shared" si="85"/>
        <v>0</v>
      </c>
      <c r="AF80" s="303">
        <f t="shared" si="85"/>
        <v>0</v>
      </c>
      <c r="AG80" s="303">
        <f t="shared" si="84"/>
        <v>0</v>
      </c>
      <c r="AH80" s="303">
        <f t="shared" si="84"/>
        <v>0</v>
      </c>
      <c r="AI80" s="303">
        <f t="shared" si="84"/>
        <v>0</v>
      </c>
      <c r="AJ80" s="303">
        <f t="shared" si="84"/>
        <v>0</v>
      </c>
      <c r="AK80" s="1220"/>
      <c r="AL80" s="1244"/>
      <c r="AM80" s="303">
        <f t="shared" si="98"/>
        <v>0</v>
      </c>
      <c r="AN80" s="684"/>
      <c r="AO80" s="684"/>
      <c r="AP80" s="684"/>
      <c r="AQ80" s="684"/>
      <c r="AR80" s="684"/>
      <c r="AS80" s="684"/>
      <c r="AT80" s="1220"/>
      <c r="AU80" s="1247"/>
      <c r="AV80" s="303">
        <f t="shared" si="99"/>
        <v>0</v>
      </c>
      <c r="AW80" s="684"/>
      <c r="AX80" s="684"/>
      <c r="AY80" s="684"/>
      <c r="AZ80" s="684"/>
      <c r="BA80" s="684"/>
      <c r="BB80" s="684"/>
      <c r="BC80" s="1220"/>
      <c r="BD80" s="1250"/>
      <c r="BE80" s="303">
        <f t="shared" si="100"/>
        <v>0</v>
      </c>
      <c r="BF80" s="684"/>
      <c r="BG80" s="684"/>
      <c r="BH80" s="684"/>
      <c r="BI80" s="684"/>
      <c r="BJ80" s="684"/>
      <c r="BK80" s="684"/>
      <c r="BL80" s="1220"/>
      <c r="BM80" s="1253"/>
      <c r="BN80" s="303">
        <f t="shared" si="101"/>
        <v>0</v>
      </c>
      <c r="BO80" s="684"/>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1318"/>
      <c r="C81" s="1315"/>
      <c r="D81" s="1097"/>
      <c r="E81" s="1094"/>
      <c r="F81" s="1094"/>
      <c r="G81" s="1094"/>
      <c r="H81" s="1094"/>
      <c r="I81" s="1094"/>
      <c r="J81" s="1220"/>
      <c r="K81" s="1217"/>
      <c r="L81" s="1223"/>
      <c r="M81" s="1226"/>
      <c r="N81" s="1229"/>
      <c r="O81" s="1232"/>
      <c r="P81" s="1235"/>
      <c r="Q81" s="1238"/>
      <c r="R81" s="1220"/>
      <c r="S81" s="377" t="s">
        <v>6167</v>
      </c>
      <c r="T81" s="709"/>
      <c r="U81" s="709"/>
      <c r="V81" s="709"/>
      <c r="W81" s="678" t="s">
        <v>6168</v>
      </c>
      <c r="X81" s="670"/>
      <c r="Y81" s="670"/>
      <c r="Z81" s="670"/>
      <c r="AA81" s="670"/>
      <c r="AB81" s="1220"/>
      <c r="AC81" s="1241"/>
      <c r="AD81" s="303">
        <f t="shared" si="85"/>
        <v>0</v>
      </c>
      <c r="AE81" s="303">
        <f t="shared" si="85"/>
        <v>0</v>
      </c>
      <c r="AF81" s="303">
        <f t="shared" si="85"/>
        <v>0</v>
      </c>
      <c r="AG81" s="303">
        <f t="shared" si="84"/>
        <v>0</v>
      </c>
      <c r="AH81" s="303">
        <f t="shared" si="84"/>
        <v>0</v>
      </c>
      <c r="AI81" s="303">
        <f t="shared" si="84"/>
        <v>0</v>
      </c>
      <c r="AJ81" s="303">
        <f t="shared" si="84"/>
        <v>0</v>
      </c>
      <c r="AK81" s="1220"/>
      <c r="AL81" s="1244"/>
      <c r="AM81" s="303">
        <f t="shared" si="98"/>
        <v>0</v>
      </c>
      <c r="AN81" s="684"/>
      <c r="AO81" s="684"/>
      <c r="AP81" s="684"/>
      <c r="AQ81" s="684"/>
      <c r="AR81" s="684"/>
      <c r="AS81" s="684"/>
      <c r="AT81" s="1220"/>
      <c r="AU81" s="1247"/>
      <c r="AV81" s="303">
        <f t="shared" si="99"/>
        <v>0</v>
      </c>
      <c r="AW81" s="684"/>
      <c r="AX81" s="684"/>
      <c r="AY81" s="684"/>
      <c r="AZ81" s="684"/>
      <c r="BA81" s="684"/>
      <c r="BB81" s="684"/>
      <c r="BC81" s="1220"/>
      <c r="BD81" s="1250"/>
      <c r="BE81" s="303">
        <f t="shared" si="100"/>
        <v>0</v>
      </c>
      <c r="BF81" s="684"/>
      <c r="BG81" s="684"/>
      <c r="BH81" s="684"/>
      <c r="BI81" s="684"/>
      <c r="BJ81" s="684"/>
      <c r="BK81" s="684"/>
      <c r="BL81" s="1220"/>
      <c r="BM81" s="1253"/>
      <c r="BN81" s="303">
        <f t="shared" si="101"/>
        <v>0</v>
      </c>
      <c r="BO81" s="684"/>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1318"/>
      <c r="C82" s="1315"/>
      <c r="D82" s="1098"/>
      <c r="E82" s="1095"/>
      <c r="F82" s="1095"/>
      <c r="G82" s="1095"/>
      <c r="H82" s="1095"/>
      <c r="I82" s="1095"/>
      <c r="J82" s="1221"/>
      <c r="K82" s="1218"/>
      <c r="L82" s="1224"/>
      <c r="M82" s="1227"/>
      <c r="N82" s="1230"/>
      <c r="O82" s="1233"/>
      <c r="P82" s="1236"/>
      <c r="Q82" s="1239"/>
      <c r="R82" s="1221"/>
      <c r="S82" s="679"/>
      <c r="T82" s="710"/>
      <c r="U82" s="710"/>
      <c r="V82" s="710"/>
      <c r="W82" s="679"/>
      <c r="X82" s="671"/>
      <c r="Y82" s="671"/>
      <c r="Z82" s="671"/>
      <c r="AA82" s="671"/>
      <c r="AB82" s="1221"/>
      <c r="AC82" s="1242"/>
      <c r="AD82" s="306">
        <f t="shared" si="85"/>
        <v>0</v>
      </c>
      <c r="AE82" s="306">
        <f t="shared" si="85"/>
        <v>0</v>
      </c>
      <c r="AF82" s="306">
        <f t="shared" si="85"/>
        <v>0</v>
      </c>
      <c r="AG82" s="306">
        <f t="shared" si="84"/>
        <v>0</v>
      </c>
      <c r="AH82" s="306">
        <f t="shared" si="84"/>
        <v>0</v>
      </c>
      <c r="AI82" s="306">
        <f t="shared" si="84"/>
        <v>0</v>
      </c>
      <c r="AJ82" s="306">
        <f t="shared" si="84"/>
        <v>0</v>
      </c>
      <c r="AK82" s="1221"/>
      <c r="AL82" s="1245"/>
      <c r="AM82" s="306">
        <f t="shared" si="98"/>
        <v>0</v>
      </c>
      <c r="AN82" s="685"/>
      <c r="AO82" s="685"/>
      <c r="AP82" s="685"/>
      <c r="AQ82" s="685"/>
      <c r="AR82" s="685"/>
      <c r="AS82" s="685"/>
      <c r="AT82" s="1221"/>
      <c r="AU82" s="1248"/>
      <c r="AV82" s="306">
        <f t="shared" si="99"/>
        <v>0</v>
      </c>
      <c r="AW82" s="685"/>
      <c r="AX82" s="685"/>
      <c r="AY82" s="685"/>
      <c r="AZ82" s="685"/>
      <c r="BA82" s="685"/>
      <c r="BB82" s="685"/>
      <c r="BC82" s="1221"/>
      <c r="BD82" s="1251"/>
      <c r="BE82" s="306">
        <f t="shared" si="100"/>
        <v>0</v>
      </c>
      <c r="BF82" s="685"/>
      <c r="BG82" s="685"/>
      <c r="BH82" s="685"/>
      <c r="BI82" s="685"/>
      <c r="BJ82" s="685"/>
      <c r="BK82" s="685"/>
      <c r="BL82" s="1221"/>
      <c r="BM82" s="1254"/>
      <c r="BN82" s="306">
        <f t="shared" si="101"/>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x14ac:dyDescent="0.25">
      <c r="A83" s="673"/>
      <c r="B83" s="1318"/>
      <c r="C83" s="1315"/>
      <c r="D83" s="1096"/>
      <c r="E83" s="1093"/>
      <c r="F83" s="1093"/>
      <c r="G83" s="1093"/>
      <c r="H83" s="1093"/>
      <c r="I83" s="1093"/>
      <c r="J83" s="1219">
        <v>445</v>
      </c>
      <c r="K83" s="1216" t="str">
        <f>+[10]Metas!K506</f>
        <v>Gestión para la adquisición de un (1) lote para la construcción del centro de atención especializada CAE para los menores infractores.</v>
      </c>
      <c r="L83" s="1433">
        <v>0.1</v>
      </c>
      <c r="M83" s="1480">
        <f>SUM(N83:Q83)</f>
        <v>0.1</v>
      </c>
      <c r="N83" s="1482">
        <v>0.04</v>
      </c>
      <c r="O83" s="1484">
        <v>0.02</v>
      </c>
      <c r="P83" s="1486">
        <v>0.02</v>
      </c>
      <c r="Q83" s="1488">
        <v>0.02</v>
      </c>
      <c r="R83" s="1219">
        <f>+$J83</f>
        <v>445</v>
      </c>
      <c r="S83" s="375" t="s">
        <v>6169</v>
      </c>
      <c r="T83" s="708" t="s">
        <v>3834</v>
      </c>
      <c r="U83" s="708" t="s">
        <v>3838</v>
      </c>
      <c r="V83" s="708" t="s">
        <v>3842</v>
      </c>
      <c r="W83" s="677" t="s">
        <v>6170</v>
      </c>
      <c r="X83" s="669"/>
      <c r="Y83" s="669"/>
      <c r="Z83" s="669"/>
      <c r="AA83" s="669"/>
      <c r="AB83" s="1219">
        <f t="shared" ref="AB83" si="108">+$J83</f>
        <v>445</v>
      </c>
      <c r="AC83" s="1240">
        <f t="shared" ref="AC83" si="109">+L83</f>
        <v>0.1</v>
      </c>
      <c r="AD83" s="308">
        <f t="shared" si="85"/>
        <v>14.247</v>
      </c>
      <c r="AE83" s="308">
        <f t="shared" si="85"/>
        <v>14.247</v>
      </c>
      <c r="AF83" s="308">
        <f t="shared" si="85"/>
        <v>0</v>
      </c>
      <c r="AG83" s="308">
        <f t="shared" si="84"/>
        <v>0</v>
      </c>
      <c r="AH83" s="308">
        <f t="shared" si="84"/>
        <v>0</v>
      </c>
      <c r="AI83" s="308">
        <f t="shared" si="84"/>
        <v>0</v>
      </c>
      <c r="AJ83" s="308">
        <f t="shared" si="84"/>
        <v>0</v>
      </c>
      <c r="AK83" s="1219">
        <f t="shared" ref="AK83" si="110">+$J83</f>
        <v>445</v>
      </c>
      <c r="AL83" s="1243">
        <f>+N83</f>
        <v>0.04</v>
      </c>
      <c r="AM83" s="308">
        <f t="shared" si="98"/>
        <v>4.7489999999999997</v>
      </c>
      <c r="AN83" s="683">
        <v>4.7489999999999997</v>
      </c>
      <c r="AO83" s="683"/>
      <c r="AP83" s="683"/>
      <c r="AQ83" s="683"/>
      <c r="AR83" s="683"/>
      <c r="AS83" s="683"/>
      <c r="AT83" s="1219">
        <f t="shared" ref="AT83" si="111">+$J83</f>
        <v>445</v>
      </c>
      <c r="AU83" s="1246">
        <f>+O83</f>
        <v>0.02</v>
      </c>
      <c r="AV83" s="308">
        <f t="shared" si="99"/>
        <v>4.7489999999999997</v>
      </c>
      <c r="AW83" s="683">
        <v>4.7489999999999997</v>
      </c>
      <c r="AX83" s="683"/>
      <c r="AY83" s="683"/>
      <c r="AZ83" s="683"/>
      <c r="BA83" s="683"/>
      <c r="BB83" s="683"/>
      <c r="BC83" s="1219">
        <f t="shared" ref="BC83" si="112">+$J83</f>
        <v>445</v>
      </c>
      <c r="BD83" s="1249">
        <f>+P83</f>
        <v>0.02</v>
      </c>
      <c r="BE83" s="308">
        <f t="shared" si="100"/>
        <v>1.583</v>
      </c>
      <c r="BF83" s="683">
        <v>1.583</v>
      </c>
      <c r="BG83" s="683"/>
      <c r="BH83" s="683"/>
      <c r="BI83" s="683"/>
      <c r="BJ83" s="683"/>
      <c r="BK83" s="683"/>
      <c r="BL83" s="1219">
        <f t="shared" ref="BL83" si="113">+$J83</f>
        <v>445</v>
      </c>
      <c r="BM83" s="1252">
        <f>+Q83</f>
        <v>0.02</v>
      </c>
      <c r="BN83" s="308">
        <f t="shared" si="101"/>
        <v>3.1659999999999999</v>
      </c>
      <c r="BO83" s="683">
        <v>3.1659999999999999</v>
      </c>
      <c r="BP83" s="683"/>
      <c r="BQ83" s="683"/>
      <c r="BR83" s="683"/>
      <c r="BS83" s="683"/>
      <c r="BT83" s="683"/>
      <c r="BU83" s="1204"/>
      <c r="BV83" s="1205"/>
      <c r="BW83" s="1205"/>
      <c r="BX83" s="1205"/>
      <c r="BY83" s="1205"/>
      <c r="BZ83" s="1205"/>
      <c r="CA83" s="1205"/>
      <c r="CB83" s="1205"/>
      <c r="CC83" s="1206"/>
    </row>
    <row r="84" spans="1:81" s="690" customFormat="1" ht="40.15" customHeight="1" x14ac:dyDescent="0.25">
      <c r="A84" s="673"/>
      <c r="B84" s="1318"/>
      <c r="C84" s="1315"/>
      <c r="D84" s="1097"/>
      <c r="E84" s="1094"/>
      <c r="F84" s="1094"/>
      <c r="G84" s="1094"/>
      <c r="H84" s="1094"/>
      <c r="I84" s="1094"/>
      <c r="J84" s="1220"/>
      <c r="K84" s="1217"/>
      <c r="L84" s="1434"/>
      <c r="M84" s="1481"/>
      <c r="N84" s="1483"/>
      <c r="O84" s="1485"/>
      <c r="P84" s="1487"/>
      <c r="Q84" s="1489"/>
      <c r="R84" s="1220"/>
      <c r="S84" s="377" t="s">
        <v>6171</v>
      </c>
      <c r="T84" s="709"/>
      <c r="U84" s="709"/>
      <c r="V84" s="709"/>
      <c r="W84" s="678" t="s">
        <v>6172</v>
      </c>
      <c r="X84" s="670"/>
      <c r="Y84" s="670"/>
      <c r="Z84" s="670"/>
      <c r="AA84" s="670"/>
      <c r="AB84" s="1220"/>
      <c r="AC84" s="1241"/>
      <c r="AD84" s="303">
        <f t="shared" si="85"/>
        <v>0</v>
      </c>
      <c r="AE84" s="303">
        <f t="shared" si="85"/>
        <v>0</v>
      </c>
      <c r="AF84" s="303">
        <f t="shared" si="85"/>
        <v>0</v>
      </c>
      <c r="AG84" s="303">
        <f t="shared" si="84"/>
        <v>0</v>
      </c>
      <c r="AH84" s="303">
        <f t="shared" si="84"/>
        <v>0</v>
      </c>
      <c r="AI84" s="303">
        <f t="shared" si="84"/>
        <v>0</v>
      </c>
      <c r="AJ84" s="303">
        <f t="shared" si="84"/>
        <v>0</v>
      </c>
      <c r="AK84" s="1220"/>
      <c r="AL84" s="1244"/>
      <c r="AM84" s="303">
        <f t="shared" si="98"/>
        <v>0</v>
      </c>
      <c r="AN84" s="684"/>
      <c r="AO84" s="684"/>
      <c r="AP84" s="684"/>
      <c r="AQ84" s="684"/>
      <c r="AR84" s="684"/>
      <c r="AS84" s="684"/>
      <c r="AT84" s="1220"/>
      <c r="AU84" s="1247"/>
      <c r="AV84" s="303">
        <f t="shared" si="99"/>
        <v>0</v>
      </c>
      <c r="AW84" s="684"/>
      <c r="AX84" s="684"/>
      <c r="AY84" s="684"/>
      <c r="AZ84" s="684"/>
      <c r="BA84" s="684"/>
      <c r="BB84" s="684"/>
      <c r="BC84" s="1220"/>
      <c r="BD84" s="1250"/>
      <c r="BE84" s="303">
        <f t="shared" si="100"/>
        <v>0</v>
      </c>
      <c r="BF84" s="684"/>
      <c r="BG84" s="684"/>
      <c r="BH84" s="684"/>
      <c r="BI84" s="684"/>
      <c r="BJ84" s="684"/>
      <c r="BK84" s="684"/>
      <c r="BL84" s="1220"/>
      <c r="BM84" s="1253"/>
      <c r="BN84" s="303">
        <f t="shared" si="101"/>
        <v>0</v>
      </c>
      <c r="BO84" s="684"/>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1318"/>
      <c r="C85" s="1315"/>
      <c r="D85" s="1097"/>
      <c r="E85" s="1094"/>
      <c r="F85" s="1094"/>
      <c r="G85" s="1094"/>
      <c r="H85" s="1094"/>
      <c r="I85" s="1094"/>
      <c r="J85" s="1220"/>
      <c r="K85" s="1217"/>
      <c r="L85" s="1434"/>
      <c r="M85" s="1481"/>
      <c r="N85" s="1483"/>
      <c r="O85" s="1485"/>
      <c r="P85" s="1487"/>
      <c r="Q85" s="1489"/>
      <c r="R85" s="1220"/>
      <c r="S85" s="678"/>
      <c r="T85" s="709"/>
      <c r="U85" s="709"/>
      <c r="V85" s="709"/>
      <c r="W85" s="678"/>
      <c r="X85" s="670"/>
      <c r="Y85" s="670"/>
      <c r="Z85" s="670"/>
      <c r="AA85" s="670"/>
      <c r="AB85" s="1220"/>
      <c r="AC85" s="1241"/>
      <c r="AD85" s="303">
        <f t="shared" si="85"/>
        <v>0</v>
      </c>
      <c r="AE85" s="303">
        <f t="shared" si="85"/>
        <v>0</v>
      </c>
      <c r="AF85" s="303">
        <f t="shared" si="85"/>
        <v>0</v>
      </c>
      <c r="AG85" s="303">
        <f t="shared" si="84"/>
        <v>0</v>
      </c>
      <c r="AH85" s="303">
        <f t="shared" si="84"/>
        <v>0</v>
      </c>
      <c r="AI85" s="303">
        <f t="shared" si="84"/>
        <v>0</v>
      </c>
      <c r="AJ85" s="303">
        <f t="shared" si="84"/>
        <v>0</v>
      </c>
      <c r="AK85" s="1220"/>
      <c r="AL85" s="1244"/>
      <c r="AM85" s="303">
        <f t="shared" si="98"/>
        <v>0</v>
      </c>
      <c r="AN85" s="684"/>
      <c r="AO85" s="684"/>
      <c r="AP85" s="684"/>
      <c r="AQ85" s="684"/>
      <c r="AR85" s="684"/>
      <c r="AS85" s="684"/>
      <c r="AT85" s="1220"/>
      <c r="AU85" s="1247"/>
      <c r="AV85" s="303">
        <f t="shared" si="99"/>
        <v>0</v>
      </c>
      <c r="AW85" s="684"/>
      <c r="AX85" s="684"/>
      <c r="AY85" s="684"/>
      <c r="AZ85" s="684"/>
      <c r="BA85" s="684"/>
      <c r="BB85" s="684"/>
      <c r="BC85" s="1220"/>
      <c r="BD85" s="1250"/>
      <c r="BE85" s="303">
        <f t="shared" si="100"/>
        <v>0</v>
      </c>
      <c r="BF85" s="684"/>
      <c r="BG85" s="684"/>
      <c r="BH85" s="684"/>
      <c r="BI85" s="684"/>
      <c r="BJ85" s="684"/>
      <c r="BK85" s="684"/>
      <c r="BL85" s="1220"/>
      <c r="BM85" s="1253"/>
      <c r="BN85" s="303">
        <f t="shared" si="101"/>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18"/>
      <c r="C86" s="1316"/>
      <c r="D86" s="1098"/>
      <c r="E86" s="1095"/>
      <c r="F86" s="1095"/>
      <c r="G86" s="1095"/>
      <c r="H86" s="1095"/>
      <c r="I86" s="1095"/>
      <c r="J86" s="1221"/>
      <c r="K86" s="1218"/>
      <c r="L86" s="1490"/>
      <c r="M86" s="1491"/>
      <c r="N86" s="1492"/>
      <c r="O86" s="1493"/>
      <c r="P86" s="1494"/>
      <c r="Q86" s="1495"/>
      <c r="R86" s="1221"/>
      <c r="S86" s="679"/>
      <c r="T86" s="710"/>
      <c r="U86" s="710"/>
      <c r="V86" s="710"/>
      <c r="W86" s="679"/>
      <c r="X86" s="671"/>
      <c r="Y86" s="671"/>
      <c r="Z86" s="671"/>
      <c r="AA86" s="671"/>
      <c r="AB86" s="1221"/>
      <c r="AC86" s="1242"/>
      <c r="AD86" s="306">
        <f t="shared" si="85"/>
        <v>0</v>
      </c>
      <c r="AE86" s="306">
        <f t="shared" si="85"/>
        <v>0</v>
      </c>
      <c r="AF86" s="306">
        <f t="shared" si="85"/>
        <v>0</v>
      </c>
      <c r="AG86" s="306">
        <f t="shared" si="84"/>
        <v>0</v>
      </c>
      <c r="AH86" s="306">
        <f t="shared" si="84"/>
        <v>0</v>
      </c>
      <c r="AI86" s="306">
        <f t="shared" si="84"/>
        <v>0</v>
      </c>
      <c r="AJ86" s="306">
        <f t="shared" si="84"/>
        <v>0</v>
      </c>
      <c r="AK86" s="1221"/>
      <c r="AL86" s="1245"/>
      <c r="AM86" s="306">
        <f t="shared" si="98"/>
        <v>0</v>
      </c>
      <c r="AN86" s="685"/>
      <c r="AO86" s="685"/>
      <c r="AP86" s="685"/>
      <c r="AQ86" s="685"/>
      <c r="AR86" s="685"/>
      <c r="AS86" s="685"/>
      <c r="AT86" s="1221"/>
      <c r="AU86" s="1248"/>
      <c r="AV86" s="306">
        <f t="shared" si="99"/>
        <v>0</v>
      </c>
      <c r="AW86" s="685"/>
      <c r="AX86" s="685"/>
      <c r="AY86" s="685"/>
      <c r="AZ86" s="685"/>
      <c r="BA86" s="685"/>
      <c r="BB86" s="685"/>
      <c r="BC86" s="1221"/>
      <c r="BD86" s="1251"/>
      <c r="BE86" s="306">
        <f t="shared" si="100"/>
        <v>0</v>
      </c>
      <c r="BF86" s="685"/>
      <c r="BG86" s="685"/>
      <c r="BH86" s="685"/>
      <c r="BI86" s="685"/>
      <c r="BJ86" s="685"/>
      <c r="BK86" s="685"/>
      <c r="BL86" s="1221"/>
      <c r="BM86" s="1254"/>
      <c r="BN86" s="306">
        <f t="shared" si="101"/>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x14ac:dyDescent="0.25">
      <c r="A87" s="673"/>
      <c r="B87" s="1318"/>
      <c r="C87" s="1314" t="s">
        <v>685</v>
      </c>
      <c r="D87" s="1096"/>
      <c r="E87" s="1093"/>
      <c r="F87" s="1093"/>
      <c r="G87" s="1093"/>
      <c r="H87" s="1093"/>
      <c r="I87" s="1093"/>
      <c r="J87" s="1219">
        <v>446</v>
      </c>
      <c r="K87" s="1216" t="str">
        <f>+[10]Metas!K507</f>
        <v>Proyectos diseñados y ejecutados con enfoque productivo, cultural o deportivo dirigido a los menores infractores y su inserción a la vida social.</v>
      </c>
      <c r="L87" s="1222">
        <v>1</v>
      </c>
      <c r="M87" s="1225">
        <f>SUM(N87:Q87)</f>
        <v>1</v>
      </c>
      <c r="N87" s="1228">
        <v>0.25</v>
      </c>
      <c r="O87" s="1231">
        <v>0.25</v>
      </c>
      <c r="P87" s="1234">
        <v>0.25</v>
      </c>
      <c r="Q87" s="1237">
        <v>0.25</v>
      </c>
      <c r="R87" s="1219">
        <f>+$J87</f>
        <v>446</v>
      </c>
      <c r="S87" s="375" t="s">
        <v>6173</v>
      </c>
      <c r="T87" s="708" t="s">
        <v>3833</v>
      </c>
      <c r="U87" s="708" t="s">
        <v>3838</v>
      </c>
      <c r="V87" s="708" t="s">
        <v>3842</v>
      </c>
      <c r="W87" s="677" t="s">
        <v>6174</v>
      </c>
      <c r="X87" s="669"/>
      <c r="Y87" s="669"/>
      <c r="Z87" s="669"/>
      <c r="AA87" s="669"/>
      <c r="AB87" s="1219">
        <f t="shared" ref="AB87" si="114">+$J87</f>
        <v>446</v>
      </c>
      <c r="AC87" s="1240">
        <f t="shared" ref="AC87" si="115">+L87</f>
        <v>1</v>
      </c>
      <c r="AD87" s="308">
        <f t="shared" si="85"/>
        <v>74.663999999999987</v>
      </c>
      <c r="AE87" s="308">
        <f t="shared" si="85"/>
        <v>74.663999999999987</v>
      </c>
      <c r="AF87" s="308">
        <f t="shared" si="85"/>
        <v>0</v>
      </c>
      <c r="AG87" s="308">
        <f t="shared" si="84"/>
        <v>0</v>
      </c>
      <c r="AH87" s="308">
        <f t="shared" si="84"/>
        <v>0</v>
      </c>
      <c r="AI87" s="308">
        <f t="shared" si="84"/>
        <v>0</v>
      </c>
      <c r="AJ87" s="308">
        <f t="shared" si="84"/>
        <v>0</v>
      </c>
      <c r="AK87" s="1219">
        <f t="shared" ref="AK87" si="116">+$J87</f>
        <v>446</v>
      </c>
      <c r="AL87" s="1243">
        <f>+N87</f>
        <v>0.25</v>
      </c>
      <c r="AM87" s="308">
        <f t="shared" si="98"/>
        <v>24.998999999999999</v>
      </c>
      <c r="AN87" s="683">
        <v>24.998999999999999</v>
      </c>
      <c r="AO87" s="683"/>
      <c r="AP87" s="683"/>
      <c r="AQ87" s="683"/>
      <c r="AR87" s="683"/>
      <c r="AS87" s="683"/>
      <c r="AT87" s="1219">
        <f t="shared" ref="AT87" si="117">+$J87</f>
        <v>446</v>
      </c>
      <c r="AU87" s="1246">
        <f>+O87</f>
        <v>0.25</v>
      </c>
      <c r="AV87" s="308">
        <f t="shared" si="99"/>
        <v>24.998999999999999</v>
      </c>
      <c r="AW87" s="683">
        <v>24.998999999999999</v>
      </c>
      <c r="AX87" s="683"/>
      <c r="AY87" s="683"/>
      <c r="AZ87" s="683"/>
      <c r="BA87" s="683"/>
      <c r="BB87" s="683"/>
      <c r="BC87" s="1219">
        <f t="shared" ref="BC87" si="118">+$J87</f>
        <v>446</v>
      </c>
      <c r="BD87" s="1249">
        <f>+P87</f>
        <v>0.25</v>
      </c>
      <c r="BE87" s="308">
        <f t="shared" si="100"/>
        <v>8.3330000000000002</v>
      </c>
      <c r="BF87" s="683">
        <v>8.3330000000000002</v>
      </c>
      <c r="BG87" s="683"/>
      <c r="BH87" s="683"/>
      <c r="BI87" s="683"/>
      <c r="BJ87" s="683"/>
      <c r="BK87" s="683"/>
      <c r="BL87" s="1219">
        <f t="shared" ref="BL87" si="119">+$J87</f>
        <v>446</v>
      </c>
      <c r="BM87" s="1252">
        <f>+Q87</f>
        <v>0.25</v>
      </c>
      <c r="BN87" s="308">
        <f t="shared" si="101"/>
        <v>16.332999999999998</v>
      </c>
      <c r="BO87" s="683">
        <v>16.332999999999998</v>
      </c>
      <c r="BP87" s="683"/>
      <c r="BQ87" s="683"/>
      <c r="BR87" s="683"/>
      <c r="BS87" s="683"/>
      <c r="BT87" s="683"/>
      <c r="BU87" s="1204"/>
      <c r="BV87" s="1205"/>
      <c r="BW87" s="1205"/>
      <c r="BX87" s="1205"/>
      <c r="BY87" s="1205"/>
      <c r="BZ87" s="1205"/>
      <c r="CA87" s="1205"/>
      <c r="CB87" s="1205"/>
      <c r="CC87" s="1206"/>
    </row>
    <row r="88" spans="1:81" s="690" customFormat="1" ht="40.15" customHeight="1" x14ac:dyDescent="0.25">
      <c r="A88" s="673"/>
      <c r="B88" s="1318"/>
      <c r="C88" s="1315"/>
      <c r="D88" s="1097"/>
      <c r="E88" s="1094"/>
      <c r="F88" s="1094"/>
      <c r="G88" s="1094"/>
      <c r="H88" s="1094"/>
      <c r="I88" s="1094"/>
      <c r="J88" s="1220"/>
      <c r="K88" s="1217"/>
      <c r="L88" s="1223"/>
      <c r="M88" s="1226"/>
      <c r="N88" s="1229"/>
      <c r="O88" s="1232"/>
      <c r="P88" s="1235"/>
      <c r="Q88" s="1238"/>
      <c r="R88" s="1220"/>
      <c r="S88" s="377" t="s">
        <v>6175</v>
      </c>
      <c r="T88" s="709"/>
      <c r="U88" s="709"/>
      <c r="V88" s="709"/>
      <c r="W88" s="678" t="s">
        <v>6176</v>
      </c>
      <c r="X88" s="670"/>
      <c r="Y88" s="670"/>
      <c r="Z88" s="670"/>
      <c r="AA88" s="670"/>
      <c r="AB88" s="1220"/>
      <c r="AC88" s="1241"/>
      <c r="AD88" s="303">
        <f t="shared" si="85"/>
        <v>0</v>
      </c>
      <c r="AE88" s="303">
        <f t="shared" si="85"/>
        <v>0</v>
      </c>
      <c r="AF88" s="303">
        <f t="shared" si="85"/>
        <v>0</v>
      </c>
      <c r="AG88" s="303">
        <f t="shared" si="84"/>
        <v>0</v>
      </c>
      <c r="AH88" s="303">
        <f t="shared" si="84"/>
        <v>0</v>
      </c>
      <c r="AI88" s="303">
        <f t="shared" si="84"/>
        <v>0</v>
      </c>
      <c r="AJ88" s="303">
        <f t="shared" si="84"/>
        <v>0</v>
      </c>
      <c r="AK88" s="1220"/>
      <c r="AL88" s="1244"/>
      <c r="AM88" s="303">
        <f t="shared" si="98"/>
        <v>0</v>
      </c>
      <c r="AN88" s="684"/>
      <c r="AO88" s="684"/>
      <c r="AP88" s="684"/>
      <c r="AQ88" s="684"/>
      <c r="AR88" s="684"/>
      <c r="AS88" s="684"/>
      <c r="AT88" s="1220"/>
      <c r="AU88" s="1247"/>
      <c r="AV88" s="303">
        <f t="shared" si="99"/>
        <v>0</v>
      </c>
      <c r="AW88" s="684"/>
      <c r="AX88" s="684"/>
      <c r="AY88" s="684"/>
      <c r="AZ88" s="684"/>
      <c r="BA88" s="684"/>
      <c r="BB88" s="684"/>
      <c r="BC88" s="1220"/>
      <c r="BD88" s="1250"/>
      <c r="BE88" s="303">
        <f t="shared" si="100"/>
        <v>0</v>
      </c>
      <c r="BF88" s="684"/>
      <c r="BG88" s="684"/>
      <c r="BH88" s="684"/>
      <c r="BI88" s="684"/>
      <c r="BJ88" s="684"/>
      <c r="BK88" s="684"/>
      <c r="BL88" s="1220"/>
      <c r="BM88" s="1253"/>
      <c r="BN88" s="303">
        <f t="shared" si="101"/>
        <v>0</v>
      </c>
      <c r="BO88" s="684"/>
      <c r="BP88" s="684"/>
      <c r="BQ88" s="684"/>
      <c r="BR88" s="684"/>
      <c r="BS88" s="684"/>
      <c r="BT88" s="684"/>
      <c r="BU88" s="1207"/>
      <c r="BV88" s="1208"/>
      <c r="BW88" s="1208"/>
      <c r="BX88" s="1208"/>
      <c r="BY88" s="1208"/>
      <c r="BZ88" s="1208"/>
      <c r="CA88" s="1208"/>
      <c r="CB88" s="1208"/>
      <c r="CC88" s="1209"/>
    </row>
    <row r="89" spans="1:81" s="690" customFormat="1" ht="40.15" customHeight="1" x14ac:dyDescent="0.25">
      <c r="A89" s="673"/>
      <c r="B89" s="1318"/>
      <c r="C89" s="1315"/>
      <c r="D89" s="1097"/>
      <c r="E89" s="1094"/>
      <c r="F89" s="1094"/>
      <c r="G89" s="1094"/>
      <c r="H89" s="1094"/>
      <c r="I89" s="1094"/>
      <c r="J89" s="1220"/>
      <c r="K89" s="1217"/>
      <c r="L89" s="1223"/>
      <c r="M89" s="1226"/>
      <c r="N89" s="1229"/>
      <c r="O89" s="1232"/>
      <c r="P89" s="1235"/>
      <c r="Q89" s="1238"/>
      <c r="R89" s="1220"/>
      <c r="S89" s="377" t="s">
        <v>6177</v>
      </c>
      <c r="T89" s="709"/>
      <c r="U89" s="709"/>
      <c r="V89" s="709"/>
      <c r="W89" s="678" t="s">
        <v>6178</v>
      </c>
      <c r="X89" s="670"/>
      <c r="Y89" s="670"/>
      <c r="Z89" s="670"/>
      <c r="AA89" s="670"/>
      <c r="AB89" s="1220"/>
      <c r="AC89" s="1241"/>
      <c r="AD89" s="303">
        <f t="shared" si="85"/>
        <v>0</v>
      </c>
      <c r="AE89" s="303">
        <f t="shared" si="85"/>
        <v>0</v>
      </c>
      <c r="AF89" s="303">
        <f t="shared" si="85"/>
        <v>0</v>
      </c>
      <c r="AG89" s="303">
        <f t="shared" si="84"/>
        <v>0</v>
      </c>
      <c r="AH89" s="303">
        <f t="shared" si="84"/>
        <v>0</v>
      </c>
      <c r="AI89" s="303">
        <f t="shared" si="84"/>
        <v>0</v>
      </c>
      <c r="AJ89" s="303">
        <f t="shared" si="84"/>
        <v>0</v>
      </c>
      <c r="AK89" s="1220"/>
      <c r="AL89" s="1244"/>
      <c r="AM89" s="303">
        <f t="shared" si="98"/>
        <v>0</v>
      </c>
      <c r="AN89" s="684"/>
      <c r="AO89" s="684"/>
      <c r="AP89" s="684"/>
      <c r="AQ89" s="684"/>
      <c r="AR89" s="684"/>
      <c r="AS89" s="684"/>
      <c r="AT89" s="1220"/>
      <c r="AU89" s="1247"/>
      <c r="AV89" s="303">
        <f t="shared" si="99"/>
        <v>0</v>
      </c>
      <c r="AW89" s="684"/>
      <c r="AX89" s="684"/>
      <c r="AY89" s="684"/>
      <c r="AZ89" s="684"/>
      <c r="BA89" s="684"/>
      <c r="BB89" s="684"/>
      <c r="BC89" s="1220"/>
      <c r="BD89" s="1250"/>
      <c r="BE89" s="303">
        <f t="shared" si="100"/>
        <v>0</v>
      </c>
      <c r="BF89" s="684"/>
      <c r="BG89" s="684"/>
      <c r="BH89" s="684"/>
      <c r="BI89" s="684"/>
      <c r="BJ89" s="684"/>
      <c r="BK89" s="684"/>
      <c r="BL89" s="1220"/>
      <c r="BM89" s="1253"/>
      <c r="BN89" s="303">
        <f t="shared" si="101"/>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18"/>
      <c r="C90" s="1315"/>
      <c r="D90" s="1098"/>
      <c r="E90" s="1095"/>
      <c r="F90" s="1095"/>
      <c r="G90" s="1095"/>
      <c r="H90" s="1095"/>
      <c r="I90" s="1095"/>
      <c r="J90" s="1221"/>
      <c r="K90" s="1218"/>
      <c r="L90" s="1224"/>
      <c r="M90" s="1227"/>
      <c r="N90" s="1230"/>
      <c r="O90" s="1233"/>
      <c r="P90" s="1236"/>
      <c r="Q90" s="1239"/>
      <c r="R90" s="1221"/>
      <c r="S90" s="679"/>
      <c r="T90" s="710"/>
      <c r="U90" s="710"/>
      <c r="V90" s="710"/>
      <c r="W90" s="679"/>
      <c r="X90" s="671"/>
      <c r="Y90" s="671"/>
      <c r="Z90" s="671"/>
      <c r="AA90" s="671"/>
      <c r="AB90" s="1221"/>
      <c r="AC90" s="1242"/>
      <c r="AD90" s="306">
        <f t="shared" si="85"/>
        <v>0</v>
      </c>
      <c r="AE90" s="306">
        <f t="shared" si="85"/>
        <v>0</v>
      </c>
      <c r="AF90" s="306">
        <f t="shared" si="85"/>
        <v>0</v>
      </c>
      <c r="AG90" s="306">
        <f t="shared" si="84"/>
        <v>0</v>
      </c>
      <c r="AH90" s="306">
        <f t="shared" si="84"/>
        <v>0</v>
      </c>
      <c r="AI90" s="306">
        <f t="shared" si="84"/>
        <v>0</v>
      </c>
      <c r="AJ90" s="306">
        <f t="shared" si="84"/>
        <v>0</v>
      </c>
      <c r="AK90" s="1221"/>
      <c r="AL90" s="1245"/>
      <c r="AM90" s="306">
        <f t="shared" si="98"/>
        <v>0</v>
      </c>
      <c r="AN90" s="685"/>
      <c r="AO90" s="685"/>
      <c r="AP90" s="685"/>
      <c r="AQ90" s="685"/>
      <c r="AR90" s="685"/>
      <c r="AS90" s="685"/>
      <c r="AT90" s="1221"/>
      <c r="AU90" s="1248"/>
      <c r="AV90" s="306">
        <f t="shared" si="99"/>
        <v>0</v>
      </c>
      <c r="AW90" s="685"/>
      <c r="AX90" s="685"/>
      <c r="AY90" s="685"/>
      <c r="AZ90" s="685"/>
      <c r="BA90" s="685"/>
      <c r="BB90" s="685"/>
      <c r="BC90" s="1221"/>
      <c r="BD90" s="1251"/>
      <c r="BE90" s="306">
        <f t="shared" si="100"/>
        <v>0</v>
      </c>
      <c r="BF90" s="685"/>
      <c r="BG90" s="685"/>
      <c r="BH90" s="685"/>
      <c r="BI90" s="685"/>
      <c r="BJ90" s="685"/>
      <c r="BK90" s="685"/>
      <c r="BL90" s="1221"/>
      <c r="BM90" s="1254"/>
      <c r="BN90" s="306">
        <f t="shared" si="101"/>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1318"/>
      <c r="C91" s="1315"/>
      <c r="D91" s="1096"/>
      <c r="E91" s="1093"/>
      <c r="F91" s="1093"/>
      <c r="G91" s="1093"/>
      <c r="H91" s="1093"/>
      <c r="I91" s="1093"/>
      <c r="J91" s="1219">
        <v>447</v>
      </c>
      <c r="K91" s="1216" t="str">
        <f>+[10]Metas!K508</f>
        <v>Estrategia de reconocimiento y aprovechamiento de las capacidades de los jóvenes con el fin de disminuir factores de riesgo para la violencia y el delito, y fortalecer factores de protección para mejorar su calidad de vida</v>
      </c>
      <c r="L91" s="1222">
        <v>1</v>
      </c>
      <c r="M91" s="1225">
        <f>SUM(N91:Q91)</f>
        <v>1</v>
      </c>
      <c r="N91" s="1228">
        <v>0.25</v>
      </c>
      <c r="O91" s="1231">
        <v>0.25</v>
      </c>
      <c r="P91" s="1234">
        <v>0.25</v>
      </c>
      <c r="Q91" s="1237">
        <v>0.25</v>
      </c>
      <c r="R91" s="1219">
        <f>+$J91</f>
        <v>447</v>
      </c>
      <c r="S91" s="375" t="s">
        <v>6179</v>
      </c>
      <c r="T91" s="708" t="s">
        <v>3834</v>
      </c>
      <c r="U91" s="708" t="s">
        <v>3838</v>
      </c>
      <c r="V91" s="708" t="s">
        <v>3842</v>
      </c>
      <c r="W91" s="677" t="s">
        <v>6180</v>
      </c>
      <c r="X91" s="669"/>
      <c r="Y91" s="669"/>
      <c r="Z91" s="669"/>
      <c r="AA91" s="669"/>
      <c r="AB91" s="1219">
        <f t="shared" ref="AB91" si="120">+$J91</f>
        <v>447</v>
      </c>
      <c r="AC91" s="1240">
        <f t="shared" ref="AC91" si="121">+L91</f>
        <v>1</v>
      </c>
      <c r="AD91" s="308">
        <f t="shared" si="85"/>
        <v>14.247</v>
      </c>
      <c r="AE91" s="308">
        <f t="shared" si="85"/>
        <v>14.247</v>
      </c>
      <c r="AF91" s="308">
        <f t="shared" si="85"/>
        <v>0</v>
      </c>
      <c r="AG91" s="308">
        <f t="shared" si="84"/>
        <v>0</v>
      </c>
      <c r="AH91" s="308">
        <f t="shared" si="84"/>
        <v>0</v>
      </c>
      <c r="AI91" s="308">
        <f t="shared" si="84"/>
        <v>0</v>
      </c>
      <c r="AJ91" s="308">
        <f t="shared" si="84"/>
        <v>0</v>
      </c>
      <c r="AK91" s="1219">
        <f t="shared" ref="AK91" si="122">+$J91</f>
        <v>447</v>
      </c>
      <c r="AL91" s="1243">
        <f>+N91</f>
        <v>0.25</v>
      </c>
      <c r="AM91" s="308">
        <f t="shared" si="98"/>
        <v>4.7489999999999997</v>
      </c>
      <c r="AN91" s="683">
        <v>4.7489999999999997</v>
      </c>
      <c r="AO91" s="683"/>
      <c r="AP91" s="683"/>
      <c r="AQ91" s="683"/>
      <c r="AR91" s="683"/>
      <c r="AS91" s="683"/>
      <c r="AT91" s="1219">
        <f t="shared" ref="AT91" si="123">+$J91</f>
        <v>447</v>
      </c>
      <c r="AU91" s="1246">
        <f>+O91</f>
        <v>0.25</v>
      </c>
      <c r="AV91" s="308">
        <f t="shared" si="99"/>
        <v>4.7489999999999997</v>
      </c>
      <c r="AW91" s="683">
        <v>4.7489999999999997</v>
      </c>
      <c r="AX91" s="683"/>
      <c r="AY91" s="683"/>
      <c r="AZ91" s="683"/>
      <c r="BA91" s="683"/>
      <c r="BB91" s="683"/>
      <c r="BC91" s="1219">
        <f t="shared" ref="BC91" si="124">+$J91</f>
        <v>447</v>
      </c>
      <c r="BD91" s="1249">
        <f>+P91</f>
        <v>0.25</v>
      </c>
      <c r="BE91" s="308">
        <f t="shared" si="100"/>
        <v>1.583</v>
      </c>
      <c r="BF91" s="683">
        <v>1.583</v>
      </c>
      <c r="BG91" s="683"/>
      <c r="BH91" s="683"/>
      <c r="BI91" s="683"/>
      <c r="BJ91" s="683"/>
      <c r="BK91" s="683"/>
      <c r="BL91" s="1219">
        <f t="shared" ref="BL91" si="125">+$J91</f>
        <v>447</v>
      </c>
      <c r="BM91" s="1252">
        <f>+Q91</f>
        <v>0.25</v>
      </c>
      <c r="BN91" s="308">
        <f t="shared" si="101"/>
        <v>3.1659999999999999</v>
      </c>
      <c r="BO91" s="683">
        <v>3.1659999999999999</v>
      </c>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1318"/>
      <c r="C92" s="1315"/>
      <c r="D92" s="1097"/>
      <c r="E92" s="1094"/>
      <c r="F92" s="1094"/>
      <c r="G92" s="1094"/>
      <c r="H92" s="1094"/>
      <c r="I92" s="1094"/>
      <c r="J92" s="1220"/>
      <c r="K92" s="1217"/>
      <c r="L92" s="1223"/>
      <c r="M92" s="1226"/>
      <c r="N92" s="1229"/>
      <c r="O92" s="1232"/>
      <c r="P92" s="1235"/>
      <c r="Q92" s="1238"/>
      <c r="R92" s="1220"/>
      <c r="S92" s="377" t="s">
        <v>6107</v>
      </c>
      <c r="T92" s="709"/>
      <c r="U92" s="709"/>
      <c r="V92" s="709"/>
      <c r="W92" s="678" t="s">
        <v>6181</v>
      </c>
      <c r="X92" s="670"/>
      <c r="Y92" s="670"/>
      <c r="Z92" s="670"/>
      <c r="AA92" s="670"/>
      <c r="AB92" s="1220"/>
      <c r="AC92" s="1241"/>
      <c r="AD92" s="303">
        <f t="shared" si="85"/>
        <v>0</v>
      </c>
      <c r="AE92" s="303">
        <f t="shared" si="85"/>
        <v>0</v>
      </c>
      <c r="AF92" s="303">
        <f t="shared" si="85"/>
        <v>0</v>
      </c>
      <c r="AG92" s="303">
        <f t="shared" si="84"/>
        <v>0</v>
      </c>
      <c r="AH92" s="303">
        <f t="shared" si="84"/>
        <v>0</v>
      </c>
      <c r="AI92" s="303">
        <f t="shared" si="84"/>
        <v>0</v>
      </c>
      <c r="AJ92" s="303">
        <f t="shared" si="84"/>
        <v>0</v>
      </c>
      <c r="AK92" s="1220"/>
      <c r="AL92" s="1244"/>
      <c r="AM92" s="303">
        <f t="shared" si="98"/>
        <v>0</v>
      </c>
      <c r="AN92" s="684"/>
      <c r="AO92" s="684"/>
      <c r="AP92" s="684"/>
      <c r="AQ92" s="684"/>
      <c r="AR92" s="684"/>
      <c r="AS92" s="684"/>
      <c r="AT92" s="1220"/>
      <c r="AU92" s="1247"/>
      <c r="AV92" s="303">
        <f t="shared" si="99"/>
        <v>0</v>
      </c>
      <c r="AW92" s="684"/>
      <c r="AX92" s="684"/>
      <c r="AY92" s="684"/>
      <c r="AZ92" s="684"/>
      <c r="BA92" s="684"/>
      <c r="BB92" s="684"/>
      <c r="BC92" s="1220"/>
      <c r="BD92" s="1250"/>
      <c r="BE92" s="303">
        <f t="shared" si="100"/>
        <v>0</v>
      </c>
      <c r="BF92" s="684"/>
      <c r="BG92" s="684"/>
      <c r="BH92" s="684"/>
      <c r="BI92" s="684"/>
      <c r="BJ92" s="684"/>
      <c r="BK92" s="684"/>
      <c r="BL92" s="1220"/>
      <c r="BM92" s="1253"/>
      <c r="BN92" s="303">
        <f t="shared" si="101"/>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1318"/>
      <c r="C93" s="1315"/>
      <c r="D93" s="1097"/>
      <c r="E93" s="1094"/>
      <c r="F93" s="1094"/>
      <c r="G93" s="1094"/>
      <c r="H93" s="1094"/>
      <c r="I93" s="1094"/>
      <c r="J93" s="1220"/>
      <c r="K93" s="1217"/>
      <c r="L93" s="1223"/>
      <c r="M93" s="1226"/>
      <c r="N93" s="1229"/>
      <c r="O93" s="1232"/>
      <c r="P93" s="1235"/>
      <c r="Q93" s="1238"/>
      <c r="R93" s="1220"/>
      <c r="S93" s="678"/>
      <c r="T93" s="709"/>
      <c r="U93" s="709"/>
      <c r="V93" s="709"/>
      <c r="W93" s="678"/>
      <c r="X93" s="670"/>
      <c r="Y93" s="670"/>
      <c r="Z93" s="670"/>
      <c r="AA93" s="670"/>
      <c r="AB93" s="1220"/>
      <c r="AC93" s="1241"/>
      <c r="AD93" s="303">
        <f t="shared" si="85"/>
        <v>0</v>
      </c>
      <c r="AE93" s="303">
        <f t="shared" si="85"/>
        <v>0</v>
      </c>
      <c r="AF93" s="303">
        <f t="shared" si="85"/>
        <v>0</v>
      </c>
      <c r="AG93" s="303">
        <f t="shared" si="84"/>
        <v>0</v>
      </c>
      <c r="AH93" s="303">
        <f t="shared" si="84"/>
        <v>0</v>
      </c>
      <c r="AI93" s="303">
        <f t="shared" si="84"/>
        <v>0</v>
      </c>
      <c r="AJ93" s="303">
        <f t="shared" si="84"/>
        <v>0</v>
      </c>
      <c r="AK93" s="1220"/>
      <c r="AL93" s="1244"/>
      <c r="AM93" s="303">
        <f t="shared" si="98"/>
        <v>0</v>
      </c>
      <c r="AN93" s="684"/>
      <c r="AO93" s="684"/>
      <c r="AP93" s="684"/>
      <c r="AQ93" s="684"/>
      <c r="AR93" s="684"/>
      <c r="AS93" s="684"/>
      <c r="AT93" s="1220"/>
      <c r="AU93" s="1247"/>
      <c r="AV93" s="303">
        <f t="shared" si="99"/>
        <v>0</v>
      </c>
      <c r="AW93" s="684"/>
      <c r="AX93" s="684"/>
      <c r="AY93" s="684"/>
      <c r="AZ93" s="684"/>
      <c r="BA93" s="684"/>
      <c r="BB93" s="684"/>
      <c r="BC93" s="1220"/>
      <c r="BD93" s="1250"/>
      <c r="BE93" s="303">
        <f t="shared" si="100"/>
        <v>0</v>
      </c>
      <c r="BF93" s="684"/>
      <c r="BG93" s="684"/>
      <c r="BH93" s="684"/>
      <c r="BI93" s="684"/>
      <c r="BJ93" s="684"/>
      <c r="BK93" s="684"/>
      <c r="BL93" s="1220"/>
      <c r="BM93" s="1253"/>
      <c r="BN93" s="303">
        <f t="shared" si="101"/>
        <v>0</v>
      </c>
      <c r="BO93" s="684"/>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1318"/>
      <c r="C94" s="1315"/>
      <c r="D94" s="1098"/>
      <c r="E94" s="1095"/>
      <c r="F94" s="1095"/>
      <c r="G94" s="1095"/>
      <c r="H94" s="1095"/>
      <c r="I94" s="1095"/>
      <c r="J94" s="1221"/>
      <c r="K94" s="1218"/>
      <c r="L94" s="1224"/>
      <c r="M94" s="1227"/>
      <c r="N94" s="1230"/>
      <c r="O94" s="1233"/>
      <c r="P94" s="1236"/>
      <c r="Q94" s="1239"/>
      <c r="R94" s="1221"/>
      <c r="S94" s="679"/>
      <c r="T94" s="710"/>
      <c r="U94" s="710"/>
      <c r="V94" s="710"/>
      <c r="W94" s="679"/>
      <c r="X94" s="671"/>
      <c r="Y94" s="671"/>
      <c r="Z94" s="671"/>
      <c r="AA94" s="671"/>
      <c r="AB94" s="1221"/>
      <c r="AC94" s="1242"/>
      <c r="AD94" s="306">
        <f t="shared" si="85"/>
        <v>0</v>
      </c>
      <c r="AE94" s="306">
        <f t="shared" si="85"/>
        <v>0</v>
      </c>
      <c r="AF94" s="306">
        <f t="shared" si="85"/>
        <v>0</v>
      </c>
      <c r="AG94" s="306">
        <f t="shared" si="84"/>
        <v>0</v>
      </c>
      <c r="AH94" s="306">
        <f t="shared" si="84"/>
        <v>0</v>
      </c>
      <c r="AI94" s="306">
        <f t="shared" si="84"/>
        <v>0</v>
      </c>
      <c r="AJ94" s="306">
        <f t="shared" si="84"/>
        <v>0</v>
      </c>
      <c r="AK94" s="1221"/>
      <c r="AL94" s="1245"/>
      <c r="AM94" s="306">
        <f t="shared" si="98"/>
        <v>0</v>
      </c>
      <c r="AN94" s="685"/>
      <c r="AO94" s="685"/>
      <c r="AP94" s="685"/>
      <c r="AQ94" s="685"/>
      <c r="AR94" s="685"/>
      <c r="AS94" s="685"/>
      <c r="AT94" s="1221"/>
      <c r="AU94" s="1248"/>
      <c r="AV94" s="306">
        <f t="shared" si="99"/>
        <v>0</v>
      </c>
      <c r="AW94" s="685"/>
      <c r="AX94" s="685"/>
      <c r="AY94" s="685"/>
      <c r="AZ94" s="685"/>
      <c r="BA94" s="685"/>
      <c r="BB94" s="685"/>
      <c r="BC94" s="1221"/>
      <c r="BD94" s="1251"/>
      <c r="BE94" s="306">
        <f t="shared" si="100"/>
        <v>0</v>
      </c>
      <c r="BF94" s="685"/>
      <c r="BG94" s="685"/>
      <c r="BH94" s="685"/>
      <c r="BI94" s="685"/>
      <c r="BJ94" s="685"/>
      <c r="BK94" s="685"/>
      <c r="BL94" s="1221"/>
      <c r="BM94" s="1254"/>
      <c r="BN94" s="306">
        <f t="shared" si="101"/>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x14ac:dyDescent="0.25">
      <c r="A95" s="673"/>
      <c r="B95" s="1318"/>
      <c r="C95" s="1315"/>
      <c r="D95" s="1096"/>
      <c r="E95" s="1093"/>
      <c r="F95" s="1093"/>
      <c r="G95" s="1093"/>
      <c r="H95" s="1093"/>
      <c r="I95" s="1093"/>
      <c r="J95" s="1219">
        <v>448</v>
      </c>
      <c r="K95" s="1216" t="str">
        <f>+[10]Metas!K509</f>
        <v>Jornadas deportivas, culturales y jurídicas impulsadas que permitan fortalecer la convivencia en el CAE</v>
      </c>
      <c r="L95" s="1222">
        <v>4</v>
      </c>
      <c r="M95" s="1225">
        <f>SUM(N95:Q95)</f>
        <v>4</v>
      </c>
      <c r="N95" s="1228">
        <v>1</v>
      </c>
      <c r="O95" s="1231">
        <v>1</v>
      </c>
      <c r="P95" s="1234">
        <v>1</v>
      </c>
      <c r="Q95" s="1237">
        <v>1</v>
      </c>
      <c r="R95" s="1219">
        <f>+$J95</f>
        <v>448</v>
      </c>
      <c r="S95" s="375" t="s">
        <v>6131</v>
      </c>
      <c r="T95" s="708" t="s">
        <v>3834</v>
      </c>
      <c r="U95" s="708" t="s">
        <v>3838</v>
      </c>
      <c r="V95" s="708" t="s">
        <v>3842</v>
      </c>
      <c r="W95" s="677" t="s">
        <v>6132</v>
      </c>
      <c r="X95" s="669"/>
      <c r="Y95" s="669"/>
      <c r="Z95" s="669"/>
      <c r="AA95" s="669"/>
      <c r="AB95" s="1219">
        <f t="shared" ref="AB95" si="126">+$J95</f>
        <v>448</v>
      </c>
      <c r="AC95" s="1240">
        <f t="shared" ref="AC95" si="127">+L95</f>
        <v>4</v>
      </c>
      <c r="AD95" s="308">
        <f t="shared" si="85"/>
        <v>22.149000000000001</v>
      </c>
      <c r="AE95" s="308">
        <f t="shared" si="85"/>
        <v>22.149000000000001</v>
      </c>
      <c r="AF95" s="308">
        <f t="shared" si="85"/>
        <v>0</v>
      </c>
      <c r="AG95" s="308">
        <f t="shared" si="84"/>
        <v>0</v>
      </c>
      <c r="AH95" s="308">
        <f t="shared" si="84"/>
        <v>0</v>
      </c>
      <c r="AI95" s="308">
        <f t="shared" si="84"/>
        <v>0</v>
      </c>
      <c r="AJ95" s="308">
        <f t="shared" si="84"/>
        <v>0</v>
      </c>
      <c r="AK95" s="1219">
        <f t="shared" ref="AK95" si="128">+$J95</f>
        <v>448</v>
      </c>
      <c r="AL95" s="1243">
        <f>+N95</f>
        <v>1</v>
      </c>
      <c r="AM95" s="308">
        <f t="shared" si="98"/>
        <v>7.383</v>
      </c>
      <c r="AN95" s="683">
        <v>7.383</v>
      </c>
      <c r="AO95" s="683"/>
      <c r="AP95" s="683"/>
      <c r="AQ95" s="683"/>
      <c r="AR95" s="683"/>
      <c r="AS95" s="683"/>
      <c r="AT95" s="1219">
        <f t="shared" ref="AT95" si="129">+$J95</f>
        <v>448</v>
      </c>
      <c r="AU95" s="1246">
        <f>+O95</f>
        <v>1</v>
      </c>
      <c r="AV95" s="308">
        <f t="shared" si="99"/>
        <v>7.383</v>
      </c>
      <c r="AW95" s="683">
        <v>7.383</v>
      </c>
      <c r="AX95" s="683"/>
      <c r="AY95" s="683"/>
      <c r="AZ95" s="683"/>
      <c r="BA95" s="683"/>
      <c r="BB95" s="683"/>
      <c r="BC95" s="1219">
        <f t="shared" ref="BC95" si="130">+$J95</f>
        <v>448</v>
      </c>
      <c r="BD95" s="1249">
        <f>+P95</f>
        <v>1</v>
      </c>
      <c r="BE95" s="308">
        <f t="shared" si="100"/>
        <v>2.4609999999999999</v>
      </c>
      <c r="BF95" s="683">
        <v>2.4609999999999999</v>
      </c>
      <c r="BG95" s="683"/>
      <c r="BH95" s="683"/>
      <c r="BI95" s="683"/>
      <c r="BJ95" s="683"/>
      <c r="BK95" s="683"/>
      <c r="BL95" s="1219">
        <f t="shared" ref="BL95" si="131">+$J95</f>
        <v>448</v>
      </c>
      <c r="BM95" s="1252">
        <f>+Q95</f>
        <v>1</v>
      </c>
      <c r="BN95" s="308">
        <f t="shared" si="101"/>
        <v>4.9219999999999997</v>
      </c>
      <c r="BO95" s="683">
        <v>4.9219999999999997</v>
      </c>
      <c r="BP95" s="683"/>
      <c r="BQ95" s="683"/>
      <c r="BR95" s="683"/>
      <c r="BS95" s="683"/>
      <c r="BT95" s="683"/>
      <c r="BU95" s="1204"/>
      <c r="BV95" s="1205"/>
      <c r="BW95" s="1205"/>
      <c r="BX95" s="1205"/>
      <c r="BY95" s="1205"/>
      <c r="BZ95" s="1205"/>
      <c r="CA95" s="1205"/>
      <c r="CB95" s="1205"/>
      <c r="CC95" s="1206"/>
    </row>
    <row r="96" spans="1:81" s="690" customFormat="1" ht="40.15" customHeight="1" x14ac:dyDescent="0.25">
      <c r="A96" s="673"/>
      <c r="B96" s="1318"/>
      <c r="C96" s="1315"/>
      <c r="D96" s="1097"/>
      <c r="E96" s="1094"/>
      <c r="F96" s="1094"/>
      <c r="G96" s="1094"/>
      <c r="H96" s="1094"/>
      <c r="I96" s="1094"/>
      <c r="J96" s="1220"/>
      <c r="K96" s="1217"/>
      <c r="L96" s="1223"/>
      <c r="M96" s="1226"/>
      <c r="N96" s="1229"/>
      <c r="O96" s="1232"/>
      <c r="P96" s="1235"/>
      <c r="Q96" s="1238"/>
      <c r="R96" s="1220"/>
      <c r="S96" s="377" t="s">
        <v>6133</v>
      </c>
      <c r="T96" s="709"/>
      <c r="U96" s="709"/>
      <c r="V96" s="709"/>
      <c r="W96" s="678" t="s">
        <v>6134</v>
      </c>
      <c r="X96" s="670"/>
      <c r="Y96" s="670"/>
      <c r="Z96" s="670"/>
      <c r="AA96" s="670"/>
      <c r="AB96" s="1220"/>
      <c r="AC96" s="1241"/>
      <c r="AD96" s="303">
        <f t="shared" si="85"/>
        <v>0</v>
      </c>
      <c r="AE96" s="303">
        <f t="shared" si="85"/>
        <v>0</v>
      </c>
      <c r="AF96" s="303">
        <f t="shared" si="85"/>
        <v>0</v>
      </c>
      <c r="AG96" s="303">
        <f t="shared" si="84"/>
        <v>0</v>
      </c>
      <c r="AH96" s="303">
        <f t="shared" si="84"/>
        <v>0</v>
      </c>
      <c r="AI96" s="303">
        <f t="shared" si="84"/>
        <v>0</v>
      </c>
      <c r="AJ96" s="303">
        <f t="shared" si="84"/>
        <v>0</v>
      </c>
      <c r="AK96" s="1220"/>
      <c r="AL96" s="1244"/>
      <c r="AM96" s="303">
        <f t="shared" si="98"/>
        <v>0</v>
      </c>
      <c r="AN96" s="684"/>
      <c r="AO96" s="684"/>
      <c r="AP96" s="684"/>
      <c r="AQ96" s="684"/>
      <c r="AR96" s="684"/>
      <c r="AS96" s="684"/>
      <c r="AT96" s="1220"/>
      <c r="AU96" s="1247"/>
      <c r="AV96" s="303">
        <f t="shared" si="99"/>
        <v>0</v>
      </c>
      <c r="AW96" s="684"/>
      <c r="AX96" s="684"/>
      <c r="AY96" s="684"/>
      <c r="AZ96" s="684"/>
      <c r="BA96" s="684"/>
      <c r="BB96" s="684"/>
      <c r="BC96" s="1220"/>
      <c r="BD96" s="1250"/>
      <c r="BE96" s="303">
        <f t="shared" si="100"/>
        <v>0</v>
      </c>
      <c r="BF96" s="684"/>
      <c r="BG96" s="684"/>
      <c r="BH96" s="684"/>
      <c r="BI96" s="684"/>
      <c r="BJ96" s="684"/>
      <c r="BK96" s="684"/>
      <c r="BL96" s="1220"/>
      <c r="BM96" s="1253"/>
      <c r="BN96" s="303">
        <f t="shared" si="101"/>
        <v>0</v>
      </c>
      <c r="BO96" s="684"/>
      <c r="BP96" s="684"/>
      <c r="BQ96" s="684"/>
      <c r="BR96" s="684"/>
      <c r="BS96" s="684"/>
      <c r="BT96" s="684"/>
      <c r="BU96" s="1207"/>
      <c r="BV96" s="1208"/>
      <c r="BW96" s="1208"/>
      <c r="BX96" s="1208"/>
      <c r="BY96" s="1208"/>
      <c r="BZ96" s="1208"/>
      <c r="CA96" s="1208"/>
      <c r="CB96" s="1208"/>
      <c r="CC96" s="1209"/>
    </row>
    <row r="97" spans="1:81" s="690" customFormat="1" ht="40.15" customHeight="1" x14ac:dyDescent="0.25">
      <c r="A97" s="673"/>
      <c r="B97" s="1318"/>
      <c r="C97" s="1315"/>
      <c r="D97" s="1097"/>
      <c r="E97" s="1094"/>
      <c r="F97" s="1094"/>
      <c r="G97" s="1094"/>
      <c r="H97" s="1094"/>
      <c r="I97" s="1094"/>
      <c r="J97" s="1220"/>
      <c r="K97" s="1217"/>
      <c r="L97" s="1223"/>
      <c r="M97" s="1226"/>
      <c r="N97" s="1229"/>
      <c r="O97" s="1232"/>
      <c r="P97" s="1235"/>
      <c r="Q97" s="1238"/>
      <c r="R97" s="1220"/>
      <c r="S97" s="377" t="s">
        <v>6135</v>
      </c>
      <c r="T97" s="709"/>
      <c r="U97" s="709"/>
      <c r="V97" s="709"/>
      <c r="W97" s="678" t="s">
        <v>6122</v>
      </c>
      <c r="X97" s="670"/>
      <c r="Y97" s="670"/>
      <c r="Z97" s="670"/>
      <c r="AA97" s="670"/>
      <c r="AB97" s="1220"/>
      <c r="AC97" s="1241"/>
      <c r="AD97" s="303">
        <f t="shared" si="85"/>
        <v>0</v>
      </c>
      <c r="AE97" s="303">
        <f t="shared" si="85"/>
        <v>0</v>
      </c>
      <c r="AF97" s="303">
        <f t="shared" si="85"/>
        <v>0</v>
      </c>
      <c r="AG97" s="303">
        <f t="shared" si="84"/>
        <v>0</v>
      </c>
      <c r="AH97" s="303">
        <f t="shared" si="84"/>
        <v>0</v>
      </c>
      <c r="AI97" s="303">
        <f t="shared" si="84"/>
        <v>0</v>
      </c>
      <c r="AJ97" s="303">
        <f t="shared" si="84"/>
        <v>0</v>
      </c>
      <c r="AK97" s="1220"/>
      <c r="AL97" s="1244"/>
      <c r="AM97" s="303">
        <f t="shared" si="98"/>
        <v>0</v>
      </c>
      <c r="AN97" s="684"/>
      <c r="AO97" s="684"/>
      <c r="AP97" s="684"/>
      <c r="AQ97" s="684"/>
      <c r="AR97" s="684"/>
      <c r="AS97" s="684"/>
      <c r="AT97" s="1220"/>
      <c r="AU97" s="1247"/>
      <c r="AV97" s="303">
        <f t="shared" si="99"/>
        <v>0</v>
      </c>
      <c r="AW97" s="684"/>
      <c r="AX97" s="684"/>
      <c r="AY97" s="684"/>
      <c r="AZ97" s="684"/>
      <c r="BA97" s="684"/>
      <c r="BB97" s="684"/>
      <c r="BC97" s="1220"/>
      <c r="BD97" s="1250"/>
      <c r="BE97" s="303">
        <f t="shared" si="100"/>
        <v>0</v>
      </c>
      <c r="BF97" s="684"/>
      <c r="BG97" s="684"/>
      <c r="BH97" s="684"/>
      <c r="BI97" s="684"/>
      <c r="BJ97" s="684"/>
      <c r="BK97" s="684"/>
      <c r="BL97" s="1220"/>
      <c r="BM97" s="1253"/>
      <c r="BN97" s="303">
        <f t="shared" si="101"/>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1318"/>
      <c r="C98" s="1315"/>
      <c r="D98" s="1098"/>
      <c r="E98" s="1095"/>
      <c r="F98" s="1095"/>
      <c r="G98" s="1095"/>
      <c r="H98" s="1095"/>
      <c r="I98" s="1095"/>
      <c r="J98" s="1221"/>
      <c r="K98" s="1218"/>
      <c r="L98" s="1224"/>
      <c r="M98" s="1227"/>
      <c r="N98" s="1230"/>
      <c r="O98" s="1233"/>
      <c r="P98" s="1236"/>
      <c r="Q98" s="1239"/>
      <c r="R98" s="1221"/>
      <c r="S98" s="379" t="s">
        <v>6136</v>
      </c>
      <c r="T98" s="710"/>
      <c r="U98" s="710"/>
      <c r="V98" s="710"/>
      <c r="W98" s="679" t="s">
        <v>6124</v>
      </c>
      <c r="X98" s="671"/>
      <c r="Y98" s="671"/>
      <c r="Z98" s="671"/>
      <c r="AA98" s="671"/>
      <c r="AB98" s="1221"/>
      <c r="AC98" s="1242"/>
      <c r="AD98" s="306">
        <f t="shared" si="85"/>
        <v>0</v>
      </c>
      <c r="AE98" s="306">
        <f t="shared" si="85"/>
        <v>0</v>
      </c>
      <c r="AF98" s="306">
        <f t="shared" si="85"/>
        <v>0</v>
      </c>
      <c r="AG98" s="306">
        <f t="shared" si="84"/>
        <v>0</v>
      </c>
      <c r="AH98" s="306">
        <f t="shared" si="84"/>
        <v>0</v>
      </c>
      <c r="AI98" s="306">
        <f t="shared" si="84"/>
        <v>0</v>
      </c>
      <c r="AJ98" s="306">
        <f t="shared" si="84"/>
        <v>0</v>
      </c>
      <c r="AK98" s="1221"/>
      <c r="AL98" s="1245"/>
      <c r="AM98" s="306">
        <f t="shared" si="98"/>
        <v>0</v>
      </c>
      <c r="AN98" s="685"/>
      <c r="AO98" s="685"/>
      <c r="AP98" s="685"/>
      <c r="AQ98" s="685"/>
      <c r="AR98" s="685"/>
      <c r="AS98" s="685"/>
      <c r="AT98" s="1221"/>
      <c r="AU98" s="1248"/>
      <c r="AV98" s="306">
        <f t="shared" si="99"/>
        <v>0</v>
      </c>
      <c r="AW98" s="685"/>
      <c r="AX98" s="685"/>
      <c r="AY98" s="685"/>
      <c r="AZ98" s="685"/>
      <c r="BA98" s="685"/>
      <c r="BB98" s="685"/>
      <c r="BC98" s="1221"/>
      <c r="BD98" s="1251"/>
      <c r="BE98" s="306">
        <f t="shared" si="100"/>
        <v>0</v>
      </c>
      <c r="BF98" s="685"/>
      <c r="BG98" s="685"/>
      <c r="BH98" s="685"/>
      <c r="BI98" s="685"/>
      <c r="BJ98" s="685"/>
      <c r="BK98" s="685"/>
      <c r="BL98" s="1221"/>
      <c r="BM98" s="1254"/>
      <c r="BN98" s="306">
        <f t="shared" si="101"/>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x14ac:dyDescent="0.25">
      <c r="A99" s="673"/>
      <c r="B99" s="1318"/>
      <c r="C99" s="1315"/>
      <c r="D99" s="1096"/>
      <c r="E99" s="1093"/>
      <c r="F99" s="1093"/>
      <c r="G99" s="1093"/>
      <c r="H99" s="1093"/>
      <c r="I99" s="1093"/>
      <c r="J99" s="1219">
        <v>449</v>
      </c>
      <c r="K99" s="1216" t="str">
        <f>+[10]Metas!K510</f>
        <v>Programas de rehabilitación integral que proteja los derechos y garantice las condiciones de vida digna de los menores infractores</v>
      </c>
      <c r="L99" s="1222">
        <v>1</v>
      </c>
      <c r="M99" s="1225">
        <f>SUM(N99:Q99)</f>
        <v>1</v>
      </c>
      <c r="N99" s="1228">
        <v>0.25</v>
      </c>
      <c r="O99" s="1231">
        <v>0.25</v>
      </c>
      <c r="P99" s="1234">
        <v>0.25</v>
      </c>
      <c r="Q99" s="1237">
        <v>0.25</v>
      </c>
      <c r="R99" s="1219">
        <f>+$J99</f>
        <v>449</v>
      </c>
      <c r="S99" s="375" t="s">
        <v>6137</v>
      </c>
      <c r="T99" s="708" t="s">
        <v>3834</v>
      </c>
      <c r="U99" s="708" t="s">
        <v>3838</v>
      </c>
      <c r="V99" s="708" t="s">
        <v>3842</v>
      </c>
      <c r="W99" s="677" t="s">
        <v>6138</v>
      </c>
      <c r="X99" s="669"/>
      <c r="Y99" s="669"/>
      <c r="Z99" s="669"/>
      <c r="AA99" s="669"/>
      <c r="AB99" s="1219">
        <f t="shared" ref="AB99" si="132">+$J99</f>
        <v>449</v>
      </c>
      <c r="AC99" s="1240">
        <f t="shared" ref="AC99" si="133">+L99</f>
        <v>1</v>
      </c>
      <c r="AD99" s="308">
        <f t="shared" si="85"/>
        <v>14.247</v>
      </c>
      <c r="AE99" s="308">
        <f t="shared" si="85"/>
        <v>14.247</v>
      </c>
      <c r="AF99" s="308">
        <f t="shared" si="85"/>
        <v>0</v>
      </c>
      <c r="AG99" s="308">
        <f t="shared" si="84"/>
        <v>0</v>
      </c>
      <c r="AH99" s="308">
        <f t="shared" si="84"/>
        <v>0</v>
      </c>
      <c r="AI99" s="308">
        <f t="shared" si="84"/>
        <v>0</v>
      </c>
      <c r="AJ99" s="308">
        <f t="shared" si="84"/>
        <v>0</v>
      </c>
      <c r="AK99" s="1219">
        <f t="shared" ref="AK99" si="134">+$J99</f>
        <v>449</v>
      </c>
      <c r="AL99" s="1243">
        <f>+N99</f>
        <v>0.25</v>
      </c>
      <c r="AM99" s="308">
        <f t="shared" si="98"/>
        <v>4.7489999999999997</v>
      </c>
      <c r="AN99" s="683">
        <v>4.7489999999999997</v>
      </c>
      <c r="AO99" s="683"/>
      <c r="AP99" s="683"/>
      <c r="AQ99" s="683"/>
      <c r="AR99" s="683"/>
      <c r="AS99" s="683"/>
      <c r="AT99" s="1219">
        <f t="shared" ref="AT99" si="135">+$J99</f>
        <v>449</v>
      </c>
      <c r="AU99" s="1246">
        <f>+O99</f>
        <v>0.25</v>
      </c>
      <c r="AV99" s="308">
        <f t="shared" si="99"/>
        <v>4.7489999999999997</v>
      </c>
      <c r="AW99" s="683">
        <v>4.7489999999999997</v>
      </c>
      <c r="AX99" s="683"/>
      <c r="AY99" s="683"/>
      <c r="AZ99" s="683"/>
      <c r="BA99" s="683"/>
      <c r="BB99" s="683"/>
      <c r="BC99" s="1219">
        <f t="shared" ref="BC99" si="136">+$J99</f>
        <v>449</v>
      </c>
      <c r="BD99" s="1249">
        <f>+P99</f>
        <v>0.25</v>
      </c>
      <c r="BE99" s="308">
        <f t="shared" si="100"/>
        <v>1.583</v>
      </c>
      <c r="BF99" s="683">
        <v>1.583</v>
      </c>
      <c r="BG99" s="683"/>
      <c r="BH99" s="683"/>
      <c r="BI99" s="683"/>
      <c r="BJ99" s="683"/>
      <c r="BK99" s="683"/>
      <c r="BL99" s="1219">
        <f t="shared" ref="BL99" si="137">+$J99</f>
        <v>449</v>
      </c>
      <c r="BM99" s="1252">
        <f>+Q99</f>
        <v>0.25</v>
      </c>
      <c r="BN99" s="308">
        <f t="shared" si="101"/>
        <v>3.1659999999999999</v>
      </c>
      <c r="BO99" s="683">
        <v>3.1659999999999999</v>
      </c>
      <c r="BP99" s="683"/>
      <c r="BQ99" s="683"/>
      <c r="BR99" s="683"/>
      <c r="BS99" s="683"/>
      <c r="BT99" s="683"/>
      <c r="BU99" s="1204"/>
      <c r="BV99" s="1205"/>
      <c r="BW99" s="1205"/>
      <c r="BX99" s="1205"/>
      <c r="BY99" s="1205"/>
      <c r="BZ99" s="1205"/>
      <c r="CA99" s="1205"/>
      <c r="CB99" s="1205"/>
      <c r="CC99" s="1206"/>
    </row>
    <row r="100" spans="1:81" s="690" customFormat="1" ht="40.15" customHeight="1" x14ac:dyDescent="0.25">
      <c r="A100" s="673"/>
      <c r="B100" s="1318"/>
      <c r="C100" s="1315"/>
      <c r="D100" s="1097"/>
      <c r="E100" s="1094"/>
      <c r="F100" s="1094"/>
      <c r="G100" s="1094"/>
      <c r="H100" s="1094"/>
      <c r="I100" s="1094"/>
      <c r="J100" s="1220"/>
      <c r="K100" s="1217"/>
      <c r="L100" s="1223"/>
      <c r="M100" s="1226"/>
      <c r="N100" s="1229"/>
      <c r="O100" s="1232"/>
      <c r="P100" s="1235"/>
      <c r="Q100" s="1238"/>
      <c r="R100" s="1220"/>
      <c r="S100" s="377" t="s">
        <v>6139</v>
      </c>
      <c r="T100" s="709"/>
      <c r="U100" s="709"/>
      <c r="V100" s="709"/>
      <c r="W100" s="678" t="s">
        <v>6140</v>
      </c>
      <c r="X100" s="670"/>
      <c r="Y100" s="670"/>
      <c r="Z100" s="670"/>
      <c r="AA100" s="670"/>
      <c r="AB100" s="1220"/>
      <c r="AC100" s="1241"/>
      <c r="AD100" s="303">
        <f t="shared" si="85"/>
        <v>0</v>
      </c>
      <c r="AE100" s="303">
        <f t="shared" si="85"/>
        <v>0</v>
      </c>
      <c r="AF100" s="303">
        <f t="shared" si="85"/>
        <v>0</v>
      </c>
      <c r="AG100" s="303">
        <f t="shared" si="84"/>
        <v>0</v>
      </c>
      <c r="AH100" s="303">
        <f t="shared" si="84"/>
        <v>0</v>
      </c>
      <c r="AI100" s="303">
        <f t="shared" si="84"/>
        <v>0</v>
      </c>
      <c r="AJ100" s="303">
        <f t="shared" si="84"/>
        <v>0</v>
      </c>
      <c r="AK100" s="1220"/>
      <c r="AL100" s="1244"/>
      <c r="AM100" s="303">
        <f t="shared" si="98"/>
        <v>0</v>
      </c>
      <c r="AN100" s="684"/>
      <c r="AO100" s="684"/>
      <c r="AP100" s="684"/>
      <c r="AQ100" s="684"/>
      <c r="AR100" s="684"/>
      <c r="AS100" s="684"/>
      <c r="AT100" s="1220"/>
      <c r="AU100" s="1247"/>
      <c r="AV100" s="303">
        <f t="shared" si="99"/>
        <v>0</v>
      </c>
      <c r="AW100" s="684"/>
      <c r="AX100" s="684"/>
      <c r="AY100" s="684"/>
      <c r="AZ100" s="684"/>
      <c r="BA100" s="684"/>
      <c r="BB100" s="684"/>
      <c r="BC100" s="1220"/>
      <c r="BD100" s="1250"/>
      <c r="BE100" s="303">
        <f t="shared" si="100"/>
        <v>0</v>
      </c>
      <c r="BF100" s="684"/>
      <c r="BG100" s="684"/>
      <c r="BH100" s="684"/>
      <c r="BI100" s="684"/>
      <c r="BJ100" s="684"/>
      <c r="BK100" s="684"/>
      <c r="BL100" s="1220"/>
      <c r="BM100" s="1253"/>
      <c r="BN100" s="303">
        <f t="shared" si="101"/>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x14ac:dyDescent="0.25">
      <c r="A101" s="673"/>
      <c r="B101" s="1318"/>
      <c r="C101" s="1315"/>
      <c r="D101" s="1097"/>
      <c r="E101" s="1094"/>
      <c r="F101" s="1094"/>
      <c r="G101" s="1094"/>
      <c r="H101" s="1094"/>
      <c r="I101" s="1094"/>
      <c r="J101" s="1220"/>
      <c r="K101" s="1217"/>
      <c r="L101" s="1223"/>
      <c r="M101" s="1226"/>
      <c r="N101" s="1229"/>
      <c r="O101" s="1232"/>
      <c r="P101" s="1235"/>
      <c r="Q101" s="1238"/>
      <c r="R101" s="1220"/>
      <c r="S101" s="377" t="s">
        <v>6182</v>
      </c>
      <c r="T101" s="709"/>
      <c r="U101" s="709"/>
      <c r="V101" s="709"/>
      <c r="W101" s="678" t="s">
        <v>6142</v>
      </c>
      <c r="X101" s="670"/>
      <c r="Y101" s="670"/>
      <c r="Z101" s="670"/>
      <c r="AA101" s="670"/>
      <c r="AB101" s="1220"/>
      <c r="AC101" s="1241"/>
      <c r="AD101" s="303">
        <f t="shared" si="85"/>
        <v>0</v>
      </c>
      <c r="AE101" s="303">
        <f t="shared" si="85"/>
        <v>0</v>
      </c>
      <c r="AF101" s="303">
        <f t="shared" si="85"/>
        <v>0</v>
      </c>
      <c r="AG101" s="303">
        <f t="shared" si="84"/>
        <v>0</v>
      </c>
      <c r="AH101" s="303">
        <f t="shared" si="84"/>
        <v>0</v>
      </c>
      <c r="AI101" s="303">
        <f t="shared" si="84"/>
        <v>0</v>
      </c>
      <c r="AJ101" s="303">
        <f t="shared" si="84"/>
        <v>0</v>
      </c>
      <c r="AK101" s="1220"/>
      <c r="AL101" s="1244"/>
      <c r="AM101" s="303">
        <f t="shared" si="98"/>
        <v>0</v>
      </c>
      <c r="AN101" s="684"/>
      <c r="AO101" s="684"/>
      <c r="AP101" s="684"/>
      <c r="AQ101" s="684"/>
      <c r="AR101" s="684"/>
      <c r="AS101" s="684"/>
      <c r="AT101" s="1220"/>
      <c r="AU101" s="1247"/>
      <c r="AV101" s="303">
        <f t="shared" si="99"/>
        <v>0</v>
      </c>
      <c r="AW101" s="684"/>
      <c r="AX101" s="684"/>
      <c r="AY101" s="684"/>
      <c r="AZ101" s="684"/>
      <c r="BA101" s="684"/>
      <c r="BB101" s="684"/>
      <c r="BC101" s="1220"/>
      <c r="BD101" s="1250"/>
      <c r="BE101" s="303">
        <f t="shared" si="100"/>
        <v>0</v>
      </c>
      <c r="BF101" s="684"/>
      <c r="BG101" s="684"/>
      <c r="BH101" s="684"/>
      <c r="BI101" s="684"/>
      <c r="BJ101" s="684"/>
      <c r="BK101" s="684"/>
      <c r="BL101" s="1220"/>
      <c r="BM101" s="1253"/>
      <c r="BN101" s="303">
        <f t="shared" si="101"/>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1319"/>
      <c r="C102" s="1316"/>
      <c r="D102" s="1098"/>
      <c r="E102" s="1095"/>
      <c r="F102" s="1095"/>
      <c r="G102" s="1095"/>
      <c r="H102" s="1095"/>
      <c r="I102" s="1095"/>
      <c r="J102" s="1221"/>
      <c r="K102" s="1218"/>
      <c r="L102" s="1224"/>
      <c r="M102" s="1227"/>
      <c r="N102" s="1230"/>
      <c r="O102" s="1233"/>
      <c r="P102" s="1236"/>
      <c r="Q102" s="1239"/>
      <c r="R102" s="1221"/>
      <c r="S102" s="379" t="s">
        <v>6143</v>
      </c>
      <c r="T102" s="710"/>
      <c r="U102" s="710"/>
      <c r="V102" s="710"/>
      <c r="W102" s="679" t="s">
        <v>6144</v>
      </c>
      <c r="X102" s="671"/>
      <c r="Y102" s="671"/>
      <c r="Z102" s="671"/>
      <c r="AA102" s="671"/>
      <c r="AB102" s="1221"/>
      <c r="AC102" s="1242"/>
      <c r="AD102" s="306">
        <f t="shared" si="85"/>
        <v>0</v>
      </c>
      <c r="AE102" s="306">
        <f t="shared" si="85"/>
        <v>0</v>
      </c>
      <c r="AF102" s="306">
        <f t="shared" si="85"/>
        <v>0</v>
      </c>
      <c r="AG102" s="306">
        <f t="shared" si="84"/>
        <v>0</v>
      </c>
      <c r="AH102" s="306">
        <f t="shared" si="84"/>
        <v>0</v>
      </c>
      <c r="AI102" s="306">
        <f t="shared" si="84"/>
        <v>0</v>
      </c>
      <c r="AJ102" s="306">
        <f t="shared" si="84"/>
        <v>0</v>
      </c>
      <c r="AK102" s="1221"/>
      <c r="AL102" s="1245"/>
      <c r="AM102" s="306">
        <f t="shared" si="98"/>
        <v>0</v>
      </c>
      <c r="AN102" s="685"/>
      <c r="AO102" s="685"/>
      <c r="AP102" s="685"/>
      <c r="AQ102" s="685"/>
      <c r="AR102" s="685"/>
      <c r="AS102" s="685"/>
      <c r="AT102" s="1221"/>
      <c r="AU102" s="1248"/>
      <c r="AV102" s="306">
        <f t="shared" si="99"/>
        <v>0</v>
      </c>
      <c r="AW102" s="685"/>
      <c r="AX102" s="685"/>
      <c r="AY102" s="685"/>
      <c r="AZ102" s="685"/>
      <c r="BA102" s="685"/>
      <c r="BB102" s="685"/>
      <c r="BC102" s="1221"/>
      <c r="BD102" s="1251"/>
      <c r="BE102" s="306">
        <f t="shared" si="100"/>
        <v>0</v>
      </c>
      <c r="BF102" s="685"/>
      <c r="BG102" s="685"/>
      <c r="BH102" s="685"/>
      <c r="BI102" s="685"/>
      <c r="BJ102" s="685"/>
      <c r="BK102" s="685"/>
      <c r="BL102" s="1221"/>
      <c r="BM102" s="1254"/>
      <c r="BN102" s="306">
        <f t="shared" si="101"/>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x14ac:dyDescent="0.25">
      <c r="A103" s="673"/>
      <c r="B103" s="1317" t="s">
        <v>690</v>
      </c>
      <c r="C103" s="1314" t="s">
        <v>693</v>
      </c>
      <c r="D103" s="1096"/>
      <c r="E103" s="1093"/>
      <c r="F103" s="1093"/>
      <c r="G103" s="1093"/>
      <c r="H103" s="1093"/>
      <c r="I103" s="1093"/>
      <c r="J103" s="1219">
        <v>450</v>
      </c>
      <c r="K103" s="1216" t="str">
        <f>+[10]Metas!K512</f>
        <v>Política Pública Departamental de Derechos Humanos diseñada y formulada.</v>
      </c>
      <c r="L103" s="1222">
        <v>1</v>
      </c>
      <c r="M103" s="1225">
        <f>SUM(N103:Q103)</f>
        <v>1</v>
      </c>
      <c r="N103" s="1228">
        <v>0.25</v>
      </c>
      <c r="O103" s="1231">
        <v>0.25</v>
      </c>
      <c r="P103" s="1234">
        <v>0.25</v>
      </c>
      <c r="Q103" s="1237">
        <v>0.25</v>
      </c>
      <c r="R103" s="1219">
        <f>+$J103</f>
        <v>450</v>
      </c>
      <c r="S103" s="375" t="s">
        <v>6183</v>
      </c>
      <c r="T103" s="708" t="s">
        <v>3834</v>
      </c>
      <c r="U103" s="708" t="s">
        <v>3838</v>
      </c>
      <c r="V103" s="708" t="s">
        <v>3842</v>
      </c>
      <c r="W103" s="677" t="s">
        <v>6068</v>
      </c>
      <c r="X103" s="669"/>
      <c r="Y103" s="669"/>
      <c r="Z103" s="669"/>
      <c r="AA103" s="669"/>
      <c r="AB103" s="1219">
        <f t="shared" ref="AB103" si="138">+$J103</f>
        <v>450</v>
      </c>
      <c r="AC103" s="1240">
        <f t="shared" ref="AC103" si="139">+L103</f>
        <v>1</v>
      </c>
      <c r="AD103" s="308">
        <f t="shared" si="85"/>
        <v>22.292999999999999</v>
      </c>
      <c r="AE103" s="308">
        <f t="shared" si="85"/>
        <v>22.292999999999999</v>
      </c>
      <c r="AF103" s="308">
        <f t="shared" si="85"/>
        <v>0</v>
      </c>
      <c r="AG103" s="308">
        <f t="shared" si="84"/>
        <v>0</v>
      </c>
      <c r="AH103" s="308">
        <f t="shared" si="84"/>
        <v>0</v>
      </c>
      <c r="AI103" s="308">
        <f t="shared" si="84"/>
        <v>0</v>
      </c>
      <c r="AJ103" s="308">
        <f t="shared" si="84"/>
        <v>0</v>
      </c>
      <c r="AK103" s="1219">
        <f t="shared" ref="AK103" si="140">+$J103</f>
        <v>450</v>
      </c>
      <c r="AL103" s="1243">
        <f>+N103</f>
        <v>0.25</v>
      </c>
      <c r="AM103" s="308">
        <f t="shared" si="98"/>
        <v>7.4329999999999998</v>
      </c>
      <c r="AN103" s="683">
        <v>7.4329999999999998</v>
      </c>
      <c r="AO103" s="683"/>
      <c r="AP103" s="683"/>
      <c r="AQ103" s="683"/>
      <c r="AR103" s="683"/>
      <c r="AS103" s="683"/>
      <c r="AT103" s="1219">
        <f t="shared" ref="AT103" si="141">+$J103</f>
        <v>450</v>
      </c>
      <c r="AU103" s="1246">
        <f>+O103</f>
        <v>0.25</v>
      </c>
      <c r="AV103" s="308">
        <f t="shared" si="99"/>
        <v>7.4329999999999998</v>
      </c>
      <c r="AW103" s="683">
        <v>7.4329999999999998</v>
      </c>
      <c r="AX103" s="683"/>
      <c r="AY103" s="683"/>
      <c r="AZ103" s="683"/>
      <c r="BA103" s="683"/>
      <c r="BB103" s="683"/>
      <c r="BC103" s="1219">
        <f t="shared" ref="BC103" si="142">+$J103</f>
        <v>450</v>
      </c>
      <c r="BD103" s="1249">
        <f>+P103</f>
        <v>0.25</v>
      </c>
      <c r="BE103" s="308">
        <f t="shared" si="100"/>
        <v>2.4769999999999999</v>
      </c>
      <c r="BF103" s="683">
        <v>2.4769999999999999</v>
      </c>
      <c r="BG103" s="683"/>
      <c r="BH103" s="683"/>
      <c r="BI103" s="683"/>
      <c r="BJ103" s="683"/>
      <c r="BK103" s="683"/>
      <c r="BL103" s="1219">
        <f t="shared" ref="BL103" si="143">+$J103</f>
        <v>450</v>
      </c>
      <c r="BM103" s="1252">
        <f>+Q103</f>
        <v>0.25</v>
      </c>
      <c r="BN103" s="308">
        <f t="shared" si="101"/>
        <v>4.95</v>
      </c>
      <c r="BO103" s="683">
        <v>4.95</v>
      </c>
      <c r="BP103" s="683"/>
      <c r="BQ103" s="683"/>
      <c r="BR103" s="683"/>
      <c r="BS103" s="683"/>
      <c r="BT103" s="683"/>
      <c r="BU103" s="1204"/>
      <c r="BV103" s="1205"/>
      <c r="BW103" s="1205"/>
      <c r="BX103" s="1205"/>
      <c r="BY103" s="1205"/>
      <c r="BZ103" s="1205"/>
      <c r="CA103" s="1205"/>
      <c r="CB103" s="1205"/>
      <c r="CC103" s="1206"/>
    </row>
    <row r="104" spans="1:81" s="690" customFormat="1" ht="40.15" customHeight="1" x14ac:dyDescent="0.25">
      <c r="A104" s="673"/>
      <c r="B104" s="1318"/>
      <c r="C104" s="1315"/>
      <c r="D104" s="1097"/>
      <c r="E104" s="1094"/>
      <c r="F104" s="1094"/>
      <c r="G104" s="1094"/>
      <c r="H104" s="1094"/>
      <c r="I104" s="1094"/>
      <c r="J104" s="1220"/>
      <c r="K104" s="1217"/>
      <c r="L104" s="1223"/>
      <c r="M104" s="1226"/>
      <c r="N104" s="1229"/>
      <c r="O104" s="1232"/>
      <c r="P104" s="1235"/>
      <c r="Q104" s="1238"/>
      <c r="R104" s="1220"/>
      <c r="S104" s="377" t="s">
        <v>6184</v>
      </c>
      <c r="T104" s="709"/>
      <c r="U104" s="709"/>
      <c r="V104" s="709"/>
      <c r="W104" s="678" t="s">
        <v>6070</v>
      </c>
      <c r="X104" s="670"/>
      <c r="Y104" s="670"/>
      <c r="Z104" s="670"/>
      <c r="AA104" s="670"/>
      <c r="AB104" s="1220"/>
      <c r="AC104" s="1241"/>
      <c r="AD104" s="303">
        <f t="shared" si="85"/>
        <v>0</v>
      </c>
      <c r="AE104" s="303">
        <f t="shared" si="85"/>
        <v>0</v>
      </c>
      <c r="AF104" s="303">
        <f t="shared" si="85"/>
        <v>0</v>
      </c>
      <c r="AG104" s="303">
        <f t="shared" si="84"/>
        <v>0</v>
      </c>
      <c r="AH104" s="303">
        <f t="shared" si="84"/>
        <v>0</v>
      </c>
      <c r="AI104" s="303">
        <f t="shared" si="84"/>
        <v>0</v>
      </c>
      <c r="AJ104" s="303">
        <f t="shared" si="84"/>
        <v>0</v>
      </c>
      <c r="AK104" s="1220"/>
      <c r="AL104" s="1244"/>
      <c r="AM104" s="303">
        <f t="shared" si="98"/>
        <v>0</v>
      </c>
      <c r="AN104" s="684"/>
      <c r="AO104" s="684"/>
      <c r="AP104" s="684"/>
      <c r="AQ104" s="684"/>
      <c r="AR104" s="684"/>
      <c r="AS104" s="684"/>
      <c r="AT104" s="1220"/>
      <c r="AU104" s="1247"/>
      <c r="AV104" s="303">
        <f t="shared" si="99"/>
        <v>0</v>
      </c>
      <c r="AW104" s="684"/>
      <c r="AX104" s="684"/>
      <c r="AY104" s="684"/>
      <c r="AZ104" s="684"/>
      <c r="BA104" s="684"/>
      <c r="BB104" s="684"/>
      <c r="BC104" s="1220"/>
      <c r="BD104" s="1250"/>
      <c r="BE104" s="303">
        <f t="shared" si="100"/>
        <v>0</v>
      </c>
      <c r="BF104" s="684"/>
      <c r="BG104" s="684"/>
      <c r="BH104" s="684"/>
      <c r="BI104" s="684"/>
      <c r="BJ104" s="684"/>
      <c r="BK104" s="684"/>
      <c r="BL104" s="1220"/>
      <c r="BM104" s="1253"/>
      <c r="BN104" s="303">
        <f t="shared" si="101"/>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x14ac:dyDescent="0.25">
      <c r="A105" s="673"/>
      <c r="B105" s="1318"/>
      <c r="C105" s="1315"/>
      <c r="D105" s="1097"/>
      <c r="E105" s="1094"/>
      <c r="F105" s="1094"/>
      <c r="G105" s="1094"/>
      <c r="H105" s="1094"/>
      <c r="I105" s="1094"/>
      <c r="J105" s="1220"/>
      <c r="K105" s="1217"/>
      <c r="L105" s="1223"/>
      <c r="M105" s="1226"/>
      <c r="N105" s="1229"/>
      <c r="O105" s="1232"/>
      <c r="P105" s="1235"/>
      <c r="Q105" s="1238"/>
      <c r="R105" s="1220"/>
      <c r="S105" s="377" t="s">
        <v>6185</v>
      </c>
      <c r="T105" s="709"/>
      <c r="U105" s="709"/>
      <c r="V105" s="709"/>
      <c r="W105" s="678" t="s">
        <v>6186</v>
      </c>
      <c r="X105" s="670"/>
      <c r="Y105" s="670"/>
      <c r="Z105" s="670"/>
      <c r="AA105" s="670"/>
      <c r="AB105" s="1220"/>
      <c r="AC105" s="1241"/>
      <c r="AD105" s="303">
        <f t="shared" si="85"/>
        <v>0</v>
      </c>
      <c r="AE105" s="303">
        <f t="shared" si="85"/>
        <v>0</v>
      </c>
      <c r="AF105" s="303">
        <f t="shared" si="85"/>
        <v>0</v>
      </c>
      <c r="AG105" s="303">
        <f t="shared" si="84"/>
        <v>0</v>
      </c>
      <c r="AH105" s="303">
        <f t="shared" si="84"/>
        <v>0</v>
      </c>
      <c r="AI105" s="303">
        <f t="shared" si="84"/>
        <v>0</v>
      </c>
      <c r="AJ105" s="303">
        <f t="shared" si="84"/>
        <v>0</v>
      </c>
      <c r="AK105" s="1220"/>
      <c r="AL105" s="1244"/>
      <c r="AM105" s="303">
        <f t="shared" si="98"/>
        <v>0</v>
      </c>
      <c r="AN105" s="684"/>
      <c r="AO105" s="684"/>
      <c r="AP105" s="684"/>
      <c r="AQ105" s="684"/>
      <c r="AR105" s="684"/>
      <c r="AS105" s="684"/>
      <c r="AT105" s="1220"/>
      <c r="AU105" s="1247"/>
      <c r="AV105" s="303">
        <f t="shared" si="99"/>
        <v>0</v>
      </c>
      <c r="AW105" s="684"/>
      <c r="AX105" s="684"/>
      <c r="AY105" s="684"/>
      <c r="AZ105" s="684"/>
      <c r="BA105" s="684"/>
      <c r="BB105" s="684"/>
      <c r="BC105" s="1220"/>
      <c r="BD105" s="1250"/>
      <c r="BE105" s="303">
        <f t="shared" si="100"/>
        <v>0</v>
      </c>
      <c r="BF105" s="684"/>
      <c r="BG105" s="684"/>
      <c r="BH105" s="684"/>
      <c r="BI105" s="684"/>
      <c r="BJ105" s="684"/>
      <c r="BK105" s="684"/>
      <c r="BL105" s="1220"/>
      <c r="BM105" s="1253"/>
      <c r="BN105" s="303">
        <f t="shared" si="101"/>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1318"/>
      <c r="C106" s="1315"/>
      <c r="D106" s="1098"/>
      <c r="E106" s="1095"/>
      <c r="F106" s="1095"/>
      <c r="G106" s="1095"/>
      <c r="H106" s="1095"/>
      <c r="I106" s="1095"/>
      <c r="J106" s="1221"/>
      <c r="K106" s="1218"/>
      <c r="L106" s="1224"/>
      <c r="M106" s="1227"/>
      <c r="N106" s="1230"/>
      <c r="O106" s="1233"/>
      <c r="P106" s="1236"/>
      <c r="Q106" s="1239"/>
      <c r="R106" s="1221"/>
      <c r="S106" s="679"/>
      <c r="T106" s="710"/>
      <c r="U106" s="710"/>
      <c r="V106" s="710"/>
      <c r="W106" s="679"/>
      <c r="X106" s="671"/>
      <c r="Y106" s="671"/>
      <c r="Z106" s="671"/>
      <c r="AA106" s="671"/>
      <c r="AB106" s="1221"/>
      <c r="AC106" s="1242"/>
      <c r="AD106" s="306">
        <f t="shared" si="85"/>
        <v>0</v>
      </c>
      <c r="AE106" s="306">
        <f t="shared" si="85"/>
        <v>0</v>
      </c>
      <c r="AF106" s="306">
        <f t="shared" si="85"/>
        <v>0</v>
      </c>
      <c r="AG106" s="306">
        <f t="shared" si="84"/>
        <v>0</v>
      </c>
      <c r="AH106" s="306">
        <f t="shared" si="84"/>
        <v>0</v>
      </c>
      <c r="AI106" s="306">
        <f t="shared" si="84"/>
        <v>0</v>
      </c>
      <c r="AJ106" s="306">
        <f t="shared" si="84"/>
        <v>0</v>
      </c>
      <c r="AK106" s="1221"/>
      <c r="AL106" s="1245"/>
      <c r="AM106" s="306">
        <f t="shared" si="98"/>
        <v>0</v>
      </c>
      <c r="AN106" s="685"/>
      <c r="AO106" s="685"/>
      <c r="AP106" s="685"/>
      <c r="AQ106" s="685"/>
      <c r="AR106" s="685"/>
      <c r="AS106" s="685"/>
      <c r="AT106" s="1221"/>
      <c r="AU106" s="1248"/>
      <c r="AV106" s="306">
        <f t="shared" si="99"/>
        <v>0</v>
      </c>
      <c r="AW106" s="685"/>
      <c r="AX106" s="685"/>
      <c r="AY106" s="685"/>
      <c r="AZ106" s="685"/>
      <c r="BA106" s="685"/>
      <c r="BB106" s="685"/>
      <c r="BC106" s="1221"/>
      <c r="BD106" s="1251"/>
      <c r="BE106" s="306">
        <f t="shared" si="100"/>
        <v>0</v>
      </c>
      <c r="BF106" s="685"/>
      <c r="BG106" s="685"/>
      <c r="BH106" s="685"/>
      <c r="BI106" s="685"/>
      <c r="BJ106" s="685"/>
      <c r="BK106" s="685"/>
      <c r="BL106" s="1221"/>
      <c r="BM106" s="1254"/>
      <c r="BN106" s="306">
        <f t="shared" si="101"/>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x14ac:dyDescent="0.25">
      <c r="A107" s="673"/>
      <c r="B107" s="1318"/>
      <c r="C107" s="1315"/>
      <c r="D107" s="1096"/>
      <c r="E107" s="1093"/>
      <c r="F107" s="1093"/>
      <c r="G107" s="1093"/>
      <c r="H107" s="1093"/>
      <c r="I107" s="1093"/>
      <c r="J107" s="1219">
        <v>451</v>
      </c>
      <c r="K107" s="1216" t="str">
        <f>+[10]Metas!K513</f>
        <v>Implementación de la Política Pública Departamental de Derechos Humanos.</v>
      </c>
      <c r="L107" s="1433">
        <v>0.5</v>
      </c>
      <c r="M107" s="1480">
        <f>SUM(N107:Q107)</f>
        <v>0.5</v>
      </c>
      <c r="N107" s="1482"/>
      <c r="O107" s="1484">
        <v>0.1</v>
      </c>
      <c r="P107" s="1486">
        <v>0.2</v>
      </c>
      <c r="Q107" s="1488">
        <v>0.2</v>
      </c>
      <c r="R107" s="1219">
        <f>+$J107</f>
        <v>451</v>
      </c>
      <c r="S107" s="375" t="s">
        <v>6187</v>
      </c>
      <c r="T107" s="708" t="s">
        <v>3834</v>
      </c>
      <c r="U107" s="708" t="s">
        <v>3838</v>
      </c>
      <c r="V107" s="708" t="s">
        <v>3842</v>
      </c>
      <c r="W107" s="677" t="s">
        <v>6188</v>
      </c>
      <c r="X107" s="669"/>
      <c r="Y107" s="669"/>
      <c r="Z107" s="669"/>
      <c r="AA107" s="669"/>
      <c r="AB107" s="1219">
        <f t="shared" ref="AB107" si="144">+$J107</f>
        <v>451</v>
      </c>
      <c r="AC107" s="1240">
        <f t="shared" ref="AC107" si="145">+L107</f>
        <v>0.5</v>
      </c>
      <c r="AD107" s="308">
        <f t="shared" si="85"/>
        <v>14.247</v>
      </c>
      <c r="AE107" s="308">
        <f t="shared" si="85"/>
        <v>14.247</v>
      </c>
      <c r="AF107" s="308">
        <f t="shared" si="85"/>
        <v>0</v>
      </c>
      <c r="AG107" s="308">
        <f t="shared" si="84"/>
        <v>0</v>
      </c>
      <c r="AH107" s="308">
        <f t="shared" si="84"/>
        <v>0</v>
      </c>
      <c r="AI107" s="308">
        <f t="shared" si="84"/>
        <v>0</v>
      </c>
      <c r="AJ107" s="308">
        <f t="shared" si="84"/>
        <v>0</v>
      </c>
      <c r="AK107" s="1219">
        <f t="shared" ref="AK107" si="146">+$J107</f>
        <v>451</v>
      </c>
      <c r="AL107" s="1243">
        <f>+N107</f>
        <v>0</v>
      </c>
      <c r="AM107" s="308">
        <f t="shared" si="98"/>
        <v>4.7489999999999997</v>
      </c>
      <c r="AN107" s="683">
        <v>4.7489999999999997</v>
      </c>
      <c r="AO107" s="683"/>
      <c r="AP107" s="683"/>
      <c r="AQ107" s="683"/>
      <c r="AR107" s="683"/>
      <c r="AS107" s="683"/>
      <c r="AT107" s="1219">
        <f t="shared" ref="AT107" si="147">+$J107</f>
        <v>451</v>
      </c>
      <c r="AU107" s="1246">
        <f>+O107</f>
        <v>0.1</v>
      </c>
      <c r="AV107" s="308">
        <f t="shared" si="99"/>
        <v>4.7489999999999997</v>
      </c>
      <c r="AW107" s="683">
        <v>4.7489999999999997</v>
      </c>
      <c r="AX107" s="683"/>
      <c r="AY107" s="683"/>
      <c r="AZ107" s="683"/>
      <c r="BA107" s="683"/>
      <c r="BB107" s="683"/>
      <c r="BC107" s="1219">
        <f t="shared" ref="BC107" si="148">+$J107</f>
        <v>451</v>
      </c>
      <c r="BD107" s="1249">
        <f>+P107</f>
        <v>0.2</v>
      </c>
      <c r="BE107" s="308">
        <f t="shared" si="100"/>
        <v>1.583</v>
      </c>
      <c r="BF107" s="683">
        <v>1.583</v>
      </c>
      <c r="BG107" s="683"/>
      <c r="BH107" s="683"/>
      <c r="BI107" s="683"/>
      <c r="BJ107" s="683"/>
      <c r="BK107" s="683"/>
      <c r="BL107" s="1219">
        <f t="shared" ref="BL107" si="149">+$J107</f>
        <v>451</v>
      </c>
      <c r="BM107" s="1252">
        <f>+Q107</f>
        <v>0.2</v>
      </c>
      <c r="BN107" s="308">
        <f t="shared" si="101"/>
        <v>3.1659999999999999</v>
      </c>
      <c r="BO107" s="683">
        <v>3.1659999999999999</v>
      </c>
      <c r="BP107" s="683"/>
      <c r="BQ107" s="683"/>
      <c r="BR107" s="683"/>
      <c r="BS107" s="683"/>
      <c r="BT107" s="683"/>
      <c r="BU107" s="1204"/>
      <c r="BV107" s="1205"/>
      <c r="BW107" s="1205"/>
      <c r="BX107" s="1205"/>
      <c r="BY107" s="1205"/>
      <c r="BZ107" s="1205"/>
      <c r="CA107" s="1205"/>
      <c r="CB107" s="1205"/>
      <c r="CC107" s="1206"/>
    </row>
    <row r="108" spans="1:81" s="690" customFormat="1" ht="40.15" customHeight="1" x14ac:dyDescent="0.25">
      <c r="A108" s="673"/>
      <c r="B108" s="1318"/>
      <c r="C108" s="1315"/>
      <c r="D108" s="1097"/>
      <c r="E108" s="1094"/>
      <c r="F108" s="1094"/>
      <c r="G108" s="1094"/>
      <c r="H108" s="1094"/>
      <c r="I108" s="1094"/>
      <c r="J108" s="1220"/>
      <c r="K108" s="1217"/>
      <c r="L108" s="1434"/>
      <c r="M108" s="1481"/>
      <c r="N108" s="1483"/>
      <c r="O108" s="1485"/>
      <c r="P108" s="1487"/>
      <c r="Q108" s="1489"/>
      <c r="R108" s="1220"/>
      <c r="S108" s="377" t="s">
        <v>6189</v>
      </c>
      <c r="T108" s="709"/>
      <c r="U108" s="709"/>
      <c r="V108" s="709"/>
      <c r="W108" s="678" t="s">
        <v>6190</v>
      </c>
      <c r="X108" s="670"/>
      <c r="Y108" s="670"/>
      <c r="Z108" s="670"/>
      <c r="AA108" s="670"/>
      <c r="AB108" s="1220"/>
      <c r="AC108" s="1241"/>
      <c r="AD108" s="303">
        <f t="shared" si="85"/>
        <v>0</v>
      </c>
      <c r="AE108" s="303">
        <f t="shared" si="85"/>
        <v>0</v>
      </c>
      <c r="AF108" s="303">
        <f t="shared" si="85"/>
        <v>0</v>
      </c>
      <c r="AG108" s="303">
        <f t="shared" si="84"/>
        <v>0</v>
      </c>
      <c r="AH108" s="303">
        <f t="shared" si="84"/>
        <v>0</v>
      </c>
      <c r="AI108" s="303">
        <f t="shared" si="84"/>
        <v>0</v>
      </c>
      <c r="AJ108" s="303">
        <f t="shared" si="84"/>
        <v>0</v>
      </c>
      <c r="AK108" s="1220"/>
      <c r="AL108" s="1244"/>
      <c r="AM108" s="303">
        <f t="shared" si="98"/>
        <v>0</v>
      </c>
      <c r="AN108" s="684"/>
      <c r="AO108" s="684"/>
      <c r="AP108" s="684"/>
      <c r="AQ108" s="684"/>
      <c r="AR108" s="684"/>
      <c r="AS108" s="684"/>
      <c r="AT108" s="1220"/>
      <c r="AU108" s="1247"/>
      <c r="AV108" s="303">
        <f t="shared" si="99"/>
        <v>0</v>
      </c>
      <c r="AW108" s="684"/>
      <c r="AX108" s="684"/>
      <c r="AY108" s="684"/>
      <c r="AZ108" s="684"/>
      <c r="BA108" s="684"/>
      <c r="BB108" s="684"/>
      <c r="BC108" s="1220"/>
      <c r="BD108" s="1250"/>
      <c r="BE108" s="303">
        <f t="shared" si="100"/>
        <v>0</v>
      </c>
      <c r="BF108" s="684"/>
      <c r="BG108" s="684"/>
      <c r="BH108" s="684"/>
      <c r="BI108" s="684"/>
      <c r="BJ108" s="684"/>
      <c r="BK108" s="684"/>
      <c r="BL108" s="1220"/>
      <c r="BM108" s="1253"/>
      <c r="BN108" s="303">
        <f t="shared" si="101"/>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1318"/>
      <c r="C109" s="1315"/>
      <c r="D109" s="1097"/>
      <c r="E109" s="1094"/>
      <c r="F109" s="1094"/>
      <c r="G109" s="1094"/>
      <c r="H109" s="1094"/>
      <c r="I109" s="1094"/>
      <c r="J109" s="1220"/>
      <c r="K109" s="1217"/>
      <c r="L109" s="1434"/>
      <c r="M109" s="1481"/>
      <c r="N109" s="1483"/>
      <c r="O109" s="1485"/>
      <c r="P109" s="1487"/>
      <c r="Q109" s="1489"/>
      <c r="R109" s="1220"/>
      <c r="S109" s="377" t="s">
        <v>6191</v>
      </c>
      <c r="T109" s="709"/>
      <c r="U109" s="709"/>
      <c r="V109" s="709"/>
      <c r="W109" s="678" t="s">
        <v>6192</v>
      </c>
      <c r="X109" s="670"/>
      <c r="Y109" s="670"/>
      <c r="Z109" s="670"/>
      <c r="AA109" s="670"/>
      <c r="AB109" s="1220"/>
      <c r="AC109" s="1241"/>
      <c r="AD109" s="303">
        <f t="shared" si="85"/>
        <v>0</v>
      </c>
      <c r="AE109" s="303">
        <f t="shared" si="85"/>
        <v>0</v>
      </c>
      <c r="AF109" s="303">
        <f t="shared" si="85"/>
        <v>0</v>
      </c>
      <c r="AG109" s="303">
        <f t="shared" si="84"/>
        <v>0</v>
      </c>
      <c r="AH109" s="303">
        <f t="shared" si="84"/>
        <v>0</v>
      </c>
      <c r="AI109" s="303">
        <f t="shared" si="84"/>
        <v>0</v>
      </c>
      <c r="AJ109" s="303">
        <f t="shared" si="84"/>
        <v>0</v>
      </c>
      <c r="AK109" s="1220"/>
      <c r="AL109" s="1244"/>
      <c r="AM109" s="303">
        <f t="shared" si="98"/>
        <v>0</v>
      </c>
      <c r="AN109" s="684"/>
      <c r="AO109" s="684"/>
      <c r="AP109" s="684"/>
      <c r="AQ109" s="684"/>
      <c r="AR109" s="684"/>
      <c r="AS109" s="684"/>
      <c r="AT109" s="1220"/>
      <c r="AU109" s="1247"/>
      <c r="AV109" s="303">
        <f t="shared" si="99"/>
        <v>0</v>
      </c>
      <c r="AW109" s="684"/>
      <c r="AX109" s="684"/>
      <c r="AY109" s="684"/>
      <c r="AZ109" s="684"/>
      <c r="BA109" s="684"/>
      <c r="BB109" s="684"/>
      <c r="BC109" s="1220"/>
      <c r="BD109" s="1250"/>
      <c r="BE109" s="303">
        <f t="shared" si="100"/>
        <v>0</v>
      </c>
      <c r="BF109" s="684"/>
      <c r="BG109" s="684"/>
      <c r="BH109" s="684"/>
      <c r="BI109" s="684"/>
      <c r="BJ109" s="684"/>
      <c r="BK109" s="684"/>
      <c r="BL109" s="1220"/>
      <c r="BM109" s="1253"/>
      <c r="BN109" s="303">
        <f t="shared" si="101"/>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1318"/>
      <c r="C110" s="1315"/>
      <c r="D110" s="1098"/>
      <c r="E110" s="1095"/>
      <c r="F110" s="1095"/>
      <c r="G110" s="1095"/>
      <c r="H110" s="1095"/>
      <c r="I110" s="1095"/>
      <c r="J110" s="1221"/>
      <c r="K110" s="1218"/>
      <c r="L110" s="1490"/>
      <c r="M110" s="1491"/>
      <c r="N110" s="1492"/>
      <c r="O110" s="1493"/>
      <c r="P110" s="1494"/>
      <c r="Q110" s="1495"/>
      <c r="R110" s="1221"/>
      <c r="S110" s="379" t="s">
        <v>6193</v>
      </c>
      <c r="T110" s="710"/>
      <c r="U110" s="710"/>
      <c r="V110" s="710"/>
      <c r="W110" s="679" t="s">
        <v>6194</v>
      </c>
      <c r="X110" s="671"/>
      <c r="Y110" s="671"/>
      <c r="Z110" s="671"/>
      <c r="AA110" s="671"/>
      <c r="AB110" s="1221"/>
      <c r="AC110" s="1242"/>
      <c r="AD110" s="306">
        <f t="shared" si="85"/>
        <v>0</v>
      </c>
      <c r="AE110" s="306">
        <f t="shared" si="85"/>
        <v>0</v>
      </c>
      <c r="AF110" s="306">
        <f t="shared" si="85"/>
        <v>0</v>
      </c>
      <c r="AG110" s="306">
        <f t="shared" si="84"/>
        <v>0</v>
      </c>
      <c r="AH110" s="306">
        <f t="shared" si="84"/>
        <v>0</v>
      </c>
      <c r="AI110" s="306">
        <f t="shared" si="84"/>
        <v>0</v>
      </c>
      <c r="AJ110" s="306">
        <f t="shared" si="84"/>
        <v>0</v>
      </c>
      <c r="AK110" s="1221"/>
      <c r="AL110" s="1245"/>
      <c r="AM110" s="306">
        <f t="shared" si="98"/>
        <v>0</v>
      </c>
      <c r="AN110" s="685"/>
      <c r="AO110" s="685"/>
      <c r="AP110" s="685"/>
      <c r="AQ110" s="685"/>
      <c r="AR110" s="685"/>
      <c r="AS110" s="685"/>
      <c r="AT110" s="1221"/>
      <c r="AU110" s="1248"/>
      <c r="AV110" s="306">
        <f t="shared" si="99"/>
        <v>0</v>
      </c>
      <c r="AW110" s="685"/>
      <c r="AX110" s="685"/>
      <c r="AY110" s="685"/>
      <c r="AZ110" s="685"/>
      <c r="BA110" s="685"/>
      <c r="BB110" s="685"/>
      <c r="BC110" s="1221"/>
      <c r="BD110" s="1251"/>
      <c r="BE110" s="306">
        <f t="shared" si="100"/>
        <v>0</v>
      </c>
      <c r="BF110" s="685"/>
      <c r="BG110" s="685"/>
      <c r="BH110" s="685"/>
      <c r="BI110" s="685"/>
      <c r="BJ110" s="685"/>
      <c r="BK110" s="685"/>
      <c r="BL110" s="1221"/>
      <c r="BM110" s="1254"/>
      <c r="BN110" s="306">
        <f t="shared" si="101"/>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x14ac:dyDescent="0.25">
      <c r="A111" s="673"/>
      <c r="B111" s="1318"/>
      <c r="C111" s="1315"/>
      <c r="D111" s="1096"/>
      <c r="E111" s="1093"/>
      <c r="F111" s="1093"/>
      <c r="G111" s="1093"/>
      <c r="H111" s="1093"/>
      <c r="I111" s="1093"/>
      <c r="J111" s="1219">
        <v>452</v>
      </c>
      <c r="K111" s="1216" t="str">
        <f>+[10]Metas!K514</f>
        <v>Fortalecimiento y operativización del Comité de Derechos Humanos del Departamento.</v>
      </c>
      <c r="L111" s="1433">
        <v>0.5</v>
      </c>
      <c r="M111" s="1480">
        <f>SUM(N111:Q111)</f>
        <v>0.5</v>
      </c>
      <c r="N111" s="1482"/>
      <c r="O111" s="1484">
        <v>0.1</v>
      </c>
      <c r="P111" s="1486">
        <v>0.2</v>
      </c>
      <c r="Q111" s="1488">
        <v>0.2</v>
      </c>
      <c r="R111" s="1219">
        <f>+$J111</f>
        <v>452</v>
      </c>
      <c r="S111" s="375" t="s">
        <v>6195</v>
      </c>
      <c r="T111" s="708" t="s">
        <v>3834</v>
      </c>
      <c r="U111" s="708" t="s">
        <v>3838</v>
      </c>
      <c r="V111" s="708" t="s">
        <v>3842</v>
      </c>
      <c r="W111" s="677" t="s">
        <v>6196</v>
      </c>
      <c r="X111" s="669"/>
      <c r="Y111" s="669"/>
      <c r="Z111" s="669"/>
      <c r="AA111" s="669"/>
      <c r="AB111" s="1219">
        <f t="shared" ref="AB111" si="150">+$J111</f>
        <v>452</v>
      </c>
      <c r="AC111" s="1240">
        <f t="shared" ref="AC111" si="151">+L111</f>
        <v>0.5</v>
      </c>
      <c r="AD111" s="308">
        <f t="shared" si="85"/>
        <v>14.247</v>
      </c>
      <c r="AE111" s="308">
        <f t="shared" si="85"/>
        <v>14.247</v>
      </c>
      <c r="AF111" s="308">
        <f t="shared" si="85"/>
        <v>0</v>
      </c>
      <c r="AG111" s="308">
        <f t="shared" si="84"/>
        <v>0</v>
      </c>
      <c r="AH111" s="308">
        <f t="shared" si="84"/>
        <v>0</v>
      </c>
      <c r="AI111" s="308">
        <f t="shared" si="84"/>
        <v>0</v>
      </c>
      <c r="AJ111" s="308">
        <f t="shared" si="84"/>
        <v>0</v>
      </c>
      <c r="AK111" s="1219">
        <f t="shared" ref="AK111" si="152">+$J111</f>
        <v>452</v>
      </c>
      <c r="AL111" s="1243">
        <f t="shared" ref="AL111:AL131" si="153">+N111</f>
        <v>0</v>
      </c>
      <c r="AM111" s="308">
        <f t="shared" si="98"/>
        <v>4.7489999999999997</v>
      </c>
      <c r="AN111" s="683">
        <v>4.7489999999999997</v>
      </c>
      <c r="AO111" s="683"/>
      <c r="AP111" s="683"/>
      <c r="AQ111" s="683"/>
      <c r="AR111" s="683"/>
      <c r="AS111" s="683"/>
      <c r="AT111" s="1219">
        <f t="shared" ref="AT111" si="154">+$J111</f>
        <v>452</v>
      </c>
      <c r="AU111" s="1246">
        <f t="shared" ref="AU111:AU131" si="155">+O111</f>
        <v>0.1</v>
      </c>
      <c r="AV111" s="308">
        <f t="shared" si="99"/>
        <v>4.7489999999999997</v>
      </c>
      <c r="AW111" s="683">
        <v>4.7489999999999997</v>
      </c>
      <c r="AX111" s="683"/>
      <c r="AY111" s="683"/>
      <c r="AZ111" s="683"/>
      <c r="BA111" s="683"/>
      <c r="BB111" s="683"/>
      <c r="BC111" s="1219">
        <f t="shared" ref="BC111" si="156">+$J111</f>
        <v>452</v>
      </c>
      <c r="BD111" s="1249">
        <f t="shared" ref="BD111:BD131" si="157">+P111</f>
        <v>0.2</v>
      </c>
      <c r="BE111" s="308">
        <f t="shared" si="100"/>
        <v>1.583</v>
      </c>
      <c r="BF111" s="683">
        <v>1.583</v>
      </c>
      <c r="BG111" s="683"/>
      <c r="BH111" s="683"/>
      <c r="BI111" s="683"/>
      <c r="BJ111" s="683"/>
      <c r="BK111" s="683"/>
      <c r="BL111" s="1219">
        <f t="shared" ref="BL111" si="158">+$J111</f>
        <v>452</v>
      </c>
      <c r="BM111" s="1252">
        <f t="shared" ref="BM111:BM131" si="159">+Q111</f>
        <v>0.2</v>
      </c>
      <c r="BN111" s="308">
        <f t="shared" si="101"/>
        <v>3.1659999999999999</v>
      </c>
      <c r="BO111" s="683">
        <v>3.1659999999999999</v>
      </c>
      <c r="BP111" s="683"/>
      <c r="BQ111" s="683"/>
      <c r="BR111" s="683"/>
      <c r="BS111" s="683"/>
      <c r="BT111" s="683"/>
      <c r="BU111" s="1204"/>
      <c r="BV111" s="1205"/>
      <c r="BW111" s="1205"/>
      <c r="BX111" s="1205"/>
      <c r="BY111" s="1205"/>
      <c r="BZ111" s="1205"/>
      <c r="CA111" s="1205"/>
      <c r="CB111" s="1205"/>
      <c r="CC111" s="1206"/>
    </row>
    <row r="112" spans="1:81" s="690" customFormat="1" ht="40.15" customHeight="1" x14ac:dyDescent="0.25">
      <c r="A112" s="673"/>
      <c r="B112" s="1318"/>
      <c r="C112" s="1315"/>
      <c r="D112" s="1097"/>
      <c r="E112" s="1094"/>
      <c r="F112" s="1094"/>
      <c r="G112" s="1094"/>
      <c r="H112" s="1094"/>
      <c r="I112" s="1094"/>
      <c r="J112" s="1220"/>
      <c r="K112" s="1217"/>
      <c r="L112" s="1434"/>
      <c r="M112" s="1481"/>
      <c r="N112" s="1483"/>
      <c r="O112" s="1485"/>
      <c r="P112" s="1487"/>
      <c r="Q112" s="1489"/>
      <c r="R112" s="1220"/>
      <c r="S112" s="377" t="s">
        <v>6197</v>
      </c>
      <c r="T112" s="709"/>
      <c r="U112" s="709"/>
      <c r="V112" s="709"/>
      <c r="W112" s="678" t="s">
        <v>6198</v>
      </c>
      <c r="X112" s="670"/>
      <c r="Y112" s="670"/>
      <c r="Z112" s="670"/>
      <c r="AA112" s="670"/>
      <c r="AB112" s="1220"/>
      <c r="AC112" s="1241"/>
      <c r="AD112" s="303">
        <f t="shared" si="85"/>
        <v>0</v>
      </c>
      <c r="AE112" s="303">
        <f t="shared" si="85"/>
        <v>0</v>
      </c>
      <c r="AF112" s="303">
        <f t="shared" si="85"/>
        <v>0</v>
      </c>
      <c r="AG112" s="303">
        <f t="shared" si="84"/>
        <v>0</v>
      </c>
      <c r="AH112" s="303">
        <f t="shared" si="84"/>
        <v>0</v>
      </c>
      <c r="AI112" s="303">
        <f t="shared" si="84"/>
        <v>0</v>
      </c>
      <c r="AJ112" s="303">
        <f t="shared" si="84"/>
        <v>0</v>
      </c>
      <c r="AK112" s="1220"/>
      <c r="AL112" s="1244"/>
      <c r="AM112" s="303">
        <f t="shared" si="98"/>
        <v>0</v>
      </c>
      <c r="AN112" s="684"/>
      <c r="AO112" s="684"/>
      <c r="AP112" s="684"/>
      <c r="AQ112" s="684"/>
      <c r="AR112" s="684"/>
      <c r="AS112" s="684"/>
      <c r="AT112" s="1220"/>
      <c r="AU112" s="1247"/>
      <c r="AV112" s="303">
        <f t="shared" si="99"/>
        <v>0</v>
      </c>
      <c r="AW112" s="684"/>
      <c r="AX112" s="684"/>
      <c r="AY112" s="684"/>
      <c r="AZ112" s="684"/>
      <c r="BA112" s="684"/>
      <c r="BB112" s="684"/>
      <c r="BC112" s="1220"/>
      <c r="BD112" s="1250"/>
      <c r="BE112" s="303">
        <f t="shared" si="100"/>
        <v>0</v>
      </c>
      <c r="BF112" s="684"/>
      <c r="BG112" s="684"/>
      <c r="BH112" s="684"/>
      <c r="BI112" s="684"/>
      <c r="BJ112" s="684"/>
      <c r="BK112" s="684"/>
      <c r="BL112" s="1220"/>
      <c r="BM112" s="1253"/>
      <c r="BN112" s="303">
        <f t="shared" si="101"/>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x14ac:dyDescent="0.25">
      <c r="A113" s="673"/>
      <c r="B113" s="1318"/>
      <c r="C113" s="1315"/>
      <c r="D113" s="1097"/>
      <c r="E113" s="1094"/>
      <c r="F113" s="1094"/>
      <c r="G113" s="1094"/>
      <c r="H113" s="1094"/>
      <c r="I113" s="1094"/>
      <c r="J113" s="1220"/>
      <c r="K113" s="1217"/>
      <c r="L113" s="1434"/>
      <c r="M113" s="1481"/>
      <c r="N113" s="1483"/>
      <c r="O113" s="1485"/>
      <c r="P113" s="1487"/>
      <c r="Q113" s="1489"/>
      <c r="R113" s="1220"/>
      <c r="S113" s="377" t="s">
        <v>6199</v>
      </c>
      <c r="T113" s="709"/>
      <c r="U113" s="709"/>
      <c r="V113" s="709"/>
      <c r="W113" s="678" t="s">
        <v>6200</v>
      </c>
      <c r="X113" s="670"/>
      <c r="Y113" s="670"/>
      <c r="Z113" s="670"/>
      <c r="AA113" s="670"/>
      <c r="AB113" s="1220"/>
      <c r="AC113" s="1241"/>
      <c r="AD113" s="303">
        <f t="shared" si="85"/>
        <v>0</v>
      </c>
      <c r="AE113" s="303">
        <f t="shared" si="85"/>
        <v>0</v>
      </c>
      <c r="AF113" s="303">
        <f t="shared" si="85"/>
        <v>0</v>
      </c>
      <c r="AG113" s="303">
        <f t="shared" si="84"/>
        <v>0</v>
      </c>
      <c r="AH113" s="303">
        <f t="shared" si="84"/>
        <v>0</v>
      </c>
      <c r="AI113" s="303">
        <f t="shared" si="84"/>
        <v>0</v>
      </c>
      <c r="AJ113" s="303">
        <f t="shared" si="84"/>
        <v>0</v>
      </c>
      <c r="AK113" s="1220"/>
      <c r="AL113" s="1244"/>
      <c r="AM113" s="303">
        <f t="shared" si="98"/>
        <v>0</v>
      </c>
      <c r="AN113" s="684"/>
      <c r="AO113" s="684"/>
      <c r="AP113" s="684"/>
      <c r="AQ113" s="684"/>
      <c r="AR113" s="684"/>
      <c r="AS113" s="684"/>
      <c r="AT113" s="1220"/>
      <c r="AU113" s="1247"/>
      <c r="AV113" s="303">
        <f t="shared" si="99"/>
        <v>0</v>
      </c>
      <c r="AW113" s="684"/>
      <c r="AX113" s="684"/>
      <c r="AY113" s="684"/>
      <c r="AZ113" s="684"/>
      <c r="BA113" s="684"/>
      <c r="BB113" s="684"/>
      <c r="BC113" s="1220"/>
      <c r="BD113" s="1250"/>
      <c r="BE113" s="303">
        <f t="shared" si="100"/>
        <v>0</v>
      </c>
      <c r="BF113" s="684"/>
      <c r="BG113" s="684"/>
      <c r="BH113" s="684"/>
      <c r="BI113" s="684"/>
      <c r="BJ113" s="684"/>
      <c r="BK113" s="684"/>
      <c r="BL113" s="1220"/>
      <c r="BM113" s="1253"/>
      <c r="BN113" s="303">
        <f t="shared" si="101"/>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Bot="1" x14ac:dyDescent="0.3">
      <c r="A114" s="673"/>
      <c r="B114" s="1318"/>
      <c r="C114" s="1315"/>
      <c r="D114" s="1098"/>
      <c r="E114" s="1095"/>
      <c r="F114" s="1095"/>
      <c r="G114" s="1095"/>
      <c r="H114" s="1095"/>
      <c r="I114" s="1095"/>
      <c r="J114" s="1221"/>
      <c r="K114" s="1218"/>
      <c r="L114" s="1490"/>
      <c r="M114" s="1491"/>
      <c r="N114" s="1492"/>
      <c r="O114" s="1493"/>
      <c r="P114" s="1494"/>
      <c r="Q114" s="1495"/>
      <c r="R114" s="1221"/>
      <c r="S114" s="679"/>
      <c r="T114" s="710"/>
      <c r="U114" s="710"/>
      <c r="V114" s="710"/>
      <c r="W114" s="679"/>
      <c r="X114" s="671"/>
      <c r="Y114" s="671"/>
      <c r="Z114" s="671"/>
      <c r="AA114" s="671"/>
      <c r="AB114" s="1221"/>
      <c r="AC114" s="1242"/>
      <c r="AD114" s="306">
        <f t="shared" si="85"/>
        <v>0</v>
      </c>
      <c r="AE114" s="306">
        <f t="shared" si="85"/>
        <v>0</v>
      </c>
      <c r="AF114" s="306">
        <f t="shared" si="85"/>
        <v>0</v>
      </c>
      <c r="AG114" s="306">
        <f t="shared" si="84"/>
        <v>0</v>
      </c>
      <c r="AH114" s="306">
        <f t="shared" si="84"/>
        <v>0</v>
      </c>
      <c r="AI114" s="306">
        <f t="shared" si="84"/>
        <v>0</v>
      </c>
      <c r="AJ114" s="306">
        <f t="shared" si="84"/>
        <v>0</v>
      </c>
      <c r="AK114" s="1221"/>
      <c r="AL114" s="1245"/>
      <c r="AM114" s="306">
        <f t="shared" si="98"/>
        <v>0</v>
      </c>
      <c r="AN114" s="685"/>
      <c r="AO114" s="685"/>
      <c r="AP114" s="685"/>
      <c r="AQ114" s="685"/>
      <c r="AR114" s="685"/>
      <c r="AS114" s="685"/>
      <c r="AT114" s="1221"/>
      <c r="AU114" s="1248"/>
      <c r="AV114" s="306">
        <f t="shared" si="99"/>
        <v>0</v>
      </c>
      <c r="AW114" s="685"/>
      <c r="AX114" s="685"/>
      <c r="AY114" s="685"/>
      <c r="AZ114" s="685"/>
      <c r="BA114" s="685"/>
      <c r="BB114" s="685"/>
      <c r="BC114" s="1221"/>
      <c r="BD114" s="1251"/>
      <c r="BE114" s="306">
        <f t="shared" si="100"/>
        <v>0</v>
      </c>
      <c r="BF114" s="685"/>
      <c r="BG114" s="685"/>
      <c r="BH114" s="685"/>
      <c r="BI114" s="685"/>
      <c r="BJ114" s="685"/>
      <c r="BK114" s="685"/>
      <c r="BL114" s="1221"/>
      <c r="BM114" s="1254"/>
      <c r="BN114" s="306">
        <f t="shared" si="101"/>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x14ac:dyDescent="0.25">
      <c r="A115" s="673"/>
      <c r="B115" s="1318"/>
      <c r="C115" s="1315"/>
      <c r="D115" s="1096"/>
      <c r="E115" s="1093"/>
      <c r="F115" s="1093"/>
      <c r="G115" s="1093"/>
      <c r="H115" s="1093"/>
      <c r="I115" s="1093"/>
      <c r="J115" s="1219">
        <v>453</v>
      </c>
      <c r="K115" s="1216" t="str">
        <f>+[10]Metas!K515</f>
        <v>Acompañamiento para la creación, activación y/o fortalecimiento de las instancias locales de Derechos Humanos DDHH.</v>
      </c>
      <c r="L115" s="1433">
        <v>0.3</v>
      </c>
      <c r="M115" s="1480">
        <f>SUM(N115:Q115)</f>
        <v>0.30000000000000004</v>
      </c>
      <c r="N115" s="1482"/>
      <c r="O115" s="1484">
        <v>0.1</v>
      </c>
      <c r="P115" s="1486">
        <v>0.1</v>
      </c>
      <c r="Q115" s="1488">
        <v>0.1</v>
      </c>
      <c r="R115" s="1219">
        <f>+$J115</f>
        <v>453</v>
      </c>
      <c r="S115" s="375" t="s">
        <v>6201</v>
      </c>
      <c r="T115" s="708" t="s">
        <v>3834</v>
      </c>
      <c r="U115" s="708" t="s">
        <v>3838</v>
      </c>
      <c r="V115" s="708" t="s">
        <v>3842</v>
      </c>
      <c r="W115" s="677" t="s">
        <v>6202</v>
      </c>
      <c r="X115" s="669"/>
      <c r="Y115" s="669"/>
      <c r="Z115" s="669"/>
      <c r="AA115" s="669"/>
      <c r="AB115" s="1219">
        <f t="shared" ref="AB115" si="160">+$J115</f>
        <v>453</v>
      </c>
      <c r="AC115" s="1240">
        <f t="shared" ref="AC115" si="161">+L115</f>
        <v>0.3</v>
      </c>
      <c r="AD115" s="308">
        <f t="shared" si="85"/>
        <v>27</v>
      </c>
      <c r="AE115" s="308">
        <f t="shared" si="85"/>
        <v>27</v>
      </c>
      <c r="AF115" s="308">
        <f t="shared" si="85"/>
        <v>0</v>
      </c>
      <c r="AG115" s="308">
        <f t="shared" si="84"/>
        <v>0</v>
      </c>
      <c r="AH115" s="308">
        <f t="shared" si="84"/>
        <v>0</v>
      </c>
      <c r="AI115" s="308">
        <f t="shared" si="84"/>
        <v>0</v>
      </c>
      <c r="AJ115" s="308">
        <f t="shared" si="84"/>
        <v>0</v>
      </c>
      <c r="AK115" s="1219">
        <f t="shared" ref="AK115" si="162">+$J115</f>
        <v>453</v>
      </c>
      <c r="AL115" s="1243">
        <f t="shared" si="153"/>
        <v>0</v>
      </c>
      <c r="AM115" s="308">
        <f t="shared" si="98"/>
        <v>9</v>
      </c>
      <c r="AN115" s="683">
        <v>9</v>
      </c>
      <c r="AO115" s="683"/>
      <c r="AP115" s="683"/>
      <c r="AQ115" s="683"/>
      <c r="AR115" s="683"/>
      <c r="AS115" s="683"/>
      <c r="AT115" s="1219">
        <f t="shared" ref="AT115" si="163">+$J115</f>
        <v>453</v>
      </c>
      <c r="AU115" s="1246">
        <f t="shared" si="155"/>
        <v>0.1</v>
      </c>
      <c r="AV115" s="308">
        <f t="shared" si="99"/>
        <v>9</v>
      </c>
      <c r="AW115" s="683">
        <v>9</v>
      </c>
      <c r="AX115" s="683"/>
      <c r="AY115" s="683"/>
      <c r="AZ115" s="683"/>
      <c r="BA115" s="683"/>
      <c r="BB115" s="683"/>
      <c r="BC115" s="1219">
        <f t="shared" ref="BC115" si="164">+$J115</f>
        <v>453</v>
      </c>
      <c r="BD115" s="1249">
        <f t="shared" si="157"/>
        <v>0.1</v>
      </c>
      <c r="BE115" s="308">
        <f t="shared" si="100"/>
        <v>3</v>
      </c>
      <c r="BF115" s="683">
        <v>3</v>
      </c>
      <c r="BG115" s="683"/>
      <c r="BH115" s="683"/>
      <c r="BI115" s="683"/>
      <c r="BJ115" s="683"/>
      <c r="BK115" s="683"/>
      <c r="BL115" s="1219">
        <f t="shared" ref="BL115" si="165">+$J115</f>
        <v>453</v>
      </c>
      <c r="BM115" s="1252">
        <f t="shared" si="159"/>
        <v>0.1</v>
      </c>
      <c r="BN115" s="308">
        <f t="shared" si="101"/>
        <v>6</v>
      </c>
      <c r="BO115" s="683">
        <v>6</v>
      </c>
      <c r="BP115" s="683"/>
      <c r="BQ115" s="683"/>
      <c r="BR115" s="683"/>
      <c r="BS115" s="683"/>
      <c r="BT115" s="683"/>
      <c r="BU115" s="1204"/>
      <c r="BV115" s="1205"/>
      <c r="BW115" s="1205"/>
      <c r="BX115" s="1205"/>
      <c r="BY115" s="1205"/>
      <c r="BZ115" s="1205"/>
      <c r="CA115" s="1205"/>
      <c r="CB115" s="1205"/>
      <c r="CC115" s="1206"/>
    </row>
    <row r="116" spans="1:81" s="690" customFormat="1" ht="40.15" customHeight="1" x14ac:dyDescent="0.25">
      <c r="A116" s="673"/>
      <c r="B116" s="1318"/>
      <c r="C116" s="1315"/>
      <c r="D116" s="1097"/>
      <c r="E116" s="1094"/>
      <c r="F116" s="1094"/>
      <c r="G116" s="1094"/>
      <c r="H116" s="1094"/>
      <c r="I116" s="1094"/>
      <c r="J116" s="1220"/>
      <c r="K116" s="1217"/>
      <c r="L116" s="1434"/>
      <c r="M116" s="1481"/>
      <c r="N116" s="1483"/>
      <c r="O116" s="1485"/>
      <c r="P116" s="1487"/>
      <c r="Q116" s="1489"/>
      <c r="R116" s="1220"/>
      <c r="S116" s="377" t="s">
        <v>6203</v>
      </c>
      <c r="T116" s="709"/>
      <c r="U116" s="709"/>
      <c r="V116" s="709"/>
      <c r="W116" s="678" t="s">
        <v>6128</v>
      </c>
      <c r="X116" s="670"/>
      <c r="Y116" s="670"/>
      <c r="Z116" s="670"/>
      <c r="AA116" s="670"/>
      <c r="AB116" s="1220"/>
      <c r="AC116" s="1241"/>
      <c r="AD116" s="303">
        <f t="shared" si="85"/>
        <v>0</v>
      </c>
      <c r="AE116" s="303">
        <f t="shared" si="85"/>
        <v>0</v>
      </c>
      <c r="AF116" s="303">
        <f t="shared" si="85"/>
        <v>0</v>
      </c>
      <c r="AG116" s="303">
        <f t="shared" si="84"/>
        <v>0</v>
      </c>
      <c r="AH116" s="303">
        <f t="shared" si="84"/>
        <v>0</v>
      </c>
      <c r="AI116" s="303">
        <f t="shared" si="84"/>
        <v>0</v>
      </c>
      <c r="AJ116" s="303">
        <f t="shared" si="84"/>
        <v>0</v>
      </c>
      <c r="AK116" s="1220"/>
      <c r="AL116" s="1244"/>
      <c r="AM116" s="303">
        <f t="shared" si="98"/>
        <v>0</v>
      </c>
      <c r="AN116" s="684"/>
      <c r="AO116" s="684"/>
      <c r="AP116" s="684"/>
      <c r="AQ116" s="684"/>
      <c r="AR116" s="684"/>
      <c r="AS116" s="684"/>
      <c r="AT116" s="1220"/>
      <c r="AU116" s="1247"/>
      <c r="AV116" s="303">
        <f t="shared" si="99"/>
        <v>0</v>
      </c>
      <c r="AW116" s="684"/>
      <c r="AX116" s="684"/>
      <c r="AY116" s="684"/>
      <c r="AZ116" s="684"/>
      <c r="BA116" s="684"/>
      <c r="BB116" s="684"/>
      <c r="BC116" s="1220"/>
      <c r="BD116" s="1250"/>
      <c r="BE116" s="303">
        <f t="shared" si="100"/>
        <v>0</v>
      </c>
      <c r="BF116" s="684"/>
      <c r="BG116" s="684"/>
      <c r="BH116" s="684"/>
      <c r="BI116" s="684"/>
      <c r="BJ116" s="684"/>
      <c r="BK116" s="684"/>
      <c r="BL116" s="1220"/>
      <c r="BM116" s="1253"/>
      <c r="BN116" s="303">
        <f t="shared" si="101"/>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x14ac:dyDescent="0.25">
      <c r="A117" s="673"/>
      <c r="B117" s="1318"/>
      <c r="C117" s="1315"/>
      <c r="D117" s="1097"/>
      <c r="E117" s="1094"/>
      <c r="F117" s="1094"/>
      <c r="G117" s="1094"/>
      <c r="H117" s="1094"/>
      <c r="I117" s="1094"/>
      <c r="J117" s="1220"/>
      <c r="K117" s="1217"/>
      <c r="L117" s="1434"/>
      <c r="M117" s="1481"/>
      <c r="N117" s="1483"/>
      <c r="O117" s="1485"/>
      <c r="P117" s="1487"/>
      <c r="Q117" s="1489"/>
      <c r="R117" s="1220"/>
      <c r="S117" s="377" t="s">
        <v>6129</v>
      </c>
      <c r="T117" s="709"/>
      <c r="U117" s="709"/>
      <c r="V117" s="709"/>
      <c r="W117" s="678" t="s">
        <v>6204</v>
      </c>
      <c r="X117" s="670"/>
      <c r="Y117" s="670"/>
      <c r="Z117" s="670"/>
      <c r="AA117" s="670"/>
      <c r="AB117" s="1220"/>
      <c r="AC117" s="1241"/>
      <c r="AD117" s="303">
        <f t="shared" si="85"/>
        <v>0</v>
      </c>
      <c r="AE117" s="303">
        <f t="shared" si="85"/>
        <v>0</v>
      </c>
      <c r="AF117" s="303">
        <f t="shared" si="85"/>
        <v>0</v>
      </c>
      <c r="AG117" s="303">
        <f t="shared" si="84"/>
        <v>0</v>
      </c>
      <c r="AH117" s="303">
        <f t="shared" si="84"/>
        <v>0</v>
      </c>
      <c r="AI117" s="303">
        <f t="shared" si="84"/>
        <v>0</v>
      </c>
      <c r="AJ117" s="303">
        <f t="shared" si="84"/>
        <v>0</v>
      </c>
      <c r="AK117" s="1220"/>
      <c r="AL117" s="1244"/>
      <c r="AM117" s="303">
        <f t="shared" si="98"/>
        <v>0</v>
      </c>
      <c r="AN117" s="684"/>
      <c r="AO117" s="684"/>
      <c r="AP117" s="684"/>
      <c r="AQ117" s="684"/>
      <c r="AR117" s="684"/>
      <c r="AS117" s="684"/>
      <c r="AT117" s="1220"/>
      <c r="AU117" s="1247"/>
      <c r="AV117" s="303">
        <f t="shared" si="99"/>
        <v>0</v>
      </c>
      <c r="AW117" s="684"/>
      <c r="AX117" s="684"/>
      <c r="AY117" s="684"/>
      <c r="AZ117" s="684"/>
      <c r="BA117" s="684"/>
      <c r="BB117" s="684"/>
      <c r="BC117" s="1220"/>
      <c r="BD117" s="1250"/>
      <c r="BE117" s="303">
        <f t="shared" si="100"/>
        <v>0</v>
      </c>
      <c r="BF117" s="684"/>
      <c r="BG117" s="684"/>
      <c r="BH117" s="684"/>
      <c r="BI117" s="684"/>
      <c r="BJ117" s="684"/>
      <c r="BK117" s="684"/>
      <c r="BL117" s="1220"/>
      <c r="BM117" s="1253"/>
      <c r="BN117" s="303">
        <f t="shared" si="101"/>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Bot="1" x14ac:dyDescent="0.3">
      <c r="A118" s="673"/>
      <c r="B118" s="1318"/>
      <c r="C118" s="1315"/>
      <c r="D118" s="1098"/>
      <c r="E118" s="1095"/>
      <c r="F118" s="1095"/>
      <c r="G118" s="1095"/>
      <c r="H118" s="1095"/>
      <c r="I118" s="1095"/>
      <c r="J118" s="1221"/>
      <c r="K118" s="1218"/>
      <c r="L118" s="1490"/>
      <c r="M118" s="1491"/>
      <c r="N118" s="1492"/>
      <c r="O118" s="1493"/>
      <c r="P118" s="1494"/>
      <c r="Q118" s="1495"/>
      <c r="R118" s="1221"/>
      <c r="S118" s="679"/>
      <c r="T118" s="710"/>
      <c r="U118" s="710"/>
      <c r="V118" s="710"/>
      <c r="W118" s="679"/>
      <c r="X118" s="671"/>
      <c r="Y118" s="671"/>
      <c r="Z118" s="671"/>
      <c r="AA118" s="671"/>
      <c r="AB118" s="1221"/>
      <c r="AC118" s="1242"/>
      <c r="AD118" s="306">
        <f t="shared" si="85"/>
        <v>0</v>
      </c>
      <c r="AE118" s="306">
        <f t="shared" si="85"/>
        <v>0</v>
      </c>
      <c r="AF118" s="306">
        <f t="shared" si="85"/>
        <v>0</v>
      </c>
      <c r="AG118" s="306">
        <f t="shared" si="84"/>
        <v>0</v>
      </c>
      <c r="AH118" s="306">
        <f t="shared" si="84"/>
        <v>0</v>
      </c>
      <c r="AI118" s="306">
        <f t="shared" si="84"/>
        <v>0</v>
      </c>
      <c r="AJ118" s="306">
        <f t="shared" si="84"/>
        <v>0</v>
      </c>
      <c r="AK118" s="1221"/>
      <c r="AL118" s="1245"/>
      <c r="AM118" s="306">
        <f t="shared" si="98"/>
        <v>0</v>
      </c>
      <c r="AN118" s="685"/>
      <c r="AO118" s="685"/>
      <c r="AP118" s="685"/>
      <c r="AQ118" s="685"/>
      <c r="AR118" s="685"/>
      <c r="AS118" s="685"/>
      <c r="AT118" s="1221"/>
      <c r="AU118" s="1248"/>
      <c r="AV118" s="306">
        <f t="shared" si="99"/>
        <v>0</v>
      </c>
      <c r="AW118" s="685"/>
      <c r="AX118" s="685"/>
      <c r="AY118" s="685"/>
      <c r="AZ118" s="685"/>
      <c r="BA118" s="685"/>
      <c r="BB118" s="685"/>
      <c r="BC118" s="1221"/>
      <c r="BD118" s="1251"/>
      <c r="BE118" s="306">
        <f t="shared" si="100"/>
        <v>0</v>
      </c>
      <c r="BF118" s="685"/>
      <c r="BG118" s="685"/>
      <c r="BH118" s="685"/>
      <c r="BI118" s="685"/>
      <c r="BJ118" s="685"/>
      <c r="BK118" s="685"/>
      <c r="BL118" s="1221"/>
      <c r="BM118" s="1254"/>
      <c r="BN118" s="306">
        <f t="shared" si="101"/>
        <v>0</v>
      </c>
      <c r="BO118" s="685"/>
      <c r="BP118" s="685"/>
      <c r="BQ118" s="685"/>
      <c r="BR118" s="685"/>
      <c r="BS118" s="685"/>
      <c r="BT118" s="685"/>
      <c r="BU118" s="1210"/>
      <c r="BV118" s="1211"/>
      <c r="BW118" s="1211"/>
      <c r="BX118" s="1211"/>
      <c r="BY118" s="1211"/>
      <c r="BZ118" s="1211"/>
      <c r="CA118" s="1211"/>
      <c r="CB118" s="1211"/>
      <c r="CC118" s="1212"/>
    </row>
    <row r="119" spans="1:81" s="690" customFormat="1" ht="40.15" customHeight="1" thickTop="1" x14ac:dyDescent="0.25">
      <c r="A119" s="673"/>
      <c r="B119" s="1318"/>
      <c r="C119" s="1315"/>
      <c r="D119" s="1096"/>
      <c r="E119" s="1093"/>
      <c r="F119" s="1093"/>
      <c r="G119" s="1093"/>
      <c r="H119" s="1093"/>
      <c r="I119" s="1093"/>
      <c r="J119" s="1219">
        <v>454</v>
      </c>
      <c r="K119" s="1216" t="str">
        <f>+[10]Metas!K516</f>
        <v>Fortalecimiento el Subcomité Departamental de Prevención, Protección y Garantía de No Repetición.</v>
      </c>
      <c r="L119" s="1433">
        <v>0.2</v>
      </c>
      <c r="M119" s="1480">
        <f>SUM(N119:Q119)</f>
        <v>0.2</v>
      </c>
      <c r="N119" s="1482">
        <v>0.05</v>
      </c>
      <c r="O119" s="1484">
        <v>0.05</v>
      </c>
      <c r="P119" s="1486">
        <v>0.05</v>
      </c>
      <c r="Q119" s="1488">
        <v>0.05</v>
      </c>
      <c r="R119" s="1219">
        <f>+$J119</f>
        <v>454</v>
      </c>
      <c r="S119" s="375" t="s">
        <v>6205</v>
      </c>
      <c r="T119" s="708" t="s">
        <v>3834</v>
      </c>
      <c r="U119" s="708" t="s">
        <v>3838</v>
      </c>
      <c r="V119" s="708" t="s">
        <v>3842</v>
      </c>
      <c r="W119" s="677" t="s">
        <v>6206</v>
      </c>
      <c r="X119" s="669"/>
      <c r="Y119" s="669"/>
      <c r="Z119" s="669"/>
      <c r="AA119" s="669"/>
      <c r="AB119" s="1219">
        <f t="shared" ref="AB119" si="166">+$J119</f>
        <v>454</v>
      </c>
      <c r="AC119" s="1240">
        <f t="shared" ref="AC119" si="167">+L119</f>
        <v>0.2</v>
      </c>
      <c r="AD119" s="308">
        <f t="shared" si="85"/>
        <v>27</v>
      </c>
      <c r="AE119" s="308">
        <f t="shared" si="85"/>
        <v>27</v>
      </c>
      <c r="AF119" s="308">
        <f t="shared" si="85"/>
        <v>0</v>
      </c>
      <c r="AG119" s="308">
        <f t="shared" si="84"/>
        <v>0</v>
      </c>
      <c r="AH119" s="308">
        <f t="shared" si="84"/>
        <v>0</v>
      </c>
      <c r="AI119" s="308">
        <f t="shared" si="84"/>
        <v>0</v>
      </c>
      <c r="AJ119" s="308">
        <f t="shared" si="84"/>
        <v>0</v>
      </c>
      <c r="AK119" s="1219">
        <f t="shared" ref="AK119" si="168">+$J119</f>
        <v>454</v>
      </c>
      <c r="AL119" s="1243">
        <f t="shared" si="153"/>
        <v>0.05</v>
      </c>
      <c r="AM119" s="308">
        <f t="shared" si="98"/>
        <v>9</v>
      </c>
      <c r="AN119" s="683">
        <v>9</v>
      </c>
      <c r="AO119" s="683"/>
      <c r="AP119" s="683"/>
      <c r="AQ119" s="683"/>
      <c r="AR119" s="683"/>
      <c r="AS119" s="683"/>
      <c r="AT119" s="1219">
        <f t="shared" ref="AT119" si="169">+$J119</f>
        <v>454</v>
      </c>
      <c r="AU119" s="1246">
        <f t="shared" si="155"/>
        <v>0.05</v>
      </c>
      <c r="AV119" s="308">
        <f t="shared" si="99"/>
        <v>9</v>
      </c>
      <c r="AW119" s="683">
        <v>9</v>
      </c>
      <c r="AX119" s="683"/>
      <c r="AY119" s="683"/>
      <c r="AZ119" s="683"/>
      <c r="BA119" s="683"/>
      <c r="BB119" s="683"/>
      <c r="BC119" s="1219">
        <f t="shared" ref="BC119" si="170">+$J119</f>
        <v>454</v>
      </c>
      <c r="BD119" s="1249">
        <f t="shared" si="157"/>
        <v>0.05</v>
      </c>
      <c r="BE119" s="308">
        <f t="shared" si="100"/>
        <v>3</v>
      </c>
      <c r="BF119" s="683">
        <v>3</v>
      </c>
      <c r="BG119" s="683"/>
      <c r="BH119" s="683"/>
      <c r="BI119" s="683"/>
      <c r="BJ119" s="683"/>
      <c r="BK119" s="683"/>
      <c r="BL119" s="1219">
        <f t="shared" ref="BL119" si="171">+$J119</f>
        <v>454</v>
      </c>
      <c r="BM119" s="1252">
        <f t="shared" si="159"/>
        <v>0.05</v>
      </c>
      <c r="BN119" s="308">
        <f t="shared" si="101"/>
        <v>6</v>
      </c>
      <c r="BO119" s="683">
        <v>6</v>
      </c>
      <c r="BP119" s="683"/>
      <c r="BQ119" s="683"/>
      <c r="BR119" s="683"/>
      <c r="BS119" s="683"/>
      <c r="BT119" s="683"/>
      <c r="BU119" s="1204"/>
      <c r="BV119" s="1205"/>
      <c r="BW119" s="1205"/>
      <c r="BX119" s="1205"/>
      <c r="BY119" s="1205"/>
      <c r="BZ119" s="1205"/>
      <c r="CA119" s="1205"/>
      <c r="CB119" s="1205"/>
      <c r="CC119" s="1206"/>
    </row>
    <row r="120" spans="1:81" s="690" customFormat="1" ht="40.15" customHeight="1" x14ac:dyDescent="0.25">
      <c r="A120" s="673"/>
      <c r="B120" s="1318"/>
      <c r="C120" s="1315"/>
      <c r="D120" s="1097"/>
      <c r="E120" s="1094"/>
      <c r="F120" s="1094"/>
      <c r="G120" s="1094"/>
      <c r="H120" s="1094"/>
      <c r="I120" s="1094"/>
      <c r="J120" s="1220"/>
      <c r="K120" s="1217"/>
      <c r="L120" s="1434"/>
      <c r="M120" s="1481"/>
      <c r="N120" s="1483"/>
      <c r="O120" s="1485"/>
      <c r="P120" s="1487"/>
      <c r="Q120" s="1489"/>
      <c r="R120" s="1220"/>
      <c r="S120" s="377" t="s">
        <v>6207</v>
      </c>
      <c r="T120" s="709"/>
      <c r="U120" s="709"/>
      <c r="V120" s="709"/>
      <c r="W120" s="678" t="s">
        <v>6128</v>
      </c>
      <c r="X120" s="670"/>
      <c r="Y120" s="670"/>
      <c r="Z120" s="670"/>
      <c r="AA120" s="670"/>
      <c r="AB120" s="1220"/>
      <c r="AC120" s="1241"/>
      <c r="AD120" s="303">
        <f t="shared" si="85"/>
        <v>0</v>
      </c>
      <c r="AE120" s="303">
        <f t="shared" si="85"/>
        <v>0</v>
      </c>
      <c r="AF120" s="303">
        <f t="shared" si="85"/>
        <v>0</v>
      </c>
      <c r="AG120" s="303">
        <f t="shared" si="84"/>
        <v>0</v>
      </c>
      <c r="AH120" s="303">
        <f t="shared" si="84"/>
        <v>0</v>
      </c>
      <c r="AI120" s="303">
        <f t="shared" si="84"/>
        <v>0</v>
      </c>
      <c r="AJ120" s="303">
        <f t="shared" si="84"/>
        <v>0</v>
      </c>
      <c r="AK120" s="1220"/>
      <c r="AL120" s="1244"/>
      <c r="AM120" s="303">
        <f t="shared" si="98"/>
        <v>0</v>
      </c>
      <c r="AN120" s="684"/>
      <c r="AO120" s="684"/>
      <c r="AP120" s="684"/>
      <c r="AQ120" s="684"/>
      <c r="AR120" s="684"/>
      <c r="AS120" s="684"/>
      <c r="AT120" s="1220"/>
      <c r="AU120" s="1247"/>
      <c r="AV120" s="303">
        <f t="shared" si="99"/>
        <v>0</v>
      </c>
      <c r="AW120" s="684"/>
      <c r="AX120" s="684"/>
      <c r="AY120" s="684"/>
      <c r="AZ120" s="684"/>
      <c r="BA120" s="684"/>
      <c r="BB120" s="684"/>
      <c r="BC120" s="1220"/>
      <c r="BD120" s="1250"/>
      <c r="BE120" s="303">
        <f t="shared" si="100"/>
        <v>0</v>
      </c>
      <c r="BF120" s="684"/>
      <c r="BG120" s="684"/>
      <c r="BH120" s="684"/>
      <c r="BI120" s="684"/>
      <c r="BJ120" s="684"/>
      <c r="BK120" s="684"/>
      <c r="BL120" s="1220"/>
      <c r="BM120" s="1253"/>
      <c r="BN120" s="303">
        <f t="shared" si="101"/>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x14ac:dyDescent="0.25">
      <c r="A121" s="673"/>
      <c r="B121" s="1318"/>
      <c r="C121" s="1315"/>
      <c r="D121" s="1097"/>
      <c r="E121" s="1094"/>
      <c r="F121" s="1094"/>
      <c r="G121" s="1094"/>
      <c r="H121" s="1094"/>
      <c r="I121" s="1094"/>
      <c r="J121" s="1220"/>
      <c r="K121" s="1217"/>
      <c r="L121" s="1434"/>
      <c r="M121" s="1481"/>
      <c r="N121" s="1483"/>
      <c r="O121" s="1485"/>
      <c r="P121" s="1487"/>
      <c r="Q121" s="1489"/>
      <c r="R121" s="1220"/>
      <c r="S121" s="377" t="s">
        <v>6129</v>
      </c>
      <c r="T121" s="709"/>
      <c r="U121" s="709"/>
      <c r="V121" s="709"/>
      <c r="W121" s="678" t="s">
        <v>6204</v>
      </c>
      <c r="X121" s="670"/>
      <c r="Y121" s="670"/>
      <c r="Z121" s="670"/>
      <c r="AA121" s="670"/>
      <c r="AB121" s="1220"/>
      <c r="AC121" s="1241"/>
      <c r="AD121" s="303">
        <f t="shared" si="85"/>
        <v>0</v>
      </c>
      <c r="AE121" s="303">
        <f t="shared" si="85"/>
        <v>0</v>
      </c>
      <c r="AF121" s="303">
        <f t="shared" si="85"/>
        <v>0</v>
      </c>
      <c r="AG121" s="303">
        <f t="shared" si="84"/>
        <v>0</v>
      </c>
      <c r="AH121" s="303">
        <f t="shared" si="84"/>
        <v>0</v>
      </c>
      <c r="AI121" s="303">
        <f t="shared" si="84"/>
        <v>0</v>
      </c>
      <c r="AJ121" s="303">
        <f t="shared" si="84"/>
        <v>0</v>
      </c>
      <c r="AK121" s="1220"/>
      <c r="AL121" s="1244"/>
      <c r="AM121" s="303">
        <f t="shared" si="98"/>
        <v>0</v>
      </c>
      <c r="AN121" s="684"/>
      <c r="AO121" s="684"/>
      <c r="AP121" s="684"/>
      <c r="AQ121" s="684"/>
      <c r="AR121" s="684"/>
      <c r="AS121" s="684"/>
      <c r="AT121" s="1220"/>
      <c r="AU121" s="1247"/>
      <c r="AV121" s="303">
        <f t="shared" si="99"/>
        <v>0</v>
      </c>
      <c r="AW121" s="684"/>
      <c r="AX121" s="684"/>
      <c r="AY121" s="684"/>
      <c r="AZ121" s="684"/>
      <c r="BA121" s="684"/>
      <c r="BB121" s="684"/>
      <c r="BC121" s="1220"/>
      <c r="BD121" s="1250"/>
      <c r="BE121" s="303">
        <f t="shared" si="100"/>
        <v>0</v>
      </c>
      <c r="BF121" s="684"/>
      <c r="BG121" s="684"/>
      <c r="BH121" s="684"/>
      <c r="BI121" s="684"/>
      <c r="BJ121" s="684"/>
      <c r="BK121" s="684"/>
      <c r="BL121" s="1220"/>
      <c r="BM121" s="1253"/>
      <c r="BN121" s="303">
        <f t="shared" si="101"/>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thickBot="1" x14ac:dyDescent="0.3">
      <c r="A122" s="673"/>
      <c r="B122" s="1318"/>
      <c r="C122" s="1315"/>
      <c r="D122" s="1098"/>
      <c r="E122" s="1095"/>
      <c r="F122" s="1095"/>
      <c r="G122" s="1095"/>
      <c r="H122" s="1095"/>
      <c r="I122" s="1095"/>
      <c r="J122" s="1221"/>
      <c r="K122" s="1218"/>
      <c r="L122" s="1490"/>
      <c r="M122" s="1491"/>
      <c r="N122" s="1492"/>
      <c r="O122" s="1493"/>
      <c r="P122" s="1494"/>
      <c r="Q122" s="1495"/>
      <c r="R122" s="1221"/>
      <c r="S122" s="679"/>
      <c r="T122" s="710"/>
      <c r="U122" s="710"/>
      <c r="V122" s="710"/>
      <c r="W122" s="679"/>
      <c r="X122" s="671"/>
      <c r="Y122" s="671"/>
      <c r="Z122" s="671"/>
      <c r="AA122" s="671"/>
      <c r="AB122" s="1221"/>
      <c r="AC122" s="1242"/>
      <c r="AD122" s="306">
        <f t="shared" si="85"/>
        <v>0</v>
      </c>
      <c r="AE122" s="306">
        <f t="shared" si="85"/>
        <v>0</v>
      </c>
      <c r="AF122" s="306">
        <f t="shared" si="85"/>
        <v>0</v>
      </c>
      <c r="AG122" s="306">
        <f t="shared" si="84"/>
        <v>0</v>
      </c>
      <c r="AH122" s="306">
        <f t="shared" si="84"/>
        <v>0</v>
      </c>
      <c r="AI122" s="306">
        <f t="shared" si="84"/>
        <v>0</v>
      </c>
      <c r="AJ122" s="306">
        <f t="shared" si="84"/>
        <v>0</v>
      </c>
      <c r="AK122" s="1221"/>
      <c r="AL122" s="1245"/>
      <c r="AM122" s="306">
        <f t="shared" si="98"/>
        <v>0</v>
      </c>
      <c r="AN122" s="685"/>
      <c r="AO122" s="685"/>
      <c r="AP122" s="685"/>
      <c r="AQ122" s="685"/>
      <c r="AR122" s="685"/>
      <c r="AS122" s="685"/>
      <c r="AT122" s="1221"/>
      <c r="AU122" s="1248"/>
      <c r="AV122" s="306">
        <f t="shared" si="99"/>
        <v>0</v>
      </c>
      <c r="AW122" s="685"/>
      <c r="AX122" s="685"/>
      <c r="AY122" s="685"/>
      <c r="AZ122" s="685"/>
      <c r="BA122" s="685"/>
      <c r="BB122" s="685"/>
      <c r="BC122" s="1221"/>
      <c r="BD122" s="1251"/>
      <c r="BE122" s="306">
        <f t="shared" si="100"/>
        <v>0</v>
      </c>
      <c r="BF122" s="685"/>
      <c r="BG122" s="685"/>
      <c r="BH122" s="685"/>
      <c r="BI122" s="685"/>
      <c r="BJ122" s="685"/>
      <c r="BK122" s="685"/>
      <c r="BL122" s="1221"/>
      <c r="BM122" s="1254"/>
      <c r="BN122" s="306">
        <f t="shared" si="101"/>
        <v>0</v>
      </c>
      <c r="BO122" s="685"/>
      <c r="BP122" s="685"/>
      <c r="BQ122" s="685"/>
      <c r="BR122" s="685"/>
      <c r="BS122" s="685"/>
      <c r="BT122" s="685"/>
      <c r="BU122" s="1210"/>
      <c r="BV122" s="1211"/>
      <c r="BW122" s="1211"/>
      <c r="BX122" s="1211"/>
      <c r="BY122" s="1211"/>
      <c r="BZ122" s="1211"/>
      <c r="CA122" s="1211"/>
      <c r="CB122" s="1211"/>
      <c r="CC122" s="1212"/>
    </row>
    <row r="123" spans="1:81" s="690" customFormat="1" ht="40.15" customHeight="1" thickTop="1" x14ac:dyDescent="0.25">
      <c r="A123" s="673"/>
      <c r="B123" s="1318"/>
      <c r="C123" s="1315"/>
      <c r="D123" s="1096"/>
      <c r="E123" s="1093"/>
      <c r="F123" s="1093"/>
      <c r="G123" s="1093"/>
      <c r="H123" s="1093"/>
      <c r="I123" s="1093"/>
      <c r="J123" s="1219">
        <v>455</v>
      </c>
      <c r="K123" s="1216" t="str">
        <f>+[10]Metas!K517</f>
        <v>Plan integral de prevención y de contingencia a nivel departamental diseñado e implementado.</v>
      </c>
      <c r="L123" s="1222">
        <v>1</v>
      </c>
      <c r="M123" s="1225">
        <f>SUM(N123:Q123)</f>
        <v>1</v>
      </c>
      <c r="N123" s="1228">
        <v>0.25</v>
      </c>
      <c r="O123" s="1231">
        <v>0.25</v>
      </c>
      <c r="P123" s="1234">
        <v>0.25</v>
      </c>
      <c r="Q123" s="1237">
        <v>0.25</v>
      </c>
      <c r="R123" s="1219">
        <f>+$J123</f>
        <v>455</v>
      </c>
      <c r="S123" s="677" t="s">
        <v>6208</v>
      </c>
      <c r="T123" s="708"/>
      <c r="U123" s="708"/>
      <c r="V123" s="708"/>
      <c r="W123" s="677" t="s">
        <v>6209</v>
      </c>
      <c r="X123" s="669"/>
      <c r="Y123" s="669"/>
      <c r="Z123" s="669"/>
      <c r="AA123" s="669"/>
      <c r="AB123" s="1219">
        <f t="shared" ref="AB123" si="172">+$J123</f>
        <v>455</v>
      </c>
      <c r="AC123" s="1240">
        <f t="shared" ref="AC123" si="173">+L123</f>
        <v>1</v>
      </c>
      <c r="AD123" s="308">
        <f t="shared" si="85"/>
        <v>14.247</v>
      </c>
      <c r="AE123" s="308">
        <f t="shared" si="85"/>
        <v>14.247</v>
      </c>
      <c r="AF123" s="308">
        <f t="shared" si="85"/>
        <v>0</v>
      </c>
      <c r="AG123" s="308">
        <f t="shared" si="84"/>
        <v>0</v>
      </c>
      <c r="AH123" s="308">
        <f t="shared" si="84"/>
        <v>0</v>
      </c>
      <c r="AI123" s="308">
        <f t="shared" si="84"/>
        <v>0</v>
      </c>
      <c r="AJ123" s="308">
        <f t="shared" si="84"/>
        <v>0</v>
      </c>
      <c r="AK123" s="1219">
        <f t="shared" ref="AK123" si="174">+$J123</f>
        <v>455</v>
      </c>
      <c r="AL123" s="1243">
        <f t="shared" si="153"/>
        <v>0.25</v>
      </c>
      <c r="AM123" s="308">
        <f t="shared" si="98"/>
        <v>4.7489999999999997</v>
      </c>
      <c r="AN123" s="683">
        <v>4.7489999999999997</v>
      </c>
      <c r="AO123" s="683"/>
      <c r="AP123" s="683"/>
      <c r="AQ123" s="683"/>
      <c r="AR123" s="683"/>
      <c r="AS123" s="683"/>
      <c r="AT123" s="1219">
        <f t="shared" ref="AT123" si="175">+$J123</f>
        <v>455</v>
      </c>
      <c r="AU123" s="1246">
        <f t="shared" si="155"/>
        <v>0.25</v>
      </c>
      <c r="AV123" s="308">
        <f t="shared" si="99"/>
        <v>4.7489999999999997</v>
      </c>
      <c r="AW123" s="683">
        <v>4.7489999999999997</v>
      </c>
      <c r="AX123" s="683"/>
      <c r="AY123" s="683"/>
      <c r="AZ123" s="683"/>
      <c r="BA123" s="683"/>
      <c r="BB123" s="683"/>
      <c r="BC123" s="1219">
        <f t="shared" ref="BC123" si="176">+$J123</f>
        <v>455</v>
      </c>
      <c r="BD123" s="1249">
        <f t="shared" si="157"/>
        <v>0.25</v>
      </c>
      <c r="BE123" s="308">
        <f t="shared" si="100"/>
        <v>1.583</v>
      </c>
      <c r="BF123" s="683">
        <v>1.583</v>
      </c>
      <c r="BG123" s="683"/>
      <c r="BH123" s="683"/>
      <c r="BI123" s="683"/>
      <c r="BJ123" s="683"/>
      <c r="BK123" s="683"/>
      <c r="BL123" s="1219">
        <f t="shared" ref="BL123" si="177">+$J123</f>
        <v>455</v>
      </c>
      <c r="BM123" s="1252">
        <f t="shared" si="159"/>
        <v>0.25</v>
      </c>
      <c r="BN123" s="308">
        <f t="shared" si="101"/>
        <v>3.1659999999999999</v>
      </c>
      <c r="BO123" s="683">
        <v>3.1659999999999999</v>
      </c>
      <c r="BP123" s="683"/>
      <c r="BQ123" s="683"/>
      <c r="BR123" s="683"/>
      <c r="BS123" s="683"/>
      <c r="BT123" s="683"/>
      <c r="BU123" s="1204"/>
      <c r="BV123" s="1205"/>
      <c r="BW123" s="1205"/>
      <c r="BX123" s="1205"/>
      <c r="BY123" s="1205"/>
      <c r="BZ123" s="1205"/>
      <c r="CA123" s="1205"/>
      <c r="CB123" s="1205"/>
      <c r="CC123" s="1206"/>
    </row>
    <row r="124" spans="1:81" s="690" customFormat="1" ht="40.15" customHeight="1" x14ac:dyDescent="0.25">
      <c r="A124" s="673"/>
      <c r="B124" s="1318"/>
      <c r="C124" s="1315"/>
      <c r="D124" s="1097"/>
      <c r="E124" s="1094"/>
      <c r="F124" s="1094"/>
      <c r="G124" s="1094"/>
      <c r="H124" s="1094"/>
      <c r="I124" s="1094"/>
      <c r="J124" s="1220"/>
      <c r="K124" s="1217"/>
      <c r="L124" s="1223"/>
      <c r="M124" s="1226"/>
      <c r="N124" s="1229"/>
      <c r="O124" s="1232"/>
      <c r="P124" s="1235"/>
      <c r="Q124" s="1238"/>
      <c r="R124" s="1220"/>
      <c r="S124" s="678" t="s">
        <v>6210</v>
      </c>
      <c r="T124" s="709"/>
      <c r="U124" s="709"/>
      <c r="V124" s="709"/>
      <c r="W124" s="678" t="s">
        <v>6211</v>
      </c>
      <c r="X124" s="670"/>
      <c r="Y124" s="670"/>
      <c r="Z124" s="670"/>
      <c r="AA124" s="670"/>
      <c r="AB124" s="1220"/>
      <c r="AC124" s="1241"/>
      <c r="AD124" s="303">
        <f t="shared" si="85"/>
        <v>0</v>
      </c>
      <c r="AE124" s="303">
        <f t="shared" si="85"/>
        <v>0</v>
      </c>
      <c r="AF124" s="303">
        <f t="shared" si="85"/>
        <v>0</v>
      </c>
      <c r="AG124" s="303">
        <f t="shared" si="84"/>
        <v>0</v>
      </c>
      <c r="AH124" s="303">
        <f t="shared" si="84"/>
        <v>0</v>
      </c>
      <c r="AI124" s="303">
        <f t="shared" si="84"/>
        <v>0</v>
      </c>
      <c r="AJ124" s="303">
        <f t="shared" si="84"/>
        <v>0</v>
      </c>
      <c r="AK124" s="1220"/>
      <c r="AL124" s="1244"/>
      <c r="AM124" s="303">
        <f t="shared" si="98"/>
        <v>0</v>
      </c>
      <c r="AN124" s="684"/>
      <c r="AO124" s="684"/>
      <c r="AP124" s="684"/>
      <c r="AQ124" s="684"/>
      <c r="AR124" s="684"/>
      <c r="AS124" s="684"/>
      <c r="AT124" s="1220"/>
      <c r="AU124" s="1247"/>
      <c r="AV124" s="303">
        <f t="shared" si="99"/>
        <v>0</v>
      </c>
      <c r="AW124" s="684"/>
      <c r="AX124" s="684"/>
      <c r="AY124" s="684"/>
      <c r="AZ124" s="684"/>
      <c r="BA124" s="684"/>
      <c r="BB124" s="684"/>
      <c r="BC124" s="1220"/>
      <c r="BD124" s="1250"/>
      <c r="BE124" s="303">
        <f t="shared" si="100"/>
        <v>0</v>
      </c>
      <c r="BF124" s="684"/>
      <c r="BG124" s="684"/>
      <c r="BH124" s="684"/>
      <c r="BI124" s="684"/>
      <c r="BJ124" s="684"/>
      <c r="BK124" s="684"/>
      <c r="BL124" s="1220"/>
      <c r="BM124" s="1253"/>
      <c r="BN124" s="303">
        <f t="shared" si="101"/>
        <v>0</v>
      </c>
      <c r="BO124" s="684"/>
      <c r="BP124" s="684"/>
      <c r="BQ124" s="684"/>
      <c r="BR124" s="684"/>
      <c r="BS124" s="684"/>
      <c r="BT124" s="684"/>
      <c r="BU124" s="1207"/>
      <c r="BV124" s="1208"/>
      <c r="BW124" s="1208"/>
      <c r="BX124" s="1208"/>
      <c r="BY124" s="1208"/>
      <c r="BZ124" s="1208"/>
      <c r="CA124" s="1208"/>
      <c r="CB124" s="1208"/>
      <c r="CC124" s="1209"/>
    </row>
    <row r="125" spans="1:81" s="690" customFormat="1" ht="40.15" customHeight="1" x14ac:dyDescent="0.25">
      <c r="A125" s="673"/>
      <c r="B125" s="1318"/>
      <c r="C125" s="1315"/>
      <c r="D125" s="1097"/>
      <c r="E125" s="1094"/>
      <c r="F125" s="1094"/>
      <c r="G125" s="1094"/>
      <c r="H125" s="1094"/>
      <c r="I125" s="1094"/>
      <c r="J125" s="1220"/>
      <c r="K125" s="1217"/>
      <c r="L125" s="1223"/>
      <c r="M125" s="1226"/>
      <c r="N125" s="1229"/>
      <c r="O125" s="1232"/>
      <c r="P125" s="1235"/>
      <c r="Q125" s="1238"/>
      <c r="R125" s="1220"/>
      <c r="S125" s="678" t="s">
        <v>6212</v>
      </c>
      <c r="T125" s="709"/>
      <c r="U125" s="709"/>
      <c r="V125" s="709"/>
      <c r="W125" s="678" t="s">
        <v>6213</v>
      </c>
      <c r="X125" s="670"/>
      <c r="Y125" s="670"/>
      <c r="Z125" s="670"/>
      <c r="AA125" s="670"/>
      <c r="AB125" s="1220"/>
      <c r="AC125" s="1241"/>
      <c r="AD125" s="303">
        <f t="shared" si="85"/>
        <v>0</v>
      </c>
      <c r="AE125" s="303">
        <f t="shared" si="85"/>
        <v>0</v>
      </c>
      <c r="AF125" s="303">
        <f t="shared" si="85"/>
        <v>0</v>
      </c>
      <c r="AG125" s="303">
        <f t="shared" si="84"/>
        <v>0</v>
      </c>
      <c r="AH125" s="303">
        <f t="shared" si="84"/>
        <v>0</v>
      </c>
      <c r="AI125" s="303">
        <f t="shared" si="84"/>
        <v>0</v>
      </c>
      <c r="AJ125" s="303">
        <f t="shared" si="84"/>
        <v>0</v>
      </c>
      <c r="AK125" s="1220"/>
      <c r="AL125" s="1244"/>
      <c r="AM125" s="303">
        <f t="shared" si="98"/>
        <v>0</v>
      </c>
      <c r="AN125" s="684"/>
      <c r="AO125" s="684"/>
      <c r="AP125" s="684"/>
      <c r="AQ125" s="684"/>
      <c r="AR125" s="684"/>
      <c r="AS125" s="684"/>
      <c r="AT125" s="1220"/>
      <c r="AU125" s="1247"/>
      <c r="AV125" s="303">
        <f t="shared" si="99"/>
        <v>0</v>
      </c>
      <c r="AW125" s="684"/>
      <c r="AX125" s="684"/>
      <c r="AY125" s="684"/>
      <c r="AZ125" s="684"/>
      <c r="BA125" s="684"/>
      <c r="BB125" s="684"/>
      <c r="BC125" s="1220"/>
      <c r="BD125" s="1250"/>
      <c r="BE125" s="303">
        <f t="shared" si="100"/>
        <v>0</v>
      </c>
      <c r="BF125" s="684"/>
      <c r="BG125" s="684"/>
      <c r="BH125" s="684"/>
      <c r="BI125" s="684"/>
      <c r="BJ125" s="684"/>
      <c r="BK125" s="684"/>
      <c r="BL125" s="1220"/>
      <c r="BM125" s="1253"/>
      <c r="BN125" s="303">
        <f t="shared" si="101"/>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thickBot="1" x14ac:dyDescent="0.3">
      <c r="A126" s="673"/>
      <c r="B126" s="1318"/>
      <c r="C126" s="1315"/>
      <c r="D126" s="1098"/>
      <c r="E126" s="1095"/>
      <c r="F126" s="1095"/>
      <c r="G126" s="1095"/>
      <c r="H126" s="1095"/>
      <c r="I126" s="1095"/>
      <c r="J126" s="1221"/>
      <c r="K126" s="1218"/>
      <c r="L126" s="1224"/>
      <c r="M126" s="1227"/>
      <c r="N126" s="1230"/>
      <c r="O126" s="1233"/>
      <c r="P126" s="1236"/>
      <c r="Q126" s="1239"/>
      <c r="R126" s="1221"/>
      <c r="S126" s="679" t="s">
        <v>6214</v>
      </c>
      <c r="T126" s="710"/>
      <c r="U126" s="710"/>
      <c r="V126" s="710"/>
      <c r="W126" s="679" t="s">
        <v>6215</v>
      </c>
      <c r="X126" s="671"/>
      <c r="Y126" s="671"/>
      <c r="Z126" s="671"/>
      <c r="AA126" s="671"/>
      <c r="AB126" s="1221"/>
      <c r="AC126" s="1242"/>
      <c r="AD126" s="306">
        <f t="shared" si="85"/>
        <v>0</v>
      </c>
      <c r="AE126" s="306">
        <f t="shared" si="85"/>
        <v>0</v>
      </c>
      <c r="AF126" s="306">
        <f t="shared" si="85"/>
        <v>0</v>
      </c>
      <c r="AG126" s="306">
        <f t="shared" si="84"/>
        <v>0</v>
      </c>
      <c r="AH126" s="306">
        <f t="shared" si="84"/>
        <v>0</v>
      </c>
      <c r="AI126" s="306">
        <f t="shared" si="84"/>
        <v>0</v>
      </c>
      <c r="AJ126" s="306">
        <f t="shared" si="84"/>
        <v>0</v>
      </c>
      <c r="AK126" s="1221"/>
      <c r="AL126" s="1245"/>
      <c r="AM126" s="306">
        <f t="shared" si="98"/>
        <v>0</v>
      </c>
      <c r="AN126" s="685"/>
      <c r="AO126" s="685"/>
      <c r="AP126" s="685"/>
      <c r="AQ126" s="685"/>
      <c r="AR126" s="685"/>
      <c r="AS126" s="685"/>
      <c r="AT126" s="1221"/>
      <c r="AU126" s="1248"/>
      <c r="AV126" s="306">
        <f t="shared" si="99"/>
        <v>0</v>
      </c>
      <c r="AW126" s="685"/>
      <c r="AX126" s="685"/>
      <c r="AY126" s="685"/>
      <c r="AZ126" s="685"/>
      <c r="BA126" s="685"/>
      <c r="BB126" s="685"/>
      <c r="BC126" s="1221"/>
      <c r="BD126" s="1251"/>
      <c r="BE126" s="306">
        <f t="shared" si="100"/>
        <v>0</v>
      </c>
      <c r="BF126" s="685"/>
      <c r="BG126" s="685"/>
      <c r="BH126" s="685"/>
      <c r="BI126" s="685"/>
      <c r="BJ126" s="685"/>
      <c r="BK126" s="685"/>
      <c r="BL126" s="1221"/>
      <c r="BM126" s="1254"/>
      <c r="BN126" s="306">
        <f t="shared" si="101"/>
        <v>0</v>
      </c>
      <c r="BO126" s="685"/>
      <c r="BP126" s="685"/>
      <c r="BQ126" s="685"/>
      <c r="BR126" s="685"/>
      <c r="BS126" s="685"/>
      <c r="BT126" s="685"/>
      <c r="BU126" s="1210"/>
      <c r="BV126" s="1211"/>
      <c r="BW126" s="1211"/>
      <c r="BX126" s="1211"/>
      <c r="BY126" s="1211"/>
      <c r="BZ126" s="1211"/>
      <c r="CA126" s="1211"/>
      <c r="CB126" s="1211"/>
      <c r="CC126" s="1212"/>
    </row>
    <row r="127" spans="1:81" s="690" customFormat="1" ht="40.15" customHeight="1" thickTop="1" x14ac:dyDescent="0.25">
      <c r="A127" s="673"/>
      <c r="B127" s="1318"/>
      <c r="C127" s="1315"/>
      <c r="D127" s="1096"/>
      <c r="E127" s="1093"/>
      <c r="F127" s="1093"/>
      <c r="G127" s="1093"/>
      <c r="H127" s="1093"/>
      <c r="I127" s="1093"/>
      <c r="J127" s="1219">
        <v>456</v>
      </c>
      <c r="K127" s="1216" t="str">
        <f>+[10]Metas!K518</f>
        <v>Iniciativas de fortalecimiento de planes, programas y proyectos en materia de DDHH a nivel departamental.</v>
      </c>
      <c r="L127" s="1222">
        <v>1</v>
      </c>
      <c r="M127" s="1225">
        <f>SUM(N127:Q127)</f>
        <v>1</v>
      </c>
      <c r="N127" s="1228">
        <v>0.25</v>
      </c>
      <c r="O127" s="1231">
        <v>0.25</v>
      </c>
      <c r="P127" s="1234">
        <v>0.25</v>
      </c>
      <c r="Q127" s="1237">
        <v>0.25</v>
      </c>
      <c r="R127" s="1219">
        <f>+$J127</f>
        <v>456</v>
      </c>
      <c r="S127" s="375" t="s">
        <v>6216</v>
      </c>
      <c r="T127" s="708" t="s">
        <v>3834</v>
      </c>
      <c r="U127" s="708" t="s">
        <v>3838</v>
      </c>
      <c r="V127" s="708" t="s">
        <v>3842</v>
      </c>
      <c r="W127" s="677" t="s">
        <v>6217</v>
      </c>
      <c r="X127" s="669"/>
      <c r="Y127" s="669"/>
      <c r="Z127" s="669"/>
      <c r="AA127" s="669"/>
      <c r="AB127" s="1219">
        <f t="shared" ref="AB127" si="178">+$J127</f>
        <v>456</v>
      </c>
      <c r="AC127" s="1240">
        <f t="shared" ref="AC127" si="179">+L127</f>
        <v>1</v>
      </c>
      <c r="AD127" s="308">
        <f t="shared" si="85"/>
        <v>21.198</v>
      </c>
      <c r="AE127" s="308">
        <f t="shared" si="85"/>
        <v>21.198</v>
      </c>
      <c r="AF127" s="308">
        <f t="shared" si="85"/>
        <v>0</v>
      </c>
      <c r="AG127" s="308">
        <f t="shared" si="84"/>
        <v>0</v>
      </c>
      <c r="AH127" s="308">
        <f t="shared" si="84"/>
        <v>0</v>
      </c>
      <c r="AI127" s="308">
        <f t="shared" si="84"/>
        <v>0</v>
      </c>
      <c r="AJ127" s="308">
        <f t="shared" si="84"/>
        <v>0</v>
      </c>
      <c r="AK127" s="1219">
        <f t="shared" ref="AK127" si="180">+$J127</f>
        <v>456</v>
      </c>
      <c r="AL127" s="1243">
        <f t="shared" si="153"/>
        <v>0.25</v>
      </c>
      <c r="AM127" s="308">
        <f t="shared" si="98"/>
        <v>7.0659999999999998</v>
      </c>
      <c r="AN127" s="683">
        <v>7.0659999999999998</v>
      </c>
      <c r="AO127" s="683"/>
      <c r="AP127" s="683"/>
      <c r="AQ127" s="683"/>
      <c r="AR127" s="683"/>
      <c r="AS127" s="683"/>
      <c r="AT127" s="1219">
        <f t="shared" ref="AT127" si="181">+$J127</f>
        <v>456</v>
      </c>
      <c r="AU127" s="1246">
        <f t="shared" si="155"/>
        <v>0.25</v>
      </c>
      <c r="AV127" s="308">
        <f t="shared" si="99"/>
        <v>7.0659999999999998</v>
      </c>
      <c r="AW127" s="683">
        <v>7.0659999999999998</v>
      </c>
      <c r="AX127" s="683"/>
      <c r="AY127" s="683"/>
      <c r="AZ127" s="683"/>
      <c r="BA127" s="683"/>
      <c r="BB127" s="683"/>
      <c r="BC127" s="1219">
        <f t="shared" ref="BC127" si="182">+$J127</f>
        <v>456</v>
      </c>
      <c r="BD127" s="1249">
        <f t="shared" si="157"/>
        <v>0.25</v>
      </c>
      <c r="BE127" s="308">
        <f t="shared" si="100"/>
        <v>2.355</v>
      </c>
      <c r="BF127" s="683">
        <v>2.355</v>
      </c>
      <c r="BG127" s="683"/>
      <c r="BH127" s="683"/>
      <c r="BI127" s="683"/>
      <c r="BJ127" s="683"/>
      <c r="BK127" s="683"/>
      <c r="BL127" s="1219">
        <f t="shared" ref="BL127" si="183">+$J127</f>
        <v>456</v>
      </c>
      <c r="BM127" s="1252">
        <f t="shared" si="159"/>
        <v>0.25</v>
      </c>
      <c r="BN127" s="308">
        <f t="shared" si="101"/>
        <v>4.7110000000000003</v>
      </c>
      <c r="BO127" s="683">
        <v>4.7110000000000003</v>
      </c>
      <c r="BP127" s="683"/>
      <c r="BQ127" s="683"/>
      <c r="BR127" s="683"/>
      <c r="BS127" s="683"/>
      <c r="BT127" s="683"/>
      <c r="BU127" s="1204"/>
      <c r="BV127" s="1205"/>
      <c r="BW127" s="1205"/>
      <c r="BX127" s="1205"/>
      <c r="BY127" s="1205"/>
      <c r="BZ127" s="1205"/>
      <c r="CA127" s="1205"/>
      <c r="CB127" s="1205"/>
      <c r="CC127" s="1206"/>
    </row>
    <row r="128" spans="1:81" s="690" customFormat="1" ht="40.15" customHeight="1" x14ac:dyDescent="0.25">
      <c r="A128" s="673"/>
      <c r="B128" s="1318"/>
      <c r="C128" s="1315"/>
      <c r="D128" s="1097"/>
      <c r="E128" s="1094"/>
      <c r="F128" s="1094"/>
      <c r="G128" s="1094"/>
      <c r="H128" s="1094"/>
      <c r="I128" s="1094"/>
      <c r="J128" s="1220"/>
      <c r="K128" s="1217"/>
      <c r="L128" s="1223"/>
      <c r="M128" s="1226"/>
      <c r="N128" s="1229"/>
      <c r="O128" s="1232"/>
      <c r="P128" s="1235"/>
      <c r="Q128" s="1238"/>
      <c r="R128" s="1220"/>
      <c r="S128" s="377" t="s">
        <v>6218</v>
      </c>
      <c r="T128" s="709"/>
      <c r="U128" s="709"/>
      <c r="V128" s="709"/>
      <c r="W128" s="678" t="s">
        <v>6219</v>
      </c>
      <c r="X128" s="670"/>
      <c r="Y128" s="670"/>
      <c r="Z128" s="670"/>
      <c r="AA128" s="670"/>
      <c r="AB128" s="1220"/>
      <c r="AC128" s="1241"/>
      <c r="AD128" s="303">
        <f t="shared" si="85"/>
        <v>0</v>
      </c>
      <c r="AE128" s="303">
        <f t="shared" si="85"/>
        <v>0</v>
      </c>
      <c r="AF128" s="303">
        <f t="shared" si="85"/>
        <v>0</v>
      </c>
      <c r="AG128" s="303">
        <f t="shared" si="84"/>
        <v>0</v>
      </c>
      <c r="AH128" s="303">
        <f t="shared" si="84"/>
        <v>0</v>
      </c>
      <c r="AI128" s="303">
        <f t="shared" si="84"/>
        <v>0</v>
      </c>
      <c r="AJ128" s="303">
        <f t="shared" si="84"/>
        <v>0</v>
      </c>
      <c r="AK128" s="1220"/>
      <c r="AL128" s="1244"/>
      <c r="AM128" s="303">
        <f t="shared" si="98"/>
        <v>0</v>
      </c>
      <c r="AN128" s="684"/>
      <c r="AO128" s="684"/>
      <c r="AP128" s="684"/>
      <c r="AQ128" s="684"/>
      <c r="AR128" s="684"/>
      <c r="AS128" s="684"/>
      <c r="AT128" s="1220"/>
      <c r="AU128" s="1247"/>
      <c r="AV128" s="303">
        <f t="shared" si="99"/>
        <v>0</v>
      </c>
      <c r="AW128" s="684"/>
      <c r="AX128" s="684"/>
      <c r="AY128" s="684"/>
      <c r="AZ128" s="684"/>
      <c r="BA128" s="684"/>
      <c r="BB128" s="684"/>
      <c r="BC128" s="1220"/>
      <c r="BD128" s="1250"/>
      <c r="BE128" s="303">
        <f t="shared" si="100"/>
        <v>0</v>
      </c>
      <c r="BF128" s="684"/>
      <c r="BG128" s="684"/>
      <c r="BH128" s="684"/>
      <c r="BI128" s="684"/>
      <c r="BJ128" s="684"/>
      <c r="BK128" s="684"/>
      <c r="BL128" s="1220"/>
      <c r="BM128" s="1253"/>
      <c r="BN128" s="303">
        <f t="shared" si="101"/>
        <v>0</v>
      </c>
      <c r="BO128" s="684"/>
      <c r="BP128" s="684"/>
      <c r="BQ128" s="684"/>
      <c r="BR128" s="684"/>
      <c r="BS128" s="684"/>
      <c r="BT128" s="684"/>
      <c r="BU128" s="1207"/>
      <c r="BV128" s="1208"/>
      <c r="BW128" s="1208"/>
      <c r="BX128" s="1208"/>
      <c r="BY128" s="1208"/>
      <c r="BZ128" s="1208"/>
      <c r="CA128" s="1208"/>
      <c r="CB128" s="1208"/>
      <c r="CC128" s="1209"/>
    </row>
    <row r="129" spans="1:81" s="690" customFormat="1" ht="40.15" customHeight="1" x14ac:dyDescent="0.25">
      <c r="A129" s="673"/>
      <c r="B129" s="1318"/>
      <c r="C129" s="1315"/>
      <c r="D129" s="1097"/>
      <c r="E129" s="1094"/>
      <c r="F129" s="1094"/>
      <c r="G129" s="1094"/>
      <c r="H129" s="1094"/>
      <c r="I129" s="1094"/>
      <c r="J129" s="1220"/>
      <c r="K129" s="1217"/>
      <c r="L129" s="1223"/>
      <c r="M129" s="1226"/>
      <c r="N129" s="1229"/>
      <c r="O129" s="1232"/>
      <c r="P129" s="1235"/>
      <c r="Q129" s="1238"/>
      <c r="R129" s="1220"/>
      <c r="S129" s="377" t="s">
        <v>6220</v>
      </c>
      <c r="T129" s="709"/>
      <c r="U129" s="709"/>
      <c r="V129" s="709"/>
      <c r="W129" s="678" t="s">
        <v>6221</v>
      </c>
      <c r="X129" s="670"/>
      <c r="Y129" s="670"/>
      <c r="Z129" s="670"/>
      <c r="AA129" s="670"/>
      <c r="AB129" s="1220"/>
      <c r="AC129" s="1241"/>
      <c r="AD129" s="303">
        <f t="shared" si="85"/>
        <v>0</v>
      </c>
      <c r="AE129" s="303">
        <f t="shared" si="85"/>
        <v>0</v>
      </c>
      <c r="AF129" s="303">
        <f t="shared" si="85"/>
        <v>0</v>
      </c>
      <c r="AG129" s="303">
        <f t="shared" si="84"/>
        <v>0</v>
      </c>
      <c r="AH129" s="303">
        <f t="shared" si="84"/>
        <v>0</v>
      </c>
      <c r="AI129" s="303">
        <f t="shared" si="84"/>
        <v>0</v>
      </c>
      <c r="AJ129" s="303">
        <f t="shared" si="84"/>
        <v>0</v>
      </c>
      <c r="AK129" s="1220"/>
      <c r="AL129" s="1244"/>
      <c r="AM129" s="303">
        <f t="shared" si="98"/>
        <v>0</v>
      </c>
      <c r="AN129" s="684"/>
      <c r="AO129" s="684"/>
      <c r="AP129" s="684"/>
      <c r="AQ129" s="684"/>
      <c r="AR129" s="684"/>
      <c r="AS129" s="684"/>
      <c r="AT129" s="1220"/>
      <c r="AU129" s="1247"/>
      <c r="AV129" s="303">
        <f t="shared" si="99"/>
        <v>0</v>
      </c>
      <c r="AW129" s="684"/>
      <c r="AX129" s="684"/>
      <c r="AY129" s="684"/>
      <c r="AZ129" s="684"/>
      <c r="BA129" s="684"/>
      <c r="BB129" s="684"/>
      <c r="BC129" s="1220"/>
      <c r="BD129" s="1250"/>
      <c r="BE129" s="303">
        <f t="shared" si="100"/>
        <v>0</v>
      </c>
      <c r="BF129" s="684"/>
      <c r="BG129" s="684"/>
      <c r="BH129" s="684"/>
      <c r="BI129" s="684"/>
      <c r="BJ129" s="684"/>
      <c r="BK129" s="684"/>
      <c r="BL129" s="1220"/>
      <c r="BM129" s="1253"/>
      <c r="BN129" s="303">
        <f t="shared" si="101"/>
        <v>0</v>
      </c>
      <c r="BO129" s="684"/>
      <c r="BP129" s="684"/>
      <c r="BQ129" s="684"/>
      <c r="BR129" s="684"/>
      <c r="BS129" s="684"/>
      <c r="BT129" s="684"/>
      <c r="BU129" s="1207"/>
      <c r="BV129" s="1208"/>
      <c r="BW129" s="1208"/>
      <c r="BX129" s="1208"/>
      <c r="BY129" s="1208"/>
      <c r="BZ129" s="1208"/>
      <c r="CA129" s="1208"/>
      <c r="CB129" s="1208"/>
      <c r="CC129" s="1209"/>
    </row>
    <row r="130" spans="1:81" s="690" customFormat="1" ht="40.15" customHeight="1" thickBot="1" x14ac:dyDescent="0.3">
      <c r="A130" s="673"/>
      <c r="B130" s="1318"/>
      <c r="C130" s="1315"/>
      <c r="D130" s="1098"/>
      <c r="E130" s="1095"/>
      <c r="F130" s="1095"/>
      <c r="G130" s="1095"/>
      <c r="H130" s="1095"/>
      <c r="I130" s="1095"/>
      <c r="J130" s="1221"/>
      <c r="K130" s="1218"/>
      <c r="L130" s="1224"/>
      <c r="M130" s="1227"/>
      <c r="N130" s="1230"/>
      <c r="O130" s="1233"/>
      <c r="P130" s="1236"/>
      <c r="Q130" s="1239"/>
      <c r="R130" s="1221"/>
      <c r="S130" s="679"/>
      <c r="T130" s="710"/>
      <c r="U130" s="710"/>
      <c r="V130" s="710"/>
      <c r="W130" s="679"/>
      <c r="X130" s="671"/>
      <c r="Y130" s="671"/>
      <c r="Z130" s="671"/>
      <c r="AA130" s="671"/>
      <c r="AB130" s="1221"/>
      <c r="AC130" s="1242"/>
      <c r="AD130" s="306">
        <f t="shared" si="85"/>
        <v>0</v>
      </c>
      <c r="AE130" s="306">
        <f t="shared" si="85"/>
        <v>0</v>
      </c>
      <c r="AF130" s="306">
        <f t="shared" si="85"/>
        <v>0</v>
      </c>
      <c r="AG130" s="306">
        <f t="shared" si="84"/>
        <v>0</v>
      </c>
      <c r="AH130" s="306">
        <f t="shared" si="84"/>
        <v>0</v>
      </c>
      <c r="AI130" s="306">
        <f t="shared" si="84"/>
        <v>0</v>
      </c>
      <c r="AJ130" s="306">
        <f t="shared" si="84"/>
        <v>0</v>
      </c>
      <c r="AK130" s="1221"/>
      <c r="AL130" s="1245"/>
      <c r="AM130" s="306">
        <f t="shared" si="98"/>
        <v>0</v>
      </c>
      <c r="AN130" s="685"/>
      <c r="AO130" s="685"/>
      <c r="AP130" s="685"/>
      <c r="AQ130" s="685"/>
      <c r="AR130" s="685"/>
      <c r="AS130" s="685"/>
      <c r="AT130" s="1221"/>
      <c r="AU130" s="1248"/>
      <c r="AV130" s="306">
        <f t="shared" si="99"/>
        <v>0</v>
      </c>
      <c r="AW130" s="685"/>
      <c r="AX130" s="685"/>
      <c r="AY130" s="685"/>
      <c r="AZ130" s="685"/>
      <c r="BA130" s="685"/>
      <c r="BB130" s="685"/>
      <c r="BC130" s="1221"/>
      <c r="BD130" s="1251"/>
      <c r="BE130" s="306">
        <f t="shared" si="100"/>
        <v>0</v>
      </c>
      <c r="BF130" s="685"/>
      <c r="BG130" s="685"/>
      <c r="BH130" s="685"/>
      <c r="BI130" s="685"/>
      <c r="BJ130" s="685"/>
      <c r="BK130" s="685"/>
      <c r="BL130" s="1221"/>
      <c r="BM130" s="1254"/>
      <c r="BN130" s="306">
        <f t="shared" si="101"/>
        <v>0</v>
      </c>
      <c r="BO130" s="685"/>
      <c r="BP130" s="685"/>
      <c r="BQ130" s="685"/>
      <c r="BR130" s="685"/>
      <c r="BS130" s="685"/>
      <c r="BT130" s="685"/>
      <c r="BU130" s="1210"/>
      <c r="BV130" s="1211"/>
      <c r="BW130" s="1211"/>
      <c r="BX130" s="1211"/>
      <c r="BY130" s="1211"/>
      <c r="BZ130" s="1211"/>
      <c r="CA130" s="1211"/>
      <c r="CB130" s="1211"/>
      <c r="CC130" s="1212"/>
    </row>
    <row r="131" spans="1:81" s="690" customFormat="1" ht="40.15" customHeight="1" thickTop="1" x14ac:dyDescent="0.25">
      <c r="A131" s="673"/>
      <c r="B131" s="1318"/>
      <c r="C131" s="1315"/>
      <c r="D131" s="1096"/>
      <c r="E131" s="1093"/>
      <c r="F131" s="1093"/>
      <c r="G131" s="1093"/>
      <c r="H131" s="1093"/>
      <c r="I131" s="1093"/>
      <c r="J131" s="1219">
        <v>457</v>
      </c>
      <c r="K131" s="1216" t="str">
        <f>+[10]Metas!K519</f>
        <v>Estrategias de comunicación, sensibilización y educación diseñadas y ejecutadas para el reconocimiento de los derechos humanos para la visibilización de la diversidad sexual.</v>
      </c>
      <c r="L131" s="1222">
        <v>1</v>
      </c>
      <c r="M131" s="1225">
        <f>SUM(N131:Q131)</f>
        <v>1</v>
      </c>
      <c r="N131" s="1228">
        <v>0.2</v>
      </c>
      <c r="O131" s="1231">
        <v>0.3</v>
      </c>
      <c r="P131" s="1234">
        <v>0.3</v>
      </c>
      <c r="Q131" s="1237">
        <v>0.2</v>
      </c>
      <c r="R131" s="1219">
        <f>+$J131</f>
        <v>457</v>
      </c>
      <c r="S131" s="375" t="s">
        <v>6222</v>
      </c>
      <c r="T131" s="708" t="s">
        <v>3834</v>
      </c>
      <c r="U131" s="708" t="s">
        <v>3838</v>
      </c>
      <c r="V131" s="708" t="s">
        <v>3842</v>
      </c>
      <c r="W131" s="677" t="s">
        <v>6223</v>
      </c>
      <c r="X131" s="669"/>
      <c r="Y131" s="669"/>
      <c r="Z131" s="669"/>
      <c r="AA131" s="669"/>
      <c r="AB131" s="1219">
        <f t="shared" ref="AB131" si="184">+$J131</f>
        <v>457</v>
      </c>
      <c r="AC131" s="1240">
        <f t="shared" ref="AC131" si="185">+L131</f>
        <v>1</v>
      </c>
      <c r="AD131" s="308">
        <f t="shared" si="85"/>
        <v>21.198</v>
      </c>
      <c r="AE131" s="308">
        <f t="shared" si="85"/>
        <v>21.198</v>
      </c>
      <c r="AF131" s="308">
        <f t="shared" si="85"/>
        <v>0</v>
      </c>
      <c r="AG131" s="308">
        <f t="shared" si="84"/>
        <v>0</v>
      </c>
      <c r="AH131" s="308">
        <f t="shared" si="84"/>
        <v>0</v>
      </c>
      <c r="AI131" s="308">
        <f t="shared" si="84"/>
        <v>0</v>
      </c>
      <c r="AJ131" s="308">
        <f t="shared" ref="AJ131:AJ194" si="186">+AS131+BB131+BK131+BT131</f>
        <v>0</v>
      </c>
      <c r="AK131" s="1219">
        <f t="shared" ref="AK131" si="187">+$J131</f>
        <v>457</v>
      </c>
      <c r="AL131" s="1243">
        <f t="shared" si="153"/>
        <v>0.2</v>
      </c>
      <c r="AM131" s="308">
        <f t="shared" si="98"/>
        <v>7.0659999999999998</v>
      </c>
      <c r="AN131" s="683">
        <v>7.0659999999999998</v>
      </c>
      <c r="AO131" s="683"/>
      <c r="AP131" s="683"/>
      <c r="AQ131" s="683"/>
      <c r="AR131" s="683"/>
      <c r="AS131" s="683"/>
      <c r="AT131" s="1219">
        <f t="shared" ref="AT131" si="188">+$J131</f>
        <v>457</v>
      </c>
      <c r="AU131" s="1246">
        <f t="shared" si="155"/>
        <v>0.3</v>
      </c>
      <c r="AV131" s="308">
        <f t="shared" si="99"/>
        <v>7.0659999999999998</v>
      </c>
      <c r="AW131" s="683">
        <v>7.0659999999999998</v>
      </c>
      <c r="AX131" s="683"/>
      <c r="AY131" s="683"/>
      <c r="AZ131" s="683"/>
      <c r="BA131" s="683"/>
      <c r="BB131" s="683"/>
      <c r="BC131" s="1219">
        <f t="shared" ref="BC131" si="189">+$J131</f>
        <v>457</v>
      </c>
      <c r="BD131" s="1249">
        <f t="shared" si="157"/>
        <v>0.3</v>
      </c>
      <c r="BE131" s="308">
        <f t="shared" si="100"/>
        <v>2.355</v>
      </c>
      <c r="BF131" s="683">
        <v>2.355</v>
      </c>
      <c r="BG131" s="683"/>
      <c r="BH131" s="683"/>
      <c r="BI131" s="683"/>
      <c r="BJ131" s="683"/>
      <c r="BK131" s="683"/>
      <c r="BL131" s="1219">
        <f t="shared" ref="BL131" si="190">+$J131</f>
        <v>457</v>
      </c>
      <c r="BM131" s="1252">
        <f t="shared" si="159"/>
        <v>0.2</v>
      </c>
      <c r="BN131" s="308">
        <f t="shared" si="101"/>
        <v>4.7110000000000003</v>
      </c>
      <c r="BO131" s="683">
        <v>4.7110000000000003</v>
      </c>
      <c r="BP131" s="683"/>
      <c r="BQ131" s="683"/>
      <c r="BR131" s="683"/>
      <c r="BS131" s="683"/>
      <c r="BT131" s="683"/>
      <c r="BU131" s="1204"/>
      <c r="BV131" s="1205"/>
      <c r="BW131" s="1205"/>
      <c r="BX131" s="1205"/>
      <c r="BY131" s="1205"/>
      <c r="BZ131" s="1205"/>
      <c r="CA131" s="1205"/>
      <c r="CB131" s="1205"/>
      <c r="CC131" s="1206"/>
    </row>
    <row r="132" spans="1:81" s="690" customFormat="1" ht="40.15" customHeight="1" x14ac:dyDescent="0.25">
      <c r="A132" s="673"/>
      <c r="B132" s="1318"/>
      <c r="C132" s="1315"/>
      <c r="D132" s="1097"/>
      <c r="E132" s="1094"/>
      <c r="F132" s="1094"/>
      <c r="G132" s="1094"/>
      <c r="H132" s="1094"/>
      <c r="I132" s="1094"/>
      <c r="J132" s="1220"/>
      <c r="K132" s="1217"/>
      <c r="L132" s="1223"/>
      <c r="M132" s="1226"/>
      <c r="N132" s="1229"/>
      <c r="O132" s="1232"/>
      <c r="P132" s="1235"/>
      <c r="Q132" s="1238"/>
      <c r="R132" s="1220"/>
      <c r="S132" s="377" t="s">
        <v>6224</v>
      </c>
      <c r="T132" s="709"/>
      <c r="U132" s="709"/>
      <c r="V132" s="709"/>
      <c r="W132" s="678" t="s">
        <v>6219</v>
      </c>
      <c r="X132" s="670"/>
      <c r="Y132" s="670"/>
      <c r="Z132" s="670"/>
      <c r="AA132" s="670"/>
      <c r="AB132" s="1220"/>
      <c r="AC132" s="1241"/>
      <c r="AD132" s="303">
        <f t="shared" si="85"/>
        <v>0</v>
      </c>
      <c r="AE132" s="303">
        <f t="shared" si="85"/>
        <v>0</v>
      </c>
      <c r="AF132" s="303">
        <f t="shared" si="85"/>
        <v>0</v>
      </c>
      <c r="AG132" s="303">
        <f t="shared" si="85"/>
        <v>0</v>
      </c>
      <c r="AH132" s="303">
        <f t="shared" si="85"/>
        <v>0</v>
      </c>
      <c r="AI132" s="303">
        <f t="shared" si="85"/>
        <v>0</v>
      </c>
      <c r="AJ132" s="303">
        <f t="shared" si="186"/>
        <v>0</v>
      </c>
      <c r="AK132" s="1220"/>
      <c r="AL132" s="1244"/>
      <c r="AM132" s="303">
        <f t="shared" si="98"/>
        <v>0</v>
      </c>
      <c r="AN132" s="684"/>
      <c r="AO132" s="684"/>
      <c r="AP132" s="684"/>
      <c r="AQ132" s="684"/>
      <c r="AR132" s="684"/>
      <c r="AS132" s="684"/>
      <c r="AT132" s="1220"/>
      <c r="AU132" s="1247"/>
      <c r="AV132" s="303">
        <f t="shared" si="99"/>
        <v>0</v>
      </c>
      <c r="AW132" s="684"/>
      <c r="AX132" s="684"/>
      <c r="AY132" s="684"/>
      <c r="AZ132" s="684"/>
      <c r="BA132" s="684"/>
      <c r="BB132" s="684"/>
      <c r="BC132" s="1220"/>
      <c r="BD132" s="1250"/>
      <c r="BE132" s="303">
        <f t="shared" si="100"/>
        <v>0</v>
      </c>
      <c r="BF132" s="684"/>
      <c r="BG132" s="684"/>
      <c r="BH132" s="684"/>
      <c r="BI132" s="684"/>
      <c r="BJ132" s="684"/>
      <c r="BK132" s="684"/>
      <c r="BL132" s="1220"/>
      <c r="BM132" s="1253"/>
      <c r="BN132" s="303">
        <f t="shared" si="101"/>
        <v>0</v>
      </c>
      <c r="BO132" s="684"/>
      <c r="BP132" s="684"/>
      <c r="BQ132" s="684"/>
      <c r="BR132" s="684"/>
      <c r="BS132" s="684"/>
      <c r="BT132" s="684"/>
      <c r="BU132" s="1207"/>
      <c r="BV132" s="1208"/>
      <c r="BW132" s="1208"/>
      <c r="BX132" s="1208"/>
      <c r="BY132" s="1208"/>
      <c r="BZ132" s="1208"/>
      <c r="CA132" s="1208"/>
      <c r="CB132" s="1208"/>
      <c r="CC132" s="1209"/>
    </row>
    <row r="133" spans="1:81" s="690" customFormat="1" ht="40.15" customHeight="1" x14ac:dyDescent="0.25">
      <c r="A133" s="673"/>
      <c r="B133" s="1318"/>
      <c r="C133" s="1315"/>
      <c r="D133" s="1097"/>
      <c r="E133" s="1094"/>
      <c r="F133" s="1094"/>
      <c r="G133" s="1094"/>
      <c r="H133" s="1094"/>
      <c r="I133" s="1094"/>
      <c r="J133" s="1220"/>
      <c r="K133" s="1217"/>
      <c r="L133" s="1223"/>
      <c r="M133" s="1226"/>
      <c r="N133" s="1229"/>
      <c r="O133" s="1232"/>
      <c r="P133" s="1235"/>
      <c r="Q133" s="1238"/>
      <c r="R133" s="1220"/>
      <c r="S133" s="377" t="s">
        <v>6225</v>
      </c>
      <c r="T133" s="709"/>
      <c r="U133" s="709"/>
      <c r="V133" s="709"/>
      <c r="W133" s="678" t="s">
        <v>6226</v>
      </c>
      <c r="X133" s="670"/>
      <c r="Y133" s="670"/>
      <c r="Z133" s="670"/>
      <c r="AA133" s="670"/>
      <c r="AB133" s="1220"/>
      <c r="AC133" s="1241"/>
      <c r="AD133" s="303">
        <f t="shared" ref="AD133:AI175" si="191">+AM133+AV133+BE133+BN133</f>
        <v>0</v>
      </c>
      <c r="AE133" s="303">
        <f t="shared" si="191"/>
        <v>0</v>
      </c>
      <c r="AF133" s="303">
        <f t="shared" si="191"/>
        <v>0</v>
      </c>
      <c r="AG133" s="303">
        <f t="shared" si="191"/>
        <v>0</v>
      </c>
      <c r="AH133" s="303">
        <f t="shared" si="191"/>
        <v>0</v>
      </c>
      <c r="AI133" s="303">
        <f t="shared" si="191"/>
        <v>0</v>
      </c>
      <c r="AJ133" s="303">
        <f t="shared" si="186"/>
        <v>0</v>
      </c>
      <c r="AK133" s="1220"/>
      <c r="AL133" s="1244"/>
      <c r="AM133" s="303">
        <f t="shared" si="98"/>
        <v>0</v>
      </c>
      <c r="AN133" s="684"/>
      <c r="AO133" s="684"/>
      <c r="AP133" s="684"/>
      <c r="AQ133" s="684"/>
      <c r="AR133" s="684"/>
      <c r="AS133" s="684"/>
      <c r="AT133" s="1220"/>
      <c r="AU133" s="1247"/>
      <c r="AV133" s="303">
        <f t="shared" si="99"/>
        <v>0</v>
      </c>
      <c r="AW133" s="684"/>
      <c r="AX133" s="684"/>
      <c r="AY133" s="684"/>
      <c r="AZ133" s="684"/>
      <c r="BA133" s="684"/>
      <c r="BB133" s="684"/>
      <c r="BC133" s="1220"/>
      <c r="BD133" s="1250"/>
      <c r="BE133" s="303">
        <f t="shared" si="100"/>
        <v>0</v>
      </c>
      <c r="BF133" s="684"/>
      <c r="BG133" s="684"/>
      <c r="BH133" s="684"/>
      <c r="BI133" s="684"/>
      <c r="BJ133" s="684"/>
      <c r="BK133" s="684"/>
      <c r="BL133" s="1220"/>
      <c r="BM133" s="1253"/>
      <c r="BN133" s="303">
        <f t="shared" si="101"/>
        <v>0</v>
      </c>
      <c r="BO133" s="684"/>
      <c r="BP133" s="684"/>
      <c r="BQ133" s="684"/>
      <c r="BR133" s="684"/>
      <c r="BS133" s="684"/>
      <c r="BT133" s="684"/>
      <c r="BU133" s="1207"/>
      <c r="BV133" s="1208"/>
      <c r="BW133" s="1208"/>
      <c r="BX133" s="1208"/>
      <c r="BY133" s="1208"/>
      <c r="BZ133" s="1208"/>
      <c r="CA133" s="1208"/>
      <c r="CB133" s="1208"/>
      <c r="CC133" s="1209"/>
    </row>
    <row r="134" spans="1:81" s="690" customFormat="1" ht="40.15" customHeight="1" thickBot="1" x14ac:dyDescent="0.3">
      <c r="A134" s="673"/>
      <c r="B134" s="1318"/>
      <c r="C134" s="1316"/>
      <c r="D134" s="1098"/>
      <c r="E134" s="1095"/>
      <c r="F134" s="1095"/>
      <c r="G134" s="1095"/>
      <c r="H134" s="1095"/>
      <c r="I134" s="1095"/>
      <c r="J134" s="1221"/>
      <c r="K134" s="1218"/>
      <c r="L134" s="1224"/>
      <c r="M134" s="1227"/>
      <c r="N134" s="1230"/>
      <c r="O134" s="1233"/>
      <c r="P134" s="1236"/>
      <c r="Q134" s="1239"/>
      <c r="R134" s="1221"/>
      <c r="S134" s="679"/>
      <c r="T134" s="710"/>
      <c r="U134" s="710"/>
      <c r="V134" s="710"/>
      <c r="W134" s="679"/>
      <c r="X134" s="671"/>
      <c r="Y134" s="671"/>
      <c r="Z134" s="671"/>
      <c r="AA134" s="671"/>
      <c r="AB134" s="1221"/>
      <c r="AC134" s="1242"/>
      <c r="AD134" s="306">
        <f t="shared" si="191"/>
        <v>0</v>
      </c>
      <c r="AE134" s="306">
        <f t="shared" si="191"/>
        <v>0</v>
      </c>
      <c r="AF134" s="306">
        <f t="shared" si="191"/>
        <v>0</v>
      </c>
      <c r="AG134" s="306">
        <f t="shared" si="191"/>
        <v>0</v>
      </c>
      <c r="AH134" s="306">
        <f t="shared" si="191"/>
        <v>0</v>
      </c>
      <c r="AI134" s="306">
        <f t="shared" si="191"/>
        <v>0</v>
      </c>
      <c r="AJ134" s="306">
        <f t="shared" si="186"/>
        <v>0</v>
      </c>
      <c r="AK134" s="1221"/>
      <c r="AL134" s="1245"/>
      <c r="AM134" s="306">
        <f t="shared" si="98"/>
        <v>0</v>
      </c>
      <c r="AN134" s="685"/>
      <c r="AO134" s="685"/>
      <c r="AP134" s="685"/>
      <c r="AQ134" s="685"/>
      <c r="AR134" s="685"/>
      <c r="AS134" s="685"/>
      <c r="AT134" s="1221"/>
      <c r="AU134" s="1248"/>
      <c r="AV134" s="306">
        <f t="shared" si="99"/>
        <v>0</v>
      </c>
      <c r="AW134" s="685"/>
      <c r="AX134" s="685"/>
      <c r="AY134" s="685"/>
      <c r="AZ134" s="685"/>
      <c r="BA134" s="685"/>
      <c r="BB134" s="685"/>
      <c r="BC134" s="1221"/>
      <c r="BD134" s="1251"/>
      <c r="BE134" s="306">
        <f t="shared" si="100"/>
        <v>0</v>
      </c>
      <c r="BF134" s="685"/>
      <c r="BG134" s="685"/>
      <c r="BH134" s="685"/>
      <c r="BI134" s="685"/>
      <c r="BJ134" s="685"/>
      <c r="BK134" s="685"/>
      <c r="BL134" s="1221"/>
      <c r="BM134" s="1254"/>
      <c r="BN134" s="306">
        <f t="shared" si="101"/>
        <v>0</v>
      </c>
      <c r="BO134" s="685"/>
      <c r="BP134" s="685"/>
      <c r="BQ134" s="685"/>
      <c r="BR134" s="685"/>
      <c r="BS134" s="685"/>
      <c r="BT134" s="685"/>
      <c r="BU134" s="1210"/>
      <c r="BV134" s="1211"/>
      <c r="BW134" s="1211"/>
      <c r="BX134" s="1211"/>
      <c r="BY134" s="1211"/>
      <c r="BZ134" s="1211"/>
      <c r="CA134" s="1211"/>
      <c r="CB134" s="1211"/>
      <c r="CC134" s="1212"/>
    </row>
    <row r="135" spans="1:81" s="690" customFormat="1" ht="40.15" customHeight="1" thickTop="1" x14ac:dyDescent="0.25">
      <c r="A135" s="673"/>
      <c r="B135" s="1318"/>
      <c r="C135" s="1472" t="s">
        <v>703</v>
      </c>
      <c r="D135" s="1096"/>
      <c r="E135" s="1093"/>
      <c r="F135" s="1093"/>
      <c r="G135" s="1093"/>
      <c r="H135" s="1093"/>
      <c r="I135" s="1093"/>
      <c r="J135" s="1219">
        <v>458</v>
      </c>
      <c r="K135" s="1216" t="str">
        <f>+[10]Metas!K520</f>
        <v>Jornadas de Promoción y formación en Derechos Humanos DDHH y Derecho Internacional Humanitario DIH.</v>
      </c>
      <c r="L135" s="1222">
        <v>100</v>
      </c>
      <c r="M135" s="1225">
        <f>SUM(N135:Q135)</f>
        <v>100</v>
      </c>
      <c r="N135" s="1228">
        <v>20</v>
      </c>
      <c r="O135" s="1231">
        <v>30</v>
      </c>
      <c r="P135" s="1234">
        <v>30</v>
      </c>
      <c r="Q135" s="1237">
        <v>20</v>
      </c>
      <c r="R135" s="1219">
        <f>+$J135</f>
        <v>458</v>
      </c>
      <c r="S135" s="375" t="s">
        <v>6227</v>
      </c>
      <c r="T135" s="708" t="s">
        <v>3834</v>
      </c>
      <c r="U135" s="708" t="s">
        <v>3838</v>
      </c>
      <c r="V135" s="708" t="s">
        <v>3842</v>
      </c>
      <c r="W135" s="677" t="s">
        <v>6228</v>
      </c>
      <c r="X135" s="669"/>
      <c r="Y135" s="669"/>
      <c r="Z135" s="669"/>
      <c r="AA135" s="669"/>
      <c r="AB135" s="1219">
        <f t="shared" ref="AB135" si="192">+$J135</f>
        <v>458</v>
      </c>
      <c r="AC135" s="1240">
        <f t="shared" ref="AC135" si="193">+L135</f>
        <v>100</v>
      </c>
      <c r="AD135" s="308">
        <f t="shared" si="191"/>
        <v>154.99200000000002</v>
      </c>
      <c r="AE135" s="308">
        <f t="shared" si="191"/>
        <v>154.99200000000002</v>
      </c>
      <c r="AF135" s="308">
        <f t="shared" si="191"/>
        <v>0</v>
      </c>
      <c r="AG135" s="308">
        <f t="shared" si="191"/>
        <v>0</v>
      </c>
      <c r="AH135" s="308">
        <f t="shared" si="191"/>
        <v>0</v>
      </c>
      <c r="AI135" s="308">
        <f t="shared" si="191"/>
        <v>0</v>
      </c>
      <c r="AJ135" s="308">
        <f t="shared" si="186"/>
        <v>0</v>
      </c>
      <c r="AK135" s="1219">
        <f t="shared" ref="AK135" si="194">+$J135</f>
        <v>458</v>
      </c>
      <c r="AL135" s="1243">
        <f>+N135</f>
        <v>20</v>
      </c>
      <c r="AM135" s="308">
        <f t="shared" si="98"/>
        <v>51.665999999999997</v>
      </c>
      <c r="AN135" s="683">
        <v>51.665999999999997</v>
      </c>
      <c r="AO135" s="683"/>
      <c r="AP135" s="683"/>
      <c r="AQ135" s="683"/>
      <c r="AR135" s="683"/>
      <c r="AS135" s="683"/>
      <c r="AT135" s="1219">
        <f t="shared" ref="AT135" si="195">+$J135</f>
        <v>458</v>
      </c>
      <c r="AU135" s="1246">
        <f>+O135</f>
        <v>30</v>
      </c>
      <c r="AV135" s="308">
        <f t="shared" si="99"/>
        <v>51.66</v>
      </c>
      <c r="AW135" s="683">
        <v>51.66</v>
      </c>
      <c r="AX135" s="683"/>
      <c r="AY135" s="683"/>
      <c r="AZ135" s="683"/>
      <c r="BA135" s="683"/>
      <c r="BB135" s="683"/>
      <c r="BC135" s="1219">
        <f t="shared" ref="BC135" si="196">+$J135</f>
        <v>458</v>
      </c>
      <c r="BD135" s="1249">
        <f>+P135</f>
        <v>30</v>
      </c>
      <c r="BE135" s="308">
        <f t="shared" si="100"/>
        <v>17.222000000000001</v>
      </c>
      <c r="BF135" s="683">
        <v>17.222000000000001</v>
      </c>
      <c r="BG135" s="683"/>
      <c r="BH135" s="683"/>
      <c r="BI135" s="683"/>
      <c r="BJ135" s="683"/>
      <c r="BK135" s="683"/>
      <c r="BL135" s="1219">
        <f t="shared" ref="BL135" si="197">+$J135</f>
        <v>458</v>
      </c>
      <c r="BM135" s="1252">
        <f>+Q135</f>
        <v>20</v>
      </c>
      <c r="BN135" s="308">
        <f t="shared" si="101"/>
        <v>34.444000000000003</v>
      </c>
      <c r="BO135" s="683">
        <v>34.444000000000003</v>
      </c>
      <c r="BP135" s="683"/>
      <c r="BQ135" s="683"/>
      <c r="BR135" s="683"/>
      <c r="BS135" s="683"/>
      <c r="BT135" s="683"/>
      <c r="BU135" s="1204"/>
      <c r="BV135" s="1205"/>
      <c r="BW135" s="1205"/>
      <c r="BX135" s="1205"/>
      <c r="BY135" s="1205"/>
      <c r="BZ135" s="1205"/>
      <c r="CA135" s="1205"/>
      <c r="CB135" s="1205"/>
      <c r="CC135" s="1206"/>
    </row>
    <row r="136" spans="1:81" s="690" customFormat="1" ht="40.15" customHeight="1" x14ac:dyDescent="0.25">
      <c r="A136" s="673"/>
      <c r="B136" s="1318"/>
      <c r="C136" s="1473"/>
      <c r="D136" s="1097"/>
      <c r="E136" s="1094"/>
      <c r="F136" s="1094"/>
      <c r="G136" s="1094"/>
      <c r="H136" s="1094"/>
      <c r="I136" s="1094"/>
      <c r="J136" s="1220"/>
      <c r="K136" s="1217"/>
      <c r="L136" s="1223"/>
      <c r="M136" s="1226"/>
      <c r="N136" s="1229"/>
      <c r="O136" s="1232"/>
      <c r="P136" s="1235"/>
      <c r="Q136" s="1238"/>
      <c r="R136" s="1220"/>
      <c r="S136" s="377" t="s">
        <v>6229</v>
      </c>
      <c r="T136" s="709"/>
      <c r="U136" s="709"/>
      <c r="V136" s="709"/>
      <c r="W136" s="678" t="s">
        <v>6230</v>
      </c>
      <c r="X136" s="670"/>
      <c r="Y136" s="670"/>
      <c r="Z136" s="670"/>
      <c r="AA136" s="670"/>
      <c r="AB136" s="1220"/>
      <c r="AC136" s="1241"/>
      <c r="AD136" s="303">
        <f t="shared" si="191"/>
        <v>0</v>
      </c>
      <c r="AE136" s="303">
        <f t="shared" si="191"/>
        <v>0</v>
      </c>
      <c r="AF136" s="303">
        <f t="shared" si="191"/>
        <v>0</v>
      </c>
      <c r="AG136" s="303">
        <f t="shared" si="191"/>
        <v>0</v>
      </c>
      <c r="AH136" s="303">
        <f t="shared" si="191"/>
        <v>0</v>
      </c>
      <c r="AI136" s="303">
        <f t="shared" si="191"/>
        <v>0</v>
      </c>
      <c r="AJ136" s="303">
        <f t="shared" si="186"/>
        <v>0</v>
      </c>
      <c r="AK136" s="1220"/>
      <c r="AL136" s="1244"/>
      <c r="AM136" s="303">
        <f t="shared" si="98"/>
        <v>0</v>
      </c>
      <c r="AN136" s="684"/>
      <c r="AO136" s="684"/>
      <c r="AP136" s="684"/>
      <c r="AQ136" s="684"/>
      <c r="AR136" s="684"/>
      <c r="AS136" s="684"/>
      <c r="AT136" s="1220"/>
      <c r="AU136" s="1247"/>
      <c r="AV136" s="303">
        <f t="shared" si="99"/>
        <v>0</v>
      </c>
      <c r="AW136" s="684"/>
      <c r="AX136" s="684"/>
      <c r="AY136" s="684"/>
      <c r="AZ136" s="684"/>
      <c r="BA136" s="684"/>
      <c r="BB136" s="684"/>
      <c r="BC136" s="1220"/>
      <c r="BD136" s="1250"/>
      <c r="BE136" s="303">
        <f t="shared" si="100"/>
        <v>0</v>
      </c>
      <c r="BF136" s="684"/>
      <c r="BG136" s="684"/>
      <c r="BH136" s="684"/>
      <c r="BI136" s="684"/>
      <c r="BJ136" s="684"/>
      <c r="BK136" s="684"/>
      <c r="BL136" s="1220"/>
      <c r="BM136" s="1253"/>
      <c r="BN136" s="303">
        <f t="shared" si="101"/>
        <v>0</v>
      </c>
      <c r="BO136" s="684"/>
      <c r="BP136" s="684"/>
      <c r="BQ136" s="684"/>
      <c r="BR136" s="684"/>
      <c r="BS136" s="684"/>
      <c r="BT136" s="684"/>
      <c r="BU136" s="1207"/>
      <c r="BV136" s="1208"/>
      <c r="BW136" s="1208"/>
      <c r="BX136" s="1208"/>
      <c r="BY136" s="1208"/>
      <c r="BZ136" s="1208"/>
      <c r="CA136" s="1208"/>
      <c r="CB136" s="1208"/>
      <c r="CC136" s="1209"/>
    </row>
    <row r="137" spans="1:81" s="690" customFormat="1" ht="40.15" customHeight="1" x14ac:dyDescent="0.25">
      <c r="A137" s="673"/>
      <c r="B137" s="1318"/>
      <c r="C137" s="1473"/>
      <c r="D137" s="1097"/>
      <c r="E137" s="1094"/>
      <c r="F137" s="1094"/>
      <c r="G137" s="1094"/>
      <c r="H137" s="1094"/>
      <c r="I137" s="1094"/>
      <c r="J137" s="1220"/>
      <c r="K137" s="1217"/>
      <c r="L137" s="1223"/>
      <c r="M137" s="1226"/>
      <c r="N137" s="1229"/>
      <c r="O137" s="1232"/>
      <c r="P137" s="1235"/>
      <c r="Q137" s="1238"/>
      <c r="R137" s="1220"/>
      <c r="S137" s="377" t="s">
        <v>6231</v>
      </c>
      <c r="T137" s="709"/>
      <c r="U137" s="709"/>
      <c r="V137" s="709"/>
      <c r="W137" s="678" t="s">
        <v>6122</v>
      </c>
      <c r="X137" s="670"/>
      <c r="Y137" s="670"/>
      <c r="Z137" s="670"/>
      <c r="AA137" s="670"/>
      <c r="AB137" s="1220"/>
      <c r="AC137" s="1241"/>
      <c r="AD137" s="303">
        <f t="shared" si="191"/>
        <v>0</v>
      </c>
      <c r="AE137" s="303">
        <f t="shared" si="191"/>
        <v>0</v>
      </c>
      <c r="AF137" s="303">
        <f t="shared" si="191"/>
        <v>0</v>
      </c>
      <c r="AG137" s="303">
        <f t="shared" si="191"/>
        <v>0</v>
      </c>
      <c r="AH137" s="303">
        <f t="shared" si="191"/>
        <v>0</v>
      </c>
      <c r="AI137" s="303">
        <f t="shared" si="191"/>
        <v>0</v>
      </c>
      <c r="AJ137" s="303">
        <f t="shared" si="186"/>
        <v>0</v>
      </c>
      <c r="AK137" s="1220"/>
      <c r="AL137" s="1244"/>
      <c r="AM137" s="303">
        <f t="shared" si="98"/>
        <v>0</v>
      </c>
      <c r="AN137" s="684"/>
      <c r="AO137" s="684"/>
      <c r="AP137" s="684"/>
      <c r="AQ137" s="684"/>
      <c r="AR137" s="684"/>
      <c r="AS137" s="684"/>
      <c r="AT137" s="1220"/>
      <c r="AU137" s="1247"/>
      <c r="AV137" s="303">
        <f t="shared" si="99"/>
        <v>0</v>
      </c>
      <c r="AW137" s="684"/>
      <c r="AX137" s="684"/>
      <c r="AY137" s="684"/>
      <c r="AZ137" s="684"/>
      <c r="BA137" s="684"/>
      <c r="BB137" s="684"/>
      <c r="BC137" s="1220"/>
      <c r="BD137" s="1250"/>
      <c r="BE137" s="303">
        <f t="shared" si="100"/>
        <v>0</v>
      </c>
      <c r="BF137" s="684"/>
      <c r="BG137" s="684"/>
      <c r="BH137" s="684"/>
      <c r="BI137" s="684"/>
      <c r="BJ137" s="684"/>
      <c r="BK137" s="684"/>
      <c r="BL137" s="1220"/>
      <c r="BM137" s="1253"/>
      <c r="BN137" s="303">
        <f t="shared" si="101"/>
        <v>0</v>
      </c>
      <c r="BO137" s="684"/>
      <c r="BP137" s="684"/>
      <c r="BQ137" s="684"/>
      <c r="BR137" s="684"/>
      <c r="BS137" s="684"/>
      <c r="BT137" s="684"/>
      <c r="BU137" s="1207"/>
      <c r="BV137" s="1208"/>
      <c r="BW137" s="1208"/>
      <c r="BX137" s="1208"/>
      <c r="BY137" s="1208"/>
      <c r="BZ137" s="1208"/>
      <c r="CA137" s="1208"/>
      <c r="CB137" s="1208"/>
      <c r="CC137" s="1209"/>
    </row>
    <row r="138" spans="1:81" s="690" customFormat="1" ht="40.15" customHeight="1" thickBot="1" x14ac:dyDescent="0.3">
      <c r="A138" s="673"/>
      <c r="B138" s="1318"/>
      <c r="C138" s="1473"/>
      <c r="D138" s="1098"/>
      <c r="E138" s="1095"/>
      <c r="F138" s="1095"/>
      <c r="G138" s="1095"/>
      <c r="H138" s="1095"/>
      <c r="I138" s="1095"/>
      <c r="J138" s="1221"/>
      <c r="K138" s="1218"/>
      <c r="L138" s="1224"/>
      <c r="M138" s="1227"/>
      <c r="N138" s="1230"/>
      <c r="O138" s="1233"/>
      <c r="P138" s="1236"/>
      <c r="Q138" s="1239"/>
      <c r="R138" s="1221"/>
      <c r="S138" s="379" t="s">
        <v>6232</v>
      </c>
      <c r="T138" s="710"/>
      <c r="U138" s="710"/>
      <c r="V138" s="710"/>
      <c r="W138" s="679" t="s">
        <v>6124</v>
      </c>
      <c r="X138" s="671"/>
      <c r="Y138" s="671"/>
      <c r="Z138" s="671"/>
      <c r="AA138" s="671"/>
      <c r="AB138" s="1221"/>
      <c r="AC138" s="1242"/>
      <c r="AD138" s="306">
        <f t="shared" si="191"/>
        <v>0</v>
      </c>
      <c r="AE138" s="306">
        <f t="shared" si="191"/>
        <v>0</v>
      </c>
      <c r="AF138" s="306">
        <f t="shared" si="191"/>
        <v>0</v>
      </c>
      <c r="AG138" s="306">
        <f t="shared" si="191"/>
        <v>0</v>
      </c>
      <c r="AH138" s="306">
        <f t="shared" si="191"/>
        <v>0</v>
      </c>
      <c r="AI138" s="306">
        <f t="shared" si="191"/>
        <v>0</v>
      </c>
      <c r="AJ138" s="306">
        <f t="shared" si="186"/>
        <v>0</v>
      </c>
      <c r="AK138" s="1221"/>
      <c r="AL138" s="1245"/>
      <c r="AM138" s="306">
        <f t="shared" si="98"/>
        <v>0</v>
      </c>
      <c r="AN138" s="685"/>
      <c r="AO138" s="685"/>
      <c r="AP138" s="685"/>
      <c r="AQ138" s="685"/>
      <c r="AR138" s="685"/>
      <c r="AS138" s="685"/>
      <c r="AT138" s="1221"/>
      <c r="AU138" s="1248"/>
      <c r="AV138" s="306">
        <f t="shared" si="99"/>
        <v>0</v>
      </c>
      <c r="AW138" s="685"/>
      <c r="AX138" s="685"/>
      <c r="AY138" s="685"/>
      <c r="AZ138" s="685"/>
      <c r="BA138" s="685"/>
      <c r="BB138" s="685"/>
      <c r="BC138" s="1221"/>
      <c r="BD138" s="1251"/>
      <c r="BE138" s="306">
        <f t="shared" si="100"/>
        <v>0</v>
      </c>
      <c r="BF138" s="685"/>
      <c r="BG138" s="685"/>
      <c r="BH138" s="685"/>
      <c r="BI138" s="685"/>
      <c r="BJ138" s="685"/>
      <c r="BK138" s="685"/>
      <c r="BL138" s="1221"/>
      <c r="BM138" s="1254"/>
      <c r="BN138" s="306">
        <f t="shared" si="101"/>
        <v>0</v>
      </c>
      <c r="BO138" s="685"/>
      <c r="BP138" s="685"/>
      <c r="BQ138" s="685"/>
      <c r="BR138" s="685"/>
      <c r="BS138" s="685"/>
      <c r="BT138" s="685"/>
      <c r="BU138" s="1210"/>
      <c r="BV138" s="1211"/>
      <c r="BW138" s="1211"/>
      <c r="BX138" s="1211"/>
      <c r="BY138" s="1211"/>
      <c r="BZ138" s="1211"/>
      <c r="CA138" s="1211"/>
      <c r="CB138" s="1211"/>
      <c r="CC138" s="1212"/>
    </row>
    <row r="139" spans="1:81" s="690" customFormat="1" ht="40.15" customHeight="1" thickTop="1" x14ac:dyDescent="0.25">
      <c r="A139" s="673"/>
      <c r="B139" s="1318"/>
      <c r="C139" s="1473"/>
      <c r="D139" s="1096"/>
      <c r="E139" s="1093"/>
      <c r="F139" s="1093"/>
      <c r="G139" s="1093"/>
      <c r="H139" s="1093"/>
      <c r="I139" s="1093"/>
      <c r="J139" s="1219">
        <v>459</v>
      </c>
      <c r="K139" s="1216" t="str">
        <f>+[10]Metas!K521</f>
        <v>Jornadas de Promoción y formación en mecanismos alternativos de resolución pacífica de conflictos.</v>
      </c>
      <c r="L139" s="1222">
        <v>100</v>
      </c>
      <c r="M139" s="1225">
        <f>SUM(N139:Q139)</f>
        <v>100</v>
      </c>
      <c r="N139" s="1228">
        <v>20</v>
      </c>
      <c r="O139" s="1231">
        <v>30</v>
      </c>
      <c r="P139" s="1234">
        <v>30</v>
      </c>
      <c r="Q139" s="1237">
        <v>20</v>
      </c>
      <c r="R139" s="1219">
        <f>+$J139</f>
        <v>459</v>
      </c>
      <c r="S139" s="375" t="s">
        <v>6227</v>
      </c>
      <c r="T139" s="708" t="s">
        <v>3834</v>
      </c>
      <c r="U139" s="708" t="s">
        <v>3838</v>
      </c>
      <c r="V139" s="708" t="s">
        <v>3842</v>
      </c>
      <c r="W139" s="677" t="s">
        <v>6228</v>
      </c>
      <c r="X139" s="669"/>
      <c r="Y139" s="669"/>
      <c r="Z139" s="669"/>
      <c r="AA139" s="669"/>
      <c r="AB139" s="1219">
        <f t="shared" ref="AB139" si="198">+$J139</f>
        <v>459</v>
      </c>
      <c r="AC139" s="1240">
        <f t="shared" ref="AC139" si="199">+L139</f>
        <v>100</v>
      </c>
      <c r="AD139" s="308">
        <f t="shared" si="191"/>
        <v>154.99799999999999</v>
      </c>
      <c r="AE139" s="308">
        <f t="shared" si="191"/>
        <v>154.99799999999999</v>
      </c>
      <c r="AF139" s="308">
        <f t="shared" si="191"/>
        <v>0</v>
      </c>
      <c r="AG139" s="308">
        <f t="shared" si="191"/>
        <v>0</v>
      </c>
      <c r="AH139" s="308">
        <f t="shared" si="191"/>
        <v>0</v>
      </c>
      <c r="AI139" s="308">
        <f t="shared" si="191"/>
        <v>0</v>
      </c>
      <c r="AJ139" s="308">
        <f t="shared" si="186"/>
        <v>0</v>
      </c>
      <c r="AK139" s="1219">
        <f t="shared" ref="AK139" si="200">+$J139</f>
        <v>459</v>
      </c>
      <c r="AL139" s="1243">
        <f>+N139</f>
        <v>20</v>
      </c>
      <c r="AM139" s="308">
        <f t="shared" si="98"/>
        <v>51.665999999999997</v>
      </c>
      <c r="AN139" s="683">
        <v>51.665999999999997</v>
      </c>
      <c r="AO139" s="683"/>
      <c r="AP139" s="683"/>
      <c r="AQ139" s="683"/>
      <c r="AR139" s="683"/>
      <c r="AS139" s="683"/>
      <c r="AT139" s="1219">
        <f t="shared" ref="AT139" si="201">+$J139</f>
        <v>459</v>
      </c>
      <c r="AU139" s="1246">
        <f>+O139</f>
        <v>30</v>
      </c>
      <c r="AV139" s="308">
        <f t="shared" si="99"/>
        <v>51.665999999999997</v>
      </c>
      <c r="AW139" s="683">
        <v>51.665999999999997</v>
      </c>
      <c r="AX139" s="683"/>
      <c r="AY139" s="683"/>
      <c r="AZ139" s="683"/>
      <c r="BA139" s="683"/>
      <c r="BB139" s="683"/>
      <c r="BC139" s="1219">
        <f t="shared" ref="BC139" si="202">+$J139</f>
        <v>459</v>
      </c>
      <c r="BD139" s="1249">
        <f>+P139</f>
        <v>30</v>
      </c>
      <c r="BE139" s="308">
        <f t="shared" si="100"/>
        <v>17.222000000000001</v>
      </c>
      <c r="BF139" s="683">
        <v>17.222000000000001</v>
      </c>
      <c r="BG139" s="683"/>
      <c r="BH139" s="683"/>
      <c r="BI139" s="683"/>
      <c r="BJ139" s="683"/>
      <c r="BK139" s="683"/>
      <c r="BL139" s="1219">
        <f t="shared" ref="BL139" si="203">+$J139</f>
        <v>459</v>
      </c>
      <c r="BM139" s="1252">
        <f>+Q139</f>
        <v>20</v>
      </c>
      <c r="BN139" s="308">
        <f t="shared" si="101"/>
        <v>34.444000000000003</v>
      </c>
      <c r="BO139" s="683">
        <v>34.444000000000003</v>
      </c>
      <c r="BP139" s="683"/>
      <c r="BQ139" s="683"/>
      <c r="BR139" s="683"/>
      <c r="BS139" s="683"/>
      <c r="BT139" s="683"/>
      <c r="BU139" s="1204"/>
      <c r="BV139" s="1205"/>
      <c r="BW139" s="1205"/>
      <c r="BX139" s="1205"/>
      <c r="BY139" s="1205"/>
      <c r="BZ139" s="1205"/>
      <c r="CA139" s="1205"/>
      <c r="CB139" s="1205"/>
      <c r="CC139" s="1206"/>
    </row>
    <row r="140" spans="1:81" s="690" customFormat="1" ht="40.15" customHeight="1" x14ac:dyDescent="0.25">
      <c r="A140" s="673"/>
      <c r="B140" s="1318"/>
      <c r="C140" s="1473"/>
      <c r="D140" s="1097"/>
      <c r="E140" s="1094"/>
      <c r="F140" s="1094"/>
      <c r="G140" s="1094"/>
      <c r="H140" s="1094"/>
      <c r="I140" s="1094"/>
      <c r="J140" s="1220"/>
      <c r="K140" s="1217"/>
      <c r="L140" s="1223"/>
      <c r="M140" s="1226"/>
      <c r="N140" s="1229"/>
      <c r="O140" s="1232"/>
      <c r="P140" s="1235"/>
      <c r="Q140" s="1238"/>
      <c r="R140" s="1220"/>
      <c r="S140" s="377" t="s">
        <v>6229</v>
      </c>
      <c r="T140" s="709"/>
      <c r="U140" s="709"/>
      <c r="V140" s="709"/>
      <c r="W140" s="678" t="s">
        <v>6230</v>
      </c>
      <c r="X140" s="670"/>
      <c r="Y140" s="670"/>
      <c r="Z140" s="670"/>
      <c r="AA140" s="670"/>
      <c r="AB140" s="1220"/>
      <c r="AC140" s="1241"/>
      <c r="AD140" s="303">
        <f t="shared" si="191"/>
        <v>0</v>
      </c>
      <c r="AE140" s="303">
        <f t="shared" si="191"/>
        <v>0</v>
      </c>
      <c r="AF140" s="303">
        <f t="shared" si="191"/>
        <v>0</v>
      </c>
      <c r="AG140" s="303">
        <f t="shared" si="191"/>
        <v>0</v>
      </c>
      <c r="AH140" s="303">
        <f t="shared" si="191"/>
        <v>0</v>
      </c>
      <c r="AI140" s="303">
        <f t="shared" si="191"/>
        <v>0</v>
      </c>
      <c r="AJ140" s="303">
        <f t="shared" si="186"/>
        <v>0</v>
      </c>
      <c r="AK140" s="1220"/>
      <c r="AL140" s="1244"/>
      <c r="AM140" s="303">
        <f t="shared" ref="AM140:AM213" si="204">SUM(AN140:AS140)</f>
        <v>0</v>
      </c>
      <c r="AN140" s="684"/>
      <c r="AO140" s="684"/>
      <c r="AP140" s="684"/>
      <c r="AQ140" s="684"/>
      <c r="AR140" s="684"/>
      <c r="AS140" s="684"/>
      <c r="AT140" s="1220"/>
      <c r="AU140" s="1247"/>
      <c r="AV140" s="303">
        <f t="shared" ref="AV140:AV213" si="205">SUM(AW140:BB140)</f>
        <v>0</v>
      </c>
      <c r="AW140" s="684"/>
      <c r="AX140" s="684"/>
      <c r="AY140" s="684"/>
      <c r="AZ140" s="684"/>
      <c r="BA140" s="684"/>
      <c r="BB140" s="684"/>
      <c r="BC140" s="1220"/>
      <c r="BD140" s="1250"/>
      <c r="BE140" s="303">
        <f t="shared" ref="BE140:BE213" si="206">SUM(BF140:BK140)</f>
        <v>0</v>
      </c>
      <c r="BF140" s="684"/>
      <c r="BG140" s="684"/>
      <c r="BH140" s="684"/>
      <c r="BI140" s="684"/>
      <c r="BJ140" s="684"/>
      <c r="BK140" s="684"/>
      <c r="BL140" s="1220"/>
      <c r="BM140" s="1253"/>
      <c r="BN140" s="303">
        <f t="shared" ref="BN140:BN213" si="207">SUM(BO140:BT140)</f>
        <v>0</v>
      </c>
      <c r="BO140" s="684"/>
      <c r="BP140" s="684"/>
      <c r="BQ140" s="684"/>
      <c r="BR140" s="684"/>
      <c r="BS140" s="684"/>
      <c r="BT140" s="684"/>
      <c r="BU140" s="1207"/>
      <c r="BV140" s="1208"/>
      <c r="BW140" s="1208"/>
      <c r="BX140" s="1208"/>
      <c r="BY140" s="1208"/>
      <c r="BZ140" s="1208"/>
      <c r="CA140" s="1208"/>
      <c r="CB140" s="1208"/>
      <c r="CC140" s="1209"/>
    </row>
    <row r="141" spans="1:81" s="690" customFormat="1" ht="40.15" customHeight="1" x14ac:dyDescent="0.25">
      <c r="A141" s="673"/>
      <c r="B141" s="1318"/>
      <c r="C141" s="1473"/>
      <c r="D141" s="1097"/>
      <c r="E141" s="1094"/>
      <c r="F141" s="1094"/>
      <c r="G141" s="1094"/>
      <c r="H141" s="1094"/>
      <c r="I141" s="1094"/>
      <c r="J141" s="1220"/>
      <c r="K141" s="1217"/>
      <c r="L141" s="1223"/>
      <c r="M141" s="1226"/>
      <c r="N141" s="1229"/>
      <c r="O141" s="1232"/>
      <c r="P141" s="1235"/>
      <c r="Q141" s="1238"/>
      <c r="R141" s="1220"/>
      <c r="S141" s="377" t="s">
        <v>6231</v>
      </c>
      <c r="T141" s="709"/>
      <c r="U141" s="709"/>
      <c r="V141" s="709"/>
      <c r="W141" s="678" t="s">
        <v>6122</v>
      </c>
      <c r="X141" s="670"/>
      <c r="Y141" s="670"/>
      <c r="Z141" s="670"/>
      <c r="AA141" s="670"/>
      <c r="AB141" s="1220"/>
      <c r="AC141" s="1241"/>
      <c r="AD141" s="303">
        <f t="shared" si="191"/>
        <v>0</v>
      </c>
      <c r="AE141" s="303">
        <f t="shared" si="191"/>
        <v>0</v>
      </c>
      <c r="AF141" s="303">
        <f t="shared" si="191"/>
        <v>0</v>
      </c>
      <c r="AG141" s="303">
        <f t="shared" si="191"/>
        <v>0</v>
      </c>
      <c r="AH141" s="303">
        <f t="shared" si="191"/>
        <v>0</v>
      </c>
      <c r="AI141" s="303">
        <f t="shared" si="191"/>
        <v>0</v>
      </c>
      <c r="AJ141" s="303">
        <f t="shared" si="186"/>
        <v>0</v>
      </c>
      <c r="AK141" s="1220"/>
      <c r="AL141" s="1244"/>
      <c r="AM141" s="303">
        <f t="shared" si="204"/>
        <v>0</v>
      </c>
      <c r="AN141" s="684"/>
      <c r="AO141" s="684"/>
      <c r="AP141" s="684"/>
      <c r="AQ141" s="684"/>
      <c r="AR141" s="684"/>
      <c r="AS141" s="684"/>
      <c r="AT141" s="1220"/>
      <c r="AU141" s="1247"/>
      <c r="AV141" s="303">
        <f t="shared" si="205"/>
        <v>0</v>
      </c>
      <c r="AW141" s="684"/>
      <c r="AX141" s="684"/>
      <c r="AY141" s="684"/>
      <c r="AZ141" s="684"/>
      <c r="BA141" s="684"/>
      <c r="BB141" s="684"/>
      <c r="BC141" s="1220"/>
      <c r="BD141" s="1250"/>
      <c r="BE141" s="303">
        <f t="shared" si="206"/>
        <v>0</v>
      </c>
      <c r="BF141" s="684"/>
      <c r="BG141" s="684"/>
      <c r="BH141" s="684"/>
      <c r="BI141" s="684"/>
      <c r="BJ141" s="684"/>
      <c r="BK141" s="684"/>
      <c r="BL141" s="1220"/>
      <c r="BM141" s="1253"/>
      <c r="BN141" s="303">
        <f t="shared" si="207"/>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thickBot="1" x14ac:dyDescent="0.3">
      <c r="A142" s="673"/>
      <c r="B142" s="1318"/>
      <c r="C142" s="1473"/>
      <c r="D142" s="1098"/>
      <c r="E142" s="1095"/>
      <c r="F142" s="1095"/>
      <c r="G142" s="1095"/>
      <c r="H142" s="1095"/>
      <c r="I142" s="1095"/>
      <c r="J142" s="1221"/>
      <c r="K142" s="1218"/>
      <c r="L142" s="1224"/>
      <c r="M142" s="1227"/>
      <c r="N142" s="1230"/>
      <c r="O142" s="1233"/>
      <c r="P142" s="1236"/>
      <c r="Q142" s="1239"/>
      <c r="R142" s="1221"/>
      <c r="S142" s="379" t="s">
        <v>6232</v>
      </c>
      <c r="T142" s="710"/>
      <c r="U142" s="710"/>
      <c r="V142" s="710"/>
      <c r="W142" s="679" t="s">
        <v>6124</v>
      </c>
      <c r="X142" s="671"/>
      <c r="Y142" s="671"/>
      <c r="Z142" s="671"/>
      <c r="AA142" s="671"/>
      <c r="AB142" s="1221"/>
      <c r="AC142" s="1242"/>
      <c r="AD142" s="306">
        <f t="shared" si="191"/>
        <v>0</v>
      </c>
      <c r="AE142" s="306">
        <f t="shared" si="191"/>
        <v>0</v>
      </c>
      <c r="AF142" s="306">
        <f t="shared" si="191"/>
        <v>0</v>
      </c>
      <c r="AG142" s="306">
        <f t="shared" si="191"/>
        <v>0</v>
      </c>
      <c r="AH142" s="306">
        <f t="shared" si="191"/>
        <v>0</v>
      </c>
      <c r="AI142" s="306">
        <f t="shared" si="191"/>
        <v>0</v>
      </c>
      <c r="AJ142" s="306">
        <f t="shared" si="186"/>
        <v>0</v>
      </c>
      <c r="AK142" s="1221"/>
      <c r="AL142" s="1245"/>
      <c r="AM142" s="306">
        <f t="shared" si="204"/>
        <v>0</v>
      </c>
      <c r="AN142" s="685"/>
      <c r="AO142" s="685"/>
      <c r="AP142" s="685"/>
      <c r="AQ142" s="685"/>
      <c r="AR142" s="685"/>
      <c r="AS142" s="685"/>
      <c r="AT142" s="1221"/>
      <c r="AU142" s="1248"/>
      <c r="AV142" s="306">
        <f t="shared" si="205"/>
        <v>0</v>
      </c>
      <c r="AW142" s="685"/>
      <c r="AX142" s="685"/>
      <c r="AY142" s="685"/>
      <c r="AZ142" s="685"/>
      <c r="BA142" s="685"/>
      <c r="BB142" s="685"/>
      <c r="BC142" s="1221"/>
      <c r="BD142" s="1251"/>
      <c r="BE142" s="306">
        <f t="shared" si="206"/>
        <v>0</v>
      </c>
      <c r="BF142" s="685"/>
      <c r="BG142" s="685"/>
      <c r="BH142" s="685"/>
      <c r="BI142" s="685"/>
      <c r="BJ142" s="685"/>
      <c r="BK142" s="685"/>
      <c r="BL142" s="1221"/>
      <c r="BM142" s="1254"/>
      <c r="BN142" s="306">
        <f t="shared" si="207"/>
        <v>0</v>
      </c>
      <c r="BO142" s="685"/>
      <c r="BP142" s="685"/>
      <c r="BQ142" s="685"/>
      <c r="BR142" s="685"/>
      <c r="BS142" s="685"/>
      <c r="BT142" s="685"/>
      <c r="BU142" s="1210"/>
      <c r="BV142" s="1211"/>
      <c r="BW142" s="1211"/>
      <c r="BX142" s="1211"/>
      <c r="BY142" s="1211"/>
      <c r="BZ142" s="1211"/>
      <c r="CA142" s="1211"/>
      <c r="CB142" s="1211"/>
      <c r="CC142" s="1212"/>
    </row>
    <row r="143" spans="1:81" s="690" customFormat="1" ht="40.15" customHeight="1" thickTop="1" x14ac:dyDescent="0.25">
      <c r="A143" s="673"/>
      <c r="B143" s="1318"/>
      <c r="C143" s="1473"/>
      <c r="D143" s="1096"/>
      <c r="E143" s="1093"/>
      <c r="F143" s="1093"/>
      <c r="G143" s="1093"/>
      <c r="H143" s="1093"/>
      <c r="I143" s="1093"/>
      <c r="J143" s="1219">
        <v>460</v>
      </c>
      <c r="K143" s="1216" t="str">
        <f>+[10]Metas!K522</f>
        <v>Jornadas de sensibilización a la comunidad para promocionar el respeto a la vida y el goce efectivo de sus derechos.</v>
      </c>
      <c r="L143" s="1222">
        <v>100</v>
      </c>
      <c r="M143" s="1225">
        <f>SUM(N143:Q143)</f>
        <v>100</v>
      </c>
      <c r="N143" s="1228">
        <v>20</v>
      </c>
      <c r="O143" s="1231">
        <v>30</v>
      </c>
      <c r="P143" s="1234">
        <v>30</v>
      </c>
      <c r="Q143" s="1237">
        <v>20</v>
      </c>
      <c r="R143" s="1219">
        <f>+$J143</f>
        <v>460</v>
      </c>
      <c r="S143" s="375" t="s">
        <v>6117</v>
      </c>
      <c r="T143" s="708" t="s">
        <v>3834</v>
      </c>
      <c r="U143" s="708" t="s">
        <v>3838</v>
      </c>
      <c r="V143" s="708" t="s">
        <v>3842</v>
      </c>
      <c r="W143" s="677" t="s">
        <v>6118</v>
      </c>
      <c r="X143" s="669"/>
      <c r="Y143" s="669"/>
      <c r="Z143" s="669"/>
      <c r="AA143" s="669"/>
      <c r="AB143" s="1219">
        <f t="shared" ref="AB143" si="208">+$J143</f>
        <v>460</v>
      </c>
      <c r="AC143" s="1240">
        <f t="shared" ref="AC143" si="209">+L143</f>
        <v>100</v>
      </c>
      <c r="AD143" s="308">
        <f t="shared" si="191"/>
        <v>154.99799999999999</v>
      </c>
      <c r="AE143" s="308">
        <f t="shared" si="191"/>
        <v>154.99799999999999</v>
      </c>
      <c r="AF143" s="308">
        <f t="shared" si="191"/>
        <v>0</v>
      </c>
      <c r="AG143" s="308">
        <f t="shared" si="191"/>
        <v>0</v>
      </c>
      <c r="AH143" s="308">
        <f t="shared" si="191"/>
        <v>0</v>
      </c>
      <c r="AI143" s="308">
        <f t="shared" si="191"/>
        <v>0</v>
      </c>
      <c r="AJ143" s="308">
        <f t="shared" si="186"/>
        <v>0</v>
      </c>
      <c r="AK143" s="1219">
        <f t="shared" ref="AK143" si="210">+$J143</f>
        <v>460</v>
      </c>
      <c r="AL143" s="1243">
        <f>+N143</f>
        <v>20</v>
      </c>
      <c r="AM143" s="308">
        <f t="shared" si="204"/>
        <v>51.665999999999997</v>
      </c>
      <c r="AN143" s="683">
        <v>51.665999999999997</v>
      </c>
      <c r="AO143" s="683"/>
      <c r="AP143" s="683"/>
      <c r="AQ143" s="683"/>
      <c r="AR143" s="683"/>
      <c r="AS143" s="683"/>
      <c r="AT143" s="1219">
        <f t="shared" ref="AT143" si="211">+$J143</f>
        <v>460</v>
      </c>
      <c r="AU143" s="1246">
        <f>+O143</f>
        <v>30</v>
      </c>
      <c r="AV143" s="308">
        <f t="shared" si="205"/>
        <v>51.665999999999997</v>
      </c>
      <c r="AW143" s="683">
        <v>51.665999999999997</v>
      </c>
      <c r="AX143" s="683"/>
      <c r="AY143" s="683"/>
      <c r="AZ143" s="683"/>
      <c r="BA143" s="683"/>
      <c r="BB143" s="683"/>
      <c r="BC143" s="1219">
        <f t="shared" ref="BC143" si="212">+$J143</f>
        <v>460</v>
      </c>
      <c r="BD143" s="1249">
        <f>+P143</f>
        <v>30</v>
      </c>
      <c r="BE143" s="308">
        <f t="shared" si="206"/>
        <v>17.222000000000001</v>
      </c>
      <c r="BF143" s="683">
        <v>17.222000000000001</v>
      </c>
      <c r="BG143" s="683"/>
      <c r="BH143" s="683"/>
      <c r="BI143" s="683"/>
      <c r="BJ143" s="683"/>
      <c r="BK143" s="683"/>
      <c r="BL143" s="1219">
        <f t="shared" ref="BL143" si="213">+$J143</f>
        <v>460</v>
      </c>
      <c r="BM143" s="1252">
        <f>+Q143</f>
        <v>20</v>
      </c>
      <c r="BN143" s="308">
        <f t="shared" si="207"/>
        <v>34.444000000000003</v>
      </c>
      <c r="BO143" s="683">
        <v>34.444000000000003</v>
      </c>
      <c r="BP143" s="683"/>
      <c r="BQ143" s="683"/>
      <c r="BR143" s="683"/>
      <c r="BS143" s="683"/>
      <c r="BT143" s="683"/>
      <c r="BU143" s="1204"/>
      <c r="BV143" s="1205"/>
      <c r="BW143" s="1205"/>
      <c r="BX143" s="1205"/>
      <c r="BY143" s="1205"/>
      <c r="BZ143" s="1205"/>
      <c r="CA143" s="1205"/>
      <c r="CB143" s="1205"/>
      <c r="CC143" s="1206"/>
    </row>
    <row r="144" spans="1:81" s="690" customFormat="1" ht="40.15" customHeight="1" x14ac:dyDescent="0.25">
      <c r="A144" s="673"/>
      <c r="B144" s="1318"/>
      <c r="C144" s="1473"/>
      <c r="D144" s="1097"/>
      <c r="E144" s="1094"/>
      <c r="F144" s="1094"/>
      <c r="G144" s="1094"/>
      <c r="H144" s="1094"/>
      <c r="I144" s="1094"/>
      <c r="J144" s="1220"/>
      <c r="K144" s="1217"/>
      <c r="L144" s="1223"/>
      <c r="M144" s="1226"/>
      <c r="N144" s="1229"/>
      <c r="O144" s="1232"/>
      <c r="P144" s="1235"/>
      <c r="Q144" s="1238"/>
      <c r="R144" s="1220"/>
      <c r="S144" s="377" t="s">
        <v>6119</v>
      </c>
      <c r="T144" s="709"/>
      <c r="U144" s="709"/>
      <c r="V144" s="709"/>
      <c r="W144" s="678" t="s">
        <v>6120</v>
      </c>
      <c r="X144" s="670"/>
      <c r="Y144" s="670"/>
      <c r="Z144" s="670"/>
      <c r="AA144" s="670"/>
      <c r="AB144" s="1220"/>
      <c r="AC144" s="1241"/>
      <c r="AD144" s="303">
        <f t="shared" si="191"/>
        <v>0</v>
      </c>
      <c r="AE144" s="303">
        <f t="shared" si="191"/>
        <v>0</v>
      </c>
      <c r="AF144" s="303">
        <f t="shared" si="191"/>
        <v>0</v>
      </c>
      <c r="AG144" s="303">
        <f t="shared" si="191"/>
        <v>0</v>
      </c>
      <c r="AH144" s="303">
        <f t="shared" si="191"/>
        <v>0</v>
      </c>
      <c r="AI144" s="303">
        <f t="shared" si="191"/>
        <v>0</v>
      </c>
      <c r="AJ144" s="303">
        <f t="shared" si="186"/>
        <v>0</v>
      </c>
      <c r="AK144" s="1220"/>
      <c r="AL144" s="1244"/>
      <c r="AM144" s="303">
        <f t="shared" si="204"/>
        <v>0</v>
      </c>
      <c r="AN144" s="684"/>
      <c r="AO144" s="684"/>
      <c r="AP144" s="684"/>
      <c r="AQ144" s="684"/>
      <c r="AR144" s="684"/>
      <c r="AS144" s="684"/>
      <c r="AT144" s="1220"/>
      <c r="AU144" s="1247"/>
      <c r="AV144" s="303">
        <f t="shared" si="205"/>
        <v>0</v>
      </c>
      <c r="AW144" s="684"/>
      <c r="AX144" s="684"/>
      <c r="AY144" s="684"/>
      <c r="AZ144" s="684"/>
      <c r="BA144" s="684"/>
      <c r="BB144" s="684"/>
      <c r="BC144" s="1220"/>
      <c r="BD144" s="1250"/>
      <c r="BE144" s="303">
        <f t="shared" si="206"/>
        <v>0</v>
      </c>
      <c r="BF144" s="684"/>
      <c r="BG144" s="684"/>
      <c r="BH144" s="684"/>
      <c r="BI144" s="684"/>
      <c r="BJ144" s="684"/>
      <c r="BK144" s="684"/>
      <c r="BL144" s="1220"/>
      <c r="BM144" s="1253"/>
      <c r="BN144" s="303">
        <f t="shared" si="207"/>
        <v>0</v>
      </c>
      <c r="BO144" s="684"/>
      <c r="BP144" s="684"/>
      <c r="BQ144" s="684"/>
      <c r="BR144" s="684"/>
      <c r="BS144" s="684"/>
      <c r="BT144" s="684"/>
      <c r="BU144" s="1207"/>
      <c r="BV144" s="1208"/>
      <c r="BW144" s="1208"/>
      <c r="BX144" s="1208"/>
      <c r="BY144" s="1208"/>
      <c r="BZ144" s="1208"/>
      <c r="CA144" s="1208"/>
      <c r="CB144" s="1208"/>
      <c r="CC144" s="1209"/>
    </row>
    <row r="145" spans="1:81" s="690" customFormat="1" ht="40.15" customHeight="1" x14ac:dyDescent="0.25">
      <c r="A145" s="673"/>
      <c r="B145" s="1318"/>
      <c r="C145" s="1473"/>
      <c r="D145" s="1097"/>
      <c r="E145" s="1094"/>
      <c r="F145" s="1094"/>
      <c r="G145" s="1094"/>
      <c r="H145" s="1094"/>
      <c r="I145" s="1094"/>
      <c r="J145" s="1220"/>
      <c r="K145" s="1217"/>
      <c r="L145" s="1223"/>
      <c r="M145" s="1226"/>
      <c r="N145" s="1229"/>
      <c r="O145" s="1232"/>
      <c r="P145" s="1235"/>
      <c r="Q145" s="1238"/>
      <c r="R145" s="1220"/>
      <c r="S145" s="377" t="s">
        <v>6121</v>
      </c>
      <c r="T145" s="709"/>
      <c r="U145" s="709"/>
      <c r="V145" s="709"/>
      <c r="W145" s="678" t="s">
        <v>6233</v>
      </c>
      <c r="X145" s="670"/>
      <c r="Y145" s="670"/>
      <c r="Z145" s="670"/>
      <c r="AA145" s="670"/>
      <c r="AB145" s="1220"/>
      <c r="AC145" s="1241"/>
      <c r="AD145" s="303">
        <f t="shared" si="191"/>
        <v>0</v>
      </c>
      <c r="AE145" s="303">
        <f t="shared" si="191"/>
        <v>0</v>
      </c>
      <c r="AF145" s="303">
        <f t="shared" si="191"/>
        <v>0</v>
      </c>
      <c r="AG145" s="303">
        <f t="shared" si="191"/>
        <v>0</v>
      </c>
      <c r="AH145" s="303">
        <f t="shared" si="191"/>
        <v>0</v>
      </c>
      <c r="AI145" s="303">
        <f t="shared" si="191"/>
        <v>0</v>
      </c>
      <c r="AJ145" s="303">
        <f t="shared" si="186"/>
        <v>0</v>
      </c>
      <c r="AK145" s="1220"/>
      <c r="AL145" s="1244"/>
      <c r="AM145" s="303">
        <f t="shared" si="204"/>
        <v>0</v>
      </c>
      <c r="AN145" s="684"/>
      <c r="AO145" s="684"/>
      <c r="AP145" s="684"/>
      <c r="AQ145" s="684"/>
      <c r="AR145" s="684"/>
      <c r="AS145" s="684"/>
      <c r="AT145" s="1220"/>
      <c r="AU145" s="1247"/>
      <c r="AV145" s="303">
        <f t="shared" si="205"/>
        <v>0</v>
      </c>
      <c r="AW145" s="684"/>
      <c r="AX145" s="684"/>
      <c r="AY145" s="684"/>
      <c r="AZ145" s="684"/>
      <c r="BA145" s="684"/>
      <c r="BB145" s="684"/>
      <c r="BC145" s="1220"/>
      <c r="BD145" s="1250"/>
      <c r="BE145" s="303">
        <f t="shared" si="206"/>
        <v>0</v>
      </c>
      <c r="BF145" s="684"/>
      <c r="BG145" s="684"/>
      <c r="BH145" s="684"/>
      <c r="BI145" s="684"/>
      <c r="BJ145" s="684"/>
      <c r="BK145" s="684"/>
      <c r="BL145" s="1220"/>
      <c r="BM145" s="1253"/>
      <c r="BN145" s="303">
        <f t="shared" si="207"/>
        <v>0</v>
      </c>
      <c r="BO145" s="684"/>
      <c r="BP145" s="684"/>
      <c r="BQ145" s="684"/>
      <c r="BR145" s="684"/>
      <c r="BS145" s="684"/>
      <c r="BT145" s="684"/>
      <c r="BU145" s="1207"/>
      <c r="BV145" s="1208"/>
      <c r="BW145" s="1208"/>
      <c r="BX145" s="1208"/>
      <c r="BY145" s="1208"/>
      <c r="BZ145" s="1208"/>
      <c r="CA145" s="1208"/>
      <c r="CB145" s="1208"/>
      <c r="CC145" s="1209"/>
    </row>
    <row r="146" spans="1:81" s="690" customFormat="1" ht="40.15" customHeight="1" thickBot="1" x14ac:dyDescent="0.3">
      <c r="A146" s="673"/>
      <c r="B146" s="1318"/>
      <c r="C146" s="1473"/>
      <c r="D146" s="1098"/>
      <c r="E146" s="1095"/>
      <c r="F146" s="1095"/>
      <c r="G146" s="1095"/>
      <c r="H146" s="1095"/>
      <c r="I146" s="1095"/>
      <c r="J146" s="1221"/>
      <c r="K146" s="1218"/>
      <c r="L146" s="1224"/>
      <c r="M146" s="1227"/>
      <c r="N146" s="1230"/>
      <c r="O146" s="1233"/>
      <c r="P146" s="1236"/>
      <c r="Q146" s="1239"/>
      <c r="R146" s="1221"/>
      <c r="S146" s="379" t="s">
        <v>6123</v>
      </c>
      <c r="T146" s="710"/>
      <c r="U146" s="710"/>
      <c r="V146" s="710"/>
      <c r="W146" s="679" t="s">
        <v>6124</v>
      </c>
      <c r="X146" s="671"/>
      <c r="Y146" s="671"/>
      <c r="Z146" s="671"/>
      <c r="AA146" s="671"/>
      <c r="AB146" s="1221"/>
      <c r="AC146" s="1242"/>
      <c r="AD146" s="306">
        <f t="shared" si="191"/>
        <v>0</v>
      </c>
      <c r="AE146" s="306">
        <f t="shared" si="191"/>
        <v>0</v>
      </c>
      <c r="AF146" s="306">
        <f t="shared" si="191"/>
        <v>0</v>
      </c>
      <c r="AG146" s="306">
        <f t="shared" si="191"/>
        <v>0</v>
      </c>
      <c r="AH146" s="306">
        <f t="shared" si="191"/>
        <v>0</v>
      </c>
      <c r="AI146" s="306">
        <f t="shared" si="191"/>
        <v>0</v>
      </c>
      <c r="AJ146" s="306">
        <f t="shared" si="186"/>
        <v>0</v>
      </c>
      <c r="AK146" s="1221"/>
      <c r="AL146" s="1245"/>
      <c r="AM146" s="306">
        <f t="shared" si="204"/>
        <v>0</v>
      </c>
      <c r="AN146" s="685"/>
      <c r="AO146" s="685"/>
      <c r="AP146" s="685"/>
      <c r="AQ146" s="685"/>
      <c r="AR146" s="685"/>
      <c r="AS146" s="685"/>
      <c r="AT146" s="1221"/>
      <c r="AU146" s="1248"/>
      <c r="AV146" s="306">
        <f t="shared" si="205"/>
        <v>0</v>
      </c>
      <c r="AW146" s="685"/>
      <c r="AX146" s="685"/>
      <c r="AY146" s="685"/>
      <c r="AZ146" s="685"/>
      <c r="BA146" s="685"/>
      <c r="BB146" s="685"/>
      <c r="BC146" s="1221"/>
      <c r="BD146" s="1251"/>
      <c r="BE146" s="306">
        <f t="shared" si="206"/>
        <v>0</v>
      </c>
      <c r="BF146" s="685"/>
      <c r="BG146" s="685"/>
      <c r="BH146" s="685"/>
      <c r="BI146" s="685"/>
      <c r="BJ146" s="685"/>
      <c r="BK146" s="685"/>
      <c r="BL146" s="1221"/>
      <c r="BM146" s="1254"/>
      <c r="BN146" s="306">
        <f t="shared" si="207"/>
        <v>0</v>
      </c>
      <c r="BO146" s="685"/>
      <c r="BP146" s="685"/>
      <c r="BQ146" s="685"/>
      <c r="BR146" s="685"/>
      <c r="BS146" s="685"/>
      <c r="BT146" s="685"/>
      <c r="BU146" s="1210"/>
      <c r="BV146" s="1211"/>
      <c r="BW146" s="1211"/>
      <c r="BX146" s="1211"/>
      <c r="BY146" s="1211"/>
      <c r="BZ146" s="1211"/>
      <c r="CA146" s="1211"/>
      <c r="CB146" s="1211"/>
      <c r="CC146" s="1212"/>
    </row>
    <row r="147" spans="1:81" s="690" customFormat="1" ht="40.15" customHeight="1" thickTop="1" x14ac:dyDescent="0.25">
      <c r="A147" s="673"/>
      <c r="B147" s="1318"/>
      <c r="C147" s="1473"/>
      <c r="D147" s="1096"/>
      <c r="E147" s="1093"/>
      <c r="F147" s="1093"/>
      <c r="G147" s="1093"/>
      <c r="H147" s="1093"/>
      <c r="I147" s="1093"/>
      <c r="J147" s="1219">
        <v>461</v>
      </c>
      <c r="K147" s="1216" t="str">
        <f>+[10]Metas!K523</f>
        <v>Jornadas de promoción al respeto y la garantía de los derechos sociales, culturales, civiles y políticos de los Afro descendientes, indígenas, población reincorporada y Rrom en el departamento de Norte de Santander.</v>
      </c>
      <c r="L147" s="1222">
        <v>3</v>
      </c>
      <c r="M147" s="1225">
        <f>SUM(N147:Q147)</f>
        <v>3</v>
      </c>
      <c r="N147" s="1228">
        <v>1</v>
      </c>
      <c r="O147" s="1231">
        <v>1</v>
      </c>
      <c r="P147" s="1234">
        <v>1</v>
      </c>
      <c r="Q147" s="1237"/>
      <c r="R147" s="1219">
        <f>+$J147</f>
        <v>461</v>
      </c>
      <c r="S147" s="375" t="s">
        <v>6227</v>
      </c>
      <c r="T147" s="708" t="s">
        <v>3834</v>
      </c>
      <c r="U147" s="708" t="s">
        <v>3838</v>
      </c>
      <c r="V147" s="708" t="s">
        <v>3842</v>
      </c>
      <c r="W147" s="677" t="s">
        <v>6118</v>
      </c>
      <c r="X147" s="669"/>
      <c r="Y147" s="669"/>
      <c r="Z147" s="669"/>
      <c r="AA147" s="669"/>
      <c r="AB147" s="1219">
        <f t="shared" ref="AB147" si="214">+$J147</f>
        <v>461</v>
      </c>
      <c r="AC147" s="1240">
        <f t="shared" ref="AC147" si="215">+L147</f>
        <v>3</v>
      </c>
      <c r="AD147" s="308">
        <f t="shared" si="191"/>
        <v>16.597999999999999</v>
      </c>
      <c r="AE147" s="308">
        <f t="shared" si="191"/>
        <v>16.597999999999999</v>
      </c>
      <c r="AF147" s="308">
        <f t="shared" si="191"/>
        <v>0</v>
      </c>
      <c r="AG147" s="308">
        <f t="shared" si="191"/>
        <v>0</v>
      </c>
      <c r="AH147" s="308">
        <f t="shared" si="191"/>
        <v>0</v>
      </c>
      <c r="AI147" s="308">
        <f t="shared" si="191"/>
        <v>0</v>
      </c>
      <c r="AJ147" s="308">
        <f t="shared" si="186"/>
        <v>0</v>
      </c>
      <c r="AK147" s="1219">
        <f t="shared" ref="AK147" si="216">+$J147</f>
        <v>461</v>
      </c>
      <c r="AL147" s="1243">
        <f>+N147</f>
        <v>1</v>
      </c>
      <c r="AM147" s="308">
        <f t="shared" si="204"/>
        <v>5.5330000000000004</v>
      </c>
      <c r="AN147" s="683">
        <v>5.5330000000000004</v>
      </c>
      <c r="AO147" s="683"/>
      <c r="AP147" s="683"/>
      <c r="AQ147" s="683"/>
      <c r="AR147" s="683"/>
      <c r="AS147" s="683"/>
      <c r="AT147" s="1219">
        <f t="shared" ref="AT147" si="217">+$J147</f>
        <v>461</v>
      </c>
      <c r="AU147" s="1246">
        <f>+O147</f>
        <v>1</v>
      </c>
      <c r="AV147" s="308">
        <f t="shared" si="205"/>
        <v>5.5330000000000004</v>
      </c>
      <c r="AW147" s="683">
        <v>5.5330000000000004</v>
      </c>
      <c r="AX147" s="683"/>
      <c r="AY147" s="683"/>
      <c r="AZ147" s="683"/>
      <c r="BA147" s="683"/>
      <c r="BB147" s="683"/>
      <c r="BC147" s="1219">
        <f t="shared" ref="BC147" si="218">+$J147</f>
        <v>461</v>
      </c>
      <c r="BD147" s="1249">
        <f>+P147</f>
        <v>1</v>
      </c>
      <c r="BE147" s="308">
        <f t="shared" si="206"/>
        <v>1.8440000000000001</v>
      </c>
      <c r="BF147" s="683">
        <v>1.8440000000000001</v>
      </c>
      <c r="BG147" s="683"/>
      <c r="BH147" s="683"/>
      <c r="BI147" s="683"/>
      <c r="BJ147" s="683"/>
      <c r="BK147" s="683"/>
      <c r="BL147" s="1219">
        <f t="shared" ref="BL147" si="219">+$J147</f>
        <v>461</v>
      </c>
      <c r="BM147" s="1252">
        <f>+Q147</f>
        <v>0</v>
      </c>
      <c r="BN147" s="308">
        <f t="shared" si="207"/>
        <v>3.6880000000000002</v>
      </c>
      <c r="BO147" s="683">
        <v>3.6880000000000002</v>
      </c>
      <c r="BP147" s="683"/>
      <c r="BQ147" s="683"/>
      <c r="BR147" s="683"/>
      <c r="BS147" s="683"/>
      <c r="BT147" s="683"/>
      <c r="BU147" s="1204"/>
      <c r="BV147" s="1205"/>
      <c r="BW147" s="1205"/>
      <c r="BX147" s="1205"/>
      <c r="BY147" s="1205"/>
      <c r="BZ147" s="1205"/>
      <c r="CA147" s="1205"/>
      <c r="CB147" s="1205"/>
      <c r="CC147" s="1206"/>
    </row>
    <row r="148" spans="1:81" s="690" customFormat="1" ht="40.15" customHeight="1" x14ac:dyDescent="0.25">
      <c r="A148" s="673"/>
      <c r="B148" s="1318"/>
      <c r="C148" s="1473"/>
      <c r="D148" s="1097"/>
      <c r="E148" s="1094"/>
      <c r="F148" s="1094"/>
      <c r="G148" s="1094"/>
      <c r="H148" s="1094"/>
      <c r="I148" s="1094"/>
      <c r="J148" s="1220"/>
      <c r="K148" s="1217"/>
      <c r="L148" s="1223"/>
      <c r="M148" s="1226"/>
      <c r="N148" s="1229"/>
      <c r="O148" s="1232"/>
      <c r="P148" s="1235"/>
      <c r="Q148" s="1238"/>
      <c r="R148" s="1220"/>
      <c r="S148" s="377" t="s">
        <v>6119</v>
      </c>
      <c r="T148" s="709"/>
      <c r="U148" s="709"/>
      <c r="V148" s="709"/>
      <c r="W148" s="678" t="s">
        <v>6120</v>
      </c>
      <c r="X148" s="670"/>
      <c r="Y148" s="670"/>
      <c r="Z148" s="670"/>
      <c r="AA148" s="670"/>
      <c r="AB148" s="1220"/>
      <c r="AC148" s="1241"/>
      <c r="AD148" s="303">
        <f t="shared" si="191"/>
        <v>0</v>
      </c>
      <c r="AE148" s="303">
        <f t="shared" si="191"/>
        <v>0</v>
      </c>
      <c r="AF148" s="303">
        <f t="shared" si="191"/>
        <v>0</v>
      </c>
      <c r="AG148" s="303">
        <f t="shared" si="191"/>
        <v>0</v>
      </c>
      <c r="AH148" s="303">
        <f t="shared" si="191"/>
        <v>0</v>
      </c>
      <c r="AI148" s="303">
        <f t="shared" si="191"/>
        <v>0</v>
      </c>
      <c r="AJ148" s="303">
        <f t="shared" si="186"/>
        <v>0</v>
      </c>
      <c r="AK148" s="1220"/>
      <c r="AL148" s="1244"/>
      <c r="AM148" s="303">
        <f t="shared" si="204"/>
        <v>0</v>
      </c>
      <c r="AN148" s="684"/>
      <c r="AO148" s="684"/>
      <c r="AP148" s="684"/>
      <c r="AQ148" s="684"/>
      <c r="AR148" s="684"/>
      <c r="AS148" s="684"/>
      <c r="AT148" s="1220"/>
      <c r="AU148" s="1247"/>
      <c r="AV148" s="303">
        <f t="shared" si="205"/>
        <v>0</v>
      </c>
      <c r="AW148" s="684"/>
      <c r="AX148" s="684"/>
      <c r="AY148" s="684"/>
      <c r="AZ148" s="684"/>
      <c r="BA148" s="684"/>
      <c r="BB148" s="684"/>
      <c r="BC148" s="1220"/>
      <c r="BD148" s="1250"/>
      <c r="BE148" s="303">
        <f t="shared" si="206"/>
        <v>0</v>
      </c>
      <c r="BF148" s="684"/>
      <c r="BG148" s="684"/>
      <c r="BH148" s="684"/>
      <c r="BI148" s="684"/>
      <c r="BJ148" s="684"/>
      <c r="BK148" s="684"/>
      <c r="BL148" s="1220"/>
      <c r="BM148" s="1253"/>
      <c r="BN148" s="303">
        <f t="shared" si="207"/>
        <v>0</v>
      </c>
      <c r="BO148" s="684"/>
      <c r="BP148" s="684"/>
      <c r="BQ148" s="684"/>
      <c r="BR148" s="684"/>
      <c r="BS148" s="684"/>
      <c r="BT148" s="684"/>
      <c r="BU148" s="1207"/>
      <c r="BV148" s="1208"/>
      <c r="BW148" s="1208"/>
      <c r="BX148" s="1208"/>
      <c r="BY148" s="1208"/>
      <c r="BZ148" s="1208"/>
      <c r="CA148" s="1208"/>
      <c r="CB148" s="1208"/>
      <c r="CC148" s="1209"/>
    </row>
    <row r="149" spans="1:81" s="690" customFormat="1" ht="40.15" customHeight="1" x14ac:dyDescent="0.25">
      <c r="A149" s="673"/>
      <c r="B149" s="1318"/>
      <c r="C149" s="1473"/>
      <c r="D149" s="1097"/>
      <c r="E149" s="1094"/>
      <c r="F149" s="1094"/>
      <c r="G149" s="1094"/>
      <c r="H149" s="1094"/>
      <c r="I149" s="1094"/>
      <c r="J149" s="1220"/>
      <c r="K149" s="1217"/>
      <c r="L149" s="1223"/>
      <c r="M149" s="1226"/>
      <c r="N149" s="1229"/>
      <c r="O149" s="1232"/>
      <c r="P149" s="1235"/>
      <c r="Q149" s="1238"/>
      <c r="R149" s="1220"/>
      <c r="S149" s="377" t="s">
        <v>6121</v>
      </c>
      <c r="T149" s="709"/>
      <c r="U149" s="709"/>
      <c r="V149" s="709"/>
      <c r="W149" s="678" t="s">
        <v>6233</v>
      </c>
      <c r="X149" s="670"/>
      <c r="Y149" s="670"/>
      <c r="Z149" s="670"/>
      <c r="AA149" s="670"/>
      <c r="AB149" s="1220"/>
      <c r="AC149" s="1241"/>
      <c r="AD149" s="303">
        <f t="shared" si="191"/>
        <v>0</v>
      </c>
      <c r="AE149" s="303">
        <f t="shared" si="191"/>
        <v>0</v>
      </c>
      <c r="AF149" s="303">
        <f t="shared" si="191"/>
        <v>0</v>
      </c>
      <c r="AG149" s="303">
        <f t="shared" si="191"/>
        <v>0</v>
      </c>
      <c r="AH149" s="303">
        <f t="shared" si="191"/>
        <v>0</v>
      </c>
      <c r="AI149" s="303">
        <f t="shared" si="191"/>
        <v>0</v>
      </c>
      <c r="AJ149" s="303">
        <f t="shared" si="186"/>
        <v>0</v>
      </c>
      <c r="AK149" s="1220"/>
      <c r="AL149" s="1244"/>
      <c r="AM149" s="303">
        <f t="shared" si="204"/>
        <v>0</v>
      </c>
      <c r="AN149" s="684"/>
      <c r="AO149" s="684"/>
      <c r="AP149" s="684"/>
      <c r="AQ149" s="684"/>
      <c r="AR149" s="684"/>
      <c r="AS149" s="684"/>
      <c r="AT149" s="1220"/>
      <c r="AU149" s="1247"/>
      <c r="AV149" s="303">
        <f t="shared" si="205"/>
        <v>0</v>
      </c>
      <c r="AW149" s="684"/>
      <c r="AX149" s="684"/>
      <c r="AY149" s="684"/>
      <c r="AZ149" s="684"/>
      <c r="BA149" s="684"/>
      <c r="BB149" s="684"/>
      <c r="BC149" s="1220"/>
      <c r="BD149" s="1250"/>
      <c r="BE149" s="303">
        <f t="shared" si="206"/>
        <v>0</v>
      </c>
      <c r="BF149" s="684"/>
      <c r="BG149" s="684"/>
      <c r="BH149" s="684"/>
      <c r="BI149" s="684"/>
      <c r="BJ149" s="684"/>
      <c r="BK149" s="684"/>
      <c r="BL149" s="1220"/>
      <c r="BM149" s="1253"/>
      <c r="BN149" s="303">
        <f t="shared" si="207"/>
        <v>0</v>
      </c>
      <c r="BO149" s="684"/>
      <c r="BP149" s="684"/>
      <c r="BQ149" s="684"/>
      <c r="BR149" s="684"/>
      <c r="BS149" s="684"/>
      <c r="BT149" s="684"/>
      <c r="BU149" s="1207"/>
      <c r="BV149" s="1208"/>
      <c r="BW149" s="1208"/>
      <c r="BX149" s="1208"/>
      <c r="BY149" s="1208"/>
      <c r="BZ149" s="1208"/>
      <c r="CA149" s="1208"/>
      <c r="CB149" s="1208"/>
      <c r="CC149" s="1209"/>
    </row>
    <row r="150" spans="1:81" s="690" customFormat="1" ht="40.15" customHeight="1" thickBot="1" x14ac:dyDescent="0.3">
      <c r="A150" s="673"/>
      <c r="B150" s="1318"/>
      <c r="C150" s="1473"/>
      <c r="D150" s="1098"/>
      <c r="E150" s="1095"/>
      <c r="F150" s="1095"/>
      <c r="G150" s="1095"/>
      <c r="H150" s="1095"/>
      <c r="I150" s="1095"/>
      <c r="J150" s="1221"/>
      <c r="K150" s="1218"/>
      <c r="L150" s="1224"/>
      <c r="M150" s="1227"/>
      <c r="N150" s="1230"/>
      <c r="O150" s="1233"/>
      <c r="P150" s="1236"/>
      <c r="Q150" s="1239"/>
      <c r="R150" s="1221"/>
      <c r="S150" s="379" t="s">
        <v>6123</v>
      </c>
      <c r="T150" s="710"/>
      <c r="U150" s="710"/>
      <c r="V150" s="710"/>
      <c r="W150" s="679" t="s">
        <v>6124</v>
      </c>
      <c r="X150" s="671"/>
      <c r="Y150" s="671"/>
      <c r="Z150" s="671"/>
      <c r="AA150" s="671"/>
      <c r="AB150" s="1221"/>
      <c r="AC150" s="1242"/>
      <c r="AD150" s="306">
        <f t="shared" si="191"/>
        <v>0</v>
      </c>
      <c r="AE150" s="306">
        <f t="shared" si="191"/>
        <v>0</v>
      </c>
      <c r="AF150" s="306">
        <f t="shared" si="191"/>
        <v>0</v>
      </c>
      <c r="AG150" s="306">
        <f t="shared" si="191"/>
        <v>0</v>
      </c>
      <c r="AH150" s="306">
        <f t="shared" si="191"/>
        <v>0</v>
      </c>
      <c r="AI150" s="306">
        <f t="shared" si="191"/>
        <v>0</v>
      </c>
      <c r="AJ150" s="306">
        <f t="shared" si="186"/>
        <v>0</v>
      </c>
      <c r="AK150" s="1221"/>
      <c r="AL150" s="1245"/>
      <c r="AM150" s="306">
        <f t="shared" si="204"/>
        <v>0</v>
      </c>
      <c r="AN150" s="685"/>
      <c r="AO150" s="685"/>
      <c r="AP150" s="685"/>
      <c r="AQ150" s="685"/>
      <c r="AR150" s="685"/>
      <c r="AS150" s="685"/>
      <c r="AT150" s="1221"/>
      <c r="AU150" s="1248"/>
      <c r="AV150" s="306">
        <f t="shared" si="205"/>
        <v>0</v>
      </c>
      <c r="AW150" s="685"/>
      <c r="AX150" s="685"/>
      <c r="AY150" s="685"/>
      <c r="AZ150" s="685"/>
      <c r="BA150" s="685"/>
      <c r="BB150" s="685"/>
      <c r="BC150" s="1221"/>
      <c r="BD150" s="1251"/>
      <c r="BE150" s="306">
        <f t="shared" si="206"/>
        <v>0</v>
      </c>
      <c r="BF150" s="685"/>
      <c r="BG150" s="685"/>
      <c r="BH150" s="685"/>
      <c r="BI150" s="685"/>
      <c r="BJ150" s="685"/>
      <c r="BK150" s="685"/>
      <c r="BL150" s="1221"/>
      <c r="BM150" s="1254"/>
      <c r="BN150" s="306">
        <f t="shared" si="207"/>
        <v>0</v>
      </c>
      <c r="BO150" s="685"/>
      <c r="BP150" s="685"/>
      <c r="BQ150" s="685"/>
      <c r="BR150" s="685"/>
      <c r="BS150" s="685"/>
      <c r="BT150" s="685"/>
      <c r="BU150" s="1210"/>
      <c r="BV150" s="1211"/>
      <c r="BW150" s="1211"/>
      <c r="BX150" s="1211"/>
      <c r="BY150" s="1211"/>
      <c r="BZ150" s="1211"/>
      <c r="CA150" s="1211"/>
      <c r="CB150" s="1211"/>
      <c r="CC150" s="1212"/>
    </row>
    <row r="151" spans="1:81" s="690" customFormat="1" ht="40.15" customHeight="1" thickTop="1" x14ac:dyDescent="0.25">
      <c r="A151" s="673"/>
      <c r="B151" s="1318"/>
      <c r="C151" s="1473"/>
      <c r="D151" s="1096"/>
      <c r="E151" s="1093"/>
      <c r="F151" s="1093"/>
      <c r="G151" s="1093"/>
      <c r="H151" s="1093"/>
      <c r="I151" s="1093"/>
      <c r="J151" s="1219">
        <v>462</v>
      </c>
      <c r="K151" s="1216" t="str">
        <f>+[10]Metas!K524</f>
        <v>Talleres de formación orientados a la fuerza pública y demás instituciones del Estado, para promover la Humanización en la atención y respuesta institucional desde un enfoque de derechos.</v>
      </c>
      <c r="L151" s="1222">
        <v>158</v>
      </c>
      <c r="M151" s="1225">
        <f>SUM(N151:Q151)</f>
        <v>158</v>
      </c>
      <c r="N151" s="1228">
        <v>30</v>
      </c>
      <c r="O151" s="1231">
        <v>50</v>
      </c>
      <c r="P151" s="1234">
        <v>50</v>
      </c>
      <c r="Q151" s="1237">
        <v>28</v>
      </c>
      <c r="R151" s="1219">
        <f>+$J151</f>
        <v>462</v>
      </c>
      <c r="S151" s="375" t="s">
        <v>6234</v>
      </c>
      <c r="T151" s="708" t="s">
        <v>3834</v>
      </c>
      <c r="U151" s="708" t="s">
        <v>3838</v>
      </c>
      <c r="V151" s="708" t="s">
        <v>3842</v>
      </c>
      <c r="W151" s="677" t="s">
        <v>6132</v>
      </c>
      <c r="X151" s="669"/>
      <c r="Y151" s="669"/>
      <c r="Z151" s="669"/>
      <c r="AA151" s="669"/>
      <c r="AB151" s="1219">
        <f t="shared" ref="AB151" si="220">+$J151</f>
        <v>462</v>
      </c>
      <c r="AC151" s="1240">
        <f t="shared" ref="AC151" si="221">+L151</f>
        <v>158</v>
      </c>
      <c r="AD151" s="308">
        <f t="shared" si="191"/>
        <v>154.99799999999999</v>
      </c>
      <c r="AE151" s="308">
        <f t="shared" si="191"/>
        <v>154.99799999999999</v>
      </c>
      <c r="AF151" s="308">
        <f t="shared" si="191"/>
        <v>0</v>
      </c>
      <c r="AG151" s="308">
        <f t="shared" si="191"/>
        <v>0</v>
      </c>
      <c r="AH151" s="308">
        <f t="shared" si="191"/>
        <v>0</v>
      </c>
      <c r="AI151" s="308">
        <f t="shared" si="191"/>
        <v>0</v>
      </c>
      <c r="AJ151" s="308">
        <f t="shared" si="186"/>
        <v>0</v>
      </c>
      <c r="AK151" s="1219">
        <f t="shared" ref="AK151" si="222">+$J151</f>
        <v>462</v>
      </c>
      <c r="AL151" s="1243">
        <f>+N151</f>
        <v>30</v>
      </c>
      <c r="AM151" s="308">
        <f t="shared" si="204"/>
        <v>51.665999999999997</v>
      </c>
      <c r="AN151" s="683">
        <v>51.665999999999997</v>
      </c>
      <c r="AO151" s="683"/>
      <c r="AP151" s="683"/>
      <c r="AQ151" s="683"/>
      <c r="AR151" s="683"/>
      <c r="AS151" s="683"/>
      <c r="AT151" s="1219">
        <f t="shared" ref="AT151" si="223">+$J151</f>
        <v>462</v>
      </c>
      <c r="AU151" s="1246">
        <f>+O151</f>
        <v>50</v>
      </c>
      <c r="AV151" s="308">
        <f t="shared" si="205"/>
        <v>51.665999999999997</v>
      </c>
      <c r="AW151" s="683">
        <v>51.665999999999997</v>
      </c>
      <c r="AX151" s="683"/>
      <c r="AY151" s="683"/>
      <c r="AZ151" s="683"/>
      <c r="BA151" s="683"/>
      <c r="BB151" s="683"/>
      <c r="BC151" s="1219">
        <f t="shared" ref="BC151" si="224">+$J151</f>
        <v>462</v>
      </c>
      <c r="BD151" s="1249">
        <f>+P151</f>
        <v>50</v>
      </c>
      <c r="BE151" s="308">
        <f t="shared" si="206"/>
        <v>17.222000000000001</v>
      </c>
      <c r="BF151" s="683">
        <v>17.222000000000001</v>
      </c>
      <c r="BG151" s="683"/>
      <c r="BH151" s="683"/>
      <c r="BI151" s="683"/>
      <c r="BJ151" s="683"/>
      <c r="BK151" s="683"/>
      <c r="BL151" s="1219">
        <f t="shared" ref="BL151" si="225">+$J151</f>
        <v>462</v>
      </c>
      <c r="BM151" s="1252">
        <f>+Q151</f>
        <v>28</v>
      </c>
      <c r="BN151" s="308">
        <f t="shared" si="207"/>
        <v>34.444000000000003</v>
      </c>
      <c r="BO151" s="683">
        <v>34.444000000000003</v>
      </c>
      <c r="BP151" s="683"/>
      <c r="BQ151" s="683"/>
      <c r="BR151" s="683"/>
      <c r="BS151" s="683"/>
      <c r="BT151" s="683"/>
      <c r="BU151" s="1204"/>
      <c r="BV151" s="1205"/>
      <c r="BW151" s="1205"/>
      <c r="BX151" s="1205"/>
      <c r="BY151" s="1205"/>
      <c r="BZ151" s="1205"/>
      <c r="CA151" s="1205"/>
      <c r="CB151" s="1205"/>
      <c r="CC151" s="1206"/>
    </row>
    <row r="152" spans="1:81" s="690" customFormat="1" ht="40.15" customHeight="1" x14ac:dyDescent="0.25">
      <c r="A152" s="673"/>
      <c r="B152" s="1318"/>
      <c r="C152" s="1473"/>
      <c r="D152" s="1097"/>
      <c r="E152" s="1094"/>
      <c r="F152" s="1094"/>
      <c r="G152" s="1094"/>
      <c r="H152" s="1094"/>
      <c r="I152" s="1094"/>
      <c r="J152" s="1220"/>
      <c r="K152" s="1217"/>
      <c r="L152" s="1223"/>
      <c r="M152" s="1226"/>
      <c r="N152" s="1229"/>
      <c r="O152" s="1232"/>
      <c r="P152" s="1235"/>
      <c r="Q152" s="1238"/>
      <c r="R152" s="1220"/>
      <c r="S152" s="377" t="s">
        <v>6235</v>
      </c>
      <c r="T152" s="709"/>
      <c r="U152" s="709"/>
      <c r="V152" s="709"/>
      <c r="W152" s="678" t="s">
        <v>6236</v>
      </c>
      <c r="X152" s="670"/>
      <c r="Y152" s="670"/>
      <c r="Z152" s="670"/>
      <c r="AA152" s="670"/>
      <c r="AB152" s="1220"/>
      <c r="AC152" s="1241"/>
      <c r="AD152" s="303">
        <f t="shared" si="191"/>
        <v>0</v>
      </c>
      <c r="AE152" s="303">
        <f t="shared" si="191"/>
        <v>0</v>
      </c>
      <c r="AF152" s="303">
        <f t="shared" si="191"/>
        <v>0</v>
      </c>
      <c r="AG152" s="303">
        <f t="shared" si="191"/>
        <v>0</v>
      </c>
      <c r="AH152" s="303">
        <f t="shared" si="191"/>
        <v>0</v>
      </c>
      <c r="AI152" s="303">
        <f t="shared" si="191"/>
        <v>0</v>
      </c>
      <c r="AJ152" s="303">
        <f t="shared" si="186"/>
        <v>0</v>
      </c>
      <c r="AK152" s="1220"/>
      <c r="AL152" s="1244"/>
      <c r="AM152" s="303">
        <f t="shared" si="204"/>
        <v>0</v>
      </c>
      <c r="AN152" s="684"/>
      <c r="AO152" s="684"/>
      <c r="AP152" s="684"/>
      <c r="AQ152" s="684"/>
      <c r="AR152" s="684"/>
      <c r="AS152" s="684"/>
      <c r="AT152" s="1220"/>
      <c r="AU152" s="1247"/>
      <c r="AV152" s="303">
        <f t="shared" si="205"/>
        <v>0</v>
      </c>
      <c r="AW152" s="684"/>
      <c r="AX152" s="684"/>
      <c r="AY152" s="684"/>
      <c r="AZ152" s="684"/>
      <c r="BA152" s="684"/>
      <c r="BB152" s="684"/>
      <c r="BC152" s="1220"/>
      <c r="BD152" s="1250"/>
      <c r="BE152" s="303">
        <f t="shared" si="206"/>
        <v>0</v>
      </c>
      <c r="BF152" s="684"/>
      <c r="BG152" s="684"/>
      <c r="BH152" s="684"/>
      <c r="BI152" s="684"/>
      <c r="BJ152" s="684"/>
      <c r="BK152" s="684"/>
      <c r="BL152" s="1220"/>
      <c r="BM152" s="1253"/>
      <c r="BN152" s="303">
        <f t="shared" si="207"/>
        <v>0</v>
      </c>
      <c r="BO152" s="684"/>
      <c r="BP152" s="684"/>
      <c r="BQ152" s="684"/>
      <c r="BR152" s="684"/>
      <c r="BS152" s="684"/>
      <c r="BT152" s="684"/>
      <c r="BU152" s="1207"/>
      <c r="BV152" s="1208"/>
      <c r="BW152" s="1208"/>
      <c r="BX152" s="1208"/>
      <c r="BY152" s="1208"/>
      <c r="BZ152" s="1208"/>
      <c r="CA152" s="1208"/>
      <c r="CB152" s="1208"/>
      <c r="CC152" s="1209"/>
    </row>
    <row r="153" spans="1:81" s="690" customFormat="1" ht="40.15" customHeight="1" x14ac:dyDescent="0.25">
      <c r="A153" s="673"/>
      <c r="B153" s="1318"/>
      <c r="C153" s="1473"/>
      <c r="D153" s="1097"/>
      <c r="E153" s="1094"/>
      <c r="F153" s="1094"/>
      <c r="G153" s="1094"/>
      <c r="H153" s="1094"/>
      <c r="I153" s="1094"/>
      <c r="J153" s="1220"/>
      <c r="K153" s="1217"/>
      <c r="L153" s="1223"/>
      <c r="M153" s="1226"/>
      <c r="N153" s="1229"/>
      <c r="O153" s="1232"/>
      <c r="P153" s="1235"/>
      <c r="Q153" s="1238"/>
      <c r="R153" s="1220"/>
      <c r="S153" s="377" t="s">
        <v>6237</v>
      </c>
      <c r="T153" s="709"/>
      <c r="U153" s="709"/>
      <c r="V153" s="709"/>
      <c r="W153" s="678" t="s">
        <v>6238</v>
      </c>
      <c r="X153" s="670"/>
      <c r="Y153" s="670"/>
      <c r="Z153" s="670"/>
      <c r="AA153" s="670"/>
      <c r="AB153" s="1220"/>
      <c r="AC153" s="1241"/>
      <c r="AD153" s="303">
        <f t="shared" si="191"/>
        <v>0</v>
      </c>
      <c r="AE153" s="303">
        <f t="shared" si="191"/>
        <v>0</v>
      </c>
      <c r="AF153" s="303">
        <f t="shared" si="191"/>
        <v>0</v>
      </c>
      <c r="AG153" s="303">
        <f t="shared" si="191"/>
        <v>0</v>
      </c>
      <c r="AH153" s="303">
        <f t="shared" si="191"/>
        <v>0</v>
      </c>
      <c r="AI153" s="303">
        <f t="shared" si="191"/>
        <v>0</v>
      </c>
      <c r="AJ153" s="303">
        <f t="shared" si="186"/>
        <v>0</v>
      </c>
      <c r="AK153" s="1220"/>
      <c r="AL153" s="1244"/>
      <c r="AM153" s="303">
        <f t="shared" si="204"/>
        <v>0</v>
      </c>
      <c r="AN153" s="684"/>
      <c r="AO153" s="684"/>
      <c r="AP153" s="684"/>
      <c r="AQ153" s="684"/>
      <c r="AR153" s="684"/>
      <c r="AS153" s="684"/>
      <c r="AT153" s="1220"/>
      <c r="AU153" s="1247"/>
      <c r="AV153" s="303">
        <f t="shared" si="205"/>
        <v>0</v>
      </c>
      <c r="AW153" s="684"/>
      <c r="AX153" s="684"/>
      <c r="AY153" s="684"/>
      <c r="AZ153" s="684"/>
      <c r="BA153" s="684"/>
      <c r="BB153" s="684"/>
      <c r="BC153" s="1220"/>
      <c r="BD153" s="1250"/>
      <c r="BE153" s="303">
        <f t="shared" si="206"/>
        <v>0</v>
      </c>
      <c r="BF153" s="684"/>
      <c r="BG153" s="684"/>
      <c r="BH153" s="684"/>
      <c r="BI153" s="684"/>
      <c r="BJ153" s="684"/>
      <c r="BK153" s="684"/>
      <c r="BL153" s="1220"/>
      <c r="BM153" s="1253"/>
      <c r="BN153" s="303">
        <f t="shared" si="207"/>
        <v>0</v>
      </c>
      <c r="BO153" s="684"/>
      <c r="BP153" s="684"/>
      <c r="BQ153" s="684"/>
      <c r="BR153" s="684"/>
      <c r="BS153" s="684"/>
      <c r="BT153" s="684"/>
      <c r="BU153" s="1207"/>
      <c r="BV153" s="1208"/>
      <c r="BW153" s="1208"/>
      <c r="BX153" s="1208"/>
      <c r="BY153" s="1208"/>
      <c r="BZ153" s="1208"/>
      <c r="CA153" s="1208"/>
      <c r="CB153" s="1208"/>
      <c r="CC153" s="1209"/>
    </row>
    <row r="154" spans="1:81" s="690" customFormat="1" ht="40.15" customHeight="1" thickBot="1" x14ac:dyDescent="0.3">
      <c r="A154" s="673"/>
      <c r="B154" s="1318"/>
      <c r="C154" s="1477"/>
      <c r="D154" s="1098"/>
      <c r="E154" s="1095"/>
      <c r="F154" s="1095"/>
      <c r="G154" s="1095"/>
      <c r="H154" s="1095"/>
      <c r="I154" s="1095"/>
      <c r="J154" s="1221"/>
      <c r="K154" s="1218"/>
      <c r="L154" s="1224"/>
      <c r="M154" s="1227"/>
      <c r="N154" s="1230"/>
      <c r="O154" s="1233"/>
      <c r="P154" s="1236"/>
      <c r="Q154" s="1239"/>
      <c r="R154" s="1221"/>
      <c r="S154" s="379" t="s">
        <v>6239</v>
      </c>
      <c r="T154" s="710"/>
      <c r="U154" s="710"/>
      <c r="V154" s="710"/>
      <c r="W154" s="679" t="s">
        <v>6124</v>
      </c>
      <c r="X154" s="671"/>
      <c r="Y154" s="671"/>
      <c r="Z154" s="671"/>
      <c r="AA154" s="671"/>
      <c r="AB154" s="1221"/>
      <c r="AC154" s="1242"/>
      <c r="AD154" s="306">
        <f t="shared" si="191"/>
        <v>0</v>
      </c>
      <c r="AE154" s="306">
        <f t="shared" si="191"/>
        <v>0</v>
      </c>
      <c r="AF154" s="306">
        <f t="shared" si="191"/>
        <v>0</v>
      </c>
      <c r="AG154" s="306">
        <f t="shared" si="191"/>
        <v>0</v>
      </c>
      <c r="AH154" s="306">
        <f t="shared" si="191"/>
        <v>0</v>
      </c>
      <c r="AI154" s="306">
        <f t="shared" si="191"/>
        <v>0</v>
      </c>
      <c r="AJ154" s="306">
        <f t="shared" si="186"/>
        <v>0</v>
      </c>
      <c r="AK154" s="1221"/>
      <c r="AL154" s="1245"/>
      <c r="AM154" s="306">
        <f t="shared" si="204"/>
        <v>0</v>
      </c>
      <c r="AN154" s="685"/>
      <c r="AO154" s="685"/>
      <c r="AP154" s="685"/>
      <c r="AQ154" s="685"/>
      <c r="AR154" s="685"/>
      <c r="AS154" s="685"/>
      <c r="AT154" s="1221"/>
      <c r="AU154" s="1248"/>
      <c r="AV154" s="306">
        <f t="shared" si="205"/>
        <v>0</v>
      </c>
      <c r="AW154" s="685"/>
      <c r="AX154" s="685"/>
      <c r="AY154" s="685"/>
      <c r="AZ154" s="685"/>
      <c r="BA154" s="685"/>
      <c r="BB154" s="685"/>
      <c r="BC154" s="1221"/>
      <c r="BD154" s="1251"/>
      <c r="BE154" s="306">
        <f t="shared" si="206"/>
        <v>0</v>
      </c>
      <c r="BF154" s="685"/>
      <c r="BG154" s="685"/>
      <c r="BH154" s="685"/>
      <c r="BI154" s="685"/>
      <c r="BJ154" s="685"/>
      <c r="BK154" s="685"/>
      <c r="BL154" s="1221"/>
      <c r="BM154" s="1254"/>
      <c r="BN154" s="306">
        <f t="shared" si="207"/>
        <v>0</v>
      </c>
      <c r="BO154" s="685"/>
      <c r="BP154" s="685"/>
      <c r="BQ154" s="685"/>
      <c r="BR154" s="685"/>
      <c r="BS154" s="685"/>
      <c r="BT154" s="685"/>
      <c r="BU154" s="1210"/>
      <c r="BV154" s="1211"/>
      <c r="BW154" s="1211"/>
      <c r="BX154" s="1211"/>
      <c r="BY154" s="1211"/>
      <c r="BZ154" s="1211"/>
      <c r="CA154" s="1211"/>
      <c r="CB154" s="1211"/>
      <c r="CC154" s="1212"/>
    </row>
    <row r="155" spans="1:81" s="690" customFormat="1" ht="40.15" customHeight="1" thickTop="1" x14ac:dyDescent="0.25">
      <c r="A155" s="673"/>
      <c r="B155" s="1318"/>
      <c r="C155" s="1314" t="s">
        <v>709</v>
      </c>
      <c r="D155" s="1096"/>
      <c r="E155" s="1093"/>
      <c r="F155" s="1093"/>
      <c r="G155" s="1093"/>
      <c r="H155" s="1093"/>
      <c r="I155" s="1093"/>
      <c r="J155" s="1219">
        <v>463</v>
      </c>
      <c r="K155" s="1216" t="str">
        <f>+[10]Metas!K525</f>
        <v>Política Pública de Libertad Religiosa y de Cultos del Departamento Norte de Santander diseñada y formulada</v>
      </c>
      <c r="L155" s="1222">
        <v>1</v>
      </c>
      <c r="M155" s="1225">
        <f>SUM(N155:Q155)</f>
        <v>1</v>
      </c>
      <c r="N155" s="1228">
        <v>0.25</v>
      </c>
      <c r="O155" s="1231">
        <v>0.25</v>
      </c>
      <c r="P155" s="1234">
        <v>0.25</v>
      </c>
      <c r="Q155" s="1237">
        <v>0.25</v>
      </c>
      <c r="R155" s="1219">
        <f>+$J155</f>
        <v>463</v>
      </c>
      <c r="S155" s="375" t="s">
        <v>6240</v>
      </c>
      <c r="T155" s="708" t="s">
        <v>3834</v>
      </c>
      <c r="U155" s="708" t="s">
        <v>3838</v>
      </c>
      <c r="V155" s="708" t="s">
        <v>3842</v>
      </c>
      <c r="W155" s="677"/>
      <c r="X155" s="669"/>
      <c r="Y155" s="669"/>
      <c r="Z155" s="669"/>
      <c r="AA155" s="669"/>
      <c r="AB155" s="1219">
        <f t="shared" ref="AB155:AB225" si="226">+$J155</f>
        <v>463</v>
      </c>
      <c r="AC155" s="1240">
        <f t="shared" ref="AC155" si="227">+L155</f>
        <v>1</v>
      </c>
      <c r="AD155" s="308">
        <f t="shared" si="191"/>
        <v>21.997999999999998</v>
      </c>
      <c r="AE155" s="308">
        <f t="shared" si="191"/>
        <v>21.997999999999998</v>
      </c>
      <c r="AF155" s="308">
        <f t="shared" si="191"/>
        <v>0</v>
      </c>
      <c r="AG155" s="308">
        <f t="shared" si="191"/>
        <v>0</v>
      </c>
      <c r="AH155" s="308">
        <f t="shared" si="191"/>
        <v>0</v>
      </c>
      <c r="AI155" s="308">
        <f t="shared" si="191"/>
        <v>0</v>
      </c>
      <c r="AJ155" s="308">
        <f t="shared" si="186"/>
        <v>0</v>
      </c>
      <c r="AK155" s="1219">
        <f t="shared" ref="AK155:AK225" si="228">+$J155</f>
        <v>463</v>
      </c>
      <c r="AL155" s="1243">
        <f>+N155</f>
        <v>0.25</v>
      </c>
      <c r="AM155" s="308">
        <f t="shared" si="204"/>
        <v>7.3330000000000002</v>
      </c>
      <c r="AN155" s="683">
        <v>7.3330000000000002</v>
      </c>
      <c r="AO155" s="683"/>
      <c r="AP155" s="683"/>
      <c r="AQ155" s="683"/>
      <c r="AR155" s="683"/>
      <c r="AS155" s="683"/>
      <c r="AT155" s="1219">
        <f t="shared" ref="AT155:AT225" si="229">+$J155</f>
        <v>463</v>
      </c>
      <c r="AU155" s="1246">
        <f>+O155</f>
        <v>0.25</v>
      </c>
      <c r="AV155" s="308">
        <f t="shared" si="205"/>
        <v>7.3330000000000002</v>
      </c>
      <c r="AW155" s="683">
        <v>7.3330000000000002</v>
      </c>
      <c r="AX155" s="683"/>
      <c r="AY155" s="683"/>
      <c r="AZ155" s="683"/>
      <c r="BA155" s="683"/>
      <c r="BB155" s="683"/>
      <c r="BC155" s="1219">
        <f t="shared" ref="BC155:BC225" si="230">+$J155</f>
        <v>463</v>
      </c>
      <c r="BD155" s="1249">
        <f>+P155</f>
        <v>0.25</v>
      </c>
      <c r="BE155" s="308">
        <f t="shared" si="206"/>
        <v>2.444</v>
      </c>
      <c r="BF155" s="683">
        <v>2.444</v>
      </c>
      <c r="BG155" s="683"/>
      <c r="BH155" s="683"/>
      <c r="BI155" s="683"/>
      <c r="BJ155" s="683"/>
      <c r="BK155" s="683"/>
      <c r="BL155" s="1219">
        <f t="shared" ref="BL155:BL225" si="231">+$J155</f>
        <v>463</v>
      </c>
      <c r="BM155" s="1252">
        <f>+Q155</f>
        <v>0.25</v>
      </c>
      <c r="BN155" s="308">
        <f t="shared" si="207"/>
        <v>4.8879999999999999</v>
      </c>
      <c r="BO155" s="683">
        <v>4.8879999999999999</v>
      </c>
      <c r="BP155" s="683"/>
      <c r="BQ155" s="683"/>
      <c r="BR155" s="683"/>
      <c r="BS155" s="683"/>
      <c r="BT155" s="683"/>
      <c r="BU155" s="1204"/>
      <c r="BV155" s="1205"/>
      <c r="BW155" s="1205"/>
      <c r="BX155" s="1205"/>
      <c r="BY155" s="1205"/>
      <c r="BZ155" s="1205"/>
      <c r="CA155" s="1205"/>
      <c r="CB155" s="1205"/>
      <c r="CC155" s="1206"/>
    </row>
    <row r="156" spans="1:81" s="690" customFormat="1" ht="40.15" customHeight="1" x14ac:dyDescent="0.25">
      <c r="A156" s="673"/>
      <c r="B156" s="1318"/>
      <c r="C156" s="1315"/>
      <c r="D156" s="1097"/>
      <c r="E156" s="1094"/>
      <c r="F156" s="1094"/>
      <c r="G156" s="1094"/>
      <c r="H156" s="1094"/>
      <c r="I156" s="1094"/>
      <c r="J156" s="1220"/>
      <c r="K156" s="1217"/>
      <c r="L156" s="1223"/>
      <c r="M156" s="1226"/>
      <c r="N156" s="1229"/>
      <c r="O156" s="1232"/>
      <c r="P156" s="1235"/>
      <c r="Q156" s="1238"/>
      <c r="R156" s="1220"/>
      <c r="S156" s="377" t="s">
        <v>6241</v>
      </c>
      <c r="T156" s="709"/>
      <c r="U156" s="709"/>
      <c r="V156" s="709"/>
      <c r="W156" s="678"/>
      <c r="X156" s="670"/>
      <c r="Y156" s="670"/>
      <c r="Z156" s="670"/>
      <c r="AA156" s="670"/>
      <c r="AB156" s="1220"/>
      <c r="AC156" s="1241"/>
      <c r="AD156" s="303">
        <f t="shared" si="191"/>
        <v>0</v>
      </c>
      <c r="AE156" s="303">
        <f t="shared" si="191"/>
        <v>0</v>
      </c>
      <c r="AF156" s="303">
        <f t="shared" si="191"/>
        <v>0</v>
      </c>
      <c r="AG156" s="303">
        <f t="shared" si="191"/>
        <v>0</v>
      </c>
      <c r="AH156" s="303">
        <f t="shared" si="191"/>
        <v>0</v>
      </c>
      <c r="AI156" s="303">
        <f t="shared" si="191"/>
        <v>0</v>
      </c>
      <c r="AJ156" s="303">
        <f t="shared" si="186"/>
        <v>0</v>
      </c>
      <c r="AK156" s="1220"/>
      <c r="AL156" s="1244"/>
      <c r="AM156" s="303">
        <f t="shared" si="204"/>
        <v>0</v>
      </c>
      <c r="AN156" s="684"/>
      <c r="AO156" s="684"/>
      <c r="AP156" s="684"/>
      <c r="AQ156" s="684"/>
      <c r="AR156" s="684"/>
      <c r="AS156" s="684"/>
      <c r="AT156" s="1220"/>
      <c r="AU156" s="1247"/>
      <c r="AV156" s="303">
        <f t="shared" si="205"/>
        <v>0</v>
      </c>
      <c r="AW156" s="684"/>
      <c r="AX156" s="684"/>
      <c r="AY156" s="684"/>
      <c r="AZ156" s="684"/>
      <c r="BA156" s="684"/>
      <c r="BB156" s="684"/>
      <c r="BC156" s="1220"/>
      <c r="BD156" s="1250"/>
      <c r="BE156" s="303">
        <f t="shared" si="206"/>
        <v>0</v>
      </c>
      <c r="BF156" s="684"/>
      <c r="BG156" s="684"/>
      <c r="BH156" s="684"/>
      <c r="BI156" s="684"/>
      <c r="BJ156" s="684"/>
      <c r="BK156" s="684"/>
      <c r="BL156" s="1220"/>
      <c r="BM156" s="1253"/>
      <c r="BN156" s="303">
        <f t="shared" si="207"/>
        <v>0</v>
      </c>
      <c r="BO156" s="684"/>
      <c r="BP156" s="684"/>
      <c r="BQ156" s="684"/>
      <c r="BR156" s="684"/>
      <c r="BS156" s="684"/>
      <c r="BT156" s="684"/>
      <c r="BU156" s="1207"/>
      <c r="BV156" s="1208"/>
      <c r="BW156" s="1208"/>
      <c r="BX156" s="1208"/>
      <c r="BY156" s="1208"/>
      <c r="BZ156" s="1208"/>
      <c r="CA156" s="1208"/>
      <c r="CB156" s="1208"/>
      <c r="CC156" s="1209"/>
    </row>
    <row r="157" spans="1:81" s="690" customFormat="1" ht="40.15" customHeight="1" x14ac:dyDescent="0.25">
      <c r="A157" s="673"/>
      <c r="B157" s="1318"/>
      <c r="C157" s="1315"/>
      <c r="D157" s="1097"/>
      <c r="E157" s="1094"/>
      <c r="F157" s="1094"/>
      <c r="G157" s="1094"/>
      <c r="H157" s="1094"/>
      <c r="I157" s="1094"/>
      <c r="J157" s="1220"/>
      <c r="K157" s="1217"/>
      <c r="L157" s="1223"/>
      <c r="M157" s="1226"/>
      <c r="N157" s="1229"/>
      <c r="O157" s="1232"/>
      <c r="P157" s="1235"/>
      <c r="Q157" s="1238"/>
      <c r="R157" s="1220"/>
      <c r="S157" s="377" t="s">
        <v>6242</v>
      </c>
      <c r="T157" s="709"/>
      <c r="U157" s="709"/>
      <c r="V157" s="709"/>
      <c r="W157" s="678"/>
      <c r="X157" s="670"/>
      <c r="Y157" s="670"/>
      <c r="Z157" s="670"/>
      <c r="AA157" s="670"/>
      <c r="AB157" s="1220"/>
      <c r="AC157" s="1241"/>
      <c r="AD157" s="303">
        <f t="shared" si="191"/>
        <v>0</v>
      </c>
      <c r="AE157" s="303">
        <f t="shared" si="191"/>
        <v>0</v>
      </c>
      <c r="AF157" s="303">
        <f t="shared" si="191"/>
        <v>0</v>
      </c>
      <c r="AG157" s="303">
        <f t="shared" si="191"/>
        <v>0</v>
      </c>
      <c r="AH157" s="303">
        <f t="shared" si="191"/>
        <v>0</v>
      </c>
      <c r="AI157" s="303">
        <f t="shared" si="191"/>
        <v>0</v>
      </c>
      <c r="AJ157" s="303">
        <f t="shared" si="186"/>
        <v>0</v>
      </c>
      <c r="AK157" s="1220"/>
      <c r="AL157" s="1244"/>
      <c r="AM157" s="303">
        <f t="shared" si="204"/>
        <v>0</v>
      </c>
      <c r="AN157" s="684"/>
      <c r="AO157" s="684"/>
      <c r="AP157" s="684"/>
      <c r="AQ157" s="684"/>
      <c r="AR157" s="684"/>
      <c r="AS157" s="684"/>
      <c r="AT157" s="1220"/>
      <c r="AU157" s="1247"/>
      <c r="AV157" s="303">
        <f t="shared" si="205"/>
        <v>0</v>
      </c>
      <c r="AW157" s="684"/>
      <c r="AX157" s="684"/>
      <c r="AY157" s="684"/>
      <c r="AZ157" s="684"/>
      <c r="BA157" s="684"/>
      <c r="BB157" s="684"/>
      <c r="BC157" s="1220"/>
      <c r="BD157" s="1250"/>
      <c r="BE157" s="303">
        <f t="shared" si="206"/>
        <v>0</v>
      </c>
      <c r="BF157" s="684"/>
      <c r="BG157" s="684"/>
      <c r="BH157" s="684"/>
      <c r="BI157" s="684"/>
      <c r="BJ157" s="684"/>
      <c r="BK157" s="684"/>
      <c r="BL157" s="1220"/>
      <c r="BM157" s="1253"/>
      <c r="BN157" s="303">
        <f t="shared" si="207"/>
        <v>0</v>
      </c>
      <c r="BO157" s="684"/>
      <c r="BP157" s="684"/>
      <c r="BQ157" s="684"/>
      <c r="BR157" s="684"/>
      <c r="BS157" s="684"/>
      <c r="BT157" s="684"/>
      <c r="BU157" s="1207"/>
      <c r="BV157" s="1208"/>
      <c r="BW157" s="1208"/>
      <c r="BX157" s="1208"/>
      <c r="BY157" s="1208"/>
      <c r="BZ157" s="1208"/>
      <c r="CA157" s="1208"/>
      <c r="CB157" s="1208"/>
      <c r="CC157" s="1209"/>
    </row>
    <row r="158" spans="1:81" s="690" customFormat="1" ht="40.15" customHeight="1" thickBot="1" x14ac:dyDescent="0.3">
      <c r="A158" s="673"/>
      <c r="B158" s="1318"/>
      <c r="C158" s="1315"/>
      <c r="D158" s="1098"/>
      <c r="E158" s="1095"/>
      <c r="F158" s="1095"/>
      <c r="G158" s="1095"/>
      <c r="H158" s="1095"/>
      <c r="I158" s="1095"/>
      <c r="J158" s="1221"/>
      <c r="K158" s="1218"/>
      <c r="L158" s="1224"/>
      <c r="M158" s="1227"/>
      <c r="N158" s="1230"/>
      <c r="O158" s="1233"/>
      <c r="P158" s="1236"/>
      <c r="Q158" s="1239"/>
      <c r="R158" s="1221"/>
      <c r="S158" s="679"/>
      <c r="T158" s="710"/>
      <c r="U158" s="710"/>
      <c r="V158" s="710"/>
      <c r="W158" s="679"/>
      <c r="X158" s="671"/>
      <c r="Y158" s="671"/>
      <c r="Z158" s="671"/>
      <c r="AA158" s="671"/>
      <c r="AB158" s="1221"/>
      <c r="AC158" s="1242"/>
      <c r="AD158" s="306">
        <f t="shared" si="191"/>
        <v>0</v>
      </c>
      <c r="AE158" s="306">
        <f t="shared" si="191"/>
        <v>0</v>
      </c>
      <c r="AF158" s="306">
        <f t="shared" si="191"/>
        <v>0</v>
      </c>
      <c r="AG158" s="306">
        <f t="shared" si="191"/>
        <v>0</v>
      </c>
      <c r="AH158" s="306">
        <f t="shared" si="191"/>
        <v>0</v>
      </c>
      <c r="AI158" s="306">
        <f t="shared" si="191"/>
        <v>0</v>
      </c>
      <c r="AJ158" s="306">
        <f t="shared" si="186"/>
        <v>0</v>
      </c>
      <c r="AK158" s="1221"/>
      <c r="AL158" s="1245"/>
      <c r="AM158" s="306">
        <f t="shared" si="204"/>
        <v>0</v>
      </c>
      <c r="AN158" s="685"/>
      <c r="AO158" s="685"/>
      <c r="AP158" s="685"/>
      <c r="AQ158" s="685"/>
      <c r="AR158" s="685"/>
      <c r="AS158" s="685"/>
      <c r="AT158" s="1221"/>
      <c r="AU158" s="1248"/>
      <c r="AV158" s="306">
        <f t="shared" si="205"/>
        <v>0</v>
      </c>
      <c r="AW158" s="685"/>
      <c r="AX158" s="685"/>
      <c r="AY158" s="685"/>
      <c r="AZ158" s="685"/>
      <c r="BA158" s="685"/>
      <c r="BB158" s="685"/>
      <c r="BC158" s="1221"/>
      <c r="BD158" s="1251"/>
      <c r="BE158" s="306">
        <f t="shared" si="206"/>
        <v>0</v>
      </c>
      <c r="BF158" s="685"/>
      <c r="BG158" s="685"/>
      <c r="BH158" s="685"/>
      <c r="BI158" s="685"/>
      <c r="BJ158" s="685"/>
      <c r="BK158" s="685"/>
      <c r="BL158" s="1221"/>
      <c r="BM158" s="1254"/>
      <c r="BN158" s="306">
        <f t="shared" si="207"/>
        <v>0</v>
      </c>
      <c r="BO158" s="685"/>
      <c r="BP158" s="685"/>
      <c r="BQ158" s="685"/>
      <c r="BR158" s="685"/>
      <c r="BS158" s="685"/>
      <c r="BT158" s="685"/>
      <c r="BU158" s="1210"/>
      <c r="BV158" s="1211"/>
      <c r="BW158" s="1211"/>
      <c r="BX158" s="1211"/>
      <c r="BY158" s="1211"/>
      <c r="BZ158" s="1211"/>
      <c r="CA158" s="1211"/>
      <c r="CB158" s="1211"/>
      <c r="CC158" s="1212"/>
    </row>
    <row r="159" spans="1:81" s="690" customFormat="1" ht="40.15" customHeight="1" thickTop="1" x14ac:dyDescent="0.25">
      <c r="A159" s="673"/>
      <c r="B159" s="1318"/>
      <c r="C159" s="1315"/>
      <c r="D159" s="1096"/>
      <c r="E159" s="1093"/>
      <c r="F159" s="1093"/>
      <c r="G159" s="1093"/>
      <c r="H159" s="1093"/>
      <c r="I159" s="1093"/>
      <c r="J159" s="1219">
        <v>464</v>
      </c>
      <c r="K159" s="1216" t="str">
        <f>+[10]Metas!K526</f>
        <v>Municipios con Asistencia Técnica para la Creación de los Comités Municipales de Libertad Religiosa y de Cultos</v>
      </c>
      <c r="L159" s="1222">
        <v>23</v>
      </c>
      <c r="M159" s="1225">
        <f>SUM(N159:Q159)</f>
        <v>23</v>
      </c>
      <c r="N159" s="1228">
        <v>5</v>
      </c>
      <c r="O159" s="1231">
        <v>6</v>
      </c>
      <c r="P159" s="1234">
        <v>6</v>
      </c>
      <c r="Q159" s="1237">
        <v>6</v>
      </c>
      <c r="R159" s="1219">
        <f>+$J159</f>
        <v>464</v>
      </c>
      <c r="S159" s="375" t="s">
        <v>6243</v>
      </c>
      <c r="T159" s="708" t="s">
        <v>3834</v>
      </c>
      <c r="U159" s="708" t="s">
        <v>3838</v>
      </c>
      <c r="V159" s="708" t="s">
        <v>3842</v>
      </c>
      <c r="W159" s="677" t="s">
        <v>6219</v>
      </c>
      <c r="X159" s="669"/>
      <c r="Y159" s="669"/>
      <c r="Z159" s="669"/>
      <c r="AA159" s="669"/>
      <c r="AB159" s="1219">
        <f t="shared" si="226"/>
        <v>464</v>
      </c>
      <c r="AC159" s="1240">
        <f t="shared" ref="AC159" si="232">+L159</f>
        <v>23</v>
      </c>
      <c r="AD159" s="308">
        <f t="shared" si="191"/>
        <v>23.999000000000002</v>
      </c>
      <c r="AE159" s="308">
        <f t="shared" si="191"/>
        <v>23.999000000000002</v>
      </c>
      <c r="AF159" s="308">
        <f t="shared" si="191"/>
        <v>0</v>
      </c>
      <c r="AG159" s="308">
        <f t="shared" si="191"/>
        <v>0</v>
      </c>
      <c r="AH159" s="308">
        <f t="shared" si="191"/>
        <v>0</v>
      </c>
      <c r="AI159" s="308">
        <f t="shared" si="191"/>
        <v>0</v>
      </c>
      <c r="AJ159" s="308">
        <f t="shared" si="186"/>
        <v>0</v>
      </c>
      <c r="AK159" s="1219">
        <f t="shared" si="228"/>
        <v>464</v>
      </c>
      <c r="AL159" s="1243">
        <f>+N159</f>
        <v>5</v>
      </c>
      <c r="AM159" s="308">
        <f t="shared" si="204"/>
        <v>8</v>
      </c>
      <c r="AN159" s="683">
        <v>8</v>
      </c>
      <c r="AO159" s="683"/>
      <c r="AP159" s="683"/>
      <c r="AQ159" s="683"/>
      <c r="AR159" s="683"/>
      <c r="AS159" s="683"/>
      <c r="AT159" s="1219">
        <f t="shared" si="229"/>
        <v>464</v>
      </c>
      <c r="AU159" s="1246">
        <f>+O159</f>
        <v>6</v>
      </c>
      <c r="AV159" s="308">
        <f t="shared" si="205"/>
        <v>8</v>
      </c>
      <c r="AW159" s="683">
        <v>8</v>
      </c>
      <c r="AX159" s="683"/>
      <c r="AY159" s="683"/>
      <c r="AZ159" s="683"/>
      <c r="BA159" s="683"/>
      <c r="BB159" s="683"/>
      <c r="BC159" s="1219">
        <f t="shared" si="230"/>
        <v>464</v>
      </c>
      <c r="BD159" s="1249">
        <f>+P159</f>
        <v>6</v>
      </c>
      <c r="BE159" s="308">
        <f t="shared" si="206"/>
        <v>2.6659999999999999</v>
      </c>
      <c r="BF159" s="683">
        <v>2.6659999999999999</v>
      </c>
      <c r="BG159" s="683"/>
      <c r="BH159" s="683"/>
      <c r="BI159" s="683"/>
      <c r="BJ159" s="683"/>
      <c r="BK159" s="683"/>
      <c r="BL159" s="1219">
        <f t="shared" si="231"/>
        <v>464</v>
      </c>
      <c r="BM159" s="1252">
        <f>+Q159</f>
        <v>6</v>
      </c>
      <c r="BN159" s="308">
        <f t="shared" si="207"/>
        <v>5.3330000000000002</v>
      </c>
      <c r="BO159" s="683">
        <v>5.3330000000000002</v>
      </c>
      <c r="BP159" s="683"/>
      <c r="BQ159" s="683"/>
      <c r="BR159" s="683"/>
      <c r="BS159" s="683"/>
      <c r="BT159" s="683"/>
      <c r="BU159" s="1204"/>
      <c r="BV159" s="1205"/>
      <c r="BW159" s="1205"/>
      <c r="BX159" s="1205"/>
      <c r="BY159" s="1205"/>
      <c r="BZ159" s="1205"/>
      <c r="CA159" s="1205"/>
      <c r="CB159" s="1205"/>
      <c r="CC159" s="1206"/>
    </row>
    <row r="160" spans="1:81" s="690" customFormat="1" ht="40.15" customHeight="1" x14ac:dyDescent="0.25">
      <c r="A160" s="673"/>
      <c r="B160" s="1318"/>
      <c r="C160" s="1315"/>
      <c r="D160" s="1097"/>
      <c r="E160" s="1094"/>
      <c r="F160" s="1094"/>
      <c r="G160" s="1094"/>
      <c r="H160" s="1094"/>
      <c r="I160" s="1094"/>
      <c r="J160" s="1220"/>
      <c r="K160" s="1217"/>
      <c r="L160" s="1223"/>
      <c r="M160" s="1226"/>
      <c r="N160" s="1229"/>
      <c r="O160" s="1232"/>
      <c r="P160" s="1235"/>
      <c r="Q160" s="1238"/>
      <c r="R160" s="1220"/>
      <c r="S160" s="377" t="s">
        <v>6244</v>
      </c>
      <c r="T160" s="709"/>
      <c r="U160" s="709"/>
      <c r="V160" s="709"/>
      <c r="W160" s="678" t="s">
        <v>6245</v>
      </c>
      <c r="X160" s="670"/>
      <c r="Y160" s="670"/>
      <c r="Z160" s="670"/>
      <c r="AA160" s="670"/>
      <c r="AB160" s="1220"/>
      <c r="AC160" s="1241"/>
      <c r="AD160" s="303">
        <f t="shared" si="191"/>
        <v>0</v>
      </c>
      <c r="AE160" s="303">
        <f t="shared" si="191"/>
        <v>0</v>
      </c>
      <c r="AF160" s="303">
        <f t="shared" si="191"/>
        <v>0</v>
      </c>
      <c r="AG160" s="303">
        <f t="shared" si="191"/>
        <v>0</v>
      </c>
      <c r="AH160" s="303">
        <f t="shared" si="191"/>
        <v>0</v>
      </c>
      <c r="AI160" s="303">
        <f t="shared" si="191"/>
        <v>0</v>
      </c>
      <c r="AJ160" s="303">
        <f t="shared" si="186"/>
        <v>0</v>
      </c>
      <c r="AK160" s="1220"/>
      <c r="AL160" s="1244"/>
      <c r="AM160" s="303">
        <f t="shared" si="204"/>
        <v>0</v>
      </c>
      <c r="AN160" s="684"/>
      <c r="AO160" s="684"/>
      <c r="AP160" s="684"/>
      <c r="AQ160" s="684"/>
      <c r="AR160" s="684"/>
      <c r="AS160" s="684"/>
      <c r="AT160" s="1220"/>
      <c r="AU160" s="1247"/>
      <c r="AV160" s="303">
        <f t="shared" si="205"/>
        <v>0</v>
      </c>
      <c r="AW160" s="684"/>
      <c r="AX160" s="684"/>
      <c r="AY160" s="684"/>
      <c r="AZ160" s="684"/>
      <c r="BA160" s="684"/>
      <c r="BB160" s="684"/>
      <c r="BC160" s="1220"/>
      <c r="BD160" s="1250"/>
      <c r="BE160" s="303">
        <f t="shared" si="206"/>
        <v>0</v>
      </c>
      <c r="BF160" s="684"/>
      <c r="BG160" s="684"/>
      <c r="BH160" s="684"/>
      <c r="BI160" s="684"/>
      <c r="BJ160" s="684"/>
      <c r="BK160" s="684"/>
      <c r="BL160" s="1220"/>
      <c r="BM160" s="1253"/>
      <c r="BN160" s="303">
        <f t="shared" si="207"/>
        <v>0</v>
      </c>
      <c r="BO160" s="684"/>
      <c r="BP160" s="684"/>
      <c r="BQ160" s="684"/>
      <c r="BR160" s="684"/>
      <c r="BS160" s="684"/>
      <c r="BT160" s="684"/>
      <c r="BU160" s="1207"/>
      <c r="BV160" s="1208"/>
      <c r="BW160" s="1208"/>
      <c r="BX160" s="1208"/>
      <c r="BY160" s="1208"/>
      <c r="BZ160" s="1208"/>
      <c r="CA160" s="1208"/>
      <c r="CB160" s="1208"/>
      <c r="CC160" s="1209"/>
    </row>
    <row r="161" spans="1:81" s="690" customFormat="1" ht="40.15" customHeight="1" x14ac:dyDescent="0.25">
      <c r="A161" s="673"/>
      <c r="B161" s="1318"/>
      <c r="C161" s="1315"/>
      <c r="D161" s="1097"/>
      <c r="E161" s="1094"/>
      <c r="F161" s="1094"/>
      <c r="G161" s="1094"/>
      <c r="H161" s="1094"/>
      <c r="I161" s="1094"/>
      <c r="J161" s="1220"/>
      <c r="K161" s="1217"/>
      <c r="L161" s="1223"/>
      <c r="M161" s="1226"/>
      <c r="N161" s="1229"/>
      <c r="O161" s="1232"/>
      <c r="P161" s="1235"/>
      <c r="Q161" s="1238"/>
      <c r="R161" s="1220"/>
      <c r="S161" s="377" t="s">
        <v>6246</v>
      </c>
      <c r="T161" s="709"/>
      <c r="U161" s="709"/>
      <c r="V161" s="709"/>
      <c r="W161" s="678" t="s">
        <v>6247</v>
      </c>
      <c r="X161" s="670"/>
      <c r="Y161" s="670"/>
      <c r="Z161" s="670"/>
      <c r="AA161" s="670"/>
      <c r="AB161" s="1220"/>
      <c r="AC161" s="1241"/>
      <c r="AD161" s="303">
        <f t="shared" si="191"/>
        <v>0</v>
      </c>
      <c r="AE161" s="303">
        <f t="shared" si="191"/>
        <v>0</v>
      </c>
      <c r="AF161" s="303">
        <f t="shared" si="191"/>
        <v>0</v>
      </c>
      <c r="AG161" s="303">
        <f t="shared" si="191"/>
        <v>0</v>
      </c>
      <c r="AH161" s="303">
        <f t="shared" si="191"/>
        <v>0</v>
      </c>
      <c r="AI161" s="303">
        <f t="shared" si="191"/>
        <v>0</v>
      </c>
      <c r="AJ161" s="303">
        <f t="shared" si="186"/>
        <v>0</v>
      </c>
      <c r="AK161" s="1220"/>
      <c r="AL161" s="1244"/>
      <c r="AM161" s="303">
        <f t="shared" si="204"/>
        <v>0</v>
      </c>
      <c r="AN161" s="684"/>
      <c r="AO161" s="684"/>
      <c r="AP161" s="684"/>
      <c r="AQ161" s="684"/>
      <c r="AR161" s="684"/>
      <c r="AS161" s="684"/>
      <c r="AT161" s="1220"/>
      <c r="AU161" s="1247"/>
      <c r="AV161" s="303">
        <f t="shared" si="205"/>
        <v>0</v>
      </c>
      <c r="AW161" s="684"/>
      <c r="AX161" s="684"/>
      <c r="AY161" s="684"/>
      <c r="AZ161" s="684"/>
      <c r="BA161" s="684"/>
      <c r="BB161" s="684"/>
      <c r="BC161" s="1220"/>
      <c r="BD161" s="1250"/>
      <c r="BE161" s="303">
        <f t="shared" si="206"/>
        <v>0</v>
      </c>
      <c r="BF161" s="684"/>
      <c r="BG161" s="684"/>
      <c r="BH161" s="684"/>
      <c r="BI161" s="684"/>
      <c r="BJ161" s="684"/>
      <c r="BK161" s="684"/>
      <c r="BL161" s="1220"/>
      <c r="BM161" s="1253"/>
      <c r="BN161" s="303">
        <f t="shared" si="207"/>
        <v>0</v>
      </c>
      <c r="BO161" s="684"/>
      <c r="BP161" s="684"/>
      <c r="BQ161" s="684"/>
      <c r="BR161" s="684"/>
      <c r="BS161" s="684"/>
      <c r="BT161" s="684"/>
      <c r="BU161" s="1207"/>
      <c r="BV161" s="1208"/>
      <c r="BW161" s="1208"/>
      <c r="BX161" s="1208"/>
      <c r="BY161" s="1208"/>
      <c r="BZ161" s="1208"/>
      <c r="CA161" s="1208"/>
      <c r="CB161" s="1208"/>
      <c r="CC161" s="1209"/>
    </row>
    <row r="162" spans="1:81" s="690" customFormat="1" ht="40.15" customHeight="1" thickBot="1" x14ac:dyDescent="0.3">
      <c r="A162" s="673"/>
      <c r="B162" s="1318"/>
      <c r="C162" s="1315"/>
      <c r="D162" s="1098"/>
      <c r="E162" s="1095"/>
      <c r="F162" s="1095"/>
      <c r="G162" s="1095"/>
      <c r="H162" s="1095"/>
      <c r="I162" s="1095"/>
      <c r="J162" s="1221"/>
      <c r="K162" s="1218"/>
      <c r="L162" s="1224"/>
      <c r="M162" s="1227"/>
      <c r="N162" s="1230"/>
      <c r="O162" s="1233"/>
      <c r="P162" s="1236"/>
      <c r="Q162" s="1239"/>
      <c r="R162" s="1221"/>
      <c r="S162" s="679"/>
      <c r="T162" s="710"/>
      <c r="U162" s="710"/>
      <c r="V162" s="710"/>
      <c r="W162" s="679"/>
      <c r="X162" s="671"/>
      <c r="Y162" s="671"/>
      <c r="Z162" s="671"/>
      <c r="AA162" s="671"/>
      <c r="AB162" s="1221"/>
      <c r="AC162" s="1242"/>
      <c r="AD162" s="306">
        <f t="shared" si="191"/>
        <v>0</v>
      </c>
      <c r="AE162" s="306">
        <f t="shared" si="191"/>
        <v>0</v>
      </c>
      <c r="AF162" s="306">
        <f t="shared" si="191"/>
        <v>0</v>
      </c>
      <c r="AG162" s="306">
        <f t="shared" si="191"/>
        <v>0</v>
      </c>
      <c r="AH162" s="306">
        <f t="shared" si="191"/>
        <v>0</v>
      </c>
      <c r="AI162" s="306">
        <f t="shared" si="191"/>
        <v>0</v>
      </c>
      <c r="AJ162" s="306">
        <f t="shared" si="186"/>
        <v>0</v>
      </c>
      <c r="AK162" s="1221"/>
      <c r="AL162" s="1245"/>
      <c r="AM162" s="306">
        <f t="shared" si="204"/>
        <v>0</v>
      </c>
      <c r="AN162" s="685"/>
      <c r="AO162" s="685"/>
      <c r="AP162" s="685"/>
      <c r="AQ162" s="685"/>
      <c r="AR162" s="685"/>
      <c r="AS162" s="685"/>
      <c r="AT162" s="1221"/>
      <c r="AU162" s="1248"/>
      <c r="AV162" s="306">
        <f t="shared" si="205"/>
        <v>0</v>
      </c>
      <c r="AW162" s="685"/>
      <c r="AX162" s="685"/>
      <c r="AY162" s="685"/>
      <c r="AZ162" s="685"/>
      <c r="BA162" s="685"/>
      <c r="BB162" s="685"/>
      <c r="BC162" s="1221"/>
      <c r="BD162" s="1251"/>
      <c r="BE162" s="306">
        <f t="shared" si="206"/>
        <v>0</v>
      </c>
      <c r="BF162" s="685"/>
      <c r="BG162" s="685"/>
      <c r="BH162" s="685"/>
      <c r="BI162" s="685"/>
      <c r="BJ162" s="685"/>
      <c r="BK162" s="685"/>
      <c r="BL162" s="1221"/>
      <c r="BM162" s="1254"/>
      <c r="BN162" s="306">
        <f t="shared" si="207"/>
        <v>0</v>
      </c>
      <c r="BO162" s="685"/>
      <c r="BP162" s="685"/>
      <c r="BQ162" s="685"/>
      <c r="BR162" s="685"/>
      <c r="BS162" s="685"/>
      <c r="BT162" s="685"/>
      <c r="BU162" s="1210"/>
      <c r="BV162" s="1211"/>
      <c r="BW162" s="1211"/>
      <c r="BX162" s="1211"/>
      <c r="BY162" s="1211"/>
      <c r="BZ162" s="1211"/>
      <c r="CA162" s="1211"/>
      <c r="CB162" s="1211"/>
      <c r="CC162" s="1212"/>
    </row>
    <row r="163" spans="1:81" s="690" customFormat="1" ht="40.15" customHeight="1" thickTop="1" x14ac:dyDescent="0.25">
      <c r="A163" s="673"/>
      <c r="B163" s="1318"/>
      <c r="C163" s="1315"/>
      <c r="D163" s="1096"/>
      <c r="E163" s="1093"/>
      <c r="F163" s="1093"/>
      <c r="G163" s="1093"/>
      <c r="H163" s="1093"/>
      <c r="I163" s="1093"/>
      <c r="J163" s="1219">
        <v>465</v>
      </c>
      <c r="K163" s="1216" t="str">
        <f>+[10]Metas!K527</f>
        <v>Campañas que promuevan la no Violencia y la no discriminación religiosa y de Cultos en el Departamento</v>
      </c>
      <c r="L163" s="1222">
        <v>1</v>
      </c>
      <c r="M163" s="1225">
        <f>SUM(N163:Q163)</f>
        <v>1</v>
      </c>
      <c r="N163" s="1228">
        <v>0.2</v>
      </c>
      <c r="O163" s="1231">
        <v>0.3</v>
      </c>
      <c r="P163" s="1234">
        <v>0.25</v>
      </c>
      <c r="Q163" s="1237">
        <v>0.25</v>
      </c>
      <c r="R163" s="1219">
        <f>+$J163</f>
        <v>465</v>
      </c>
      <c r="S163" s="375" t="s">
        <v>6222</v>
      </c>
      <c r="T163" s="708" t="s">
        <v>3834</v>
      </c>
      <c r="U163" s="708" t="s">
        <v>3838</v>
      </c>
      <c r="V163" s="708" t="s">
        <v>3842</v>
      </c>
      <c r="W163" s="677" t="s">
        <v>6223</v>
      </c>
      <c r="X163" s="669"/>
      <c r="Y163" s="669"/>
      <c r="Z163" s="669"/>
      <c r="AA163" s="669"/>
      <c r="AB163" s="1219">
        <f t="shared" si="226"/>
        <v>465</v>
      </c>
      <c r="AC163" s="1240">
        <f t="shared" ref="AC163" si="233">+L163</f>
        <v>1</v>
      </c>
      <c r="AD163" s="308">
        <f t="shared" si="191"/>
        <v>14.247</v>
      </c>
      <c r="AE163" s="308">
        <f t="shared" si="191"/>
        <v>14.247</v>
      </c>
      <c r="AF163" s="308">
        <f t="shared" si="191"/>
        <v>0</v>
      </c>
      <c r="AG163" s="308">
        <f t="shared" si="191"/>
        <v>0</v>
      </c>
      <c r="AH163" s="308">
        <f t="shared" si="191"/>
        <v>0</v>
      </c>
      <c r="AI163" s="308">
        <f t="shared" si="191"/>
        <v>0</v>
      </c>
      <c r="AJ163" s="308">
        <f t="shared" si="186"/>
        <v>0</v>
      </c>
      <c r="AK163" s="1219">
        <f t="shared" si="228"/>
        <v>465</v>
      </c>
      <c r="AL163" s="1243">
        <f>+N163</f>
        <v>0.2</v>
      </c>
      <c r="AM163" s="308">
        <f t="shared" si="204"/>
        <v>4.7489999999999997</v>
      </c>
      <c r="AN163" s="683">
        <v>4.7489999999999997</v>
      </c>
      <c r="AO163" s="683"/>
      <c r="AP163" s="683"/>
      <c r="AQ163" s="683"/>
      <c r="AR163" s="683"/>
      <c r="AS163" s="683"/>
      <c r="AT163" s="1219">
        <f t="shared" si="229"/>
        <v>465</v>
      </c>
      <c r="AU163" s="1246">
        <f>+O163</f>
        <v>0.3</v>
      </c>
      <c r="AV163" s="308">
        <f t="shared" si="205"/>
        <v>4.7489999999999997</v>
      </c>
      <c r="AW163" s="683">
        <v>4.7489999999999997</v>
      </c>
      <c r="AX163" s="683"/>
      <c r="AY163" s="683"/>
      <c r="AZ163" s="683"/>
      <c r="BA163" s="683"/>
      <c r="BB163" s="683"/>
      <c r="BC163" s="1219">
        <f t="shared" si="230"/>
        <v>465</v>
      </c>
      <c r="BD163" s="1249">
        <f>+P163</f>
        <v>0.25</v>
      </c>
      <c r="BE163" s="308">
        <f t="shared" si="206"/>
        <v>1.583</v>
      </c>
      <c r="BF163" s="683">
        <v>1.583</v>
      </c>
      <c r="BG163" s="683"/>
      <c r="BH163" s="683"/>
      <c r="BI163" s="683"/>
      <c r="BJ163" s="683"/>
      <c r="BK163" s="683"/>
      <c r="BL163" s="1219">
        <f t="shared" si="231"/>
        <v>465</v>
      </c>
      <c r="BM163" s="1252">
        <f>+Q163</f>
        <v>0.25</v>
      </c>
      <c r="BN163" s="308">
        <f t="shared" si="207"/>
        <v>3.1659999999999999</v>
      </c>
      <c r="BO163" s="683">
        <v>3.1659999999999999</v>
      </c>
      <c r="BP163" s="683"/>
      <c r="BQ163" s="683"/>
      <c r="BR163" s="683"/>
      <c r="BS163" s="683"/>
      <c r="BT163" s="683"/>
      <c r="BU163" s="1204"/>
      <c r="BV163" s="1205"/>
      <c r="BW163" s="1205"/>
      <c r="BX163" s="1205"/>
      <c r="BY163" s="1205"/>
      <c r="BZ163" s="1205"/>
      <c r="CA163" s="1205"/>
      <c r="CB163" s="1205"/>
      <c r="CC163" s="1206"/>
    </row>
    <row r="164" spans="1:81" s="690" customFormat="1" ht="40.15" customHeight="1" x14ac:dyDescent="0.25">
      <c r="A164" s="673"/>
      <c r="B164" s="1318"/>
      <c r="C164" s="1315"/>
      <c r="D164" s="1097"/>
      <c r="E164" s="1094"/>
      <c r="F164" s="1094"/>
      <c r="G164" s="1094"/>
      <c r="H164" s="1094"/>
      <c r="I164" s="1094"/>
      <c r="J164" s="1220"/>
      <c r="K164" s="1217"/>
      <c r="L164" s="1223"/>
      <c r="M164" s="1226"/>
      <c r="N164" s="1229"/>
      <c r="O164" s="1232"/>
      <c r="P164" s="1235"/>
      <c r="Q164" s="1238"/>
      <c r="R164" s="1220"/>
      <c r="S164" s="377" t="s">
        <v>6224</v>
      </c>
      <c r="T164" s="709"/>
      <c r="U164" s="709"/>
      <c r="V164" s="709"/>
      <c r="W164" s="678" t="s">
        <v>6219</v>
      </c>
      <c r="X164" s="670"/>
      <c r="Y164" s="670"/>
      <c r="Z164" s="670"/>
      <c r="AA164" s="670"/>
      <c r="AB164" s="1220"/>
      <c r="AC164" s="1241"/>
      <c r="AD164" s="303">
        <f t="shared" si="191"/>
        <v>0</v>
      </c>
      <c r="AE164" s="303">
        <f t="shared" si="191"/>
        <v>0</v>
      </c>
      <c r="AF164" s="303">
        <f t="shared" si="191"/>
        <v>0</v>
      </c>
      <c r="AG164" s="303">
        <f t="shared" si="191"/>
        <v>0</v>
      </c>
      <c r="AH164" s="303">
        <f t="shared" si="191"/>
        <v>0</v>
      </c>
      <c r="AI164" s="303">
        <f t="shared" si="191"/>
        <v>0</v>
      </c>
      <c r="AJ164" s="303">
        <f t="shared" si="186"/>
        <v>0</v>
      </c>
      <c r="AK164" s="1220"/>
      <c r="AL164" s="1244"/>
      <c r="AM164" s="303">
        <f t="shared" si="204"/>
        <v>0</v>
      </c>
      <c r="AN164" s="684"/>
      <c r="AO164" s="684"/>
      <c r="AP164" s="684"/>
      <c r="AQ164" s="684"/>
      <c r="AR164" s="684"/>
      <c r="AS164" s="684"/>
      <c r="AT164" s="1220"/>
      <c r="AU164" s="1247"/>
      <c r="AV164" s="303">
        <f t="shared" si="205"/>
        <v>0</v>
      </c>
      <c r="AW164" s="684"/>
      <c r="AX164" s="684"/>
      <c r="AY164" s="684"/>
      <c r="AZ164" s="684"/>
      <c r="BA164" s="684"/>
      <c r="BB164" s="684"/>
      <c r="BC164" s="1220"/>
      <c r="BD164" s="1250"/>
      <c r="BE164" s="303">
        <f t="shared" si="206"/>
        <v>0</v>
      </c>
      <c r="BF164" s="684"/>
      <c r="BG164" s="684"/>
      <c r="BH164" s="684"/>
      <c r="BI164" s="684"/>
      <c r="BJ164" s="684"/>
      <c r="BK164" s="684"/>
      <c r="BL164" s="1220"/>
      <c r="BM164" s="1253"/>
      <c r="BN164" s="303">
        <f t="shared" si="207"/>
        <v>0</v>
      </c>
      <c r="BO164" s="684"/>
      <c r="BP164" s="684"/>
      <c r="BQ164" s="684"/>
      <c r="BR164" s="684"/>
      <c r="BS164" s="684"/>
      <c r="BT164" s="684"/>
      <c r="BU164" s="1207"/>
      <c r="BV164" s="1208"/>
      <c r="BW164" s="1208"/>
      <c r="BX164" s="1208"/>
      <c r="BY164" s="1208"/>
      <c r="BZ164" s="1208"/>
      <c r="CA164" s="1208"/>
      <c r="CB164" s="1208"/>
      <c r="CC164" s="1209"/>
    </row>
    <row r="165" spans="1:81" s="690" customFormat="1" ht="40.15" customHeight="1" x14ac:dyDescent="0.25">
      <c r="A165" s="673"/>
      <c r="B165" s="1318"/>
      <c r="C165" s="1315"/>
      <c r="D165" s="1097"/>
      <c r="E165" s="1094"/>
      <c r="F165" s="1094"/>
      <c r="G165" s="1094"/>
      <c r="H165" s="1094"/>
      <c r="I165" s="1094"/>
      <c r="J165" s="1220"/>
      <c r="K165" s="1217"/>
      <c r="L165" s="1223"/>
      <c r="M165" s="1226"/>
      <c r="N165" s="1229"/>
      <c r="O165" s="1232"/>
      <c r="P165" s="1235"/>
      <c r="Q165" s="1238"/>
      <c r="R165" s="1220"/>
      <c r="S165" s="377" t="s">
        <v>6225</v>
      </c>
      <c r="T165" s="709"/>
      <c r="U165" s="709"/>
      <c r="V165" s="709"/>
      <c r="W165" s="678" t="s">
        <v>6226</v>
      </c>
      <c r="X165" s="670"/>
      <c r="Y165" s="670"/>
      <c r="Z165" s="670"/>
      <c r="AA165" s="670"/>
      <c r="AB165" s="1220"/>
      <c r="AC165" s="1241"/>
      <c r="AD165" s="303">
        <f t="shared" si="191"/>
        <v>0</v>
      </c>
      <c r="AE165" s="303">
        <f t="shared" si="191"/>
        <v>0</v>
      </c>
      <c r="AF165" s="303">
        <f t="shared" si="191"/>
        <v>0</v>
      </c>
      <c r="AG165" s="303">
        <f t="shared" si="191"/>
        <v>0</v>
      </c>
      <c r="AH165" s="303">
        <f t="shared" si="191"/>
        <v>0</v>
      </c>
      <c r="AI165" s="303">
        <f t="shared" si="191"/>
        <v>0</v>
      </c>
      <c r="AJ165" s="303">
        <f t="shared" si="186"/>
        <v>0</v>
      </c>
      <c r="AK165" s="1220"/>
      <c r="AL165" s="1244"/>
      <c r="AM165" s="303">
        <f t="shared" si="204"/>
        <v>0</v>
      </c>
      <c r="AN165" s="684"/>
      <c r="AO165" s="684"/>
      <c r="AP165" s="684"/>
      <c r="AQ165" s="684"/>
      <c r="AR165" s="684"/>
      <c r="AS165" s="684"/>
      <c r="AT165" s="1220"/>
      <c r="AU165" s="1247"/>
      <c r="AV165" s="303">
        <f t="shared" si="205"/>
        <v>0</v>
      </c>
      <c r="AW165" s="684"/>
      <c r="AX165" s="684"/>
      <c r="AY165" s="684"/>
      <c r="AZ165" s="684"/>
      <c r="BA165" s="684"/>
      <c r="BB165" s="684"/>
      <c r="BC165" s="1220"/>
      <c r="BD165" s="1250"/>
      <c r="BE165" s="303">
        <f t="shared" si="206"/>
        <v>0</v>
      </c>
      <c r="BF165" s="684"/>
      <c r="BG165" s="684"/>
      <c r="BH165" s="684"/>
      <c r="BI165" s="684"/>
      <c r="BJ165" s="684"/>
      <c r="BK165" s="684"/>
      <c r="BL165" s="1220"/>
      <c r="BM165" s="1253"/>
      <c r="BN165" s="303">
        <f t="shared" si="207"/>
        <v>0</v>
      </c>
      <c r="BO165" s="684"/>
      <c r="BP165" s="684"/>
      <c r="BQ165" s="684"/>
      <c r="BR165" s="684"/>
      <c r="BS165" s="684"/>
      <c r="BT165" s="684"/>
      <c r="BU165" s="1207"/>
      <c r="BV165" s="1208"/>
      <c r="BW165" s="1208"/>
      <c r="BX165" s="1208"/>
      <c r="BY165" s="1208"/>
      <c r="BZ165" s="1208"/>
      <c r="CA165" s="1208"/>
      <c r="CB165" s="1208"/>
      <c r="CC165" s="1209"/>
    </row>
    <row r="166" spans="1:81" s="690" customFormat="1" ht="40.15" customHeight="1" thickBot="1" x14ac:dyDescent="0.3">
      <c r="A166" s="673"/>
      <c r="B166" s="1319"/>
      <c r="C166" s="1316"/>
      <c r="D166" s="1098"/>
      <c r="E166" s="1095"/>
      <c r="F166" s="1095"/>
      <c r="G166" s="1095"/>
      <c r="H166" s="1095"/>
      <c r="I166" s="1095"/>
      <c r="J166" s="1221"/>
      <c r="K166" s="1218"/>
      <c r="L166" s="1224"/>
      <c r="M166" s="1227"/>
      <c r="N166" s="1230"/>
      <c r="O166" s="1233"/>
      <c r="P166" s="1236"/>
      <c r="Q166" s="1239"/>
      <c r="R166" s="1221"/>
      <c r="S166" s="679"/>
      <c r="T166" s="710"/>
      <c r="U166" s="710"/>
      <c r="V166" s="710"/>
      <c r="W166" s="679"/>
      <c r="X166" s="671"/>
      <c r="Y166" s="671"/>
      <c r="Z166" s="671"/>
      <c r="AA166" s="671"/>
      <c r="AB166" s="1221"/>
      <c r="AC166" s="1242"/>
      <c r="AD166" s="306">
        <f t="shared" si="191"/>
        <v>0</v>
      </c>
      <c r="AE166" s="306">
        <f t="shared" si="191"/>
        <v>0</v>
      </c>
      <c r="AF166" s="306">
        <f t="shared" si="191"/>
        <v>0</v>
      </c>
      <c r="AG166" s="306">
        <f t="shared" si="191"/>
        <v>0</v>
      </c>
      <c r="AH166" s="306">
        <f t="shared" si="191"/>
        <v>0</v>
      </c>
      <c r="AI166" s="306">
        <f t="shared" si="191"/>
        <v>0</v>
      </c>
      <c r="AJ166" s="306">
        <f t="shared" si="186"/>
        <v>0</v>
      </c>
      <c r="AK166" s="1221"/>
      <c r="AL166" s="1245"/>
      <c r="AM166" s="306">
        <f t="shared" si="204"/>
        <v>0</v>
      </c>
      <c r="AN166" s="685"/>
      <c r="AO166" s="685"/>
      <c r="AP166" s="685"/>
      <c r="AQ166" s="685"/>
      <c r="AR166" s="685"/>
      <c r="AS166" s="685"/>
      <c r="AT166" s="1221"/>
      <c r="AU166" s="1248"/>
      <c r="AV166" s="306">
        <f t="shared" si="205"/>
        <v>0</v>
      </c>
      <c r="AW166" s="685"/>
      <c r="AX166" s="685"/>
      <c r="AY166" s="685"/>
      <c r="AZ166" s="685"/>
      <c r="BA166" s="685"/>
      <c r="BB166" s="685"/>
      <c r="BC166" s="1221"/>
      <c r="BD166" s="1251"/>
      <c r="BE166" s="306">
        <f t="shared" si="206"/>
        <v>0</v>
      </c>
      <c r="BF166" s="685"/>
      <c r="BG166" s="685"/>
      <c r="BH166" s="685"/>
      <c r="BI166" s="685"/>
      <c r="BJ166" s="685"/>
      <c r="BK166" s="685"/>
      <c r="BL166" s="1221"/>
      <c r="BM166" s="1254"/>
      <c r="BN166" s="306">
        <f t="shared" si="207"/>
        <v>0</v>
      </c>
      <c r="BO166" s="685"/>
      <c r="BP166" s="685"/>
      <c r="BQ166" s="685"/>
      <c r="BR166" s="685"/>
      <c r="BS166" s="685"/>
      <c r="BT166" s="685"/>
      <c r="BU166" s="1210"/>
      <c r="BV166" s="1211"/>
      <c r="BW166" s="1211"/>
      <c r="BX166" s="1211"/>
      <c r="BY166" s="1211"/>
      <c r="BZ166" s="1211"/>
      <c r="CA166" s="1211"/>
      <c r="CB166" s="1211"/>
      <c r="CC166" s="1212"/>
    </row>
    <row r="167" spans="1:81" s="690" customFormat="1" ht="40.15" customHeight="1" thickTop="1" x14ac:dyDescent="0.25">
      <c r="A167" s="673"/>
      <c r="B167" s="1320" t="s">
        <v>713</v>
      </c>
      <c r="C167" s="1314" t="s">
        <v>716</v>
      </c>
      <c r="D167" s="1096"/>
      <c r="E167" s="1093"/>
      <c r="F167" s="1093"/>
      <c r="G167" s="1093"/>
      <c r="H167" s="1093"/>
      <c r="I167" s="1093"/>
      <c r="J167" s="1219">
        <v>466</v>
      </c>
      <c r="K167" s="1216" t="str">
        <f>+[10]Metas!K529</f>
        <v>Estrategias comunicacionales para el reconocimiento, protección, defensa y garantía de los Derechos Humanos (DDHH) y la resolución pacífica de conflictos.</v>
      </c>
      <c r="L167" s="1222">
        <v>1</v>
      </c>
      <c r="M167" s="1225">
        <f>SUM(N167:Q167)</f>
        <v>1</v>
      </c>
      <c r="N167" s="1228">
        <v>0.2</v>
      </c>
      <c r="O167" s="1231">
        <v>0.25</v>
      </c>
      <c r="P167" s="1234">
        <v>0.3</v>
      </c>
      <c r="Q167" s="1237">
        <v>0.25</v>
      </c>
      <c r="R167" s="1219">
        <f>+$J167</f>
        <v>466</v>
      </c>
      <c r="S167" s="375" t="s">
        <v>6222</v>
      </c>
      <c r="T167" s="708" t="s">
        <v>3834</v>
      </c>
      <c r="U167" s="708" t="s">
        <v>3838</v>
      </c>
      <c r="V167" s="708" t="s">
        <v>3842</v>
      </c>
      <c r="W167" s="677" t="s">
        <v>6223</v>
      </c>
      <c r="X167" s="669"/>
      <c r="Y167" s="669"/>
      <c r="Z167" s="669"/>
      <c r="AA167" s="669"/>
      <c r="AB167" s="1219">
        <f t="shared" si="226"/>
        <v>466</v>
      </c>
      <c r="AC167" s="1240">
        <f t="shared" ref="AC167" si="234">+L167</f>
        <v>1</v>
      </c>
      <c r="AD167" s="308">
        <f t="shared" si="191"/>
        <v>14.247</v>
      </c>
      <c r="AE167" s="308">
        <f t="shared" si="191"/>
        <v>14.247</v>
      </c>
      <c r="AF167" s="308">
        <f t="shared" si="191"/>
        <v>0</v>
      </c>
      <c r="AG167" s="308">
        <f t="shared" si="191"/>
        <v>0</v>
      </c>
      <c r="AH167" s="308">
        <f t="shared" si="191"/>
        <v>0</v>
      </c>
      <c r="AI167" s="308">
        <f t="shared" si="191"/>
        <v>0</v>
      </c>
      <c r="AJ167" s="308">
        <f t="shared" si="186"/>
        <v>0</v>
      </c>
      <c r="AK167" s="1219">
        <f t="shared" si="228"/>
        <v>466</v>
      </c>
      <c r="AL167" s="1243">
        <f>+N167</f>
        <v>0.2</v>
      </c>
      <c r="AM167" s="308">
        <f t="shared" si="204"/>
        <v>4.7489999999999997</v>
      </c>
      <c r="AN167" s="683">
        <v>4.7489999999999997</v>
      </c>
      <c r="AO167" s="683"/>
      <c r="AP167" s="683"/>
      <c r="AQ167" s="683"/>
      <c r="AR167" s="683"/>
      <c r="AS167" s="683"/>
      <c r="AT167" s="1219">
        <f t="shared" si="229"/>
        <v>466</v>
      </c>
      <c r="AU167" s="1246">
        <f>+O167</f>
        <v>0.25</v>
      </c>
      <c r="AV167" s="308">
        <f t="shared" si="205"/>
        <v>4.7489999999999997</v>
      </c>
      <c r="AW167" s="683">
        <v>4.7489999999999997</v>
      </c>
      <c r="AX167" s="683"/>
      <c r="AY167" s="683"/>
      <c r="AZ167" s="683"/>
      <c r="BA167" s="683"/>
      <c r="BB167" s="683"/>
      <c r="BC167" s="1219">
        <f t="shared" si="230"/>
        <v>466</v>
      </c>
      <c r="BD167" s="1249">
        <f>+P167</f>
        <v>0.3</v>
      </c>
      <c r="BE167" s="308">
        <f t="shared" si="206"/>
        <v>1.583</v>
      </c>
      <c r="BF167" s="683">
        <v>1.583</v>
      </c>
      <c r="BG167" s="683"/>
      <c r="BH167" s="683"/>
      <c r="BI167" s="683"/>
      <c r="BJ167" s="683"/>
      <c r="BK167" s="683"/>
      <c r="BL167" s="1219">
        <f t="shared" si="231"/>
        <v>466</v>
      </c>
      <c r="BM167" s="1252">
        <f>+Q167</f>
        <v>0.25</v>
      </c>
      <c r="BN167" s="308">
        <f t="shared" si="207"/>
        <v>3.1659999999999999</v>
      </c>
      <c r="BO167" s="683">
        <v>3.1659999999999999</v>
      </c>
      <c r="BP167" s="683"/>
      <c r="BQ167" s="683"/>
      <c r="BR167" s="683"/>
      <c r="BS167" s="683"/>
      <c r="BT167" s="683"/>
      <c r="BU167" s="1204"/>
      <c r="BV167" s="1205"/>
      <c r="BW167" s="1205"/>
      <c r="BX167" s="1205"/>
      <c r="BY167" s="1205"/>
      <c r="BZ167" s="1205"/>
      <c r="CA167" s="1205"/>
      <c r="CB167" s="1205"/>
      <c r="CC167" s="1206"/>
    </row>
    <row r="168" spans="1:81" s="690" customFormat="1" ht="40.15" customHeight="1" x14ac:dyDescent="0.25">
      <c r="A168" s="673"/>
      <c r="B168" s="1321"/>
      <c r="C168" s="1315"/>
      <c r="D168" s="1097"/>
      <c r="E168" s="1094"/>
      <c r="F168" s="1094"/>
      <c r="G168" s="1094"/>
      <c r="H168" s="1094"/>
      <c r="I168" s="1094"/>
      <c r="J168" s="1220"/>
      <c r="K168" s="1217"/>
      <c r="L168" s="1223"/>
      <c r="M168" s="1226"/>
      <c r="N168" s="1229"/>
      <c r="O168" s="1232"/>
      <c r="P168" s="1235"/>
      <c r="Q168" s="1238"/>
      <c r="R168" s="1220"/>
      <c r="S168" s="377" t="s">
        <v>6224</v>
      </c>
      <c r="T168" s="709"/>
      <c r="U168" s="709"/>
      <c r="V168" s="709"/>
      <c r="W168" s="678" t="s">
        <v>6219</v>
      </c>
      <c r="X168" s="670"/>
      <c r="Y168" s="670"/>
      <c r="Z168" s="670"/>
      <c r="AA168" s="670"/>
      <c r="AB168" s="1220"/>
      <c r="AC168" s="1241"/>
      <c r="AD168" s="303">
        <f t="shared" si="191"/>
        <v>0</v>
      </c>
      <c r="AE168" s="303">
        <f t="shared" si="191"/>
        <v>0</v>
      </c>
      <c r="AF168" s="303">
        <f t="shared" si="191"/>
        <v>0</v>
      </c>
      <c r="AG168" s="303">
        <f t="shared" si="191"/>
        <v>0</v>
      </c>
      <c r="AH168" s="303">
        <f t="shared" si="191"/>
        <v>0</v>
      </c>
      <c r="AI168" s="303">
        <f t="shared" si="191"/>
        <v>0</v>
      </c>
      <c r="AJ168" s="303">
        <f t="shared" si="186"/>
        <v>0</v>
      </c>
      <c r="AK168" s="1220"/>
      <c r="AL168" s="1244"/>
      <c r="AM168" s="303">
        <f t="shared" si="204"/>
        <v>0</v>
      </c>
      <c r="AN168" s="684"/>
      <c r="AO168" s="684"/>
      <c r="AP168" s="684"/>
      <c r="AQ168" s="684"/>
      <c r="AR168" s="684"/>
      <c r="AS168" s="684"/>
      <c r="AT168" s="1220"/>
      <c r="AU168" s="1247"/>
      <c r="AV168" s="303">
        <f t="shared" si="205"/>
        <v>0</v>
      </c>
      <c r="AW168" s="684"/>
      <c r="AX168" s="684"/>
      <c r="AY168" s="684"/>
      <c r="AZ168" s="684"/>
      <c r="BA168" s="684"/>
      <c r="BB168" s="684"/>
      <c r="BC168" s="1220"/>
      <c r="BD168" s="1250"/>
      <c r="BE168" s="303">
        <f t="shared" si="206"/>
        <v>0</v>
      </c>
      <c r="BF168" s="684"/>
      <c r="BG168" s="684"/>
      <c r="BH168" s="684"/>
      <c r="BI168" s="684"/>
      <c r="BJ168" s="684"/>
      <c r="BK168" s="684"/>
      <c r="BL168" s="1220"/>
      <c r="BM168" s="1253"/>
      <c r="BN168" s="303">
        <f t="shared" si="207"/>
        <v>0</v>
      </c>
      <c r="BO168" s="684"/>
      <c r="BP168" s="684"/>
      <c r="BQ168" s="684"/>
      <c r="BR168" s="684"/>
      <c r="BS168" s="684"/>
      <c r="BT168" s="684"/>
      <c r="BU168" s="1207"/>
      <c r="BV168" s="1208"/>
      <c r="BW168" s="1208"/>
      <c r="BX168" s="1208"/>
      <c r="BY168" s="1208"/>
      <c r="BZ168" s="1208"/>
      <c r="CA168" s="1208"/>
      <c r="CB168" s="1208"/>
      <c r="CC168" s="1209"/>
    </row>
    <row r="169" spans="1:81" s="690" customFormat="1" ht="40.15" customHeight="1" x14ac:dyDescent="0.25">
      <c r="A169" s="673"/>
      <c r="B169" s="1321"/>
      <c r="C169" s="1315"/>
      <c r="D169" s="1097"/>
      <c r="E169" s="1094"/>
      <c r="F169" s="1094"/>
      <c r="G169" s="1094"/>
      <c r="H169" s="1094"/>
      <c r="I169" s="1094"/>
      <c r="J169" s="1220"/>
      <c r="K169" s="1217"/>
      <c r="L169" s="1223"/>
      <c r="M169" s="1226"/>
      <c r="N169" s="1229"/>
      <c r="O169" s="1232"/>
      <c r="P169" s="1235"/>
      <c r="Q169" s="1238"/>
      <c r="R169" s="1220"/>
      <c r="S169" s="377" t="s">
        <v>6248</v>
      </c>
      <c r="T169" s="709"/>
      <c r="U169" s="709"/>
      <c r="V169" s="709"/>
      <c r="W169" s="678" t="s">
        <v>6226</v>
      </c>
      <c r="X169" s="670"/>
      <c r="Y169" s="670"/>
      <c r="Z169" s="670"/>
      <c r="AA169" s="670"/>
      <c r="AB169" s="1220"/>
      <c r="AC169" s="1241"/>
      <c r="AD169" s="303">
        <f t="shared" si="191"/>
        <v>0</v>
      </c>
      <c r="AE169" s="303">
        <f t="shared" si="191"/>
        <v>0</v>
      </c>
      <c r="AF169" s="303">
        <f t="shared" si="191"/>
        <v>0</v>
      </c>
      <c r="AG169" s="303">
        <f t="shared" si="191"/>
        <v>0</v>
      </c>
      <c r="AH169" s="303">
        <f t="shared" si="191"/>
        <v>0</v>
      </c>
      <c r="AI169" s="303">
        <f t="shared" si="191"/>
        <v>0</v>
      </c>
      <c r="AJ169" s="303">
        <f t="shared" si="186"/>
        <v>0</v>
      </c>
      <c r="AK169" s="1220"/>
      <c r="AL169" s="1244"/>
      <c r="AM169" s="303">
        <f t="shared" si="204"/>
        <v>0</v>
      </c>
      <c r="AN169" s="684"/>
      <c r="AO169" s="684"/>
      <c r="AP169" s="684"/>
      <c r="AQ169" s="684"/>
      <c r="AR169" s="684"/>
      <c r="AS169" s="684"/>
      <c r="AT169" s="1220"/>
      <c r="AU169" s="1247"/>
      <c r="AV169" s="303">
        <f t="shared" si="205"/>
        <v>0</v>
      </c>
      <c r="AW169" s="684"/>
      <c r="AX169" s="684"/>
      <c r="AY169" s="684"/>
      <c r="AZ169" s="684"/>
      <c r="BA169" s="684"/>
      <c r="BB169" s="684"/>
      <c r="BC169" s="1220"/>
      <c r="BD169" s="1250"/>
      <c r="BE169" s="303">
        <f t="shared" si="206"/>
        <v>0</v>
      </c>
      <c r="BF169" s="684"/>
      <c r="BG169" s="684"/>
      <c r="BH169" s="684"/>
      <c r="BI169" s="684"/>
      <c r="BJ169" s="684"/>
      <c r="BK169" s="684"/>
      <c r="BL169" s="1220"/>
      <c r="BM169" s="1253"/>
      <c r="BN169" s="303">
        <f t="shared" si="207"/>
        <v>0</v>
      </c>
      <c r="BO169" s="684"/>
      <c r="BP169" s="684"/>
      <c r="BQ169" s="684"/>
      <c r="BR169" s="684"/>
      <c r="BS169" s="684"/>
      <c r="BT169" s="684"/>
      <c r="BU169" s="1207"/>
      <c r="BV169" s="1208"/>
      <c r="BW169" s="1208"/>
      <c r="BX169" s="1208"/>
      <c r="BY169" s="1208"/>
      <c r="BZ169" s="1208"/>
      <c r="CA169" s="1208"/>
      <c r="CB169" s="1208"/>
      <c r="CC169" s="1209"/>
    </row>
    <row r="170" spans="1:81" s="690" customFormat="1" ht="40.15" customHeight="1" thickBot="1" x14ac:dyDescent="0.3">
      <c r="A170" s="673"/>
      <c r="B170" s="1321"/>
      <c r="C170" s="1315"/>
      <c r="D170" s="1098"/>
      <c r="E170" s="1095"/>
      <c r="F170" s="1095"/>
      <c r="G170" s="1095"/>
      <c r="H170" s="1095"/>
      <c r="I170" s="1095"/>
      <c r="J170" s="1221"/>
      <c r="K170" s="1218"/>
      <c r="L170" s="1224"/>
      <c r="M170" s="1227"/>
      <c r="N170" s="1230"/>
      <c r="O170" s="1233"/>
      <c r="P170" s="1236"/>
      <c r="Q170" s="1239"/>
      <c r="R170" s="1221"/>
      <c r="S170" s="679"/>
      <c r="T170" s="710"/>
      <c r="U170" s="710"/>
      <c r="V170" s="710"/>
      <c r="W170" s="679"/>
      <c r="X170" s="671"/>
      <c r="Y170" s="671"/>
      <c r="Z170" s="671"/>
      <c r="AA170" s="671"/>
      <c r="AB170" s="1221"/>
      <c r="AC170" s="1242"/>
      <c r="AD170" s="306">
        <f t="shared" si="191"/>
        <v>0</v>
      </c>
      <c r="AE170" s="306">
        <f t="shared" si="191"/>
        <v>0</v>
      </c>
      <c r="AF170" s="306">
        <f t="shared" si="191"/>
        <v>0</v>
      </c>
      <c r="AG170" s="306">
        <f t="shared" si="191"/>
        <v>0</v>
      </c>
      <c r="AH170" s="306">
        <f t="shared" si="191"/>
        <v>0</v>
      </c>
      <c r="AI170" s="306">
        <f t="shared" si="191"/>
        <v>0</v>
      </c>
      <c r="AJ170" s="306">
        <f t="shared" si="186"/>
        <v>0</v>
      </c>
      <c r="AK170" s="1221"/>
      <c r="AL170" s="1245"/>
      <c r="AM170" s="306">
        <f t="shared" si="204"/>
        <v>0</v>
      </c>
      <c r="AN170" s="685"/>
      <c r="AO170" s="685"/>
      <c r="AP170" s="685"/>
      <c r="AQ170" s="685"/>
      <c r="AR170" s="685"/>
      <c r="AS170" s="685"/>
      <c r="AT170" s="1221"/>
      <c r="AU170" s="1248"/>
      <c r="AV170" s="306">
        <f t="shared" si="205"/>
        <v>0</v>
      </c>
      <c r="AW170" s="685"/>
      <c r="AX170" s="685"/>
      <c r="AY170" s="685"/>
      <c r="AZ170" s="685"/>
      <c r="BA170" s="685"/>
      <c r="BB170" s="685"/>
      <c r="BC170" s="1221"/>
      <c r="BD170" s="1251"/>
      <c r="BE170" s="306">
        <f t="shared" si="206"/>
        <v>0</v>
      </c>
      <c r="BF170" s="685"/>
      <c r="BG170" s="685"/>
      <c r="BH170" s="685"/>
      <c r="BI170" s="685"/>
      <c r="BJ170" s="685"/>
      <c r="BK170" s="685"/>
      <c r="BL170" s="1221"/>
      <c r="BM170" s="1254"/>
      <c r="BN170" s="306">
        <f t="shared" si="207"/>
        <v>0</v>
      </c>
      <c r="BO170" s="685"/>
      <c r="BP170" s="685"/>
      <c r="BQ170" s="685"/>
      <c r="BR170" s="685"/>
      <c r="BS170" s="685"/>
      <c r="BT170" s="685"/>
      <c r="BU170" s="1210"/>
      <c r="BV170" s="1211"/>
      <c r="BW170" s="1211"/>
      <c r="BX170" s="1211"/>
      <c r="BY170" s="1211"/>
      <c r="BZ170" s="1211"/>
      <c r="CA170" s="1211"/>
      <c r="CB170" s="1211"/>
      <c r="CC170" s="1212"/>
    </row>
    <row r="171" spans="1:81" s="690" customFormat="1" ht="40.15" customHeight="1" thickTop="1" x14ac:dyDescent="0.25">
      <c r="A171" s="673"/>
      <c r="B171" s="1321"/>
      <c r="C171" s="1315"/>
      <c r="D171" s="1096"/>
      <c r="E171" s="1093"/>
      <c r="F171" s="1093"/>
      <c r="G171" s="1093"/>
      <c r="H171" s="1093"/>
      <c r="I171" s="1093"/>
      <c r="J171" s="1219">
        <v>467</v>
      </c>
      <c r="K171" s="1216" t="str">
        <f>+[10]Metas!K530</f>
        <v>Implementación de la Ruta Individual Departamental de prevención y protección a líderes defensores de derechos humanos.</v>
      </c>
      <c r="L171" s="1433">
        <v>0.3</v>
      </c>
      <c r="M171" s="1480">
        <f>SUM(N171:Q171)</f>
        <v>0.30000000000000004</v>
      </c>
      <c r="N171" s="1482"/>
      <c r="O171" s="1484">
        <v>0.1</v>
      </c>
      <c r="P171" s="1486">
        <v>0.1</v>
      </c>
      <c r="Q171" s="1488">
        <v>0.1</v>
      </c>
      <c r="R171" s="1219">
        <f>+$J171</f>
        <v>467</v>
      </c>
      <c r="S171" s="375" t="s">
        <v>6249</v>
      </c>
      <c r="T171" s="708" t="s">
        <v>3834</v>
      </c>
      <c r="U171" s="708" t="s">
        <v>3838</v>
      </c>
      <c r="V171" s="708" t="s">
        <v>3842</v>
      </c>
      <c r="W171" s="677" t="s">
        <v>6219</v>
      </c>
      <c r="X171" s="669"/>
      <c r="Y171" s="669"/>
      <c r="Z171" s="669"/>
      <c r="AA171" s="669"/>
      <c r="AB171" s="1219">
        <f t="shared" si="226"/>
        <v>467</v>
      </c>
      <c r="AC171" s="1240">
        <f t="shared" ref="AC171" si="235">+L171</f>
        <v>0.3</v>
      </c>
      <c r="AD171" s="308">
        <f t="shared" si="191"/>
        <v>27.047999999999998</v>
      </c>
      <c r="AE171" s="308">
        <f t="shared" si="191"/>
        <v>27.047999999999998</v>
      </c>
      <c r="AF171" s="308">
        <f t="shared" si="191"/>
        <v>0</v>
      </c>
      <c r="AG171" s="308">
        <f t="shared" si="191"/>
        <v>0</v>
      </c>
      <c r="AH171" s="308">
        <f t="shared" si="191"/>
        <v>0</v>
      </c>
      <c r="AI171" s="308">
        <f t="shared" si="191"/>
        <v>0</v>
      </c>
      <c r="AJ171" s="308">
        <f t="shared" si="186"/>
        <v>0</v>
      </c>
      <c r="AK171" s="1219">
        <f t="shared" si="228"/>
        <v>467</v>
      </c>
      <c r="AL171" s="1243">
        <f>+N171</f>
        <v>0</v>
      </c>
      <c r="AM171" s="308">
        <f t="shared" si="204"/>
        <v>9.016</v>
      </c>
      <c r="AN171" s="683">
        <v>9.016</v>
      </c>
      <c r="AO171" s="683"/>
      <c r="AP171" s="683"/>
      <c r="AQ171" s="683"/>
      <c r="AR171" s="683"/>
      <c r="AS171" s="683"/>
      <c r="AT171" s="1219">
        <f t="shared" si="229"/>
        <v>467</v>
      </c>
      <c r="AU171" s="1246">
        <f>+O171</f>
        <v>0.1</v>
      </c>
      <c r="AV171" s="308">
        <f t="shared" si="205"/>
        <v>9.016</v>
      </c>
      <c r="AW171" s="683">
        <v>9.016</v>
      </c>
      <c r="AX171" s="683"/>
      <c r="AY171" s="683"/>
      <c r="AZ171" s="683"/>
      <c r="BA171" s="683"/>
      <c r="BB171" s="683"/>
      <c r="BC171" s="1219">
        <f t="shared" si="230"/>
        <v>467</v>
      </c>
      <c r="BD171" s="1249">
        <f>+P171</f>
        <v>0.1</v>
      </c>
      <c r="BE171" s="308">
        <f t="shared" si="206"/>
        <v>3.0049999999999999</v>
      </c>
      <c r="BF171" s="683">
        <v>3.0049999999999999</v>
      </c>
      <c r="BG171" s="683"/>
      <c r="BH171" s="683"/>
      <c r="BI171" s="683"/>
      <c r="BJ171" s="683"/>
      <c r="BK171" s="683"/>
      <c r="BL171" s="1219">
        <f t="shared" si="231"/>
        <v>467</v>
      </c>
      <c r="BM171" s="1252">
        <f>+Q171</f>
        <v>0.1</v>
      </c>
      <c r="BN171" s="308">
        <f t="shared" si="207"/>
        <v>6.0110000000000001</v>
      </c>
      <c r="BO171" s="683">
        <v>6.0110000000000001</v>
      </c>
      <c r="BP171" s="683"/>
      <c r="BQ171" s="683"/>
      <c r="BR171" s="683"/>
      <c r="BS171" s="683"/>
      <c r="BT171" s="683"/>
      <c r="BU171" s="1204"/>
      <c r="BV171" s="1205"/>
      <c r="BW171" s="1205"/>
      <c r="BX171" s="1205"/>
      <c r="BY171" s="1205"/>
      <c r="BZ171" s="1205"/>
      <c r="CA171" s="1205"/>
      <c r="CB171" s="1205"/>
      <c r="CC171" s="1206"/>
    </row>
    <row r="172" spans="1:81" s="690" customFormat="1" ht="40.15" customHeight="1" x14ac:dyDescent="0.25">
      <c r="A172" s="673"/>
      <c r="B172" s="1321"/>
      <c r="C172" s="1315"/>
      <c r="D172" s="1097"/>
      <c r="E172" s="1094"/>
      <c r="F172" s="1094"/>
      <c r="G172" s="1094"/>
      <c r="H172" s="1094"/>
      <c r="I172" s="1094"/>
      <c r="J172" s="1220"/>
      <c r="K172" s="1217"/>
      <c r="L172" s="1434"/>
      <c r="M172" s="1481"/>
      <c r="N172" s="1483"/>
      <c r="O172" s="1485"/>
      <c r="P172" s="1487"/>
      <c r="Q172" s="1489"/>
      <c r="R172" s="1220"/>
      <c r="S172" s="377" t="s">
        <v>6250</v>
      </c>
      <c r="T172" s="709"/>
      <c r="U172" s="709"/>
      <c r="V172" s="709"/>
      <c r="W172" s="678" t="s">
        <v>6226</v>
      </c>
      <c r="X172" s="670"/>
      <c r="Y172" s="670"/>
      <c r="Z172" s="670"/>
      <c r="AA172" s="670"/>
      <c r="AB172" s="1220"/>
      <c r="AC172" s="1241"/>
      <c r="AD172" s="303">
        <f t="shared" si="191"/>
        <v>0</v>
      </c>
      <c r="AE172" s="303">
        <f t="shared" si="191"/>
        <v>0</v>
      </c>
      <c r="AF172" s="303">
        <f t="shared" si="191"/>
        <v>0</v>
      </c>
      <c r="AG172" s="303">
        <f t="shared" si="191"/>
        <v>0</v>
      </c>
      <c r="AH172" s="303">
        <f t="shared" si="191"/>
        <v>0</v>
      </c>
      <c r="AI172" s="303">
        <f t="shared" si="191"/>
        <v>0</v>
      </c>
      <c r="AJ172" s="303">
        <f t="shared" si="186"/>
        <v>0</v>
      </c>
      <c r="AK172" s="1220"/>
      <c r="AL172" s="1244"/>
      <c r="AM172" s="303">
        <f t="shared" si="204"/>
        <v>0</v>
      </c>
      <c r="AN172" s="684"/>
      <c r="AO172" s="684"/>
      <c r="AP172" s="684"/>
      <c r="AQ172" s="684"/>
      <c r="AR172" s="684"/>
      <c r="AS172" s="684"/>
      <c r="AT172" s="1220"/>
      <c r="AU172" s="1247"/>
      <c r="AV172" s="303">
        <f t="shared" si="205"/>
        <v>0</v>
      </c>
      <c r="AW172" s="684"/>
      <c r="AX172" s="684"/>
      <c r="AY172" s="684"/>
      <c r="AZ172" s="684"/>
      <c r="BA172" s="684"/>
      <c r="BB172" s="684"/>
      <c r="BC172" s="1220"/>
      <c r="BD172" s="1250"/>
      <c r="BE172" s="303">
        <f t="shared" si="206"/>
        <v>0</v>
      </c>
      <c r="BF172" s="684"/>
      <c r="BG172" s="684"/>
      <c r="BH172" s="684"/>
      <c r="BI172" s="684"/>
      <c r="BJ172" s="684"/>
      <c r="BK172" s="684"/>
      <c r="BL172" s="1220"/>
      <c r="BM172" s="1253"/>
      <c r="BN172" s="303">
        <f t="shared" si="207"/>
        <v>0</v>
      </c>
      <c r="BO172" s="684"/>
      <c r="BP172" s="684"/>
      <c r="BQ172" s="684"/>
      <c r="BR172" s="684"/>
      <c r="BS172" s="684"/>
      <c r="BT172" s="684"/>
      <c r="BU172" s="1207"/>
      <c r="BV172" s="1208"/>
      <c r="BW172" s="1208"/>
      <c r="BX172" s="1208"/>
      <c r="BY172" s="1208"/>
      <c r="BZ172" s="1208"/>
      <c r="CA172" s="1208"/>
      <c r="CB172" s="1208"/>
      <c r="CC172" s="1209"/>
    </row>
    <row r="173" spans="1:81" s="690" customFormat="1" ht="40.15" customHeight="1" x14ac:dyDescent="0.25">
      <c r="A173" s="673"/>
      <c r="B173" s="1321"/>
      <c r="C173" s="1315"/>
      <c r="D173" s="1097"/>
      <c r="E173" s="1094"/>
      <c r="F173" s="1094"/>
      <c r="G173" s="1094"/>
      <c r="H173" s="1094"/>
      <c r="I173" s="1094"/>
      <c r="J173" s="1220"/>
      <c r="K173" s="1217"/>
      <c r="L173" s="1434"/>
      <c r="M173" s="1481"/>
      <c r="N173" s="1483"/>
      <c r="O173" s="1485"/>
      <c r="P173" s="1487"/>
      <c r="Q173" s="1489"/>
      <c r="R173" s="1220"/>
      <c r="S173" s="678"/>
      <c r="T173" s="709"/>
      <c r="U173" s="709"/>
      <c r="V173" s="709"/>
      <c r="W173" s="678"/>
      <c r="X173" s="670"/>
      <c r="Y173" s="670"/>
      <c r="Z173" s="670"/>
      <c r="AA173" s="670"/>
      <c r="AB173" s="1220"/>
      <c r="AC173" s="1241"/>
      <c r="AD173" s="303">
        <f t="shared" si="191"/>
        <v>0</v>
      </c>
      <c r="AE173" s="303">
        <f t="shared" si="191"/>
        <v>0</v>
      </c>
      <c r="AF173" s="303">
        <f t="shared" si="191"/>
        <v>0</v>
      </c>
      <c r="AG173" s="303">
        <f t="shared" si="191"/>
        <v>0</v>
      </c>
      <c r="AH173" s="303">
        <f t="shared" si="191"/>
        <v>0</v>
      </c>
      <c r="AI173" s="303">
        <f t="shared" si="191"/>
        <v>0</v>
      </c>
      <c r="AJ173" s="303">
        <f t="shared" si="186"/>
        <v>0</v>
      </c>
      <c r="AK173" s="1220"/>
      <c r="AL173" s="1244"/>
      <c r="AM173" s="303">
        <f t="shared" si="204"/>
        <v>0</v>
      </c>
      <c r="AN173" s="684"/>
      <c r="AO173" s="684"/>
      <c r="AP173" s="684"/>
      <c r="AQ173" s="684"/>
      <c r="AR173" s="684"/>
      <c r="AS173" s="684"/>
      <c r="AT173" s="1220"/>
      <c r="AU173" s="1247"/>
      <c r="AV173" s="303">
        <f t="shared" si="205"/>
        <v>0</v>
      </c>
      <c r="AW173" s="684"/>
      <c r="AX173" s="684"/>
      <c r="AY173" s="684"/>
      <c r="AZ173" s="684"/>
      <c r="BA173" s="684"/>
      <c r="BB173" s="684"/>
      <c r="BC173" s="1220"/>
      <c r="BD173" s="1250"/>
      <c r="BE173" s="303">
        <f t="shared" si="206"/>
        <v>0</v>
      </c>
      <c r="BF173" s="684"/>
      <c r="BG173" s="684"/>
      <c r="BH173" s="684"/>
      <c r="BI173" s="684"/>
      <c r="BJ173" s="684"/>
      <c r="BK173" s="684"/>
      <c r="BL173" s="1220"/>
      <c r="BM173" s="1253"/>
      <c r="BN173" s="303">
        <f t="shared" si="207"/>
        <v>0</v>
      </c>
      <c r="BO173" s="684"/>
      <c r="BP173" s="684"/>
      <c r="BQ173" s="684"/>
      <c r="BR173" s="684"/>
      <c r="BS173" s="684"/>
      <c r="BT173" s="684"/>
      <c r="BU173" s="1207"/>
      <c r="BV173" s="1208"/>
      <c r="BW173" s="1208"/>
      <c r="BX173" s="1208"/>
      <c r="BY173" s="1208"/>
      <c r="BZ173" s="1208"/>
      <c r="CA173" s="1208"/>
      <c r="CB173" s="1208"/>
      <c r="CC173" s="1209"/>
    </row>
    <row r="174" spans="1:81" s="690" customFormat="1" ht="40.15" customHeight="1" thickBot="1" x14ac:dyDescent="0.3">
      <c r="A174" s="673"/>
      <c r="B174" s="1321"/>
      <c r="C174" s="1315"/>
      <c r="D174" s="1098"/>
      <c r="E174" s="1095"/>
      <c r="F174" s="1095"/>
      <c r="G174" s="1095"/>
      <c r="H174" s="1095"/>
      <c r="I174" s="1095"/>
      <c r="J174" s="1221"/>
      <c r="K174" s="1218"/>
      <c r="L174" s="1490"/>
      <c r="M174" s="1491"/>
      <c r="N174" s="1492"/>
      <c r="O174" s="1493"/>
      <c r="P174" s="1494"/>
      <c r="Q174" s="1495"/>
      <c r="R174" s="1221"/>
      <c r="S174" s="679"/>
      <c r="T174" s="710"/>
      <c r="U174" s="710"/>
      <c r="V174" s="710"/>
      <c r="W174" s="679"/>
      <c r="X174" s="671"/>
      <c r="Y174" s="671"/>
      <c r="Z174" s="671"/>
      <c r="AA174" s="671"/>
      <c r="AB174" s="1221"/>
      <c r="AC174" s="1242"/>
      <c r="AD174" s="306">
        <f t="shared" si="191"/>
        <v>0</v>
      </c>
      <c r="AE174" s="306">
        <f t="shared" si="191"/>
        <v>0</v>
      </c>
      <c r="AF174" s="306">
        <f t="shared" si="191"/>
        <v>0</v>
      </c>
      <c r="AG174" s="306">
        <f t="shared" si="191"/>
        <v>0</v>
      </c>
      <c r="AH174" s="306">
        <f t="shared" si="191"/>
        <v>0</v>
      </c>
      <c r="AI174" s="306">
        <f t="shared" si="191"/>
        <v>0</v>
      </c>
      <c r="AJ174" s="306">
        <f t="shared" si="186"/>
        <v>0</v>
      </c>
      <c r="AK174" s="1221"/>
      <c r="AL174" s="1245"/>
      <c r="AM174" s="306">
        <f t="shared" si="204"/>
        <v>0</v>
      </c>
      <c r="AN174" s="685"/>
      <c r="AO174" s="685"/>
      <c r="AP174" s="685"/>
      <c r="AQ174" s="685"/>
      <c r="AR174" s="685"/>
      <c r="AS174" s="685"/>
      <c r="AT174" s="1221"/>
      <c r="AU174" s="1248"/>
      <c r="AV174" s="306">
        <f t="shared" si="205"/>
        <v>0</v>
      </c>
      <c r="AW174" s="685"/>
      <c r="AX174" s="685"/>
      <c r="AY174" s="685"/>
      <c r="AZ174" s="685"/>
      <c r="BA174" s="685"/>
      <c r="BB174" s="685"/>
      <c r="BC174" s="1221"/>
      <c r="BD174" s="1251"/>
      <c r="BE174" s="306">
        <f t="shared" si="206"/>
        <v>0</v>
      </c>
      <c r="BF174" s="685"/>
      <c r="BG174" s="685"/>
      <c r="BH174" s="685"/>
      <c r="BI174" s="685"/>
      <c r="BJ174" s="685"/>
      <c r="BK174" s="685"/>
      <c r="BL174" s="1221"/>
      <c r="BM174" s="1254"/>
      <c r="BN174" s="306">
        <f t="shared" si="207"/>
        <v>0</v>
      </c>
      <c r="BO174" s="685"/>
      <c r="BP174" s="685"/>
      <c r="BQ174" s="685"/>
      <c r="BR174" s="685"/>
      <c r="BS174" s="685"/>
      <c r="BT174" s="685"/>
      <c r="BU174" s="1210"/>
      <c r="BV174" s="1211"/>
      <c r="BW174" s="1211"/>
      <c r="BX174" s="1211"/>
      <c r="BY174" s="1211"/>
      <c r="BZ174" s="1211"/>
      <c r="CA174" s="1211"/>
      <c r="CB174" s="1211"/>
      <c r="CC174" s="1212"/>
    </row>
    <row r="175" spans="1:81" s="690" customFormat="1" ht="40.15" customHeight="1" thickTop="1" x14ac:dyDescent="0.25">
      <c r="A175" s="673"/>
      <c r="B175" s="1321"/>
      <c r="C175" s="1315"/>
      <c r="D175" s="1096"/>
      <c r="E175" s="1093"/>
      <c r="F175" s="1093"/>
      <c r="G175" s="1093"/>
      <c r="H175" s="1093"/>
      <c r="I175" s="1093"/>
      <c r="J175" s="1219">
        <v>468</v>
      </c>
      <c r="K175" s="1216" t="str">
        <f>+[10]Metas!K531</f>
        <v>Ruta Colectiva Departamental para la prevención y protección a organizaciones defensoras de Derechos Humanos creada e implementada.</v>
      </c>
      <c r="L175" s="1222">
        <v>1</v>
      </c>
      <c r="M175" s="1225">
        <f>SUM(N175:Q175)</f>
        <v>1</v>
      </c>
      <c r="N175" s="1228">
        <v>0.1</v>
      </c>
      <c r="O175" s="1231">
        <v>0.4</v>
      </c>
      <c r="P175" s="1234">
        <v>0.4</v>
      </c>
      <c r="Q175" s="1237">
        <v>0.1</v>
      </c>
      <c r="R175" s="1219">
        <f>+$J175</f>
        <v>468</v>
      </c>
      <c r="S175" s="375" t="s">
        <v>6251</v>
      </c>
      <c r="T175" s="708" t="s">
        <v>3834</v>
      </c>
      <c r="U175" s="708" t="s">
        <v>3838</v>
      </c>
      <c r="V175" s="708" t="s">
        <v>3842</v>
      </c>
      <c r="W175" s="677"/>
      <c r="X175" s="669"/>
      <c r="Y175" s="669"/>
      <c r="Z175" s="669"/>
      <c r="AA175" s="669"/>
      <c r="AB175" s="1219">
        <f t="shared" si="226"/>
        <v>468</v>
      </c>
      <c r="AC175" s="1240">
        <f t="shared" ref="AC175" si="236">+L175</f>
        <v>1</v>
      </c>
      <c r="AD175" s="308">
        <f t="shared" si="191"/>
        <v>27.047999999999998</v>
      </c>
      <c r="AE175" s="308">
        <f t="shared" si="191"/>
        <v>27.047999999999998</v>
      </c>
      <c r="AF175" s="308">
        <f t="shared" si="191"/>
        <v>0</v>
      </c>
      <c r="AG175" s="308">
        <f t="shared" ref="AG175:AJ248" si="237">+AP175+AY175+BH175+BQ175</f>
        <v>0</v>
      </c>
      <c r="AH175" s="308">
        <f t="shared" si="237"/>
        <v>0</v>
      </c>
      <c r="AI175" s="308">
        <f t="shared" si="237"/>
        <v>0</v>
      </c>
      <c r="AJ175" s="308">
        <f t="shared" si="186"/>
        <v>0</v>
      </c>
      <c r="AK175" s="1219">
        <f t="shared" si="228"/>
        <v>468</v>
      </c>
      <c r="AL175" s="1243">
        <f>+N175</f>
        <v>0.1</v>
      </c>
      <c r="AM175" s="308">
        <f t="shared" si="204"/>
        <v>9.016</v>
      </c>
      <c r="AN175" s="683">
        <v>9.016</v>
      </c>
      <c r="AO175" s="683"/>
      <c r="AP175" s="683"/>
      <c r="AQ175" s="683"/>
      <c r="AR175" s="683"/>
      <c r="AS175" s="683"/>
      <c r="AT175" s="1219">
        <f t="shared" si="229"/>
        <v>468</v>
      </c>
      <c r="AU175" s="1246">
        <f>+O175</f>
        <v>0.4</v>
      </c>
      <c r="AV175" s="308">
        <f t="shared" si="205"/>
        <v>9.016</v>
      </c>
      <c r="AW175" s="683">
        <v>9.016</v>
      </c>
      <c r="AX175" s="683"/>
      <c r="AY175" s="683"/>
      <c r="AZ175" s="683"/>
      <c r="BA175" s="683"/>
      <c r="BB175" s="683"/>
      <c r="BC175" s="1219">
        <f t="shared" si="230"/>
        <v>468</v>
      </c>
      <c r="BD175" s="1249">
        <f>+P175</f>
        <v>0.4</v>
      </c>
      <c r="BE175" s="308">
        <f t="shared" si="206"/>
        <v>3.0049999999999999</v>
      </c>
      <c r="BF175" s="683">
        <v>3.0049999999999999</v>
      </c>
      <c r="BG175" s="683"/>
      <c r="BH175" s="683"/>
      <c r="BI175" s="683"/>
      <c r="BJ175" s="683"/>
      <c r="BK175" s="683"/>
      <c r="BL175" s="1219">
        <f t="shared" si="231"/>
        <v>468</v>
      </c>
      <c r="BM175" s="1252">
        <f>+Q175</f>
        <v>0.1</v>
      </c>
      <c r="BN175" s="308">
        <f t="shared" si="207"/>
        <v>6.0110000000000001</v>
      </c>
      <c r="BO175" s="683">
        <v>6.0110000000000001</v>
      </c>
      <c r="BP175" s="683"/>
      <c r="BQ175" s="683"/>
      <c r="BR175" s="683"/>
      <c r="BS175" s="683"/>
      <c r="BT175" s="683"/>
      <c r="BU175" s="1204"/>
      <c r="BV175" s="1205"/>
      <c r="BW175" s="1205"/>
      <c r="BX175" s="1205"/>
      <c r="BY175" s="1205"/>
      <c r="BZ175" s="1205"/>
      <c r="CA175" s="1205"/>
      <c r="CB175" s="1205"/>
      <c r="CC175" s="1206"/>
    </row>
    <row r="176" spans="1:81" s="690" customFormat="1" ht="40.15" customHeight="1" x14ac:dyDescent="0.25">
      <c r="A176" s="673"/>
      <c r="B176" s="1321"/>
      <c r="C176" s="1315"/>
      <c r="D176" s="1097"/>
      <c r="E176" s="1094"/>
      <c r="F176" s="1094"/>
      <c r="G176" s="1094"/>
      <c r="H176" s="1094"/>
      <c r="I176" s="1094"/>
      <c r="J176" s="1220"/>
      <c r="K176" s="1217"/>
      <c r="L176" s="1223"/>
      <c r="M176" s="1226"/>
      <c r="N176" s="1229"/>
      <c r="O176" s="1232"/>
      <c r="P176" s="1235"/>
      <c r="Q176" s="1238"/>
      <c r="R176" s="1220"/>
      <c r="S176" s="377" t="s">
        <v>6252</v>
      </c>
      <c r="T176" s="709"/>
      <c r="U176" s="709"/>
      <c r="V176" s="709"/>
      <c r="W176" s="678"/>
      <c r="X176" s="670"/>
      <c r="Y176" s="670"/>
      <c r="Z176" s="670"/>
      <c r="AA176" s="670"/>
      <c r="AB176" s="1220"/>
      <c r="AC176" s="1241"/>
      <c r="AD176" s="303">
        <f t="shared" ref="AD176:AJ249" si="238">+AM176+AV176+BE176+BN176</f>
        <v>0</v>
      </c>
      <c r="AE176" s="303">
        <f t="shared" si="238"/>
        <v>0</v>
      </c>
      <c r="AF176" s="303">
        <f t="shared" si="238"/>
        <v>0</v>
      </c>
      <c r="AG176" s="303">
        <f t="shared" si="237"/>
        <v>0</v>
      </c>
      <c r="AH176" s="303">
        <f t="shared" si="237"/>
        <v>0</v>
      </c>
      <c r="AI176" s="303">
        <f t="shared" si="237"/>
        <v>0</v>
      </c>
      <c r="AJ176" s="303">
        <f t="shared" si="186"/>
        <v>0</v>
      </c>
      <c r="AK176" s="1220"/>
      <c r="AL176" s="1244"/>
      <c r="AM176" s="303">
        <f t="shared" si="204"/>
        <v>0</v>
      </c>
      <c r="AN176" s="684"/>
      <c r="AO176" s="684"/>
      <c r="AP176" s="684"/>
      <c r="AQ176" s="684"/>
      <c r="AR176" s="684"/>
      <c r="AS176" s="684"/>
      <c r="AT176" s="1220"/>
      <c r="AU176" s="1247"/>
      <c r="AV176" s="303">
        <f t="shared" si="205"/>
        <v>0</v>
      </c>
      <c r="AW176" s="684"/>
      <c r="AX176" s="684"/>
      <c r="AY176" s="684"/>
      <c r="AZ176" s="684"/>
      <c r="BA176" s="684"/>
      <c r="BB176" s="684"/>
      <c r="BC176" s="1220"/>
      <c r="BD176" s="1250"/>
      <c r="BE176" s="303">
        <f t="shared" si="206"/>
        <v>0</v>
      </c>
      <c r="BF176" s="684"/>
      <c r="BG176" s="684"/>
      <c r="BH176" s="684"/>
      <c r="BI176" s="684"/>
      <c r="BJ176" s="684"/>
      <c r="BK176" s="684"/>
      <c r="BL176" s="1220"/>
      <c r="BM176" s="1253"/>
      <c r="BN176" s="303">
        <f t="shared" si="207"/>
        <v>0</v>
      </c>
      <c r="BO176" s="684"/>
      <c r="BP176" s="684"/>
      <c r="BQ176" s="684"/>
      <c r="BR176" s="684"/>
      <c r="BS176" s="684"/>
      <c r="BT176" s="684"/>
      <c r="BU176" s="1207"/>
      <c r="BV176" s="1208"/>
      <c r="BW176" s="1208"/>
      <c r="BX176" s="1208"/>
      <c r="BY176" s="1208"/>
      <c r="BZ176" s="1208"/>
      <c r="CA176" s="1208"/>
      <c r="CB176" s="1208"/>
      <c r="CC176" s="1209"/>
    </row>
    <row r="177" spans="1:81" s="690" customFormat="1" ht="40.15" customHeight="1" x14ac:dyDescent="0.25">
      <c r="A177" s="673"/>
      <c r="B177" s="1321"/>
      <c r="C177" s="1315"/>
      <c r="D177" s="1097"/>
      <c r="E177" s="1094"/>
      <c r="F177" s="1094"/>
      <c r="G177" s="1094"/>
      <c r="H177" s="1094"/>
      <c r="I177" s="1094"/>
      <c r="J177" s="1220"/>
      <c r="K177" s="1217"/>
      <c r="L177" s="1223"/>
      <c r="M177" s="1226"/>
      <c r="N177" s="1229"/>
      <c r="O177" s="1232"/>
      <c r="P177" s="1235"/>
      <c r="Q177" s="1238"/>
      <c r="R177" s="1220"/>
      <c r="S177" s="678"/>
      <c r="T177" s="709"/>
      <c r="U177" s="709"/>
      <c r="V177" s="709"/>
      <c r="W177" s="678"/>
      <c r="X177" s="670"/>
      <c r="Y177" s="670"/>
      <c r="Z177" s="670"/>
      <c r="AA177" s="670"/>
      <c r="AB177" s="1220"/>
      <c r="AC177" s="1241"/>
      <c r="AD177" s="303">
        <f t="shared" si="238"/>
        <v>0</v>
      </c>
      <c r="AE177" s="303">
        <f t="shared" si="238"/>
        <v>0</v>
      </c>
      <c r="AF177" s="303">
        <f t="shared" si="238"/>
        <v>0</v>
      </c>
      <c r="AG177" s="303">
        <f t="shared" si="237"/>
        <v>0</v>
      </c>
      <c r="AH177" s="303">
        <f t="shared" si="237"/>
        <v>0</v>
      </c>
      <c r="AI177" s="303">
        <f t="shared" si="237"/>
        <v>0</v>
      </c>
      <c r="AJ177" s="303">
        <f t="shared" si="186"/>
        <v>0</v>
      </c>
      <c r="AK177" s="1220"/>
      <c r="AL177" s="1244"/>
      <c r="AM177" s="303">
        <f t="shared" si="204"/>
        <v>0</v>
      </c>
      <c r="AN177" s="684"/>
      <c r="AO177" s="684"/>
      <c r="AP177" s="684"/>
      <c r="AQ177" s="684"/>
      <c r="AR177" s="684"/>
      <c r="AS177" s="684"/>
      <c r="AT177" s="1220"/>
      <c r="AU177" s="1247"/>
      <c r="AV177" s="303">
        <f t="shared" si="205"/>
        <v>0</v>
      </c>
      <c r="AW177" s="684"/>
      <c r="AX177" s="684"/>
      <c r="AY177" s="684"/>
      <c r="AZ177" s="684"/>
      <c r="BA177" s="684"/>
      <c r="BB177" s="684"/>
      <c r="BC177" s="1220"/>
      <c r="BD177" s="1250"/>
      <c r="BE177" s="303">
        <f t="shared" si="206"/>
        <v>0</v>
      </c>
      <c r="BF177" s="684"/>
      <c r="BG177" s="684"/>
      <c r="BH177" s="684"/>
      <c r="BI177" s="684"/>
      <c r="BJ177" s="684"/>
      <c r="BK177" s="684"/>
      <c r="BL177" s="1220"/>
      <c r="BM177" s="1253"/>
      <c r="BN177" s="303">
        <f t="shared" si="207"/>
        <v>0</v>
      </c>
      <c r="BO177" s="684"/>
      <c r="BP177" s="684"/>
      <c r="BQ177" s="684"/>
      <c r="BR177" s="684"/>
      <c r="BS177" s="684"/>
      <c r="BT177" s="684"/>
      <c r="BU177" s="1207"/>
      <c r="BV177" s="1208"/>
      <c r="BW177" s="1208"/>
      <c r="BX177" s="1208"/>
      <c r="BY177" s="1208"/>
      <c r="BZ177" s="1208"/>
      <c r="CA177" s="1208"/>
      <c r="CB177" s="1208"/>
      <c r="CC177" s="1209"/>
    </row>
    <row r="178" spans="1:81" s="690" customFormat="1" ht="40.15" customHeight="1" thickBot="1" x14ac:dyDescent="0.3">
      <c r="A178" s="673"/>
      <c r="B178" s="1321"/>
      <c r="C178" s="1315"/>
      <c r="D178" s="1098"/>
      <c r="E178" s="1095"/>
      <c r="F178" s="1095"/>
      <c r="G178" s="1095"/>
      <c r="H178" s="1095"/>
      <c r="I178" s="1095"/>
      <c r="J178" s="1221"/>
      <c r="K178" s="1218"/>
      <c r="L178" s="1224"/>
      <c r="M178" s="1227"/>
      <c r="N178" s="1230"/>
      <c r="O178" s="1233"/>
      <c r="P178" s="1236"/>
      <c r="Q178" s="1239"/>
      <c r="R178" s="1221"/>
      <c r="S178" s="679"/>
      <c r="T178" s="710"/>
      <c r="U178" s="710"/>
      <c r="V178" s="710"/>
      <c r="W178" s="679"/>
      <c r="X178" s="671"/>
      <c r="Y178" s="671"/>
      <c r="Z178" s="671"/>
      <c r="AA178" s="671"/>
      <c r="AB178" s="1221"/>
      <c r="AC178" s="1242"/>
      <c r="AD178" s="306">
        <f t="shared" si="238"/>
        <v>0</v>
      </c>
      <c r="AE178" s="306">
        <f t="shared" si="238"/>
        <v>0</v>
      </c>
      <c r="AF178" s="306">
        <f t="shared" si="238"/>
        <v>0</v>
      </c>
      <c r="AG178" s="306">
        <f t="shared" si="237"/>
        <v>0</v>
      </c>
      <c r="AH178" s="306">
        <f t="shared" si="237"/>
        <v>0</v>
      </c>
      <c r="AI178" s="306">
        <f t="shared" si="237"/>
        <v>0</v>
      </c>
      <c r="AJ178" s="306">
        <f t="shared" si="186"/>
        <v>0</v>
      </c>
      <c r="AK178" s="1221"/>
      <c r="AL178" s="1245"/>
      <c r="AM178" s="306">
        <f t="shared" si="204"/>
        <v>0</v>
      </c>
      <c r="AN178" s="685"/>
      <c r="AO178" s="685"/>
      <c r="AP178" s="685"/>
      <c r="AQ178" s="685"/>
      <c r="AR178" s="685"/>
      <c r="AS178" s="685"/>
      <c r="AT178" s="1221"/>
      <c r="AU178" s="1248"/>
      <c r="AV178" s="306">
        <f t="shared" si="205"/>
        <v>0</v>
      </c>
      <c r="AW178" s="685"/>
      <c r="AX178" s="685"/>
      <c r="AY178" s="685"/>
      <c r="AZ178" s="685"/>
      <c r="BA178" s="685"/>
      <c r="BB178" s="685"/>
      <c r="BC178" s="1221"/>
      <c r="BD178" s="1251"/>
      <c r="BE178" s="306">
        <f t="shared" si="206"/>
        <v>0</v>
      </c>
      <c r="BF178" s="685"/>
      <c r="BG178" s="685"/>
      <c r="BH178" s="685"/>
      <c r="BI178" s="685"/>
      <c r="BJ178" s="685"/>
      <c r="BK178" s="685"/>
      <c r="BL178" s="1221"/>
      <c r="BM178" s="1254"/>
      <c r="BN178" s="306">
        <f t="shared" si="207"/>
        <v>0</v>
      </c>
      <c r="BO178" s="685"/>
      <c r="BP178" s="685"/>
      <c r="BQ178" s="685"/>
      <c r="BR178" s="685"/>
      <c r="BS178" s="685"/>
      <c r="BT178" s="685"/>
      <c r="BU178" s="1210"/>
      <c r="BV178" s="1211"/>
      <c r="BW178" s="1211"/>
      <c r="BX178" s="1211"/>
      <c r="BY178" s="1211"/>
      <c r="BZ178" s="1211"/>
      <c r="CA178" s="1211"/>
      <c r="CB178" s="1211"/>
      <c r="CC178" s="1212"/>
    </row>
    <row r="179" spans="1:81" s="690" customFormat="1" ht="40.15" customHeight="1" thickTop="1" x14ac:dyDescent="0.25">
      <c r="A179" s="673"/>
      <c r="B179" s="1321"/>
      <c r="C179" s="1315"/>
      <c r="D179" s="1096"/>
      <c r="E179" s="1093"/>
      <c r="F179" s="1093"/>
      <c r="G179" s="1093"/>
      <c r="H179" s="1093"/>
      <c r="I179" s="1093"/>
      <c r="J179" s="1219">
        <v>469</v>
      </c>
      <c r="K179" s="1216" t="str">
        <f>+[10]Metas!K532</f>
        <v>Fortalecimiento y operativización de la Mesa Territorial de Garantías a líderes sociales, comunales y defensores de derechos humanos del Departamento.</v>
      </c>
      <c r="L179" s="1433">
        <v>0.3</v>
      </c>
      <c r="M179" s="1480">
        <f>SUM(N179:Q179)</f>
        <v>0.30000000000000004</v>
      </c>
      <c r="N179" s="1482"/>
      <c r="O179" s="1484">
        <v>0.1</v>
      </c>
      <c r="P179" s="1486">
        <v>0.1</v>
      </c>
      <c r="Q179" s="1488">
        <v>0.1</v>
      </c>
      <c r="R179" s="1219">
        <f>+$J179</f>
        <v>469</v>
      </c>
      <c r="S179" s="375" t="s">
        <v>6253</v>
      </c>
      <c r="T179" s="708" t="s">
        <v>3834</v>
      </c>
      <c r="U179" s="708" t="s">
        <v>3838</v>
      </c>
      <c r="V179" s="708" t="s">
        <v>3842</v>
      </c>
      <c r="W179" s="677" t="s">
        <v>6254</v>
      </c>
      <c r="X179" s="669"/>
      <c r="Y179" s="669"/>
      <c r="Z179" s="669"/>
      <c r="AA179" s="669"/>
      <c r="AB179" s="1219">
        <f t="shared" si="226"/>
        <v>469</v>
      </c>
      <c r="AC179" s="1240">
        <f t="shared" ref="AC179" si="239">+L179</f>
        <v>0.3</v>
      </c>
      <c r="AD179" s="308">
        <f t="shared" si="238"/>
        <v>14.247</v>
      </c>
      <c r="AE179" s="308">
        <f t="shared" si="238"/>
        <v>14.247</v>
      </c>
      <c r="AF179" s="308">
        <f t="shared" si="238"/>
        <v>0</v>
      </c>
      <c r="AG179" s="308">
        <f t="shared" si="237"/>
        <v>0</v>
      </c>
      <c r="AH179" s="308">
        <f t="shared" si="237"/>
        <v>0</v>
      </c>
      <c r="AI179" s="308">
        <f t="shared" si="237"/>
        <v>0</v>
      </c>
      <c r="AJ179" s="308">
        <f t="shared" si="186"/>
        <v>0</v>
      </c>
      <c r="AK179" s="1219">
        <f t="shared" si="228"/>
        <v>469</v>
      </c>
      <c r="AL179" s="1243">
        <f>+N179</f>
        <v>0</v>
      </c>
      <c r="AM179" s="308">
        <f t="shared" si="204"/>
        <v>4.7489999999999997</v>
      </c>
      <c r="AN179" s="683">
        <v>4.7489999999999997</v>
      </c>
      <c r="AO179" s="683"/>
      <c r="AP179" s="683"/>
      <c r="AQ179" s="683"/>
      <c r="AR179" s="683"/>
      <c r="AS179" s="683"/>
      <c r="AT179" s="1219">
        <f t="shared" si="229"/>
        <v>469</v>
      </c>
      <c r="AU179" s="1246">
        <f>+O179</f>
        <v>0.1</v>
      </c>
      <c r="AV179" s="308">
        <f t="shared" si="205"/>
        <v>4.7489999999999997</v>
      </c>
      <c r="AW179" s="683">
        <v>4.7489999999999997</v>
      </c>
      <c r="AX179" s="683"/>
      <c r="AY179" s="683"/>
      <c r="AZ179" s="683"/>
      <c r="BA179" s="683"/>
      <c r="BB179" s="683"/>
      <c r="BC179" s="1219">
        <f t="shared" si="230"/>
        <v>469</v>
      </c>
      <c r="BD179" s="1249">
        <f>+P179</f>
        <v>0.1</v>
      </c>
      <c r="BE179" s="308">
        <f t="shared" si="206"/>
        <v>1.583</v>
      </c>
      <c r="BF179" s="683">
        <v>1.583</v>
      </c>
      <c r="BG179" s="683"/>
      <c r="BH179" s="683"/>
      <c r="BI179" s="683"/>
      <c r="BJ179" s="683"/>
      <c r="BK179" s="683"/>
      <c r="BL179" s="1219">
        <f t="shared" si="231"/>
        <v>469</v>
      </c>
      <c r="BM179" s="1252">
        <f>+Q179</f>
        <v>0.1</v>
      </c>
      <c r="BN179" s="308">
        <f t="shared" si="207"/>
        <v>3.1659999999999999</v>
      </c>
      <c r="BO179" s="683">
        <v>3.1659999999999999</v>
      </c>
      <c r="BP179" s="683"/>
      <c r="BQ179" s="683"/>
      <c r="BR179" s="683"/>
      <c r="BS179" s="683"/>
      <c r="BT179" s="683"/>
      <c r="BU179" s="1204"/>
      <c r="BV179" s="1205"/>
      <c r="BW179" s="1205"/>
      <c r="BX179" s="1205"/>
      <c r="BY179" s="1205"/>
      <c r="BZ179" s="1205"/>
      <c r="CA179" s="1205"/>
      <c r="CB179" s="1205"/>
      <c r="CC179" s="1206"/>
    </row>
    <row r="180" spans="1:81" s="690" customFormat="1" ht="40.15" customHeight="1" x14ac:dyDescent="0.25">
      <c r="A180" s="673"/>
      <c r="B180" s="1321"/>
      <c r="C180" s="1315"/>
      <c r="D180" s="1097"/>
      <c r="E180" s="1094"/>
      <c r="F180" s="1094"/>
      <c r="G180" s="1094"/>
      <c r="H180" s="1094"/>
      <c r="I180" s="1094"/>
      <c r="J180" s="1220"/>
      <c r="K180" s="1217"/>
      <c r="L180" s="1434"/>
      <c r="M180" s="1481"/>
      <c r="N180" s="1483"/>
      <c r="O180" s="1485"/>
      <c r="P180" s="1487"/>
      <c r="Q180" s="1489"/>
      <c r="R180" s="1220"/>
      <c r="S180" s="377" t="s">
        <v>6255</v>
      </c>
      <c r="T180" s="709"/>
      <c r="U180" s="709"/>
      <c r="V180" s="709"/>
      <c r="W180" s="678" t="s">
        <v>6256</v>
      </c>
      <c r="X180" s="670"/>
      <c r="Y180" s="670"/>
      <c r="Z180" s="670"/>
      <c r="AA180" s="670"/>
      <c r="AB180" s="1220"/>
      <c r="AC180" s="1241"/>
      <c r="AD180" s="303">
        <f t="shared" si="238"/>
        <v>0</v>
      </c>
      <c r="AE180" s="303">
        <f t="shared" si="238"/>
        <v>0</v>
      </c>
      <c r="AF180" s="303">
        <f t="shared" si="238"/>
        <v>0</v>
      </c>
      <c r="AG180" s="303">
        <f t="shared" si="237"/>
        <v>0</v>
      </c>
      <c r="AH180" s="303">
        <f t="shared" si="237"/>
        <v>0</v>
      </c>
      <c r="AI180" s="303">
        <f t="shared" si="237"/>
        <v>0</v>
      </c>
      <c r="AJ180" s="303">
        <f t="shared" si="186"/>
        <v>0</v>
      </c>
      <c r="AK180" s="1220"/>
      <c r="AL180" s="1244"/>
      <c r="AM180" s="303">
        <f t="shared" si="204"/>
        <v>0</v>
      </c>
      <c r="AN180" s="684"/>
      <c r="AO180" s="684"/>
      <c r="AP180" s="684"/>
      <c r="AQ180" s="684"/>
      <c r="AR180" s="684"/>
      <c r="AS180" s="684"/>
      <c r="AT180" s="1220"/>
      <c r="AU180" s="1247"/>
      <c r="AV180" s="303">
        <f t="shared" si="205"/>
        <v>0</v>
      </c>
      <c r="AW180" s="684"/>
      <c r="AX180" s="684"/>
      <c r="AY180" s="684"/>
      <c r="AZ180" s="684"/>
      <c r="BA180" s="684"/>
      <c r="BB180" s="684"/>
      <c r="BC180" s="1220"/>
      <c r="BD180" s="1250"/>
      <c r="BE180" s="303">
        <f t="shared" si="206"/>
        <v>0</v>
      </c>
      <c r="BF180" s="684"/>
      <c r="BG180" s="684"/>
      <c r="BH180" s="684"/>
      <c r="BI180" s="684"/>
      <c r="BJ180" s="684"/>
      <c r="BK180" s="684"/>
      <c r="BL180" s="1220"/>
      <c r="BM180" s="1253"/>
      <c r="BN180" s="303">
        <f t="shared" si="207"/>
        <v>0</v>
      </c>
      <c r="BO180" s="684"/>
      <c r="BP180" s="684"/>
      <c r="BQ180" s="684"/>
      <c r="BR180" s="684"/>
      <c r="BS180" s="684"/>
      <c r="BT180" s="684"/>
      <c r="BU180" s="1207"/>
      <c r="BV180" s="1208"/>
      <c r="BW180" s="1208"/>
      <c r="BX180" s="1208"/>
      <c r="BY180" s="1208"/>
      <c r="BZ180" s="1208"/>
      <c r="CA180" s="1208"/>
      <c r="CB180" s="1208"/>
      <c r="CC180" s="1209"/>
    </row>
    <row r="181" spans="1:81" s="690" customFormat="1" ht="40.15" customHeight="1" x14ac:dyDescent="0.25">
      <c r="A181" s="673"/>
      <c r="B181" s="1321"/>
      <c r="C181" s="1315"/>
      <c r="D181" s="1097"/>
      <c r="E181" s="1094"/>
      <c r="F181" s="1094"/>
      <c r="G181" s="1094"/>
      <c r="H181" s="1094"/>
      <c r="I181" s="1094"/>
      <c r="J181" s="1220"/>
      <c r="K181" s="1217"/>
      <c r="L181" s="1434"/>
      <c r="M181" s="1481"/>
      <c r="N181" s="1483"/>
      <c r="O181" s="1485"/>
      <c r="P181" s="1487"/>
      <c r="Q181" s="1489"/>
      <c r="R181" s="1220"/>
      <c r="S181" s="377" t="s">
        <v>6129</v>
      </c>
      <c r="T181" s="709"/>
      <c r="U181" s="709"/>
      <c r="V181" s="709"/>
      <c r="W181" s="678" t="s">
        <v>6257</v>
      </c>
      <c r="X181" s="670"/>
      <c r="Y181" s="670"/>
      <c r="Z181" s="670"/>
      <c r="AA181" s="670"/>
      <c r="AB181" s="1220"/>
      <c r="AC181" s="1241"/>
      <c r="AD181" s="303">
        <f t="shared" si="238"/>
        <v>0</v>
      </c>
      <c r="AE181" s="303">
        <f t="shared" si="238"/>
        <v>0</v>
      </c>
      <c r="AF181" s="303">
        <f t="shared" si="238"/>
        <v>0</v>
      </c>
      <c r="AG181" s="303">
        <f t="shared" si="237"/>
        <v>0</v>
      </c>
      <c r="AH181" s="303">
        <f t="shared" si="237"/>
        <v>0</v>
      </c>
      <c r="AI181" s="303">
        <f t="shared" si="237"/>
        <v>0</v>
      </c>
      <c r="AJ181" s="303">
        <f t="shared" si="186"/>
        <v>0</v>
      </c>
      <c r="AK181" s="1220"/>
      <c r="AL181" s="1244"/>
      <c r="AM181" s="303">
        <f t="shared" si="204"/>
        <v>0</v>
      </c>
      <c r="AN181" s="684"/>
      <c r="AO181" s="684"/>
      <c r="AP181" s="684"/>
      <c r="AQ181" s="684"/>
      <c r="AR181" s="684"/>
      <c r="AS181" s="684"/>
      <c r="AT181" s="1220"/>
      <c r="AU181" s="1247"/>
      <c r="AV181" s="303">
        <f t="shared" si="205"/>
        <v>0</v>
      </c>
      <c r="AW181" s="684"/>
      <c r="AX181" s="684"/>
      <c r="AY181" s="684"/>
      <c r="AZ181" s="684"/>
      <c r="BA181" s="684"/>
      <c r="BB181" s="684"/>
      <c r="BC181" s="1220"/>
      <c r="BD181" s="1250"/>
      <c r="BE181" s="303">
        <f t="shared" si="206"/>
        <v>0</v>
      </c>
      <c r="BF181" s="684"/>
      <c r="BG181" s="684"/>
      <c r="BH181" s="684"/>
      <c r="BI181" s="684"/>
      <c r="BJ181" s="684"/>
      <c r="BK181" s="684"/>
      <c r="BL181" s="1220"/>
      <c r="BM181" s="1253"/>
      <c r="BN181" s="303">
        <f t="shared" si="207"/>
        <v>0</v>
      </c>
      <c r="BO181" s="684"/>
      <c r="BP181" s="684"/>
      <c r="BQ181" s="684"/>
      <c r="BR181" s="684"/>
      <c r="BS181" s="684"/>
      <c r="BT181" s="684"/>
      <c r="BU181" s="1207"/>
      <c r="BV181" s="1208"/>
      <c r="BW181" s="1208"/>
      <c r="BX181" s="1208"/>
      <c r="BY181" s="1208"/>
      <c r="BZ181" s="1208"/>
      <c r="CA181" s="1208"/>
      <c r="CB181" s="1208"/>
      <c r="CC181" s="1209"/>
    </row>
    <row r="182" spans="1:81" s="690" customFormat="1" ht="40.15" customHeight="1" thickBot="1" x14ac:dyDescent="0.3">
      <c r="A182" s="673"/>
      <c r="B182" s="1321"/>
      <c r="C182" s="1316"/>
      <c r="D182" s="1098"/>
      <c r="E182" s="1095"/>
      <c r="F182" s="1095"/>
      <c r="G182" s="1095"/>
      <c r="H182" s="1095"/>
      <c r="I182" s="1095"/>
      <c r="J182" s="1221"/>
      <c r="K182" s="1218"/>
      <c r="L182" s="1490"/>
      <c r="M182" s="1491"/>
      <c r="N182" s="1492"/>
      <c r="O182" s="1493"/>
      <c r="P182" s="1494"/>
      <c r="Q182" s="1495"/>
      <c r="R182" s="1221"/>
      <c r="S182" s="679"/>
      <c r="T182" s="710"/>
      <c r="U182" s="710"/>
      <c r="V182" s="710"/>
      <c r="W182" s="679"/>
      <c r="X182" s="671"/>
      <c r="Y182" s="671"/>
      <c r="Z182" s="671"/>
      <c r="AA182" s="671"/>
      <c r="AB182" s="1221"/>
      <c r="AC182" s="1242"/>
      <c r="AD182" s="306">
        <f t="shared" si="238"/>
        <v>0</v>
      </c>
      <c r="AE182" s="306">
        <f t="shared" si="238"/>
        <v>0</v>
      </c>
      <c r="AF182" s="306">
        <f t="shared" si="238"/>
        <v>0</v>
      </c>
      <c r="AG182" s="306">
        <f t="shared" si="237"/>
        <v>0</v>
      </c>
      <c r="AH182" s="306">
        <f t="shared" si="237"/>
        <v>0</v>
      </c>
      <c r="AI182" s="306">
        <f t="shared" si="237"/>
        <v>0</v>
      </c>
      <c r="AJ182" s="306">
        <f t="shared" si="186"/>
        <v>0</v>
      </c>
      <c r="AK182" s="1221"/>
      <c r="AL182" s="1245"/>
      <c r="AM182" s="306">
        <f t="shared" si="204"/>
        <v>0</v>
      </c>
      <c r="AN182" s="685"/>
      <c r="AO182" s="685"/>
      <c r="AP182" s="685"/>
      <c r="AQ182" s="685"/>
      <c r="AR182" s="685"/>
      <c r="AS182" s="685"/>
      <c r="AT182" s="1221"/>
      <c r="AU182" s="1248"/>
      <c r="AV182" s="306">
        <f t="shared" si="205"/>
        <v>0</v>
      </c>
      <c r="AW182" s="685"/>
      <c r="AX182" s="685"/>
      <c r="AY182" s="685"/>
      <c r="AZ182" s="685"/>
      <c r="BA182" s="685"/>
      <c r="BB182" s="685"/>
      <c r="BC182" s="1221"/>
      <c r="BD182" s="1251"/>
      <c r="BE182" s="306">
        <f t="shared" si="206"/>
        <v>0</v>
      </c>
      <c r="BF182" s="685"/>
      <c r="BG182" s="685"/>
      <c r="BH182" s="685"/>
      <c r="BI182" s="685"/>
      <c r="BJ182" s="685"/>
      <c r="BK182" s="685"/>
      <c r="BL182" s="1221"/>
      <c r="BM182" s="1254"/>
      <c r="BN182" s="306">
        <f t="shared" si="207"/>
        <v>0</v>
      </c>
      <c r="BO182" s="685"/>
      <c r="BP182" s="685"/>
      <c r="BQ182" s="685"/>
      <c r="BR182" s="685"/>
      <c r="BS182" s="685"/>
      <c r="BT182" s="685"/>
      <c r="BU182" s="1210"/>
      <c r="BV182" s="1211"/>
      <c r="BW182" s="1211"/>
      <c r="BX182" s="1211"/>
      <c r="BY182" s="1211"/>
      <c r="BZ182" s="1211"/>
      <c r="CA182" s="1211"/>
      <c r="CB182" s="1211"/>
      <c r="CC182" s="1212"/>
    </row>
    <row r="183" spans="1:81" s="690" customFormat="1" ht="40.15" customHeight="1" thickTop="1" x14ac:dyDescent="0.25">
      <c r="A183" s="673"/>
      <c r="B183" s="1321"/>
      <c r="C183" s="1314" t="s">
        <v>722</v>
      </c>
      <c r="D183" s="1096"/>
      <c r="E183" s="1093"/>
      <c r="F183" s="1093"/>
      <c r="G183" s="1093"/>
      <c r="H183" s="1093"/>
      <c r="I183" s="1093"/>
      <c r="J183" s="1219">
        <v>470</v>
      </c>
      <c r="K183" s="1216" t="str">
        <f>+[10]Metas!K533</f>
        <v>Articular la respuesta institucional para el diseño e implementación de medidas de prevención y protección integrales para comunidades en situación de riesgo.</v>
      </c>
      <c r="L183" s="1433">
        <v>0.4</v>
      </c>
      <c r="M183" s="1480">
        <f>SUM(N183:Q183)</f>
        <v>0.4</v>
      </c>
      <c r="N183" s="1482">
        <v>0.1</v>
      </c>
      <c r="O183" s="1484">
        <v>0.2</v>
      </c>
      <c r="P183" s="1486">
        <v>0.1</v>
      </c>
      <c r="Q183" s="1488"/>
      <c r="R183" s="1219">
        <f>+$J183</f>
        <v>470</v>
      </c>
      <c r="S183" s="375" t="s">
        <v>6258</v>
      </c>
      <c r="T183" s="708" t="s">
        <v>3834</v>
      </c>
      <c r="U183" s="708" t="s">
        <v>3838</v>
      </c>
      <c r="V183" s="708" t="s">
        <v>3842</v>
      </c>
      <c r="W183" s="677" t="s">
        <v>6223</v>
      </c>
      <c r="X183" s="669"/>
      <c r="Y183" s="669"/>
      <c r="Z183" s="669"/>
      <c r="AA183" s="669"/>
      <c r="AB183" s="1219">
        <f t="shared" si="226"/>
        <v>470</v>
      </c>
      <c r="AC183" s="1240">
        <f t="shared" ref="AC183" si="240">+L183</f>
        <v>0.4</v>
      </c>
      <c r="AD183" s="308">
        <f t="shared" si="238"/>
        <v>14.247</v>
      </c>
      <c r="AE183" s="308">
        <f t="shared" si="238"/>
        <v>14.247</v>
      </c>
      <c r="AF183" s="308">
        <f t="shared" si="238"/>
        <v>0</v>
      </c>
      <c r="AG183" s="308">
        <f t="shared" si="237"/>
        <v>0</v>
      </c>
      <c r="AH183" s="308">
        <f t="shared" si="237"/>
        <v>0</v>
      </c>
      <c r="AI183" s="308">
        <f t="shared" si="237"/>
        <v>0</v>
      </c>
      <c r="AJ183" s="308">
        <f t="shared" si="186"/>
        <v>0</v>
      </c>
      <c r="AK183" s="1219">
        <f t="shared" si="228"/>
        <v>470</v>
      </c>
      <c r="AL183" s="1243">
        <f>+N183</f>
        <v>0.1</v>
      </c>
      <c r="AM183" s="308">
        <f t="shared" si="204"/>
        <v>4.7489999999999997</v>
      </c>
      <c r="AN183" s="683">
        <v>4.7489999999999997</v>
      </c>
      <c r="AO183" s="683"/>
      <c r="AP183" s="683"/>
      <c r="AQ183" s="683"/>
      <c r="AR183" s="683"/>
      <c r="AS183" s="683"/>
      <c r="AT183" s="1219">
        <f t="shared" si="229"/>
        <v>470</v>
      </c>
      <c r="AU183" s="1246">
        <f>+O183</f>
        <v>0.2</v>
      </c>
      <c r="AV183" s="308">
        <f t="shared" si="205"/>
        <v>4.7489999999999997</v>
      </c>
      <c r="AW183" s="683">
        <v>4.7489999999999997</v>
      </c>
      <c r="AX183" s="683"/>
      <c r="AY183" s="683"/>
      <c r="AZ183" s="683"/>
      <c r="BA183" s="683"/>
      <c r="BB183" s="683"/>
      <c r="BC183" s="1219">
        <f t="shared" si="230"/>
        <v>470</v>
      </c>
      <c r="BD183" s="1249">
        <f>+P183</f>
        <v>0.1</v>
      </c>
      <c r="BE183" s="308">
        <f t="shared" si="206"/>
        <v>1.583</v>
      </c>
      <c r="BF183" s="683">
        <v>1.583</v>
      </c>
      <c r="BG183" s="683"/>
      <c r="BH183" s="683"/>
      <c r="BI183" s="683"/>
      <c r="BJ183" s="683"/>
      <c r="BK183" s="683"/>
      <c r="BL183" s="1219">
        <f t="shared" si="231"/>
        <v>470</v>
      </c>
      <c r="BM183" s="1252">
        <f>+Q183</f>
        <v>0</v>
      </c>
      <c r="BN183" s="308">
        <f t="shared" si="207"/>
        <v>3.1659999999999999</v>
      </c>
      <c r="BO183" s="683">
        <v>3.1659999999999999</v>
      </c>
      <c r="BP183" s="683"/>
      <c r="BQ183" s="683"/>
      <c r="BR183" s="683"/>
      <c r="BS183" s="683"/>
      <c r="BT183" s="683"/>
      <c r="BU183" s="1204"/>
      <c r="BV183" s="1205"/>
      <c r="BW183" s="1205"/>
      <c r="BX183" s="1205"/>
      <c r="BY183" s="1205"/>
      <c r="BZ183" s="1205"/>
      <c r="CA183" s="1205"/>
      <c r="CB183" s="1205"/>
      <c r="CC183" s="1206"/>
    </row>
    <row r="184" spans="1:81" s="690" customFormat="1" ht="40.15" customHeight="1" x14ac:dyDescent="0.25">
      <c r="A184" s="673"/>
      <c r="B184" s="1321"/>
      <c r="C184" s="1315"/>
      <c r="D184" s="1097"/>
      <c r="E184" s="1094"/>
      <c r="F184" s="1094"/>
      <c r="G184" s="1094"/>
      <c r="H184" s="1094"/>
      <c r="I184" s="1094"/>
      <c r="J184" s="1220"/>
      <c r="K184" s="1217"/>
      <c r="L184" s="1434"/>
      <c r="M184" s="1481"/>
      <c r="N184" s="1483"/>
      <c r="O184" s="1485"/>
      <c r="P184" s="1487"/>
      <c r="Q184" s="1489"/>
      <c r="R184" s="1220"/>
      <c r="S184" s="377" t="s">
        <v>6259</v>
      </c>
      <c r="T184" s="709"/>
      <c r="U184" s="709"/>
      <c r="V184" s="709"/>
      <c r="W184" s="678" t="s">
        <v>6219</v>
      </c>
      <c r="X184" s="670"/>
      <c r="Y184" s="670"/>
      <c r="Z184" s="670"/>
      <c r="AA184" s="670"/>
      <c r="AB184" s="1220"/>
      <c r="AC184" s="1241"/>
      <c r="AD184" s="303">
        <f t="shared" si="238"/>
        <v>0</v>
      </c>
      <c r="AE184" s="303">
        <f t="shared" si="238"/>
        <v>0</v>
      </c>
      <c r="AF184" s="303">
        <f t="shared" si="238"/>
        <v>0</v>
      </c>
      <c r="AG184" s="303">
        <f t="shared" si="237"/>
        <v>0</v>
      </c>
      <c r="AH184" s="303">
        <f t="shared" si="237"/>
        <v>0</v>
      </c>
      <c r="AI184" s="303">
        <f t="shared" si="237"/>
        <v>0</v>
      </c>
      <c r="AJ184" s="303">
        <f t="shared" si="186"/>
        <v>0</v>
      </c>
      <c r="AK184" s="1220"/>
      <c r="AL184" s="1244"/>
      <c r="AM184" s="303">
        <f t="shared" si="204"/>
        <v>0</v>
      </c>
      <c r="AN184" s="684"/>
      <c r="AO184" s="684"/>
      <c r="AP184" s="684"/>
      <c r="AQ184" s="684"/>
      <c r="AR184" s="684"/>
      <c r="AS184" s="684"/>
      <c r="AT184" s="1220"/>
      <c r="AU184" s="1247"/>
      <c r="AV184" s="303">
        <f t="shared" si="205"/>
        <v>0</v>
      </c>
      <c r="AW184" s="684"/>
      <c r="AX184" s="684"/>
      <c r="AY184" s="684"/>
      <c r="AZ184" s="684"/>
      <c r="BA184" s="684"/>
      <c r="BB184" s="684"/>
      <c r="BC184" s="1220"/>
      <c r="BD184" s="1250"/>
      <c r="BE184" s="303">
        <f t="shared" si="206"/>
        <v>0</v>
      </c>
      <c r="BF184" s="684"/>
      <c r="BG184" s="684"/>
      <c r="BH184" s="684"/>
      <c r="BI184" s="684"/>
      <c r="BJ184" s="684"/>
      <c r="BK184" s="684"/>
      <c r="BL184" s="1220"/>
      <c r="BM184" s="1253"/>
      <c r="BN184" s="303">
        <f t="shared" si="207"/>
        <v>0</v>
      </c>
      <c r="BO184" s="684"/>
      <c r="BP184" s="684"/>
      <c r="BQ184" s="684"/>
      <c r="BR184" s="684"/>
      <c r="BS184" s="684"/>
      <c r="BT184" s="684"/>
      <c r="BU184" s="1207"/>
      <c r="BV184" s="1208"/>
      <c r="BW184" s="1208"/>
      <c r="BX184" s="1208"/>
      <c r="BY184" s="1208"/>
      <c r="BZ184" s="1208"/>
      <c r="CA184" s="1208"/>
      <c r="CB184" s="1208"/>
      <c r="CC184" s="1209"/>
    </row>
    <row r="185" spans="1:81" s="690" customFormat="1" ht="40.15" customHeight="1" x14ac:dyDescent="0.25">
      <c r="A185" s="673"/>
      <c r="B185" s="1321"/>
      <c r="C185" s="1315"/>
      <c r="D185" s="1097"/>
      <c r="E185" s="1094"/>
      <c r="F185" s="1094"/>
      <c r="G185" s="1094"/>
      <c r="H185" s="1094"/>
      <c r="I185" s="1094"/>
      <c r="J185" s="1220"/>
      <c r="K185" s="1217"/>
      <c r="L185" s="1434"/>
      <c r="M185" s="1481"/>
      <c r="N185" s="1483"/>
      <c r="O185" s="1485"/>
      <c r="P185" s="1487"/>
      <c r="Q185" s="1489"/>
      <c r="R185" s="1220"/>
      <c r="S185" s="377" t="s">
        <v>6260</v>
      </c>
      <c r="T185" s="709"/>
      <c r="U185" s="709"/>
      <c r="V185" s="709"/>
      <c r="W185" s="678" t="s">
        <v>6226</v>
      </c>
      <c r="X185" s="670"/>
      <c r="Y185" s="670"/>
      <c r="Z185" s="670"/>
      <c r="AA185" s="670"/>
      <c r="AB185" s="1220"/>
      <c r="AC185" s="1241"/>
      <c r="AD185" s="303">
        <f t="shared" si="238"/>
        <v>0</v>
      </c>
      <c r="AE185" s="303">
        <f t="shared" si="238"/>
        <v>0</v>
      </c>
      <c r="AF185" s="303">
        <f t="shared" si="238"/>
        <v>0</v>
      </c>
      <c r="AG185" s="303">
        <f t="shared" si="237"/>
        <v>0</v>
      </c>
      <c r="AH185" s="303">
        <f t="shared" si="237"/>
        <v>0</v>
      </c>
      <c r="AI185" s="303">
        <f t="shared" si="237"/>
        <v>0</v>
      </c>
      <c r="AJ185" s="303">
        <f t="shared" si="186"/>
        <v>0</v>
      </c>
      <c r="AK185" s="1220"/>
      <c r="AL185" s="1244"/>
      <c r="AM185" s="303">
        <f t="shared" si="204"/>
        <v>0</v>
      </c>
      <c r="AN185" s="684"/>
      <c r="AO185" s="684"/>
      <c r="AP185" s="684"/>
      <c r="AQ185" s="684"/>
      <c r="AR185" s="684"/>
      <c r="AS185" s="684"/>
      <c r="AT185" s="1220"/>
      <c r="AU185" s="1247"/>
      <c r="AV185" s="303">
        <f t="shared" si="205"/>
        <v>0</v>
      </c>
      <c r="AW185" s="684"/>
      <c r="AX185" s="684"/>
      <c r="AY185" s="684"/>
      <c r="AZ185" s="684"/>
      <c r="BA185" s="684"/>
      <c r="BB185" s="684"/>
      <c r="BC185" s="1220"/>
      <c r="BD185" s="1250"/>
      <c r="BE185" s="303">
        <f t="shared" si="206"/>
        <v>0</v>
      </c>
      <c r="BF185" s="684"/>
      <c r="BG185" s="684"/>
      <c r="BH185" s="684"/>
      <c r="BI185" s="684"/>
      <c r="BJ185" s="684"/>
      <c r="BK185" s="684"/>
      <c r="BL185" s="1220"/>
      <c r="BM185" s="1253"/>
      <c r="BN185" s="303">
        <f t="shared" si="207"/>
        <v>0</v>
      </c>
      <c r="BO185" s="684"/>
      <c r="BP185" s="684"/>
      <c r="BQ185" s="684"/>
      <c r="BR185" s="684"/>
      <c r="BS185" s="684"/>
      <c r="BT185" s="684"/>
      <c r="BU185" s="1207"/>
      <c r="BV185" s="1208"/>
      <c r="BW185" s="1208"/>
      <c r="BX185" s="1208"/>
      <c r="BY185" s="1208"/>
      <c r="BZ185" s="1208"/>
      <c r="CA185" s="1208"/>
      <c r="CB185" s="1208"/>
      <c r="CC185" s="1209"/>
    </row>
    <row r="186" spans="1:81" s="690" customFormat="1" ht="40.15" customHeight="1" thickBot="1" x14ac:dyDescent="0.3">
      <c r="A186" s="673"/>
      <c r="B186" s="1321"/>
      <c r="C186" s="1315"/>
      <c r="D186" s="1098"/>
      <c r="E186" s="1095"/>
      <c r="F186" s="1095"/>
      <c r="G186" s="1095"/>
      <c r="H186" s="1095"/>
      <c r="I186" s="1095"/>
      <c r="J186" s="1221"/>
      <c r="K186" s="1218"/>
      <c r="L186" s="1490"/>
      <c r="M186" s="1491"/>
      <c r="N186" s="1492"/>
      <c r="O186" s="1493"/>
      <c r="P186" s="1494"/>
      <c r="Q186" s="1495"/>
      <c r="R186" s="1221"/>
      <c r="S186" s="679"/>
      <c r="T186" s="710"/>
      <c r="U186" s="710"/>
      <c r="V186" s="710"/>
      <c r="W186" s="679"/>
      <c r="X186" s="671"/>
      <c r="Y186" s="671"/>
      <c r="Z186" s="671"/>
      <c r="AA186" s="671"/>
      <c r="AB186" s="1221"/>
      <c r="AC186" s="1242"/>
      <c r="AD186" s="306">
        <f t="shared" si="238"/>
        <v>0</v>
      </c>
      <c r="AE186" s="306">
        <f t="shared" si="238"/>
        <v>0</v>
      </c>
      <c r="AF186" s="306">
        <f t="shared" si="238"/>
        <v>0</v>
      </c>
      <c r="AG186" s="306">
        <f t="shared" si="237"/>
        <v>0</v>
      </c>
      <c r="AH186" s="306">
        <f t="shared" si="237"/>
        <v>0</v>
      </c>
      <c r="AI186" s="306">
        <f t="shared" si="237"/>
        <v>0</v>
      </c>
      <c r="AJ186" s="306">
        <f t="shared" si="186"/>
        <v>0</v>
      </c>
      <c r="AK186" s="1221"/>
      <c r="AL186" s="1245"/>
      <c r="AM186" s="306">
        <f t="shared" si="204"/>
        <v>0</v>
      </c>
      <c r="AN186" s="685"/>
      <c r="AO186" s="685"/>
      <c r="AP186" s="685"/>
      <c r="AQ186" s="685"/>
      <c r="AR186" s="685"/>
      <c r="AS186" s="685"/>
      <c r="AT186" s="1221"/>
      <c r="AU186" s="1248"/>
      <c r="AV186" s="306">
        <f t="shared" si="205"/>
        <v>0</v>
      </c>
      <c r="AW186" s="685"/>
      <c r="AX186" s="685"/>
      <c r="AY186" s="685"/>
      <c r="AZ186" s="685"/>
      <c r="BA186" s="685"/>
      <c r="BB186" s="685"/>
      <c r="BC186" s="1221"/>
      <c r="BD186" s="1251"/>
      <c r="BE186" s="306">
        <f t="shared" si="206"/>
        <v>0</v>
      </c>
      <c r="BF186" s="685"/>
      <c r="BG186" s="685"/>
      <c r="BH186" s="685"/>
      <c r="BI186" s="685"/>
      <c r="BJ186" s="685"/>
      <c r="BK186" s="685"/>
      <c r="BL186" s="1221"/>
      <c r="BM186" s="1254"/>
      <c r="BN186" s="306">
        <f t="shared" si="207"/>
        <v>0</v>
      </c>
      <c r="BO186" s="685"/>
      <c r="BP186" s="685"/>
      <c r="BQ186" s="685"/>
      <c r="BR186" s="685"/>
      <c r="BS186" s="685"/>
      <c r="BT186" s="685"/>
      <c r="BU186" s="1210"/>
      <c r="BV186" s="1211"/>
      <c r="BW186" s="1211"/>
      <c r="BX186" s="1211"/>
      <c r="BY186" s="1211"/>
      <c r="BZ186" s="1211"/>
      <c r="CA186" s="1211"/>
      <c r="CB186" s="1211"/>
      <c r="CC186" s="1212"/>
    </row>
    <row r="187" spans="1:81" s="690" customFormat="1" ht="40.15" customHeight="1" thickTop="1" x14ac:dyDescent="0.25">
      <c r="A187" s="673"/>
      <c r="B187" s="1321"/>
      <c r="C187" s="1315"/>
      <c r="D187" s="1096"/>
      <c r="E187" s="1093"/>
      <c r="F187" s="1093"/>
      <c r="G187" s="1093"/>
      <c r="H187" s="1093"/>
      <c r="I187" s="1093"/>
      <c r="J187" s="1219">
        <v>471</v>
      </c>
      <c r="K187" s="1216" t="str">
        <f>+[10]Metas!K534</f>
        <v>Eventos de reconocimiento del rol de líderes y lideresas en la construcción del tejido social de las comunidades.</v>
      </c>
      <c r="L187" s="1222">
        <v>1</v>
      </c>
      <c r="M187" s="1225">
        <f>SUM(N187:Q187)</f>
        <v>1</v>
      </c>
      <c r="N187" s="1228">
        <v>0.2</v>
      </c>
      <c r="O187" s="1231">
        <v>0.3</v>
      </c>
      <c r="P187" s="1234">
        <v>0.3</v>
      </c>
      <c r="Q187" s="1237">
        <v>0.2</v>
      </c>
      <c r="R187" s="1219">
        <f>+$J187</f>
        <v>471</v>
      </c>
      <c r="S187" s="375" t="s">
        <v>6261</v>
      </c>
      <c r="T187" s="708" t="s">
        <v>3834</v>
      </c>
      <c r="U187" s="708" t="s">
        <v>3838</v>
      </c>
      <c r="V187" s="708" t="s">
        <v>3842</v>
      </c>
      <c r="W187" s="677" t="s">
        <v>6262</v>
      </c>
      <c r="X187" s="669"/>
      <c r="Y187" s="669"/>
      <c r="Z187" s="669"/>
      <c r="AA187" s="669"/>
      <c r="AB187" s="1219">
        <f t="shared" si="226"/>
        <v>471</v>
      </c>
      <c r="AC187" s="1240">
        <f t="shared" ref="AC187" si="241">+L187</f>
        <v>1</v>
      </c>
      <c r="AD187" s="308">
        <f t="shared" si="238"/>
        <v>14.247</v>
      </c>
      <c r="AE187" s="308">
        <f t="shared" si="238"/>
        <v>14.247</v>
      </c>
      <c r="AF187" s="308">
        <f t="shared" si="238"/>
        <v>0</v>
      </c>
      <c r="AG187" s="308">
        <f t="shared" si="237"/>
        <v>0</v>
      </c>
      <c r="AH187" s="308">
        <f t="shared" si="237"/>
        <v>0</v>
      </c>
      <c r="AI187" s="308">
        <f t="shared" si="237"/>
        <v>0</v>
      </c>
      <c r="AJ187" s="308">
        <f t="shared" si="186"/>
        <v>0</v>
      </c>
      <c r="AK187" s="1219">
        <f t="shared" si="228"/>
        <v>471</v>
      </c>
      <c r="AL187" s="1243">
        <f>+N187</f>
        <v>0.2</v>
      </c>
      <c r="AM187" s="308">
        <f t="shared" si="204"/>
        <v>4.7489999999999997</v>
      </c>
      <c r="AN187" s="683">
        <v>4.7489999999999997</v>
      </c>
      <c r="AO187" s="683"/>
      <c r="AP187" s="683"/>
      <c r="AQ187" s="683"/>
      <c r="AR187" s="683"/>
      <c r="AS187" s="683"/>
      <c r="AT187" s="1219">
        <f t="shared" si="229"/>
        <v>471</v>
      </c>
      <c r="AU187" s="1246">
        <f>+O187</f>
        <v>0.3</v>
      </c>
      <c r="AV187" s="308">
        <f t="shared" si="205"/>
        <v>4.7489999999999997</v>
      </c>
      <c r="AW187" s="683">
        <v>4.7489999999999997</v>
      </c>
      <c r="AX187" s="683"/>
      <c r="AY187" s="683"/>
      <c r="AZ187" s="683"/>
      <c r="BA187" s="683"/>
      <c r="BB187" s="683"/>
      <c r="BC187" s="1219">
        <f t="shared" si="230"/>
        <v>471</v>
      </c>
      <c r="BD187" s="1249">
        <f>+P187</f>
        <v>0.3</v>
      </c>
      <c r="BE187" s="308">
        <f t="shared" si="206"/>
        <v>1.583</v>
      </c>
      <c r="BF187" s="683">
        <v>1.583</v>
      </c>
      <c r="BG187" s="683"/>
      <c r="BH187" s="683"/>
      <c r="BI187" s="683"/>
      <c r="BJ187" s="683"/>
      <c r="BK187" s="683"/>
      <c r="BL187" s="1219">
        <f t="shared" si="231"/>
        <v>471</v>
      </c>
      <c r="BM187" s="1252">
        <f>+Q187</f>
        <v>0.2</v>
      </c>
      <c r="BN187" s="308">
        <f t="shared" si="207"/>
        <v>3.1659999999999999</v>
      </c>
      <c r="BO187" s="683">
        <v>3.1659999999999999</v>
      </c>
      <c r="BP187" s="683"/>
      <c r="BQ187" s="683"/>
      <c r="BR187" s="683"/>
      <c r="BS187" s="683"/>
      <c r="BT187" s="683"/>
      <c r="BU187" s="1204"/>
      <c r="BV187" s="1205"/>
      <c r="BW187" s="1205"/>
      <c r="BX187" s="1205"/>
      <c r="BY187" s="1205"/>
      <c r="BZ187" s="1205"/>
      <c r="CA187" s="1205"/>
      <c r="CB187" s="1205"/>
      <c r="CC187" s="1206"/>
    </row>
    <row r="188" spans="1:81" s="690" customFormat="1" ht="40.15" customHeight="1" x14ac:dyDescent="0.25">
      <c r="A188" s="673"/>
      <c r="B188" s="1321"/>
      <c r="C188" s="1315"/>
      <c r="D188" s="1097"/>
      <c r="E188" s="1094"/>
      <c r="F188" s="1094"/>
      <c r="G188" s="1094"/>
      <c r="H188" s="1094"/>
      <c r="I188" s="1094"/>
      <c r="J188" s="1220"/>
      <c r="K188" s="1217"/>
      <c r="L188" s="1223"/>
      <c r="M188" s="1226"/>
      <c r="N188" s="1229"/>
      <c r="O188" s="1232"/>
      <c r="P188" s="1235"/>
      <c r="Q188" s="1238"/>
      <c r="R188" s="1220"/>
      <c r="S188" s="377" t="s">
        <v>6263</v>
      </c>
      <c r="T188" s="709"/>
      <c r="U188" s="709"/>
      <c r="V188" s="709"/>
      <c r="W188" s="678" t="s">
        <v>6264</v>
      </c>
      <c r="X188" s="670"/>
      <c r="Y188" s="670"/>
      <c r="Z188" s="670"/>
      <c r="AA188" s="670"/>
      <c r="AB188" s="1220"/>
      <c r="AC188" s="1241"/>
      <c r="AD188" s="303">
        <f t="shared" si="238"/>
        <v>0</v>
      </c>
      <c r="AE188" s="303">
        <f t="shared" si="238"/>
        <v>0</v>
      </c>
      <c r="AF188" s="303">
        <f t="shared" si="238"/>
        <v>0</v>
      </c>
      <c r="AG188" s="303">
        <f t="shared" si="237"/>
        <v>0</v>
      </c>
      <c r="AH188" s="303">
        <f t="shared" si="237"/>
        <v>0</v>
      </c>
      <c r="AI188" s="303">
        <f t="shared" si="237"/>
        <v>0</v>
      </c>
      <c r="AJ188" s="303">
        <f t="shared" si="186"/>
        <v>0</v>
      </c>
      <c r="AK188" s="1220"/>
      <c r="AL188" s="1244"/>
      <c r="AM188" s="303">
        <f t="shared" si="204"/>
        <v>0</v>
      </c>
      <c r="AN188" s="684"/>
      <c r="AO188" s="684"/>
      <c r="AP188" s="684"/>
      <c r="AQ188" s="684"/>
      <c r="AR188" s="684"/>
      <c r="AS188" s="684"/>
      <c r="AT188" s="1220"/>
      <c r="AU188" s="1247"/>
      <c r="AV188" s="303">
        <f t="shared" si="205"/>
        <v>0</v>
      </c>
      <c r="AW188" s="684"/>
      <c r="AX188" s="684"/>
      <c r="AY188" s="684"/>
      <c r="AZ188" s="684"/>
      <c r="BA188" s="684"/>
      <c r="BB188" s="684"/>
      <c r="BC188" s="1220"/>
      <c r="BD188" s="1250"/>
      <c r="BE188" s="303">
        <f t="shared" si="206"/>
        <v>0</v>
      </c>
      <c r="BF188" s="684"/>
      <c r="BG188" s="684"/>
      <c r="BH188" s="684"/>
      <c r="BI188" s="684"/>
      <c r="BJ188" s="684"/>
      <c r="BK188" s="684"/>
      <c r="BL188" s="1220"/>
      <c r="BM188" s="1253"/>
      <c r="BN188" s="303">
        <f t="shared" si="207"/>
        <v>0</v>
      </c>
      <c r="BO188" s="684"/>
      <c r="BP188" s="684"/>
      <c r="BQ188" s="684"/>
      <c r="BR188" s="684"/>
      <c r="BS188" s="684"/>
      <c r="BT188" s="684"/>
      <c r="BU188" s="1207"/>
      <c r="BV188" s="1208"/>
      <c r="BW188" s="1208"/>
      <c r="BX188" s="1208"/>
      <c r="BY188" s="1208"/>
      <c r="BZ188" s="1208"/>
      <c r="CA188" s="1208"/>
      <c r="CB188" s="1208"/>
      <c r="CC188" s="1209"/>
    </row>
    <row r="189" spans="1:81" s="690" customFormat="1" ht="40.15" customHeight="1" x14ac:dyDescent="0.25">
      <c r="A189" s="673"/>
      <c r="B189" s="1321"/>
      <c r="C189" s="1315"/>
      <c r="D189" s="1097"/>
      <c r="E189" s="1094"/>
      <c r="F189" s="1094"/>
      <c r="G189" s="1094"/>
      <c r="H189" s="1094"/>
      <c r="I189" s="1094"/>
      <c r="J189" s="1220"/>
      <c r="K189" s="1217"/>
      <c r="L189" s="1223"/>
      <c r="M189" s="1226"/>
      <c r="N189" s="1229"/>
      <c r="O189" s="1232"/>
      <c r="P189" s="1235"/>
      <c r="Q189" s="1238"/>
      <c r="R189" s="1220"/>
      <c r="S189" s="678"/>
      <c r="T189" s="709"/>
      <c r="U189" s="709"/>
      <c r="V189" s="709"/>
      <c r="W189" s="678"/>
      <c r="X189" s="670"/>
      <c r="Y189" s="670"/>
      <c r="Z189" s="670"/>
      <c r="AA189" s="670"/>
      <c r="AB189" s="1220"/>
      <c r="AC189" s="1241"/>
      <c r="AD189" s="303">
        <f t="shared" si="238"/>
        <v>0</v>
      </c>
      <c r="AE189" s="303">
        <f t="shared" si="238"/>
        <v>0</v>
      </c>
      <c r="AF189" s="303">
        <f t="shared" si="238"/>
        <v>0</v>
      </c>
      <c r="AG189" s="303">
        <f t="shared" si="237"/>
        <v>0</v>
      </c>
      <c r="AH189" s="303">
        <f t="shared" si="237"/>
        <v>0</v>
      </c>
      <c r="AI189" s="303">
        <f t="shared" si="237"/>
        <v>0</v>
      </c>
      <c r="AJ189" s="303">
        <f t="shared" si="186"/>
        <v>0</v>
      </c>
      <c r="AK189" s="1220"/>
      <c r="AL189" s="1244"/>
      <c r="AM189" s="303">
        <f t="shared" si="204"/>
        <v>0</v>
      </c>
      <c r="AN189" s="684"/>
      <c r="AO189" s="684"/>
      <c r="AP189" s="684"/>
      <c r="AQ189" s="684"/>
      <c r="AR189" s="684"/>
      <c r="AS189" s="684"/>
      <c r="AT189" s="1220"/>
      <c r="AU189" s="1247"/>
      <c r="AV189" s="303">
        <f t="shared" si="205"/>
        <v>0</v>
      </c>
      <c r="AW189" s="684"/>
      <c r="AX189" s="684"/>
      <c r="AY189" s="684"/>
      <c r="AZ189" s="684"/>
      <c r="BA189" s="684"/>
      <c r="BB189" s="684"/>
      <c r="BC189" s="1220"/>
      <c r="BD189" s="1250"/>
      <c r="BE189" s="303">
        <f t="shared" si="206"/>
        <v>0</v>
      </c>
      <c r="BF189" s="684"/>
      <c r="BG189" s="684"/>
      <c r="BH189" s="684"/>
      <c r="BI189" s="684"/>
      <c r="BJ189" s="684"/>
      <c r="BK189" s="684"/>
      <c r="BL189" s="1220"/>
      <c r="BM189" s="1253"/>
      <c r="BN189" s="303">
        <f t="shared" si="207"/>
        <v>0</v>
      </c>
      <c r="BO189" s="684"/>
      <c r="BP189" s="684"/>
      <c r="BQ189" s="684"/>
      <c r="BR189" s="684"/>
      <c r="BS189" s="684"/>
      <c r="BT189" s="684"/>
      <c r="BU189" s="1207"/>
      <c r="BV189" s="1208"/>
      <c r="BW189" s="1208"/>
      <c r="BX189" s="1208"/>
      <c r="BY189" s="1208"/>
      <c r="BZ189" s="1208"/>
      <c r="CA189" s="1208"/>
      <c r="CB189" s="1208"/>
      <c r="CC189" s="1209"/>
    </row>
    <row r="190" spans="1:81" s="690" customFormat="1" ht="40.15" customHeight="1" thickBot="1" x14ac:dyDescent="0.3">
      <c r="A190" s="673"/>
      <c r="B190" s="1321"/>
      <c r="C190" s="1315"/>
      <c r="D190" s="1098"/>
      <c r="E190" s="1095"/>
      <c r="F190" s="1095"/>
      <c r="G190" s="1095"/>
      <c r="H190" s="1095"/>
      <c r="I190" s="1095"/>
      <c r="J190" s="1221"/>
      <c r="K190" s="1218"/>
      <c r="L190" s="1224"/>
      <c r="M190" s="1227"/>
      <c r="N190" s="1230"/>
      <c r="O190" s="1233"/>
      <c r="P190" s="1236"/>
      <c r="Q190" s="1239"/>
      <c r="R190" s="1221"/>
      <c r="S190" s="679"/>
      <c r="T190" s="710"/>
      <c r="U190" s="710"/>
      <c r="V190" s="710"/>
      <c r="W190" s="679"/>
      <c r="X190" s="671"/>
      <c r="Y190" s="671"/>
      <c r="Z190" s="671"/>
      <c r="AA190" s="671"/>
      <c r="AB190" s="1221"/>
      <c r="AC190" s="1242"/>
      <c r="AD190" s="306">
        <f t="shared" si="238"/>
        <v>0</v>
      </c>
      <c r="AE190" s="306">
        <f t="shared" si="238"/>
        <v>0</v>
      </c>
      <c r="AF190" s="306">
        <f t="shared" si="238"/>
        <v>0</v>
      </c>
      <c r="AG190" s="306">
        <f t="shared" si="237"/>
        <v>0</v>
      </c>
      <c r="AH190" s="306">
        <f t="shared" si="237"/>
        <v>0</v>
      </c>
      <c r="AI190" s="306">
        <f t="shared" si="237"/>
        <v>0</v>
      </c>
      <c r="AJ190" s="306">
        <f t="shared" si="186"/>
        <v>0</v>
      </c>
      <c r="AK190" s="1221"/>
      <c r="AL190" s="1245"/>
      <c r="AM190" s="306">
        <f t="shared" si="204"/>
        <v>0</v>
      </c>
      <c r="AN190" s="685"/>
      <c r="AO190" s="685"/>
      <c r="AP190" s="685"/>
      <c r="AQ190" s="685"/>
      <c r="AR190" s="685"/>
      <c r="AS190" s="685"/>
      <c r="AT190" s="1221"/>
      <c r="AU190" s="1248"/>
      <c r="AV190" s="306">
        <f t="shared" si="205"/>
        <v>0</v>
      </c>
      <c r="AW190" s="685"/>
      <c r="AX190" s="685"/>
      <c r="AY190" s="685"/>
      <c r="AZ190" s="685"/>
      <c r="BA190" s="685"/>
      <c r="BB190" s="685"/>
      <c r="BC190" s="1221"/>
      <c r="BD190" s="1251"/>
      <c r="BE190" s="306">
        <f t="shared" si="206"/>
        <v>0</v>
      </c>
      <c r="BF190" s="685"/>
      <c r="BG190" s="685"/>
      <c r="BH190" s="685"/>
      <c r="BI190" s="685"/>
      <c r="BJ190" s="685"/>
      <c r="BK190" s="685"/>
      <c r="BL190" s="1221"/>
      <c r="BM190" s="1254"/>
      <c r="BN190" s="306">
        <f t="shared" si="207"/>
        <v>0</v>
      </c>
      <c r="BO190" s="685"/>
      <c r="BP190" s="685"/>
      <c r="BQ190" s="685"/>
      <c r="BR190" s="685"/>
      <c r="BS190" s="685"/>
      <c r="BT190" s="685"/>
      <c r="BU190" s="1210"/>
      <c r="BV190" s="1211"/>
      <c r="BW190" s="1211"/>
      <c r="BX190" s="1211"/>
      <c r="BY190" s="1211"/>
      <c r="BZ190" s="1211"/>
      <c r="CA190" s="1211"/>
      <c r="CB190" s="1211"/>
      <c r="CC190" s="1212"/>
    </row>
    <row r="191" spans="1:81" s="690" customFormat="1" ht="40.15" customHeight="1" thickTop="1" x14ac:dyDescent="0.25">
      <c r="A191" s="673"/>
      <c r="B191" s="1321"/>
      <c r="C191" s="1315"/>
      <c r="D191" s="1096"/>
      <c r="E191" s="1093"/>
      <c r="F191" s="1093"/>
      <c r="G191" s="1093"/>
      <c r="H191" s="1093"/>
      <c r="I191" s="1093"/>
      <c r="J191" s="1219">
        <v>472</v>
      </c>
      <c r="K191" s="1216" t="str">
        <f>+[10]Metas!K535</f>
        <v>Acuerdos firmados con Cooperación internacional y/o empresa privada que ayuden a la promoción y garantía de los DDHH a nivel departamental.</v>
      </c>
      <c r="L191" s="1222">
        <v>2</v>
      </c>
      <c r="M191" s="1225">
        <f>SUM(N191:Q191)</f>
        <v>2</v>
      </c>
      <c r="N191" s="1228">
        <v>0.5</v>
      </c>
      <c r="O191" s="1231">
        <v>1</v>
      </c>
      <c r="P191" s="1234">
        <v>0.5</v>
      </c>
      <c r="Q191" s="1237"/>
      <c r="R191" s="1219">
        <f>+$J191</f>
        <v>472</v>
      </c>
      <c r="S191" s="375" t="s">
        <v>6265</v>
      </c>
      <c r="T191" s="708" t="s">
        <v>3834</v>
      </c>
      <c r="U191" s="708" t="s">
        <v>3838</v>
      </c>
      <c r="V191" s="708" t="s">
        <v>3842</v>
      </c>
      <c r="W191" s="677" t="s">
        <v>6266</v>
      </c>
      <c r="X191" s="669"/>
      <c r="Y191" s="669"/>
      <c r="Z191" s="669"/>
      <c r="AA191" s="669"/>
      <c r="AB191" s="1219">
        <f t="shared" si="226"/>
        <v>472</v>
      </c>
      <c r="AC191" s="1240">
        <f t="shared" ref="AC191" si="242">+L191</f>
        <v>2</v>
      </c>
      <c r="AD191" s="308">
        <f t="shared" si="238"/>
        <v>14.247</v>
      </c>
      <c r="AE191" s="308">
        <f t="shared" si="238"/>
        <v>14.247</v>
      </c>
      <c r="AF191" s="308">
        <f t="shared" si="238"/>
        <v>0</v>
      </c>
      <c r="AG191" s="308">
        <f t="shared" si="237"/>
        <v>0</v>
      </c>
      <c r="AH191" s="308">
        <f t="shared" si="237"/>
        <v>0</v>
      </c>
      <c r="AI191" s="308">
        <f t="shared" si="237"/>
        <v>0</v>
      </c>
      <c r="AJ191" s="308">
        <f t="shared" si="186"/>
        <v>0</v>
      </c>
      <c r="AK191" s="1219">
        <f t="shared" si="228"/>
        <v>472</v>
      </c>
      <c r="AL191" s="1243">
        <f>+N191</f>
        <v>0.5</v>
      </c>
      <c r="AM191" s="308">
        <f t="shared" si="204"/>
        <v>4.7489999999999997</v>
      </c>
      <c r="AN191" s="683">
        <v>4.7489999999999997</v>
      </c>
      <c r="AO191" s="683"/>
      <c r="AP191" s="683"/>
      <c r="AQ191" s="683"/>
      <c r="AR191" s="683"/>
      <c r="AS191" s="683"/>
      <c r="AT191" s="1219">
        <f t="shared" si="229"/>
        <v>472</v>
      </c>
      <c r="AU191" s="1246">
        <f>+O191</f>
        <v>1</v>
      </c>
      <c r="AV191" s="308">
        <f t="shared" si="205"/>
        <v>4.7489999999999997</v>
      </c>
      <c r="AW191" s="683">
        <v>4.7489999999999997</v>
      </c>
      <c r="AX191" s="683"/>
      <c r="AY191" s="683"/>
      <c r="AZ191" s="683"/>
      <c r="BA191" s="683"/>
      <c r="BB191" s="683"/>
      <c r="BC191" s="1219">
        <f t="shared" si="230"/>
        <v>472</v>
      </c>
      <c r="BD191" s="1249">
        <f>+P191</f>
        <v>0.5</v>
      </c>
      <c r="BE191" s="308">
        <f t="shared" si="206"/>
        <v>1.583</v>
      </c>
      <c r="BF191" s="683">
        <v>1.583</v>
      </c>
      <c r="BG191" s="683"/>
      <c r="BH191" s="683"/>
      <c r="BI191" s="683"/>
      <c r="BJ191" s="683"/>
      <c r="BK191" s="683"/>
      <c r="BL191" s="1219">
        <f t="shared" si="231"/>
        <v>472</v>
      </c>
      <c r="BM191" s="1252">
        <f>+Q191</f>
        <v>0</v>
      </c>
      <c r="BN191" s="308">
        <f t="shared" si="207"/>
        <v>3.1659999999999999</v>
      </c>
      <c r="BO191" s="683">
        <v>3.1659999999999999</v>
      </c>
      <c r="BP191" s="683"/>
      <c r="BQ191" s="683"/>
      <c r="BR191" s="683"/>
      <c r="BS191" s="683"/>
      <c r="BT191" s="683"/>
      <c r="BU191" s="1204"/>
      <c r="BV191" s="1205"/>
      <c r="BW191" s="1205"/>
      <c r="BX191" s="1205"/>
      <c r="BY191" s="1205"/>
      <c r="BZ191" s="1205"/>
      <c r="CA191" s="1205"/>
      <c r="CB191" s="1205"/>
      <c r="CC191" s="1206"/>
    </row>
    <row r="192" spans="1:81" s="690" customFormat="1" ht="40.15" customHeight="1" x14ac:dyDescent="0.25">
      <c r="A192" s="673"/>
      <c r="B192" s="1321"/>
      <c r="C192" s="1315"/>
      <c r="D192" s="1097"/>
      <c r="E192" s="1094"/>
      <c r="F192" s="1094"/>
      <c r="G192" s="1094"/>
      <c r="H192" s="1094"/>
      <c r="I192" s="1094"/>
      <c r="J192" s="1220"/>
      <c r="K192" s="1217"/>
      <c r="L192" s="1223"/>
      <c r="M192" s="1226"/>
      <c r="N192" s="1229"/>
      <c r="O192" s="1232"/>
      <c r="P192" s="1235"/>
      <c r="Q192" s="1238"/>
      <c r="R192" s="1220"/>
      <c r="S192" s="377" t="s">
        <v>6267</v>
      </c>
      <c r="T192" s="709"/>
      <c r="U192" s="709"/>
      <c r="V192" s="709"/>
      <c r="W192" s="678" t="s">
        <v>5951</v>
      </c>
      <c r="X192" s="670"/>
      <c r="Y192" s="670"/>
      <c r="Z192" s="670"/>
      <c r="AA192" s="670"/>
      <c r="AB192" s="1220"/>
      <c r="AC192" s="1241"/>
      <c r="AD192" s="303">
        <f t="shared" si="238"/>
        <v>0</v>
      </c>
      <c r="AE192" s="303">
        <f t="shared" si="238"/>
        <v>0</v>
      </c>
      <c r="AF192" s="303">
        <f t="shared" si="238"/>
        <v>0</v>
      </c>
      <c r="AG192" s="303">
        <f t="shared" si="237"/>
        <v>0</v>
      </c>
      <c r="AH192" s="303">
        <f t="shared" si="237"/>
        <v>0</v>
      </c>
      <c r="AI192" s="303">
        <f t="shared" si="237"/>
        <v>0</v>
      </c>
      <c r="AJ192" s="303">
        <f t="shared" si="186"/>
        <v>0</v>
      </c>
      <c r="AK192" s="1220"/>
      <c r="AL192" s="1244"/>
      <c r="AM192" s="303">
        <f t="shared" si="204"/>
        <v>0</v>
      </c>
      <c r="AN192" s="684"/>
      <c r="AO192" s="684"/>
      <c r="AP192" s="684"/>
      <c r="AQ192" s="684"/>
      <c r="AR192" s="684"/>
      <c r="AS192" s="684"/>
      <c r="AT192" s="1220"/>
      <c r="AU192" s="1247"/>
      <c r="AV192" s="303">
        <f t="shared" si="205"/>
        <v>0</v>
      </c>
      <c r="AW192" s="684"/>
      <c r="AX192" s="684"/>
      <c r="AY192" s="684"/>
      <c r="AZ192" s="684"/>
      <c r="BA192" s="684"/>
      <c r="BB192" s="684"/>
      <c r="BC192" s="1220"/>
      <c r="BD192" s="1250"/>
      <c r="BE192" s="303">
        <f t="shared" si="206"/>
        <v>0</v>
      </c>
      <c r="BF192" s="684"/>
      <c r="BG192" s="684"/>
      <c r="BH192" s="684"/>
      <c r="BI192" s="684"/>
      <c r="BJ192" s="684"/>
      <c r="BK192" s="684"/>
      <c r="BL192" s="1220"/>
      <c r="BM192" s="1253"/>
      <c r="BN192" s="303">
        <f t="shared" si="207"/>
        <v>0</v>
      </c>
      <c r="BO192" s="684"/>
      <c r="BP192" s="684"/>
      <c r="BQ192" s="684"/>
      <c r="BR192" s="684"/>
      <c r="BS192" s="684"/>
      <c r="BT192" s="684"/>
      <c r="BU192" s="1207"/>
      <c r="BV192" s="1208"/>
      <c r="BW192" s="1208"/>
      <c r="BX192" s="1208"/>
      <c r="BY192" s="1208"/>
      <c r="BZ192" s="1208"/>
      <c r="CA192" s="1208"/>
      <c r="CB192" s="1208"/>
      <c r="CC192" s="1209"/>
    </row>
    <row r="193" spans="1:81" s="690" customFormat="1" ht="40.15" customHeight="1" x14ac:dyDescent="0.25">
      <c r="A193" s="673"/>
      <c r="B193" s="1321"/>
      <c r="C193" s="1315"/>
      <c r="D193" s="1097"/>
      <c r="E193" s="1094"/>
      <c r="F193" s="1094"/>
      <c r="G193" s="1094"/>
      <c r="H193" s="1094"/>
      <c r="I193" s="1094"/>
      <c r="J193" s="1220"/>
      <c r="K193" s="1217"/>
      <c r="L193" s="1223"/>
      <c r="M193" s="1226"/>
      <c r="N193" s="1229"/>
      <c r="O193" s="1232"/>
      <c r="P193" s="1235"/>
      <c r="Q193" s="1238"/>
      <c r="R193" s="1220"/>
      <c r="S193" s="377" t="s">
        <v>6268</v>
      </c>
      <c r="T193" s="709"/>
      <c r="U193" s="709"/>
      <c r="V193" s="709"/>
      <c r="W193" s="678" t="s">
        <v>6269</v>
      </c>
      <c r="X193" s="670"/>
      <c r="Y193" s="670"/>
      <c r="Z193" s="670"/>
      <c r="AA193" s="670"/>
      <c r="AB193" s="1220"/>
      <c r="AC193" s="1241"/>
      <c r="AD193" s="303">
        <f t="shared" si="238"/>
        <v>0</v>
      </c>
      <c r="AE193" s="303">
        <f t="shared" si="238"/>
        <v>0</v>
      </c>
      <c r="AF193" s="303">
        <f t="shared" si="238"/>
        <v>0</v>
      </c>
      <c r="AG193" s="303">
        <f t="shared" si="237"/>
        <v>0</v>
      </c>
      <c r="AH193" s="303">
        <f t="shared" si="237"/>
        <v>0</v>
      </c>
      <c r="AI193" s="303">
        <f t="shared" si="237"/>
        <v>0</v>
      </c>
      <c r="AJ193" s="303">
        <f t="shared" si="186"/>
        <v>0</v>
      </c>
      <c r="AK193" s="1220"/>
      <c r="AL193" s="1244"/>
      <c r="AM193" s="303">
        <f t="shared" si="204"/>
        <v>0</v>
      </c>
      <c r="AN193" s="684"/>
      <c r="AO193" s="684"/>
      <c r="AP193" s="684"/>
      <c r="AQ193" s="684"/>
      <c r="AR193" s="684"/>
      <c r="AS193" s="684"/>
      <c r="AT193" s="1220"/>
      <c r="AU193" s="1247"/>
      <c r="AV193" s="303">
        <f t="shared" si="205"/>
        <v>0</v>
      </c>
      <c r="AW193" s="684"/>
      <c r="AX193" s="684"/>
      <c r="AY193" s="684"/>
      <c r="AZ193" s="684"/>
      <c r="BA193" s="684"/>
      <c r="BB193" s="684"/>
      <c r="BC193" s="1220"/>
      <c r="BD193" s="1250"/>
      <c r="BE193" s="303">
        <f t="shared" si="206"/>
        <v>0</v>
      </c>
      <c r="BF193" s="684"/>
      <c r="BG193" s="684"/>
      <c r="BH193" s="684"/>
      <c r="BI193" s="684"/>
      <c r="BJ193" s="684"/>
      <c r="BK193" s="684"/>
      <c r="BL193" s="1220"/>
      <c r="BM193" s="1253"/>
      <c r="BN193" s="303">
        <f t="shared" si="207"/>
        <v>0</v>
      </c>
      <c r="BO193" s="684"/>
      <c r="BP193" s="684"/>
      <c r="BQ193" s="684"/>
      <c r="BR193" s="684"/>
      <c r="BS193" s="684"/>
      <c r="BT193" s="684"/>
      <c r="BU193" s="1207"/>
      <c r="BV193" s="1208"/>
      <c r="BW193" s="1208"/>
      <c r="BX193" s="1208"/>
      <c r="BY193" s="1208"/>
      <c r="BZ193" s="1208"/>
      <c r="CA193" s="1208"/>
      <c r="CB193" s="1208"/>
      <c r="CC193" s="1209"/>
    </row>
    <row r="194" spans="1:81" s="690" customFormat="1" ht="40.15" customHeight="1" thickBot="1" x14ac:dyDescent="0.3">
      <c r="A194" s="673"/>
      <c r="B194" s="1322"/>
      <c r="C194" s="1316"/>
      <c r="D194" s="1098"/>
      <c r="E194" s="1095"/>
      <c r="F194" s="1095"/>
      <c r="G194" s="1095"/>
      <c r="H194" s="1095"/>
      <c r="I194" s="1095"/>
      <c r="J194" s="1221"/>
      <c r="K194" s="1218"/>
      <c r="L194" s="1224"/>
      <c r="M194" s="1227"/>
      <c r="N194" s="1230"/>
      <c r="O194" s="1233"/>
      <c r="P194" s="1236"/>
      <c r="Q194" s="1239"/>
      <c r="R194" s="1221"/>
      <c r="S194" s="679"/>
      <c r="T194" s="710"/>
      <c r="U194" s="710"/>
      <c r="V194" s="710"/>
      <c r="W194" s="679"/>
      <c r="X194" s="671"/>
      <c r="Y194" s="671"/>
      <c r="Z194" s="671"/>
      <c r="AA194" s="671"/>
      <c r="AB194" s="1221"/>
      <c r="AC194" s="1242"/>
      <c r="AD194" s="306">
        <f t="shared" si="238"/>
        <v>0</v>
      </c>
      <c r="AE194" s="306">
        <f t="shared" si="238"/>
        <v>0</v>
      </c>
      <c r="AF194" s="306">
        <f t="shared" si="238"/>
        <v>0</v>
      </c>
      <c r="AG194" s="306">
        <f t="shared" si="237"/>
        <v>0</v>
      </c>
      <c r="AH194" s="306">
        <f t="shared" si="237"/>
        <v>0</v>
      </c>
      <c r="AI194" s="306">
        <f t="shared" si="237"/>
        <v>0</v>
      </c>
      <c r="AJ194" s="306">
        <f t="shared" si="186"/>
        <v>0</v>
      </c>
      <c r="AK194" s="1221"/>
      <c r="AL194" s="1245"/>
      <c r="AM194" s="306">
        <f t="shared" si="204"/>
        <v>0</v>
      </c>
      <c r="AN194" s="685"/>
      <c r="AO194" s="685"/>
      <c r="AP194" s="685"/>
      <c r="AQ194" s="685"/>
      <c r="AR194" s="685"/>
      <c r="AS194" s="685"/>
      <c r="AT194" s="1221"/>
      <c r="AU194" s="1248"/>
      <c r="AV194" s="306">
        <f t="shared" si="205"/>
        <v>0</v>
      </c>
      <c r="AW194" s="685"/>
      <c r="AX194" s="685"/>
      <c r="AY194" s="685"/>
      <c r="AZ194" s="685"/>
      <c r="BA194" s="685"/>
      <c r="BB194" s="685"/>
      <c r="BC194" s="1221"/>
      <c r="BD194" s="1251"/>
      <c r="BE194" s="306">
        <f t="shared" si="206"/>
        <v>0</v>
      </c>
      <c r="BF194" s="685"/>
      <c r="BG194" s="685"/>
      <c r="BH194" s="685"/>
      <c r="BI194" s="685"/>
      <c r="BJ194" s="685"/>
      <c r="BK194" s="685"/>
      <c r="BL194" s="1221"/>
      <c r="BM194" s="1254"/>
      <c r="BN194" s="306">
        <f t="shared" si="207"/>
        <v>0</v>
      </c>
      <c r="BO194" s="685"/>
      <c r="BP194" s="685"/>
      <c r="BQ194" s="685"/>
      <c r="BR194" s="685"/>
      <c r="BS194" s="685"/>
      <c r="BT194" s="685"/>
      <c r="BU194" s="1210"/>
      <c r="BV194" s="1211"/>
      <c r="BW194" s="1211"/>
      <c r="BX194" s="1211"/>
      <c r="BY194" s="1211"/>
      <c r="BZ194" s="1211"/>
      <c r="CA194" s="1211"/>
      <c r="CB194" s="1211"/>
      <c r="CC194" s="1212"/>
    </row>
    <row r="195" spans="1:81" ht="16.149999999999999" customHeight="1" thickTop="1" x14ac:dyDescent="0.25"/>
    <row r="196" spans="1:81" s="690" customFormat="1" ht="16.149999999999999" customHeight="1" x14ac:dyDescent="0.25">
      <c r="A196" s="673"/>
      <c r="B196" s="1131"/>
      <c r="C196" s="1115" t="s">
        <v>0</v>
      </c>
      <c r="D196" s="1115"/>
      <c r="E196" s="1115"/>
      <c r="F196" s="1115"/>
      <c r="G196" s="1115"/>
      <c r="H196" s="1115"/>
      <c r="I196" s="698"/>
      <c r="J196" s="715" t="s">
        <v>1</v>
      </c>
      <c r="K196" s="715"/>
      <c r="L196" s="716" t="s">
        <v>2870</v>
      </c>
      <c r="M196" s="703"/>
      <c r="N196" s="703"/>
      <c r="O196" s="703"/>
      <c r="P196" s="703"/>
      <c r="Q196" s="704"/>
      <c r="R196" s="1114" t="s">
        <v>0</v>
      </c>
      <c r="S196" s="1116"/>
      <c r="T196" s="1195" t="s">
        <v>1</v>
      </c>
      <c r="U196" s="1196"/>
      <c r="V196" s="1197"/>
      <c r="W196" s="1780" t="str">
        <f>+$L196</f>
        <v>SECRETARÌA DE GOBIERNO</v>
      </c>
      <c r="X196" s="1781"/>
      <c r="Y196" s="1781"/>
      <c r="Z196" s="1781"/>
      <c r="AA196" s="1782"/>
      <c r="AB196" s="1114" t="s">
        <v>0</v>
      </c>
      <c r="AC196" s="1115"/>
      <c r="AD196" s="1115"/>
      <c r="AE196" s="1115"/>
      <c r="AF196" s="1115"/>
      <c r="AG196" s="1115"/>
      <c r="AH196" s="1115"/>
      <c r="AI196" s="1115"/>
      <c r="AJ196" s="1116"/>
      <c r="AK196" s="1112" t="s">
        <v>1</v>
      </c>
      <c r="AL196" s="1112"/>
      <c r="AM196" s="1112"/>
      <c r="AN196" s="1783" t="str">
        <f>+$L196</f>
        <v>SECRETARÌA DE GOBIERNO</v>
      </c>
      <c r="AO196" s="1784"/>
      <c r="AP196" s="1784"/>
      <c r="AQ196" s="1784"/>
      <c r="AR196" s="1784"/>
      <c r="AS196" s="1785"/>
      <c r="AT196" s="1114" t="s">
        <v>0</v>
      </c>
      <c r="AU196" s="1115"/>
      <c r="AV196" s="1115"/>
      <c r="AW196" s="1115"/>
      <c r="AX196" s="1115"/>
      <c r="AY196" s="1115"/>
      <c r="AZ196" s="1115"/>
      <c r="BA196" s="1115"/>
      <c r="BB196" s="1116"/>
      <c r="BC196" s="1112" t="s">
        <v>1</v>
      </c>
      <c r="BD196" s="1112"/>
      <c r="BE196" s="1112"/>
      <c r="BF196" s="1776" t="str">
        <f>+$L196</f>
        <v>SECRETARÌA DE GOBIERNO</v>
      </c>
      <c r="BG196" s="1776"/>
      <c r="BH196" s="1776"/>
      <c r="BI196" s="1776"/>
      <c r="BJ196" s="1776"/>
      <c r="BK196" s="1776"/>
      <c r="BL196" s="1114" t="s">
        <v>0</v>
      </c>
      <c r="BM196" s="1115"/>
      <c r="BN196" s="1115"/>
      <c r="BO196" s="1115"/>
      <c r="BP196" s="1115"/>
      <c r="BQ196" s="1115"/>
      <c r="BR196" s="1115"/>
      <c r="BS196" s="1115"/>
      <c r="BT196" s="1116"/>
      <c r="BU196" s="1112" t="s">
        <v>1</v>
      </c>
      <c r="BV196" s="1112"/>
      <c r="BW196" s="1112"/>
      <c r="BX196" s="1776" t="str">
        <f>+$L196</f>
        <v>SECRETARÌA DE GOBIERNO</v>
      </c>
      <c r="BY196" s="1776"/>
      <c r="BZ196" s="1776"/>
      <c r="CA196" s="1776"/>
      <c r="CB196" s="1776"/>
      <c r="CC196" s="1776"/>
    </row>
    <row r="197" spans="1:81" s="690" customFormat="1" ht="16.149999999999999" customHeight="1" x14ac:dyDescent="0.25">
      <c r="A197" s="673"/>
      <c r="B197" s="1132"/>
      <c r="C197" s="1110" t="s">
        <v>1668</v>
      </c>
      <c r="D197" s="1110"/>
      <c r="E197" s="1110"/>
      <c r="F197" s="1110"/>
      <c r="G197" s="1110"/>
      <c r="H197" s="1110"/>
      <c r="I197" s="699"/>
      <c r="J197" s="715" t="s">
        <v>2</v>
      </c>
      <c r="K197" s="715"/>
      <c r="L197" s="714"/>
      <c r="M197" s="712"/>
      <c r="N197" s="712"/>
      <c r="O197" s="712"/>
      <c r="P197" s="712"/>
      <c r="Q197" s="713"/>
      <c r="R197" s="1109" t="s">
        <v>1668</v>
      </c>
      <c r="S197" s="1111"/>
      <c r="T197" s="1195" t="s">
        <v>2</v>
      </c>
      <c r="U197" s="1196"/>
      <c r="V197" s="1197"/>
      <c r="W197" s="1207">
        <f>+$L197</f>
        <v>0</v>
      </c>
      <c r="X197" s="1208"/>
      <c r="Y197" s="1208"/>
      <c r="Z197" s="1208"/>
      <c r="AA197" s="1268"/>
      <c r="AB197" s="1109" t="s">
        <v>1668</v>
      </c>
      <c r="AC197" s="1110"/>
      <c r="AD197" s="1110"/>
      <c r="AE197" s="1110"/>
      <c r="AF197" s="1110"/>
      <c r="AG197" s="1110"/>
      <c r="AH197" s="1110"/>
      <c r="AI197" s="1110"/>
      <c r="AJ197" s="1111"/>
      <c r="AK197" s="1112" t="s">
        <v>2</v>
      </c>
      <c r="AL197" s="1112"/>
      <c r="AM197" s="1112"/>
      <c r="AN197" s="1777">
        <f>+$L197</f>
        <v>0</v>
      </c>
      <c r="AO197" s="1778"/>
      <c r="AP197" s="1778"/>
      <c r="AQ197" s="1778"/>
      <c r="AR197" s="1778"/>
      <c r="AS197" s="1779"/>
      <c r="AT197" s="1109" t="s">
        <v>1668</v>
      </c>
      <c r="AU197" s="1110"/>
      <c r="AV197" s="1110"/>
      <c r="AW197" s="1110"/>
      <c r="AX197" s="1110"/>
      <c r="AY197" s="1110"/>
      <c r="AZ197" s="1110"/>
      <c r="BA197" s="1110"/>
      <c r="BB197" s="1111"/>
      <c r="BC197" s="1112" t="s">
        <v>2</v>
      </c>
      <c r="BD197" s="1112"/>
      <c r="BE197" s="1112"/>
      <c r="BF197" s="1113">
        <f>+$L197</f>
        <v>0</v>
      </c>
      <c r="BG197" s="1113"/>
      <c r="BH197" s="1113"/>
      <c r="BI197" s="1113"/>
      <c r="BJ197" s="1113"/>
      <c r="BK197" s="1113"/>
      <c r="BL197" s="1109" t="s">
        <v>1668</v>
      </c>
      <c r="BM197" s="1110"/>
      <c r="BN197" s="1110"/>
      <c r="BO197" s="1110"/>
      <c r="BP197" s="1110"/>
      <c r="BQ197" s="1110"/>
      <c r="BR197" s="1110"/>
      <c r="BS197" s="1110"/>
      <c r="BT197" s="1111"/>
      <c r="BU197" s="1112" t="s">
        <v>2</v>
      </c>
      <c r="BV197" s="1112"/>
      <c r="BW197" s="1112"/>
      <c r="BX197" s="1113">
        <f>+$L197</f>
        <v>0</v>
      </c>
      <c r="BY197" s="1113"/>
      <c r="BZ197" s="1113"/>
      <c r="CA197" s="1113"/>
      <c r="CB197" s="1113"/>
      <c r="CC197" s="1113"/>
    </row>
    <row r="198" spans="1:81" s="690" customFormat="1" ht="16.149999999999999" customHeight="1" x14ac:dyDescent="0.25">
      <c r="A198" s="673"/>
      <c r="B198" s="1132"/>
      <c r="C198" s="1143" t="s">
        <v>3860</v>
      </c>
      <c r="D198" s="1143"/>
      <c r="E198" s="1143"/>
      <c r="F198" s="1143"/>
      <c r="G198" s="1143"/>
      <c r="H198" s="1143"/>
      <c r="I198" s="699"/>
      <c r="J198" s="715" t="s">
        <v>1667</v>
      </c>
      <c r="K198" s="715"/>
      <c r="L198" s="1790" t="s">
        <v>650</v>
      </c>
      <c r="M198" s="1791"/>
      <c r="N198" s="1791"/>
      <c r="O198" s="1791"/>
      <c r="P198" s="1791"/>
      <c r="Q198" s="1792"/>
      <c r="R198" s="1142" t="s">
        <v>3860</v>
      </c>
      <c r="S198" s="1144"/>
      <c r="T198" s="1195" t="s">
        <v>1675</v>
      </c>
      <c r="U198" s="1196"/>
      <c r="V198" s="1197"/>
      <c r="W198" s="1787" t="str">
        <f>+$L198</f>
        <v xml:space="preserve">2, Convivencia </v>
      </c>
      <c r="X198" s="1788"/>
      <c r="Y198" s="1788"/>
      <c r="Z198" s="1788"/>
      <c r="AA198" s="1789"/>
      <c r="AB198" s="1142" t="s">
        <v>3860</v>
      </c>
      <c r="AC198" s="1143"/>
      <c r="AD198" s="1143"/>
      <c r="AE198" s="1143"/>
      <c r="AF198" s="1143"/>
      <c r="AG198" s="1143"/>
      <c r="AH198" s="1143"/>
      <c r="AI198" s="1143"/>
      <c r="AJ198" s="1144"/>
      <c r="AK198" s="1112" t="s">
        <v>1667</v>
      </c>
      <c r="AL198" s="1112"/>
      <c r="AM198" s="1112"/>
      <c r="AN198" s="1790" t="str">
        <f>+$L198</f>
        <v xml:space="preserve">2, Convivencia </v>
      </c>
      <c r="AO198" s="1791"/>
      <c r="AP198" s="1791"/>
      <c r="AQ198" s="1791"/>
      <c r="AR198" s="1791"/>
      <c r="AS198" s="1792"/>
      <c r="AT198" s="1142" t="s">
        <v>3860</v>
      </c>
      <c r="AU198" s="1143"/>
      <c r="AV198" s="1143"/>
      <c r="AW198" s="1143"/>
      <c r="AX198" s="1143"/>
      <c r="AY198" s="1143"/>
      <c r="AZ198" s="1143"/>
      <c r="BA198" s="1143"/>
      <c r="BB198" s="1144"/>
      <c r="BC198" s="1112" t="s">
        <v>1667</v>
      </c>
      <c r="BD198" s="1112"/>
      <c r="BE198" s="1112"/>
      <c r="BF198" s="1786" t="str">
        <f>+$L198</f>
        <v xml:space="preserve">2, Convivencia </v>
      </c>
      <c r="BG198" s="1786"/>
      <c r="BH198" s="1786"/>
      <c r="BI198" s="1786"/>
      <c r="BJ198" s="1786"/>
      <c r="BK198" s="1786"/>
      <c r="BL198" s="1142" t="s">
        <v>3860</v>
      </c>
      <c r="BM198" s="1143"/>
      <c r="BN198" s="1143"/>
      <c r="BO198" s="1143"/>
      <c r="BP198" s="1143"/>
      <c r="BQ198" s="1143"/>
      <c r="BR198" s="1143"/>
      <c r="BS198" s="1143"/>
      <c r="BT198" s="1144"/>
      <c r="BU198" s="1112" t="s">
        <v>1667</v>
      </c>
      <c r="BV198" s="1112"/>
      <c r="BW198" s="1112"/>
      <c r="BX198" s="1786" t="str">
        <f>+$L198</f>
        <v xml:space="preserve">2, Convivencia </v>
      </c>
      <c r="BY198" s="1786"/>
      <c r="BZ198" s="1786"/>
      <c r="CA198" s="1786"/>
      <c r="CB198" s="1786"/>
      <c r="CC198" s="1786"/>
    </row>
    <row r="199" spans="1:81" s="690" customFormat="1" ht="16.149999999999999" customHeight="1" x14ac:dyDescent="0.25">
      <c r="A199" s="673"/>
      <c r="B199" s="1133"/>
      <c r="C199" s="1146"/>
      <c r="D199" s="1146"/>
      <c r="E199" s="1146"/>
      <c r="F199" s="1146"/>
      <c r="G199" s="1146"/>
      <c r="H199" s="1146"/>
      <c r="I199" s="700"/>
      <c r="J199" s="715" t="s">
        <v>1670</v>
      </c>
      <c r="K199" s="715"/>
      <c r="L199" s="1259" t="s">
        <v>726</v>
      </c>
      <c r="M199" s="1260"/>
      <c r="N199" s="1260"/>
      <c r="O199" s="1260"/>
      <c r="P199" s="1260"/>
      <c r="Q199" s="1261"/>
      <c r="R199" s="1145"/>
      <c r="S199" s="1147"/>
      <c r="T199" s="1195" t="s">
        <v>1676</v>
      </c>
      <c r="U199" s="1196"/>
      <c r="V199" s="1197"/>
      <c r="W199" s="1275" t="str">
        <f>+$L199</f>
        <v>2.2 Más Oportunidades para la Seguridad.</v>
      </c>
      <c r="X199" s="1276"/>
      <c r="Y199" s="1276"/>
      <c r="Z199" s="1276"/>
      <c r="AA199" s="1277"/>
      <c r="AB199" s="1145"/>
      <c r="AC199" s="1146"/>
      <c r="AD199" s="1146"/>
      <c r="AE199" s="1146"/>
      <c r="AF199" s="1146"/>
      <c r="AG199" s="1146"/>
      <c r="AH199" s="1146"/>
      <c r="AI199" s="1146"/>
      <c r="AJ199" s="1147"/>
      <c r="AK199" s="1112" t="s">
        <v>1670</v>
      </c>
      <c r="AL199" s="1112"/>
      <c r="AM199" s="1112"/>
      <c r="AN199" s="1259" t="str">
        <f>+$L199</f>
        <v>2.2 Más Oportunidades para la Seguridad.</v>
      </c>
      <c r="AO199" s="1260"/>
      <c r="AP199" s="1260"/>
      <c r="AQ199" s="1260"/>
      <c r="AR199" s="1260"/>
      <c r="AS199" s="1261"/>
      <c r="AT199" s="1145"/>
      <c r="AU199" s="1146"/>
      <c r="AV199" s="1146"/>
      <c r="AW199" s="1146"/>
      <c r="AX199" s="1146"/>
      <c r="AY199" s="1146"/>
      <c r="AZ199" s="1146"/>
      <c r="BA199" s="1146"/>
      <c r="BB199" s="1147"/>
      <c r="BC199" s="1112" t="s">
        <v>1670</v>
      </c>
      <c r="BD199" s="1112"/>
      <c r="BE199" s="1112"/>
      <c r="BF199" s="1149" t="str">
        <f>+$L199</f>
        <v>2.2 Más Oportunidades para la Seguridad.</v>
      </c>
      <c r="BG199" s="1149"/>
      <c r="BH199" s="1149"/>
      <c r="BI199" s="1149"/>
      <c r="BJ199" s="1149"/>
      <c r="BK199" s="1149"/>
      <c r="BL199" s="1145"/>
      <c r="BM199" s="1146"/>
      <c r="BN199" s="1146"/>
      <c r="BO199" s="1146"/>
      <c r="BP199" s="1146"/>
      <c r="BQ199" s="1146"/>
      <c r="BR199" s="1146"/>
      <c r="BS199" s="1146"/>
      <c r="BT199" s="1147"/>
      <c r="BU199" s="1112" t="s">
        <v>1670</v>
      </c>
      <c r="BV199" s="1112"/>
      <c r="BW199" s="1112"/>
      <c r="BX199" s="1149" t="str">
        <f>+$L199</f>
        <v>2.2 Más Oportunidades para la Seguridad.</v>
      </c>
      <c r="BY199" s="1149"/>
      <c r="BZ199" s="1149"/>
      <c r="CA199" s="1149"/>
      <c r="CB199" s="1149"/>
      <c r="CC199" s="1149"/>
    </row>
    <row r="200" spans="1:81" ht="16.149999999999999" customHeight="1" thickBot="1" x14ac:dyDescent="0.3">
      <c r="B200" s="658"/>
      <c r="C200" s="658"/>
      <c r="D200" s="658"/>
      <c r="E200" s="658"/>
      <c r="F200" s="658"/>
      <c r="G200" s="658"/>
      <c r="H200" s="658"/>
      <c r="I200" s="658"/>
      <c r="J200" s="284"/>
      <c r="K200" s="661"/>
      <c r="L200" s="661"/>
      <c r="M200" s="661"/>
      <c r="N200" s="661"/>
      <c r="O200" s="661"/>
      <c r="P200" s="661"/>
      <c r="Q200" s="661"/>
      <c r="R200" s="661"/>
      <c r="S200" s="658"/>
      <c r="T200" s="658"/>
      <c r="U200" s="658"/>
      <c r="V200" s="658"/>
      <c r="W200" s="658"/>
      <c r="X200" s="691"/>
      <c r="Y200" s="691"/>
      <c r="Z200" s="691"/>
      <c r="AA200" s="665"/>
      <c r="AB200" s="665"/>
      <c r="AC200" s="661"/>
      <c r="AK200" s="665"/>
      <c r="AT200" s="665"/>
      <c r="BC200" s="665"/>
      <c r="BL200" s="665"/>
    </row>
    <row r="201" spans="1:81" ht="16.149999999999999" customHeight="1" thickBot="1" x14ac:dyDescent="0.3">
      <c r="A201" s="661"/>
      <c r="B201" s="1130" t="s">
        <v>3</v>
      </c>
      <c r="C201" s="1130" t="s">
        <v>1672</v>
      </c>
      <c r="D201" s="1107" t="s">
        <v>3825</v>
      </c>
      <c r="E201" s="1107" t="s">
        <v>3824</v>
      </c>
      <c r="F201" s="1099" t="s">
        <v>3826</v>
      </c>
      <c r="G201" s="1099" t="s">
        <v>3827</v>
      </c>
      <c r="H201" s="1099" t="s">
        <v>3828</v>
      </c>
      <c r="I201" s="1099" t="s">
        <v>3829</v>
      </c>
      <c r="J201" s="1134" t="s">
        <v>1673</v>
      </c>
      <c r="K201" s="1135" t="s">
        <v>1685</v>
      </c>
      <c r="L201" s="1136" t="s">
        <v>3861</v>
      </c>
      <c r="M201" s="1139" t="s">
        <v>1663</v>
      </c>
      <c r="N201" s="1163" t="s">
        <v>3862</v>
      </c>
      <c r="O201" s="1166" t="s">
        <v>3863</v>
      </c>
      <c r="P201" s="1169" t="s">
        <v>3864</v>
      </c>
      <c r="Q201" s="1172" t="s">
        <v>3865</v>
      </c>
      <c r="R201" s="1134" t="s">
        <v>1673</v>
      </c>
      <c r="S201" s="1175" t="s">
        <v>4</v>
      </c>
      <c r="T201" s="1128" t="s">
        <v>3830</v>
      </c>
      <c r="U201" s="1128" t="s">
        <v>3831</v>
      </c>
      <c r="V201" s="1128" t="s">
        <v>3832</v>
      </c>
      <c r="W201" s="1175" t="s">
        <v>5</v>
      </c>
      <c r="X201" s="1190" t="s">
        <v>6</v>
      </c>
      <c r="Y201" s="1191"/>
      <c r="Z201" s="1190" t="s">
        <v>7</v>
      </c>
      <c r="AA201" s="1191"/>
      <c r="AB201" s="1130" t="s">
        <v>1673</v>
      </c>
      <c r="AC201" s="1136" t="s">
        <v>3861</v>
      </c>
      <c r="AD201" s="1192" t="s">
        <v>3866</v>
      </c>
      <c r="AE201" s="1193"/>
      <c r="AF201" s="1193"/>
      <c r="AG201" s="1193"/>
      <c r="AH201" s="1193"/>
      <c r="AI201" s="1193"/>
      <c r="AJ201" s="1194"/>
      <c r="AK201" s="1129" t="s">
        <v>1673</v>
      </c>
      <c r="AL201" s="1181" t="s">
        <v>3867</v>
      </c>
      <c r="AM201" s="1178" t="s">
        <v>3868</v>
      </c>
      <c r="AN201" s="1179"/>
      <c r="AO201" s="1179"/>
      <c r="AP201" s="1179"/>
      <c r="AQ201" s="1179"/>
      <c r="AR201" s="1179"/>
      <c r="AS201" s="1180"/>
      <c r="AT201" s="1130" t="s">
        <v>1673</v>
      </c>
      <c r="AU201" s="1184" t="s">
        <v>3869</v>
      </c>
      <c r="AV201" s="1187" t="s">
        <v>3870</v>
      </c>
      <c r="AW201" s="1188"/>
      <c r="AX201" s="1188"/>
      <c r="AY201" s="1188"/>
      <c r="AZ201" s="1188"/>
      <c r="BA201" s="1188"/>
      <c r="BB201" s="1189"/>
      <c r="BC201" s="1130" t="s">
        <v>1673</v>
      </c>
      <c r="BD201" s="1152" t="s">
        <v>3871</v>
      </c>
      <c r="BE201" s="1155" t="s">
        <v>3872</v>
      </c>
      <c r="BF201" s="1156"/>
      <c r="BG201" s="1156"/>
      <c r="BH201" s="1156"/>
      <c r="BI201" s="1156"/>
      <c r="BJ201" s="1156"/>
      <c r="BK201" s="1157"/>
      <c r="BL201" s="1130" t="s">
        <v>1673</v>
      </c>
      <c r="BM201" s="1158" t="s">
        <v>3873</v>
      </c>
      <c r="BN201" s="1160" t="s">
        <v>3874</v>
      </c>
      <c r="BO201" s="1161"/>
      <c r="BP201" s="1161"/>
      <c r="BQ201" s="1161"/>
      <c r="BR201" s="1161"/>
      <c r="BS201" s="1161"/>
      <c r="BT201" s="1162"/>
      <c r="BU201" s="1117" t="s">
        <v>1674</v>
      </c>
      <c r="BV201" s="1118"/>
      <c r="BW201" s="1118"/>
      <c r="BX201" s="1118"/>
      <c r="BY201" s="1118"/>
      <c r="BZ201" s="1118"/>
      <c r="CA201" s="1118"/>
      <c r="CB201" s="1118"/>
      <c r="CC201" s="1119"/>
    </row>
    <row r="202" spans="1:81" ht="16.149999999999999" customHeight="1" x14ac:dyDescent="0.25">
      <c r="A202" s="661"/>
      <c r="B202" s="1130"/>
      <c r="C202" s="1130"/>
      <c r="D202" s="1107"/>
      <c r="E202" s="1107"/>
      <c r="F202" s="1100"/>
      <c r="G202" s="1100"/>
      <c r="H202" s="1100"/>
      <c r="I202" s="1100"/>
      <c r="J202" s="1134"/>
      <c r="K202" s="1135"/>
      <c r="L202" s="1137"/>
      <c r="M202" s="1140"/>
      <c r="N202" s="1164"/>
      <c r="O202" s="1167"/>
      <c r="P202" s="1170"/>
      <c r="Q202" s="1173"/>
      <c r="R202" s="1134"/>
      <c r="S202" s="1176"/>
      <c r="T202" s="1128"/>
      <c r="U202" s="1128"/>
      <c r="V202" s="1128"/>
      <c r="W202" s="1176"/>
      <c r="X202" s="667" t="s">
        <v>12</v>
      </c>
      <c r="Y202" s="667" t="s">
        <v>13</v>
      </c>
      <c r="Z202" s="667" t="s">
        <v>12</v>
      </c>
      <c r="AA202" s="667" t="s">
        <v>13</v>
      </c>
      <c r="AB202" s="1130"/>
      <c r="AC202" s="1137"/>
      <c r="AD202" s="1104" t="s">
        <v>8</v>
      </c>
      <c r="AE202" s="1106" t="s">
        <v>9</v>
      </c>
      <c r="AF202" s="1106"/>
      <c r="AG202" s="1106"/>
      <c r="AH202" s="1106"/>
      <c r="AI202" s="1126" t="s">
        <v>1664</v>
      </c>
      <c r="AJ202" s="1102" t="s">
        <v>10</v>
      </c>
      <c r="AK202" s="1130"/>
      <c r="AL202" s="1182"/>
      <c r="AM202" s="1150" t="s">
        <v>11</v>
      </c>
      <c r="AN202" s="1106" t="s">
        <v>9</v>
      </c>
      <c r="AO202" s="1106"/>
      <c r="AP202" s="1106"/>
      <c r="AQ202" s="1106"/>
      <c r="AR202" s="1126" t="s">
        <v>1664</v>
      </c>
      <c r="AS202" s="1102" t="s">
        <v>10</v>
      </c>
      <c r="AT202" s="1130"/>
      <c r="AU202" s="1185"/>
      <c r="AV202" s="1150" t="s">
        <v>11</v>
      </c>
      <c r="AW202" s="1106" t="s">
        <v>9</v>
      </c>
      <c r="AX202" s="1106"/>
      <c r="AY202" s="1106"/>
      <c r="AZ202" s="1106"/>
      <c r="BA202" s="1126" t="s">
        <v>1664</v>
      </c>
      <c r="BB202" s="1102" t="s">
        <v>10</v>
      </c>
      <c r="BC202" s="1130"/>
      <c r="BD202" s="1153"/>
      <c r="BE202" s="1150" t="s">
        <v>11</v>
      </c>
      <c r="BF202" s="1106" t="s">
        <v>9</v>
      </c>
      <c r="BG202" s="1106"/>
      <c r="BH202" s="1106"/>
      <c r="BI202" s="1106"/>
      <c r="BJ202" s="1126" t="s">
        <v>1664</v>
      </c>
      <c r="BK202" s="1102" t="s">
        <v>10</v>
      </c>
      <c r="BL202" s="1130"/>
      <c r="BM202" s="1158"/>
      <c r="BN202" s="1104" t="s">
        <v>11</v>
      </c>
      <c r="BO202" s="1106" t="s">
        <v>9</v>
      </c>
      <c r="BP202" s="1106"/>
      <c r="BQ202" s="1106"/>
      <c r="BR202" s="1106"/>
      <c r="BS202" s="1213" t="s">
        <v>1664</v>
      </c>
      <c r="BT202" s="1214" t="s">
        <v>10</v>
      </c>
      <c r="BU202" s="1120"/>
      <c r="BV202" s="1121"/>
      <c r="BW202" s="1121"/>
      <c r="BX202" s="1121"/>
      <c r="BY202" s="1121"/>
      <c r="BZ202" s="1121"/>
      <c r="CA202" s="1121"/>
      <c r="CB202" s="1121"/>
      <c r="CC202" s="1122"/>
    </row>
    <row r="203" spans="1:81" ht="16.149999999999999" customHeight="1" x14ac:dyDescent="0.25">
      <c r="A203" s="661"/>
      <c r="B203" s="1130"/>
      <c r="C203" s="1130"/>
      <c r="D203" s="1107"/>
      <c r="E203" s="1107"/>
      <c r="F203" s="1101"/>
      <c r="G203" s="1101"/>
      <c r="H203" s="1101"/>
      <c r="I203" s="1101"/>
      <c r="J203" s="1134"/>
      <c r="K203" s="1135"/>
      <c r="L203" s="1138"/>
      <c r="M203" s="1141"/>
      <c r="N203" s="1165"/>
      <c r="O203" s="1168"/>
      <c r="P203" s="1171"/>
      <c r="Q203" s="1174"/>
      <c r="R203" s="1134"/>
      <c r="S203" s="1177"/>
      <c r="T203" s="1128"/>
      <c r="U203" s="1128"/>
      <c r="V203" s="1128"/>
      <c r="W203" s="1177"/>
      <c r="X203" s="668" t="s">
        <v>1671</v>
      </c>
      <c r="Y203" s="668" t="s">
        <v>1671</v>
      </c>
      <c r="Z203" s="668" t="s">
        <v>1671</v>
      </c>
      <c r="AA203" s="668" t="s">
        <v>1671</v>
      </c>
      <c r="AB203" s="1130"/>
      <c r="AC203" s="1138"/>
      <c r="AD203" s="1105"/>
      <c r="AE203" s="662" t="s">
        <v>14</v>
      </c>
      <c r="AF203" s="662" t="s">
        <v>17</v>
      </c>
      <c r="AG203" s="662" t="s">
        <v>15</v>
      </c>
      <c r="AH203" s="662" t="s">
        <v>16</v>
      </c>
      <c r="AI203" s="1127"/>
      <c r="AJ203" s="1103"/>
      <c r="AK203" s="1130"/>
      <c r="AL203" s="1183"/>
      <c r="AM203" s="1151"/>
      <c r="AN203" s="662" t="s">
        <v>14</v>
      </c>
      <c r="AO203" s="662" t="s">
        <v>17</v>
      </c>
      <c r="AP203" s="662" t="s">
        <v>15</v>
      </c>
      <c r="AQ203" s="662" t="s">
        <v>16</v>
      </c>
      <c r="AR203" s="1127"/>
      <c r="AS203" s="1103"/>
      <c r="AT203" s="1130"/>
      <c r="AU203" s="1186"/>
      <c r="AV203" s="1151"/>
      <c r="AW203" s="662" t="s">
        <v>14</v>
      </c>
      <c r="AX203" s="662" t="s">
        <v>17</v>
      </c>
      <c r="AY203" s="662" t="s">
        <v>15</v>
      </c>
      <c r="AZ203" s="662" t="s">
        <v>16</v>
      </c>
      <c r="BA203" s="1127"/>
      <c r="BB203" s="1103"/>
      <c r="BC203" s="1130"/>
      <c r="BD203" s="1154"/>
      <c r="BE203" s="1151"/>
      <c r="BF203" s="662" t="s">
        <v>14</v>
      </c>
      <c r="BG203" s="662" t="s">
        <v>17</v>
      </c>
      <c r="BH203" s="662" t="s">
        <v>15</v>
      </c>
      <c r="BI203" s="662" t="s">
        <v>16</v>
      </c>
      <c r="BJ203" s="1127"/>
      <c r="BK203" s="1103"/>
      <c r="BL203" s="1130"/>
      <c r="BM203" s="1159"/>
      <c r="BN203" s="1105"/>
      <c r="BO203" s="662" t="s">
        <v>14</v>
      </c>
      <c r="BP203" s="662" t="s">
        <v>17</v>
      </c>
      <c r="BQ203" s="662" t="s">
        <v>15</v>
      </c>
      <c r="BR203" s="662" t="s">
        <v>16</v>
      </c>
      <c r="BS203" s="1127"/>
      <c r="BT203" s="1215"/>
      <c r="BU203" s="1123"/>
      <c r="BV203" s="1124"/>
      <c r="BW203" s="1124"/>
      <c r="BX203" s="1124"/>
      <c r="BY203" s="1124"/>
      <c r="BZ203" s="1124"/>
      <c r="CA203" s="1124"/>
      <c r="CB203" s="1124"/>
      <c r="CC203" s="1125"/>
    </row>
    <row r="204" spans="1:81" ht="16.149999999999999" customHeight="1" thickBot="1" x14ac:dyDescent="0.3">
      <c r="B204" s="658"/>
    </row>
    <row r="205" spans="1:81" s="690" customFormat="1" ht="40.15" customHeight="1" thickTop="1" x14ac:dyDescent="0.25">
      <c r="A205" s="673"/>
      <c r="B205" s="1320" t="s">
        <v>727</v>
      </c>
      <c r="C205" s="1314" t="s">
        <v>730</v>
      </c>
      <c r="D205" s="1096"/>
      <c r="E205" s="1093"/>
      <c r="F205" s="1093"/>
      <c r="G205" s="1093"/>
      <c r="H205" s="1093"/>
      <c r="I205" s="1093"/>
      <c r="J205" s="1219">
        <v>473</v>
      </c>
      <c r="K205" s="1216" t="str">
        <f>+[10]Metas!K538</f>
        <v>Plan Integral de Seguridad y Convivencia Ciudadana -PISCC- del Departamento diseñado y formulado.</v>
      </c>
      <c r="L205" s="1222"/>
      <c r="M205" s="1225">
        <f>SUM(N205:Q205)</f>
        <v>0</v>
      </c>
      <c r="N205" s="1228"/>
      <c r="O205" s="1231"/>
      <c r="P205" s="1234"/>
      <c r="Q205" s="1237"/>
      <c r="R205" s="1219">
        <f>+$J205</f>
        <v>473</v>
      </c>
      <c r="S205" s="677"/>
      <c r="T205" s="708"/>
      <c r="U205" s="708"/>
      <c r="V205" s="708"/>
      <c r="W205" s="677"/>
      <c r="X205" s="669"/>
      <c r="Y205" s="669"/>
      <c r="Z205" s="669"/>
      <c r="AA205" s="669"/>
      <c r="AB205" s="1219">
        <f t="shared" si="226"/>
        <v>473</v>
      </c>
      <c r="AC205" s="1240">
        <f t="shared" ref="AC205" si="243">+L205</f>
        <v>0</v>
      </c>
      <c r="AD205" s="308">
        <f t="shared" si="238"/>
        <v>0</v>
      </c>
      <c r="AE205" s="308">
        <f t="shared" si="238"/>
        <v>0</v>
      </c>
      <c r="AF205" s="308">
        <f t="shared" si="238"/>
        <v>0</v>
      </c>
      <c r="AG205" s="308">
        <f t="shared" si="237"/>
        <v>0</v>
      </c>
      <c r="AH205" s="308">
        <f t="shared" si="237"/>
        <v>0</v>
      </c>
      <c r="AI205" s="308">
        <f t="shared" si="237"/>
        <v>0</v>
      </c>
      <c r="AJ205" s="308">
        <f t="shared" si="237"/>
        <v>0</v>
      </c>
      <c r="AK205" s="1219">
        <f t="shared" si="228"/>
        <v>473</v>
      </c>
      <c r="AL205" s="1243">
        <f>+N205</f>
        <v>0</v>
      </c>
      <c r="AM205" s="308">
        <f t="shared" si="204"/>
        <v>0</v>
      </c>
      <c r="AN205" s="683"/>
      <c r="AO205" s="683"/>
      <c r="AP205" s="683"/>
      <c r="AQ205" s="683"/>
      <c r="AR205" s="683"/>
      <c r="AS205" s="683"/>
      <c r="AT205" s="1219">
        <f t="shared" si="229"/>
        <v>473</v>
      </c>
      <c r="AU205" s="1246">
        <f>+O205</f>
        <v>0</v>
      </c>
      <c r="AV205" s="308">
        <f t="shared" si="205"/>
        <v>0</v>
      </c>
      <c r="AW205" s="683"/>
      <c r="AX205" s="683"/>
      <c r="AY205" s="683"/>
      <c r="AZ205" s="683"/>
      <c r="BA205" s="683"/>
      <c r="BB205" s="683"/>
      <c r="BC205" s="1219">
        <f t="shared" si="230"/>
        <v>473</v>
      </c>
      <c r="BD205" s="1249">
        <f>+P205</f>
        <v>0</v>
      </c>
      <c r="BE205" s="308">
        <f t="shared" si="206"/>
        <v>0</v>
      </c>
      <c r="BF205" s="683"/>
      <c r="BG205" s="683"/>
      <c r="BH205" s="683"/>
      <c r="BI205" s="683"/>
      <c r="BJ205" s="683"/>
      <c r="BK205" s="683"/>
      <c r="BL205" s="1219">
        <f t="shared" si="231"/>
        <v>473</v>
      </c>
      <c r="BM205" s="1252">
        <f>+Q205</f>
        <v>0</v>
      </c>
      <c r="BN205" s="308">
        <f t="shared" si="207"/>
        <v>0</v>
      </c>
      <c r="BO205" s="683"/>
      <c r="BP205" s="683"/>
      <c r="BQ205" s="683"/>
      <c r="BR205" s="683"/>
      <c r="BS205" s="683"/>
      <c r="BT205" s="683"/>
      <c r="BU205" s="1204"/>
      <c r="BV205" s="1205"/>
      <c r="BW205" s="1205"/>
      <c r="BX205" s="1205"/>
      <c r="BY205" s="1205"/>
      <c r="BZ205" s="1205"/>
      <c r="CA205" s="1205"/>
      <c r="CB205" s="1205"/>
      <c r="CC205" s="1206"/>
    </row>
    <row r="206" spans="1:81" s="690" customFormat="1" ht="40.15" customHeight="1" x14ac:dyDescent="0.25">
      <c r="A206" s="673"/>
      <c r="B206" s="1321"/>
      <c r="C206" s="1315"/>
      <c r="D206" s="1097"/>
      <c r="E206" s="1094"/>
      <c r="F206" s="1094"/>
      <c r="G206" s="1094"/>
      <c r="H206" s="1094"/>
      <c r="I206" s="1094"/>
      <c r="J206" s="1220"/>
      <c r="K206" s="1217"/>
      <c r="L206" s="1223"/>
      <c r="M206" s="1226"/>
      <c r="N206" s="1229"/>
      <c r="O206" s="1232"/>
      <c r="P206" s="1235"/>
      <c r="Q206" s="1238"/>
      <c r="R206" s="1220"/>
      <c r="S206" s="678"/>
      <c r="T206" s="709"/>
      <c r="U206" s="709"/>
      <c r="V206" s="709"/>
      <c r="W206" s="678"/>
      <c r="X206" s="670"/>
      <c r="Y206" s="670"/>
      <c r="Z206" s="670"/>
      <c r="AA206" s="670"/>
      <c r="AB206" s="1220"/>
      <c r="AC206" s="1241"/>
      <c r="AD206" s="303">
        <f t="shared" si="238"/>
        <v>0</v>
      </c>
      <c r="AE206" s="303">
        <f t="shared" si="238"/>
        <v>0</v>
      </c>
      <c r="AF206" s="303">
        <f t="shared" si="238"/>
        <v>0</v>
      </c>
      <c r="AG206" s="303">
        <f t="shared" si="237"/>
        <v>0</v>
      </c>
      <c r="AH206" s="303">
        <f t="shared" si="237"/>
        <v>0</v>
      </c>
      <c r="AI206" s="303">
        <f t="shared" si="237"/>
        <v>0</v>
      </c>
      <c r="AJ206" s="303">
        <f t="shared" si="237"/>
        <v>0</v>
      </c>
      <c r="AK206" s="1220"/>
      <c r="AL206" s="1244"/>
      <c r="AM206" s="303">
        <f t="shared" si="204"/>
        <v>0</v>
      </c>
      <c r="AN206" s="684"/>
      <c r="AO206" s="684"/>
      <c r="AP206" s="684"/>
      <c r="AQ206" s="684"/>
      <c r="AR206" s="684"/>
      <c r="AS206" s="684"/>
      <c r="AT206" s="1220"/>
      <c r="AU206" s="1247"/>
      <c r="AV206" s="303">
        <f t="shared" si="205"/>
        <v>0</v>
      </c>
      <c r="AW206" s="684"/>
      <c r="AX206" s="684"/>
      <c r="AY206" s="684"/>
      <c r="AZ206" s="684"/>
      <c r="BA206" s="684"/>
      <c r="BB206" s="684"/>
      <c r="BC206" s="1220"/>
      <c r="BD206" s="1250"/>
      <c r="BE206" s="303">
        <f t="shared" si="206"/>
        <v>0</v>
      </c>
      <c r="BF206" s="684"/>
      <c r="BG206" s="684"/>
      <c r="BH206" s="684"/>
      <c r="BI206" s="684"/>
      <c r="BJ206" s="684"/>
      <c r="BK206" s="684"/>
      <c r="BL206" s="1220"/>
      <c r="BM206" s="1253"/>
      <c r="BN206" s="303">
        <f t="shared" si="207"/>
        <v>0</v>
      </c>
      <c r="BO206" s="684"/>
      <c r="BP206" s="684"/>
      <c r="BQ206" s="684"/>
      <c r="BR206" s="684"/>
      <c r="BS206" s="684"/>
      <c r="BT206" s="684"/>
      <c r="BU206" s="1207"/>
      <c r="BV206" s="1208"/>
      <c r="BW206" s="1208"/>
      <c r="BX206" s="1208"/>
      <c r="BY206" s="1208"/>
      <c r="BZ206" s="1208"/>
      <c r="CA206" s="1208"/>
      <c r="CB206" s="1208"/>
      <c r="CC206" s="1209"/>
    </row>
    <row r="207" spans="1:81" s="690" customFormat="1" ht="40.15" customHeight="1" x14ac:dyDescent="0.25">
      <c r="A207" s="673"/>
      <c r="B207" s="1321"/>
      <c r="C207" s="1315"/>
      <c r="D207" s="1097"/>
      <c r="E207" s="1094"/>
      <c r="F207" s="1094"/>
      <c r="G207" s="1094"/>
      <c r="H207" s="1094"/>
      <c r="I207" s="1094"/>
      <c r="J207" s="1220"/>
      <c r="K207" s="1217"/>
      <c r="L207" s="1223"/>
      <c r="M207" s="1226"/>
      <c r="N207" s="1229"/>
      <c r="O207" s="1232"/>
      <c r="P207" s="1235"/>
      <c r="Q207" s="1238"/>
      <c r="R207" s="1220"/>
      <c r="S207" s="678"/>
      <c r="T207" s="709"/>
      <c r="U207" s="709"/>
      <c r="V207" s="709"/>
      <c r="W207" s="678"/>
      <c r="X207" s="670"/>
      <c r="Y207" s="670"/>
      <c r="Z207" s="670"/>
      <c r="AA207" s="670"/>
      <c r="AB207" s="1220"/>
      <c r="AC207" s="1241"/>
      <c r="AD207" s="303">
        <f t="shared" si="238"/>
        <v>0</v>
      </c>
      <c r="AE207" s="303">
        <f t="shared" si="238"/>
        <v>0</v>
      </c>
      <c r="AF207" s="303">
        <f t="shared" si="238"/>
        <v>0</v>
      </c>
      <c r="AG207" s="303">
        <f t="shared" si="237"/>
        <v>0</v>
      </c>
      <c r="AH207" s="303">
        <f t="shared" si="237"/>
        <v>0</v>
      </c>
      <c r="AI207" s="303">
        <f t="shared" si="237"/>
        <v>0</v>
      </c>
      <c r="AJ207" s="303">
        <f t="shared" si="237"/>
        <v>0</v>
      </c>
      <c r="AK207" s="1220"/>
      <c r="AL207" s="1244"/>
      <c r="AM207" s="303">
        <f t="shared" si="204"/>
        <v>0</v>
      </c>
      <c r="AN207" s="684"/>
      <c r="AO207" s="684"/>
      <c r="AP207" s="684"/>
      <c r="AQ207" s="684"/>
      <c r="AR207" s="684"/>
      <c r="AS207" s="684"/>
      <c r="AT207" s="1220"/>
      <c r="AU207" s="1247"/>
      <c r="AV207" s="303">
        <f t="shared" si="205"/>
        <v>0</v>
      </c>
      <c r="AW207" s="684"/>
      <c r="AX207" s="684"/>
      <c r="AY207" s="684"/>
      <c r="AZ207" s="684"/>
      <c r="BA207" s="684"/>
      <c r="BB207" s="684"/>
      <c r="BC207" s="1220"/>
      <c r="BD207" s="1250"/>
      <c r="BE207" s="303">
        <f t="shared" si="206"/>
        <v>0</v>
      </c>
      <c r="BF207" s="684"/>
      <c r="BG207" s="684"/>
      <c r="BH207" s="684"/>
      <c r="BI207" s="684"/>
      <c r="BJ207" s="684"/>
      <c r="BK207" s="684"/>
      <c r="BL207" s="1220"/>
      <c r="BM207" s="1253"/>
      <c r="BN207" s="303">
        <f t="shared" si="207"/>
        <v>0</v>
      </c>
      <c r="BO207" s="684"/>
      <c r="BP207" s="684"/>
      <c r="BQ207" s="684"/>
      <c r="BR207" s="684"/>
      <c r="BS207" s="684"/>
      <c r="BT207" s="684"/>
      <c r="BU207" s="1207"/>
      <c r="BV207" s="1208"/>
      <c r="BW207" s="1208"/>
      <c r="BX207" s="1208"/>
      <c r="BY207" s="1208"/>
      <c r="BZ207" s="1208"/>
      <c r="CA207" s="1208"/>
      <c r="CB207" s="1208"/>
      <c r="CC207" s="1209"/>
    </row>
    <row r="208" spans="1:81" s="690" customFormat="1" ht="40.15" customHeight="1" thickBot="1" x14ac:dyDescent="0.3">
      <c r="A208" s="673"/>
      <c r="B208" s="1321"/>
      <c r="C208" s="1315"/>
      <c r="D208" s="1098"/>
      <c r="E208" s="1095"/>
      <c r="F208" s="1095"/>
      <c r="G208" s="1095"/>
      <c r="H208" s="1095"/>
      <c r="I208" s="1095"/>
      <c r="J208" s="1221"/>
      <c r="K208" s="1218"/>
      <c r="L208" s="1224"/>
      <c r="M208" s="1227"/>
      <c r="N208" s="1230"/>
      <c r="O208" s="1233"/>
      <c r="P208" s="1236"/>
      <c r="Q208" s="1239"/>
      <c r="R208" s="1221"/>
      <c r="S208" s="679"/>
      <c r="T208" s="710"/>
      <c r="U208" s="710"/>
      <c r="V208" s="710"/>
      <c r="W208" s="679"/>
      <c r="X208" s="671"/>
      <c r="Y208" s="671"/>
      <c r="Z208" s="671"/>
      <c r="AA208" s="671"/>
      <c r="AB208" s="1221"/>
      <c r="AC208" s="1242"/>
      <c r="AD208" s="306">
        <f t="shared" si="238"/>
        <v>0</v>
      </c>
      <c r="AE208" s="306">
        <f t="shared" si="238"/>
        <v>0</v>
      </c>
      <c r="AF208" s="306">
        <f t="shared" si="238"/>
        <v>0</v>
      </c>
      <c r="AG208" s="306">
        <f t="shared" si="237"/>
        <v>0</v>
      </c>
      <c r="AH208" s="306">
        <f t="shared" si="237"/>
        <v>0</v>
      </c>
      <c r="AI208" s="306">
        <f t="shared" si="237"/>
        <v>0</v>
      </c>
      <c r="AJ208" s="306">
        <f t="shared" si="237"/>
        <v>0</v>
      </c>
      <c r="AK208" s="1221"/>
      <c r="AL208" s="1245"/>
      <c r="AM208" s="306">
        <f t="shared" si="204"/>
        <v>0</v>
      </c>
      <c r="AN208" s="685"/>
      <c r="AO208" s="685"/>
      <c r="AP208" s="685"/>
      <c r="AQ208" s="685"/>
      <c r="AR208" s="685"/>
      <c r="AS208" s="685"/>
      <c r="AT208" s="1221"/>
      <c r="AU208" s="1248"/>
      <c r="AV208" s="306">
        <f t="shared" si="205"/>
        <v>0</v>
      </c>
      <c r="AW208" s="685"/>
      <c r="AX208" s="685"/>
      <c r="AY208" s="685"/>
      <c r="AZ208" s="685"/>
      <c r="BA208" s="685"/>
      <c r="BB208" s="685"/>
      <c r="BC208" s="1221"/>
      <c r="BD208" s="1251"/>
      <c r="BE208" s="306">
        <f t="shared" si="206"/>
        <v>0</v>
      </c>
      <c r="BF208" s="685"/>
      <c r="BG208" s="685"/>
      <c r="BH208" s="685"/>
      <c r="BI208" s="685"/>
      <c r="BJ208" s="685"/>
      <c r="BK208" s="685"/>
      <c r="BL208" s="1221"/>
      <c r="BM208" s="1254"/>
      <c r="BN208" s="306">
        <f t="shared" si="207"/>
        <v>0</v>
      </c>
      <c r="BO208" s="685"/>
      <c r="BP208" s="685"/>
      <c r="BQ208" s="685"/>
      <c r="BR208" s="685"/>
      <c r="BS208" s="685"/>
      <c r="BT208" s="685"/>
      <c r="BU208" s="1210"/>
      <c r="BV208" s="1211"/>
      <c r="BW208" s="1211"/>
      <c r="BX208" s="1211"/>
      <c r="BY208" s="1211"/>
      <c r="BZ208" s="1211"/>
      <c r="CA208" s="1211"/>
      <c r="CB208" s="1211"/>
      <c r="CC208" s="1212"/>
    </row>
    <row r="209" spans="1:81" s="690" customFormat="1" ht="40.15" customHeight="1" thickTop="1" x14ac:dyDescent="0.25">
      <c r="A209" s="673"/>
      <c r="B209" s="1321"/>
      <c r="C209" s="1315"/>
      <c r="D209" s="1096"/>
      <c r="E209" s="1093"/>
      <c r="F209" s="1093"/>
      <c r="G209" s="1093"/>
      <c r="H209" s="1093"/>
      <c r="I209" s="1093"/>
      <c r="J209" s="1219">
        <v>474</v>
      </c>
      <c r="K209" s="1216" t="str">
        <f>+[10]Metas!K539</f>
        <v>Estrategias de comunicación elaboradas a nivel interinstitucional que fomente la capacidad de denuncia a nivel Departamento.</v>
      </c>
      <c r="L209" s="1222">
        <v>1</v>
      </c>
      <c r="M209" s="1225">
        <f>SUM(N209:Q209)</f>
        <v>1</v>
      </c>
      <c r="N209" s="1228">
        <v>0.2</v>
      </c>
      <c r="O209" s="1231">
        <v>0.3</v>
      </c>
      <c r="P209" s="1234">
        <v>0.3</v>
      </c>
      <c r="Q209" s="1237">
        <v>0.2</v>
      </c>
      <c r="R209" s="1219">
        <f>+$J209</f>
        <v>474</v>
      </c>
      <c r="S209" s="375" t="s">
        <v>6270</v>
      </c>
      <c r="T209" s="708" t="s">
        <v>3834</v>
      </c>
      <c r="U209" s="708" t="s">
        <v>3838</v>
      </c>
      <c r="V209" s="708" t="s">
        <v>3842</v>
      </c>
      <c r="W209" s="677" t="s">
        <v>6223</v>
      </c>
      <c r="X209" s="669"/>
      <c r="Y209" s="669"/>
      <c r="Z209" s="669"/>
      <c r="AA209" s="669"/>
      <c r="AB209" s="1219">
        <f t="shared" si="226"/>
        <v>474</v>
      </c>
      <c r="AC209" s="1240">
        <f t="shared" ref="AC209" si="244">+L209</f>
        <v>1</v>
      </c>
      <c r="AD209" s="308">
        <f t="shared" si="238"/>
        <v>14.247</v>
      </c>
      <c r="AE209" s="308">
        <f t="shared" si="238"/>
        <v>14.247</v>
      </c>
      <c r="AF209" s="308">
        <f t="shared" si="238"/>
        <v>0</v>
      </c>
      <c r="AG209" s="308">
        <f t="shared" si="237"/>
        <v>0</v>
      </c>
      <c r="AH209" s="308">
        <f t="shared" si="237"/>
        <v>0</v>
      </c>
      <c r="AI209" s="308">
        <f t="shared" si="237"/>
        <v>0</v>
      </c>
      <c r="AJ209" s="308">
        <f t="shared" si="237"/>
        <v>0</v>
      </c>
      <c r="AK209" s="1219">
        <f t="shared" si="228"/>
        <v>474</v>
      </c>
      <c r="AL209" s="1243">
        <f>+N209</f>
        <v>0.2</v>
      </c>
      <c r="AM209" s="308">
        <f t="shared" si="204"/>
        <v>4.7489999999999997</v>
      </c>
      <c r="AN209" s="683">
        <v>4.7489999999999997</v>
      </c>
      <c r="AO209" s="683"/>
      <c r="AP209" s="683"/>
      <c r="AQ209" s="683"/>
      <c r="AR209" s="683"/>
      <c r="AS209" s="683"/>
      <c r="AT209" s="1219">
        <f t="shared" si="229"/>
        <v>474</v>
      </c>
      <c r="AU209" s="1246">
        <f>+O209</f>
        <v>0.3</v>
      </c>
      <c r="AV209" s="308">
        <f t="shared" si="205"/>
        <v>4.7489999999999997</v>
      </c>
      <c r="AW209" s="683">
        <v>4.7489999999999997</v>
      </c>
      <c r="AX209" s="683"/>
      <c r="AY209" s="683"/>
      <c r="AZ209" s="683"/>
      <c r="BA209" s="683"/>
      <c r="BB209" s="683"/>
      <c r="BC209" s="1219">
        <f t="shared" si="230"/>
        <v>474</v>
      </c>
      <c r="BD209" s="1249">
        <f>+P209</f>
        <v>0.3</v>
      </c>
      <c r="BE209" s="308">
        <f t="shared" si="206"/>
        <v>1.583</v>
      </c>
      <c r="BF209" s="683">
        <v>1.583</v>
      </c>
      <c r="BG209" s="683"/>
      <c r="BH209" s="683"/>
      <c r="BI209" s="683"/>
      <c r="BJ209" s="683"/>
      <c r="BK209" s="683"/>
      <c r="BL209" s="1219">
        <f t="shared" si="231"/>
        <v>474</v>
      </c>
      <c r="BM209" s="1252">
        <f>+Q209</f>
        <v>0.2</v>
      </c>
      <c r="BN209" s="308">
        <f t="shared" si="207"/>
        <v>3.1659999999999999</v>
      </c>
      <c r="BO209" s="683">
        <v>3.1659999999999999</v>
      </c>
      <c r="BP209" s="683"/>
      <c r="BQ209" s="683"/>
      <c r="BR209" s="683"/>
      <c r="BS209" s="683"/>
      <c r="BT209" s="683"/>
      <c r="BU209" s="1204"/>
      <c r="BV209" s="1205"/>
      <c r="BW209" s="1205"/>
      <c r="BX209" s="1205"/>
      <c r="BY209" s="1205"/>
      <c r="BZ209" s="1205"/>
      <c r="CA209" s="1205"/>
      <c r="CB209" s="1205"/>
      <c r="CC209" s="1206"/>
    </row>
    <row r="210" spans="1:81" s="690" customFormat="1" ht="40.15" customHeight="1" x14ac:dyDescent="0.25">
      <c r="A210" s="673"/>
      <c r="B210" s="1321"/>
      <c r="C210" s="1315"/>
      <c r="D210" s="1097"/>
      <c r="E210" s="1094"/>
      <c r="F210" s="1094"/>
      <c r="G210" s="1094"/>
      <c r="H210" s="1094"/>
      <c r="I210" s="1094"/>
      <c r="J210" s="1220"/>
      <c r="K210" s="1217"/>
      <c r="L210" s="1223"/>
      <c r="M210" s="1226"/>
      <c r="N210" s="1229"/>
      <c r="O210" s="1232"/>
      <c r="P210" s="1235"/>
      <c r="Q210" s="1238"/>
      <c r="R210" s="1220"/>
      <c r="S210" s="377" t="s">
        <v>6271</v>
      </c>
      <c r="T210" s="709"/>
      <c r="U210" s="709"/>
      <c r="V210" s="709"/>
      <c r="W210" s="678" t="s">
        <v>6219</v>
      </c>
      <c r="X210" s="670"/>
      <c r="Y210" s="670"/>
      <c r="Z210" s="670"/>
      <c r="AA210" s="670"/>
      <c r="AB210" s="1220"/>
      <c r="AC210" s="1241"/>
      <c r="AD210" s="303">
        <f t="shared" si="238"/>
        <v>0</v>
      </c>
      <c r="AE210" s="303">
        <f t="shared" si="238"/>
        <v>0</v>
      </c>
      <c r="AF210" s="303">
        <f t="shared" si="238"/>
        <v>0</v>
      </c>
      <c r="AG210" s="303">
        <f t="shared" si="237"/>
        <v>0</v>
      </c>
      <c r="AH210" s="303">
        <f t="shared" si="237"/>
        <v>0</v>
      </c>
      <c r="AI210" s="303">
        <f t="shared" si="237"/>
        <v>0</v>
      </c>
      <c r="AJ210" s="303">
        <f t="shared" si="237"/>
        <v>0</v>
      </c>
      <c r="AK210" s="1220"/>
      <c r="AL210" s="1244"/>
      <c r="AM210" s="303">
        <f t="shared" si="204"/>
        <v>0</v>
      </c>
      <c r="AN210" s="684"/>
      <c r="AO210" s="684"/>
      <c r="AP210" s="684"/>
      <c r="AQ210" s="684"/>
      <c r="AR210" s="684"/>
      <c r="AS210" s="684"/>
      <c r="AT210" s="1220"/>
      <c r="AU210" s="1247"/>
      <c r="AV210" s="303">
        <f t="shared" si="205"/>
        <v>0</v>
      </c>
      <c r="AW210" s="684"/>
      <c r="AX210" s="684"/>
      <c r="AY210" s="684"/>
      <c r="AZ210" s="684"/>
      <c r="BA210" s="684"/>
      <c r="BB210" s="684"/>
      <c r="BC210" s="1220"/>
      <c r="BD210" s="1250"/>
      <c r="BE210" s="303">
        <f t="shared" si="206"/>
        <v>0</v>
      </c>
      <c r="BF210" s="684"/>
      <c r="BG210" s="684"/>
      <c r="BH210" s="684"/>
      <c r="BI210" s="684"/>
      <c r="BJ210" s="684"/>
      <c r="BK210" s="684"/>
      <c r="BL210" s="1220"/>
      <c r="BM210" s="1253"/>
      <c r="BN210" s="303">
        <f t="shared" si="207"/>
        <v>0</v>
      </c>
      <c r="BO210" s="684"/>
      <c r="BP210" s="684"/>
      <c r="BQ210" s="684"/>
      <c r="BR210" s="684"/>
      <c r="BS210" s="684"/>
      <c r="BT210" s="684"/>
      <c r="BU210" s="1207"/>
      <c r="BV210" s="1208"/>
      <c r="BW210" s="1208"/>
      <c r="BX210" s="1208"/>
      <c r="BY210" s="1208"/>
      <c r="BZ210" s="1208"/>
      <c r="CA210" s="1208"/>
      <c r="CB210" s="1208"/>
      <c r="CC210" s="1209"/>
    </row>
    <row r="211" spans="1:81" s="690" customFormat="1" ht="40.15" customHeight="1" x14ac:dyDescent="0.25">
      <c r="A211" s="673"/>
      <c r="B211" s="1321"/>
      <c r="C211" s="1315"/>
      <c r="D211" s="1097"/>
      <c r="E211" s="1094"/>
      <c r="F211" s="1094"/>
      <c r="G211" s="1094"/>
      <c r="H211" s="1094"/>
      <c r="I211" s="1094"/>
      <c r="J211" s="1220"/>
      <c r="K211" s="1217"/>
      <c r="L211" s="1223"/>
      <c r="M211" s="1226"/>
      <c r="N211" s="1229"/>
      <c r="O211" s="1232"/>
      <c r="P211" s="1235"/>
      <c r="Q211" s="1238"/>
      <c r="R211" s="1220"/>
      <c r="S211" s="377" t="s">
        <v>6272</v>
      </c>
      <c r="T211" s="709"/>
      <c r="U211" s="709"/>
      <c r="V211" s="709"/>
      <c r="W211" s="678" t="s">
        <v>6226</v>
      </c>
      <c r="X211" s="670"/>
      <c r="Y211" s="670"/>
      <c r="Z211" s="670"/>
      <c r="AA211" s="670"/>
      <c r="AB211" s="1220"/>
      <c r="AC211" s="1241"/>
      <c r="AD211" s="303">
        <f t="shared" si="238"/>
        <v>0</v>
      </c>
      <c r="AE211" s="303">
        <f t="shared" si="238"/>
        <v>0</v>
      </c>
      <c r="AF211" s="303">
        <f t="shared" si="238"/>
        <v>0</v>
      </c>
      <c r="AG211" s="303">
        <f t="shared" si="237"/>
        <v>0</v>
      </c>
      <c r="AH211" s="303">
        <f t="shared" si="237"/>
        <v>0</v>
      </c>
      <c r="AI211" s="303">
        <f t="shared" si="237"/>
        <v>0</v>
      </c>
      <c r="AJ211" s="303">
        <f t="shared" si="237"/>
        <v>0</v>
      </c>
      <c r="AK211" s="1220"/>
      <c r="AL211" s="1244"/>
      <c r="AM211" s="303">
        <f t="shared" si="204"/>
        <v>0</v>
      </c>
      <c r="AN211" s="684"/>
      <c r="AO211" s="684"/>
      <c r="AP211" s="684"/>
      <c r="AQ211" s="684"/>
      <c r="AR211" s="684"/>
      <c r="AS211" s="684"/>
      <c r="AT211" s="1220"/>
      <c r="AU211" s="1247"/>
      <c r="AV211" s="303">
        <f t="shared" si="205"/>
        <v>0</v>
      </c>
      <c r="AW211" s="684"/>
      <c r="AX211" s="684"/>
      <c r="AY211" s="684"/>
      <c r="AZ211" s="684"/>
      <c r="BA211" s="684"/>
      <c r="BB211" s="684"/>
      <c r="BC211" s="1220"/>
      <c r="BD211" s="1250"/>
      <c r="BE211" s="303">
        <f t="shared" si="206"/>
        <v>0</v>
      </c>
      <c r="BF211" s="684"/>
      <c r="BG211" s="684"/>
      <c r="BH211" s="684"/>
      <c r="BI211" s="684"/>
      <c r="BJ211" s="684"/>
      <c r="BK211" s="684"/>
      <c r="BL211" s="1220"/>
      <c r="BM211" s="1253"/>
      <c r="BN211" s="303">
        <f t="shared" si="207"/>
        <v>0</v>
      </c>
      <c r="BO211" s="684"/>
      <c r="BP211" s="684"/>
      <c r="BQ211" s="684"/>
      <c r="BR211" s="684"/>
      <c r="BS211" s="684"/>
      <c r="BT211" s="684"/>
      <c r="BU211" s="1207"/>
      <c r="BV211" s="1208"/>
      <c r="BW211" s="1208"/>
      <c r="BX211" s="1208"/>
      <c r="BY211" s="1208"/>
      <c r="BZ211" s="1208"/>
      <c r="CA211" s="1208"/>
      <c r="CB211" s="1208"/>
      <c r="CC211" s="1209"/>
    </row>
    <row r="212" spans="1:81" s="690" customFormat="1" ht="40.15" customHeight="1" thickBot="1" x14ac:dyDescent="0.3">
      <c r="A212" s="673"/>
      <c r="B212" s="1321"/>
      <c r="C212" s="1315"/>
      <c r="D212" s="1098"/>
      <c r="E212" s="1095"/>
      <c r="F212" s="1095"/>
      <c r="G212" s="1095"/>
      <c r="H212" s="1095"/>
      <c r="I212" s="1095"/>
      <c r="J212" s="1221"/>
      <c r="K212" s="1218"/>
      <c r="L212" s="1224"/>
      <c r="M212" s="1227"/>
      <c r="N212" s="1230"/>
      <c r="O212" s="1233"/>
      <c r="P212" s="1236"/>
      <c r="Q212" s="1239"/>
      <c r="R212" s="1221"/>
      <c r="S212" s="679"/>
      <c r="T212" s="710"/>
      <c r="U212" s="710"/>
      <c r="V212" s="710"/>
      <c r="W212" s="679"/>
      <c r="X212" s="671"/>
      <c r="Y212" s="671"/>
      <c r="Z212" s="671"/>
      <c r="AA212" s="671"/>
      <c r="AB212" s="1221"/>
      <c r="AC212" s="1242"/>
      <c r="AD212" s="306">
        <f t="shared" si="238"/>
        <v>0</v>
      </c>
      <c r="AE212" s="306">
        <f t="shared" si="238"/>
        <v>0</v>
      </c>
      <c r="AF212" s="306">
        <f t="shared" si="238"/>
        <v>0</v>
      </c>
      <c r="AG212" s="306">
        <f t="shared" si="237"/>
        <v>0</v>
      </c>
      <c r="AH212" s="306">
        <f t="shared" si="237"/>
        <v>0</v>
      </c>
      <c r="AI212" s="306">
        <f t="shared" si="237"/>
        <v>0</v>
      </c>
      <c r="AJ212" s="306">
        <f t="shared" si="237"/>
        <v>0</v>
      </c>
      <c r="AK212" s="1221"/>
      <c r="AL212" s="1245"/>
      <c r="AM212" s="306">
        <f t="shared" si="204"/>
        <v>0</v>
      </c>
      <c r="AN212" s="685"/>
      <c r="AO212" s="685"/>
      <c r="AP212" s="685"/>
      <c r="AQ212" s="685"/>
      <c r="AR212" s="685"/>
      <c r="AS212" s="685"/>
      <c r="AT212" s="1221"/>
      <c r="AU212" s="1248"/>
      <c r="AV212" s="306">
        <f t="shared" si="205"/>
        <v>0</v>
      </c>
      <c r="AW212" s="685"/>
      <c r="AX212" s="685"/>
      <c r="AY212" s="685"/>
      <c r="AZ212" s="685"/>
      <c r="BA212" s="685"/>
      <c r="BB212" s="685"/>
      <c r="BC212" s="1221"/>
      <c r="BD212" s="1251"/>
      <c r="BE212" s="306">
        <f t="shared" si="206"/>
        <v>0</v>
      </c>
      <c r="BF212" s="685"/>
      <c r="BG212" s="685"/>
      <c r="BH212" s="685"/>
      <c r="BI212" s="685"/>
      <c r="BJ212" s="685"/>
      <c r="BK212" s="685"/>
      <c r="BL212" s="1221"/>
      <c r="BM212" s="1254"/>
      <c r="BN212" s="306">
        <f t="shared" si="207"/>
        <v>0</v>
      </c>
      <c r="BO212" s="685"/>
      <c r="BP212" s="685"/>
      <c r="BQ212" s="685"/>
      <c r="BR212" s="685"/>
      <c r="BS212" s="685"/>
      <c r="BT212" s="685"/>
      <c r="BU212" s="1210"/>
      <c r="BV212" s="1211"/>
      <c r="BW212" s="1211"/>
      <c r="BX212" s="1211"/>
      <c r="BY212" s="1211"/>
      <c r="BZ212" s="1211"/>
      <c r="CA212" s="1211"/>
      <c r="CB212" s="1211"/>
      <c r="CC212" s="1212"/>
    </row>
    <row r="213" spans="1:81" s="690" customFormat="1" ht="40.15" customHeight="1" thickTop="1" x14ac:dyDescent="0.25">
      <c r="A213" s="673"/>
      <c r="B213" s="1321"/>
      <c r="C213" s="1315"/>
      <c r="D213" s="1096"/>
      <c r="E213" s="1093"/>
      <c r="F213" s="1093"/>
      <c r="G213" s="1093"/>
      <c r="H213" s="1093"/>
      <c r="I213" s="1093"/>
      <c r="J213" s="1219">
        <v>475</v>
      </c>
      <c r="K213" s="1216" t="str">
        <f>+[10]Metas!K540</f>
        <v>Participación cívica “Red de cooperantes” creadas en los municipios del Departamento.</v>
      </c>
      <c r="L213" s="1222">
        <v>20</v>
      </c>
      <c r="M213" s="1225">
        <f>SUM(N213:Q213)</f>
        <v>20</v>
      </c>
      <c r="N213" s="1228">
        <v>5</v>
      </c>
      <c r="O213" s="1231">
        <v>5</v>
      </c>
      <c r="P213" s="1234">
        <v>5</v>
      </c>
      <c r="Q213" s="1237">
        <v>5</v>
      </c>
      <c r="R213" s="1219">
        <f>+$J213</f>
        <v>475</v>
      </c>
      <c r="S213" s="375" t="s">
        <v>6273</v>
      </c>
      <c r="T213" s="708" t="s">
        <v>3834</v>
      </c>
      <c r="U213" s="708" t="s">
        <v>3838</v>
      </c>
      <c r="V213" s="708" t="s">
        <v>3842</v>
      </c>
      <c r="W213" s="677" t="s">
        <v>6274</v>
      </c>
      <c r="X213" s="669"/>
      <c r="Y213" s="669"/>
      <c r="Z213" s="669"/>
      <c r="AA213" s="669"/>
      <c r="AB213" s="1219">
        <f t="shared" si="226"/>
        <v>475</v>
      </c>
      <c r="AC213" s="1240">
        <f t="shared" ref="AC213" si="245">+L213</f>
        <v>20</v>
      </c>
      <c r="AD213" s="308">
        <f t="shared" si="238"/>
        <v>59.998999999999995</v>
      </c>
      <c r="AE213" s="308">
        <f t="shared" si="238"/>
        <v>59.998999999999995</v>
      </c>
      <c r="AF213" s="308">
        <f t="shared" si="238"/>
        <v>0</v>
      </c>
      <c r="AG213" s="308">
        <f t="shared" si="237"/>
        <v>0</v>
      </c>
      <c r="AH213" s="308">
        <f t="shared" si="237"/>
        <v>0</v>
      </c>
      <c r="AI213" s="308">
        <f t="shared" si="237"/>
        <v>0</v>
      </c>
      <c r="AJ213" s="308">
        <f t="shared" si="237"/>
        <v>0</v>
      </c>
      <c r="AK213" s="1219">
        <f t="shared" si="228"/>
        <v>475</v>
      </c>
      <c r="AL213" s="1243">
        <f>+N213</f>
        <v>5</v>
      </c>
      <c r="AM213" s="308">
        <f t="shared" si="204"/>
        <v>20</v>
      </c>
      <c r="AN213" s="683">
        <v>20</v>
      </c>
      <c r="AO213" s="683"/>
      <c r="AP213" s="683"/>
      <c r="AQ213" s="683"/>
      <c r="AR213" s="683"/>
      <c r="AS213" s="683"/>
      <c r="AT213" s="1219">
        <f t="shared" si="229"/>
        <v>475</v>
      </c>
      <c r="AU213" s="1246">
        <f>+O213</f>
        <v>5</v>
      </c>
      <c r="AV213" s="308">
        <f t="shared" si="205"/>
        <v>20</v>
      </c>
      <c r="AW213" s="683">
        <v>20</v>
      </c>
      <c r="AX213" s="683"/>
      <c r="AY213" s="683"/>
      <c r="AZ213" s="683"/>
      <c r="BA213" s="683"/>
      <c r="BB213" s="683"/>
      <c r="BC213" s="1219">
        <f t="shared" si="230"/>
        <v>475</v>
      </c>
      <c r="BD213" s="1249">
        <f>+P213</f>
        <v>5</v>
      </c>
      <c r="BE213" s="308">
        <f t="shared" si="206"/>
        <v>6.6660000000000004</v>
      </c>
      <c r="BF213" s="683">
        <v>6.6660000000000004</v>
      </c>
      <c r="BG213" s="683"/>
      <c r="BH213" s="683"/>
      <c r="BI213" s="683"/>
      <c r="BJ213" s="683"/>
      <c r="BK213" s="683"/>
      <c r="BL213" s="1219">
        <f t="shared" si="231"/>
        <v>475</v>
      </c>
      <c r="BM213" s="1252">
        <f>+Q213</f>
        <v>5</v>
      </c>
      <c r="BN213" s="308">
        <f t="shared" si="207"/>
        <v>13.333</v>
      </c>
      <c r="BO213" s="683">
        <v>13.333</v>
      </c>
      <c r="BP213" s="683"/>
      <c r="BQ213" s="683"/>
      <c r="BR213" s="683"/>
      <c r="BS213" s="683"/>
      <c r="BT213" s="683"/>
      <c r="BU213" s="1204"/>
      <c r="BV213" s="1205"/>
      <c r="BW213" s="1205"/>
      <c r="BX213" s="1205"/>
      <c r="BY213" s="1205"/>
      <c r="BZ213" s="1205"/>
      <c r="CA213" s="1205"/>
      <c r="CB213" s="1205"/>
      <c r="CC213" s="1206"/>
    </row>
    <row r="214" spans="1:81" s="690" customFormat="1" ht="40.15" customHeight="1" x14ac:dyDescent="0.25">
      <c r="A214" s="673"/>
      <c r="B214" s="1321"/>
      <c r="C214" s="1315"/>
      <c r="D214" s="1097"/>
      <c r="E214" s="1094"/>
      <c r="F214" s="1094"/>
      <c r="G214" s="1094"/>
      <c r="H214" s="1094"/>
      <c r="I214" s="1094"/>
      <c r="J214" s="1220"/>
      <c r="K214" s="1217"/>
      <c r="L214" s="1223"/>
      <c r="M214" s="1226"/>
      <c r="N214" s="1229"/>
      <c r="O214" s="1232"/>
      <c r="P214" s="1235"/>
      <c r="Q214" s="1238"/>
      <c r="R214" s="1220"/>
      <c r="S214" s="377" t="s">
        <v>6275</v>
      </c>
      <c r="T214" s="709"/>
      <c r="U214" s="709"/>
      <c r="V214" s="709"/>
      <c r="W214" s="678" t="s">
        <v>6132</v>
      </c>
      <c r="X214" s="670"/>
      <c r="Y214" s="670"/>
      <c r="Z214" s="670"/>
      <c r="AA214" s="670"/>
      <c r="AB214" s="1220"/>
      <c r="AC214" s="1241"/>
      <c r="AD214" s="303">
        <f t="shared" si="238"/>
        <v>0</v>
      </c>
      <c r="AE214" s="303">
        <f t="shared" si="238"/>
        <v>0</v>
      </c>
      <c r="AF214" s="303">
        <f t="shared" si="238"/>
        <v>0</v>
      </c>
      <c r="AG214" s="303">
        <f t="shared" si="237"/>
        <v>0</v>
      </c>
      <c r="AH214" s="303">
        <f t="shared" si="237"/>
        <v>0</v>
      </c>
      <c r="AI214" s="303">
        <f t="shared" si="237"/>
        <v>0</v>
      </c>
      <c r="AJ214" s="303">
        <f t="shared" si="237"/>
        <v>0</v>
      </c>
      <c r="AK214" s="1220"/>
      <c r="AL214" s="1244"/>
      <c r="AM214" s="303">
        <f t="shared" ref="AM214:AM277" si="246">SUM(AN214:AS214)</f>
        <v>0</v>
      </c>
      <c r="AN214" s="684"/>
      <c r="AO214" s="684"/>
      <c r="AP214" s="684"/>
      <c r="AQ214" s="684"/>
      <c r="AR214" s="684"/>
      <c r="AS214" s="684"/>
      <c r="AT214" s="1220"/>
      <c r="AU214" s="1247"/>
      <c r="AV214" s="303">
        <f t="shared" ref="AV214:AV277" si="247">SUM(AW214:BB214)</f>
        <v>0</v>
      </c>
      <c r="AW214" s="684"/>
      <c r="AX214" s="684"/>
      <c r="AY214" s="684"/>
      <c r="AZ214" s="684"/>
      <c r="BA214" s="684"/>
      <c r="BB214" s="684"/>
      <c r="BC214" s="1220"/>
      <c r="BD214" s="1250"/>
      <c r="BE214" s="303">
        <f t="shared" ref="BE214:BE277" si="248">SUM(BF214:BK214)</f>
        <v>0</v>
      </c>
      <c r="BF214" s="684"/>
      <c r="BG214" s="684"/>
      <c r="BH214" s="684"/>
      <c r="BI214" s="684"/>
      <c r="BJ214" s="684"/>
      <c r="BK214" s="684"/>
      <c r="BL214" s="1220"/>
      <c r="BM214" s="1253"/>
      <c r="BN214" s="303">
        <f t="shared" ref="BN214:BN277" si="249">SUM(BO214:BT214)</f>
        <v>0</v>
      </c>
      <c r="BO214" s="684"/>
      <c r="BP214" s="684"/>
      <c r="BQ214" s="684"/>
      <c r="BR214" s="684"/>
      <c r="BS214" s="684"/>
      <c r="BT214" s="684"/>
      <c r="BU214" s="1207"/>
      <c r="BV214" s="1208"/>
      <c r="BW214" s="1208"/>
      <c r="BX214" s="1208"/>
      <c r="BY214" s="1208"/>
      <c r="BZ214" s="1208"/>
      <c r="CA214" s="1208"/>
      <c r="CB214" s="1208"/>
      <c r="CC214" s="1209"/>
    </row>
    <row r="215" spans="1:81" s="690" customFormat="1" ht="40.15" customHeight="1" x14ac:dyDescent="0.25">
      <c r="A215" s="673"/>
      <c r="B215" s="1321"/>
      <c r="C215" s="1315"/>
      <c r="D215" s="1097"/>
      <c r="E215" s="1094"/>
      <c r="F215" s="1094"/>
      <c r="G215" s="1094"/>
      <c r="H215" s="1094"/>
      <c r="I215" s="1094"/>
      <c r="J215" s="1220"/>
      <c r="K215" s="1217"/>
      <c r="L215" s="1223"/>
      <c r="M215" s="1226"/>
      <c r="N215" s="1229"/>
      <c r="O215" s="1232"/>
      <c r="P215" s="1235"/>
      <c r="Q215" s="1238"/>
      <c r="R215" s="1220"/>
      <c r="S215" s="377" t="s">
        <v>6143</v>
      </c>
      <c r="T215" s="709"/>
      <c r="U215" s="709"/>
      <c r="V215" s="709"/>
      <c r="W215" s="678" t="s">
        <v>6276</v>
      </c>
      <c r="X215" s="670"/>
      <c r="Y215" s="670"/>
      <c r="Z215" s="670"/>
      <c r="AA215" s="670"/>
      <c r="AB215" s="1220"/>
      <c r="AC215" s="1241"/>
      <c r="AD215" s="303">
        <f t="shared" si="238"/>
        <v>0</v>
      </c>
      <c r="AE215" s="303">
        <f t="shared" si="238"/>
        <v>0</v>
      </c>
      <c r="AF215" s="303">
        <f t="shared" si="238"/>
        <v>0</v>
      </c>
      <c r="AG215" s="303">
        <f t="shared" si="237"/>
        <v>0</v>
      </c>
      <c r="AH215" s="303">
        <f t="shared" si="237"/>
        <v>0</v>
      </c>
      <c r="AI215" s="303">
        <f t="shared" si="237"/>
        <v>0</v>
      </c>
      <c r="AJ215" s="303">
        <f t="shared" si="237"/>
        <v>0</v>
      </c>
      <c r="AK215" s="1220"/>
      <c r="AL215" s="1244"/>
      <c r="AM215" s="303">
        <f t="shared" si="246"/>
        <v>0</v>
      </c>
      <c r="AN215" s="684"/>
      <c r="AO215" s="684"/>
      <c r="AP215" s="684"/>
      <c r="AQ215" s="684"/>
      <c r="AR215" s="684"/>
      <c r="AS215" s="684"/>
      <c r="AT215" s="1220"/>
      <c r="AU215" s="1247"/>
      <c r="AV215" s="303">
        <f t="shared" si="247"/>
        <v>0</v>
      </c>
      <c r="AW215" s="684"/>
      <c r="AX215" s="684"/>
      <c r="AY215" s="684"/>
      <c r="AZ215" s="684"/>
      <c r="BA215" s="684"/>
      <c r="BB215" s="684"/>
      <c r="BC215" s="1220"/>
      <c r="BD215" s="1250"/>
      <c r="BE215" s="303">
        <f t="shared" si="248"/>
        <v>0</v>
      </c>
      <c r="BF215" s="684"/>
      <c r="BG215" s="684"/>
      <c r="BH215" s="684"/>
      <c r="BI215" s="684"/>
      <c r="BJ215" s="684"/>
      <c r="BK215" s="684"/>
      <c r="BL215" s="1220"/>
      <c r="BM215" s="1253"/>
      <c r="BN215" s="303">
        <f t="shared" si="249"/>
        <v>0</v>
      </c>
      <c r="BO215" s="684"/>
      <c r="BP215" s="684"/>
      <c r="BQ215" s="684"/>
      <c r="BR215" s="684"/>
      <c r="BS215" s="684"/>
      <c r="BT215" s="684"/>
      <c r="BU215" s="1207"/>
      <c r="BV215" s="1208"/>
      <c r="BW215" s="1208"/>
      <c r="BX215" s="1208"/>
      <c r="BY215" s="1208"/>
      <c r="BZ215" s="1208"/>
      <c r="CA215" s="1208"/>
      <c r="CB215" s="1208"/>
      <c r="CC215" s="1209"/>
    </row>
    <row r="216" spans="1:81" s="690" customFormat="1" ht="40.15" customHeight="1" thickBot="1" x14ac:dyDescent="0.3">
      <c r="A216" s="673"/>
      <c r="B216" s="1321"/>
      <c r="C216" s="1315"/>
      <c r="D216" s="1098"/>
      <c r="E216" s="1095"/>
      <c r="F216" s="1095"/>
      <c r="G216" s="1095"/>
      <c r="H216" s="1095"/>
      <c r="I216" s="1095"/>
      <c r="J216" s="1221"/>
      <c r="K216" s="1218"/>
      <c r="L216" s="1224"/>
      <c r="M216" s="1227"/>
      <c r="N216" s="1230"/>
      <c r="O216" s="1233"/>
      <c r="P216" s="1236"/>
      <c r="Q216" s="1239"/>
      <c r="R216" s="1221"/>
      <c r="S216" s="379" t="s">
        <v>6277</v>
      </c>
      <c r="T216" s="710"/>
      <c r="U216" s="710"/>
      <c r="V216" s="710"/>
      <c r="W216" s="679" t="s">
        <v>6278</v>
      </c>
      <c r="X216" s="671"/>
      <c r="Y216" s="671"/>
      <c r="Z216" s="671"/>
      <c r="AA216" s="671"/>
      <c r="AB216" s="1221"/>
      <c r="AC216" s="1242"/>
      <c r="AD216" s="306">
        <f t="shared" si="238"/>
        <v>0</v>
      </c>
      <c r="AE216" s="306">
        <f t="shared" si="238"/>
        <v>0</v>
      </c>
      <c r="AF216" s="306">
        <f t="shared" si="238"/>
        <v>0</v>
      </c>
      <c r="AG216" s="306">
        <f t="shared" si="237"/>
        <v>0</v>
      </c>
      <c r="AH216" s="306">
        <f t="shared" si="237"/>
        <v>0</v>
      </c>
      <c r="AI216" s="306">
        <f t="shared" si="237"/>
        <v>0</v>
      </c>
      <c r="AJ216" s="306">
        <f t="shared" si="237"/>
        <v>0</v>
      </c>
      <c r="AK216" s="1221"/>
      <c r="AL216" s="1245"/>
      <c r="AM216" s="306">
        <f t="shared" si="246"/>
        <v>0</v>
      </c>
      <c r="AN216" s="685"/>
      <c r="AO216" s="685"/>
      <c r="AP216" s="685"/>
      <c r="AQ216" s="685"/>
      <c r="AR216" s="685"/>
      <c r="AS216" s="685"/>
      <c r="AT216" s="1221"/>
      <c r="AU216" s="1248"/>
      <c r="AV216" s="306">
        <f t="shared" si="247"/>
        <v>0</v>
      </c>
      <c r="AW216" s="685"/>
      <c r="AX216" s="685"/>
      <c r="AY216" s="685"/>
      <c r="AZ216" s="685"/>
      <c r="BA216" s="685"/>
      <c r="BB216" s="685"/>
      <c r="BC216" s="1221"/>
      <c r="BD216" s="1251"/>
      <c r="BE216" s="306">
        <f t="shared" si="248"/>
        <v>0</v>
      </c>
      <c r="BF216" s="685"/>
      <c r="BG216" s="685"/>
      <c r="BH216" s="685"/>
      <c r="BI216" s="685"/>
      <c r="BJ216" s="685"/>
      <c r="BK216" s="685"/>
      <c r="BL216" s="1221"/>
      <c r="BM216" s="1254"/>
      <c r="BN216" s="306">
        <f t="shared" si="249"/>
        <v>0</v>
      </c>
      <c r="BO216" s="685"/>
      <c r="BP216" s="685"/>
      <c r="BQ216" s="685"/>
      <c r="BR216" s="685"/>
      <c r="BS216" s="685"/>
      <c r="BT216" s="685"/>
      <c r="BU216" s="1210"/>
      <c r="BV216" s="1211"/>
      <c r="BW216" s="1211"/>
      <c r="BX216" s="1211"/>
      <c r="BY216" s="1211"/>
      <c r="BZ216" s="1211"/>
      <c r="CA216" s="1211"/>
      <c r="CB216" s="1211"/>
      <c r="CC216" s="1212"/>
    </row>
    <row r="217" spans="1:81" s="690" customFormat="1" ht="40.15" customHeight="1" thickTop="1" x14ac:dyDescent="0.25">
      <c r="A217" s="673"/>
      <c r="B217" s="1321"/>
      <c r="C217" s="1315"/>
      <c r="D217" s="1096"/>
      <c r="E217" s="1093"/>
      <c r="F217" s="1093"/>
      <c r="G217" s="1093"/>
      <c r="H217" s="1093"/>
      <c r="I217" s="1093"/>
      <c r="J217" s="1219">
        <v>476</v>
      </c>
      <c r="K217" s="1216" t="str">
        <f>+[10]Metas!K541</f>
        <v>Nuevos frentes de seguridad creados para el fortaleciendo del liderazgo comunal y la acción colectiva en los municipios del Departamento.</v>
      </c>
      <c r="L217" s="1222">
        <v>100</v>
      </c>
      <c r="M217" s="1225">
        <f>SUM(N217:Q217)</f>
        <v>100</v>
      </c>
      <c r="N217" s="1228">
        <v>20</v>
      </c>
      <c r="O217" s="1231">
        <v>30</v>
      </c>
      <c r="P217" s="1234">
        <v>25</v>
      </c>
      <c r="Q217" s="1237">
        <v>25</v>
      </c>
      <c r="R217" s="1219">
        <f>+$J217</f>
        <v>476</v>
      </c>
      <c r="S217" s="375" t="s">
        <v>6279</v>
      </c>
      <c r="T217" s="708" t="s">
        <v>3834</v>
      </c>
      <c r="U217" s="708" t="s">
        <v>3838</v>
      </c>
      <c r="V217" s="708" t="s">
        <v>3842</v>
      </c>
      <c r="W217" s="677" t="s">
        <v>6280</v>
      </c>
      <c r="X217" s="669"/>
      <c r="Y217" s="669"/>
      <c r="Z217" s="669"/>
      <c r="AA217" s="669"/>
      <c r="AB217" s="1219">
        <f t="shared" si="226"/>
        <v>476</v>
      </c>
      <c r="AC217" s="1240">
        <f t="shared" ref="AC217" si="250">+L217</f>
        <v>100</v>
      </c>
      <c r="AD217" s="308">
        <f t="shared" si="238"/>
        <v>84.998000000000005</v>
      </c>
      <c r="AE217" s="308">
        <f t="shared" si="238"/>
        <v>84.998000000000005</v>
      </c>
      <c r="AF217" s="308">
        <f t="shared" si="238"/>
        <v>0</v>
      </c>
      <c r="AG217" s="308">
        <f t="shared" si="237"/>
        <v>0</v>
      </c>
      <c r="AH217" s="308">
        <f t="shared" si="237"/>
        <v>0</v>
      </c>
      <c r="AI217" s="308">
        <f t="shared" si="237"/>
        <v>0</v>
      </c>
      <c r="AJ217" s="308">
        <f t="shared" si="237"/>
        <v>0</v>
      </c>
      <c r="AK217" s="1219">
        <f t="shared" si="228"/>
        <v>476</v>
      </c>
      <c r="AL217" s="1243">
        <f>+N217</f>
        <v>20</v>
      </c>
      <c r="AM217" s="308">
        <f t="shared" si="246"/>
        <v>28.332999999999998</v>
      </c>
      <c r="AN217" s="683">
        <v>28.332999999999998</v>
      </c>
      <c r="AO217" s="683"/>
      <c r="AP217" s="683"/>
      <c r="AQ217" s="683"/>
      <c r="AR217" s="683"/>
      <c r="AS217" s="683"/>
      <c r="AT217" s="1219">
        <f t="shared" si="229"/>
        <v>476</v>
      </c>
      <c r="AU217" s="1246">
        <f>+O217</f>
        <v>30</v>
      </c>
      <c r="AV217" s="308">
        <f t="shared" si="247"/>
        <v>28.332999999999998</v>
      </c>
      <c r="AW217" s="683">
        <v>28.332999999999998</v>
      </c>
      <c r="AX217" s="683"/>
      <c r="AY217" s="683"/>
      <c r="AZ217" s="683"/>
      <c r="BA217" s="683"/>
      <c r="BB217" s="683"/>
      <c r="BC217" s="1219">
        <f t="shared" si="230"/>
        <v>476</v>
      </c>
      <c r="BD217" s="1249">
        <f>+P217</f>
        <v>25</v>
      </c>
      <c r="BE217" s="308">
        <f t="shared" si="248"/>
        <v>9.4440000000000008</v>
      </c>
      <c r="BF217" s="683">
        <v>9.4440000000000008</v>
      </c>
      <c r="BG217" s="683"/>
      <c r="BH217" s="683"/>
      <c r="BI217" s="683"/>
      <c r="BJ217" s="683"/>
      <c r="BK217" s="683"/>
      <c r="BL217" s="1219">
        <f t="shared" si="231"/>
        <v>476</v>
      </c>
      <c r="BM217" s="1252">
        <f>+Q217</f>
        <v>25</v>
      </c>
      <c r="BN217" s="308">
        <f t="shared" si="249"/>
        <v>18.888000000000002</v>
      </c>
      <c r="BO217" s="683">
        <v>18.888000000000002</v>
      </c>
      <c r="BP217" s="683"/>
      <c r="BQ217" s="683"/>
      <c r="BR217" s="683"/>
      <c r="BS217" s="683"/>
      <c r="BT217" s="683"/>
      <c r="BU217" s="1204"/>
      <c r="BV217" s="1205"/>
      <c r="BW217" s="1205"/>
      <c r="BX217" s="1205"/>
      <c r="BY217" s="1205"/>
      <c r="BZ217" s="1205"/>
      <c r="CA217" s="1205"/>
      <c r="CB217" s="1205"/>
      <c r="CC217" s="1206"/>
    </row>
    <row r="218" spans="1:81" s="690" customFormat="1" ht="40.15" customHeight="1" x14ac:dyDescent="0.25">
      <c r="A218" s="673"/>
      <c r="B218" s="1321"/>
      <c r="C218" s="1315"/>
      <c r="D218" s="1097"/>
      <c r="E218" s="1094"/>
      <c r="F218" s="1094"/>
      <c r="G218" s="1094"/>
      <c r="H218" s="1094"/>
      <c r="I218" s="1094"/>
      <c r="J218" s="1220"/>
      <c r="K218" s="1217"/>
      <c r="L218" s="1223"/>
      <c r="M218" s="1226"/>
      <c r="N218" s="1229"/>
      <c r="O218" s="1232"/>
      <c r="P218" s="1235"/>
      <c r="Q218" s="1238"/>
      <c r="R218" s="1220"/>
      <c r="S218" s="377" t="s">
        <v>6281</v>
      </c>
      <c r="T218" s="709"/>
      <c r="U218" s="709"/>
      <c r="V218" s="709"/>
      <c r="W218" s="678" t="s">
        <v>6132</v>
      </c>
      <c r="X218" s="670"/>
      <c r="Y218" s="670"/>
      <c r="Z218" s="670"/>
      <c r="AA218" s="670"/>
      <c r="AB218" s="1220"/>
      <c r="AC218" s="1241"/>
      <c r="AD218" s="303">
        <f t="shared" si="238"/>
        <v>0</v>
      </c>
      <c r="AE218" s="303">
        <f t="shared" si="238"/>
        <v>0</v>
      </c>
      <c r="AF218" s="303">
        <f t="shared" si="238"/>
        <v>0</v>
      </c>
      <c r="AG218" s="303">
        <f t="shared" si="237"/>
        <v>0</v>
      </c>
      <c r="AH218" s="303">
        <f t="shared" si="237"/>
        <v>0</v>
      </c>
      <c r="AI218" s="303">
        <f t="shared" si="237"/>
        <v>0</v>
      </c>
      <c r="AJ218" s="303">
        <f t="shared" si="237"/>
        <v>0</v>
      </c>
      <c r="AK218" s="1220"/>
      <c r="AL218" s="1244"/>
      <c r="AM218" s="303">
        <f t="shared" si="246"/>
        <v>0</v>
      </c>
      <c r="AN218" s="684"/>
      <c r="AO218" s="684"/>
      <c r="AP218" s="684"/>
      <c r="AQ218" s="684"/>
      <c r="AR218" s="684"/>
      <c r="AS218" s="684"/>
      <c r="AT218" s="1220"/>
      <c r="AU218" s="1247"/>
      <c r="AV218" s="303">
        <f t="shared" si="247"/>
        <v>0</v>
      </c>
      <c r="AW218" s="684"/>
      <c r="AX218" s="684"/>
      <c r="AY218" s="684"/>
      <c r="AZ218" s="684"/>
      <c r="BA218" s="684"/>
      <c r="BB218" s="684"/>
      <c r="BC218" s="1220"/>
      <c r="BD218" s="1250"/>
      <c r="BE218" s="303">
        <f t="shared" si="248"/>
        <v>0</v>
      </c>
      <c r="BF218" s="684"/>
      <c r="BG218" s="684"/>
      <c r="BH218" s="684"/>
      <c r="BI218" s="684"/>
      <c r="BJ218" s="684"/>
      <c r="BK218" s="684"/>
      <c r="BL218" s="1220"/>
      <c r="BM218" s="1253"/>
      <c r="BN218" s="303">
        <f t="shared" si="249"/>
        <v>0</v>
      </c>
      <c r="BO218" s="684"/>
      <c r="BP218" s="684"/>
      <c r="BQ218" s="684"/>
      <c r="BR218" s="684"/>
      <c r="BS218" s="684"/>
      <c r="BT218" s="684"/>
      <c r="BU218" s="1207"/>
      <c r="BV218" s="1208"/>
      <c r="BW218" s="1208"/>
      <c r="BX218" s="1208"/>
      <c r="BY218" s="1208"/>
      <c r="BZ218" s="1208"/>
      <c r="CA218" s="1208"/>
      <c r="CB218" s="1208"/>
      <c r="CC218" s="1209"/>
    </row>
    <row r="219" spans="1:81" s="690" customFormat="1" ht="40.15" customHeight="1" x14ac:dyDescent="0.25">
      <c r="A219" s="673"/>
      <c r="B219" s="1321"/>
      <c r="C219" s="1315"/>
      <c r="D219" s="1097"/>
      <c r="E219" s="1094"/>
      <c r="F219" s="1094"/>
      <c r="G219" s="1094"/>
      <c r="H219" s="1094"/>
      <c r="I219" s="1094"/>
      <c r="J219" s="1220"/>
      <c r="K219" s="1217"/>
      <c r="L219" s="1223"/>
      <c r="M219" s="1226"/>
      <c r="N219" s="1229"/>
      <c r="O219" s="1232"/>
      <c r="P219" s="1235"/>
      <c r="Q219" s="1238"/>
      <c r="R219" s="1220"/>
      <c r="S219" s="377" t="s">
        <v>6282</v>
      </c>
      <c r="T219" s="709"/>
      <c r="U219" s="709"/>
      <c r="V219" s="709"/>
      <c r="W219" s="678" t="s">
        <v>6283</v>
      </c>
      <c r="X219" s="670"/>
      <c r="Y219" s="670"/>
      <c r="Z219" s="670"/>
      <c r="AA219" s="670"/>
      <c r="AB219" s="1220"/>
      <c r="AC219" s="1241"/>
      <c r="AD219" s="303">
        <f t="shared" si="238"/>
        <v>0</v>
      </c>
      <c r="AE219" s="303">
        <f t="shared" si="238"/>
        <v>0</v>
      </c>
      <c r="AF219" s="303">
        <f t="shared" si="238"/>
        <v>0</v>
      </c>
      <c r="AG219" s="303">
        <f t="shared" si="237"/>
        <v>0</v>
      </c>
      <c r="AH219" s="303">
        <f t="shared" si="237"/>
        <v>0</v>
      </c>
      <c r="AI219" s="303">
        <f t="shared" si="237"/>
        <v>0</v>
      </c>
      <c r="AJ219" s="303">
        <f t="shared" si="237"/>
        <v>0</v>
      </c>
      <c r="AK219" s="1220"/>
      <c r="AL219" s="1244"/>
      <c r="AM219" s="303">
        <f t="shared" si="246"/>
        <v>0</v>
      </c>
      <c r="AN219" s="684"/>
      <c r="AO219" s="684"/>
      <c r="AP219" s="684"/>
      <c r="AQ219" s="684"/>
      <c r="AR219" s="684"/>
      <c r="AS219" s="684"/>
      <c r="AT219" s="1220"/>
      <c r="AU219" s="1247"/>
      <c r="AV219" s="303">
        <f t="shared" si="247"/>
        <v>0</v>
      </c>
      <c r="AW219" s="684"/>
      <c r="AX219" s="684"/>
      <c r="AY219" s="684"/>
      <c r="AZ219" s="684"/>
      <c r="BA219" s="684"/>
      <c r="BB219" s="684"/>
      <c r="BC219" s="1220"/>
      <c r="BD219" s="1250"/>
      <c r="BE219" s="303">
        <f t="shared" si="248"/>
        <v>0</v>
      </c>
      <c r="BF219" s="684"/>
      <c r="BG219" s="684"/>
      <c r="BH219" s="684"/>
      <c r="BI219" s="684"/>
      <c r="BJ219" s="684"/>
      <c r="BK219" s="684"/>
      <c r="BL219" s="1220"/>
      <c r="BM219" s="1253"/>
      <c r="BN219" s="303">
        <f t="shared" si="249"/>
        <v>0</v>
      </c>
      <c r="BO219" s="684"/>
      <c r="BP219" s="684"/>
      <c r="BQ219" s="684"/>
      <c r="BR219" s="684"/>
      <c r="BS219" s="684"/>
      <c r="BT219" s="684"/>
      <c r="BU219" s="1207"/>
      <c r="BV219" s="1208"/>
      <c r="BW219" s="1208"/>
      <c r="BX219" s="1208"/>
      <c r="BY219" s="1208"/>
      <c r="BZ219" s="1208"/>
      <c r="CA219" s="1208"/>
      <c r="CB219" s="1208"/>
      <c r="CC219" s="1209"/>
    </row>
    <row r="220" spans="1:81" s="690" customFormat="1" ht="40.15" customHeight="1" thickBot="1" x14ac:dyDescent="0.3">
      <c r="A220" s="673"/>
      <c r="B220" s="1321"/>
      <c r="C220" s="1315"/>
      <c r="D220" s="1098"/>
      <c r="E220" s="1095"/>
      <c r="F220" s="1095"/>
      <c r="G220" s="1095"/>
      <c r="H220" s="1095"/>
      <c r="I220" s="1095"/>
      <c r="J220" s="1221"/>
      <c r="K220" s="1218"/>
      <c r="L220" s="1224"/>
      <c r="M220" s="1227"/>
      <c r="N220" s="1230"/>
      <c r="O220" s="1233"/>
      <c r="P220" s="1236"/>
      <c r="Q220" s="1239"/>
      <c r="R220" s="1221"/>
      <c r="S220" s="379" t="s">
        <v>6277</v>
      </c>
      <c r="T220" s="710"/>
      <c r="U220" s="710"/>
      <c r="V220" s="710"/>
      <c r="W220" s="679" t="s">
        <v>6278</v>
      </c>
      <c r="X220" s="671"/>
      <c r="Y220" s="671"/>
      <c r="Z220" s="671"/>
      <c r="AA220" s="671"/>
      <c r="AB220" s="1221"/>
      <c r="AC220" s="1242"/>
      <c r="AD220" s="306">
        <f t="shared" si="238"/>
        <v>0</v>
      </c>
      <c r="AE220" s="306">
        <f t="shared" si="238"/>
        <v>0</v>
      </c>
      <c r="AF220" s="306">
        <f t="shared" si="238"/>
        <v>0</v>
      </c>
      <c r="AG220" s="306">
        <f t="shared" si="237"/>
        <v>0</v>
      </c>
      <c r="AH220" s="306">
        <f t="shared" si="237"/>
        <v>0</v>
      </c>
      <c r="AI220" s="306">
        <f t="shared" si="237"/>
        <v>0</v>
      </c>
      <c r="AJ220" s="306">
        <f t="shared" si="237"/>
        <v>0</v>
      </c>
      <c r="AK220" s="1221"/>
      <c r="AL220" s="1245"/>
      <c r="AM220" s="306">
        <f t="shared" si="246"/>
        <v>0</v>
      </c>
      <c r="AN220" s="685"/>
      <c r="AO220" s="685"/>
      <c r="AP220" s="685"/>
      <c r="AQ220" s="685"/>
      <c r="AR220" s="685"/>
      <c r="AS220" s="685"/>
      <c r="AT220" s="1221"/>
      <c r="AU220" s="1248"/>
      <c r="AV220" s="306">
        <f t="shared" si="247"/>
        <v>0</v>
      </c>
      <c r="AW220" s="685"/>
      <c r="AX220" s="685"/>
      <c r="AY220" s="685"/>
      <c r="AZ220" s="685"/>
      <c r="BA220" s="685"/>
      <c r="BB220" s="685"/>
      <c r="BC220" s="1221"/>
      <c r="BD220" s="1251"/>
      <c r="BE220" s="306">
        <f t="shared" si="248"/>
        <v>0</v>
      </c>
      <c r="BF220" s="685"/>
      <c r="BG220" s="685"/>
      <c r="BH220" s="685"/>
      <c r="BI220" s="685"/>
      <c r="BJ220" s="685"/>
      <c r="BK220" s="685"/>
      <c r="BL220" s="1221"/>
      <c r="BM220" s="1254"/>
      <c r="BN220" s="306">
        <f t="shared" si="249"/>
        <v>0</v>
      </c>
      <c r="BO220" s="685"/>
      <c r="BP220" s="685"/>
      <c r="BQ220" s="685"/>
      <c r="BR220" s="685"/>
      <c r="BS220" s="685"/>
      <c r="BT220" s="685"/>
      <c r="BU220" s="1210"/>
      <c r="BV220" s="1211"/>
      <c r="BW220" s="1211"/>
      <c r="BX220" s="1211"/>
      <c r="BY220" s="1211"/>
      <c r="BZ220" s="1211"/>
      <c r="CA220" s="1211"/>
      <c r="CB220" s="1211"/>
      <c r="CC220" s="1212"/>
    </row>
    <row r="221" spans="1:81" s="690" customFormat="1" ht="40.15" customHeight="1" thickTop="1" x14ac:dyDescent="0.25">
      <c r="A221" s="673"/>
      <c r="B221" s="1321"/>
      <c r="C221" s="1315"/>
      <c r="D221" s="1096"/>
      <c r="E221" s="1093"/>
      <c r="F221" s="1093"/>
      <c r="G221" s="1093"/>
      <c r="H221" s="1093"/>
      <c r="I221" s="1093"/>
      <c r="J221" s="1219">
        <v>477</v>
      </c>
      <c r="K221" s="1216" t="str">
        <f>+[10]Metas!K542</f>
        <v>Acompañamiento a las Administraciones Municipales en la formulación de los PISCC.</v>
      </c>
      <c r="L221" s="1433"/>
      <c r="M221" s="1480">
        <f>SUM(N221:Q221)</f>
        <v>0</v>
      </c>
      <c r="N221" s="1482"/>
      <c r="O221" s="1484"/>
      <c r="P221" s="1486"/>
      <c r="Q221" s="1488"/>
      <c r="R221" s="1219">
        <f>+$J221</f>
        <v>477</v>
      </c>
      <c r="S221" s="677"/>
      <c r="T221" s="708"/>
      <c r="U221" s="708"/>
      <c r="V221" s="708"/>
      <c r="W221" s="677"/>
      <c r="X221" s="669"/>
      <c r="Y221" s="669"/>
      <c r="Z221" s="669"/>
      <c r="AA221" s="669"/>
      <c r="AB221" s="1219">
        <f t="shared" si="226"/>
        <v>477</v>
      </c>
      <c r="AC221" s="1240">
        <f t="shared" ref="AC221" si="251">+L221</f>
        <v>0</v>
      </c>
      <c r="AD221" s="308">
        <f t="shared" si="238"/>
        <v>0</v>
      </c>
      <c r="AE221" s="308">
        <f t="shared" si="238"/>
        <v>0</v>
      </c>
      <c r="AF221" s="308">
        <f t="shared" si="238"/>
        <v>0</v>
      </c>
      <c r="AG221" s="308">
        <f t="shared" si="237"/>
        <v>0</v>
      </c>
      <c r="AH221" s="308">
        <f t="shared" si="237"/>
        <v>0</v>
      </c>
      <c r="AI221" s="308">
        <f t="shared" si="237"/>
        <v>0</v>
      </c>
      <c r="AJ221" s="308">
        <f t="shared" si="237"/>
        <v>0</v>
      </c>
      <c r="AK221" s="1219">
        <f t="shared" si="228"/>
        <v>477</v>
      </c>
      <c r="AL221" s="1243">
        <f>+N221</f>
        <v>0</v>
      </c>
      <c r="AM221" s="308">
        <f t="shared" si="246"/>
        <v>0</v>
      </c>
      <c r="AN221" s="683"/>
      <c r="AO221" s="683"/>
      <c r="AP221" s="683"/>
      <c r="AQ221" s="683"/>
      <c r="AR221" s="683"/>
      <c r="AS221" s="683"/>
      <c r="AT221" s="1219">
        <f t="shared" si="229"/>
        <v>477</v>
      </c>
      <c r="AU221" s="1246">
        <f>+O221</f>
        <v>0</v>
      </c>
      <c r="AV221" s="308">
        <f t="shared" si="247"/>
        <v>0</v>
      </c>
      <c r="AW221" s="683"/>
      <c r="AX221" s="683"/>
      <c r="AY221" s="683"/>
      <c r="AZ221" s="683"/>
      <c r="BA221" s="683"/>
      <c r="BB221" s="683"/>
      <c r="BC221" s="1219">
        <f t="shared" si="230"/>
        <v>477</v>
      </c>
      <c r="BD221" s="1249">
        <f>+P221</f>
        <v>0</v>
      </c>
      <c r="BE221" s="308">
        <f t="shared" si="248"/>
        <v>0</v>
      </c>
      <c r="BF221" s="683"/>
      <c r="BG221" s="683"/>
      <c r="BH221" s="683"/>
      <c r="BI221" s="683"/>
      <c r="BJ221" s="683"/>
      <c r="BK221" s="683"/>
      <c r="BL221" s="1219">
        <f t="shared" si="231"/>
        <v>477</v>
      </c>
      <c r="BM221" s="1252">
        <f>+Q221</f>
        <v>0</v>
      </c>
      <c r="BN221" s="308">
        <f t="shared" si="249"/>
        <v>0</v>
      </c>
      <c r="BO221" s="683"/>
      <c r="BP221" s="683"/>
      <c r="BQ221" s="683"/>
      <c r="BR221" s="683"/>
      <c r="BS221" s="683"/>
      <c r="BT221" s="683"/>
      <c r="BU221" s="1204"/>
      <c r="BV221" s="1205"/>
      <c r="BW221" s="1205"/>
      <c r="BX221" s="1205"/>
      <c r="BY221" s="1205"/>
      <c r="BZ221" s="1205"/>
      <c r="CA221" s="1205"/>
      <c r="CB221" s="1205"/>
      <c r="CC221" s="1206"/>
    </row>
    <row r="222" spans="1:81" s="690" customFormat="1" ht="40.15" customHeight="1" x14ac:dyDescent="0.25">
      <c r="A222" s="673"/>
      <c r="B222" s="1321"/>
      <c r="C222" s="1315"/>
      <c r="D222" s="1097"/>
      <c r="E222" s="1094"/>
      <c r="F222" s="1094"/>
      <c r="G222" s="1094"/>
      <c r="H222" s="1094"/>
      <c r="I222" s="1094"/>
      <c r="J222" s="1220"/>
      <c r="K222" s="1217"/>
      <c r="L222" s="1434"/>
      <c r="M222" s="1481"/>
      <c r="N222" s="1483"/>
      <c r="O222" s="1485"/>
      <c r="P222" s="1487"/>
      <c r="Q222" s="1489"/>
      <c r="R222" s="1220"/>
      <c r="S222" s="678"/>
      <c r="T222" s="709"/>
      <c r="U222" s="709"/>
      <c r="V222" s="709"/>
      <c r="W222" s="678"/>
      <c r="X222" s="670"/>
      <c r="Y222" s="670"/>
      <c r="Z222" s="670"/>
      <c r="AA222" s="670"/>
      <c r="AB222" s="1220"/>
      <c r="AC222" s="1241"/>
      <c r="AD222" s="303">
        <f t="shared" si="238"/>
        <v>0</v>
      </c>
      <c r="AE222" s="303">
        <f t="shared" si="238"/>
        <v>0</v>
      </c>
      <c r="AF222" s="303">
        <f t="shared" si="238"/>
        <v>0</v>
      </c>
      <c r="AG222" s="303">
        <f t="shared" si="237"/>
        <v>0</v>
      </c>
      <c r="AH222" s="303">
        <f t="shared" si="237"/>
        <v>0</v>
      </c>
      <c r="AI222" s="303">
        <f t="shared" si="237"/>
        <v>0</v>
      </c>
      <c r="AJ222" s="303">
        <f t="shared" si="237"/>
        <v>0</v>
      </c>
      <c r="AK222" s="1220"/>
      <c r="AL222" s="1244"/>
      <c r="AM222" s="303">
        <f t="shared" si="246"/>
        <v>0</v>
      </c>
      <c r="AN222" s="684"/>
      <c r="AO222" s="684"/>
      <c r="AP222" s="684"/>
      <c r="AQ222" s="684"/>
      <c r="AR222" s="684"/>
      <c r="AS222" s="684"/>
      <c r="AT222" s="1220"/>
      <c r="AU222" s="1247"/>
      <c r="AV222" s="303">
        <f t="shared" si="247"/>
        <v>0</v>
      </c>
      <c r="AW222" s="684"/>
      <c r="AX222" s="684"/>
      <c r="AY222" s="684"/>
      <c r="AZ222" s="684"/>
      <c r="BA222" s="684"/>
      <c r="BB222" s="684"/>
      <c r="BC222" s="1220"/>
      <c r="BD222" s="1250"/>
      <c r="BE222" s="303">
        <f t="shared" si="248"/>
        <v>0</v>
      </c>
      <c r="BF222" s="684"/>
      <c r="BG222" s="684"/>
      <c r="BH222" s="684"/>
      <c r="BI222" s="684"/>
      <c r="BJ222" s="684"/>
      <c r="BK222" s="684"/>
      <c r="BL222" s="1220"/>
      <c r="BM222" s="1253"/>
      <c r="BN222" s="303">
        <f t="shared" si="249"/>
        <v>0</v>
      </c>
      <c r="BO222" s="684"/>
      <c r="BP222" s="684"/>
      <c r="BQ222" s="684"/>
      <c r="BR222" s="684"/>
      <c r="BS222" s="684"/>
      <c r="BT222" s="684"/>
      <c r="BU222" s="1207"/>
      <c r="BV222" s="1208"/>
      <c r="BW222" s="1208"/>
      <c r="BX222" s="1208"/>
      <c r="BY222" s="1208"/>
      <c r="BZ222" s="1208"/>
      <c r="CA222" s="1208"/>
      <c r="CB222" s="1208"/>
      <c r="CC222" s="1209"/>
    </row>
    <row r="223" spans="1:81" s="690" customFormat="1" ht="40.15" customHeight="1" x14ac:dyDescent="0.25">
      <c r="A223" s="673"/>
      <c r="B223" s="1321"/>
      <c r="C223" s="1315"/>
      <c r="D223" s="1097"/>
      <c r="E223" s="1094"/>
      <c r="F223" s="1094"/>
      <c r="G223" s="1094"/>
      <c r="H223" s="1094"/>
      <c r="I223" s="1094"/>
      <c r="J223" s="1220"/>
      <c r="K223" s="1217"/>
      <c r="L223" s="1434"/>
      <c r="M223" s="1481"/>
      <c r="N223" s="1483"/>
      <c r="O223" s="1485"/>
      <c r="P223" s="1487"/>
      <c r="Q223" s="1489"/>
      <c r="R223" s="1220"/>
      <c r="S223" s="678"/>
      <c r="T223" s="709"/>
      <c r="U223" s="709"/>
      <c r="V223" s="709"/>
      <c r="W223" s="678"/>
      <c r="X223" s="670"/>
      <c r="Y223" s="670"/>
      <c r="Z223" s="670"/>
      <c r="AA223" s="670"/>
      <c r="AB223" s="1220"/>
      <c r="AC223" s="1241"/>
      <c r="AD223" s="303">
        <f t="shared" si="238"/>
        <v>0</v>
      </c>
      <c r="AE223" s="303">
        <f t="shared" si="238"/>
        <v>0</v>
      </c>
      <c r="AF223" s="303">
        <f t="shared" si="238"/>
        <v>0</v>
      </c>
      <c r="AG223" s="303">
        <f t="shared" si="237"/>
        <v>0</v>
      </c>
      <c r="AH223" s="303">
        <f t="shared" si="237"/>
        <v>0</v>
      </c>
      <c r="AI223" s="303">
        <f t="shared" si="237"/>
        <v>0</v>
      </c>
      <c r="AJ223" s="303">
        <f t="shared" si="237"/>
        <v>0</v>
      </c>
      <c r="AK223" s="1220"/>
      <c r="AL223" s="1244"/>
      <c r="AM223" s="303">
        <f t="shared" si="246"/>
        <v>0</v>
      </c>
      <c r="AN223" s="684"/>
      <c r="AO223" s="684"/>
      <c r="AP223" s="684"/>
      <c r="AQ223" s="684"/>
      <c r="AR223" s="684"/>
      <c r="AS223" s="684"/>
      <c r="AT223" s="1220"/>
      <c r="AU223" s="1247"/>
      <c r="AV223" s="303">
        <f t="shared" si="247"/>
        <v>0</v>
      </c>
      <c r="AW223" s="684"/>
      <c r="AX223" s="684"/>
      <c r="AY223" s="684"/>
      <c r="AZ223" s="684"/>
      <c r="BA223" s="684"/>
      <c r="BB223" s="684"/>
      <c r="BC223" s="1220"/>
      <c r="BD223" s="1250"/>
      <c r="BE223" s="303">
        <f t="shared" si="248"/>
        <v>0</v>
      </c>
      <c r="BF223" s="684"/>
      <c r="BG223" s="684"/>
      <c r="BH223" s="684"/>
      <c r="BI223" s="684"/>
      <c r="BJ223" s="684"/>
      <c r="BK223" s="684"/>
      <c r="BL223" s="1220"/>
      <c r="BM223" s="1253"/>
      <c r="BN223" s="303">
        <f t="shared" si="249"/>
        <v>0</v>
      </c>
      <c r="BO223" s="684"/>
      <c r="BP223" s="684"/>
      <c r="BQ223" s="684"/>
      <c r="BR223" s="684"/>
      <c r="BS223" s="684"/>
      <c r="BT223" s="684"/>
      <c r="BU223" s="1207"/>
      <c r="BV223" s="1208"/>
      <c r="BW223" s="1208"/>
      <c r="BX223" s="1208"/>
      <c r="BY223" s="1208"/>
      <c r="BZ223" s="1208"/>
      <c r="CA223" s="1208"/>
      <c r="CB223" s="1208"/>
      <c r="CC223" s="1209"/>
    </row>
    <row r="224" spans="1:81" s="690" customFormat="1" ht="40.15" customHeight="1" thickBot="1" x14ac:dyDescent="0.3">
      <c r="A224" s="673"/>
      <c r="B224" s="1321"/>
      <c r="C224" s="1315"/>
      <c r="D224" s="1098"/>
      <c r="E224" s="1095"/>
      <c r="F224" s="1095"/>
      <c r="G224" s="1095"/>
      <c r="H224" s="1095"/>
      <c r="I224" s="1095"/>
      <c r="J224" s="1221"/>
      <c r="K224" s="1218"/>
      <c r="L224" s="1490"/>
      <c r="M224" s="1491"/>
      <c r="N224" s="1492"/>
      <c r="O224" s="1493"/>
      <c r="P224" s="1494"/>
      <c r="Q224" s="1495"/>
      <c r="R224" s="1221"/>
      <c r="S224" s="679"/>
      <c r="T224" s="710"/>
      <c r="U224" s="710"/>
      <c r="V224" s="710"/>
      <c r="W224" s="679"/>
      <c r="X224" s="671"/>
      <c r="Y224" s="671"/>
      <c r="Z224" s="671"/>
      <c r="AA224" s="671"/>
      <c r="AB224" s="1221"/>
      <c r="AC224" s="1242"/>
      <c r="AD224" s="306">
        <f t="shared" si="238"/>
        <v>0</v>
      </c>
      <c r="AE224" s="306">
        <f t="shared" si="238"/>
        <v>0</v>
      </c>
      <c r="AF224" s="306">
        <f t="shared" si="238"/>
        <v>0</v>
      </c>
      <c r="AG224" s="306">
        <f t="shared" si="237"/>
        <v>0</v>
      </c>
      <c r="AH224" s="306">
        <f t="shared" si="237"/>
        <v>0</v>
      </c>
      <c r="AI224" s="306">
        <f t="shared" si="237"/>
        <v>0</v>
      </c>
      <c r="AJ224" s="306">
        <f t="shared" si="237"/>
        <v>0</v>
      </c>
      <c r="AK224" s="1221"/>
      <c r="AL224" s="1245"/>
      <c r="AM224" s="306">
        <f t="shared" si="246"/>
        <v>0</v>
      </c>
      <c r="AN224" s="685"/>
      <c r="AO224" s="685"/>
      <c r="AP224" s="685"/>
      <c r="AQ224" s="685"/>
      <c r="AR224" s="685"/>
      <c r="AS224" s="685"/>
      <c r="AT224" s="1221"/>
      <c r="AU224" s="1248"/>
      <c r="AV224" s="306">
        <f t="shared" si="247"/>
        <v>0</v>
      </c>
      <c r="AW224" s="685"/>
      <c r="AX224" s="685"/>
      <c r="AY224" s="685"/>
      <c r="AZ224" s="685"/>
      <c r="BA224" s="685"/>
      <c r="BB224" s="685"/>
      <c r="BC224" s="1221"/>
      <c r="BD224" s="1251"/>
      <c r="BE224" s="306">
        <f t="shared" si="248"/>
        <v>0</v>
      </c>
      <c r="BF224" s="685"/>
      <c r="BG224" s="685"/>
      <c r="BH224" s="685"/>
      <c r="BI224" s="685"/>
      <c r="BJ224" s="685"/>
      <c r="BK224" s="685"/>
      <c r="BL224" s="1221"/>
      <c r="BM224" s="1254"/>
      <c r="BN224" s="306">
        <f t="shared" si="249"/>
        <v>0</v>
      </c>
      <c r="BO224" s="685"/>
      <c r="BP224" s="685"/>
      <c r="BQ224" s="685"/>
      <c r="BR224" s="685"/>
      <c r="BS224" s="685"/>
      <c r="BT224" s="685"/>
      <c r="BU224" s="1210"/>
      <c r="BV224" s="1211"/>
      <c r="BW224" s="1211"/>
      <c r="BX224" s="1211"/>
      <c r="BY224" s="1211"/>
      <c r="BZ224" s="1211"/>
      <c r="CA224" s="1211"/>
      <c r="CB224" s="1211"/>
      <c r="CC224" s="1212"/>
    </row>
    <row r="225" spans="1:81" s="690" customFormat="1" ht="40.15" customHeight="1" thickTop="1" x14ac:dyDescent="0.25">
      <c r="A225" s="673"/>
      <c r="B225" s="1321"/>
      <c r="C225" s="1315"/>
      <c r="D225" s="1096"/>
      <c r="E225" s="1093"/>
      <c r="F225" s="1093"/>
      <c r="G225" s="1093"/>
      <c r="H225" s="1093"/>
      <c r="I225" s="1093"/>
      <c r="J225" s="1219">
        <v>478</v>
      </c>
      <c r="K225" s="1216" t="str">
        <f>+[10]Metas!K543</f>
        <v>Espacios de diálogo con las comunidades a través de los consejos comunitarios de seguridad y convivencia ciudadana a nivel departamental.</v>
      </c>
      <c r="L225" s="1222">
        <v>102</v>
      </c>
      <c r="M225" s="1225">
        <f>SUM(N225:Q225)</f>
        <v>102</v>
      </c>
      <c r="N225" s="1228">
        <v>22</v>
      </c>
      <c r="O225" s="1231">
        <v>30</v>
      </c>
      <c r="P225" s="1234">
        <v>30</v>
      </c>
      <c r="Q225" s="1237">
        <v>20</v>
      </c>
      <c r="R225" s="1219">
        <f>+$J225</f>
        <v>478</v>
      </c>
      <c r="S225" s="375" t="s">
        <v>6109</v>
      </c>
      <c r="T225" s="708" t="s">
        <v>3834</v>
      </c>
      <c r="U225" s="708" t="s">
        <v>3838</v>
      </c>
      <c r="V225" s="708" t="s">
        <v>3842</v>
      </c>
      <c r="W225" s="677" t="s">
        <v>6110</v>
      </c>
      <c r="X225" s="669"/>
      <c r="Y225" s="669"/>
      <c r="Z225" s="669"/>
      <c r="AA225" s="669"/>
      <c r="AB225" s="1219">
        <f t="shared" si="226"/>
        <v>478</v>
      </c>
      <c r="AC225" s="1240">
        <f t="shared" ref="AC225" si="252">+L225</f>
        <v>102</v>
      </c>
      <c r="AD225" s="308">
        <f t="shared" si="238"/>
        <v>72.796999999999997</v>
      </c>
      <c r="AE225" s="308">
        <f t="shared" si="238"/>
        <v>72.796999999999997</v>
      </c>
      <c r="AF225" s="308">
        <f t="shared" si="238"/>
        <v>0</v>
      </c>
      <c r="AG225" s="308">
        <f t="shared" si="237"/>
        <v>0</v>
      </c>
      <c r="AH225" s="308">
        <f t="shared" si="237"/>
        <v>0</v>
      </c>
      <c r="AI225" s="308">
        <f t="shared" si="237"/>
        <v>0</v>
      </c>
      <c r="AJ225" s="308">
        <f t="shared" si="237"/>
        <v>0</v>
      </c>
      <c r="AK225" s="1219">
        <f t="shared" si="228"/>
        <v>478</v>
      </c>
      <c r="AL225" s="1243">
        <f>+N225</f>
        <v>22</v>
      </c>
      <c r="AM225" s="308">
        <f t="shared" si="246"/>
        <v>24.265999999999998</v>
      </c>
      <c r="AN225" s="683">
        <v>24.265999999999998</v>
      </c>
      <c r="AO225" s="683"/>
      <c r="AP225" s="683"/>
      <c r="AQ225" s="683"/>
      <c r="AR225" s="683"/>
      <c r="AS225" s="683"/>
      <c r="AT225" s="1219">
        <f t="shared" si="229"/>
        <v>478</v>
      </c>
      <c r="AU225" s="1246">
        <f>+O225</f>
        <v>30</v>
      </c>
      <c r="AV225" s="308">
        <f t="shared" si="247"/>
        <v>24.265999999999998</v>
      </c>
      <c r="AW225" s="683">
        <v>24.265999999999998</v>
      </c>
      <c r="AX225" s="683"/>
      <c r="AY225" s="683"/>
      <c r="AZ225" s="683"/>
      <c r="BA225" s="683"/>
      <c r="BB225" s="683"/>
      <c r="BC225" s="1219">
        <f t="shared" si="230"/>
        <v>478</v>
      </c>
      <c r="BD225" s="1249">
        <f>+P225</f>
        <v>30</v>
      </c>
      <c r="BE225" s="308">
        <f t="shared" si="248"/>
        <v>8.0879999999999992</v>
      </c>
      <c r="BF225" s="683">
        <v>8.0879999999999992</v>
      </c>
      <c r="BG225" s="683"/>
      <c r="BH225" s="683"/>
      <c r="BI225" s="683"/>
      <c r="BJ225" s="683"/>
      <c r="BK225" s="683"/>
      <c r="BL225" s="1219">
        <f t="shared" si="231"/>
        <v>478</v>
      </c>
      <c r="BM225" s="1252">
        <f>+Q225</f>
        <v>20</v>
      </c>
      <c r="BN225" s="308">
        <f t="shared" si="249"/>
        <v>16.177</v>
      </c>
      <c r="BO225" s="683">
        <v>16.177</v>
      </c>
      <c r="BP225" s="683"/>
      <c r="BQ225" s="683"/>
      <c r="BR225" s="683"/>
      <c r="BS225" s="683"/>
      <c r="BT225" s="683"/>
      <c r="BU225" s="1204"/>
      <c r="BV225" s="1205"/>
      <c r="BW225" s="1205"/>
      <c r="BX225" s="1205"/>
      <c r="BY225" s="1205"/>
      <c r="BZ225" s="1205"/>
      <c r="CA225" s="1205"/>
      <c r="CB225" s="1205"/>
      <c r="CC225" s="1206"/>
    </row>
    <row r="226" spans="1:81" s="690" customFormat="1" ht="40.15" customHeight="1" x14ac:dyDescent="0.25">
      <c r="A226" s="673"/>
      <c r="B226" s="1321"/>
      <c r="C226" s="1315"/>
      <c r="D226" s="1097"/>
      <c r="E226" s="1094"/>
      <c r="F226" s="1094"/>
      <c r="G226" s="1094"/>
      <c r="H226" s="1094"/>
      <c r="I226" s="1094"/>
      <c r="J226" s="1220"/>
      <c r="K226" s="1217"/>
      <c r="L226" s="1223"/>
      <c r="M226" s="1226"/>
      <c r="N226" s="1229"/>
      <c r="O226" s="1232"/>
      <c r="P226" s="1235"/>
      <c r="Q226" s="1238"/>
      <c r="R226" s="1220"/>
      <c r="S226" s="377" t="s">
        <v>6111</v>
      </c>
      <c r="T226" s="709"/>
      <c r="U226" s="709"/>
      <c r="V226" s="709"/>
      <c r="W226" s="678" t="s">
        <v>6112</v>
      </c>
      <c r="X226" s="670"/>
      <c r="Y226" s="670"/>
      <c r="Z226" s="670"/>
      <c r="AA226" s="670"/>
      <c r="AB226" s="1220"/>
      <c r="AC226" s="1241"/>
      <c r="AD226" s="303">
        <f t="shared" si="238"/>
        <v>0</v>
      </c>
      <c r="AE226" s="303">
        <f t="shared" si="238"/>
        <v>0</v>
      </c>
      <c r="AF226" s="303">
        <f t="shared" si="238"/>
        <v>0</v>
      </c>
      <c r="AG226" s="303">
        <f t="shared" si="237"/>
        <v>0</v>
      </c>
      <c r="AH226" s="303">
        <f t="shared" si="237"/>
        <v>0</v>
      </c>
      <c r="AI226" s="303">
        <f t="shared" si="237"/>
        <v>0</v>
      </c>
      <c r="AJ226" s="303">
        <f t="shared" si="237"/>
        <v>0</v>
      </c>
      <c r="AK226" s="1220"/>
      <c r="AL226" s="1244"/>
      <c r="AM226" s="303">
        <f t="shared" si="246"/>
        <v>0</v>
      </c>
      <c r="AN226" s="684"/>
      <c r="AO226" s="684"/>
      <c r="AP226" s="684"/>
      <c r="AQ226" s="684"/>
      <c r="AR226" s="684"/>
      <c r="AS226" s="684"/>
      <c r="AT226" s="1220"/>
      <c r="AU226" s="1247"/>
      <c r="AV226" s="303">
        <f t="shared" si="247"/>
        <v>0</v>
      </c>
      <c r="AW226" s="684"/>
      <c r="AX226" s="684"/>
      <c r="AY226" s="684"/>
      <c r="AZ226" s="684"/>
      <c r="BA226" s="684"/>
      <c r="BB226" s="684"/>
      <c r="BC226" s="1220"/>
      <c r="BD226" s="1250"/>
      <c r="BE226" s="303">
        <f t="shared" si="248"/>
        <v>0</v>
      </c>
      <c r="BF226" s="684"/>
      <c r="BG226" s="684"/>
      <c r="BH226" s="684"/>
      <c r="BI226" s="684"/>
      <c r="BJ226" s="684"/>
      <c r="BK226" s="684"/>
      <c r="BL226" s="1220"/>
      <c r="BM226" s="1253"/>
      <c r="BN226" s="303">
        <f t="shared" si="249"/>
        <v>0</v>
      </c>
      <c r="BO226" s="684"/>
      <c r="BP226" s="684"/>
      <c r="BQ226" s="684"/>
      <c r="BR226" s="684"/>
      <c r="BS226" s="684"/>
      <c r="BT226" s="684"/>
      <c r="BU226" s="1207"/>
      <c r="BV226" s="1208"/>
      <c r="BW226" s="1208"/>
      <c r="BX226" s="1208"/>
      <c r="BY226" s="1208"/>
      <c r="BZ226" s="1208"/>
      <c r="CA226" s="1208"/>
      <c r="CB226" s="1208"/>
      <c r="CC226" s="1209"/>
    </row>
    <row r="227" spans="1:81" s="690" customFormat="1" ht="40.15" customHeight="1" x14ac:dyDescent="0.25">
      <c r="A227" s="673"/>
      <c r="B227" s="1321"/>
      <c r="C227" s="1315"/>
      <c r="D227" s="1097"/>
      <c r="E227" s="1094"/>
      <c r="F227" s="1094"/>
      <c r="G227" s="1094"/>
      <c r="H227" s="1094"/>
      <c r="I227" s="1094"/>
      <c r="J227" s="1220"/>
      <c r="K227" s="1217"/>
      <c r="L227" s="1223"/>
      <c r="M227" s="1226"/>
      <c r="N227" s="1229"/>
      <c r="O227" s="1232"/>
      <c r="P227" s="1235"/>
      <c r="Q227" s="1238"/>
      <c r="R227" s="1220"/>
      <c r="S227" s="377" t="s">
        <v>6113</v>
      </c>
      <c r="T227" s="709"/>
      <c r="U227" s="709"/>
      <c r="V227" s="709"/>
      <c r="W227" s="678" t="s">
        <v>6114</v>
      </c>
      <c r="X227" s="670"/>
      <c r="Y227" s="670"/>
      <c r="Z227" s="670"/>
      <c r="AA227" s="670"/>
      <c r="AB227" s="1220"/>
      <c r="AC227" s="1241"/>
      <c r="AD227" s="303">
        <f t="shared" si="238"/>
        <v>0</v>
      </c>
      <c r="AE227" s="303">
        <f t="shared" si="238"/>
        <v>0</v>
      </c>
      <c r="AF227" s="303">
        <f t="shared" si="238"/>
        <v>0</v>
      </c>
      <c r="AG227" s="303">
        <f t="shared" si="237"/>
        <v>0</v>
      </c>
      <c r="AH227" s="303">
        <f t="shared" si="237"/>
        <v>0</v>
      </c>
      <c r="AI227" s="303">
        <f t="shared" si="237"/>
        <v>0</v>
      </c>
      <c r="AJ227" s="303">
        <f t="shared" si="237"/>
        <v>0</v>
      </c>
      <c r="AK227" s="1220"/>
      <c r="AL227" s="1244"/>
      <c r="AM227" s="303">
        <f t="shared" si="246"/>
        <v>0</v>
      </c>
      <c r="AN227" s="684"/>
      <c r="AO227" s="684"/>
      <c r="AP227" s="684"/>
      <c r="AQ227" s="684"/>
      <c r="AR227" s="684"/>
      <c r="AS227" s="684"/>
      <c r="AT227" s="1220"/>
      <c r="AU227" s="1247"/>
      <c r="AV227" s="303">
        <f t="shared" si="247"/>
        <v>0</v>
      </c>
      <c r="AW227" s="684"/>
      <c r="AX227" s="684"/>
      <c r="AY227" s="684"/>
      <c r="AZ227" s="684"/>
      <c r="BA227" s="684"/>
      <c r="BB227" s="684"/>
      <c r="BC227" s="1220"/>
      <c r="BD227" s="1250"/>
      <c r="BE227" s="303">
        <f t="shared" si="248"/>
        <v>0</v>
      </c>
      <c r="BF227" s="684"/>
      <c r="BG227" s="684"/>
      <c r="BH227" s="684"/>
      <c r="BI227" s="684"/>
      <c r="BJ227" s="684"/>
      <c r="BK227" s="684"/>
      <c r="BL227" s="1220"/>
      <c r="BM227" s="1253"/>
      <c r="BN227" s="303">
        <f t="shared" si="249"/>
        <v>0</v>
      </c>
      <c r="BO227" s="684"/>
      <c r="BP227" s="684"/>
      <c r="BQ227" s="684"/>
      <c r="BR227" s="684"/>
      <c r="BS227" s="684"/>
      <c r="BT227" s="684"/>
      <c r="BU227" s="1207"/>
      <c r="BV227" s="1208"/>
      <c r="BW227" s="1208"/>
      <c r="BX227" s="1208"/>
      <c r="BY227" s="1208"/>
      <c r="BZ227" s="1208"/>
      <c r="CA227" s="1208"/>
      <c r="CB227" s="1208"/>
      <c r="CC227" s="1209"/>
    </row>
    <row r="228" spans="1:81" s="690" customFormat="1" ht="40.15" customHeight="1" thickBot="1" x14ac:dyDescent="0.3">
      <c r="A228" s="673"/>
      <c r="B228" s="1321"/>
      <c r="C228" s="1315"/>
      <c r="D228" s="1098"/>
      <c r="E228" s="1095"/>
      <c r="F228" s="1095"/>
      <c r="G228" s="1095"/>
      <c r="H228" s="1095"/>
      <c r="I228" s="1095"/>
      <c r="J228" s="1221"/>
      <c r="K228" s="1218"/>
      <c r="L228" s="1224"/>
      <c r="M228" s="1227"/>
      <c r="N228" s="1230"/>
      <c r="O228" s="1233"/>
      <c r="P228" s="1236"/>
      <c r="Q228" s="1239"/>
      <c r="R228" s="1221"/>
      <c r="S228" s="379" t="s">
        <v>6115</v>
      </c>
      <c r="T228" s="710"/>
      <c r="U228" s="710"/>
      <c r="V228" s="710"/>
      <c r="W228" s="679" t="s">
        <v>6116</v>
      </c>
      <c r="X228" s="671"/>
      <c r="Y228" s="671"/>
      <c r="Z228" s="671"/>
      <c r="AA228" s="671"/>
      <c r="AB228" s="1221"/>
      <c r="AC228" s="1242"/>
      <c r="AD228" s="306">
        <f t="shared" si="238"/>
        <v>0</v>
      </c>
      <c r="AE228" s="306">
        <f t="shared" si="238"/>
        <v>0</v>
      </c>
      <c r="AF228" s="306">
        <f t="shared" si="238"/>
        <v>0</v>
      </c>
      <c r="AG228" s="306">
        <f t="shared" si="237"/>
        <v>0</v>
      </c>
      <c r="AH228" s="306">
        <f t="shared" si="237"/>
        <v>0</v>
      </c>
      <c r="AI228" s="306">
        <f t="shared" si="237"/>
        <v>0</v>
      </c>
      <c r="AJ228" s="306">
        <f t="shared" si="237"/>
        <v>0</v>
      </c>
      <c r="AK228" s="1221"/>
      <c r="AL228" s="1245"/>
      <c r="AM228" s="306">
        <f t="shared" si="246"/>
        <v>0</v>
      </c>
      <c r="AN228" s="685"/>
      <c r="AO228" s="685"/>
      <c r="AP228" s="685"/>
      <c r="AQ228" s="685"/>
      <c r="AR228" s="685"/>
      <c r="AS228" s="685"/>
      <c r="AT228" s="1221"/>
      <c r="AU228" s="1248"/>
      <c r="AV228" s="306">
        <f t="shared" si="247"/>
        <v>0</v>
      </c>
      <c r="AW228" s="685"/>
      <c r="AX228" s="685"/>
      <c r="AY228" s="685"/>
      <c r="AZ228" s="685"/>
      <c r="BA228" s="685"/>
      <c r="BB228" s="685"/>
      <c r="BC228" s="1221"/>
      <c r="BD228" s="1251"/>
      <c r="BE228" s="306">
        <f t="shared" si="248"/>
        <v>0</v>
      </c>
      <c r="BF228" s="685"/>
      <c r="BG228" s="685"/>
      <c r="BH228" s="685"/>
      <c r="BI228" s="685"/>
      <c r="BJ228" s="685"/>
      <c r="BK228" s="685"/>
      <c r="BL228" s="1221"/>
      <c r="BM228" s="1254"/>
      <c r="BN228" s="306">
        <f t="shared" si="249"/>
        <v>0</v>
      </c>
      <c r="BO228" s="685"/>
      <c r="BP228" s="685"/>
      <c r="BQ228" s="685"/>
      <c r="BR228" s="685"/>
      <c r="BS228" s="685"/>
      <c r="BT228" s="685"/>
      <c r="BU228" s="1210"/>
      <c r="BV228" s="1211"/>
      <c r="BW228" s="1211"/>
      <c r="BX228" s="1211"/>
      <c r="BY228" s="1211"/>
      <c r="BZ228" s="1211"/>
      <c r="CA228" s="1211"/>
      <c r="CB228" s="1211"/>
      <c r="CC228" s="1212"/>
    </row>
    <row r="229" spans="1:81" s="690" customFormat="1" ht="40.15" customHeight="1" thickTop="1" x14ac:dyDescent="0.25">
      <c r="A229" s="673"/>
      <c r="B229" s="1321"/>
      <c r="C229" s="1315"/>
      <c r="D229" s="1096"/>
      <c r="E229" s="1093"/>
      <c r="F229" s="1093"/>
      <c r="G229" s="1093"/>
      <c r="H229" s="1093"/>
      <c r="I229" s="1093"/>
      <c r="J229" s="1219">
        <v>479</v>
      </c>
      <c r="K229" s="1216" t="str">
        <f>+[10]Metas!K544</f>
        <v>Pactos por la seguridad, la paz y la vida firmados a nivel subregional para establecer compromisos que fomenten la sana convivencia</v>
      </c>
      <c r="L229" s="1222">
        <v>2</v>
      </c>
      <c r="M229" s="1225">
        <f>SUM(N229:Q229)</f>
        <v>2</v>
      </c>
      <c r="N229" s="1228"/>
      <c r="O229" s="1231">
        <v>1</v>
      </c>
      <c r="P229" s="1234">
        <v>1</v>
      </c>
      <c r="Q229" s="1237"/>
      <c r="R229" s="1219">
        <f>+$J229</f>
        <v>479</v>
      </c>
      <c r="S229" s="375" t="s">
        <v>6284</v>
      </c>
      <c r="T229" s="708" t="s">
        <v>3834</v>
      </c>
      <c r="U229" s="708" t="s">
        <v>3838</v>
      </c>
      <c r="V229" s="708" t="s">
        <v>3842</v>
      </c>
      <c r="W229" s="677" t="s">
        <v>6285</v>
      </c>
      <c r="X229" s="669"/>
      <c r="Y229" s="669"/>
      <c r="Z229" s="669"/>
      <c r="AA229" s="669"/>
      <c r="AB229" s="1219">
        <f t="shared" ref="AB229:AB289" si="253">+$J229</f>
        <v>479</v>
      </c>
      <c r="AC229" s="1240">
        <f t="shared" ref="AC229" si="254">+L229</f>
        <v>2</v>
      </c>
      <c r="AD229" s="308">
        <f t="shared" si="238"/>
        <v>47.25</v>
      </c>
      <c r="AE229" s="308">
        <f t="shared" si="238"/>
        <v>47.25</v>
      </c>
      <c r="AF229" s="308">
        <f t="shared" si="238"/>
        <v>0</v>
      </c>
      <c r="AG229" s="308">
        <f t="shared" si="237"/>
        <v>0</v>
      </c>
      <c r="AH229" s="308">
        <f t="shared" si="237"/>
        <v>0</v>
      </c>
      <c r="AI229" s="308">
        <f t="shared" si="237"/>
        <v>0</v>
      </c>
      <c r="AJ229" s="308">
        <f t="shared" si="237"/>
        <v>0</v>
      </c>
      <c r="AK229" s="1219">
        <f t="shared" ref="AK229:AK289" si="255">+$J229</f>
        <v>479</v>
      </c>
      <c r="AL229" s="1243">
        <f>+N229</f>
        <v>0</v>
      </c>
      <c r="AM229" s="308">
        <f t="shared" si="246"/>
        <v>15.75</v>
      </c>
      <c r="AN229" s="683">
        <v>15.75</v>
      </c>
      <c r="AO229" s="683"/>
      <c r="AP229" s="683"/>
      <c r="AQ229" s="683"/>
      <c r="AR229" s="683"/>
      <c r="AS229" s="683"/>
      <c r="AT229" s="1219">
        <f t="shared" ref="AT229:AT289" si="256">+$J229</f>
        <v>479</v>
      </c>
      <c r="AU229" s="1246">
        <f>+O229</f>
        <v>1</v>
      </c>
      <c r="AV229" s="308">
        <f t="shared" si="247"/>
        <v>15.75</v>
      </c>
      <c r="AW229" s="683">
        <v>15.75</v>
      </c>
      <c r="AX229" s="683"/>
      <c r="AY229" s="683"/>
      <c r="AZ229" s="683"/>
      <c r="BA229" s="683"/>
      <c r="BB229" s="683"/>
      <c r="BC229" s="1219">
        <f t="shared" ref="BC229:BC289" si="257">+$J229</f>
        <v>479</v>
      </c>
      <c r="BD229" s="1249">
        <f>+P229</f>
        <v>1</v>
      </c>
      <c r="BE229" s="308">
        <f t="shared" si="248"/>
        <v>5.25</v>
      </c>
      <c r="BF229" s="683">
        <v>5.25</v>
      </c>
      <c r="BG229" s="683"/>
      <c r="BH229" s="683"/>
      <c r="BI229" s="683"/>
      <c r="BJ229" s="683"/>
      <c r="BK229" s="683"/>
      <c r="BL229" s="1219">
        <f t="shared" ref="BL229:BL289" si="258">+$J229</f>
        <v>479</v>
      </c>
      <c r="BM229" s="1252">
        <f>+Q229</f>
        <v>0</v>
      </c>
      <c r="BN229" s="308">
        <f t="shared" si="249"/>
        <v>10.5</v>
      </c>
      <c r="BO229" s="683">
        <v>10.5</v>
      </c>
      <c r="BP229" s="683"/>
      <c r="BQ229" s="683"/>
      <c r="BR229" s="683"/>
      <c r="BS229" s="683"/>
      <c r="BT229" s="683"/>
      <c r="BU229" s="1204"/>
      <c r="BV229" s="1205"/>
      <c r="BW229" s="1205"/>
      <c r="BX229" s="1205"/>
      <c r="BY229" s="1205"/>
      <c r="BZ229" s="1205"/>
      <c r="CA229" s="1205"/>
      <c r="CB229" s="1205"/>
      <c r="CC229" s="1206"/>
    </row>
    <row r="230" spans="1:81" s="690" customFormat="1" ht="40.15" customHeight="1" x14ac:dyDescent="0.25">
      <c r="A230" s="673"/>
      <c r="B230" s="1321"/>
      <c r="C230" s="1315"/>
      <c r="D230" s="1097"/>
      <c r="E230" s="1094"/>
      <c r="F230" s="1094"/>
      <c r="G230" s="1094"/>
      <c r="H230" s="1094"/>
      <c r="I230" s="1094"/>
      <c r="J230" s="1220"/>
      <c r="K230" s="1217"/>
      <c r="L230" s="1223"/>
      <c r="M230" s="1226"/>
      <c r="N230" s="1229"/>
      <c r="O230" s="1232"/>
      <c r="P230" s="1235"/>
      <c r="Q230" s="1238"/>
      <c r="R230" s="1220"/>
      <c r="S230" s="377" t="s">
        <v>6286</v>
      </c>
      <c r="T230" s="709"/>
      <c r="U230" s="709"/>
      <c r="V230" s="709"/>
      <c r="W230" s="678" t="s">
        <v>6287</v>
      </c>
      <c r="X230" s="670"/>
      <c r="Y230" s="670"/>
      <c r="Z230" s="670"/>
      <c r="AA230" s="670"/>
      <c r="AB230" s="1220"/>
      <c r="AC230" s="1241"/>
      <c r="AD230" s="303">
        <f t="shared" si="238"/>
        <v>0</v>
      </c>
      <c r="AE230" s="303">
        <f t="shared" si="238"/>
        <v>0</v>
      </c>
      <c r="AF230" s="303">
        <f t="shared" si="238"/>
        <v>0</v>
      </c>
      <c r="AG230" s="303">
        <f t="shared" si="237"/>
        <v>0</v>
      </c>
      <c r="AH230" s="303">
        <f t="shared" si="237"/>
        <v>0</v>
      </c>
      <c r="AI230" s="303">
        <f t="shared" si="237"/>
        <v>0</v>
      </c>
      <c r="AJ230" s="303">
        <f t="shared" si="237"/>
        <v>0</v>
      </c>
      <c r="AK230" s="1220"/>
      <c r="AL230" s="1244"/>
      <c r="AM230" s="303">
        <f t="shared" si="246"/>
        <v>0</v>
      </c>
      <c r="AN230" s="684"/>
      <c r="AO230" s="684"/>
      <c r="AP230" s="684"/>
      <c r="AQ230" s="684"/>
      <c r="AR230" s="684"/>
      <c r="AS230" s="684"/>
      <c r="AT230" s="1220"/>
      <c r="AU230" s="1247"/>
      <c r="AV230" s="303">
        <f t="shared" si="247"/>
        <v>0</v>
      </c>
      <c r="AW230" s="684"/>
      <c r="AX230" s="684"/>
      <c r="AY230" s="684"/>
      <c r="AZ230" s="684"/>
      <c r="BA230" s="684"/>
      <c r="BB230" s="684"/>
      <c r="BC230" s="1220"/>
      <c r="BD230" s="1250"/>
      <c r="BE230" s="303">
        <f t="shared" si="248"/>
        <v>0</v>
      </c>
      <c r="BF230" s="684"/>
      <c r="BG230" s="684"/>
      <c r="BH230" s="684"/>
      <c r="BI230" s="684"/>
      <c r="BJ230" s="684"/>
      <c r="BK230" s="684"/>
      <c r="BL230" s="1220"/>
      <c r="BM230" s="1253"/>
      <c r="BN230" s="303">
        <f t="shared" si="249"/>
        <v>0</v>
      </c>
      <c r="BO230" s="684"/>
      <c r="BP230" s="684"/>
      <c r="BQ230" s="684"/>
      <c r="BR230" s="684"/>
      <c r="BS230" s="684"/>
      <c r="BT230" s="684"/>
      <c r="BU230" s="1207"/>
      <c r="BV230" s="1208"/>
      <c r="BW230" s="1208"/>
      <c r="BX230" s="1208"/>
      <c r="BY230" s="1208"/>
      <c r="BZ230" s="1208"/>
      <c r="CA230" s="1208"/>
      <c r="CB230" s="1208"/>
      <c r="CC230" s="1209"/>
    </row>
    <row r="231" spans="1:81" s="690" customFormat="1" ht="40.15" customHeight="1" x14ac:dyDescent="0.25">
      <c r="A231" s="673"/>
      <c r="B231" s="1321"/>
      <c r="C231" s="1315"/>
      <c r="D231" s="1097"/>
      <c r="E231" s="1094"/>
      <c r="F231" s="1094"/>
      <c r="G231" s="1094"/>
      <c r="H231" s="1094"/>
      <c r="I231" s="1094"/>
      <c r="J231" s="1220"/>
      <c r="K231" s="1217"/>
      <c r="L231" s="1223"/>
      <c r="M231" s="1226"/>
      <c r="N231" s="1229"/>
      <c r="O231" s="1232"/>
      <c r="P231" s="1235"/>
      <c r="Q231" s="1238"/>
      <c r="R231" s="1220"/>
      <c r="S231" s="377" t="s">
        <v>6288</v>
      </c>
      <c r="T231" s="709"/>
      <c r="U231" s="709"/>
      <c r="V231" s="709"/>
      <c r="W231" s="678" t="s">
        <v>6289</v>
      </c>
      <c r="X231" s="670"/>
      <c r="Y231" s="670"/>
      <c r="Z231" s="670"/>
      <c r="AA231" s="670"/>
      <c r="AB231" s="1220"/>
      <c r="AC231" s="1241"/>
      <c r="AD231" s="303">
        <f t="shared" si="238"/>
        <v>0</v>
      </c>
      <c r="AE231" s="303">
        <f t="shared" si="238"/>
        <v>0</v>
      </c>
      <c r="AF231" s="303">
        <f t="shared" si="238"/>
        <v>0</v>
      </c>
      <c r="AG231" s="303">
        <f t="shared" si="237"/>
        <v>0</v>
      </c>
      <c r="AH231" s="303">
        <f t="shared" si="237"/>
        <v>0</v>
      </c>
      <c r="AI231" s="303">
        <f t="shared" si="237"/>
        <v>0</v>
      </c>
      <c r="AJ231" s="303">
        <f t="shared" si="237"/>
        <v>0</v>
      </c>
      <c r="AK231" s="1220"/>
      <c r="AL231" s="1244"/>
      <c r="AM231" s="303">
        <f t="shared" si="246"/>
        <v>0</v>
      </c>
      <c r="AN231" s="684"/>
      <c r="AO231" s="684"/>
      <c r="AP231" s="684"/>
      <c r="AQ231" s="684"/>
      <c r="AR231" s="684"/>
      <c r="AS231" s="684"/>
      <c r="AT231" s="1220"/>
      <c r="AU231" s="1247"/>
      <c r="AV231" s="303">
        <f t="shared" si="247"/>
        <v>0</v>
      </c>
      <c r="AW231" s="684"/>
      <c r="AX231" s="684"/>
      <c r="AY231" s="684"/>
      <c r="AZ231" s="684"/>
      <c r="BA231" s="684"/>
      <c r="BB231" s="684"/>
      <c r="BC231" s="1220"/>
      <c r="BD231" s="1250"/>
      <c r="BE231" s="303">
        <f t="shared" si="248"/>
        <v>0</v>
      </c>
      <c r="BF231" s="684"/>
      <c r="BG231" s="684"/>
      <c r="BH231" s="684"/>
      <c r="BI231" s="684"/>
      <c r="BJ231" s="684"/>
      <c r="BK231" s="684"/>
      <c r="BL231" s="1220"/>
      <c r="BM231" s="1253"/>
      <c r="BN231" s="303">
        <f t="shared" si="249"/>
        <v>0</v>
      </c>
      <c r="BO231" s="684"/>
      <c r="BP231" s="684"/>
      <c r="BQ231" s="684"/>
      <c r="BR231" s="684"/>
      <c r="BS231" s="684"/>
      <c r="BT231" s="684"/>
      <c r="BU231" s="1207"/>
      <c r="BV231" s="1208"/>
      <c r="BW231" s="1208"/>
      <c r="BX231" s="1208"/>
      <c r="BY231" s="1208"/>
      <c r="BZ231" s="1208"/>
      <c r="CA231" s="1208"/>
      <c r="CB231" s="1208"/>
      <c r="CC231" s="1209"/>
    </row>
    <row r="232" spans="1:81" s="690" customFormat="1" ht="40.15" customHeight="1" thickBot="1" x14ac:dyDescent="0.3">
      <c r="A232" s="673"/>
      <c r="B232" s="1321"/>
      <c r="C232" s="1315"/>
      <c r="D232" s="1098"/>
      <c r="E232" s="1095"/>
      <c r="F232" s="1095"/>
      <c r="G232" s="1095"/>
      <c r="H232" s="1095"/>
      <c r="I232" s="1095"/>
      <c r="J232" s="1221"/>
      <c r="K232" s="1218"/>
      <c r="L232" s="1224"/>
      <c r="M232" s="1227"/>
      <c r="N232" s="1230"/>
      <c r="O232" s="1233"/>
      <c r="P232" s="1236"/>
      <c r="Q232" s="1239"/>
      <c r="R232" s="1221"/>
      <c r="S232" s="379" t="s">
        <v>6290</v>
      </c>
      <c r="T232" s="710"/>
      <c r="U232" s="710"/>
      <c r="V232" s="710"/>
      <c r="W232" s="679" t="s">
        <v>6291</v>
      </c>
      <c r="X232" s="671"/>
      <c r="Y232" s="671"/>
      <c r="Z232" s="671"/>
      <c r="AA232" s="671"/>
      <c r="AB232" s="1221"/>
      <c r="AC232" s="1242"/>
      <c r="AD232" s="306">
        <f t="shared" si="238"/>
        <v>0</v>
      </c>
      <c r="AE232" s="306">
        <f t="shared" si="238"/>
        <v>0</v>
      </c>
      <c r="AF232" s="306">
        <f t="shared" si="238"/>
        <v>0</v>
      </c>
      <c r="AG232" s="306">
        <f t="shared" si="237"/>
        <v>0</v>
      </c>
      <c r="AH232" s="306">
        <f t="shared" si="237"/>
        <v>0</v>
      </c>
      <c r="AI232" s="306">
        <f t="shared" si="237"/>
        <v>0</v>
      </c>
      <c r="AJ232" s="306">
        <f t="shared" si="237"/>
        <v>0</v>
      </c>
      <c r="AK232" s="1221"/>
      <c r="AL232" s="1245"/>
      <c r="AM232" s="306">
        <f t="shared" si="246"/>
        <v>0</v>
      </c>
      <c r="AN232" s="685"/>
      <c r="AO232" s="685"/>
      <c r="AP232" s="685"/>
      <c r="AQ232" s="685"/>
      <c r="AR232" s="685"/>
      <c r="AS232" s="685"/>
      <c r="AT232" s="1221"/>
      <c r="AU232" s="1248"/>
      <c r="AV232" s="306">
        <f t="shared" si="247"/>
        <v>0</v>
      </c>
      <c r="AW232" s="685"/>
      <c r="AX232" s="685"/>
      <c r="AY232" s="685"/>
      <c r="AZ232" s="685"/>
      <c r="BA232" s="685"/>
      <c r="BB232" s="685"/>
      <c r="BC232" s="1221"/>
      <c r="BD232" s="1251"/>
      <c r="BE232" s="306">
        <f t="shared" si="248"/>
        <v>0</v>
      </c>
      <c r="BF232" s="685"/>
      <c r="BG232" s="685"/>
      <c r="BH232" s="685"/>
      <c r="BI232" s="685"/>
      <c r="BJ232" s="685"/>
      <c r="BK232" s="685"/>
      <c r="BL232" s="1221"/>
      <c r="BM232" s="1254"/>
      <c r="BN232" s="306">
        <f t="shared" si="249"/>
        <v>0</v>
      </c>
      <c r="BO232" s="685"/>
      <c r="BP232" s="685"/>
      <c r="BQ232" s="685"/>
      <c r="BR232" s="685"/>
      <c r="BS232" s="685"/>
      <c r="BT232" s="685"/>
      <c r="BU232" s="1210"/>
      <c r="BV232" s="1211"/>
      <c r="BW232" s="1211"/>
      <c r="BX232" s="1211"/>
      <c r="BY232" s="1211"/>
      <c r="BZ232" s="1211"/>
      <c r="CA232" s="1211"/>
      <c r="CB232" s="1211"/>
      <c r="CC232" s="1212"/>
    </row>
    <row r="233" spans="1:81" s="690" customFormat="1" ht="40.15" customHeight="1" thickTop="1" x14ac:dyDescent="0.25">
      <c r="A233" s="673"/>
      <c r="B233" s="1321"/>
      <c r="C233" s="1315"/>
      <c r="D233" s="1096"/>
      <c r="E233" s="1093"/>
      <c r="F233" s="1093"/>
      <c r="G233" s="1093"/>
      <c r="H233" s="1093"/>
      <c r="I233" s="1093"/>
      <c r="J233" s="1219">
        <v>480</v>
      </c>
      <c r="K233" s="1216" t="str">
        <f>+[10]Metas!K545</f>
        <v>Estrategias implementadas para el mejoramiento de la seguridad en los cuarenta (40) municipios del Departamento.</v>
      </c>
      <c r="L233" s="1222">
        <v>1</v>
      </c>
      <c r="M233" s="1225">
        <f>SUM(N233:Q233)</f>
        <v>1</v>
      </c>
      <c r="N233" s="1228">
        <v>0.25</v>
      </c>
      <c r="O233" s="1231">
        <v>0.25</v>
      </c>
      <c r="P233" s="1234">
        <v>0.25</v>
      </c>
      <c r="Q233" s="1237">
        <v>0.25</v>
      </c>
      <c r="R233" s="1219">
        <f>+$J233</f>
        <v>480</v>
      </c>
      <c r="S233" s="375" t="s">
        <v>6292</v>
      </c>
      <c r="T233" s="708" t="s">
        <v>3834</v>
      </c>
      <c r="U233" s="708" t="s">
        <v>3838</v>
      </c>
      <c r="V233" s="708" t="s">
        <v>3842</v>
      </c>
      <c r="W233" s="677" t="s">
        <v>6223</v>
      </c>
      <c r="X233" s="669"/>
      <c r="Y233" s="669"/>
      <c r="Z233" s="669"/>
      <c r="AA233" s="669"/>
      <c r="AB233" s="1219">
        <f t="shared" si="253"/>
        <v>480</v>
      </c>
      <c r="AC233" s="1240">
        <f t="shared" ref="AC233" si="259">+L233</f>
        <v>1</v>
      </c>
      <c r="AD233" s="308">
        <f t="shared" si="238"/>
        <v>14.247</v>
      </c>
      <c r="AE233" s="308">
        <f t="shared" si="238"/>
        <v>14.247</v>
      </c>
      <c r="AF233" s="308">
        <f t="shared" si="238"/>
        <v>0</v>
      </c>
      <c r="AG233" s="308">
        <f t="shared" si="237"/>
        <v>0</v>
      </c>
      <c r="AH233" s="308">
        <f t="shared" si="237"/>
        <v>0</v>
      </c>
      <c r="AI233" s="308">
        <f t="shared" si="237"/>
        <v>0</v>
      </c>
      <c r="AJ233" s="308">
        <f t="shared" si="237"/>
        <v>0</v>
      </c>
      <c r="AK233" s="1219">
        <f t="shared" si="255"/>
        <v>480</v>
      </c>
      <c r="AL233" s="1243">
        <f>+N233</f>
        <v>0.25</v>
      </c>
      <c r="AM233" s="308">
        <f t="shared" si="246"/>
        <v>4.7489999999999997</v>
      </c>
      <c r="AN233" s="683">
        <v>4.7489999999999997</v>
      </c>
      <c r="AO233" s="683"/>
      <c r="AP233" s="683"/>
      <c r="AQ233" s="683"/>
      <c r="AR233" s="683"/>
      <c r="AS233" s="683"/>
      <c r="AT233" s="1219">
        <f t="shared" si="256"/>
        <v>480</v>
      </c>
      <c r="AU233" s="1246">
        <f>+O233</f>
        <v>0.25</v>
      </c>
      <c r="AV233" s="308">
        <f t="shared" si="247"/>
        <v>4.7489999999999997</v>
      </c>
      <c r="AW233" s="683">
        <v>4.7489999999999997</v>
      </c>
      <c r="AX233" s="683"/>
      <c r="AY233" s="683"/>
      <c r="AZ233" s="683"/>
      <c r="BA233" s="683"/>
      <c r="BB233" s="683"/>
      <c r="BC233" s="1219">
        <f t="shared" si="257"/>
        <v>480</v>
      </c>
      <c r="BD233" s="1249">
        <f>+P233</f>
        <v>0.25</v>
      </c>
      <c r="BE233" s="308">
        <f t="shared" si="248"/>
        <v>1.583</v>
      </c>
      <c r="BF233" s="683">
        <v>1.583</v>
      </c>
      <c r="BG233" s="683"/>
      <c r="BH233" s="683"/>
      <c r="BI233" s="683"/>
      <c r="BJ233" s="683"/>
      <c r="BK233" s="683"/>
      <c r="BL233" s="1219">
        <f t="shared" si="258"/>
        <v>480</v>
      </c>
      <c r="BM233" s="1252">
        <f>+Q233</f>
        <v>0.25</v>
      </c>
      <c r="BN233" s="308">
        <f t="shared" si="249"/>
        <v>3.1659999999999999</v>
      </c>
      <c r="BO233" s="683">
        <v>3.1659999999999999</v>
      </c>
      <c r="BP233" s="683"/>
      <c r="BQ233" s="683"/>
      <c r="BR233" s="683"/>
      <c r="BS233" s="683"/>
      <c r="BT233" s="683"/>
      <c r="BU233" s="1204"/>
      <c r="BV233" s="1205"/>
      <c r="BW233" s="1205"/>
      <c r="BX233" s="1205"/>
      <c r="BY233" s="1205"/>
      <c r="BZ233" s="1205"/>
      <c r="CA233" s="1205"/>
      <c r="CB233" s="1205"/>
      <c r="CC233" s="1206"/>
    </row>
    <row r="234" spans="1:81" s="690" customFormat="1" ht="40.15" customHeight="1" x14ac:dyDescent="0.25">
      <c r="A234" s="673"/>
      <c r="B234" s="1321"/>
      <c r="C234" s="1315"/>
      <c r="D234" s="1097"/>
      <c r="E234" s="1094"/>
      <c r="F234" s="1094"/>
      <c r="G234" s="1094"/>
      <c r="H234" s="1094"/>
      <c r="I234" s="1094"/>
      <c r="J234" s="1220"/>
      <c r="K234" s="1217"/>
      <c r="L234" s="1223"/>
      <c r="M234" s="1226"/>
      <c r="N234" s="1229"/>
      <c r="O234" s="1232"/>
      <c r="P234" s="1235"/>
      <c r="Q234" s="1238"/>
      <c r="R234" s="1220"/>
      <c r="S234" s="377" t="s">
        <v>6224</v>
      </c>
      <c r="T234" s="709"/>
      <c r="U234" s="709"/>
      <c r="V234" s="709"/>
      <c r="W234" s="678" t="s">
        <v>6219</v>
      </c>
      <c r="X234" s="670"/>
      <c r="Y234" s="670"/>
      <c r="Z234" s="670"/>
      <c r="AA234" s="670"/>
      <c r="AB234" s="1220"/>
      <c r="AC234" s="1241"/>
      <c r="AD234" s="303">
        <f t="shared" si="238"/>
        <v>0</v>
      </c>
      <c r="AE234" s="303">
        <f t="shared" si="238"/>
        <v>0</v>
      </c>
      <c r="AF234" s="303">
        <f t="shared" si="238"/>
        <v>0</v>
      </c>
      <c r="AG234" s="303">
        <f t="shared" si="237"/>
        <v>0</v>
      </c>
      <c r="AH234" s="303">
        <f t="shared" si="237"/>
        <v>0</v>
      </c>
      <c r="AI234" s="303">
        <f t="shared" si="237"/>
        <v>0</v>
      </c>
      <c r="AJ234" s="303">
        <f t="shared" si="237"/>
        <v>0</v>
      </c>
      <c r="AK234" s="1220"/>
      <c r="AL234" s="1244"/>
      <c r="AM234" s="303">
        <f t="shared" si="246"/>
        <v>0</v>
      </c>
      <c r="AN234" s="684"/>
      <c r="AO234" s="684"/>
      <c r="AP234" s="684"/>
      <c r="AQ234" s="684"/>
      <c r="AR234" s="684"/>
      <c r="AS234" s="684"/>
      <c r="AT234" s="1220"/>
      <c r="AU234" s="1247"/>
      <c r="AV234" s="303">
        <f t="shared" si="247"/>
        <v>0</v>
      </c>
      <c r="AW234" s="684"/>
      <c r="AX234" s="684"/>
      <c r="AY234" s="684"/>
      <c r="AZ234" s="684"/>
      <c r="BA234" s="684"/>
      <c r="BB234" s="684"/>
      <c r="BC234" s="1220"/>
      <c r="BD234" s="1250"/>
      <c r="BE234" s="303">
        <f t="shared" si="248"/>
        <v>0</v>
      </c>
      <c r="BF234" s="684"/>
      <c r="BG234" s="684"/>
      <c r="BH234" s="684"/>
      <c r="BI234" s="684"/>
      <c r="BJ234" s="684"/>
      <c r="BK234" s="684"/>
      <c r="BL234" s="1220"/>
      <c r="BM234" s="1253"/>
      <c r="BN234" s="303">
        <f t="shared" si="249"/>
        <v>0</v>
      </c>
      <c r="BO234" s="684"/>
      <c r="BP234" s="684"/>
      <c r="BQ234" s="684"/>
      <c r="BR234" s="684"/>
      <c r="BS234" s="684"/>
      <c r="BT234" s="684"/>
      <c r="BU234" s="1207"/>
      <c r="BV234" s="1208"/>
      <c r="BW234" s="1208"/>
      <c r="BX234" s="1208"/>
      <c r="BY234" s="1208"/>
      <c r="BZ234" s="1208"/>
      <c r="CA234" s="1208"/>
      <c r="CB234" s="1208"/>
      <c r="CC234" s="1209"/>
    </row>
    <row r="235" spans="1:81" s="690" customFormat="1" ht="40.15" customHeight="1" x14ac:dyDescent="0.25">
      <c r="A235" s="673"/>
      <c r="B235" s="1321"/>
      <c r="C235" s="1315"/>
      <c r="D235" s="1097"/>
      <c r="E235" s="1094"/>
      <c r="F235" s="1094"/>
      <c r="G235" s="1094"/>
      <c r="H235" s="1094"/>
      <c r="I235" s="1094"/>
      <c r="J235" s="1220"/>
      <c r="K235" s="1217"/>
      <c r="L235" s="1223"/>
      <c r="M235" s="1226"/>
      <c r="N235" s="1229"/>
      <c r="O235" s="1232"/>
      <c r="P235" s="1235"/>
      <c r="Q235" s="1238"/>
      <c r="R235" s="1220"/>
      <c r="S235" s="377" t="s">
        <v>6293</v>
      </c>
      <c r="T235" s="709"/>
      <c r="U235" s="709"/>
      <c r="V235" s="709"/>
      <c r="W235" s="678" t="s">
        <v>6226</v>
      </c>
      <c r="X235" s="670"/>
      <c r="Y235" s="670"/>
      <c r="Z235" s="670"/>
      <c r="AA235" s="670"/>
      <c r="AB235" s="1220"/>
      <c r="AC235" s="1241"/>
      <c r="AD235" s="303">
        <f t="shared" si="238"/>
        <v>0</v>
      </c>
      <c r="AE235" s="303">
        <f t="shared" si="238"/>
        <v>0</v>
      </c>
      <c r="AF235" s="303">
        <f t="shared" si="238"/>
        <v>0</v>
      </c>
      <c r="AG235" s="303">
        <f t="shared" si="237"/>
        <v>0</v>
      </c>
      <c r="AH235" s="303">
        <f t="shared" si="237"/>
        <v>0</v>
      </c>
      <c r="AI235" s="303">
        <f t="shared" si="237"/>
        <v>0</v>
      </c>
      <c r="AJ235" s="303">
        <f t="shared" si="237"/>
        <v>0</v>
      </c>
      <c r="AK235" s="1220"/>
      <c r="AL235" s="1244"/>
      <c r="AM235" s="303">
        <f t="shared" si="246"/>
        <v>0</v>
      </c>
      <c r="AN235" s="684"/>
      <c r="AO235" s="684"/>
      <c r="AP235" s="684"/>
      <c r="AQ235" s="684"/>
      <c r="AR235" s="684"/>
      <c r="AS235" s="684"/>
      <c r="AT235" s="1220"/>
      <c r="AU235" s="1247"/>
      <c r="AV235" s="303">
        <f t="shared" si="247"/>
        <v>0</v>
      </c>
      <c r="AW235" s="684"/>
      <c r="AX235" s="684"/>
      <c r="AY235" s="684"/>
      <c r="AZ235" s="684"/>
      <c r="BA235" s="684"/>
      <c r="BB235" s="684"/>
      <c r="BC235" s="1220"/>
      <c r="BD235" s="1250"/>
      <c r="BE235" s="303">
        <f t="shared" si="248"/>
        <v>0</v>
      </c>
      <c r="BF235" s="684"/>
      <c r="BG235" s="684"/>
      <c r="BH235" s="684"/>
      <c r="BI235" s="684"/>
      <c r="BJ235" s="684"/>
      <c r="BK235" s="684"/>
      <c r="BL235" s="1220"/>
      <c r="BM235" s="1253"/>
      <c r="BN235" s="303">
        <f t="shared" si="249"/>
        <v>0</v>
      </c>
      <c r="BO235" s="684"/>
      <c r="BP235" s="684"/>
      <c r="BQ235" s="684"/>
      <c r="BR235" s="684"/>
      <c r="BS235" s="684"/>
      <c r="BT235" s="684"/>
      <c r="BU235" s="1207"/>
      <c r="BV235" s="1208"/>
      <c r="BW235" s="1208"/>
      <c r="BX235" s="1208"/>
      <c r="BY235" s="1208"/>
      <c r="BZ235" s="1208"/>
      <c r="CA235" s="1208"/>
      <c r="CB235" s="1208"/>
      <c r="CC235" s="1209"/>
    </row>
    <row r="236" spans="1:81" s="690" customFormat="1" ht="40.15" customHeight="1" thickBot="1" x14ac:dyDescent="0.3">
      <c r="A236" s="673"/>
      <c r="B236" s="1321"/>
      <c r="C236" s="1316"/>
      <c r="D236" s="1098"/>
      <c r="E236" s="1095"/>
      <c r="F236" s="1095"/>
      <c r="G236" s="1095"/>
      <c r="H236" s="1095"/>
      <c r="I236" s="1095"/>
      <c r="J236" s="1221"/>
      <c r="K236" s="1218"/>
      <c r="L236" s="1224"/>
      <c r="M236" s="1227"/>
      <c r="N236" s="1230"/>
      <c r="O236" s="1233"/>
      <c r="P236" s="1236"/>
      <c r="Q236" s="1239"/>
      <c r="R236" s="1221"/>
      <c r="S236" s="679"/>
      <c r="T236" s="710"/>
      <c r="U236" s="710"/>
      <c r="V236" s="710"/>
      <c r="W236" s="679"/>
      <c r="X236" s="671"/>
      <c r="Y236" s="671"/>
      <c r="Z236" s="671"/>
      <c r="AA236" s="671"/>
      <c r="AB236" s="1221"/>
      <c r="AC236" s="1242"/>
      <c r="AD236" s="306">
        <f t="shared" si="238"/>
        <v>0</v>
      </c>
      <c r="AE236" s="306">
        <f t="shared" si="238"/>
        <v>0</v>
      </c>
      <c r="AF236" s="306">
        <f t="shared" si="238"/>
        <v>0</v>
      </c>
      <c r="AG236" s="306">
        <f t="shared" si="237"/>
        <v>0</v>
      </c>
      <c r="AH236" s="306">
        <f t="shared" si="237"/>
        <v>0</v>
      </c>
      <c r="AI236" s="306">
        <f t="shared" si="237"/>
        <v>0</v>
      </c>
      <c r="AJ236" s="306">
        <f t="shared" si="237"/>
        <v>0</v>
      </c>
      <c r="AK236" s="1221"/>
      <c r="AL236" s="1245"/>
      <c r="AM236" s="306">
        <f t="shared" si="246"/>
        <v>0</v>
      </c>
      <c r="AN236" s="685"/>
      <c r="AO236" s="685"/>
      <c r="AP236" s="685"/>
      <c r="AQ236" s="685"/>
      <c r="AR236" s="685"/>
      <c r="AS236" s="685"/>
      <c r="AT236" s="1221"/>
      <c r="AU236" s="1248"/>
      <c r="AV236" s="306">
        <f t="shared" si="247"/>
        <v>0</v>
      </c>
      <c r="AW236" s="685"/>
      <c r="AX236" s="685"/>
      <c r="AY236" s="685"/>
      <c r="AZ236" s="685"/>
      <c r="BA236" s="685"/>
      <c r="BB236" s="685"/>
      <c r="BC236" s="1221"/>
      <c r="BD236" s="1251"/>
      <c r="BE236" s="306">
        <f t="shared" si="248"/>
        <v>0</v>
      </c>
      <c r="BF236" s="685"/>
      <c r="BG236" s="685"/>
      <c r="BH236" s="685"/>
      <c r="BI236" s="685"/>
      <c r="BJ236" s="685"/>
      <c r="BK236" s="685"/>
      <c r="BL236" s="1221"/>
      <c r="BM236" s="1254"/>
      <c r="BN236" s="306">
        <f t="shared" si="249"/>
        <v>0</v>
      </c>
      <c r="BO236" s="685"/>
      <c r="BP236" s="685"/>
      <c r="BQ236" s="685"/>
      <c r="BR236" s="685"/>
      <c r="BS236" s="685"/>
      <c r="BT236" s="685"/>
      <c r="BU236" s="1210"/>
      <c r="BV236" s="1211"/>
      <c r="BW236" s="1211"/>
      <c r="BX236" s="1211"/>
      <c r="BY236" s="1211"/>
      <c r="BZ236" s="1211"/>
      <c r="CA236" s="1211"/>
      <c r="CB236" s="1211"/>
      <c r="CC236" s="1212"/>
    </row>
    <row r="237" spans="1:81" s="690" customFormat="1" ht="40.15" customHeight="1" thickTop="1" x14ac:dyDescent="0.25">
      <c r="A237" s="673"/>
      <c r="B237" s="1321"/>
      <c r="C237" s="1314" t="s">
        <v>737</v>
      </c>
      <c r="D237" s="1096"/>
      <c r="E237" s="1093"/>
      <c r="F237" s="1093"/>
      <c r="G237" s="1093"/>
      <c r="H237" s="1093"/>
      <c r="I237" s="1093"/>
      <c r="J237" s="1744">
        <v>481</v>
      </c>
      <c r="K237" s="1216" t="str">
        <f>+[10]Metas!K546</f>
        <v>Líderes formados para promover el respeto por la vida, integridad, libertad y seguridad.</v>
      </c>
      <c r="L237" s="1222">
        <v>160</v>
      </c>
      <c r="M237" s="1225">
        <f>SUM(N237:Q237)</f>
        <v>160</v>
      </c>
      <c r="N237" s="1228">
        <v>30</v>
      </c>
      <c r="O237" s="1231">
        <v>50</v>
      </c>
      <c r="P237" s="1234">
        <v>40</v>
      </c>
      <c r="Q237" s="1237">
        <v>40</v>
      </c>
      <c r="R237" s="1219">
        <f>+$J237</f>
        <v>481</v>
      </c>
      <c r="S237" s="375" t="s">
        <v>6294</v>
      </c>
      <c r="T237" s="708" t="s">
        <v>3834</v>
      </c>
      <c r="U237" s="708" t="s">
        <v>3838</v>
      </c>
      <c r="V237" s="708" t="s">
        <v>3842</v>
      </c>
      <c r="W237" s="677" t="s">
        <v>6132</v>
      </c>
      <c r="X237" s="669"/>
      <c r="Y237" s="669"/>
      <c r="Z237" s="669"/>
      <c r="AA237" s="669"/>
      <c r="AB237" s="1219">
        <f t="shared" si="253"/>
        <v>481</v>
      </c>
      <c r="AC237" s="1240">
        <f t="shared" ref="AC237" si="260">+L237</f>
        <v>160</v>
      </c>
      <c r="AD237" s="308">
        <f t="shared" si="238"/>
        <v>74.997</v>
      </c>
      <c r="AE237" s="308">
        <f t="shared" si="238"/>
        <v>74.997</v>
      </c>
      <c r="AF237" s="308">
        <f t="shared" si="238"/>
        <v>0</v>
      </c>
      <c r="AG237" s="308">
        <f t="shared" si="237"/>
        <v>0</v>
      </c>
      <c r="AH237" s="308">
        <f t="shared" si="237"/>
        <v>0</v>
      </c>
      <c r="AI237" s="308">
        <f t="shared" si="237"/>
        <v>0</v>
      </c>
      <c r="AJ237" s="308">
        <f t="shared" si="237"/>
        <v>0</v>
      </c>
      <c r="AK237" s="1219">
        <f t="shared" si="255"/>
        <v>481</v>
      </c>
      <c r="AL237" s="1243">
        <f>+N237</f>
        <v>30</v>
      </c>
      <c r="AM237" s="308">
        <f t="shared" si="246"/>
        <v>24.998999999999999</v>
      </c>
      <c r="AN237" s="683">
        <v>24.998999999999999</v>
      </c>
      <c r="AO237" s="683"/>
      <c r="AP237" s="683"/>
      <c r="AQ237" s="683"/>
      <c r="AR237" s="683"/>
      <c r="AS237" s="683"/>
      <c r="AT237" s="1219">
        <f t="shared" si="256"/>
        <v>481</v>
      </c>
      <c r="AU237" s="1246">
        <f>+O237</f>
        <v>50</v>
      </c>
      <c r="AV237" s="308">
        <f t="shared" si="247"/>
        <v>24.998999999999999</v>
      </c>
      <c r="AW237" s="683">
        <v>24.998999999999999</v>
      </c>
      <c r="AX237" s="683"/>
      <c r="AY237" s="683"/>
      <c r="AZ237" s="683"/>
      <c r="BA237" s="683"/>
      <c r="BB237" s="683"/>
      <c r="BC237" s="1219">
        <f t="shared" si="257"/>
        <v>481</v>
      </c>
      <c r="BD237" s="1249">
        <f>+P237</f>
        <v>40</v>
      </c>
      <c r="BE237" s="308">
        <f t="shared" si="248"/>
        <v>8.3330000000000002</v>
      </c>
      <c r="BF237" s="683">
        <v>8.3330000000000002</v>
      </c>
      <c r="BG237" s="683"/>
      <c r="BH237" s="683"/>
      <c r="BI237" s="683"/>
      <c r="BJ237" s="683"/>
      <c r="BK237" s="683"/>
      <c r="BL237" s="1219">
        <f t="shared" si="258"/>
        <v>481</v>
      </c>
      <c r="BM237" s="1252">
        <f>+Q237</f>
        <v>40</v>
      </c>
      <c r="BN237" s="308">
        <f t="shared" si="249"/>
        <v>16.666</v>
      </c>
      <c r="BO237" s="683">
        <v>16.666</v>
      </c>
      <c r="BP237" s="683"/>
      <c r="BQ237" s="683"/>
      <c r="BR237" s="683"/>
      <c r="BS237" s="683"/>
      <c r="BT237" s="683"/>
      <c r="BU237" s="1204"/>
      <c r="BV237" s="1205"/>
      <c r="BW237" s="1205"/>
      <c r="BX237" s="1205"/>
      <c r="BY237" s="1205"/>
      <c r="BZ237" s="1205"/>
      <c r="CA237" s="1205"/>
      <c r="CB237" s="1205"/>
      <c r="CC237" s="1206"/>
    </row>
    <row r="238" spans="1:81" s="690" customFormat="1" ht="40.15" customHeight="1" x14ac:dyDescent="0.25">
      <c r="A238" s="673"/>
      <c r="B238" s="1321"/>
      <c r="C238" s="1315"/>
      <c r="D238" s="1097"/>
      <c r="E238" s="1094"/>
      <c r="F238" s="1094"/>
      <c r="G238" s="1094"/>
      <c r="H238" s="1094"/>
      <c r="I238" s="1094"/>
      <c r="J238" s="1722"/>
      <c r="K238" s="1217"/>
      <c r="L238" s="1223"/>
      <c r="M238" s="1226"/>
      <c r="N238" s="1229"/>
      <c r="O238" s="1232"/>
      <c r="P238" s="1235"/>
      <c r="Q238" s="1238"/>
      <c r="R238" s="1220"/>
      <c r="S238" s="377" t="s">
        <v>6295</v>
      </c>
      <c r="T238" s="709"/>
      <c r="U238" s="709"/>
      <c r="V238" s="709"/>
      <c r="W238" s="678" t="s">
        <v>6296</v>
      </c>
      <c r="X238" s="670"/>
      <c r="Y238" s="670"/>
      <c r="Z238" s="670"/>
      <c r="AA238" s="670"/>
      <c r="AB238" s="1220"/>
      <c r="AC238" s="1241"/>
      <c r="AD238" s="303">
        <f t="shared" si="238"/>
        <v>0</v>
      </c>
      <c r="AE238" s="303">
        <f t="shared" si="238"/>
        <v>0</v>
      </c>
      <c r="AF238" s="303">
        <f t="shared" si="238"/>
        <v>0</v>
      </c>
      <c r="AG238" s="303">
        <f t="shared" si="237"/>
        <v>0</v>
      </c>
      <c r="AH238" s="303">
        <f t="shared" si="237"/>
        <v>0</v>
      </c>
      <c r="AI238" s="303">
        <f t="shared" si="237"/>
        <v>0</v>
      </c>
      <c r="AJ238" s="303">
        <f t="shared" si="237"/>
        <v>0</v>
      </c>
      <c r="AK238" s="1220"/>
      <c r="AL238" s="1244"/>
      <c r="AM238" s="303">
        <f t="shared" si="246"/>
        <v>0</v>
      </c>
      <c r="AN238" s="684"/>
      <c r="AO238" s="684"/>
      <c r="AP238" s="684"/>
      <c r="AQ238" s="684"/>
      <c r="AR238" s="684"/>
      <c r="AS238" s="684"/>
      <c r="AT238" s="1220"/>
      <c r="AU238" s="1247"/>
      <c r="AV238" s="303">
        <f t="shared" si="247"/>
        <v>0</v>
      </c>
      <c r="AW238" s="684"/>
      <c r="AX238" s="684"/>
      <c r="AY238" s="684"/>
      <c r="AZ238" s="684"/>
      <c r="BA238" s="684"/>
      <c r="BB238" s="684"/>
      <c r="BC238" s="1220"/>
      <c r="BD238" s="1250"/>
      <c r="BE238" s="303">
        <f t="shared" si="248"/>
        <v>0</v>
      </c>
      <c r="BF238" s="684"/>
      <c r="BG238" s="684"/>
      <c r="BH238" s="684"/>
      <c r="BI238" s="684"/>
      <c r="BJ238" s="684"/>
      <c r="BK238" s="684"/>
      <c r="BL238" s="1220"/>
      <c r="BM238" s="1253"/>
      <c r="BN238" s="303">
        <f t="shared" si="249"/>
        <v>0</v>
      </c>
      <c r="BO238" s="684"/>
      <c r="BP238" s="684"/>
      <c r="BQ238" s="684"/>
      <c r="BR238" s="684"/>
      <c r="BS238" s="684"/>
      <c r="BT238" s="684"/>
      <c r="BU238" s="1207"/>
      <c r="BV238" s="1208"/>
      <c r="BW238" s="1208"/>
      <c r="BX238" s="1208"/>
      <c r="BY238" s="1208"/>
      <c r="BZ238" s="1208"/>
      <c r="CA238" s="1208"/>
      <c r="CB238" s="1208"/>
      <c r="CC238" s="1209"/>
    </row>
    <row r="239" spans="1:81" s="690" customFormat="1" ht="40.15" customHeight="1" x14ac:dyDescent="0.25">
      <c r="A239" s="673"/>
      <c r="B239" s="1321"/>
      <c r="C239" s="1315"/>
      <c r="D239" s="1097"/>
      <c r="E239" s="1094"/>
      <c r="F239" s="1094"/>
      <c r="G239" s="1094"/>
      <c r="H239" s="1094"/>
      <c r="I239" s="1094"/>
      <c r="J239" s="1722"/>
      <c r="K239" s="1217"/>
      <c r="L239" s="1223"/>
      <c r="M239" s="1226"/>
      <c r="N239" s="1229"/>
      <c r="O239" s="1232"/>
      <c r="P239" s="1235"/>
      <c r="Q239" s="1238"/>
      <c r="R239" s="1220"/>
      <c r="S239" s="377" t="s">
        <v>6143</v>
      </c>
      <c r="T239" s="709"/>
      <c r="U239" s="709"/>
      <c r="V239" s="709"/>
      <c r="W239" s="678" t="s">
        <v>6297</v>
      </c>
      <c r="X239" s="670"/>
      <c r="Y239" s="670"/>
      <c r="Z239" s="670"/>
      <c r="AA239" s="670"/>
      <c r="AB239" s="1220"/>
      <c r="AC239" s="1241"/>
      <c r="AD239" s="303">
        <f t="shared" si="238"/>
        <v>0</v>
      </c>
      <c r="AE239" s="303">
        <f t="shared" si="238"/>
        <v>0</v>
      </c>
      <c r="AF239" s="303">
        <f t="shared" si="238"/>
        <v>0</v>
      </c>
      <c r="AG239" s="303">
        <f t="shared" si="237"/>
        <v>0</v>
      </c>
      <c r="AH239" s="303">
        <f t="shared" si="237"/>
        <v>0</v>
      </c>
      <c r="AI239" s="303">
        <f t="shared" si="237"/>
        <v>0</v>
      </c>
      <c r="AJ239" s="303">
        <f t="shared" si="237"/>
        <v>0</v>
      </c>
      <c r="AK239" s="1220"/>
      <c r="AL239" s="1244"/>
      <c r="AM239" s="303">
        <f t="shared" si="246"/>
        <v>0</v>
      </c>
      <c r="AN239" s="684"/>
      <c r="AO239" s="684"/>
      <c r="AP239" s="684"/>
      <c r="AQ239" s="684"/>
      <c r="AR239" s="684"/>
      <c r="AS239" s="684"/>
      <c r="AT239" s="1220"/>
      <c r="AU239" s="1247"/>
      <c r="AV239" s="303">
        <f t="shared" si="247"/>
        <v>0</v>
      </c>
      <c r="AW239" s="684"/>
      <c r="AX239" s="684"/>
      <c r="AY239" s="684"/>
      <c r="AZ239" s="684"/>
      <c r="BA239" s="684"/>
      <c r="BB239" s="684"/>
      <c r="BC239" s="1220"/>
      <c r="BD239" s="1250"/>
      <c r="BE239" s="303">
        <f t="shared" si="248"/>
        <v>0</v>
      </c>
      <c r="BF239" s="684"/>
      <c r="BG239" s="684"/>
      <c r="BH239" s="684"/>
      <c r="BI239" s="684"/>
      <c r="BJ239" s="684"/>
      <c r="BK239" s="684"/>
      <c r="BL239" s="1220"/>
      <c r="BM239" s="1253"/>
      <c r="BN239" s="303">
        <f t="shared" si="249"/>
        <v>0</v>
      </c>
      <c r="BO239" s="684"/>
      <c r="BP239" s="684"/>
      <c r="BQ239" s="684"/>
      <c r="BR239" s="684"/>
      <c r="BS239" s="684"/>
      <c r="BT239" s="684"/>
      <c r="BU239" s="1207"/>
      <c r="BV239" s="1208"/>
      <c r="BW239" s="1208"/>
      <c r="BX239" s="1208"/>
      <c r="BY239" s="1208"/>
      <c r="BZ239" s="1208"/>
      <c r="CA239" s="1208"/>
      <c r="CB239" s="1208"/>
      <c r="CC239" s="1209"/>
    </row>
    <row r="240" spans="1:81" s="690" customFormat="1" ht="40.15" customHeight="1" thickBot="1" x14ac:dyDescent="0.3">
      <c r="A240" s="673"/>
      <c r="B240" s="1321"/>
      <c r="C240" s="1315"/>
      <c r="D240" s="1098"/>
      <c r="E240" s="1095"/>
      <c r="F240" s="1095"/>
      <c r="G240" s="1095"/>
      <c r="H240" s="1095"/>
      <c r="I240" s="1095"/>
      <c r="J240" s="1745"/>
      <c r="K240" s="1218"/>
      <c r="L240" s="1224"/>
      <c r="M240" s="1227"/>
      <c r="N240" s="1230"/>
      <c r="O240" s="1233"/>
      <c r="P240" s="1236"/>
      <c r="Q240" s="1239"/>
      <c r="R240" s="1221"/>
      <c r="S240" s="379" t="s">
        <v>6277</v>
      </c>
      <c r="T240" s="710"/>
      <c r="U240" s="710"/>
      <c r="V240" s="710"/>
      <c r="W240" s="679" t="s">
        <v>6124</v>
      </c>
      <c r="X240" s="671"/>
      <c r="Y240" s="671"/>
      <c r="Z240" s="671"/>
      <c r="AA240" s="671"/>
      <c r="AB240" s="1221"/>
      <c r="AC240" s="1242"/>
      <c r="AD240" s="306">
        <f t="shared" si="238"/>
        <v>0</v>
      </c>
      <c r="AE240" s="306">
        <f t="shared" si="238"/>
        <v>0</v>
      </c>
      <c r="AF240" s="306">
        <f t="shared" si="238"/>
        <v>0</v>
      </c>
      <c r="AG240" s="306">
        <f t="shared" si="237"/>
        <v>0</v>
      </c>
      <c r="AH240" s="306">
        <f t="shared" si="237"/>
        <v>0</v>
      </c>
      <c r="AI240" s="306">
        <f t="shared" si="237"/>
        <v>0</v>
      </c>
      <c r="AJ240" s="306">
        <f t="shared" si="237"/>
        <v>0</v>
      </c>
      <c r="AK240" s="1221"/>
      <c r="AL240" s="1245"/>
      <c r="AM240" s="306">
        <f t="shared" si="246"/>
        <v>0</v>
      </c>
      <c r="AN240" s="685"/>
      <c r="AO240" s="685"/>
      <c r="AP240" s="685"/>
      <c r="AQ240" s="685"/>
      <c r="AR240" s="685"/>
      <c r="AS240" s="685"/>
      <c r="AT240" s="1221"/>
      <c r="AU240" s="1248"/>
      <c r="AV240" s="306">
        <f t="shared" si="247"/>
        <v>0</v>
      </c>
      <c r="AW240" s="685"/>
      <c r="AX240" s="685"/>
      <c r="AY240" s="685"/>
      <c r="AZ240" s="685"/>
      <c r="BA240" s="685"/>
      <c r="BB240" s="685"/>
      <c r="BC240" s="1221"/>
      <c r="BD240" s="1251"/>
      <c r="BE240" s="306">
        <f t="shared" si="248"/>
        <v>0</v>
      </c>
      <c r="BF240" s="685"/>
      <c r="BG240" s="685"/>
      <c r="BH240" s="685"/>
      <c r="BI240" s="685"/>
      <c r="BJ240" s="685"/>
      <c r="BK240" s="685"/>
      <c r="BL240" s="1221"/>
      <c r="BM240" s="1254"/>
      <c r="BN240" s="306">
        <f t="shared" si="249"/>
        <v>0</v>
      </c>
      <c r="BO240" s="685"/>
      <c r="BP240" s="685"/>
      <c r="BQ240" s="685"/>
      <c r="BR240" s="685"/>
      <c r="BS240" s="685"/>
      <c r="BT240" s="685"/>
      <c r="BU240" s="1210"/>
      <c r="BV240" s="1211"/>
      <c r="BW240" s="1211"/>
      <c r="BX240" s="1211"/>
      <c r="BY240" s="1211"/>
      <c r="BZ240" s="1211"/>
      <c r="CA240" s="1211"/>
      <c r="CB240" s="1211"/>
      <c r="CC240" s="1212"/>
    </row>
    <row r="241" spans="1:81" s="690" customFormat="1" ht="40.15" customHeight="1" thickTop="1" x14ac:dyDescent="0.25">
      <c r="A241" s="673"/>
      <c r="B241" s="1321"/>
      <c r="C241" s="1315"/>
      <c r="D241" s="1096"/>
      <c r="E241" s="1093"/>
      <c r="F241" s="1093"/>
      <c r="G241" s="1093"/>
      <c r="H241" s="1093"/>
      <c r="I241" s="1093"/>
      <c r="J241" s="1744">
        <v>482</v>
      </c>
      <c r="K241" s="1216" t="str">
        <f>+[10]Metas!K547</f>
        <v>Jornadas de trabajo orientadas a establecer las situaciones problemáticas de la comunidad.</v>
      </c>
      <c r="L241" s="1222">
        <v>100</v>
      </c>
      <c r="M241" s="1225">
        <f>SUM(N241:Q241)</f>
        <v>100</v>
      </c>
      <c r="N241" s="1228">
        <v>20</v>
      </c>
      <c r="O241" s="1231">
        <v>30</v>
      </c>
      <c r="P241" s="1234">
        <v>30</v>
      </c>
      <c r="Q241" s="1237">
        <v>20</v>
      </c>
      <c r="R241" s="1219">
        <f>+$J241</f>
        <v>482</v>
      </c>
      <c r="S241" s="375" t="s">
        <v>6298</v>
      </c>
      <c r="T241" s="708" t="s">
        <v>3834</v>
      </c>
      <c r="U241" s="708" t="s">
        <v>3838</v>
      </c>
      <c r="V241" s="708" t="s">
        <v>3842</v>
      </c>
      <c r="W241" s="677" t="s">
        <v>6299</v>
      </c>
      <c r="X241" s="669"/>
      <c r="Y241" s="669"/>
      <c r="Z241" s="669"/>
      <c r="AA241" s="669"/>
      <c r="AB241" s="1219">
        <f t="shared" si="253"/>
        <v>482</v>
      </c>
      <c r="AC241" s="1240">
        <f t="shared" ref="AC241" si="261">+L241</f>
        <v>100</v>
      </c>
      <c r="AD241" s="308">
        <f t="shared" si="238"/>
        <v>149.24700000000001</v>
      </c>
      <c r="AE241" s="308">
        <f t="shared" si="238"/>
        <v>149.24700000000001</v>
      </c>
      <c r="AF241" s="308">
        <f t="shared" si="238"/>
        <v>0</v>
      </c>
      <c r="AG241" s="308">
        <f t="shared" si="237"/>
        <v>0</v>
      </c>
      <c r="AH241" s="308">
        <f t="shared" si="237"/>
        <v>0</v>
      </c>
      <c r="AI241" s="308">
        <f t="shared" si="237"/>
        <v>0</v>
      </c>
      <c r="AJ241" s="308">
        <f t="shared" si="237"/>
        <v>0</v>
      </c>
      <c r="AK241" s="1219">
        <f t="shared" si="255"/>
        <v>482</v>
      </c>
      <c r="AL241" s="1243">
        <f>+N241</f>
        <v>20</v>
      </c>
      <c r="AM241" s="308">
        <f t="shared" si="246"/>
        <v>49.749000000000002</v>
      </c>
      <c r="AN241" s="683">
        <v>49.749000000000002</v>
      </c>
      <c r="AO241" s="683"/>
      <c r="AP241" s="683"/>
      <c r="AQ241" s="683"/>
      <c r="AR241" s="683"/>
      <c r="AS241" s="683"/>
      <c r="AT241" s="1219">
        <f t="shared" si="256"/>
        <v>482</v>
      </c>
      <c r="AU241" s="1246">
        <f>+O241</f>
        <v>30</v>
      </c>
      <c r="AV241" s="308">
        <f t="shared" si="247"/>
        <v>49.749000000000002</v>
      </c>
      <c r="AW241" s="683">
        <v>49.749000000000002</v>
      </c>
      <c r="AX241" s="683"/>
      <c r="AY241" s="683"/>
      <c r="AZ241" s="683"/>
      <c r="BA241" s="683"/>
      <c r="BB241" s="683"/>
      <c r="BC241" s="1219">
        <f t="shared" si="257"/>
        <v>482</v>
      </c>
      <c r="BD241" s="1249">
        <f>+P241</f>
        <v>30</v>
      </c>
      <c r="BE241" s="308">
        <f t="shared" si="248"/>
        <v>16.582999999999998</v>
      </c>
      <c r="BF241" s="683">
        <v>16.582999999999998</v>
      </c>
      <c r="BG241" s="683"/>
      <c r="BH241" s="683"/>
      <c r="BI241" s="683"/>
      <c r="BJ241" s="683"/>
      <c r="BK241" s="683"/>
      <c r="BL241" s="1219">
        <f t="shared" si="258"/>
        <v>482</v>
      </c>
      <c r="BM241" s="1252">
        <f>+Q241</f>
        <v>20</v>
      </c>
      <c r="BN241" s="308">
        <f t="shared" si="249"/>
        <v>33.165999999999997</v>
      </c>
      <c r="BO241" s="683">
        <v>33.165999999999997</v>
      </c>
      <c r="BP241" s="683"/>
      <c r="BQ241" s="683"/>
      <c r="BR241" s="683"/>
      <c r="BS241" s="683"/>
      <c r="BT241" s="683"/>
      <c r="BU241" s="1204"/>
      <c r="BV241" s="1205"/>
      <c r="BW241" s="1205"/>
      <c r="BX241" s="1205"/>
      <c r="BY241" s="1205"/>
      <c r="BZ241" s="1205"/>
      <c r="CA241" s="1205"/>
      <c r="CB241" s="1205"/>
      <c r="CC241" s="1206"/>
    </row>
    <row r="242" spans="1:81" s="690" customFormat="1" ht="40.15" customHeight="1" x14ac:dyDescent="0.25">
      <c r="A242" s="673"/>
      <c r="B242" s="1321"/>
      <c r="C242" s="1315"/>
      <c r="D242" s="1097"/>
      <c r="E242" s="1094"/>
      <c r="F242" s="1094"/>
      <c r="G242" s="1094"/>
      <c r="H242" s="1094"/>
      <c r="I242" s="1094"/>
      <c r="J242" s="1722"/>
      <c r="K242" s="1217"/>
      <c r="L242" s="1223"/>
      <c r="M242" s="1226"/>
      <c r="N242" s="1229"/>
      <c r="O242" s="1232"/>
      <c r="P242" s="1235"/>
      <c r="Q242" s="1238"/>
      <c r="R242" s="1220"/>
      <c r="S242" s="377" t="s">
        <v>6300</v>
      </c>
      <c r="T242" s="709"/>
      <c r="U242" s="709"/>
      <c r="V242" s="709"/>
      <c r="W242" s="678" t="s">
        <v>6301</v>
      </c>
      <c r="X242" s="670"/>
      <c r="Y242" s="670"/>
      <c r="Z242" s="670"/>
      <c r="AA242" s="670"/>
      <c r="AB242" s="1220"/>
      <c r="AC242" s="1241"/>
      <c r="AD242" s="303">
        <f t="shared" si="238"/>
        <v>0</v>
      </c>
      <c r="AE242" s="303">
        <f t="shared" si="238"/>
        <v>0</v>
      </c>
      <c r="AF242" s="303">
        <f t="shared" si="238"/>
        <v>0</v>
      </c>
      <c r="AG242" s="303">
        <f t="shared" si="237"/>
        <v>0</v>
      </c>
      <c r="AH242" s="303">
        <f t="shared" si="237"/>
        <v>0</v>
      </c>
      <c r="AI242" s="303">
        <f t="shared" si="237"/>
        <v>0</v>
      </c>
      <c r="AJ242" s="303">
        <f t="shared" si="237"/>
        <v>0</v>
      </c>
      <c r="AK242" s="1220"/>
      <c r="AL242" s="1244"/>
      <c r="AM242" s="303">
        <f t="shared" si="246"/>
        <v>0</v>
      </c>
      <c r="AN242" s="684"/>
      <c r="AO242" s="684"/>
      <c r="AP242" s="684"/>
      <c r="AQ242" s="684"/>
      <c r="AR242" s="684"/>
      <c r="AS242" s="684"/>
      <c r="AT242" s="1220"/>
      <c r="AU242" s="1247"/>
      <c r="AV242" s="303">
        <f t="shared" si="247"/>
        <v>0</v>
      </c>
      <c r="AW242" s="684"/>
      <c r="AX242" s="684"/>
      <c r="AY242" s="684"/>
      <c r="AZ242" s="684"/>
      <c r="BA242" s="684"/>
      <c r="BB242" s="684"/>
      <c r="BC242" s="1220"/>
      <c r="BD242" s="1250"/>
      <c r="BE242" s="303">
        <f t="shared" si="248"/>
        <v>0</v>
      </c>
      <c r="BF242" s="684"/>
      <c r="BG242" s="684"/>
      <c r="BH242" s="684"/>
      <c r="BI242" s="684"/>
      <c r="BJ242" s="684"/>
      <c r="BK242" s="684"/>
      <c r="BL242" s="1220"/>
      <c r="BM242" s="1253"/>
      <c r="BN242" s="303">
        <f t="shared" si="249"/>
        <v>0</v>
      </c>
      <c r="BO242" s="684"/>
      <c r="BP242" s="684"/>
      <c r="BQ242" s="684"/>
      <c r="BR242" s="684"/>
      <c r="BS242" s="684"/>
      <c r="BT242" s="684"/>
      <c r="BU242" s="1207"/>
      <c r="BV242" s="1208"/>
      <c r="BW242" s="1208"/>
      <c r="BX242" s="1208"/>
      <c r="BY242" s="1208"/>
      <c r="BZ242" s="1208"/>
      <c r="CA242" s="1208"/>
      <c r="CB242" s="1208"/>
      <c r="CC242" s="1209"/>
    </row>
    <row r="243" spans="1:81" s="690" customFormat="1" ht="40.15" customHeight="1" x14ac:dyDescent="0.25">
      <c r="A243" s="673"/>
      <c r="B243" s="1321"/>
      <c r="C243" s="1315"/>
      <c r="D243" s="1097"/>
      <c r="E243" s="1094"/>
      <c r="F243" s="1094"/>
      <c r="G243" s="1094"/>
      <c r="H243" s="1094"/>
      <c r="I243" s="1094"/>
      <c r="J243" s="1722"/>
      <c r="K243" s="1217"/>
      <c r="L243" s="1223"/>
      <c r="M243" s="1226"/>
      <c r="N243" s="1229"/>
      <c r="O243" s="1232"/>
      <c r="P243" s="1235"/>
      <c r="Q243" s="1238"/>
      <c r="R243" s="1220"/>
      <c r="S243" s="377" t="s">
        <v>6302</v>
      </c>
      <c r="T243" s="709"/>
      <c r="U243" s="709"/>
      <c r="V243" s="709"/>
      <c r="W243" s="678" t="s">
        <v>6303</v>
      </c>
      <c r="X243" s="670"/>
      <c r="Y243" s="670"/>
      <c r="Z243" s="670"/>
      <c r="AA243" s="670"/>
      <c r="AB243" s="1220"/>
      <c r="AC243" s="1241"/>
      <c r="AD243" s="303">
        <f t="shared" si="238"/>
        <v>0</v>
      </c>
      <c r="AE243" s="303">
        <f t="shared" si="238"/>
        <v>0</v>
      </c>
      <c r="AF243" s="303">
        <f t="shared" si="238"/>
        <v>0</v>
      </c>
      <c r="AG243" s="303">
        <f t="shared" si="237"/>
        <v>0</v>
      </c>
      <c r="AH243" s="303">
        <f t="shared" si="237"/>
        <v>0</v>
      </c>
      <c r="AI243" s="303">
        <f t="shared" si="237"/>
        <v>0</v>
      </c>
      <c r="AJ243" s="303">
        <f t="shared" si="237"/>
        <v>0</v>
      </c>
      <c r="AK243" s="1220"/>
      <c r="AL243" s="1244"/>
      <c r="AM243" s="303">
        <f t="shared" si="246"/>
        <v>0</v>
      </c>
      <c r="AN243" s="684"/>
      <c r="AO243" s="684"/>
      <c r="AP243" s="684"/>
      <c r="AQ243" s="684"/>
      <c r="AR243" s="684"/>
      <c r="AS243" s="684"/>
      <c r="AT243" s="1220"/>
      <c r="AU243" s="1247"/>
      <c r="AV243" s="303">
        <f t="shared" si="247"/>
        <v>0</v>
      </c>
      <c r="AW243" s="684"/>
      <c r="AX243" s="684"/>
      <c r="AY243" s="684"/>
      <c r="AZ243" s="684"/>
      <c r="BA243" s="684"/>
      <c r="BB243" s="684"/>
      <c r="BC243" s="1220"/>
      <c r="BD243" s="1250"/>
      <c r="BE243" s="303">
        <f t="shared" si="248"/>
        <v>0</v>
      </c>
      <c r="BF243" s="684"/>
      <c r="BG243" s="684"/>
      <c r="BH243" s="684"/>
      <c r="BI243" s="684"/>
      <c r="BJ243" s="684"/>
      <c r="BK243" s="684"/>
      <c r="BL243" s="1220"/>
      <c r="BM243" s="1253"/>
      <c r="BN243" s="303">
        <f t="shared" si="249"/>
        <v>0</v>
      </c>
      <c r="BO243" s="684"/>
      <c r="BP243" s="684"/>
      <c r="BQ243" s="684"/>
      <c r="BR243" s="684"/>
      <c r="BS243" s="684"/>
      <c r="BT243" s="684"/>
      <c r="BU243" s="1207"/>
      <c r="BV243" s="1208"/>
      <c r="BW243" s="1208"/>
      <c r="BX243" s="1208"/>
      <c r="BY243" s="1208"/>
      <c r="BZ243" s="1208"/>
      <c r="CA243" s="1208"/>
      <c r="CB243" s="1208"/>
      <c r="CC243" s="1209"/>
    </row>
    <row r="244" spans="1:81" s="690" customFormat="1" ht="40.15" customHeight="1" thickBot="1" x14ac:dyDescent="0.3">
      <c r="A244" s="673"/>
      <c r="B244" s="1321"/>
      <c r="C244" s="1315"/>
      <c r="D244" s="1098"/>
      <c r="E244" s="1095"/>
      <c r="F244" s="1095"/>
      <c r="G244" s="1095"/>
      <c r="H244" s="1095"/>
      <c r="I244" s="1095"/>
      <c r="J244" s="1745"/>
      <c r="K244" s="1218"/>
      <c r="L244" s="1224"/>
      <c r="M244" s="1227"/>
      <c r="N244" s="1230"/>
      <c r="O244" s="1233"/>
      <c r="P244" s="1236"/>
      <c r="Q244" s="1239"/>
      <c r="R244" s="1221"/>
      <c r="S244" s="379" t="s">
        <v>6304</v>
      </c>
      <c r="T244" s="710"/>
      <c r="U244" s="710"/>
      <c r="V244" s="710"/>
      <c r="W244" s="679" t="s">
        <v>6124</v>
      </c>
      <c r="X244" s="671"/>
      <c r="Y244" s="671"/>
      <c r="Z244" s="671"/>
      <c r="AA244" s="671"/>
      <c r="AB244" s="1221"/>
      <c r="AC244" s="1242"/>
      <c r="AD244" s="306">
        <f t="shared" si="238"/>
        <v>0</v>
      </c>
      <c r="AE244" s="306">
        <f t="shared" si="238"/>
        <v>0</v>
      </c>
      <c r="AF244" s="306">
        <f t="shared" si="238"/>
        <v>0</v>
      </c>
      <c r="AG244" s="306">
        <f t="shared" si="237"/>
        <v>0</v>
      </c>
      <c r="AH244" s="306">
        <f t="shared" si="237"/>
        <v>0</v>
      </c>
      <c r="AI244" s="306">
        <f t="shared" si="237"/>
        <v>0</v>
      </c>
      <c r="AJ244" s="306">
        <f t="shared" si="237"/>
        <v>0</v>
      </c>
      <c r="AK244" s="1221"/>
      <c r="AL244" s="1245"/>
      <c r="AM244" s="306">
        <f t="shared" si="246"/>
        <v>0</v>
      </c>
      <c r="AN244" s="685"/>
      <c r="AO244" s="685"/>
      <c r="AP244" s="685"/>
      <c r="AQ244" s="685"/>
      <c r="AR244" s="685"/>
      <c r="AS244" s="685"/>
      <c r="AT244" s="1221"/>
      <c r="AU244" s="1248"/>
      <c r="AV244" s="306">
        <f t="shared" si="247"/>
        <v>0</v>
      </c>
      <c r="AW244" s="685"/>
      <c r="AX244" s="685"/>
      <c r="AY244" s="685"/>
      <c r="AZ244" s="685"/>
      <c r="BA244" s="685"/>
      <c r="BB244" s="685"/>
      <c r="BC244" s="1221"/>
      <c r="BD244" s="1251"/>
      <c r="BE244" s="306">
        <f t="shared" si="248"/>
        <v>0</v>
      </c>
      <c r="BF244" s="685"/>
      <c r="BG244" s="685"/>
      <c r="BH244" s="685"/>
      <c r="BI244" s="685"/>
      <c r="BJ244" s="685"/>
      <c r="BK244" s="685"/>
      <c r="BL244" s="1221"/>
      <c r="BM244" s="1254"/>
      <c r="BN244" s="306">
        <f t="shared" si="249"/>
        <v>0</v>
      </c>
      <c r="BO244" s="685"/>
      <c r="BP244" s="685"/>
      <c r="BQ244" s="685"/>
      <c r="BR244" s="685"/>
      <c r="BS244" s="685"/>
      <c r="BT244" s="685"/>
      <c r="BU244" s="1210"/>
      <c r="BV244" s="1211"/>
      <c r="BW244" s="1211"/>
      <c r="BX244" s="1211"/>
      <c r="BY244" s="1211"/>
      <c r="BZ244" s="1211"/>
      <c r="CA244" s="1211"/>
      <c r="CB244" s="1211"/>
      <c r="CC244" s="1212"/>
    </row>
    <row r="245" spans="1:81" s="690" customFormat="1" ht="40.15" customHeight="1" thickTop="1" x14ac:dyDescent="0.25">
      <c r="A245" s="673"/>
      <c r="B245" s="1321"/>
      <c r="C245" s="1315"/>
      <c r="D245" s="1096"/>
      <c r="E245" s="1093"/>
      <c r="F245" s="1093"/>
      <c r="G245" s="1093"/>
      <c r="H245" s="1093"/>
      <c r="I245" s="1093"/>
      <c r="J245" s="1744">
        <v>483</v>
      </c>
      <c r="K245" s="1216" t="str">
        <f>+[10]Metas!K548</f>
        <v>Acciones orientadas a gestionar el apoyo Institucional para la solución de las situaciones problemáticas de la comunidad.</v>
      </c>
      <c r="L245" s="1222">
        <v>109</v>
      </c>
      <c r="M245" s="1225">
        <f>SUM(N245:Q245)</f>
        <v>109</v>
      </c>
      <c r="N245" s="1228">
        <v>29</v>
      </c>
      <c r="O245" s="1231">
        <v>30</v>
      </c>
      <c r="P245" s="1234">
        <v>30</v>
      </c>
      <c r="Q245" s="1237">
        <v>20</v>
      </c>
      <c r="R245" s="1219">
        <f>+$J245</f>
        <v>483</v>
      </c>
      <c r="S245" s="375" t="s">
        <v>6305</v>
      </c>
      <c r="T245" s="708" t="s">
        <v>3834</v>
      </c>
      <c r="U245" s="708" t="s">
        <v>3838</v>
      </c>
      <c r="V245" s="708" t="s">
        <v>3842</v>
      </c>
      <c r="W245" s="677" t="s">
        <v>6132</v>
      </c>
      <c r="X245" s="669"/>
      <c r="Y245" s="669"/>
      <c r="Z245" s="669"/>
      <c r="AA245" s="669"/>
      <c r="AB245" s="1219">
        <f t="shared" si="253"/>
        <v>483</v>
      </c>
      <c r="AC245" s="1240">
        <f t="shared" ref="AC245" si="262">+L245</f>
        <v>109</v>
      </c>
      <c r="AD245" s="308">
        <f t="shared" si="238"/>
        <v>149.24700000000001</v>
      </c>
      <c r="AE245" s="308">
        <f t="shared" si="238"/>
        <v>149.24700000000001</v>
      </c>
      <c r="AF245" s="308">
        <f t="shared" si="238"/>
        <v>0</v>
      </c>
      <c r="AG245" s="308">
        <f t="shared" si="237"/>
        <v>0</v>
      </c>
      <c r="AH245" s="308">
        <f t="shared" si="237"/>
        <v>0</v>
      </c>
      <c r="AI245" s="308">
        <f t="shared" si="237"/>
        <v>0</v>
      </c>
      <c r="AJ245" s="308">
        <f t="shared" si="237"/>
        <v>0</v>
      </c>
      <c r="AK245" s="1219">
        <f t="shared" si="255"/>
        <v>483</v>
      </c>
      <c r="AL245" s="1243">
        <f>+N245</f>
        <v>29</v>
      </c>
      <c r="AM245" s="308">
        <f t="shared" si="246"/>
        <v>49.749000000000002</v>
      </c>
      <c r="AN245" s="683">
        <v>49.749000000000002</v>
      </c>
      <c r="AO245" s="683"/>
      <c r="AP245" s="683"/>
      <c r="AQ245" s="683"/>
      <c r="AR245" s="683"/>
      <c r="AS245" s="683"/>
      <c r="AT245" s="1219">
        <f t="shared" si="256"/>
        <v>483</v>
      </c>
      <c r="AU245" s="1246">
        <f>+O245</f>
        <v>30</v>
      </c>
      <c r="AV245" s="308">
        <f t="shared" si="247"/>
        <v>49.749000000000002</v>
      </c>
      <c r="AW245" s="683">
        <v>49.749000000000002</v>
      </c>
      <c r="AX245" s="683"/>
      <c r="AY245" s="683"/>
      <c r="AZ245" s="683"/>
      <c r="BA245" s="683"/>
      <c r="BB245" s="683"/>
      <c r="BC245" s="1219">
        <f t="shared" si="257"/>
        <v>483</v>
      </c>
      <c r="BD245" s="1249">
        <f>+P245</f>
        <v>30</v>
      </c>
      <c r="BE245" s="308">
        <f t="shared" si="248"/>
        <v>16.582999999999998</v>
      </c>
      <c r="BF245" s="683">
        <v>16.582999999999998</v>
      </c>
      <c r="BG245" s="683"/>
      <c r="BH245" s="683"/>
      <c r="BI245" s="683"/>
      <c r="BJ245" s="683"/>
      <c r="BK245" s="683"/>
      <c r="BL245" s="1219">
        <f t="shared" si="258"/>
        <v>483</v>
      </c>
      <c r="BM245" s="1252">
        <f>+Q245</f>
        <v>20</v>
      </c>
      <c r="BN245" s="308">
        <f t="shared" si="249"/>
        <v>33.165999999999997</v>
      </c>
      <c r="BO245" s="683">
        <v>33.165999999999997</v>
      </c>
      <c r="BP245" s="683"/>
      <c r="BQ245" s="683"/>
      <c r="BR245" s="683"/>
      <c r="BS245" s="683"/>
      <c r="BT245" s="683"/>
      <c r="BU245" s="1204"/>
      <c r="BV245" s="1205"/>
      <c r="BW245" s="1205"/>
      <c r="BX245" s="1205"/>
      <c r="BY245" s="1205"/>
      <c r="BZ245" s="1205"/>
      <c r="CA245" s="1205"/>
      <c r="CB245" s="1205"/>
      <c r="CC245" s="1206"/>
    </row>
    <row r="246" spans="1:81" s="690" customFormat="1" ht="40.15" customHeight="1" x14ac:dyDescent="0.25">
      <c r="A246" s="673"/>
      <c r="B246" s="1321"/>
      <c r="C246" s="1315"/>
      <c r="D246" s="1097"/>
      <c r="E246" s="1094"/>
      <c r="F246" s="1094"/>
      <c r="G246" s="1094"/>
      <c r="H246" s="1094"/>
      <c r="I246" s="1094"/>
      <c r="J246" s="1722"/>
      <c r="K246" s="1217"/>
      <c r="L246" s="1223"/>
      <c r="M246" s="1226"/>
      <c r="N246" s="1229"/>
      <c r="O246" s="1232"/>
      <c r="P246" s="1235"/>
      <c r="Q246" s="1238"/>
      <c r="R246" s="1220"/>
      <c r="S246" s="377" t="s">
        <v>6306</v>
      </c>
      <c r="T246" s="709"/>
      <c r="U246" s="709"/>
      <c r="V246" s="709"/>
      <c r="W246" s="678" t="s">
        <v>6307</v>
      </c>
      <c r="X246" s="670"/>
      <c r="Y246" s="670"/>
      <c r="Z246" s="670"/>
      <c r="AA246" s="670"/>
      <c r="AB246" s="1220"/>
      <c r="AC246" s="1241"/>
      <c r="AD246" s="303">
        <f t="shared" si="238"/>
        <v>0</v>
      </c>
      <c r="AE246" s="303">
        <f t="shared" si="238"/>
        <v>0</v>
      </c>
      <c r="AF246" s="303">
        <f t="shared" si="238"/>
        <v>0</v>
      </c>
      <c r="AG246" s="303">
        <f t="shared" si="237"/>
        <v>0</v>
      </c>
      <c r="AH246" s="303">
        <f t="shared" si="237"/>
        <v>0</v>
      </c>
      <c r="AI246" s="303">
        <f t="shared" si="237"/>
        <v>0</v>
      </c>
      <c r="AJ246" s="303">
        <f t="shared" si="237"/>
        <v>0</v>
      </c>
      <c r="AK246" s="1220"/>
      <c r="AL246" s="1244"/>
      <c r="AM246" s="303">
        <f t="shared" si="246"/>
        <v>0</v>
      </c>
      <c r="AN246" s="684"/>
      <c r="AO246" s="684"/>
      <c r="AP246" s="684"/>
      <c r="AQ246" s="684"/>
      <c r="AR246" s="684"/>
      <c r="AS246" s="684"/>
      <c r="AT246" s="1220"/>
      <c r="AU246" s="1247"/>
      <c r="AV246" s="303">
        <f t="shared" si="247"/>
        <v>0</v>
      </c>
      <c r="AW246" s="684"/>
      <c r="AX246" s="684"/>
      <c r="AY246" s="684"/>
      <c r="AZ246" s="684"/>
      <c r="BA246" s="684"/>
      <c r="BB246" s="684"/>
      <c r="BC246" s="1220"/>
      <c r="BD246" s="1250"/>
      <c r="BE246" s="303">
        <f t="shared" si="248"/>
        <v>0</v>
      </c>
      <c r="BF246" s="684"/>
      <c r="BG246" s="684"/>
      <c r="BH246" s="684"/>
      <c r="BI246" s="684"/>
      <c r="BJ246" s="684"/>
      <c r="BK246" s="684"/>
      <c r="BL246" s="1220"/>
      <c r="BM246" s="1253"/>
      <c r="BN246" s="303">
        <f t="shared" si="249"/>
        <v>0</v>
      </c>
      <c r="BO246" s="684"/>
      <c r="BP246" s="684"/>
      <c r="BQ246" s="684"/>
      <c r="BR246" s="684"/>
      <c r="BS246" s="684"/>
      <c r="BT246" s="684"/>
      <c r="BU246" s="1207"/>
      <c r="BV246" s="1208"/>
      <c r="BW246" s="1208"/>
      <c r="BX246" s="1208"/>
      <c r="BY246" s="1208"/>
      <c r="BZ246" s="1208"/>
      <c r="CA246" s="1208"/>
      <c r="CB246" s="1208"/>
      <c r="CC246" s="1209"/>
    </row>
    <row r="247" spans="1:81" s="690" customFormat="1" ht="40.15" customHeight="1" x14ac:dyDescent="0.25">
      <c r="A247" s="673"/>
      <c r="B247" s="1321"/>
      <c r="C247" s="1315"/>
      <c r="D247" s="1097"/>
      <c r="E247" s="1094"/>
      <c r="F247" s="1094"/>
      <c r="G247" s="1094"/>
      <c r="H247" s="1094"/>
      <c r="I247" s="1094"/>
      <c r="J247" s="1722"/>
      <c r="K247" s="1217"/>
      <c r="L247" s="1223"/>
      <c r="M247" s="1226"/>
      <c r="N247" s="1229"/>
      <c r="O247" s="1232"/>
      <c r="P247" s="1235"/>
      <c r="Q247" s="1238"/>
      <c r="R247" s="1220"/>
      <c r="S247" s="377" t="s">
        <v>6308</v>
      </c>
      <c r="T247" s="709"/>
      <c r="U247" s="709"/>
      <c r="V247" s="709"/>
      <c r="W247" s="678" t="s">
        <v>6309</v>
      </c>
      <c r="X247" s="670"/>
      <c r="Y247" s="670"/>
      <c r="Z247" s="670"/>
      <c r="AA247" s="670"/>
      <c r="AB247" s="1220"/>
      <c r="AC247" s="1241"/>
      <c r="AD247" s="303">
        <f t="shared" si="238"/>
        <v>0</v>
      </c>
      <c r="AE247" s="303">
        <f t="shared" si="238"/>
        <v>0</v>
      </c>
      <c r="AF247" s="303">
        <f t="shared" si="238"/>
        <v>0</v>
      </c>
      <c r="AG247" s="303">
        <f t="shared" si="237"/>
        <v>0</v>
      </c>
      <c r="AH247" s="303">
        <f t="shared" si="237"/>
        <v>0</v>
      </c>
      <c r="AI247" s="303">
        <f t="shared" si="237"/>
        <v>0</v>
      </c>
      <c r="AJ247" s="303">
        <f t="shared" si="237"/>
        <v>0</v>
      </c>
      <c r="AK247" s="1220"/>
      <c r="AL247" s="1244"/>
      <c r="AM247" s="303">
        <f t="shared" si="246"/>
        <v>0</v>
      </c>
      <c r="AN247" s="684"/>
      <c r="AO247" s="684"/>
      <c r="AP247" s="684"/>
      <c r="AQ247" s="684"/>
      <c r="AR247" s="684"/>
      <c r="AS247" s="684"/>
      <c r="AT247" s="1220"/>
      <c r="AU247" s="1247"/>
      <c r="AV247" s="303">
        <f t="shared" si="247"/>
        <v>0</v>
      </c>
      <c r="AW247" s="684"/>
      <c r="AX247" s="684"/>
      <c r="AY247" s="684"/>
      <c r="AZ247" s="684"/>
      <c r="BA247" s="684"/>
      <c r="BB247" s="684"/>
      <c r="BC247" s="1220"/>
      <c r="BD247" s="1250"/>
      <c r="BE247" s="303">
        <f t="shared" si="248"/>
        <v>0</v>
      </c>
      <c r="BF247" s="684"/>
      <c r="BG247" s="684"/>
      <c r="BH247" s="684"/>
      <c r="BI247" s="684"/>
      <c r="BJ247" s="684"/>
      <c r="BK247" s="684"/>
      <c r="BL247" s="1220"/>
      <c r="BM247" s="1253"/>
      <c r="BN247" s="303">
        <f t="shared" si="249"/>
        <v>0</v>
      </c>
      <c r="BO247" s="684"/>
      <c r="BP247" s="684"/>
      <c r="BQ247" s="684"/>
      <c r="BR247" s="684"/>
      <c r="BS247" s="684"/>
      <c r="BT247" s="684"/>
      <c r="BU247" s="1207"/>
      <c r="BV247" s="1208"/>
      <c r="BW247" s="1208"/>
      <c r="BX247" s="1208"/>
      <c r="BY247" s="1208"/>
      <c r="BZ247" s="1208"/>
      <c r="CA247" s="1208"/>
      <c r="CB247" s="1208"/>
      <c r="CC247" s="1209"/>
    </row>
    <row r="248" spans="1:81" s="690" customFormat="1" ht="40.15" customHeight="1" thickBot="1" x14ac:dyDescent="0.3">
      <c r="A248" s="673"/>
      <c r="B248" s="1321"/>
      <c r="C248" s="1315"/>
      <c r="D248" s="1098"/>
      <c r="E248" s="1095"/>
      <c r="F248" s="1095"/>
      <c r="G248" s="1095"/>
      <c r="H248" s="1095"/>
      <c r="I248" s="1095"/>
      <c r="J248" s="1745"/>
      <c r="K248" s="1218"/>
      <c r="L248" s="1224"/>
      <c r="M248" s="1227"/>
      <c r="N248" s="1230"/>
      <c r="O248" s="1233"/>
      <c r="P248" s="1236"/>
      <c r="Q248" s="1239"/>
      <c r="R248" s="1221"/>
      <c r="S248" s="379" t="s">
        <v>6310</v>
      </c>
      <c r="T248" s="710"/>
      <c r="U248" s="710"/>
      <c r="V248" s="710"/>
      <c r="W248" s="679" t="s">
        <v>6124</v>
      </c>
      <c r="X248" s="671"/>
      <c r="Y248" s="671"/>
      <c r="Z248" s="671"/>
      <c r="AA248" s="671"/>
      <c r="AB248" s="1221"/>
      <c r="AC248" s="1242"/>
      <c r="AD248" s="306">
        <f t="shared" si="238"/>
        <v>0</v>
      </c>
      <c r="AE248" s="306">
        <f t="shared" si="238"/>
        <v>0</v>
      </c>
      <c r="AF248" s="306">
        <f t="shared" si="238"/>
        <v>0</v>
      </c>
      <c r="AG248" s="306">
        <f t="shared" si="237"/>
        <v>0</v>
      </c>
      <c r="AH248" s="306">
        <f t="shared" si="237"/>
        <v>0</v>
      </c>
      <c r="AI248" s="306">
        <f t="shared" si="237"/>
        <v>0</v>
      </c>
      <c r="AJ248" s="306">
        <f t="shared" si="237"/>
        <v>0</v>
      </c>
      <c r="AK248" s="1221"/>
      <c r="AL248" s="1245"/>
      <c r="AM248" s="306">
        <f t="shared" si="246"/>
        <v>0</v>
      </c>
      <c r="AN248" s="685"/>
      <c r="AO248" s="685"/>
      <c r="AP248" s="685"/>
      <c r="AQ248" s="685"/>
      <c r="AR248" s="685"/>
      <c r="AS248" s="685"/>
      <c r="AT248" s="1221"/>
      <c r="AU248" s="1248"/>
      <c r="AV248" s="306">
        <f t="shared" si="247"/>
        <v>0</v>
      </c>
      <c r="AW248" s="685"/>
      <c r="AX248" s="685"/>
      <c r="AY248" s="685"/>
      <c r="AZ248" s="685"/>
      <c r="BA248" s="685"/>
      <c r="BB248" s="685"/>
      <c r="BC248" s="1221"/>
      <c r="BD248" s="1251"/>
      <c r="BE248" s="306">
        <f t="shared" si="248"/>
        <v>0</v>
      </c>
      <c r="BF248" s="685"/>
      <c r="BG248" s="685"/>
      <c r="BH248" s="685"/>
      <c r="BI248" s="685"/>
      <c r="BJ248" s="685"/>
      <c r="BK248" s="685"/>
      <c r="BL248" s="1221"/>
      <c r="BM248" s="1254"/>
      <c r="BN248" s="306">
        <f t="shared" si="249"/>
        <v>0</v>
      </c>
      <c r="BO248" s="685"/>
      <c r="BP248" s="685"/>
      <c r="BQ248" s="685"/>
      <c r="BR248" s="685"/>
      <c r="BS248" s="685"/>
      <c r="BT248" s="685"/>
      <c r="BU248" s="1210"/>
      <c r="BV248" s="1211"/>
      <c r="BW248" s="1211"/>
      <c r="BX248" s="1211"/>
      <c r="BY248" s="1211"/>
      <c r="BZ248" s="1211"/>
      <c r="CA248" s="1211"/>
      <c r="CB248" s="1211"/>
      <c r="CC248" s="1212"/>
    </row>
    <row r="249" spans="1:81" s="690" customFormat="1" ht="40.15" customHeight="1" thickTop="1" x14ac:dyDescent="0.25">
      <c r="A249" s="673"/>
      <c r="B249" s="1321"/>
      <c r="C249" s="1315"/>
      <c r="D249" s="1096"/>
      <c r="E249" s="1093"/>
      <c r="F249" s="1093"/>
      <c r="G249" s="1093"/>
      <c r="H249" s="1093"/>
      <c r="I249" s="1093"/>
      <c r="J249" s="1744">
        <v>484</v>
      </c>
      <c r="K249" s="1216" t="str">
        <f>+[10]Metas!K549</f>
        <v>Estrategias formuladas e implementadas de manera integral para prevenir, controlar y combatir el micro tráfico en el Departamento.</v>
      </c>
      <c r="L249" s="1222">
        <v>2</v>
      </c>
      <c r="M249" s="1225">
        <f>SUM(N249:Q249)</f>
        <v>2</v>
      </c>
      <c r="N249" s="1228">
        <v>0.5</v>
      </c>
      <c r="O249" s="1231">
        <v>1</v>
      </c>
      <c r="P249" s="1234">
        <v>0.5</v>
      </c>
      <c r="Q249" s="1237"/>
      <c r="R249" s="1219">
        <f>+$J249</f>
        <v>484</v>
      </c>
      <c r="S249" s="375" t="s">
        <v>6222</v>
      </c>
      <c r="T249" s="708" t="s">
        <v>3834</v>
      </c>
      <c r="U249" s="708" t="s">
        <v>3838</v>
      </c>
      <c r="V249" s="708" t="s">
        <v>3842</v>
      </c>
      <c r="W249" s="677" t="s">
        <v>6223</v>
      </c>
      <c r="X249" s="669"/>
      <c r="Y249" s="669"/>
      <c r="Z249" s="669"/>
      <c r="AA249" s="669"/>
      <c r="AB249" s="1219">
        <f t="shared" si="253"/>
        <v>484</v>
      </c>
      <c r="AC249" s="1240">
        <f t="shared" ref="AC249" si="263">+L249</f>
        <v>2</v>
      </c>
      <c r="AD249" s="308">
        <f t="shared" si="238"/>
        <v>14.247</v>
      </c>
      <c r="AE249" s="308">
        <f t="shared" si="238"/>
        <v>14.247</v>
      </c>
      <c r="AF249" s="308">
        <f t="shared" si="238"/>
        <v>0</v>
      </c>
      <c r="AG249" s="308">
        <f t="shared" si="238"/>
        <v>0</v>
      </c>
      <c r="AH249" s="308">
        <f t="shared" si="238"/>
        <v>0</v>
      </c>
      <c r="AI249" s="308">
        <f t="shared" si="238"/>
        <v>0</v>
      </c>
      <c r="AJ249" s="308">
        <f t="shared" si="238"/>
        <v>0</v>
      </c>
      <c r="AK249" s="1219">
        <f t="shared" si="255"/>
        <v>484</v>
      </c>
      <c r="AL249" s="1243">
        <f>+N249</f>
        <v>0.5</v>
      </c>
      <c r="AM249" s="308">
        <f t="shared" si="246"/>
        <v>4.7489999999999997</v>
      </c>
      <c r="AN249" s="683">
        <v>4.7489999999999997</v>
      </c>
      <c r="AO249" s="683"/>
      <c r="AP249" s="683"/>
      <c r="AQ249" s="683"/>
      <c r="AR249" s="683"/>
      <c r="AS249" s="683"/>
      <c r="AT249" s="1219">
        <f t="shared" si="256"/>
        <v>484</v>
      </c>
      <c r="AU249" s="1246">
        <f>+O249</f>
        <v>1</v>
      </c>
      <c r="AV249" s="308">
        <f t="shared" si="247"/>
        <v>4.7489999999999997</v>
      </c>
      <c r="AW249" s="683">
        <v>4.7489999999999997</v>
      </c>
      <c r="AX249" s="683"/>
      <c r="AY249" s="683"/>
      <c r="AZ249" s="683"/>
      <c r="BA249" s="683"/>
      <c r="BB249" s="683"/>
      <c r="BC249" s="1219">
        <f t="shared" si="257"/>
        <v>484</v>
      </c>
      <c r="BD249" s="1249">
        <f>+P249</f>
        <v>0.5</v>
      </c>
      <c r="BE249" s="308">
        <f t="shared" si="248"/>
        <v>1.583</v>
      </c>
      <c r="BF249" s="683">
        <v>1.583</v>
      </c>
      <c r="BG249" s="683"/>
      <c r="BH249" s="683"/>
      <c r="BI249" s="683"/>
      <c r="BJ249" s="683"/>
      <c r="BK249" s="683"/>
      <c r="BL249" s="1219">
        <f t="shared" si="258"/>
        <v>484</v>
      </c>
      <c r="BM249" s="1252">
        <f>+Q249</f>
        <v>0</v>
      </c>
      <c r="BN249" s="308">
        <f t="shared" si="249"/>
        <v>3.1659999999999999</v>
      </c>
      <c r="BO249" s="683">
        <v>3.1659999999999999</v>
      </c>
      <c r="BP249" s="683"/>
      <c r="BQ249" s="683"/>
      <c r="BR249" s="683"/>
      <c r="BS249" s="683"/>
      <c r="BT249" s="683"/>
      <c r="BU249" s="1204"/>
      <c r="BV249" s="1205"/>
      <c r="BW249" s="1205"/>
      <c r="BX249" s="1205"/>
      <c r="BY249" s="1205"/>
      <c r="BZ249" s="1205"/>
      <c r="CA249" s="1205"/>
      <c r="CB249" s="1205"/>
      <c r="CC249" s="1206"/>
    </row>
    <row r="250" spans="1:81" s="690" customFormat="1" ht="40.15" customHeight="1" x14ac:dyDescent="0.25">
      <c r="A250" s="673"/>
      <c r="B250" s="1321"/>
      <c r="C250" s="1315"/>
      <c r="D250" s="1097"/>
      <c r="E250" s="1094"/>
      <c r="F250" s="1094"/>
      <c r="G250" s="1094"/>
      <c r="H250" s="1094"/>
      <c r="I250" s="1094"/>
      <c r="J250" s="1722"/>
      <c r="K250" s="1217"/>
      <c r="L250" s="1223"/>
      <c r="M250" s="1226"/>
      <c r="N250" s="1229"/>
      <c r="O250" s="1232"/>
      <c r="P250" s="1235"/>
      <c r="Q250" s="1238"/>
      <c r="R250" s="1220"/>
      <c r="S250" s="377" t="s">
        <v>6224</v>
      </c>
      <c r="T250" s="709"/>
      <c r="U250" s="709"/>
      <c r="V250" s="709"/>
      <c r="W250" s="678" t="s">
        <v>6219</v>
      </c>
      <c r="X250" s="670"/>
      <c r="Y250" s="670"/>
      <c r="Z250" s="670"/>
      <c r="AA250" s="670"/>
      <c r="AB250" s="1220"/>
      <c r="AC250" s="1241"/>
      <c r="AD250" s="303">
        <f t="shared" ref="AD250:AJ286" si="264">+AM250+AV250+BE250+BN250</f>
        <v>0</v>
      </c>
      <c r="AE250" s="303">
        <f t="shared" si="264"/>
        <v>0</v>
      </c>
      <c r="AF250" s="303">
        <f t="shared" si="264"/>
        <v>0</v>
      </c>
      <c r="AG250" s="303">
        <f t="shared" si="264"/>
        <v>0</v>
      </c>
      <c r="AH250" s="303">
        <f t="shared" si="264"/>
        <v>0</v>
      </c>
      <c r="AI250" s="303">
        <f t="shared" si="264"/>
        <v>0</v>
      </c>
      <c r="AJ250" s="303">
        <f t="shared" si="264"/>
        <v>0</v>
      </c>
      <c r="AK250" s="1220"/>
      <c r="AL250" s="1244"/>
      <c r="AM250" s="303">
        <f t="shared" si="246"/>
        <v>0</v>
      </c>
      <c r="AN250" s="684"/>
      <c r="AO250" s="684"/>
      <c r="AP250" s="684"/>
      <c r="AQ250" s="684"/>
      <c r="AR250" s="684"/>
      <c r="AS250" s="684"/>
      <c r="AT250" s="1220"/>
      <c r="AU250" s="1247"/>
      <c r="AV250" s="303">
        <f t="shared" si="247"/>
        <v>0</v>
      </c>
      <c r="AW250" s="684"/>
      <c r="AX250" s="684"/>
      <c r="AY250" s="684"/>
      <c r="AZ250" s="684"/>
      <c r="BA250" s="684"/>
      <c r="BB250" s="684"/>
      <c r="BC250" s="1220"/>
      <c r="BD250" s="1250"/>
      <c r="BE250" s="303">
        <f t="shared" si="248"/>
        <v>0</v>
      </c>
      <c r="BF250" s="684"/>
      <c r="BG250" s="684"/>
      <c r="BH250" s="684"/>
      <c r="BI250" s="684"/>
      <c r="BJ250" s="684"/>
      <c r="BK250" s="684"/>
      <c r="BL250" s="1220"/>
      <c r="BM250" s="1253"/>
      <c r="BN250" s="303">
        <f t="shared" si="249"/>
        <v>0</v>
      </c>
      <c r="BO250" s="684"/>
      <c r="BP250" s="684"/>
      <c r="BQ250" s="684"/>
      <c r="BR250" s="684"/>
      <c r="BS250" s="684"/>
      <c r="BT250" s="684"/>
      <c r="BU250" s="1207"/>
      <c r="BV250" s="1208"/>
      <c r="BW250" s="1208"/>
      <c r="BX250" s="1208"/>
      <c r="BY250" s="1208"/>
      <c r="BZ250" s="1208"/>
      <c r="CA250" s="1208"/>
      <c r="CB250" s="1208"/>
      <c r="CC250" s="1209"/>
    </row>
    <row r="251" spans="1:81" s="690" customFormat="1" ht="40.15" customHeight="1" x14ac:dyDescent="0.25">
      <c r="A251" s="673"/>
      <c r="B251" s="1321"/>
      <c r="C251" s="1315"/>
      <c r="D251" s="1097"/>
      <c r="E251" s="1094"/>
      <c r="F251" s="1094"/>
      <c r="G251" s="1094"/>
      <c r="H251" s="1094"/>
      <c r="I251" s="1094"/>
      <c r="J251" s="1722"/>
      <c r="K251" s="1217"/>
      <c r="L251" s="1223"/>
      <c r="M251" s="1226"/>
      <c r="N251" s="1229"/>
      <c r="O251" s="1232"/>
      <c r="P251" s="1235"/>
      <c r="Q251" s="1238"/>
      <c r="R251" s="1220"/>
      <c r="S251" s="377" t="s">
        <v>6311</v>
      </c>
      <c r="T251" s="709"/>
      <c r="U251" s="709"/>
      <c r="V251" s="709"/>
      <c r="W251" s="678" t="s">
        <v>6226</v>
      </c>
      <c r="X251" s="670"/>
      <c r="Y251" s="670"/>
      <c r="Z251" s="670"/>
      <c r="AA251" s="670"/>
      <c r="AB251" s="1220"/>
      <c r="AC251" s="1241"/>
      <c r="AD251" s="303">
        <f t="shared" si="264"/>
        <v>0</v>
      </c>
      <c r="AE251" s="303">
        <f t="shared" si="264"/>
        <v>0</v>
      </c>
      <c r="AF251" s="303">
        <f t="shared" si="264"/>
        <v>0</v>
      </c>
      <c r="AG251" s="303">
        <f t="shared" si="264"/>
        <v>0</v>
      </c>
      <c r="AH251" s="303">
        <f t="shared" si="264"/>
        <v>0</v>
      </c>
      <c r="AI251" s="303">
        <f t="shared" si="264"/>
        <v>0</v>
      </c>
      <c r="AJ251" s="303">
        <f t="shared" si="264"/>
        <v>0</v>
      </c>
      <c r="AK251" s="1220"/>
      <c r="AL251" s="1244"/>
      <c r="AM251" s="303">
        <f t="shared" si="246"/>
        <v>0</v>
      </c>
      <c r="AN251" s="684"/>
      <c r="AO251" s="684"/>
      <c r="AP251" s="684"/>
      <c r="AQ251" s="684"/>
      <c r="AR251" s="684"/>
      <c r="AS251" s="684"/>
      <c r="AT251" s="1220"/>
      <c r="AU251" s="1247"/>
      <c r="AV251" s="303">
        <f t="shared" si="247"/>
        <v>0</v>
      </c>
      <c r="AW251" s="684"/>
      <c r="AX251" s="684"/>
      <c r="AY251" s="684"/>
      <c r="AZ251" s="684"/>
      <c r="BA251" s="684"/>
      <c r="BB251" s="684"/>
      <c r="BC251" s="1220"/>
      <c r="BD251" s="1250"/>
      <c r="BE251" s="303">
        <f t="shared" si="248"/>
        <v>0</v>
      </c>
      <c r="BF251" s="684"/>
      <c r="BG251" s="684"/>
      <c r="BH251" s="684"/>
      <c r="BI251" s="684"/>
      <c r="BJ251" s="684"/>
      <c r="BK251" s="684"/>
      <c r="BL251" s="1220"/>
      <c r="BM251" s="1253"/>
      <c r="BN251" s="303">
        <f t="shared" si="249"/>
        <v>0</v>
      </c>
      <c r="BO251" s="684"/>
      <c r="BP251" s="684"/>
      <c r="BQ251" s="684"/>
      <c r="BR251" s="684"/>
      <c r="BS251" s="684"/>
      <c r="BT251" s="684"/>
      <c r="BU251" s="1207"/>
      <c r="BV251" s="1208"/>
      <c r="BW251" s="1208"/>
      <c r="BX251" s="1208"/>
      <c r="BY251" s="1208"/>
      <c r="BZ251" s="1208"/>
      <c r="CA251" s="1208"/>
      <c r="CB251" s="1208"/>
      <c r="CC251" s="1209"/>
    </row>
    <row r="252" spans="1:81" s="690" customFormat="1" ht="40.15" customHeight="1" thickBot="1" x14ac:dyDescent="0.3">
      <c r="A252" s="673"/>
      <c r="B252" s="1321"/>
      <c r="C252" s="1315"/>
      <c r="D252" s="1098"/>
      <c r="E252" s="1095"/>
      <c r="F252" s="1095"/>
      <c r="G252" s="1095"/>
      <c r="H252" s="1095"/>
      <c r="I252" s="1095"/>
      <c r="J252" s="1745"/>
      <c r="K252" s="1218"/>
      <c r="L252" s="1224"/>
      <c r="M252" s="1227"/>
      <c r="N252" s="1230"/>
      <c r="O252" s="1233"/>
      <c r="P252" s="1236"/>
      <c r="Q252" s="1239"/>
      <c r="R252" s="1221"/>
      <c r="S252" s="679"/>
      <c r="T252" s="710"/>
      <c r="U252" s="710"/>
      <c r="V252" s="710"/>
      <c r="W252" s="679"/>
      <c r="X252" s="671"/>
      <c r="Y252" s="671"/>
      <c r="Z252" s="671"/>
      <c r="AA252" s="671"/>
      <c r="AB252" s="1221"/>
      <c r="AC252" s="1242"/>
      <c r="AD252" s="306">
        <f t="shared" si="264"/>
        <v>0</v>
      </c>
      <c r="AE252" s="306">
        <f t="shared" si="264"/>
        <v>0</v>
      </c>
      <c r="AF252" s="306">
        <f t="shared" si="264"/>
        <v>0</v>
      </c>
      <c r="AG252" s="306">
        <f t="shared" si="264"/>
        <v>0</v>
      </c>
      <c r="AH252" s="306">
        <f t="shared" si="264"/>
        <v>0</v>
      </c>
      <c r="AI252" s="306">
        <f t="shared" si="264"/>
        <v>0</v>
      </c>
      <c r="AJ252" s="306">
        <f t="shared" si="264"/>
        <v>0</v>
      </c>
      <c r="AK252" s="1221"/>
      <c r="AL252" s="1245"/>
      <c r="AM252" s="306">
        <f t="shared" si="246"/>
        <v>0</v>
      </c>
      <c r="AN252" s="685"/>
      <c r="AO252" s="685"/>
      <c r="AP252" s="685"/>
      <c r="AQ252" s="685"/>
      <c r="AR252" s="685"/>
      <c r="AS252" s="685"/>
      <c r="AT252" s="1221"/>
      <c r="AU252" s="1248"/>
      <c r="AV252" s="306">
        <f t="shared" si="247"/>
        <v>0</v>
      </c>
      <c r="AW252" s="685"/>
      <c r="AX252" s="685"/>
      <c r="AY252" s="685"/>
      <c r="AZ252" s="685"/>
      <c r="BA252" s="685"/>
      <c r="BB252" s="685"/>
      <c r="BC252" s="1221"/>
      <c r="BD252" s="1251"/>
      <c r="BE252" s="306">
        <f t="shared" si="248"/>
        <v>0</v>
      </c>
      <c r="BF252" s="685"/>
      <c r="BG252" s="685"/>
      <c r="BH252" s="685"/>
      <c r="BI252" s="685"/>
      <c r="BJ252" s="685"/>
      <c r="BK252" s="685"/>
      <c r="BL252" s="1221"/>
      <c r="BM252" s="1254"/>
      <c r="BN252" s="306">
        <f t="shared" si="249"/>
        <v>0</v>
      </c>
      <c r="BO252" s="685"/>
      <c r="BP252" s="685"/>
      <c r="BQ252" s="685"/>
      <c r="BR252" s="685"/>
      <c r="BS252" s="685"/>
      <c r="BT252" s="685"/>
      <c r="BU252" s="1210"/>
      <c r="BV252" s="1211"/>
      <c r="BW252" s="1211"/>
      <c r="BX252" s="1211"/>
      <c r="BY252" s="1211"/>
      <c r="BZ252" s="1211"/>
      <c r="CA252" s="1211"/>
      <c r="CB252" s="1211"/>
      <c r="CC252" s="1212"/>
    </row>
    <row r="253" spans="1:81" s="690" customFormat="1" ht="40.15" customHeight="1" thickTop="1" x14ac:dyDescent="0.25">
      <c r="A253" s="673"/>
      <c r="B253" s="1321"/>
      <c r="C253" s="1315"/>
      <c r="D253" s="1096"/>
      <c r="E253" s="1093"/>
      <c r="F253" s="1093"/>
      <c r="G253" s="1093"/>
      <c r="H253" s="1093"/>
      <c r="I253" s="1093"/>
      <c r="J253" s="1744">
        <v>485</v>
      </c>
      <c r="K253" s="1216" t="str">
        <f>+[10]Metas!K550</f>
        <v>Estrategias de comunicaciones formuladas y ejecutadas que permitan la concientización y sensibilización desde la educación para los delitos ambientales o contra la fauna y flora.</v>
      </c>
      <c r="L253" s="1222">
        <v>1</v>
      </c>
      <c r="M253" s="1225">
        <f>SUM(N253:Q253)</f>
        <v>1</v>
      </c>
      <c r="N253" s="1228">
        <v>0.25</v>
      </c>
      <c r="O253" s="1231">
        <v>0.25</v>
      </c>
      <c r="P253" s="1234">
        <v>0.25</v>
      </c>
      <c r="Q253" s="1237">
        <v>0.25</v>
      </c>
      <c r="R253" s="1219">
        <f>+$J253</f>
        <v>485</v>
      </c>
      <c r="S253" s="375" t="s">
        <v>6312</v>
      </c>
      <c r="T253" s="708" t="s">
        <v>3834</v>
      </c>
      <c r="U253" s="708" t="s">
        <v>3838</v>
      </c>
      <c r="V253" s="708" t="s">
        <v>3842</v>
      </c>
      <c r="W253" s="677" t="s">
        <v>6223</v>
      </c>
      <c r="X253" s="669"/>
      <c r="Y253" s="669"/>
      <c r="Z253" s="669"/>
      <c r="AA253" s="669"/>
      <c r="AB253" s="1219">
        <f t="shared" si="253"/>
        <v>485</v>
      </c>
      <c r="AC253" s="1240">
        <f t="shared" ref="AC253" si="265">+L253</f>
        <v>1</v>
      </c>
      <c r="AD253" s="308">
        <f t="shared" si="264"/>
        <v>14.247</v>
      </c>
      <c r="AE253" s="308">
        <f t="shared" si="264"/>
        <v>14.247</v>
      </c>
      <c r="AF253" s="308">
        <f t="shared" si="264"/>
        <v>0</v>
      </c>
      <c r="AG253" s="308">
        <f t="shared" si="264"/>
        <v>0</v>
      </c>
      <c r="AH253" s="308">
        <f t="shared" si="264"/>
        <v>0</v>
      </c>
      <c r="AI253" s="308">
        <f t="shared" si="264"/>
        <v>0</v>
      </c>
      <c r="AJ253" s="308">
        <f t="shared" si="264"/>
        <v>0</v>
      </c>
      <c r="AK253" s="1219">
        <f t="shared" si="255"/>
        <v>485</v>
      </c>
      <c r="AL253" s="1243">
        <f>+N253</f>
        <v>0.25</v>
      </c>
      <c r="AM253" s="308">
        <f t="shared" si="246"/>
        <v>4.7489999999999997</v>
      </c>
      <c r="AN253" s="683">
        <v>4.7489999999999997</v>
      </c>
      <c r="AO253" s="683"/>
      <c r="AP253" s="683"/>
      <c r="AQ253" s="683"/>
      <c r="AR253" s="683"/>
      <c r="AS253" s="683"/>
      <c r="AT253" s="1219">
        <f t="shared" si="256"/>
        <v>485</v>
      </c>
      <c r="AU253" s="1246">
        <f>+O253</f>
        <v>0.25</v>
      </c>
      <c r="AV253" s="308">
        <f t="shared" si="247"/>
        <v>4.7489999999999997</v>
      </c>
      <c r="AW253" s="683">
        <v>4.7489999999999997</v>
      </c>
      <c r="AX253" s="683"/>
      <c r="AY253" s="683"/>
      <c r="AZ253" s="683"/>
      <c r="BA253" s="683"/>
      <c r="BB253" s="683"/>
      <c r="BC253" s="1219">
        <f t="shared" si="257"/>
        <v>485</v>
      </c>
      <c r="BD253" s="1249">
        <f>+P253</f>
        <v>0.25</v>
      </c>
      <c r="BE253" s="308">
        <f t="shared" si="248"/>
        <v>1.583</v>
      </c>
      <c r="BF253" s="683">
        <v>1.583</v>
      </c>
      <c r="BG253" s="683"/>
      <c r="BH253" s="683"/>
      <c r="BI253" s="683"/>
      <c r="BJ253" s="683"/>
      <c r="BK253" s="683"/>
      <c r="BL253" s="1219">
        <f t="shared" si="258"/>
        <v>485</v>
      </c>
      <c r="BM253" s="1252">
        <f>+Q253</f>
        <v>0.25</v>
      </c>
      <c r="BN253" s="308">
        <f t="shared" si="249"/>
        <v>3.1659999999999999</v>
      </c>
      <c r="BO253" s="683">
        <v>3.1659999999999999</v>
      </c>
      <c r="BP253" s="683"/>
      <c r="BQ253" s="683"/>
      <c r="BR253" s="683"/>
      <c r="BS253" s="683"/>
      <c r="BT253" s="683"/>
      <c r="BU253" s="1204"/>
      <c r="BV253" s="1205"/>
      <c r="BW253" s="1205"/>
      <c r="BX253" s="1205"/>
      <c r="BY253" s="1205"/>
      <c r="BZ253" s="1205"/>
      <c r="CA253" s="1205"/>
      <c r="CB253" s="1205"/>
      <c r="CC253" s="1206"/>
    </row>
    <row r="254" spans="1:81" s="690" customFormat="1" ht="40.15" customHeight="1" x14ac:dyDescent="0.25">
      <c r="A254" s="673"/>
      <c r="B254" s="1321"/>
      <c r="C254" s="1315"/>
      <c r="D254" s="1097"/>
      <c r="E254" s="1094"/>
      <c r="F254" s="1094"/>
      <c r="G254" s="1094"/>
      <c r="H254" s="1094"/>
      <c r="I254" s="1094"/>
      <c r="J254" s="1722"/>
      <c r="K254" s="1217"/>
      <c r="L254" s="1223"/>
      <c r="M254" s="1226"/>
      <c r="N254" s="1229"/>
      <c r="O254" s="1232"/>
      <c r="P254" s="1235"/>
      <c r="Q254" s="1238"/>
      <c r="R254" s="1220"/>
      <c r="S254" s="377" t="s">
        <v>6313</v>
      </c>
      <c r="T254" s="709"/>
      <c r="U254" s="709"/>
      <c r="V254" s="709"/>
      <c r="W254" s="678" t="s">
        <v>6219</v>
      </c>
      <c r="X254" s="670"/>
      <c r="Y254" s="670"/>
      <c r="Z254" s="670"/>
      <c r="AA254" s="670"/>
      <c r="AB254" s="1220"/>
      <c r="AC254" s="1241"/>
      <c r="AD254" s="303">
        <f t="shared" si="264"/>
        <v>0</v>
      </c>
      <c r="AE254" s="303">
        <f t="shared" si="264"/>
        <v>0</v>
      </c>
      <c r="AF254" s="303">
        <f t="shared" si="264"/>
        <v>0</v>
      </c>
      <c r="AG254" s="303">
        <f t="shared" si="264"/>
        <v>0</v>
      </c>
      <c r="AH254" s="303">
        <f t="shared" si="264"/>
        <v>0</v>
      </c>
      <c r="AI254" s="303">
        <f t="shared" si="264"/>
        <v>0</v>
      </c>
      <c r="AJ254" s="303">
        <f t="shared" si="264"/>
        <v>0</v>
      </c>
      <c r="AK254" s="1220"/>
      <c r="AL254" s="1244"/>
      <c r="AM254" s="303">
        <f t="shared" si="246"/>
        <v>0</v>
      </c>
      <c r="AN254" s="684"/>
      <c r="AO254" s="684"/>
      <c r="AP254" s="684"/>
      <c r="AQ254" s="684"/>
      <c r="AR254" s="684"/>
      <c r="AS254" s="684"/>
      <c r="AT254" s="1220"/>
      <c r="AU254" s="1247"/>
      <c r="AV254" s="303">
        <f t="shared" si="247"/>
        <v>0</v>
      </c>
      <c r="AW254" s="684"/>
      <c r="AX254" s="684"/>
      <c r="AY254" s="684"/>
      <c r="AZ254" s="684"/>
      <c r="BA254" s="684"/>
      <c r="BB254" s="684"/>
      <c r="BC254" s="1220"/>
      <c r="BD254" s="1250"/>
      <c r="BE254" s="303">
        <f t="shared" si="248"/>
        <v>0</v>
      </c>
      <c r="BF254" s="684"/>
      <c r="BG254" s="684"/>
      <c r="BH254" s="684"/>
      <c r="BI254" s="684"/>
      <c r="BJ254" s="684"/>
      <c r="BK254" s="684"/>
      <c r="BL254" s="1220"/>
      <c r="BM254" s="1253"/>
      <c r="BN254" s="303">
        <f t="shared" si="249"/>
        <v>0</v>
      </c>
      <c r="BO254" s="684"/>
      <c r="BP254" s="684"/>
      <c r="BQ254" s="684"/>
      <c r="BR254" s="684"/>
      <c r="BS254" s="684"/>
      <c r="BT254" s="684"/>
      <c r="BU254" s="1207"/>
      <c r="BV254" s="1208"/>
      <c r="BW254" s="1208"/>
      <c r="BX254" s="1208"/>
      <c r="BY254" s="1208"/>
      <c r="BZ254" s="1208"/>
      <c r="CA254" s="1208"/>
      <c r="CB254" s="1208"/>
      <c r="CC254" s="1209"/>
    </row>
    <row r="255" spans="1:81" s="690" customFormat="1" ht="40.15" customHeight="1" x14ac:dyDescent="0.25">
      <c r="A255" s="673"/>
      <c r="B255" s="1321"/>
      <c r="C255" s="1315"/>
      <c r="D255" s="1097"/>
      <c r="E255" s="1094"/>
      <c r="F255" s="1094"/>
      <c r="G255" s="1094"/>
      <c r="H255" s="1094"/>
      <c r="I255" s="1094"/>
      <c r="J255" s="1722"/>
      <c r="K255" s="1217"/>
      <c r="L255" s="1223"/>
      <c r="M255" s="1226"/>
      <c r="N255" s="1229"/>
      <c r="O255" s="1232"/>
      <c r="P255" s="1235"/>
      <c r="Q255" s="1238"/>
      <c r="R255" s="1220"/>
      <c r="S255" s="377" t="s">
        <v>6272</v>
      </c>
      <c r="T255" s="709"/>
      <c r="U255" s="709"/>
      <c r="V255" s="709"/>
      <c r="W255" s="678" t="s">
        <v>6226</v>
      </c>
      <c r="X255" s="670"/>
      <c r="Y255" s="670"/>
      <c r="Z255" s="670"/>
      <c r="AA255" s="670"/>
      <c r="AB255" s="1220"/>
      <c r="AC255" s="1241"/>
      <c r="AD255" s="303">
        <f t="shared" si="264"/>
        <v>0</v>
      </c>
      <c r="AE255" s="303">
        <f t="shared" si="264"/>
        <v>0</v>
      </c>
      <c r="AF255" s="303">
        <f t="shared" si="264"/>
        <v>0</v>
      </c>
      <c r="AG255" s="303">
        <f t="shared" si="264"/>
        <v>0</v>
      </c>
      <c r="AH255" s="303">
        <f t="shared" si="264"/>
        <v>0</v>
      </c>
      <c r="AI255" s="303">
        <f t="shared" si="264"/>
        <v>0</v>
      </c>
      <c r="AJ255" s="303">
        <f t="shared" si="264"/>
        <v>0</v>
      </c>
      <c r="AK255" s="1220"/>
      <c r="AL255" s="1244"/>
      <c r="AM255" s="303">
        <f t="shared" si="246"/>
        <v>0</v>
      </c>
      <c r="AN255" s="684"/>
      <c r="AO255" s="684"/>
      <c r="AP255" s="684"/>
      <c r="AQ255" s="684"/>
      <c r="AR255" s="684"/>
      <c r="AS255" s="684"/>
      <c r="AT255" s="1220"/>
      <c r="AU255" s="1247"/>
      <c r="AV255" s="303">
        <f t="shared" si="247"/>
        <v>0</v>
      </c>
      <c r="AW255" s="684"/>
      <c r="AX255" s="684"/>
      <c r="AY255" s="684"/>
      <c r="AZ255" s="684"/>
      <c r="BA255" s="684"/>
      <c r="BB255" s="684"/>
      <c r="BC255" s="1220"/>
      <c r="BD255" s="1250"/>
      <c r="BE255" s="303">
        <f t="shared" si="248"/>
        <v>0</v>
      </c>
      <c r="BF255" s="684"/>
      <c r="BG255" s="684"/>
      <c r="BH255" s="684"/>
      <c r="BI255" s="684"/>
      <c r="BJ255" s="684"/>
      <c r="BK255" s="684"/>
      <c r="BL255" s="1220"/>
      <c r="BM255" s="1253"/>
      <c r="BN255" s="303">
        <f t="shared" si="249"/>
        <v>0</v>
      </c>
      <c r="BO255" s="684"/>
      <c r="BP255" s="684"/>
      <c r="BQ255" s="684"/>
      <c r="BR255" s="684"/>
      <c r="BS255" s="684"/>
      <c r="BT255" s="684"/>
      <c r="BU255" s="1207"/>
      <c r="BV255" s="1208"/>
      <c r="BW255" s="1208"/>
      <c r="BX255" s="1208"/>
      <c r="BY255" s="1208"/>
      <c r="BZ255" s="1208"/>
      <c r="CA255" s="1208"/>
      <c r="CB255" s="1208"/>
      <c r="CC255" s="1209"/>
    </row>
    <row r="256" spans="1:81" s="690" customFormat="1" ht="40.15" customHeight="1" thickBot="1" x14ac:dyDescent="0.3">
      <c r="A256" s="673"/>
      <c r="B256" s="1321"/>
      <c r="C256" s="1316"/>
      <c r="D256" s="1098"/>
      <c r="E256" s="1095"/>
      <c r="F256" s="1095"/>
      <c r="G256" s="1095"/>
      <c r="H256" s="1095"/>
      <c r="I256" s="1095"/>
      <c r="J256" s="1745"/>
      <c r="K256" s="1218"/>
      <c r="L256" s="1224"/>
      <c r="M256" s="1227"/>
      <c r="N256" s="1230"/>
      <c r="O256" s="1233"/>
      <c r="P256" s="1236"/>
      <c r="Q256" s="1239"/>
      <c r="R256" s="1221"/>
      <c r="S256" s="679"/>
      <c r="T256" s="710"/>
      <c r="U256" s="710"/>
      <c r="V256" s="710"/>
      <c r="W256" s="679"/>
      <c r="X256" s="671"/>
      <c r="Y256" s="671"/>
      <c r="Z256" s="671"/>
      <c r="AA256" s="671"/>
      <c r="AB256" s="1221"/>
      <c r="AC256" s="1242"/>
      <c r="AD256" s="306">
        <f t="shared" si="264"/>
        <v>0</v>
      </c>
      <c r="AE256" s="306">
        <f t="shared" si="264"/>
        <v>0</v>
      </c>
      <c r="AF256" s="306">
        <f t="shared" si="264"/>
        <v>0</v>
      </c>
      <c r="AG256" s="306">
        <f t="shared" si="264"/>
        <v>0</v>
      </c>
      <c r="AH256" s="306">
        <f t="shared" si="264"/>
        <v>0</v>
      </c>
      <c r="AI256" s="306">
        <f t="shared" si="264"/>
        <v>0</v>
      </c>
      <c r="AJ256" s="306">
        <f t="shared" si="264"/>
        <v>0</v>
      </c>
      <c r="AK256" s="1221"/>
      <c r="AL256" s="1245"/>
      <c r="AM256" s="306">
        <f t="shared" si="246"/>
        <v>0</v>
      </c>
      <c r="AN256" s="685"/>
      <c r="AO256" s="685"/>
      <c r="AP256" s="685"/>
      <c r="AQ256" s="685"/>
      <c r="AR256" s="685"/>
      <c r="AS256" s="685"/>
      <c r="AT256" s="1221"/>
      <c r="AU256" s="1248"/>
      <c r="AV256" s="306">
        <f t="shared" si="247"/>
        <v>0</v>
      </c>
      <c r="AW256" s="685"/>
      <c r="AX256" s="685"/>
      <c r="AY256" s="685"/>
      <c r="AZ256" s="685"/>
      <c r="BA256" s="685"/>
      <c r="BB256" s="685"/>
      <c r="BC256" s="1221"/>
      <c r="BD256" s="1251"/>
      <c r="BE256" s="306">
        <f t="shared" si="248"/>
        <v>0</v>
      </c>
      <c r="BF256" s="685"/>
      <c r="BG256" s="685"/>
      <c r="BH256" s="685"/>
      <c r="BI256" s="685"/>
      <c r="BJ256" s="685"/>
      <c r="BK256" s="685"/>
      <c r="BL256" s="1221"/>
      <c r="BM256" s="1254"/>
      <c r="BN256" s="306">
        <f t="shared" si="249"/>
        <v>0</v>
      </c>
      <c r="BO256" s="685"/>
      <c r="BP256" s="685"/>
      <c r="BQ256" s="685"/>
      <c r="BR256" s="685"/>
      <c r="BS256" s="685"/>
      <c r="BT256" s="685"/>
      <c r="BU256" s="1210"/>
      <c r="BV256" s="1211"/>
      <c r="BW256" s="1211"/>
      <c r="BX256" s="1211"/>
      <c r="BY256" s="1211"/>
      <c r="BZ256" s="1211"/>
      <c r="CA256" s="1211"/>
      <c r="CB256" s="1211"/>
      <c r="CC256" s="1212"/>
    </row>
    <row r="257" spans="1:81" s="690" customFormat="1" ht="40.15" customHeight="1" thickTop="1" x14ac:dyDescent="0.25">
      <c r="A257" s="673"/>
      <c r="B257" s="1321"/>
      <c r="C257" s="1314" t="s">
        <v>743</v>
      </c>
      <c r="D257" s="1096"/>
      <c r="E257" s="1093"/>
      <c r="F257" s="1093"/>
      <c r="G257" s="1093"/>
      <c r="H257" s="1093"/>
      <c r="I257" s="1093"/>
      <c r="J257" s="1219">
        <v>486</v>
      </c>
      <c r="K257" s="1216" t="str">
        <f>+[10]Metas!K551</f>
        <v xml:space="preserve">Talleres de educación para concientizar a conductores de vehículos, motocicletas y bicicletas sobre la importancia de acatar y respetar las normas de tránsito. </v>
      </c>
      <c r="L257" s="1222">
        <v>114</v>
      </c>
      <c r="M257" s="1225">
        <f>SUM(N257:Q257)</f>
        <v>114</v>
      </c>
      <c r="N257" s="1228">
        <v>20</v>
      </c>
      <c r="O257" s="1231">
        <v>30</v>
      </c>
      <c r="P257" s="1234">
        <v>40</v>
      </c>
      <c r="Q257" s="1237">
        <v>24</v>
      </c>
      <c r="R257" s="1219">
        <f>+$J257</f>
        <v>486</v>
      </c>
      <c r="S257" s="375" t="s">
        <v>6314</v>
      </c>
      <c r="T257" s="708" t="s">
        <v>3834</v>
      </c>
      <c r="U257" s="708" t="s">
        <v>3838</v>
      </c>
      <c r="V257" s="708" t="s">
        <v>3842</v>
      </c>
      <c r="W257" s="677" t="s">
        <v>6132</v>
      </c>
      <c r="X257" s="669"/>
      <c r="Y257" s="669"/>
      <c r="Z257" s="669"/>
      <c r="AA257" s="669"/>
      <c r="AB257" s="1219">
        <f t="shared" si="253"/>
        <v>486</v>
      </c>
      <c r="AC257" s="1240">
        <f t="shared" ref="AC257" si="266">+L257</f>
        <v>114</v>
      </c>
      <c r="AD257" s="308">
        <f t="shared" si="264"/>
        <v>149.24700000000001</v>
      </c>
      <c r="AE257" s="308">
        <f t="shared" si="264"/>
        <v>149.24700000000001</v>
      </c>
      <c r="AF257" s="308">
        <f t="shared" si="264"/>
        <v>0</v>
      </c>
      <c r="AG257" s="308">
        <f t="shared" si="264"/>
        <v>0</v>
      </c>
      <c r="AH257" s="308">
        <f t="shared" si="264"/>
        <v>0</v>
      </c>
      <c r="AI257" s="308">
        <f t="shared" si="264"/>
        <v>0</v>
      </c>
      <c r="AJ257" s="308">
        <f t="shared" si="264"/>
        <v>0</v>
      </c>
      <c r="AK257" s="1219">
        <f t="shared" si="255"/>
        <v>486</v>
      </c>
      <c r="AL257" s="1243">
        <f>+N257</f>
        <v>20</v>
      </c>
      <c r="AM257" s="308">
        <f t="shared" si="246"/>
        <v>49.749000000000002</v>
      </c>
      <c r="AN257" s="683">
        <v>49.749000000000002</v>
      </c>
      <c r="AO257" s="683"/>
      <c r="AP257" s="683"/>
      <c r="AQ257" s="683"/>
      <c r="AR257" s="683"/>
      <c r="AS257" s="683"/>
      <c r="AT257" s="1219">
        <f t="shared" si="256"/>
        <v>486</v>
      </c>
      <c r="AU257" s="1246">
        <f>+O257</f>
        <v>30</v>
      </c>
      <c r="AV257" s="308">
        <f t="shared" si="247"/>
        <v>49.749000000000002</v>
      </c>
      <c r="AW257" s="683">
        <v>49.749000000000002</v>
      </c>
      <c r="AX257" s="683"/>
      <c r="AY257" s="683"/>
      <c r="AZ257" s="683"/>
      <c r="BA257" s="683"/>
      <c r="BB257" s="683"/>
      <c r="BC257" s="1219">
        <f t="shared" si="257"/>
        <v>486</v>
      </c>
      <c r="BD257" s="1249">
        <f>+P257</f>
        <v>40</v>
      </c>
      <c r="BE257" s="308">
        <f t="shared" si="248"/>
        <v>16.582999999999998</v>
      </c>
      <c r="BF257" s="683">
        <v>16.582999999999998</v>
      </c>
      <c r="BG257" s="683"/>
      <c r="BH257" s="683"/>
      <c r="BI257" s="683"/>
      <c r="BJ257" s="683"/>
      <c r="BK257" s="683"/>
      <c r="BL257" s="1219">
        <f t="shared" si="258"/>
        <v>486</v>
      </c>
      <c r="BM257" s="1252">
        <f>+Q257</f>
        <v>24</v>
      </c>
      <c r="BN257" s="308">
        <f t="shared" si="249"/>
        <v>33.165999999999997</v>
      </c>
      <c r="BO257" s="683">
        <v>33.165999999999997</v>
      </c>
      <c r="BP257" s="683"/>
      <c r="BQ257" s="683"/>
      <c r="BR257" s="683"/>
      <c r="BS257" s="683"/>
      <c r="BT257" s="683"/>
      <c r="BU257" s="1204"/>
      <c r="BV257" s="1205"/>
      <c r="BW257" s="1205"/>
      <c r="BX257" s="1205"/>
      <c r="BY257" s="1205"/>
      <c r="BZ257" s="1205"/>
      <c r="CA257" s="1205"/>
      <c r="CB257" s="1205"/>
      <c r="CC257" s="1206"/>
    </row>
    <row r="258" spans="1:81" s="690" customFormat="1" ht="40.15" customHeight="1" x14ac:dyDescent="0.25">
      <c r="A258" s="673"/>
      <c r="B258" s="1321"/>
      <c r="C258" s="1315"/>
      <c r="D258" s="1097"/>
      <c r="E258" s="1094"/>
      <c r="F258" s="1094"/>
      <c r="G258" s="1094"/>
      <c r="H258" s="1094"/>
      <c r="I258" s="1094"/>
      <c r="J258" s="1220"/>
      <c r="K258" s="1217"/>
      <c r="L258" s="1223"/>
      <c r="M258" s="1226"/>
      <c r="N258" s="1229"/>
      <c r="O258" s="1232"/>
      <c r="P258" s="1235"/>
      <c r="Q258" s="1238"/>
      <c r="R258" s="1220"/>
      <c r="S258" s="377" t="s">
        <v>6315</v>
      </c>
      <c r="T258" s="709"/>
      <c r="U258" s="709"/>
      <c r="V258" s="709"/>
      <c r="W258" s="678" t="s">
        <v>6316</v>
      </c>
      <c r="X258" s="670"/>
      <c r="Y258" s="670"/>
      <c r="Z258" s="670"/>
      <c r="AA258" s="670"/>
      <c r="AB258" s="1220"/>
      <c r="AC258" s="1241"/>
      <c r="AD258" s="303">
        <f t="shared" si="264"/>
        <v>0</v>
      </c>
      <c r="AE258" s="303">
        <f t="shared" si="264"/>
        <v>0</v>
      </c>
      <c r="AF258" s="303">
        <f t="shared" si="264"/>
        <v>0</v>
      </c>
      <c r="AG258" s="303">
        <f t="shared" si="264"/>
        <v>0</v>
      </c>
      <c r="AH258" s="303">
        <f t="shared" si="264"/>
        <v>0</v>
      </c>
      <c r="AI258" s="303">
        <f t="shared" si="264"/>
        <v>0</v>
      </c>
      <c r="AJ258" s="303">
        <f t="shared" si="264"/>
        <v>0</v>
      </c>
      <c r="AK258" s="1220"/>
      <c r="AL258" s="1244"/>
      <c r="AM258" s="303">
        <f t="shared" si="246"/>
        <v>0</v>
      </c>
      <c r="AN258" s="684"/>
      <c r="AO258" s="684"/>
      <c r="AP258" s="684"/>
      <c r="AQ258" s="684"/>
      <c r="AR258" s="684"/>
      <c r="AS258" s="684"/>
      <c r="AT258" s="1220"/>
      <c r="AU258" s="1247"/>
      <c r="AV258" s="303">
        <f t="shared" si="247"/>
        <v>0</v>
      </c>
      <c r="AW258" s="684"/>
      <c r="AX258" s="684"/>
      <c r="AY258" s="684"/>
      <c r="AZ258" s="684"/>
      <c r="BA258" s="684"/>
      <c r="BB258" s="684"/>
      <c r="BC258" s="1220"/>
      <c r="BD258" s="1250"/>
      <c r="BE258" s="303">
        <f t="shared" si="248"/>
        <v>0</v>
      </c>
      <c r="BF258" s="684"/>
      <c r="BG258" s="684"/>
      <c r="BH258" s="684"/>
      <c r="BI258" s="684"/>
      <c r="BJ258" s="684"/>
      <c r="BK258" s="684"/>
      <c r="BL258" s="1220"/>
      <c r="BM258" s="1253"/>
      <c r="BN258" s="303">
        <f t="shared" si="249"/>
        <v>0</v>
      </c>
      <c r="BO258" s="684"/>
      <c r="BP258" s="684"/>
      <c r="BQ258" s="684"/>
      <c r="BR258" s="684"/>
      <c r="BS258" s="684"/>
      <c r="BT258" s="684"/>
      <c r="BU258" s="1207"/>
      <c r="BV258" s="1208"/>
      <c r="BW258" s="1208"/>
      <c r="BX258" s="1208"/>
      <c r="BY258" s="1208"/>
      <c r="BZ258" s="1208"/>
      <c r="CA258" s="1208"/>
      <c r="CB258" s="1208"/>
      <c r="CC258" s="1209"/>
    </row>
    <row r="259" spans="1:81" s="690" customFormat="1" ht="40.15" customHeight="1" x14ac:dyDescent="0.25">
      <c r="A259" s="673"/>
      <c r="B259" s="1321"/>
      <c r="C259" s="1315"/>
      <c r="D259" s="1097"/>
      <c r="E259" s="1094"/>
      <c r="F259" s="1094"/>
      <c r="G259" s="1094"/>
      <c r="H259" s="1094"/>
      <c r="I259" s="1094"/>
      <c r="J259" s="1220"/>
      <c r="K259" s="1217"/>
      <c r="L259" s="1223"/>
      <c r="M259" s="1226"/>
      <c r="N259" s="1229"/>
      <c r="O259" s="1232"/>
      <c r="P259" s="1235"/>
      <c r="Q259" s="1238"/>
      <c r="R259" s="1220"/>
      <c r="S259" s="377" t="s">
        <v>6317</v>
      </c>
      <c r="T259" s="709"/>
      <c r="U259" s="709"/>
      <c r="V259" s="709"/>
      <c r="W259" s="678" t="s">
        <v>6318</v>
      </c>
      <c r="X259" s="670"/>
      <c r="Y259" s="670"/>
      <c r="Z259" s="670"/>
      <c r="AA259" s="670"/>
      <c r="AB259" s="1220"/>
      <c r="AC259" s="1241"/>
      <c r="AD259" s="303">
        <f t="shared" si="264"/>
        <v>0</v>
      </c>
      <c r="AE259" s="303">
        <f t="shared" si="264"/>
        <v>0</v>
      </c>
      <c r="AF259" s="303">
        <f t="shared" si="264"/>
        <v>0</v>
      </c>
      <c r="AG259" s="303">
        <f t="shared" si="264"/>
        <v>0</v>
      </c>
      <c r="AH259" s="303">
        <f t="shared" si="264"/>
        <v>0</v>
      </c>
      <c r="AI259" s="303">
        <f t="shared" si="264"/>
        <v>0</v>
      </c>
      <c r="AJ259" s="303">
        <f t="shared" si="264"/>
        <v>0</v>
      </c>
      <c r="AK259" s="1220"/>
      <c r="AL259" s="1244"/>
      <c r="AM259" s="303">
        <f t="shared" si="246"/>
        <v>0</v>
      </c>
      <c r="AN259" s="684"/>
      <c r="AO259" s="684"/>
      <c r="AP259" s="684"/>
      <c r="AQ259" s="684"/>
      <c r="AR259" s="684"/>
      <c r="AS259" s="684"/>
      <c r="AT259" s="1220"/>
      <c r="AU259" s="1247"/>
      <c r="AV259" s="303">
        <f t="shared" si="247"/>
        <v>0</v>
      </c>
      <c r="AW259" s="684"/>
      <c r="AX259" s="684"/>
      <c r="AY259" s="684"/>
      <c r="AZ259" s="684"/>
      <c r="BA259" s="684"/>
      <c r="BB259" s="684"/>
      <c r="BC259" s="1220"/>
      <c r="BD259" s="1250"/>
      <c r="BE259" s="303">
        <f t="shared" si="248"/>
        <v>0</v>
      </c>
      <c r="BF259" s="684"/>
      <c r="BG259" s="684"/>
      <c r="BH259" s="684"/>
      <c r="BI259" s="684"/>
      <c r="BJ259" s="684"/>
      <c r="BK259" s="684"/>
      <c r="BL259" s="1220"/>
      <c r="BM259" s="1253"/>
      <c r="BN259" s="303">
        <f t="shared" si="249"/>
        <v>0</v>
      </c>
      <c r="BO259" s="684"/>
      <c r="BP259" s="684"/>
      <c r="BQ259" s="684"/>
      <c r="BR259" s="684"/>
      <c r="BS259" s="684"/>
      <c r="BT259" s="684"/>
      <c r="BU259" s="1207"/>
      <c r="BV259" s="1208"/>
      <c r="BW259" s="1208"/>
      <c r="BX259" s="1208"/>
      <c r="BY259" s="1208"/>
      <c r="BZ259" s="1208"/>
      <c r="CA259" s="1208"/>
      <c r="CB259" s="1208"/>
      <c r="CC259" s="1209"/>
    </row>
    <row r="260" spans="1:81" s="690" customFormat="1" ht="40.15" customHeight="1" thickBot="1" x14ac:dyDescent="0.3">
      <c r="A260" s="673"/>
      <c r="B260" s="1321"/>
      <c r="C260" s="1315"/>
      <c r="D260" s="1098"/>
      <c r="E260" s="1095"/>
      <c r="F260" s="1095"/>
      <c r="G260" s="1095"/>
      <c r="H260" s="1095"/>
      <c r="I260" s="1095"/>
      <c r="J260" s="1221"/>
      <c r="K260" s="1218"/>
      <c r="L260" s="1224"/>
      <c r="M260" s="1227"/>
      <c r="N260" s="1230"/>
      <c r="O260" s="1233"/>
      <c r="P260" s="1236"/>
      <c r="Q260" s="1239"/>
      <c r="R260" s="1221"/>
      <c r="S260" s="379" t="s">
        <v>6319</v>
      </c>
      <c r="T260" s="710"/>
      <c r="U260" s="710"/>
      <c r="V260" s="710"/>
      <c r="W260" s="679" t="s">
        <v>6124</v>
      </c>
      <c r="X260" s="671"/>
      <c r="Y260" s="671"/>
      <c r="Z260" s="671"/>
      <c r="AA260" s="671"/>
      <c r="AB260" s="1221"/>
      <c r="AC260" s="1242"/>
      <c r="AD260" s="306">
        <f t="shared" si="264"/>
        <v>0</v>
      </c>
      <c r="AE260" s="306">
        <f t="shared" si="264"/>
        <v>0</v>
      </c>
      <c r="AF260" s="306">
        <f t="shared" si="264"/>
        <v>0</v>
      </c>
      <c r="AG260" s="306">
        <f t="shared" si="264"/>
        <v>0</v>
      </c>
      <c r="AH260" s="306">
        <f t="shared" si="264"/>
        <v>0</v>
      </c>
      <c r="AI260" s="306">
        <f t="shared" si="264"/>
        <v>0</v>
      </c>
      <c r="AJ260" s="306">
        <f t="shared" si="264"/>
        <v>0</v>
      </c>
      <c r="AK260" s="1221"/>
      <c r="AL260" s="1245"/>
      <c r="AM260" s="306">
        <f t="shared" si="246"/>
        <v>0</v>
      </c>
      <c r="AN260" s="685"/>
      <c r="AO260" s="685"/>
      <c r="AP260" s="685"/>
      <c r="AQ260" s="685"/>
      <c r="AR260" s="685"/>
      <c r="AS260" s="685"/>
      <c r="AT260" s="1221"/>
      <c r="AU260" s="1248"/>
      <c r="AV260" s="306">
        <f t="shared" si="247"/>
        <v>0</v>
      </c>
      <c r="AW260" s="685"/>
      <c r="AX260" s="685"/>
      <c r="AY260" s="685"/>
      <c r="AZ260" s="685"/>
      <c r="BA260" s="685"/>
      <c r="BB260" s="685"/>
      <c r="BC260" s="1221"/>
      <c r="BD260" s="1251"/>
      <c r="BE260" s="306">
        <f t="shared" si="248"/>
        <v>0</v>
      </c>
      <c r="BF260" s="685"/>
      <c r="BG260" s="685"/>
      <c r="BH260" s="685"/>
      <c r="BI260" s="685"/>
      <c r="BJ260" s="685"/>
      <c r="BK260" s="685"/>
      <c r="BL260" s="1221"/>
      <c r="BM260" s="1254"/>
      <c r="BN260" s="306">
        <f t="shared" si="249"/>
        <v>0</v>
      </c>
      <c r="BO260" s="685"/>
      <c r="BP260" s="685"/>
      <c r="BQ260" s="685"/>
      <c r="BR260" s="685"/>
      <c r="BS260" s="685"/>
      <c r="BT260" s="685"/>
      <c r="BU260" s="1210"/>
      <c r="BV260" s="1211"/>
      <c r="BW260" s="1211"/>
      <c r="BX260" s="1211"/>
      <c r="BY260" s="1211"/>
      <c r="BZ260" s="1211"/>
      <c r="CA260" s="1211"/>
      <c r="CB260" s="1211"/>
      <c r="CC260" s="1212"/>
    </row>
    <row r="261" spans="1:81" s="690" customFormat="1" ht="40.15" customHeight="1" thickTop="1" x14ac:dyDescent="0.25">
      <c r="A261" s="673"/>
      <c r="B261" s="1321"/>
      <c r="C261" s="1315"/>
      <c r="D261" s="1096"/>
      <c r="E261" s="1093"/>
      <c r="F261" s="1093"/>
      <c r="G261" s="1093"/>
      <c r="H261" s="1093"/>
      <c r="I261" s="1093"/>
      <c r="J261" s="1219">
        <v>487</v>
      </c>
      <c r="K261" s="1216" t="str">
        <f>+[10]Metas!K552</f>
        <v xml:space="preserve">Jornadas pedagógicas en las vías departamentales y municipales a fin de evitar la ocurrencia de accidentes de tránsito. </v>
      </c>
      <c r="L261" s="1222">
        <v>100</v>
      </c>
      <c r="M261" s="1225">
        <f>SUM(N261:Q261)</f>
        <v>100</v>
      </c>
      <c r="N261" s="1228">
        <v>20</v>
      </c>
      <c r="O261" s="1231">
        <v>30</v>
      </c>
      <c r="P261" s="1234">
        <v>30</v>
      </c>
      <c r="Q261" s="1237">
        <v>20</v>
      </c>
      <c r="R261" s="1219">
        <f>+$J261</f>
        <v>487</v>
      </c>
      <c r="S261" s="375" t="s">
        <v>6320</v>
      </c>
      <c r="T261" s="708" t="s">
        <v>3834</v>
      </c>
      <c r="U261" s="708" t="s">
        <v>3838</v>
      </c>
      <c r="V261" s="708" t="s">
        <v>3842</v>
      </c>
      <c r="W261" s="677" t="s">
        <v>6132</v>
      </c>
      <c r="X261" s="669"/>
      <c r="Y261" s="669"/>
      <c r="Z261" s="669"/>
      <c r="AA261" s="669"/>
      <c r="AB261" s="1219">
        <f t="shared" si="253"/>
        <v>487</v>
      </c>
      <c r="AC261" s="1240">
        <f t="shared" ref="AC261" si="267">+L261</f>
        <v>100</v>
      </c>
      <c r="AD261" s="308">
        <f t="shared" si="264"/>
        <v>149.24700000000001</v>
      </c>
      <c r="AE261" s="308">
        <f t="shared" si="264"/>
        <v>149.24700000000001</v>
      </c>
      <c r="AF261" s="308">
        <f t="shared" si="264"/>
        <v>0</v>
      </c>
      <c r="AG261" s="308">
        <f t="shared" si="264"/>
        <v>0</v>
      </c>
      <c r="AH261" s="308">
        <f t="shared" si="264"/>
        <v>0</v>
      </c>
      <c r="AI261" s="308">
        <f t="shared" si="264"/>
        <v>0</v>
      </c>
      <c r="AJ261" s="308">
        <f t="shared" si="264"/>
        <v>0</v>
      </c>
      <c r="AK261" s="1219">
        <f t="shared" si="255"/>
        <v>487</v>
      </c>
      <c r="AL261" s="1243">
        <f>+N261</f>
        <v>20</v>
      </c>
      <c r="AM261" s="308">
        <f t="shared" si="246"/>
        <v>49.749000000000002</v>
      </c>
      <c r="AN261" s="683">
        <v>49.749000000000002</v>
      </c>
      <c r="AO261" s="683"/>
      <c r="AP261" s="683"/>
      <c r="AQ261" s="683"/>
      <c r="AR261" s="683"/>
      <c r="AS261" s="683"/>
      <c r="AT261" s="1219">
        <f t="shared" si="256"/>
        <v>487</v>
      </c>
      <c r="AU261" s="1246">
        <f>+O261</f>
        <v>30</v>
      </c>
      <c r="AV261" s="308">
        <f t="shared" si="247"/>
        <v>49.749000000000002</v>
      </c>
      <c r="AW261" s="683">
        <v>49.749000000000002</v>
      </c>
      <c r="AX261" s="683"/>
      <c r="AY261" s="683"/>
      <c r="AZ261" s="683"/>
      <c r="BA261" s="683"/>
      <c r="BB261" s="683"/>
      <c r="BC261" s="1219">
        <f t="shared" si="257"/>
        <v>487</v>
      </c>
      <c r="BD261" s="1249">
        <f>+P261</f>
        <v>30</v>
      </c>
      <c r="BE261" s="308">
        <f t="shared" si="248"/>
        <v>16.582999999999998</v>
      </c>
      <c r="BF261" s="683">
        <v>16.582999999999998</v>
      </c>
      <c r="BG261" s="683"/>
      <c r="BH261" s="683"/>
      <c r="BI261" s="683"/>
      <c r="BJ261" s="683"/>
      <c r="BK261" s="683"/>
      <c r="BL261" s="1219">
        <f t="shared" si="258"/>
        <v>487</v>
      </c>
      <c r="BM261" s="1252">
        <f>+Q261</f>
        <v>20</v>
      </c>
      <c r="BN261" s="308">
        <f t="shared" si="249"/>
        <v>33.165999999999997</v>
      </c>
      <c r="BO261" s="683">
        <v>33.165999999999997</v>
      </c>
      <c r="BP261" s="683"/>
      <c r="BQ261" s="683"/>
      <c r="BR261" s="683"/>
      <c r="BS261" s="683"/>
      <c r="BT261" s="683"/>
      <c r="BU261" s="1204"/>
      <c r="BV261" s="1205"/>
      <c r="BW261" s="1205"/>
      <c r="BX261" s="1205"/>
      <c r="BY261" s="1205"/>
      <c r="BZ261" s="1205"/>
      <c r="CA261" s="1205"/>
      <c r="CB261" s="1205"/>
      <c r="CC261" s="1206"/>
    </row>
    <row r="262" spans="1:81" s="690" customFormat="1" ht="40.15" customHeight="1" x14ac:dyDescent="0.25">
      <c r="A262" s="673"/>
      <c r="B262" s="1321"/>
      <c r="C262" s="1315"/>
      <c r="D262" s="1097"/>
      <c r="E262" s="1094"/>
      <c r="F262" s="1094"/>
      <c r="G262" s="1094"/>
      <c r="H262" s="1094"/>
      <c r="I262" s="1094"/>
      <c r="J262" s="1220"/>
      <c r="K262" s="1217"/>
      <c r="L262" s="1223"/>
      <c r="M262" s="1226"/>
      <c r="N262" s="1229"/>
      <c r="O262" s="1232"/>
      <c r="P262" s="1235"/>
      <c r="Q262" s="1238"/>
      <c r="R262" s="1220"/>
      <c r="S262" s="377" t="s">
        <v>6321</v>
      </c>
      <c r="T262" s="709"/>
      <c r="U262" s="709"/>
      <c r="V262" s="709"/>
      <c r="W262" s="678" t="s">
        <v>6322</v>
      </c>
      <c r="X262" s="670"/>
      <c r="Y262" s="670"/>
      <c r="Z262" s="670"/>
      <c r="AA262" s="670"/>
      <c r="AB262" s="1220"/>
      <c r="AC262" s="1241"/>
      <c r="AD262" s="303">
        <f t="shared" si="264"/>
        <v>0</v>
      </c>
      <c r="AE262" s="303">
        <f t="shared" si="264"/>
        <v>0</v>
      </c>
      <c r="AF262" s="303">
        <f t="shared" si="264"/>
        <v>0</v>
      </c>
      <c r="AG262" s="303">
        <f t="shared" si="264"/>
        <v>0</v>
      </c>
      <c r="AH262" s="303">
        <f t="shared" si="264"/>
        <v>0</v>
      </c>
      <c r="AI262" s="303">
        <f t="shared" si="264"/>
        <v>0</v>
      </c>
      <c r="AJ262" s="303">
        <f t="shared" si="264"/>
        <v>0</v>
      </c>
      <c r="AK262" s="1220"/>
      <c r="AL262" s="1244"/>
      <c r="AM262" s="303">
        <f t="shared" si="246"/>
        <v>0</v>
      </c>
      <c r="AN262" s="684"/>
      <c r="AO262" s="684"/>
      <c r="AP262" s="684"/>
      <c r="AQ262" s="684"/>
      <c r="AR262" s="684"/>
      <c r="AS262" s="684"/>
      <c r="AT262" s="1220"/>
      <c r="AU262" s="1247"/>
      <c r="AV262" s="303">
        <f t="shared" si="247"/>
        <v>0</v>
      </c>
      <c r="AW262" s="684"/>
      <c r="AX262" s="684"/>
      <c r="AY262" s="684"/>
      <c r="AZ262" s="684"/>
      <c r="BA262" s="684"/>
      <c r="BB262" s="684"/>
      <c r="BC262" s="1220"/>
      <c r="BD262" s="1250"/>
      <c r="BE262" s="303">
        <f t="shared" si="248"/>
        <v>0</v>
      </c>
      <c r="BF262" s="684"/>
      <c r="BG262" s="684"/>
      <c r="BH262" s="684"/>
      <c r="BI262" s="684"/>
      <c r="BJ262" s="684"/>
      <c r="BK262" s="684"/>
      <c r="BL262" s="1220"/>
      <c r="BM262" s="1253"/>
      <c r="BN262" s="303">
        <f t="shared" si="249"/>
        <v>0</v>
      </c>
      <c r="BO262" s="684"/>
      <c r="BP262" s="684"/>
      <c r="BQ262" s="684"/>
      <c r="BR262" s="684"/>
      <c r="BS262" s="684"/>
      <c r="BT262" s="684"/>
      <c r="BU262" s="1207"/>
      <c r="BV262" s="1208"/>
      <c r="BW262" s="1208"/>
      <c r="BX262" s="1208"/>
      <c r="BY262" s="1208"/>
      <c r="BZ262" s="1208"/>
      <c r="CA262" s="1208"/>
      <c r="CB262" s="1208"/>
      <c r="CC262" s="1209"/>
    </row>
    <row r="263" spans="1:81" s="690" customFormat="1" ht="40.15" customHeight="1" x14ac:dyDescent="0.25">
      <c r="A263" s="673"/>
      <c r="B263" s="1321"/>
      <c r="C263" s="1315"/>
      <c r="D263" s="1097"/>
      <c r="E263" s="1094"/>
      <c r="F263" s="1094"/>
      <c r="G263" s="1094"/>
      <c r="H263" s="1094"/>
      <c r="I263" s="1094"/>
      <c r="J263" s="1220"/>
      <c r="K263" s="1217"/>
      <c r="L263" s="1223"/>
      <c r="M263" s="1226"/>
      <c r="N263" s="1229"/>
      <c r="O263" s="1232"/>
      <c r="P263" s="1235"/>
      <c r="Q263" s="1238"/>
      <c r="R263" s="1220"/>
      <c r="S263" s="377" t="s">
        <v>6323</v>
      </c>
      <c r="T263" s="709"/>
      <c r="U263" s="709"/>
      <c r="V263" s="709"/>
      <c r="W263" s="678" t="s">
        <v>6303</v>
      </c>
      <c r="X263" s="670"/>
      <c r="Y263" s="670"/>
      <c r="Z263" s="670"/>
      <c r="AA263" s="670"/>
      <c r="AB263" s="1220"/>
      <c r="AC263" s="1241"/>
      <c r="AD263" s="303">
        <f t="shared" si="264"/>
        <v>0</v>
      </c>
      <c r="AE263" s="303">
        <f t="shared" si="264"/>
        <v>0</v>
      </c>
      <c r="AF263" s="303">
        <f t="shared" si="264"/>
        <v>0</v>
      </c>
      <c r="AG263" s="303">
        <f t="shared" si="264"/>
        <v>0</v>
      </c>
      <c r="AH263" s="303">
        <f t="shared" si="264"/>
        <v>0</v>
      </c>
      <c r="AI263" s="303">
        <f t="shared" si="264"/>
        <v>0</v>
      </c>
      <c r="AJ263" s="303">
        <f t="shared" si="264"/>
        <v>0</v>
      </c>
      <c r="AK263" s="1220"/>
      <c r="AL263" s="1244"/>
      <c r="AM263" s="303">
        <f t="shared" si="246"/>
        <v>0</v>
      </c>
      <c r="AN263" s="684"/>
      <c r="AO263" s="684"/>
      <c r="AP263" s="684"/>
      <c r="AQ263" s="684"/>
      <c r="AR263" s="684"/>
      <c r="AS263" s="684"/>
      <c r="AT263" s="1220"/>
      <c r="AU263" s="1247"/>
      <c r="AV263" s="303">
        <f t="shared" si="247"/>
        <v>0</v>
      </c>
      <c r="AW263" s="684"/>
      <c r="AX263" s="684"/>
      <c r="AY263" s="684"/>
      <c r="AZ263" s="684"/>
      <c r="BA263" s="684"/>
      <c r="BB263" s="684"/>
      <c r="BC263" s="1220"/>
      <c r="BD263" s="1250"/>
      <c r="BE263" s="303">
        <f t="shared" si="248"/>
        <v>0</v>
      </c>
      <c r="BF263" s="684"/>
      <c r="BG263" s="684"/>
      <c r="BH263" s="684"/>
      <c r="BI263" s="684"/>
      <c r="BJ263" s="684"/>
      <c r="BK263" s="684"/>
      <c r="BL263" s="1220"/>
      <c r="BM263" s="1253"/>
      <c r="BN263" s="303">
        <f t="shared" si="249"/>
        <v>0</v>
      </c>
      <c r="BO263" s="684"/>
      <c r="BP263" s="684"/>
      <c r="BQ263" s="684"/>
      <c r="BR263" s="684"/>
      <c r="BS263" s="684"/>
      <c r="BT263" s="684"/>
      <c r="BU263" s="1207"/>
      <c r="BV263" s="1208"/>
      <c r="BW263" s="1208"/>
      <c r="BX263" s="1208"/>
      <c r="BY263" s="1208"/>
      <c r="BZ263" s="1208"/>
      <c r="CA263" s="1208"/>
      <c r="CB263" s="1208"/>
      <c r="CC263" s="1209"/>
    </row>
    <row r="264" spans="1:81" s="690" customFormat="1" ht="40.15" customHeight="1" thickBot="1" x14ac:dyDescent="0.3">
      <c r="A264" s="673"/>
      <c r="B264" s="1322"/>
      <c r="C264" s="1316"/>
      <c r="D264" s="1098"/>
      <c r="E264" s="1095"/>
      <c r="F264" s="1095"/>
      <c r="G264" s="1095"/>
      <c r="H264" s="1095"/>
      <c r="I264" s="1095"/>
      <c r="J264" s="1221"/>
      <c r="K264" s="1218"/>
      <c r="L264" s="1224"/>
      <c r="M264" s="1227"/>
      <c r="N264" s="1230"/>
      <c r="O264" s="1233"/>
      <c r="P264" s="1236"/>
      <c r="Q264" s="1239"/>
      <c r="R264" s="1221"/>
      <c r="S264" s="379" t="s">
        <v>6324</v>
      </c>
      <c r="T264" s="710"/>
      <c r="U264" s="710"/>
      <c r="V264" s="710"/>
      <c r="W264" s="679" t="s">
        <v>6124</v>
      </c>
      <c r="X264" s="671"/>
      <c r="Y264" s="671"/>
      <c r="Z264" s="671"/>
      <c r="AA264" s="671"/>
      <c r="AB264" s="1221"/>
      <c r="AC264" s="1242"/>
      <c r="AD264" s="306">
        <f t="shared" si="264"/>
        <v>0</v>
      </c>
      <c r="AE264" s="306">
        <f t="shared" si="264"/>
        <v>0</v>
      </c>
      <c r="AF264" s="306">
        <f t="shared" si="264"/>
        <v>0</v>
      </c>
      <c r="AG264" s="306">
        <f t="shared" si="264"/>
        <v>0</v>
      </c>
      <c r="AH264" s="306">
        <f t="shared" si="264"/>
        <v>0</v>
      </c>
      <c r="AI264" s="306">
        <f t="shared" si="264"/>
        <v>0</v>
      </c>
      <c r="AJ264" s="306">
        <f t="shared" si="264"/>
        <v>0</v>
      </c>
      <c r="AK264" s="1221"/>
      <c r="AL264" s="1245"/>
      <c r="AM264" s="306">
        <f t="shared" si="246"/>
        <v>0</v>
      </c>
      <c r="AN264" s="685"/>
      <c r="AO264" s="685"/>
      <c r="AP264" s="685"/>
      <c r="AQ264" s="685"/>
      <c r="AR264" s="685"/>
      <c r="AS264" s="685"/>
      <c r="AT264" s="1221"/>
      <c r="AU264" s="1248"/>
      <c r="AV264" s="306">
        <f t="shared" si="247"/>
        <v>0</v>
      </c>
      <c r="AW264" s="685"/>
      <c r="AX264" s="685"/>
      <c r="AY264" s="685"/>
      <c r="AZ264" s="685"/>
      <c r="BA264" s="685"/>
      <c r="BB264" s="685"/>
      <c r="BC264" s="1221"/>
      <c r="BD264" s="1251"/>
      <c r="BE264" s="306">
        <f t="shared" si="248"/>
        <v>0</v>
      </c>
      <c r="BF264" s="685"/>
      <c r="BG264" s="685"/>
      <c r="BH264" s="685"/>
      <c r="BI264" s="685"/>
      <c r="BJ264" s="685"/>
      <c r="BK264" s="685"/>
      <c r="BL264" s="1221"/>
      <c r="BM264" s="1254"/>
      <c r="BN264" s="306">
        <f t="shared" si="249"/>
        <v>0</v>
      </c>
      <c r="BO264" s="685"/>
      <c r="BP264" s="685"/>
      <c r="BQ264" s="685"/>
      <c r="BR264" s="685"/>
      <c r="BS264" s="685"/>
      <c r="BT264" s="685"/>
      <c r="BU264" s="1210"/>
      <c r="BV264" s="1211"/>
      <c r="BW264" s="1211"/>
      <c r="BX264" s="1211"/>
      <c r="BY264" s="1211"/>
      <c r="BZ264" s="1211"/>
      <c r="CA264" s="1211"/>
      <c r="CB264" s="1211"/>
      <c r="CC264" s="1212"/>
    </row>
    <row r="265" spans="1:81" s="690" customFormat="1" ht="40.15" customHeight="1" thickTop="1" x14ac:dyDescent="0.25">
      <c r="A265" s="673"/>
      <c r="B265" s="1333" t="s">
        <v>745</v>
      </c>
      <c r="C265" s="1314" t="s">
        <v>748</v>
      </c>
      <c r="D265" s="1096"/>
      <c r="E265" s="1093"/>
      <c r="F265" s="1093"/>
      <c r="G265" s="1093"/>
      <c r="H265" s="1093"/>
      <c r="I265" s="1093"/>
      <c r="J265" s="1219">
        <v>488</v>
      </c>
      <c r="K265" s="1216" t="str">
        <f>+[10]Metas!K554</f>
        <v>Implementado el Plan Integral de Seguridad y Convivencia PISCC el Departamento.</v>
      </c>
      <c r="L265" s="1433">
        <v>0.25</v>
      </c>
      <c r="M265" s="1480">
        <f t="shared" ref="M265:M285" si="268">SUM(N265:Q265)</f>
        <v>0.25</v>
      </c>
      <c r="N265" s="1482">
        <v>0.05</v>
      </c>
      <c r="O265" s="1484">
        <v>0.1</v>
      </c>
      <c r="P265" s="1486">
        <v>0.1</v>
      </c>
      <c r="Q265" s="1488"/>
      <c r="R265" s="1219">
        <f>+$J265</f>
        <v>488</v>
      </c>
      <c r="S265" s="375" t="s">
        <v>6325</v>
      </c>
      <c r="T265" s="708" t="s">
        <v>3834</v>
      </c>
      <c r="U265" s="708" t="s">
        <v>3838</v>
      </c>
      <c r="V265" s="708" t="s">
        <v>3842</v>
      </c>
      <c r="W265" s="677" t="s">
        <v>6326</v>
      </c>
      <c r="X265" s="669"/>
      <c r="Y265" s="669"/>
      <c r="Z265" s="669"/>
      <c r="AA265" s="669"/>
      <c r="AB265" s="1219">
        <f t="shared" si="253"/>
        <v>488</v>
      </c>
      <c r="AC265" s="1240">
        <f t="shared" ref="AC265" si="269">+L265</f>
        <v>0.25</v>
      </c>
      <c r="AD265" s="308">
        <f t="shared" si="264"/>
        <v>90</v>
      </c>
      <c r="AE265" s="308">
        <f t="shared" si="264"/>
        <v>90</v>
      </c>
      <c r="AF265" s="308">
        <f t="shared" si="264"/>
        <v>0</v>
      </c>
      <c r="AG265" s="308">
        <f t="shared" si="264"/>
        <v>0</v>
      </c>
      <c r="AH265" s="308">
        <f t="shared" si="264"/>
        <v>0</v>
      </c>
      <c r="AI265" s="308">
        <f t="shared" si="264"/>
        <v>0</v>
      </c>
      <c r="AJ265" s="308">
        <f t="shared" si="264"/>
        <v>0</v>
      </c>
      <c r="AK265" s="1219">
        <f t="shared" si="255"/>
        <v>488</v>
      </c>
      <c r="AL265" s="1243">
        <f t="shared" ref="AL265:AL285" si="270">+N265</f>
        <v>0.05</v>
      </c>
      <c r="AM265" s="308">
        <f t="shared" si="246"/>
        <v>30</v>
      </c>
      <c r="AN265" s="683">
        <v>30</v>
      </c>
      <c r="AO265" s="683"/>
      <c r="AP265" s="683"/>
      <c r="AQ265" s="683"/>
      <c r="AR265" s="683"/>
      <c r="AS265" s="683"/>
      <c r="AT265" s="1219">
        <f t="shared" si="256"/>
        <v>488</v>
      </c>
      <c r="AU265" s="1246">
        <f t="shared" ref="AU265:AU285" si="271">+O265</f>
        <v>0.1</v>
      </c>
      <c r="AV265" s="308">
        <f t="shared" si="247"/>
        <v>30</v>
      </c>
      <c r="AW265" s="683">
        <v>30</v>
      </c>
      <c r="AX265" s="683"/>
      <c r="AY265" s="683"/>
      <c r="AZ265" s="683"/>
      <c r="BA265" s="683"/>
      <c r="BB265" s="683"/>
      <c r="BC265" s="1219">
        <f t="shared" si="257"/>
        <v>488</v>
      </c>
      <c r="BD265" s="1249">
        <f t="shared" ref="BD265:BD285" si="272">+P265</f>
        <v>0.1</v>
      </c>
      <c r="BE265" s="308">
        <f t="shared" si="248"/>
        <v>10</v>
      </c>
      <c r="BF265" s="683">
        <v>10</v>
      </c>
      <c r="BG265" s="683"/>
      <c r="BH265" s="683"/>
      <c r="BI265" s="683"/>
      <c r="BJ265" s="683"/>
      <c r="BK265" s="683"/>
      <c r="BL265" s="1219">
        <f t="shared" si="258"/>
        <v>488</v>
      </c>
      <c r="BM265" s="1252">
        <f t="shared" ref="BM265:BM285" si="273">+Q265</f>
        <v>0</v>
      </c>
      <c r="BN265" s="308">
        <f t="shared" si="249"/>
        <v>20</v>
      </c>
      <c r="BO265" s="683">
        <v>20</v>
      </c>
      <c r="BP265" s="683"/>
      <c r="BQ265" s="683"/>
      <c r="BR265" s="683"/>
      <c r="BS265" s="683"/>
      <c r="BT265" s="683"/>
      <c r="BU265" s="1204"/>
      <c r="BV265" s="1205"/>
      <c r="BW265" s="1205"/>
      <c r="BX265" s="1205"/>
      <c r="BY265" s="1205"/>
      <c r="BZ265" s="1205"/>
      <c r="CA265" s="1205"/>
      <c r="CB265" s="1205"/>
      <c r="CC265" s="1206"/>
    </row>
    <row r="266" spans="1:81" s="690" customFormat="1" ht="40.15" customHeight="1" x14ac:dyDescent="0.25">
      <c r="A266" s="673"/>
      <c r="B266" s="1334"/>
      <c r="C266" s="1315"/>
      <c r="D266" s="1097"/>
      <c r="E266" s="1094"/>
      <c r="F266" s="1094"/>
      <c r="G266" s="1094"/>
      <c r="H266" s="1094"/>
      <c r="I266" s="1094"/>
      <c r="J266" s="1220"/>
      <c r="K266" s="1217"/>
      <c r="L266" s="1434"/>
      <c r="M266" s="1481"/>
      <c r="N266" s="1483"/>
      <c r="O266" s="1485"/>
      <c r="P266" s="1487"/>
      <c r="Q266" s="1489"/>
      <c r="R266" s="1220"/>
      <c r="S266" s="377" t="s">
        <v>6327</v>
      </c>
      <c r="T266" s="709"/>
      <c r="U266" s="709"/>
      <c r="V266" s="709"/>
      <c r="W266" s="678" t="s">
        <v>6328</v>
      </c>
      <c r="X266" s="670"/>
      <c r="Y266" s="670"/>
      <c r="Z266" s="670"/>
      <c r="AA266" s="670"/>
      <c r="AB266" s="1220"/>
      <c r="AC266" s="1241"/>
      <c r="AD266" s="303">
        <f t="shared" si="264"/>
        <v>0</v>
      </c>
      <c r="AE266" s="303">
        <f t="shared" si="264"/>
        <v>0</v>
      </c>
      <c r="AF266" s="303">
        <f t="shared" si="264"/>
        <v>0</v>
      </c>
      <c r="AG266" s="303">
        <f t="shared" si="264"/>
        <v>0</v>
      </c>
      <c r="AH266" s="303">
        <f t="shared" si="264"/>
        <v>0</v>
      </c>
      <c r="AI266" s="303">
        <f t="shared" si="264"/>
        <v>0</v>
      </c>
      <c r="AJ266" s="303">
        <f t="shared" si="264"/>
        <v>0</v>
      </c>
      <c r="AK266" s="1220"/>
      <c r="AL266" s="1244"/>
      <c r="AM266" s="303">
        <f t="shared" si="246"/>
        <v>0</v>
      </c>
      <c r="AN266" s="684"/>
      <c r="AO266" s="684"/>
      <c r="AP266" s="684"/>
      <c r="AQ266" s="684"/>
      <c r="AR266" s="684"/>
      <c r="AS266" s="684"/>
      <c r="AT266" s="1220"/>
      <c r="AU266" s="1247"/>
      <c r="AV266" s="303">
        <f t="shared" si="247"/>
        <v>0</v>
      </c>
      <c r="AW266" s="684"/>
      <c r="AX266" s="684"/>
      <c r="AY266" s="684"/>
      <c r="AZ266" s="684"/>
      <c r="BA266" s="684"/>
      <c r="BB266" s="684"/>
      <c r="BC266" s="1220"/>
      <c r="BD266" s="1250"/>
      <c r="BE266" s="303">
        <f t="shared" si="248"/>
        <v>0</v>
      </c>
      <c r="BF266" s="684"/>
      <c r="BG266" s="684"/>
      <c r="BH266" s="684"/>
      <c r="BI266" s="684"/>
      <c r="BJ266" s="684"/>
      <c r="BK266" s="684"/>
      <c r="BL266" s="1220"/>
      <c r="BM266" s="1253"/>
      <c r="BN266" s="303">
        <f t="shared" si="249"/>
        <v>0</v>
      </c>
      <c r="BO266" s="684"/>
      <c r="BP266" s="684"/>
      <c r="BQ266" s="684"/>
      <c r="BR266" s="684"/>
      <c r="BS266" s="684"/>
      <c r="BT266" s="684"/>
      <c r="BU266" s="1207"/>
      <c r="BV266" s="1208"/>
      <c r="BW266" s="1208"/>
      <c r="BX266" s="1208"/>
      <c r="BY266" s="1208"/>
      <c r="BZ266" s="1208"/>
      <c r="CA266" s="1208"/>
      <c r="CB266" s="1208"/>
      <c r="CC266" s="1209"/>
    </row>
    <row r="267" spans="1:81" s="690" customFormat="1" ht="40.15" customHeight="1" x14ac:dyDescent="0.25">
      <c r="A267" s="673"/>
      <c r="B267" s="1334"/>
      <c r="C267" s="1315"/>
      <c r="D267" s="1097"/>
      <c r="E267" s="1094"/>
      <c r="F267" s="1094"/>
      <c r="G267" s="1094"/>
      <c r="H267" s="1094"/>
      <c r="I267" s="1094"/>
      <c r="J267" s="1220"/>
      <c r="K267" s="1217"/>
      <c r="L267" s="1434"/>
      <c r="M267" s="1481"/>
      <c r="N267" s="1483"/>
      <c r="O267" s="1485"/>
      <c r="P267" s="1487"/>
      <c r="Q267" s="1489"/>
      <c r="R267" s="1220"/>
      <c r="S267" s="377" t="s">
        <v>6329</v>
      </c>
      <c r="T267" s="709"/>
      <c r="U267" s="709"/>
      <c r="V267" s="709"/>
      <c r="W267" s="678" t="s">
        <v>6330</v>
      </c>
      <c r="X267" s="670"/>
      <c r="Y267" s="670"/>
      <c r="Z267" s="670"/>
      <c r="AA267" s="670"/>
      <c r="AB267" s="1220"/>
      <c r="AC267" s="1241"/>
      <c r="AD267" s="303">
        <f t="shared" si="264"/>
        <v>0</v>
      </c>
      <c r="AE267" s="303">
        <f t="shared" si="264"/>
        <v>0</v>
      </c>
      <c r="AF267" s="303">
        <f t="shared" si="264"/>
        <v>0</v>
      </c>
      <c r="AG267" s="303">
        <f t="shared" si="264"/>
        <v>0</v>
      </c>
      <c r="AH267" s="303">
        <f t="shared" si="264"/>
        <v>0</v>
      </c>
      <c r="AI267" s="303">
        <f t="shared" si="264"/>
        <v>0</v>
      </c>
      <c r="AJ267" s="303">
        <f t="shared" si="264"/>
        <v>0</v>
      </c>
      <c r="AK267" s="1220"/>
      <c r="AL267" s="1244"/>
      <c r="AM267" s="303">
        <f t="shared" si="246"/>
        <v>0</v>
      </c>
      <c r="AN267" s="684"/>
      <c r="AO267" s="684"/>
      <c r="AP267" s="684"/>
      <c r="AQ267" s="684"/>
      <c r="AR267" s="684"/>
      <c r="AS267" s="684"/>
      <c r="AT267" s="1220"/>
      <c r="AU267" s="1247"/>
      <c r="AV267" s="303">
        <f t="shared" si="247"/>
        <v>0</v>
      </c>
      <c r="AW267" s="684"/>
      <c r="AX267" s="684"/>
      <c r="AY267" s="684"/>
      <c r="AZ267" s="684"/>
      <c r="BA267" s="684"/>
      <c r="BB267" s="684"/>
      <c r="BC267" s="1220"/>
      <c r="BD267" s="1250"/>
      <c r="BE267" s="303">
        <f t="shared" si="248"/>
        <v>0</v>
      </c>
      <c r="BF267" s="684"/>
      <c r="BG267" s="684"/>
      <c r="BH267" s="684"/>
      <c r="BI267" s="684"/>
      <c r="BJ267" s="684"/>
      <c r="BK267" s="684"/>
      <c r="BL267" s="1220"/>
      <c r="BM267" s="1253"/>
      <c r="BN267" s="303">
        <f t="shared" si="249"/>
        <v>0</v>
      </c>
      <c r="BO267" s="684"/>
      <c r="BP267" s="684"/>
      <c r="BQ267" s="684"/>
      <c r="BR267" s="684"/>
      <c r="BS267" s="684"/>
      <c r="BT267" s="684"/>
      <c r="BU267" s="1207"/>
      <c r="BV267" s="1208"/>
      <c r="BW267" s="1208"/>
      <c r="BX267" s="1208"/>
      <c r="BY267" s="1208"/>
      <c r="BZ267" s="1208"/>
      <c r="CA267" s="1208"/>
      <c r="CB267" s="1208"/>
      <c r="CC267" s="1209"/>
    </row>
    <row r="268" spans="1:81" s="690" customFormat="1" ht="40.15" customHeight="1" thickBot="1" x14ac:dyDescent="0.3">
      <c r="A268" s="673"/>
      <c r="B268" s="1334"/>
      <c r="C268" s="1315"/>
      <c r="D268" s="1098"/>
      <c r="E268" s="1095"/>
      <c r="F268" s="1095"/>
      <c r="G268" s="1095"/>
      <c r="H268" s="1095"/>
      <c r="I268" s="1095"/>
      <c r="J268" s="1221"/>
      <c r="K268" s="1218"/>
      <c r="L268" s="1490"/>
      <c r="M268" s="1491"/>
      <c r="N268" s="1492"/>
      <c r="O268" s="1493"/>
      <c r="P268" s="1494"/>
      <c r="Q268" s="1495"/>
      <c r="R268" s="1221"/>
      <c r="S268" s="679"/>
      <c r="T268" s="710"/>
      <c r="U268" s="710"/>
      <c r="V268" s="710"/>
      <c r="W268" s="679"/>
      <c r="X268" s="671"/>
      <c r="Y268" s="671"/>
      <c r="Z268" s="671"/>
      <c r="AA268" s="671"/>
      <c r="AB268" s="1221"/>
      <c r="AC268" s="1242"/>
      <c r="AD268" s="306">
        <f t="shared" si="264"/>
        <v>0</v>
      </c>
      <c r="AE268" s="306">
        <f t="shared" si="264"/>
        <v>0</v>
      </c>
      <c r="AF268" s="306">
        <f t="shared" si="264"/>
        <v>0</v>
      </c>
      <c r="AG268" s="306">
        <f t="shared" si="264"/>
        <v>0</v>
      </c>
      <c r="AH268" s="306">
        <f t="shared" si="264"/>
        <v>0</v>
      </c>
      <c r="AI268" s="306">
        <f t="shared" si="264"/>
        <v>0</v>
      </c>
      <c r="AJ268" s="306">
        <f t="shared" si="264"/>
        <v>0</v>
      </c>
      <c r="AK268" s="1221"/>
      <c r="AL268" s="1245"/>
      <c r="AM268" s="306">
        <f t="shared" si="246"/>
        <v>0</v>
      </c>
      <c r="AN268" s="685"/>
      <c r="AO268" s="685"/>
      <c r="AP268" s="685"/>
      <c r="AQ268" s="685"/>
      <c r="AR268" s="685"/>
      <c r="AS268" s="685"/>
      <c r="AT268" s="1221"/>
      <c r="AU268" s="1248"/>
      <c r="AV268" s="306">
        <f t="shared" si="247"/>
        <v>0</v>
      </c>
      <c r="AW268" s="685"/>
      <c r="AX268" s="685"/>
      <c r="AY268" s="685"/>
      <c r="AZ268" s="685"/>
      <c r="BA268" s="685"/>
      <c r="BB268" s="685"/>
      <c r="BC268" s="1221"/>
      <c r="BD268" s="1251"/>
      <c r="BE268" s="306">
        <f t="shared" si="248"/>
        <v>0</v>
      </c>
      <c r="BF268" s="685"/>
      <c r="BG268" s="685"/>
      <c r="BH268" s="685"/>
      <c r="BI268" s="685"/>
      <c r="BJ268" s="685"/>
      <c r="BK268" s="685"/>
      <c r="BL268" s="1221"/>
      <c r="BM268" s="1254"/>
      <c r="BN268" s="306">
        <f t="shared" si="249"/>
        <v>0</v>
      </c>
      <c r="BO268" s="685"/>
      <c r="BP268" s="685"/>
      <c r="BQ268" s="685"/>
      <c r="BR268" s="685"/>
      <c r="BS268" s="685"/>
      <c r="BT268" s="685"/>
      <c r="BU268" s="1210"/>
      <c r="BV268" s="1211"/>
      <c r="BW268" s="1211"/>
      <c r="BX268" s="1211"/>
      <c r="BY268" s="1211"/>
      <c r="BZ268" s="1211"/>
      <c r="CA268" s="1211"/>
      <c r="CB268" s="1211"/>
      <c r="CC268" s="1212"/>
    </row>
    <row r="269" spans="1:81" s="690" customFormat="1" ht="40.15" customHeight="1" thickTop="1" x14ac:dyDescent="0.25">
      <c r="A269" s="673"/>
      <c r="B269" s="1334"/>
      <c r="C269" s="1315"/>
      <c r="D269" s="1096"/>
      <c r="E269" s="1093"/>
      <c r="F269" s="1093"/>
      <c r="G269" s="1093"/>
      <c r="H269" s="1093"/>
      <c r="I269" s="1093"/>
      <c r="J269" s="1219">
        <v>489</v>
      </c>
      <c r="K269" s="1216" t="str">
        <f>+[10]Metas!K555</f>
        <v xml:space="preserve">Proyectos de construcción, dotación o tributarios para fortalecer la capacidad operativa de la fuerza pública, organismos de seguridad y de investigación. </v>
      </c>
      <c r="L269" s="1222">
        <v>3</v>
      </c>
      <c r="M269" s="1225">
        <f t="shared" si="268"/>
        <v>3</v>
      </c>
      <c r="N269" s="1228">
        <v>1</v>
      </c>
      <c r="O269" s="1231">
        <v>1</v>
      </c>
      <c r="P269" s="1234">
        <v>1</v>
      </c>
      <c r="Q269" s="1237"/>
      <c r="R269" s="1219">
        <f>+$J269</f>
        <v>489</v>
      </c>
      <c r="S269" s="375" t="s">
        <v>6331</v>
      </c>
      <c r="T269" s="708" t="s">
        <v>3834</v>
      </c>
      <c r="U269" s="708" t="s">
        <v>3838</v>
      </c>
      <c r="V269" s="708" t="s">
        <v>3842</v>
      </c>
      <c r="W269" s="677" t="s">
        <v>6332</v>
      </c>
      <c r="X269" s="669"/>
      <c r="Y269" s="669"/>
      <c r="Z269" s="669"/>
      <c r="AA269" s="669"/>
      <c r="AB269" s="1219">
        <f t="shared" si="253"/>
        <v>489</v>
      </c>
      <c r="AC269" s="1240">
        <f t="shared" ref="AC269" si="274">+L269</f>
        <v>3</v>
      </c>
      <c r="AD269" s="308">
        <f t="shared" si="264"/>
        <v>1874.6780000000001</v>
      </c>
      <c r="AE269" s="308">
        <f t="shared" si="264"/>
        <v>1874.6780000000001</v>
      </c>
      <c r="AF269" s="308">
        <f t="shared" si="264"/>
        <v>0</v>
      </c>
      <c r="AG269" s="308">
        <f t="shared" si="264"/>
        <v>0</v>
      </c>
      <c r="AH269" s="308">
        <f t="shared" si="264"/>
        <v>0</v>
      </c>
      <c r="AI269" s="308">
        <f t="shared" si="264"/>
        <v>0</v>
      </c>
      <c r="AJ269" s="308">
        <f t="shared" si="264"/>
        <v>0</v>
      </c>
      <c r="AK269" s="1219">
        <f t="shared" si="255"/>
        <v>489</v>
      </c>
      <c r="AL269" s="1243">
        <f t="shared" si="270"/>
        <v>1</v>
      </c>
      <c r="AM269" s="308">
        <f t="shared" si="246"/>
        <v>624.89300000000003</v>
      </c>
      <c r="AN269" s="683">
        <v>624.89300000000003</v>
      </c>
      <c r="AO269" s="683"/>
      <c r="AP269" s="683"/>
      <c r="AQ269" s="683"/>
      <c r="AR269" s="683"/>
      <c r="AS269" s="683"/>
      <c r="AT269" s="1219">
        <f t="shared" si="256"/>
        <v>489</v>
      </c>
      <c r="AU269" s="1246">
        <f t="shared" si="271"/>
        <v>1</v>
      </c>
      <c r="AV269" s="308">
        <f t="shared" si="247"/>
        <v>624.89300000000003</v>
      </c>
      <c r="AW269" s="683">
        <v>624.89300000000003</v>
      </c>
      <c r="AX269" s="683"/>
      <c r="AY269" s="683"/>
      <c r="AZ269" s="683"/>
      <c r="BA269" s="683"/>
      <c r="BB269" s="683"/>
      <c r="BC269" s="1219">
        <f t="shared" si="257"/>
        <v>489</v>
      </c>
      <c r="BD269" s="1249">
        <f t="shared" si="272"/>
        <v>1</v>
      </c>
      <c r="BE269" s="308">
        <f t="shared" si="248"/>
        <v>208.297</v>
      </c>
      <c r="BF269" s="683">
        <v>208.297</v>
      </c>
      <c r="BG269" s="683"/>
      <c r="BH269" s="683"/>
      <c r="BI269" s="683"/>
      <c r="BJ269" s="683"/>
      <c r="BK269" s="683"/>
      <c r="BL269" s="1219">
        <f t="shared" si="258"/>
        <v>489</v>
      </c>
      <c r="BM269" s="1252">
        <f t="shared" si="273"/>
        <v>0</v>
      </c>
      <c r="BN269" s="308">
        <f t="shared" si="249"/>
        <v>416.59500000000003</v>
      </c>
      <c r="BO269" s="683">
        <v>416.59500000000003</v>
      </c>
      <c r="BP269" s="683"/>
      <c r="BQ269" s="683"/>
      <c r="BR269" s="683"/>
      <c r="BS269" s="683"/>
      <c r="BT269" s="683"/>
      <c r="BU269" s="1204"/>
      <c r="BV269" s="1205"/>
      <c r="BW269" s="1205"/>
      <c r="BX269" s="1205"/>
      <c r="BY269" s="1205"/>
      <c r="BZ269" s="1205"/>
      <c r="CA269" s="1205"/>
      <c r="CB269" s="1205"/>
      <c r="CC269" s="1206"/>
    </row>
    <row r="270" spans="1:81" s="690" customFormat="1" ht="40.15" customHeight="1" x14ac:dyDescent="0.25">
      <c r="A270" s="673"/>
      <c r="B270" s="1334"/>
      <c r="C270" s="1315"/>
      <c r="D270" s="1097"/>
      <c r="E270" s="1094"/>
      <c r="F270" s="1094"/>
      <c r="G270" s="1094"/>
      <c r="H270" s="1094"/>
      <c r="I270" s="1094"/>
      <c r="J270" s="1220"/>
      <c r="K270" s="1217"/>
      <c r="L270" s="1223"/>
      <c r="M270" s="1226"/>
      <c r="N270" s="1229"/>
      <c r="O270" s="1232"/>
      <c r="P270" s="1235"/>
      <c r="Q270" s="1238"/>
      <c r="R270" s="1220"/>
      <c r="S270" s="377" t="s">
        <v>6333</v>
      </c>
      <c r="T270" s="709"/>
      <c r="U270" s="709"/>
      <c r="V270" s="709"/>
      <c r="W270" s="678" t="s">
        <v>6334</v>
      </c>
      <c r="X270" s="670"/>
      <c r="Y270" s="670"/>
      <c r="Z270" s="670"/>
      <c r="AA270" s="670"/>
      <c r="AB270" s="1220"/>
      <c r="AC270" s="1241"/>
      <c r="AD270" s="303">
        <f t="shared" si="264"/>
        <v>0</v>
      </c>
      <c r="AE270" s="303">
        <f t="shared" si="264"/>
        <v>0</v>
      </c>
      <c r="AF270" s="303">
        <f t="shared" si="264"/>
        <v>0</v>
      </c>
      <c r="AG270" s="303">
        <f t="shared" si="264"/>
        <v>0</v>
      </c>
      <c r="AH270" s="303">
        <f t="shared" si="264"/>
        <v>0</v>
      </c>
      <c r="AI270" s="303">
        <f t="shared" si="264"/>
        <v>0</v>
      </c>
      <c r="AJ270" s="303">
        <f t="shared" si="264"/>
        <v>0</v>
      </c>
      <c r="AK270" s="1220"/>
      <c r="AL270" s="1244"/>
      <c r="AM270" s="303">
        <f t="shared" si="246"/>
        <v>0</v>
      </c>
      <c r="AN270" s="684"/>
      <c r="AO270" s="684"/>
      <c r="AP270" s="684"/>
      <c r="AQ270" s="684"/>
      <c r="AR270" s="684"/>
      <c r="AS270" s="684"/>
      <c r="AT270" s="1220"/>
      <c r="AU270" s="1247"/>
      <c r="AV270" s="303">
        <f t="shared" si="247"/>
        <v>0</v>
      </c>
      <c r="AW270" s="684"/>
      <c r="AX270" s="684"/>
      <c r="AY270" s="684"/>
      <c r="AZ270" s="684"/>
      <c r="BA270" s="684"/>
      <c r="BB270" s="684"/>
      <c r="BC270" s="1220"/>
      <c r="BD270" s="1250"/>
      <c r="BE270" s="303">
        <f t="shared" si="248"/>
        <v>0</v>
      </c>
      <c r="BF270" s="684"/>
      <c r="BG270" s="684"/>
      <c r="BH270" s="684"/>
      <c r="BI270" s="684"/>
      <c r="BJ270" s="684"/>
      <c r="BK270" s="684"/>
      <c r="BL270" s="1220"/>
      <c r="BM270" s="1253"/>
      <c r="BN270" s="303">
        <f t="shared" si="249"/>
        <v>0</v>
      </c>
      <c r="BO270" s="684"/>
      <c r="BP270" s="684"/>
      <c r="BQ270" s="684"/>
      <c r="BR270" s="684"/>
      <c r="BS270" s="684"/>
      <c r="BT270" s="684"/>
      <c r="BU270" s="1207"/>
      <c r="BV270" s="1208"/>
      <c r="BW270" s="1208"/>
      <c r="BX270" s="1208"/>
      <c r="BY270" s="1208"/>
      <c r="BZ270" s="1208"/>
      <c r="CA270" s="1208"/>
      <c r="CB270" s="1208"/>
      <c r="CC270" s="1209"/>
    </row>
    <row r="271" spans="1:81" s="690" customFormat="1" ht="40.15" customHeight="1" x14ac:dyDescent="0.25">
      <c r="A271" s="673"/>
      <c r="B271" s="1334"/>
      <c r="C271" s="1315"/>
      <c r="D271" s="1097"/>
      <c r="E271" s="1094"/>
      <c r="F271" s="1094"/>
      <c r="G271" s="1094"/>
      <c r="H271" s="1094"/>
      <c r="I271" s="1094"/>
      <c r="J271" s="1220"/>
      <c r="K271" s="1217"/>
      <c r="L271" s="1223"/>
      <c r="M271" s="1226"/>
      <c r="N271" s="1229"/>
      <c r="O271" s="1232"/>
      <c r="P271" s="1235"/>
      <c r="Q271" s="1238"/>
      <c r="R271" s="1220"/>
      <c r="S271" s="377" t="s">
        <v>6335</v>
      </c>
      <c r="T271" s="709"/>
      <c r="U271" s="709"/>
      <c r="V271" s="709"/>
      <c r="W271" s="678" t="s">
        <v>6336</v>
      </c>
      <c r="X271" s="670"/>
      <c r="Y271" s="670"/>
      <c r="Z271" s="670"/>
      <c r="AA271" s="670"/>
      <c r="AB271" s="1220"/>
      <c r="AC271" s="1241"/>
      <c r="AD271" s="303">
        <f t="shared" si="264"/>
        <v>0</v>
      </c>
      <c r="AE271" s="303">
        <f t="shared" si="264"/>
        <v>0</v>
      </c>
      <c r="AF271" s="303">
        <f t="shared" si="264"/>
        <v>0</v>
      </c>
      <c r="AG271" s="303">
        <f t="shared" si="264"/>
        <v>0</v>
      </c>
      <c r="AH271" s="303">
        <f t="shared" si="264"/>
        <v>0</v>
      </c>
      <c r="AI271" s="303">
        <f t="shared" si="264"/>
        <v>0</v>
      </c>
      <c r="AJ271" s="303">
        <f t="shared" si="264"/>
        <v>0</v>
      </c>
      <c r="AK271" s="1220"/>
      <c r="AL271" s="1244"/>
      <c r="AM271" s="303">
        <f t="shared" si="246"/>
        <v>0</v>
      </c>
      <c r="AN271" s="684"/>
      <c r="AO271" s="684"/>
      <c r="AP271" s="684"/>
      <c r="AQ271" s="684"/>
      <c r="AR271" s="684"/>
      <c r="AS271" s="684"/>
      <c r="AT271" s="1220"/>
      <c r="AU271" s="1247"/>
      <c r="AV271" s="303">
        <f t="shared" si="247"/>
        <v>0</v>
      </c>
      <c r="AW271" s="684"/>
      <c r="AX271" s="684"/>
      <c r="AY271" s="684"/>
      <c r="AZ271" s="684"/>
      <c r="BA271" s="684"/>
      <c r="BB271" s="684"/>
      <c r="BC271" s="1220"/>
      <c r="BD271" s="1250"/>
      <c r="BE271" s="303">
        <f t="shared" si="248"/>
        <v>0</v>
      </c>
      <c r="BF271" s="684"/>
      <c r="BG271" s="684"/>
      <c r="BH271" s="684"/>
      <c r="BI271" s="684"/>
      <c r="BJ271" s="684"/>
      <c r="BK271" s="684"/>
      <c r="BL271" s="1220"/>
      <c r="BM271" s="1253"/>
      <c r="BN271" s="303">
        <f t="shared" si="249"/>
        <v>0</v>
      </c>
      <c r="BO271" s="684"/>
      <c r="BP271" s="684"/>
      <c r="BQ271" s="684"/>
      <c r="BR271" s="684"/>
      <c r="BS271" s="684"/>
      <c r="BT271" s="684"/>
      <c r="BU271" s="1207"/>
      <c r="BV271" s="1208"/>
      <c r="BW271" s="1208"/>
      <c r="BX271" s="1208"/>
      <c r="BY271" s="1208"/>
      <c r="BZ271" s="1208"/>
      <c r="CA271" s="1208"/>
      <c r="CB271" s="1208"/>
      <c r="CC271" s="1209"/>
    </row>
    <row r="272" spans="1:81" s="690" customFormat="1" ht="40.15" customHeight="1" thickBot="1" x14ac:dyDescent="0.3">
      <c r="A272" s="673"/>
      <c r="B272" s="1334"/>
      <c r="C272" s="1315"/>
      <c r="D272" s="1098"/>
      <c r="E272" s="1095"/>
      <c r="F272" s="1095"/>
      <c r="G272" s="1095"/>
      <c r="H272" s="1095"/>
      <c r="I272" s="1095"/>
      <c r="J272" s="1221"/>
      <c r="K272" s="1218"/>
      <c r="L272" s="1224"/>
      <c r="M272" s="1227"/>
      <c r="N272" s="1230"/>
      <c r="O272" s="1233"/>
      <c r="P272" s="1236"/>
      <c r="Q272" s="1239"/>
      <c r="R272" s="1221"/>
      <c r="S272" s="379" t="s">
        <v>6337</v>
      </c>
      <c r="T272" s="710"/>
      <c r="U272" s="710"/>
      <c r="V272" s="710"/>
      <c r="W272" s="679" t="s">
        <v>6338</v>
      </c>
      <c r="X272" s="671"/>
      <c r="Y272" s="671"/>
      <c r="Z272" s="671"/>
      <c r="AA272" s="671"/>
      <c r="AB272" s="1221"/>
      <c r="AC272" s="1242"/>
      <c r="AD272" s="306">
        <f t="shared" si="264"/>
        <v>0</v>
      </c>
      <c r="AE272" s="306">
        <f t="shared" si="264"/>
        <v>0</v>
      </c>
      <c r="AF272" s="306">
        <f t="shared" si="264"/>
        <v>0</v>
      </c>
      <c r="AG272" s="306">
        <f t="shared" si="264"/>
        <v>0</v>
      </c>
      <c r="AH272" s="306">
        <f t="shared" si="264"/>
        <v>0</v>
      </c>
      <c r="AI272" s="306">
        <f t="shared" si="264"/>
        <v>0</v>
      </c>
      <c r="AJ272" s="306">
        <f t="shared" si="264"/>
        <v>0</v>
      </c>
      <c r="AK272" s="1221"/>
      <c r="AL272" s="1245"/>
      <c r="AM272" s="306">
        <f t="shared" si="246"/>
        <v>0</v>
      </c>
      <c r="AN272" s="685"/>
      <c r="AO272" s="685"/>
      <c r="AP272" s="685"/>
      <c r="AQ272" s="685"/>
      <c r="AR272" s="685"/>
      <c r="AS272" s="685"/>
      <c r="AT272" s="1221"/>
      <c r="AU272" s="1248"/>
      <c r="AV272" s="306">
        <f t="shared" si="247"/>
        <v>0</v>
      </c>
      <c r="AW272" s="685"/>
      <c r="AX272" s="685"/>
      <c r="AY272" s="685"/>
      <c r="AZ272" s="685"/>
      <c r="BA272" s="685"/>
      <c r="BB272" s="685"/>
      <c r="BC272" s="1221"/>
      <c r="BD272" s="1251"/>
      <c r="BE272" s="306">
        <f t="shared" si="248"/>
        <v>0</v>
      </c>
      <c r="BF272" s="685"/>
      <c r="BG272" s="685"/>
      <c r="BH272" s="685"/>
      <c r="BI272" s="685"/>
      <c r="BJ272" s="685"/>
      <c r="BK272" s="685"/>
      <c r="BL272" s="1221"/>
      <c r="BM272" s="1254"/>
      <c r="BN272" s="306">
        <f t="shared" si="249"/>
        <v>0</v>
      </c>
      <c r="BO272" s="685"/>
      <c r="BP272" s="685"/>
      <c r="BQ272" s="685"/>
      <c r="BR272" s="685"/>
      <c r="BS272" s="685"/>
      <c r="BT272" s="685"/>
      <c r="BU272" s="1210"/>
      <c r="BV272" s="1211"/>
      <c r="BW272" s="1211"/>
      <c r="BX272" s="1211"/>
      <c r="BY272" s="1211"/>
      <c r="BZ272" s="1211"/>
      <c r="CA272" s="1211"/>
      <c r="CB272" s="1211"/>
      <c r="CC272" s="1212"/>
    </row>
    <row r="273" spans="1:81" s="690" customFormat="1" ht="40.15" customHeight="1" thickTop="1" x14ac:dyDescent="0.25">
      <c r="A273" s="673"/>
      <c r="B273" s="1334"/>
      <c r="C273" s="1315"/>
      <c r="D273" s="1096"/>
      <c r="E273" s="1093"/>
      <c r="F273" s="1093"/>
      <c r="G273" s="1093"/>
      <c r="H273" s="1093"/>
      <c r="I273" s="1093"/>
      <c r="J273" s="1219">
        <v>490</v>
      </c>
      <c r="K273" s="1216" t="str">
        <f>+[10]Metas!K556</f>
        <v>Fortalecimiento de los Fondos de Seguridad y Convivencia, a través de mecanismos financieros Contemplados en el Decreto 399 de 2011, previa autorización de la Asamblea Departamental</v>
      </c>
      <c r="L273" s="1222">
        <v>1</v>
      </c>
      <c r="M273" s="1225">
        <f t="shared" si="268"/>
        <v>1</v>
      </c>
      <c r="N273" s="1228">
        <v>0.25</v>
      </c>
      <c r="O273" s="1231">
        <v>0.25</v>
      </c>
      <c r="P273" s="1234">
        <v>0.25</v>
      </c>
      <c r="Q273" s="1237">
        <v>0.25</v>
      </c>
      <c r="R273" s="1219">
        <f>+$J273</f>
        <v>490</v>
      </c>
      <c r="S273" s="375" t="s">
        <v>6331</v>
      </c>
      <c r="T273" s="708"/>
      <c r="U273" s="708"/>
      <c r="V273" s="708"/>
      <c r="W273" s="677" t="s">
        <v>6332</v>
      </c>
      <c r="X273" s="669"/>
      <c r="Y273" s="669"/>
      <c r="Z273" s="669"/>
      <c r="AA273" s="669"/>
      <c r="AB273" s="1219">
        <f t="shared" si="253"/>
        <v>490</v>
      </c>
      <c r="AC273" s="1240">
        <f t="shared" ref="AC273" si="275">+L273</f>
        <v>1</v>
      </c>
      <c r="AD273" s="308">
        <f t="shared" si="264"/>
        <v>424.99799999999999</v>
      </c>
      <c r="AE273" s="308">
        <f t="shared" si="264"/>
        <v>424.99799999999999</v>
      </c>
      <c r="AF273" s="308">
        <f t="shared" si="264"/>
        <v>0</v>
      </c>
      <c r="AG273" s="308">
        <f t="shared" si="264"/>
        <v>0</v>
      </c>
      <c r="AH273" s="308">
        <f t="shared" si="264"/>
        <v>0</v>
      </c>
      <c r="AI273" s="308">
        <f t="shared" si="264"/>
        <v>0</v>
      </c>
      <c r="AJ273" s="308">
        <f t="shared" si="264"/>
        <v>0</v>
      </c>
      <c r="AK273" s="1219">
        <f t="shared" si="255"/>
        <v>490</v>
      </c>
      <c r="AL273" s="1243">
        <f t="shared" si="270"/>
        <v>0.25</v>
      </c>
      <c r="AM273" s="308">
        <f t="shared" si="246"/>
        <v>141.666</v>
      </c>
      <c r="AN273" s="683">
        <v>141.666</v>
      </c>
      <c r="AO273" s="683"/>
      <c r="AP273" s="683"/>
      <c r="AQ273" s="683"/>
      <c r="AR273" s="683"/>
      <c r="AS273" s="683"/>
      <c r="AT273" s="1219">
        <f t="shared" si="256"/>
        <v>490</v>
      </c>
      <c r="AU273" s="1246">
        <f t="shared" si="271"/>
        <v>0.25</v>
      </c>
      <c r="AV273" s="308">
        <f t="shared" si="247"/>
        <v>141.666</v>
      </c>
      <c r="AW273" s="683">
        <v>141.666</v>
      </c>
      <c r="AX273" s="683"/>
      <c r="AY273" s="683"/>
      <c r="AZ273" s="683"/>
      <c r="BA273" s="683"/>
      <c r="BB273" s="683"/>
      <c r="BC273" s="1219">
        <f t="shared" si="257"/>
        <v>490</v>
      </c>
      <c r="BD273" s="1249">
        <f t="shared" si="272"/>
        <v>0.25</v>
      </c>
      <c r="BE273" s="308">
        <f t="shared" si="248"/>
        <v>47.222000000000001</v>
      </c>
      <c r="BF273" s="683">
        <v>47.222000000000001</v>
      </c>
      <c r="BG273" s="683"/>
      <c r="BH273" s="683"/>
      <c r="BI273" s="683"/>
      <c r="BJ273" s="683"/>
      <c r="BK273" s="683"/>
      <c r="BL273" s="1219">
        <f t="shared" si="258"/>
        <v>490</v>
      </c>
      <c r="BM273" s="1252">
        <f t="shared" si="273"/>
        <v>0.25</v>
      </c>
      <c r="BN273" s="308">
        <f t="shared" si="249"/>
        <v>94.444000000000003</v>
      </c>
      <c r="BO273" s="683">
        <v>94.444000000000003</v>
      </c>
      <c r="BP273" s="683"/>
      <c r="BQ273" s="683"/>
      <c r="BR273" s="683"/>
      <c r="BS273" s="683"/>
      <c r="BT273" s="683"/>
      <c r="BU273" s="1204"/>
      <c r="BV273" s="1205"/>
      <c r="BW273" s="1205"/>
      <c r="BX273" s="1205"/>
      <c r="BY273" s="1205"/>
      <c r="BZ273" s="1205"/>
      <c r="CA273" s="1205"/>
      <c r="CB273" s="1205"/>
      <c r="CC273" s="1206"/>
    </row>
    <row r="274" spans="1:81" s="690" customFormat="1" ht="40.15" customHeight="1" x14ac:dyDescent="0.25">
      <c r="A274" s="673"/>
      <c r="B274" s="1334"/>
      <c r="C274" s="1315"/>
      <c r="D274" s="1097"/>
      <c r="E274" s="1094"/>
      <c r="F274" s="1094"/>
      <c r="G274" s="1094"/>
      <c r="H274" s="1094"/>
      <c r="I274" s="1094"/>
      <c r="J274" s="1220"/>
      <c r="K274" s="1217"/>
      <c r="L274" s="1223"/>
      <c r="M274" s="1226"/>
      <c r="N274" s="1229"/>
      <c r="O274" s="1232"/>
      <c r="P274" s="1235"/>
      <c r="Q274" s="1238"/>
      <c r="R274" s="1220"/>
      <c r="S274" s="377" t="s">
        <v>6333</v>
      </c>
      <c r="T274" s="709"/>
      <c r="U274" s="709"/>
      <c r="V274" s="709"/>
      <c r="W274" s="678" t="s">
        <v>6334</v>
      </c>
      <c r="X274" s="670"/>
      <c r="Y274" s="670"/>
      <c r="Z274" s="670"/>
      <c r="AA274" s="670"/>
      <c r="AB274" s="1220"/>
      <c r="AC274" s="1241"/>
      <c r="AD274" s="303">
        <f t="shared" si="264"/>
        <v>0</v>
      </c>
      <c r="AE274" s="303">
        <f t="shared" si="264"/>
        <v>0</v>
      </c>
      <c r="AF274" s="303">
        <f t="shared" si="264"/>
        <v>0</v>
      </c>
      <c r="AG274" s="303">
        <f t="shared" si="264"/>
        <v>0</v>
      </c>
      <c r="AH274" s="303">
        <f t="shared" si="264"/>
        <v>0</v>
      </c>
      <c r="AI274" s="303">
        <f t="shared" si="264"/>
        <v>0</v>
      </c>
      <c r="AJ274" s="303">
        <f t="shared" si="264"/>
        <v>0</v>
      </c>
      <c r="AK274" s="1220"/>
      <c r="AL274" s="1244"/>
      <c r="AM274" s="303">
        <f t="shared" si="246"/>
        <v>0</v>
      </c>
      <c r="AN274" s="684"/>
      <c r="AO274" s="684"/>
      <c r="AP274" s="684"/>
      <c r="AQ274" s="684"/>
      <c r="AR274" s="684"/>
      <c r="AS274" s="684"/>
      <c r="AT274" s="1220"/>
      <c r="AU274" s="1247"/>
      <c r="AV274" s="303">
        <f t="shared" si="247"/>
        <v>0</v>
      </c>
      <c r="AW274" s="684"/>
      <c r="AX274" s="684"/>
      <c r="AY274" s="684"/>
      <c r="AZ274" s="684"/>
      <c r="BA274" s="684"/>
      <c r="BB274" s="684"/>
      <c r="BC274" s="1220"/>
      <c r="BD274" s="1250"/>
      <c r="BE274" s="303">
        <f t="shared" si="248"/>
        <v>0</v>
      </c>
      <c r="BF274" s="684"/>
      <c r="BG274" s="684"/>
      <c r="BH274" s="684"/>
      <c r="BI274" s="684"/>
      <c r="BJ274" s="684"/>
      <c r="BK274" s="684"/>
      <c r="BL274" s="1220"/>
      <c r="BM274" s="1253"/>
      <c r="BN274" s="303">
        <f t="shared" si="249"/>
        <v>0</v>
      </c>
      <c r="BO274" s="684"/>
      <c r="BP274" s="684"/>
      <c r="BQ274" s="684"/>
      <c r="BR274" s="684"/>
      <c r="BS274" s="684"/>
      <c r="BT274" s="684"/>
      <c r="BU274" s="1207"/>
      <c r="BV274" s="1208"/>
      <c r="BW274" s="1208"/>
      <c r="BX274" s="1208"/>
      <c r="BY274" s="1208"/>
      <c r="BZ274" s="1208"/>
      <c r="CA274" s="1208"/>
      <c r="CB274" s="1208"/>
      <c r="CC274" s="1209"/>
    </row>
    <row r="275" spans="1:81" s="690" customFormat="1" ht="40.15" customHeight="1" x14ac:dyDescent="0.25">
      <c r="A275" s="673"/>
      <c r="B275" s="1334"/>
      <c r="C275" s="1315"/>
      <c r="D275" s="1097"/>
      <c r="E275" s="1094"/>
      <c r="F275" s="1094"/>
      <c r="G275" s="1094"/>
      <c r="H275" s="1094"/>
      <c r="I275" s="1094"/>
      <c r="J275" s="1220"/>
      <c r="K275" s="1217"/>
      <c r="L275" s="1223"/>
      <c r="M275" s="1226"/>
      <c r="N275" s="1229"/>
      <c r="O275" s="1232"/>
      <c r="P275" s="1235"/>
      <c r="Q275" s="1238"/>
      <c r="R275" s="1220"/>
      <c r="S275" s="377" t="s">
        <v>6335</v>
      </c>
      <c r="T275" s="709"/>
      <c r="U275" s="709"/>
      <c r="V275" s="709"/>
      <c r="W275" s="678" t="s">
        <v>6336</v>
      </c>
      <c r="X275" s="670"/>
      <c r="Y275" s="670"/>
      <c r="Z275" s="670"/>
      <c r="AA275" s="670"/>
      <c r="AB275" s="1220"/>
      <c r="AC275" s="1241"/>
      <c r="AD275" s="303">
        <f t="shared" si="264"/>
        <v>0</v>
      </c>
      <c r="AE275" s="303">
        <f t="shared" si="264"/>
        <v>0</v>
      </c>
      <c r="AF275" s="303">
        <f t="shared" si="264"/>
        <v>0</v>
      </c>
      <c r="AG275" s="303">
        <f t="shared" si="264"/>
        <v>0</v>
      </c>
      <c r="AH275" s="303">
        <f t="shared" si="264"/>
        <v>0</v>
      </c>
      <c r="AI275" s="303">
        <f t="shared" si="264"/>
        <v>0</v>
      </c>
      <c r="AJ275" s="303">
        <f t="shared" si="264"/>
        <v>0</v>
      </c>
      <c r="AK275" s="1220"/>
      <c r="AL275" s="1244"/>
      <c r="AM275" s="303">
        <f t="shared" si="246"/>
        <v>0</v>
      </c>
      <c r="AN275" s="684"/>
      <c r="AO275" s="684"/>
      <c r="AP275" s="684"/>
      <c r="AQ275" s="684"/>
      <c r="AR275" s="684"/>
      <c r="AS275" s="684"/>
      <c r="AT275" s="1220"/>
      <c r="AU275" s="1247"/>
      <c r="AV275" s="303">
        <f t="shared" si="247"/>
        <v>0</v>
      </c>
      <c r="AW275" s="684"/>
      <c r="AX275" s="684"/>
      <c r="AY275" s="684"/>
      <c r="AZ275" s="684"/>
      <c r="BA275" s="684"/>
      <c r="BB275" s="684"/>
      <c r="BC275" s="1220"/>
      <c r="BD275" s="1250"/>
      <c r="BE275" s="303">
        <f t="shared" si="248"/>
        <v>0</v>
      </c>
      <c r="BF275" s="684"/>
      <c r="BG275" s="684"/>
      <c r="BH275" s="684"/>
      <c r="BI275" s="684"/>
      <c r="BJ275" s="684"/>
      <c r="BK275" s="684"/>
      <c r="BL275" s="1220"/>
      <c r="BM275" s="1253"/>
      <c r="BN275" s="303">
        <f t="shared" si="249"/>
        <v>0</v>
      </c>
      <c r="BO275" s="684"/>
      <c r="BP275" s="684"/>
      <c r="BQ275" s="684"/>
      <c r="BR275" s="684"/>
      <c r="BS275" s="684"/>
      <c r="BT275" s="684"/>
      <c r="BU275" s="1207"/>
      <c r="BV275" s="1208"/>
      <c r="BW275" s="1208"/>
      <c r="BX275" s="1208"/>
      <c r="BY275" s="1208"/>
      <c r="BZ275" s="1208"/>
      <c r="CA275" s="1208"/>
      <c r="CB275" s="1208"/>
      <c r="CC275" s="1209"/>
    </row>
    <row r="276" spans="1:81" s="690" customFormat="1" ht="40.15" customHeight="1" thickBot="1" x14ac:dyDescent="0.3">
      <c r="A276" s="673"/>
      <c r="B276" s="1334"/>
      <c r="C276" s="1315"/>
      <c r="D276" s="1098"/>
      <c r="E276" s="1095"/>
      <c r="F276" s="1095"/>
      <c r="G276" s="1095"/>
      <c r="H276" s="1095"/>
      <c r="I276" s="1095"/>
      <c r="J276" s="1221"/>
      <c r="K276" s="1218"/>
      <c r="L276" s="1224"/>
      <c r="M276" s="1227"/>
      <c r="N276" s="1230"/>
      <c r="O276" s="1233"/>
      <c r="P276" s="1236"/>
      <c r="Q276" s="1239"/>
      <c r="R276" s="1221"/>
      <c r="S276" s="379" t="s">
        <v>6337</v>
      </c>
      <c r="T276" s="710"/>
      <c r="U276" s="710"/>
      <c r="V276" s="710"/>
      <c r="W276" s="679" t="s">
        <v>6338</v>
      </c>
      <c r="X276" s="671"/>
      <c r="Y276" s="671"/>
      <c r="Z276" s="671"/>
      <c r="AA276" s="671"/>
      <c r="AB276" s="1221"/>
      <c r="AC276" s="1242"/>
      <c r="AD276" s="306">
        <f t="shared" si="264"/>
        <v>0</v>
      </c>
      <c r="AE276" s="306">
        <f t="shared" si="264"/>
        <v>0</v>
      </c>
      <c r="AF276" s="306">
        <f t="shared" si="264"/>
        <v>0</v>
      </c>
      <c r="AG276" s="306">
        <f t="shared" si="264"/>
        <v>0</v>
      </c>
      <c r="AH276" s="306">
        <f t="shared" si="264"/>
        <v>0</v>
      </c>
      <c r="AI276" s="306">
        <f t="shared" si="264"/>
        <v>0</v>
      </c>
      <c r="AJ276" s="306">
        <f t="shared" si="264"/>
        <v>0</v>
      </c>
      <c r="AK276" s="1221"/>
      <c r="AL276" s="1245"/>
      <c r="AM276" s="306">
        <f t="shared" si="246"/>
        <v>0</v>
      </c>
      <c r="AN276" s="685"/>
      <c r="AO276" s="685"/>
      <c r="AP276" s="685"/>
      <c r="AQ276" s="685"/>
      <c r="AR276" s="685"/>
      <c r="AS276" s="685"/>
      <c r="AT276" s="1221"/>
      <c r="AU276" s="1248"/>
      <c r="AV276" s="306">
        <f t="shared" si="247"/>
        <v>0</v>
      </c>
      <c r="AW276" s="685"/>
      <c r="AX276" s="685"/>
      <c r="AY276" s="685"/>
      <c r="AZ276" s="685"/>
      <c r="BA276" s="685"/>
      <c r="BB276" s="685"/>
      <c r="BC276" s="1221"/>
      <c r="BD276" s="1251"/>
      <c r="BE276" s="306">
        <f t="shared" si="248"/>
        <v>0</v>
      </c>
      <c r="BF276" s="685"/>
      <c r="BG276" s="685"/>
      <c r="BH276" s="685"/>
      <c r="BI276" s="685"/>
      <c r="BJ276" s="685"/>
      <c r="BK276" s="685"/>
      <c r="BL276" s="1221"/>
      <c r="BM276" s="1254"/>
      <c r="BN276" s="306">
        <f t="shared" si="249"/>
        <v>0</v>
      </c>
      <c r="BO276" s="685"/>
      <c r="BP276" s="685"/>
      <c r="BQ276" s="685"/>
      <c r="BR276" s="685"/>
      <c r="BS276" s="685"/>
      <c r="BT276" s="685"/>
      <c r="BU276" s="1210"/>
      <c r="BV276" s="1211"/>
      <c r="BW276" s="1211"/>
      <c r="BX276" s="1211"/>
      <c r="BY276" s="1211"/>
      <c r="BZ276" s="1211"/>
      <c r="CA276" s="1211"/>
      <c r="CB276" s="1211"/>
      <c r="CC276" s="1212"/>
    </row>
    <row r="277" spans="1:81" s="690" customFormat="1" ht="40.15" customHeight="1" thickTop="1" x14ac:dyDescent="0.25">
      <c r="A277" s="673"/>
      <c r="B277" s="1334"/>
      <c r="C277" s="1315"/>
      <c r="D277" s="1096"/>
      <c r="E277" s="1093"/>
      <c r="F277" s="1093"/>
      <c r="G277" s="1093"/>
      <c r="H277" s="1093"/>
      <c r="I277" s="1093"/>
      <c r="J277" s="1219">
        <v>491</v>
      </c>
      <c r="K277" s="1216" t="str">
        <f>+[10]Metas!K557</f>
        <v xml:space="preserve">Proyectos cofinanciados a través del FONSECON para el fortalecimiento de la Fuerza Pública, Organismos de Investigación y de Seguridad </v>
      </c>
      <c r="L277" s="1222">
        <v>1</v>
      </c>
      <c r="M277" s="1225">
        <f t="shared" si="268"/>
        <v>1</v>
      </c>
      <c r="N277" s="1228">
        <v>0.25</v>
      </c>
      <c r="O277" s="1231">
        <v>0.25</v>
      </c>
      <c r="P277" s="1234">
        <v>0.25</v>
      </c>
      <c r="Q277" s="1237">
        <v>0.25</v>
      </c>
      <c r="R277" s="1219">
        <f>+$J277</f>
        <v>491</v>
      </c>
      <c r="S277" s="375" t="s">
        <v>6333</v>
      </c>
      <c r="T277" s="708" t="s">
        <v>3834</v>
      </c>
      <c r="U277" s="708" t="s">
        <v>3838</v>
      </c>
      <c r="V277" s="708" t="s">
        <v>3842</v>
      </c>
      <c r="W277" s="677" t="s">
        <v>6334</v>
      </c>
      <c r="X277" s="669"/>
      <c r="Y277" s="669"/>
      <c r="Z277" s="669"/>
      <c r="AA277" s="669"/>
      <c r="AB277" s="1219">
        <f t="shared" si="253"/>
        <v>491</v>
      </c>
      <c r="AC277" s="1240">
        <f t="shared" ref="AC277" si="276">+L277</f>
        <v>1</v>
      </c>
      <c r="AD277" s="308">
        <f t="shared" si="264"/>
        <v>1769.999</v>
      </c>
      <c r="AE277" s="308">
        <f t="shared" si="264"/>
        <v>1769.999</v>
      </c>
      <c r="AF277" s="308">
        <f t="shared" si="264"/>
        <v>0</v>
      </c>
      <c r="AG277" s="308">
        <f t="shared" si="264"/>
        <v>0</v>
      </c>
      <c r="AH277" s="308">
        <f t="shared" si="264"/>
        <v>0</v>
      </c>
      <c r="AI277" s="308">
        <f t="shared" si="264"/>
        <v>0</v>
      </c>
      <c r="AJ277" s="308">
        <f t="shared" si="264"/>
        <v>0</v>
      </c>
      <c r="AK277" s="1219">
        <f t="shared" si="255"/>
        <v>491</v>
      </c>
      <c r="AL277" s="1243">
        <f t="shared" si="270"/>
        <v>0.25</v>
      </c>
      <c r="AM277" s="308">
        <f t="shared" si="246"/>
        <v>590</v>
      </c>
      <c r="AN277" s="683">
        <v>590</v>
      </c>
      <c r="AO277" s="683"/>
      <c r="AP277" s="683"/>
      <c r="AQ277" s="683"/>
      <c r="AR277" s="683"/>
      <c r="AS277" s="683"/>
      <c r="AT277" s="1219">
        <f t="shared" si="256"/>
        <v>491</v>
      </c>
      <c r="AU277" s="1246">
        <f t="shared" si="271"/>
        <v>0.25</v>
      </c>
      <c r="AV277" s="308">
        <f t="shared" si="247"/>
        <v>590</v>
      </c>
      <c r="AW277" s="683">
        <v>590</v>
      </c>
      <c r="AX277" s="683"/>
      <c r="AY277" s="683"/>
      <c r="AZ277" s="683"/>
      <c r="BA277" s="683"/>
      <c r="BB277" s="683"/>
      <c r="BC277" s="1219">
        <f t="shared" si="257"/>
        <v>491</v>
      </c>
      <c r="BD277" s="1249">
        <f t="shared" si="272"/>
        <v>0.25</v>
      </c>
      <c r="BE277" s="308">
        <f t="shared" si="248"/>
        <v>196.666</v>
      </c>
      <c r="BF277" s="683">
        <v>196.666</v>
      </c>
      <c r="BG277" s="683"/>
      <c r="BH277" s="683"/>
      <c r="BI277" s="683"/>
      <c r="BJ277" s="683"/>
      <c r="BK277" s="683"/>
      <c r="BL277" s="1219">
        <f t="shared" si="258"/>
        <v>491</v>
      </c>
      <c r="BM277" s="1252">
        <f t="shared" si="273"/>
        <v>0.25</v>
      </c>
      <c r="BN277" s="308">
        <f t="shared" si="249"/>
        <v>393.33300000000003</v>
      </c>
      <c r="BO277" s="683">
        <v>393.33300000000003</v>
      </c>
      <c r="BP277" s="683"/>
      <c r="BQ277" s="683"/>
      <c r="BR277" s="683"/>
      <c r="BS277" s="683"/>
      <c r="BT277" s="683"/>
      <c r="BU277" s="1204"/>
      <c r="BV277" s="1205"/>
      <c r="BW277" s="1205"/>
      <c r="BX277" s="1205"/>
      <c r="BY277" s="1205"/>
      <c r="BZ277" s="1205"/>
      <c r="CA277" s="1205"/>
      <c r="CB277" s="1205"/>
      <c r="CC277" s="1206"/>
    </row>
    <row r="278" spans="1:81" s="690" customFormat="1" ht="40.15" customHeight="1" x14ac:dyDescent="0.25">
      <c r="A278" s="673"/>
      <c r="B278" s="1334"/>
      <c r="C278" s="1315"/>
      <c r="D278" s="1097"/>
      <c r="E278" s="1094"/>
      <c r="F278" s="1094"/>
      <c r="G278" s="1094"/>
      <c r="H278" s="1094"/>
      <c r="I278" s="1094"/>
      <c r="J278" s="1220"/>
      <c r="K278" s="1217"/>
      <c r="L278" s="1223"/>
      <c r="M278" s="1226"/>
      <c r="N278" s="1229"/>
      <c r="O278" s="1232"/>
      <c r="P278" s="1235"/>
      <c r="Q278" s="1238"/>
      <c r="R278" s="1220"/>
      <c r="S278" s="377" t="s">
        <v>6339</v>
      </c>
      <c r="T278" s="709"/>
      <c r="U278" s="709"/>
      <c r="V278" s="709"/>
      <c r="W278" s="678" t="s">
        <v>6340</v>
      </c>
      <c r="X278" s="670"/>
      <c r="Y278" s="670"/>
      <c r="Z278" s="670"/>
      <c r="AA278" s="670"/>
      <c r="AB278" s="1220"/>
      <c r="AC278" s="1241"/>
      <c r="AD278" s="303">
        <f t="shared" si="264"/>
        <v>0</v>
      </c>
      <c r="AE278" s="303">
        <f t="shared" si="264"/>
        <v>0</v>
      </c>
      <c r="AF278" s="303">
        <f t="shared" si="264"/>
        <v>0</v>
      </c>
      <c r="AG278" s="303">
        <f t="shared" si="264"/>
        <v>0</v>
      </c>
      <c r="AH278" s="303">
        <f t="shared" si="264"/>
        <v>0</v>
      </c>
      <c r="AI278" s="303">
        <f t="shared" si="264"/>
        <v>0</v>
      </c>
      <c r="AJ278" s="303">
        <f t="shared" si="264"/>
        <v>0</v>
      </c>
      <c r="AK278" s="1220"/>
      <c r="AL278" s="1244"/>
      <c r="AM278" s="303">
        <f t="shared" ref="AM278:AM341" si="277">SUM(AN278:AS278)</f>
        <v>0</v>
      </c>
      <c r="AN278" s="684"/>
      <c r="AO278" s="684"/>
      <c r="AP278" s="684"/>
      <c r="AQ278" s="684"/>
      <c r="AR278" s="684"/>
      <c r="AS278" s="684"/>
      <c r="AT278" s="1220"/>
      <c r="AU278" s="1247"/>
      <c r="AV278" s="303">
        <f t="shared" ref="AV278:AV341" si="278">SUM(AW278:BB278)</f>
        <v>0</v>
      </c>
      <c r="AW278" s="684"/>
      <c r="AX278" s="684"/>
      <c r="AY278" s="684"/>
      <c r="AZ278" s="684"/>
      <c r="BA278" s="684"/>
      <c r="BB278" s="684"/>
      <c r="BC278" s="1220"/>
      <c r="BD278" s="1250"/>
      <c r="BE278" s="303">
        <f t="shared" ref="BE278:BE341" si="279">SUM(BF278:BK278)</f>
        <v>0</v>
      </c>
      <c r="BF278" s="684"/>
      <c r="BG278" s="684"/>
      <c r="BH278" s="684"/>
      <c r="BI278" s="684"/>
      <c r="BJ278" s="684"/>
      <c r="BK278" s="684"/>
      <c r="BL278" s="1220"/>
      <c r="BM278" s="1253"/>
      <c r="BN278" s="303">
        <f t="shared" ref="BN278:BN341" si="280">SUM(BO278:BT278)</f>
        <v>0</v>
      </c>
      <c r="BO278" s="684"/>
      <c r="BP278" s="684"/>
      <c r="BQ278" s="684"/>
      <c r="BR278" s="684"/>
      <c r="BS278" s="684"/>
      <c r="BT278" s="684"/>
      <c r="BU278" s="1207"/>
      <c r="BV278" s="1208"/>
      <c r="BW278" s="1208"/>
      <c r="BX278" s="1208"/>
      <c r="BY278" s="1208"/>
      <c r="BZ278" s="1208"/>
      <c r="CA278" s="1208"/>
      <c r="CB278" s="1208"/>
      <c r="CC278" s="1209"/>
    </row>
    <row r="279" spans="1:81" s="690" customFormat="1" ht="40.15" customHeight="1" x14ac:dyDescent="0.25">
      <c r="A279" s="673"/>
      <c r="B279" s="1334"/>
      <c r="C279" s="1315"/>
      <c r="D279" s="1097"/>
      <c r="E279" s="1094"/>
      <c r="F279" s="1094"/>
      <c r="G279" s="1094"/>
      <c r="H279" s="1094"/>
      <c r="I279" s="1094"/>
      <c r="J279" s="1220"/>
      <c r="K279" s="1217"/>
      <c r="L279" s="1223"/>
      <c r="M279" s="1226"/>
      <c r="N279" s="1229"/>
      <c r="O279" s="1232"/>
      <c r="P279" s="1235"/>
      <c r="Q279" s="1238"/>
      <c r="R279" s="1220"/>
      <c r="S279" s="377" t="s">
        <v>6337</v>
      </c>
      <c r="T279" s="709"/>
      <c r="U279" s="709"/>
      <c r="V279" s="709"/>
      <c r="W279" s="678" t="s">
        <v>6341</v>
      </c>
      <c r="X279" s="670"/>
      <c r="Y279" s="670"/>
      <c r="Z279" s="670"/>
      <c r="AA279" s="670"/>
      <c r="AB279" s="1220"/>
      <c r="AC279" s="1241"/>
      <c r="AD279" s="303">
        <f t="shared" si="264"/>
        <v>0</v>
      </c>
      <c r="AE279" s="303">
        <f t="shared" si="264"/>
        <v>0</v>
      </c>
      <c r="AF279" s="303">
        <f t="shared" si="264"/>
        <v>0</v>
      </c>
      <c r="AG279" s="303">
        <f t="shared" si="264"/>
        <v>0</v>
      </c>
      <c r="AH279" s="303">
        <f t="shared" si="264"/>
        <v>0</v>
      </c>
      <c r="AI279" s="303">
        <f t="shared" si="264"/>
        <v>0</v>
      </c>
      <c r="AJ279" s="303">
        <f t="shared" si="264"/>
        <v>0</v>
      </c>
      <c r="AK279" s="1220"/>
      <c r="AL279" s="1244"/>
      <c r="AM279" s="303">
        <f t="shared" si="277"/>
        <v>0</v>
      </c>
      <c r="AN279" s="684"/>
      <c r="AO279" s="684"/>
      <c r="AP279" s="684"/>
      <c r="AQ279" s="684"/>
      <c r="AR279" s="684"/>
      <c r="AS279" s="684"/>
      <c r="AT279" s="1220"/>
      <c r="AU279" s="1247"/>
      <c r="AV279" s="303">
        <f t="shared" si="278"/>
        <v>0</v>
      </c>
      <c r="AW279" s="684"/>
      <c r="AX279" s="684"/>
      <c r="AY279" s="684"/>
      <c r="AZ279" s="684"/>
      <c r="BA279" s="684"/>
      <c r="BB279" s="684"/>
      <c r="BC279" s="1220"/>
      <c r="BD279" s="1250"/>
      <c r="BE279" s="303">
        <f t="shared" si="279"/>
        <v>0</v>
      </c>
      <c r="BF279" s="684"/>
      <c r="BG279" s="684"/>
      <c r="BH279" s="684"/>
      <c r="BI279" s="684"/>
      <c r="BJ279" s="684"/>
      <c r="BK279" s="684"/>
      <c r="BL279" s="1220"/>
      <c r="BM279" s="1253"/>
      <c r="BN279" s="303">
        <f t="shared" si="280"/>
        <v>0</v>
      </c>
      <c r="BO279" s="684"/>
      <c r="BP279" s="684"/>
      <c r="BQ279" s="684"/>
      <c r="BR279" s="684"/>
      <c r="BS279" s="684"/>
      <c r="BT279" s="684"/>
      <c r="BU279" s="1207"/>
      <c r="BV279" s="1208"/>
      <c r="BW279" s="1208"/>
      <c r="BX279" s="1208"/>
      <c r="BY279" s="1208"/>
      <c r="BZ279" s="1208"/>
      <c r="CA279" s="1208"/>
      <c r="CB279" s="1208"/>
      <c r="CC279" s="1209"/>
    </row>
    <row r="280" spans="1:81" s="690" customFormat="1" ht="40.15" customHeight="1" thickBot="1" x14ac:dyDescent="0.3">
      <c r="A280" s="673"/>
      <c r="B280" s="1334"/>
      <c r="C280" s="1315"/>
      <c r="D280" s="1098"/>
      <c r="E280" s="1095"/>
      <c r="F280" s="1095"/>
      <c r="G280" s="1095"/>
      <c r="H280" s="1095"/>
      <c r="I280" s="1095"/>
      <c r="J280" s="1221"/>
      <c r="K280" s="1218"/>
      <c r="L280" s="1224"/>
      <c r="M280" s="1227"/>
      <c r="N280" s="1230"/>
      <c r="O280" s="1233"/>
      <c r="P280" s="1236"/>
      <c r="Q280" s="1239"/>
      <c r="R280" s="1221"/>
      <c r="S280" s="679"/>
      <c r="T280" s="710"/>
      <c r="U280" s="710"/>
      <c r="V280" s="710"/>
      <c r="W280" s="679"/>
      <c r="X280" s="671"/>
      <c r="Y280" s="671"/>
      <c r="Z280" s="671"/>
      <c r="AA280" s="671"/>
      <c r="AB280" s="1221"/>
      <c r="AC280" s="1242"/>
      <c r="AD280" s="306">
        <f t="shared" si="264"/>
        <v>0</v>
      </c>
      <c r="AE280" s="306">
        <f t="shared" si="264"/>
        <v>0</v>
      </c>
      <c r="AF280" s="306">
        <f t="shared" si="264"/>
        <v>0</v>
      </c>
      <c r="AG280" s="306">
        <f t="shared" si="264"/>
        <v>0</v>
      </c>
      <c r="AH280" s="306">
        <f t="shared" si="264"/>
        <v>0</v>
      </c>
      <c r="AI280" s="306">
        <f t="shared" si="264"/>
        <v>0</v>
      </c>
      <c r="AJ280" s="306">
        <f t="shared" si="264"/>
        <v>0</v>
      </c>
      <c r="AK280" s="1221"/>
      <c r="AL280" s="1245"/>
      <c r="AM280" s="306">
        <f t="shared" si="277"/>
        <v>0</v>
      </c>
      <c r="AN280" s="685"/>
      <c r="AO280" s="685"/>
      <c r="AP280" s="685"/>
      <c r="AQ280" s="685"/>
      <c r="AR280" s="685"/>
      <c r="AS280" s="685"/>
      <c r="AT280" s="1221"/>
      <c r="AU280" s="1248"/>
      <c r="AV280" s="306">
        <f t="shared" si="278"/>
        <v>0</v>
      </c>
      <c r="AW280" s="685"/>
      <c r="AX280" s="685"/>
      <c r="AY280" s="685"/>
      <c r="AZ280" s="685"/>
      <c r="BA280" s="685"/>
      <c r="BB280" s="685"/>
      <c r="BC280" s="1221"/>
      <c r="BD280" s="1251"/>
      <c r="BE280" s="306">
        <f t="shared" si="279"/>
        <v>0</v>
      </c>
      <c r="BF280" s="685"/>
      <c r="BG280" s="685"/>
      <c r="BH280" s="685"/>
      <c r="BI280" s="685"/>
      <c r="BJ280" s="685"/>
      <c r="BK280" s="685"/>
      <c r="BL280" s="1221"/>
      <c r="BM280" s="1254"/>
      <c r="BN280" s="306">
        <f t="shared" si="280"/>
        <v>0</v>
      </c>
      <c r="BO280" s="685"/>
      <c r="BP280" s="685"/>
      <c r="BQ280" s="685"/>
      <c r="BR280" s="685"/>
      <c r="BS280" s="685"/>
      <c r="BT280" s="685"/>
      <c r="BU280" s="1210"/>
      <c r="BV280" s="1211"/>
      <c r="BW280" s="1211"/>
      <c r="BX280" s="1211"/>
      <c r="BY280" s="1211"/>
      <c r="BZ280" s="1211"/>
      <c r="CA280" s="1211"/>
      <c r="CB280" s="1211"/>
      <c r="CC280" s="1212"/>
    </row>
    <row r="281" spans="1:81" s="690" customFormat="1" ht="40.15" customHeight="1" thickTop="1" x14ac:dyDescent="0.25">
      <c r="A281" s="673"/>
      <c r="B281" s="1334"/>
      <c r="C281" s="1315"/>
      <c r="D281" s="1096"/>
      <c r="E281" s="1093"/>
      <c r="F281" s="1093"/>
      <c r="G281" s="1093"/>
      <c r="H281" s="1093"/>
      <c r="I281" s="1093"/>
      <c r="J281" s="1219">
        <v>492</v>
      </c>
      <c r="K281" s="1216" t="str">
        <f>+[10]Metas!K558</f>
        <v>Proyectos de cofinanciación a nivel subregional para la compra de cámaras de seguridad y alarmas comunitarias que fortalezca el accionar de los frentes de seguridad y contrarrestar las Zonas de miedo de los municipios.</v>
      </c>
      <c r="L281" s="1222">
        <v>2</v>
      </c>
      <c r="M281" s="1225">
        <f t="shared" si="268"/>
        <v>2</v>
      </c>
      <c r="N281" s="1228">
        <v>0.5</v>
      </c>
      <c r="O281" s="1231">
        <v>0.5</v>
      </c>
      <c r="P281" s="1234">
        <v>0.5</v>
      </c>
      <c r="Q281" s="1237">
        <v>0.5</v>
      </c>
      <c r="R281" s="1219">
        <f>+$J281</f>
        <v>492</v>
      </c>
      <c r="S281" s="375" t="s">
        <v>6342</v>
      </c>
      <c r="T281" s="708" t="s">
        <v>3834</v>
      </c>
      <c r="U281" s="708" t="s">
        <v>3838</v>
      </c>
      <c r="V281" s="708" t="s">
        <v>3842</v>
      </c>
      <c r="W281" s="677" t="s">
        <v>6334</v>
      </c>
      <c r="X281" s="669"/>
      <c r="Y281" s="669"/>
      <c r="Z281" s="669"/>
      <c r="AA281" s="669"/>
      <c r="AB281" s="1219">
        <f t="shared" si="253"/>
        <v>492</v>
      </c>
      <c r="AC281" s="1240">
        <f t="shared" ref="AC281" si="281">+L281</f>
        <v>2</v>
      </c>
      <c r="AD281" s="308">
        <f t="shared" si="264"/>
        <v>1769.999</v>
      </c>
      <c r="AE281" s="308">
        <f t="shared" si="264"/>
        <v>1769.999</v>
      </c>
      <c r="AF281" s="308">
        <f t="shared" si="264"/>
        <v>0</v>
      </c>
      <c r="AG281" s="308">
        <f t="shared" si="264"/>
        <v>0</v>
      </c>
      <c r="AH281" s="308">
        <f t="shared" si="264"/>
        <v>0</v>
      </c>
      <c r="AI281" s="308">
        <f t="shared" si="264"/>
        <v>0</v>
      </c>
      <c r="AJ281" s="308">
        <f t="shared" si="264"/>
        <v>0</v>
      </c>
      <c r="AK281" s="1219">
        <f t="shared" si="255"/>
        <v>492</v>
      </c>
      <c r="AL281" s="1243">
        <f t="shared" si="270"/>
        <v>0.5</v>
      </c>
      <c r="AM281" s="308">
        <f t="shared" si="277"/>
        <v>590</v>
      </c>
      <c r="AN281" s="683">
        <v>590</v>
      </c>
      <c r="AO281" s="683"/>
      <c r="AP281" s="683"/>
      <c r="AQ281" s="683"/>
      <c r="AR281" s="683"/>
      <c r="AS281" s="683"/>
      <c r="AT281" s="1219">
        <f t="shared" si="256"/>
        <v>492</v>
      </c>
      <c r="AU281" s="1246">
        <f t="shared" si="271"/>
        <v>0.5</v>
      </c>
      <c r="AV281" s="308">
        <f t="shared" si="278"/>
        <v>590</v>
      </c>
      <c r="AW281" s="683">
        <v>590</v>
      </c>
      <c r="AX281" s="683"/>
      <c r="AY281" s="683"/>
      <c r="AZ281" s="683"/>
      <c r="BA281" s="683"/>
      <c r="BB281" s="683"/>
      <c r="BC281" s="1219">
        <f t="shared" si="257"/>
        <v>492</v>
      </c>
      <c r="BD281" s="1249">
        <f t="shared" si="272"/>
        <v>0.5</v>
      </c>
      <c r="BE281" s="308">
        <f t="shared" si="279"/>
        <v>196.666</v>
      </c>
      <c r="BF281" s="683">
        <v>196.666</v>
      </c>
      <c r="BG281" s="683"/>
      <c r="BH281" s="683"/>
      <c r="BI281" s="683"/>
      <c r="BJ281" s="683"/>
      <c r="BK281" s="683"/>
      <c r="BL281" s="1219">
        <f t="shared" si="258"/>
        <v>492</v>
      </c>
      <c r="BM281" s="1252">
        <f t="shared" si="273"/>
        <v>0.5</v>
      </c>
      <c r="BN281" s="308">
        <f t="shared" si="280"/>
        <v>393.33300000000003</v>
      </c>
      <c r="BO281" s="683">
        <v>393.33300000000003</v>
      </c>
      <c r="BP281" s="683"/>
      <c r="BQ281" s="683"/>
      <c r="BR281" s="683"/>
      <c r="BS281" s="683"/>
      <c r="BT281" s="683"/>
      <c r="BU281" s="1204"/>
      <c r="BV281" s="1205"/>
      <c r="BW281" s="1205"/>
      <c r="BX281" s="1205"/>
      <c r="BY281" s="1205"/>
      <c r="BZ281" s="1205"/>
      <c r="CA281" s="1205"/>
      <c r="CB281" s="1205"/>
      <c r="CC281" s="1206"/>
    </row>
    <row r="282" spans="1:81" s="690" customFormat="1" ht="40.15" customHeight="1" x14ac:dyDescent="0.25">
      <c r="A282" s="673"/>
      <c r="B282" s="1334"/>
      <c r="C282" s="1315"/>
      <c r="D282" s="1097"/>
      <c r="E282" s="1094"/>
      <c r="F282" s="1094"/>
      <c r="G282" s="1094"/>
      <c r="H282" s="1094"/>
      <c r="I282" s="1094"/>
      <c r="J282" s="1220"/>
      <c r="K282" s="1217"/>
      <c r="L282" s="1223"/>
      <c r="M282" s="1226"/>
      <c r="N282" s="1229"/>
      <c r="O282" s="1232"/>
      <c r="P282" s="1235"/>
      <c r="Q282" s="1238"/>
      <c r="R282" s="1220"/>
      <c r="S282" s="377" t="s">
        <v>6343</v>
      </c>
      <c r="T282" s="709"/>
      <c r="U282" s="709"/>
      <c r="V282" s="709"/>
      <c r="W282" s="678" t="s">
        <v>6340</v>
      </c>
      <c r="X282" s="670"/>
      <c r="Y282" s="670"/>
      <c r="Z282" s="670"/>
      <c r="AA282" s="670"/>
      <c r="AB282" s="1220"/>
      <c r="AC282" s="1241"/>
      <c r="AD282" s="303">
        <f t="shared" si="264"/>
        <v>0</v>
      </c>
      <c r="AE282" s="303">
        <f t="shared" si="264"/>
        <v>0</v>
      </c>
      <c r="AF282" s="303">
        <f t="shared" si="264"/>
        <v>0</v>
      </c>
      <c r="AG282" s="303">
        <f t="shared" si="264"/>
        <v>0</v>
      </c>
      <c r="AH282" s="303">
        <f t="shared" si="264"/>
        <v>0</v>
      </c>
      <c r="AI282" s="303">
        <f t="shared" si="264"/>
        <v>0</v>
      </c>
      <c r="AJ282" s="303">
        <f t="shared" si="264"/>
        <v>0</v>
      </c>
      <c r="AK282" s="1220"/>
      <c r="AL282" s="1244"/>
      <c r="AM282" s="303">
        <f t="shared" si="277"/>
        <v>0</v>
      </c>
      <c r="AN282" s="684"/>
      <c r="AO282" s="684"/>
      <c r="AP282" s="684"/>
      <c r="AQ282" s="684"/>
      <c r="AR282" s="684"/>
      <c r="AS282" s="684"/>
      <c r="AT282" s="1220"/>
      <c r="AU282" s="1247"/>
      <c r="AV282" s="303">
        <f t="shared" si="278"/>
        <v>0</v>
      </c>
      <c r="AW282" s="684"/>
      <c r="AX282" s="684"/>
      <c r="AY282" s="684"/>
      <c r="AZ282" s="684"/>
      <c r="BA282" s="684"/>
      <c r="BB282" s="684"/>
      <c r="BC282" s="1220"/>
      <c r="BD282" s="1250"/>
      <c r="BE282" s="303">
        <f t="shared" si="279"/>
        <v>0</v>
      </c>
      <c r="BF282" s="684"/>
      <c r="BG282" s="684"/>
      <c r="BH282" s="684"/>
      <c r="BI282" s="684"/>
      <c r="BJ282" s="684"/>
      <c r="BK282" s="684"/>
      <c r="BL282" s="1220"/>
      <c r="BM282" s="1253"/>
      <c r="BN282" s="303">
        <f t="shared" si="280"/>
        <v>0</v>
      </c>
      <c r="BO282" s="684"/>
      <c r="BP282" s="684"/>
      <c r="BQ282" s="684"/>
      <c r="BR282" s="684"/>
      <c r="BS282" s="684"/>
      <c r="BT282" s="684"/>
      <c r="BU282" s="1207"/>
      <c r="BV282" s="1208"/>
      <c r="BW282" s="1208"/>
      <c r="BX282" s="1208"/>
      <c r="BY282" s="1208"/>
      <c r="BZ282" s="1208"/>
      <c r="CA282" s="1208"/>
      <c r="CB282" s="1208"/>
      <c r="CC282" s="1209"/>
    </row>
    <row r="283" spans="1:81" s="690" customFormat="1" ht="40.15" customHeight="1" x14ac:dyDescent="0.25">
      <c r="A283" s="673"/>
      <c r="B283" s="1334"/>
      <c r="C283" s="1315"/>
      <c r="D283" s="1097"/>
      <c r="E283" s="1094"/>
      <c r="F283" s="1094"/>
      <c r="G283" s="1094"/>
      <c r="H283" s="1094"/>
      <c r="I283" s="1094"/>
      <c r="J283" s="1220"/>
      <c r="K283" s="1217"/>
      <c r="L283" s="1223"/>
      <c r="M283" s="1226"/>
      <c r="N283" s="1229"/>
      <c r="O283" s="1232"/>
      <c r="P283" s="1235"/>
      <c r="Q283" s="1238"/>
      <c r="R283" s="1220"/>
      <c r="S283" s="377" t="s">
        <v>6337</v>
      </c>
      <c r="T283" s="709"/>
      <c r="U283" s="709"/>
      <c r="V283" s="709"/>
      <c r="W283" s="678" t="s">
        <v>6341</v>
      </c>
      <c r="X283" s="670"/>
      <c r="Y283" s="670"/>
      <c r="Z283" s="670"/>
      <c r="AA283" s="670"/>
      <c r="AB283" s="1220"/>
      <c r="AC283" s="1241"/>
      <c r="AD283" s="303">
        <f t="shared" si="264"/>
        <v>0</v>
      </c>
      <c r="AE283" s="303">
        <f t="shared" si="264"/>
        <v>0</v>
      </c>
      <c r="AF283" s="303">
        <f t="shared" si="264"/>
        <v>0</v>
      </c>
      <c r="AG283" s="303">
        <f t="shared" si="264"/>
        <v>0</v>
      </c>
      <c r="AH283" s="303">
        <f t="shared" si="264"/>
        <v>0</v>
      </c>
      <c r="AI283" s="303">
        <f t="shared" si="264"/>
        <v>0</v>
      </c>
      <c r="AJ283" s="303">
        <f t="shared" si="264"/>
        <v>0</v>
      </c>
      <c r="AK283" s="1220"/>
      <c r="AL283" s="1244"/>
      <c r="AM283" s="303">
        <f t="shared" si="277"/>
        <v>0</v>
      </c>
      <c r="AN283" s="684"/>
      <c r="AO283" s="684"/>
      <c r="AP283" s="684"/>
      <c r="AQ283" s="684"/>
      <c r="AR283" s="684"/>
      <c r="AS283" s="684"/>
      <c r="AT283" s="1220"/>
      <c r="AU283" s="1247"/>
      <c r="AV283" s="303">
        <f t="shared" si="278"/>
        <v>0</v>
      </c>
      <c r="AW283" s="684"/>
      <c r="AX283" s="684"/>
      <c r="AY283" s="684"/>
      <c r="AZ283" s="684"/>
      <c r="BA283" s="684"/>
      <c r="BB283" s="684"/>
      <c r="BC283" s="1220"/>
      <c r="BD283" s="1250"/>
      <c r="BE283" s="303">
        <f t="shared" si="279"/>
        <v>0</v>
      </c>
      <c r="BF283" s="684"/>
      <c r="BG283" s="684"/>
      <c r="BH283" s="684"/>
      <c r="BI283" s="684"/>
      <c r="BJ283" s="684"/>
      <c r="BK283" s="684"/>
      <c r="BL283" s="1220"/>
      <c r="BM283" s="1253"/>
      <c r="BN283" s="303">
        <f t="shared" si="280"/>
        <v>0</v>
      </c>
      <c r="BO283" s="684"/>
      <c r="BP283" s="684"/>
      <c r="BQ283" s="684"/>
      <c r="BR283" s="684"/>
      <c r="BS283" s="684"/>
      <c r="BT283" s="684"/>
      <c r="BU283" s="1207"/>
      <c r="BV283" s="1208"/>
      <c r="BW283" s="1208"/>
      <c r="BX283" s="1208"/>
      <c r="BY283" s="1208"/>
      <c r="BZ283" s="1208"/>
      <c r="CA283" s="1208"/>
      <c r="CB283" s="1208"/>
      <c r="CC283" s="1209"/>
    </row>
    <row r="284" spans="1:81" s="690" customFormat="1" ht="40.15" customHeight="1" thickBot="1" x14ac:dyDescent="0.3">
      <c r="A284" s="673"/>
      <c r="B284" s="1335"/>
      <c r="C284" s="1316"/>
      <c r="D284" s="1098"/>
      <c r="E284" s="1095"/>
      <c r="F284" s="1095"/>
      <c r="G284" s="1095"/>
      <c r="H284" s="1095"/>
      <c r="I284" s="1095"/>
      <c r="J284" s="1221"/>
      <c r="K284" s="1218"/>
      <c r="L284" s="1224"/>
      <c r="M284" s="1227"/>
      <c r="N284" s="1230"/>
      <c r="O284" s="1233"/>
      <c r="P284" s="1236"/>
      <c r="Q284" s="1239"/>
      <c r="R284" s="1221"/>
      <c r="S284" s="679"/>
      <c r="T284" s="710"/>
      <c r="U284" s="710"/>
      <c r="V284" s="710"/>
      <c r="W284" s="679"/>
      <c r="X284" s="671"/>
      <c r="Y284" s="671"/>
      <c r="Z284" s="671"/>
      <c r="AA284" s="671"/>
      <c r="AB284" s="1221"/>
      <c r="AC284" s="1242"/>
      <c r="AD284" s="306">
        <f t="shared" si="264"/>
        <v>0</v>
      </c>
      <c r="AE284" s="306">
        <f t="shared" si="264"/>
        <v>0</v>
      </c>
      <c r="AF284" s="306">
        <f t="shared" si="264"/>
        <v>0</v>
      </c>
      <c r="AG284" s="306">
        <f t="shared" si="264"/>
        <v>0</v>
      </c>
      <c r="AH284" s="306">
        <f t="shared" si="264"/>
        <v>0</v>
      </c>
      <c r="AI284" s="306">
        <f t="shared" si="264"/>
        <v>0</v>
      </c>
      <c r="AJ284" s="306">
        <f t="shared" si="264"/>
        <v>0</v>
      </c>
      <c r="AK284" s="1221"/>
      <c r="AL284" s="1245"/>
      <c r="AM284" s="306">
        <f t="shared" si="277"/>
        <v>0</v>
      </c>
      <c r="AN284" s="685"/>
      <c r="AO284" s="685"/>
      <c r="AP284" s="685"/>
      <c r="AQ284" s="685"/>
      <c r="AR284" s="685"/>
      <c r="AS284" s="685"/>
      <c r="AT284" s="1221"/>
      <c r="AU284" s="1248"/>
      <c r="AV284" s="306">
        <f t="shared" si="278"/>
        <v>0</v>
      </c>
      <c r="AW284" s="685"/>
      <c r="AX284" s="685"/>
      <c r="AY284" s="685"/>
      <c r="AZ284" s="685"/>
      <c r="BA284" s="685"/>
      <c r="BB284" s="685"/>
      <c r="BC284" s="1221"/>
      <c r="BD284" s="1251"/>
      <c r="BE284" s="306">
        <f t="shared" si="279"/>
        <v>0</v>
      </c>
      <c r="BF284" s="685"/>
      <c r="BG284" s="685"/>
      <c r="BH284" s="685"/>
      <c r="BI284" s="685"/>
      <c r="BJ284" s="685"/>
      <c r="BK284" s="685"/>
      <c r="BL284" s="1221"/>
      <c r="BM284" s="1254"/>
      <c r="BN284" s="306">
        <f t="shared" si="280"/>
        <v>0</v>
      </c>
      <c r="BO284" s="685"/>
      <c r="BP284" s="685"/>
      <c r="BQ284" s="685"/>
      <c r="BR284" s="685"/>
      <c r="BS284" s="685"/>
      <c r="BT284" s="685"/>
      <c r="BU284" s="1210"/>
      <c r="BV284" s="1211"/>
      <c r="BW284" s="1211"/>
      <c r="BX284" s="1211"/>
      <c r="BY284" s="1211"/>
      <c r="BZ284" s="1211"/>
      <c r="CA284" s="1211"/>
      <c r="CB284" s="1211"/>
      <c r="CC284" s="1212"/>
    </row>
    <row r="285" spans="1:81" s="690" customFormat="1" ht="40.15" customHeight="1" thickTop="1" x14ac:dyDescent="0.25">
      <c r="A285" s="673"/>
      <c r="B285" s="1333" t="s">
        <v>754</v>
      </c>
      <c r="C285" s="1314" t="s">
        <v>757</v>
      </c>
      <c r="D285" s="1096"/>
      <c r="E285" s="1093"/>
      <c r="F285" s="1093"/>
      <c r="G285" s="1093"/>
      <c r="H285" s="1093"/>
      <c r="I285" s="1093"/>
      <c r="J285" s="1219">
        <v>493</v>
      </c>
      <c r="K285" s="1216" t="str">
        <f>+[10]Metas!K560</f>
        <v xml:space="preserve">Proceso de formación en democracia, Gobernabilidad y participación, dirigido especialmente a la población juvenil. </v>
      </c>
      <c r="L285" s="1222">
        <v>1</v>
      </c>
      <c r="M285" s="1225">
        <f t="shared" si="268"/>
        <v>1</v>
      </c>
      <c r="N285" s="1228">
        <v>0.25</v>
      </c>
      <c r="O285" s="1231">
        <v>0.25</v>
      </c>
      <c r="P285" s="1234">
        <v>0.25</v>
      </c>
      <c r="Q285" s="1237">
        <v>0.25</v>
      </c>
      <c r="R285" s="1219">
        <f>+$J285</f>
        <v>493</v>
      </c>
      <c r="S285" s="677" t="s">
        <v>6344</v>
      </c>
      <c r="T285" s="708" t="s">
        <v>3834</v>
      </c>
      <c r="U285" s="708" t="s">
        <v>3838</v>
      </c>
      <c r="V285" s="708" t="s">
        <v>3842</v>
      </c>
      <c r="W285" s="677" t="s">
        <v>6345</v>
      </c>
      <c r="X285" s="669"/>
      <c r="Y285" s="669"/>
      <c r="Z285" s="669"/>
      <c r="AA285" s="669"/>
      <c r="AB285" s="1219">
        <f t="shared" si="253"/>
        <v>493</v>
      </c>
      <c r="AC285" s="1240">
        <f t="shared" ref="AC285" si="282">+L285</f>
        <v>1</v>
      </c>
      <c r="AD285" s="308">
        <f t="shared" si="264"/>
        <v>14.247</v>
      </c>
      <c r="AE285" s="308">
        <f t="shared" si="264"/>
        <v>14.247</v>
      </c>
      <c r="AF285" s="308">
        <f t="shared" si="264"/>
        <v>0</v>
      </c>
      <c r="AG285" s="308">
        <f t="shared" si="264"/>
        <v>0</v>
      </c>
      <c r="AH285" s="308">
        <f t="shared" si="264"/>
        <v>0</v>
      </c>
      <c r="AI285" s="308">
        <f t="shared" si="264"/>
        <v>0</v>
      </c>
      <c r="AJ285" s="308">
        <f t="shared" si="264"/>
        <v>0</v>
      </c>
      <c r="AK285" s="1219">
        <f t="shared" si="255"/>
        <v>493</v>
      </c>
      <c r="AL285" s="1243">
        <f t="shared" si="270"/>
        <v>0.25</v>
      </c>
      <c r="AM285" s="308">
        <f t="shared" si="277"/>
        <v>4.7489999999999997</v>
      </c>
      <c r="AN285" s="683">
        <v>4.7489999999999997</v>
      </c>
      <c r="AO285" s="683"/>
      <c r="AP285" s="683"/>
      <c r="AQ285" s="683"/>
      <c r="AR285" s="683"/>
      <c r="AS285" s="683"/>
      <c r="AT285" s="1219">
        <f t="shared" si="256"/>
        <v>493</v>
      </c>
      <c r="AU285" s="1246">
        <f t="shared" si="271"/>
        <v>0.25</v>
      </c>
      <c r="AV285" s="308">
        <f t="shared" si="278"/>
        <v>4.7489999999999997</v>
      </c>
      <c r="AW285" s="683">
        <v>4.7489999999999997</v>
      </c>
      <c r="AX285" s="683"/>
      <c r="AY285" s="683"/>
      <c r="AZ285" s="683"/>
      <c r="BA285" s="683"/>
      <c r="BB285" s="683"/>
      <c r="BC285" s="1219">
        <f t="shared" si="257"/>
        <v>493</v>
      </c>
      <c r="BD285" s="1249">
        <f t="shared" si="272"/>
        <v>0.25</v>
      </c>
      <c r="BE285" s="308">
        <f t="shared" si="279"/>
        <v>1.583</v>
      </c>
      <c r="BF285" s="683">
        <v>1.583</v>
      </c>
      <c r="BG285" s="683"/>
      <c r="BH285" s="683"/>
      <c r="BI285" s="683"/>
      <c r="BJ285" s="683"/>
      <c r="BK285" s="683"/>
      <c r="BL285" s="1219">
        <f t="shared" si="258"/>
        <v>493</v>
      </c>
      <c r="BM285" s="1252">
        <f t="shared" si="273"/>
        <v>0.25</v>
      </c>
      <c r="BN285" s="308">
        <f t="shared" si="280"/>
        <v>3.1659999999999999</v>
      </c>
      <c r="BO285" s="683">
        <v>3.1659999999999999</v>
      </c>
      <c r="BP285" s="683"/>
      <c r="BQ285" s="683"/>
      <c r="BR285" s="683"/>
      <c r="BS285" s="683"/>
      <c r="BT285" s="683"/>
      <c r="BU285" s="1204"/>
      <c r="BV285" s="1205"/>
      <c r="BW285" s="1205"/>
      <c r="BX285" s="1205"/>
      <c r="BY285" s="1205"/>
      <c r="BZ285" s="1205"/>
      <c r="CA285" s="1205"/>
      <c r="CB285" s="1205"/>
      <c r="CC285" s="1206"/>
    </row>
    <row r="286" spans="1:81" s="690" customFormat="1" ht="40.15" customHeight="1" x14ac:dyDescent="0.25">
      <c r="A286" s="673"/>
      <c r="B286" s="1334"/>
      <c r="C286" s="1315"/>
      <c r="D286" s="1097"/>
      <c r="E286" s="1094"/>
      <c r="F286" s="1094"/>
      <c r="G286" s="1094"/>
      <c r="H286" s="1094"/>
      <c r="I286" s="1094"/>
      <c r="J286" s="1220"/>
      <c r="K286" s="1217"/>
      <c r="L286" s="1223"/>
      <c r="M286" s="1226"/>
      <c r="N286" s="1229"/>
      <c r="O286" s="1232"/>
      <c r="P286" s="1235"/>
      <c r="Q286" s="1238"/>
      <c r="R286" s="1220"/>
      <c r="S286" s="678" t="s">
        <v>6346</v>
      </c>
      <c r="T286" s="709"/>
      <c r="U286" s="709"/>
      <c r="V286" s="709"/>
      <c r="W286" s="678" t="s">
        <v>6347</v>
      </c>
      <c r="X286" s="670"/>
      <c r="Y286" s="670"/>
      <c r="Z286" s="670"/>
      <c r="AA286" s="670"/>
      <c r="AB286" s="1220"/>
      <c r="AC286" s="1241"/>
      <c r="AD286" s="303">
        <f t="shared" si="264"/>
        <v>0</v>
      </c>
      <c r="AE286" s="303">
        <f t="shared" si="264"/>
        <v>0</v>
      </c>
      <c r="AF286" s="303">
        <f t="shared" si="264"/>
        <v>0</v>
      </c>
      <c r="AG286" s="303">
        <f t="shared" ref="AG286:AJ359" si="283">+AP286+AY286+BH286+BQ286</f>
        <v>0</v>
      </c>
      <c r="AH286" s="303">
        <f t="shared" si="283"/>
        <v>0</v>
      </c>
      <c r="AI286" s="303">
        <f t="shared" si="283"/>
        <v>0</v>
      </c>
      <c r="AJ286" s="303">
        <f t="shared" si="283"/>
        <v>0</v>
      </c>
      <c r="AK286" s="1220"/>
      <c r="AL286" s="1244"/>
      <c r="AM286" s="303">
        <f t="shared" si="277"/>
        <v>0</v>
      </c>
      <c r="AN286" s="684"/>
      <c r="AO286" s="684"/>
      <c r="AP286" s="684"/>
      <c r="AQ286" s="684"/>
      <c r="AR286" s="684"/>
      <c r="AS286" s="684"/>
      <c r="AT286" s="1220"/>
      <c r="AU286" s="1247"/>
      <c r="AV286" s="303">
        <f t="shared" si="278"/>
        <v>0</v>
      </c>
      <c r="AW286" s="684"/>
      <c r="AX286" s="684"/>
      <c r="AY286" s="684"/>
      <c r="AZ286" s="684"/>
      <c r="BA286" s="684"/>
      <c r="BB286" s="684"/>
      <c r="BC286" s="1220"/>
      <c r="BD286" s="1250"/>
      <c r="BE286" s="303">
        <f t="shared" si="279"/>
        <v>0</v>
      </c>
      <c r="BF286" s="684"/>
      <c r="BG286" s="684"/>
      <c r="BH286" s="684"/>
      <c r="BI286" s="684"/>
      <c r="BJ286" s="684"/>
      <c r="BK286" s="684"/>
      <c r="BL286" s="1220"/>
      <c r="BM286" s="1253"/>
      <c r="BN286" s="303">
        <f t="shared" si="280"/>
        <v>0</v>
      </c>
      <c r="BO286" s="684"/>
      <c r="BP286" s="684"/>
      <c r="BQ286" s="684"/>
      <c r="BR286" s="684"/>
      <c r="BS286" s="684"/>
      <c r="BT286" s="684"/>
      <c r="BU286" s="1207"/>
      <c r="BV286" s="1208"/>
      <c r="BW286" s="1208"/>
      <c r="BX286" s="1208"/>
      <c r="BY286" s="1208"/>
      <c r="BZ286" s="1208"/>
      <c r="CA286" s="1208"/>
      <c r="CB286" s="1208"/>
      <c r="CC286" s="1209"/>
    </row>
    <row r="287" spans="1:81" s="690" customFormat="1" ht="40.15" customHeight="1" x14ac:dyDescent="0.25">
      <c r="A287" s="673"/>
      <c r="B287" s="1334"/>
      <c r="C287" s="1315"/>
      <c r="D287" s="1097"/>
      <c r="E287" s="1094"/>
      <c r="F287" s="1094"/>
      <c r="G287" s="1094"/>
      <c r="H287" s="1094"/>
      <c r="I287" s="1094"/>
      <c r="J287" s="1220"/>
      <c r="K287" s="1217"/>
      <c r="L287" s="1223"/>
      <c r="M287" s="1226"/>
      <c r="N287" s="1229"/>
      <c r="O287" s="1232"/>
      <c r="P287" s="1235"/>
      <c r="Q287" s="1238"/>
      <c r="R287" s="1220"/>
      <c r="S287" s="678" t="s">
        <v>6348</v>
      </c>
      <c r="T287" s="709"/>
      <c r="U287" s="709"/>
      <c r="V287" s="709"/>
      <c r="W287" s="678" t="s">
        <v>6349</v>
      </c>
      <c r="X287" s="670"/>
      <c r="Y287" s="670"/>
      <c r="Z287" s="670"/>
      <c r="AA287" s="670"/>
      <c r="AB287" s="1220"/>
      <c r="AC287" s="1241"/>
      <c r="AD287" s="303">
        <f t="shared" ref="AD287:AI360" si="284">+AM287+AV287+BE287+BN287</f>
        <v>0</v>
      </c>
      <c r="AE287" s="303">
        <f t="shared" si="284"/>
        <v>0</v>
      </c>
      <c r="AF287" s="303">
        <f t="shared" si="284"/>
        <v>0</v>
      </c>
      <c r="AG287" s="303">
        <f t="shared" si="283"/>
        <v>0</v>
      </c>
      <c r="AH287" s="303">
        <f t="shared" si="283"/>
        <v>0</v>
      </c>
      <c r="AI287" s="303">
        <f t="shared" si="283"/>
        <v>0</v>
      </c>
      <c r="AJ287" s="303">
        <f t="shared" si="283"/>
        <v>0</v>
      </c>
      <c r="AK287" s="1220"/>
      <c r="AL287" s="1244"/>
      <c r="AM287" s="303">
        <f t="shared" si="277"/>
        <v>0</v>
      </c>
      <c r="AN287" s="684"/>
      <c r="AO287" s="684"/>
      <c r="AP287" s="684"/>
      <c r="AQ287" s="684"/>
      <c r="AR287" s="684"/>
      <c r="AS287" s="684"/>
      <c r="AT287" s="1220"/>
      <c r="AU287" s="1247"/>
      <c r="AV287" s="303">
        <f t="shared" si="278"/>
        <v>0</v>
      </c>
      <c r="AW287" s="684"/>
      <c r="AX287" s="684"/>
      <c r="AY287" s="684"/>
      <c r="AZ287" s="684"/>
      <c r="BA287" s="684"/>
      <c r="BB287" s="684"/>
      <c r="BC287" s="1220"/>
      <c r="BD287" s="1250"/>
      <c r="BE287" s="303">
        <f t="shared" si="279"/>
        <v>0</v>
      </c>
      <c r="BF287" s="684"/>
      <c r="BG287" s="684"/>
      <c r="BH287" s="684"/>
      <c r="BI287" s="684"/>
      <c r="BJ287" s="684"/>
      <c r="BK287" s="684"/>
      <c r="BL287" s="1220"/>
      <c r="BM287" s="1253"/>
      <c r="BN287" s="303">
        <f t="shared" si="280"/>
        <v>0</v>
      </c>
      <c r="BO287" s="684"/>
      <c r="BP287" s="684"/>
      <c r="BQ287" s="684"/>
      <c r="BR287" s="684"/>
      <c r="BS287" s="684"/>
      <c r="BT287" s="684"/>
      <c r="BU287" s="1207"/>
      <c r="BV287" s="1208"/>
      <c r="BW287" s="1208"/>
      <c r="BX287" s="1208"/>
      <c r="BY287" s="1208"/>
      <c r="BZ287" s="1208"/>
      <c r="CA287" s="1208"/>
      <c r="CB287" s="1208"/>
      <c r="CC287" s="1209"/>
    </row>
    <row r="288" spans="1:81" s="690" customFormat="1" ht="40.15" customHeight="1" thickBot="1" x14ac:dyDescent="0.3">
      <c r="A288" s="673"/>
      <c r="B288" s="1334"/>
      <c r="C288" s="1315"/>
      <c r="D288" s="1098"/>
      <c r="E288" s="1095"/>
      <c r="F288" s="1095"/>
      <c r="G288" s="1095"/>
      <c r="H288" s="1095"/>
      <c r="I288" s="1095"/>
      <c r="J288" s="1221"/>
      <c r="K288" s="1218"/>
      <c r="L288" s="1224"/>
      <c r="M288" s="1227"/>
      <c r="N288" s="1230"/>
      <c r="O288" s="1233"/>
      <c r="P288" s="1236"/>
      <c r="Q288" s="1239"/>
      <c r="R288" s="1221"/>
      <c r="S288" s="679" t="s">
        <v>6350</v>
      </c>
      <c r="T288" s="710"/>
      <c r="U288" s="710"/>
      <c r="V288" s="710"/>
      <c r="W288" s="679" t="s">
        <v>6200</v>
      </c>
      <c r="X288" s="671"/>
      <c r="Y288" s="671"/>
      <c r="Z288" s="671"/>
      <c r="AA288" s="671"/>
      <c r="AB288" s="1221"/>
      <c r="AC288" s="1242"/>
      <c r="AD288" s="306">
        <f t="shared" si="284"/>
        <v>0</v>
      </c>
      <c r="AE288" s="306">
        <f t="shared" si="284"/>
        <v>0</v>
      </c>
      <c r="AF288" s="306">
        <f t="shared" si="284"/>
        <v>0</v>
      </c>
      <c r="AG288" s="306">
        <f t="shared" si="283"/>
        <v>0</v>
      </c>
      <c r="AH288" s="306">
        <f t="shared" si="283"/>
        <v>0</v>
      </c>
      <c r="AI288" s="306">
        <f t="shared" si="283"/>
        <v>0</v>
      </c>
      <c r="AJ288" s="306">
        <f t="shared" si="283"/>
        <v>0</v>
      </c>
      <c r="AK288" s="1221"/>
      <c r="AL288" s="1245"/>
      <c r="AM288" s="306">
        <f t="shared" si="277"/>
        <v>0</v>
      </c>
      <c r="AN288" s="685"/>
      <c r="AO288" s="685"/>
      <c r="AP288" s="685"/>
      <c r="AQ288" s="685"/>
      <c r="AR288" s="685"/>
      <c r="AS288" s="685"/>
      <c r="AT288" s="1221"/>
      <c r="AU288" s="1248"/>
      <c r="AV288" s="306">
        <f t="shared" si="278"/>
        <v>0</v>
      </c>
      <c r="AW288" s="685"/>
      <c r="AX288" s="685"/>
      <c r="AY288" s="685"/>
      <c r="AZ288" s="685"/>
      <c r="BA288" s="685"/>
      <c r="BB288" s="685"/>
      <c r="BC288" s="1221"/>
      <c r="BD288" s="1251"/>
      <c r="BE288" s="306">
        <f t="shared" si="279"/>
        <v>0</v>
      </c>
      <c r="BF288" s="685"/>
      <c r="BG288" s="685"/>
      <c r="BH288" s="685"/>
      <c r="BI288" s="685"/>
      <c r="BJ288" s="685"/>
      <c r="BK288" s="685"/>
      <c r="BL288" s="1221"/>
      <c r="BM288" s="1254"/>
      <c r="BN288" s="306">
        <f t="shared" si="280"/>
        <v>0</v>
      </c>
      <c r="BO288" s="685"/>
      <c r="BP288" s="685"/>
      <c r="BQ288" s="685"/>
      <c r="BR288" s="685"/>
      <c r="BS288" s="685"/>
      <c r="BT288" s="685"/>
      <c r="BU288" s="1210"/>
      <c r="BV288" s="1211"/>
      <c r="BW288" s="1211"/>
      <c r="BX288" s="1211"/>
      <c r="BY288" s="1211"/>
      <c r="BZ288" s="1211"/>
      <c r="CA288" s="1211"/>
      <c r="CB288" s="1211"/>
      <c r="CC288" s="1212"/>
    </row>
    <row r="289" spans="1:81" s="690" customFormat="1" ht="40.15" customHeight="1" thickTop="1" x14ac:dyDescent="0.25">
      <c r="A289" s="673"/>
      <c r="B289" s="1334"/>
      <c r="C289" s="1315"/>
      <c r="D289" s="1096"/>
      <c r="E289" s="1093"/>
      <c r="F289" s="1093"/>
      <c r="G289" s="1093"/>
      <c r="H289" s="1093"/>
      <c r="I289" s="1093"/>
      <c r="J289" s="1219">
        <v>494</v>
      </c>
      <c r="K289" s="1216" t="str">
        <f>+[10]Metas!K561</f>
        <v xml:space="preserve">Red departamental de líderes para el fomento de la Democracia y la Gobernabilidad. </v>
      </c>
      <c r="L289" s="1222">
        <v>1</v>
      </c>
      <c r="M289" s="1225">
        <f>SUM(N289:Q289)</f>
        <v>1</v>
      </c>
      <c r="N289" s="1228">
        <v>0.25</v>
      </c>
      <c r="O289" s="1231">
        <v>0.25</v>
      </c>
      <c r="P289" s="1234">
        <v>0.25</v>
      </c>
      <c r="Q289" s="1237">
        <v>0.25</v>
      </c>
      <c r="R289" s="1219">
        <f>+$J289</f>
        <v>494</v>
      </c>
      <c r="S289" s="677" t="s">
        <v>6351</v>
      </c>
      <c r="T289" s="708" t="s">
        <v>3834</v>
      </c>
      <c r="U289" s="708" t="s">
        <v>3838</v>
      </c>
      <c r="V289" s="708" t="s">
        <v>3842</v>
      </c>
      <c r="W289" s="677" t="s">
        <v>6352</v>
      </c>
      <c r="X289" s="669"/>
      <c r="Y289" s="669"/>
      <c r="Z289" s="669"/>
      <c r="AA289" s="669"/>
      <c r="AB289" s="1219">
        <f t="shared" si="253"/>
        <v>494</v>
      </c>
      <c r="AC289" s="1240">
        <f t="shared" ref="AC289" si="285">+L289</f>
        <v>1</v>
      </c>
      <c r="AD289" s="308">
        <f t="shared" si="284"/>
        <v>14.247</v>
      </c>
      <c r="AE289" s="308">
        <f t="shared" si="284"/>
        <v>14.247</v>
      </c>
      <c r="AF289" s="308">
        <f t="shared" si="284"/>
        <v>0</v>
      </c>
      <c r="AG289" s="308">
        <f t="shared" si="283"/>
        <v>0</v>
      </c>
      <c r="AH289" s="308">
        <f t="shared" si="283"/>
        <v>0</v>
      </c>
      <c r="AI289" s="308">
        <f t="shared" si="283"/>
        <v>0</v>
      </c>
      <c r="AJ289" s="308">
        <f t="shared" si="283"/>
        <v>0</v>
      </c>
      <c r="AK289" s="1219">
        <f t="shared" si="255"/>
        <v>494</v>
      </c>
      <c r="AL289" s="1243">
        <f>+N289</f>
        <v>0.25</v>
      </c>
      <c r="AM289" s="308">
        <f t="shared" si="277"/>
        <v>4.7489999999999997</v>
      </c>
      <c r="AN289" s="683">
        <v>4.7489999999999997</v>
      </c>
      <c r="AO289" s="683"/>
      <c r="AP289" s="683"/>
      <c r="AQ289" s="683"/>
      <c r="AR289" s="683"/>
      <c r="AS289" s="683"/>
      <c r="AT289" s="1219">
        <f t="shared" si="256"/>
        <v>494</v>
      </c>
      <c r="AU289" s="1246">
        <f>+O289</f>
        <v>0.25</v>
      </c>
      <c r="AV289" s="308">
        <f t="shared" si="278"/>
        <v>4.7489999999999997</v>
      </c>
      <c r="AW289" s="683">
        <v>4.7489999999999997</v>
      </c>
      <c r="AX289" s="683"/>
      <c r="AY289" s="683"/>
      <c r="AZ289" s="683"/>
      <c r="BA289" s="683"/>
      <c r="BB289" s="683"/>
      <c r="BC289" s="1219">
        <f t="shared" si="257"/>
        <v>494</v>
      </c>
      <c r="BD289" s="1249">
        <f>+P289</f>
        <v>0.25</v>
      </c>
      <c r="BE289" s="308">
        <f t="shared" si="279"/>
        <v>1.583</v>
      </c>
      <c r="BF289" s="683">
        <v>1.583</v>
      </c>
      <c r="BG289" s="683"/>
      <c r="BH289" s="683"/>
      <c r="BI289" s="683"/>
      <c r="BJ289" s="683"/>
      <c r="BK289" s="683"/>
      <c r="BL289" s="1219">
        <f t="shared" si="258"/>
        <v>494</v>
      </c>
      <c r="BM289" s="1252">
        <f>+Q289</f>
        <v>0.25</v>
      </c>
      <c r="BN289" s="308">
        <f t="shared" si="280"/>
        <v>3.1659999999999999</v>
      </c>
      <c r="BO289" s="683">
        <v>3.1659999999999999</v>
      </c>
      <c r="BP289" s="683"/>
      <c r="BQ289" s="683"/>
      <c r="BR289" s="683"/>
      <c r="BS289" s="683"/>
      <c r="BT289" s="683"/>
      <c r="BU289" s="1204"/>
      <c r="BV289" s="1205"/>
      <c r="BW289" s="1205"/>
      <c r="BX289" s="1205"/>
      <c r="BY289" s="1205"/>
      <c r="BZ289" s="1205"/>
      <c r="CA289" s="1205"/>
      <c r="CB289" s="1205"/>
      <c r="CC289" s="1206"/>
    </row>
    <row r="290" spans="1:81" s="690" customFormat="1" ht="40.15" customHeight="1" x14ac:dyDescent="0.25">
      <c r="A290" s="673"/>
      <c r="B290" s="1334"/>
      <c r="C290" s="1315"/>
      <c r="D290" s="1097"/>
      <c r="E290" s="1094"/>
      <c r="F290" s="1094"/>
      <c r="G290" s="1094"/>
      <c r="H290" s="1094"/>
      <c r="I290" s="1094"/>
      <c r="J290" s="1220"/>
      <c r="K290" s="1217"/>
      <c r="L290" s="1223"/>
      <c r="M290" s="1226"/>
      <c r="N290" s="1229"/>
      <c r="O290" s="1232"/>
      <c r="P290" s="1235"/>
      <c r="Q290" s="1238"/>
      <c r="R290" s="1220"/>
      <c r="S290" s="678" t="s">
        <v>6353</v>
      </c>
      <c r="T290" s="709"/>
      <c r="U290" s="709"/>
      <c r="V290" s="709"/>
      <c r="W290" s="678" t="s">
        <v>6354</v>
      </c>
      <c r="X290" s="670"/>
      <c r="Y290" s="670"/>
      <c r="Z290" s="670"/>
      <c r="AA290" s="670"/>
      <c r="AB290" s="1220"/>
      <c r="AC290" s="1241"/>
      <c r="AD290" s="303">
        <f t="shared" si="284"/>
        <v>0</v>
      </c>
      <c r="AE290" s="303">
        <f t="shared" si="284"/>
        <v>0</v>
      </c>
      <c r="AF290" s="303">
        <f t="shared" si="284"/>
        <v>0</v>
      </c>
      <c r="AG290" s="303">
        <f t="shared" si="283"/>
        <v>0</v>
      </c>
      <c r="AH290" s="303">
        <f t="shared" si="283"/>
        <v>0</v>
      </c>
      <c r="AI290" s="303">
        <f t="shared" si="283"/>
        <v>0</v>
      </c>
      <c r="AJ290" s="303">
        <f t="shared" si="283"/>
        <v>0</v>
      </c>
      <c r="AK290" s="1220"/>
      <c r="AL290" s="1244"/>
      <c r="AM290" s="303">
        <f t="shared" si="277"/>
        <v>0</v>
      </c>
      <c r="AN290" s="684"/>
      <c r="AO290" s="684"/>
      <c r="AP290" s="684"/>
      <c r="AQ290" s="684"/>
      <c r="AR290" s="684"/>
      <c r="AS290" s="684"/>
      <c r="AT290" s="1220"/>
      <c r="AU290" s="1247"/>
      <c r="AV290" s="303">
        <f t="shared" si="278"/>
        <v>0</v>
      </c>
      <c r="AW290" s="684"/>
      <c r="AX290" s="684"/>
      <c r="AY290" s="684"/>
      <c r="AZ290" s="684"/>
      <c r="BA290" s="684"/>
      <c r="BB290" s="684"/>
      <c r="BC290" s="1220"/>
      <c r="BD290" s="1250"/>
      <c r="BE290" s="303">
        <f t="shared" si="279"/>
        <v>0</v>
      </c>
      <c r="BF290" s="684"/>
      <c r="BG290" s="684"/>
      <c r="BH290" s="684"/>
      <c r="BI290" s="684"/>
      <c r="BJ290" s="684"/>
      <c r="BK290" s="684"/>
      <c r="BL290" s="1220"/>
      <c r="BM290" s="1253"/>
      <c r="BN290" s="303">
        <f t="shared" si="280"/>
        <v>0</v>
      </c>
      <c r="BO290" s="684"/>
      <c r="BP290" s="684"/>
      <c r="BQ290" s="684"/>
      <c r="BR290" s="684"/>
      <c r="BS290" s="684"/>
      <c r="BT290" s="684"/>
      <c r="BU290" s="1207"/>
      <c r="BV290" s="1208"/>
      <c r="BW290" s="1208"/>
      <c r="BX290" s="1208"/>
      <c r="BY290" s="1208"/>
      <c r="BZ290" s="1208"/>
      <c r="CA290" s="1208"/>
      <c r="CB290" s="1208"/>
      <c r="CC290" s="1209"/>
    </row>
    <row r="291" spans="1:81" s="690" customFormat="1" ht="40.15" customHeight="1" x14ac:dyDescent="0.25">
      <c r="A291" s="673"/>
      <c r="B291" s="1334"/>
      <c r="C291" s="1315"/>
      <c r="D291" s="1097"/>
      <c r="E291" s="1094"/>
      <c r="F291" s="1094"/>
      <c r="G291" s="1094"/>
      <c r="H291" s="1094"/>
      <c r="I291" s="1094"/>
      <c r="J291" s="1220"/>
      <c r="K291" s="1217"/>
      <c r="L291" s="1223"/>
      <c r="M291" s="1226"/>
      <c r="N291" s="1229"/>
      <c r="O291" s="1232"/>
      <c r="P291" s="1235"/>
      <c r="Q291" s="1238"/>
      <c r="R291" s="1220"/>
      <c r="S291" s="678" t="s">
        <v>6355</v>
      </c>
      <c r="T291" s="709"/>
      <c r="U291" s="709"/>
      <c r="V291" s="709"/>
      <c r="W291" s="678" t="s">
        <v>6356</v>
      </c>
      <c r="X291" s="670"/>
      <c r="Y291" s="670"/>
      <c r="Z291" s="670"/>
      <c r="AA291" s="670"/>
      <c r="AB291" s="1220"/>
      <c r="AC291" s="1241"/>
      <c r="AD291" s="303">
        <f t="shared" si="284"/>
        <v>0</v>
      </c>
      <c r="AE291" s="303">
        <f t="shared" si="284"/>
        <v>0</v>
      </c>
      <c r="AF291" s="303">
        <f t="shared" si="284"/>
        <v>0</v>
      </c>
      <c r="AG291" s="303">
        <f t="shared" si="283"/>
        <v>0</v>
      </c>
      <c r="AH291" s="303">
        <f t="shared" si="283"/>
        <v>0</v>
      </c>
      <c r="AI291" s="303">
        <f t="shared" si="283"/>
        <v>0</v>
      </c>
      <c r="AJ291" s="303">
        <f t="shared" si="283"/>
        <v>0</v>
      </c>
      <c r="AK291" s="1220"/>
      <c r="AL291" s="1244"/>
      <c r="AM291" s="303">
        <f t="shared" si="277"/>
        <v>0</v>
      </c>
      <c r="AN291" s="684"/>
      <c r="AO291" s="684"/>
      <c r="AP291" s="684"/>
      <c r="AQ291" s="684"/>
      <c r="AR291" s="684"/>
      <c r="AS291" s="684"/>
      <c r="AT291" s="1220"/>
      <c r="AU291" s="1247"/>
      <c r="AV291" s="303">
        <f t="shared" si="278"/>
        <v>0</v>
      </c>
      <c r="AW291" s="684"/>
      <c r="AX291" s="684"/>
      <c r="AY291" s="684"/>
      <c r="AZ291" s="684"/>
      <c r="BA291" s="684"/>
      <c r="BB291" s="684"/>
      <c r="BC291" s="1220"/>
      <c r="BD291" s="1250"/>
      <c r="BE291" s="303">
        <f t="shared" si="279"/>
        <v>0</v>
      </c>
      <c r="BF291" s="684"/>
      <c r="BG291" s="684"/>
      <c r="BH291" s="684"/>
      <c r="BI291" s="684"/>
      <c r="BJ291" s="684"/>
      <c r="BK291" s="684"/>
      <c r="BL291" s="1220"/>
      <c r="BM291" s="1253"/>
      <c r="BN291" s="303">
        <f t="shared" si="280"/>
        <v>0</v>
      </c>
      <c r="BO291" s="684"/>
      <c r="BP291" s="684"/>
      <c r="BQ291" s="684"/>
      <c r="BR291" s="684"/>
      <c r="BS291" s="684"/>
      <c r="BT291" s="684"/>
      <c r="BU291" s="1207"/>
      <c r="BV291" s="1208"/>
      <c r="BW291" s="1208"/>
      <c r="BX291" s="1208"/>
      <c r="BY291" s="1208"/>
      <c r="BZ291" s="1208"/>
      <c r="CA291" s="1208"/>
      <c r="CB291" s="1208"/>
      <c r="CC291" s="1209"/>
    </row>
    <row r="292" spans="1:81" s="690" customFormat="1" ht="40.15" customHeight="1" thickBot="1" x14ac:dyDescent="0.3">
      <c r="A292" s="673"/>
      <c r="B292" s="1334"/>
      <c r="C292" s="1315"/>
      <c r="D292" s="1098"/>
      <c r="E292" s="1095"/>
      <c r="F292" s="1095"/>
      <c r="G292" s="1095"/>
      <c r="H292" s="1095"/>
      <c r="I292" s="1095"/>
      <c r="J292" s="1221"/>
      <c r="K292" s="1218"/>
      <c r="L292" s="1224"/>
      <c r="M292" s="1227"/>
      <c r="N292" s="1230"/>
      <c r="O292" s="1233"/>
      <c r="P292" s="1236"/>
      <c r="Q292" s="1239"/>
      <c r="R292" s="1221"/>
      <c r="S292" s="679" t="s">
        <v>6357</v>
      </c>
      <c r="T292" s="710"/>
      <c r="U292" s="710"/>
      <c r="V292" s="710"/>
      <c r="W292" s="679" t="s">
        <v>6358</v>
      </c>
      <c r="X292" s="671"/>
      <c r="Y292" s="671"/>
      <c r="Z292" s="671"/>
      <c r="AA292" s="671"/>
      <c r="AB292" s="1221"/>
      <c r="AC292" s="1242"/>
      <c r="AD292" s="306">
        <f t="shared" si="284"/>
        <v>0</v>
      </c>
      <c r="AE292" s="306">
        <f t="shared" si="284"/>
        <v>0</v>
      </c>
      <c r="AF292" s="306">
        <f t="shared" si="284"/>
        <v>0</v>
      </c>
      <c r="AG292" s="306">
        <f t="shared" si="283"/>
        <v>0</v>
      </c>
      <c r="AH292" s="306">
        <f t="shared" si="283"/>
        <v>0</v>
      </c>
      <c r="AI292" s="306">
        <f t="shared" si="283"/>
        <v>0</v>
      </c>
      <c r="AJ292" s="306">
        <f t="shared" si="283"/>
        <v>0</v>
      </c>
      <c r="AK292" s="1221"/>
      <c r="AL292" s="1245"/>
      <c r="AM292" s="306">
        <f t="shared" si="277"/>
        <v>0</v>
      </c>
      <c r="AN292" s="685"/>
      <c r="AO292" s="685"/>
      <c r="AP292" s="685"/>
      <c r="AQ292" s="685"/>
      <c r="AR292" s="685"/>
      <c r="AS292" s="685"/>
      <c r="AT292" s="1221"/>
      <c r="AU292" s="1248"/>
      <c r="AV292" s="306">
        <f t="shared" si="278"/>
        <v>0</v>
      </c>
      <c r="AW292" s="685"/>
      <c r="AX292" s="685"/>
      <c r="AY292" s="685"/>
      <c r="AZ292" s="685"/>
      <c r="BA292" s="685"/>
      <c r="BB292" s="685"/>
      <c r="BC292" s="1221"/>
      <c r="BD292" s="1251"/>
      <c r="BE292" s="306">
        <f t="shared" si="279"/>
        <v>0</v>
      </c>
      <c r="BF292" s="685"/>
      <c r="BG292" s="685"/>
      <c r="BH292" s="685"/>
      <c r="BI292" s="685"/>
      <c r="BJ292" s="685"/>
      <c r="BK292" s="685"/>
      <c r="BL292" s="1221"/>
      <c r="BM292" s="1254"/>
      <c r="BN292" s="306">
        <f t="shared" si="280"/>
        <v>0</v>
      </c>
      <c r="BO292" s="685"/>
      <c r="BP292" s="685"/>
      <c r="BQ292" s="685"/>
      <c r="BR292" s="685"/>
      <c r="BS292" s="685"/>
      <c r="BT292" s="685"/>
      <c r="BU292" s="1210"/>
      <c r="BV292" s="1211"/>
      <c r="BW292" s="1211"/>
      <c r="BX292" s="1211"/>
      <c r="BY292" s="1211"/>
      <c r="BZ292" s="1211"/>
      <c r="CA292" s="1211"/>
      <c r="CB292" s="1211"/>
      <c r="CC292" s="1212"/>
    </row>
    <row r="293" spans="1:81" s="690" customFormat="1" ht="40.15" customHeight="1" thickTop="1" x14ac:dyDescent="0.25">
      <c r="A293" s="673"/>
      <c r="B293" s="1334"/>
      <c r="C293" s="1315"/>
      <c r="D293" s="1096"/>
      <c r="E293" s="1093"/>
      <c r="F293" s="1093"/>
      <c r="G293" s="1093"/>
      <c r="H293" s="1093"/>
      <c r="I293" s="1093"/>
      <c r="J293" s="1219">
        <v>495</v>
      </c>
      <c r="K293" s="1216" t="str">
        <f>+[10]Metas!K562</f>
        <v>Jornadas de sensibilización para la promoción del Reconocimiento, inclusión y respeto por la diversidad de género.</v>
      </c>
      <c r="L293" s="1222">
        <v>100</v>
      </c>
      <c r="M293" s="1225">
        <f>SUM(N293:Q293)</f>
        <v>100</v>
      </c>
      <c r="N293" s="1228">
        <v>20</v>
      </c>
      <c r="O293" s="1231">
        <v>30</v>
      </c>
      <c r="P293" s="1234">
        <v>25</v>
      </c>
      <c r="Q293" s="1237">
        <v>25</v>
      </c>
      <c r="R293" s="1219">
        <f>+$J293</f>
        <v>495</v>
      </c>
      <c r="S293" s="375" t="s">
        <v>6117</v>
      </c>
      <c r="T293" s="708" t="s">
        <v>3834</v>
      </c>
      <c r="U293" s="708" t="s">
        <v>3838</v>
      </c>
      <c r="V293" s="708" t="s">
        <v>3842</v>
      </c>
      <c r="W293" s="677" t="s">
        <v>6118</v>
      </c>
      <c r="X293" s="669"/>
      <c r="Y293" s="669"/>
      <c r="Z293" s="669"/>
      <c r="AA293" s="669"/>
      <c r="AB293" s="1219">
        <f t="shared" ref="AB293:AB359" si="286">+$J293</f>
        <v>495</v>
      </c>
      <c r="AC293" s="1240">
        <f t="shared" ref="AC293" si="287">+L293</f>
        <v>100</v>
      </c>
      <c r="AD293" s="308">
        <f t="shared" si="284"/>
        <v>149.24700000000001</v>
      </c>
      <c r="AE293" s="308">
        <f t="shared" si="284"/>
        <v>149.24700000000001</v>
      </c>
      <c r="AF293" s="308">
        <f t="shared" si="284"/>
        <v>0</v>
      </c>
      <c r="AG293" s="308">
        <f t="shared" si="283"/>
        <v>0</v>
      </c>
      <c r="AH293" s="308">
        <f t="shared" si="283"/>
        <v>0</v>
      </c>
      <c r="AI293" s="308">
        <f t="shared" si="283"/>
        <v>0</v>
      </c>
      <c r="AJ293" s="308">
        <f t="shared" si="283"/>
        <v>0</v>
      </c>
      <c r="AK293" s="1219">
        <f t="shared" ref="AK293:AK359" si="288">+$J293</f>
        <v>495</v>
      </c>
      <c r="AL293" s="1243">
        <f>+N293</f>
        <v>20</v>
      </c>
      <c r="AM293" s="308">
        <f t="shared" si="277"/>
        <v>49.749000000000002</v>
      </c>
      <c r="AN293" s="683">
        <v>49.749000000000002</v>
      </c>
      <c r="AO293" s="683"/>
      <c r="AP293" s="683"/>
      <c r="AQ293" s="683"/>
      <c r="AR293" s="683"/>
      <c r="AS293" s="683"/>
      <c r="AT293" s="1219">
        <f t="shared" ref="AT293:AT359" si="289">+$J293</f>
        <v>495</v>
      </c>
      <c r="AU293" s="1246">
        <f>+O293</f>
        <v>30</v>
      </c>
      <c r="AV293" s="308">
        <f t="shared" si="278"/>
        <v>49.749000000000002</v>
      </c>
      <c r="AW293" s="683">
        <v>49.749000000000002</v>
      </c>
      <c r="AX293" s="683"/>
      <c r="AY293" s="683"/>
      <c r="AZ293" s="683"/>
      <c r="BA293" s="683"/>
      <c r="BB293" s="683"/>
      <c r="BC293" s="1219">
        <f t="shared" ref="BC293:BC359" si="290">+$J293</f>
        <v>495</v>
      </c>
      <c r="BD293" s="1249">
        <f>+P293</f>
        <v>25</v>
      </c>
      <c r="BE293" s="308">
        <f t="shared" si="279"/>
        <v>16.582999999999998</v>
      </c>
      <c r="BF293" s="683">
        <v>16.582999999999998</v>
      </c>
      <c r="BG293" s="683"/>
      <c r="BH293" s="683"/>
      <c r="BI293" s="683"/>
      <c r="BJ293" s="683"/>
      <c r="BK293" s="683"/>
      <c r="BL293" s="1219">
        <f t="shared" ref="BL293:BL359" si="291">+$J293</f>
        <v>495</v>
      </c>
      <c r="BM293" s="1252">
        <f>+Q293</f>
        <v>25</v>
      </c>
      <c r="BN293" s="308">
        <f t="shared" si="280"/>
        <v>33.165999999999997</v>
      </c>
      <c r="BO293" s="683">
        <v>33.165999999999997</v>
      </c>
      <c r="BP293" s="683"/>
      <c r="BQ293" s="683"/>
      <c r="BR293" s="683"/>
      <c r="BS293" s="683"/>
      <c r="BT293" s="683"/>
      <c r="BU293" s="1204"/>
      <c r="BV293" s="1205"/>
      <c r="BW293" s="1205"/>
      <c r="BX293" s="1205"/>
      <c r="BY293" s="1205"/>
      <c r="BZ293" s="1205"/>
      <c r="CA293" s="1205"/>
      <c r="CB293" s="1205"/>
      <c r="CC293" s="1206"/>
    </row>
    <row r="294" spans="1:81" s="690" customFormat="1" ht="40.15" customHeight="1" x14ac:dyDescent="0.25">
      <c r="A294" s="673"/>
      <c r="B294" s="1334"/>
      <c r="C294" s="1315"/>
      <c r="D294" s="1097"/>
      <c r="E294" s="1094"/>
      <c r="F294" s="1094"/>
      <c r="G294" s="1094"/>
      <c r="H294" s="1094"/>
      <c r="I294" s="1094"/>
      <c r="J294" s="1220"/>
      <c r="K294" s="1217"/>
      <c r="L294" s="1223"/>
      <c r="M294" s="1226"/>
      <c r="N294" s="1229"/>
      <c r="O294" s="1232"/>
      <c r="P294" s="1235"/>
      <c r="Q294" s="1238"/>
      <c r="R294" s="1220"/>
      <c r="S294" s="377" t="s">
        <v>6119</v>
      </c>
      <c r="T294" s="709"/>
      <c r="U294" s="709"/>
      <c r="V294" s="709"/>
      <c r="W294" s="678" t="s">
        <v>6120</v>
      </c>
      <c r="X294" s="670"/>
      <c r="Y294" s="670"/>
      <c r="Z294" s="670"/>
      <c r="AA294" s="670"/>
      <c r="AB294" s="1220"/>
      <c r="AC294" s="1241"/>
      <c r="AD294" s="303">
        <f t="shared" si="284"/>
        <v>0</v>
      </c>
      <c r="AE294" s="303">
        <f t="shared" si="284"/>
        <v>0</v>
      </c>
      <c r="AF294" s="303">
        <f t="shared" si="284"/>
        <v>0</v>
      </c>
      <c r="AG294" s="303">
        <f t="shared" si="283"/>
        <v>0</v>
      </c>
      <c r="AH294" s="303">
        <f t="shared" si="283"/>
        <v>0</v>
      </c>
      <c r="AI294" s="303">
        <f t="shared" si="283"/>
        <v>0</v>
      </c>
      <c r="AJ294" s="303">
        <f t="shared" si="283"/>
        <v>0</v>
      </c>
      <c r="AK294" s="1220"/>
      <c r="AL294" s="1244"/>
      <c r="AM294" s="303">
        <f t="shared" si="277"/>
        <v>0</v>
      </c>
      <c r="AN294" s="684"/>
      <c r="AO294" s="684"/>
      <c r="AP294" s="684"/>
      <c r="AQ294" s="684"/>
      <c r="AR294" s="684"/>
      <c r="AS294" s="684"/>
      <c r="AT294" s="1220"/>
      <c r="AU294" s="1247"/>
      <c r="AV294" s="303">
        <f t="shared" si="278"/>
        <v>0</v>
      </c>
      <c r="AW294" s="684"/>
      <c r="AX294" s="684"/>
      <c r="AY294" s="684"/>
      <c r="AZ294" s="684"/>
      <c r="BA294" s="684"/>
      <c r="BB294" s="684"/>
      <c r="BC294" s="1220"/>
      <c r="BD294" s="1250"/>
      <c r="BE294" s="303">
        <f t="shared" si="279"/>
        <v>0</v>
      </c>
      <c r="BF294" s="684"/>
      <c r="BG294" s="684"/>
      <c r="BH294" s="684"/>
      <c r="BI294" s="684"/>
      <c r="BJ294" s="684"/>
      <c r="BK294" s="684"/>
      <c r="BL294" s="1220"/>
      <c r="BM294" s="1253"/>
      <c r="BN294" s="303">
        <f t="shared" si="280"/>
        <v>0</v>
      </c>
      <c r="BO294" s="684"/>
      <c r="BP294" s="684"/>
      <c r="BQ294" s="684"/>
      <c r="BR294" s="684"/>
      <c r="BS294" s="684"/>
      <c r="BT294" s="684"/>
      <c r="BU294" s="1207"/>
      <c r="BV294" s="1208"/>
      <c r="BW294" s="1208"/>
      <c r="BX294" s="1208"/>
      <c r="BY294" s="1208"/>
      <c r="BZ294" s="1208"/>
      <c r="CA294" s="1208"/>
      <c r="CB294" s="1208"/>
      <c r="CC294" s="1209"/>
    </row>
    <row r="295" spans="1:81" s="690" customFormat="1" ht="40.15" customHeight="1" x14ac:dyDescent="0.25">
      <c r="A295" s="673"/>
      <c r="B295" s="1334"/>
      <c r="C295" s="1315"/>
      <c r="D295" s="1097"/>
      <c r="E295" s="1094"/>
      <c r="F295" s="1094"/>
      <c r="G295" s="1094"/>
      <c r="H295" s="1094"/>
      <c r="I295" s="1094"/>
      <c r="J295" s="1220"/>
      <c r="K295" s="1217"/>
      <c r="L295" s="1223"/>
      <c r="M295" s="1226"/>
      <c r="N295" s="1229"/>
      <c r="O295" s="1232"/>
      <c r="P295" s="1235"/>
      <c r="Q295" s="1238"/>
      <c r="R295" s="1220"/>
      <c r="S295" s="377" t="s">
        <v>6121</v>
      </c>
      <c r="T295" s="709"/>
      <c r="U295" s="709"/>
      <c r="V295" s="709"/>
      <c r="W295" s="678" t="s">
        <v>6233</v>
      </c>
      <c r="X295" s="670"/>
      <c r="Y295" s="670"/>
      <c r="Z295" s="670"/>
      <c r="AA295" s="670"/>
      <c r="AB295" s="1220"/>
      <c r="AC295" s="1241"/>
      <c r="AD295" s="303">
        <f t="shared" si="284"/>
        <v>0</v>
      </c>
      <c r="AE295" s="303">
        <f t="shared" si="284"/>
        <v>0</v>
      </c>
      <c r="AF295" s="303">
        <f t="shared" si="284"/>
        <v>0</v>
      </c>
      <c r="AG295" s="303">
        <f t="shared" si="283"/>
        <v>0</v>
      </c>
      <c r="AH295" s="303">
        <f t="shared" si="283"/>
        <v>0</v>
      </c>
      <c r="AI295" s="303">
        <f t="shared" si="283"/>
        <v>0</v>
      </c>
      <c r="AJ295" s="303">
        <f t="shared" si="283"/>
        <v>0</v>
      </c>
      <c r="AK295" s="1220"/>
      <c r="AL295" s="1244"/>
      <c r="AM295" s="303">
        <f t="shared" si="277"/>
        <v>0</v>
      </c>
      <c r="AN295" s="684"/>
      <c r="AO295" s="684"/>
      <c r="AP295" s="684"/>
      <c r="AQ295" s="684"/>
      <c r="AR295" s="684"/>
      <c r="AS295" s="684"/>
      <c r="AT295" s="1220"/>
      <c r="AU295" s="1247"/>
      <c r="AV295" s="303">
        <f t="shared" si="278"/>
        <v>0</v>
      </c>
      <c r="AW295" s="684"/>
      <c r="AX295" s="684"/>
      <c r="AY295" s="684"/>
      <c r="AZ295" s="684"/>
      <c r="BA295" s="684"/>
      <c r="BB295" s="684"/>
      <c r="BC295" s="1220"/>
      <c r="BD295" s="1250"/>
      <c r="BE295" s="303">
        <f t="shared" si="279"/>
        <v>0</v>
      </c>
      <c r="BF295" s="684"/>
      <c r="BG295" s="684"/>
      <c r="BH295" s="684"/>
      <c r="BI295" s="684"/>
      <c r="BJ295" s="684"/>
      <c r="BK295" s="684"/>
      <c r="BL295" s="1220"/>
      <c r="BM295" s="1253"/>
      <c r="BN295" s="303">
        <f t="shared" si="280"/>
        <v>0</v>
      </c>
      <c r="BO295" s="684"/>
      <c r="BP295" s="684"/>
      <c r="BQ295" s="684"/>
      <c r="BR295" s="684"/>
      <c r="BS295" s="684"/>
      <c r="BT295" s="684"/>
      <c r="BU295" s="1207"/>
      <c r="BV295" s="1208"/>
      <c r="BW295" s="1208"/>
      <c r="BX295" s="1208"/>
      <c r="BY295" s="1208"/>
      <c r="BZ295" s="1208"/>
      <c r="CA295" s="1208"/>
      <c r="CB295" s="1208"/>
      <c r="CC295" s="1209"/>
    </row>
    <row r="296" spans="1:81" s="690" customFormat="1" ht="40.15" customHeight="1" thickBot="1" x14ac:dyDescent="0.3">
      <c r="A296" s="673"/>
      <c r="B296" s="1334"/>
      <c r="C296" s="1315"/>
      <c r="D296" s="1098"/>
      <c r="E296" s="1095"/>
      <c r="F296" s="1095"/>
      <c r="G296" s="1095"/>
      <c r="H296" s="1095"/>
      <c r="I296" s="1095"/>
      <c r="J296" s="1221"/>
      <c r="K296" s="1218"/>
      <c r="L296" s="1224"/>
      <c r="M296" s="1227"/>
      <c r="N296" s="1230"/>
      <c r="O296" s="1233"/>
      <c r="P296" s="1236"/>
      <c r="Q296" s="1239"/>
      <c r="R296" s="1221"/>
      <c r="S296" s="379" t="s">
        <v>6123</v>
      </c>
      <c r="T296" s="710"/>
      <c r="U296" s="710"/>
      <c r="V296" s="710"/>
      <c r="W296" s="679" t="s">
        <v>6124</v>
      </c>
      <c r="X296" s="671"/>
      <c r="Y296" s="671"/>
      <c r="Z296" s="671"/>
      <c r="AA296" s="671"/>
      <c r="AB296" s="1221"/>
      <c r="AC296" s="1242"/>
      <c r="AD296" s="306">
        <f t="shared" si="284"/>
        <v>0</v>
      </c>
      <c r="AE296" s="306">
        <f t="shared" si="284"/>
        <v>0</v>
      </c>
      <c r="AF296" s="306">
        <f t="shared" si="284"/>
        <v>0</v>
      </c>
      <c r="AG296" s="306">
        <f t="shared" si="283"/>
        <v>0</v>
      </c>
      <c r="AH296" s="306">
        <f t="shared" si="283"/>
        <v>0</v>
      </c>
      <c r="AI296" s="306">
        <f t="shared" si="283"/>
        <v>0</v>
      </c>
      <c r="AJ296" s="306">
        <f t="shared" si="283"/>
        <v>0</v>
      </c>
      <c r="AK296" s="1221"/>
      <c r="AL296" s="1245"/>
      <c r="AM296" s="306">
        <f t="shared" si="277"/>
        <v>0</v>
      </c>
      <c r="AN296" s="685"/>
      <c r="AO296" s="685"/>
      <c r="AP296" s="685"/>
      <c r="AQ296" s="685"/>
      <c r="AR296" s="685"/>
      <c r="AS296" s="685"/>
      <c r="AT296" s="1221"/>
      <c r="AU296" s="1248"/>
      <c r="AV296" s="306">
        <f t="shared" si="278"/>
        <v>0</v>
      </c>
      <c r="AW296" s="685"/>
      <c r="AX296" s="685"/>
      <c r="AY296" s="685"/>
      <c r="AZ296" s="685"/>
      <c r="BA296" s="685"/>
      <c r="BB296" s="685"/>
      <c r="BC296" s="1221"/>
      <c r="BD296" s="1251"/>
      <c r="BE296" s="306">
        <f t="shared" si="279"/>
        <v>0</v>
      </c>
      <c r="BF296" s="685"/>
      <c r="BG296" s="685"/>
      <c r="BH296" s="685"/>
      <c r="BI296" s="685"/>
      <c r="BJ296" s="685"/>
      <c r="BK296" s="685"/>
      <c r="BL296" s="1221"/>
      <c r="BM296" s="1254"/>
      <c r="BN296" s="306">
        <f t="shared" si="280"/>
        <v>0</v>
      </c>
      <c r="BO296" s="685"/>
      <c r="BP296" s="685"/>
      <c r="BQ296" s="685"/>
      <c r="BR296" s="685"/>
      <c r="BS296" s="685"/>
      <c r="BT296" s="685"/>
      <c r="BU296" s="1210"/>
      <c r="BV296" s="1211"/>
      <c r="BW296" s="1211"/>
      <c r="BX296" s="1211"/>
      <c r="BY296" s="1211"/>
      <c r="BZ296" s="1211"/>
      <c r="CA296" s="1211"/>
      <c r="CB296" s="1211"/>
      <c r="CC296" s="1212"/>
    </row>
    <row r="297" spans="1:81" s="690" customFormat="1" ht="40.15" customHeight="1" thickTop="1" x14ac:dyDescent="0.25">
      <c r="A297" s="673"/>
      <c r="B297" s="1334"/>
      <c r="C297" s="1315"/>
      <c r="D297" s="1096"/>
      <c r="E297" s="1093"/>
      <c r="F297" s="1093"/>
      <c r="G297" s="1093"/>
      <c r="H297" s="1093"/>
      <c r="I297" s="1093"/>
      <c r="J297" s="1219">
        <v>496</v>
      </c>
      <c r="K297" s="1216" t="str">
        <f>+[10]Metas!K563</f>
        <v>Acompañamiento a las plataformas juveniles municipales</v>
      </c>
      <c r="L297" s="1433">
        <v>0.3</v>
      </c>
      <c r="M297" s="1480">
        <f>SUM(N297:Q297)</f>
        <v>0.3</v>
      </c>
      <c r="N297" s="1482">
        <v>0.05</v>
      </c>
      <c r="O297" s="1484">
        <v>0.1</v>
      </c>
      <c r="P297" s="1486">
        <v>0.1</v>
      </c>
      <c r="Q297" s="1488">
        <v>0.05</v>
      </c>
      <c r="R297" s="1219">
        <f>+$J297</f>
        <v>496</v>
      </c>
      <c r="S297" s="375" t="s">
        <v>6359</v>
      </c>
      <c r="T297" s="708" t="s">
        <v>3834</v>
      </c>
      <c r="U297" s="708" t="s">
        <v>3838</v>
      </c>
      <c r="V297" s="708" t="s">
        <v>3842</v>
      </c>
      <c r="W297" s="677" t="s">
        <v>6360</v>
      </c>
      <c r="X297" s="669"/>
      <c r="Y297" s="669"/>
      <c r="Z297" s="669"/>
      <c r="AA297" s="669"/>
      <c r="AB297" s="1219">
        <f t="shared" si="286"/>
        <v>496</v>
      </c>
      <c r="AC297" s="1240">
        <f t="shared" ref="AC297" si="292">+L297</f>
        <v>0.3</v>
      </c>
      <c r="AD297" s="308">
        <f t="shared" si="284"/>
        <v>14.247</v>
      </c>
      <c r="AE297" s="308">
        <f t="shared" si="284"/>
        <v>14.247</v>
      </c>
      <c r="AF297" s="308">
        <f t="shared" si="284"/>
        <v>0</v>
      </c>
      <c r="AG297" s="308">
        <f t="shared" si="283"/>
        <v>0</v>
      </c>
      <c r="AH297" s="308">
        <f t="shared" si="283"/>
        <v>0</v>
      </c>
      <c r="AI297" s="308">
        <f t="shared" si="283"/>
        <v>0</v>
      </c>
      <c r="AJ297" s="308">
        <f t="shared" si="283"/>
        <v>0</v>
      </c>
      <c r="AK297" s="1219">
        <f t="shared" si="288"/>
        <v>496</v>
      </c>
      <c r="AL297" s="1243">
        <f>+N297</f>
        <v>0.05</v>
      </c>
      <c r="AM297" s="308">
        <f t="shared" si="277"/>
        <v>4.7489999999999997</v>
      </c>
      <c r="AN297" s="683">
        <v>4.7489999999999997</v>
      </c>
      <c r="AO297" s="683"/>
      <c r="AP297" s="683"/>
      <c r="AQ297" s="683"/>
      <c r="AR297" s="683"/>
      <c r="AS297" s="683"/>
      <c r="AT297" s="1219">
        <f t="shared" si="289"/>
        <v>496</v>
      </c>
      <c r="AU297" s="1246">
        <f>+O297</f>
        <v>0.1</v>
      </c>
      <c r="AV297" s="308">
        <f t="shared" si="278"/>
        <v>4.7489999999999997</v>
      </c>
      <c r="AW297" s="683">
        <v>4.7489999999999997</v>
      </c>
      <c r="AX297" s="683"/>
      <c r="AY297" s="683"/>
      <c r="AZ297" s="683"/>
      <c r="BA297" s="683"/>
      <c r="BB297" s="683"/>
      <c r="BC297" s="1219">
        <f t="shared" si="290"/>
        <v>496</v>
      </c>
      <c r="BD297" s="1249">
        <f>+P297</f>
        <v>0.1</v>
      </c>
      <c r="BE297" s="308">
        <f t="shared" si="279"/>
        <v>1.583</v>
      </c>
      <c r="BF297" s="683">
        <v>1.583</v>
      </c>
      <c r="BG297" s="683"/>
      <c r="BH297" s="683"/>
      <c r="BI297" s="683"/>
      <c r="BJ297" s="683"/>
      <c r="BK297" s="683"/>
      <c r="BL297" s="1219">
        <f t="shared" si="291"/>
        <v>496</v>
      </c>
      <c r="BM297" s="1252">
        <f>+Q297</f>
        <v>0.05</v>
      </c>
      <c r="BN297" s="308">
        <f t="shared" si="280"/>
        <v>3.1659999999999999</v>
      </c>
      <c r="BO297" s="683">
        <v>3.1659999999999999</v>
      </c>
      <c r="BP297" s="683"/>
      <c r="BQ297" s="683"/>
      <c r="BR297" s="683"/>
      <c r="BS297" s="683"/>
      <c r="BT297" s="683"/>
      <c r="BU297" s="1204"/>
      <c r="BV297" s="1205"/>
      <c r="BW297" s="1205"/>
      <c r="BX297" s="1205"/>
      <c r="BY297" s="1205"/>
      <c r="BZ297" s="1205"/>
      <c r="CA297" s="1205"/>
      <c r="CB297" s="1205"/>
      <c r="CC297" s="1206"/>
    </row>
    <row r="298" spans="1:81" s="690" customFormat="1" ht="40.15" customHeight="1" x14ac:dyDescent="0.25">
      <c r="A298" s="673"/>
      <c r="B298" s="1334"/>
      <c r="C298" s="1315"/>
      <c r="D298" s="1097"/>
      <c r="E298" s="1094"/>
      <c r="F298" s="1094"/>
      <c r="G298" s="1094"/>
      <c r="H298" s="1094"/>
      <c r="I298" s="1094"/>
      <c r="J298" s="1220"/>
      <c r="K298" s="1217"/>
      <c r="L298" s="1434"/>
      <c r="M298" s="1481"/>
      <c r="N298" s="1483"/>
      <c r="O298" s="1485"/>
      <c r="P298" s="1487"/>
      <c r="Q298" s="1489"/>
      <c r="R298" s="1220"/>
      <c r="S298" s="377" t="s">
        <v>6361</v>
      </c>
      <c r="T298" s="709"/>
      <c r="U298" s="709"/>
      <c r="V298" s="709"/>
      <c r="W298" s="678" t="s">
        <v>6362</v>
      </c>
      <c r="X298" s="670"/>
      <c r="Y298" s="670"/>
      <c r="Z298" s="670"/>
      <c r="AA298" s="670"/>
      <c r="AB298" s="1220"/>
      <c r="AC298" s="1241"/>
      <c r="AD298" s="303">
        <f t="shared" si="284"/>
        <v>0</v>
      </c>
      <c r="AE298" s="303">
        <f t="shared" si="284"/>
        <v>0</v>
      </c>
      <c r="AF298" s="303">
        <f t="shared" si="284"/>
        <v>0</v>
      </c>
      <c r="AG298" s="303">
        <f t="shared" si="283"/>
        <v>0</v>
      </c>
      <c r="AH298" s="303">
        <f t="shared" si="283"/>
        <v>0</v>
      </c>
      <c r="AI298" s="303">
        <f t="shared" si="283"/>
        <v>0</v>
      </c>
      <c r="AJ298" s="303">
        <f t="shared" si="283"/>
        <v>0</v>
      </c>
      <c r="AK298" s="1220"/>
      <c r="AL298" s="1244"/>
      <c r="AM298" s="303">
        <f t="shared" si="277"/>
        <v>0</v>
      </c>
      <c r="AN298" s="684"/>
      <c r="AO298" s="684"/>
      <c r="AP298" s="684"/>
      <c r="AQ298" s="684"/>
      <c r="AR298" s="684"/>
      <c r="AS298" s="684"/>
      <c r="AT298" s="1220"/>
      <c r="AU298" s="1247"/>
      <c r="AV298" s="303">
        <f t="shared" si="278"/>
        <v>0</v>
      </c>
      <c r="AW298" s="684"/>
      <c r="AX298" s="684"/>
      <c r="AY298" s="684"/>
      <c r="AZ298" s="684"/>
      <c r="BA298" s="684"/>
      <c r="BB298" s="684"/>
      <c r="BC298" s="1220"/>
      <c r="BD298" s="1250"/>
      <c r="BE298" s="303">
        <f t="shared" si="279"/>
        <v>0</v>
      </c>
      <c r="BF298" s="684"/>
      <c r="BG298" s="684"/>
      <c r="BH298" s="684"/>
      <c r="BI298" s="684"/>
      <c r="BJ298" s="684"/>
      <c r="BK298" s="684"/>
      <c r="BL298" s="1220"/>
      <c r="BM298" s="1253"/>
      <c r="BN298" s="303">
        <f t="shared" si="280"/>
        <v>0</v>
      </c>
      <c r="BO298" s="684"/>
      <c r="BP298" s="684"/>
      <c r="BQ298" s="684"/>
      <c r="BR298" s="684"/>
      <c r="BS298" s="684"/>
      <c r="BT298" s="684"/>
      <c r="BU298" s="1207"/>
      <c r="BV298" s="1208"/>
      <c r="BW298" s="1208"/>
      <c r="BX298" s="1208"/>
      <c r="BY298" s="1208"/>
      <c r="BZ298" s="1208"/>
      <c r="CA298" s="1208"/>
      <c r="CB298" s="1208"/>
      <c r="CC298" s="1209"/>
    </row>
    <row r="299" spans="1:81" s="690" customFormat="1" ht="40.15" customHeight="1" x14ac:dyDescent="0.25">
      <c r="A299" s="673"/>
      <c r="B299" s="1334"/>
      <c r="C299" s="1315"/>
      <c r="D299" s="1097"/>
      <c r="E299" s="1094"/>
      <c r="F299" s="1094"/>
      <c r="G299" s="1094"/>
      <c r="H299" s="1094"/>
      <c r="I299" s="1094"/>
      <c r="J299" s="1220"/>
      <c r="K299" s="1217"/>
      <c r="L299" s="1434"/>
      <c r="M299" s="1481"/>
      <c r="N299" s="1483"/>
      <c r="O299" s="1485"/>
      <c r="P299" s="1487"/>
      <c r="Q299" s="1489"/>
      <c r="R299" s="1220"/>
      <c r="S299" s="678"/>
      <c r="T299" s="709"/>
      <c r="U299" s="709"/>
      <c r="V299" s="709"/>
      <c r="W299" s="678"/>
      <c r="X299" s="670"/>
      <c r="Y299" s="670"/>
      <c r="Z299" s="670"/>
      <c r="AA299" s="670"/>
      <c r="AB299" s="1220"/>
      <c r="AC299" s="1241"/>
      <c r="AD299" s="303">
        <f t="shared" si="284"/>
        <v>0</v>
      </c>
      <c r="AE299" s="303">
        <f t="shared" si="284"/>
        <v>0</v>
      </c>
      <c r="AF299" s="303">
        <f t="shared" si="284"/>
        <v>0</v>
      </c>
      <c r="AG299" s="303">
        <f t="shared" si="283"/>
        <v>0</v>
      </c>
      <c r="AH299" s="303">
        <f t="shared" si="283"/>
        <v>0</v>
      </c>
      <c r="AI299" s="303">
        <f t="shared" si="283"/>
        <v>0</v>
      </c>
      <c r="AJ299" s="303">
        <f t="shared" si="283"/>
        <v>0</v>
      </c>
      <c r="AK299" s="1220"/>
      <c r="AL299" s="1244"/>
      <c r="AM299" s="303">
        <f t="shared" si="277"/>
        <v>0</v>
      </c>
      <c r="AN299" s="684"/>
      <c r="AO299" s="684"/>
      <c r="AP299" s="684"/>
      <c r="AQ299" s="684"/>
      <c r="AR299" s="684"/>
      <c r="AS299" s="684"/>
      <c r="AT299" s="1220"/>
      <c r="AU299" s="1247"/>
      <c r="AV299" s="303">
        <f t="shared" si="278"/>
        <v>0</v>
      </c>
      <c r="AW299" s="684"/>
      <c r="AX299" s="684"/>
      <c r="AY299" s="684"/>
      <c r="AZ299" s="684"/>
      <c r="BA299" s="684"/>
      <c r="BB299" s="684"/>
      <c r="BC299" s="1220"/>
      <c r="BD299" s="1250"/>
      <c r="BE299" s="303">
        <f t="shared" si="279"/>
        <v>0</v>
      </c>
      <c r="BF299" s="684"/>
      <c r="BG299" s="684"/>
      <c r="BH299" s="684"/>
      <c r="BI299" s="684"/>
      <c r="BJ299" s="684"/>
      <c r="BK299" s="684"/>
      <c r="BL299" s="1220"/>
      <c r="BM299" s="1253"/>
      <c r="BN299" s="303">
        <f t="shared" si="280"/>
        <v>0</v>
      </c>
      <c r="BO299" s="684"/>
      <c r="BP299" s="684"/>
      <c r="BQ299" s="684"/>
      <c r="BR299" s="684"/>
      <c r="BS299" s="684"/>
      <c r="BT299" s="684"/>
      <c r="BU299" s="1207"/>
      <c r="BV299" s="1208"/>
      <c r="BW299" s="1208"/>
      <c r="BX299" s="1208"/>
      <c r="BY299" s="1208"/>
      <c r="BZ299" s="1208"/>
      <c r="CA299" s="1208"/>
      <c r="CB299" s="1208"/>
      <c r="CC299" s="1209"/>
    </row>
    <row r="300" spans="1:81" s="690" customFormat="1" ht="40.15" customHeight="1" thickBot="1" x14ac:dyDescent="0.3">
      <c r="A300" s="673"/>
      <c r="B300" s="1334"/>
      <c r="C300" s="1316"/>
      <c r="D300" s="1098"/>
      <c r="E300" s="1095"/>
      <c r="F300" s="1095"/>
      <c r="G300" s="1095"/>
      <c r="H300" s="1095"/>
      <c r="I300" s="1095"/>
      <c r="J300" s="1221"/>
      <c r="K300" s="1218"/>
      <c r="L300" s="1490"/>
      <c r="M300" s="1491"/>
      <c r="N300" s="1492"/>
      <c r="O300" s="1493"/>
      <c r="P300" s="1494"/>
      <c r="Q300" s="1495"/>
      <c r="R300" s="1221"/>
      <c r="S300" s="679"/>
      <c r="T300" s="710"/>
      <c r="U300" s="710"/>
      <c r="V300" s="710"/>
      <c r="W300" s="679"/>
      <c r="X300" s="671"/>
      <c r="Y300" s="671"/>
      <c r="Z300" s="671"/>
      <c r="AA300" s="671"/>
      <c r="AB300" s="1221"/>
      <c r="AC300" s="1242"/>
      <c r="AD300" s="306">
        <f t="shared" si="284"/>
        <v>0</v>
      </c>
      <c r="AE300" s="306">
        <f t="shared" si="284"/>
        <v>0</v>
      </c>
      <c r="AF300" s="306">
        <f t="shared" si="284"/>
        <v>0</v>
      </c>
      <c r="AG300" s="306">
        <f t="shared" si="283"/>
        <v>0</v>
      </c>
      <c r="AH300" s="306">
        <f t="shared" si="283"/>
        <v>0</v>
      </c>
      <c r="AI300" s="306">
        <f t="shared" si="283"/>
        <v>0</v>
      </c>
      <c r="AJ300" s="306">
        <f t="shared" si="283"/>
        <v>0</v>
      </c>
      <c r="AK300" s="1221"/>
      <c r="AL300" s="1245"/>
      <c r="AM300" s="306">
        <f t="shared" si="277"/>
        <v>0</v>
      </c>
      <c r="AN300" s="685"/>
      <c r="AO300" s="685"/>
      <c r="AP300" s="685"/>
      <c r="AQ300" s="685"/>
      <c r="AR300" s="685"/>
      <c r="AS300" s="685"/>
      <c r="AT300" s="1221"/>
      <c r="AU300" s="1248"/>
      <c r="AV300" s="306">
        <f t="shared" si="278"/>
        <v>0</v>
      </c>
      <c r="AW300" s="685"/>
      <c r="AX300" s="685"/>
      <c r="AY300" s="685"/>
      <c r="AZ300" s="685"/>
      <c r="BA300" s="685"/>
      <c r="BB300" s="685"/>
      <c r="BC300" s="1221"/>
      <c r="BD300" s="1251"/>
      <c r="BE300" s="306">
        <f t="shared" si="279"/>
        <v>0</v>
      </c>
      <c r="BF300" s="685"/>
      <c r="BG300" s="685"/>
      <c r="BH300" s="685"/>
      <c r="BI300" s="685"/>
      <c r="BJ300" s="685"/>
      <c r="BK300" s="685"/>
      <c r="BL300" s="1221"/>
      <c r="BM300" s="1254"/>
      <c r="BN300" s="306">
        <f t="shared" si="280"/>
        <v>0</v>
      </c>
      <c r="BO300" s="685"/>
      <c r="BP300" s="685"/>
      <c r="BQ300" s="685"/>
      <c r="BR300" s="685"/>
      <c r="BS300" s="685"/>
      <c r="BT300" s="685"/>
      <c r="BU300" s="1210"/>
      <c r="BV300" s="1211"/>
      <c r="BW300" s="1211"/>
      <c r="BX300" s="1211"/>
      <c r="BY300" s="1211"/>
      <c r="BZ300" s="1211"/>
      <c r="CA300" s="1211"/>
      <c r="CB300" s="1211"/>
      <c r="CC300" s="1212"/>
    </row>
    <row r="301" spans="1:81" s="690" customFormat="1" ht="40.15" customHeight="1" thickTop="1" x14ac:dyDescent="0.25">
      <c r="A301" s="673"/>
      <c r="B301" s="1334"/>
      <c r="C301" s="1314" t="s">
        <v>761</v>
      </c>
      <c r="D301" s="1096"/>
      <c r="E301" s="1093"/>
      <c r="F301" s="1093"/>
      <c r="G301" s="1093"/>
      <c r="H301" s="1093"/>
      <c r="I301" s="1093"/>
      <c r="J301" s="1219">
        <v>497</v>
      </c>
      <c r="K301" s="1216" t="str">
        <f>+[10]Metas!K564</f>
        <v>Jornadas de promoción y formación en mecanismos alternativos de resolución pacífica de conflictos en los cuarenta (40) municipios del Departamento.</v>
      </c>
      <c r="L301" s="1222">
        <v>100</v>
      </c>
      <c r="M301" s="1225">
        <f>SUM(N301:Q301)</f>
        <v>100</v>
      </c>
      <c r="N301" s="1228">
        <v>20</v>
      </c>
      <c r="O301" s="1231">
        <v>30</v>
      </c>
      <c r="P301" s="1234">
        <v>30</v>
      </c>
      <c r="Q301" s="1237">
        <v>20</v>
      </c>
      <c r="R301" s="1219">
        <f>+$J301</f>
        <v>497</v>
      </c>
      <c r="S301" s="375" t="s">
        <v>6363</v>
      </c>
      <c r="T301" s="708"/>
      <c r="U301" s="708"/>
      <c r="V301" s="708"/>
      <c r="W301" s="677" t="s">
        <v>6132</v>
      </c>
      <c r="X301" s="669"/>
      <c r="Y301" s="669"/>
      <c r="Z301" s="669"/>
      <c r="AA301" s="669"/>
      <c r="AB301" s="1219">
        <f t="shared" si="286"/>
        <v>497</v>
      </c>
      <c r="AC301" s="1240">
        <f t="shared" ref="AC301" si="293">+L301</f>
        <v>100</v>
      </c>
      <c r="AD301" s="308">
        <f t="shared" si="284"/>
        <v>149.24700000000001</v>
      </c>
      <c r="AE301" s="308">
        <f t="shared" si="284"/>
        <v>149.24700000000001</v>
      </c>
      <c r="AF301" s="308">
        <f t="shared" si="284"/>
        <v>0</v>
      </c>
      <c r="AG301" s="308">
        <f t="shared" si="283"/>
        <v>0</v>
      </c>
      <c r="AH301" s="308">
        <f t="shared" si="283"/>
        <v>0</v>
      </c>
      <c r="AI301" s="308">
        <f t="shared" si="283"/>
        <v>0</v>
      </c>
      <c r="AJ301" s="308">
        <f t="shared" si="283"/>
        <v>0</v>
      </c>
      <c r="AK301" s="1219">
        <f t="shared" si="288"/>
        <v>497</v>
      </c>
      <c r="AL301" s="1243">
        <f>+N301</f>
        <v>20</v>
      </c>
      <c r="AM301" s="308">
        <f t="shared" si="277"/>
        <v>49.749000000000002</v>
      </c>
      <c r="AN301" s="683">
        <v>49.749000000000002</v>
      </c>
      <c r="AO301" s="683"/>
      <c r="AP301" s="683"/>
      <c r="AQ301" s="683"/>
      <c r="AR301" s="683"/>
      <c r="AS301" s="683"/>
      <c r="AT301" s="1219">
        <f t="shared" si="289"/>
        <v>497</v>
      </c>
      <c r="AU301" s="1246">
        <f>+O301</f>
        <v>30</v>
      </c>
      <c r="AV301" s="308">
        <f t="shared" si="278"/>
        <v>49.749000000000002</v>
      </c>
      <c r="AW301" s="683">
        <v>49.749000000000002</v>
      </c>
      <c r="AX301" s="683"/>
      <c r="AY301" s="683"/>
      <c r="AZ301" s="683"/>
      <c r="BA301" s="683"/>
      <c r="BB301" s="683"/>
      <c r="BC301" s="1219">
        <f t="shared" si="290"/>
        <v>497</v>
      </c>
      <c r="BD301" s="1249">
        <f>+P301</f>
        <v>30</v>
      </c>
      <c r="BE301" s="308">
        <f t="shared" si="279"/>
        <v>16.582999999999998</v>
      </c>
      <c r="BF301" s="683">
        <v>16.582999999999998</v>
      </c>
      <c r="BG301" s="683"/>
      <c r="BH301" s="683"/>
      <c r="BI301" s="683"/>
      <c r="BJ301" s="683"/>
      <c r="BK301" s="683"/>
      <c r="BL301" s="1219">
        <f t="shared" si="291"/>
        <v>497</v>
      </c>
      <c r="BM301" s="1252">
        <f>+Q301</f>
        <v>20</v>
      </c>
      <c r="BN301" s="308">
        <f t="shared" si="280"/>
        <v>33.165999999999997</v>
      </c>
      <c r="BO301" s="683">
        <v>33.165999999999997</v>
      </c>
      <c r="BP301" s="683"/>
      <c r="BQ301" s="683"/>
      <c r="BR301" s="683"/>
      <c r="BS301" s="683"/>
      <c r="BT301" s="683"/>
      <c r="BU301" s="1204"/>
      <c r="BV301" s="1205"/>
      <c r="BW301" s="1205"/>
      <c r="BX301" s="1205"/>
      <c r="BY301" s="1205"/>
      <c r="BZ301" s="1205"/>
      <c r="CA301" s="1205"/>
      <c r="CB301" s="1205"/>
      <c r="CC301" s="1206"/>
    </row>
    <row r="302" spans="1:81" s="690" customFormat="1" ht="40.15" customHeight="1" x14ac:dyDescent="0.25">
      <c r="A302" s="673"/>
      <c r="B302" s="1334"/>
      <c r="C302" s="1315"/>
      <c r="D302" s="1097"/>
      <c r="E302" s="1094"/>
      <c r="F302" s="1094"/>
      <c r="G302" s="1094"/>
      <c r="H302" s="1094"/>
      <c r="I302" s="1094"/>
      <c r="J302" s="1220"/>
      <c r="K302" s="1217"/>
      <c r="L302" s="1223"/>
      <c r="M302" s="1226"/>
      <c r="N302" s="1229"/>
      <c r="O302" s="1232"/>
      <c r="P302" s="1235"/>
      <c r="Q302" s="1238"/>
      <c r="R302" s="1220"/>
      <c r="S302" s="377" t="s">
        <v>6229</v>
      </c>
      <c r="T302" s="709"/>
      <c r="U302" s="709"/>
      <c r="V302" s="709"/>
      <c r="W302" s="678" t="s">
        <v>6364</v>
      </c>
      <c r="X302" s="670"/>
      <c r="Y302" s="670"/>
      <c r="Z302" s="670"/>
      <c r="AA302" s="670"/>
      <c r="AB302" s="1220"/>
      <c r="AC302" s="1241"/>
      <c r="AD302" s="303">
        <f t="shared" si="284"/>
        <v>0</v>
      </c>
      <c r="AE302" s="303">
        <f t="shared" si="284"/>
        <v>0</v>
      </c>
      <c r="AF302" s="303">
        <f t="shared" si="284"/>
        <v>0</v>
      </c>
      <c r="AG302" s="303">
        <f t="shared" si="283"/>
        <v>0</v>
      </c>
      <c r="AH302" s="303">
        <f t="shared" si="283"/>
        <v>0</v>
      </c>
      <c r="AI302" s="303">
        <f t="shared" si="283"/>
        <v>0</v>
      </c>
      <c r="AJ302" s="303">
        <f t="shared" si="283"/>
        <v>0</v>
      </c>
      <c r="AK302" s="1220"/>
      <c r="AL302" s="1244"/>
      <c r="AM302" s="303">
        <f t="shared" si="277"/>
        <v>0</v>
      </c>
      <c r="AN302" s="684"/>
      <c r="AO302" s="684"/>
      <c r="AP302" s="684"/>
      <c r="AQ302" s="684"/>
      <c r="AR302" s="684"/>
      <c r="AS302" s="684"/>
      <c r="AT302" s="1220"/>
      <c r="AU302" s="1247"/>
      <c r="AV302" s="303">
        <f t="shared" si="278"/>
        <v>0</v>
      </c>
      <c r="AW302" s="684"/>
      <c r="AX302" s="684"/>
      <c r="AY302" s="684"/>
      <c r="AZ302" s="684"/>
      <c r="BA302" s="684"/>
      <c r="BB302" s="684"/>
      <c r="BC302" s="1220"/>
      <c r="BD302" s="1250"/>
      <c r="BE302" s="303">
        <f t="shared" si="279"/>
        <v>0</v>
      </c>
      <c r="BF302" s="684"/>
      <c r="BG302" s="684"/>
      <c r="BH302" s="684"/>
      <c r="BI302" s="684"/>
      <c r="BJ302" s="684"/>
      <c r="BK302" s="684"/>
      <c r="BL302" s="1220"/>
      <c r="BM302" s="1253"/>
      <c r="BN302" s="303">
        <f t="shared" si="280"/>
        <v>0</v>
      </c>
      <c r="BO302" s="684"/>
      <c r="BP302" s="684"/>
      <c r="BQ302" s="684"/>
      <c r="BR302" s="684"/>
      <c r="BS302" s="684"/>
      <c r="BT302" s="684"/>
      <c r="BU302" s="1207"/>
      <c r="BV302" s="1208"/>
      <c r="BW302" s="1208"/>
      <c r="BX302" s="1208"/>
      <c r="BY302" s="1208"/>
      <c r="BZ302" s="1208"/>
      <c r="CA302" s="1208"/>
      <c r="CB302" s="1208"/>
      <c r="CC302" s="1209"/>
    </row>
    <row r="303" spans="1:81" s="690" customFormat="1" ht="40.15" customHeight="1" x14ac:dyDescent="0.25">
      <c r="A303" s="673"/>
      <c r="B303" s="1334"/>
      <c r="C303" s="1315"/>
      <c r="D303" s="1097"/>
      <c r="E303" s="1094"/>
      <c r="F303" s="1094"/>
      <c r="G303" s="1094"/>
      <c r="H303" s="1094"/>
      <c r="I303" s="1094"/>
      <c r="J303" s="1220"/>
      <c r="K303" s="1217"/>
      <c r="L303" s="1223"/>
      <c r="M303" s="1226"/>
      <c r="N303" s="1229"/>
      <c r="O303" s="1232"/>
      <c r="P303" s="1235"/>
      <c r="Q303" s="1238"/>
      <c r="R303" s="1220"/>
      <c r="S303" s="377" t="s">
        <v>6365</v>
      </c>
      <c r="T303" s="709"/>
      <c r="U303" s="709"/>
      <c r="V303" s="709"/>
      <c r="W303" s="678" t="s">
        <v>6303</v>
      </c>
      <c r="X303" s="670"/>
      <c r="Y303" s="670"/>
      <c r="Z303" s="670"/>
      <c r="AA303" s="670"/>
      <c r="AB303" s="1220"/>
      <c r="AC303" s="1241"/>
      <c r="AD303" s="303">
        <f t="shared" si="284"/>
        <v>0</v>
      </c>
      <c r="AE303" s="303">
        <f t="shared" si="284"/>
        <v>0</v>
      </c>
      <c r="AF303" s="303">
        <f t="shared" si="284"/>
        <v>0</v>
      </c>
      <c r="AG303" s="303">
        <f t="shared" si="283"/>
        <v>0</v>
      </c>
      <c r="AH303" s="303">
        <f t="shared" si="283"/>
        <v>0</v>
      </c>
      <c r="AI303" s="303">
        <f t="shared" si="283"/>
        <v>0</v>
      </c>
      <c r="AJ303" s="303">
        <f t="shared" si="283"/>
        <v>0</v>
      </c>
      <c r="AK303" s="1220"/>
      <c r="AL303" s="1244"/>
      <c r="AM303" s="303">
        <f t="shared" si="277"/>
        <v>0</v>
      </c>
      <c r="AN303" s="684"/>
      <c r="AO303" s="684"/>
      <c r="AP303" s="684"/>
      <c r="AQ303" s="684"/>
      <c r="AR303" s="684"/>
      <c r="AS303" s="684"/>
      <c r="AT303" s="1220"/>
      <c r="AU303" s="1247"/>
      <c r="AV303" s="303">
        <f t="shared" si="278"/>
        <v>0</v>
      </c>
      <c r="AW303" s="684"/>
      <c r="AX303" s="684"/>
      <c r="AY303" s="684"/>
      <c r="AZ303" s="684"/>
      <c r="BA303" s="684"/>
      <c r="BB303" s="684"/>
      <c r="BC303" s="1220"/>
      <c r="BD303" s="1250"/>
      <c r="BE303" s="303">
        <f t="shared" si="279"/>
        <v>0</v>
      </c>
      <c r="BF303" s="684"/>
      <c r="BG303" s="684"/>
      <c r="BH303" s="684"/>
      <c r="BI303" s="684"/>
      <c r="BJ303" s="684"/>
      <c r="BK303" s="684"/>
      <c r="BL303" s="1220"/>
      <c r="BM303" s="1253"/>
      <c r="BN303" s="303">
        <f t="shared" si="280"/>
        <v>0</v>
      </c>
      <c r="BO303" s="684"/>
      <c r="BP303" s="684"/>
      <c r="BQ303" s="684"/>
      <c r="BR303" s="684"/>
      <c r="BS303" s="684"/>
      <c r="BT303" s="684"/>
      <c r="BU303" s="1207"/>
      <c r="BV303" s="1208"/>
      <c r="BW303" s="1208"/>
      <c r="BX303" s="1208"/>
      <c r="BY303" s="1208"/>
      <c r="BZ303" s="1208"/>
      <c r="CA303" s="1208"/>
      <c r="CB303" s="1208"/>
      <c r="CC303" s="1209"/>
    </row>
    <row r="304" spans="1:81" s="690" customFormat="1" ht="40.15" customHeight="1" thickBot="1" x14ac:dyDescent="0.3">
      <c r="A304" s="673"/>
      <c r="B304" s="1334"/>
      <c r="C304" s="1315"/>
      <c r="D304" s="1098"/>
      <c r="E304" s="1095"/>
      <c r="F304" s="1095"/>
      <c r="G304" s="1095"/>
      <c r="H304" s="1095"/>
      <c r="I304" s="1095"/>
      <c r="J304" s="1221"/>
      <c r="K304" s="1218"/>
      <c r="L304" s="1224"/>
      <c r="M304" s="1227"/>
      <c r="N304" s="1230"/>
      <c r="O304" s="1233"/>
      <c r="P304" s="1236"/>
      <c r="Q304" s="1239"/>
      <c r="R304" s="1221"/>
      <c r="S304" s="379" t="s">
        <v>6366</v>
      </c>
      <c r="T304" s="710"/>
      <c r="U304" s="710"/>
      <c r="V304" s="710"/>
      <c r="W304" s="679" t="s">
        <v>6124</v>
      </c>
      <c r="X304" s="671"/>
      <c r="Y304" s="671"/>
      <c r="Z304" s="671"/>
      <c r="AA304" s="671"/>
      <c r="AB304" s="1221"/>
      <c r="AC304" s="1242"/>
      <c r="AD304" s="306">
        <f t="shared" si="284"/>
        <v>0</v>
      </c>
      <c r="AE304" s="306">
        <f t="shared" si="284"/>
        <v>0</v>
      </c>
      <c r="AF304" s="306">
        <f t="shared" si="284"/>
        <v>0</v>
      </c>
      <c r="AG304" s="306">
        <f t="shared" si="283"/>
        <v>0</v>
      </c>
      <c r="AH304" s="306">
        <f t="shared" si="283"/>
        <v>0</v>
      </c>
      <c r="AI304" s="306">
        <f t="shared" si="283"/>
        <v>0</v>
      </c>
      <c r="AJ304" s="306">
        <f t="shared" si="283"/>
        <v>0</v>
      </c>
      <c r="AK304" s="1221"/>
      <c r="AL304" s="1245"/>
      <c r="AM304" s="306">
        <f t="shared" si="277"/>
        <v>0</v>
      </c>
      <c r="AN304" s="685"/>
      <c r="AO304" s="685"/>
      <c r="AP304" s="685"/>
      <c r="AQ304" s="685"/>
      <c r="AR304" s="685"/>
      <c r="AS304" s="685"/>
      <c r="AT304" s="1221"/>
      <c r="AU304" s="1248"/>
      <c r="AV304" s="306">
        <f t="shared" si="278"/>
        <v>0</v>
      </c>
      <c r="AW304" s="685"/>
      <c r="AX304" s="685"/>
      <c r="AY304" s="685"/>
      <c r="AZ304" s="685"/>
      <c r="BA304" s="685"/>
      <c r="BB304" s="685"/>
      <c r="BC304" s="1221"/>
      <c r="BD304" s="1251"/>
      <c r="BE304" s="306">
        <f t="shared" si="279"/>
        <v>0</v>
      </c>
      <c r="BF304" s="685"/>
      <c r="BG304" s="685"/>
      <c r="BH304" s="685"/>
      <c r="BI304" s="685"/>
      <c r="BJ304" s="685"/>
      <c r="BK304" s="685"/>
      <c r="BL304" s="1221"/>
      <c r="BM304" s="1254"/>
      <c r="BN304" s="306">
        <f t="shared" si="280"/>
        <v>0</v>
      </c>
      <c r="BO304" s="685"/>
      <c r="BP304" s="685"/>
      <c r="BQ304" s="685"/>
      <c r="BR304" s="685"/>
      <c r="BS304" s="685"/>
      <c r="BT304" s="685"/>
      <c r="BU304" s="1210"/>
      <c r="BV304" s="1211"/>
      <c r="BW304" s="1211"/>
      <c r="BX304" s="1211"/>
      <c r="BY304" s="1211"/>
      <c r="BZ304" s="1211"/>
      <c r="CA304" s="1211"/>
      <c r="CB304" s="1211"/>
      <c r="CC304" s="1212"/>
    </row>
    <row r="305" spans="1:81" s="690" customFormat="1" ht="40.15" customHeight="1" thickTop="1" x14ac:dyDescent="0.25">
      <c r="A305" s="673"/>
      <c r="B305" s="1334"/>
      <c r="C305" s="1315"/>
      <c r="D305" s="1096"/>
      <c r="E305" s="1093"/>
      <c r="F305" s="1093"/>
      <c r="G305" s="1093"/>
      <c r="H305" s="1093"/>
      <c r="I305" s="1093"/>
      <c r="J305" s="1219">
        <v>498</v>
      </c>
      <c r="K305" s="1216" t="str">
        <f>+[10]Metas!K565</f>
        <v>Jornadas de acompañamiento a los municipios para la formación de conciliadores en equidad de las JAC del Departamento.</v>
      </c>
      <c r="L305" s="1222">
        <v>10</v>
      </c>
      <c r="M305" s="1225">
        <f>SUM(N305:Q305)</f>
        <v>10</v>
      </c>
      <c r="N305" s="1228">
        <v>2</v>
      </c>
      <c r="O305" s="1231">
        <v>3</v>
      </c>
      <c r="P305" s="1234">
        <v>3</v>
      </c>
      <c r="Q305" s="1237">
        <v>2</v>
      </c>
      <c r="R305" s="1219">
        <f>+$J305</f>
        <v>498</v>
      </c>
      <c r="S305" s="375" t="s">
        <v>6367</v>
      </c>
      <c r="T305" s="708" t="s">
        <v>3834</v>
      </c>
      <c r="U305" s="708" t="s">
        <v>3838</v>
      </c>
      <c r="V305" s="708" t="s">
        <v>3842</v>
      </c>
      <c r="W305" s="677" t="s">
        <v>6132</v>
      </c>
      <c r="X305" s="669"/>
      <c r="Y305" s="669"/>
      <c r="Z305" s="669"/>
      <c r="AA305" s="669"/>
      <c r="AB305" s="1219">
        <f t="shared" si="286"/>
        <v>498</v>
      </c>
      <c r="AC305" s="1240">
        <f t="shared" ref="AC305" si="294">+L305</f>
        <v>10</v>
      </c>
      <c r="AD305" s="308">
        <f t="shared" si="284"/>
        <v>34.348999999999997</v>
      </c>
      <c r="AE305" s="308">
        <f t="shared" si="284"/>
        <v>34.348999999999997</v>
      </c>
      <c r="AF305" s="308">
        <f t="shared" si="284"/>
        <v>0</v>
      </c>
      <c r="AG305" s="308">
        <f t="shared" si="283"/>
        <v>0</v>
      </c>
      <c r="AH305" s="308">
        <f t="shared" si="283"/>
        <v>0</v>
      </c>
      <c r="AI305" s="308">
        <f t="shared" si="283"/>
        <v>0</v>
      </c>
      <c r="AJ305" s="308">
        <f t="shared" si="283"/>
        <v>0</v>
      </c>
      <c r="AK305" s="1219">
        <f t="shared" si="288"/>
        <v>498</v>
      </c>
      <c r="AL305" s="1243">
        <f>+N305</f>
        <v>2</v>
      </c>
      <c r="AM305" s="308">
        <f t="shared" si="277"/>
        <v>11.45</v>
      </c>
      <c r="AN305" s="683">
        <v>11.45</v>
      </c>
      <c r="AO305" s="683"/>
      <c r="AP305" s="683"/>
      <c r="AQ305" s="683"/>
      <c r="AR305" s="683"/>
      <c r="AS305" s="683"/>
      <c r="AT305" s="1219">
        <f t="shared" si="289"/>
        <v>498</v>
      </c>
      <c r="AU305" s="1246">
        <f>+O305</f>
        <v>3</v>
      </c>
      <c r="AV305" s="308">
        <f t="shared" si="278"/>
        <v>11.45</v>
      </c>
      <c r="AW305" s="683">
        <v>11.45</v>
      </c>
      <c r="AX305" s="683"/>
      <c r="AY305" s="683"/>
      <c r="AZ305" s="683"/>
      <c r="BA305" s="683"/>
      <c r="BB305" s="683"/>
      <c r="BC305" s="1219">
        <f t="shared" si="290"/>
        <v>498</v>
      </c>
      <c r="BD305" s="1249">
        <f>+P305</f>
        <v>3</v>
      </c>
      <c r="BE305" s="308">
        <f t="shared" si="279"/>
        <v>3.8159999999999998</v>
      </c>
      <c r="BF305" s="683">
        <v>3.8159999999999998</v>
      </c>
      <c r="BG305" s="683"/>
      <c r="BH305" s="683"/>
      <c r="BI305" s="683"/>
      <c r="BJ305" s="683"/>
      <c r="BK305" s="683"/>
      <c r="BL305" s="1219">
        <f t="shared" si="291"/>
        <v>498</v>
      </c>
      <c r="BM305" s="1252">
        <f>+Q305</f>
        <v>2</v>
      </c>
      <c r="BN305" s="308">
        <f t="shared" si="280"/>
        <v>7.633</v>
      </c>
      <c r="BO305" s="683">
        <v>7.633</v>
      </c>
      <c r="BP305" s="683"/>
      <c r="BQ305" s="683"/>
      <c r="BR305" s="683"/>
      <c r="BS305" s="683"/>
      <c r="BT305" s="683"/>
      <c r="BU305" s="1204"/>
      <c r="BV305" s="1205"/>
      <c r="BW305" s="1205"/>
      <c r="BX305" s="1205"/>
      <c r="BY305" s="1205"/>
      <c r="BZ305" s="1205"/>
      <c r="CA305" s="1205"/>
      <c r="CB305" s="1205"/>
      <c r="CC305" s="1206"/>
    </row>
    <row r="306" spans="1:81" s="690" customFormat="1" ht="40.15" customHeight="1" x14ac:dyDescent="0.25">
      <c r="A306" s="673"/>
      <c r="B306" s="1334"/>
      <c r="C306" s="1315"/>
      <c r="D306" s="1097"/>
      <c r="E306" s="1094"/>
      <c r="F306" s="1094"/>
      <c r="G306" s="1094"/>
      <c r="H306" s="1094"/>
      <c r="I306" s="1094"/>
      <c r="J306" s="1220"/>
      <c r="K306" s="1217"/>
      <c r="L306" s="1223"/>
      <c r="M306" s="1226"/>
      <c r="N306" s="1229"/>
      <c r="O306" s="1232"/>
      <c r="P306" s="1235"/>
      <c r="Q306" s="1238"/>
      <c r="R306" s="1220"/>
      <c r="S306" s="377" t="s">
        <v>6368</v>
      </c>
      <c r="T306" s="709"/>
      <c r="U306" s="709"/>
      <c r="V306" s="709"/>
      <c r="W306" s="678" t="s">
        <v>6369</v>
      </c>
      <c r="X306" s="670"/>
      <c r="Y306" s="670"/>
      <c r="Z306" s="670"/>
      <c r="AA306" s="670"/>
      <c r="AB306" s="1220"/>
      <c r="AC306" s="1241"/>
      <c r="AD306" s="303">
        <f t="shared" si="284"/>
        <v>0</v>
      </c>
      <c r="AE306" s="303">
        <f t="shared" si="284"/>
        <v>0</v>
      </c>
      <c r="AF306" s="303">
        <f t="shared" si="284"/>
        <v>0</v>
      </c>
      <c r="AG306" s="303">
        <f t="shared" si="283"/>
        <v>0</v>
      </c>
      <c r="AH306" s="303">
        <f t="shared" si="283"/>
        <v>0</v>
      </c>
      <c r="AI306" s="303">
        <f t="shared" si="283"/>
        <v>0</v>
      </c>
      <c r="AJ306" s="303">
        <f t="shared" si="283"/>
        <v>0</v>
      </c>
      <c r="AK306" s="1220"/>
      <c r="AL306" s="1244"/>
      <c r="AM306" s="303">
        <f t="shared" si="277"/>
        <v>0</v>
      </c>
      <c r="AN306" s="684"/>
      <c r="AO306" s="684"/>
      <c r="AP306" s="684"/>
      <c r="AQ306" s="684"/>
      <c r="AR306" s="684"/>
      <c r="AS306" s="684"/>
      <c r="AT306" s="1220"/>
      <c r="AU306" s="1247"/>
      <c r="AV306" s="303">
        <f t="shared" si="278"/>
        <v>0</v>
      </c>
      <c r="AW306" s="684"/>
      <c r="AX306" s="684"/>
      <c r="AY306" s="684"/>
      <c r="AZ306" s="684"/>
      <c r="BA306" s="684"/>
      <c r="BB306" s="684"/>
      <c r="BC306" s="1220"/>
      <c r="BD306" s="1250"/>
      <c r="BE306" s="303">
        <f t="shared" si="279"/>
        <v>0</v>
      </c>
      <c r="BF306" s="684"/>
      <c r="BG306" s="684"/>
      <c r="BH306" s="684"/>
      <c r="BI306" s="684"/>
      <c r="BJ306" s="684"/>
      <c r="BK306" s="684"/>
      <c r="BL306" s="1220"/>
      <c r="BM306" s="1253"/>
      <c r="BN306" s="303">
        <f t="shared" si="280"/>
        <v>0</v>
      </c>
      <c r="BO306" s="684"/>
      <c r="BP306" s="684"/>
      <c r="BQ306" s="684"/>
      <c r="BR306" s="684"/>
      <c r="BS306" s="684"/>
      <c r="BT306" s="684"/>
      <c r="BU306" s="1207"/>
      <c r="BV306" s="1208"/>
      <c r="BW306" s="1208"/>
      <c r="BX306" s="1208"/>
      <c r="BY306" s="1208"/>
      <c r="BZ306" s="1208"/>
      <c r="CA306" s="1208"/>
      <c r="CB306" s="1208"/>
      <c r="CC306" s="1209"/>
    </row>
    <row r="307" spans="1:81" s="690" customFormat="1" ht="40.15" customHeight="1" x14ac:dyDescent="0.25">
      <c r="A307" s="673"/>
      <c r="B307" s="1334"/>
      <c r="C307" s="1315"/>
      <c r="D307" s="1097"/>
      <c r="E307" s="1094"/>
      <c r="F307" s="1094"/>
      <c r="G307" s="1094"/>
      <c r="H307" s="1094"/>
      <c r="I307" s="1094"/>
      <c r="J307" s="1220"/>
      <c r="K307" s="1217"/>
      <c r="L307" s="1223"/>
      <c r="M307" s="1226"/>
      <c r="N307" s="1229"/>
      <c r="O307" s="1232"/>
      <c r="P307" s="1235"/>
      <c r="Q307" s="1238"/>
      <c r="R307" s="1220"/>
      <c r="S307" s="377" t="s">
        <v>6370</v>
      </c>
      <c r="T307" s="709"/>
      <c r="U307" s="709"/>
      <c r="V307" s="709"/>
      <c r="W307" s="678" t="s">
        <v>6303</v>
      </c>
      <c r="X307" s="670"/>
      <c r="Y307" s="670"/>
      <c r="Z307" s="670"/>
      <c r="AA307" s="670"/>
      <c r="AB307" s="1220"/>
      <c r="AC307" s="1241"/>
      <c r="AD307" s="303">
        <f t="shared" si="284"/>
        <v>0</v>
      </c>
      <c r="AE307" s="303">
        <f t="shared" si="284"/>
        <v>0</v>
      </c>
      <c r="AF307" s="303">
        <f t="shared" si="284"/>
        <v>0</v>
      </c>
      <c r="AG307" s="303">
        <f t="shared" si="283"/>
        <v>0</v>
      </c>
      <c r="AH307" s="303">
        <f t="shared" si="283"/>
        <v>0</v>
      </c>
      <c r="AI307" s="303">
        <f t="shared" si="283"/>
        <v>0</v>
      </c>
      <c r="AJ307" s="303">
        <f t="shared" si="283"/>
        <v>0</v>
      </c>
      <c r="AK307" s="1220"/>
      <c r="AL307" s="1244"/>
      <c r="AM307" s="303">
        <f t="shared" si="277"/>
        <v>0</v>
      </c>
      <c r="AN307" s="684"/>
      <c r="AO307" s="684"/>
      <c r="AP307" s="684"/>
      <c r="AQ307" s="684"/>
      <c r="AR307" s="684"/>
      <c r="AS307" s="684"/>
      <c r="AT307" s="1220"/>
      <c r="AU307" s="1247"/>
      <c r="AV307" s="303">
        <f t="shared" si="278"/>
        <v>0</v>
      </c>
      <c r="AW307" s="684"/>
      <c r="AX307" s="684"/>
      <c r="AY307" s="684"/>
      <c r="AZ307" s="684"/>
      <c r="BA307" s="684"/>
      <c r="BB307" s="684"/>
      <c r="BC307" s="1220"/>
      <c r="BD307" s="1250"/>
      <c r="BE307" s="303">
        <f t="shared" si="279"/>
        <v>0</v>
      </c>
      <c r="BF307" s="684"/>
      <c r="BG307" s="684"/>
      <c r="BH307" s="684"/>
      <c r="BI307" s="684"/>
      <c r="BJ307" s="684"/>
      <c r="BK307" s="684"/>
      <c r="BL307" s="1220"/>
      <c r="BM307" s="1253"/>
      <c r="BN307" s="303">
        <f t="shared" si="280"/>
        <v>0</v>
      </c>
      <c r="BO307" s="684"/>
      <c r="BP307" s="684"/>
      <c r="BQ307" s="684"/>
      <c r="BR307" s="684"/>
      <c r="BS307" s="684"/>
      <c r="BT307" s="684"/>
      <c r="BU307" s="1207"/>
      <c r="BV307" s="1208"/>
      <c r="BW307" s="1208"/>
      <c r="BX307" s="1208"/>
      <c r="BY307" s="1208"/>
      <c r="BZ307" s="1208"/>
      <c r="CA307" s="1208"/>
      <c r="CB307" s="1208"/>
      <c r="CC307" s="1209"/>
    </row>
    <row r="308" spans="1:81" s="690" customFormat="1" ht="40.15" customHeight="1" thickBot="1" x14ac:dyDescent="0.3">
      <c r="A308" s="673"/>
      <c r="B308" s="1334"/>
      <c r="C308" s="1315"/>
      <c r="D308" s="1098"/>
      <c r="E308" s="1095"/>
      <c r="F308" s="1095"/>
      <c r="G308" s="1095"/>
      <c r="H308" s="1095"/>
      <c r="I308" s="1095"/>
      <c r="J308" s="1221"/>
      <c r="K308" s="1218"/>
      <c r="L308" s="1224"/>
      <c r="M308" s="1227"/>
      <c r="N308" s="1230"/>
      <c r="O308" s="1233"/>
      <c r="P308" s="1236"/>
      <c r="Q308" s="1239"/>
      <c r="R308" s="1221"/>
      <c r="S308" s="379" t="s">
        <v>6371</v>
      </c>
      <c r="T308" s="710"/>
      <c r="U308" s="710"/>
      <c r="V308" s="710"/>
      <c r="W308" s="679" t="s">
        <v>6124</v>
      </c>
      <c r="X308" s="671"/>
      <c r="Y308" s="671"/>
      <c r="Z308" s="671"/>
      <c r="AA308" s="671"/>
      <c r="AB308" s="1221"/>
      <c r="AC308" s="1242"/>
      <c r="AD308" s="306">
        <f t="shared" si="284"/>
        <v>0</v>
      </c>
      <c r="AE308" s="306">
        <f t="shared" si="284"/>
        <v>0</v>
      </c>
      <c r="AF308" s="306">
        <f t="shared" si="284"/>
        <v>0</v>
      </c>
      <c r="AG308" s="306">
        <f t="shared" si="283"/>
        <v>0</v>
      </c>
      <c r="AH308" s="306">
        <f t="shared" si="283"/>
        <v>0</v>
      </c>
      <c r="AI308" s="306">
        <f t="shared" si="283"/>
        <v>0</v>
      </c>
      <c r="AJ308" s="306">
        <f t="shared" si="283"/>
        <v>0</v>
      </c>
      <c r="AK308" s="1221"/>
      <c r="AL308" s="1245"/>
      <c r="AM308" s="306">
        <f t="shared" si="277"/>
        <v>0</v>
      </c>
      <c r="AN308" s="685"/>
      <c r="AO308" s="685"/>
      <c r="AP308" s="685"/>
      <c r="AQ308" s="685"/>
      <c r="AR308" s="685"/>
      <c r="AS308" s="685"/>
      <c r="AT308" s="1221"/>
      <c r="AU308" s="1248"/>
      <c r="AV308" s="306">
        <f t="shared" si="278"/>
        <v>0</v>
      </c>
      <c r="AW308" s="685"/>
      <c r="AX308" s="685"/>
      <c r="AY308" s="685"/>
      <c r="AZ308" s="685"/>
      <c r="BA308" s="685"/>
      <c r="BB308" s="685"/>
      <c r="BC308" s="1221"/>
      <c r="BD308" s="1251"/>
      <c r="BE308" s="306">
        <f t="shared" si="279"/>
        <v>0</v>
      </c>
      <c r="BF308" s="685"/>
      <c r="BG308" s="685"/>
      <c r="BH308" s="685"/>
      <c r="BI308" s="685"/>
      <c r="BJ308" s="685"/>
      <c r="BK308" s="685"/>
      <c r="BL308" s="1221"/>
      <c r="BM308" s="1254"/>
      <c r="BN308" s="306">
        <f t="shared" si="280"/>
        <v>0</v>
      </c>
      <c r="BO308" s="685"/>
      <c r="BP308" s="685"/>
      <c r="BQ308" s="685"/>
      <c r="BR308" s="685"/>
      <c r="BS308" s="685"/>
      <c r="BT308" s="685"/>
      <c r="BU308" s="1210"/>
      <c r="BV308" s="1211"/>
      <c r="BW308" s="1211"/>
      <c r="BX308" s="1211"/>
      <c r="BY308" s="1211"/>
      <c r="BZ308" s="1211"/>
      <c r="CA308" s="1211"/>
      <c r="CB308" s="1211"/>
      <c r="CC308" s="1212"/>
    </row>
    <row r="309" spans="1:81" s="690" customFormat="1" ht="40.15" customHeight="1" thickTop="1" x14ac:dyDescent="0.25">
      <c r="A309" s="673"/>
      <c r="B309" s="1334"/>
      <c r="C309" s="1315"/>
      <c r="D309" s="1096"/>
      <c r="E309" s="1093"/>
      <c r="F309" s="1093"/>
      <c r="G309" s="1093"/>
      <c r="H309" s="1093"/>
      <c r="I309" s="1093"/>
      <c r="J309" s="1219">
        <v>499</v>
      </c>
      <c r="K309" s="1216" t="str">
        <f>+[10]Metas!K566</f>
        <v>Acompañamiento en los procesos de participación ciudadana en los comicios electorales que se lleven a cabo a nivel departamental.</v>
      </c>
      <c r="L309" s="1433">
        <v>0.35</v>
      </c>
      <c r="M309" s="1480">
        <f>SUM(N309:Q309)</f>
        <v>0.35</v>
      </c>
      <c r="N309" s="1482">
        <v>0.15</v>
      </c>
      <c r="O309" s="1484">
        <v>0.2</v>
      </c>
      <c r="P309" s="1486"/>
      <c r="Q309" s="1488"/>
      <c r="R309" s="1219">
        <f>+$J309</f>
        <v>499</v>
      </c>
      <c r="S309" s="375" t="s">
        <v>6372</v>
      </c>
      <c r="T309" s="708" t="s">
        <v>3834</v>
      </c>
      <c r="U309" s="708" t="s">
        <v>3838</v>
      </c>
      <c r="V309" s="708" t="s">
        <v>3842</v>
      </c>
      <c r="W309" s="677" t="s">
        <v>6373</v>
      </c>
      <c r="X309" s="669"/>
      <c r="Y309" s="669"/>
      <c r="Z309" s="669"/>
      <c r="AA309" s="669"/>
      <c r="AB309" s="1219">
        <f t="shared" si="286"/>
        <v>499</v>
      </c>
      <c r="AC309" s="1240">
        <f t="shared" ref="AC309" si="295">+L309</f>
        <v>0.35</v>
      </c>
      <c r="AD309" s="308">
        <f t="shared" si="284"/>
        <v>14.247</v>
      </c>
      <c r="AE309" s="308">
        <f t="shared" si="284"/>
        <v>14.247</v>
      </c>
      <c r="AF309" s="308">
        <f t="shared" si="284"/>
        <v>0</v>
      </c>
      <c r="AG309" s="308">
        <f t="shared" si="283"/>
        <v>0</v>
      </c>
      <c r="AH309" s="308">
        <f t="shared" si="283"/>
        <v>0</v>
      </c>
      <c r="AI309" s="308">
        <f t="shared" si="283"/>
        <v>0</v>
      </c>
      <c r="AJ309" s="308">
        <f t="shared" si="283"/>
        <v>0</v>
      </c>
      <c r="AK309" s="1219">
        <f t="shared" si="288"/>
        <v>499</v>
      </c>
      <c r="AL309" s="1243">
        <f>+N309</f>
        <v>0.15</v>
      </c>
      <c r="AM309" s="308">
        <f t="shared" si="277"/>
        <v>4.7489999999999997</v>
      </c>
      <c r="AN309" s="683">
        <v>4.7489999999999997</v>
      </c>
      <c r="AO309" s="683"/>
      <c r="AP309" s="683"/>
      <c r="AQ309" s="683"/>
      <c r="AR309" s="683"/>
      <c r="AS309" s="683"/>
      <c r="AT309" s="1219">
        <f t="shared" si="289"/>
        <v>499</v>
      </c>
      <c r="AU309" s="1246">
        <f>+O309</f>
        <v>0.2</v>
      </c>
      <c r="AV309" s="308">
        <f t="shared" si="278"/>
        <v>4.7489999999999997</v>
      </c>
      <c r="AW309" s="683">
        <v>4.7489999999999997</v>
      </c>
      <c r="AX309" s="683"/>
      <c r="AY309" s="683"/>
      <c r="AZ309" s="683"/>
      <c r="BA309" s="683"/>
      <c r="BB309" s="683"/>
      <c r="BC309" s="1219">
        <f t="shared" si="290"/>
        <v>499</v>
      </c>
      <c r="BD309" s="1249">
        <f>+P309</f>
        <v>0</v>
      </c>
      <c r="BE309" s="308">
        <f t="shared" si="279"/>
        <v>1.583</v>
      </c>
      <c r="BF309" s="683">
        <v>1.583</v>
      </c>
      <c r="BG309" s="683"/>
      <c r="BH309" s="683"/>
      <c r="BI309" s="683"/>
      <c r="BJ309" s="683"/>
      <c r="BK309" s="683"/>
      <c r="BL309" s="1219">
        <f t="shared" si="291"/>
        <v>499</v>
      </c>
      <c r="BM309" s="1252">
        <f>+Q309</f>
        <v>0</v>
      </c>
      <c r="BN309" s="308">
        <f t="shared" si="280"/>
        <v>3.1659999999999999</v>
      </c>
      <c r="BO309" s="683">
        <v>3.1659999999999999</v>
      </c>
      <c r="BP309" s="683"/>
      <c r="BQ309" s="683"/>
      <c r="BR309" s="683"/>
      <c r="BS309" s="683"/>
      <c r="BT309" s="683"/>
      <c r="BU309" s="1204"/>
      <c r="BV309" s="1205"/>
      <c r="BW309" s="1205"/>
      <c r="BX309" s="1205"/>
      <c r="BY309" s="1205"/>
      <c r="BZ309" s="1205"/>
      <c r="CA309" s="1205"/>
      <c r="CB309" s="1205"/>
      <c r="CC309" s="1206"/>
    </row>
    <row r="310" spans="1:81" s="690" customFormat="1" ht="40.15" customHeight="1" x14ac:dyDescent="0.25">
      <c r="A310" s="673"/>
      <c r="B310" s="1334"/>
      <c r="C310" s="1315"/>
      <c r="D310" s="1097"/>
      <c r="E310" s="1094"/>
      <c r="F310" s="1094"/>
      <c r="G310" s="1094"/>
      <c r="H310" s="1094"/>
      <c r="I310" s="1094"/>
      <c r="J310" s="1220"/>
      <c r="K310" s="1217"/>
      <c r="L310" s="1434"/>
      <c r="M310" s="1481"/>
      <c r="N310" s="1483"/>
      <c r="O310" s="1485"/>
      <c r="P310" s="1487"/>
      <c r="Q310" s="1489"/>
      <c r="R310" s="1220"/>
      <c r="S310" s="377" t="s">
        <v>6374</v>
      </c>
      <c r="T310" s="709"/>
      <c r="U310" s="709"/>
      <c r="V310" s="709"/>
      <c r="W310" s="678" t="s">
        <v>6375</v>
      </c>
      <c r="X310" s="670"/>
      <c r="Y310" s="670"/>
      <c r="Z310" s="670"/>
      <c r="AA310" s="670"/>
      <c r="AB310" s="1220"/>
      <c r="AC310" s="1241"/>
      <c r="AD310" s="303">
        <f t="shared" si="284"/>
        <v>0</v>
      </c>
      <c r="AE310" s="303">
        <f t="shared" si="284"/>
        <v>0</v>
      </c>
      <c r="AF310" s="303">
        <f t="shared" si="284"/>
        <v>0</v>
      </c>
      <c r="AG310" s="303">
        <f t="shared" si="283"/>
        <v>0</v>
      </c>
      <c r="AH310" s="303">
        <f t="shared" si="283"/>
        <v>0</v>
      </c>
      <c r="AI310" s="303">
        <f t="shared" si="283"/>
        <v>0</v>
      </c>
      <c r="AJ310" s="303">
        <f t="shared" si="283"/>
        <v>0</v>
      </c>
      <c r="AK310" s="1220"/>
      <c r="AL310" s="1244"/>
      <c r="AM310" s="303">
        <f t="shared" si="277"/>
        <v>0</v>
      </c>
      <c r="AN310" s="684"/>
      <c r="AO310" s="684"/>
      <c r="AP310" s="684"/>
      <c r="AQ310" s="684"/>
      <c r="AR310" s="684"/>
      <c r="AS310" s="684"/>
      <c r="AT310" s="1220"/>
      <c r="AU310" s="1247"/>
      <c r="AV310" s="303">
        <f t="shared" si="278"/>
        <v>0</v>
      </c>
      <c r="AW310" s="684"/>
      <c r="AX310" s="684"/>
      <c r="AY310" s="684"/>
      <c r="AZ310" s="684"/>
      <c r="BA310" s="684"/>
      <c r="BB310" s="684"/>
      <c r="BC310" s="1220"/>
      <c r="BD310" s="1250"/>
      <c r="BE310" s="303">
        <f t="shared" si="279"/>
        <v>0</v>
      </c>
      <c r="BF310" s="684"/>
      <c r="BG310" s="684"/>
      <c r="BH310" s="684"/>
      <c r="BI310" s="684"/>
      <c r="BJ310" s="684"/>
      <c r="BK310" s="684"/>
      <c r="BL310" s="1220"/>
      <c r="BM310" s="1253"/>
      <c r="BN310" s="303">
        <f t="shared" si="280"/>
        <v>0</v>
      </c>
      <c r="BO310" s="684"/>
      <c r="BP310" s="684"/>
      <c r="BQ310" s="684"/>
      <c r="BR310" s="684"/>
      <c r="BS310" s="684"/>
      <c r="BT310" s="684"/>
      <c r="BU310" s="1207"/>
      <c r="BV310" s="1208"/>
      <c r="BW310" s="1208"/>
      <c r="BX310" s="1208"/>
      <c r="BY310" s="1208"/>
      <c r="BZ310" s="1208"/>
      <c r="CA310" s="1208"/>
      <c r="CB310" s="1208"/>
      <c r="CC310" s="1209"/>
    </row>
    <row r="311" spans="1:81" s="690" customFormat="1" ht="40.15" customHeight="1" x14ac:dyDescent="0.25">
      <c r="A311" s="673"/>
      <c r="B311" s="1334"/>
      <c r="C311" s="1315"/>
      <c r="D311" s="1097"/>
      <c r="E311" s="1094"/>
      <c r="F311" s="1094"/>
      <c r="G311" s="1094"/>
      <c r="H311" s="1094"/>
      <c r="I311" s="1094"/>
      <c r="J311" s="1220"/>
      <c r="K311" s="1217"/>
      <c r="L311" s="1434"/>
      <c r="M311" s="1481"/>
      <c r="N311" s="1483"/>
      <c r="O311" s="1485"/>
      <c r="P311" s="1487"/>
      <c r="Q311" s="1489"/>
      <c r="R311" s="1220"/>
      <c r="S311" s="377" t="s">
        <v>6376</v>
      </c>
      <c r="T311" s="709"/>
      <c r="U311" s="709"/>
      <c r="V311" s="709"/>
      <c r="W311" s="678" t="s">
        <v>6347</v>
      </c>
      <c r="X311" s="670"/>
      <c r="Y311" s="670"/>
      <c r="Z311" s="670"/>
      <c r="AA311" s="670"/>
      <c r="AB311" s="1220"/>
      <c r="AC311" s="1241"/>
      <c r="AD311" s="303">
        <f t="shared" si="284"/>
        <v>0</v>
      </c>
      <c r="AE311" s="303">
        <f t="shared" si="284"/>
        <v>0</v>
      </c>
      <c r="AF311" s="303">
        <f t="shared" si="284"/>
        <v>0</v>
      </c>
      <c r="AG311" s="303">
        <f t="shared" si="283"/>
        <v>0</v>
      </c>
      <c r="AH311" s="303">
        <f t="shared" si="283"/>
        <v>0</v>
      </c>
      <c r="AI311" s="303">
        <f t="shared" si="283"/>
        <v>0</v>
      </c>
      <c r="AJ311" s="303">
        <f t="shared" si="283"/>
        <v>0</v>
      </c>
      <c r="AK311" s="1220"/>
      <c r="AL311" s="1244"/>
      <c r="AM311" s="303">
        <f t="shared" si="277"/>
        <v>0</v>
      </c>
      <c r="AN311" s="684"/>
      <c r="AO311" s="684"/>
      <c r="AP311" s="684"/>
      <c r="AQ311" s="684"/>
      <c r="AR311" s="684"/>
      <c r="AS311" s="684"/>
      <c r="AT311" s="1220"/>
      <c r="AU311" s="1247"/>
      <c r="AV311" s="303">
        <f t="shared" si="278"/>
        <v>0</v>
      </c>
      <c r="AW311" s="684"/>
      <c r="AX311" s="684"/>
      <c r="AY311" s="684"/>
      <c r="AZ311" s="684"/>
      <c r="BA311" s="684"/>
      <c r="BB311" s="684"/>
      <c r="BC311" s="1220"/>
      <c r="BD311" s="1250"/>
      <c r="BE311" s="303">
        <f t="shared" si="279"/>
        <v>0</v>
      </c>
      <c r="BF311" s="684"/>
      <c r="BG311" s="684"/>
      <c r="BH311" s="684"/>
      <c r="BI311" s="684"/>
      <c r="BJ311" s="684"/>
      <c r="BK311" s="684"/>
      <c r="BL311" s="1220"/>
      <c r="BM311" s="1253"/>
      <c r="BN311" s="303">
        <f t="shared" si="280"/>
        <v>0</v>
      </c>
      <c r="BO311" s="684"/>
      <c r="BP311" s="684"/>
      <c r="BQ311" s="684"/>
      <c r="BR311" s="684"/>
      <c r="BS311" s="684"/>
      <c r="BT311" s="684"/>
      <c r="BU311" s="1207"/>
      <c r="BV311" s="1208"/>
      <c r="BW311" s="1208"/>
      <c r="BX311" s="1208"/>
      <c r="BY311" s="1208"/>
      <c r="BZ311" s="1208"/>
      <c r="CA311" s="1208"/>
      <c r="CB311" s="1208"/>
      <c r="CC311" s="1209"/>
    </row>
    <row r="312" spans="1:81" s="690" customFormat="1" ht="40.15" customHeight="1" thickBot="1" x14ac:dyDescent="0.3">
      <c r="A312" s="673"/>
      <c r="B312" s="1335"/>
      <c r="C312" s="1316"/>
      <c r="D312" s="1098"/>
      <c r="E312" s="1095"/>
      <c r="F312" s="1095"/>
      <c r="G312" s="1095"/>
      <c r="H312" s="1095"/>
      <c r="I312" s="1095"/>
      <c r="J312" s="1221"/>
      <c r="K312" s="1218"/>
      <c r="L312" s="1490"/>
      <c r="M312" s="1491"/>
      <c r="N312" s="1492"/>
      <c r="O312" s="1493"/>
      <c r="P312" s="1494"/>
      <c r="Q312" s="1495"/>
      <c r="R312" s="1221"/>
      <c r="S312" s="679"/>
      <c r="T312" s="710"/>
      <c r="U312" s="710"/>
      <c r="V312" s="710"/>
      <c r="W312" s="679"/>
      <c r="X312" s="671"/>
      <c r="Y312" s="671"/>
      <c r="Z312" s="671"/>
      <c r="AA312" s="671"/>
      <c r="AB312" s="1221"/>
      <c r="AC312" s="1242"/>
      <c r="AD312" s="306">
        <f t="shared" si="284"/>
        <v>0</v>
      </c>
      <c r="AE312" s="306">
        <f t="shared" si="284"/>
        <v>0</v>
      </c>
      <c r="AF312" s="306">
        <f t="shared" si="284"/>
        <v>0</v>
      </c>
      <c r="AG312" s="306">
        <f t="shared" si="283"/>
        <v>0</v>
      </c>
      <c r="AH312" s="306">
        <f t="shared" si="283"/>
        <v>0</v>
      </c>
      <c r="AI312" s="306">
        <f t="shared" si="283"/>
        <v>0</v>
      </c>
      <c r="AJ312" s="306">
        <f t="shared" si="283"/>
        <v>0</v>
      </c>
      <c r="AK312" s="1221"/>
      <c r="AL312" s="1245"/>
      <c r="AM312" s="306">
        <f t="shared" si="277"/>
        <v>0</v>
      </c>
      <c r="AN312" s="685"/>
      <c r="AO312" s="685"/>
      <c r="AP312" s="685"/>
      <c r="AQ312" s="685"/>
      <c r="AR312" s="685"/>
      <c r="AS312" s="685"/>
      <c r="AT312" s="1221"/>
      <c r="AU312" s="1248"/>
      <c r="AV312" s="306">
        <f t="shared" si="278"/>
        <v>0</v>
      </c>
      <c r="AW312" s="685"/>
      <c r="AX312" s="685"/>
      <c r="AY312" s="685"/>
      <c r="AZ312" s="685"/>
      <c r="BA312" s="685"/>
      <c r="BB312" s="685"/>
      <c r="BC312" s="1221"/>
      <c r="BD312" s="1251"/>
      <c r="BE312" s="306">
        <f t="shared" si="279"/>
        <v>0</v>
      </c>
      <c r="BF312" s="685"/>
      <c r="BG312" s="685"/>
      <c r="BH312" s="685"/>
      <c r="BI312" s="685"/>
      <c r="BJ312" s="685"/>
      <c r="BK312" s="685"/>
      <c r="BL312" s="1221"/>
      <c r="BM312" s="1254"/>
      <c r="BN312" s="306">
        <f t="shared" si="280"/>
        <v>0</v>
      </c>
      <c r="BO312" s="685"/>
      <c r="BP312" s="685"/>
      <c r="BQ312" s="685"/>
      <c r="BR312" s="685"/>
      <c r="BS312" s="685"/>
      <c r="BT312" s="685"/>
      <c r="BU312" s="1210"/>
      <c r="BV312" s="1211"/>
      <c r="BW312" s="1211"/>
      <c r="BX312" s="1211"/>
      <c r="BY312" s="1211"/>
      <c r="BZ312" s="1211"/>
      <c r="CA312" s="1211"/>
      <c r="CB312" s="1211"/>
      <c r="CC312" s="1212"/>
    </row>
    <row r="313" spans="1:81" s="690" customFormat="1" ht="40.15" customHeight="1" thickTop="1" x14ac:dyDescent="0.25">
      <c r="A313" s="673"/>
      <c r="B313" s="1317" t="s">
        <v>765</v>
      </c>
      <c r="C313" s="1314" t="s">
        <v>768</v>
      </c>
      <c r="D313" s="1096"/>
      <c r="E313" s="1093"/>
      <c r="F313" s="1093"/>
      <c r="G313" s="1093"/>
      <c r="H313" s="1093"/>
      <c r="I313" s="1093"/>
      <c r="J313" s="1219">
        <v>500</v>
      </c>
      <c r="K313" s="1216" t="str">
        <f>+[10]Metas!K568</f>
        <v>Espacios de dialogo, debates y/o foros generados sobre la seguridad, la convivencia ciudadana, la paz y posconflicto, derechos humanos, derecho internacional humanitario y/o la cultura de legalidad a nivel departamental.</v>
      </c>
      <c r="L313" s="1222">
        <v>2</v>
      </c>
      <c r="M313" s="1225">
        <f>SUM(N313:Q313)</f>
        <v>2</v>
      </c>
      <c r="N313" s="1228">
        <v>0.5</v>
      </c>
      <c r="O313" s="1231">
        <v>0.5</v>
      </c>
      <c r="P313" s="1234">
        <v>0.5</v>
      </c>
      <c r="Q313" s="1237">
        <v>0.5</v>
      </c>
      <c r="R313" s="1219">
        <f>+$J313</f>
        <v>500</v>
      </c>
      <c r="S313" s="375" t="s">
        <v>6377</v>
      </c>
      <c r="T313" s="708" t="s">
        <v>3834</v>
      </c>
      <c r="U313" s="708" t="s">
        <v>3838</v>
      </c>
      <c r="V313" s="708" t="s">
        <v>3842</v>
      </c>
      <c r="W313" s="677" t="s">
        <v>6378</v>
      </c>
      <c r="X313" s="669"/>
      <c r="Y313" s="669"/>
      <c r="Z313" s="669"/>
      <c r="AA313" s="669"/>
      <c r="AB313" s="1219">
        <f t="shared" si="286"/>
        <v>500</v>
      </c>
      <c r="AC313" s="1240">
        <f t="shared" ref="AC313" si="296">+L313</f>
        <v>2</v>
      </c>
      <c r="AD313" s="308">
        <f t="shared" si="284"/>
        <v>42.597000000000001</v>
      </c>
      <c r="AE313" s="308">
        <f t="shared" si="284"/>
        <v>42.597000000000001</v>
      </c>
      <c r="AF313" s="308">
        <f t="shared" si="284"/>
        <v>0</v>
      </c>
      <c r="AG313" s="308">
        <f t="shared" si="283"/>
        <v>0</v>
      </c>
      <c r="AH313" s="308">
        <f t="shared" si="283"/>
        <v>0</v>
      </c>
      <c r="AI313" s="308">
        <f t="shared" si="283"/>
        <v>0</v>
      </c>
      <c r="AJ313" s="308">
        <f t="shared" si="283"/>
        <v>0</v>
      </c>
      <c r="AK313" s="1219">
        <f t="shared" si="288"/>
        <v>500</v>
      </c>
      <c r="AL313" s="1243">
        <f>+N313</f>
        <v>0.5</v>
      </c>
      <c r="AM313" s="308">
        <f t="shared" si="277"/>
        <v>14.199</v>
      </c>
      <c r="AN313" s="683">
        <v>14.199</v>
      </c>
      <c r="AO313" s="683"/>
      <c r="AP313" s="683"/>
      <c r="AQ313" s="683"/>
      <c r="AR313" s="683"/>
      <c r="AS313" s="683"/>
      <c r="AT313" s="1219">
        <f t="shared" si="289"/>
        <v>500</v>
      </c>
      <c r="AU313" s="1246">
        <f>+O313</f>
        <v>0.5</v>
      </c>
      <c r="AV313" s="308">
        <f t="shared" si="278"/>
        <v>14.199</v>
      </c>
      <c r="AW313" s="683">
        <v>14.199</v>
      </c>
      <c r="AX313" s="683"/>
      <c r="AY313" s="683"/>
      <c r="AZ313" s="683"/>
      <c r="BA313" s="683"/>
      <c r="BB313" s="683"/>
      <c r="BC313" s="1219">
        <f t="shared" si="290"/>
        <v>500</v>
      </c>
      <c r="BD313" s="1249">
        <f>+P313</f>
        <v>0.5</v>
      </c>
      <c r="BE313" s="308">
        <f t="shared" si="279"/>
        <v>4.7329999999999997</v>
      </c>
      <c r="BF313" s="683">
        <v>4.7329999999999997</v>
      </c>
      <c r="BG313" s="683"/>
      <c r="BH313" s="683"/>
      <c r="BI313" s="683"/>
      <c r="BJ313" s="683"/>
      <c r="BK313" s="683"/>
      <c r="BL313" s="1219">
        <f t="shared" si="291"/>
        <v>500</v>
      </c>
      <c r="BM313" s="1252">
        <f>+Q313</f>
        <v>0.5</v>
      </c>
      <c r="BN313" s="308">
        <f t="shared" si="280"/>
        <v>9.4659999999999993</v>
      </c>
      <c r="BO313" s="683">
        <v>9.4659999999999993</v>
      </c>
      <c r="BP313" s="683"/>
      <c r="BQ313" s="683"/>
      <c r="BR313" s="683"/>
      <c r="BS313" s="683"/>
      <c r="BT313" s="683"/>
      <c r="BU313" s="1204"/>
      <c r="BV313" s="1205"/>
      <c r="BW313" s="1205"/>
      <c r="BX313" s="1205"/>
      <c r="BY313" s="1205"/>
      <c r="BZ313" s="1205"/>
      <c r="CA313" s="1205"/>
      <c r="CB313" s="1205"/>
      <c r="CC313" s="1206"/>
    </row>
    <row r="314" spans="1:81" s="690" customFormat="1" ht="40.15" customHeight="1" x14ac:dyDescent="0.25">
      <c r="A314" s="673"/>
      <c r="B314" s="1318"/>
      <c r="C314" s="1315"/>
      <c r="D314" s="1097"/>
      <c r="E314" s="1094"/>
      <c r="F314" s="1094"/>
      <c r="G314" s="1094"/>
      <c r="H314" s="1094"/>
      <c r="I314" s="1094"/>
      <c r="J314" s="1220"/>
      <c r="K314" s="1217"/>
      <c r="L314" s="1223"/>
      <c r="M314" s="1226"/>
      <c r="N314" s="1229"/>
      <c r="O314" s="1232"/>
      <c r="P314" s="1235"/>
      <c r="Q314" s="1238"/>
      <c r="R314" s="1220"/>
      <c r="S314" s="377" t="s">
        <v>6379</v>
      </c>
      <c r="T314" s="709"/>
      <c r="U314" s="709"/>
      <c r="V314" s="709"/>
      <c r="W314" s="678" t="s">
        <v>6380</v>
      </c>
      <c r="X314" s="670"/>
      <c r="Y314" s="670"/>
      <c r="Z314" s="670"/>
      <c r="AA314" s="670"/>
      <c r="AB314" s="1220"/>
      <c r="AC314" s="1241"/>
      <c r="AD314" s="303">
        <f t="shared" si="284"/>
        <v>0</v>
      </c>
      <c r="AE314" s="303">
        <f t="shared" si="284"/>
        <v>0</v>
      </c>
      <c r="AF314" s="303">
        <f t="shared" si="284"/>
        <v>0</v>
      </c>
      <c r="AG314" s="303">
        <f t="shared" si="283"/>
        <v>0</v>
      </c>
      <c r="AH314" s="303">
        <f t="shared" si="283"/>
        <v>0</v>
      </c>
      <c r="AI314" s="303">
        <f t="shared" si="283"/>
        <v>0</v>
      </c>
      <c r="AJ314" s="303">
        <f t="shared" si="283"/>
        <v>0</v>
      </c>
      <c r="AK314" s="1220"/>
      <c r="AL314" s="1244"/>
      <c r="AM314" s="303">
        <f t="shared" si="277"/>
        <v>0</v>
      </c>
      <c r="AN314" s="684"/>
      <c r="AO314" s="684"/>
      <c r="AP314" s="684"/>
      <c r="AQ314" s="684"/>
      <c r="AR314" s="684"/>
      <c r="AS314" s="684"/>
      <c r="AT314" s="1220"/>
      <c r="AU314" s="1247"/>
      <c r="AV314" s="303">
        <f t="shared" si="278"/>
        <v>0</v>
      </c>
      <c r="AW314" s="684"/>
      <c r="AX314" s="684"/>
      <c r="AY314" s="684"/>
      <c r="AZ314" s="684"/>
      <c r="BA314" s="684"/>
      <c r="BB314" s="684"/>
      <c r="BC314" s="1220"/>
      <c r="BD314" s="1250"/>
      <c r="BE314" s="303">
        <f t="shared" si="279"/>
        <v>0</v>
      </c>
      <c r="BF314" s="684"/>
      <c r="BG314" s="684"/>
      <c r="BH314" s="684"/>
      <c r="BI314" s="684"/>
      <c r="BJ314" s="684"/>
      <c r="BK314" s="684"/>
      <c r="BL314" s="1220"/>
      <c r="BM314" s="1253"/>
      <c r="BN314" s="303">
        <f t="shared" si="280"/>
        <v>0</v>
      </c>
      <c r="BO314" s="684"/>
      <c r="BP314" s="684"/>
      <c r="BQ314" s="684"/>
      <c r="BR314" s="684"/>
      <c r="BS314" s="684"/>
      <c r="BT314" s="684"/>
      <c r="BU314" s="1207"/>
      <c r="BV314" s="1208"/>
      <c r="BW314" s="1208"/>
      <c r="BX314" s="1208"/>
      <c r="BY314" s="1208"/>
      <c r="BZ314" s="1208"/>
      <c r="CA314" s="1208"/>
      <c r="CB314" s="1208"/>
      <c r="CC314" s="1209"/>
    </row>
    <row r="315" spans="1:81" s="690" customFormat="1" ht="40.15" customHeight="1" x14ac:dyDescent="0.25">
      <c r="A315" s="673"/>
      <c r="B315" s="1318"/>
      <c r="C315" s="1315"/>
      <c r="D315" s="1097"/>
      <c r="E315" s="1094"/>
      <c r="F315" s="1094"/>
      <c r="G315" s="1094"/>
      <c r="H315" s="1094"/>
      <c r="I315" s="1094"/>
      <c r="J315" s="1220"/>
      <c r="K315" s="1217"/>
      <c r="L315" s="1223"/>
      <c r="M315" s="1226"/>
      <c r="N315" s="1229"/>
      <c r="O315" s="1232"/>
      <c r="P315" s="1235"/>
      <c r="Q315" s="1238"/>
      <c r="R315" s="1220"/>
      <c r="S315" s="377" t="s">
        <v>6381</v>
      </c>
      <c r="T315" s="709"/>
      <c r="U315" s="709"/>
      <c r="V315" s="709"/>
      <c r="W315" s="678" t="s">
        <v>6382</v>
      </c>
      <c r="X315" s="670"/>
      <c r="Y315" s="670"/>
      <c r="Z315" s="670"/>
      <c r="AA315" s="670"/>
      <c r="AB315" s="1220"/>
      <c r="AC315" s="1241"/>
      <c r="AD315" s="303">
        <f t="shared" si="284"/>
        <v>0</v>
      </c>
      <c r="AE315" s="303">
        <f t="shared" si="284"/>
        <v>0</v>
      </c>
      <c r="AF315" s="303">
        <f t="shared" si="284"/>
        <v>0</v>
      </c>
      <c r="AG315" s="303">
        <f t="shared" si="283"/>
        <v>0</v>
      </c>
      <c r="AH315" s="303">
        <f t="shared" si="283"/>
        <v>0</v>
      </c>
      <c r="AI315" s="303">
        <f t="shared" si="283"/>
        <v>0</v>
      </c>
      <c r="AJ315" s="303">
        <f t="shared" si="283"/>
        <v>0</v>
      </c>
      <c r="AK315" s="1220"/>
      <c r="AL315" s="1244"/>
      <c r="AM315" s="303">
        <f t="shared" si="277"/>
        <v>0</v>
      </c>
      <c r="AN315" s="684"/>
      <c r="AO315" s="684"/>
      <c r="AP315" s="684"/>
      <c r="AQ315" s="684"/>
      <c r="AR315" s="684"/>
      <c r="AS315" s="684"/>
      <c r="AT315" s="1220"/>
      <c r="AU315" s="1247"/>
      <c r="AV315" s="303">
        <f t="shared" si="278"/>
        <v>0</v>
      </c>
      <c r="AW315" s="684"/>
      <c r="AX315" s="684"/>
      <c r="AY315" s="684"/>
      <c r="AZ315" s="684"/>
      <c r="BA315" s="684"/>
      <c r="BB315" s="684"/>
      <c r="BC315" s="1220"/>
      <c r="BD315" s="1250"/>
      <c r="BE315" s="303">
        <f t="shared" si="279"/>
        <v>0</v>
      </c>
      <c r="BF315" s="684"/>
      <c r="BG315" s="684"/>
      <c r="BH315" s="684"/>
      <c r="BI315" s="684"/>
      <c r="BJ315" s="684"/>
      <c r="BK315" s="684"/>
      <c r="BL315" s="1220"/>
      <c r="BM315" s="1253"/>
      <c r="BN315" s="303">
        <f t="shared" si="280"/>
        <v>0</v>
      </c>
      <c r="BO315" s="684"/>
      <c r="BP315" s="684"/>
      <c r="BQ315" s="684"/>
      <c r="BR315" s="684"/>
      <c r="BS315" s="684"/>
      <c r="BT315" s="684"/>
      <c r="BU315" s="1207"/>
      <c r="BV315" s="1208"/>
      <c r="BW315" s="1208"/>
      <c r="BX315" s="1208"/>
      <c r="BY315" s="1208"/>
      <c r="BZ315" s="1208"/>
      <c r="CA315" s="1208"/>
      <c r="CB315" s="1208"/>
      <c r="CC315" s="1209"/>
    </row>
    <row r="316" spans="1:81" s="690" customFormat="1" ht="40.15" customHeight="1" thickBot="1" x14ac:dyDescent="0.3">
      <c r="A316" s="673"/>
      <c r="B316" s="1318"/>
      <c r="C316" s="1315"/>
      <c r="D316" s="1098"/>
      <c r="E316" s="1095"/>
      <c r="F316" s="1095"/>
      <c r="G316" s="1095"/>
      <c r="H316" s="1095"/>
      <c r="I316" s="1095"/>
      <c r="J316" s="1221"/>
      <c r="K316" s="1218"/>
      <c r="L316" s="1224"/>
      <c r="M316" s="1227"/>
      <c r="N316" s="1230"/>
      <c r="O316" s="1233"/>
      <c r="P316" s="1236"/>
      <c r="Q316" s="1239"/>
      <c r="R316" s="1221"/>
      <c r="S316" s="379" t="s">
        <v>6383</v>
      </c>
      <c r="T316" s="710"/>
      <c r="U316" s="710"/>
      <c r="V316" s="710"/>
      <c r="W316" s="679" t="s">
        <v>6124</v>
      </c>
      <c r="X316" s="671"/>
      <c r="Y316" s="671"/>
      <c r="Z316" s="671"/>
      <c r="AA316" s="671"/>
      <c r="AB316" s="1221"/>
      <c r="AC316" s="1242"/>
      <c r="AD316" s="306">
        <f t="shared" si="284"/>
        <v>0</v>
      </c>
      <c r="AE316" s="306">
        <f t="shared" si="284"/>
        <v>0</v>
      </c>
      <c r="AF316" s="306">
        <f t="shared" si="284"/>
        <v>0</v>
      </c>
      <c r="AG316" s="306">
        <f t="shared" si="283"/>
        <v>0</v>
      </c>
      <c r="AH316" s="306">
        <f t="shared" si="283"/>
        <v>0</v>
      </c>
      <c r="AI316" s="306">
        <f t="shared" si="283"/>
        <v>0</v>
      </c>
      <c r="AJ316" s="306">
        <f t="shared" si="283"/>
        <v>0</v>
      </c>
      <c r="AK316" s="1221"/>
      <c r="AL316" s="1245"/>
      <c r="AM316" s="306">
        <f t="shared" si="277"/>
        <v>0</v>
      </c>
      <c r="AN316" s="685"/>
      <c r="AO316" s="685"/>
      <c r="AP316" s="685"/>
      <c r="AQ316" s="685"/>
      <c r="AR316" s="685"/>
      <c r="AS316" s="685"/>
      <c r="AT316" s="1221"/>
      <c r="AU316" s="1248"/>
      <c r="AV316" s="306">
        <f t="shared" si="278"/>
        <v>0</v>
      </c>
      <c r="AW316" s="685"/>
      <c r="AX316" s="685"/>
      <c r="AY316" s="685"/>
      <c r="AZ316" s="685"/>
      <c r="BA316" s="685"/>
      <c r="BB316" s="685"/>
      <c r="BC316" s="1221"/>
      <c r="BD316" s="1251"/>
      <c r="BE316" s="306">
        <f t="shared" si="279"/>
        <v>0</v>
      </c>
      <c r="BF316" s="685"/>
      <c r="BG316" s="685"/>
      <c r="BH316" s="685"/>
      <c r="BI316" s="685"/>
      <c r="BJ316" s="685"/>
      <c r="BK316" s="685"/>
      <c r="BL316" s="1221"/>
      <c r="BM316" s="1254"/>
      <c r="BN316" s="306">
        <f t="shared" si="280"/>
        <v>0</v>
      </c>
      <c r="BO316" s="685"/>
      <c r="BP316" s="685"/>
      <c r="BQ316" s="685"/>
      <c r="BR316" s="685"/>
      <c r="BS316" s="685"/>
      <c r="BT316" s="685"/>
      <c r="BU316" s="1210"/>
      <c r="BV316" s="1211"/>
      <c r="BW316" s="1211"/>
      <c r="BX316" s="1211"/>
      <c r="BY316" s="1211"/>
      <c r="BZ316" s="1211"/>
      <c r="CA316" s="1211"/>
      <c r="CB316" s="1211"/>
      <c r="CC316" s="1212"/>
    </row>
    <row r="317" spans="1:81" s="690" customFormat="1" ht="40.15" customHeight="1" thickTop="1" x14ac:dyDescent="0.25">
      <c r="A317" s="673"/>
      <c r="B317" s="1318"/>
      <c r="C317" s="1315"/>
      <c r="D317" s="1096"/>
      <c r="E317" s="1093"/>
      <c r="F317" s="1093"/>
      <c r="G317" s="1093"/>
      <c r="H317" s="1093"/>
      <c r="I317" s="1093"/>
      <c r="J317" s="1219">
        <v>501</v>
      </c>
      <c r="K317" s="1216" t="str">
        <f>+[10]Metas!K569</f>
        <v>Boletines publicados der manera digital emitidos de resultados y análisis de la observación del delito y violación de DDHH.</v>
      </c>
      <c r="L317" s="1222">
        <v>4</v>
      </c>
      <c r="M317" s="1225">
        <f>SUM(N317:Q317)</f>
        <v>4</v>
      </c>
      <c r="N317" s="1228">
        <v>1</v>
      </c>
      <c r="O317" s="1231">
        <v>1</v>
      </c>
      <c r="P317" s="1234">
        <v>1</v>
      </c>
      <c r="Q317" s="1237">
        <v>1</v>
      </c>
      <c r="R317" s="1219">
        <f>+$J317</f>
        <v>501</v>
      </c>
      <c r="S317" s="375" t="s">
        <v>6384</v>
      </c>
      <c r="T317" s="708" t="s">
        <v>3834</v>
      </c>
      <c r="U317" s="708" t="s">
        <v>3838</v>
      </c>
      <c r="V317" s="708" t="s">
        <v>3842</v>
      </c>
      <c r="W317" s="677" t="s">
        <v>6385</v>
      </c>
      <c r="X317" s="669"/>
      <c r="Y317" s="669"/>
      <c r="Z317" s="669"/>
      <c r="AA317" s="669"/>
      <c r="AB317" s="1219">
        <f t="shared" si="286"/>
        <v>501</v>
      </c>
      <c r="AC317" s="1240">
        <f t="shared" ref="AC317" si="297">+L317</f>
        <v>4</v>
      </c>
      <c r="AD317" s="308">
        <f t="shared" si="284"/>
        <v>42.597000000000001</v>
      </c>
      <c r="AE317" s="308">
        <f t="shared" si="284"/>
        <v>42.597000000000001</v>
      </c>
      <c r="AF317" s="308">
        <f t="shared" si="284"/>
        <v>0</v>
      </c>
      <c r="AG317" s="308">
        <f t="shared" si="283"/>
        <v>0</v>
      </c>
      <c r="AH317" s="308">
        <f t="shared" si="283"/>
        <v>0</v>
      </c>
      <c r="AI317" s="308">
        <f t="shared" si="283"/>
        <v>0</v>
      </c>
      <c r="AJ317" s="308">
        <f t="shared" si="283"/>
        <v>0</v>
      </c>
      <c r="AK317" s="1219">
        <f t="shared" si="288"/>
        <v>501</v>
      </c>
      <c r="AL317" s="1243">
        <f>+N317</f>
        <v>1</v>
      </c>
      <c r="AM317" s="308">
        <f t="shared" si="277"/>
        <v>14.199</v>
      </c>
      <c r="AN317" s="683">
        <v>14.199</v>
      </c>
      <c r="AO317" s="683"/>
      <c r="AP317" s="683"/>
      <c r="AQ317" s="683"/>
      <c r="AR317" s="683"/>
      <c r="AS317" s="683"/>
      <c r="AT317" s="1219">
        <f t="shared" si="289"/>
        <v>501</v>
      </c>
      <c r="AU317" s="1246">
        <f>+O317</f>
        <v>1</v>
      </c>
      <c r="AV317" s="308">
        <f t="shared" si="278"/>
        <v>14.199</v>
      </c>
      <c r="AW317" s="683">
        <v>14.199</v>
      </c>
      <c r="AX317" s="683"/>
      <c r="AY317" s="683"/>
      <c r="AZ317" s="683"/>
      <c r="BA317" s="683"/>
      <c r="BB317" s="683"/>
      <c r="BC317" s="1219">
        <f t="shared" si="290"/>
        <v>501</v>
      </c>
      <c r="BD317" s="1249">
        <f>+P317</f>
        <v>1</v>
      </c>
      <c r="BE317" s="308">
        <f t="shared" si="279"/>
        <v>4.7329999999999997</v>
      </c>
      <c r="BF317" s="683">
        <v>4.7329999999999997</v>
      </c>
      <c r="BG317" s="683"/>
      <c r="BH317" s="683"/>
      <c r="BI317" s="683"/>
      <c r="BJ317" s="683"/>
      <c r="BK317" s="683"/>
      <c r="BL317" s="1219">
        <f t="shared" si="291"/>
        <v>501</v>
      </c>
      <c r="BM317" s="1252">
        <f>+Q317</f>
        <v>1</v>
      </c>
      <c r="BN317" s="308">
        <f t="shared" si="280"/>
        <v>9.4659999999999993</v>
      </c>
      <c r="BO317" s="683">
        <v>9.4659999999999993</v>
      </c>
      <c r="BP317" s="683"/>
      <c r="BQ317" s="683"/>
      <c r="BR317" s="683"/>
      <c r="BS317" s="683"/>
      <c r="BT317" s="683"/>
      <c r="BU317" s="1204"/>
      <c r="BV317" s="1205"/>
      <c r="BW317" s="1205"/>
      <c r="BX317" s="1205"/>
      <c r="BY317" s="1205"/>
      <c r="BZ317" s="1205"/>
      <c r="CA317" s="1205"/>
      <c r="CB317" s="1205"/>
      <c r="CC317" s="1206"/>
    </row>
    <row r="318" spans="1:81" s="690" customFormat="1" ht="40.15" customHeight="1" x14ac:dyDescent="0.25">
      <c r="A318" s="673"/>
      <c r="B318" s="1318"/>
      <c r="C318" s="1315"/>
      <c r="D318" s="1097"/>
      <c r="E318" s="1094"/>
      <c r="F318" s="1094"/>
      <c r="G318" s="1094"/>
      <c r="H318" s="1094"/>
      <c r="I318" s="1094"/>
      <c r="J318" s="1220"/>
      <c r="K318" s="1217"/>
      <c r="L318" s="1223"/>
      <c r="M318" s="1226"/>
      <c r="N318" s="1229"/>
      <c r="O318" s="1232"/>
      <c r="P318" s="1235"/>
      <c r="Q318" s="1238"/>
      <c r="R318" s="1220"/>
      <c r="S318" s="377" t="s">
        <v>6386</v>
      </c>
      <c r="T318" s="709"/>
      <c r="U318" s="709"/>
      <c r="V318" s="709"/>
      <c r="W318" s="678" t="s">
        <v>6387</v>
      </c>
      <c r="X318" s="670"/>
      <c r="Y318" s="670"/>
      <c r="Z318" s="670"/>
      <c r="AA318" s="670"/>
      <c r="AB318" s="1220"/>
      <c r="AC318" s="1241"/>
      <c r="AD318" s="303">
        <f t="shared" si="284"/>
        <v>0</v>
      </c>
      <c r="AE318" s="303">
        <f t="shared" si="284"/>
        <v>0</v>
      </c>
      <c r="AF318" s="303">
        <f t="shared" si="284"/>
        <v>0</v>
      </c>
      <c r="AG318" s="303">
        <f t="shared" si="283"/>
        <v>0</v>
      </c>
      <c r="AH318" s="303">
        <f t="shared" si="283"/>
        <v>0</v>
      </c>
      <c r="AI318" s="303">
        <f t="shared" si="283"/>
        <v>0</v>
      </c>
      <c r="AJ318" s="303">
        <f t="shared" si="283"/>
        <v>0</v>
      </c>
      <c r="AK318" s="1220"/>
      <c r="AL318" s="1244"/>
      <c r="AM318" s="303">
        <f t="shared" si="277"/>
        <v>0</v>
      </c>
      <c r="AN318" s="684"/>
      <c r="AO318" s="684"/>
      <c r="AP318" s="684"/>
      <c r="AQ318" s="684"/>
      <c r="AR318" s="684"/>
      <c r="AS318" s="684"/>
      <c r="AT318" s="1220"/>
      <c r="AU318" s="1247"/>
      <c r="AV318" s="303">
        <f t="shared" si="278"/>
        <v>0</v>
      </c>
      <c r="AW318" s="684"/>
      <c r="AX318" s="684"/>
      <c r="AY318" s="684"/>
      <c r="AZ318" s="684"/>
      <c r="BA318" s="684"/>
      <c r="BB318" s="684"/>
      <c r="BC318" s="1220"/>
      <c r="BD318" s="1250"/>
      <c r="BE318" s="303">
        <f t="shared" si="279"/>
        <v>0</v>
      </c>
      <c r="BF318" s="684"/>
      <c r="BG318" s="684"/>
      <c r="BH318" s="684"/>
      <c r="BI318" s="684"/>
      <c r="BJ318" s="684"/>
      <c r="BK318" s="684"/>
      <c r="BL318" s="1220"/>
      <c r="BM318" s="1253"/>
      <c r="BN318" s="303">
        <f t="shared" si="280"/>
        <v>0</v>
      </c>
      <c r="BO318" s="684"/>
      <c r="BP318" s="684"/>
      <c r="BQ318" s="684"/>
      <c r="BR318" s="684"/>
      <c r="BS318" s="684"/>
      <c r="BT318" s="684"/>
      <c r="BU318" s="1207"/>
      <c r="BV318" s="1208"/>
      <c r="BW318" s="1208"/>
      <c r="BX318" s="1208"/>
      <c r="BY318" s="1208"/>
      <c r="BZ318" s="1208"/>
      <c r="CA318" s="1208"/>
      <c r="CB318" s="1208"/>
      <c r="CC318" s="1209"/>
    </row>
    <row r="319" spans="1:81" s="690" customFormat="1" ht="40.15" customHeight="1" x14ac:dyDescent="0.25">
      <c r="A319" s="673"/>
      <c r="B319" s="1318"/>
      <c r="C319" s="1315"/>
      <c r="D319" s="1097"/>
      <c r="E319" s="1094"/>
      <c r="F319" s="1094"/>
      <c r="G319" s="1094"/>
      <c r="H319" s="1094"/>
      <c r="I319" s="1094"/>
      <c r="J319" s="1220"/>
      <c r="K319" s="1217"/>
      <c r="L319" s="1223"/>
      <c r="M319" s="1226"/>
      <c r="N319" s="1229"/>
      <c r="O319" s="1232"/>
      <c r="P319" s="1235"/>
      <c r="Q319" s="1238"/>
      <c r="R319" s="1220"/>
      <c r="S319" s="377" t="s">
        <v>6388</v>
      </c>
      <c r="T319" s="709"/>
      <c r="U319" s="709"/>
      <c r="V319" s="709"/>
      <c r="W319" s="678" t="s">
        <v>6389</v>
      </c>
      <c r="X319" s="670"/>
      <c r="Y319" s="670"/>
      <c r="Z319" s="670"/>
      <c r="AA319" s="670"/>
      <c r="AB319" s="1220"/>
      <c r="AC319" s="1241"/>
      <c r="AD319" s="303">
        <f t="shared" si="284"/>
        <v>0</v>
      </c>
      <c r="AE319" s="303">
        <f t="shared" si="284"/>
        <v>0</v>
      </c>
      <c r="AF319" s="303">
        <f t="shared" si="284"/>
        <v>0</v>
      </c>
      <c r="AG319" s="303">
        <f t="shared" si="283"/>
        <v>0</v>
      </c>
      <c r="AH319" s="303">
        <f t="shared" si="283"/>
        <v>0</v>
      </c>
      <c r="AI319" s="303">
        <f t="shared" si="283"/>
        <v>0</v>
      </c>
      <c r="AJ319" s="303">
        <f t="shared" si="283"/>
        <v>0</v>
      </c>
      <c r="AK319" s="1220"/>
      <c r="AL319" s="1244"/>
      <c r="AM319" s="303">
        <f t="shared" si="277"/>
        <v>0</v>
      </c>
      <c r="AN319" s="684"/>
      <c r="AO319" s="684"/>
      <c r="AP319" s="684"/>
      <c r="AQ319" s="684"/>
      <c r="AR319" s="684"/>
      <c r="AS319" s="684"/>
      <c r="AT319" s="1220"/>
      <c r="AU319" s="1247"/>
      <c r="AV319" s="303">
        <f t="shared" si="278"/>
        <v>0</v>
      </c>
      <c r="AW319" s="684"/>
      <c r="AX319" s="684"/>
      <c r="AY319" s="684"/>
      <c r="AZ319" s="684"/>
      <c r="BA319" s="684"/>
      <c r="BB319" s="684"/>
      <c r="BC319" s="1220"/>
      <c r="BD319" s="1250"/>
      <c r="BE319" s="303">
        <f t="shared" si="279"/>
        <v>0</v>
      </c>
      <c r="BF319" s="684"/>
      <c r="BG319" s="684"/>
      <c r="BH319" s="684"/>
      <c r="BI319" s="684"/>
      <c r="BJ319" s="684"/>
      <c r="BK319" s="684"/>
      <c r="BL319" s="1220"/>
      <c r="BM319" s="1253"/>
      <c r="BN319" s="303">
        <f t="shared" si="280"/>
        <v>0</v>
      </c>
      <c r="BO319" s="684"/>
      <c r="BP319" s="684"/>
      <c r="BQ319" s="684"/>
      <c r="BR319" s="684"/>
      <c r="BS319" s="684"/>
      <c r="BT319" s="684"/>
      <c r="BU319" s="1207"/>
      <c r="BV319" s="1208"/>
      <c r="BW319" s="1208"/>
      <c r="BX319" s="1208"/>
      <c r="BY319" s="1208"/>
      <c r="BZ319" s="1208"/>
      <c r="CA319" s="1208"/>
      <c r="CB319" s="1208"/>
      <c r="CC319" s="1209"/>
    </row>
    <row r="320" spans="1:81" s="690" customFormat="1" ht="40.15" customHeight="1" thickBot="1" x14ac:dyDescent="0.3">
      <c r="A320" s="673"/>
      <c r="B320" s="1318"/>
      <c r="C320" s="1315"/>
      <c r="D320" s="1098"/>
      <c r="E320" s="1095"/>
      <c r="F320" s="1095"/>
      <c r="G320" s="1095"/>
      <c r="H320" s="1095"/>
      <c r="I320" s="1095"/>
      <c r="J320" s="1221"/>
      <c r="K320" s="1218"/>
      <c r="L320" s="1224"/>
      <c r="M320" s="1227"/>
      <c r="N320" s="1230"/>
      <c r="O320" s="1233"/>
      <c r="P320" s="1236"/>
      <c r="Q320" s="1239"/>
      <c r="R320" s="1221"/>
      <c r="S320" s="379" t="s">
        <v>6390</v>
      </c>
      <c r="T320" s="710"/>
      <c r="U320" s="710"/>
      <c r="V320" s="710"/>
      <c r="W320" s="679" t="s">
        <v>6391</v>
      </c>
      <c r="X320" s="671"/>
      <c r="Y320" s="671"/>
      <c r="Z320" s="671"/>
      <c r="AA320" s="671"/>
      <c r="AB320" s="1221"/>
      <c r="AC320" s="1242"/>
      <c r="AD320" s="306">
        <f t="shared" si="284"/>
        <v>0</v>
      </c>
      <c r="AE320" s="306">
        <f t="shared" si="284"/>
        <v>0</v>
      </c>
      <c r="AF320" s="306">
        <f t="shared" si="284"/>
        <v>0</v>
      </c>
      <c r="AG320" s="306">
        <f t="shared" si="283"/>
        <v>0</v>
      </c>
      <c r="AH320" s="306">
        <f t="shared" si="283"/>
        <v>0</v>
      </c>
      <c r="AI320" s="306">
        <f t="shared" si="283"/>
        <v>0</v>
      </c>
      <c r="AJ320" s="306">
        <f t="shared" si="283"/>
        <v>0</v>
      </c>
      <c r="AK320" s="1221"/>
      <c r="AL320" s="1245"/>
      <c r="AM320" s="306">
        <f t="shared" si="277"/>
        <v>0</v>
      </c>
      <c r="AN320" s="685"/>
      <c r="AO320" s="685"/>
      <c r="AP320" s="685"/>
      <c r="AQ320" s="685"/>
      <c r="AR320" s="685"/>
      <c r="AS320" s="685"/>
      <c r="AT320" s="1221"/>
      <c r="AU320" s="1248"/>
      <c r="AV320" s="306">
        <f t="shared" si="278"/>
        <v>0</v>
      </c>
      <c r="AW320" s="685"/>
      <c r="AX320" s="685"/>
      <c r="AY320" s="685"/>
      <c r="AZ320" s="685"/>
      <c r="BA320" s="685"/>
      <c r="BB320" s="685"/>
      <c r="BC320" s="1221"/>
      <c r="BD320" s="1251"/>
      <c r="BE320" s="306">
        <f t="shared" si="279"/>
        <v>0</v>
      </c>
      <c r="BF320" s="685"/>
      <c r="BG320" s="685"/>
      <c r="BH320" s="685"/>
      <c r="BI320" s="685"/>
      <c r="BJ320" s="685"/>
      <c r="BK320" s="685"/>
      <c r="BL320" s="1221"/>
      <c r="BM320" s="1254"/>
      <c r="BN320" s="306">
        <f t="shared" si="280"/>
        <v>0</v>
      </c>
      <c r="BO320" s="685"/>
      <c r="BP320" s="685"/>
      <c r="BQ320" s="685"/>
      <c r="BR320" s="685"/>
      <c r="BS320" s="685"/>
      <c r="BT320" s="685"/>
      <c r="BU320" s="1210"/>
      <c r="BV320" s="1211"/>
      <c r="BW320" s="1211"/>
      <c r="BX320" s="1211"/>
      <c r="BY320" s="1211"/>
      <c r="BZ320" s="1211"/>
      <c r="CA320" s="1211"/>
      <c r="CB320" s="1211"/>
      <c r="CC320" s="1212"/>
    </row>
    <row r="321" spans="1:81" s="690" customFormat="1" ht="40.15" customHeight="1" thickTop="1" x14ac:dyDescent="0.25">
      <c r="A321" s="673"/>
      <c r="B321" s="1318"/>
      <c r="C321" s="1315"/>
      <c r="D321" s="1096"/>
      <c r="E321" s="1093"/>
      <c r="F321" s="1093"/>
      <c r="G321" s="1093"/>
      <c r="H321" s="1093"/>
      <c r="I321" s="1093"/>
      <c r="J321" s="1219">
        <v>502</v>
      </c>
      <c r="K321" s="1216" t="str">
        <f>+[10]Metas!K570</f>
        <v>Boletines impresos de resultados y análisis de la observación del delito.</v>
      </c>
      <c r="L321" s="1222">
        <v>1</v>
      </c>
      <c r="M321" s="1225">
        <f>SUM(N321:Q321)</f>
        <v>1</v>
      </c>
      <c r="N321" s="1228"/>
      <c r="O321" s="1231"/>
      <c r="P321" s="1234"/>
      <c r="Q321" s="1237">
        <v>1</v>
      </c>
      <c r="R321" s="1219">
        <f>+$J321</f>
        <v>502</v>
      </c>
      <c r="S321" s="375" t="s">
        <v>6392</v>
      </c>
      <c r="T321" s="708" t="s">
        <v>3834</v>
      </c>
      <c r="U321" s="708" t="s">
        <v>3838</v>
      </c>
      <c r="V321" s="708" t="s">
        <v>3842</v>
      </c>
      <c r="W321" s="677" t="s">
        <v>6385</v>
      </c>
      <c r="X321" s="669"/>
      <c r="Y321" s="669"/>
      <c r="Z321" s="669"/>
      <c r="AA321" s="669"/>
      <c r="AB321" s="1219">
        <f t="shared" si="286"/>
        <v>502</v>
      </c>
      <c r="AC321" s="1240">
        <f t="shared" ref="AC321" si="298">+L321</f>
        <v>1</v>
      </c>
      <c r="AD321" s="308">
        <f t="shared" si="284"/>
        <v>42.597000000000001</v>
      </c>
      <c r="AE321" s="308">
        <f t="shared" si="284"/>
        <v>42.597000000000001</v>
      </c>
      <c r="AF321" s="308">
        <f t="shared" si="284"/>
        <v>0</v>
      </c>
      <c r="AG321" s="308">
        <f t="shared" si="283"/>
        <v>0</v>
      </c>
      <c r="AH321" s="308">
        <f t="shared" si="283"/>
        <v>0</v>
      </c>
      <c r="AI321" s="308">
        <f t="shared" si="283"/>
        <v>0</v>
      </c>
      <c r="AJ321" s="308">
        <f t="shared" si="283"/>
        <v>0</v>
      </c>
      <c r="AK321" s="1219">
        <f t="shared" si="288"/>
        <v>502</v>
      </c>
      <c r="AL321" s="1243">
        <f>+N321</f>
        <v>0</v>
      </c>
      <c r="AM321" s="308">
        <f t="shared" si="277"/>
        <v>14.199</v>
      </c>
      <c r="AN321" s="683">
        <v>14.199</v>
      </c>
      <c r="AO321" s="683"/>
      <c r="AP321" s="683"/>
      <c r="AQ321" s="683"/>
      <c r="AR321" s="683"/>
      <c r="AS321" s="683"/>
      <c r="AT321" s="1219">
        <f t="shared" si="289"/>
        <v>502</v>
      </c>
      <c r="AU321" s="1246">
        <f>+O321</f>
        <v>0</v>
      </c>
      <c r="AV321" s="308">
        <f t="shared" si="278"/>
        <v>14.199</v>
      </c>
      <c r="AW321" s="683">
        <v>14.199</v>
      </c>
      <c r="AX321" s="683"/>
      <c r="AY321" s="683"/>
      <c r="AZ321" s="683"/>
      <c r="BA321" s="683"/>
      <c r="BB321" s="683"/>
      <c r="BC321" s="1219">
        <f t="shared" si="290"/>
        <v>502</v>
      </c>
      <c r="BD321" s="1249">
        <f>+P321</f>
        <v>0</v>
      </c>
      <c r="BE321" s="308">
        <f t="shared" si="279"/>
        <v>4.7329999999999997</v>
      </c>
      <c r="BF321" s="683">
        <v>4.7329999999999997</v>
      </c>
      <c r="BG321" s="683"/>
      <c r="BH321" s="683"/>
      <c r="BI321" s="683"/>
      <c r="BJ321" s="683"/>
      <c r="BK321" s="683"/>
      <c r="BL321" s="1219">
        <f t="shared" si="291"/>
        <v>502</v>
      </c>
      <c r="BM321" s="1252">
        <f>+Q321</f>
        <v>1</v>
      </c>
      <c r="BN321" s="308">
        <f t="shared" si="280"/>
        <v>9.4659999999999993</v>
      </c>
      <c r="BO321" s="683">
        <v>9.4659999999999993</v>
      </c>
      <c r="BP321" s="683"/>
      <c r="BQ321" s="683"/>
      <c r="BR321" s="683"/>
      <c r="BS321" s="683"/>
      <c r="BT321" s="683"/>
      <c r="BU321" s="1204"/>
      <c r="BV321" s="1205"/>
      <c r="BW321" s="1205"/>
      <c r="BX321" s="1205"/>
      <c r="BY321" s="1205"/>
      <c r="BZ321" s="1205"/>
      <c r="CA321" s="1205"/>
      <c r="CB321" s="1205"/>
      <c r="CC321" s="1206"/>
    </row>
    <row r="322" spans="1:81" s="690" customFormat="1" ht="40.15" customHeight="1" x14ac:dyDescent="0.25">
      <c r="A322" s="673"/>
      <c r="B322" s="1318"/>
      <c r="C322" s="1315"/>
      <c r="D322" s="1097"/>
      <c r="E322" s="1094"/>
      <c r="F322" s="1094"/>
      <c r="G322" s="1094"/>
      <c r="H322" s="1094"/>
      <c r="I322" s="1094"/>
      <c r="J322" s="1220"/>
      <c r="K322" s="1217"/>
      <c r="L322" s="1223"/>
      <c r="M322" s="1226"/>
      <c r="N322" s="1229"/>
      <c r="O322" s="1232"/>
      <c r="P322" s="1235"/>
      <c r="Q322" s="1238"/>
      <c r="R322" s="1220"/>
      <c r="S322" s="377" t="s">
        <v>6386</v>
      </c>
      <c r="T322" s="709"/>
      <c r="U322" s="709"/>
      <c r="V322" s="709"/>
      <c r="W322" s="678" t="s">
        <v>6387</v>
      </c>
      <c r="X322" s="670"/>
      <c r="Y322" s="670"/>
      <c r="Z322" s="670"/>
      <c r="AA322" s="670"/>
      <c r="AB322" s="1220"/>
      <c r="AC322" s="1241"/>
      <c r="AD322" s="303">
        <f t="shared" si="284"/>
        <v>0</v>
      </c>
      <c r="AE322" s="303">
        <f t="shared" si="284"/>
        <v>0</v>
      </c>
      <c r="AF322" s="303">
        <f t="shared" si="284"/>
        <v>0</v>
      </c>
      <c r="AG322" s="303">
        <f t="shared" si="283"/>
        <v>0</v>
      </c>
      <c r="AH322" s="303">
        <f t="shared" si="283"/>
        <v>0</v>
      </c>
      <c r="AI322" s="303">
        <f t="shared" si="283"/>
        <v>0</v>
      </c>
      <c r="AJ322" s="303">
        <f t="shared" si="283"/>
        <v>0</v>
      </c>
      <c r="AK322" s="1220"/>
      <c r="AL322" s="1244"/>
      <c r="AM322" s="303">
        <f t="shared" si="277"/>
        <v>0</v>
      </c>
      <c r="AN322" s="684"/>
      <c r="AO322" s="684"/>
      <c r="AP322" s="684"/>
      <c r="AQ322" s="684"/>
      <c r="AR322" s="684"/>
      <c r="AS322" s="684"/>
      <c r="AT322" s="1220"/>
      <c r="AU322" s="1247"/>
      <c r="AV322" s="303">
        <f t="shared" si="278"/>
        <v>0</v>
      </c>
      <c r="AW322" s="684"/>
      <c r="AX322" s="684"/>
      <c r="AY322" s="684"/>
      <c r="AZ322" s="684"/>
      <c r="BA322" s="684"/>
      <c r="BB322" s="684"/>
      <c r="BC322" s="1220"/>
      <c r="BD322" s="1250"/>
      <c r="BE322" s="303">
        <f t="shared" si="279"/>
        <v>0</v>
      </c>
      <c r="BF322" s="684"/>
      <c r="BG322" s="684"/>
      <c r="BH322" s="684"/>
      <c r="BI322" s="684"/>
      <c r="BJ322" s="684"/>
      <c r="BK322" s="684"/>
      <c r="BL322" s="1220"/>
      <c r="BM322" s="1253"/>
      <c r="BN322" s="303">
        <f t="shared" si="280"/>
        <v>0</v>
      </c>
      <c r="BO322" s="684"/>
      <c r="BP322" s="684"/>
      <c r="BQ322" s="684"/>
      <c r="BR322" s="684"/>
      <c r="BS322" s="684"/>
      <c r="BT322" s="684"/>
      <c r="BU322" s="1207"/>
      <c r="BV322" s="1208"/>
      <c r="BW322" s="1208"/>
      <c r="BX322" s="1208"/>
      <c r="BY322" s="1208"/>
      <c r="BZ322" s="1208"/>
      <c r="CA322" s="1208"/>
      <c r="CB322" s="1208"/>
      <c r="CC322" s="1209"/>
    </row>
    <row r="323" spans="1:81" s="690" customFormat="1" ht="40.15" customHeight="1" x14ac:dyDescent="0.25">
      <c r="A323" s="673"/>
      <c r="B323" s="1318"/>
      <c r="C323" s="1315"/>
      <c r="D323" s="1097"/>
      <c r="E323" s="1094"/>
      <c r="F323" s="1094"/>
      <c r="G323" s="1094"/>
      <c r="H323" s="1094"/>
      <c r="I323" s="1094"/>
      <c r="J323" s="1220"/>
      <c r="K323" s="1217"/>
      <c r="L323" s="1223"/>
      <c r="M323" s="1226"/>
      <c r="N323" s="1229"/>
      <c r="O323" s="1232"/>
      <c r="P323" s="1235"/>
      <c r="Q323" s="1238"/>
      <c r="R323" s="1220"/>
      <c r="S323" s="377" t="s">
        <v>6388</v>
      </c>
      <c r="T323" s="709"/>
      <c r="U323" s="709"/>
      <c r="V323" s="709"/>
      <c r="W323" s="678" t="s">
        <v>6389</v>
      </c>
      <c r="X323" s="670"/>
      <c r="Y323" s="670"/>
      <c r="Z323" s="670"/>
      <c r="AA323" s="670"/>
      <c r="AB323" s="1220"/>
      <c r="AC323" s="1241"/>
      <c r="AD323" s="303">
        <f t="shared" si="284"/>
        <v>0</v>
      </c>
      <c r="AE323" s="303">
        <f t="shared" si="284"/>
        <v>0</v>
      </c>
      <c r="AF323" s="303">
        <f t="shared" si="284"/>
        <v>0</v>
      </c>
      <c r="AG323" s="303">
        <f t="shared" si="283"/>
        <v>0</v>
      </c>
      <c r="AH323" s="303">
        <f t="shared" si="283"/>
        <v>0</v>
      </c>
      <c r="AI323" s="303">
        <f t="shared" si="283"/>
        <v>0</v>
      </c>
      <c r="AJ323" s="303">
        <f t="shared" si="283"/>
        <v>0</v>
      </c>
      <c r="AK323" s="1220"/>
      <c r="AL323" s="1244"/>
      <c r="AM323" s="303">
        <f t="shared" si="277"/>
        <v>0</v>
      </c>
      <c r="AN323" s="684"/>
      <c r="AO323" s="684"/>
      <c r="AP323" s="684"/>
      <c r="AQ323" s="684"/>
      <c r="AR323" s="684"/>
      <c r="AS323" s="684"/>
      <c r="AT323" s="1220"/>
      <c r="AU323" s="1247"/>
      <c r="AV323" s="303">
        <f t="shared" si="278"/>
        <v>0</v>
      </c>
      <c r="AW323" s="684"/>
      <c r="AX323" s="684"/>
      <c r="AY323" s="684"/>
      <c r="AZ323" s="684"/>
      <c r="BA323" s="684"/>
      <c r="BB323" s="684"/>
      <c r="BC323" s="1220"/>
      <c r="BD323" s="1250"/>
      <c r="BE323" s="303">
        <f t="shared" si="279"/>
        <v>0</v>
      </c>
      <c r="BF323" s="684"/>
      <c r="BG323" s="684"/>
      <c r="BH323" s="684"/>
      <c r="BI323" s="684"/>
      <c r="BJ323" s="684"/>
      <c r="BK323" s="684"/>
      <c r="BL323" s="1220"/>
      <c r="BM323" s="1253"/>
      <c r="BN323" s="303">
        <f t="shared" si="280"/>
        <v>0</v>
      </c>
      <c r="BO323" s="684"/>
      <c r="BP323" s="684"/>
      <c r="BQ323" s="684"/>
      <c r="BR323" s="684"/>
      <c r="BS323" s="684"/>
      <c r="BT323" s="684"/>
      <c r="BU323" s="1207"/>
      <c r="BV323" s="1208"/>
      <c r="BW323" s="1208"/>
      <c r="BX323" s="1208"/>
      <c r="BY323" s="1208"/>
      <c r="BZ323" s="1208"/>
      <c r="CA323" s="1208"/>
      <c r="CB323" s="1208"/>
      <c r="CC323" s="1209"/>
    </row>
    <row r="324" spans="1:81" s="690" customFormat="1" ht="40.15" customHeight="1" thickBot="1" x14ac:dyDescent="0.3">
      <c r="A324" s="673"/>
      <c r="B324" s="1318"/>
      <c r="C324" s="1315"/>
      <c r="D324" s="1098"/>
      <c r="E324" s="1095"/>
      <c r="F324" s="1095"/>
      <c r="G324" s="1095"/>
      <c r="H324" s="1095"/>
      <c r="I324" s="1095"/>
      <c r="J324" s="1221"/>
      <c r="K324" s="1218"/>
      <c r="L324" s="1224"/>
      <c r="M324" s="1227"/>
      <c r="N324" s="1230"/>
      <c r="O324" s="1233"/>
      <c r="P324" s="1236"/>
      <c r="Q324" s="1239"/>
      <c r="R324" s="1221"/>
      <c r="S324" s="379" t="s">
        <v>6393</v>
      </c>
      <c r="T324" s="710"/>
      <c r="U324" s="710"/>
      <c r="V324" s="710"/>
      <c r="W324" s="679" t="s">
        <v>6394</v>
      </c>
      <c r="X324" s="671"/>
      <c r="Y324" s="671"/>
      <c r="Z324" s="671"/>
      <c r="AA324" s="671"/>
      <c r="AB324" s="1221"/>
      <c r="AC324" s="1242"/>
      <c r="AD324" s="306">
        <f t="shared" si="284"/>
        <v>0</v>
      </c>
      <c r="AE324" s="306">
        <f t="shared" si="284"/>
        <v>0</v>
      </c>
      <c r="AF324" s="306">
        <f t="shared" si="284"/>
        <v>0</v>
      </c>
      <c r="AG324" s="306">
        <f t="shared" si="283"/>
        <v>0</v>
      </c>
      <c r="AH324" s="306">
        <f t="shared" si="283"/>
        <v>0</v>
      </c>
      <c r="AI324" s="306">
        <f t="shared" si="283"/>
        <v>0</v>
      </c>
      <c r="AJ324" s="306">
        <f t="shared" si="283"/>
        <v>0</v>
      </c>
      <c r="AK324" s="1221"/>
      <c r="AL324" s="1245"/>
      <c r="AM324" s="306">
        <f t="shared" si="277"/>
        <v>0</v>
      </c>
      <c r="AN324" s="685"/>
      <c r="AO324" s="685"/>
      <c r="AP324" s="685"/>
      <c r="AQ324" s="685"/>
      <c r="AR324" s="685"/>
      <c r="AS324" s="685"/>
      <c r="AT324" s="1221"/>
      <c r="AU324" s="1248"/>
      <c r="AV324" s="306">
        <f t="shared" si="278"/>
        <v>0</v>
      </c>
      <c r="AW324" s="685"/>
      <c r="AX324" s="685"/>
      <c r="AY324" s="685"/>
      <c r="AZ324" s="685"/>
      <c r="BA324" s="685"/>
      <c r="BB324" s="685"/>
      <c r="BC324" s="1221"/>
      <c r="BD324" s="1251"/>
      <c r="BE324" s="306">
        <f t="shared" si="279"/>
        <v>0</v>
      </c>
      <c r="BF324" s="685"/>
      <c r="BG324" s="685"/>
      <c r="BH324" s="685"/>
      <c r="BI324" s="685"/>
      <c r="BJ324" s="685"/>
      <c r="BK324" s="685"/>
      <c r="BL324" s="1221"/>
      <c r="BM324" s="1254"/>
      <c r="BN324" s="306">
        <f t="shared" si="280"/>
        <v>0</v>
      </c>
      <c r="BO324" s="685"/>
      <c r="BP324" s="685"/>
      <c r="BQ324" s="685"/>
      <c r="BR324" s="685"/>
      <c r="BS324" s="685"/>
      <c r="BT324" s="685"/>
      <c r="BU324" s="1210"/>
      <c r="BV324" s="1211"/>
      <c r="BW324" s="1211"/>
      <c r="BX324" s="1211"/>
      <c r="BY324" s="1211"/>
      <c r="BZ324" s="1211"/>
      <c r="CA324" s="1211"/>
      <c r="CB324" s="1211"/>
      <c r="CC324" s="1212"/>
    </row>
    <row r="325" spans="1:81" s="690" customFormat="1" ht="40.15" customHeight="1" thickTop="1" x14ac:dyDescent="0.25">
      <c r="A325" s="673"/>
      <c r="B325" s="1318"/>
      <c r="C325" s="1315"/>
      <c r="D325" s="1096"/>
      <c r="E325" s="1093"/>
      <c r="F325" s="1093"/>
      <c r="G325" s="1093"/>
      <c r="H325" s="1093"/>
      <c r="I325" s="1093"/>
      <c r="J325" s="1219">
        <v>503</v>
      </c>
      <c r="K325" s="1216" t="str">
        <f>+[10]Metas!K571</f>
        <v>Informes emitidos por el Nodo de Norte de Santander de la Red Nacional de Observatorios de Derechos Humanos y Derechos Internacional Humanitario impresos y publicados.</v>
      </c>
      <c r="L325" s="1222">
        <v>1</v>
      </c>
      <c r="M325" s="1225">
        <f>SUM(N325:Q325)</f>
        <v>1</v>
      </c>
      <c r="N325" s="1228"/>
      <c r="O325" s="1231"/>
      <c r="P325" s="1234"/>
      <c r="Q325" s="1237">
        <v>1</v>
      </c>
      <c r="R325" s="1219">
        <f>+$J325</f>
        <v>503</v>
      </c>
      <c r="S325" s="375" t="s">
        <v>6395</v>
      </c>
      <c r="T325" s="708" t="s">
        <v>3834</v>
      </c>
      <c r="U325" s="708" t="s">
        <v>3838</v>
      </c>
      <c r="V325" s="708" t="s">
        <v>3842</v>
      </c>
      <c r="W325" s="677" t="s">
        <v>6396</v>
      </c>
      <c r="X325" s="669"/>
      <c r="Y325" s="669"/>
      <c r="Z325" s="669"/>
      <c r="AA325" s="669"/>
      <c r="AB325" s="1219">
        <f t="shared" si="286"/>
        <v>503</v>
      </c>
      <c r="AC325" s="1240">
        <f t="shared" ref="AC325" si="299">+L325</f>
        <v>1</v>
      </c>
      <c r="AD325" s="308">
        <f t="shared" si="284"/>
        <v>29.997000000000003</v>
      </c>
      <c r="AE325" s="308">
        <f t="shared" si="284"/>
        <v>29.997000000000003</v>
      </c>
      <c r="AF325" s="308">
        <f t="shared" si="284"/>
        <v>0</v>
      </c>
      <c r="AG325" s="308">
        <f t="shared" si="283"/>
        <v>0</v>
      </c>
      <c r="AH325" s="308">
        <f t="shared" si="283"/>
        <v>0</v>
      </c>
      <c r="AI325" s="308">
        <f t="shared" si="283"/>
        <v>0</v>
      </c>
      <c r="AJ325" s="308">
        <f t="shared" si="283"/>
        <v>0</v>
      </c>
      <c r="AK325" s="1219">
        <f t="shared" si="288"/>
        <v>503</v>
      </c>
      <c r="AL325" s="1243">
        <f>+N325</f>
        <v>0</v>
      </c>
      <c r="AM325" s="308">
        <f t="shared" si="277"/>
        <v>9.9990000000000006</v>
      </c>
      <c r="AN325" s="683">
        <v>9.9990000000000006</v>
      </c>
      <c r="AO325" s="683"/>
      <c r="AP325" s="683"/>
      <c r="AQ325" s="683"/>
      <c r="AR325" s="683"/>
      <c r="AS325" s="683"/>
      <c r="AT325" s="1219">
        <f t="shared" si="289"/>
        <v>503</v>
      </c>
      <c r="AU325" s="1246">
        <f>+O325</f>
        <v>0</v>
      </c>
      <c r="AV325" s="308">
        <f t="shared" si="278"/>
        <v>9.9990000000000006</v>
      </c>
      <c r="AW325" s="683">
        <v>9.9990000000000006</v>
      </c>
      <c r="AX325" s="683"/>
      <c r="AY325" s="683"/>
      <c r="AZ325" s="683"/>
      <c r="BA325" s="683"/>
      <c r="BB325" s="683"/>
      <c r="BC325" s="1219">
        <f t="shared" si="290"/>
        <v>503</v>
      </c>
      <c r="BD325" s="1249">
        <f>+P325</f>
        <v>0</v>
      </c>
      <c r="BE325" s="308">
        <f t="shared" si="279"/>
        <v>3.3330000000000002</v>
      </c>
      <c r="BF325" s="683">
        <v>3.3330000000000002</v>
      </c>
      <c r="BG325" s="683"/>
      <c r="BH325" s="683"/>
      <c r="BI325" s="683"/>
      <c r="BJ325" s="683"/>
      <c r="BK325" s="683"/>
      <c r="BL325" s="1219">
        <f t="shared" si="291"/>
        <v>503</v>
      </c>
      <c r="BM325" s="1252">
        <f>+Q325</f>
        <v>1</v>
      </c>
      <c r="BN325" s="308">
        <f t="shared" si="280"/>
        <v>6.6660000000000004</v>
      </c>
      <c r="BO325" s="683">
        <v>6.6660000000000004</v>
      </c>
      <c r="BP325" s="683"/>
      <c r="BQ325" s="683"/>
      <c r="BR325" s="683"/>
      <c r="BS325" s="683"/>
      <c r="BT325" s="683"/>
      <c r="BU325" s="1204"/>
      <c r="BV325" s="1205"/>
      <c r="BW325" s="1205"/>
      <c r="BX325" s="1205"/>
      <c r="BY325" s="1205"/>
      <c r="BZ325" s="1205"/>
      <c r="CA325" s="1205"/>
      <c r="CB325" s="1205"/>
      <c r="CC325" s="1206"/>
    </row>
    <row r="326" spans="1:81" s="690" customFormat="1" ht="40.15" customHeight="1" x14ac:dyDescent="0.25">
      <c r="A326" s="673"/>
      <c r="B326" s="1318"/>
      <c r="C326" s="1315"/>
      <c r="D326" s="1097"/>
      <c r="E326" s="1094"/>
      <c r="F326" s="1094"/>
      <c r="G326" s="1094"/>
      <c r="H326" s="1094"/>
      <c r="I326" s="1094"/>
      <c r="J326" s="1220"/>
      <c r="K326" s="1217"/>
      <c r="L326" s="1223"/>
      <c r="M326" s="1226"/>
      <c r="N326" s="1229"/>
      <c r="O326" s="1232"/>
      <c r="P326" s="1235"/>
      <c r="Q326" s="1238"/>
      <c r="R326" s="1220"/>
      <c r="S326" s="377" t="s">
        <v>6397</v>
      </c>
      <c r="T326" s="709"/>
      <c r="U326" s="709"/>
      <c r="V326" s="709"/>
      <c r="W326" s="678" t="s">
        <v>6398</v>
      </c>
      <c r="X326" s="670"/>
      <c r="Y326" s="670"/>
      <c r="Z326" s="670"/>
      <c r="AA326" s="670"/>
      <c r="AB326" s="1220"/>
      <c r="AC326" s="1241"/>
      <c r="AD326" s="303">
        <f t="shared" si="284"/>
        <v>0</v>
      </c>
      <c r="AE326" s="303">
        <f t="shared" si="284"/>
        <v>0</v>
      </c>
      <c r="AF326" s="303">
        <f t="shared" si="284"/>
        <v>0</v>
      </c>
      <c r="AG326" s="303">
        <f t="shared" si="283"/>
        <v>0</v>
      </c>
      <c r="AH326" s="303">
        <f t="shared" si="283"/>
        <v>0</v>
      </c>
      <c r="AI326" s="303">
        <f t="shared" si="283"/>
        <v>0</v>
      </c>
      <c r="AJ326" s="303">
        <f t="shared" si="283"/>
        <v>0</v>
      </c>
      <c r="AK326" s="1220"/>
      <c r="AL326" s="1244"/>
      <c r="AM326" s="303">
        <f t="shared" si="277"/>
        <v>0</v>
      </c>
      <c r="AN326" s="684"/>
      <c r="AO326" s="684"/>
      <c r="AP326" s="684"/>
      <c r="AQ326" s="684"/>
      <c r="AR326" s="684"/>
      <c r="AS326" s="684"/>
      <c r="AT326" s="1220"/>
      <c r="AU326" s="1247"/>
      <c r="AV326" s="303">
        <f t="shared" si="278"/>
        <v>0</v>
      </c>
      <c r="AW326" s="684"/>
      <c r="AX326" s="684"/>
      <c r="AY326" s="684"/>
      <c r="AZ326" s="684"/>
      <c r="BA326" s="684"/>
      <c r="BB326" s="684"/>
      <c r="BC326" s="1220"/>
      <c r="BD326" s="1250"/>
      <c r="BE326" s="303">
        <f t="shared" si="279"/>
        <v>0</v>
      </c>
      <c r="BF326" s="684"/>
      <c r="BG326" s="684"/>
      <c r="BH326" s="684"/>
      <c r="BI326" s="684"/>
      <c r="BJ326" s="684"/>
      <c r="BK326" s="684"/>
      <c r="BL326" s="1220"/>
      <c r="BM326" s="1253"/>
      <c r="BN326" s="303">
        <f t="shared" si="280"/>
        <v>0</v>
      </c>
      <c r="BO326" s="684"/>
      <c r="BP326" s="684"/>
      <c r="BQ326" s="684"/>
      <c r="BR326" s="684"/>
      <c r="BS326" s="684"/>
      <c r="BT326" s="684"/>
      <c r="BU326" s="1207"/>
      <c r="BV326" s="1208"/>
      <c r="BW326" s="1208"/>
      <c r="BX326" s="1208"/>
      <c r="BY326" s="1208"/>
      <c r="BZ326" s="1208"/>
      <c r="CA326" s="1208"/>
      <c r="CB326" s="1208"/>
      <c r="CC326" s="1209"/>
    </row>
    <row r="327" spans="1:81" s="690" customFormat="1" ht="40.15" customHeight="1" x14ac:dyDescent="0.25">
      <c r="A327" s="673"/>
      <c r="B327" s="1318"/>
      <c r="C327" s="1315"/>
      <c r="D327" s="1097"/>
      <c r="E327" s="1094"/>
      <c r="F327" s="1094"/>
      <c r="G327" s="1094"/>
      <c r="H327" s="1094"/>
      <c r="I327" s="1094"/>
      <c r="J327" s="1220"/>
      <c r="K327" s="1217"/>
      <c r="L327" s="1223"/>
      <c r="M327" s="1226"/>
      <c r="N327" s="1229"/>
      <c r="O327" s="1232"/>
      <c r="P327" s="1235"/>
      <c r="Q327" s="1238"/>
      <c r="R327" s="1220"/>
      <c r="S327" s="377" t="s">
        <v>6399</v>
      </c>
      <c r="T327" s="709"/>
      <c r="U327" s="709"/>
      <c r="V327" s="709"/>
      <c r="W327" s="678" t="s">
        <v>6400</v>
      </c>
      <c r="X327" s="670"/>
      <c r="Y327" s="670"/>
      <c r="Z327" s="670"/>
      <c r="AA327" s="670"/>
      <c r="AB327" s="1220"/>
      <c r="AC327" s="1241"/>
      <c r="AD327" s="303">
        <f t="shared" si="284"/>
        <v>0</v>
      </c>
      <c r="AE327" s="303">
        <f t="shared" si="284"/>
        <v>0</v>
      </c>
      <c r="AF327" s="303">
        <f t="shared" si="284"/>
        <v>0</v>
      </c>
      <c r="AG327" s="303">
        <f t="shared" si="283"/>
        <v>0</v>
      </c>
      <c r="AH327" s="303">
        <f t="shared" si="283"/>
        <v>0</v>
      </c>
      <c r="AI327" s="303">
        <f t="shared" si="283"/>
        <v>0</v>
      </c>
      <c r="AJ327" s="303">
        <f t="shared" si="283"/>
        <v>0</v>
      </c>
      <c r="AK327" s="1220"/>
      <c r="AL327" s="1244"/>
      <c r="AM327" s="303">
        <f t="shared" si="277"/>
        <v>0</v>
      </c>
      <c r="AN327" s="684"/>
      <c r="AO327" s="684"/>
      <c r="AP327" s="684"/>
      <c r="AQ327" s="684"/>
      <c r="AR327" s="684"/>
      <c r="AS327" s="684"/>
      <c r="AT327" s="1220"/>
      <c r="AU327" s="1247"/>
      <c r="AV327" s="303">
        <f t="shared" si="278"/>
        <v>0</v>
      </c>
      <c r="AW327" s="684"/>
      <c r="AX327" s="684"/>
      <c r="AY327" s="684"/>
      <c r="AZ327" s="684"/>
      <c r="BA327" s="684"/>
      <c r="BB327" s="684"/>
      <c r="BC327" s="1220"/>
      <c r="BD327" s="1250"/>
      <c r="BE327" s="303">
        <f t="shared" si="279"/>
        <v>0</v>
      </c>
      <c r="BF327" s="684"/>
      <c r="BG327" s="684"/>
      <c r="BH327" s="684"/>
      <c r="BI327" s="684"/>
      <c r="BJ327" s="684"/>
      <c r="BK327" s="684"/>
      <c r="BL327" s="1220"/>
      <c r="BM327" s="1253"/>
      <c r="BN327" s="303">
        <f t="shared" si="280"/>
        <v>0</v>
      </c>
      <c r="BO327" s="684"/>
      <c r="BP327" s="684"/>
      <c r="BQ327" s="684"/>
      <c r="BR327" s="684"/>
      <c r="BS327" s="684"/>
      <c r="BT327" s="684"/>
      <c r="BU327" s="1207"/>
      <c r="BV327" s="1208"/>
      <c r="BW327" s="1208"/>
      <c r="BX327" s="1208"/>
      <c r="BY327" s="1208"/>
      <c r="BZ327" s="1208"/>
      <c r="CA327" s="1208"/>
      <c r="CB327" s="1208"/>
      <c r="CC327" s="1209"/>
    </row>
    <row r="328" spans="1:81" s="690" customFormat="1" ht="40.15" customHeight="1" thickBot="1" x14ac:dyDescent="0.3">
      <c r="A328" s="673"/>
      <c r="B328" s="1318"/>
      <c r="C328" s="1315"/>
      <c r="D328" s="1098"/>
      <c r="E328" s="1095"/>
      <c r="F328" s="1095"/>
      <c r="G328" s="1095"/>
      <c r="H328" s="1095"/>
      <c r="I328" s="1095"/>
      <c r="J328" s="1221"/>
      <c r="K328" s="1218"/>
      <c r="L328" s="1224"/>
      <c r="M328" s="1227"/>
      <c r="N328" s="1230"/>
      <c r="O328" s="1233"/>
      <c r="P328" s="1236"/>
      <c r="Q328" s="1239"/>
      <c r="R328" s="1221"/>
      <c r="S328" s="679"/>
      <c r="T328" s="710"/>
      <c r="U328" s="710"/>
      <c r="V328" s="710"/>
      <c r="W328" s="679"/>
      <c r="X328" s="671"/>
      <c r="Y328" s="671"/>
      <c r="Z328" s="671"/>
      <c r="AA328" s="671"/>
      <c r="AB328" s="1221"/>
      <c r="AC328" s="1242"/>
      <c r="AD328" s="306">
        <f t="shared" si="284"/>
        <v>0</v>
      </c>
      <c r="AE328" s="306">
        <f t="shared" si="284"/>
        <v>0</v>
      </c>
      <c r="AF328" s="306">
        <f t="shared" si="284"/>
        <v>0</v>
      </c>
      <c r="AG328" s="306">
        <f t="shared" si="283"/>
        <v>0</v>
      </c>
      <c r="AH328" s="306">
        <f t="shared" si="283"/>
        <v>0</v>
      </c>
      <c r="AI328" s="306">
        <f t="shared" si="283"/>
        <v>0</v>
      </c>
      <c r="AJ328" s="306">
        <f t="shared" si="283"/>
        <v>0</v>
      </c>
      <c r="AK328" s="1221"/>
      <c r="AL328" s="1245"/>
      <c r="AM328" s="306">
        <f t="shared" si="277"/>
        <v>0</v>
      </c>
      <c r="AN328" s="685"/>
      <c r="AO328" s="685"/>
      <c r="AP328" s="685"/>
      <c r="AQ328" s="685"/>
      <c r="AR328" s="685"/>
      <c r="AS328" s="685"/>
      <c r="AT328" s="1221"/>
      <c r="AU328" s="1248"/>
      <c r="AV328" s="306">
        <f t="shared" si="278"/>
        <v>0</v>
      </c>
      <c r="AW328" s="685"/>
      <c r="AX328" s="685"/>
      <c r="AY328" s="685"/>
      <c r="AZ328" s="685"/>
      <c r="BA328" s="685"/>
      <c r="BB328" s="685"/>
      <c r="BC328" s="1221"/>
      <c r="BD328" s="1251"/>
      <c r="BE328" s="306">
        <f t="shared" si="279"/>
        <v>0</v>
      </c>
      <c r="BF328" s="685"/>
      <c r="BG328" s="685"/>
      <c r="BH328" s="685"/>
      <c r="BI328" s="685"/>
      <c r="BJ328" s="685"/>
      <c r="BK328" s="685"/>
      <c r="BL328" s="1221"/>
      <c r="BM328" s="1254"/>
      <c r="BN328" s="306">
        <f t="shared" si="280"/>
        <v>0</v>
      </c>
      <c r="BO328" s="685"/>
      <c r="BP328" s="685"/>
      <c r="BQ328" s="685"/>
      <c r="BR328" s="685"/>
      <c r="BS328" s="685"/>
      <c r="BT328" s="685"/>
      <c r="BU328" s="1210"/>
      <c r="BV328" s="1211"/>
      <c r="BW328" s="1211"/>
      <c r="BX328" s="1211"/>
      <c r="BY328" s="1211"/>
      <c r="BZ328" s="1211"/>
      <c r="CA328" s="1211"/>
      <c r="CB328" s="1211"/>
      <c r="CC328" s="1212"/>
    </row>
    <row r="329" spans="1:81" s="690" customFormat="1" ht="40.15" customHeight="1" thickTop="1" x14ac:dyDescent="0.25">
      <c r="A329" s="673"/>
      <c r="B329" s="1318"/>
      <c r="C329" s="1315"/>
      <c r="D329" s="1096"/>
      <c r="E329" s="1093"/>
      <c r="F329" s="1093"/>
      <c r="G329" s="1093"/>
      <c r="H329" s="1093"/>
      <c r="I329" s="1093"/>
      <c r="J329" s="1219">
        <v>504</v>
      </c>
      <c r="K329" s="1216" t="str">
        <f>+[10]Metas!K572</f>
        <v>Acompañamiento a los Consejos Municipales y Departamental de Paz en el análisis de las conflictividades sociales en las poblaciones y sectores priorizados.</v>
      </c>
      <c r="L329" s="1433">
        <v>0.4</v>
      </c>
      <c r="M329" s="1480">
        <f>SUM(N329:Q329)</f>
        <v>0.4</v>
      </c>
      <c r="N329" s="1482">
        <v>0.1</v>
      </c>
      <c r="O329" s="1484">
        <v>0.1</v>
      </c>
      <c r="P329" s="1486">
        <v>0.1</v>
      </c>
      <c r="Q329" s="1488">
        <v>0.1</v>
      </c>
      <c r="R329" s="1219">
        <f>+$J329</f>
        <v>504</v>
      </c>
      <c r="S329" s="375" t="s">
        <v>6073</v>
      </c>
      <c r="T329" s="708" t="s">
        <v>3834</v>
      </c>
      <c r="U329" s="708" t="s">
        <v>3838</v>
      </c>
      <c r="V329" s="708" t="s">
        <v>3842</v>
      </c>
      <c r="W329" s="677" t="s">
        <v>6074</v>
      </c>
      <c r="X329" s="669"/>
      <c r="Y329" s="669"/>
      <c r="Z329" s="669"/>
      <c r="AA329" s="669"/>
      <c r="AB329" s="1219">
        <f t="shared" si="286"/>
        <v>504</v>
      </c>
      <c r="AC329" s="1240">
        <f t="shared" ref="AC329" si="300">+L329</f>
        <v>0.4</v>
      </c>
      <c r="AD329" s="308">
        <f t="shared" si="284"/>
        <v>42.597000000000001</v>
      </c>
      <c r="AE329" s="308">
        <f t="shared" si="284"/>
        <v>42.597000000000001</v>
      </c>
      <c r="AF329" s="308">
        <f t="shared" si="284"/>
        <v>0</v>
      </c>
      <c r="AG329" s="308">
        <f t="shared" si="283"/>
        <v>0</v>
      </c>
      <c r="AH329" s="308">
        <f t="shared" si="283"/>
        <v>0</v>
      </c>
      <c r="AI329" s="308">
        <f t="shared" si="283"/>
        <v>0</v>
      </c>
      <c r="AJ329" s="308">
        <f t="shared" si="283"/>
        <v>0</v>
      </c>
      <c r="AK329" s="1219">
        <f t="shared" si="288"/>
        <v>504</v>
      </c>
      <c r="AL329" s="1243">
        <f>+N329</f>
        <v>0.1</v>
      </c>
      <c r="AM329" s="308">
        <f t="shared" si="277"/>
        <v>14.199</v>
      </c>
      <c r="AN329" s="683">
        <v>14.199</v>
      </c>
      <c r="AO329" s="683"/>
      <c r="AP329" s="683"/>
      <c r="AQ329" s="683"/>
      <c r="AR329" s="683"/>
      <c r="AS329" s="683"/>
      <c r="AT329" s="1219">
        <f t="shared" si="289"/>
        <v>504</v>
      </c>
      <c r="AU329" s="1246">
        <f>+O329</f>
        <v>0.1</v>
      </c>
      <c r="AV329" s="308">
        <f t="shared" si="278"/>
        <v>14.199</v>
      </c>
      <c r="AW329" s="683">
        <v>14.199</v>
      </c>
      <c r="AX329" s="683"/>
      <c r="AY329" s="683"/>
      <c r="AZ329" s="683"/>
      <c r="BA329" s="683"/>
      <c r="BB329" s="683"/>
      <c r="BC329" s="1219">
        <f t="shared" si="290"/>
        <v>504</v>
      </c>
      <c r="BD329" s="1249">
        <f>+P329</f>
        <v>0.1</v>
      </c>
      <c r="BE329" s="308">
        <f t="shared" si="279"/>
        <v>4.7329999999999997</v>
      </c>
      <c r="BF329" s="683">
        <v>4.7329999999999997</v>
      </c>
      <c r="BG329" s="683"/>
      <c r="BH329" s="683"/>
      <c r="BI329" s="683"/>
      <c r="BJ329" s="683"/>
      <c r="BK329" s="683"/>
      <c r="BL329" s="1219">
        <f t="shared" si="291"/>
        <v>504</v>
      </c>
      <c r="BM329" s="1252">
        <f>+Q329</f>
        <v>0.1</v>
      </c>
      <c r="BN329" s="308">
        <f t="shared" si="280"/>
        <v>9.4659999999999993</v>
      </c>
      <c r="BO329" s="683">
        <v>9.4659999999999993</v>
      </c>
      <c r="BP329" s="683"/>
      <c r="BQ329" s="683"/>
      <c r="BR329" s="683"/>
      <c r="BS329" s="683"/>
      <c r="BT329" s="683"/>
      <c r="BU329" s="1204"/>
      <c r="BV329" s="1205"/>
      <c r="BW329" s="1205"/>
      <c r="BX329" s="1205"/>
      <c r="BY329" s="1205"/>
      <c r="BZ329" s="1205"/>
      <c r="CA329" s="1205"/>
      <c r="CB329" s="1205"/>
      <c r="CC329" s="1206"/>
    </row>
    <row r="330" spans="1:81" s="690" customFormat="1" ht="40.15" customHeight="1" x14ac:dyDescent="0.25">
      <c r="A330" s="673"/>
      <c r="B330" s="1318"/>
      <c r="C330" s="1315"/>
      <c r="D330" s="1097"/>
      <c r="E330" s="1094"/>
      <c r="F330" s="1094"/>
      <c r="G330" s="1094"/>
      <c r="H330" s="1094"/>
      <c r="I330" s="1094"/>
      <c r="J330" s="1220"/>
      <c r="K330" s="1217"/>
      <c r="L330" s="1434"/>
      <c r="M330" s="1481"/>
      <c r="N330" s="1483"/>
      <c r="O330" s="1485"/>
      <c r="P330" s="1487"/>
      <c r="Q330" s="1489"/>
      <c r="R330" s="1220"/>
      <c r="S330" s="377" t="s">
        <v>6075</v>
      </c>
      <c r="T330" s="709"/>
      <c r="U330" s="709"/>
      <c r="V330" s="709"/>
      <c r="W330" s="678" t="s">
        <v>6401</v>
      </c>
      <c r="X330" s="670"/>
      <c r="Y330" s="670"/>
      <c r="Z330" s="670"/>
      <c r="AA330" s="670"/>
      <c r="AB330" s="1220"/>
      <c r="AC330" s="1241"/>
      <c r="AD330" s="303">
        <f t="shared" si="284"/>
        <v>0</v>
      </c>
      <c r="AE330" s="303">
        <f t="shared" si="284"/>
        <v>0</v>
      </c>
      <c r="AF330" s="303">
        <f t="shared" si="284"/>
        <v>0</v>
      </c>
      <c r="AG330" s="303">
        <f t="shared" si="283"/>
        <v>0</v>
      </c>
      <c r="AH330" s="303">
        <f t="shared" si="283"/>
        <v>0</v>
      </c>
      <c r="AI330" s="303">
        <f t="shared" si="283"/>
        <v>0</v>
      </c>
      <c r="AJ330" s="303">
        <f t="shared" si="283"/>
        <v>0</v>
      </c>
      <c r="AK330" s="1220"/>
      <c r="AL330" s="1244"/>
      <c r="AM330" s="303">
        <f t="shared" si="277"/>
        <v>0</v>
      </c>
      <c r="AN330" s="684"/>
      <c r="AO330" s="684"/>
      <c r="AP330" s="684"/>
      <c r="AQ330" s="684"/>
      <c r="AR330" s="684"/>
      <c r="AS330" s="684"/>
      <c r="AT330" s="1220"/>
      <c r="AU330" s="1247"/>
      <c r="AV330" s="303">
        <f t="shared" si="278"/>
        <v>0</v>
      </c>
      <c r="AW330" s="684"/>
      <c r="AX330" s="684"/>
      <c r="AY330" s="684"/>
      <c r="AZ330" s="684"/>
      <c r="BA330" s="684"/>
      <c r="BB330" s="684"/>
      <c r="BC330" s="1220"/>
      <c r="BD330" s="1250"/>
      <c r="BE330" s="303">
        <f t="shared" si="279"/>
        <v>0</v>
      </c>
      <c r="BF330" s="684"/>
      <c r="BG330" s="684"/>
      <c r="BH330" s="684"/>
      <c r="BI330" s="684"/>
      <c r="BJ330" s="684"/>
      <c r="BK330" s="684"/>
      <c r="BL330" s="1220"/>
      <c r="BM330" s="1253"/>
      <c r="BN330" s="303">
        <f t="shared" si="280"/>
        <v>0</v>
      </c>
      <c r="BO330" s="684"/>
      <c r="BP330" s="684"/>
      <c r="BQ330" s="684"/>
      <c r="BR330" s="684"/>
      <c r="BS330" s="684"/>
      <c r="BT330" s="684"/>
      <c r="BU330" s="1207"/>
      <c r="BV330" s="1208"/>
      <c r="BW330" s="1208"/>
      <c r="BX330" s="1208"/>
      <c r="BY330" s="1208"/>
      <c r="BZ330" s="1208"/>
      <c r="CA330" s="1208"/>
      <c r="CB330" s="1208"/>
      <c r="CC330" s="1209"/>
    </row>
    <row r="331" spans="1:81" s="690" customFormat="1" ht="40.15" customHeight="1" x14ac:dyDescent="0.25">
      <c r="A331" s="673"/>
      <c r="B331" s="1318"/>
      <c r="C331" s="1315"/>
      <c r="D331" s="1097"/>
      <c r="E331" s="1094"/>
      <c r="F331" s="1094"/>
      <c r="G331" s="1094"/>
      <c r="H331" s="1094"/>
      <c r="I331" s="1094"/>
      <c r="J331" s="1220"/>
      <c r="K331" s="1217"/>
      <c r="L331" s="1434"/>
      <c r="M331" s="1481"/>
      <c r="N331" s="1483"/>
      <c r="O331" s="1485"/>
      <c r="P331" s="1487"/>
      <c r="Q331" s="1489"/>
      <c r="R331" s="1220"/>
      <c r="S331" s="377" t="s">
        <v>6402</v>
      </c>
      <c r="T331" s="709"/>
      <c r="U331" s="709"/>
      <c r="V331" s="709"/>
      <c r="W331" s="678" t="s">
        <v>6403</v>
      </c>
      <c r="X331" s="670"/>
      <c r="Y331" s="670"/>
      <c r="Z331" s="670"/>
      <c r="AA331" s="670"/>
      <c r="AB331" s="1220"/>
      <c r="AC331" s="1241"/>
      <c r="AD331" s="303">
        <f t="shared" si="284"/>
        <v>0</v>
      </c>
      <c r="AE331" s="303">
        <f t="shared" si="284"/>
        <v>0</v>
      </c>
      <c r="AF331" s="303">
        <f t="shared" si="284"/>
        <v>0</v>
      </c>
      <c r="AG331" s="303">
        <f t="shared" si="283"/>
        <v>0</v>
      </c>
      <c r="AH331" s="303">
        <f t="shared" si="283"/>
        <v>0</v>
      </c>
      <c r="AI331" s="303">
        <f t="shared" si="283"/>
        <v>0</v>
      </c>
      <c r="AJ331" s="303">
        <f t="shared" si="283"/>
        <v>0</v>
      </c>
      <c r="AK331" s="1220"/>
      <c r="AL331" s="1244"/>
      <c r="AM331" s="303">
        <f t="shared" si="277"/>
        <v>0</v>
      </c>
      <c r="AN331" s="684"/>
      <c r="AO331" s="684"/>
      <c r="AP331" s="684"/>
      <c r="AQ331" s="684"/>
      <c r="AR331" s="684"/>
      <c r="AS331" s="684"/>
      <c r="AT331" s="1220"/>
      <c r="AU331" s="1247"/>
      <c r="AV331" s="303">
        <f t="shared" si="278"/>
        <v>0</v>
      </c>
      <c r="AW331" s="684"/>
      <c r="AX331" s="684"/>
      <c r="AY331" s="684"/>
      <c r="AZ331" s="684"/>
      <c r="BA331" s="684"/>
      <c r="BB331" s="684"/>
      <c r="BC331" s="1220"/>
      <c r="BD331" s="1250"/>
      <c r="BE331" s="303">
        <f t="shared" si="279"/>
        <v>0</v>
      </c>
      <c r="BF331" s="684"/>
      <c r="BG331" s="684"/>
      <c r="BH331" s="684"/>
      <c r="BI331" s="684"/>
      <c r="BJ331" s="684"/>
      <c r="BK331" s="684"/>
      <c r="BL331" s="1220"/>
      <c r="BM331" s="1253"/>
      <c r="BN331" s="303">
        <f t="shared" si="280"/>
        <v>0</v>
      </c>
      <c r="BO331" s="684"/>
      <c r="BP331" s="684"/>
      <c r="BQ331" s="684"/>
      <c r="BR331" s="684"/>
      <c r="BS331" s="684"/>
      <c r="BT331" s="684"/>
      <c r="BU331" s="1207"/>
      <c r="BV331" s="1208"/>
      <c r="BW331" s="1208"/>
      <c r="BX331" s="1208"/>
      <c r="BY331" s="1208"/>
      <c r="BZ331" s="1208"/>
      <c r="CA331" s="1208"/>
      <c r="CB331" s="1208"/>
      <c r="CC331" s="1209"/>
    </row>
    <row r="332" spans="1:81" s="690" customFormat="1" ht="40.15" customHeight="1" thickBot="1" x14ac:dyDescent="0.3">
      <c r="A332" s="673"/>
      <c r="B332" s="1318"/>
      <c r="C332" s="1315"/>
      <c r="D332" s="1098"/>
      <c r="E332" s="1095"/>
      <c r="F332" s="1095"/>
      <c r="G332" s="1095"/>
      <c r="H332" s="1095"/>
      <c r="I332" s="1095"/>
      <c r="J332" s="1221"/>
      <c r="K332" s="1218"/>
      <c r="L332" s="1490"/>
      <c r="M332" s="1491"/>
      <c r="N332" s="1492"/>
      <c r="O332" s="1493"/>
      <c r="P332" s="1494"/>
      <c r="Q332" s="1495"/>
      <c r="R332" s="1221"/>
      <c r="S332" s="379" t="s">
        <v>6404</v>
      </c>
      <c r="T332" s="710"/>
      <c r="U332" s="710"/>
      <c r="V332" s="710"/>
      <c r="W332" s="679" t="s">
        <v>6405</v>
      </c>
      <c r="X332" s="671"/>
      <c r="Y332" s="671"/>
      <c r="Z332" s="671"/>
      <c r="AA332" s="671"/>
      <c r="AB332" s="1221"/>
      <c r="AC332" s="1242"/>
      <c r="AD332" s="306">
        <f t="shared" si="284"/>
        <v>0</v>
      </c>
      <c r="AE332" s="306">
        <f t="shared" si="284"/>
        <v>0</v>
      </c>
      <c r="AF332" s="306">
        <f t="shared" si="284"/>
        <v>0</v>
      </c>
      <c r="AG332" s="306">
        <f t="shared" si="283"/>
        <v>0</v>
      </c>
      <c r="AH332" s="306">
        <f t="shared" si="283"/>
        <v>0</v>
      </c>
      <c r="AI332" s="306">
        <f t="shared" si="283"/>
        <v>0</v>
      </c>
      <c r="AJ332" s="306">
        <f t="shared" si="283"/>
        <v>0</v>
      </c>
      <c r="AK332" s="1221"/>
      <c r="AL332" s="1245"/>
      <c r="AM332" s="306">
        <f t="shared" si="277"/>
        <v>0</v>
      </c>
      <c r="AN332" s="685"/>
      <c r="AO332" s="685"/>
      <c r="AP332" s="685"/>
      <c r="AQ332" s="685"/>
      <c r="AR332" s="685"/>
      <c r="AS332" s="685"/>
      <c r="AT332" s="1221"/>
      <c r="AU332" s="1248"/>
      <c r="AV332" s="306">
        <f t="shared" si="278"/>
        <v>0</v>
      </c>
      <c r="AW332" s="685"/>
      <c r="AX332" s="685"/>
      <c r="AY332" s="685"/>
      <c r="AZ332" s="685"/>
      <c r="BA332" s="685"/>
      <c r="BB332" s="685"/>
      <c r="BC332" s="1221"/>
      <c r="BD332" s="1251"/>
      <c r="BE332" s="306">
        <f t="shared" si="279"/>
        <v>0</v>
      </c>
      <c r="BF332" s="685"/>
      <c r="BG332" s="685"/>
      <c r="BH332" s="685"/>
      <c r="BI332" s="685"/>
      <c r="BJ332" s="685"/>
      <c r="BK332" s="685"/>
      <c r="BL332" s="1221"/>
      <c r="BM332" s="1254"/>
      <c r="BN332" s="306">
        <f t="shared" si="280"/>
        <v>0</v>
      </c>
      <c r="BO332" s="685"/>
      <c r="BP332" s="685"/>
      <c r="BQ332" s="685"/>
      <c r="BR332" s="685"/>
      <c r="BS332" s="685"/>
      <c r="BT332" s="685"/>
      <c r="BU332" s="1210"/>
      <c r="BV332" s="1211"/>
      <c r="BW332" s="1211"/>
      <c r="BX332" s="1211"/>
      <c r="BY332" s="1211"/>
      <c r="BZ332" s="1211"/>
      <c r="CA332" s="1211"/>
      <c r="CB332" s="1211"/>
      <c r="CC332" s="1212"/>
    </row>
    <row r="333" spans="1:81" s="690" customFormat="1" ht="40.15" customHeight="1" thickTop="1" x14ac:dyDescent="0.25">
      <c r="A333" s="673"/>
      <c r="B333" s="1318"/>
      <c r="C333" s="1315"/>
      <c r="D333" s="1096"/>
      <c r="E333" s="1093"/>
      <c r="F333" s="1093"/>
      <c r="G333" s="1093"/>
      <c r="H333" s="1093"/>
      <c r="I333" s="1093"/>
      <c r="J333" s="1219">
        <v>505</v>
      </c>
      <c r="K333" s="1216" t="str">
        <f>+[10]Metas!K573</f>
        <v>Procesos de fortalecimiento a los espacios de dialogo en la sistematización de información para facilitar la toma de decisiones y el diseño de programas y estrategias orientadas a preservar la seguridad, el orden público y la garantía a los DDHH en la región.</v>
      </c>
      <c r="L333" s="1222">
        <v>1</v>
      </c>
      <c r="M333" s="1225">
        <f>SUM(N333:Q333)</f>
        <v>1</v>
      </c>
      <c r="N333" s="1228">
        <v>0.25</v>
      </c>
      <c r="O333" s="1231">
        <v>0.25</v>
      </c>
      <c r="P333" s="1234">
        <v>0.25</v>
      </c>
      <c r="Q333" s="1237">
        <v>0.25</v>
      </c>
      <c r="R333" s="1219">
        <f>+$J333</f>
        <v>505</v>
      </c>
      <c r="S333" s="375" t="s">
        <v>6377</v>
      </c>
      <c r="T333" s="708" t="s">
        <v>3834</v>
      </c>
      <c r="U333" s="708" t="s">
        <v>3838</v>
      </c>
      <c r="V333" s="708" t="s">
        <v>3842</v>
      </c>
      <c r="W333" s="677" t="s">
        <v>6378</v>
      </c>
      <c r="X333" s="669"/>
      <c r="Y333" s="669"/>
      <c r="Z333" s="669"/>
      <c r="AA333" s="669"/>
      <c r="AB333" s="1219">
        <f t="shared" si="286"/>
        <v>505</v>
      </c>
      <c r="AC333" s="1240">
        <f t="shared" ref="AC333" si="301">+L333</f>
        <v>1</v>
      </c>
      <c r="AD333" s="308">
        <f t="shared" si="284"/>
        <v>42.597000000000001</v>
      </c>
      <c r="AE333" s="308">
        <f t="shared" si="284"/>
        <v>42.597000000000001</v>
      </c>
      <c r="AF333" s="308">
        <f t="shared" si="284"/>
        <v>0</v>
      </c>
      <c r="AG333" s="308">
        <f t="shared" si="283"/>
        <v>0</v>
      </c>
      <c r="AH333" s="308">
        <f t="shared" si="283"/>
        <v>0</v>
      </c>
      <c r="AI333" s="308">
        <f t="shared" si="283"/>
        <v>0</v>
      </c>
      <c r="AJ333" s="308">
        <f t="shared" si="283"/>
        <v>0</v>
      </c>
      <c r="AK333" s="1219">
        <f t="shared" si="288"/>
        <v>505</v>
      </c>
      <c r="AL333" s="1243">
        <f>+N333</f>
        <v>0.25</v>
      </c>
      <c r="AM333" s="308">
        <f t="shared" si="277"/>
        <v>14.199</v>
      </c>
      <c r="AN333" s="683">
        <v>14.199</v>
      </c>
      <c r="AO333" s="683"/>
      <c r="AP333" s="683"/>
      <c r="AQ333" s="683"/>
      <c r="AR333" s="683"/>
      <c r="AS333" s="683"/>
      <c r="AT333" s="1219">
        <f t="shared" si="289"/>
        <v>505</v>
      </c>
      <c r="AU333" s="1246">
        <f>+O333</f>
        <v>0.25</v>
      </c>
      <c r="AV333" s="308">
        <f t="shared" si="278"/>
        <v>14.199</v>
      </c>
      <c r="AW333" s="683">
        <v>14.199</v>
      </c>
      <c r="AX333" s="683"/>
      <c r="AY333" s="683"/>
      <c r="AZ333" s="683"/>
      <c r="BA333" s="683"/>
      <c r="BB333" s="683"/>
      <c r="BC333" s="1219">
        <f t="shared" si="290"/>
        <v>505</v>
      </c>
      <c r="BD333" s="1249">
        <f>+P333</f>
        <v>0.25</v>
      </c>
      <c r="BE333" s="308">
        <f t="shared" si="279"/>
        <v>4.7329999999999997</v>
      </c>
      <c r="BF333" s="683">
        <v>4.7329999999999997</v>
      </c>
      <c r="BG333" s="683"/>
      <c r="BH333" s="683"/>
      <c r="BI333" s="683"/>
      <c r="BJ333" s="683"/>
      <c r="BK333" s="683"/>
      <c r="BL333" s="1219">
        <f t="shared" si="291"/>
        <v>505</v>
      </c>
      <c r="BM333" s="1252">
        <f>+Q333</f>
        <v>0.25</v>
      </c>
      <c r="BN333" s="308">
        <f t="shared" si="280"/>
        <v>9.4659999999999993</v>
      </c>
      <c r="BO333" s="683">
        <v>9.4659999999999993</v>
      </c>
      <c r="BP333" s="683"/>
      <c r="BQ333" s="683"/>
      <c r="BR333" s="683"/>
      <c r="BS333" s="683"/>
      <c r="BT333" s="683"/>
      <c r="BU333" s="1204"/>
      <c r="BV333" s="1205"/>
      <c r="BW333" s="1205"/>
      <c r="BX333" s="1205"/>
      <c r="BY333" s="1205"/>
      <c r="BZ333" s="1205"/>
      <c r="CA333" s="1205"/>
      <c r="CB333" s="1205"/>
      <c r="CC333" s="1206"/>
    </row>
    <row r="334" spans="1:81" s="690" customFormat="1" ht="40.15" customHeight="1" x14ac:dyDescent="0.25">
      <c r="A334" s="673"/>
      <c r="B334" s="1318"/>
      <c r="C334" s="1315"/>
      <c r="D334" s="1097"/>
      <c r="E334" s="1094"/>
      <c r="F334" s="1094"/>
      <c r="G334" s="1094"/>
      <c r="H334" s="1094"/>
      <c r="I334" s="1094"/>
      <c r="J334" s="1220"/>
      <c r="K334" s="1217"/>
      <c r="L334" s="1223"/>
      <c r="M334" s="1226"/>
      <c r="N334" s="1229"/>
      <c r="O334" s="1232"/>
      <c r="P334" s="1235"/>
      <c r="Q334" s="1238"/>
      <c r="R334" s="1220"/>
      <c r="S334" s="377" t="s">
        <v>6379</v>
      </c>
      <c r="T334" s="709"/>
      <c r="U334" s="709"/>
      <c r="V334" s="709"/>
      <c r="W334" s="678" t="s">
        <v>6380</v>
      </c>
      <c r="X334" s="670"/>
      <c r="Y334" s="670"/>
      <c r="Z334" s="670"/>
      <c r="AA334" s="670"/>
      <c r="AB334" s="1220"/>
      <c r="AC334" s="1241"/>
      <c r="AD334" s="303">
        <f t="shared" si="284"/>
        <v>0</v>
      </c>
      <c r="AE334" s="303">
        <f t="shared" si="284"/>
        <v>0</v>
      </c>
      <c r="AF334" s="303">
        <f t="shared" si="284"/>
        <v>0</v>
      </c>
      <c r="AG334" s="303">
        <f t="shared" si="283"/>
        <v>0</v>
      </c>
      <c r="AH334" s="303">
        <f t="shared" si="283"/>
        <v>0</v>
      </c>
      <c r="AI334" s="303">
        <f t="shared" si="283"/>
        <v>0</v>
      </c>
      <c r="AJ334" s="303">
        <f t="shared" si="283"/>
        <v>0</v>
      </c>
      <c r="AK334" s="1220"/>
      <c r="AL334" s="1244"/>
      <c r="AM334" s="303">
        <f t="shared" si="277"/>
        <v>0</v>
      </c>
      <c r="AN334" s="684"/>
      <c r="AO334" s="684"/>
      <c r="AP334" s="684"/>
      <c r="AQ334" s="684"/>
      <c r="AR334" s="684"/>
      <c r="AS334" s="684"/>
      <c r="AT334" s="1220"/>
      <c r="AU334" s="1247"/>
      <c r="AV334" s="303">
        <f t="shared" si="278"/>
        <v>0</v>
      </c>
      <c r="AW334" s="684"/>
      <c r="AX334" s="684"/>
      <c r="AY334" s="684"/>
      <c r="AZ334" s="684"/>
      <c r="BA334" s="684"/>
      <c r="BB334" s="684"/>
      <c r="BC334" s="1220"/>
      <c r="BD334" s="1250"/>
      <c r="BE334" s="303">
        <f t="shared" si="279"/>
        <v>0</v>
      </c>
      <c r="BF334" s="684"/>
      <c r="BG334" s="684"/>
      <c r="BH334" s="684"/>
      <c r="BI334" s="684"/>
      <c r="BJ334" s="684"/>
      <c r="BK334" s="684"/>
      <c r="BL334" s="1220"/>
      <c r="BM334" s="1253"/>
      <c r="BN334" s="303">
        <f t="shared" si="280"/>
        <v>0</v>
      </c>
      <c r="BO334" s="684"/>
      <c r="BP334" s="684"/>
      <c r="BQ334" s="684"/>
      <c r="BR334" s="684"/>
      <c r="BS334" s="684"/>
      <c r="BT334" s="684"/>
      <c r="BU334" s="1207"/>
      <c r="BV334" s="1208"/>
      <c r="BW334" s="1208"/>
      <c r="BX334" s="1208"/>
      <c r="BY334" s="1208"/>
      <c r="BZ334" s="1208"/>
      <c r="CA334" s="1208"/>
      <c r="CB334" s="1208"/>
      <c r="CC334" s="1209"/>
    </row>
    <row r="335" spans="1:81" s="690" customFormat="1" ht="40.15" customHeight="1" x14ac:dyDescent="0.25">
      <c r="A335" s="673"/>
      <c r="B335" s="1318"/>
      <c r="C335" s="1315"/>
      <c r="D335" s="1097"/>
      <c r="E335" s="1094"/>
      <c r="F335" s="1094"/>
      <c r="G335" s="1094"/>
      <c r="H335" s="1094"/>
      <c r="I335" s="1094"/>
      <c r="J335" s="1220"/>
      <c r="K335" s="1217"/>
      <c r="L335" s="1223"/>
      <c r="M335" s="1226"/>
      <c r="N335" s="1229"/>
      <c r="O335" s="1232"/>
      <c r="P335" s="1235"/>
      <c r="Q335" s="1238"/>
      <c r="R335" s="1220"/>
      <c r="S335" s="377" t="s">
        <v>6406</v>
      </c>
      <c r="T335" s="709"/>
      <c r="U335" s="709"/>
      <c r="V335" s="709"/>
      <c r="W335" s="678" t="s">
        <v>6124</v>
      </c>
      <c r="X335" s="670"/>
      <c r="Y335" s="670"/>
      <c r="Z335" s="670"/>
      <c r="AA335" s="670"/>
      <c r="AB335" s="1220"/>
      <c r="AC335" s="1241"/>
      <c r="AD335" s="303">
        <f t="shared" si="284"/>
        <v>0</v>
      </c>
      <c r="AE335" s="303">
        <f t="shared" si="284"/>
        <v>0</v>
      </c>
      <c r="AF335" s="303">
        <f t="shared" si="284"/>
        <v>0</v>
      </c>
      <c r="AG335" s="303">
        <f t="shared" si="283"/>
        <v>0</v>
      </c>
      <c r="AH335" s="303">
        <f t="shared" si="283"/>
        <v>0</v>
      </c>
      <c r="AI335" s="303">
        <f t="shared" si="283"/>
        <v>0</v>
      </c>
      <c r="AJ335" s="303">
        <f t="shared" si="283"/>
        <v>0</v>
      </c>
      <c r="AK335" s="1220"/>
      <c r="AL335" s="1244"/>
      <c r="AM335" s="303">
        <f t="shared" si="277"/>
        <v>0</v>
      </c>
      <c r="AN335" s="684"/>
      <c r="AO335" s="684"/>
      <c r="AP335" s="684"/>
      <c r="AQ335" s="684"/>
      <c r="AR335" s="684"/>
      <c r="AS335" s="684"/>
      <c r="AT335" s="1220"/>
      <c r="AU335" s="1247"/>
      <c r="AV335" s="303">
        <f t="shared" si="278"/>
        <v>0</v>
      </c>
      <c r="AW335" s="684"/>
      <c r="AX335" s="684"/>
      <c r="AY335" s="684"/>
      <c r="AZ335" s="684"/>
      <c r="BA335" s="684"/>
      <c r="BB335" s="684"/>
      <c r="BC335" s="1220"/>
      <c r="BD335" s="1250"/>
      <c r="BE335" s="303">
        <f t="shared" si="279"/>
        <v>0</v>
      </c>
      <c r="BF335" s="684"/>
      <c r="BG335" s="684"/>
      <c r="BH335" s="684"/>
      <c r="BI335" s="684"/>
      <c r="BJ335" s="684"/>
      <c r="BK335" s="684"/>
      <c r="BL335" s="1220"/>
      <c r="BM335" s="1253"/>
      <c r="BN335" s="303">
        <f t="shared" si="280"/>
        <v>0</v>
      </c>
      <c r="BO335" s="684"/>
      <c r="BP335" s="684"/>
      <c r="BQ335" s="684"/>
      <c r="BR335" s="684"/>
      <c r="BS335" s="684"/>
      <c r="BT335" s="684"/>
      <c r="BU335" s="1207"/>
      <c r="BV335" s="1208"/>
      <c r="BW335" s="1208"/>
      <c r="BX335" s="1208"/>
      <c r="BY335" s="1208"/>
      <c r="BZ335" s="1208"/>
      <c r="CA335" s="1208"/>
      <c r="CB335" s="1208"/>
      <c r="CC335" s="1209"/>
    </row>
    <row r="336" spans="1:81" s="690" customFormat="1" ht="40.15" customHeight="1" thickBot="1" x14ac:dyDescent="0.3">
      <c r="A336" s="673"/>
      <c r="B336" s="1318"/>
      <c r="C336" s="1316"/>
      <c r="D336" s="1098"/>
      <c r="E336" s="1095"/>
      <c r="F336" s="1095"/>
      <c r="G336" s="1095"/>
      <c r="H336" s="1095"/>
      <c r="I336" s="1095"/>
      <c r="J336" s="1221"/>
      <c r="K336" s="1218"/>
      <c r="L336" s="1224"/>
      <c r="M336" s="1227"/>
      <c r="N336" s="1230"/>
      <c r="O336" s="1233"/>
      <c r="P336" s="1236"/>
      <c r="Q336" s="1239"/>
      <c r="R336" s="1221"/>
      <c r="S336" s="379" t="s">
        <v>6407</v>
      </c>
      <c r="T336" s="710"/>
      <c r="U336" s="710"/>
      <c r="V336" s="710"/>
      <c r="W336" s="679" t="s">
        <v>6408</v>
      </c>
      <c r="X336" s="671"/>
      <c r="Y336" s="671"/>
      <c r="Z336" s="671"/>
      <c r="AA336" s="671"/>
      <c r="AB336" s="1221"/>
      <c r="AC336" s="1242"/>
      <c r="AD336" s="306">
        <f t="shared" si="284"/>
        <v>0</v>
      </c>
      <c r="AE336" s="306">
        <f t="shared" si="284"/>
        <v>0</v>
      </c>
      <c r="AF336" s="306">
        <f t="shared" si="284"/>
        <v>0</v>
      </c>
      <c r="AG336" s="306">
        <f t="shared" si="283"/>
        <v>0</v>
      </c>
      <c r="AH336" s="306">
        <f t="shared" si="283"/>
        <v>0</v>
      </c>
      <c r="AI336" s="306">
        <f t="shared" si="283"/>
        <v>0</v>
      </c>
      <c r="AJ336" s="306">
        <f t="shared" si="283"/>
        <v>0</v>
      </c>
      <c r="AK336" s="1221"/>
      <c r="AL336" s="1245"/>
      <c r="AM336" s="306">
        <f t="shared" si="277"/>
        <v>0</v>
      </c>
      <c r="AN336" s="685"/>
      <c r="AO336" s="685"/>
      <c r="AP336" s="685"/>
      <c r="AQ336" s="685"/>
      <c r="AR336" s="685"/>
      <c r="AS336" s="685"/>
      <c r="AT336" s="1221"/>
      <c r="AU336" s="1248"/>
      <c r="AV336" s="306">
        <f t="shared" si="278"/>
        <v>0</v>
      </c>
      <c r="AW336" s="685"/>
      <c r="AX336" s="685"/>
      <c r="AY336" s="685"/>
      <c r="AZ336" s="685"/>
      <c r="BA336" s="685"/>
      <c r="BB336" s="685"/>
      <c r="BC336" s="1221"/>
      <c r="BD336" s="1251"/>
      <c r="BE336" s="306">
        <f t="shared" si="279"/>
        <v>0</v>
      </c>
      <c r="BF336" s="685"/>
      <c r="BG336" s="685"/>
      <c r="BH336" s="685"/>
      <c r="BI336" s="685"/>
      <c r="BJ336" s="685"/>
      <c r="BK336" s="685"/>
      <c r="BL336" s="1221"/>
      <c r="BM336" s="1254"/>
      <c r="BN336" s="306">
        <f t="shared" si="280"/>
        <v>0</v>
      </c>
      <c r="BO336" s="685"/>
      <c r="BP336" s="685"/>
      <c r="BQ336" s="685"/>
      <c r="BR336" s="685"/>
      <c r="BS336" s="685"/>
      <c r="BT336" s="685"/>
      <c r="BU336" s="1210"/>
      <c r="BV336" s="1211"/>
      <c r="BW336" s="1211"/>
      <c r="BX336" s="1211"/>
      <c r="BY336" s="1211"/>
      <c r="BZ336" s="1211"/>
      <c r="CA336" s="1211"/>
      <c r="CB336" s="1211"/>
      <c r="CC336" s="1212"/>
    </row>
    <row r="337" spans="1:81" s="690" customFormat="1" ht="40.15" customHeight="1" thickTop="1" x14ac:dyDescent="0.25">
      <c r="A337" s="673"/>
      <c r="B337" s="1318"/>
      <c r="C337" s="1314" t="s">
        <v>776</v>
      </c>
      <c r="D337" s="1096"/>
      <c r="E337" s="1093"/>
      <c r="F337" s="1093"/>
      <c r="G337" s="1093"/>
      <c r="H337" s="1093"/>
      <c r="I337" s="1093"/>
      <c r="J337" s="1219">
        <v>506</v>
      </c>
      <c r="K337" s="1216" t="str">
        <f>+[10]Metas!K574</f>
        <v>Proyectos diseñados para el fortalecimiento tecnológico del observatorio de orden público, social y político del Departamento.</v>
      </c>
      <c r="L337" s="1222">
        <v>1</v>
      </c>
      <c r="M337" s="1225">
        <f>SUM(N337:Q337)</f>
        <v>1</v>
      </c>
      <c r="N337" s="1228">
        <v>0.25</v>
      </c>
      <c r="O337" s="1231">
        <v>0.25</v>
      </c>
      <c r="P337" s="1234">
        <v>0.25</v>
      </c>
      <c r="Q337" s="1237">
        <v>0.25</v>
      </c>
      <c r="R337" s="1219">
        <f>+$J337</f>
        <v>506</v>
      </c>
      <c r="S337" s="375" t="s">
        <v>6409</v>
      </c>
      <c r="T337" s="708" t="s">
        <v>3834</v>
      </c>
      <c r="U337" s="708" t="s">
        <v>3838</v>
      </c>
      <c r="V337" s="708" t="s">
        <v>3842</v>
      </c>
      <c r="W337" s="677" t="s">
        <v>6285</v>
      </c>
      <c r="X337" s="669"/>
      <c r="Y337" s="669"/>
      <c r="Z337" s="669"/>
      <c r="AA337" s="669"/>
      <c r="AB337" s="1219">
        <f t="shared" si="286"/>
        <v>506</v>
      </c>
      <c r="AC337" s="1240">
        <f t="shared" ref="AC337" si="302">+L337</f>
        <v>1</v>
      </c>
      <c r="AD337" s="308">
        <f t="shared" si="284"/>
        <v>42.597000000000001</v>
      </c>
      <c r="AE337" s="308">
        <f t="shared" si="284"/>
        <v>42.597000000000001</v>
      </c>
      <c r="AF337" s="308">
        <f t="shared" si="284"/>
        <v>0</v>
      </c>
      <c r="AG337" s="308">
        <f t="shared" si="283"/>
        <v>0</v>
      </c>
      <c r="AH337" s="308">
        <f t="shared" si="283"/>
        <v>0</v>
      </c>
      <c r="AI337" s="308">
        <f t="shared" si="283"/>
        <v>0</v>
      </c>
      <c r="AJ337" s="308">
        <f t="shared" si="283"/>
        <v>0</v>
      </c>
      <c r="AK337" s="1219">
        <f t="shared" si="288"/>
        <v>506</v>
      </c>
      <c r="AL337" s="1243">
        <f>+N337</f>
        <v>0.25</v>
      </c>
      <c r="AM337" s="308">
        <f t="shared" si="277"/>
        <v>14.199</v>
      </c>
      <c r="AN337" s="683">
        <v>14.199</v>
      </c>
      <c r="AO337" s="683"/>
      <c r="AP337" s="683"/>
      <c r="AQ337" s="683"/>
      <c r="AR337" s="683"/>
      <c r="AS337" s="683"/>
      <c r="AT337" s="1219">
        <f t="shared" si="289"/>
        <v>506</v>
      </c>
      <c r="AU337" s="1246">
        <f>+O337</f>
        <v>0.25</v>
      </c>
      <c r="AV337" s="308">
        <f t="shared" si="278"/>
        <v>14.199</v>
      </c>
      <c r="AW337" s="683">
        <v>14.199</v>
      </c>
      <c r="AX337" s="683"/>
      <c r="AY337" s="683"/>
      <c r="AZ337" s="683"/>
      <c r="BA337" s="683"/>
      <c r="BB337" s="683"/>
      <c r="BC337" s="1219">
        <f t="shared" si="290"/>
        <v>506</v>
      </c>
      <c r="BD337" s="1249">
        <f>+P337</f>
        <v>0.25</v>
      </c>
      <c r="BE337" s="308">
        <f t="shared" si="279"/>
        <v>4.7329999999999997</v>
      </c>
      <c r="BF337" s="683">
        <v>4.7329999999999997</v>
      </c>
      <c r="BG337" s="683"/>
      <c r="BH337" s="683"/>
      <c r="BI337" s="683"/>
      <c r="BJ337" s="683"/>
      <c r="BK337" s="683"/>
      <c r="BL337" s="1219">
        <f t="shared" si="291"/>
        <v>506</v>
      </c>
      <c r="BM337" s="1252">
        <f>+Q337</f>
        <v>0.25</v>
      </c>
      <c r="BN337" s="308">
        <f t="shared" si="280"/>
        <v>9.4659999999999993</v>
      </c>
      <c r="BO337" s="683">
        <v>9.4659999999999993</v>
      </c>
      <c r="BP337" s="683"/>
      <c r="BQ337" s="683"/>
      <c r="BR337" s="683"/>
      <c r="BS337" s="683"/>
      <c r="BT337" s="683"/>
      <c r="BU337" s="1204"/>
      <c r="BV337" s="1205"/>
      <c r="BW337" s="1205"/>
      <c r="BX337" s="1205"/>
      <c r="BY337" s="1205"/>
      <c r="BZ337" s="1205"/>
      <c r="CA337" s="1205"/>
      <c r="CB337" s="1205"/>
      <c r="CC337" s="1206"/>
    </row>
    <row r="338" spans="1:81" s="690" customFormat="1" ht="40.15" customHeight="1" x14ac:dyDescent="0.25">
      <c r="A338" s="673"/>
      <c r="B338" s="1318"/>
      <c r="C338" s="1315"/>
      <c r="D338" s="1097"/>
      <c r="E338" s="1094"/>
      <c r="F338" s="1094"/>
      <c r="G338" s="1094"/>
      <c r="H338" s="1094"/>
      <c r="I338" s="1094"/>
      <c r="J338" s="1220"/>
      <c r="K338" s="1217"/>
      <c r="L338" s="1223"/>
      <c r="M338" s="1226"/>
      <c r="N338" s="1229"/>
      <c r="O338" s="1232"/>
      <c r="P338" s="1235"/>
      <c r="Q338" s="1238"/>
      <c r="R338" s="1220"/>
      <c r="S338" s="377" t="s">
        <v>6410</v>
      </c>
      <c r="T338" s="709"/>
      <c r="U338" s="709"/>
      <c r="V338" s="709"/>
      <c r="W338" s="678" t="s">
        <v>6411</v>
      </c>
      <c r="X338" s="670"/>
      <c r="Y338" s="670"/>
      <c r="Z338" s="670"/>
      <c r="AA338" s="670"/>
      <c r="AB338" s="1220"/>
      <c r="AC338" s="1241"/>
      <c r="AD338" s="303">
        <f t="shared" si="284"/>
        <v>0</v>
      </c>
      <c r="AE338" s="303">
        <f t="shared" si="284"/>
        <v>0</v>
      </c>
      <c r="AF338" s="303">
        <f t="shared" si="284"/>
        <v>0</v>
      </c>
      <c r="AG338" s="303">
        <f t="shared" si="283"/>
        <v>0</v>
      </c>
      <c r="AH338" s="303">
        <f t="shared" si="283"/>
        <v>0</v>
      </c>
      <c r="AI338" s="303">
        <f t="shared" si="283"/>
        <v>0</v>
      </c>
      <c r="AJ338" s="303">
        <f t="shared" si="283"/>
        <v>0</v>
      </c>
      <c r="AK338" s="1220"/>
      <c r="AL338" s="1244"/>
      <c r="AM338" s="303">
        <f t="shared" si="277"/>
        <v>0</v>
      </c>
      <c r="AN338" s="684"/>
      <c r="AO338" s="684"/>
      <c r="AP338" s="684"/>
      <c r="AQ338" s="684"/>
      <c r="AR338" s="684"/>
      <c r="AS338" s="684"/>
      <c r="AT338" s="1220"/>
      <c r="AU338" s="1247"/>
      <c r="AV338" s="303">
        <f t="shared" si="278"/>
        <v>0</v>
      </c>
      <c r="AW338" s="684"/>
      <c r="AX338" s="684"/>
      <c r="AY338" s="684"/>
      <c r="AZ338" s="684"/>
      <c r="BA338" s="684"/>
      <c r="BB338" s="684"/>
      <c r="BC338" s="1220"/>
      <c r="BD338" s="1250"/>
      <c r="BE338" s="303">
        <f t="shared" si="279"/>
        <v>0</v>
      </c>
      <c r="BF338" s="684"/>
      <c r="BG338" s="684"/>
      <c r="BH338" s="684"/>
      <c r="BI338" s="684"/>
      <c r="BJ338" s="684"/>
      <c r="BK338" s="684"/>
      <c r="BL338" s="1220"/>
      <c r="BM338" s="1253"/>
      <c r="BN338" s="303">
        <f t="shared" si="280"/>
        <v>0</v>
      </c>
      <c r="BO338" s="684"/>
      <c r="BP338" s="684"/>
      <c r="BQ338" s="684"/>
      <c r="BR338" s="684"/>
      <c r="BS338" s="684"/>
      <c r="BT338" s="684"/>
      <c r="BU338" s="1207"/>
      <c r="BV338" s="1208"/>
      <c r="BW338" s="1208"/>
      <c r="BX338" s="1208"/>
      <c r="BY338" s="1208"/>
      <c r="BZ338" s="1208"/>
      <c r="CA338" s="1208"/>
      <c r="CB338" s="1208"/>
      <c r="CC338" s="1209"/>
    </row>
    <row r="339" spans="1:81" s="690" customFormat="1" ht="40.15" customHeight="1" x14ac:dyDescent="0.25">
      <c r="A339" s="673"/>
      <c r="B339" s="1318"/>
      <c r="C339" s="1315"/>
      <c r="D339" s="1097"/>
      <c r="E339" s="1094"/>
      <c r="F339" s="1094"/>
      <c r="G339" s="1094"/>
      <c r="H339" s="1094"/>
      <c r="I339" s="1094"/>
      <c r="J339" s="1220"/>
      <c r="K339" s="1217"/>
      <c r="L339" s="1223"/>
      <c r="M339" s="1226"/>
      <c r="N339" s="1229"/>
      <c r="O339" s="1232"/>
      <c r="P339" s="1235"/>
      <c r="Q339" s="1238"/>
      <c r="R339" s="1220"/>
      <c r="S339" s="377" t="s">
        <v>6412</v>
      </c>
      <c r="T339" s="709"/>
      <c r="U339" s="709"/>
      <c r="V339" s="709"/>
      <c r="W339" s="678" t="s">
        <v>6413</v>
      </c>
      <c r="X339" s="670"/>
      <c r="Y339" s="670"/>
      <c r="Z339" s="670"/>
      <c r="AA339" s="670"/>
      <c r="AB339" s="1220"/>
      <c r="AC339" s="1241"/>
      <c r="AD339" s="303">
        <f t="shared" si="284"/>
        <v>0</v>
      </c>
      <c r="AE339" s="303">
        <f t="shared" si="284"/>
        <v>0</v>
      </c>
      <c r="AF339" s="303">
        <f t="shared" si="284"/>
        <v>0</v>
      </c>
      <c r="AG339" s="303">
        <f t="shared" si="283"/>
        <v>0</v>
      </c>
      <c r="AH339" s="303">
        <f t="shared" si="283"/>
        <v>0</v>
      </c>
      <c r="AI339" s="303">
        <f t="shared" si="283"/>
        <v>0</v>
      </c>
      <c r="AJ339" s="303">
        <f t="shared" si="283"/>
        <v>0</v>
      </c>
      <c r="AK339" s="1220"/>
      <c r="AL339" s="1244"/>
      <c r="AM339" s="303">
        <f t="shared" si="277"/>
        <v>0</v>
      </c>
      <c r="AN339" s="684"/>
      <c r="AO339" s="684"/>
      <c r="AP339" s="684"/>
      <c r="AQ339" s="684"/>
      <c r="AR339" s="684"/>
      <c r="AS339" s="684"/>
      <c r="AT339" s="1220"/>
      <c r="AU339" s="1247"/>
      <c r="AV339" s="303">
        <f t="shared" si="278"/>
        <v>0</v>
      </c>
      <c r="AW339" s="684"/>
      <c r="AX339" s="684"/>
      <c r="AY339" s="684"/>
      <c r="AZ339" s="684"/>
      <c r="BA339" s="684"/>
      <c r="BB339" s="684"/>
      <c r="BC339" s="1220"/>
      <c r="BD339" s="1250"/>
      <c r="BE339" s="303">
        <f t="shared" si="279"/>
        <v>0</v>
      </c>
      <c r="BF339" s="684"/>
      <c r="BG339" s="684"/>
      <c r="BH339" s="684"/>
      <c r="BI339" s="684"/>
      <c r="BJ339" s="684"/>
      <c r="BK339" s="684"/>
      <c r="BL339" s="1220"/>
      <c r="BM339" s="1253"/>
      <c r="BN339" s="303">
        <f t="shared" si="280"/>
        <v>0</v>
      </c>
      <c r="BO339" s="684"/>
      <c r="BP339" s="684"/>
      <c r="BQ339" s="684"/>
      <c r="BR339" s="684"/>
      <c r="BS339" s="684"/>
      <c r="BT339" s="684"/>
      <c r="BU339" s="1207"/>
      <c r="BV339" s="1208"/>
      <c r="BW339" s="1208"/>
      <c r="BX339" s="1208"/>
      <c r="BY339" s="1208"/>
      <c r="BZ339" s="1208"/>
      <c r="CA339" s="1208"/>
      <c r="CB339" s="1208"/>
      <c r="CC339" s="1209"/>
    </row>
    <row r="340" spans="1:81" s="690" customFormat="1" ht="40.15" customHeight="1" thickBot="1" x14ac:dyDescent="0.3">
      <c r="A340" s="673"/>
      <c r="B340" s="1318"/>
      <c r="C340" s="1315"/>
      <c r="D340" s="1098"/>
      <c r="E340" s="1095"/>
      <c r="F340" s="1095"/>
      <c r="G340" s="1095"/>
      <c r="H340" s="1095"/>
      <c r="I340" s="1095"/>
      <c r="J340" s="1221"/>
      <c r="K340" s="1218"/>
      <c r="L340" s="1224"/>
      <c r="M340" s="1227"/>
      <c r="N340" s="1230"/>
      <c r="O340" s="1233"/>
      <c r="P340" s="1236"/>
      <c r="Q340" s="1239"/>
      <c r="R340" s="1221"/>
      <c r="S340" s="679"/>
      <c r="T340" s="710"/>
      <c r="U340" s="710"/>
      <c r="V340" s="710"/>
      <c r="W340" s="679"/>
      <c r="X340" s="671"/>
      <c r="Y340" s="671"/>
      <c r="Z340" s="671"/>
      <c r="AA340" s="671"/>
      <c r="AB340" s="1221"/>
      <c r="AC340" s="1242"/>
      <c r="AD340" s="306">
        <f t="shared" si="284"/>
        <v>0</v>
      </c>
      <c r="AE340" s="306">
        <f t="shared" si="284"/>
        <v>0</v>
      </c>
      <c r="AF340" s="306">
        <f t="shared" si="284"/>
        <v>0</v>
      </c>
      <c r="AG340" s="306">
        <f t="shared" si="283"/>
        <v>0</v>
      </c>
      <c r="AH340" s="306">
        <f t="shared" si="283"/>
        <v>0</v>
      </c>
      <c r="AI340" s="306">
        <f t="shared" si="283"/>
        <v>0</v>
      </c>
      <c r="AJ340" s="306">
        <f t="shared" si="283"/>
        <v>0</v>
      </c>
      <c r="AK340" s="1221"/>
      <c r="AL340" s="1245"/>
      <c r="AM340" s="306">
        <f t="shared" si="277"/>
        <v>0</v>
      </c>
      <c r="AN340" s="685"/>
      <c r="AO340" s="685"/>
      <c r="AP340" s="685"/>
      <c r="AQ340" s="685"/>
      <c r="AR340" s="685"/>
      <c r="AS340" s="685"/>
      <c r="AT340" s="1221"/>
      <c r="AU340" s="1248"/>
      <c r="AV340" s="306">
        <f t="shared" si="278"/>
        <v>0</v>
      </c>
      <c r="AW340" s="685"/>
      <c r="AX340" s="685"/>
      <c r="AY340" s="685"/>
      <c r="AZ340" s="685"/>
      <c r="BA340" s="685"/>
      <c r="BB340" s="685"/>
      <c r="BC340" s="1221"/>
      <c r="BD340" s="1251"/>
      <c r="BE340" s="306">
        <f t="shared" si="279"/>
        <v>0</v>
      </c>
      <c r="BF340" s="685"/>
      <c r="BG340" s="685"/>
      <c r="BH340" s="685"/>
      <c r="BI340" s="685"/>
      <c r="BJ340" s="685"/>
      <c r="BK340" s="685"/>
      <c r="BL340" s="1221"/>
      <c r="BM340" s="1254"/>
      <c r="BN340" s="306">
        <f t="shared" si="280"/>
        <v>0</v>
      </c>
      <c r="BO340" s="685"/>
      <c r="BP340" s="685"/>
      <c r="BQ340" s="685"/>
      <c r="BR340" s="685"/>
      <c r="BS340" s="685"/>
      <c r="BT340" s="685"/>
      <c r="BU340" s="1210"/>
      <c r="BV340" s="1211"/>
      <c r="BW340" s="1211"/>
      <c r="BX340" s="1211"/>
      <c r="BY340" s="1211"/>
      <c r="BZ340" s="1211"/>
      <c r="CA340" s="1211"/>
      <c r="CB340" s="1211"/>
      <c r="CC340" s="1212"/>
    </row>
    <row r="341" spans="1:81" s="690" customFormat="1" ht="40.15" customHeight="1" thickTop="1" x14ac:dyDescent="0.25">
      <c r="A341" s="673"/>
      <c r="B341" s="1318"/>
      <c r="C341" s="1315"/>
      <c r="D341" s="1096"/>
      <c r="E341" s="1093"/>
      <c r="F341" s="1093"/>
      <c r="G341" s="1093"/>
      <c r="H341" s="1093"/>
      <c r="I341" s="1093"/>
      <c r="J341" s="1219">
        <v>507</v>
      </c>
      <c r="K341" s="1216" t="str">
        <f>+[10]Metas!K575</f>
        <v>Proyecto para el fortalecimiento de la red nacional de Observatorios de Derechos Humanos y Derechos Internacional Humanitario.</v>
      </c>
      <c r="L341" s="1222"/>
      <c r="M341" s="1225">
        <f>SUM(N341:Q341)</f>
        <v>0</v>
      </c>
      <c r="N341" s="1228"/>
      <c r="O341" s="1231"/>
      <c r="P341" s="1234"/>
      <c r="Q341" s="1237"/>
      <c r="R341" s="1219">
        <f>+$J341</f>
        <v>507</v>
      </c>
      <c r="S341" s="375" t="s">
        <v>6414</v>
      </c>
      <c r="T341" s="708"/>
      <c r="U341" s="708"/>
      <c r="V341" s="708"/>
      <c r="W341" s="677" t="s">
        <v>6285</v>
      </c>
      <c r="X341" s="669"/>
      <c r="Y341" s="669"/>
      <c r="Z341" s="669"/>
      <c r="AA341" s="669"/>
      <c r="AB341" s="1219">
        <f t="shared" si="286"/>
        <v>507</v>
      </c>
      <c r="AC341" s="1240">
        <f t="shared" ref="AC341" si="303">+L341</f>
        <v>0</v>
      </c>
      <c r="AD341" s="308">
        <f t="shared" si="284"/>
        <v>0</v>
      </c>
      <c r="AE341" s="308">
        <f t="shared" si="284"/>
        <v>0</v>
      </c>
      <c r="AF341" s="308">
        <f t="shared" si="284"/>
        <v>0</v>
      </c>
      <c r="AG341" s="308">
        <f t="shared" si="283"/>
        <v>0</v>
      </c>
      <c r="AH341" s="308">
        <f t="shared" si="283"/>
        <v>0</v>
      </c>
      <c r="AI341" s="308">
        <f t="shared" si="283"/>
        <v>0</v>
      </c>
      <c r="AJ341" s="308">
        <f t="shared" si="283"/>
        <v>0</v>
      </c>
      <c r="AK341" s="1219">
        <f t="shared" si="288"/>
        <v>507</v>
      </c>
      <c r="AL341" s="1243">
        <f>+N341</f>
        <v>0</v>
      </c>
      <c r="AM341" s="308">
        <f t="shared" si="277"/>
        <v>0</v>
      </c>
      <c r="AN341" s="683"/>
      <c r="AO341" s="683"/>
      <c r="AP341" s="683"/>
      <c r="AQ341" s="683"/>
      <c r="AR341" s="683"/>
      <c r="AS341" s="683"/>
      <c r="AT341" s="1219">
        <f t="shared" si="289"/>
        <v>507</v>
      </c>
      <c r="AU341" s="1246">
        <f>+O341</f>
        <v>0</v>
      </c>
      <c r="AV341" s="308">
        <f t="shared" si="278"/>
        <v>0</v>
      </c>
      <c r="AW341" s="683"/>
      <c r="AX341" s="683"/>
      <c r="AY341" s="683"/>
      <c r="AZ341" s="683"/>
      <c r="BA341" s="683"/>
      <c r="BB341" s="683"/>
      <c r="BC341" s="1219">
        <f t="shared" si="290"/>
        <v>507</v>
      </c>
      <c r="BD341" s="1249">
        <f>+P341</f>
        <v>0</v>
      </c>
      <c r="BE341" s="308">
        <f t="shared" si="279"/>
        <v>0</v>
      </c>
      <c r="BF341" s="683"/>
      <c r="BG341" s="683"/>
      <c r="BH341" s="683"/>
      <c r="BI341" s="683"/>
      <c r="BJ341" s="683"/>
      <c r="BK341" s="683"/>
      <c r="BL341" s="1219">
        <f t="shared" si="291"/>
        <v>507</v>
      </c>
      <c r="BM341" s="1252">
        <f>+Q341</f>
        <v>0</v>
      </c>
      <c r="BN341" s="308">
        <f t="shared" si="280"/>
        <v>0</v>
      </c>
      <c r="BO341" s="683"/>
      <c r="BP341" s="683"/>
      <c r="BQ341" s="683"/>
      <c r="BR341" s="683"/>
      <c r="BS341" s="683"/>
      <c r="BT341" s="683"/>
      <c r="BU341" s="1204"/>
      <c r="BV341" s="1205"/>
      <c r="BW341" s="1205"/>
      <c r="BX341" s="1205"/>
      <c r="BY341" s="1205"/>
      <c r="BZ341" s="1205"/>
      <c r="CA341" s="1205"/>
      <c r="CB341" s="1205"/>
      <c r="CC341" s="1206"/>
    </row>
    <row r="342" spans="1:81" s="690" customFormat="1" ht="40.15" customHeight="1" x14ac:dyDescent="0.25">
      <c r="A342" s="673"/>
      <c r="B342" s="1318"/>
      <c r="C342" s="1315"/>
      <c r="D342" s="1097"/>
      <c r="E342" s="1094"/>
      <c r="F342" s="1094"/>
      <c r="G342" s="1094"/>
      <c r="H342" s="1094"/>
      <c r="I342" s="1094"/>
      <c r="J342" s="1220"/>
      <c r="K342" s="1217"/>
      <c r="L342" s="1223"/>
      <c r="M342" s="1226"/>
      <c r="N342" s="1229"/>
      <c r="O342" s="1232"/>
      <c r="P342" s="1235"/>
      <c r="Q342" s="1238"/>
      <c r="R342" s="1220"/>
      <c r="S342" s="377" t="s">
        <v>6415</v>
      </c>
      <c r="T342" s="709"/>
      <c r="U342" s="709"/>
      <c r="V342" s="709"/>
      <c r="W342" s="678" t="s">
        <v>6411</v>
      </c>
      <c r="X342" s="670"/>
      <c r="Y342" s="670"/>
      <c r="Z342" s="670"/>
      <c r="AA342" s="670"/>
      <c r="AB342" s="1220"/>
      <c r="AC342" s="1241"/>
      <c r="AD342" s="303">
        <f t="shared" si="284"/>
        <v>0</v>
      </c>
      <c r="AE342" s="303">
        <f t="shared" si="284"/>
        <v>0</v>
      </c>
      <c r="AF342" s="303">
        <f t="shared" si="284"/>
        <v>0</v>
      </c>
      <c r="AG342" s="303">
        <f t="shared" si="283"/>
        <v>0</v>
      </c>
      <c r="AH342" s="303">
        <f t="shared" si="283"/>
        <v>0</v>
      </c>
      <c r="AI342" s="303">
        <f t="shared" si="283"/>
        <v>0</v>
      </c>
      <c r="AJ342" s="303">
        <f t="shared" si="283"/>
        <v>0</v>
      </c>
      <c r="AK342" s="1220"/>
      <c r="AL342" s="1244"/>
      <c r="AM342" s="303">
        <f t="shared" ref="AM342:AM362" si="304">SUM(AN342:AS342)</f>
        <v>0</v>
      </c>
      <c r="AN342" s="684"/>
      <c r="AO342" s="684"/>
      <c r="AP342" s="684"/>
      <c r="AQ342" s="684"/>
      <c r="AR342" s="684"/>
      <c r="AS342" s="684"/>
      <c r="AT342" s="1220"/>
      <c r="AU342" s="1247"/>
      <c r="AV342" s="303">
        <f t="shared" ref="AV342:AV405" si="305">SUM(AW342:BB342)</f>
        <v>0</v>
      </c>
      <c r="AW342" s="684"/>
      <c r="AX342" s="684"/>
      <c r="AY342" s="684"/>
      <c r="AZ342" s="684"/>
      <c r="BA342" s="684"/>
      <c r="BB342" s="684"/>
      <c r="BC342" s="1220"/>
      <c r="BD342" s="1250"/>
      <c r="BE342" s="303">
        <f t="shared" ref="BE342:BE405" si="306">SUM(BF342:BK342)</f>
        <v>0</v>
      </c>
      <c r="BF342" s="684"/>
      <c r="BG342" s="684"/>
      <c r="BH342" s="684"/>
      <c r="BI342" s="684"/>
      <c r="BJ342" s="684"/>
      <c r="BK342" s="684"/>
      <c r="BL342" s="1220"/>
      <c r="BM342" s="1253"/>
      <c r="BN342" s="303">
        <f t="shared" ref="BN342:BN405" si="307">SUM(BO342:BT342)</f>
        <v>0</v>
      </c>
      <c r="BO342" s="684"/>
      <c r="BP342" s="684"/>
      <c r="BQ342" s="684"/>
      <c r="BR342" s="684"/>
      <c r="BS342" s="684"/>
      <c r="BT342" s="684"/>
      <c r="BU342" s="1207"/>
      <c r="BV342" s="1208"/>
      <c r="BW342" s="1208"/>
      <c r="BX342" s="1208"/>
      <c r="BY342" s="1208"/>
      <c r="BZ342" s="1208"/>
      <c r="CA342" s="1208"/>
      <c r="CB342" s="1208"/>
      <c r="CC342" s="1209"/>
    </row>
    <row r="343" spans="1:81" s="690" customFormat="1" ht="40.15" customHeight="1" x14ac:dyDescent="0.25">
      <c r="A343" s="673"/>
      <c r="B343" s="1318"/>
      <c r="C343" s="1315"/>
      <c r="D343" s="1097"/>
      <c r="E343" s="1094"/>
      <c r="F343" s="1094"/>
      <c r="G343" s="1094"/>
      <c r="H343" s="1094"/>
      <c r="I343" s="1094"/>
      <c r="J343" s="1220"/>
      <c r="K343" s="1217"/>
      <c r="L343" s="1223"/>
      <c r="M343" s="1226"/>
      <c r="N343" s="1229"/>
      <c r="O343" s="1232"/>
      <c r="P343" s="1235"/>
      <c r="Q343" s="1238"/>
      <c r="R343" s="1220"/>
      <c r="S343" s="377" t="s">
        <v>6416</v>
      </c>
      <c r="T343" s="709"/>
      <c r="U343" s="709"/>
      <c r="V343" s="709"/>
      <c r="W343" s="678" t="s">
        <v>6413</v>
      </c>
      <c r="X343" s="670"/>
      <c r="Y343" s="670"/>
      <c r="Z343" s="670"/>
      <c r="AA343" s="670"/>
      <c r="AB343" s="1220"/>
      <c r="AC343" s="1241"/>
      <c r="AD343" s="303">
        <f t="shared" si="284"/>
        <v>0</v>
      </c>
      <c r="AE343" s="303">
        <f t="shared" si="284"/>
        <v>0</v>
      </c>
      <c r="AF343" s="303">
        <f t="shared" si="284"/>
        <v>0</v>
      </c>
      <c r="AG343" s="303">
        <f t="shared" si="283"/>
        <v>0</v>
      </c>
      <c r="AH343" s="303">
        <f t="shared" si="283"/>
        <v>0</v>
      </c>
      <c r="AI343" s="303">
        <f t="shared" si="283"/>
        <v>0</v>
      </c>
      <c r="AJ343" s="303">
        <f t="shared" si="283"/>
        <v>0</v>
      </c>
      <c r="AK343" s="1220"/>
      <c r="AL343" s="1244"/>
      <c r="AM343" s="303">
        <f t="shared" si="304"/>
        <v>0</v>
      </c>
      <c r="AN343" s="684"/>
      <c r="AO343" s="684"/>
      <c r="AP343" s="684"/>
      <c r="AQ343" s="684"/>
      <c r="AR343" s="684"/>
      <c r="AS343" s="684"/>
      <c r="AT343" s="1220"/>
      <c r="AU343" s="1247"/>
      <c r="AV343" s="303">
        <f t="shared" si="305"/>
        <v>0</v>
      </c>
      <c r="AW343" s="684"/>
      <c r="AX343" s="684"/>
      <c r="AY343" s="684"/>
      <c r="AZ343" s="684"/>
      <c r="BA343" s="684"/>
      <c r="BB343" s="684"/>
      <c r="BC343" s="1220"/>
      <c r="BD343" s="1250"/>
      <c r="BE343" s="303">
        <f t="shared" si="306"/>
        <v>0</v>
      </c>
      <c r="BF343" s="684"/>
      <c r="BG343" s="684"/>
      <c r="BH343" s="684"/>
      <c r="BI343" s="684"/>
      <c r="BJ343" s="684"/>
      <c r="BK343" s="684"/>
      <c r="BL343" s="1220"/>
      <c r="BM343" s="1253"/>
      <c r="BN343" s="303">
        <f t="shared" si="307"/>
        <v>0</v>
      </c>
      <c r="BO343" s="684"/>
      <c r="BP343" s="684"/>
      <c r="BQ343" s="684"/>
      <c r="BR343" s="684"/>
      <c r="BS343" s="684"/>
      <c r="BT343" s="684"/>
      <c r="BU343" s="1207"/>
      <c r="BV343" s="1208"/>
      <c r="BW343" s="1208"/>
      <c r="BX343" s="1208"/>
      <c r="BY343" s="1208"/>
      <c r="BZ343" s="1208"/>
      <c r="CA343" s="1208"/>
      <c r="CB343" s="1208"/>
      <c r="CC343" s="1209"/>
    </row>
    <row r="344" spans="1:81" s="690" customFormat="1" ht="40.15" customHeight="1" thickBot="1" x14ac:dyDescent="0.3">
      <c r="A344" s="673"/>
      <c r="B344" s="1318"/>
      <c r="C344" s="1315"/>
      <c r="D344" s="1098"/>
      <c r="E344" s="1095"/>
      <c r="F344" s="1095"/>
      <c r="G344" s="1095"/>
      <c r="H344" s="1095"/>
      <c r="I344" s="1095"/>
      <c r="J344" s="1221"/>
      <c r="K344" s="1218"/>
      <c r="L344" s="1224"/>
      <c r="M344" s="1227"/>
      <c r="N344" s="1230"/>
      <c r="O344" s="1233"/>
      <c r="P344" s="1236"/>
      <c r="Q344" s="1239"/>
      <c r="R344" s="1221"/>
      <c r="S344" s="679"/>
      <c r="T344" s="710"/>
      <c r="U344" s="710"/>
      <c r="V344" s="710"/>
      <c r="W344" s="679"/>
      <c r="X344" s="671"/>
      <c r="Y344" s="671"/>
      <c r="Z344" s="671"/>
      <c r="AA344" s="671"/>
      <c r="AB344" s="1221"/>
      <c r="AC344" s="1242"/>
      <c r="AD344" s="306">
        <f t="shared" si="284"/>
        <v>0</v>
      </c>
      <c r="AE344" s="306">
        <f t="shared" si="284"/>
        <v>0</v>
      </c>
      <c r="AF344" s="306">
        <f t="shared" si="284"/>
        <v>0</v>
      </c>
      <c r="AG344" s="306">
        <f t="shared" si="283"/>
        <v>0</v>
      </c>
      <c r="AH344" s="306">
        <f t="shared" si="283"/>
        <v>0</v>
      </c>
      <c r="AI344" s="306">
        <f t="shared" si="283"/>
        <v>0</v>
      </c>
      <c r="AJ344" s="306">
        <f t="shared" si="283"/>
        <v>0</v>
      </c>
      <c r="AK344" s="1221"/>
      <c r="AL344" s="1245"/>
      <c r="AM344" s="306">
        <f t="shared" si="304"/>
        <v>0</v>
      </c>
      <c r="AN344" s="685"/>
      <c r="AO344" s="685"/>
      <c r="AP344" s="685"/>
      <c r="AQ344" s="685"/>
      <c r="AR344" s="685"/>
      <c r="AS344" s="685"/>
      <c r="AT344" s="1221"/>
      <c r="AU344" s="1248"/>
      <c r="AV344" s="306">
        <f t="shared" si="305"/>
        <v>0</v>
      </c>
      <c r="AW344" s="685"/>
      <c r="AX344" s="685"/>
      <c r="AY344" s="685"/>
      <c r="AZ344" s="685"/>
      <c r="BA344" s="685"/>
      <c r="BB344" s="685"/>
      <c r="BC344" s="1221"/>
      <c r="BD344" s="1251"/>
      <c r="BE344" s="306">
        <f t="shared" si="306"/>
        <v>0</v>
      </c>
      <c r="BF344" s="685"/>
      <c r="BG344" s="685"/>
      <c r="BH344" s="685"/>
      <c r="BI344" s="685"/>
      <c r="BJ344" s="685"/>
      <c r="BK344" s="685"/>
      <c r="BL344" s="1221"/>
      <c r="BM344" s="1254"/>
      <c r="BN344" s="306">
        <f t="shared" si="307"/>
        <v>0</v>
      </c>
      <c r="BO344" s="685"/>
      <c r="BP344" s="685"/>
      <c r="BQ344" s="685"/>
      <c r="BR344" s="685"/>
      <c r="BS344" s="685"/>
      <c r="BT344" s="685"/>
      <c r="BU344" s="1210"/>
      <c r="BV344" s="1211"/>
      <c r="BW344" s="1211"/>
      <c r="BX344" s="1211"/>
      <c r="BY344" s="1211"/>
      <c r="BZ344" s="1211"/>
      <c r="CA344" s="1211"/>
      <c r="CB344" s="1211"/>
      <c r="CC344" s="1212"/>
    </row>
    <row r="345" spans="1:81" s="690" customFormat="1" ht="40.15" customHeight="1" thickTop="1" x14ac:dyDescent="0.25">
      <c r="A345" s="673"/>
      <c r="B345" s="1318"/>
      <c r="C345" s="1315"/>
      <c r="D345" s="1096"/>
      <c r="E345" s="1093"/>
      <c r="F345" s="1093"/>
      <c r="G345" s="1093"/>
      <c r="H345" s="1093"/>
      <c r="I345" s="1093"/>
      <c r="J345" s="1219">
        <v>508</v>
      </c>
      <c r="K345" s="1216" t="str">
        <f>+[10]Metas!K576</f>
        <v>Página web del observatorio de orden público, social y político del Departamento diseñada y puesta en funcionamiento</v>
      </c>
      <c r="L345" s="1222">
        <v>1</v>
      </c>
      <c r="M345" s="1225">
        <f>SUM(N345:Q345)</f>
        <v>1</v>
      </c>
      <c r="N345" s="1228">
        <v>0.25</v>
      </c>
      <c r="O345" s="1231">
        <v>0.25</v>
      </c>
      <c r="P345" s="1234">
        <v>0.25</v>
      </c>
      <c r="Q345" s="1237">
        <v>0.25</v>
      </c>
      <c r="R345" s="1219">
        <f>+$J345</f>
        <v>508</v>
      </c>
      <c r="S345" s="677" t="s">
        <v>6417</v>
      </c>
      <c r="T345" s="708" t="s">
        <v>3834</v>
      </c>
      <c r="U345" s="708" t="s">
        <v>3838</v>
      </c>
      <c r="V345" s="708" t="s">
        <v>3842</v>
      </c>
      <c r="W345" s="677" t="s">
        <v>6418</v>
      </c>
      <c r="X345" s="669"/>
      <c r="Y345" s="669"/>
      <c r="Z345" s="669"/>
      <c r="AA345" s="669"/>
      <c r="AB345" s="1219">
        <f t="shared" si="286"/>
        <v>508</v>
      </c>
      <c r="AC345" s="1240">
        <f t="shared" ref="AC345" si="308">+L345</f>
        <v>1</v>
      </c>
      <c r="AD345" s="308">
        <f t="shared" si="284"/>
        <v>42.597000000000001</v>
      </c>
      <c r="AE345" s="308">
        <f t="shared" si="284"/>
        <v>42.597000000000001</v>
      </c>
      <c r="AF345" s="308">
        <f t="shared" si="284"/>
        <v>0</v>
      </c>
      <c r="AG345" s="308">
        <f t="shared" si="283"/>
        <v>0</v>
      </c>
      <c r="AH345" s="308">
        <f t="shared" si="283"/>
        <v>0</v>
      </c>
      <c r="AI345" s="308">
        <f t="shared" si="283"/>
        <v>0</v>
      </c>
      <c r="AJ345" s="308">
        <f t="shared" si="283"/>
        <v>0</v>
      </c>
      <c r="AK345" s="1219">
        <f t="shared" si="288"/>
        <v>508</v>
      </c>
      <c r="AL345" s="1243">
        <f>+N345</f>
        <v>0.25</v>
      </c>
      <c r="AM345" s="308">
        <f t="shared" si="304"/>
        <v>14.199</v>
      </c>
      <c r="AN345" s="683">
        <v>14.199</v>
      </c>
      <c r="AO345" s="683"/>
      <c r="AP345" s="683"/>
      <c r="AQ345" s="683"/>
      <c r="AR345" s="683"/>
      <c r="AS345" s="683"/>
      <c r="AT345" s="1219">
        <f t="shared" si="289"/>
        <v>508</v>
      </c>
      <c r="AU345" s="1246">
        <f>+O345</f>
        <v>0.25</v>
      </c>
      <c r="AV345" s="308">
        <f t="shared" si="305"/>
        <v>14.199</v>
      </c>
      <c r="AW345" s="683">
        <v>14.199</v>
      </c>
      <c r="AX345" s="683"/>
      <c r="AY345" s="683"/>
      <c r="AZ345" s="683"/>
      <c r="BA345" s="683"/>
      <c r="BB345" s="683"/>
      <c r="BC345" s="1219">
        <f t="shared" si="290"/>
        <v>508</v>
      </c>
      <c r="BD345" s="1249">
        <f>+P345</f>
        <v>0.25</v>
      </c>
      <c r="BE345" s="308">
        <f t="shared" si="306"/>
        <v>4.7329999999999997</v>
      </c>
      <c r="BF345" s="683">
        <v>4.7329999999999997</v>
      </c>
      <c r="BG345" s="683"/>
      <c r="BH345" s="683"/>
      <c r="BI345" s="683"/>
      <c r="BJ345" s="683"/>
      <c r="BK345" s="683"/>
      <c r="BL345" s="1219">
        <f t="shared" si="291"/>
        <v>508</v>
      </c>
      <c r="BM345" s="1252">
        <f>+Q345</f>
        <v>0.25</v>
      </c>
      <c r="BN345" s="308">
        <f t="shared" si="307"/>
        <v>9.4659999999999993</v>
      </c>
      <c r="BO345" s="683">
        <v>9.4659999999999993</v>
      </c>
      <c r="BP345" s="683"/>
      <c r="BQ345" s="683"/>
      <c r="BR345" s="683"/>
      <c r="BS345" s="683"/>
      <c r="BT345" s="683"/>
      <c r="BU345" s="1204"/>
      <c r="BV345" s="1205"/>
      <c r="BW345" s="1205"/>
      <c r="BX345" s="1205"/>
      <c r="BY345" s="1205"/>
      <c r="BZ345" s="1205"/>
      <c r="CA345" s="1205"/>
      <c r="CB345" s="1205"/>
      <c r="CC345" s="1206"/>
    </row>
    <row r="346" spans="1:81" s="690" customFormat="1" ht="40.15" customHeight="1" x14ac:dyDescent="0.25">
      <c r="A346" s="673"/>
      <c r="B346" s="1318"/>
      <c r="C346" s="1315"/>
      <c r="D346" s="1097"/>
      <c r="E346" s="1094"/>
      <c r="F346" s="1094"/>
      <c r="G346" s="1094"/>
      <c r="H346" s="1094"/>
      <c r="I346" s="1094"/>
      <c r="J346" s="1220"/>
      <c r="K346" s="1217"/>
      <c r="L346" s="1223"/>
      <c r="M346" s="1226"/>
      <c r="N346" s="1229"/>
      <c r="O346" s="1232"/>
      <c r="P346" s="1235"/>
      <c r="Q346" s="1238"/>
      <c r="R346" s="1220"/>
      <c r="S346" s="678" t="s">
        <v>6419</v>
      </c>
      <c r="T346" s="709"/>
      <c r="U346" s="709"/>
      <c r="V346" s="709"/>
      <c r="W346" s="678" t="s">
        <v>6420</v>
      </c>
      <c r="X346" s="670"/>
      <c r="Y346" s="670"/>
      <c r="Z346" s="670"/>
      <c r="AA346" s="670"/>
      <c r="AB346" s="1220"/>
      <c r="AC346" s="1241"/>
      <c r="AD346" s="303">
        <f t="shared" si="284"/>
        <v>0</v>
      </c>
      <c r="AE346" s="303">
        <f t="shared" si="284"/>
        <v>0</v>
      </c>
      <c r="AF346" s="303">
        <f t="shared" si="284"/>
        <v>0</v>
      </c>
      <c r="AG346" s="303">
        <f t="shared" si="283"/>
        <v>0</v>
      </c>
      <c r="AH346" s="303">
        <f t="shared" si="283"/>
        <v>0</v>
      </c>
      <c r="AI346" s="303">
        <f t="shared" si="283"/>
        <v>0</v>
      </c>
      <c r="AJ346" s="303">
        <f t="shared" si="283"/>
        <v>0</v>
      </c>
      <c r="AK346" s="1220"/>
      <c r="AL346" s="1244"/>
      <c r="AM346" s="303">
        <f t="shared" si="304"/>
        <v>0</v>
      </c>
      <c r="AN346" s="684"/>
      <c r="AO346" s="684"/>
      <c r="AP346" s="684"/>
      <c r="AQ346" s="684"/>
      <c r="AR346" s="684"/>
      <c r="AS346" s="684"/>
      <c r="AT346" s="1220"/>
      <c r="AU346" s="1247"/>
      <c r="AV346" s="303">
        <f t="shared" si="305"/>
        <v>0</v>
      </c>
      <c r="AW346" s="684"/>
      <c r="AX346" s="684"/>
      <c r="AY346" s="684"/>
      <c r="AZ346" s="684"/>
      <c r="BA346" s="684"/>
      <c r="BB346" s="684"/>
      <c r="BC346" s="1220"/>
      <c r="BD346" s="1250"/>
      <c r="BE346" s="303">
        <f t="shared" si="306"/>
        <v>0</v>
      </c>
      <c r="BF346" s="684"/>
      <c r="BG346" s="684"/>
      <c r="BH346" s="684"/>
      <c r="BI346" s="684"/>
      <c r="BJ346" s="684"/>
      <c r="BK346" s="684"/>
      <c r="BL346" s="1220"/>
      <c r="BM346" s="1253"/>
      <c r="BN346" s="303">
        <f t="shared" si="307"/>
        <v>0</v>
      </c>
      <c r="BO346" s="684"/>
      <c r="BP346" s="684"/>
      <c r="BQ346" s="684"/>
      <c r="BR346" s="684"/>
      <c r="BS346" s="684"/>
      <c r="BT346" s="684"/>
      <c r="BU346" s="1207"/>
      <c r="BV346" s="1208"/>
      <c r="BW346" s="1208"/>
      <c r="BX346" s="1208"/>
      <c r="BY346" s="1208"/>
      <c r="BZ346" s="1208"/>
      <c r="CA346" s="1208"/>
      <c r="CB346" s="1208"/>
      <c r="CC346" s="1209"/>
    </row>
    <row r="347" spans="1:81" s="690" customFormat="1" ht="40.15" customHeight="1" x14ac:dyDescent="0.25">
      <c r="A347" s="673"/>
      <c r="B347" s="1318"/>
      <c r="C347" s="1315"/>
      <c r="D347" s="1097"/>
      <c r="E347" s="1094"/>
      <c r="F347" s="1094"/>
      <c r="G347" s="1094"/>
      <c r="H347" s="1094"/>
      <c r="I347" s="1094"/>
      <c r="J347" s="1220"/>
      <c r="K347" s="1217"/>
      <c r="L347" s="1223"/>
      <c r="M347" s="1226"/>
      <c r="N347" s="1229"/>
      <c r="O347" s="1232"/>
      <c r="P347" s="1235"/>
      <c r="Q347" s="1238"/>
      <c r="R347" s="1220"/>
      <c r="S347" s="678"/>
      <c r="T347" s="709"/>
      <c r="U347" s="709"/>
      <c r="V347" s="709"/>
      <c r="W347" s="678"/>
      <c r="X347" s="670"/>
      <c r="Y347" s="670"/>
      <c r="Z347" s="670"/>
      <c r="AA347" s="670"/>
      <c r="AB347" s="1220"/>
      <c r="AC347" s="1241"/>
      <c r="AD347" s="303">
        <f t="shared" si="284"/>
        <v>0</v>
      </c>
      <c r="AE347" s="303">
        <f t="shared" si="284"/>
        <v>0</v>
      </c>
      <c r="AF347" s="303">
        <f t="shared" si="284"/>
        <v>0</v>
      </c>
      <c r="AG347" s="303">
        <f t="shared" si="283"/>
        <v>0</v>
      </c>
      <c r="AH347" s="303">
        <f t="shared" si="283"/>
        <v>0</v>
      </c>
      <c r="AI347" s="303">
        <f t="shared" si="283"/>
        <v>0</v>
      </c>
      <c r="AJ347" s="303">
        <f t="shared" si="283"/>
        <v>0</v>
      </c>
      <c r="AK347" s="1220"/>
      <c r="AL347" s="1244"/>
      <c r="AM347" s="303">
        <f t="shared" si="304"/>
        <v>0</v>
      </c>
      <c r="AN347" s="684"/>
      <c r="AO347" s="684"/>
      <c r="AP347" s="684"/>
      <c r="AQ347" s="684"/>
      <c r="AR347" s="684"/>
      <c r="AS347" s="684"/>
      <c r="AT347" s="1220"/>
      <c r="AU347" s="1247"/>
      <c r="AV347" s="303">
        <f t="shared" si="305"/>
        <v>0</v>
      </c>
      <c r="AW347" s="684"/>
      <c r="AX347" s="684"/>
      <c r="AY347" s="684"/>
      <c r="AZ347" s="684"/>
      <c r="BA347" s="684"/>
      <c r="BB347" s="684"/>
      <c r="BC347" s="1220"/>
      <c r="BD347" s="1250"/>
      <c r="BE347" s="303">
        <f t="shared" si="306"/>
        <v>0</v>
      </c>
      <c r="BF347" s="684"/>
      <c r="BG347" s="684"/>
      <c r="BH347" s="684"/>
      <c r="BI347" s="684"/>
      <c r="BJ347" s="684"/>
      <c r="BK347" s="684"/>
      <c r="BL347" s="1220"/>
      <c r="BM347" s="1253"/>
      <c r="BN347" s="303">
        <f t="shared" si="307"/>
        <v>0</v>
      </c>
      <c r="BO347" s="684"/>
      <c r="BP347" s="684"/>
      <c r="BQ347" s="684"/>
      <c r="BR347" s="684"/>
      <c r="BS347" s="684"/>
      <c r="BT347" s="684"/>
      <c r="BU347" s="1207"/>
      <c r="BV347" s="1208"/>
      <c r="BW347" s="1208"/>
      <c r="BX347" s="1208"/>
      <c r="BY347" s="1208"/>
      <c r="BZ347" s="1208"/>
      <c r="CA347" s="1208"/>
      <c r="CB347" s="1208"/>
      <c r="CC347" s="1209"/>
    </row>
    <row r="348" spans="1:81" s="690" customFormat="1" ht="40.15" customHeight="1" thickBot="1" x14ac:dyDescent="0.3">
      <c r="A348" s="673"/>
      <c r="B348" s="1319"/>
      <c r="C348" s="1316"/>
      <c r="D348" s="1098"/>
      <c r="E348" s="1095"/>
      <c r="F348" s="1095"/>
      <c r="G348" s="1095"/>
      <c r="H348" s="1095"/>
      <c r="I348" s="1095"/>
      <c r="J348" s="1221"/>
      <c r="K348" s="1218"/>
      <c r="L348" s="1224"/>
      <c r="M348" s="1227"/>
      <c r="N348" s="1230"/>
      <c r="O348" s="1233"/>
      <c r="P348" s="1236"/>
      <c r="Q348" s="1239"/>
      <c r="R348" s="1221"/>
      <c r="S348" s="679"/>
      <c r="T348" s="710"/>
      <c r="U348" s="710"/>
      <c r="V348" s="710"/>
      <c r="W348" s="679"/>
      <c r="X348" s="671"/>
      <c r="Y348" s="671"/>
      <c r="Z348" s="671"/>
      <c r="AA348" s="671"/>
      <c r="AB348" s="1221"/>
      <c r="AC348" s="1242"/>
      <c r="AD348" s="306">
        <f t="shared" si="284"/>
        <v>0</v>
      </c>
      <c r="AE348" s="306">
        <f t="shared" si="284"/>
        <v>0</v>
      </c>
      <c r="AF348" s="306">
        <f t="shared" si="284"/>
        <v>0</v>
      </c>
      <c r="AG348" s="306">
        <f t="shared" si="283"/>
        <v>0</v>
      </c>
      <c r="AH348" s="306">
        <f t="shared" si="283"/>
        <v>0</v>
      </c>
      <c r="AI348" s="306">
        <f t="shared" si="283"/>
        <v>0</v>
      </c>
      <c r="AJ348" s="306">
        <f t="shared" si="283"/>
        <v>0</v>
      </c>
      <c r="AK348" s="1221"/>
      <c r="AL348" s="1245"/>
      <c r="AM348" s="306">
        <f t="shared" si="304"/>
        <v>0</v>
      </c>
      <c r="AN348" s="685"/>
      <c r="AO348" s="685"/>
      <c r="AP348" s="685"/>
      <c r="AQ348" s="685"/>
      <c r="AR348" s="685"/>
      <c r="AS348" s="685"/>
      <c r="AT348" s="1221"/>
      <c r="AU348" s="1248"/>
      <c r="AV348" s="306">
        <f t="shared" si="305"/>
        <v>0</v>
      </c>
      <c r="AW348" s="685"/>
      <c r="AX348" s="685"/>
      <c r="AY348" s="685"/>
      <c r="AZ348" s="685"/>
      <c r="BA348" s="685"/>
      <c r="BB348" s="685"/>
      <c r="BC348" s="1221"/>
      <c r="BD348" s="1251"/>
      <c r="BE348" s="306">
        <f t="shared" si="306"/>
        <v>0</v>
      </c>
      <c r="BF348" s="685"/>
      <c r="BG348" s="685"/>
      <c r="BH348" s="685"/>
      <c r="BI348" s="685"/>
      <c r="BJ348" s="685"/>
      <c r="BK348" s="685"/>
      <c r="BL348" s="1221"/>
      <c r="BM348" s="1254"/>
      <c r="BN348" s="306">
        <f t="shared" si="307"/>
        <v>0</v>
      </c>
      <c r="BO348" s="685"/>
      <c r="BP348" s="685"/>
      <c r="BQ348" s="685"/>
      <c r="BR348" s="685"/>
      <c r="BS348" s="685"/>
      <c r="BT348" s="685"/>
      <c r="BU348" s="1210"/>
      <c r="BV348" s="1211"/>
      <c r="BW348" s="1211"/>
      <c r="BX348" s="1211"/>
      <c r="BY348" s="1211"/>
      <c r="BZ348" s="1211"/>
      <c r="CA348" s="1211"/>
      <c r="CB348" s="1211"/>
      <c r="CC348" s="1212"/>
    </row>
    <row r="349" spans="1:81" ht="16.149999999999999" customHeight="1" thickTop="1" x14ac:dyDescent="0.25"/>
    <row r="350" spans="1:81" s="690" customFormat="1" ht="16.149999999999999" customHeight="1" x14ac:dyDescent="0.25">
      <c r="A350" s="673"/>
      <c r="B350" s="1131"/>
      <c r="C350" s="1115" t="s">
        <v>0</v>
      </c>
      <c r="D350" s="1115"/>
      <c r="E350" s="1115"/>
      <c r="F350" s="1115"/>
      <c r="G350" s="1115"/>
      <c r="H350" s="1115"/>
      <c r="I350" s="698"/>
      <c r="J350" s="715" t="s">
        <v>1</v>
      </c>
      <c r="K350" s="715"/>
      <c r="L350" s="716" t="s">
        <v>2870</v>
      </c>
      <c r="M350" s="703"/>
      <c r="N350" s="703"/>
      <c r="O350" s="703"/>
      <c r="P350" s="703"/>
      <c r="Q350" s="704"/>
      <c r="R350" s="1114" t="s">
        <v>0</v>
      </c>
      <c r="S350" s="1116"/>
      <c r="T350" s="1195" t="s">
        <v>1</v>
      </c>
      <c r="U350" s="1196"/>
      <c r="V350" s="1197"/>
      <c r="W350" s="1780" t="str">
        <f>+$L350</f>
        <v>SECRETARÌA DE GOBIERNO</v>
      </c>
      <c r="X350" s="1781"/>
      <c r="Y350" s="1781"/>
      <c r="Z350" s="1781"/>
      <c r="AA350" s="1782"/>
      <c r="AB350" s="1114" t="s">
        <v>0</v>
      </c>
      <c r="AC350" s="1115"/>
      <c r="AD350" s="1115"/>
      <c r="AE350" s="1115"/>
      <c r="AF350" s="1115"/>
      <c r="AG350" s="1115"/>
      <c r="AH350" s="1115"/>
      <c r="AI350" s="1115"/>
      <c r="AJ350" s="1116"/>
      <c r="AK350" s="1112" t="s">
        <v>1</v>
      </c>
      <c r="AL350" s="1112"/>
      <c r="AM350" s="1112"/>
      <c r="AN350" s="1783" t="str">
        <f>+$L350</f>
        <v>SECRETARÌA DE GOBIERNO</v>
      </c>
      <c r="AO350" s="1784"/>
      <c r="AP350" s="1784"/>
      <c r="AQ350" s="1784"/>
      <c r="AR350" s="1784"/>
      <c r="AS350" s="1785"/>
      <c r="AT350" s="1114" t="s">
        <v>0</v>
      </c>
      <c r="AU350" s="1115"/>
      <c r="AV350" s="1115"/>
      <c r="AW350" s="1115"/>
      <c r="AX350" s="1115"/>
      <c r="AY350" s="1115"/>
      <c r="AZ350" s="1115"/>
      <c r="BA350" s="1115"/>
      <c r="BB350" s="1116"/>
      <c r="BC350" s="1112" t="s">
        <v>1</v>
      </c>
      <c r="BD350" s="1112"/>
      <c r="BE350" s="1112"/>
      <c r="BF350" s="1776" t="str">
        <f>+$L350</f>
        <v>SECRETARÌA DE GOBIERNO</v>
      </c>
      <c r="BG350" s="1776"/>
      <c r="BH350" s="1776"/>
      <c r="BI350" s="1776"/>
      <c r="BJ350" s="1776"/>
      <c r="BK350" s="1776"/>
      <c r="BL350" s="1114" t="s">
        <v>0</v>
      </c>
      <c r="BM350" s="1115"/>
      <c r="BN350" s="1115"/>
      <c r="BO350" s="1115"/>
      <c r="BP350" s="1115"/>
      <c r="BQ350" s="1115"/>
      <c r="BR350" s="1115"/>
      <c r="BS350" s="1115"/>
      <c r="BT350" s="1116"/>
      <c r="BU350" s="1112" t="s">
        <v>1</v>
      </c>
      <c r="BV350" s="1112"/>
      <c r="BW350" s="1112"/>
      <c r="BX350" s="1776" t="str">
        <f>+$L350</f>
        <v>SECRETARÌA DE GOBIERNO</v>
      </c>
      <c r="BY350" s="1776"/>
      <c r="BZ350" s="1776"/>
      <c r="CA350" s="1776"/>
      <c r="CB350" s="1776"/>
      <c r="CC350" s="1776"/>
    </row>
    <row r="351" spans="1:81" s="690" customFormat="1" ht="16.149999999999999" customHeight="1" x14ac:dyDescent="0.25">
      <c r="A351" s="673"/>
      <c r="B351" s="1132"/>
      <c r="C351" s="1110" t="s">
        <v>1668</v>
      </c>
      <c r="D351" s="1110"/>
      <c r="E351" s="1110"/>
      <c r="F351" s="1110"/>
      <c r="G351" s="1110"/>
      <c r="H351" s="1110"/>
      <c r="I351" s="699"/>
      <c r="J351" s="715" t="s">
        <v>2</v>
      </c>
      <c r="K351" s="715"/>
      <c r="L351" s="714"/>
      <c r="M351" s="712"/>
      <c r="N351" s="712"/>
      <c r="O351" s="712"/>
      <c r="P351" s="712"/>
      <c r="Q351" s="713"/>
      <c r="R351" s="1109" t="s">
        <v>1668</v>
      </c>
      <c r="S351" s="1111"/>
      <c r="T351" s="1195" t="s">
        <v>2</v>
      </c>
      <c r="U351" s="1196"/>
      <c r="V351" s="1197"/>
      <c r="W351" s="1207">
        <f>+$L351</f>
        <v>0</v>
      </c>
      <c r="X351" s="1208"/>
      <c r="Y351" s="1208"/>
      <c r="Z351" s="1208"/>
      <c r="AA351" s="1268"/>
      <c r="AB351" s="1109" t="s">
        <v>1668</v>
      </c>
      <c r="AC351" s="1110"/>
      <c r="AD351" s="1110"/>
      <c r="AE351" s="1110"/>
      <c r="AF351" s="1110"/>
      <c r="AG351" s="1110"/>
      <c r="AH351" s="1110"/>
      <c r="AI351" s="1110"/>
      <c r="AJ351" s="1111"/>
      <c r="AK351" s="1112" t="s">
        <v>2</v>
      </c>
      <c r="AL351" s="1112"/>
      <c r="AM351" s="1112"/>
      <c r="AN351" s="1777">
        <f>+$L351</f>
        <v>0</v>
      </c>
      <c r="AO351" s="1778"/>
      <c r="AP351" s="1778"/>
      <c r="AQ351" s="1778"/>
      <c r="AR351" s="1778"/>
      <c r="AS351" s="1779"/>
      <c r="AT351" s="1109" t="s">
        <v>1668</v>
      </c>
      <c r="AU351" s="1110"/>
      <c r="AV351" s="1110"/>
      <c r="AW351" s="1110"/>
      <c r="AX351" s="1110"/>
      <c r="AY351" s="1110"/>
      <c r="AZ351" s="1110"/>
      <c r="BA351" s="1110"/>
      <c r="BB351" s="1111"/>
      <c r="BC351" s="1112" t="s">
        <v>2</v>
      </c>
      <c r="BD351" s="1112"/>
      <c r="BE351" s="1112"/>
      <c r="BF351" s="1113">
        <f>+$L351</f>
        <v>0</v>
      </c>
      <c r="BG351" s="1113"/>
      <c r="BH351" s="1113"/>
      <c r="BI351" s="1113"/>
      <c r="BJ351" s="1113"/>
      <c r="BK351" s="1113"/>
      <c r="BL351" s="1109" t="s">
        <v>1668</v>
      </c>
      <c r="BM351" s="1110"/>
      <c r="BN351" s="1110"/>
      <c r="BO351" s="1110"/>
      <c r="BP351" s="1110"/>
      <c r="BQ351" s="1110"/>
      <c r="BR351" s="1110"/>
      <c r="BS351" s="1110"/>
      <c r="BT351" s="1111"/>
      <c r="BU351" s="1112" t="s">
        <v>2</v>
      </c>
      <c r="BV351" s="1112"/>
      <c r="BW351" s="1112"/>
      <c r="BX351" s="1113">
        <f>+$L351</f>
        <v>0</v>
      </c>
      <c r="BY351" s="1113"/>
      <c r="BZ351" s="1113"/>
      <c r="CA351" s="1113"/>
      <c r="CB351" s="1113"/>
      <c r="CC351" s="1113"/>
    </row>
    <row r="352" spans="1:81" s="690" customFormat="1" ht="16.149999999999999" customHeight="1" x14ac:dyDescent="0.25">
      <c r="A352" s="673"/>
      <c r="B352" s="1132"/>
      <c r="C352" s="1143" t="s">
        <v>3860</v>
      </c>
      <c r="D352" s="1143"/>
      <c r="E352" s="1143"/>
      <c r="F352" s="1143"/>
      <c r="G352" s="1143"/>
      <c r="H352" s="1143"/>
      <c r="I352" s="699"/>
      <c r="J352" s="715" t="s">
        <v>1667</v>
      </c>
      <c r="K352" s="715"/>
      <c r="L352" s="705" t="s">
        <v>650</v>
      </c>
      <c r="M352" s="706"/>
      <c r="N352" s="706"/>
      <c r="O352" s="706"/>
      <c r="P352" s="706"/>
      <c r="Q352" s="707"/>
      <c r="R352" s="1142" t="s">
        <v>3860</v>
      </c>
      <c r="S352" s="1144"/>
      <c r="T352" s="1195" t="s">
        <v>1675</v>
      </c>
      <c r="U352" s="1196"/>
      <c r="V352" s="1197"/>
      <c r="W352" s="1787" t="str">
        <f>+$L352</f>
        <v xml:space="preserve">2, Convivencia </v>
      </c>
      <c r="X352" s="1788"/>
      <c r="Y352" s="1788"/>
      <c r="Z352" s="1788"/>
      <c r="AA352" s="1789"/>
      <c r="AB352" s="1142" t="s">
        <v>3860</v>
      </c>
      <c r="AC352" s="1143"/>
      <c r="AD352" s="1143"/>
      <c r="AE352" s="1143"/>
      <c r="AF352" s="1143"/>
      <c r="AG352" s="1143"/>
      <c r="AH352" s="1143"/>
      <c r="AI352" s="1143"/>
      <c r="AJ352" s="1144"/>
      <c r="AK352" s="1112" t="s">
        <v>1667</v>
      </c>
      <c r="AL352" s="1112"/>
      <c r="AM352" s="1112"/>
      <c r="AN352" s="1790" t="str">
        <f>+$L352</f>
        <v xml:space="preserve">2, Convivencia </v>
      </c>
      <c r="AO352" s="1791"/>
      <c r="AP352" s="1791"/>
      <c r="AQ352" s="1791"/>
      <c r="AR352" s="1791"/>
      <c r="AS352" s="1792"/>
      <c r="AT352" s="1142" t="s">
        <v>3860</v>
      </c>
      <c r="AU352" s="1143"/>
      <c r="AV352" s="1143"/>
      <c r="AW352" s="1143"/>
      <c r="AX352" s="1143"/>
      <c r="AY352" s="1143"/>
      <c r="AZ352" s="1143"/>
      <c r="BA352" s="1143"/>
      <c r="BB352" s="1144"/>
      <c r="BC352" s="1112" t="s">
        <v>1667</v>
      </c>
      <c r="BD352" s="1112"/>
      <c r="BE352" s="1112"/>
      <c r="BF352" s="1786" t="str">
        <f>+$L352</f>
        <v xml:space="preserve">2, Convivencia </v>
      </c>
      <c r="BG352" s="1786"/>
      <c r="BH352" s="1786"/>
      <c r="BI352" s="1786"/>
      <c r="BJ352" s="1786"/>
      <c r="BK352" s="1786"/>
      <c r="BL352" s="1142" t="s">
        <v>3860</v>
      </c>
      <c r="BM352" s="1143"/>
      <c r="BN352" s="1143"/>
      <c r="BO352" s="1143"/>
      <c r="BP352" s="1143"/>
      <c r="BQ352" s="1143"/>
      <c r="BR352" s="1143"/>
      <c r="BS352" s="1143"/>
      <c r="BT352" s="1144"/>
      <c r="BU352" s="1112" t="s">
        <v>1667</v>
      </c>
      <c r="BV352" s="1112"/>
      <c r="BW352" s="1112"/>
      <c r="BX352" s="1786" t="str">
        <f>+$L352</f>
        <v xml:space="preserve">2, Convivencia </v>
      </c>
      <c r="BY352" s="1786"/>
      <c r="BZ352" s="1786"/>
      <c r="CA352" s="1786"/>
      <c r="CB352" s="1786"/>
      <c r="CC352" s="1786"/>
    </row>
    <row r="353" spans="1:81" s="690" customFormat="1" ht="16.149999999999999" customHeight="1" x14ac:dyDescent="0.25">
      <c r="A353" s="673"/>
      <c r="B353" s="1133"/>
      <c r="C353" s="1146"/>
      <c r="D353" s="1146"/>
      <c r="E353" s="1146"/>
      <c r="F353" s="1146"/>
      <c r="G353" s="1146"/>
      <c r="H353" s="1146"/>
      <c r="I353" s="700"/>
      <c r="J353" s="715" t="s">
        <v>1670</v>
      </c>
      <c r="K353" s="715"/>
      <c r="L353" s="692" t="s">
        <v>779</v>
      </c>
      <c r="M353" s="693"/>
      <c r="N353" s="693"/>
      <c r="O353" s="693"/>
      <c r="P353" s="693"/>
      <c r="Q353" s="694"/>
      <c r="R353" s="1145"/>
      <c r="S353" s="1147"/>
      <c r="T353" s="1195" t="s">
        <v>1676</v>
      </c>
      <c r="U353" s="1196"/>
      <c r="V353" s="1197"/>
      <c r="W353" s="1275" t="str">
        <f>+$L353</f>
        <v>2.3 Más Oportunidades para la Convivencia</v>
      </c>
      <c r="X353" s="1276"/>
      <c r="Y353" s="1276"/>
      <c r="Z353" s="1276"/>
      <c r="AA353" s="1277"/>
      <c r="AB353" s="1145"/>
      <c r="AC353" s="1146"/>
      <c r="AD353" s="1146"/>
      <c r="AE353" s="1146"/>
      <c r="AF353" s="1146"/>
      <c r="AG353" s="1146"/>
      <c r="AH353" s="1146"/>
      <c r="AI353" s="1146"/>
      <c r="AJ353" s="1147"/>
      <c r="AK353" s="1112" t="s">
        <v>1670</v>
      </c>
      <c r="AL353" s="1112"/>
      <c r="AM353" s="1112"/>
      <c r="AN353" s="1259" t="str">
        <f>+$L353</f>
        <v>2.3 Más Oportunidades para la Convivencia</v>
      </c>
      <c r="AO353" s="1260"/>
      <c r="AP353" s="1260"/>
      <c r="AQ353" s="1260"/>
      <c r="AR353" s="1260"/>
      <c r="AS353" s="1261"/>
      <c r="AT353" s="1145"/>
      <c r="AU353" s="1146"/>
      <c r="AV353" s="1146"/>
      <c r="AW353" s="1146"/>
      <c r="AX353" s="1146"/>
      <c r="AY353" s="1146"/>
      <c r="AZ353" s="1146"/>
      <c r="BA353" s="1146"/>
      <c r="BB353" s="1147"/>
      <c r="BC353" s="1112" t="s">
        <v>1670</v>
      </c>
      <c r="BD353" s="1112"/>
      <c r="BE353" s="1112"/>
      <c r="BF353" s="1149" t="str">
        <f>+$L353</f>
        <v>2.3 Más Oportunidades para la Convivencia</v>
      </c>
      <c r="BG353" s="1149"/>
      <c r="BH353" s="1149"/>
      <c r="BI353" s="1149"/>
      <c r="BJ353" s="1149"/>
      <c r="BK353" s="1149"/>
      <c r="BL353" s="1145"/>
      <c r="BM353" s="1146"/>
      <c r="BN353" s="1146"/>
      <c r="BO353" s="1146"/>
      <c r="BP353" s="1146"/>
      <c r="BQ353" s="1146"/>
      <c r="BR353" s="1146"/>
      <c r="BS353" s="1146"/>
      <c r="BT353" s="1147"/>
      <c r="BU353" s="1112" t="s">
        <v>1670</v>
      </c>
      <c r="BV353" s="1112"/>
      <c r="BW353" s="1112"/>
      <c r="BX353" s="1149" t="str">
        <f>+$L353</f>
        <v>2.3 Más Oportunidades para la Convivencia</v>
      </c>
      <c r="BY353" s="1149"/>
      <c r="BZ353" s="1149"/>
      <c r="CA353" s="1149"/>
      <c r="CB353" s="1149"/>
      <c r="CC353" s="1149"/>
    </row>
    <row r="354" spans="1:81" ht="16.149999999999999" customHeight="1" thickBot="1" x14ac:dyDescent="0.3">
      <c r="B354" s="658"/>
      <c r="C354" s="658"/>
      <c r="D354" s="658"/>
      <c r="E354" s="658"/>
      <c r="F354" s="658"/>
      <c r="G354" s="658"/>
      <c r="H354" s="658"/>
      <c r="I354" s="658"/>
      <c r="J354" s="284"/>
      <c r="K354" s="661"/>
      <c r="L354" s="661"/>
      <c r="M354" s="661"/>
      <c r="N354" s="661"/>
      <c r="O354" s="661"/>
      <c r="P354" s="661"/>
      <c r="Q354" s="661"/>
      <c r="R354" s="661"/>
      <c r="S354" s="658"/>
      <c r="T354" s="658"/>
      <c r="U354" s="658"/>
      <c r="V354" s="658"/>
      <c r="W354" s="658"/>
      <c r="X354" s="691"/>
      <c r="Y354" s="691"/>
      <c r="Z354" s="691"/>
      <c r="AA354" s="665"/>
      <c r="AB354" s="665"/>
      <c r="AC354" s="661"/>
      <c r="AK354" s="665"/>
      <c r="AT354" s="665"/>
      <c r="BC354" s="665"/>
      <c r="BL354" s="665"/>
    </row>
    <row r="355" spans="1:81" ht="16.149999999999999" customHeight="1" thickBot="1" x14ac:dyDescent="0.3">
      <c r="A355" s="661"/>
      <c r="B355" s="1130" t="s">
        <v>3</v>
      </c>
      <c r="C355" s="1130" t="s">
        <v>1672</v>
      </c>
      <c r="D355" s="1107" t="s">
        <v>3825</v>
      </c>
      <c r="E355" s="1107" t="s">
        <v>3824</v>
      </c>
      <c r="F355" s="1099" t="s">
        <v>3826</v>
      </c>
      <c r="G355" s="1099" t="s">
        <v>3827</v>
      </c>
      <c r="H355" s="1099" t="s">
        <v>3828</v>
      </c>
      <c r="I355" s="1099" t="s">
        <v>3829</v>
      </c>
      <c r="J355" s="1134" t="s">
        <v>1673</v>
      </c>
      <c r="K355" s="1135" t="s">
        <v>1685</v>
      </c>
      <c r="L355" s="1136" t="s">
        <v>3861</v>
      </c>
      <c r="M355" s="1139" t="s">
        <v>1663</v>
      </c>
      <c r="N355" s="1163" t="s">
        <v>3862</v>
      </c>
      <c r="O355" s="1166" t="s">
        <v>3863</v>
      </c>
      <c r="P355" s="1169" t="s">
        <v>3864</v>
      </c>
      <c r="Q355" s="1172" t="s">
        <v>3865</v>
      </c>
      <c r="R355" s="1134" t="s">
        <v>1673</v>
      </c>
      <c r="S355" s="1175" t="s">
        <v>4</v>
      </c>
      <c r="T355" s="1128" t="s">
        <v>3830</v>
      </c>
      <c r="U355" s="1128" t="s">
        <v>3831</v>
      </c>
      <c r="V355" s="1128" t="s">
        <v>3832</v>
      </c>
      <c r="W355" s="1175" t="s">
        <v>5</v>
      </c>
      <c r="X355" s="1190" t="s">
        <v>6</v>
      </c>
      <c r="Y355" s="1191"/>
      <c r="Z355" s="1190" t="s">
        <v>7</v>
      </c>
      <c r="AA355" s="1191"/>
      <c r="AB355" s="1130" t="s">
        <v>1673</v>
      </c>
      <c r="AC355" s="1136" t="s">
        <v>3861</v>
      </c>
      <c r="AD355" s="1192" t="s">
        <v>3866</v>
      </c>
      <c r="AE355" s="1193"/>
      <c r="AF355" s="1193"/>
      <c r="AG355" s="1193"/>
      <c r="AH355" s="1193"/>
      <c r="AI355" s="1193"/>
      <c r="AJ355" s="1194"/>
      <c r="AK355" s="1129" t="s">
        <v>1673</v>
      </c>
      <c r="AL355" s="1181" t="s">
        <v>3867</v>
      </c>
      <c r="AM355" s="1178" t="s">
        <v>3868</v>
      </c>
      <c r="AN355" s="1179"/>
      <c r="AO355" s="1179"/>
      <c r="AP355" s="1179"/>
      <c r="AQ355" s="1179"/>
      <c r="AR355" s="1179"/>
      <c r="AS355" s="1180"/>
      <c r="AT355" s="1130" t="s">
        <v>1673</v>
      </c>
      <c r="AU355" s="1184" t="s">
        <v>3869</v>
      </c>
      <c r="AV355" s="1187" t="s">
        <v>3870</v>
      </c>
      <c r="AW355" s="1188"/>
      <c r="AX355" s="1188"/>
      <c r="AY355" s="1188"/>
      <c r="AZ355" s="1188"/>
      <c r="BA355" s="1188"/>
      <c r="BB355" s="1189"/>
      <c r="BC355" s="1130" t="s">
        <v>1673</v>
      </c>
      <c r="BD355" s="1152" t="s">
        <v>3871</v>
      </c>
      <c r="BE355" s="1155" t="s">
        <v>3872</v>
      </c>
      <c r="BF355" s="1156"/>
      <c r="BG355" s="1156"/>
      <c r="BH355" s="1156"/>
      <c r="BI355" s="1156"/>
      <c r="BJ355" s="1156"/>
      <c r="BK355" s="1157"/>
      <c r="BL355" s="1130" t="s">
        <v>1673</v>
      </c>
      <c r="BM355" s="1158" t="s">
        <v>3873</v>
      </c>
      <c r="BN355" s="1160" t="s">
        <v>3874</v>
      </c>
      <c r="BO355" s="1161"/>
      <c r="BP355" s="1161"/>
      <c r="BQ355" s="1161"/>
      <c r="BR355" s="1161"/>
      <c r="BS355" s="1161"/>
      <c r="BT355" s="1162"/>
      <c r="BU355" s="1117" t="s">
        <v>1674</v>
      </c>
      <c r="BV355" s="1118"/>
      <c r="BW355" s="1118"/>
      <c r="BX355" s="1118"/>
      <c r="BY355" s="1118"/>
      <c r="BZ355" s="1118"/>
      <c r="CA355" s="1118"/>
      <c r="CB355" s="1118"/>
      <c r="CC355" s="1119"/>
    </row>
    <row r="356" spans="1:81" ht="16.149999999999999" customHeight="1" x14ac:dyDescent="0.25">
      <c r="A356" s="661"/>
      <c r="B356" s="1130"/>
      <c r="C356" s="1130"/>
      <c r="D356" s="1107"/>
      <c r="E356" s="1107"/>
      <c r="F356" s="1100"/>
      <c r="G356" s="1100"/>
      <c r="H356" s="1100"/>
      <c r="I356" s="1100"/>
      <c r="J356" s="1134"/>
      <c r="K356" s="1135"/>
      <c r="L356" s="1137"/>
      <c r="M356" s="1140"/>
      <c r="N356" s="1164"/>
      <c r="O356" s="1167"/>
      <c r="P356" s="1170"/>
      <c r="Q356" s="1173"/>
      <c r="R356" s="1134"/>
      <c r="S356" s="1176"/>
      <c r="T356" s="1128"/>
      <c r="U356" s="1128"/>
      <c r="V356" s="1128"/>
      <c r="W356" s="1176"/>
      <c r="X356" s="667" t="s">
        <v>12</v>
      </c>
      <c r="Y356" s="667" t="s">
        <v>13</v>
      </c>
      <c r="Z356" s="667" t="s">
        <v>12</v>
      </c>
      <c r="AA356" s="667" t="s">
        <v>13</v>
      </c>
      <c r="AB356" s="1130"/>
      <c r="AC356" s="1137"/>
      <c r="AD356" s="1104" t="s">
        <v>8</v>
      </c>
      <c r="AE356" s="1106" t="s">
        <v>9</v>
      </c>
      <c r="AF356" s="1106"/>
      <c r="AG356" s="1106"/>
      <c r="AH356" s="1106"/>
      <c r="AI356" s="1126" t="s">
        <v>1664</v>
      </c>
      <c r="AJ356" s="1102" t="s">
        <v>10</v>
      </c>
      <c r="AK356" s="1130"/>
      <c r="AL356" s="1182"/>
      <c r="AM356" s="1150" t="s">
        <v>11</v>
      </c>
      <c r="AN356" s="1106" t="s">
        <v>9</v>
      </c>
      <c r="AO356" s="1106"/>
      <c r="AP356" s="1106"/>
      <c r="AQ356" s="1106"/>
      <c r="AR356" s="1126" t="s">
        <v>1664</v>
      </c>
      <c r="AS356" s="1102" t="s">
        <v>10</v>
      </c>
      <c r="AT356" s="1130"/>
      <c r="AU356" s="1185"/>
      <c r="AV356" s="1150" t="s">
        <v>11</v>
      </c>
      <c r="AW356" s="1106" t="s">
        <v>9</v>
      </c>
      <c r="AX356" s="1106"/>
      <c r="AY356" s="1106"/>
      <c r="AZ356" s="1106"/>
      <c r="BA356" s="1126" t="s">
        <v>1664</v>
      </c>
      <c r="BB356" s="1102" t="s">
        <v>10</v>
      </c>
      <c r="BC356" s="1130"/>
      <c r="BD356" s="1153"/>
      <c r="BE356" s="1150" t="s">
        <v>11</v>
      </c>
      <c r="BF356" s="1106" t="s">
        <v>9</v>
      </c>
      <c r="BG356" s="1106"/>
      <c r="BH356" s="1106"/>
      <c r="BI356" s="1106"/>
      <c r="BJ356" s="1126" t="s">
        <v>1664</v>
      </c>
      <c r="BK356" s="1102" t="s">
        <v>10</v>
      </c>
      <c r="BL356" s="1130"/>
      <c r="BM356" s="1158"/>
      <c r="BN356" s="1104" t="s">
        <v>11</v>
      </c>
      <c r="BO356" s="1106" t="s">
        <v>9</v>
      </c>
      <c r="BP356" s="1106"/>
      <c r="BQ356" s="1106"/>
      <c r="BR356" s="1106"/>
      <c r="BS356" s="1213" t="s">
        <v>1664</v>
      </c>
      <c r="BT356" s="1214" t="s">
        <v>10</v>
      </c>
      <c r="BU356" s="1120"/>
      <c r="BV356" s="1121"/>
      <c r="BW356" s="1121"/>
      <c r="BX356" s="1121"/>
      <c r="BY356" s="1121"/>
      <c r="BZ356" s="1121"/>
      <c r="CA356" s="1121"/>
      <c r="CB356" s="1121"/>
      <c r="CC356" s="1122"/>
    </row>
    <row r="357" spans="1:81" ht="16.149999999999999" customHeight="1" x14ac:dyDescent="0.25">
      <c r="A357" s="661"/>
      <c r="B357" s="1130"/>
      <c r="C357" s="1130"/>
      <c r="D357" s="1107"/>
      <c r="E357" s="1107"/>
      <c r="F357" s="1101"/>
      <c r="G357" s="1101"/>
      <c r="H357" s="1101"/>
      <c r="I357" s="1101"/>
      <c r="J357" s="1134"/>
      <c r="K357" s="1135"/>
      <c r="L357" s="1138"/>
      <c r="M357" s="1141"/>
      <c r="N357" s="1165"/>
      <c r="O357" s="1168"/>
      <c r="P357" s="1171"/>
      <c r="Q357" s="1174"/>
      <c r="R357" s="1134"/>
      <c r="S357" s="1177"/>
      <c r="T357" s="1128"/>
      <c r="U357" s="1128"/>
      <c r="V357" s="1128"/>
      <c r="W357" s="1177"/>
      <c r="X357" s="668" t="s">
        <v>1671</v>
      </c>
      <c r="Y357" s="668" t="s">
        <v>1671</v>
      </c>
      <c r="Z357" s="668" t="s">
        <v>1671</v>
      </c>
      <c r="AA357" s="668" t="s">
        <v>1671</v>
      </c>
      <c r="AB357" s="1130"/>
      <c r="AC357" s="1138"/>
      <c r="AD357" s="1105"/>
      <c r="AE357" s="662" t="s">
        <v>14</v>
      </c>
      <c r="AF357" s="662" t="s">
        <v>17</v>
      </c>
      <c r="AG357" s="662" t="s">
        <v>15</v>
      </c>
      <c r="AH357" s="662" t="s">
        <v>16</v>
      </c>
      <c r="AI357" s="1127"/>
      <c r="AJ357" s="1103"/>
      <c r="AK357" s="1130"/>
      <c r="AL357" s="1183"/>
      <c r="AM357" s="1151"/>
      <c r="AN357" s="662" t="s">
        <v>14</v>
      </c>
      <c r="AO357" s="662" t="s">
        <v>17</v>
      </c>
      <c r="AP357" s="662" t="s">
        <v>15</v>
      </c>
      <c r="AQ357" s="662" t="s">
        <v>16</v>
      </c>
      <c r="AR357" s="1127"/>
      <c r="AS357" s="1103"/>
      <c r="AT357" s="1130"/>
      <c r="AU357" s="1186"/>
      <c r="AV357" s="1151"/>
      <c r="AW357" s="662" t="s">
        <v>14</v>
      </c>
      <c r="AX357" s="662" t="s">
        <v>17</v>
      </c>
      <c r="AY357" s="662" t="s">
        <v>15</v>
      </c>
      <c r="AZ357" s="662" t="s">
        <v>16</v>
      </c>
      <c r="BA357" s="1127"/>
      <c r="BB357" s="1103"/>
      <c r="BC357" s="1130"/>
      <c r="BD357" s="1154"/>
      <c r="BE357" s="1151"/>
      <c r="BF357" s="662" t="s">
        <v>14</v>
      </c>
      <c r="BG357" s="662" t="s">
        <v>17</v>
      </c>
      <c r="BH357" s="662" t="s">
        <v>15</v>
      </c>
      <c r="BI357" s="662" t="s">
        <v>16</v>
      </c>
      <c r="BJ357" s="1127"/>
      <c r="BK357" s="1103"/>
      <c r="BL357" s="1130"/>
      <c r="BM357" s="1159"/>
      <c r="BN357" s="1105"/>
      <c r="BO357" s="662" t="s">
        <v>14</v>
      </c>
      <c r="BP357" s="662" t="s">
        <v>17</v>
      </c>
      <c r="BQ357" s="662" t="s">
        <v>15</v>
      </c>
      <c r="BR357" s="662" t="s">
        <v>16</v>
      </c>
      <c r="BS357" s="1127"/>
      <c r="BT357" s="1215"/>
      <c r="BU357" s="1123"/>
      <c r="BV357" s="1124"/>
      <c r="BW357" s="1124"/>
      <c r="BX357" s="1124"/>
      <c r="BY357" s="1124"/>
      <c r="BZ357" s="1124"/>
      <c r="CA357" s="1124"/>
      <c r="CB357" s="1124"/>
      <c r="CC357" s="1125"/>
    </row>
    <row r="358" spans="1:81" ht="16.149999999999999" customHeight="1" thickBot="1" x14ac:dyDescent="0.3">
      <c r="B358" s="658"/>
    </row>
    <row r="359" spans="1:81" s="690" customFormat="1" ht="40.15" customHeight="1" thickTop="1" x14ac:dyDescent="0.25">
      <c r="A359" s="673"/>
      <c r="B359" s="1317" t="s">
        <v>780</v>
      </c>
      <c r="C359" s="1314" t="s">
        <v>783</v>
      </c>
      <c r="D359" s="1096"/>
      <c r="E359" s="1093"/>
      <c r="F359" s="1093"/>
      <c r="G359" s="1093"/>
      <c r="H359" s="1093"/>
      <c r="I359" s="1093"/>
      <c r="J359" s="1219">
        <v>509</v>
      </c>
      <c r="K359" s="1216" t="str">
        <f>+[10]Metas!K579</f>
        <v>Campaña comunicacional creada para la difusión de canales y rutas departamentales de atención, asistencia, protección y prevención de hechos victimizantes.</v>
      </c>
      <c r="L359" s="1222">
        <v>1</v>
      </c>
      <c r="M359" s="1225">
        <f>SUM(N359:Q359)</f>
        <v>1</v>
      </c>
      <c r="N359" s="1228">
        <v>0.25</v>
      </c>
      <c r="O359" s="1231">
        <v>0.25</v>
      </c>
      <c r="P359" s="1234">
        <v>0.25</v>
      </c>
      <c r="Q359" s="1237">
        <v>0.25</v>
      </c>
      <c r="R359" s="1219">
        <f>+$J359</f>
        <v>509</v>
      </c>
      <c r="S359" s="754" t="s">
        <v>6421</v>
      </c>
      <c r="T359" s="708" t="s">
        <v>3834</v>
      </c>
      <c r="U359" s="708" t="s">
        <v>3838</v>
      </c>
      <c r="V359" s="708" t="s">
        <v>3842</v>
      </c>
      <c r="W359" s="677" t="s">
        <v>6345</v>
      </c>
      <c r="X359" s="669"/>
      <c r="Y359" s="669"/>
      <c r="Z359" s="669"/>
      <c r="AA359" s="669"/>
      <c r="AB359" s="1219">
        <f t="shared" si="286"/>
        <v>509</v>
      </c>
      <c r="AC359" s="1240">
        <f t="shared" ref="AC359" si="309">+L359</f>
        <v>1</v>
      </c>
      <c r="AD359" s="308">
        <f t="shared" si="284"/>
        <v>14.247</v>
      </c>
      <c r="AE359" s="308">
        <f t="shared" si="284"/>
        <v>14.247</v>
      </c>
      <c r="AF359" s="308">
        <f t="shared" si="284"/>
        <v>0</v>
      </c>
      <c r="AG359" s="308">
        <f t="shared" si="283"/>
        <v>0</v>
      </c>
      <c r="AH359" s="308">
        <f t="shared" si="283"/>
        <v>0</v>
      </c>
      <c r="AI359" s="308">
        <f t="shared" si="283"/>
        <v>0</v>
      </c>
      <c r="AJ359" s="308">
        <f t="shared" ref="AJ359:AJ422" si="310">+AS359+BB359+BK359+BT359</f>
        <v>0</v>
      </c>
      <c r="AK359" s="1219">
        <f t="shared" si="288"/>
        <v>509</v>
      </c>
      <c r="AL359" s="1243">
        <f>+N359</f>
        <v>0.25</v>
      </c>
      <c r="AM359" s="308">
        <f t="shared" si="304"/>
        <v>4.7489999999999997</v>
      </c>
      <c r="AN359" s="683">
        <v>4.7489999999999997</v>
      </c>
      <c r="AO359" s="683"/>
      <c r="AP359" s="683"/>
      <c r="AQ359" s="683"/>
      <c r="AR359" s="683"/>
      <c r="AS359" s="683"/>
      <c r="AT359" s="1219">
        <f t="shared" si="289"/>
        <v>509</v>
      </c>
      <c r="AU359" s="1246">
        <f>+O359</f>
        <v>0.25</v>
      </c>
      <c r="AV359" s="308">
        <f t="shared" si="305"/>
        <v>4.7489999999999997</v>
      </c>
      <c r="AW359" s="683">
        <v>4.7489999999999997</v>
      </c>
      <c r="AX359" s="683"/>
      <c r="AY359" s="683"/>
      <c r="AZ359" s="683"/>
      <c r="BA359" s="683"/>
      <c r="BB359" s="683"/>
      <c r="BC359" s="1219">
        <f t="shared" si="290"/>
        <v>509</v>
      </c>
      <c r="BD359" s="1249">
        <f>+P359</f>
        <v>0.25</v>
      </c>
      <c r="BE359" s="308">
        <f t="shared" si="306"/>
        <v>1.583</v>
      </c>
      <c r="BF359" s="683">
        <v>1.583</v>
      </c>
      <c r="BG359" s="683"/>
      <c r="BH359" s="683"/>
      <c r="BI359" s="683"/>
      <c r="BJ359" s="683"/>
      <c r="BK359" s="683"/>
      <c r="BL359" s="1219">
        <f t="shared" si="291"/>
        <v>509</v>
      </c>
      <c r="BM359" s="1252">
        <f>+Q359</f>
        <v>0.25</v>
      </c>
      <c r="BN359" s="308">
        <f t="shared" si="307"/>
        <v>3.1659999999999999</v>
      </c>
      <c r="BO359" s="683">
        <v>3.1659999999999999</v>
      </c>
      <c r="BP359" s="683"/>
      <c r="BQ359" s="683"/>
      <c r="BR359" s="683"/>
      <c r="BS359" s="683"/>
      <c r="BT359" s="683"/>
      <c r="BU359" s="1204"/>
      <c r="BV359" s="1205"/>
      <c r="BW359" s="1205"/>
      <c r="BX359" s="1205"/>
      <c r="BY359" s="1205"/>
      <c r="BZ359" s="1205"/>
      <c r="CA359" s="1205"/>
      <c r="CB359" s="1205"/>
      <c r="CC359" s="1206"/>
    </row>
    <row r="360" spans="1:81" s="690" customFormat="1" ht="40.15" customHeight="1" x14ac:dyDescent="0.25">
      <c r="A360" s="673"/>
      <c r="B360" s="1318"/>
      <c r="C360" s="1315"/>
      <c r="D360" s="1097"/>
      <c r="E360" s="1094"/>
      <c r="F360" s="1094"/>
      <c r="G360" s="1094"/>
      <c r="H360" s="1094"/>
      <c r="I360" s="1094"/>
      <c r="J360" s="1220"/>
      <c r="K360" s="1217"/>
      <c r="L360" s="1223"/>
      <c r="M360" s="1226"/>
      <c r="N360" s="1229"/>
      <c r="O360" s="1232"/>
      <c r="P360" s="1235"/>
      <c r="Q360" s="1238"/>
      <c r="R360" s="1220"/>
      <c r="S360" s="377" t="s">
        <v>6422</v>
      </c>
      <c r="T360" s="709"/>
      <c r="U360" s="709"/>
      <c r="V360" s="709"/>
      <c r="W360" s="678" t="s">
        <v>5938</v>
      </c>
      <c r="X360" s="670"/>
      <c r="Y360" s="670"/>
      <c r="Z360" s="670"/>
      <c r="AA360" s="670"/>
      <c r="AB360" s="1220"/>
      <c r="AC360" s="1241"/>
      <c r="AD360" s="303">
        <f t="shared" si="284"/>
        <v>0</v>
      </c>
      <c r="AE360" s="303">
        <f t="shared" si="284"/>
        <v>0</v>
      </c>
      <c r="AF360" s="303">
        <f t="shared" si="284"/>
        <v>0</v>
      </c>
      <c r="AG360" s="303">
        <f t="shared" si="284"/>
        <v>0</v>
      </c>
      <c r="AH360" s="303">
        <f t="shared" si="284"/>
        <v>0</v>
      </c>
      <c r="AI360" s="303">
        <f t="shared" si="284"/>
        <v>0</v>
      </c>
      <c r="AJ360" s="303">
        <f t="shared" si="310"/>
        <v>0</v>
      </c>
      <c r="AK360" s="1220"/>
      <c r="AL360" s="1244"/>
      <c r="AM360" s="303">
        <f t="shared" si="304"/>
        <v>0</v>
      </c>
      <c r="AN360" s="684"/>
      <c r="AO360" s="684"/>
      <c r="AP360" s="684"/>
      <c r="AQ360" s="684"/>
      <c r="AR360" s="684"/>
      <c r="AS360" s="684"/>
      <c r="AT360" s="1220"/>
      <c r="AU360" s="1247"/>
      <c r="AV360" s="303">
        <f t="shared" si="305"/>
        <v>0</v>
      </c>
      <c r="AW360" s="684"/>
      <c r="AX360" s="684"/>
      <c r="AY360" s="684"/>
      <c r="AZ360" s="684"/>
      <c r="BA360" s="684"/>
      <c r="BB360" s="684"/>
      <c r="BC360" s="1220"/>
      <c r="BD360" s="1250"/>
      <c r="BE360" s="303">
        <f t="shared" si="306"/>
        <v>0</v>
      </c>
      <c r="BF360" s="684"/>
      <c r="BG360" s="684"/>
      <c r="BH360" s="684"/>
      <c r="BI360" s="684"/>
      <c r="BJ360" s="684"/>
      <c r="BK360" s="684"/>
      <c r="BL360" s="1220"/>
      <c r="BM360" s="1253"/>
      <c r="BN360" s="303">
        <f t="shared" si="307"/>
        <v>0</v>
      </c>
      <c r="BO360" s="684"/>
      <c r="BP360" s="684"/>
      <c r="BQ360" s="684"/>
      <c r="BR360" s="684"/>
      <c r="BS360" s="684"/>
      <c r="BT360" s="684"/>
      <c r="BU360" s="1207"/>
      <c r="BV360" s="1208"/>
      <c r="BW360" s="1208"/>
      <c r="BX360" s="1208"/>
      <c r="BY360" s="1208"/>
      <c r="BZ360" s="1208"/>
      <c r="CA360" s="1208"/>
      <c r="CB360" s="1208"/>
      <c r="CC360" s="1209"/>
    </row>
    <row r="361" spans="1:81" s="690" customFormat="1" ht="40.15" customHeight="1" x14ac:dyDescent="0.25">
      <c r="A361" s="673"/>
      <c r="B361" s="1318"/>
      <c r="C361" s="1315"/>
      <c r="D361" s="1097"/>
      <c r="E361" s="1094"/>
      <c r="F361" s="1094"/>
      <c r="G361" s="1094"/>
      <c r="H361" s="1094"/>
      <c r="I361" s="1094"/>
      <c r="J361" s="1220"/>
      <c r="K361" s="1217"/>
      <c r="L361" s="1223"/>
      <c r="M361" s="1226"/>
      <c r="N361" s="1229"/>
      <c r="O361" s="1232"/>
      <c r="P361" s="1235"/>
      <c r="Q361" s="1238"/>
      <c r="R361" s="1220"/>
      <c r="S361" s="377" t="s">
        <v>6423</v>
      </c>
      <c r="T361" s="709"/>
      <c r="U361" s="709"/>
      <c r="V361" s="709"/>
      <c r="W361" s="678" t="s">
        <v>6424</v>
      </c>
      <c r="X361" s="670"/>
      <c r="Y361" s="670"/>
      <c r="Z361" s="670"/>
      <c r="AA361" s="670"/>
      <c r="AB361" s="1220"/>
      <c r="AC361" s="1241"/>
      <c r="AD361" s="303">
        <f t="shared" ref="AD361:AI376" si="311">+AM361+AV361+BE361+BN361</f>
        <v>0</v>
      </c>
      <c r="AE361" s="303">
        <f t="shared" si="311"/>
        <v>0</v>
      </c>
      <c r="AF361" s="303">
        <f t="shared" si="311"/>
        <v>0</v>
      </c>
      <c r="AG361" s="303">
        <f t="shared" si="311"/>
        <v>0</v>
      </c>
      <c r="AH361" s="303">
        <f t="shared" si="311"/>
        <v>0</v>
      </c>
      <c r="AI361" s="303">
        <f t="shared" si="311"/>
        <v>0</v>
      </c>
      <c r="AJ361" s="303">
        <f t="shared" si="310"/>
        <v>0</v>
      </c>
      <c r="AK361" s="1220"/>
      <c r="AL361" s="1244"/>
      <c r="AM361" s="303">
        <f t="shared" si="304"/>
        <v>0</v>
      </c>
      <c r="AN361" s="684"/>
      <c r="AO361" s="684"/>
      <c r="AP361" s="684"/>
      <c r="AQ361" s="684"/>
      <c r="AR361" s="684"/>
      <c r="AS361" s="684"/>
      <c r="AT361" s="1220"/>
      <c r="AU361" s="1247"/>
      <c r="AV361" s="303">
        <f t="shared" si="305"/>
        <v>0</v>
      </c>
      <c r="AW361" s="684"/>
      <c r="AX361" s="684"/>
      <c r="AY361" s="684"/>
      <c r="AZ361" s="684"/>
      <c r="BA361" s="684"/>
      <c r="BB361" s="684"/>
      <c r="BC361" s="1220"/>
      <c r="BD361" s="1250"/>
      <c r="BE361" s="303">
        <f t="shared" si="306"/>
        <v>0</v>
      </c>
      <c r="BF361" s="684"/>
      <c r="BG361" s="684"/>
      <c r="BH361" s="684"/>
      <c r="BI361" s="684"/>
      <c r="BJ361" s="684"/>
      <c r="BK361" s="684"/>
      <c r="BL361" s="1220"/>
      <c r="BM361" s="1253"/>
      <c r="BN361" s="303">
        <f t="shared" si="307"/>
        <v>0</v>
      </c>
      <c r="BO361" s="684"/>
      <c r="BP361" s="684"/>
      <c r="BQ361" s="684"/>
      <c r="BR361" s="684"/>
      <c r="BS361" s="684"/>
      <c r="BT361" s="684"/>
      <c r="BU361" s="1207"/>
      <c r="BV361" s="1208"/>
      <c r="BW361" s="1208"/>
      <c r="BX361" s="1208"/>
      <c r="BY361" s="1208"/>
      <c r="BZ361" s="1208"/>
      <c r="CA361" s="1208"/>
      <c r="CB361" s="1208"/>
      <c r="CC361" s="1209"/>
    </row>
    <row r="362" spans="1:81" s="690" customFormat="1" ht="40.15" customHeight="1" thickBot="1" x14ac:dyDescent="0.3">
      <c r="A362" s="673"/>
      <c r="B362" s="1318"/>
      <c r="C362" s="1315"/>
      <c r="D362" s="1098"/>
      <c r="E362" s="1095"/>
      <c r="F362" s="1095"/>
      <c r="G362" s="1095"/>
      <c r="H362" s="1095"/>
      <c r="I362" s="1095"/>
      <c r="J362" s="1221"/>
      <c r="K362" s="1218"/>
      <c r="L362" s="1224"/>
      <c r="M362" s="1227"/>
      <c r="N362" s="1230"/>
      <c r="O362" s="1233"/>
      <c r="P362" s="1236"/>
      <c r="Q362" s="1239"/>
      <c r="R362" s="1221"/>
      <c r="S362" s="379" t="s">
        <v>6425</v>
      </c>
      <c r="T362" s="710"/>
      <c r="U362" s="710"/>
      <c r="V362" s="710"/>
      <c r="W362" s="679" t="s">
        <v>6192</v>
      </c>
      <c r="X362" s="671"/>
      <c r="Y362" s="671"/>
      <c r="Z362" s="671"/>
      <c r="AA362" s="671"/>
      <c r="AB362" s="1221"/>
      <c r="AC362" s="1242"/>
      <c r="AD362" s="306">
        <f t="shared" si="311"/>
        <v>0</v>
      </c>
      <c r="AE362" s="306">
        <f t="shared" si="311"/>
        <v>0</v>
      </c>
      <c r="AF362" s="306">
        <f t="shared" si="311"/>
        <v>0</v>
      </c>
      <c r="AG362" s="306">
        <f t="shared" si="311"/>
        <v>0</v>
      </c>
      <c r="AH362" s="306">
        <f t="shared" si="311"/>
        <v>0</v>
      </c>
      <c r="AI362" s="306">
        <f t="shared" si="311"/>
        <v>0</v>
      </c>
      <c r="AJ362" s="306">
        <f t="shared" si="310"/>
        <v>0</v>
      </c>
      <c r="AK362" s="1221"/>
      <c r="AL362" s="1245"/>
      <c r="AM362" s="306">
        <f t="shared" si="304"/>
        <v>0</v>
      </c>
      <c r="AN362" s="685"/>
      <c r="AO362" s="685"/>
      <c r="AP362" s="685"/>
      <c r="AQ362" s="685"/>
      <c r="AR362" s="685"/>
      <c r="AS362" s="685"/>
      <c r="AT362" s="1221"/>
      <c r="AU362" s="1248"/>
      <c r="AV362" s="306">
        <f t="shared" si="305"/>
        <v>0</v>
      </c>
      <c r="AW362" s="685"/>
      <c r="AX362" s="685"/>
      <c r="AY362" s="685"/>
      <c r="AZ362" s="685"/>
      <c r="BA362" s="685"/>
      <c r="BB362" s="685"/>
      <c r="BC362" s="1221"/>
      <c r="BD362" s="1251"/>
      <c r="BE362" s="306">
        <f t="shared" si="306"/>
        <v>0</v>
      </c>
      <c r="BF362" s="685"/>
      <c r="BG362" s="685"/>
      <c r="BH362" s="685"/>
      <c r="BI362" s="685"/>
      <c r="BJ362" s="685"/>
      <c r="BK362" s="685"/>
      <c r="BL362" s="1221"/>
      <c r="BM362" s="1254"/>
      <c r="BN362" s="306">
        <f t="shared" si="307"/>
        <v>0</v>
      </c>
      <c r="BO362" s="685"/>
      <c r="BP362" s="685"/>
      <c r="BQ362" s="685"/>
      <c r="BR362" s="685"/>
      <c r="BS362" s="685"/>
      <c r="BT362" s="685"/>
      <c r="BU362" s="1210"/>
      <c r="BV362" s="1211"/>
      <c r="BW362" s="1211"/>
      <c r="BX362" s="1211"/>
      <c r="BY362" s="1211"/>
      <c r="BZ362" s="1211"/>
      <c r="CA362" s="1211"/>
      <c r="CB362" s="1211"/>
      <c r="CC362" s="1212"/>
    </row>
    <row r="363" spans="1:81" s="690" customFormat="1" ht="40.15" customHeight="1" thickTop="1" x14ac:dyDescent="0.25">
      <c r="A363" s="673"/>
      <c r="B363" s="1318"/>
      <c r="C363" s="1315"/>
      <c r="D363" s="1096"/>
      <c r="E363" s="1093"/>
      <c r="F363" s="1093"/>
      <c r="G363" s="1093"/>
      <c r="H363" s="1093"/>
      <c r="I363" s="1093"/>
      <c r="J363" s="1219">
        <v>510</v>
      </c>
      <c r="K363" s="1216" t="str">
        <f>+[10]Metas!K580</f>
        <v>Estrategia diseñada e implementada que permita articular acciones entre las secretarías, entidades descentralizadas y empresas privadas con miras a la prevención de la violencia en sus distintas modalidades y la promoción del goce efectivo de sus derechos.</v>
      </c>
      <c r="L363" s="1222">
        <v>1</v>
      </c>
      <c r="M363" s="1225">
        <f t="shared" ref="M363" si="312">SUM(N363:Q363)</f>
        <v>1</v>
      </c>
      <c r="N363" s="1228">
        <v>0.25</v>
      </c>
      <c r="O363" s="1231">
        <v>0.25</v>
      </c>
      <c r="P363" s="1234">
        <v>0.25</v>
      </c>
      <c r="Q363" s="1237">
        <v>0.25</v>
      </c>
      <c r="R363" s="1219">
        <f>+$J363</f>
        <v>510</v>
      </c>
      <c r="S363" s="375" t="s">
        <v>6426</v>
      </c>
      <c r="T363" s="708" t="s">
        <v>3834</v>
      </c>
      <c r="U363" s="708" t="s">
        <v>3838</v>
      </c>
      <c r="V363" s="708" t="s">
        <v>3842</v>
      </c>
      <c r="W363" s="677" t="s">
        <v>6345</v>
      </c>
      <c r="X363" s="669"/>
      <c r="Y363" s="669"/>
      <c r="Z363" s="669"/>
      <c r="AA363" s="669"/>
      <c r="AB363" s="1219">
        <f t="shared" ref="AB363:AB423" si="313">+$J363</f>
        <v>510</v>
      </c>
      <c r="AC363" s="1240">
        <f t="shared" ref="AC363" si="314">+L363</f>
        <v>1</v>
      </c>
      <c r="AD363" s="308">
        <f t="shared" si="311"/>
        <v>14.247</v>
      </c>
      <c r="AE363" s="308">
        <f t="shared" si="311"/>
        <v>14.247</v>
      </c>
      <c r="AF363" s="308">
        <f t="shared" si="311"/>
        <v>0</v>
      </c>
      <c r="AG363" s="308">
        <f t="shared" si="311"/>
        <v>0</v>
      </c>
      <c r="AH363" s="308">
        <f t="shared" si="311"/>
        <v>0</v>
      </c>
      <c r="AI363" s="308">
        <f t="shared" si="311"/>
        <v>0</v>
      </c>
      <c r="AJ363" s="308">
        <f t="shared" si="310"/>
        <v>0</v>
      </c>
      <c r="AK363" s="1219">
        <f t="shared" ref="AK363:AK423" si="315">+$J363</f>
        <v>510</v>
      </c>
      <c r="AL363" s="1243">
        <f t="shared" ref="AL363" si="316">+N363</f>
        <v>0.25</v>
      </c>
      <c r="AM363" s="308">
        <f t="shared" ref="AM363:AM426" si="317">SUM(AN363:AS363)</f>
        <v>4.7489999999999997</v>
      </c>
      <c r="AN363" s="683">
        <v>4.7489999999999997</v>
      </c>
      <c r="AO363" s="683"/>
      <c r="AP363" s="683"/>
      <c r="AQ363" s="683"/>
      <c r="AR363" s="683"/>
      <c r="AS363" s="683"/>
      <c r="AT363" s="1219">
        <f t="shared" ref="AT363:AT423" si="318">+$J363</f>
        <v>510</v>
      </c>
      <c r="AU363" s="1246">
        <f t="shared" ref="AU363" si="319">+O363</f>
        <v>0.25</v>
      </c>
      <c r="AV363" s="308">
        <f t="shared" si="305"/>
        <v>4.7489999999999997</v>
      </c>
      <c r="AW363" s="683">
        <v>4.7489999999999997</v>
      </c>
      <c r="AX363" s="683"/>
      <c r="AY363" s="683"/>
      <c r="AZ363" s="683"/>
      <c r="BA363" s="683"/>
      <c r="BB363" s="683"/>
      <c r="BC363" s="1219">
        <f t="shared" ref="BC363:BC423" si="320">+$J363</f>
        <v>510</v>
      </c>
      <c r="BD363" s="1249">
        <f t="shared" ref="BD363" si="321">+P363</f>
        <v>0.25</v>
      </c>
      <c r="BE363" s="308">
        <f t="shared" si="306"/>
        <v>1.583</v>
      </c>
      <c r="BF363" s="683">
        <v>1.583</v>
      </c>
      <c r="BG363" s="683"/>
      <c r="BH363" s="683"/>
      <c r="BI363" s="683"/>
      <c r="BJ363" s="683"/>
      <c r="BK363" s="683"/>
      <c r="BL363" s="1219">
        <f t="shared" ref="BL363:BL423" si="322">+$J363</f>
        <v>510</v>
      </c>
      <c r="BM363" s="1252">
        <f t="shared" ref="BM363" si="323">+Q363</f>
        <v>0.25</v>
      </c>
      <c r="BN363" s="308">
        <f t="shared" si="307"/>
        <v>3.1659999999999999</v>
      </c>
      <c r="BO363" s="683">
        <v>3.1659999999999999</v>
      </c>
      <c r="BP363" s="683"/>
      <c r="BQ363" s="683"/>
      <c r="BR363" s="683"/>
      <c r="BS363" s="683"/>
      <c r="BT363" s="683"/>
      <c r="BU363" s="1204"/>
      <c r="BV363" s="1205"/>
      <c r="BW363" s="1205"/>
      <c r="BX363" s="1205"/>
      <c r="BY363" s="1205"/>
      <c r="BZ363" s="1205"/>
      <c r="CA363" s="1205"/>
      <c r="CB363" s="1205"/>
      <c r="CC363" s="1206"/>
    </row>
    <row r="364" spans="1:81" s="690" customFormat="1" ht="40.15" customHeight="1" x14ac:dyDescent="0.25">
      <c r="A364" s="673"/>
      <c r="B364" s="1318"/>
      <c r="C364" s="1315"/>
      <c r="D364" s="1097"/>
      <c r="E364" s="1094"/>
      <c r="F364" s="1094"/>
      <c r="G364" s="1094"/>
      <c r="H364" s="1094"/>
      <c r="I364" s="1094"/>
      <c r="J364" s="1220"/>
      <c r="K364" s="1217"/>
      <c r="L364" s="1223"/>
      <c r="M364" s="1226"/>
      <c r="N364" s="1229"/>
      <c r="O364" s="1232"/>
      <c r="P364" s="1235"/>
      <c r="Q364" s="1238"/>
      <c r="R364" s="1220"/>
      <c r="S364" s="377" t="s">
        <v>6427</v>
      </c>
      <c r="T364" s="709"/>
      <c r="U364" s="709"/>
      <c r="V364" s="709"/>
      <c r="W364" s="678" t="s">
        <v>6428</v>
      </c>
      <c r="X364" s="670"/>
      <c r="Y364" s="670"/>
      <c r="Z364" s="670"/>
      <c r="AA364" s="670"/>
      <c r="AB364" s="1220"/>
      <c r="AC364" s="1241"/>
      <c r="AD364" s="303">
        <f t="shared" si="311"/>
        <v>0</v>
      </c>
      <c r="AE364" s="303">
        <f t="shared" si="311"/>
        <v>0</v>
      </c>
      <c r="AF364" s="303">
        <f t="shared" si="311"/>
        <v>0</v>
      </c>
      <c r="AG364" s="303">
        <f t="shared" si="311"/>
        <v>0</v>
      </c>
      <c r="AH364" s="303">
        <f t="shared" si="311"/>
        <v>0</v>
      </c>
      <c r="AI364" s="303">
        <f t="shared" si="311"/>
        <v>0</v>
      </c>
      <c r="AJ364" s="303">
        <f t="shared" si="310"/>
        <v>0</v>
      </c>
      <c r="AK364" s="1220"/>
      <c r="AL364" s="1244"/>
      <c r="AM364" s="303">
        <f t="shared" si="317"/>
        <v>0</v>
      </c>
      <c r="AN364" s="684"/>
      <c r="AO364" s="684"/>
      <c r="AP364" s="684"/>
      <c r="AQ364" s="684"/>
      <c r="AR364" s="684"/>
      <c r="AS364" s="684"/>
      <c r="AT364" s="1220"/>
      <c r="AU364" s="1247"/>
      <c r="AV364" s="303">
        <f t="shared" si="305"/>
        <v>0</v>
      </c>
      <c r="AW364" s="684"/>
      <c r="AX364" s="684"/>
      <c r="AY364" s="684"/>
      <c r="AZ364" s="684"/>
      <c r="BA364" s="684"/>
      <c r="BB364" s="684"/>
      <c r="BC364" s="1220"/>
      <c r="BD364" s="1250"/>
      <c r="BE364" s="303">
        <f t="shared" si="306"/>
        <v>0</v>
      </c>
      <c r="BF364" s="684"/>
      <c r="BG364" s="684"/>
      <c r="BH364" s="684"/>
      <c r="BI364" s="684"/>
      <c r="BJ364" s="684"/>
      <c r="BK364" s="684"/>
      <c r="BL364" s="1220"/>
      <c r="BM364" s="1253"/>
      <c r="BN364" s="303">
        <f t="shared" si="307"/>
        <v>0</v>
      </c>
      <c r="BO364" s="684"/>
      <c r="BP364" s="684"/>
      <c r="BQ364" s="684"/>
      <c r="BR364" s="684"/>
      <c r="BS364" s="684"/>
      <c r="BT364" s="684"/>
      <c r="BU364" s="1207"/>
      <c r="BV364" s="1208"/>
      <c r="BW364" s="1208"/>
      <c r="BX364" s="1208"/>
      <c r="BY364" s="1208"/>
      <c r="BZ364" s="1208"/>
      <c r="CA364" s="1208"/>
      <c r="CB364" s="1208"/>
      <c r="CC364" s="1209"/>
    </row>
    <row r="365" spans="1:81" s="690" customFormat="1" ht="40.15" customHeight="1" x14ac:dyDescent="0.25">
      <c r="A365" s="673"/>
      <c r="B365" s="1318"/>
      <c r="C365" s="1315"/>
      <c r="D365" s="1097"/>
      <c r="E365" s="1094"/>
      <c r="F365" s="1094"/>
      <c r="G365" s="1094"/>
      <c r="H365" s="1094"/>
      <c r="I365" s="1094"/>
      <c r="J365" s="1220"/>
      <c r="K365" s="1217"/>
      <c r="L365" s="1223"/>
      <c r="M365" s="1226"/>
      <c r="N365" s="1229"/>
      <c r="O365" s="1232"/>
      <c r="P365" s="1235"/>
      <c r="Q365" s="1238"/>
      <c r="R365" s="1220"/>
      <c r="S365" s="377" t="s">
        <v>6423</v>
      </c>
      <c r="T365" s="709"/>
      <c r="U365" s="709"/>
      <c r="V365" s="709"/>
      <c r="W365" s="678" t="s">
        <v>6424</v>
      </c>
      <c r="X365" s="670"/>
      <c r="Y365" s="670"/>
      <c r="Z365" s="670"/>
      <c r="AA365" s="670"/>
      <c r="AB365" s="1220"/>
      <c r="AC365" s="1241"/>
      <c r="AD365" s="303">
        <f t="shared" si="311"/>
        <v>0</v>
      </c>
      <c r="AE365" s="303">
        <f t="shared" si="311"/>
        <v>0</v>
      </c>
      <c r="AF365" s="303">
        <f t="shared" si="311"/>
        <v>0</v>
      </c>
      <c r="AG365" s="303">
        <f t="shared" si="311"/>
        <v>0</v>
      </c>
      <c r="AH365" s="303">
        <f t="shared" si="311"/>
        <v>0</v>
      </c>
      <c r="AI365" s="303">
        <f t="shared" si="311"/>
        <v>0</v>
      </c>
      <c r="AJ365" s="303">
        <f t="shared" si="310"/>
        <v>0</v>
      </c>
      <c r="AK365" s="1220"/>
      <c r="AL365" s="1244"/>
      <c r="AM365" s="303">
        <f t="shared" si="317"/>
        <v>0</v>
      </c>
      <c r="AN365" s="684"/>
      <c r="AO365" s="684"/>
      <c r="AP365" s="684"/>
      <c r="AQ365" s="684"/>
      <c r="AR365" s="684"/>
      <c r="AS365" s="684"/>
      <c r="AT365" s="1220"/>
      <c r="AU365" s="1247"/>
      <c r="AV365" s="303">
        <f t="shared" si="305"/>
        <v>0</v>
      </c>
      <c r="AW365" s="684"/>
      <c r="AX365" s="684"/>
      <c r="AY365" s="684"/>
      <c r="AZ365" s="684"/>
      <c r="BA365" s="684"/>
      <c r="BB365" s="684"/>
      <c r="BC365" s="1220"/>
      <c r="BD365" s="1250"/>
      <c r="BE365" s="303">
        <f t="shared" si="306"/>
        <v>0</v>
      </c>
      <c r="BF365" s="684"/>
      <c r="BG365" s="684"/>
      <c r="BH365" s="684"/>
      <c r="BI365" s="684"/>
      <c r="BJ365" s="684"/>
      <c r="BK365" s="684"/>
      <c r="BL365" s="1220"/>
      <c r="BM365" s="1253"/>
      <c r="BN365" s="303">
        <f t="shared" si="307"/>
        <v>0</v>
      </c>
      <c r="BO365" s="684"/>
      <c r="BP365" s="684"/>
      <c r="BQ365" s="684"/>
      <c r="BR365" s="684"/>
      <c r="BS365" s="684"/>
      <c r="BT365" s="684"/>
      <c r="BU365" s="1207"/>
      <c r="BV365" s="1208"/>
      <c r="BW365" s="1208"/>
      <c r="BX365" s="1208"/>
      <c r="BY365" s="1208"/>
      <c r="BZ365" s="1208"/>
      <c r="CA365" s="1208"/>
      <c r="CB365" s="1208"/>
      <c r="CC365" s="1209"/>
    </row>
    <row r="366" spans="1:81" s="690" customFormat="1" ht="40.15" customHeight="1" thickBot="1" x14ac:dyDescent="0.3">
      <c r="A366" s="673"/>
      <c r="B366" s="1318"/>
      <c r="C366" s="1315"/>
      <c r="D366" s="1098"/>
      <c r="E366" s="1095"/>
      <c r="F366" s="1095"/>
      <c r="G366" s="1095"/>
      <c r="H366" s="1095"/>
      <c r="I366" s="1095"/>
      <c r="J366" s="1221"/>
      <c r="K366" s="1218"/>
      <c r="L366" s="1224"/>
      <c r="M366" s="1227"/>
      <c r="N366" s="1230"/>
      <c r="O366" s="1233"/>
      <c r="P366" s="1236"/>
      <c r="Q366" s="1239"/>
      <c r="R366" s="1221"/>
      <c r="S366" s="379" t="s">
        <v>6429</v>
      </c>
      <c r="T366" s="710"/>
      <c r="U366" s="710"/>
      <c r="V366" s="710"/>
      <c r="W366" s="679" t="s">
        <v>6430</v>
      </c>
      <c r="X366" s="671"/>
      <c r="Y366" s="671"/>
      <c r="Z366" s="671"/>
      <c r="AA366" s="671"/>
      <c r="AB366" s="1221"/>
      <c r="AC366" s="1242"/>
      <c r="AD366" s="306">
        <f t="shared" si="311"/>
        <v>0</v>
      </c>
      <c r="AE366" s="306">
        <f t="shared" si="311"/>
        <v>0</v>
      </c>
      <c r="AF366" s="306">
        <f t="shared" si="311"/>
        <v>0</v>
      </c>
      <c r="AG366" s="306">
        <f t="shared" si="311"/>
        <v>0</v>
      </c>
      <c r="AH366" s="306">
        <f t="shared" si="311"/>
        <v>0</v>
      </c>
      <c r="AI366" s="306">
        <f t="shared" si="311"/>
        <v>0</v>
      </c>
      <c r="AJ366" s="306">
        <f t="shared" si="310"/>
        <v>0</v>
      </c>
      <c r="AK366" s="1221"/>
      <c r="AL366" s="1245"/>
      <c r="AM366" s="306">
        <f t="shared" si="317"/>
        <v>0</v>
      </c>
      <c r="AN366" s="685"/>
      <c r="AO366" s="685"/>
      <c r="AP366" s="685"/>
      <c r="AQ366" s="685"/>
      <c r="AR366" s="685"/>
      <c r="AS366" s="685"/>
      <c r="AT366" s="1221"/>
      <c r="AU366" s="1248"/>
      <c r="AV366" s="306">
        <f t="shared" si="305"/>
        <v>0</v>
      </c>
      <c r="AW366" s="685"/>
      <c r="AX366" s="685"/>
      <c r="AY366" s="685"/>
      <c r="AZ366" s="685"/>
      <c r="BA366" s="685"/>
      <c r="BB366" s="685"/>
      <c r="BC366" s="1221"/>
      <c r="BD366" s="1251"/>
      <c r="BE366" s="306">
        <f t="shared" si="306"/>
        <v>0</v>
      </c>
      <c r="BF366" s="685"/>
      <c r="BG366" s="685"/>
      <c r="BH366" s="685"/>
      <c r="BI366" s="685"/>
      <c r="BJ366" s="685"/>
      <c r="BK366" s="685"/>
      <c r="BL366" s="1221"/>
      <c r="BM366" s="1254"/>
      <c r="BN366" s="306">
        <f t="shared" si="307"/>
        <v>0</v>
      </c>
      <c r="BO366" s="685"/>
      <c r="BP366" s="685"/>
      <c r="BQ366" s="685"/>
      <c r="BR366" s="685"/>
      <c r="BS366" s="685"/>
      <c r="BT366" s="685"/>
      <c r="BU366" s="1210"/>
      <c r="BV366" s="1211"/>
      <c r="BW366" s="1211"/>
      <c r="BX366" s="1211"/>
      <c r="BY366" s="1211"/>
      <c r="BZ366" s="1211"/>
      <c r="CA366" s="1211"/>
      <c r="CB366" s="1211"/>
      <c r="CC366" s="1212"/>
    </row>
    <row r="367" spans="1:81" s="690" customFormat="1" ht="40.15" customHeight="1" thickTop="1" x14ac:dyDescent="0.25">
      <c r="A367" s="673"/>
      <c r="B367" s="1318"/>
      <c r="C367" s="1315"/>
      <c r="D367" s="1096"/>
      <c r="E367" s="1093"/>
      <c r="F367" s="1093"/>
      <c r="G367" s="1093"/>
      <c r="H367" s="1093"/>
      <c r="I367" s="1093"/>
      <c r="J367" s="1219">
        <v>511</v>
      </c>
      <c r="K367" s="1216" t="str">
        <f>+[10]Metas!K581</f>
        <v>Brindar acompañamiento técnico para la implementación de la Alianza Nacional contra Violencias hacia Niñas, Niños y Adolescentes en coordinación con la Secretaría de Desarrollo Social y el ICBF.</v>
      </c>
      <c r="L367" s="1433">
        <v>0.3</v>
      </c>
      <c r="M367" s="1480">
        <f t="shared" ref="M367" si="324">SUM(N367:Q367)</f>
        <v>0.3</v>
      </c>
      <c r="N367" s="1482">
        <v>0.05</v>
      </c>
      <c r="O367" s="1484">
        <v>0.1</v>
      </c>
      <c r="P367" s="1486">
        <v>0.1</v>
      </c>
      <c r="Q367" s="1488">
        <v>0.05</v>
      </c>
      <c r="R367" s="1219">
        <f>+$J367</f>
        <v>511</v>
      </c>
      <c r="S367" s="375" t="s">
        <v>6431</v>
      </c>
      <c r="T367" s="708" t="s">
        <v>3834</v>
      </c>
      <c r="U367" s="708" t="s">
        <v>3838</v>
      </c>
      <c r="V367" s="708" t="s">
        <v>3842</v>
      </c>
      <c r="W367" s="677" t="s">
        <v>6432</v>
      </c>
      <c r="X367" s="669"/>
      <c r="Y367" s="669"/>
      <c r="Z367" s="669"/>
      <c r="AA367" s="669"/>
      <c r="AB367" s="1219">
        <f t="shared" si="313"/>
        <v>511</v>
      </c>
      <c r="AC367" s="1240">
        <f t="shared" ref="AC367" si="325">+L367</f>
        <v>0.3</v>
      </c>
      <c r="AD367" s="308">
        <f t="shared" si="311"/>
        <v>14.247</v>
      </c>
      <c r="AE367" s="308">
        <f t="shared" si="311"/>
        <v>14.247</v>
      </c>
      <c r="AF367" s="308">
        <f t="shared" si="311"/>
        <v>0</v>
      </c>
      <c r="AG367" s="308">
        <f t="shared" si="311"/>
        <v>0</v>
      </c>
      <c r="AH367" s="308">
        <f t="shared" si="311"/>
        <v>0</v>
      </c>
      <c r="AI367" s="308">
        <f t="shared" si="311"/>
        <v>0</v>
      </c>
      <c r="AJ367" s="308">
        <f t="shared" si="310"/>
        <v>0</v>
      </c>
      <c r="AK367" s="1219">
        <f t="shared" si="315"/>
        <v>511</v>
      </c>
      <c r="AL367" s="1243">
        <f t="shared" ref="AL367" si="326">+N367</f>
        <v>0.05</v>
      </c>
      <c r="AM367" s="308">
        <f t="shared" si="317"/>
        <v>4.7489999999999997</v>
      </c>
      <c r="AN367" s="683">
        <v>4.7489999999999997</v>
      </c>
      <c r="AO367" s="683"/>
      <c r="AP367" s="683"/>
      <c r="AQ367" s="683"/>
      <c r="AR367" s="683"/>
      <c r="AS367" s="683"/>
      <c r="AT367" s="1219">
        <f t="shared" si="318"/>
        <v>511</v>
      </c>
      <c r="AU367" s="1246">
        <f t="shared" ref="AU367" si="327">+O367</f>
        <v>0.1</v>
      </c>
      <c r="AV367" s="308">
        <f t="shared" si="305"/>
        <v>4.7489999999999997</v>
      </c>
      <c r="AW367" s="683">
        <v>4.7489999999999997</v>
      </c>
      <c r="AX367" s="683"/>
      <c r="AY367" s="683"/>
      <c r="AZ367" s="683"/>
      <c r="BA367" s="683"/>
      <c r="BB367" s="683"/>
      <c r="BC367" s="1219">
        <f t="shared" si="320"/>
        <v>511</v>
      </c>
      <c r="BD367" s="1249">
        <f t="shared" ref="BD367" si="328">+P367</f>
        <v>0.1</v>
      </c>
      <c r="BE367" s="308">
        <f t="shared" si="306"/>
        <v>1.583</v>
      </c>
      <c r="BF367" s="683">
        <v>1.583</v>
      </c>
      <c r="BG367" s="683"/>
      <c r="BH367" s="683"/>
      <c r="BI367" s="683"/>
      <c r="BJ367" s="683"/>
      <c r="BK367" s="683"/>
      <c r="BL367" s="1219">
        <f t="shared" si="322"/>
        <v>511</v>
      </c>
      <c r="BM367" s="1252">
        <f t="shared" ref="BM367" si="329">+Q367</f>
        <v>0.05</v>
      </c>
      <c r="BN367" s="308">
        <f t="shared" si="307"/>
        <v>3.1659999999999999</v>
      </c>
      <c r="BO367" s="683">
        <v>3.1659999999999999</v>
      </c>
      <c r="BP367" s="683"/>
      <c r="BQ367" s="683"/>
      <c r="BR367" s="683"/>
      <c r="BS367" s="683"/>
      <c r="BT367" s="683"/>
      <c r="BU367" s="1204"/>
      <c r="BV367" s="1205"/>
      <c r="BW367" s="1205"/>
      <c r="BX367" s="1205"/>
      <c r="BY367" s="1205"/>
      <c r="BZ367" s="1205"/>
      <c r="CA367" s="1205"/>
      <c r="CB367" s="1205"/>
      <c r="CC367" s="1206"/>
    </row>
    <row r="368" spans="1:81" s="690" customFormat="1" ht="40.15" customHeight="1" x14ac:dyDescent="0.25">
      <c r="A368" s="673"/>
      <c r="B368" s="1318"/>
      <c r="C368" s="1315"/>
      <c r="D368" s="1097"/>
      <c r="E368" s="1094"/>
      <c r="F368" s="1094"/>
      <c r="G368" s="1094"/>
      <c r="H368" s="1094"/>
      <c r="I368" s="1094"/>
      <c r="J368" s="1220"/>
      <c r="K368" s="1217"/>
      <c r="L368" s="1434"/>
      <c r="M368" s="1481"/>
      <c r="N368" s="1483"/>
      <c r="O368" s="1485"/>
      <c r="P368" s="1487"/>
      <c r="Q368" s="1489"/>
      <c r="R368" s="1220"/>
      <c r="S368" s="377" t="s">
        <v>6433</v>
      </c>
      <c r="T368" s="709"/>
      <c r="U368" s="709"/>
      <c r="V368" s="709"/>
      <c r="W368" s="678" t="s">
        <v>6434</v>
      </c>
      <c r="X368" s="670"/>
      <c r="Y368" s="670"/>
      <c r="Z368" s="670"/>
      <c r="AA368" s="670"/>
      <c r="AB368" s="1220"/>
      <c r="AC368" s="1241"/>
      <c r="AD368" s="303">
        <f t="shared" si="311"/>
        <v>0</v>
      </c>
      <c r="AE368" s="303">
        <f t="shared" si="311"/>
        <v>0</v>
      </c>
      <c r="AF368" s="303">
        <f t="shared" si="311"/>
        <v>0</v>
      </c>
      <c r="AG368" s="303">
        <f t="shared" si="311"/>
        <v>0</v>
      </c>
      <c r="AH368" s="303">
        <f t="shared" si="311"/>
        <v>0</v>
      </c>
      <c r="AI368" s="303">
        <f t="shared" si="311"/>
        <v>0</v>
      </c>
      <c r="AJ368" s="303">
        <f t="shared" si="310"/>
        <v>0</v>
      </c>
      <c r="AK368" s="1220"/>
      <c r="AL368" s="1244"/>
      <c r="AM368" s="303">
        <f t="shared" si="317"/>
        <v>0</v>
      </c>
      <c r="AN368" s="684"/>
      <c r="AO368" s="684"/>
      <c r="AP368" s="684"/>
      <c r="AQ368" s="684"/>
      <c r="AR368" s="684"/>
      <c r="AS368" s="684"/>
      <c r="AT368" s="1220"/>
      <c r="AU368" s="1247"/>
      <c r="AV368" s="303">
        <f t="shared" si="305"/>
        <v>0</v>
      </c>
      <c r="AW368" s="684"/>
      <c r="AX368" s="684"/>
      <c r="AY368" s="684"/>
      <c r="AZ368" s="684"/>
      <c r="BA368" s="684"/>
      <c r="BB368" s="684"/>
      <c r="BC368" s="1220"/>
      <c r="BD368" s="1250"/>
      <c r="BE368" s="303">
        <f t="shared" si="306"/>
        <v>0</v>
      </c>
      <c r="BF368" s="684"/>
      <c r="BG368" s="684"/>
      <c r="BH368" s="684"/>
      <c r="BI368" s="684"/>
      <c r="BJ368" s="684"/>
      <c r="BK368" s="684"/>
      <c r="BL368" s="1220"/>
      <c r="BM368" s="1253"/>
      <c r="BN368" s="303">
        <f t="shared" si="307"/>
        <v>0</v>
      </c>
      <c r="BO368" s="684"/>
      <c r="BP368" s="684"/>
      <c r="BQ368" s="684"/>
      <c r="BR368" s="684"/>
      <c r="BS368" s="684"/>
      <c r="BT368" s="684"/>
      <c r="BU368" s="1207"/>
      <c r="BV368" s="1208"/>
      <c r="BW368" s="1208"/>
      <c r="BX368" s="1208"/>
      <c r="BY368" s="1208"/>
      <c r="BZ368" s="1208"/>
      <c r="CA368" s="1208"/>
      <c r="CB368" s="1208"/>
      <c r="CC368" s="1209"/>
    </row>
    <row r="369" spans="1:81" s="690" customFormat="1" ht="40.15" customHeight="1" x14ac:dyDescent="0.25">
      <c r="A369" s="673"/>
      <c r="B369" s="1318"/>
      <c r="C369" s="1315"/>
      <c r="D369" s="1097"/>
      <c r="E369" s="1094"/>
      <c r="F369" s="1094"/>
      <c r="G369" s="1094"/>
      <c r="H369" s="1094"/>
      <c r="I369" s="1094"/>
      <c r="J369" s="1220"/>
      <c r="K369" s="1217"/>
      <c r="L369" s="1434"/>
      <c r="M369" s="1481"/>
      <c r="N369" s="1483"/>
      <c r="O369" s="1485"/>
      <c r="P369" s="1487"/>
      <c r="Q369" s="1489"/>
      <c r="R369" s="1220"/>
      <c r="S369" s="377" t="s">
        <v>6435</v>
      </c>
      <c r="T369" s="709"/>
      <c r="U369" s="709"/>
      <c r="V369" s="709"/>
      <c r="W369" s="678" t="s">
        <v>6190</v>
      </c>
      <c r="X369" s="670"/>
      <c r="Y369" s="670"/>
      <c r="Z369" s="670"/>
      <c r="AA369" s="670"/>
      <c r="AB369" s="1220"/>
      <c r="AC369" s="1241"/>
      <c r="AD369" s="303">
        <f t="shared" si="311"/>
        <v>0</v>
      </c>
      <c r="AE369" s="303">
        <f t="shared" si="311"/>
        <v>0</v>
      </c>
      <c r="AF369" s="303">
        <f t="shared" si="311"/>
        <v>0</v>
      </c>
      <c r="AG369" s="303">
        <f t="shared" si="311"/>
        <v>0</v>
      </c>
      <c r="AH369" s="303">
        <f t="shared" si="311"/>
        <v>0</v>
      </c>
      <c r="AI369" s="303">
        <f t="shared" si="311"/>
        <v>0</v>
      </c>
      <c r="AJ369" s="303">
        <f t="shared" si="310"/>
        <v>0</v>
      </c>
      <c r="AK369" s="1220"/>
      <c r="AL369" s="1244"/>
      <c r="AM369" s="303">
        <f t="shared" si="317"/>
        <v>0</v>
      </c>
      <c r="AN369" s="684"/>
      <c r="AO369" s="684"/>
      <c r="AP369" s="684"/>
      <c r="AQ369" s="684"/>
      <c r="AR369" s="684"/>
      <c r="AS369" s="684"/>
      <c r="AT369" s="1220"/>
      <c r="AU369" s="1247"/>
      <c r="AV369" s="303">
        <f t="shared" si="305"/>
        <v>0</v>
      </c>
      <c r="AW369" s="684"/>
      <c r="AX369" s="684"/>
      <c r="AY369" s="684"/>
      <c r="AZ369" s="684"/>
      <c r="BA369" s="684"/>
      <c r="BB369" s="684"/>
      <c r="BC369" s="1220"/>
      <c r="BD369" s="1250"/>
      <c r="BE369" s="303">
        <f t="shared" si="306"/>
        <v>0</v>
      </c>
      <c r="BF369" s="684"/>
      <c r="BG369" s="684"/>
      <c r="BH369" s="684"/>
      <c r="BI369" s="684"/>
      <c r="BJ369" s="684"/>
      <c r="BK369" s="684"/>
      <c r="BL369" s="1220"/>
      <c r="BM369" s="1253"/>
      <c r="BN369" s="303">
        <f t="shared" si="307"/>
        <v>0</v>
      </c>
      <c r="BO369" s="684"/>
      <c r="BP369" s="684"/>
      <c r="BQ369" s="684"/>
      <c r="BR369" s="684"/>
      <c r="BS369" s="684"/>
      <c r="BT369" s="684"/>
      <c r="BU369" s="1207"/>
      <c r="BV369" s="1208"/>
      <c r="BW369" s="1208"/>
      <c r="BX369" s="1208"/>
      <c r="BY369" s="1208"/>
      <c r="BZ369" s="1208"/>
      <c r="CA369" s="1208"/>
      <c r="CB369" s="1208"/>
      <c r="CC369" s="1209"/>
    </row>
    <row r="370" spans="1:81" s="690" customFormat="1" ht="40.15" customHeight="1" thickBot="1" x14ac:dyDescent="0.3">
      <c r="A370" s="673"/>
      <c r="B370" s="1318"/>
      <c r="C370" s="1315"/>
      <c r="D370" s="1098"/>
      <c r="E370" s="1095"/>
      <c r="F370" s="1095"/>
      <c r="G370" s="1095"/>
      <c r="H370" s="1095"/>
      <c r="I370" s="1095"/>
      <c r="J370" s="1221"/>
      <c r="K370" s="1218"/>
      <c r="L370" s="1490"/>
      <c r="M370" s="1491"/>
      <c r="N370" s="1492"/>
      <c r="O370" s="1493"/>
      <c r="P370" s="1494"/>
      <c r="Q370" s="1495"/>
      <c r="R370" s="1221"/>
      <c r="S370" s="379" t="s">
        <v>6436</v>
      </c>
      <c r="T370" s="710"/>
      <c r="U370" s="710"/>
      <c r="V370" s="710"/>
      <c r="W370" s="678" t="s">
        <v>6437</v>
      </c>
      <c r="X370" s="671"/>
      <c r="Y370" s="671"/>
      <c r="Z370" s="671"/>
      <c r="AA370" s="671"/>
      <c r="AB370" s="1221"/>
      <c r="AC370" s="1242"/>
      <c r="AD370" s="306">
        <f t="shared" si="311"/>
        <v>0</v>
      </c>
      <c r="AE370" s="306">
        <f t="shared" si="311"/>
        <v>0</v>
      </c>
      <c r="AF370" s="306">
        <f t="shared" si="311"/>
        <v>0</v>
      </c>
      <c r="AG370" s="306">
        <f t="shared" si="311"/>
        <v>0</v>
      </c>
      <c r="AH370" s="306">
        <f t="shared" si="311"/>
        <v>0</v>
      </c>
      <c r="AI370" s="306">
        <f t="shared" si="311"/>
        <v>0</v>
      </c>
      <c r="AJ370" s="306">
        <f t="shared" si="310"/>
        <v>0</v>
      </c>
      <c r="AK370" s="1221"/>
      <c r="AL370" s="1245"/>
      <c r="AM370" s="306">
        <f t="shared" si="317"/>
        <v>0</v>
      </c>
      <c r="AN370" s="685"/>
      <c r="AO370" s="685"/>
      <c r="AP370" s="685"/>
      <c r="AQ370" s="685"/>
      <c r="AR370" s="685"/>
      <c r="AS370" s="685"/>
      <c r="AT370" s="1221"/>
      <c r="AU370" s="1248"/>
      <c r="AV370" s="306">
        <f t="shared" si="305"/>
        <v>0</v>
      </c>
      <c r="AW370" s="685"/>
      <c r="AX370" s="685"/>
      <c r="AY370" s="685"/>
      <c r="AZ370" s="685"/>
      <c r="BA370" s="685"/>
      <c r="BB370" s="685"/>
      <c r="BC370" s="1221"/>
      <c r="BD370" s="1251"/>
      <c r="BE370" s="306">
        <f t="shared" si="306"/>
        <v>0</v>
      </c>
      <c r="BF370" s="685"/>
      <c r="BG370" s="685"/>
      <c r="BH370" s="685"/>
      <c r="BI370" s="685"/>
      <c r="BJ370" s="685"/>
      <c r="BK370" s="685"/>
      <c r="BL370" s="1221"/>
      <c r="BM370" s="1254"/>
      <c r="BN370" s="306">
        <f t="shared" si="307"/>
        <v>0</v>
      </c>
      <c r="BO370" s="685"/>
      <c r="BP370" s="685"/>
      <c r="BQ370" s="685"/>
      <c r="BR370" s="685"/>
      <c r="BS370" s="685"/>
      <c r="BT370" s="685"/>
      <c r="BU370" s="1210"/>
      <c r="BV370" s="1211"/>
      <c r="BW370" s="1211"/>
      <c r="BX370" s="1211"/>
      <c r="BY370" s="1211"/>
      <c r="BZ370" s="1211"/>
      <c r="CA370" s="1211"/>
      <c r="CB370" s="1211"/>
      <c r="CC370" s="1212"/>
    </row>
    <row r="371" spans="1:81" s="690" customFormat="1" ht="40.15" customHeight="1" thickTop="1" x14ac:dyDescent="0.25">
      <c r="A371" s="673"/>
      <c r="B371" s="1318"/>
      <c r="C371" s="1315"/>
      <c r="D371" s="1096"/>
      <c r="E371" s="1093"/>
      <c r="F371" s="1093"/>
      <c r="G371" s="1093"/>
      <c r="H371" s="1093"/>
      <c r="I371" s="1093"/>
      <c r="J371" s="1219">
        <v>512</v>
      </c>
      <c r="K371" s="1216" t="str">
        <f>+[10]Metas!K582</f>
        <v>Estrategias de acompañamiento a los espacios que promuevan a nivel departamental la asistencia, protección y prevención a fin de contrarrestar la violencia en sus distintas modalidades.</v>
      </c>
      <c r="L371" s="1222">
        <v>1</v>
      </c>
      <c r="M371" s="1225">
        <f t="shared" ref="M371" si="330">SUM(N371:Q371)</f>
        <v>1</v>
      </c>
      <c r="N371" s="1228">
        <v>0.25</v>
      </c>
      <c r="O371" s="1231">
        <v>0.25</v>
      </c>
      <c r="P371" s="1234">
        <v>0.25</v>
      </c>
      <c r="Q371" s="1237">
        <v>0.25</v>
      </c>
      <c r="R371" s="1219">
        <f>+$J371</f>
        <v>512</v>
      </c>
      <c r="S371" s="375" t="s">
        <v>6426</v>
      </c>
      <c r="T371" s="708" t="s">
        <v>3834</v>
      </c>
      <c r="U371" s="708" t="s">
        <v>3838</v>
      </c>
      <c r="V371" s="708" t="s">
        <v>3842</v>
      </c>
      <c r="W371" s="677" t="s">
        <v>6345</v>
      </c>
      <c r="X371" s="669"/>
      <c r="Y371" s="669"/>
      <c r="Z371" s="669"/>
      <c r="AA371" s="669"/>
      <c r="AB371" s="1219">
        <f t="shared" si="313"/>
        <v>512</v>
      </c>
      <c r="AC371" s="1240">
        <f t="shared" ref="AC371" si="331">+L371</f>
        <v>1</v>
      </c>
      <c r="AD371" s="308">
        <f t="shared" si="311"/>
        <v>14.247</v>
      </c>
      <c r="AE371" s="308">
        <f t="shared" si="311"/>
        <v>14.247</v>
      </c>
      <c r="AF371" s="308">
        <f t="shared" si="311"/>
        <v>0</v>
      </c>
      <c r="AG371" s="308">
        <f t="shared" si="311"/>
        <v>0</v>
      </c>
      <c r="AH371" s="308">
        <f t="shared" si="311"/>
        <v>0</v>
      </c>
      <c r="AI371" s="308">
        <f t="shared" si="311"/>
        <v>0</v>
      </c>
      <c r="AJ371" s="308">
        <f t="shared" si="310"/>
        <v>0</v>
      </c>
      <c r="AK371" s="1219">
        <f t="shared" si="315"/>
        <v>512</v>
      </c>
      <c r="AL371" s="1243">
        <f t="shared" ref="AL371" si="332">+N371</f>
        <v>0.25</v>
      </c>
      <c r="AM371" s="308">
        <f t="shared" si="317"/>
        <v>4.7489999999999997</v>
      </c>
      <c r="AN371" s="683">
        <v>4.7489999999999997</v>
      </c>
      <c r="AO371" s="683"/>
      <c r="AP371" s="683"/>
      <c r="AQ371" s="683"/>
      <c r="AR371" s="683"/>
      <c r="AS371" s="683"/>
      <c r="AT371" s="1219">
        <f t="shared" si="318"/>
        <v>512</v>
      </c>
      <c r="AU371" s="1246">
        <f t="shared" ref="AU371" si="333">+O371</f>
        <v>0.25</v>
      </c>
      <c r="AV371" s="308">
        <f t="shared" si="305"/>
        <v>4.7489999999999997</v>
      </c>
      <c r="AW371" s="683">
        <v>4.7489999999999997</v>
      </c>
      <c r="AX371" s="683"/>
      <c r="AY371" s="683"/>
      <c r="AZ371" s="683"/>
      <c r="BA371" s="683"/>
      <c r="BB371" s="683"/>
      <c r="BC371" s="1219">
        <f t="shared" si="320"/>
        <v>512</v>
      </c>
      <c r="BD371" s="1249">
        <f t="shared" ref="BD371" si="334">+P371</f>
        <v>0.25</v>
      </c>
      <c r="BE371" s="308">
        <f t="shared" si="306"/>
        <v>1.583</v>
      </c>
      <c r="BF371" s="683">
        <v>1.583</v>
      </c>
      <c r="BG371" s="683"/>
      <c r="BH371" s="683"/>
      <c r="BI371" s="683"/>
      <c r="BJ371" s="683"/>
      <c r="BK371" s="683"/>
      <c r="BL371" s="1219">
        <f t="shared" si="322"/>
        <v>512</v>
      </c>
      <c r="BM371" s="1252">
        <f t="shared" ref="BM371" si="335">+Q371</f>
        <v>0.25</v>
      </c>
      <c r="BN371" s="308">
        <f t="shared" si="307"/>
        <v>3.1659999999999999</v>
      </c>
      <c r="BO371" s="683">
        <v>3.1659999999999999</v>
      </c>
      <c r="BP371" s="683"/>
      <c r="BQ371" s="683"/>
      <c r="BR371" s="683"/>
      <c r="BS371" s="683"/>
      <c r="BT371" s="683"/>
      <c r="BU371" s="1204"/>
      <c r="BV371" s="1205"/>
      <c r="BW371" s="1205"/>
      <c r="BX371" s="1205"/>
      <c r="BY371" s="1205"/>
      <c r="BZ371" s="1205"/>
      <c r="CA371" s="1205"/>
      <c r="CB371" s="1205"/>
      <c r="CC371" s="1206"/>
    </row>
    <row r="372" spans="1:81" s="690" customFormat="1" ht="40.15" customHeight="1" x14ac:dyDescent="0.25">
      <c r="A372" s="673"/>
      <c r="B372" s="1318"/>
      <c r="C372" s="1315"/>
      <c r="D372" s="1097"/>
      <c r="E372" s="1094"/>
      <c r="F372" s="1094"/>
      <c r="G372" s="1094"/>
      <c r="H372" s="1094"/>
      <c r="I372" s="1094"/>
      <c r="J372" s="1220"/>
      <c r="K372" s="1217"/>
      <c r="L372" s="1223"/>
      <c r="M372" s="1226"/>
      <c r="N372" s="1229"/>
      <c r="O372" s="1232"/>
      <c r="P372" s="1235"/>
      <c r="Q372" s="1238"/>
      <c r="R372" s="1220"/>
      <c r="S372" s="377" t="s">
        <v>6438</v>
      </c>
      <c r="T372" s="709"/>
      <c r="U372" s="709"/>
      <c r="V372" s="709"/>
      <c r="W372" s="678" t="s">
        <v>6434</v>
      </c>
      <c r="X372" s="670"/>
      <c r="Y372" s="670"/>
      <c r="Z372" s="670"/>
      <c r="AA372" s="670"/>
      <c r="AB372" s="1220"/>
      <c r="AC372" s="1241"/>
      <c r="AD372" s="303">
        <f t="shared" si="311"/>
        <v>0</v>
      </c>
      <c r="AE372" s="303">
        <f t="shared" si="311"/>
        <v>0</v>
      </c>
      <c r="AF372" s="303">
        <f t="shared" si="311"/>
        <v>0</v>
      </c>
      <c r="AG372" s="303">
        <f t="shared" si="311"/>
        <v>0</v>
      </c>
      <c r="AH372" s="303">
        <f t="shared" si="311"/>
        <v>0</v>
      </c>
      <c r="AI372" s="303">
        <f t="shared" si="311"/>
        <v>0</v>
      </c>
      <c r="AJ372" s="303">
        <f t="shared" si="310"/>
        <v>0</v>
      </c>
      <c r="AK372" s="1220"/>
      <c r="AL372" s="1244"/>
      <c r="AM372" s="303">
        <f t="shared" si="317"/>
        <v>0</v>
      </c>
      <c r="AN372" s="684"/>
      <c r="AO372" s="684"/>
      <c r="AP372" s="684"/>
      <c r="AQ372" s="684"/>
      <c r="AR372" s="684"/>
      <c r="AS372" s="684"/>
      <c r="AT372" s="1220"/>
      <c r="AU372" s="1247"/>
      <c r="AV372" s="303">
        <f t="shared" si="305"/>
        <v>0</v>
      </c>
      <c r="AW372" s="684"/>
      <c r="AX372" s="684"/>
      <c r="AY372" s="684"/>
      <c r="AZ372" s="684"/>
      <c r="BA372" s="684"/>
      <c r="BB372" s="684"/>
      <c r="BC372" s="1220"/>
      <c r="BD372" s="1250"/>
      <c r="BE372" s="303">
        <f t="shared" si="306"/>
        <v>0</v>
      </c>
      <c r="BF372" s="684"/>
      <c r="BG372" s="684"/>
      <c r="BH372" s="684"/>
      <c r="BI372" s="684"/>
      <c r="BJ372" s="684"/>
      <c r="BK372" s="684"/>
      <c r="BL372" s="1220"/>
      <c r="BM372" s="1253"/>
      <c r="BN372" s="303">
        <f t="shared" si="307"/>
        <v>0</v>
      </c>
      <c r="BO372" s="684"/>
      <c r="BP372" s="684"/>
      <c r="BQ372" s="684"/>
      <c r="BR372" s="684"/>
      <c r="BS372" s="684"/>
      <c r="BT372" s="684"/>
      <c r="BU372" s="1207"/>
      <c r="BV372" s="1208"/>
      <c r="BW372" s="1208"/>
      <c r="BX372" s="1208"/>
      <c r="BY372" s="1208"/>
      <c r="BZ372" s="1208"/>
      <c r="CA372" s="1208"/>
      <c r="CB372" s="1208"/>
      <c r="CC372" s="1209"/>
    </row>
    <row r="373" spans="1:81" s="690" customFormat="1" ht="40.15" customHeight="1" x14ac:dyDescent="0.25">
      <c r="A373" s="673"/>
      <c r="B373" s="1318"/>
      <c r="C373" s="1315"/>
      <c r="D373" s="1097"/>
      <c r="E373" s="1094"/>
      <c r="F373" s="1094"/>
      <c r="G373" s="1094"/>
      <c r="H373" s="1094"/>
      <c r="I373" s="1094"/>
      <c r="J373" s="1220"/>
      <c r="K373" s="1217"/>
      <c r="L373" s="1223"/>
      <c r="M373" s="1226"/>
      <c r="N373" s="1229"/>
      <c r="O373" s="1232"/>
      <c r="P373" s="1235"/>
      <c r="Q373" s="1238"/>
      <c r="R373" s="1220"/>
      <c r="S373" s="377" t="s">
        <v>6439</v>
      </c>
      <c r="T373" s="709"/>
      <c r="U373" s="709"/>
      <c r="V373" s="709"/>
      <c r="W373" s="678" t="s">
        <v>6440</v>
      </c>
      <c r="X373" s="670"/>
      <c r="Y373" s="670"/>
      <c r="Z373" s="670"/>
      <c r="AA373" s="670"/>
      <c r="AB373" s="1220"/>
      <c r="AC373" s="1241"/>
      <c r="AD373" s="303">
        <f t="shared" si="311"/>
        <v>0</v>
      </c>
      <c r="AE373" s="303">
        <f t="shared" si="311"/>
        <v>0</v>
      </c>
      <c r="AF373" s="303">
        <f t="shared" si="311"/>
        <v>0</v>
      </c>
      <c r="AG373" s="303">
        <f t="shared" si="311"/>
        <v>0</v>
      </c>
      <c r="AH373" s="303">
        <f t="shared" si="311"/>
        <v>0</v>
      </c>
      <c r="AI373" s="303">
        <f t="shared" si="311"/>
        <v>0</v>
      </c>
      <c r="AJ373" s="303">
        <f t="shared" si="310"/>
        <v>0</v>
      </c>
      <c r="AK373" s="1220"/>
      <c r="AL373" s="1244"/>
      <c r="AM373" s="303">
        <f t="shared" si="317"/>
        <v>0</v>
      </c>
      <c r="AN373" s="684"/>
      <c r="AO373" s="684"/>
      <c r="AP373" s="684"/>
      <c r="AQ373" s="684"/>
      <c r="AR373" s="684"/>
      <c r="AS373" s="684"/>
      <c r="AT373" s="1220"/>
      <c r="AU373" s="1247"/>
      <c r="AV373" s="303">
        <f t="shared" si="305"/>
        <v>0</v>
      </c>
      <c r="AW373" s="684"/>
      <c r="AX373" s="684"/>
      <c r="AY373" s="684"/>
      <c r="AZ373" s="684"/>
      <c r="BA373" s="684"/>
      <c r="BB373" s="684"/>
      <c r="BC373" s="1220"/>
      <c r="BD373" s="1250"/>
      <c r="BE373" s="303">
        <f t="shared" si="306"/>
        <v>0</v>
      </c>
      <c r="BF373" s="684"/>
      <c r="BG373" s="684"/>
      <c r="BH373" s="684"/>
      <c r="BI373" s="684"/>
      <c r="BJ373" s="684"/>
      <c r="BK373" s="684"/>
      <c r="BL373" s="1220"/>
      <c r="BM373" s="1253"/>
      <c r="BN373" s="303">
        <f t="shared" si="307"/>
        <v>0</v>
      </c>
      <c r="BO373" s="684"/>
      <c r="BP373" s="684"/>
      <c r="BQ373" s="684"/>
      <c r="BR373" s="684"/>
      <c r="BS373" s="684"/>
      <c r="BT373" s="684"/>
      <c r="BU373" s="1207"/>
      <c r="BV373" s="1208"/>
      <c r="BW373" s="1208"/>
      <c r="BX373" s="1208"/>
      <c r="BY373" s="1208"/>
      <c r="BZ373" s="1208"/>
      <c r="CA373" s="1208"/>
      <c r="CB373" s="1208"/>
      <c r="CC373" s="1209"/>
    </row>
    <row r="374" spans="1:81" s="690" customFormat="1" ht="40.15" customHeight="1" thickBot="1" x14ac:dyDescent="0.3">
      <c r="A374" s="673"/>
      <c r="B374" s="1318"/>
      <c r="C374" s="1315"/>
      <c r="D374" s="1098"/>
      <c r="E374" s="1095"/>
      <c r="F374" s="1095"/>
      <c r="G374" s="1095"/>
      <c r="H374" s="1095"/>
      <c r="I374" s="1095"/>
      <c r="J374" s="1221"/>
      <c r="K374" s="1218"/>
      <c r="L374" s="1224"/>
      <c r="M374" s="1227"/>
      <c r="N374" s="1230"/>
      <c r="O374" s="1233"/>
      <c r="P374" s="1236"/>
      <c r="Q374" s="1239"/>
      <c r="R374" s="1221"/>
      <c r="S374" s="379" t="s">
        <v>6441</v>
      </c>
      <c r="T374" s="710"/>
      <c r="U374" s="710"/>
      <c r="V374" s="710"/>
      <c r="W374" s="679" t="s">
        <v>6192</v>
      </c>
      <c r="X374" s="671"/>
      <c r="Y374" s="671"/>
      <c r="Z374" s="671"/>
      <c r="AA374" s="671"/>
      <c r="AB374" s="1221"/>
      <c r="AC374" s="1242"/>
      <c r="AD374" s="306">
        <f t="shared" si="311"/>
        <v>0</v>
      </c>
      <c r="AE374" s="306">
        <f t="shared" si="311"/>
        <v>0</v>
      </c>
      <c r="AF374" s="306">
        <f t="shared" si="311"/>
        <v>0</v>
      </c>
      <c r="AG374" s="306">
        <f t="shared" si="311"/>
        <v>0</v>
      </c>
      <c r="AH374" s="306">
        <f t="shared" si="311"/>
        <v>0</v>
      </c>
      <c r="AI374" s="306">
        <f t="shared" si="311"/>
        <v>0</v>
      </c>
      <c r="AJ374" s="306">
        <f t="shared" si="310"/>
        <v>0</v>
      </c>
      <c r="AK374" s="1221"/>
      <c r="AL374" s="1245"/>
      <c r="AM374" s="306">
        <f t="shared" si="317"/>
        <v>0</v>
      </c>
      <c r="AN374" s="685"/>
      <c r="AO374" s="685"/>
      <c r="AP374" s="685"/>
      <c r="AQ374" s="685"/>
      <c r="AR374" s="685"/>
      <c r="AS374" s="685"/>
      <c r="AT374" s="1221"/>
      <c r="AU374" s="1248"/>
      <c r="AV374" s="306">
        <f t="shared" si="305"/>
        <v>0</v>
      </c>
      <c r="AW374" s="685"/>
      <c r="AX374" s="685"/>
      <c r="AY374" s="685"/>
      <c r="AZ374" s="685"/>
      <c r="BA374" s="685"/>
      <c r="BB374" s="685"/>
      <c r="BC374" s="1221"/>
      <c r="BD374" s="1251"/>
      <c r="BE374" s="306">
        <f t="shared" si="306"/>
        <v>0</v>
      </c>
      <c r="BF374" s="685"/>
      <c r="BG374" s="685"/>
      <c r="BH374" s="685"/>
      <c r="BI374" s="685"/>
      <c r="BJ374" s="685"/>
      <c r="BK374" s="685"/>
      <c r="BL374" s="1221"/>
      <c r="BM374" s="1254"/>
      <c r="BN374" s="306">
        <f t="shared" si="307"/>
        <v>0</v>
      </c>
      <c r="BO374" s="685"/>
      <c r="BP374" s="685"/>
      <c r="BQ374" s="685"/>
      <c r="BR374" s="685"/>
      <c r="BS374" s="685"/>
      <c r="BT374" s="685"/>
      <c r="BU374" s="1210"/>
      <c r="BV374" s="1211"/>
      <c r="BW374" s="1211"/>
      <c r="BX374" s="1211"/>
      <c r="BY374" s="1211"/>
      <c r="BZ374" s="1211"/>
      <c r="CA374" s="1211"/>
      <c r="CB374" s="1211"/>
      <c r="CC374" s="1212"/>
    </row>
    <row r="375" spans="1:81" s="690" customFormat="1" ht="40.15" customHeight="1" thickTop="1" x14ac:dyDescent="0.25">
      <c r="A375" s="673"/>
      <c r="B375" s="1318"/>
      <c r="C375" s="1315"/>
      <c r="D375" s="1096"/>
      <c r="E375" s="1093"/>
      <c r="F375" s="1093"/>
      <c r="G375" s="1093"/>
      <c r="H375" s="1093"/>
      <c r="I375" s="1093"/>
      <c r="J375" s="1219">
        <v>513</v>
      </c>
      <c r="K375" s="1216" t="str">
        <f>+[10]Metas!K583</f>
        <v xml:space="preserve">Acciones impulsadas de articulación interinstitucional para promover el adecuado aprovechamiento del tiempo libre de NNAJ del Departamento. </v>
      </c>
      <c r="L375" s="1222">
        <v>34</v>
      </c>
      <c r="M375" s="1225">
        <f t="shared" ref="M375" si="336">SUM(N375:Q375)</f>
        <v>34</v>
      </c>
      <c r="N375" s="1228">
        <v>10</v>
      </c>
      <c r="O375" s="1231">
        <v>10</v>
      </c>
      <c r="P375" s="1234">
        <v>10</v>
      </c>
      <c r="Q375" s="1237">
        <v>4</v>
      </c>
      <c r="R375" s="1219">
        <f>+$J375</f>
        <v>513</v>
      </c>
      <c r="S375" s="375" t="s">
        <v>6442</v>
      </c>
      <c r="T375" s="708" t="s">
        <v>3834</v>
      </c>
      <c r="U375" s="708" t="s">
        <v>3838</v>
      </c>
      <c r="V375" s="708" t="s">
        <v>3842</v>
      </c>
      <c r="W375" s="677" t="s">
        <v>6434</v>
      </c>
      <c r="X375" s="669"/>
      <c r="Y375" s="669"/>
      <c r="Z375" s="669"/>
      <c r="AA375" s="669"/>
      <c r="AB375" s="1219">
        <f t="shared" si="313"/>
        <v>513</v>
      </c>
      <c r="AC375" s="1240">
        <f t="shared" ref="AC375" si="337">+L375</f>
        <v>34</v>
      </c>
      <c r="AD375" s="308">
        <f t="shared" si="311"/>
        <v>43.799000000000007</v>
      </c>
      <c r="AE375" s="308">
        <f t="shared" si="311"/>
        <v>43.799000000000007</v>
      </c>
      <c r="AF375" s="308">
        <f t="shared" si="311"/>
        <v>0</v>
      </c>
      <c r="AG375" s="308">
        <f t="shared" si="311"/>
        <v>0</v>
      </c>
      <c r="AH375" s="308">
        <f t="shared" si="311"/>
        <v>0</v>
      </c>
      <c r="AI375" s="308">
        <f t="shared" si="311"/>
        <v>0</v>
      </c>
      <c r="AJ375" s="308">
        <f t="shared" si="310"/>
        <v>0</v>
      </c>
      <c r="AK375" s="1219">
        <f t="shared" si="315"/>
        <v>513</v>
      </c>
      <c r="AL375" s="1243">
        <f t="shared" ref="AL375" si="338">+N375</f>
        <v>10</v>
      </c>
      <c r="AM375" s="308">
        <f t="shared" si="317"/>
        <v>14.6</v>
      </c>
      <c r="AN375" s="683">
        <v>14.6</v>
      </c>
      <c r="AO375" s="683"/>
      <c r="AP375" s="683"/>
      <c r="AQ375" s="683"/>
      <c r="AR375" s="683"/>
      <c r="AS375" s="683"/>
      <c r="AT375" s="1219">
        <f t="shared" si="318"/>
        <v>513</v>
      </c>
      <c r="AU375" s="1246">
        <f t="shared" ref="AU375" si="339">+O375</f>
        <v>10</v>
      </c>
      <c r="AV375" s="308">
        <f t="shared" si="305"/>
        <v>14.6</v>
      </c>
      <c r="AW375" s="683">
        <v>14.6</v>
      </c>
      <c r="AX375" s="683"/>
      <c r="AY375" s="683"/>
      <c r="AZ375" s="683"/>
      <c r="BA375" s="683"/>
      <c r="BB375" s="683"/>
      <c r="BC375" s="1219">
        <f t="shared" si="320"/>
        <v>513</v>
      </c>
      <c r="BD375" s="1249">
        <f t="shared" ref="BD375" si="340">+P375</f>
        <v>10</v>
      </c>
      <c r="BE375" s="308">
        <f t="shared" si="306"/>
        <v>4.8659999999999997</v>
      </c>
      <c r="BF375" s="683">
        <v>4.8659999999999997</v>
      </c>
      <c r="BG375" s="683"/>
      <c r="BH375" s="683"/>
      <c r="BI375" s="683"/>
      <c r="BJ375" s="683"/>
      <c r="BK375" s="683"/>
      <c r="BL375" s="1219">
        <f t="shared" si="322"/>
        <v>513</v>
      </c>
      <c r="BM375" s="1252">
        <f t="shared" ref="BM375" si="341">+Q375</f>
        <v>4</v>
      </c>
      <c r="BN375" s="308">
        <f t="shared" si="307"/>
        <v>9.7330000000000005</v>
      </c>
      <c r="BO375" s="683">
        <v>9.7330000000000005</v>
      </c>
      <c r="BP375" s="683"/>
      <c r="BQ375" s="683"/>
      <c r="BR375" s="683"/>
      <c r="BS375" s="683"/>
      <c r="BT375" s="683"/>
      <c r="BU375" s="1204"/>
      <c r="BV375" s="1205"/>
      <c r="BW375" s="1205"/>
      <c r="BX375" s="1205"/>
      <c r="BY375" s="1205"/>
      <c r="BZ375" s="1205"/>
      <c r="CA375" s="1205"/>
      <c r="CB375" s="1205"/>
      <c r="CC375" s="1206"/>
    </row>
    <row r="376" spans="1:81" s="690" customFormat="1" ht="40.15" customHeight="1" x14ac:dyDescent="0.25">
      <c r="A376" s="673"/>
      <c r="B376" s="1318"/>
      <c r="C376" s="1315"/>
      <c r="D376" s="1097"/>
      <c r="E376" s="1094"/>
      <c r="F376" s="1094"/>
      <c r="G376" s="1094"/>
      <c r="H376" s="1094"/>
      <c r="I376" s="1094"/>
      <c r="J376" s="1220"/>
      <c r="K376" s="1217"/>
      <c r="L376" s="1223"/>
      <c r="M376" s="1226"/>
      <c r="N376" s="1229"/>
      <c r="O376" s="1232"/>
      <c r="P376" s="1235"/>
      <c r="Q376" s="1238"/>
      <c r="R376" s="1220"/>
      <c r="S376" s="377" t="s">
        <v>6443</v>
      </c>
      <c r="T376" s="709"/>
      <c r="U376" s="709"/>
      <c r="V376" s="709"/>
      <c r="W376" s="678" t="s">
        <v>6444</v>
      </c>
      <c r="X376" s="670"/>
      <c r="Y376" s="670"/>
      <c r="Z376" s="670"/>
      <c r="AA376" s="670"/>
      <c r="AB376" s="1220"/>
      <c r="AC376" s="1241"/>
      <c r="AD376" s="303">
        <f t="shared" si="311"/>
        <v>0</v>
      </c>
      <c r="AE376" s="303">
        <f t="shared" si="311"/>
        <v>0</v>
      </c>
      <c r="AF376" s="303">
        <f t="shared" si="311"/>
        <v>0</v>
      </c>
      <c r="AG376" s="303">
        <f t="shared" si="311"/>
        <v>0</v>
      </c>
      <c r="AH376" s="303">
        <f t="shared" si="311"/>
        <v>0</v>
      </c>
      <c r="AI376" s="303">
        <f t="shared" si="311"/>
        <v>0</v>
      </c>
      <c r="AJ376" s="303">
        <f t="shared" si="310"/>
        <v>0</v>
      </c>
      <c r="AK376" s="1220"/>
      <c r="AL376" s="1244"/>
      <c r="AM376" s="303">
        <f t="shared" si="317"/>
        <v>0</v>
      </c>
      <c r="AN376" s="684"/>
      <c r="AO376" s="684"/>
      <c r="AP376" s="684"/>
      <c r="AQ376" s="684"/>
      <c r="AR376" s="684"/>
      <c r="AS376" s="684"/>
      <c r="AT376" s="1220"/>
      <c r="AU376" s="1247"/>
      <c r="AV376" s="303">
        <f t="shared" si="305"/>
        <v>0</v>
      </c>
      <c r="AW376" s="684"/>
      <c r="AX376" s="684"/>
      <c r="AY376" s="684"/>
      <c r="AZ376" s="684"/>
      <c r="BA376" s="684"/>
      <c r="BB376" s="684"/>
      <c r="BC376" s="1220"/>
      <c r="BD376" s="1250"/>
      <c r="BE376" s="303">
        <f t="shared" si="306"/>
        <v>0</v>
      </c>
      <c r="BF376" s="684"/>
      <c r="BG376" s="684"/>
      <c r="BH376" s="684"/>
      <c r="BI376" s="684"/>
      <c r="BJ376" s="684"/>
      <c r="BK376" s="684"/>
      <c r="BL376" s="1220"/>
      <c r="BM376" s="1253"/>
      <c r="BN376" s="303">
        <f t="shared" si="307"/>
        <v>0</v>
      </c>
      <c r="BO376" s="684"/>
      <c r="BP376" s="684"/>
      <c r="BQ376" s="684"/>
      <c r="BR376" s="684"/>
      <c r="BS376" s="684"/>
      <c r="BT376" s="684"/>
      <c r="BU376" s="1207"/>
      <c r="BV376" s="1208"/>
      <c r="BW376" s="1208"/>
      <c r="BX376" s="1208"/>
      <c r="BY376" s="1208"/>
      <c r="BZ376" s="1208"/>
      <c r="CA376" s="1208"/>
      <c r="CB376" s="1208"/>
      <c r="CC376" s="1209"/>
    </row>
    <row r="377" spans="1:81" s="690" customFormat="1" ht="40.15" customHeight="1" x14ac:dyDescent="0.25">
      <c r="A377" s="673"/>
      <c r="B377" s="1318"/>
      <c r="C377" s="1315"/>
      <c r="D377" s="1097"/>
      <c r="E377" s="1094"/>
      <c r="F377" s="1094"/>
      <c r="G377" s="1094"/>
      <c r="H377" s="1094"/>
      <c r="I377" s="1094"/>
      <c r="J377" s="1220"/>
      <c r="K377" s="1217"/>
      <c r="L377" s="1223"/>
      <c r="M377" s="1226"/>
      <c r="N377" s="1229"/>
      <c r="O377" s="1232"/>
      <c r="P377" s="1235"/>
      <c r="Q377" s="1238"/>
      <c r="R377" s="1220"/>
      <c r="S377" s="377" t="s">
        <v>6445</v>
      </c>
      <c r="T377" s="709"/>
      <c r="U377" s="709"/>
      <c r="V377" s="709"/>
      <c r="W377" s="678" t="s">
        <v>6192</v>
      </c>
      <c r="X377" s="670"/>
      <c r="Y377" s="670"/>
      <c r="Z377" s="670"/>
      <c r="AA377" s="670"/>
      <c r="AB377" s="1220"/>
      <c r="AC377" s="1241"/>
      <c r="AD377" s="303">
        <f t="shared" ref="AD377:AI419" si="342">+AM377+AV377+BE377+BN377</f>
        <v>0</v>
      </c>
      <c r="AE377" s="303">
        <f t="shared" si="342"/>
        <v>0</v>
      </c>
      <c r="AF377" s="303">
        <f t="shared" si="342"/>
        <v>0</v>
      </c>
      <c r="AG377" s="303">
        <f t="shared" si="342"/>
        <v>0</v>
      </c>
      <c r="AH377" s="303">
        <f t="shared" si="342"/>
        <v>0</v>
      </c>
      <c r="AI377" s="303">
        <f t="shared" si="342"/>
        <v>0</v>
      </c>
      <c r="AJ377" s="303">
        <f t="shared" si="310"/>
        <v>0</v>
      </c>
      <c r="AK377" s="1220"/>
      <c r="AL377" s="1244"/>
      <c r="AM377" s="303">
        <f t="shared" si="317"/>
        <v>0</v>
      </c>
      <c r="AN377" s="684"/>
      <c r="AO377" s="684"/>
      <c r="AP377" s="684"/>
      <c r="AQ377" s="684"/>
      <c r="AR377" s="684"/>
      <c r="AS377" s="684"/>
      <c r="AT377" s="1220"/>
      <c r="AU377" s="1247"/>
      <c r="AV377" s="303">
        <f t="shared" si="305"/>
        <v>0</v>
      </c>
      <c r="AW377" s="684"/>
      <c r="AX377" s="684"/>
      <c r="AY377" s="684"/>
      <c r="AZ377" s="684"/>
      <c r="BA377" s="684"/>
      <c r="BB377" s="684"/>
      <c r="BC377" s="1220"/>
      <c r="BD377" s="1250"/>
      <c r="BE377" s="303">
        <f t="shared" si="306"/>
        <v>0</v>
      </c>
      <c r="BF377" s="684"/>
      <c r="BG377" s="684"/>
      <c r="BH377" s="684"/>
      <c r="BI377" s="684"/>
      <c r="BJ377" s="684"/>
      <c r="BK377" s="684"/>
      <c r="BL377" s="1220"/>
      <c r="BM377" s="1253"/>
      <c r="BN377" s="303">
        <f t="shared" si="307"/>
        <v>0</v>
      </c>
      <c r="BO377" s="684"/>
      <c r="BP377" s="684"/>
      <c r="BQ377" s="684"/>
      <c r="BR377" s="684"/>
      <c r="BS377" s="684"/>
      <c r="BT377" s="684"/>
      <c r="BU377" s="1207"/>
      <c r="BV377" s="1208"/>
      <c r="BW377" s="1208"/>
      <c r="BX377" s="1208"/>
      <c r="BY377" s="1208"/>
      <c r="BZ377" s="1208"/>
      <c r="CA377" s="1208"/>
      <c r="CB377" s="1208"/>
      <c r="CC377" s="1209"/>
    </row>
    <row r="378" spans="1:81" s="690" customFormat="1" ht="40.15" customHeight="1" thickBot="1" x14ac:dyDescent="0.3">
      <c r="A378" s="673"/>
      <c r="B378" s="1318"/>
      <c r="C378" s="1315"/>
      <c r="D378" s="1098"/>
      <c r="E378" s="1095"/>
      <c r="F378" s="1095"/>
      <c r="G378" s="1095"/>
      <c r="H378" s="1095"/>
      <c r="I378" s="1095"/>
      <c r="J378" s="1221"/>
      <c r="K378" s="1218"/>
      <c r="L378" s="1224"/>
      <c r="M378" s="1227"/>
      <c r="N378" s="1230"/>
      <c r="O378" s="1233"/>
      <c r="P378" s="1236"/>
      <c r="Q378" s="1239"/>
      <c r="R378" s="1221"/>
      <c r="S378" s="755" t="s">
        <v>6446</v>
      </c>
      <c r="T378" s="710"/>
      <c r="U378" s="710"/>
      <c r="V378" s="710"/>
      <c r="W378" s="679" t="s">
        <v>6303</v>
      </c>
      <c r="X378" s="671"/>
      <c r="Y378" s="671"/>
      <c r="Z378" s="671"/>
      <c r="AA378" s="671"/>
      <c r="AB378" s="1221"/>
      <c r="AC378" s="1242"/>
      <c r="AD378" s="306">
        <f t="shared" si="342"/>
        <v>0</v>
      </c>
      <c r="AE378" s="306">
        <f t="shared" si="342"/>
        <v>0</v>
      </c>
      <c r="AF378" s="306">
        <f t="shared" si="342"/>
        <v>0</v>
      </c>
      <c r="AG378" s="306">
        <f t="shared" si="342"/>
        <v>0</v>
      </c>
      <c r="AH378" s="306">
        <f t="shared" si="342"/>
        <v>0</v>
      </c>
      <c r="AI378" s="306">
        <f t="shared" si="342"/>
        <v>0</v>
      </c>
      <c r="AJ378" s="306">
        <f t="shared" si="310"/>
        <v>0</v>
      </c>
      <c r="AK378" s="1221"/>
      <c r="AL378" s="1245"/>
      <c r="AM378" s="306">
        <f t="shared" si="317"/>
        <v>0</v>
      </c>
      <c r="AN378" s="685"/>
      <c r="AO378" s="685"/>
      <c r="AP378" s="685"/>
      <c r="AQ378" s="685"/>
      <c r="AR378" s="685"/>
      <c r="AS378" s="685"/>
      <c r="AT378" s="1221"/>
      <c r="AU378" s="1248"/>
      <c r="AV378" s="306">
        <f t="shared" si="305"/>
        <v>0</v>
      </c>
      <c r="AW378" s="685"/>
      <c r="AX378" s="685"/>
      <c r="AY378" s="685"/>
      <c r="AZ378" s="685"/>
      <c r="BA378" s="685"/>
      <c r="BB378" s="685"/>
      <c r="BC378" s="1221"/>
      <c r="BD378" s="1251"/>
      <c r="BE378" s="306">
        <f t="shared" si="306"/>
        <v>0</v>
      </c>
      <c r="BF378" s="685"/>
      <c r="BG378" s="685"/>
      <c r="BH378" s="685"/>
      <c r="BI378" s="685"/>
      <c r="BJ378" s="685"/>
      <c r="BK378" s="685"/>
      <c r="BL378" s="1221"/>
      <c r="BM378" s="1254"/>
      <c r="BN378" s="306">
        <f t="shared" si="307"/>
        <v>0</v>
      </c>
      <c r="BO378" s="685"/>
      <c r="BP378" s="685"/>
      <c r="BQ378" s="685"/>
      <c r="BR378" s="685"/>
      <c r="BS378" s="685"/>
      <c r="BT378" s="685"/>
      <c r="BU378" s="1210"/>
      <c r="BV378" s="1211"/>
      <c r="BW378" s="1211"/>
      <c r="BX378" s="1211"/>
      <c r="BY378" s="1211"/>
      <c r="BZ378" s="1211"/>
      <c r="CA378" s="1211"/>
      <c r="CB378" s="1211"/>
      <c r="CC378" s="1212"/>
    </row>
    <row r="379" spans="1:81" s="690" customFormat="1" ht="40.15" customHeight="1" thickTop="1" x14ac:dyDescent="0.25">
      <c r="A379" s="673"/>
      <c r="B379" s="1318"/>
      <c r="C379" s="1315"/>
      <c r="D379" s="1096"/>
      <c r="E379" s="1093"/>
      <c r="F379" s="1093"/>
      <c r="G379" s="1093"/>
      <c r="H379" s="1093"/>
      <c r="I379" s="1093"/>
      <c r="J379" s="1219">
        <v>514</v>
      </c>
      <c r="K379" s="1216" t="str">
        <f>+[10]Metas!K584</f>
        <v>Estrategia de protección integral generada para prevenir, sancionar y erradicar la violencia contra las mujeres en todos los ámbitos que desarrollen sus relaciones interpersonales</v>
      </c>
      <c r="L379" s="1222">
        <v>1</v>
      </c>
      <c r="M379" s="1225">
        <f t="shared" ref="M379" si="343">SUM(N379:Q379)</f>
        <v>1</v>
      </c>
      <c r="N379" s="1228">
        <v>0.25</v>
      </c>
      <c r="O379" s="1231">
        <v>0.25</v>
      </c>
      <c r="P379" s="1234">
        <v>0.25</v>
      </c>
      <c r="Q379" s="1237">
        <v>0.25</v>
      </c>
      <c r="R379" s="1219">
        <f>+$J379</f>
        <v>514</v>
      </c>
      <c r="S379" s="375" t="s">
        <v>6447</v>
      </c>
      <c r="T379" s="708" t="s">
        <v>3834</v>
      </c>
      <c r="U379" s="708" t="s">
        <v>3838</v>
      </c>
      <c r="V379" s="708" t="s">
        <v>3842</v>
      </c>
      <c r="W379" s="677" t="s">
        <v>6345</v>
      </c>
      <c r="X379" s="669"/>
      <c r="Y379" s="669"/>
      <c r="Z379" s="669"/>
      <c r="AA379" s="669"/>
      <c r="AB379" s="1219">
        <f t="shared" si="313"/>
        <v>514</v>
      </c>
      <c r="AC379" s="1240">
        <f t="shared" ref="AC379" si="344">+L379</f>
        <v>1</v>
      </c>
      <c r="AD379" s="308">
        <f t="shared" si="342"/>
        <v>14.247</v>
      </c>
      <c r="AE379" s="308">
        <f t="shared" si="342"/>
        <v>14.247</v>
      </c>
      <c r="AF379" s="308">
        <f t="shared" si="342"/>
        <v>0</v>
      </c>
      <c r="AG379" s="308">
        <f t="shared" si="342"/>
        <v>0</v>
      </c>
      <c r="AH379" s="308">
        <f t="shared" si="342"/>
        <v>0</v>
      </c>
      <c r="AI379" s="308">
        <f t="shared" si="342"/>
        <v>0</v>
      </c>
      <c r="AJ379" s="308">
        <f t="shared" si="310"/>
        <v>0</v>
      </c>
      <c r="AK379" s="1219">
        <f t="shared" si="315"/>
        <v>514</v>
      </c>
      <c r="AL379" s="1243">
        <f t="shared" ref="AL379" si="345">+N379</f>
        <v>0.25</v>
      </c>
      <c r="AM379" s="308">
        <f t="shared" si="317"/>
        <v>4.7489999999999997</v>
      </c>
      <c r="AN379" s="683">
        <v>4.7489999999999997</v>
      </c>
      <c r="AO379" s="683"/>
      <c r="AP379" s="683"/>
      <c r="AQ379" s="683"/>
      <c r="AR379" s="683"/>
      <c r="AS379" s="683"/>
      <c r="AT379" s="1219">
        <f t="shared" si="318"/>
        <v>514</v>
      </c>
      <c r="AU379" s="1246">
        <f t="shared" ref="AU379" si="346">+O379</f>
        <v>0.25</v>
      </c>
      <c r="AV379" s="308">
        <f t="shared" si="305"/>
        <v>4.7489999999999997</v>
      </c>
      <c r="AW379" s="683">
        <v>4.7489999999999997</v>
      </c>
      <c r="AX379" s="683"/>
      <c r="AY379" s="683"/>
      <c r="AZ379" s="683"/>
      <c r="BA379" s="683"/>
      <c r="BB379" s="683"/>
      <c r="BC379" s="1219">
        <f t="shared" si="320"/>
        <v>514</v>
      </c>
      <c r="BD379" s="1249">
        <f t="shared" ref="BD379" si="347">+P379</f>
        <v>0.25</v>
      </c>
      <c r="BE379" s="308">
        <f t="shared" si="306"/>
        <v>1.583</v>
      </c>
      <c r="BF379" s="683">
        <v>1.583</v>
      </c>
      <c r="BG379" s="683"/>
      <c r="BH379" s="683"/>
      <c r="BI379" s="683"/>
      <c r="BJ379" s="683"/>
      <c r="BK379" s="683"/>
      <c r="BL379" s="1219">
        <f t="shared" si="322"/>
        <v>514</v>
      </c>
      <c r="BM379" s="1252">
        <f t="shared" ref="BM379" si="348">+Q379</f>
        <v>0.25</v>
      </c>
      <c r="BN379" s="308">
        <f t="shared" si="307"/>
        <v>3.1659999999999999</v>
      </c>
      <c r="BO379" s="683">
        <v>3.1659999999999999</v>
      </c>
      <c r="BP379" s="683"/>
      <c r="BQ379" s="683"/>
      <c r="BR379" s="683"/>
      <c r="BS379" s="683"/>
      <c r="BT379" s="683"/>
      <c r="BU379" s="1204"/>
      <c r="BV379" s="1205"/>
      <c r="BW379" s="1205"/>
      <c r="BX379" s="1205"/>
      <c r="BY379" s="1205"/>
      <c r="BZ379" s="1205"/>
      <c r="CA379" s="1205"/>
      <c r="CB379" s="1205"/>
      <c r="CC379" s="1206"/>
    </row>
    <row r="380" spans="1:81" s="690" customFormat="1" ht="40.15" customHeight="1" x14ac:dyDescent="0.25">
      <c r="A380" s="673"/>
      <c r="B380" s="1318"/>
      <c r="C380" s="1315"/>
      <c r="D380" s="1097"/>
      <c r="E380" s="1094"/>
      <c r="F380" s="1094"/>
      <c r="G380" s="1094"/>
      <c r="H380" s="1094"/>
      <c r="I380" s="1094"/>
      <c r="J380" s="1220"/>
      <c r="K380" s="1217"/>
      <c r="L380" s="1223"/>
      <c r="M380" s="1226"/>
      <c r="N380" s="1229"/>
      <c r="O380" s="1232"/>
      <c r="P380" s="1235"/>
      <c r="Q380" s="1238"/>
      <c r="R380" s="1220"/>
      <c r="S380" s="377" t="s">
        <v>6448</v>
      </c>
      <c r="T380" s="709"/>
      <c r="U380" s="709"/>
      <c r="V380" s="709"/>
      <c r="W380" s="678" t="s">
        <v>6434</v>
      </c>
      <c r="X380" s="670"/>
      <c r="Y380" s="670"/>
      <c r="Z380" s="670"/>
      <c r="AA380" s="670"/>
      <c r="AB380" s="1220"/>
      <c r="AC380" s="1241"/>
      <c r="AD380" s="303">
        <f t="shared" si="342"/>
        <v>0</v>
      </c>
      <c r="AE380" s="303">
        <f t="shared" si="342"/>
        <v>0</v>
      </c>
      <c r="AF380" s="303">
        <f t="shared" si="342"/>
        <v>0</v>
      </c>
      <c r="AG380" s="303">
        <f t="shared" si="342"/>
        <v>0</v>
      </c>
      <c r="AH380" s="303">
        <f t="shared" si="342"/>
        <v>0</v>
      </c>
      <c r="AI380" s="303">
        <f t="shared" si="342"/>
        <v>0</v>
      </c>
      <c r="AJ380" s="303">
        <f t="shared" si="310"/>
        <v>0</v>
      </c>
      <c r="AK380" s="1220"/>
      <c r="AL380" s="1244"/>
      <c r="AM380" s="303">
        <f t="shared" si="317"/>
        <v>0</v>
      </c>
      <c r="AN380" s="684"/>
      <c r="AO380" s="684"/>
      <c r="AP380" s="684"/>
      <c r="AQ380" s="684"/>
      <c r="AR380" s="684"/>
      <c r="AS380" s="684"/>
      <c r="AT380" s="1220"/>
      <c r="AU380" s="1247"/>
      <c r="AV380" s="303">
        <f t="shared" si="305"/>
        <v>0</v>
      </c>
      <c r="AW380" s="684"/>
      <c r="AX380" s="684"/>
      <c r="AY380" s="684"/>
      <c r="AZ380" s="684"/>
      <c r="BA380" s="684"/>
      <c r="BB380" s="684"/>
      <c r="BC380" s="1220"/>
      <c r="BD380" s="1250"/>
      <c r="BE380" s="303">
        <f t="shared" si="306"/>
        <v>0</v>
      </c>
      <c r="BF380" s="684"/>
      <c r="BG380" s="684"/>
      <c r="BH380" s="684"/>
      <c r="BI380" s="684"/>
      <c r="BJ380" s="684"/>
      <c r="BK380" s="684"/>
      <c r="BL380" s="1220"/>
      <c r="BM380" s="1253"/>
      <c r="BN380" s="303">
        <f t="shared" si="307"/>
        <v>0</v>
      </c>
      <c r="BO380" s="684"/>
      <c r="BP380" s="684"/>
      <c r="BQ380" s="684"/>
      <c r="BR380" s="684"/>
      <c r="BS380" s="684"/>
      <c r="BT380" s="684"/>
      <c r="BU380" s="1207"/>
      <c r="BV380" s="1208"/>
      <c r="BW380" s="1208"/>
      <c r="BX380" s="1208"/>
      <c r="BY380" s="1208"/>
      <c r="BZ380" s="1208"/>
      <c r="CA380" s="1208"/>
      <c r="CB380" s="1208"/>
      <c r="CC380" s="1209"/>
    </row>
    <row r="381" spans="1:81" s="690" customFormat="1" ht="40.15" customHeight="1" x14ac:dyDescent="0.25">
      <c r="A381" s="673"/>
      <c r="B381" s="1318"/>
      <c r="C381" s="1315"/>
      <c r="D381" s="1097"/>
      <c r="E381" s="1094"/>
      <c r="F381" s="1094"/>
      <c r="G381" s="1094"/>
      <c r="H381" s="1094"/>
      <c r="I381" s="1094"/>
      <c r="J381" s="1220"/>
      <c r="K381" s="1217"/>
      <c r="L381" s="1223"/>
      <c r="M381" s="1226"/>
      <c r="N381" s="1229"/>
      <c r="O381" s="1232"/>
      <c r="P381" s="1235"/>
      <c r="Q381" s="1238"/>
      <c r="R381" s="1220"/>
      <c r="S381" s="377" t="s">
        <v>6449</v>
      </c>
      <c r="T381" s="709"/>
      <c r="U381" s="709"/>
      <c r="V381" s="709"/>
      <c r="W381" s="678" t="s">
        <v>5951</v>
      </c>
      <c r="X381" s="670"/>
      <c r="Y381" s="670"/>
      <c r="Z381" s="670"/>
      <c r="AA381" s="670"/>
      <c r="AB381" s="1220"/>
      <c r="AC381" s="1241"/>
      <c r="AD381" s="303">
        <f t="shared" si="342"/>
        <v>0</v>
      </c>
      <c r="AE381" s="303">
        <f t="shared" si="342"/>
        <v>0</v>
      </c>
      <c r="AF381" s="303">
        <f t="shared" si="342"/>
        <v>0</v>
      </c>
      <c r="AG381" s="303">
        <f t="shared" si="342"/>
        <v>0</v>
      </c>
      <c r="AH381" s="303">
        <f t="shared" si="342"/>
        <v>0</v>
      </c>
      <c r="AI381" s="303">
        <f t="shared" si="342"/>
        <v>0</v>
      </c>
      <c r="AJ381" s="303">
        <f t="shared" si="310"/>
        <v>0</v>
      </c>
      <c r="AK381" s="1220"/>
      <c r="AL381" s="1244"/>
      <c r="AM381" s="303">
        <f t="shared" si="317"/>
        <v>0</v>
      </c>
      <c r="AN381" s="684"/>
      <c r="AO381" s="684"/>
      <c r="AP381" s="684"/>
      <c r="AQ381" s="684"/>
      <c r="AR381" s="684"/>
      <c r="AS381" s="684"/>
      <c r="AT381" s="1220"/>
      <c r="AU381" s="1247"/>
      <c r="AV381" s="303">
        <f t="shared" si="305"/>
        <v>0</v>
      </c>
      <c r="AW381" s="684"/>
      <c r="AX381" s="684"/>
      <c r="AY381" s="684"/>
      <c r="AZ381" s="684"/>
      <c r="BA381" s="684"/>
      <c r="BB381" s="684"/>
      <c r="BC381" s="1220"/>
      <c r="BD381" s="1250"/>
      <c r="BE381" s="303">
        <f t="shared" si="306"/>
        <v>0</v>
      </c>
      <c r="BF381" s="684"/>
      <c r="BG381" s="684"/>
      <c r="BH381" s="684"/>
      <c r="BI381" s="684"/>
      <c r="BJ381" s="684"/>
      <c r="BK381" s="684"/>
      <c r="BL381" s="1220"/>
      <c r="BM381" s="1253"/>
      <c r="BN381" s="303">
        <f t="shared" si="307"/>
        <v>0</v>
      </c>
      <c r="BO381" s="684"/>
      <c r="BP381" s="684"/>
      <c r="BQ381" s="684"/>
      <c r="BR381" s="684"/>
      <c r="BS381" s="684"/>
      <c r="BT381" s="684"/>
      <c r="BU381" s="1207"/>
      <c r="BV381" s="1208"/>
      <c r="BW381" s="1208"/>
      <c r="BX381" s="1208"/>
      <c r="BY381" s="1208"/>
      <c r="BZ381" s="1208"/>
      <c r="CA381" s="1208"/>
      <c r="CB381" s="1208"/>
      <c r="CC381" s="1209"/>
    </row>
    <row r="382" spans="1:81" s="690" customFormat="1" ht="40.15" customHeight="1" thickBot="1" x14ac:dyDescent="0.3">
      <c r="A382" s="673"/>
      <c r="B382" s="1318"/>
      <c r="C382" s="1316"/>
      <c r="D382" s="1098"/>
      <c r="E382" s="1095"/>
      <c r="F382" s="1095"/>
      <c r="G382" s="1095"/>
      <c r="H382" s="1095"/>
      <c r="I382" s="1095"/>
      <c r="J382" s="1221"/>
      <c r="K382" s="1218"/>
      <c r="L382" s="1224"/>
      <c r="M382" s="1227"/>
      <c r="N382" s="1230"/>
      <c r="O382" s="1233"/>
      <c r="P382" s="1236"/>
      <c r="Q382" s="1239"/>
      <c r="R382" s="1221"/>
      <c r="S382" s="379" t="s">
        <v>6450</v>
      </c>
      <c r="T382" s="710"/>
      <c r="U382" s="710"/>
      <c r="V382" s="710"/>
      <c r="W382" s="679" t="s">
        <v>6451</v>
      </c>
      <c r="X382" s="671"/>
      <c r="Y382" s="671"/>
      <c r="Z382" s="671"/>
      <c r="AA382" s="671"/>
      <c r="AB382" s="1221"/>
      <c r="AC382" s="1242"/>
      <c r="AD382" s="306">
        <f t="shared" si="342"/>
        <v>0</v>
      </c>
      <c r="AE382" s="306">
        <f t="shared" si="342"/>
        <v>0</v>
      </c>
      <c r="AF382" s="306">
        <f t="shared" si="342"/>
        <v>0</v>
      </c>
      <c r="AG382" s="306">
        <f t="shared" si="342"/>
        <v>0</v>
      </c>
      <c r="AH382" s="306">
        <f t="shared" si="342"/>
        <v>0</v>
      </c>
      <c r="AI382" s="306">
        <f t="shared" si="342"/>
        <v>0</v>
      </c>
      <c r="AJ382" s="306">
        <f t="shared" si="310"/>
        <v>0</v>
      </c>
      <c r="AK382" s="1221"/>
      <c r="AL382" s="1245"/>
      <c r="AM382" s="306">
        <f t="shared" si="317"/>
        <v>0</v>
      </c>
      <c r="AN382" s="685"/>
      <c r="AO382" s="685"/>
      <c r="AP382" s="685"/>
      <c r="AQ382" s="685"/>
      <c r="AR382" s="685"/>
      <c r="AS382" s="685"/>
      <c r="AT382" s="1221"/>
      <c r="AU382" s="1248"/>
      <c r="AV382" s="306">
        <f t="shared" si="305"/>
        <v>0</v>
      </c>
      <c r="AW382" s="685"/>
      <c r="AX382" s="685"/>
      <c r="AY382" s="685"/>
      <c r="AZ382" s="685"/>
      <c r="BA382" s="685"/>
      <c r="BB382" s="685"/>
      <c r="BC382" s="1221"/>
      <c r="BD382" s="1251"/>
      <c r="BE382" s="306">
        <f t="shared" si="306"/>
        <v>0</v>
      </c>
      <c r="BF382" s="685"/>
      <c r="BG382" s="685"/>
      <c r="BH382" s="685"/>
      <c r="BI382" s="685"/>
      <c r="BJ382" s="685"/>
      <c r="BK382" s="685"/>
      <c r="BL382" s="1221"/>
      <c r="BM382" s="1254"/>
      <c r="BN382" s="306">
        <f t="shared" si="307"/>
        <v>0</v>
      </c>
      <c r="BO382" s="685"/>
      <c r="BP382" s="685"/>
      <c r="BQ382" s="685"/>
      <c r="BR382" s="685"/>
      <c r="BS382" s="685"/>
      <c r="BT382" s="685"/>
      <c r="BU382" s="1210"/>
      <c r="BV382" s="1211"/>
      <c r="BW382" s="1211"/>
      <c r="BX382" s="1211"/>
      <c r="BY382" s="1211"/>
      <c r="BZ382" s="1211"/>
      <c r="CA382" s="1211"/>
      <c r="CB382" s="1211"/>
      <c r="CC382" s="1212"/>
    </row>
    <row r="383" spans="1:81" s="690" customFormat="1" ht="40.15" customHeight="1" thickTop="1" x14ac:dyDescent="0.25">
      <c r="A383" s="673"/>
      <c r="B383" s="1318"/>
      <c r="C383" s="1314" t="s">
        <v>787</v>
      </c>
      <c r="D383" s="1096"/>
      <c r="E383" s="1093"/>
      <c r="F383" s="1093"/>
      <c r="G383" s="1093"/>
      <c r="H383" s="1093"/>
      <c r="I383" s="1093"/>
      <c r="J383" s="1219">
        <v>515</v>
      </c>
      <c r="K383" s="1216" t="str">
        <f>+[10]Metas!K585</f>
        <v>Niños, niñas y adolescentes fortalecidos en capacidades de autoprotección frente a las diferentes formas de violencia.</v>
      </c>
      <c r="L383" s="1222">
        <v>5780</v>
      </c>
      <c r="M383" s="1225">
        <f t="shared" ref="M383" si="349">SUM(N383:Q383)</f>
        <v>5780</v>
      </c>
      <c r="N383" s="1228">
        <v>1000</v>
      </c>
      <c r="O383" s="1231">
        <v>2000</v>
      </c>
      <c r="P383" s="1234">
        <v>1780</v>
      </c>
      <c r="Q383" s="1237">
        <v>1000</v>
      </c>
      <c r="R383" s="1219">
        <f>+$J383</f>
        <v>515</v>
      </c>
      <c r="S383" s="375" t="s">
        <v>6452</v>
      </c>
      <c r="T383" s="708" t="s">
        <v>3834</v>
      </c>
      <c r="U383" s="708" t="s">
        <v>3838</v>
      </c>
      <c r="V383" s="708" t="s">
        <v>3842</v>
      </c>
      <c r="W383" s="677" t="s">
        <v>6345</v>
      </c>
      <c r="X383" s="669"/>
      <c r="Y383" s="669"/>
      <c r="Z383" s="669"/>
      <c r="AA383" s="669"/>
      <c r="AB383" s="1219">
        <f t="shared" si="313"/>
        <v>515</v>
      </c>
      <c r="AC383" s="1240">
        <f t="shared" ref="AC383" si="350">+L383</f>
        <v>5780</v>
      </c>
      <c r="AD383" s="308">
        <f t="shared" si="342"/>
        <v>149.24700000000001</v>
      </c>
      <c r="AE383" s="308">
        <f t="shared" si="342"/>
        <v>149.24700000000001</v>
      </c>
      <c r="AF383" s="308">
        <f t="shared" si="342"/>
        <v>0</v>
      </c>
      <c r="AG383" s="308">
        <f t="shared" si="342"/>
        <v>0</v>
      </c>
      <c r="AH383" s="308">
        <f t="shared" si="342"/>
        <v>0</v>
      </c>
      <c r="AI383" s="308">
        <f t="shared" si="342"/>
        <v>0</v>
      </c>
      <c r="AJ383" s="308">
        <f t="shared" si="310"/>
        <v>0</v>
      </c>
      <c r="AK383" s="1219">
        <f t="shared" si="315"/>
        <v>515</v>
      </c>
      <c r="AL383" s="1243">
        <f t="shared" ref="AL383" si="351">+N383</f>
        <v>1000</v>
      </c>
      <c r="AM383" s="308">
        <f t="shared" si="317"/>
        <v>49.749000000000002</v>
      </c>
      <c r="AN383" s="683">
        <v>49.749000000000002</v>
      </c>
      <c r="AO383" s="683"/>
      <c r="AP383" s="683"/>
      <c r="AQ383" s="683"/>
      <c r="AR383" s="683"/>
      <c r="AS383" s="683"/>
      <c r="AT383" s="1219">
        <f t="shared" si="318"/>
        <v>515</v>
      </c>
      <c r="AU383" s="1246">
        <f t="shared" ref="AU383" si="352">+O383</f>
        <v>2000</v>
      </c>
      <c r="AV383" s="308">
        <f t="shared" si="305"/>
        <v>49.749000000000002</v>
      </c>
      <c r="AW383" s="683">
        <v>49.749000000000002</v>
      </c>
      <c r="AX383" s="683"/>
      <c r="AY383" s="683"/>
      <c r="AZ383" s="683"/>
      <c r="BA383" s="683"/>
      <c r="BB383" s="683"/>
      <c r="BC383" s="1219">
        <f t="shared" si="320"/>
        <v>515</v>
      </c>
      <c r="BD383" s="1249">
        <f t="shared" ref="BD383" si="353">+P383</f>
        <v>1780</v>
      </c>
      <c r="BE383" s="308">
        <f t="shared" si="306"/>
        <v>16.582999999999998</v>
      </c>
      <c r="BF383" s="683">
        <v>16.582999999999998</v>
      </c>
      <c r="BG383" s="683"/>
      <c r="BH383" s="683"/>
      <c r="BI383" s="683"/>
      <c r="BJ383" s="683"/>
      <c r="BK383" s="683"/>
      <c r="BL383" s="1219">
        <f t="shared" si="322"/>
        <v>515</v>
      </c>
      <c r="BM383" s="1252">
        <f t="shared" ref="BM383" si="354">+Q383</f>
        <v>1000</v>
      </c>
      <c r="BN383" s="308">
        <f t="shared" si="307"/>
        <v>33.165999999999997</v>
      </c>
      <c r="BO383" s="683">
        <v>33.165999999999997</v>
      </c>
      <c r="BP383" s="683"/>
      <c r="BQ383" s="683"/>
      <c r="BR383" s="683"/>
      <c r="BS383" s="683"/>
      <c r="BT383" s="683"/>
      <c r="BU383" s="1204"/>
      <c r="BV383" s="1205"/>
      <c r="BW383" s="1205"/>
      <c r="BX383" s="1205"/>
      <c r="BY383" s="1205"/>
      <c r="BZ383" s="1205"/>
      <c r="CA383" s="1205"/>
      <c r="CB383" s="1205"/>
      <c r="CC383" s="1206"/>
    </row>
    <row r="384" spans="1:81" s="690" customFormat="1" ht="40.15" customHeight="1" x14ac:dyDescent="0.25">
      <c r="A384" s="673"/>
      <c r="B384" s="1318"/>
      <c r="C384" s="1315"/>
      <c r="D384" s="1097"/>
      <c r="E384" s="1094"/>
      <c r="F384" s="1094"/>
      <c r="G384" s="1094"/>
      <c r="H384" s="1094"/>
      <c r="I384" s="1094"/>
      <c r="J384" s="1220"/>
      <c r="K384" s="1217"/>
      <c r="L384" s="1223"/>
      <c r="M384" s="1226"/>
      <c r="N384" s="1229"/>
      <c r="O384" s="1232"/>
      <c r="P384" s="1235"/>
      <c r="Q384" s="1238"/>
      <c r="R384" s="1220"/>
      <c r="S384" s="377" t="s">
        <v>6453</v>
      </c>
      <c r="T384" s="709"/>
      <c r="U384" s="709"/>
      <c r="V384" s="709"/>
      <c r="W384" s="678" t="s">
        <v>6434</v>
      </c>
      <c r="X384" s="670"/>
      <c r="Y384" s="670"/>
      <c r="Z384" s="670"/>
      <c r="AA384" s="670"/>
      <c r="AB384" s="1220"/>
      <c r="AC384" s="1241"/>
      <c r="AD384" s="303">
        <f t="shared" si="342"/>
        <v>0</v>
      </c>
      <c r="AE384" s="303">
        <f t="shared" si="342"/>
        <v>0</v>
      </c>
      <c r="AF384" s="303">
        <f t="shared" si="342"/>
        <v>0</v>
      </c>
      <c r="AG384" s="303">
        <f t="shared" si="342"/>
        <v>0</v>
      </c>
      <c r="AH384" s="303">
        <f t="shared" si="342"/>
        <v>0</v>
      </c>
      <c r="AI384" s="303">
        <f t="shared" si="342"/>
        <v>0</v>
      </c>
      <c r="AJ384" s="303">
        <f t="shared" si="310"/>
        <v>0</v>
      </c>
      <c r="AK384" s="1220"/>
      <c r="AL384" s="1244"/>
      <c r="AM384" s="303">
        <f t="shared" si="317"/>
        <v>0</v>
      </c>
      <c r="AN384" s="684"/>
      <c r="AO384" s="684"/>
      <c r="AP384" s="684"/>
      <c r="AQ384" s="684"/>
      <c r="AR384" s="684"/>
      <c r="AS384" s="684"/>
      <c r="AT384" s="1220"/>
      <c r="AU384" s="1247"/>
      <c r="AV384" s="303">
        <f t="shared" si="305"/>
        <v>0</v>
      </c>
      <c r="AW384" s="684"/>
      <c r="AX384" s="684"/>
      <c r="AY384" s="684"/>
      <c r="AZ384" s="684"/>
      <c r="BA384" s="684"/>
      <c r="BB384" s="684"/>
      <c r="BC384" s="1220"/>
      <c r="BD384" s="1250"/>
      <c r="BE384" s="303">
        <f t="shared" si="306"/>
        <v>0</v>
      </c>
      <c r="BF384" s="684"/>
      <c r="BG384" s="684"/>
      <c r="BH384" s="684"/>
      <c r="BI384" s="684"/>
      <c r="BJ384" s="684"/>
      <c r="BK384" s="684"/>
      <c r="BL384" s="1220"/>
      <c r="BM384" s="1253"/>
      <c r="BN384" s="303">
        <f t="shared" si="307"/>
        <v>0</v>
      </c>
      <c r="BO384" s="684"/>
      <c r="BP384" s="684"/>
      <c r="BQ384" s="684"/>
      <c r="BR384" s="684"/>
      <c r="BS384" s="684"/>
      <c r="BT384" s="684"/>
      <c r="BU384" s="1207"/>
      <c r="BV384" s="1208"/>
      <c r="BW384" s="1208"/>
      <c r="BX384" s="1208"/>
      <c r="BY384" s="1208"/>
      <c r="BZ384" s="1208"/>
      <c r="CA384" s="1208"/>
      <c r="CB384" s="1208"/>
      <c r="CC384" s="1209"/>
    </row>
    <row r="385" spans="1:81" s="690" customFormat="1" ht="40.15" customHeight="1" x14ac:dyDescent="0.25">
      <c r="A385" s="673"/>
      <c r="B385" s="1318"/>
      <c r="C385" s="1315"/>
      <c r="D385" s="1097"/>
      <c r="E385" s="1094"/>
      <c r="F385" s="1094"/>
      <c r="G385" s="1094"/>
      <c r="H385" s="1094"/>
      <c r="I385" s="1094"/>
      <c r="J385" s="1220"/>
      <c r="K385" s="1217"/>
      <c r="L385" s="1223"/>
      <c r="M385" s="1226"/>
      <c r="N385" s="1229"/>
      <c r="O385" s="1232"/>
      <c r="P385" s="1235"/>
      <c r="Q385" s="1238"/>
      <c r="R385" s="1220"/>
      <c r="S385" s="377" t="s">
        <v>6454</v>
      </c>
      <c r="T385" s="709"/>
      <c r="U385" s="709"/>
      <c r="V385" s="709"/>
      <c r="W385" s="678" t="s">
        <v>6190</v>
      </c>
      <c r="X385" s="670"/>
      <c r="Y385" s="670"/>
      <c r="Z385" s="670"/>
      <c r="AA385" s="670"/>
      <c r="AB385" s="1220"/>
      <c r="AC385" s="1241"/>
      <c r="AD385" s="303">
        <f t="shared" si="342"/>
        <v>0</v>
      </c>
      <c r="AE385" s="303">
        <f t="shared" si="342"/>
        <v>0</v>
      </c>
      <c r="AF385" s="303">
        <f t="shared" si="342"/>
        <v>0</v>
      </c>
      <c r="AG385" s="303">
        <f t="shared" si="342"/>
        <v>0</v>
      </c>
      <c r="AH385" s="303">
        <f t="shared" si="342"/>
        <v>0</v>
      </c>
      <c r="AI385" s="303">
        <f t="shared" si="342"/>
        <v>0</v>
      </c>
      <c r="AJ385" s="303">
        <f t="shared" si="310"/>
        <v>0</v>
      </c>
      <c r="AK385" s="1220"/>
      <c r="AL385" s="1244"/>
      <c r="AM385" s="303">
        <f t="shared" si="317"/>
        <v>0</v>
      </c>
      <c r="AN385" s="684"/>
      <c r="AO385" s="684"/>
      <c r="AP385" s="684"/>
      <c r="AQ385" s="684"/>
      <c r="AR385" s="684"/>
      <c r="AS385" s="684"/>
      <c r="AT385" s="1220"/>
      <c r="AU385" s="1247"/>
      <c r="AV385" s="303">
        <f t="shared" si="305"/>
        <v>0</v>
      </c>
      <c r="AW385" s="684"/>
      <c r="AX385" s="684"/>
      <c r="AY385" s="684"/>
      <c r="AZ385" s="684"/>
      <c r="BA385" s="684"/>
      <c r="BB385" s="684"/>
      <c r="BC385" s="1220"/>
      <c r="BD385" s="1250"/>
      <c r="BE385" s="303">
        <f t="shared" si="306"/>
        <v>0</v>
      </c>
      <c r="BF385" s="684"/>
      <c r="BG385" s="684"/>
      <c r="BH385" s="684"/>
      <c r="BI385" s="684"/>
      <c r="BJ385" s="684"/>
      <c r="BK385" s="684"/>
      <c r="BL385" s="1220"/>
      <c r="BM385" s="1253"/>
      <c r="BN385" s="303">
        <f t="shared" si="307"/>
        <v>0</v>
      </c>
      <c r="BO385" s="684"/>
      <c r="BP385" s="684"/>
      <c r="BQ385" s="684"/>
      <c r="BR385" s="684"/>
      <c r="BS385" s="684"/>
      <c r="BT385" s="684"/>
      <c r="BU385" s="1207"/>
      <c r="BV385" s="1208"/>
      <c r="BW385" s="1208"/>
      <c r="BX385" s="1208"/>
      <c r="BY385" s="1208"/>
      <c r="BZ385" s="1208"/>
      <c r="CA385" s="1208"/>
      <c r="CB385" s="1208"/>
      <c r="CC385" s="1209"/>
    </row>
    <row r="386" spans="1:81" s="690" customFormat="1" ht="40.15" customHeight="1" thickBot="1" x14ac:dyDescent="0.3">
      <c r="A386" s="673"/>
      <c r="B386" s="1318"/>
      <c r="C386" s="1315"/>
      <c r="D386" s="1098"/>
      <c r="E386" s="1095"/>
      <c r="F386" s="1095"/>
      <c r="G386" s="1095"/>
      <c r="H386" s="1095"/>
      <c r="I386" s="1095"/>
      <c r="J386" s="1221"/>
      <c r="K386" s="1218"/>
      <c r="L386" s="1224"/>
      <c r="M386" s="1227"/>
      <c r="N386" s="1230"/>
      <c r="O386" s="1233"/>
      <c r="P386" s="1236"/>
      <c r="Q386" s="1239"/>
      <c r="R386" s="1221"/>
      <c r="S386" s="379" t="s">
        <v>6455</v>
      </c>
      <c r="T386" s="710"/>
      <c r="U386" s="710"/>
      <c r="V386" s="710"/>
      <c r="W386" s="679" t="s">
        <v>6303</v>
      </c>
      <c r="X386" s="671"/>
      <c r="Y386" s="671"/>
      <c r="Z386" s="671"/>
      <c r="AA386" s="671"/>
      <c r="AB386" s="1221"/>
      <c r="AC386" s="1242"/>
      <c r="AD386" s="306">
        <f t="shared" si="342"/>
        <v>0</v>
      </c>
      <c r="AE386" s="306">
        <f t="shared" si="342"/>
        <v>0</v>
      </c>
      <c r="AF386" s="306">
        <f t="shared" si="342"/>
        <v>0</v>
      </c>
      <c r="AG386" s="306">
        <f t="shared" si="342"/>
        <v>0</v>
      </c>
      <c r="AH386" s="306">
        <f t="shared" si="342"/>
        <v>0</v>
      </c>
      <c r="AI386" s="306">
        <f t="shared" si="342"/>
        <v>0</v>
      </c>
      <c r="AJ386" s="306">
        <f t="shared" si="310"/>
        <v>0</v>
      </c>
      <c r="AK386" s="1221"/>
      <c r="AL386" s="1245"/>
      <c r="AM386" s="306">
        <f t="shared" si="317"/>
        <v>0</v>
      </c>
      <c r="AN386" s="685"/>
      <c r="AO386" s="685"/>
      <c r="AP386" s="685"/>
      <c r="AQ386" s="685"/>
      <c r="AR386" s="685"/>
      <c r="AS386" s="685"/>
      <c r="AT386" s="1221"/>
      <c r="AU386" s="1248"/>
      <c r="AV386" s="306">
        <f t="shared" si="305"/>
        <v>0</v>
      </c>
      <c r="AW386" s="685"/>
      <c r="AX386" s="685"/>
      <c r="AY386" s="685"/>
      <c r="AZ386" s="685"/>
      <c r="BA386" s="685"/>
      <c r="BB386" s="685"/>
      <c r="BC386" s="1221"/>
      <c r="BD386" s="1251"/>
      <c r="BE386" s="306">
        <f t="shared" si="306"/>
        <v>0</v>
      </c>
      <c r="BF386" s="685"/>
      <c r="BG386" s="685"/>
      <c r="BH386" s="685"/>
      <c r="BI386" s="685"/>
      <c r="BJ386" s="685"/>
      <c r="BK386" s="685"/>
      <c r="BL386" s="1221"/>
      <c r="BM386" s="1254"/>
      <c r="BN386" s="306">
        <f t="shared" si="307"/>
        <v>0</v>
      </c>
      <c r="BO386" s="685"/>
      <c r="BP386" s="685"/>
      <c r="BQ386" s="685"/>
      <c r="BR386" s="685"/>
      <c r="BS386" s="685"/>
      <c r="BT386" s="685"/>
      <c r="BU386" s="1210"/>
      <c r="BV386" s="1211"/>
      <c r="BW386" s="1211"/>
      <c r="BX386" s="1211"/>
      <c r="BY386" s="1211"/>
      <c r="BZ386" s="1211"/>
      <c r="CA386" s="1211"/>
      <c r="CB386" s="1211"/>
      <c r="CC386" s="1212"/>
    </row>
    <row r="387" spans="1:81" s="690" customFormat="1" ht="40.15" customHeight="1" thickTop="1" x14ac:dyDescent="0.25">
      <c r="A387" s="673"/>
      <c r="B387" s="1318"/>
      <c r="C387" s="1315"/>
      <c r="D387" s="1096"/>
      <c r="E387" s="1093"/>
      <c r="F387" s="1093"/>
      <c r="G387" s="1093"/>
      <c r="H387" s="1093"/>
      <c r="I387" s="1093"/>
      <c r="J387" s="1219">
        <v>516</v>
      </c>
      <c r="K387" s="1216" t="str">
        <f>+[10]Metas!K586</f>
        <v>Talleres de sensibilización y/o educación de la ruta de atención y protocolos de protección para prevenir la violencia intrafamiliar.</v>
      </c>
      <c r="L387" s="1222">
        <v>100</v>
      </c>
      <c r="M387" s="1225">
        <f t="shared" ref="M387" si="355">SUM(N387:Q387)</f>
        <v>100</v>
      </c>
      <c r="N387" s="1228">
        <v>20</v>
      </c>
      <c r="O387" s="1231">
        <v>30</v>
      </c>
      <c r="P387" s="1234">
        <v>25</v>
      </c>
      <c r="Q387" s="1237">
        <v>25</v>
      </c>
      <c r="R387" s="1219">
        <f>+$J387</f>
        <v>516</v>
      </c>
      <c r="S387" s="375" t="s">
        <v>6456</v>
      </c>
      <c r="T387" s="708" t="s">
        <v>3834</v>
      </c>
      <c r="U387" s="708" t="s">
        <v>3838</v>
      </c>
      <c r="V387" s="708" t="s">
        <v>3842</v>
      </c>
      <c r="W387" s="677" t="s">
        <v>6345</v>
      </c>
      <c r="X387" s="669"/>
      <c r="Y387" s="669"/>
      <c r="Z387" s="669"/>
      <c r="AA387" s="669"/>
      <c r="AB387" s="1219">
        <f t="shared" si="313"/>
        <v>516</v>
      </c>
      <c r="AC387" s="1240">
        <f t="shared" ref="AC387" si="356">+L387</f>
        <v>100</v>
      </c>
      <c r="AD387" s="308">
        <f t="shared" si="342"/>
        <v>149.24700000000001</v>
      </c>
      <c r="AE387" s="308">
        <f t="shared" si="342"/>
        <v>149.24700000000001</v>
      </c>
      <c r="AF387" s="308">
        <f t="shared" si="342"/>
        <v>0</v>
      </c>
      <c r="AG387" s="308">
        <f t="shared" si="342"/>
        <v>0</v>
      </c>
      <c r="AH387" s="308">
        <f t="shared" si="342"/>
        <v>0</v>
      </c>
      <c r="AI387" s="308">
        <f t="shared" si="342"/>
        <v>0</v>
      </c>
      <c r="AJ387" s="308">
        <f t="shared" si="310"/>
        <v>0</v>
      </c>
      <c r="AK387" s="1219">
        <f t="shared" si="315"/>
        <v>516</v>
      </c>
      <c r="AL387" s="1243">
        <f t="shared" ref="AL387" si="357">+N387</f>
        <v>20</v>
      </c>
      <c r="AM387" s="308">
        <f t="shared" si="317"/>
        <v>49.749000000000002</v>
      </c>
      <c r="AN387" s="683">
        <v>49.749000000000002</v>
      </c>
      <c r="AO387" s="683"/>
      <c r="AP387" s="683"/>
      <c r="AQ387" s="683"/>
      <c r="AR387" s="683"/>
      <c r="AS387" s="683"/>
      <c r="AT387" s="1219">
        <f t="shared" si="318"/>
        <v>516</v>
      </c>
      <c r="AU387" s="1246">
        <f t="shared" ref="AU387" si="358">+O387</f>
        <v>30</v>
      </c>
      <c r="AV387" s="308">
        <f t="shared" si="305"/>
        <v>49.749000000000002</v>
      </c>
      <c r="AW387" s="683">
        <v>49.749000000000002</v>
      </c>
      <c r="AX387" s="683"/>
      <c r="AY387" s="683"/>
      <c r="AZ387" s="683"/>
      <c r="BA387" s="683"/>
      <c r="BB387" s="683"/>
      <c r="BC387" s="1219">
        <f t="shared" si="320"/>
        <v>516</v>
      </c>
      <c r="BD387" s="1249">
        <f t="shared" ref="BD387" si="359">+P387</f>
        <v>25</v>
      </c>
      <c r="BE387" s="308">
        <f t="shared" si="306"/>
        <v>16.582999999999998</v>
      </c>
      <c r="BF387" s="683">
        <v>16.582999999999998</v>
      </c>
      <c r="BG387" s="683"/>
      <c r="BH387" s="683"/>
      <c r="BI387" s="683"/>
      <c r="BJ387" s="683"/>
      <c r="BK387" s="683"/>
      <c r="BL387" s="1219">
        <f t="shared" si="322"/>
        <v>516</v>
      </c>
      <c r="BM387" s="1252">
        <f t="shared" ref="BM387" si="360">+Q387</f>
        <v>25</v>
      </c>
      <c r="BN387" s="308">
        <f t="shared" si="307"/>
        <v>33.165999999999997</v>
      </c>
      <c r="BO387" s="683">
        <v>33.165999999999997</v>
      </c>
      <c r="BP387" s="683"/>
      <c r="BQ387" s="683"/>
      <c r="BR387" s="683"/>
      <c r="BS387" s="683"/>
      <c r="BT387" s="683"/>
      <c r="BU387" s="1204"/>
      <c r="BV387" s="1205"/>
      <c r="BW387" s="1205"/>
      <c r="BX387" s="1205"/>
      <c r="BY387" s="1205"/>
      <c r="BZ387" s="1205"/>
      <c r="CA387" s="1205"/>
      <c r="CB387" s="1205"/>
      <c r="CC387" s="1206"/>
    </row>
    <row r="388" spans="1:81" s="690" customFormat="1" ht="40.15" customHeight="1" x14ac:dyDescent="0.25">
      <c r="A388" s="673"/>
      <c r="B388" s="1318"/>
      <c r="C388" s="1315"/>
      <c r="D388" s="1097"/>
      <c r="E388" s="1094"/>
      <c r="F388" s="1094"/>
      <c r="G388" s="1094"/>
      <c r="H388" s="1094"/>
      <c r="I388" s="1094"/>
      <c r="J388" s="1220"/>
      <c r="K388" s="1217"/>
      <c r="L388" s="1223"/>
      <c r="M388" s="1226"/>
      <c r="N388" s="1229"/>
      <c r="O388" s="1232"/>
      <c r="P388" s="1235"/>
      <c r="Q388" s="1238"/>
      <c r="R388" s="1220"/>
      <c r="S388" s="377" t="s">
        <v>6457</v>
      </c>
      <c r="T388" s="709"/>
      <c r="U388" s="709"/>
      <c r="V388" s="709"/>
      <c r="W388" s="678" t="s">
        <v>6434</v>
      </c>
      <c r="X388" s="670"/>
      <c r="Y388" s="670"/>
      <c r="Z388" s="670"/>
      <c r="AA388" s="670"/>
      <c r="AB388" s="1220"/>
      <c r="AC388" s="1241"/>
      <c r="AD388" s="303">
        <f t="shared" si="342"/>
        <v>0</v>
      </c>
      <c r="AE388" s="303">
        <f t="shared" si="342"/>
        <v>0</v>
      </c>
      <c r="AF388" s="303">
        <f t="shared" si="342"/>
        <v>0</v>
      </c>
      <c r="AG388" s="303">
        <f t="shared" si="342"/>
        <v>0</v>
      </c>
      <c r="AH388" s="303">
        <f t="shared" si="342"/>
        <v>0</v>
      </c>
      <c r="AI388" s="303">
        <f t="shared" si="342"/>
        <v>0</v>
      </c>
      <c r="AJ388" s="303">
        <f t="shared" si="310"/>
        <v>0</v>
      </c>
      <c r="AK388" s="1220"/>
      <c r="AL388" s="1244"/>
      <c r="AM388" s="303">
        <f t="shared" si="317"/>
        <v>0</v>
      </c>
      <c r="AN388" s="684"/>
      <c r="AO388" s="684"/>
      <c r="AP388" s="684"/>
      <c r="AQ388" s="684"/>
      <c r="AR388" s="684"/>
      <c r="AS388" s="684"/>
      <c r="AT388" s="1220"/>
      <c r="AU388" s="1247"/>
      <c r="AV388" s="303">
        <f t="shared" si="305"/>
        <v>0</v>
      </c>
      <c r="AW388" s="684"/>
      <c r="AX388" s="684"/>
      <c r="AY388" s="684"/>
      <c r="AZ388" s="684"/>
      <c r="BA388" s="684"/>
      <c r="BB388" s="684"/>
      <c r="BC388" s="1220"/>
      <c r="BD388" s="1250"/>
      <c r="BE388" s="303">
        <f t="shared" si="306"/>
        <v>0</v>
      </c>
      <c r="BF388" s="684"/>
      <c r="BG388" s="684"/>
      <c r="BH388" s="684"/>
      <c r="BI388" s="684"/>
      <c r="BJ388" s="684"/>
      <c r="BK388" s="684"/>
      <c r="BL388" s="1220"/>
      <c r="BM388" s="1253"/>
      <c r="BN388" s="303">
        <f t="shared" si="307"/>
        <v>0</v>
      </c>
      <c r="BO388" s="684"/>
      <c r="BP388" s="684"/>
      <c r="BQ388" s="684"/>
      <c r="BR388" s="684"/>
      <c r="BS388" s="684"/>
      <c r="BT388" s="684"/>
      <c r="BU388" s="1207"/>
      <c r="BV388" s="1208"/>
      <c r="BW388" s="1208"/>
      <c r="BX388" s="1208"/>
      <c r="BY388" s="1208"/>
      <c r="BZ388" s="1208"/>
      <c r="CA388" s="1208"/>
      <c r="CB388" s="1208"/>
      <c r="CC388" s="1209"/>
    </row>
    <row r="389" spans="1:81" s="690" customFormat="1" ht="40.15" customHeight="1" x14ac:dyDescent="0.25">
      <c r="A389" s="673"/>
      <c r="B389" s="1318"/>
      <c r="C389" s="1315"/>
      <c r="D389" s="1097"/>
      <c r="E389" s="1094"/>
      <c r="F389" s="1094"/>
      <c r="G389" s="1094"/>
      <c r="H389" s="1094"/>
      <c r="I389" s="1094"/>
      <c r="J389" s="1220"/>
      <c r="K389" s="1217"/>
      <c r="L389" s="1223"/>
      <c r="M389" s="1226"/>
      <c r="N389" s="1229"/>
      <c r="O389" s="1232"/>
      <c r="P389" s="1235"/>
      <c r="Q389" s="1238"/>
      <c r="R389" s="1220"/>
      <c r="S389" s="377" t="s">
        <v>6458</v>
      </c>
      <c r="T389" s="709"/>
      <c r="U389" s="709"/>
      <c r="V389" s="709"/>
      <c r="W389" s="678" t="s">
        <v>6190</v>
      </c>
      <c r="X389" s="670"/>
      <c r="Y389" s="670"/>
      <c r="Z389" s="670"/>
      <c r="AA389" s="670"/>
      <c r="AB389" s="1220"/>
      <c r="AC389" s="1241"/>
      <c r="AD389" s="303">
        <f t="shared" si="342"/>
        <v>0</v>
      </c>
      <c r="AE389" s="303">
        <f t="shared" si="342"/>
        <v>0</v>
      </c>
      <c r="AF389" s="303">
        <f t="shared" si="342"/>
        <v>0</v>
      </c>
      <c r="AG389" s="303">
        <f t="shared" si="342"/>
        <v>0</v>
      </c>
      <c r="AH389" s="303">
        <f t="shared" si="342"/>
        <v>0</v>
      </c>
      <c r="AI389" s="303">
        <f t="shared" si="342"/>
        <v>0</v>
      </c>
      <c r="AJ389" s="303">
        <f t="shared" si="310"/>
        <v>0</v>
      </c>
      <c r="AK389" s="1220"/>
      <c r="AL389" s="1244"/>
      <c r="AM389" s="303">
        <f t="shared" si="317"/>
        <v>0</v>
      </c>
      <c r="AN389" s="684"/>
      <c r="AO389" s="684"/>
      <c r="AP389" s="684"/>
      <c r="AQ389" s="684"/>
      <c r="AR389" s="684"/>
      <c r="AS389" s="684"/>
      <c r="AT389" s="1220"/>
      <c r="AU389" s="1247"/>
      <c r="AV389" s="303">
        <f t="shared" si="305"/>
        <v>0</v>
      </c>
      <c r="AW389" s="684"/>
      <c r="AX389" s="684"/>
      <c r="AY389" s="684"/>
      <c r="AZ389" s="684"/>
      <c r="BA389" s="684"/>
      <c r="BB389" s="684"/>
      <c r="BC389" s="1220"/>
      <c r="BD389" s="1250"/>
      <c r="BE389" s="303">
        <f t="shared" si="306"/>
        <v>0</v>
      </c>
      <c r="BF389" s="684"/>
      <c r="BG389" s="684"/>
      <c r="BH389" s="684"/>
      <c r="BI389" s="684"/>
      <c r="BJ389" s="684"/>
      <c r="BK389" s="684"/>
      <c r="BL389" s="1220"/>
      <c r="BM389" s="1253"/>
      <c r="BN389" s="303">
        <f t="shared" si="307"/>
        <v>0</v>
      </c>
      <c r="BO389" s="684"/>
      <c r="BP389" s="684"/>
      <c r="BQ389" s="684"/>
      <c r="BR389" s="684"/>
      <c r="BS389" s="684"/>
      <c r="BT389" s="684"/>
      <c r="BU389" s="1207"/>
      <c r="BV389" s="1208"/>
      <c r="BW389" s="1208"/>
      <c r="BX389" s="1208"/>
      <c r="BY389" s="1208"/>
      <c r="BZ389" s="1208"/>
      <c r="CA389" s="1208"/>
      <c r="CB389" s="1208"/>
      <c r="CC389" s="1209"/>
    </row>
    <row r="390" spans="1:81" s="690" customFormat="1" ht="40.15" customHeight="1" thickBot="1" x14ac:dyDescent="0.3">
      <c r="A390" s="673"/>
      <c r="B390" s="1318"/>
      <c r="C390" s="1315"/>
      <c r="D390" s="1098"/>
      <c r="E390" s="1095"/>
      <c r="F390" s="1095"/>
      <c r="G390" s="1095"/>
      <c r="H390" s="1095"/>
      <c r="I390" s="1095"/>
      <c r="J390" s="1221"/>
      <c r="K390" s="1218"/>
      <c r="L390" s="1224"/>
      <c r="M390" s="1227"/>
      <c r="N390" s="1230"/>
      <c r="O390" s="1233"/>
      <c r="P390" s="1236"/>
      <c r="Q390" s="1239"/>
      <c r="R390" s="1221"/>
      <c r="S390" s="379" t="s">
        <v>6459</v>
      </c>
      <c r="T390" s="710"/>
      <c r="U390" s="710"/>
      <c r="V390" s="710"/>
      <c r="W390" s="679" t="s">
        <v>6460</v>
      </c>
      <c r="X390" s="671"/>
      <c r="Y390" s="671"/>
      <c r="Z390" s="671"/>
      <c r="AA390" s="671"/>
      <c r="AB390" s="1221"/>
      <c r="AC390" s="1242"/>
      <c r="AD390" s="306">
        <f t="shared" si="342"/>
        <v>0</v>
      </c>
      <c r="AE390" s="306">
        <f t="shared" si="342"/>
        <v>0</v>
      </c>
      <c r="AF390" s="306">
        <f t="shared" si="342"/>
        <v>0</v>
      </c>
      <c r="AG390" s="306">
        <f t="shared" si="342"/>
        <v>0</v>
      </c>
      <c r="AH390" s="306">
        <f t="shared" si="342"/>
        <v>0</v>
      </c>
      <c r="AI390" s="306">
        <f t="shared" si="342"/>
        <v>0</v>
      </c>
      <c r="AJ390" s="306">
        <f t="shared" si="310"/>
        <v>0</v>
      </c>
      <c r="AK390" s="1221"/>
      <c r="AL390" s="1245"/>
      <c r="AM390" s="306">
        <f t="shared" si="317"/>
        <v>0</v>
      </c>
      <c r="AN390" s="685"/>
      <c r="AO390" s="685"/>
      <c r="AP390" s="685"/>
      <c r="AQ390" s="685"/>
      <c r="AR390" s="685"/>
      <c r="AS390" s="685"/>
      <c r="AT390" s="1221"/>
      <c r="AU390" s="1248"/>
      <c r="AV390" s="306">
        <f t="shared" si="305"/>
        <v>0</v>
      </c>
      <c r="AW390" s="685"/>
      <c r="AX390" s="685"/>
      <c r="AY390" s="685"/>
      <c r="AZ390" s="685"/>
      <c r="BA390" s="685"/>
      <c r="BB390" s="685"/>
      <c r="BC390" s="1221"/>
      <c r="BD390" s="1251"/>
      <c r="BE390" s="306">
        <f t="shared" si="306"/>
        <v>0</v>
      </c>
      <c r="BF390" s="685"/>
      <c r="BG390" s="685"/>
      <c r="BH390" s="685"/>
      <c r="BI390" s="685"/>
      <c r="BJ390" s="685"/>
      <c r="BK390" s="685"/>
      <c r="BL390" s="1221"/>
      <c r="BM390" s="1254"/>
      <c r="BN390" s="306">
        <f t="shared" si="307"/>
        <v>0</v>
      </c>
      <c r="BO390" s="685"/>
      <c r="BP390" s="685"/>
      <c r="BQ390" s="685"/>
      <c r="BR390" s="685"/>
      <c r="BS390" s="685"/>
      <c r="BT390" s="685"/>
      <c r="BU390" s="1210"/>
      <c r="BV390" s="1211"/>
      <c r="BW390" s="1211"/>
      <c r="BX390" s="1211"/>
      <c r="BY390" s="1211"/>
      <c r="BZ390" s="1211"/>
      <c r="CA390" s="1211"/>
      <c r="CB390" s="1211"/>
      <c r="CC390" s="1212"/>
    </row>
    <row r="391" spans="1:81" s="690" customFormat="1" ht="40.15" customHeight="1" thickTop="1" x14ac:dyDescent="0.25">
      <c r="A391" s="673"/>
      <c r="B391" s="1318"/>
      <c r="C391" s="1315"/>
      <c r="D391" s="1096"/>
      <c r="E391" s="1093"/>
      <c r="F391" s="1093"/>
      <c r="G391" s="1093"/>
      <c r="H391" s="1093"/>
      <c r="I391" s="1093"/>
      <c r="J391" s="1219">
        <v>517</v>
      </c>
      <c r="K391" s="1216" t="str">
        <f>+[10]Metas!K587</f>
        <v>Talleres de sensibilización y/o educación de la ruta de atención y protocolos de protección para prevenir la violencia escolar.</v>
      </c>
      <c r="L391" s="1222">
        <v>114</v>
      </c>
      <c r="M391" s="1225">
        <f t="shared" ref="M391" si="361">SUM(N391:Q391)</f>
        <v>114</v>
      </c>
      <c r="N391" s="1228">
        <v>24</v>
      </c>
      <c r="O391" s="1231">
        <v>30</v>
      </c>
      <c r="P391" s="1234">
        <v>30</v>
      </c>
      <c r="Q391" s="1237">
        <v>30</v>
      </c>
      <c r="R391" s="1219">
        <f>+$J391</f>
        <v>517</v>
      </c>
      <c r="S391" s="375" t="s">
        <v>6461</v>
      </c>
      <c r="T391" s="708" t="s">
        <v>3834</v>
      </c>
      <c r="U391" s="708" t="s">
        <v>3837</v>
      </c>
      <c r="V391" s="708" t="s">
        <v>3842</v>
      </c>
      <c r="W391" s="677" t="s">
        <v>6345</v>
      </c>
      <c r="X391" s="669"/>
      <c r="Y391" s="669"/>
      <c r="Z391" s="669"/>
      <c r="AA391" s="669"/>
      <c r="AB391" s="1219">
        <f t="shared" si="313"/>
        <v>517</v>
      </c>
      <c r="AC391" s="1240">
        <f t="shared" ref="AC391" si="362">+L391</f>
        <v>114</v>
      </c>
      <c r="AD391" s="308">
        <f t="shared" si="342"/>
        <v>149.24700000000001</v>
      </c>
      <c r="AE391" s="308">
        <f t="shared" si="342"/>
        <v>149.24700000000001</v>
      </c>
      <c r="AF391" s="308">
        <f t="shared" si="342"/>
        <v>0</v>
      </c>
      <c r="AG391" s="308">
        <f t="shared" si="342"/>
        <v>0</v>
      </c>
      <c r="AH391" s="308">
        <f t="shared" si="342"/>
        <v>0</v>
      </c>
      <c r="AI391" s="308">
        <f t="shared" si="342"/>
        <v>0</v>
      </c>
      <c r="AJ391" s="308">
        <f t="shared" si="310"/>
        <v>0</v>
      </c>
      <c r="AK391" s="1219">
        <f t="shared" si="315"/>
        <v>517</v>
      </c>
      <c r="AL391" s="1243">
        <f t="shared" ref="AL391" si="363">+N391</f>
        <v>24</v>
      </c>
      <c r="AM391" s="308">
        <f t="shared" si="317"/>
        <v>49.749000000000002</v>
      </c>
      <c r="AN391" s="683">
        <v>49.749000000000002</v>
      </c>
      <c r="AO391" s="683"/>
      <c r="AP391" s="683"/>
      <c r="AQ391" s="683"/>
      <c r="AR391" s="683"/>
      <c r="AS391" s="683"/>
      <c r="AT391" s="1219">
        <f t="shared" si="318"/>
        <v>517</v>
      </c>
      <c r="AU391" s="1246">
        <f t="shared" ref="AU391" si="364">+O391</f>
        <v>30</v>
      </c>
      <c r="AV391" s="308">
        <f t="shared" si="305"/>
        <v>49.749000000000002</v>
      </c>
      <c r="AW391" s="683">
        <v>49.749000000000002</v>
      </c>
      <c r="AX391" s="683"/>
      <c r="AY391" s="683"/>
      <c r="AZ391" s="683"/>
      <c r="BA391" s="683"/>
      <c r="BB391" s="683"/>
      <c r="BC391" s="1219">
        <f t="shared" si="320"/>
        <v>517</v>
      </c>
      <c r="BD391" s="1249">
        <f t="shared" ref="BD391" si="365">+P391</f>
        <v>30</v>
      </c>
      <c r="BE391" s="308">
        <f t="shared" si="306"/>
        <v>16.582999999999998</v>
      </c>
      <c r="BF391" s="683">
        <v>16.582999999999998</v>
      </c>
      <c r="BG391" s="683"/>
      <c r="BH391" s="683"/>
      <c r="BI391" s="683"/>
      <c r="BJ391" s="683"/>
      <c r="BK391" s="683"/>
      <c r="BL391" s="1219">
        <f t="shared" si="322"/>
        <v>517</v>
      </c>
      <c r="BM391" s="1252">
        <f t="shared" ref="BM391" si="366">+Q391</f>
        <v>30</v>
      </c>
      <c r="BN391" s="308">
        <f t="shared" si="307"/>
        <v>33.165999999999997</v>
      </c>
      <c r="BO391" s="683">
        <v>33.165999999999997</v>
      </c>
      <c r="BP391" s="683"/>
      <c r="BQ391" s="683"/>
      <c r="BR391" s="683"/>
      <c r="BS391" s="683"/>
      <c r="BT391" s="683"/>
      <c r="BU391" s="1204"/>
      <c r="BV391" s="1205"/>
      <c r="BW391" s="1205"/>
      <c r="BX391" s="1205"/>
      <c r="BY391" s="1205"/>
      <c r="BZ391" s="1205"/>
      <c r="CA391" s="1205"/>
      <c r="CB391" s="1205"/>
      <c r="CC391" s="1206"/>
    </row>
    <row r="392" spans="1:81" s="690" customFormat="1" ht="40.15" customHeight="1" x14ac:dyDescent="0.25">
      <c r="A392" s="673"/>
      <c r="B392" s="1318"/>
      <c r="C392" s="1315"/>
      <c r="D392" s="1097"/>
      <c r="E392" s="1094"/>
      <c r="F392" s="1094"/>
      <c r="G392" s="1094"/>
      <c r="H392" s="1094"/>
      <c r="I392" s="1094"/>
      <c r="J392" s="1220"/>
      <c r="K392" s="1217"/>
      <c r="L392" s="1223"/>
      <c r="M392" s="1226"/>
      <c r="N392" s="1229"/>
      <c r="O392" s="1232"/>
      <c r="P392" s="1235"/>
      <c r="Q392" s="1238"/>
      <c r="R392" s="1220"/>
      <c r="S392" s="377" t="s">
        <v>6457</v>
      </c>
      <c r="T392" s="709"/>
      <c r="U392" s="709"/>
      <c r="V392" s="709"/>
      <c r="W392" s="678" t="s">
        <v>6434</v>
      </c>
      <c r="X392" s="670"/>
      <c r="Y392" s="670"/>
      <c r="Z392" s="670"/>
      <c r="AA392" s="670"/>
      <c r="AB392" s="1220"/>
      <c r="AC392" s="1241"/>
      <c r="AD392" s="303">
        <f t="shared" si="342"/>
        <v>0</v>
      </c>
      <c r="AE392" s="303">
        <f t="shared" si="342"/>
        <v>0</v>
      </c>
      <c r="AF392" s="303">
        <f t="shared" si="342"/>
        <v>0</v>
      </c>
      <c r="AG392" s="303">
        <f t="shared" si="342"/>
        <v>0</v>
      </c>
      <c r="AH392" s="303">
        <f t="shared" si="342"/>
        <v>0</v>
      </c>
      <c r="AI392" s="303">
        <f t="shared" si="342"/>
        <v>0</v>
      </c>
      <c r="AJ392" s="303">
        <f t="shared" si="310"/>
        <v>0</v>
      </c>
      <c r="AK392" s="1220"/>
      <c r="AL392" s="1244"/>
      <c r="AM392" s="303">
        <f t="shared" si="317"/>
        <v>0</v>
      </c>
      <c r="AN392" s="684"/>
      <c r="AO392" s="684"/>
      <c r="AP392" s="684"/>
      <c r="AQ392" s="684"/>
      <c r="AR392" s="684"/>
      <c r="AS392" s="684"/>
      <c r="AT392" s="1220"/>
      <c r="AU392" s="1247"/>
      <c r="AV392" s="303">
        <f t="shared" si="305"/>
        <v>0</v>
      </c>
      <c r="AW392" s="684"/>
      <c r="AX392" s="684"/>
      <c r="AY392" s="684"/>
      <c r="AZ392" s="684"/>
      <c r="BA392" s="684"/>
      <c r="BB392" s="684"/>
      <c r="BC392" s="1220"/>
      <c r="BD392" s="1250"/>
      <c r="BE392" s="303">
        <f t="shared" si="306"/>
        <v>0</v>
      </c>
      <c r="BF392" s="684"/>
      <c r="BG392" s="684"/>
      <c r="BH392" s="684"/>
      <c r="BI392" s="684"/>
      <c r="BJ392" s="684"/>
      <c r="BK392" s="684"/>
      <c r="BL392" s="1220"/>
      <c r="BM392" s="1253"/>
      <c r="BN392" s="303">
        <f t="shared" si="307"/>
        <v>0</v>
      </c>
      <c r="BO392" s="684"/>
      <c r="BP392" s="684"/>
      <c r="BQ392" s="684"/>
      <c r="BR392" s="684"/>
      <c r="BS392" s="684"/>
      <c r="BT392" s="684"/>
      <c r="BU392" s="1207"/>
      <c r="BV392" s="1208"/>
      <c r="BW392" s="1208"/>
      <c r="BX392" s="1208"/>
      <c r="BY392" s="1208"/>
      <c r="BZ392" s="1208"/>
      <c r="CA392" s="1208"/>
      <c r="CB392" s="1208"/>
      <c r="CC392" s="1209"/>
    </row>
    <row r="393" spans="1:81" s="690" customFormat="1" ht="40.15" customHeight="1" x14ac:dyDescent="0.25">
      <c r="A393" s="673"/>
      <c r="B393" s="1318"/>
      <c r="C393" s="1315"/>
      <c r="D393" s="1097"/>
      <c r="E393" s="1094"/>
      <c r="F393" s="1094"/>
      <c r="G393" s="1094"/>
      <c r="H393" s="1094"/>
      <c r="I393" s="1094"/>
      <c r="J393" s="1220"/>
      <c r="K393" s="1217"/>
      <c r="L393" s="1223"/>
      <c r="M393" s="1226"/>
      <c r="N393" s="1229"/>
      <c r="O393" s="1232"/>
      <c r="P393" s="1235"/>
      <c r="Q393" s="1238"/>
      <c r="R393" s="1220"/>
      <c r="S393" s="377" t="s">
        <v>6458</v>
      </c>
      <c r="T393" s="709"/>
      <c r="U393" s="709"/>
      <c r="V393" s="709"/>
      <c r="W393" s="678" t="s">
        <v>6190</v>
      </c>
      <c r="X393" s="670"/>
      <c r="Y393" s="670"/>
      <c r="Z393" s="670"/>
      <c r="AA393" s="670"/>
      <c r="AB393" s="1220"/>
      <c r="AC393" s="1241"/>
      <c r="AD393" s="303">
        <f t="shared" si="342"/>
        <v>0</v>
      </c>
      <c r="AE393" s="303">
        <f t="shared" si="342"/>
        <v>0</v>
      </c>
      <c r="AF393" s="303">
        <f t="shared" si="342"/>
        <v>0</v>
      </c>
      <c r="AG393" s="303">
        <f t="shared" si="342"/>
        <v>0</v>
      </c>
      <c r="AH393" s="303">
        <f t="shared" si="342"/>
        <v>0</v>
      </c>
      <c r="AI393" s="303">
        <f t="shared" si="342"/>
        <v>0</v>
      </c>
      <c r="AJ393" s="303">
        <f t="shared" si="310"/>
        <v>0</v>
      </c>
      <c r="AK393" s="1220"/>
      <c r="AL393" s="1244"/>
      <c r="AM393" s="303">
        <f t="shared" si="317"/>
        <v>0</v>
      </c>
      <c r="AN393" s="684"/>
      <c r="AO393" s="684"/>
      <c r="AP393" s="684"/>
      <c r="AQ393" s="684"/>
      <c r="AR393" s="684"/>
      <c r="AS393" s="684"/>
      <c r="AT393" s="1220"/>
      <c r="AU393" s="1247"/>
      <c r="AV393" s="303">
        <f t="shared" si="305"/>
        <v>0</v>
      </c>
      <c r="AW393" s="684"/>
      <c r="AX393" s="684"/>
      <c r="AY393" s="684"/>
      <c r="AZ393" s="684"/>
      <c r="BA393" s="684"/>
      <c r="BB393" s="684"/>
      <c r="BC393" s="1220"/>
      <c r="BD393" s="1250"/>
      <c r="BE393" s="303">
        <f t="shared" si="306"/>
        <v>0</v>
      </c>
      <c r="BF393" s="684"/>
      <c r="BG393" s="684"/>
      <c r="BH393" s="684"/>
      <c r="BI393" s="684"/>
      <c r="BJ393" s="684"/>
      <c r="BK393" s="684"/>
      <c r="BL393" s="1220"/>
      <c r="BM393" s="1253"/>
      <c r="BN393" s="303">
        <f t="shared" si="307"/>
        <v>0</v>
      </c>
      <c r="BO393" s="684"/>
      <c r="BP393" s="684"/>
      <c r="BQ393" s="684"/>
      <c r="BR393" s="684"/>
      <c r="BS393" s="684"/>
      <c r="BT393" s="684"/>
      <c r="BU393" s="1207"/>
      <c r="BV393" s="1208"/>
      <c r="BW393" s="1208"/>
      <c r="BX393" s="1208"/>
      <c r="BY393" s="1208"/>
      <c r="BZ393" s="1208"/>
      <c r="CA393" s="1208"/>
      <c r="CB393" s="1208"/>
      <c r="CC393" s="1209"/>
    </row>
    <row r="394" spans="1:81" s="690" customFormat="1" ht="40.15" customHeight="1" thickBot="1" x14ac:dyDescent="0.3">
      <c r="A394" s="673"/>
      <c r="B394" s="1318"/>
      <c r="C394" s="1315"/>
      <c r="D394" s="1098"/>
      <c r="E394" s="1095"/>
      <c r="F394" s="1095"/>
      <c r="G394" s="1095"/>
      <c r="H394" s="1095"/>
      <c r="I394" s="1095"/>
      <c r="J394" s="1221"/>
      <c r="K394" s="1218"/>
      <c r="L394" s="1224"/>
      <c r="M394" s="1227"/>
      <c r="N394" s="1230"/>
      <c r="O394" s="1233"/>
      <c r="P394" s="1236"/>
      <c r="Q394" s="1239"/>
      <c r="R394" s="1221"/>
      <c r="S394" s="379" t="s">
        <v>6459</v>
      </c>
      <c r="T394" s="710"/>
      <c r="U394" s="710"/>
      <c r="V394" s="710"/>
      <c r="W394" s="679" t="s">
        <v>6460</v>
      </c>
      <c r="X394" s="671"/>
      <c r="Y394" s="671"/>
      <c r="Z394" s="671"/>
      <c r="AA394" s="671"/>
      <c r="AB394" s="1221"/>
      <c r="AC394" s="1242"/>
      <c r="AD394" s="306">
        <f t="shared" si="342"/>
        <v>0</v>
      </c>
      <c r="AE394" s="306">
        <f t="shared" si="342"/>
        <v>0</v>
      </c>
      <c r="AF394" s="306">
        <f t="shared" si="342"/>
        <v>0</v>
      </c>
      <c r="AG394" s="306">
        <f t="shared" si="342"/>
        <v>0</v>
      </c>
      <c r="AH394" s="306">
        <f t="shared" si="342"/>
        <v>0</v>
      </c>
      <c r="AI394" s="306">
        <f t="shared" si="342"/>
        <v>0</v>
      </c>
      <c r="AJ394" s="306">
        <f t="shared" si="310"/>
        <v>0</v>
      </c>
      <c r="AK394" s="1221"/>
      <c r="AL394" s="1245"/>
      <c r="AM394" s="306">
        <f t="shared" si="317"/>
        <v>0</v>
      </c>
      <c r="AN394" s="685"/>
      <c r="AO394" s="685"/>
      <c r="AP394" s="685"/>
      <c r="AQ394" s="685"/>
      <c r="AR394" s="685"/>
      <c r="AS394" s="685"/>
      <c r="AT394" s="1221"/>
      <c r="AU394" s="1248"/>
      <c r="AV394" s="306">
        <f t="shared" si="305"/>
        <v>0</v>
      </c>
      <c r="AW394" s="685"/>
      <c r="AX394" s="685"/>
      <c r="AY394" s="685"/>
      <c r="AZ394" s="685"/>
      <c r="BA394" s="685"/>
      <c r="BB394" s="685"/>
      <c r="BC394" s="1221"/>
      <c r="BD394" s="1251"/>
      <c r="BE394" s="306">
        <f t="shared" si="306"/>
        <v>0</v>
      </c>
      <c r="BF394" s="685"/>
      <c r="BG394" s="685"/>
      <c r="BH394" s="685"/>
      <c r="BI394" s="685"/>
      <c r="BJ394" s="685"/>
      <c r="BK394" s="685"/>
      <c r="BL394" s="1221"/>
      <c r="BM394" s="1254"/>
      <c r="BN394" s="306">
        <f t="shared" si="307"/>
        <v>0</v>
      </c>
      <c r="BO394" s="685"/>
      <c r="BP394" s="685"/>
      <c r="BQ394" s="685"/>
      <c r="BR394" s="685"/>
      <c r="BS394" s="685"/>
      <c r="BT394" s="685"/>
      <c r="BU394" s="1210"/>
      <c r="BV394" s="1211"/>
      <c r="BW394" s="1211"/>
      <c r="BX394" s="1211"/>
      <c r="BY394" s="1211"/>
      <c r="BZ394" s="1211"/>
      <c r="CA394" s="1211"/>
      <c r="CB394" s="1211"/>
      <c r="CC394" s="1212"/>
    </row>
    <row r="395" spans="1:81" s="690" customFormat="1" ht="40.15" customHeight="1" thickTop="1" x14ac:dyDescent="0.25">
      <c r="A395" s="673"/>
      <c r="B395" s="1318"/>
      <c r="C395" s="1315"/>
      <c r="D395" s="1096"/>
      <c r="E395" s="1093"/>
      <c r="F395" s="1093"/>
      <c r="G395" s="1093"/>
      <c r="H395" s="1093"/>
      <c r="I395" s="1093"/>
      <c r="J395" s="1219">
        <v>518</v>
      </c>
      <c r="K395" s="1216" t="str">
        <f>+[10]Metas!K588</f>
        <v>Talleres de sensibilización y/o educación de la ruta de atención y protocolos de protección para prevenir la violencia y/o el abuso sexual.</v>
      </c>
      <c r="L395" s="1222">
        <v>100</v>
      </c>
      <c r="M395" s="1225">
        <f t="shared" ref="M395" si="367">SUM(N395:Q395)</f>
        <v>100</v>
      </c>
      <c r="N395" s="1228">
        <v>20</v>
      </c>
      <c r="O395" s="1231">
        <v>30</v>
      </c>
      <c r="P395" s="1234">
        <v>25</v>
      </c>
      <c r="Q395" s="1237">
        <v>25</v>
      </c>
      <c r="R395" s="1219">
        <f>+$J395</f>
        <v>518</v>
      </c>
      <c r="S395" s="375" t="s">
        <v>6462</v>
      </c>
      <c r="T395" s="708" t="s">
        <v>3834</v>
      </c>
      <c r="U395" s="708" t="s">
        <v>3838</v>
      </c>
      <c r="V395" s="708" t="s">
        <v>3842</v>
      </c>
      <c r="W395" s="677" t="s">
        <v>6345</v>
      </c>
      <c r="X395" s="669"/>
      <c r="Y395" s="669"/>
      <c r="Z395" s="669"/>
      <c r="AA395" s="669"/>
      <c r="AB395" s="1219">
        <f t="shared" si="313"/>
        <v>518</v>
      </c>
      <c r="AC395" s="1240">
        <f t="shared" ref="AC395" si="368">+L395</f>
        <v>100</v>
      </c>
      <c r="AD395" s="308">
        <f t="shared" si="342"/>
        <v>149.24700000000001</v>
      </c>
      <c r="AE395" s="308">
        <f t="shared" si="342"/>
        <v>149.24700000000001</v>
      </c>
      <c r="AF395" s="308">
        <f t="shared" si="342"/>
        <v>0</v>
      </c>
      <c r="AG395" s="308">
        <f t="shared" si="342"/>
        <v>0</v>
      </c>
      <c r="AH395" s="308">
        <f t="shared" si="342"/>
        <v>0</v>
      </c>
      <c r="AI395" s="308">
        <f t="shared" si="342"/>
        <v>0</v>
      </c>
      <c r="AJ395" s="308">
        <f t="shared" si="310"/>
        <v>0</v>
      </c>
      <c r="AK395" s="1219">
        <f t="shared" si="315"/>
        <v>518</v>
      </c>
      <c r="AL395" s="1243">
        <f t="shared" ref="AL395" si="369">+N395</f>
        <v>20</v>
      </c>
      <c r="AM395" s="308">
        <f t="shared" si="317"/>
        <v>49.749000000000002</v>
      </c>
      <c r="AN395" s="683">
        <v>49.749000000000002</v>
      </c>
      <c r="AO395" s="683"/>
      <c r="AP395" s="683"/>
      <c r="AQ395" s="683"/>
      <c r="AR395" s="683"/>
      <c r="AS395" s="683"/>
      <c r="AT395" s="1219">
        <f t="shared" si="318"/>
        <v>518</v>
      </c>
      <c r="AU395" s="1246">
        <f t="shared" ref="AU395" si="370">+O395</f>
        <v>30</v>
      </c>
      <c r="AV395" s="308">
        <f t="shared" si="305"/>
        <v>49.749000000000002</v>
      </c>
      <c r="AW395" s="683">
        <v>49.749000000000002</v>
      </c>
      <c r="AX395" s="683"/>
      <c r="AY395" s="683"/>
      <c r="AZ395" s="683"/>
      <c r="BA395" s="683"/>
      <c r="BB395" s="683"/>
      <c r="BC395" s="1219">
        <f t="shared" si="320"/>
        <v>518</v>
      </c>
      <c r="BD395" s="1249">
        <f t="shared" ref="BD395" si="371">+P395</f>
        <v>25</v>
      </c>
      <c r="BE395" s="308">
        <f t="shared" si="306"/>
        <v>16.582999999999998</v>
      </c>
      <c r="BF395" s="683">
        <v>16.582999999999998</v>
      </c>
      <c r="BG395" s="683"/>
      <c r="BH395" s="683"/>
      <c r="BI395" s="683"/>
      <c r="BJ395" s="683"/>
      <c r="BK395" s="683"/>
      <c r="BL395" s="1219">
        <f t="shared" si="322"/>
        <v>518</v>
      </c>
      <c r="BM395" s="1252">
        <f t="shared" ref="BM395" si="372">+Q395</f>
        <v>25</v>
      </c>
      <c r="BN395" s="308">
        <f t="shared" si="307"/>
        <v>33.165999999999997</v>
      </c>
      <c r="BO395" s="683">
        <v>33.165999999999997</v>
      </c>
      <c r="BP395" s="683"/>
      <c r="BQ395" s="683"/>
      <c r="BR395" s="683"/>
      <c r="BS395" s="683"/>
      <c r="BT395" s="683"/>
      <c r="BU395" s="1204"/>
      <c r="BV395" s="1205"/>
      <c r="BW395" s="1205"/>
      <c r="BX395" s="1205"/>
      <c r="BY395" s="1205"/>
      <c r="BZ395" s="1205"/>
      <c r="CA395" s="1205"/>
      <c r="CB395" s="1205"/>
      <c r="CC395" s="1206"/>
    </row>
    <row r="396" spans="1:81" s="690" customFormat="1" ht="40.15" customHeight="1" x14ac:dyDescent="0.25">
      <c r="A396" s="673"/>
      <c r="B396" s="1318"/>
      <c r="C396" s="1315"/>
      <c r="D396" s="1097"/>
      <c r="E396" s="1094"/>
      <c r="F396" s="1094"/>
      <c r="G396" s="1094"/>
      <c r="H396" s="1094"/>
      <c r="I396" s="1094"/>
      <c r="J396" s="1220"/>
      <c r="K396" s="1217"/>
      <c r="L396" s="1223"/>
      <c r="M396" s="1226"/>
      <c r="N396" s="1229"/>
      <c r="O396" s="1232"/>
      <c r="P396" s="1235"/>
      <c r="Q396" s="1238"/>
      <c r="R396" s="1220"/>
      <c r="S396" s="377" t="s">
        <v>6457</v>
      </c>
      <c r="T396" s="709"/>
      <c r="U396" s="709"/>
      <c r="V396" s="709"/>
      <c r="W396" s="678" t="s">
        <v>6434</v>
      </c>
      <c r="X396" s="670"/>
      <c r="Y396" s="670"/>
      <c r="Z396" s="670"/>
      <c r="AA396" s="670"/>
      <c r="AB396" s="1220"/>
      <c r="AC396" s="1241"/>
      <c r="AD396" s="303">
        <f t="shared" si="342"/>
        <v>0</v>
      </c>
      <c r="AE396" s="303">
        <f t="shared" si="342"/>
        <v>0</v>
      </c>
      <c r="AF396" s="303">
        <f t="shared" si="342"/>
        <v>0</v>
      </c>
      <c r="AG396" s="303">
        <f t="shared" si="342"/>
        <v>0</v>
      </c>
      <c r="AH396" s="303">
        <f t="shared" si="342"/>
        <v>0</v>
      </c>
      <c r="AI396" s="303">
        <f t="shared" si="342"/>
        <v>0</v>
      </c>
      <c r="AJ396" s="303">
        <f t="shared" si="310"/>
        <v>0</v>
      </c>
      <c r="AK396" s="1220"/>
      <c r="AL396" s="1244"/>
      <c r="AM396" s="303">
        <f t="shared" si="317"/>
        <v>0</v>
      </c>
      <c r="AN396" s="684"/>
      <c r="AO396" s="684"/>
      <c r="AP396" s="684"/>
      <c r="AQ396" s="684"/>
      <c r="AR396" s="684"/>
      <c r="AS396" s="684"/>
      <c r="AT396" s="1220"/>
      <c r="AU396" s="1247"/>
      <c r="AV396" s="303">
        <f t="shared" si="305"/>
        <v>0</v>
      </c>
      <c r="AW396" s="684"/>
      <c r="AX396" s="684"/>
      <c r="AY396" s="684"/>
      <c r="AZ396" s="684"/>
      <c r="BA396" s="684"/>
      <c r="BB396" s="684"/>
      <c r="BC396" s="1220"/>
      <c r="BD396" s="1250"/>
      <c r="BE396" s="303">
        <f t="shared" si="306"/>
        <v>0</v>
      </c>
      <c r="BF396" s="684"/>
      <c r="BG396" s="684"/>
      <c r="BH396" s="684"/>
      <c r="BI396" s="684"/>
      <c r="BJ396" s="684"/>
      <c r="BK396" s="684"/>
      <c r="BL396" s="1220"/>
      <c r="BM396" s="1253"/>
      <c r="BN396" s="303">
        <f t="shared" si="307"/>
        <v>0</v>
      </c>
      <c r="BO396" s="684"/>
      <c r="BP396" s="684"/>
      <c r="BQ396" s="684"/>
      <c r="BR396" s="684"/>
      <c r="BS396" s="684"/>
      <c r="BT396" s="684"/>
      <c r="BU396" s="1207"/>
      <c r="BV396" s="1208"/>
      <c r="BW396" s="1208"/>
      <c r="BX396" s="1208"/>
      <c r="BY396" s="1208"/>
      <c r="BZ396" s="1208"/>
      <c r="CA396" s="1208"/>
      <c r="CB396" s="1208"/>
      <c r="CC396" s="1209"/>
    </row>
    <row r="397" spans="1:81" s="690" customFormat="1" ht="40.15" customHeight="1" x14ac:dyDescent="0.25">
      <c r="A397" s="673"/>
      <c r="B397" s="1318"/>
      <c r="C397" s="1315"/>
      <c r="D397" s="1097"/>
      <c r="E397" s="1094"/>
      <c r="F397" s="1094"/>
      <c r="G397" s="1094"/>
      <c r="H397" s="1094"/>
      <c r="I397" s="1094"/>
      <c r="J397" s="1220"/>
      <c r="K397" s="1217"/>
      <c r="L397" s="1223"/>
      <c r="M397" s="1226"/>
      <c r="N397" s="1229"/>
      <c r="O397" s="1232"/>
      <c r="P397" s="1235"/>
      <c r="Q397" s="1238"/>
      <c r="R397" s="1220"/>
      <c r="S397" s="377" t="s">
        <v>6463</v>
      </c>
      <c r="T397" s="709"/>
      <c r="U397" s="709"/>
      <c r="V397" s="709"/>
      <c r="W397" s="678" t="s">
        <v>6190</v>
      </c>
      <c r="X397" s="670"/>
      <c r="Y397" s="670"/>
      <c r="Z397" s="670"/>
      <c r="AA397" s="670"/>
      <c r="AB397" s="1220"/>
      <c r="AC397" s="1241"/>
      <c r="AD397" s="303">
        <f t="shared" si="342"/>
        <v>0</v>
      </c>
      <c r="AE397" s="303">
        <f t="shared" si="342"/>
        <v>0</v>
      </c>
      <c r="AF397" s="303">
        <f t="shared" si="342"/>
        <v>0</v>
      </c>
      <c r="AG397" s="303">
        <f t="shared" si="342"/>
        <v>0</v>
      </c>
      <c r="AH397" s="303">
        <f t="shared" si="342"/>
        <v>0</v>
      </c>
      <c r="AI397" s="303">
        <f t="shared" si="342"/>
        <v>0</v>
      </c>
      <c r="AJ397" s="303">
        <f t="shared" si="310"/>
        <v>0</v>
      </c>
      <c r="AK397" s="1220"/>
      <c r="AL397" s="1244"/>
      <c r="AM397" s="303">
        <f t="shared" si="317"/>
        <v>0</v>
      </c>
      <c r="AN397" s="684"/>
      <c r="AO397" s="684"/>
      <c r="AP397" s="684"/>
      <c r="AQ397" s="684"/>
      <c r="AR397" s="684"/>
      <c r="AS397" s="684"/>
      <c r="AT397" s="1220"/>
      <c r="AU397" s="1247"/>
      <c r="AV397" s="303">
        <f t="shared" si="305"/>
        <v>0</v>
      </c>
      <c r="AW397" s="684"/>
      <c r="AX397" s="684"/>
      <c r="AY397" s="684"/>
      <c r="AZ397" s="684"/>
      <c r="BA397" s="684"/>
      <c r="BB397" s="684"/>
      <c r="BC397" s="1220"/>
      <c r="BD397" s="1250"/>
      <c r="BE397" s="303">
        <f t="shared" si="306"/>
        <v>0</v>
      </c>
      <c r="BF397" s="684"/>
      <c r="BG397" s="684"/>
      <c r="BH397" s="684"/>
      <c r="BI397" s="684"/>
      <c r="BJ397" s="684"/>
      <c r="BK397" s="684"/>
      <c r="BL397" s="1220"/>
      <c r="BM397" s="1253"/>
      <c r="BN397" s="303">
        <f t="shared" si="307"/>
        <v>0</v>
      </c>
      <c r="BO397" s="684"/>
      <c r="BP397" s="684"/>
      <c r="BQ397" s="684"/>
      <c r="BR397" s="684"/>
      <c r="BS397" s="684"/>
      <c r="BT397" s="684"/>
      <c r="BU397" s="1207"/>
      <c r="BV397" s="1208"/>
      <c r="BW397" s="1208"/>
      <c r="BX397" s="1208"/>
      <c r="BY397" s="1208"/>
      <c r="BZ397" s="1208"/>
      <c r="CA397" s="1208"/>
      <c r="CB397" s="1208"/>
      <c r="CC397" s="1209"/>
    </row>
    <row r="398" spans="1:81" s="690" customFormat="1" ht="40.15" customHeight="1" thickBot="1" x14ac:dyDescent="0.3">
      <c r="A398" s="673"/>
      <c r="B398" s="1318"/>
      <c r="C398" s="1315"/>
      <c r="D398" s="1098"/>
      <c r="E398" s="1095"/>
      <c r="F398" s="1095"/>
      <c r="G398" s="1095"/>
      <c r="H398" s="1095"/>
      <c r="I398" s="1095"/>
      <c r="J398" s="1221"/>
      <c r="K398" s="1218"/>
      <c r="L398" s="1224"/>
      <c r="M398" s="1227"/>
      <c r="N398" s="1230"/>
      <c r="O398" s="1233"/>
      <c r="P398" s="1236"/>
      <c r="Q398" s="1239"/>
      <c r="R398" s="1221"/>
      <c r="S398" s="379" t="s">
        <v>6459</v>
      </c>
      <c r="T398" s="710"/>
      <c r="U398" s="710"/>
      <c r="V398" s="710"/>
      <c r="W398" s="679" t="s">
        <v>6460</v>
      </c>
      <c r="X398" s="671"/>
      <c r="Y398" s="671"/>
      <c r="Z398" s="671"/>
      <c r="AA398" s="671"/>
      <c r="AB398" s="1221"/>
      <c r="AC398" s="1242"/>
      <c r="AD398" s="306">
        <f t="shared" si="342"/>
        <v>0</v>
      </c>
      <c r="AE398" s="306">
        <f t="shared" si="342"/>
        <v>0</v>
      </c>
      <c r="AF398" s="306">
        <f t="shared" si="342"/>
        <v>0</v>
      </c>
      <c r="AG398" s="306">
        <f t="shared" si="342"/>
        <v>0</v>
      </c>
      <c r="AH398" s="306">
        <f t="shared" si="342"/>
        <v>0</v>
      </c>
      <c r="AI398" s="306">
        <f t="shared" si="342"/>
        <v>0</v>
      </c>
      <c r="AJ398" s="306">
        <f t="shared" si="310"/>
        <v>0</v>
      </c>
      <c r="AK398" s="1221"/>
      <c r="AL398" s="1245"/>
      <c r="AM398" s="306">
        <f t="shared" si="317"/>
        <v>0</v>
      </c>
      <c r="AN398" s="685"/>
      <c r="AO398" s="685"/>
      <c r="AP398" s="685"/>
      <c r="AQ398" s="685"/>
      <c r="AR398" s="685"/>
      <c r="AS398" s="685"/>
      <c r="AT398" s="1221"/>
      <c r="AU398" s="1248"/>
      <c r="AV398" s="306">
        <f t="shared" si="305"/>
        <v>0</v>
      </c>
      <c r="AW398" s="685"/>
      <c r="AX398" s="685"/>
      <c r="AY398" s="685"/>
      <c r="AZ398" s="685"/>
      <c r="BA398" s="685"/>
      <c r="BB398" s="685"/>
      <c r="BC398" s="1221"/>
      <c r="BD398" s="1251"/>
      <c r="BE398" s="306">
        <f t="shared" si="306"/>
        <v>0</v>
      </c>
      <c r="BF398" s="685"/>
      <c r="BG398" s="685"/>
      <c r="BH398" s="685"/>
      <c r="BI398" s="685"/>
      <c r="BJ398" s="685"/>
      <c r="BK398" s="685"/>
      <c r="BL398" s="1221"/>
      <c r="BM398" s="1254"/>
      <c r="BN398" s="306">
        <f t="shared" si="307"/>
        <v>0</v>
      </c>
      <c r="BO398" s="685"/>
      <c r="BP398" s="685"/>
      <c r="BQ398" s="685"/>
      <c r="BR398" s="685"/>
      <c r="BS398" s="685"/>
      <c r="BT398" s="685"/>
      <c r="BU398" s="1210"/>
      <c r="BV398" s="1211"/>
      <c r="BW398" s="1211"/>
      <c r="BX398" s="1211"/>
      <c r="BY398" s="1211"/>
      <c r="BZ398" s="1211"/>
      <c r="CA398" s="1211"/>
      <c r="CB398" s="1211"/>
      <c r="CC398" s="1212"/>
    </row>
    <row r="399" spans="1:81" s="690" customFormat="1" ht="40.15" customHeight="1" thickTop="1" x14ac:dyDescent="0.25">
      <c r="A399" s="673"/>
      <c r="B399" s="1318"/>
      <c r="C399" s="1315"/>
      <c r="D399" s="1096"/>
      <c r="E399" s="1093"/>
      <c r="F399" s="1093"/>
      <c r="G399" s="1093"/>
      <c r="H399" s="1093"/>
      <c r="I399" s="1093"/>
      <c r="J399" s="1219">
        <v>519</v>
      </c>
      <c r="K399" s="1216" t="str">
        <f>+[10]Metas!K589</f>
        <v>Talleres de educación sobre el respeto a la vida y prevenir el suicidio o violencia auto infligida.</v>
      </c>
      <c r="L399" s="1222">
        <v>187</v>
      </c>
      <c r="M399" s="1225">
        <f t="shared" ref="M399" si="373">SUM(N399:Q399)</f>
        <v>187</v>
      </c>
      <c r="N399" s="1228">
        <v>40</v>
      </c>
      <c r="O399" s="1231">
        <v>50</v>
      </c>
      <c r="P399" s="1234">
        <v>50</v>
      </c>
      <c r="Q399" s="1237">
        <v>47</v>
      </c>
      <c r="R399" s="1219">
        <f>+$J399</f>
        <v>519</v>
      </c>
      <c r="S399" s="375" t="s">
        <v>6464</v>
      </c>
      <c r="T399" s="708" t="s">
        <v>3834</v>
      </c>
      <c r="U399" s="708" t="s">
        <v>3838</v>
      </c>
      <c r="V399" s="708" t="s">
        <v>3842</v>
      </c>
      <c r="W399" s="677" t="s">
        <v>6345</v>
      </c>
      <c r="X399" s="669"/>
      <c r="Y399" s="669"/>
      <c r="Z399" s="669"/>
      <c r="AA399" s="669"/>
      <c r="AB399" s="1219">
        <f t="shared" si="313"/>
        <v>519</v>
      </c>
      <c r="AC399" s="1240">
        <f t="shared" ref="AC399" si="374">+L399</f>
        <v>187</v>
      </c>
      <c r="AD399" s="308">
        <f t="shared" si="342"/>
        <v>149.24700000000001</v>
      </c>
      <c r="AE399" s="308">
        <f t="shared" si="342"/>
        <v>149.24700000000001</v>
      </c>
      <c r="AF399" s="308">
        <f t="shared" si="342"/>
        <v>0</v>
      </c>
      <c r="AG399" s="308">
        <f t="shared" si="342"/>
        <v>0</v>
      </c>
      <c r="AH399" s="308">
        <f t="shared" si="342"/>
        <v>0</v>
      </c>
      <c r="AI399" s="308">
        <f t="shared" si="342"/>
        <v>0</v>
      </c>
      <c r="AJ399" s="308">
        <f t="shared" si="310"/>
        <v>0</v>
      </c>
      <c r="AK399" s="1219">
        <f t="shared" si="315"/>
        <v>519</v>
      </c>
      <c r="AL399" s="1243">
        <f t="shared" ref="AL399" si="375">+N399</f>
        <v>40</v>
      </c>
      <c r="AM399" s="308">
        <f t="shared" si="317"/>
        <v>49.749000000000002</v>
      </c>
      <c r="AN399" s="683">
        <v>49.749000000000002</v>
      </c>
      <c r="AO399" s="683"/>
      <c r="AP399" s="683"/>
      <c r="AQ399" s="683"/>
      <c r="AR399" s="683"/>
      <c r="AS399" s="683"/>
      <c r="AT399" s="1219">
        <f t="shared" si="318"/>
        <v>519</v>
      </c>
      <c r="AU399" s="1246">
        <f t="shared" ref="AU399" si="376">+O399</f>
        <v>50</v>
      </c>
      <c r="AV399" s="308">
        <f t="shared" si="305"/>
        <v>49.749000000000002</v>
      </c>
      <c r="AW399" s="683">
        <v>49.749000000000002</v>
      </c>
      <c r="AX399" s="683"/>
      <c r="AY399" s="683"/>
      <c r="AZ399" s="683"/>
      <c r="BA399" s="683"/>
      <c r="BB399" s="683"/>
      <c r="BC399" s="1219">
        <f t="shared" si="320"/>
        <v>519</v>
      </c>
      <c r="BD399" s="1249">
        <f t="shared" ref="BD399" si="377">+P399</f>
        <v>50</v>
      </c>
      <c r="BE399" s="308">
        <f t="shared" si="306"/>
        <v>16.582999999999998</v>
      </c>
      <c r="BF399" s="683">
        <v>16.582999999999998</v>
      </c>
      <c r="BG399" s="683"/>
      <c r="BH399" s="683"/>
      <c r="BI399" s="683"/>
      <c r="BJ399" s="683"/>
      <c r="BK399" s="683"/>
      <c r="BL399" s="1219">
        <f t="shared" si="322"/>
        <v>519</v>
      </c>
      <c r="BM399" s="1252">
        <f t="shared" ref="BM399" si="378">+Q399</f>
        <v>47</v>
      </c>
      <c r="BN399" s="308">
        <f t="shared" si="307"/>
        <v>33.165999999999997</v>
      </c>
      <c r="BO399" s="683">
        <v>33.165999999999997</v>
      </c>
      <c r="BP399" s="683"/>
      <c r="BQ399" s="683"/>
      <c r="BR399" s="683"/>
      <c r="BS399" s="683"/>
      <c r="BT399" s="683"/>
      <c r="BU399" s="1204"/>
      <c r="BV399" s="1205"/>
      <c r="BW399" s="1205"/>
      <c r="BX399" s="1205"/>
      <c r="BY399" s="1205"/>
      <c r="BZ399" s="1205"/>
      <c r="CA399" s="1205"/>
      <c r="CB399" s="1205"/>
      <c r="CC399" s="1206"/>
    </row>
    <row r="400" spans="1:81" s="690" customFormat="1" ht="40.15" customHeight="1" x14ac:dyDescent="0.25">
      <c r="A400" s="673"/>
      <c r="B400" s="1318"/>
      <c r="C400" s="1315"/>
      <c r="D400" s="1097"/>
      <c r="E400" s="1094"/>
      <c r="F400" s="1094"/>
      <c r="G400" s="1094"/>
      <c r="H400" s="1094"/>
      <c r="I400" s="1094"/>
      <c r="J400" s="1220"/>
      <c r="K400" s="1217"/>
      <c r="L400" s="1223"/>
      <c r="M400" s="1226"/>
      <c r="N400" s="1229"/>
      <c r="O400" s="1232"/>
      <c r="P400" s="1235"/>
      <c r="Q400" s="1238"/>
      <c r="R400" s="1220"/>
      <c r="S400" s="377" t="s">
        <v>6465</v>
      </c>
      <c r="T400" s="709"/>
      <c r="U400" s="709"/>
      <c r="V400" s="709"/>
      <c r="W400" s="678" t="s">
        <v>6434</v>
      </c>
      <c r="X400" s="670"/>
      <c r="Y400" s="670"/>
      <c r="Z400" s="670"/>
      <c r="AA400" s="670"/>
      <c r="AB400" s="1220"/>
      <c r="AC400" s="1241"/>
      <c r="AD400" s="303">
        <f t="shared" si="342"/>
        <v>0</v>
      </c>
      <c r="AE400" s="303">
        <f t="shared" si="342"/>
        <v>0</v>
      </c>
      <c r="AF400" s="303">
        <f t="shared" si="342"/>
        <v>0</v>
      </c>
      <c r="AG400" s="303">
        <f t="shared" si="342"/>
        <v>0</v>
      </c>
      <c r="AH400" s="303">
        <f t="shared" si="342"/>
        <v>0</v>
      </c>
      <c r="AI400" s="303">
        <f t="shared" si="342"/>
        <v>0</v>
      </c>
      <c r="AJ400" s="303">
        <f t="shared" si="310"/>
        <v>0</v>
      </c>
      <c r="AK400" s="1220"/>
      <c r="AL400" s="1244"/>
      <c r="AM400" s="303">
        <f t="shared" si="317"/>
        <v>0</v>
      </c>
      <c r="AN400" s="684"/>
      <c r="AO400" s="684"/>
      <c r="AP400" s="684"/>
      <c r="AQ400" s="684"/>
      <c r="AR400" s="684"/>
      <c r="AS400" s="684"/>
      <c r="AT400" s="1220"/>
      <c r="AU400" s="1247"/>
      <c r="AV400" s="303">
        <f t="shared" si="305"/>
        <v>0</v>
      </c>
      <c r="AW400" s="684"/>
      <c r="AX400" s="684"/>
      <c r="AY400" s="684"/>
      <c r="AZ400" s="684"/>
      <c r="BA400" s="684"/>
      <c r="BB400" s="684"/>
      <c r="BC400" s="1220"/>
      <c r="BD400" s="1250"/>
      <c r="BE400" s="303">
        <f t="shared" si="306"/>
        <v>0</v>
      </c>
      <c r="BF400" s="684"/>
      <c r="BG400" s="684"/>
      <c r="BH400" s="684"/>
      <c r="BI400" s="684"/>
      <c r="BJ400" s="684"/>
      <c r="BK400" s="684"/>
      <c r="BL400" s="1220"/>
      <c r="BM400" s="1253"/>
      <c r="BN400" s="303">
        <f t="shared" si="307"/>
        <v>0</v>
      </c>
      <c r="BO400" s="684"/>
      <c r="BP400" s="684"/>
      <c r="BQ400" s="684"/>
      <c r="BR400" s="684"/>
      <c r="BS400" s="684"/>
      <c r="BT400" s="684"/>
      <c r="BU400" s="1207"/>
      <c r="BV400" s="1208"/>
      <c r="BW400" s="1208"/>
      <c r="BX400" s="1208"/>
      <c r="BY400" s="1208"/>
      <c r="BZ400" s="1208"/>
      <c r="CA400" s="1208"/>
      <c r="CB400" s="1208"/>
      <c r="CC400" s="1209"/>
    </row>
    <row r="401" spans="1:81" s="690" customFormat="1" ht="40.15" customHeight="1" x14ac:dyDescent="0.25">
      <c r="A401" s="673"/>
      <c r="B401" s="1318"/>
      <c r="C401" s="1315"/>
      <c r="D401" s="1097"/>
      <c r="E401" s="1094"/>
      <c r="F401" s="1094"/>
      <c r="G401" s="1094"/>
      <c r="H401" s="1094"/>
      <c r="I401" s="1094"/>
      <c r="J401" s="1220"/>
      <c r="K401" s="1217"/>
      <c r="L401" s="1223"/>
      <c r="M401" s="1226"/>
      <c r="N401" s="1229"/>
      <c r="O401" s="1232"/>
      <c r="P401" s="1235"/>
      <c r="Q401" s="1238"/>
      <c r="R401" s="1220"/>
      <c r="S401" s="377" t="s">
        <v>6466</v>
      </c>
      <c r="T401" s="709"/>
      <c r="U401" s="709"/>
      <c r="V401" s="709"/>
      <c r="W401" s="678" t="s">
        <v>6190</v>
      </c>
      <c r="X401" s="670"/>
      <c r="Y401" s="670"/>
      <c r="Z401" s="670"/>
      <c r="AA401" s="670"/>
      <c r="AB401" s="1220"/>
      <c r="AC401" s="1241"/>
      <c r="AD401" s="303">
        <f t="shared" si="342"/>
        <v>0</v>
      </c>
      <c r="AE401" s="303">
        <f t="shared" si="342"/>
        <v>0</v>
      </c>
      <c r="AF401" s="303">
        <f t="shared" si="342"/>
        <v>0</v>
      </c>
      <c r="AG401" s="303">
        <f t="shared" si="342"/>
        <v>0</v>
      </c>
      <c r="AH401" s="303">
        <f t="shared" si="342"/>
        <v>0</v>
      </c>
      <c r="AI401" s="303">
        <f t="shared" si="342"/>
        <v>0</v>
      </c>
      <c r="AJ401" s="303">
        <f t="shared" si="310"/>
        <v>0</v>
      </c>
      <c r="AK401" s="1220"/>
      <c r="AL401" s="1244"/>
      <c r="AM401" s="303">
        <f t="shared" si="317"/>
        <v>0</v>
      </c>
      <c r="AN401" s="684"/>
      <c r="AO401" s="684"/>
      <c r="AP401" s="684"/>
      <c r="AQ401" s="684"/>
      <c r="AR401" s="684"/>
      <c r="AS401" s="684"/>
      <c r="AT401" s="1220"/>
      <c r="AU401" s="1247"/>
      <c r="AV401" s="303">
        <f t="shared" si="305"/>
        <v>0</v>
      </c>
      <c r="AW401" s="684"/>
      <c r="AX401" s="684"/>
      <c r="AY401" s="684"/>
      <c r="AZ401" s="684"/>
      <c r="BA401" s="684"/>
      <c r="BB401" s="684"/>
      <c r="BC401" s="1220"/>
      <c r="BD401" s="1250"/>
      <c r="BE401" s="303">
        <f t="shared" si="306"/>
        <v>0</v>
      </c>
      <c r="BF401" s="684"/>
      <c r="BG401" s="684"/>
      <c r="BH401" s="684"/>
      <c r="BI401" s="684"/>
      <c r="BJ401" s="684"/>
      <c r="BK401" s="684"/>
      <c r="BL401" s="1220"/>
      <c r="BM401" s="1253"/>
      <c r="BN401" s="303">
        <f t="shared" si="307"/>
        <v>0</v>
      </c>
      <c r="BO401" s="684"/>
      <c r="BP401" s="684"/>
      <c r="BQ401" s="684"/>
      <c r="BR401" s="684"/>
      <c r="BS401" s="684"/>
      <c r="BT401" s="684"/>
      <c r="BU401" s="1207"/>
      <c r="BV401" s="1208"/>
      <c r="BW401" s="1208"/>
      <c r="BX401" s="1208"/>
      <c r="BY401" s="1208"/>
      <c r="BZ401" s="1208"/>
      <c r="CA401" s="1208"/>
      <c r="CB401" s="1208"/>
      <c r="CC401" s="1209"/>
    </row>
    <row r="402" spans="1:81" s="690" customFormat="1" ht="40.15" customHeight="1" thickBot="1" x14ac:dyDescent="0.3">
      <c r="A402" s="673"/>
      <c r="B402" s="1318"/>
      <c r="C402" s="1315"/>
      <c r="D402" s="1098"/>
      <c r="E402" s="1095"/>
      <c r="F402" s="1095"/>
      <c r="G402" s="1095"/>
      <c r="H402" s="1095"/>
      <c r="I402" s="1095"/>
      <c r="J402" s="1221"/>
      <c r="K402" s="1218"/>
      <c r="L402" s="1224"/>
      <c r="M402" s="1227"/>
      <c r="N402" s="1230"/>
      <c r="O402" s="1233"/>
      <c r="P402" s="1236"/>
      <c r="Q402" s="1239"/>
      <c r="R402" s="1221"/>
      <c r="S402" s="379" t="s">
        <v>6459</v>
      </c>
      <c r="T402" s="710"/>
      <c r="U402" s="710"/>
      <c r="V402" s="710"/>
      <c r="W402" s="679" t="s">
        <v>6460</v>
      </c>
      <c r="X402" s="671"/>
      <c r="Y402" s="671"/>
      <c r="Z402" s="671"/>
      <c r="AA402" s="671"/>
      <c r="AB402" s="1221"/>
      <c r="AC402" s="1242"/>
      <c r="AD402" s="306">
        <f t="shared" si="342"/>
        <v>0</v>
      </c>
      <c r="AE402" s="306">
        <f t="shared" si="342"/>
        <v>0</v>
      </c>
      <c r="AF402" s="306">
        <f t="shared" si="342"/>
        <v>0</v>
      </c>
      <c r="AG402" s="306">
        <f t="shared" si="342"/>
        <v>0</v>
      </c>
      <c r="AH402" s="306">
        <f t="shared" si="342"/>
        <v>0</v>
      </c>
      <c r="AI402" s="306">
        <f t="shared" si="342"/>
        <v>0</v>
      </c>
      <c r="AJ402" s="306">
        <f t="shared" si="310"/>
        <v>0</v>
      </c>
      <c r="AK402" s="1221"/>
      <c r="AL402" s="1245"/>
      <c r="AM402" s="306">
        <f t="shared" si="317"/>
        <v>0</v>
      </c>
      <c r="AN402" s="685"/>
      <c r="AO402" s="685"/>
      <c r="AP402" s="685"/>
      <c r="AQ402" s="685"/>
      <c r="AR402" s="685"/>
      <c r="AS402" s="685"/>
      <c r="AT402" s="1221"/>
      <c r="AU402" s="1248"/>
      <c r="AV402" s="306">
        <f t="shared" si="305"/>
        <v>0</v>
      </c>
      <c r="AW402" s="685"/>
      <c r="AX402" s="685"/>
      <c r="AY402" s="685"/>
      <c r="AZ402" s="685"/>
      <c r="BA402" s="685"/>
      <c r="BB402" s="685"/>
      <c r="BC402" s="1221"/>
      <c r="BD402" s="1251"/>
      <c r="BE402" s="306">
        <f t="shared" si="306"/>
        <v>0</v>
      </c>
      <c r="BF402" s="685"/>
      <c r="BG402" s="685"/>
      <c r="BH402" s="685"/>
      <c r="BI402" s="685"/>
      <c r="BJ402" s="685"/>
      <c r="BK402" s="685"/>
      <c r="BL402" s="1221"/>
      <c r="BM402" s="1254"/>
      <c r="BN402" s="306">
        <f t="shared" si="307"/>
        <v>0</v>
      </c>
      <c r="BO402" s="685"/>
      <c r="BP402" s="685"/>
      <c r="BQ402" s="685"/>
      <c r="BR402" s="685"/>
      <c r="BS402" s="685"/>
      <c r="BT402" s="685"/>
      <c r="BU402" s="1210"/>
      <c r="BV402" s="1211"/>
      <c r="BW402" s="1211"/>
      <c r="BX402" s="1211"/>
      <c r="BY402" s="1211"/>
      <c r="BZ402" s="1211"/>
      <c r="CA402" s="1211"/>
      <c r="CB402" s="1211"/>
      <c r="CC402" s="1212"/>
    </row>
    <row r="403" spans="1:81" s="690" customFormat="1" ht="40.15" customHeight="1" thickTop="1" x14ac:dyDescent="0.25">
      <c r="A403" s="673"/>
      <c r="B403" s="1318"/>
      <c r="C403" s="1315"/>
      <c r="D403" s="1096"/>
      <c r="E403" s="1093"/>
      <c r="F403" s="1093"/>
      <c r="G403" s="1093"/>
      <c r="H403" s="1093"/>
      <c r="I403" s="1093"/>
      <c r="J403" s="1219">
        <v>520</v>
      </c>
      <c r="K403" s="1216" t="str">
        <f>+[10]Metas!K590</f>
        <v>Talleres de sensibilización y/o educación de la ruta de atención y protocolos de protección para prevenir la violencia basada en género.</v>
      </c>
      <c r="L403" s="1222">
        <v>105</v>
      </c>
      <c r="M403" s="1225">
        <f t="shared" ref="M403" si="379">SUM(N403:Q403)</f>
        <v>105</v>
      </c>
      <c r="N403" s="1228">
        <v>20</v>
      </c>
      <c r="O403" s="1231">
        <v>35</v>
      </c>
      <c r="P403" s="1234">
        <v>30</v>
      </c>
      <c r="Q403" s="1237">
        <v>20</v>
      </c>
      <c r="R403" s="1219">
        <f>+$J403</f>
        <v>520</v>
      </c>
      <c r="S403" s="375" t="s">
        <v>6467</v>
      </c>
      <c r="T403" s="708" t="s">
        <v>3834</v>
      </c>
      <c r="U403" s="708" t="s">
        <v>3838</v>
      </c>
      <c r="V403" s="708" t="s">
        <v>3842</v>
      </c>
      <c r="W403" s="677" t="s">
        <v>6345</v>
      </c>
      <c r="X403" s="669"/>
      <c r="Y403" s="669"/>
      <c r="Z403" s="669"/>
      <c r="AA403" s="669"/>
      <c r="AB403" s="1219">
        <f t="shared" si="313"/>
        <v>520</v>
      </c>
      <c r="AC403" s="1240">
        <f t="shared" ref="AC403" si="380">+L403</f>
        <v>105</v>
      </c>
      <c r="AD403" s="308">
        <f t="shared" si="342"/>
        <v>149.24700000000001</v>
      </c>
      <c r="AE403" s="308">
        <f t="shared" si="342"/>
        <v>149.24700000000001</v>
      </c>
      <c r="AF403" s="308">
        <f t="shared" si="342"/>
        <v>0</v>
      </c>
      <c r="AG403" s="308">
        <f t="shared" si="342"/>
        <v>0</v>
      </c>
      <c r="AH403" s="308">
        <f t="shared" si="342"/>
        <v>0</v>
      </c>
      <c r="AI403" s="308">
        <f t="shared" si="342"/>
        <v>0</v>
      </c>
      <c r="AJ403" s="308">
        <f t="shared" si="310"/>
        <v>0</v>
      </c>
      <c r="AK403" s="1219">
        <f t="shared" si="315"/>
        <v>520</v>
      </c>
      <c r="AL403" s="1243">
        <f t="shared" ref="AL403" si="381">+N403</f>
        <v>20</v>
      </c>
      <c r="AM403" s="308">
        <f t="shared" si="317"/>
        <v>49.749000000000002</v>
      </c>
      <c r="AN403" s="683">
        <v>49.749000000000002</v>
      </c>
      <c r="AO403" s="683"/>
      <c r="AP403" s="683"/>
      <c r="AQ403" s="683"/>
      <c r="AR403" s="683"/>
      <c r="AS403" s="683"/>
      <c r="AT403" s="1219">
        <f t="shared" si="318"/>
        <v>520</v>
      </c>
      <c r="AU403" s="1246">
        <f t="shared" ref="AU403" si="382">+O403</f>
        <v>35</v>
      </c>
      <c r="AV403" s="308">
        <f t="shared" si="305"/>
        <v>49.749000000000002</v>
      </c>
      <c r="AW403" s="683">
        <v>49.749000000000002</v>
      </c>
      <c r="AX403" s="683"/>
      <c r="AY403" s="683"/>
      <c r="AZ403" s="683"/>
      <c r="BA403" s="683"/>
      <c r="BB403" s="683"/>
      <c r="BC403" s="1219">
        <f t="shared" si="320"/>
        <v>520</v>
      </c>
      <c r="BD403" s="1249">
        <f t="shared" ref="BD403" si="383">+P403</f>
        <v>30</v>
      </c>
      <c r="BE403" s="308">
        <f t="shared" si="306"/>
        <v>16.582999999999998</v>
      </c>
      <c r="BF403" s="683">
        <v>16.582999999999998</v>
      </c>
      <c r="BG403" s="683"/>
      <c r="BH403" s="683"/>
      <c r="BI403" s="683"/>
      <c r="BJ403" s="683"/>
      <c r="BK403" s="683"/>
      <c r="BL403" s="1219">
        <f t="shared" si="322"/>
        <v>520</v>
      </c>
      <c r="BM403" s="1252">
        <f t="shared" ref="BM403" si="384">+Q403</f>
        <v>20</v>
      </c>
      <c r="BN403" s="308">
        <f t="shared" si="307"/>
        <v>33.165999999999997</v>
      </c>
      <c r="BO403" s="683">
        <v>33.165999999999997</v>
      </c>
      <c r="BP403" s="683"/>
      <c r="BQ403" s="683"/>
      <c r="BR403" s="683"/>
      <c r="BS403" s="683"/>
      <c r="BT403" s="683"/>
      <c r="BU403" s="1204"/>
      <c r="BV403" s="1205"/>
      <c r="BW403" s="1205"/>
      <c r="BX403" s="1205"/>
      <c r="BY403" s="1205"/>
      <c r="BZ403" s="1205"/>
      <c r="CA403" s="1205"/>
      <c r="CB403" s="1205"/>
      <c r="CC403" s="1206"/>
    </row>
    <row r="404" spans="1:81" s="690" customFormat="1" ht="40.15" customHeight="1" x14ac:dyDescent="0.25">
      <c r="A404" s="673"/>
      <c r="B404" s="1318"/>
      <c r="C404" s="1315"/>
      <c r="D404" s="1097"/>
      <c r="E404" s="1094"/>
      <c r="F404" s="1094"/>
      <c r="G404" s="1094"/>
      <c r="H404" s="1094"/>
      <c r="I404" s="1094"/>
      <c r="J404" s="1220"/>
      <c r="K404" s="1217"/>
      <c r="L404" s="1223"/>
      <c r="M404" s="1226"/>
      <c r="N404" s="1229"/>
      <c r="O404" s="1232"/>
      <c r="P404" s="1235"/>
      <c r="Q404" s="1238"/>
      <c r="R404" s="1220"/>
      <c r="S404" s="377" t="s">
        <v>6468</v>
      </c>
      <c r="T404" s="709"/>
      <c r="U404" s="709"/>
      <c r="V404" s="709"/>
      <c r="W404" s="678" t="s">
        <v>6434</v>
      </c>
      <c r="X404" s="670"/>
      <c r="Y404" s="670"/>
      <c r="Z404" s="670"/>
      <c r="AA404" s="670"/>
      <c r="AB404" s="1220"/>
      <c r="AC404" s="1241"/>
      <c r="AD404" s="303">
        <f t="shared" si="342"/>
        <v>0</v>
      </c>
      <c r="AE404" s="303">
        <f t="shared" si="342"/>
        <v>0</v>
      </c>
      <c r="AF404" s="303">
        <f t="shared" si="342"/>
        <v>0</v>
      </c>
      <c r="AG404" s="303">
        <f t="shared" si="342"/>
        <v>0</v>
      </c>
      <c r="AH404" s="303">
        <f t="shared" si="342"/>
        <v>0</v>
      </c>
      <c r="AI404" s="303">
        <f t="shared" si="342"/>
        <v>0</v>
      </c>
      <c r="AJ404" s="303">
        <f t="shared" si="310"/>
        <v>0</v>
      </c>
      <c r="AK404" s="1220"/>
      <c r="AL404" s="1244"/>
      <c r="AM404" s="303">
        <f t="shared" si="317"/>
        <v>0</v>
      </c>
      <c r="AN404" s="684"/>
      <c r="AO404" s="684"/>
      <c r="AP404" s="684"/>
      <c r="AQ404" s="684"/>
      <c r="AR404" s="684"/>
      <c r="AS404" s="684"/>
      <c r="AT404" s="1220"/>
      <c r="AU404" s="1247"/>
      <c r="AV404" s="303">
        <f t="shared" si="305"/>
        <v>0</v>
      </c>
      <c r="AW404" s="684"/>
      <c r="AX404" s="684"/>
      <c r="AY404" s="684"/>
      <c r="AZ404" s="684"/>
      <c r="BA404" s="684"/>
      <c r="BB404" s="684"/>
      <c r="BC404" s="1220"/>
      <c r="BD404" s="1250"/>
      <c r="BE404" s="303">
        <f t="shared" si="306"/>
        <v>0</v>
      </c>
      <c r="BF404" s="684"/>
      <c r="BG404" s="684"/>
      <c r="BH404" s="684"/>
      <c r="BI404" s="684"/>
      <c r="BJ404" s="684"/>
      <c r="BK404" s="684"/>
      <c r="BL404" s="1220"/>
      <c r="BM404" s="1253"/>
      <c r="BN404" s="303">
        <f t="shared" si="307"/>
        <v>0</v>
      </c>
      <c r="BO404" s="684"/>
      <c r="BP404" s="684"/>
      <c r="BQ404" s="684"/>
      <c r="BR404" s="684"/>
      <c r="BS404" s="684"/>
      <c r="BT404" s="684"/>
      <c r="BU404" s="1207"/>
      <c r="BV404" s="1208"/>
      <c r="BW404" s="1208"/>
      <c r="BX404" s="1208"/>
      <c r="BY404" s="1208"/>
      <c r="BZ404" s="1208"/>
      <c r="CA404" s="1208"/>
      <c r="CB404" s="1208"/>
      <c r="CC404" s="1209"/>
    </row>
    <row r="405" spans="1:81" s="690" customFormat="1" ht="40.15" customHeight="1" x14ac:dyDescent="0.25">
      <c r="A405" s="673"/>
      <c r="B405" s="1318"/>
      <c r="C405" s="1315"/>
      <c r="D405" s="1097"/>
      <c r="E405" s="1094"/>
      <c r="F405" s="1094"/>
      <c r="G405" s="1094"/>
      <c r="H405" s="1094"/>
      <c r="I405" s="1094"/>
      <c r="J405" s="1220"/>
      <c r="K405" s="1217"/>
      <c r="L405" s="1223"/>
      <c r="M405" s="1226"/>
      <c r="N405" s="1229"/>
      <c r="O405" s="1232"/>
      <c r="P405" s="1235"/>
      <c r="Q405" s="1238"/>
      <c r="R405" s="1220"/>
      <c r="S405" s="377" t="s">
        <v>6469</v>
      </c>
      <c r="T405" s="709"/>
      <c r="U405" s="709"/>
      <c r="V405" s="709"/>
      <c r="W405" s="678" t="s">
        <v>6190</v>
      </c>
      <c r="X405" s="670"/>
      <c r="Y405" s="670"/>
      <c r="Z405" s="670"/>
      <c r="AA405" s="670"/>
      <c r="AB405" s="1220"/>
      <c r="AC405" s="1241"/>
      <c r="AD405" s="303">
        <f t="shared" si="342"/>
        <v>0</v>
      </c>
      <c r="AE405" s="303">
        <f t="shared" si="342"/>
        <v>0</v>
      </c>
      <c r="AF405" s="303">
        <f t="shared" si="342"/>
        <v>0</v>
      </c>
      <c r="AG405" s="303">
        <f t="shared" si="342"/>
        <v>0</v>
      </c>
      <c r="AH405" s="303">
        <f t="shared" si="342"/>
        <v>0</v>
      </c>
      <c r="AI405" s="303">
        <f t="shared" si="342"/>
        <v>0</v>
      </c>
      <c r="AJ405" s="303">
        <f t="shared" si="310"/>
        <v>0</v>
      </c>
      <c r="AK405" s="1220"/>
      <c r="AL405" s="1244"/>
      <c r="AM405" s="303">
        <f t="shared" si="317"/>
        <v>0</v>
      </c>
      <c r="AN405" s="684"/>
      <c r="AO405" s="684"/>
      <c r="AP405" s="684"/>
      <c r="AQ405" s="684"/>
      <c r="AR405" s="684"/>
      <c r="AS405" s="684"/>
      <c r="AT405" s="1220"/>
      <c r="AU405" s="1247"/>
      <c r="AV405" s="303">
        <f t="shared" si="305"/>
        <v>0</v>
      </c>
      <c r="AW405" s="684"/>
      <c r="AX405" s="684"/>
      <c r="AY405" s="684"/>
      <c r="AZ405" s="684"/>
      <c r="BA405" s="684"/>
      <c r="BB405" s="684"/>
      <c r="BC405" s="1220"/>
      <c r="BD405" s="1250"/>
      <c r="BE405" s="303">
        <f t="shared" si="306"/>
        <v>0</v>
      </c>
      <c r="BF405" s="684"/>
      <c r="BG405" s="684"/>
      <c r="BH405" s="684"/>
      <c r="BI405" s="684"/>
      <c r="BJ405" s="684"/>
      <c r="BK405" s="684"/>
      <c r="BL405" s="1220"/>
      <c r="BM405" s="1253"/>
      <c r="BN405" s="303">
        <f t="shared" si="307"/>
        <v>0</v>
      </c>
      <c r="BO405" s="684"/>
      <c r="BP405" s="684"/>
      <c r="BQ405" s="684"/>
      <c r="BR405" s="684"/>
      <c r="BS405" s="684"/>
      <c r="BT405" s="684"/>
      <c r="BU405" s="1207"/>
      <c r="BV405" s="1208"/>
      <c r="BW405" s="1208"/>
      <c r="BX405" s="1208"/>
      <c r="BY405" s="1208"/>
      <c r="BZ405" s="1208"/>
      <c r="CA405" s="1208"/>
      <c r="CB405" s="1208"/>
      <c r="CC405" s="1209"/>
    </row>
    <row r="406" spans="1:81" s="690" customFormat="1" ht="40.15" customHeight="1" thickBot="1" x14ac:dyDescent="0.3">
      <c r="A406" s="673"/>
      <c r="B406" s="1318"/>
      <c r="C406" s="1315"/>
      <c r="D406" s="1098"/>
      <c r="E406" s="1095"/>
      <c r="F406" s="1095"/>
      <c r="G406" s="1095"/>
      <c r="H406" s="1095"/>
      <c r="I406" s="1095"/>
      <c r="J406" s="1221"/>
      <c r="K406" s="1218"/>
      <c r="L406" s="1224"/>
      <c r="M406" s="1227"/>
      <c r="N406" s="1230"/>
      <c r="O406" s="1233"/>
      <c r="P406" s="1236"/>
      <c r="Q406" s="1239"/>
      <c r="R406" s="1221"/>
      <c r="S406" s="379" t="s">
        <v>6459</v>
      </c>
      <c r="T406" s="710"/>
      <c r="U406" s="710"/>
      <c r="V406" s="710"/>
      <c r="W406" s="679" t="s">
        <v>6460</v>
      </c>
      <c r="X406" s="671"/>
      <c r="Y406" s="671"/>
      <c r="Z406" s="671"/>
      <c r="AA406" s="671"/>
      <c r="AB406" s="1221"/>
      <c r="AC406" s="1242"/>
      <c r="AD406" s="306">
        <f t="shared" si="342"/>
        <v>0</v>
      </c>
      <c r="AE406" s="306">
        <f t="shared" si="342"/>
        <v>0</v>
      </c>
      <c r="AF406" s="306">
        <f t="shared" si="342"/>
        <v>0</v>
      </c>
      <c r="AG406" s="306">
        <f t="shared" si="342"/>
        <v>0</v>
      </c>
      <c r="AH406" s="306">
        <f t="shared" si="342"/>
        <v>0</v>
      </c>
      <c r="AI406" s="306">
        <f t="shared" si="342"/>
        <v>0</v>
      </c>
      <c r="AJ406" s="306">
        <f t="shared" si="310"/>
        <v>0</v>
      </c>
      <c r="AK406" s="1221"/>
      <c r="AL406" s="1245"/>
      <c r="AM406" s="306">
        <f t="shared" si="317"/>
        <v>0</v>
      </c>
      <c r="AN406" s="685"/>
      <c r="AO406" s="685"/>
      <c r="AP406" s="685"/>
      <c r="AQ406" s="685"/>
      <c r="AR406" s="685"/>
      <c r="AS406" s="685"/>
      <c r="AT406" s="1221"/>
      <c r="AU406" s="1248"/>
      <c r="AV406" s="306">
        <f t="shared" ref="AV406:AV469" si="385">SUM(AW406:BB406)</f>
        <v>0</v>
      </c>
      <c r="AW406" s="685"/>
      <c r="AX406" s="685"/>
      <c r="AY406" s="685"/>
      <c r="AZ406" s="685"/>
      <c r="BA406" s="685"/>
      <c r="BB406" s="685"/>
      <c r="BC406" s="1221"/>
      <c r="BD406" s="1251"/>
      <c r="BE406" s="306">
        <f t="shared" ref="BE406:BE469" si="386">SUM(BF406:BK406)</f>
        <v>0</v>
      </c>
      <c r="BF406" s="685"/>
      <c r="BG406" s="685"/>
      <c r="BH406" s="685"/>
      <c r="BI406" s="685"/>
      <c r="BJ406" s="685"/>
      <c r="BK406" s="685"/>
      <c r="BL406" s="1221"/>
      <c r="BM406" s="1254"/>
      <c r="BN406" s="306">
        <f t="shared" ref="BN406:BN469" si="387">SUM(BO406:BT406)</f>
        <v>0</v>
      </c>
      <c r="BO406" s="685"/>
      <c r="BP406" s="685"/>
      <c r="BQ406" s="685"/>
      <c r="BR406" s="685"/>
      <c r="BS406" s="685"/>
      <c r="BT406" s="685"/>
      <c r="BU406" s="1210"/>
      <c r="BV406" s="1211"/>
      <c r="BW406" s="1211"/>
      <c r="BX406" s="1211"/>
      <c r="BY406" s="1211"/>
      <c r="BZ406" s="1211"/>
      <c r="CA406" s="1211"/>
      <c r="CB406" s="1211"/>
      <c r="CC406" s="1212"/>
    </row>
    <row r="407" spans="1:81" s="690" customFormat="1" ht="40.15" customHeight="1" thickTop="1" x14ac:dyDescent="0.25">
      <c r="A407" s="673"/>
      <c r="B407" s="1318"/>
      <c r="C407" s="1315"/>
      <c r="D407" s="1096"/>
      <c r="E407" s="1093"/>
      <c r="F407" s="1093"/>
      <c r="G407" s="1093"/>
      <c r="H407" s="1093"/>
      <c r="I407" s="1093"/>
      <c r="J407" s="1219">
        <v>521</v>
      </c>
      <c r="K407" s="1216" t="str">
        <f>+[10]Metas!K591</f>
        <v>Talleres de sensibilización y/o educación de la ruta de atención y protocolos de protección para prevenir la violencia contra los NNAJ.</v>
      </c>
      <c r="L407" s="1222">
        <v>113</v>
      </c>
      <c r="M407" s="1225">
        <f t="shared" ref="M407" si="388">SUM(N407:Q407)</f>
        <v>113</v>
      </c>
      <c r="N407" s="1228">
        <v>20</v>
      </c>
      <c r="O407" s="1231">
        <v>35</v>
      </c>
      <c r="P407" s="1234">
        <v>35</v>
      </c>
      <c r="Q407" s="1237">
        <v>23</v>
      </c>
      <c r="R407" s="1219">
        <f>+$J407</f>
        <v>521</v>
      </c>
      <c r="S407" s="375" t="s">
        <v>6470</v>
      </c>
      <c r="T407" s="708" t="s">
        <v>3834</v>
      </c>
      <c r="U407" s="708" t="s">
        <v>3838</v>
      </c>
      <c r="V407" s="708" t="s">
        <v>3842</v>
      </c>
      <c r="W407" s="677" t="s">
        <v>6345</v>
      </c>
      <c r="X407" s="669"/>
      <c r="Y407" s="669"/>
      <c r="Z407" s="669"/>
      <c r="AA407" s="669"/>
      <c r="AB407" s="1219">
        <f t="shared" si="313"/>
        <v>521</v>
      </c>
      <c r="AC407" s="1240">
        <f t="shared" ref="AC407" si="389">+L407</f>
        <v>113</v>
      </c>
      <c r="AD407" s="308">
        <f t="shared" si="342"/>
        <v>149.24700000000001</v>
      </c>
      <c r="AE407" s="308">
        <f t="shared" si="342"/>
        <v>149.24700000000001</v>
      </c>
      <c r="AF407" s="308">
        <f t="shared" si="342"/>
        <v>0</v>
      </c>
      <c r="AG407" s="308">
        <f t="shared" si="342"/>
        <v>0</v>
      </c>
      <c r="AH407" s="308">
        <f t="shared" si="342"/>
        <v>0</v>
      </c>
      <c r="AI407" s="308">
        <f t="shared" si="342"/>
        <v>0</v>
      </c>
      <c r="AJ407" s="308">
        <f t="shared" si="310"/>
        <v>0</v>
      </c>
      <c r="AK407" s="1219">
        <f t="shared" si="315"/>
        <v>521</v>
      </c>
      <c r="AL407" s="1243">
        <f t="shared" ref="AL407" si="390">+N407</f>
        <v>20</v>
      </c>
      <c r="AM407" s="308">
        <f t="shared" si="317"/>
        <v>49.749000000000002</v>
      </c>
      <c r="AN407" s="683">
        <v>49.749000000000002</v>
      </c>
      <c r="AO407" s="683"/>
      <c r="AP407" s="683"/>
      <c r="AQ407" s="683"/>
      <c r="AR407" s="683"/>
      <c r="AS407" s="683"/>
      <c r="AT407" s="1219">
        <f t="shared" si="318"/>
        <v>521</v>
      </c>
      <c r="AU407" s="1246">
        <f t="shared" ref="AU407" si="391">+O407</f>
        <v>35</v>
      </c>
      <c r="AV407" s="308">
        <f t="shared" si="385"/>
        <v>49.749000000000002</v>
      </c>
      <c r="AW407" s="683">
        <v>49.749000000000002</v>
      </c>
      <c r="AX407" s="683"/>
      <c r="AY407" s="683"/>
      <c r="AZ407" s="683"/>
      <c r="BA407" s="683"/>
      <c r="BB407" s="683"/>
      <c r="BC407" s="1219">
        <f t="shared" si="320"/>
        <v>521</v>
      </c>
      <c r="BD407" s="1249">
        <f t="shared" ref="BD407" si="392">+P407</f>
        <v>35</v>
      </c>
      <c r="BE407" s="308">
        <f t="shared" si="386"/>
        <v>16.582999999999998</v>
      </c>
      <c r="BF407" s="683">
        <v>16.582999999999998</v>
      </c>
      <c r="BG407" s="683"/>
      <c r="BH407" s="683"/>
      <c r="BI407" s="683"/>
      <c r="BJ407" s="683"/>
      <c r="BK407" s="683"/>
      <c r="BL407" s="1219">
        <f t="shared" si="322"/>
        <v>521</v>
      </c>
      <c r="BM407" s="1252">
        <f t="shared" ref="BM407" si="393">+Q407</f>
        <v>23</v>
      </c>
      <c r="BN407" s="308">
        <f t="shared" si="387"/>
        <v>33.165999999999997</v>
      </c>
      <c r="BO407" s="683">
        <v>33.165999999999997</v>
      </c>
      <c r="BP407" s="683"/>
      <c r="BQ407" s="683"/>
      <c r="BR407" s="683"/>
      <c r="BS407" s="683"/>
      <c r="BT407" s="683"/>
      <c r="BU407" s="1204"/>
      <c r="BV407" s="1205"/>
      <c r="BW407" s="1205"/>
      <c r="BX407" s="1205"/>
      <c r="BY407" s="1205"/>
      <c r="BZ407" s="1205"/>
      <c r="CA407" s="1205"/>
      <c r="CB407" s="1205"/>
      <c r="CC407" s="1206"/>
    </row>
    <row r="408" spans="1:81" s="690" customFormat="1" ht="40.15" customHeight="1" x14ac:dyDescent="0.25">
      <c r="A408" s="673"/>
      <c r="B408" s="1318"/>
      <c r="C408" s="1315"/>
      <c r="D408" s="1097"/>
      <c r="E408" s="1094"/>
      <c r="F408" s="1094"/>
      <c r="G408" s="1094"/>
      <c r="H408" s="1094"/>
      <c r="I408" s="1094"/>
      <c r="J408" s="1220"/>
      <c r="K408" s="1217"/>
      <c r="L408" s="1223"/>
      <c r="M408" s="1226"/>
      <c r="N408" s="1229"/>
      <c r="O408" s="1232"/>
      <c r="P408" s="1235"/>
      <c r="Q408" s="1238"/>
      <c r="R408" s="1220"/>
      <c r="S408" s="377" t="s">
        <v>6471</v>
      </c>
      <c r="T408" s="709"/>
      <c r="U408" s="709"/>
      <c r="V408" s="709"/>
      <c r="W408" s="678" t="s">
        <v>6434</v>
      </c>
      <c r="X408" s="670"/>
      <c r="Y408" s="670"/>
      <c r="Z408" s="670"/>
      <c r="AA408" s="670"/>
      <c r="AB408" s="1220"/>
      <c r="AC408" s="1241"/>
      <c r="AD408" s="303">
        <f t="shared" si="342"/>
        <v>0</v>
      </c>
      <c r="AE408" s="303">
        <f t="shared" si="342"/>
        <v>0</v>
      </c>
      <c r="AF408" s="303">
        <f t="shared" si="342"/>
        <v>0</v>
      </c>
      <c r="AG408" s="303">
        <f t="shared" si="342"/>
        <v>0</v>
      </c>
      <c r="AH408" s="303">
        <f t="shared" si="342"/>
        <v>0</v>
      </c>
      <c r="AI408" s="303">
        <f t="shared" si="342"/>
        <v>0</v>
      </c>
      <c r="AJ408" s="303">
        <f t="shared" si="310"/>
        <v>0</v>
      </c>
      <c r="AK408" s="1220"/>
      <c r="AL408" s="1244"/>
      <c r="AM408" s="303">
        <f t="shared" si="317"/>
        <v>0</v>
      </c>
      <c r="AN408" s="684"/>
      <c r="AO408" s="684"/>
      <c r="AP408" s="684"/>
      <c r="AQ408" s="684"/>
      <c r="AR408" s="684"/>
      <c r="AS408" s="684"/>
      <c r="AT408" s="1220"/>
      <c r="AU408" s="1247"/>
      <c r="AV408" s="303">
        <f t="shared" si="385"/>
        <v>0</v>
      </c>
      <c r="AW408" s="684"/>
      <c r="AX408" s="684"/>
      <c r="AY408" s="684"/>
      <c r="AZ408" s="684"/>
      <c r="BA408" s="684"/>
      <c r="BB408" s="684"/>
      <c r="BC408" s="1220"/>
      <c r="BD408" s="1250"/>
      <c r="BE408" s="303">
        <f t="shared" si="386"/>
        <v>0</v>
      </c>
      <c r="BF408" s="684"/>
      <c r="BG408" s="684"/>
      <c r="BH408" s="684"/>
      <c r="BI408" s="684"/>
      <c r="BJ408" s="684"/>
      <c r="BK408" s="684"/>
      <c r="BL408" s="1220"/>
      <c r="BM408" s="1253"/>
      <c r="BN408" s="303">
        <f t="shared" si="387"/>
        <v>0</v>
      </c>
      <c r="BO408" s="684"/>
      <c r="BP408" s="684"/>
      <c r="BQ408" s="684"/>
      <c r="BR408" s="684"/>
      <c r="BS408" s="684"/>
      <c r="BT408" s="684"/>
      <c r="BU408" s="1207"/>
      <c r="BV408" s="1208"/>
      <c r="BW408" s="1208"/>
      <c r="BX408" s="1208"/>
      <c r="BY408" s="1208"/>
      <c r="BZ408" s="1208"/>
      <c r="CA408" s="1208"/>
      <c r="CB408" s="1208"/>
      <c r="CC408" s="1209"/>
    </row>
    <row r="409" spans="1:81" s="690" customFormat="1" ht="40.15" customHeight="1" x14ac:dyDescent="0.25">
      <c r="A409" s="673"/>
      <c r="B409" s="1318"/>
      <c r="C409" s="1315"/>
      <c r="D409" s="1097"/>
      <c r="E409" s="1094"/>
      <c r="F409" s="1094"/>
      <c r="G409" s="1094"/>
      <c r="H409" s="1094"/>
      <c r="I409" s="1094"/>
      <c r="J409" s="1220"/>
      <c r="K409" s="1217"/>
      <c r="L409" s="1223"/>
      <c r="M409" s="1226"/>
      <c r="N409" s="1229"/>
      <c r="O409" s="1232"/>
      <c r="P409" s="1235"/>
      <c r="Q409" s="1238"/>
      <c r="R409" s="1220"/>
      <c r="S409" s="377" t="s">
        <v>6472</v>
      </c>
      <c r="T409" s="709"/>
      <c r="U409" s="709"/>
      <c r="V409" s="709"/>
      <c r="W409" s="678" t="s">
        <v>6190</v>
      </c>
      <c r="X409" s="670"/>
      <c r="Y409" s="670"/>
      <c r="Z409" s="670"/>
      <c r="AA409" s="670"/>
      <c r="AB409" s="1220"/>
      <c r="AC409" s="1241"/>
      <c r="AD409" s="303">
        <f t="shared" si="342"/>
        <v>0</v>
      </c>
      <c r="AE409" s="303">
        <f t="shared" si="342"/>
        <v>0</v>
      </c>
      <c r="AF409" s="303">
        <f t="shared" si="342"/>
        <v>0</v>
      </c>
      <c r="AG409" s="303">
        <f t="shared" si="342"/>
        <v>0</v>
      </c>
      <c r="AH409" s="303">
        <f t="shared" si="342"/>
        <v>0</v>
      </c>
      <c r="AI409" s="303">
        <f t="shared" si="342"/>
        <v>0</v>
      </c>
      <c r="AJ409" s="303">
        <f t="shared" si="310"/>
        <v>0</v>
      </c>
      <c r="AK409" s="1220"/>
      <c r="AL409" s="1244"/>
      <c r="AM409" s="303">
        <f t="shared" si="317"/>
        <v>0</v>
      </c>
      <c r="AN409" s="684"/>
      <c r="AO409" s="684"/>
      <c r="AP409" s="684"/>
      <c r="AQ409" s="684"/>
      <c r="AR409" s="684"/>
      <c r="AS409" s="684"/>
      <c r="AT409" s="1220"/>
      <c r="AU409" s="1247"/>
      <c r="AV409" s="303">
        <f t="shared" si="385"/>
        <v>0</v>
      </c>
      <c r="AW409" s="684"/>
      <c r="AX409" s="684"/>
      <c r="AY409" s="684"/>
      <c r="AZ409" s="684"/>
      <c r="BA409" s="684"/>
      <c r="BB409" s="684"/>
      <c r="BC409" s="1220"/>
      <c r="BD409" s="1250"/>
      <c r="BE409" s="303">
        <f t="shared" si="386"/>
        <v>0</v>
      </c>
      <c r="BF409" s="684"/>
      <c r="BG409" s="684"/>
      <c r="BH409" s="684"/>
      <c r="BI409" s="684"/>
      <c r="BJ409" s="684"/>
      <c r="BK409" s="684"/>
      <c r="BL409" s="1220"/>
      <c r="BM409" s="1253"/>
      <c r="BN409" s="303">
        <f t="shared" si="387"/>
        <v>0</v>
      </c>
      <c r="BO409" s="684"/>
      <c r="BP409" s="684"/>
      <c r="BQ409" s="684"/>
      <c r="BR409" s="684"/>
      <c r="BS409" s="684"/>
      <c r="BT409" s="684"/>
      <c r="BU409" s="1207"/>
      <c r="BV409" s="1208"/>
      <c r="BW409" s="1208"/>
      <c r="BX409" s="1208"/>
      <c r="BY409" s="1208"/>
      <c r="BZ409" s="1208"/>
      <c r="CA409" s="1208"/>
      <c r="CB409" s="1208"/>
      <c r="CC409" s="1209"/>
    </row>
    <row r="410" spans="1:81" s="690" customFormat="1" ht="40.15" customHeight="1" thickBot="1" x14ac:dyDescent="0.3">
      <c r="A410" s="673"/>
      <c r="B410" s="1318"/>
      <c r="C410" s="1315"/>
      <c r="D410" s="1098"/>
      <c r="E410" s="1095"/>
      <c r="F410" s="1095"/>
      <c r="G410" s="1095"/>
      <c r="H410" s="1095"/>
      <c r="I410" s="1095"/>
      <c r="J410" s="1221"/>
      <c r="K410" s="1218"/>
      <c r="L410" s="1224"/>
      <c r="M410" s="1227"/>
      <c r="N410" s="1230"/>
      <c r="O410" s="1233"/>
      <c r="P410" s="1236"/>
      <c r="Q410" s="1239"/>
      <c r="R410" s="1221"/>
      <c r="S410" s="379" t="s">
        <v>6459</v>
      </c>
      <c r="T410" s="710"/>
      <c r="U410" s="710"/>
      <c r="V410" s="710"/>
      <c r="W410" s="679" t="s">
        <v>6460</v>
      </c>
      <c r="X410" s="671"/>
      <c r="Y410" s="671"/>
      <c r="Z410" s="671"/>
      <c r="AA410" s="671"/>
      <c r="AB410" s="1221"/>
      <c r="AC410" s="1242"/>
      <c r="AD410" s="306">
        <f t="shared" si="342"/>
        <v>0</v>
      </c>
      <c r="AE410" s="306">
        <f t="shared" si="342"/>
        <v>0</v>
      </c>
      <c r="AF410" s="306">
        <f t="shared" si="342"/>
        <v>0</v>
      </c>
      <c r="AG410" s="306">
        <f t="shared" si="342"/>
        <v>0</v>
      </c>
      <c r="AH410" s="306">
        <f t="shared" si="342"/>
        <v>0</v>
      </c>
      <c r="AI410" s="306">
        <f t="shared" si="342"/>
        <v>0</v>
      </c>
      <c r="AJ410" s="306">
        <f t="shared" si="310"/>
        <v>0</v>
      </c>
      <c r="AK410" s="1221"/>
      <c r="AL410" s="1245"/>
      <c r="AM410" s="306">
        <f t="shared" si="317"/>
        <v>0</v>
      </c>
      <c r="AN410" s="685"/>
      <c r="AO410" s="685"/>
      <c r="AP410" s="685"/>
      <c r="AQ410" s="685"/>
      <c r="AR410" s="685"/>
      <c r="AS410" s="685"/>
      <c r="AT410" s="1221"/>
      <c r="AU410" s="1248"/>
      <c r="AV410" s="306">
        <f t="shared" si="385"/>
        <v>0</v>
      </c>
      <c r="AW410" s="685"/>
      <c r="AX410" s="685"/>
      <c r="AY410" s="685"/>
      <c r="AZ410" s="685"/>
      <c r="BA410" s="685"/>
      <c r="BB410" s="685"/>
      <c r="BC410" s="1221"/>
      <c r="BD410" s="1251"/>
      <c r="BE410" s="306">
        <f t="shared" si="386"/>
        <v>0</v>
      </c>
      <c r="BF410" s="685"/>
      <c r="BG410" s="685"/>
      <c r="BH410" s="685"/>
      <c r="BI410" s="685"/>
      <c r="BJ410" s="685"/>
      <c r="BK410" s="685"/>
      <c r="BL410" s="1221"/>
      <c r="BM410" s="1254"/>
      <c r="BN410" s="306">
        <f t="shared" si="387"/>
        <v>0</v>
      </c>
      <c r="BO410" s="685"/>
      <c r="BP410" s="685"/>
      <c r="BQ410" s="685"/>
      <c r="BR410" s="685"/>
      <c r="BS410" s="685"/>
      <c r="BT410" s="685"/>
      <c r="BU410" s="1210"/>
      <c r="BV410" s="1211"/>
      <c r="BW410" s="1211"/>
      <c r="BX410" s="1211"/>
      <c r="BY410" s="1211"/>
      <c r="BZ410" s="1211"/>
      <c r="CA410" s="1211"/>
      <c r="CB410" s="1211"/>
      <c r="CC410" s="1212"/>
    </row>
    <row r="411" spans="1:81" s="690" customFormat="1" ht="40.15" customHeight="1" thickTop="1" x14ac:dyDescent="0.25">
      <c r="A411" s="673"/>
      <c r="B411" s="1318"/>
      <c r="C411" s="1315"/>
      <c r="D411" s="1096"/>
      <c r="E411" s="1093"/>
      <c r="F411" s="1093"/>
      <c r="G411" s="1093"/>
      <c r="H411" s="1093"/>
      <c r="I411" s="1093"/>
      <c r="J411" s="1219">
        <v>522</v>
      </c>
      <c r="K411" s="1216" t="str">
        <f>+[10]Metas!K592</f>
        <v xml:space="preserve">Talleres de sensibilización para evitar que los NNAJ consuman SPA y la ingesta de licores. </v>
      </c>
      <c r="L411" s="1222">
        <v>107</v>
      </c>
      <c r="M411" s="1225">
        <f t="shared" ref="M411" si="394">SUM(N411:Q411)</f>
        <v>107</v>
      </c>
      <c r="N411" s="1228">
        <v>20</v>
      </c>
      <c r="O411" s="1231">
        <v>37</v>
      </c>
      <c r="P411" s="1234">
        <v>30</v>
      </c>
      <c r="Q411" s="1237">
        <v>20</v>
      </c>
      <c r="R411" s="1219">
        <f>+$J411</f>
        <v>522</v>
      </c>
      <c r="S411" s="375" t="s">
        <v>6473</v>
      </c>
      <c r="T411" s="708" t="s">
        <v>3834</v>
      </c>
      <c r="U411" s="708" t="s">
        <v>3838</v>
      </c>
      <c r="V411" s="708" t="s">
        <v>3842</v>
      </c>
      <c r="W411" s="677" t="s">
        <v>6345</v>
      </c>
      <c r="X411" s="669"/>
      <c r="Y411" s="669"/>
      <c r="Z411" s="669"/>
      <c r="AA411" s="669"/>
      <c r="AB411" s="1219">
        <f t="shared" si="313"/>
        <v>522</v>
      </c>
      <c r="AC411" s="1240">
        <f t="shared" ref="AC411" si="395">+L411</f>
        <v>107</v>
      </c>
      <c r="AD411" s="308">
        <f t="shared" si="342"/>
        <v>149.24700000000001</v>
      </c>
      <c r="AE411" s="308">
        <f t="shared" si="342"/>
        <v>149.24700000000001</v>
      </c>
      <c r="AF411" s="308">
        <f t="shared" si="342"/>
        <v>0</v>
      </c>
      <c r="AG411" s="308">
        <f t="shared" si="342"/>
        <v>0</v>
      </c>
      <c r="AH411" s="308">
        <f t="shared" si="342"/>
        <v>0</v>
      </c>
      <c r="AI411" s="308">
        <f t="shared" si="342"/>
        <v>0</v>
      </c>
      <c r="AJ411" s="308">
        <f t="shared" si="310"/>
        <v>0</v>
      </c>
      <c r="AK411" s="1219">
        <f t="shared" si="315"/>
        <v>522</v>
      </c>
      <c r="AL411" s="1243">
        <f t="shared" ref="AL411" si="396">+N411</f>
        <v>20</v>
      </c>
      <c r="AM411" s="308">
        <f t="shared" si="317"/>
        <v>49.749000000000002</v>
      </c>
      <c r="AN411" s="683">
        <v>49.749000000000002</v>
      </c>
      <c r="AO411" s="683"/>
      <c r="AP411" s="683"/>
      <c r="AQ411" s="683"/>
      <c r="AR411" s="683"/>
      <c r="AS411" s="683"/>
      <c r="AT411" s="1219">
        <f t="shared" si="318"/>
        <v>522</v>
      </c>
      <c r="AU411" s="1246">
        <f t="shared" ref="AU411" si="397">+O411</f>
        <v>37</v>
      </c>
      <c r="AV411" s="308">
        <f t="shared" si="385"/>
        <v>49.749000000000002</v>
      </c>
      <c r="AW411" s="683">
        <v>49.749000000000002</v>
      </c>
      <c r="AX411" s="683"/>
      <c r="AY411" s="683"/>
      <c r="AZ411" s="683"/>
      <c r="BA411" s="683"/>
      <c r="BB411" s="683"/>
      <c r="BC411" s="1219">
        <f t="shared" si="320"/>
        <v>522</v>
      </c>
      <c r="BD411" s="1249">
        <f t="shared" ref="BD411" si="398">+P411</f>
        <v>30</v>
      </c>
      <c r="BE411" s="308">
        <f t="shared" si="386"/>
        <v>16.582999999999998</v>
      </c>
      <c r="BF411" s="683">
        <v>16.582999999999998</v>
      </c>
      <c r="BG411" s="683"/>
      <c r="BH411" s="683"/>
      <c r="BI411" s="683"/>
      <c r="BJ411" s="683"/>
      <c r="BK411" s="683"/>
      <c r="BL411" s="1219">
        <f t="shared" si="322"/>
        <v>522</v>
      </c>
      <c r="BM411" s="1252">
        <f t="shared" ref="BM411" si="399">+Q411</f>
        <v>20</v>
      </c>
      <c r="BN411" s="308">
        <f t="shared" si="387"/>
        <v>33.165999999999997</v>
      </c>
      <c r="BO411" s="683">
        <v>33.165999999999997</v>
      </c>
      <c r="BP411" s="683"/>
      <c r="BQ411" s="683"/>
      <c r="BR411" s="683"/>
      <c r="BS411" s="683"/>
      <c r="BT411" s="683"/>
      <c r="BU411" s="1204"/>
      <c r="BV411" s="1205"/>
      <c r="BW411" s="1205"/>
      <c r="BX411" s="1205"/>
      <c r="BY411" s="1205"/>
      <c r="BZ411" s="1205"/>
      <c r="CA411" s="1205"/>
      <c r="CB411" s="1205"/>
      <c r="CC411" s="1206"/>
    </row>
    <row r="412" spans="1:81" s="690" customFormat="1" ht="40.15" customHeight="1" x14ac:dyDescent="0.25">
      <c r="A412" s="673"/>
      <c r="B412" s="1318"/>
      <c r="C412" s="1315"/>
      <c r="D412" s="1097"/>
      <c r="E412" s="1094"/>
      <c r="F412" s="1094"/>
      <c r="G412" s="1094"/>
      <c r="H412" s="1094"/>
      <c r="I412" s="1094"/>
      <c r="J412" s="1220"/>
      <c r="K412" s="1217"/>
      <c r="L412" s="1223"/>
      <c r="M412" s="1226"/>
      <c r="N412" s="1229"/>
      <c r="O412" s="1232"/>
      <c r="P412" s="1235"/>
      <c r="Q412" s="1238"/>
      <c r="R412" s="1220"/>
      <c r="S412" s="377" t="s">
        <v>6474</v>
      </c>
      <c r="T412" s="709"/>
      <c r="U412" s="709"/>
      <c r="V412" s="709"/>
      <c r="W412" s="678" t="s">
        <v>6434</v>
      </c>
      <c r="X412" s="670"/>
      <c r="Y412" s="670"/>
      <c r="Z412" s="670"/>
      <c r="AA412" s="670"/>
      <c r="AB412" s="1220"/>
      <c r="AC412" s="1241"/>
      <c r="AD412" s="303">
        <f t="shared" si="342"/>
        <v>0</v>
      </c>
      <c r="AE412" s="303">
        <f t="shared" si="342"/>
        <v>0</v>
      </c>
      <c r="AF412" s="303">
        <f t="shared" si="342"/>
        <v>0</v>
      </c>
      <c r="AG412" s="303">
        <f t="shared" si="342"/>
        <v>0</v>
      </c>
      <c r="AH412" s="303">
        <f t="shared" si="342"/>
        <v>0</v>
      </c>
      <c r="AI412" s="303">
        <f t="shared" si="342"/>
        <v>0</v>
      </c>
      <c r="AJ412" s="303">
        <f t="shared" si="310"/>
        <v>0</v>
      </c>
      <c r="AK412" s="1220"/>
      <c r="AL412" s="1244"/>
      <c r="AM412" s="303">
        <f t="shared" si="317"/>
        <v>0</v>
      </c>
      <c r="AN412" s="684"/>
      <c r="AO412" s="684"/>
      <c r="AP412" s="684"/>
      <c r="AQ412" s="684"/>
      <c r="AR412" s="684"/>
      <c r="AS412" s="684"/>
      <c r="AT412" s="1220"/>
      <c r="AU412" s="1247"/>
      <c r="AV412" s="303">
        <f t="shared" si="385"/>
        <v>0</v>
      </c>
      <c r="AW412" s="684"/>
      <c r="AX412" s="684"/>
      <c r="AY412" s="684"/>
      <c r="AZ412" s="684"/>
      <c r="BA412" s="684"/>
      <c r="BB412" s="684"/>
      <c r="BC412" s="1220"/>
      <c r="BD412" s="1250"/>
      <c r="BE412" s="303">
        <f t="shared" si="386"/>
        <v>0</v>
      </c>
      <c r="BF412" s="684"/>
      <c r="BG412" s="684"/>
      <c r="BH412" s="684"/>
      <c r="BI412" s="684"/>
      <c r="BJ412" s="684"/>
      <c r="BK412" s="684"/>
      <c r="BL412" s="1220"/>
      <c r="BM412" s="1253"/>
      <c r="BN412" s="303">
        <f t="shared" si="387"/>
        <v>0</v>
      </c>
      <c r="BO412" s="684"/>
      <c r="BP412" s="684"/>
      <c r="BQ412" s="684"/>
      <c r="BR412" s="684"/>
      <c r="BS412" s="684"/>
      <c r="BT412" s="684"/>
      <c r="BU412" s="1207"/>
      <c r="BV412" s="1208"/>
      <c r="BW412" s="1208"/>
      <c r="BX412" s="1208"/>
      <c r="BY412" s="1208"/>
      <c r="BZ412" s="1208"/>
      <c r="CA412" s="1208"/>
      <c r="CB412" s="1208"/>
      <c r="CC412" s="1209"/>
    </row>
    <row r="413" spans="1:81" s="690" customFormat="1" ht="40.15" customHeight="1" x14ac:dyDescent="0.25">
      <c r="A413" s="673"/>
      <c r="B413" s="1318"/>
      <c r="C413" s="1315"/>
      <c r="D413" s="1097"/>
      <c r="E413" s="1094"/>
      <c r="F413" s="1094"/>
      <c r="G413" s="1094"/>
      <c r="H413" s="1094"/>
      <c r="I413" s="1094"/>
      <c r="J413" s="1220"/>
      <c r="K413" s="1217"/>
      <c r="L413" s="1223"/>
      <c r="M413" s="1226"/>
      <c r="N413" s="1229"/>
      <c r="O413" s="1232"/>
      <c r="P413" s="1235"/>
      <c r="Q413" s="1238"/>
      <c r="R413" s="1220"/>
      <c r="S413" s="377" t="s">
        <v>6475</v>
      </c>
      <c r="T413" s="709"/>
      <c r="U413" s="709"/>
      <c r="V413" s="709"/>
      <c r="W413" s="678" t="s">
        <v>6190</v>
      </c>
      <c r="X413" s="670"/>
      <c r="Y413" s="670"/>
      <c r="Z413" s="670"/>
      <c r="AA413" s="670"/>
      <c r="AB413" s="1220"/>
      <c r="AC413" s="1241"/>
      <c r="AD413" s="303">
        <f t="shared" si="342"/>
        <v>0</v>
      </c>
      <c r="AE413" s="303">
        <f t="shared" si="342"/>
        <v>0</v>
      </c>
      <c r="AF413" s="303">
        <f t="shared" si="342"/>
        <v>0</v>
      </c>
      <c r="AG413" s="303">
        <f t="shared" si="342"/>
        <v>0</v>
      </c>
      <c r="AH413" s="303">
        <f t="shared" si="342"/>
        <v>0</v>
      </c>
      <c r="AI413" s="303">
        <f t="shared" si="342"/>
        <v>0</v>
      </c>
      <c r="AJ413" s="303">
        <f t="shared" si="310"/>
        <v>0</v>
      </c>
      <c r="AK413" s="1220"/>
      <c r="AL413" s="1244"/>
      <c r="AM413" s="303">
        <f t="shared" si="317"/>
        <v>0</v>
      </c>
      <c r="AN413" s="684"/>
      <c r="AO413" s="684"/>
      <c r="AP413" s="684"/>
      <c r="AQ413" s="684"/>
      <c r="AR413" s="684"/>
      <c r="AS413" s="684"/>
      <c r="AT413" s="1220"/>
      <c r="AU413" s="1247"/>
      <c r="AV413" s="303">
        <f t="shared" si="385"/>
        <v>0</v>
      </c>
      <c r="AW413" s="684"/>
      <c r="AX413" s="684"/>
      <c r="AY413" s="684"/>
      <c r="AZ413" s="684"/>
      <c r="BA413" s="684"/>
      <c r="BB413" s="684"/>
      <c r="BC413" s="1220"/>
      <c r="BD413" s="1250"/>
      <c r="BE413" s="303">
        <f t="shared" si="386"/>
        <v>0</v>
      </c>
      <c r="BF413" s="684"/>
      <c r="BG413" s="684"/>
      <c r="BH413" s="684"/>
      <c r="BI413" s="684"/>
      <c r="BJ413" s="684"/>
      <c r="BK413" s="684"/>
      <c r="BL413" s="1220"/>
      <c r="BM413" s="1253"/>
      <c r="BN413" s="303">
        <f t="shared" si="387"/>
        <v>0</v>
      </c>
      <c r="BO413" s="684"/>
      <c r="BP413" s="684"/>
      <c r="BQ413" s="684"/>
      <c r="BR413" s="684"/>
      <c r="BS413" s="684"/>
      <c r="BT413" s="684"/>
      <c r="BU413" s="1207"/>
      <c r="BV413" s="1208"/>
      <c r="BW413" s="1208"/>
      <c r="BX413" s="1208"/>
      <c r="BY413" s="1208"/>
      <c r="BZ413" s="1208"/>
      <c r="CA413" s="1208"/>
      <c r="CB413" s="1208"/>
      <c r="CC413" s="1209"/>
    </row>
    <row r="414" spans="1:81" s="690" customFormat="1" ht="40.15" customHeight="1" thickBot="1" x14ac:dyDescent="0.3">
      <c r="A414" s="673"/>
      <c r="B414" s="1319"/>
      <c r="C414" s="1316"/>
      <c r="D414" s="1098"/>
      <c r="E414" s="1095"/>
      <c r="F414" s="1095"/>
      <c r="G414" s="1095"/>
      <c r="H414" s="1095"/>
      <c r="I414" s="1095"/>
      <c r="J414" s="1221"/>
      <c r="K414" s="1218"/>
      <c r="L414" s="1224"/>
      <c r="M414" s="1227"/>
      <c r="N414" s="1230"/>
      <c r="O414" s="1233"/>
      <c r="P414" s="1236"/>
      <c r="Q414" s="1239"/>
      <c r="R414" s="1221"/>
      <c r="S414" s="379" t="s">
        <v>6459</v>
      </c>
      <c r="T414" s="710"/>
      <c r="U414" s="710"/>
      <c r="V414" s="710"/>
      <c r="W414" s="679" t="s">
        <v>6460</v>
      </c>
      <c r="X414" s="671"/>
      <c r="Y414" s="671"/>
      <c r="Z414" s="671"/>
      <c r="AA414" s="671"/>
      <c r="AB414" s="1221"/>
      <c r="AC414" s="1242"/>
      <c r="AD414" s="306">
        <f t="shared" si="342"/>
        <v>0</v>
      </c>
      <c r="AE414" s="306">
        <f t="shared" si="342"/>
        <v>0</v>
      </c>
      <c r="AF414" s="306">
        <f t="shared" si="342"/>
        <v>0</v>
      </c>
      <c r="AG414" s="306">
        <f t="shared" si="342"/>
        <v>0</v>
      </c>
      <c r="AH414" s="306">
        <f t="shared" si="342"/>
        <v>0</v>
      </c>
      <c r="AI414" s="306">
        <f t="shared" si="342"/>
        <v>0</v>
      </c>
      <c r="AJ414" s="306">
        <f t="shared" si="310"/>
        <v>0</v>
      </c>
      <c r="AK414" s="1221"/>
      <c r="AL414" s="1245"/>
      <c r="AM414" s="306">
        <f t="shared" si="317"/>
        <v>0</v>
      </c>
      <c r="AN414" s="685"/>
      <c r="AO414" s="685"/>
      <c r="AP414" s="685"/>
      <c r="AQ414" s="685"/>
      <c r="AR414" s="685"/>
      <c r="AS414" s="685"/>
      <c r="AT414" s="1221"/>
      <c r="AU414" s="1248"/>
      <c r="AV414" s="306">
        <f t="shared" si="385"/>
        <v>0</v>
      </c>
      <c r="AW414" s="685"/>
      <c r="AX414" s="685"/>
      <c r="AY414" s="685"/>
      <c r="AZ414" s="685"/>
      <c r="BA414" s="685"/>
      <c r="BB414" s="685"/>
      <c r="BC414" s="1221"/>
      <c r="BD414" s="1251"/>
      <c r="BE414" s="306">
        <f t="shared" si="386"/>
        <v>0</v>
      </c>
      <c r="BF414" s="685"/>
      <c r="BG414" s="685"/>
      <c r="BH414" s="685"/>
      <c r="BI414" s="685"/>
      <c r="BJ414" s="685"/>
      <c r="BK414" s="685"/>
      <c r="BL414" s="1221"/>
      <c r="BM414" s="1254"/>
      <c r="BN414" s="306">
        <f t="shared" si="387"/>
        <v>0</v>
      </c>
      <c r="BO414" s="685"/>
      <c r="BP414" s="685"/>
      <c r="BQ414" s="685"/>
      <c r="BR414" s="685"/>
      <c r="BS414" s="685"/>
      <c r="BT414" s="685"/>
      <c r="BU414" s="1210"/>
      <c r="BV414" s="1211"/>
      <c r="BW414" s="1211"/>
      <c r="BX414" s="1211"/>
      <c r="BY414" s="1211"/>
      <c r="BZ414" s="1211"/>
      <c r="CA414" s="1211"/>
      <c r="CB414" s="1211"/>
      <c r="CC414" s="1212"/>
    </row>
    <row r="415" spans="1:81" s="690" customFormat="1" ht="40.15" customHeight="1" thickTop="1" x14ac:dyDescent="0.25">
      <c r="A415" s="673"/>
      <c r="B415" s="1317" t="s">
        <v>796</v>
      </c>
      <c r="C415" s="1314" t="s">
        <v>799</v>
      </c>
      <c r="D415" s="1096"/>
      <c r="E415" s="1093"/>
      <c r="F415" s="1093"/>
      <c r="G415" s="1093"/>
      <c r="H415" s="1093"/>
      <c r="I415" s="1093"/>
      <c r="J415" s="1219">
        <v>523</v>
      </c>
      <c r="K415" s="1216" t="str">
        <f>+[10]Metas!K594</f>
        <v>Jornadas de acompañamiento a los municipios para la implementación de la política pública sobre el reclutamiento forzado y la utilización de NNAJ por los grupos armados ilegales.</v>
      </c>
      <c r="L415" s="1222">
        <v>15</v>
      </c>
      <c r="M415" s="1225">
        <f t="shared" ref="M415" si="400">SUM(N415:Q415)</f>
        <v>15</v>
      </c>
      <c r="N415" s="1228">
        <v>3</v>
      </c>
      <c r="O415" s="1231">
        <v>5</v>
      </c>
      <c r="P415" s="1234">
        <v>5</v>
      </c>
      <c r="Q415" s="1237">
        <v>2</v>
      </c>
      <c r="R415" s="1219">
        <f>+$J415</f>
        <v>523</v>
      </c>
      <c r="S415" s="375" t="s">
        <v>6476</v>
      </c>
      <c r="T415" s="708" t="s">
        <v>3834</v>
      </c>
      <c r="U415" s="708" t="s">
        <v>3838</v>
      </c>
      <c r="V415" s="708" t="s">
        <v>3842</v>
      </c>
      <c r="W415" s="677" t="s">
        <v>6477</v>
      </c>
      <c r="X415" s="669"/>
      <c r="Y415" s="669"/>
      <c r="Z415" s="669"/>
      <c r="AA415" s="669"/>
      <c r="AB415" s="1219">
        <f t="shared" si="313"/>
        <v>523</v>
      </c>
      <c r="AC415" s="1240">
        <f t="shared" ref="AC415" si="401">+L415</f>
        <v>15</v>
      </c>
      <c r="AD415" s="308">
        <f t="shared" si="342"/>
        <v>18.899999999999999</v>
      </c>
      <c r="AE415" s="308">
        <f t="shared" si="342"/>
        <v>18.899999999999999</v>
      </c>
      <c r="AF415" s="308">
        <f t="shared" si="342"/>
        <v>0</v>
      </c>
      <c r="AG415" s="308">
        <f t="shared" si="342"/>
        <v>0</v>
      </c>
      <c r="AH415" s="308">
        <f t="shared" si="342"/>
        <v>0</v>
      </c>
      <c r="AI415" s="308">
        <f t="shared" si="342"/>
        <v>0</v>
      </c>
      <c r="AJ415" s="308">
        <f t="shared" si="310"/>
        <v>0</v>
      </c>
      <c r="AK415" s="1219">
        <f t="shared" si="315"/>
        <v>523</v>
      </c>
      <c r="AL415" s="1243">
        <f t="shared" ref="AL415" si="402">+N415</f>
        <v>3</v>
      </c>
      <c r="AM415" s="308">
        <f t="shared" si="317"/>
        <v>6.3</v>
      </c>
      <c r="AN415" s="683">
        <v>6.3</v>
      </c>
      <c r="AO415" s="683"/>
      <c r="AP415" s="683"/>
      <c r="AQ415" s="683"/>
      <c r="AR415" s="683"/>
      <c r="AS415" s="683"/>
      <c r="AT415" s="1219">
        <f t="shared" si="318"/>
        <v>523</v>
      </c>
      <c r="AU415" s="1246">
        <f t="shared" ref="AU415" si="403">+O415</f>
        <v>5</v>
      </c>
      <c r="AV415" s="308">
        <f t="shared" si="385"/>
        <v>6.3</v>
      </c>
      <c r="AW415" s="683">
        <v>6.3</v>
      </c>
      <c r="AX415" s="683"/>
      <c r="AY415" s="683"/>
      <c r="AZ415" s="683"/>
      <c r="BA415" s="683"/>
      <c r="BB415" s="683"/>
      <c r="BC415" s="1219">
        <f t="shared" si="320"/>
        <v>523</v>
      </c>
      <c r="BD415" s="1249">
        <f t="shared" ref="BD415" si="404">+P415</f>
        <v>5</v>
      </c>
      <c r="BE415" s="308">
        <f t="shared" si="386"/>
        <v>2.1</v>
      </c>
      <c r="BF415" s="683">
        <v>2.1</v>
      </c>
      <c r="BG415" s="683"/>
      <c r="BH415" s="683"/>
      <c r="BI415" s="683"/>
      <c r="BJ415" s="683"/>
      <c r="BK415" s="683"/>
      <c r="BL415" s="1219">
        <f t="shared" si="322"/>
        <v>523</v>
      </c>
      <c r="BM415" s="1252">
        <f t="shared" ref="BM415" si="405">+Q415</f>
        <v>2</v>
      </c>
      <c r="BN415" s="308">
        <f t="shared" si="387"/>
        <v>4.2</v>
      </c>
      <c r="BO415" s="683">
        <v>4.2</v>
      </c>
      <c r="BP415" s="683"/>
      <c r="BQ415" s="683"/>
      <c r="BR415" s="683"/>
      <c r="BS415" s="683"/>
      <c r="BT415" s="683"/>
      <c r="BU415" s="1204"/>
      <c r="BV415" s="1205"/>
      <c r="BW415" s="1205"/>
      <c r="BX415" s="1205"/>
      <c r="BY415" s="1205"/>
      <c r="BZ415" s="1205"/>
      <c r="CA415" s="1205"/>
      <c r="CB415" s="1205"/>
      <c r="CC415" s="1206"/>
    </row>
    <row r="416" spans="1:81" s="690" customFormat="1" ht="40.15" customHeight="1" x14ac:dyDescent="0.25">
      <c r="A416" s="673"/>
      <c r="B416" s="1318"/>
      <c r="C416" s="1315"/>
      <c r="D416" s="1097"/>
      <c r="E416" s="1094"/>
      <c r="F416" s="1094"/>
      <c r="G416" s="1094"/>
      <c r="H416" s="1094"/>
      <c r="I416" s="1094"/>
      <c r="J416" s="1220"/>
      <c r="K416" s="1217"/>
      <c r="L416" s="1223"/>
      <c r="M416" s="1226"/>
      <c r="N416" s="1229"/>
      <c r="O416" s="1232"/>
      <c r="P416" s="1235"/>
      <c r="Q416" s="1238"/>
      <c r="R416" s="1220"/>
      <c r="S416" s="377" t="s">
        <v>6478</v>
      </c>
      <c r="T416" s="709"/>
      <c r="U416" s="709"/>
      <c r="V416" s="709"/>
      <c r="W416" s="678" t="s">
        <v>6479</v>
      </c>
      <c r="X416" s="670"/>
      <c r="Y416" s="670"/>
      <c r="Z416" s="670"/>
      <c r="AA416" s="670"/>
      <c r="AB416" s="1220"/>
      <c r="AC416" s="1241"/>
      <c r="AD416" s="303">
        <f t="shared" si="342"/>
        <v>0</v>
      </c>
      <c r="AE416" s="303">
        <f t="shared" si="342"/>
        <v>0</v>
      </c>
      <c r="AF416" s="303">
        <f t="shared" si="342"/>
        <v>0</v>
      </c>
      <c r="AG416" s="303">
        <f t="shared" si="342"/>
        <v>0</v>
      </c>
      <c r="AH416" s="303">
        <f t="shared" si="342"/>
        <v>0</v>
      </c>
      <c r="AI416" s="303">
        <f t="shared" si="342"/>
        <v>0</v>
      </c>
      <c r="AJ416" s="303">
        <f t="shared" si="310"/>
        <v>0</v>
      </c>
      <c r="AK416" s="1220"/>
      <c r="AL416" s="1244"/>
      <c r="AM416" s="303">
        <f t="shared" si="317"/>
        <v>0</v>
      </c>
      <c r="AN416" s="684"/>
      <c r="AO416" s="684"/>
      <c r="AP416" s="684"/>
      <c r="AQ416" s="684"/>
      <c r="AR416" s="684"/>
      <c r="AS416" s="684"/>
      <c r="AT416" s="1220"/>
      <c r="AU416" s="1247"/>
      <c r="AV416" s="303">
        <f t="shared" si="385"/>
        <v>0</v>
      </c>
      <c r="AW416" s="684"/>
      <c r="AX416" s="684"/>
      <c r="AY416" s="684"/>
      <c r="AZ416" s="684"/>
      <c r="BA416" s="684"/>
      <c r="BB416" s="684"/>
      <c r="BC416" s="1220"/>
      <c r="BD416" s="1250"/>
      <c r="BE416" s="303">
        <f t="shared" si="386"/>
        <v>0</v>
      </c>
      <c r="BF416" s="684"/>
      <c r="BG416" s="684"/>
      <c r="BH416" s="684"/>
      <c r="BI416" s="684"/>
      <c r="BJ416" s="684"/>
      <c r="BK416" s="684"/>
      <c r="BL416" s="1220"/>
      <c r="BM416" s="1253"/>
      <c r="BN416" s="303">
        <f t="shared" si="387"/>
        <v>0</v>
      </c>
      <c r="BO416" s="684"/>
      <c r="BP416" s="684"/>
      <c r="BQ416" s="684"/>
      <c r="BR416" s="684"/>
      <c r="BS416" s="684"/>
      <c r="BT416" s="684"/>
      <c r="BU416" s="1207"/>
      <c r="BV416" s="1208"/>
      <c r="BW416" s="1208"/>
      <c r="BX416" s="1208"/>
      <c r="BY416" s="1208"/>
      <c r="BZ416" s="1208"/>
      <c r="CA416" s="1208"/>
      <c r="CB416" s="1208"/>
      <c r="CC416" s="1209"/>
    </row>
    <row r="417" spans="1:81" s="690" customFormat="1" ht="40.15" customHeight="1" x14ac:dyDescent="0.25">
      <c r="A417" s="673"/>
      <c r="B417" s="1318"/>
      <c r="C417" s="1315"/>
      <c r="D417" s="1097"/>
      <c r="E417" s="1094"/>
      <c r="F417" s="1094"/>
      <c r="G417" s="1094"/>
      <c r="H417" s="1094"/>
      <c r="I417" s="1094"/>
      <c r="J417" s="1220"/>
      <c r="K417" s="1217"/>
      <c r="L417" s="1223"/>
      <c r="M417" s="1226"/>
      <c r="N417" s="1229"/>
      <c r="O417" s="1232"/>
      <c r="P417" s="1235"/>
      <c r="Q417" s="1238"/>
      <c r="R417" s="1220"/>
      <c r="S417" s="377" t="s">
        <v>6480</v>
      </c>
      <c r="T417" s="709"/>
      <c r="U417" s="709"/>
      <c r="V417" s="709"/>
      <c r="W417" s="678" t="s">
        <v>6190</v>
      </c>
      <c r="X417" s="670"/>
      <c r="Y417" s="670"/>
      <c r="Z417" s="670"/>
      <c r="AA417" s="670"/>
      <c r="AB417" s="1220"/>
      <c r="AC417" s="1241"/>
      <c r="AD417" s="303">
        <f t="shared" si="342"/>
        <v>0</v>
      </c>
      <c r="AE417" s="303">
        <f t="shared" si="342"/>
        <v>0</v>
      </c>
      <c r="AF417" s="303">
        <f t="shared" si="342"/>
        <v>0</v>
      </c>
      <c r="AG417" s="303">
        <f t="shared" si="342"/>
        <v>0</v>
      </c>
      <c r="AH417" s="303">
        <f t="shared" si="342"/>
        <v>0</v>
      </c>
      <c r="AI417" s="303">
        <f t="shared" si="342"/>
        <v>0</v>
      </c>
      <c r="AJ417" s="303">
        <f t="shared" si="310"/>
        <v>0</v>
      </c>
      <c r="AK417" s="1220"/>
      <c r="AL417" s="1244"/>
      <c r="AM417" s="303">
        <f t="shared" si="317"/>
        <v>0</v>
      </c>
      <c r="AN417" s="684"/>
      <c r="AO417" s="684"/>
      <c r="AP417" s="684"/>
      <c r="AQ417" s="684"/>
      <c r="AR417" s="684"/>
      <c r="AS417" s="684"/>
      <c r="AT417" s="1220"/>
      <c r="AU417" s="1247"/>
      <c r="AV417" s="303">
        <f t="shared" si="385"/>
        <v>0</v>
      </c>
      <c r="AW417" s="684"/>
      <c r="AX417" s="684"/>
      <c r="AY417" s="684"/>
      <c r="AZ417" s="684"/>
      <c r="BA417" s="684"/>
      <c r="BB417" s="684"/>
      <c r="BC417" s="1220"/>
      <c r="BD417" s="1250"/>
      <c r="BE417" s="303">
        <f t="shared" si="386"/>
        <v>0</v>
      </c>
      <c r="BF417" s="684"/>
      <c r="BG417" s="684"/>
      <c r="BH417" s="684"/>
      <c r="BI417" s="684"/>
      <c r="BJ417" s="684"/>
      <c r="BK417" s="684"/>
      <c r="BL417" s="1220"/>
      <c r="BM417" s="1253"/>
      <c r="BN417" s="303">
        <f t="shared" si="387"/>
        <v>0</v>
      </c>
      <c r="BO417" s="684"/>
      <c r="BP417" s="684"/>
      <c r="BQ417" s="684"/>
      <c r="BR417" s="684"/>
      <c r="BS417" s="684"/>
      <c r="BT417" s="684"/>
      <c r="BU417" s="1207"/>
      <c r="BV417" s="1208"/>
      <c r="BW417" s="1208"/>
      <c r="BX417" s="1208"/>
      <c r="BY417" s="1208"/>
      <c r="BZ417" s="1208"/>
      <c r="CA417" s="1208"/>
      <c r="CB417" s="1208"/>
      <c r="CC417" s="1209"/>
    </row>
    <row r="418" spans="1:81" s="690" customFormat="1" ht="40.15" customHeight="1" thickBot="1" x14ac:dyDescent="0.3">
      <c r="A418" s="673"/>
      <c r="B418" s="1318"/>
      <c r="C418" s="1315"/>
      <c r="D418" s="1098"/>
      <c r="E418" s="1095"/>
      <c r="F418" s="1095"/>
      <c r="G418" s="1095"/>
      <c r="H418" s="1095"/>
      <c r="I418" s="1095"/>
      <c r="J418" s="1221"/>
      <c r="K418" s="1218"/>
      <c r="L418" s="1224"/>
      <c r="M418" s="1227"/>
      <c r="N418" s="1230"/>
      <c r="O418" s="1233"/>
      <c r="P418" s="1236"/>
      <c r="Q418" s="1239"/>
      <c r="R418" s="1221"/>
      <c r="S418" s="379" t="s">
        <v>6481</v>
      </c>
      <c r="T418" s="710"/>
      <c r="U418" s="710"/>
      <c r="V418" s="710"/>
      <c r="W418" s="679" t="s">
        <v>6482</v>
      </c>
      <c r="X418" s="671"/>
      <c r="Y418" s="671"/>
      <c r="Z418" s="671"/>
      <c r="AA418" s="671"/>
      <c r="AB418" s="1221"/>
      <c r="AC418" s="1242"/>
      <c r="AD418" s="306">
        <f t="shared" si="342"/>
        <v>0</v>
      </c>
      <c r="AE418" s="306">
        <f t="shared" si="342"/>
        <v>0</v>
      </c>
      <c r="AF418" s="306">
        <f t="shared" si="342"/>
        <v>0</v>
      </c>
      <c r="AG418" s="306">
        <f t="shared" si="342"/>
        <v>0</v>
      </c>
      <c r="AH418" s="306">
        <f t="shared" si="342"/>
        <v>0</v>
      </c>
      <c r="AI418" s="306">
        <f t="shared" si="342"/>
        <v>0</v>
      </c>
      <c r="AJ418" s="306">
        <f t="shared" si="310"/>
        <v>0</v>
      </c>
      <c r="AK418" s="1221"/>
      <c r="AL418" s="1245"/>
      <c r="AM418" s="306">
        <f t="shared" si="317"/>
        <v>0</v>
      </c>
      <c r="AN418" s="685"/>
      <c r="AO418" s="685"/>
      <c r="AP418" s="685"/>
      <c r="AQ418" s="685"/>
      <c r="AR418" s="685"/>
      <c r="AS418" s="685"/>
      <c r="AT418" s="1221"/>
      <c r="AU418" s="1248"/>
      <c r="AV418" s="306">
        <f t="shared" si="385"/>
        <v>0</v>
      </c>
      <c r="AW418" s="685"/>
      <c r="AX418" s="685"/>
      <c r="AY418" s="685"/>
      <c r="AZ418" s="685"/>
      <c r="BA418" s="685"/>
      <c r="BB418" s="685"/>
      <c r="BC418" s="1221"/>
      <c r="BD418" s="1251"/>
      <c r="BE418" s="306">
        <f t="shared" si="386"/>
        <v>0</v>
      </c>
      <c r="BF418" s="685"/>
      <c r="BG418" s="685"/>
      <c r="BH418" s="685"/>
      <c r="BI418" s="685"/>
      <c r="BJ418" s="685"/>
      <c r="BK418" s="685"/>
      <c r="BL418" s="1221"/>
      <c r="BM418" s="1254"/>
      <c r="BN418" s="306">
        <f t="shared" si="387"/>
        <v>0</v>
      </c>
      <c r="BO418" s="685"/>
      <c r="BP418" s="685"/>
      <c r="BQ418" s="685"/>
      <c r="BR418" s="685"/>
      <c r="BS418" s="685"/>
      <c r="BT418" s="685"/>
      <c r="BU418" s="1210"/>
      <c r="BV418" s="1211"/>
      <c r="BW418" s="1211"/>
      <c r="BX418" s="1211"/>
      <c r="BY418" s="1211"/>
      <c r="BZ418" s="1211"/>
      <c r="CA418" s="1211"/>
      <c r="CB418" s="1211"/>
      <c r="CC418" s="1212"/>
    </row>
    <row r="419" spans="1:81" s="690" customFormat="1" ht="40.15" customHeight="1" thickTop="1" x14ac:dyDescent="0.25">
      <c r="A419" s="673"/>
      <c r="B419" s="1318"/>
      <c r="C419" s="1315"/>
      <c r="D419" s="1096"/>
      <c r="E419" s="1093"/>
      <c r="F419" s="1093"/>
      <c r="G419" s="1093"/>
      <c r="H419" s="1093"/>
      <c r="I419" s="1093"/>
      <c r="J419" s="1219">
        <v>524</v>
      </c>
      <c r="K419" s="1216" t="str">
        <f>+[10]Metas!K595</f>
        <v>Talleres para la prevención del reclutamiento, uso, utilización y explotación sexual de NNAJ por los GAOS, GAOR, BACRIM.</v>
      </c>
      <c r="L419" s="1222">
        <v>100</v>
      </c>
      <c r="M419" s="1225">
        <f t="shared" ref="M419" si="406">SUM(N419:Q419)</f>
        <v>100</v>
      </c>
      <c r="N419" s="1228">
        <v>20</v>
      </c>
      <c r="O419" s="1231">
        <v>30</v>
      </c>
      <c r="P419" s="1234">
        <v>30</v>
      </c>
      <c r="Q419" s="1237">
        <v>20</v>
      </c>
      <c r="R419" s="1219">
        <f>+$J419</f>
        <v>524</v>
      </c>
      <c r="S419" s="375" t="s">
        <v>6483</v>
      </c>
      <c r="T419" s="708" t="s">
        <v>3834</v>
      </c>
      <c r="U419" s="708" t="s">
        <v>3838</v>
      </c>
      <c r="V419" s="708" t="s">
        <v>3842</v>
      </c>
      <c r="W419" s="677" t="s">
        <v>6345</v>
      </c>
      <c r="X419" s="669"/>
      <c r="Y419" s="669"/>
      <c r="Z419" s="669"/>
      <c r="AA419" s="669"/>
      <c r="AB419" s="1219">
        <f t="shared" si="313"/>
        <v>524</v>
      </c>
      <c r="AC419" s="1240">
        <f t="shared" ref="AC419" si="407">+L419</f>
        <v>100</v>
      </c>
      <c r="AD419" s="308">
        <f t="shared" si="342"/>
        <v>149.24700000000001</v>
      </c>
      <c r="AE419" s="308">
        <f t="shared" si="342"/>
        <v>149.24700000000001</v>
      </c>
      <c r="AF419" s="308">
        <f t="shared" si="342"/>
        <v>0</v>
      </c>
      <c r="AG419" s="308">
        <f t="shared" ref="AG419:AJ482" si="408">+AP419+AY419+BH419+BQ419</f>
        <v>0</v>
      </c>
      <c r="AH419" s="308">
        <f t="shared" si="408"/>
        <v>0</v>
      </c>
      <c r="AI419" s="308">
        <f t="shared" si="408"/>
        <v>0</v>
      </c>
      <c r="AJ419" s="308">
        <f t="shared" si="310"/>
        <v>0</v>
      </c>
      <c r="AK419" s="1219">
        <f t="shared" si="315"/>
        <v>524</v>
      </c>
      <c r="AL419" s="1243">
        <f t="shared" ref="AL419" si="409">+N419</f>
        <v>20</v>
      </c>
      <c r="AM419" s="308">
        <f t="shared" si="317"/>
        <v>49.749000000000002</v>
      </c>
      <c r="AN419" s="683">
        <v>49.749000000000002</v>
      </c>
      <c r="AO419" s="683"/>
      <c r="AP419" s="683"/>
      <c r="AQ419" s="683"/>
      <c r="AR419" s="683"/>
      <c r="AS419" s="683"/>
      <c r="AT419" s="1219">
        <f t="shared" si="318"/>
        <v>524</v>
      </c>
      <c r="AU419" s="1246">
        <f t="shared" ref="AU419" si="410">+O419</f>
        <v>30</v>
      </c>
      <c r="AV419" s="308">
        <f t="shared" si="385"/>
        <v>49.749000000000002</v>
      </c>
      <c r="AW419" s="683">
        <v>49.749000000000002</v>
      </c>
      <c r="AX419" s="683"/>
      <c r="AY419" s="683"/>
      <c r="AZ419" s="683"/>
      <c r="BA419" s="683"/>
      <c r="BB419" s="683"/>
      <c r="BC419" s="1219">
        <f t="shared" si="320"/>
        <v>524</v>
      </c>
      <c r="BD419" s="1249">
        <f t="shared" ref="BD419" si="411">+P419</f>
        <v>30</v>
      </c>
      <c r="BE419" s="308">
        <f t="shared" si="386"/>
        <v>16.582999999999998</v>
      </c>
      <c r="BF419" s="683">
        <v>16.582999999999998</v>
      </c>
      <c r="BG419" s="683"/>
      <c r="BH419" s="683"/>
      <c r="BI419" s="683"/>
      <c r="BJ419" s="683"/>
      <c r="BK419" s="683"/>
      <c r="BL419" s="1219">
        <f t="shared" si="322"/>
        <v>524</v>
      </c>
      <c r="BM419" s="1252">
        <f t="shared" ref="BM419" si="412">+Q419</f>
        <v>20</v>
      </c>
      <c r="BN419" s="308">
        <f t="shared" si="387"/>
        <v>33.165999999999997</v>
      </c>
      <c r="BO419" s="683">
        <v>33.165999999999997</v>
      </c>
      <c r="BP419" s="683"/>
      <c r="BQ419" s="683"/>
      <c r="BR419" s="683"/>
      <c r="BS419" s="683"/>
      <c r="BT419" s="683"/>
      <c r="BU419" s="1204"/>
      <c r="BV419" s="1205"/>
      <c r="BW419" s="1205"/>
      <c r="BX419" s="1205"/>
      <c r="BY419" s="1205"/>
      <c r="BZ419" s="1205"/>
      <c r="CA419" s="1205"/>
      <c r="CB419" s="1205"/>
      <c r="CC419" s="1206"/>
    </row>
    <row r="420" spans="1:81" s="690" customFormat="1" ht="40.15" customHeight="1" x14ac:dyDescent="0.25">
      <c r="A420" s="673"/>
      <c r="B420" s="1318"/>
      <c r="C420" s="1315"/>
      <c r="D420" s="1097"/>
      <c r="E420" s="1094"/>
      <c r="F420" s="1094"/>
      <c r="G420" s="1094"/>
      <c r="H420" s="1094"/>
      <c r="I420" s="1094"/>
      <c r="J420" s="1220"/>
      <c r="K420" s="1217"/>
      <c r="L420" s="1223"/>
      <c r="M420" s="1226"/>
      <c r="N420" s="1229"/>
      <c r="O420" s="1232"/>
      <c r="P420" s="1235"/>
      <c r="Q420" s="1238"/>
      <c r="R420" s="1220"/>
      <c r="S420" s="377" t="s">
        <v>6484</v>
      </c>
      <c r="T420" s="709"/>
      <c r="U420" s="709"/>
      <c r="V420" s="709"/>
      <c r="W420" s="678" t="s">
        <v>6434</v>
      </c>
      <c r="X420" s="670"/>
      <c r="Y420" s="670"/>
      <c r="Z420" s="670"/>
      <c r="AA420" s="670"/>
      <c r="AB420" s="1220"/>
      <c r="AC420" s="1241"/>
      <c r="AD420" s="303">
        <f t="shared" ref="AD420:AJ483" si="413">+AM420+AV420+BE420+BN420</f>
        <v>0</v>
      </c>
      <c r="AE420" s="303">
        <f t="shared" si="413"/>
        <v>0</v>
      </c>
      <c r="AF420" s="303">
        <f t="shared" si="413"/>
        <v>0</v>
      </c>
      <c r="AG420" s="303">
        <f t="shared" si="408"/>
        <v>0</v>
      </c>
      <c r="AH420" s="303">
        <f t="shared" si="408"/>
        <v>0</v>
      </c>
      <c r="AI420" s="303">
        <f t="shared" si="408"/>
        <v>0</v>
      </c>
      <c r="AJ420" s="303">
        <f t="shared" si="310"/>
        <v>0</v>
      </c>
      <c r="AK420" s="1220"/>
      <c r="AL420" s="1244"/>
      <c r="AM420" s="303">
        <f t="shared" si="317"/>
        <v>0</v>
      </c>
      <c r="AN420" s="684"/>
      <c r="AO420" s="684"/>
      <c r="AP420" s="684"/>
      <c r="AQ420" s="684"/>
      <c r="AR420" s="684"/>
      <c r="AS420" s="684"/>
      <c r="AT420" s="1220"/>
      <c r="AU420" s="1247"/>
      <c r="AV420" s="303">
        <f t="shared" si="385"/>
        <v>0</v>
      </c>
      <c r="AW420" s="684"/>
      <c r="AX420" s="684"/>
      <c r="AY420" s="684"/>
      <c r="AZ420" s="684"/>
      <c r="BA420" s="684"/>
      <c r="BB420" s="684"/>
      <c r="BC420" s="1220"/>
      <c r="BD420" s="1250"/>
      <c r="BE420" s="303">
        <f t="shared" si="386"/>
        <v>0</v>
      </c>
      <c r="BF420" s="684"/>
      <c r="BG420" s="684"/>
      <c r="BH420" s="684"/>
      <c r="BI420" s="684"/>
      <c r="BJ420" s="684"/>
      <c r="BK420" s="684"/>
      <c r="BL420" s="1220"/>
      <c r="BM420" s="1253"/>
      <c r="BN420" s="303">
        <f t="shared" si="387"/>
        <v>0</v>
      </c>
      <c r="BO420" s="684"/>
      <c r="BP420" s="684"/>
      <c r="BQ420" s="684"/>
      <c r="BR420" s="684"/>
      <c r="BS420" s="684"/>
      <c r="BT420" s="684"/>
      <c r="BU420" s="1207"/>
      <c r="BV420" s="1208"/>
      <c r="BW420" s="1208"/>
      <c r="BX420" s="1208"/>
      <c r="BY420" s="1208"/>
      <c r="BZ420" s="1208"/>
      <c r="CA420" s="1208"/>
      <c r="CB420" s="1208"/>
      <c r="CC420" s="1209"/>
    </row>
    <row r="421" spans="1:81" s="690" customFormat="1" ht="40.15" customHeight="1" x14ac:dyDescent="0.25">
      <c r="A421" s="673"/>
      <c r="B421" s="1318"/>
      <c r="C421" s="1315"/>
      <c r="D421" s="1097"/>
      <c r="E421" s="1094"/>
      <c r="F421" s="1094"/>
      <c r="G421" s="1094"/>
      <c r="H421" s="1094"/>
      <c r="I421" s="1094"/>
      <c r="J421" s="1220"/>
      <c r="K421" s="1217"/>
      <c r="L421" s="1223"/>
      <c r="M421" s="1226"/>
      <c r="N421" s="1229"/>
      <c r="O421" s="1232"/>
      <c r="P421" s="1235"/>
      <c r="Q421" s="1238"/>
      <c r="R421" s="1220"/>
      <c r="S421" s="377" t="s">
        <v>6485</v>
      </c>
      <c r="T421" s="709"/>
      <c r="U421" s="709"/>
      <c r="V421" s="709"/>
      <c r="W421" s="678" t="s">
        <v>6190</v>
      </c>
      <c r="X421" s="670"/>
      <c r="Y421" s="670"/>
      <c r="Z421" s="670"/>
      <c r="AA421" s="670"/>
      <c r="AB421" s="1220"/>
      <c r="AC421" s="1241"/>
      <c r="AD421" s="303">
        <f t="shared" si="413"/>
        <v>0</v>
      </c>
      <c r="AE421" s="303">
        <f t="shared" si="413"/>
        <v>0</v>
      </c>
      <c r="AF421" s="303">
        <f t="shared" si="413"/>
        <v>0</v>
      </c>
      <c r="AG421" s="303">
        <f t="shared" si="408"/>
        <v>0</v>
      </c>
      <c r="AH421" s="303">
        <f t="shared" si="408"/>
        <v>0</v>
      </c>
      <c r="AI421" s="303">
        <f t="shared" si="408"/>
        <v>0</v>
      </c>
      <c r="AJ421" s="303">
        <f t="shared" si="310"/>
        <v>0</v>
      </c>
      <c r="AK421" s="1220"/>
      <c r="AL421" s="1244"/>
      <c r="AM421" s="303">
        <f t="shared" si="317"/>
        <v>0</v>
      </c>
      <c r="AN421" s="684"/>
      <c r="AO421" s="684"/>
      <c r="AP421" s="684"/>
      <c r="AQ421" s="684"/>
      <c r="AR421" s="684"/>
      <c r="AS421" s="684"/>
      <c r="AT421" s="1220"/>
      <c r="AU421" s="1247"/>
      <c r="AV421" s="303">
        <f t="shared" si="385"/>
        <v>0</v>
      </c>
      <c r="AW421" s="684"/>
      <c r="AX421" s="684"/>
      <c r="AY421" s="684"/>
      <c r="AZ421" s="684"/>
      <c r="BA421" s="684"/>
      <c r="BB421" s="684"/>
      <c r="BC421" s="1220"/>
      <c r="BD421" s="1250"/>
      <c r="BE421" s="303">
        <f t="shared" si="386"/>
        <v>0</v>
      </c>
      <c r="BF421" s="684"/>
      <c r="BG421" s="684"/>
      <c r="BH421" s="684"/>
      <c r="BI421" s="684"/>
      <c r="BJ421" s="684"/>
      <c r="BK421" s="684"/>
      <c r="BL421" s="1220"/>
      <c r="BM421" s="1253"/>
      <c r="BN421" s="303">
        <f t="shared" si="387"/>
        <v>0</v>
      </c>
      <c r="BO421" s="684"/>
      <c r="BP421" s="684"/>
      <c r="BQ421" s="684"/>
      <c r="BR421" s="684"/>
      <c r="BS421" s="684"/>
      <c r="BT421" s="684"/>
      <c r="BU421" s="1207"/>
      <c r="BV421" s="1208"/>
      <c r="BW421" s="1208"/>
      <c r="BX421" s="1208"/>
      <c r="BY421" s="1208"/>
      <c r="BZ421" s="1208"/>
      <c r="CA421" s="1208"/>
      <c r="CB421" s="1208"/>
      <c r="CC421" s="1209"/>
    </row>
    <row r="422" spans="1:81" s="690" customFormat="1" ht="40.15" customHeight="1" thickBot="1" x14ac:dyDescent="0.3">
      <c r="A422" s="673"/>
      <c r="B422" s="1318"/>
      <c r="C422" s="1315"/>
      <c r="D422" s="1098"/>
      <c r="E422" s="1095"/>
      <c r="F422" s="1095"/>
      <c r="G422" s="1095"/>
      <c r="H422" s="1095"/>
      <c r="I422" s="1095"/>
      <c r="J422" s="1221"/>
      <c r="K422" s="1218"/>
      <c r="L422" s="1224"/>
      <c r="M422" s="1227"/>
      <c r="N422" s="1230"/>
      <c r="O422" s="1233"/>
      <c r="P422" s="1236"/>
      <c r="Q422" s="1239"/>
      <c r="R422" s="1221"/>
      <c r="S422" s="379" t="s">
        <v>6459</v>
      </c>
      <c r="T422" s="710"/>
      <c r="U422" s="710"/>
      <c r="V422" s="710"/>
      <c r="W422" s="679" t="s">
        <v>6460</v>
      </c>
      <c r="X422" s="671"/>
      <c r="Y422" s="671"/>
      <c r="Z422" s="671"/>
      <c r="AA422" s="671"/>
      <c r="AB422" s="1221"/>
      <c r="AC422" s="1242"/>
      <c r="AD422" s="306">
        <f t="shared" si="413"/>
        <v>0</v>
      </c>
      <c r="AE422" s="306">
        <f t="shared" si="413"/>
        <v>0</v>
      </c>
      <c r="AF422" s="306">
        <f t="shared" si="413"/>
        <v>0</v>
      </c>
      <c r="AG422" s="306">
        <f t="shared" si="408"/>
        <v>0</v>
      </c>
      <c r="AH422" s="306">
        <f t="shared" si="408"/>
        <v>0</v>
      </c>
      <c r="AI422" s="306">
        <f t="shared" si="408"/>
        <v>0</v>
      </c>
      <c r="AJ422" s="306">
        <f t="shared" si="310"/>
        <v>0</v>
      </c>
      <c r="AK422" s="1221"/>
      <c r="AL422" s="1245"/>
      <c r="AM422" s="306">
        <f t="shared" si="317"/>
        <v>0</v>
      </c>
      <c r="AN422" s="685"/>
      <c r="AO422" s="685"/>
      <c r="AP422" s="685"/>
      <c r="AQ422" s="685"/>
      <c r="AR422" s="685"/>
      <c r="AS422" s="685"/>
      <c r="AT422" s="1221"/>
      <c r="AU422" s="1248"/>
      <c r="AV422" s="306">
        <f t="shared" si="385"/>
        <v>0</v>
      </c>
      <c r="AW422" s="685"/>
      <c r="AX422" s="685"/>
      <c r="AY422" s="685"/>
      <c r="AZ422" s="685"/>
      <c r="BA422" s="685"/>
      <c r="BB422" s="685"/>
      <c r="BC422" s="1221"/>
      <c r="BD422" s="1251"/>
      <c r="BE422" s="306">
        <f t="shared" si="386"/>
        <v>0</v>
      </c>
      <c r="BF422" s="685"/>
      <c r="BG422" s="685"/>
      <c r="BH422" s="685"/>
      <c r="BI422" s="685"/>
      <c r="BJ422" s="685"/>
      <c r="BK422" s="685"/>
      <c r="BL422" s="1221"/>
      <c r="BM422" s="1254"/>
      <c r="BN422" s="306">
        <f t="shared" si="387"/>
        <v>0</v>
      </c>
      <c r="BO422" s="685"/>
      <c r="BP422" s="685"/>
      <c r="BQ422" s="685"/>
      <c r="BR422" s="685"/>
      <c r="BS422" s="685"/>
      <c r="BT422" s="685"/>
      <c r="BU422" s="1210"/>
      <c r="BV422" s="1211"/>
      <c r="BW422" s="1211"/>
      <c r="BX422" s="1211"/>
      <c r="BY422" s="1211"/>
      <c r="BZ422" s="1211"/>
      <c r="CA422" s="1211"/>
      <c r="CB422" s="1211"/>
      <c r="CC422" s="1212"/>
    </row>
    <row r="423" spans="1:81" s="690" customFormat="1" ht="51.75" customHeight="1" thickTop="1" x14ac:dyDescent="0.25">
      <c r="A423" s="673"/>
      <c r="B423" s="1318"/>
      <c r="C423" s="1315"/>
      <c r="D423" s="1096"/>
      <c r="E423" s="1093"/>
      <c r="F423" s="1093"/>
      <c r="G423" s="1093"/>
      <c r="H423" s="1093"/>
      <c r="I423" s="1093"/>
      <c r="J423" s="1219">
        <v>525</v>
      </c>
      <c r="K423" s="1216" t="str">
        <f>+[10]Metas!K596</f>
        <v>Fortalecimiento al Comité Departamental para la Prevención del Reclutamiento, Utilización y Violencia Sexual contra NNA por parte de los grupos armados al margen de la Ley y grupos delictivos organizados en Norte de Santander</v>
      </c>
      <c r="L423" s="1433">
        <v>0.3</v>
      </c>
      <c r="M423" s="1480">
        <f t="shared" ref="M423" si="414">SUM(N423:Q423)</f>
        <v>0.3</v>
      </c>
      <c r="N423" s="1482">
        <v>0.1</v>
      </c>
      <c r="O423" s="1484">
        <v>0.1</v>
      </c>
      <c r="P423" s="1486">
        <v>0.05</v>
      </c>
      <c r="Q423" s="1488">
        <v>0.05</v>
      </c>
      <c r="R423" s="1219">
        <f>+$J423</f>
        <v>525</v>
      </c>
      <c r="S423" s="377" t="s">
        <v>6486</v>
      </c>
      <c r="T423" s="708" t="s">
        <v>3834</v>
      </c>
      <c r="U423" s="708" t="s">
        <v>3838</v>
      </c>
      <c r="V423" s="708" t="s">
        <v>3842</v>
      </c>
      <c r="W423" s="677" t="s">
        <v>6434</v>
      </c>
      <c r="X423" s="669"/>
      <c r="Y423" s="669"/>
      <c r="Z423" s="669"/>
      <c r="AA423" s="669"/>
      <c r="AB423" s="1219">
        <f t="shared" si="313"/>
        <v>525</v>
      </c>
      <c r="AC423" s="1240">
        <f t="shared" ref="AC423" si="415">+L423</f>
        <v>0.3</v>
      </c>
      <c r="AD423" s="308">
        <f t="shared" si="413"/>
        <v>14.247</v>
      </c>
      <c r="AE423" s="308">
        <f t="shared" si="413"/>
        <v>14.247</v>
      </c>
      <c r="AF423" s="308">
        <f t="shared" si="413"/>
        <v>0</v>
      </c>
      <c r="AG423" s="308">
        <f t="shared" si="408"/>
        <v>0</v>
      </c>
      <c r="AH423" s="308">
        <f t="shared" si="408"/>
        <v>0</v>
      </c>
      <c r="AI423" s="308">
        <f t="shared" si="408"/>
        <v>0</v>
      </c>
      <c r="AJ423" s="308">
        <f t="shared" si="408"/>
        <v>0</v>
      </c>
      <c r="AK423" s="1219">
        <f t="shared" si="315"/>
        <v>525</v>
      </c>
      <c r="AL423" s="1243">
        <f t="shared" ref="AL423" si="416">+N423</f>
        <v>0.1</v>
      </c>
      <c r="AM423" s="308">
        <f t="shared" si="317"/>
        <v>4.7489999999999997</v>
      </c>
      <c r="AN423" s="683">
        <v>4.7489999999999997</v>
      </c>
      <c r="AO423" s="683"/>
      <c r="AP423" s="683"/>
      <c r="AQ423" s="683"/>
      <c r="AR423" s="683"/>
      <c r="AS423" s="683"/>
      <c r="AT423" s="1219">
        <f t="shared" si="318"/>
        <v>525</v>
      </c>
      <c r="AU423" s="1246">
        <f t="shared" ref="AU423" si="417">+O423</f>
        <v>0.1</v>
      </c>
      <c r="AV423" s="308">
        <f t="shared" si="385"/>
        <v>4.7489999999999997</v>
      </c>
      <c r="AW423" s="683">
        <v>4.7489999999999997</v>
      </c>
      <c r="AX423" s="683"/>
      <c r="AY423" s="683"/>
      <c r="AZ423" s="683"/>
      <c r="BA423" s="683"/>
      <c r="BB423" s="683"/>
      <c r="BC423" s="1219">
        <f t="shared" si="320"/>
        <v>525</v>
      </c>
      <c r="BD423" s="1249">
        <f t="shared" ref="BD423" si="418">+P423</f>
        <v>0.05</v>
      </c>
      <c r="BE423" s="308">
        <f t="shared" si="386"/>
        <v>1.583</v>
      </c>
      <c r="BF423" s="683">
        <v>1.583</v>
      </c>
      <c r="BG423" s="683"/>
      <c r="BH423" s="683"/>
      <c r="BI423" s="683"/>
      <c r="BJ423" s="683"/>
      <c r="BK423" s="683"/>
      <c r="BL423" s="1219">
        <f t="shared" si="322"/>
        <v>525</v>
      </c>
      <c r="BM423" s="1252">
        <f t="shared" ref="BM423" si="419">+Q423</f>
        <v>0.05</v>
      </c>
      <c r="BN423" s="308">
        <f t="shared" si="387"/>
        <v>3.1659999999999999</v>
      </c>
      <c r="BO423" s="683">
        <v>3.1659999999999999</v>
      </c>
      <c r="BP423" s="683"/>
      <c r="BQ423" s="683"/>
      <c r="BR423" s="683"/>
      <c r="BS423" s="683"/>
      <c r="BT423" s="683"/>
      <c r="BU423" s="1204"/>
      <c r="BV423" s="1205"/>
      <c r="BW423" s="1205"/>
      <c r="BX423" s="1205"/>
      <c r="BY423" s="1205"/>
      <c r="BZ423" s="1205"/>
      <c r="CA423" s="1205"/>
      <c r="CB423" s="1205"/>
      <c r="CC423" s="1206"/>
    </row>
    <row r="424" spans="1:81" s="690" customFormat="1" ht="40.15" customHeight="1" x14ac:dyDescent="0.25">
      <c r="A424" s="673"/>
      <c r="B424" s="1318"/>
      <c r="C424" s="1315"/>
      <c r="D424" s="1097"/>
      <c r="E424" s="1094"/>
      <c r="F424" s="1094"/>
      <c r="G424" s="1094"/>
      <c r="H424" s="1094"/>
      <c r="I424" s="1094"/>
      <c r="J424" s="1220"/>
      <c r="K424" s="1217"/>
      <c r="L424" s="1434"/>
      <c r="M424" s="1481"/>
      <c r="N424" s="1483"/>
      <c r="O424" s="1485"/>
      <c r="P424" s="1487"/>
      <c r="Q424" s="1489"/>
      <c r="R424" s="1220"/>
      <c r="S424" s="377" t="s">
        <v>6487</v>
      </c>
      <c r="T424" s="709"/>
      <c r="U424" s="709"/>
      <c r="V424" s="709"/>
      <c r="W424" s="678" t="s">
        <v>6345</v>
      </c>
      <c r="X424" s="670"/>
      <c r="Y424" s="670"/>
      <c r="Z424" s="670"/>
      <c r="AA424" s="670"/>
      <c r="AB424" s="1220"/>
      <c r="AC424" s="1241"/>
      <c r="AD424" s="303">
        <f t="shared" si="413"/>
        <v>0</v>
      </c>
      <c r="AE424" s="303">
        <f t="shared" si="413"/>
        <v>0</v>
      </c>
      <c r="AF424" s="303">
        <f t="shared" si="413"/>
        <v>0</v>
      </c>
      <c r="AG424" s="303">
        <f t="shared" si="408"/>
        <v>0</v>
      </c>
      <c r="AH424" s="303">
        <f t="shared" si="408"/>
        <v>0</v>
      </c>
      <c r="AI424" s="303">
        <f t="shared" si="408"/>
        <v>0</v>
      </c>
      <c r="AJ424" s="303">
        <f t="shared" si="408"/>
        <v>0</v>
      </c>
      <c r="AK424" s="1220"/>
      <c r="AL424" s="1244"/>
      <c r="AM424" s="303">
        <f t="shared" si="317"/>
        <v>0</v>
      </c>
      <c r="AN424" s="684"/>
      <c r="AO424" s="684"/>
      <c r="AP424" s="684"/>
      <c r="AQ424" s="684"/>
      <c r="AR424" s="684"/>
      <c r="AS424" s="684"/>
      <c r="AT424" s="1220"/>
      <c r="AU424" s="1247"/>
      <c r="AV424" s="303">
        <f t="shared" si="385"/>
        <v>0</v>
      </c>
      <c r="AW424" s="684"/>
      <c r="AX424" s="684"/>
      <c r="AY424" s="684"/>
      <c r="AZ424" s="684"/>
      <c r="BA424" s="684"/>
      <c r="BB424" s="684"/>
      <c r="BC424" s="1220"/>
      <c r="BD424" s="1250"/>
      <c r="BE424" s="303">
        <f t="shared" si="386"/>
        <v>0</v>
      </c>
      <c r="BF424" s="684"/>
      <c r="BG424" s="684"/>
      <c r="BH424" s="684"/>
      <c r="BI424" s="684"/>
      <c r="BJ424" s="684"/>
      <c r="BK424" s="684"/>
      <c r="BL424" s="1220"/>
      <c r="BM424" s="1253"/>
      <c r="BN424" s="303">
        <f t="shared" si="387"/>
        <v>0</v>
      </c>
      <c r="BO424" s="684"/>
      <c r="BP424" s="684"/>
      <c r="BQ424" s="684"/>
      <c r="BR424" s="684"/>
      <c r="BS424" s="684"/>
      <c r="BT424" s="684"/>
      <c r="BU424" s="1207"/>
      <c r="BV424" s="1208"/>
      <c r="BW424" s="1208"/>
      <c r="BX424" s="1208"/>
      <c r="BY424" s="1208"/>
      <c r="BZ424" s="1208"/>
      <c r="CA424" s="1208"/>
      <c r="CB424" s="1208"/>
      <c r="CC424" s="1209"/>
    </row>
    <row r="425" spans="1:81" s="690" customFormat="1" ht="40.15" customHeight="1" x14ac:dyDescent="0.25">
      <c r="A425" s="673"/>
      <c r="B425" s="1318"/>
      <c r="C425" s="1315"/>
      <c r="D425" s="1097"/>
      <c r="E425" s="1094"/>
      <c r="F425" s="1094"/>
      <c r="G425" s="1094"/>
      <c r="H425" s="1094"/>
      <c r="I425" s="1094"/>
      <c r="J425" s="1220"/>
      <c r="K425" s="1217"/>
      <c r="L425" s="1434"/>
      <c r="M425" s="1481"/>
      <c r="N425" s="1483"/>
      <c r="O425" s="1485"/>
      <c r="P425" s="1487"/>
      <c r="Q425" s="1489"/>
      <c r="R425" s="1220"/>
      <c r="S425" s="377" t="s">
        <v>6488</v>
      </c>
      <c r="T425" s="709"/>
      <c r="U425" s="709"/>
      <c r="V425" s="709"/>
      <c r="W425" s="678" t="s">
        <v>6489</v>
      </c>
      <c r="X425" s="670"/>
      <c r="Y425" s="670"/>
      <c r="Z425" s="670"/>
      <c r="AA425" s="670"/>
      <c r="AB425" s="1220"/>
      <c r="AC425" s="1241"/>
      <c r="AD425" s="303">
        <f t="shared" si="413"/>
        <v>0</v>
      </c>
      <c r="AE425" s="303">
        <f t="shared" si="413"/>
        <v>0</v>
      </c>
      <c r="AF425" s="303">
        <f t="shared" si="413"/>
        <v>0</v>
      </c>
      <c r="AG425" s="303">
        <f t="shared" si="408"/>
        <v>0</v>
      </c>
      <c r="AH425" s="303">
        <f t="shared" si="408"/>
        <v>0</v>
      </c>
      <c r="AI425" s="303">
        <f t="shared" si="408"/>
        <v>0</v>
      </c>
      <c r="AJ425" s="303">
        <f t="shared" si="408"/>
        <v>0</v>
      </c>
      <c r="AK425" s="1220"/>
      <c r="AL425" s="1244"/>
      <c r="AM425" s="303">
        <f t="shared" si="317"/>
        <v>0</v>
      </c>
      <c r="AN425" s="684"/>
      <c r="AO425" s="684"/>
      <c r="AP425" s="684"/>
      <c r="AQ425" s="684"/>
      <c r="AR425" s="684"/>
      <c r="AS425" s="684"/>
      <c r="AT425" s="1220"/>
      <c r="AU425" s="1247"/>
      <c r="AV425" s="303">
        <f t="shared" si="385"/>
        <v>0</v>
      </c>
      <c r="AW425" s="684"/>
      <c r="AX425" s="684"/>
      <c r="AY425" s="684"/>
      <c r="AZ425" s="684"/>
      <c r="BA425" s="684"/>
      <c r="BB425" s="684"/>
      <c r="BC425" s="1220"/>
      <c r="BD425" s="1250"/>
      <c r="BE425" s="303">
        <f t="shared" si="386"/>
        <v>0</v>
      </c>
      <c r="BF425" s="684"/>
      <c r="BG425" s="684"/>
      <c r="BH425" s="684"/>
      <c r="BI425" s="684"/>
      <c r="BJ425" s="684"/>
      <c r="BK425" s="684"/>
      <c r="BL425" s="1220"/>
      <c r="BM425" s="1253"/>
      <c r="BN425" s="303">
        <f t="shared" si="387"/>
        <v>0</v>
      </c>
      <c r="BO425" s="684"/>
      <c r="BP425" s="684"/>
      <c r="BQ425" s="684"/>
      <c r="BR425" s="684"/>
      <c r="BS425" s="684"/>
      <c r="BT425" s="684"/>
      <c r="BU425" s="1207"/>
      <c r="BV425" s="1208"/>
      <c r="BW425" s="1208"/>
      <c r="BX425" s="1208"/>
      <c r="BY425" s="1208"/>
      <c r="BZ425" s="1208"/>
      <c r="CA425" s="1208"/>
      <c r="CB425" s="1208"/>
      <c r="CC425" s="1209"/>
    </row>
    <row r="426" spans="1:81" s="690" customFormat="1" ht="40.15" customHeight="1" thickBot="1" x14ac:dyDescent="0.3">
      <c r="A426" s="673"/>
      <c r="B426" s="1318"/>
      <c r="C426" s="1316"/>
      <c r="D426" s="1098"/>
      <c r="E426" s="1095"/>
      <c r="F426" s="1095"/>
      <c r="G426" s="1095"/>
      <c r="H426" s="1095"/>
      <c r="I426" s="1095"/>
      <c r="J426" s="1221"/>
      <c r="K426" s="1218"/>
      <c r="L426" s="1490"/>
      <c r="M426" s="1491"/>
      <c r="N426" s="1492"/>
      <c r="O426" s="1493"/>
      <c r="P426" s="1494"/>
      <c r="Q426" s="1495"/>
      <c r="R426" s="1221"/>
      <c r="S426" s="379" t="s">
        <v>6490</v>
      </c>
      <c r="T426" s="710"/>
      <c r="U426" s="710"/>
      <c r="V426" s="710"/>
      <c r="W426" s="679" t="s">
        <v>6491</v>
      </c>
      <c r="X426" s="671"/>
      <c r="Y426" s="671"/>
      <c r="Z426" s="671"/>
      <c r="AA426" s="671"/>
      <c r="AB426" s="1221"/>
      <c r="AC426" s="1242"/>
      <c r="AD426" s="306">
        <f t="shared" si="413"/>
        <v>0</v>
      </c>
      <c r="AE426" s="306">
        <f t="shared" si="413"/>
        <v>0</v>
      </c>
      <c r="AF426" s="306">
        <f t="shared" si="413"/>
        <v>0</v>
      </c>
      <c r="AG426" s="306">
        <f t="shared" si="408"/>
        <v>0</v>
      </c>
      <c r="AH426" s="306">
        <f t="shared" si="408"/>
        <v>0</v>
      </c>
      <c r="AI426" s="306">
        <f t="shared" si="408"/>
        <v>0</v>
      </c>
      <c r="AJ426" s="306">
        <f t="shared" si="408"/>
        <v>0</v>
      </c>
      <c r="AK426" s="1221"/>
      <c r="AL426" s="1245"/>
      <c r="AM426" s="306">
        <f t="shared" si="317"/>
        <v>0</v>
      </c>
      <c r="AN426" s="685"/>
      <c r="AO426" s="685"/>
      <c r="AP426" s="685"/>
      <c r="AQ426" s="685"/>
      <c r="AR426" s="685"/>
      <c r="AS426" s="685"/>
      <c r="AT426" s="1221"/>
      <c r="AU426" s="1248"/>
      <c r="AV426" s="306">
        <f t="shared" si="385"/>
        <v>0</v>
      </c>
      <c r="AW426" s="685"/>
      <c r="AX426" s="685"/>
      <c r="AY426" s="685"/>
      <c r="AZ426" s="685"/>
      <c r="BA426" s="685"/>
      <c r="BB426" s="685"/>
      <c r="BC426" s="1221"/>
      <c r="BD426" s="1251"/>
      <c r="BE426" s="306">
        <f t="shared" si="386"/>
        <v>0</v>
      </c>
      <c r="BF426" s="685"/>
      <c r="BG426" s="685"/>
      <c r="BH426" s="685"/>
      <c r="BI426" s="685"/>
      <c r="BJ426" s="685"/>
      <c r="BK426" s="685"/>
      <c r="BL426" s="1221"/>
      <c r="BM426" s="1254"/>
      <c r="BN426" s="306">
        <f t="shared" si="387"/>
        <v>0</v>
      </c>
      <c r="BO426" s="685"/>
      <c r="BP426" s="685"/>
      <c r="BQ426" s="685"/>
      <c r="BR426" s="685"/>
      <c r="BS426" s="685"/>
      <c r="BT426" s="685"/>
      <c r="BU426" s="1210"/>
      <c r="BV426" s="1211"/>
      <c r="BW426" s="1211"/>
      <c r="BX426" s="1211"/>
      <c r="BY426" s="1211"/>
      <c r="BZ426" s="1211"/>
      <c r="CA426" s="1211"/>
      <c r="CB426" s="1211"/>
      <c r="CC426" s="1212"/>
    </row>
    <row r="427" spans="1:81" s="690" customFormat="1" ht="40.15" customHeight="1" thickTop="1" x14ac:dyDescent="0.25">
      <c r="A427" s="673"/>
      <c r="B427" s="1318"/>
      <c r="C427" s="1314" t="s">
        <v>803</v>
      </c>
      <c r="D427" s="1096"/>
      <c r="E427" s="1093"/>
      <c r="F427" s="1093"/>
      <c r="G427" s="1093"/>
      <c r="H427" s="1093"/>
      <c r="I427" s="1093"/>
      <c r="J427" s="1219">
        <v>526</v>
      </c>
      <c r="K427" s="1216" t="str">
        <f>+[10]Metas!K597</f>
        <v>Jornadas de acompañamiento a las Administraciones Municipales en la conformación y/o activación del Equipo de Acción Inmediata (EAI) para la operatización de la Ruta de Prevención y Protección.</v>
      </c>
      <c r="L427" s="1222">
        <v>15</v>
      </c>
      <c r="M427" s="1225">
        <f t="shared" ref="M427" si="420">SUM(N427:Q427)</f>
        <v>15</v>
      </c>
      <c r="N427" s="1228">
        <v>2</v>
      </c>
      <c r="O427" s="1231">
        <v>5</v>
      </c>
      <c r="P427" s="1234">
        <v>5</v>
      </c>
      <c r="Q427" s="1237">
        <v>3</v>
      </c>
      <c r="R427" s="1219">
        <f>+$J427</f>
        <v>526</v>
      </c>
      <c r="S427" s="375" t="s">
        <v>6492</v>
      </c>
      <c r="T427" s="708" t="s">
        <v>3834</v>
      </c>
      <c r="U427" s="708" t="s">
        <v>3838</v>
      </c>
      <c r="V427" s="708" t="s">
        <v>3842</v>
      </c>
      <c r="W427" s="677" t="s">
        <v>6434</v>
      </c>
      <c r="X427" s="669"/>
      <c r="Y427" s="669"/>
      <c r="Z427" s="669"/>
      <c r="AA427" s="669"/>
      <c r="AB427" s="1219">
        <f t="shared" ref="AB427:AB483" si="421">+$J427</f>
        <v>526</v>
      </c>
      <c r="AC427" s="1240">
        <f t="shared" ref="AC427" si="422">+L427</f>
        <v>15</v>
      </c>
      <c r="AD427" s="308">
        <f t="shared" si="413"/>
        <v>18.899999999999999</v>
      </c>
      <c r="AE427" s="308">
        <f t="shared" si="413"/>
        <v>18.899999999999999</v>
      </c>
      <c r="AF427" s="308">
        <f t="shared" si="413"/>
        <v>0</v>
      </c>
      <c r="AG427" s="308">
        <f t="shared" si="408"/>
        <v>0</v>
      </c>
      <c r="AH427" s="308">
        <f t="shared" si="408"/>
        <v>0</v>
      </c>
      <c r="AI427" s="308">
        <f t="shared" si="408"/>
        <v>0</v>
      </c>
      <c r="AJ427" s="308">
        <f t="shared" si="408"/>
        <v>0</v>
      </c>
      <c r="AK427" s="1219">
        <f t="shared" ref="AK427:AK483" si="423">+$J427</f>
        <v>526</v>
      </c>
      <c r="AL427" s="1243">
        <f t="shared" ref="AL427" si="424">+N427</f>
        <v>2</v>
      </c>
      <c r="AM427" s="308">
        <f t="shared" ref="AM427:AM486" si="425">SUM(AN427:AS427)</f>
        <v>6.3</v>
      </c>
      <c r="AN427" s="683">
        <v>6.3</v>
      </c>
      <c r="AO427" s="683"/>
      <c r="AP427" s="683"/>
      <c r="AQ427" s="683"/>
      <c r="AR427" s="683"/>
      <c r="AS427" s="683"/>
      <c r="AT427" s="1219">
        <f t="shared" ref="AT427:AT483" si="426">+$J427</f>
        <v>526</v>
      </c>
      <c r="AU427" s="1246">
        <f t="shared" ref="AU427" si="427">+O427</f>
        <v>5</v>
      </c>
      <c r="AV427" s="308">
        <f t="shared" si="385"/>
        <v>6.3</v>
      </c>
      <c r="AW427" s="683">
        <v>6.3</v>
      </c>
      <c r="AX427" s="683"/>
      <c r="AY427" s="683"/>
      <c r="AZ427" s="683"/>
      <c r="BA427" s="683"/>
      <c r="BB427" s="683"/>
      <c r="BC427" s="1219">
        <f t="shared" ref="BC427:BC483" si="428">+$J427</f>
        <v>526</v>
      </c>
      <c r="BD427" s="1249">
        <f t="shared" ref="BD427" si="429">+P427</f>
        <v>5</v>
      </c>
      <c r="BE427" s="308">
        <f t="shared" si="386"/>
        <v>2.1</v>
      </c>
      <c r="BF427" s="683">
        <v>2.1</v>
      </c>
      <c r="BG427" s="683"/>
      <c r="BH427" s="683"/>
      <c r="BI427" s="683"/>
      <c r="BJ427" s="683"/>
      <c r="BK427" s="683"/>
      <c r="BL427" s="1219">
        <f t="shared" ref="BL427:BL483" si="430">+$J427</f>
        <v>526</v>
      </c>
      <c r="BM427" s="1252">
        <f t="shared" ref="BM427" si="431">+Q427</f>
        <v>3</v>
      </c>
      <c r="BN427" s="308">
        <f t="shared" si="387"/>
        <v>4.2</v>
      </c>
      <c r="BO427" s="683">
        <v>4.2</v>
      </c>
      <c r="BP427" s="683"/>
      <c r="BQ427" s="683"/>
      <c r="BR427" s="683"/>
      <c r="BS427" s="683"/>
      <c r="BT427" s="683"/>
      <c r="BU427" s="1204"/>
      <c r="BV427" s="1205"/>
      <c r="BW427" s="1205"/>
      <c r="BX427" s="1205"/>
      <c r="BY427" s="1205"/>
      <c r="BZ427" s="1205"/>
      <c r="CA427" s="1205"/>
      <c r="CB427" s="1205"/>
      <c r="CC427" s="1206"/>
    </row>
    <row r="428" spans="1:81" s="690" customFormat="1" ht="40.15" customHeight="1" x14ac:dyDescent="0.25">
      <c r="A428" s="673"/>
      <c r="B428" s="1318"/>
      <c r="C428" s="1315"/>
      <c r="D428" s="1097"/>
      <c r="E428" s="1094"/>
      <c r="F428" s="1094"/>
      <c r="G428" s="1094"/>
      <c r="H428" s="1094"/>
      <c r="I428" s="1094"/>
      <c r="J428" s="1220"/>
      <c r="K428" s="1217"/>
      <c r="L428" s="1223"/>
      <c r="M428" s="1226"/>
      <c r="N428" s="1229"/>
      <c r="O428" s="1232"/>
      <c r="P428" s="1235"/>
      <c r="Q428" s="1238"/>
      <c r="R428" s="1220"/>
      <c r="S428" s="377" t="s">
        <v>6493</v>
      </c>
      <c r="T428" s="709"/>
      <c r="U428" s="709"/>
      <c r="V428" s="709"/>
      <c r="W428" s="678" t="s">
        <v>6192</v>
      </c>
      <c r="X428" s="670"/>
      <c r="Y428" s="670"/>
      <c r="Z428" s="670"/>
      <c r="AA428" s="670"/>
      <c r="AB428" s="1220"/>
      <c r="AC428" s="1241"/>
      <c r="AD428" s="303">
        <f t="shared" si="413"/>
        <v>0</v>
      </c>
      <c r="AE428" s="303">
        <f t="shared" si="413"/>
        <v>0</v>
      </c>
      <c r="AF428" s="303">
        <f t="shared" si="413"/>
        <v>0</v>
      </c>
      <c r="AG428" s="303">
        <f t="shared" si="408"/>
        <v>0</v>
      </c>
      <c r="AH428" s="303">
        <f t="shared" si="408"/>
        <v>0</v>
      </c>
      <c r="AI428" s="303">
        <f t="shared" si="408"/>
        <v>0</v>
      </c>
      <c r="AJ428" s="303">
        <f t="shared" si="408"/>
        <v>0</v>
      </c>
      <c r="AK428" s="1220"/>
      <c r="AL428" s="1244"/>
      <c r="AM428" s="303">
        <f t="shared" si="425"/>
        <v>0</v>
      </c>
      <c r="AN428" s="684"/>
      <c r="AO428" s="684"/>
      <c r="AP428" s="684"/>
      <c r="AQ428" s="684"/>
      <c r="AR428" s="684"/>
      <c r="AS428" s="684"/>
      <c r="AT428" s="1220"/>
      <c r="AU428" s="1247"/>
      <c r="AV428" s="303">
        <f t="shared" si="385"/>
        <v>0</v>
      </c>
      <c r="AW428" s="684"/>
      <c r="AX428" s="684"/>
      <c r="AY428" s="684"/>
      <c r="AZ428" s="684"/>
      <c r="BA428" s="684"/>
      <c r="BB428" s="684"/>
      <c r="BC428" s="1220"/>
      <c r="BD428" s="1250"/>
      <c r="BE428" s="303">
        <f t="shared" si="386"/>
        <v>0</v>
      </c>
      <c r="BF428" s="684"/>
      <c r="BG428" s="684"/>
      <c r="BH428" s="684"/>
      <c r="BI428" s="684"/>
      <c r="BJ428" s="684"/>
      <c r="BK428" s="684"/>
      <c r="BL428" s="1220"/>
      <c r="BM428" s="1253"/>
      <c r="BN428" s="303">
        <f t="shared" si="387"/>
        <v>0</v>
      </c>
      <c r="BO428" s="684"/>
      <c r="BP428" s="684"/>
      <c r="BQ428" s="684"/>
      <c r="BR428" s="684"/>
      <c r="BS428" s="684"/>
      <c r="BT428" s="684"/>
      <c r="BU428" s="1207"/>
      <c r="BV428" s="1208"/>
      <c r="BW428" s="1208"/>
      <c r="BX428" s="1208"/>
      <c r="BY428" s="1208"/>
      <c r="BZ428" s="1208"/>
      <c r="CA428" s="1208"/>
      <c r="CB428" s="1208"/>
      <c r="CC428" s="1209"/>
    </row>
    <row r="429" spans="1:81" s="690" customFormat="1" ht="40.15" customHeight="1" x14ac:dyDescent="0.25">
      <c r="A429" s="673"/>
      <c r="B429" s="1318"/>
      <c r="C429" s="1315"/>
      <c r="D429" s="1097"/>
      <c r="E429" s="1094"/>
      <c r="F429" s="1094"/>
      <c r="G429" s="1094"/>
      <c r="H429" s="1094"/>
      <c r="I429" s="1094"/>
      <c r="J429" s="1220"/>
      <c r="K429" s="1217"/>
      <c r="L429" s="1223"/>
      <c r="M429" s="1226"/>
      <c r="N429" s="1229"/>
      <c r="O429" s="1232"/>
      <c r="P429" s="1235"/>
      <c r="Q429" s="1238"/>
      <c r="R429" s="1220"/>
      <c r="S429" s="756" t="s">
        <v>6494</v>
      </c>
      <c r="T429" s="709"/>
      <c r="U429" s="709"/>
      <c r="V429" s="709"/>
      <c r="W429" s="678" t="s">
        <v>6495</v>
      </c>
      <c r="X429" s="670"/>
      <c r="Y429" s="670"/>
      <c r="Z429" s="670"/>
      <c r="AA429" s="670"/>
      <c r="AB429" s="1220"/>
      <c r="AC429" s="1241"/>
      <c r="AD429" s="303">
        <f t="shared" si="413"/>
        <v>0</v>
      </c>
      <c r="AE429" s="303">
        <f t="shared" si="413"/>
        <v>0</v>
      </c>
      <c r="AF429" s="303">
        <f t="shared" si="413"/>
        <v>0</v>
      </c>
      <c r="AG429" s="303">
        <f t="shared" si="408"/>
        <v>0</v>
      </c>
      <c r="AH429" s="303">
        <f t="shared" si="408"/>
        <v>0</v>
      </c>
      <c r="AI429" s="303">
        <f t="shared" si="408"/>
        <v>0</v>
      </c>
      <c r="AJ429" s="303">
        <f t="shared" si="408"/>
        <v>0</v>
      </c>
      <c r="AK429" s="1220"/>
      <c r="AL429" s="1244"/>
      <c r="AM429" s="303">
        <f t="shared" si="425"/>
        <v>0</v>
      </c>
      <c r="AN429" s="684"/>
      <c r="AO429" s="684"/>
      <c r="AP429" s="684"/>
      <c r="AQ429" s="684"/>
      <c r="AR429" s="684"/>
      <c r="AS429" s="684"/>
      <c r="AT429" s="1220"/>
      <c r="AU429" s="1247"/>
      <c r="AV429" s="303">
        <f t="shared" si="385"/>
        <v>0</v>
      </c>
      <c r="AW429" s="684"/>
      <c r="AX429" s="684"/>
      <c r="AY429" s="684"/>
      <c r="AZ429" s="684"/>
      <c r="BA429" s="684"/>
      <c r="BB429" s="684"/>
      <c r="BC429" s="1220"/>
      <c r="BD429" s="1250"/>
      <c r="BE429" s="303">
        <f t="shared" si="386"/>
        <v>0</v>
      </c>
      <c r="BF429" s="684"/>
      <c r="BG429" s="684"/>
      <c r="BH429" s="684"/>
      <c r="BI429" s="684"/>
      <c r="BJ429" s="684"/>
      <c r="BK429" s="684"/>
      <c r="BL429" s="1220"/>
      <c r="BM429" s="1253"/>
      <c r="BN429" s="303">
        <f t="shared" si="387"/>
        <v>0</v>
      </c>
      <c r="BO429" s="684"/>
      <c r="BP429" s="684"/>
      <c r="BQ429" s="684"/>
      <c r="BR429" s="684"/>
      <c r="BS429" s="684"/>
      <c r="BT429" s="684"/>
      <c r="BU429" s="1207"/>
      <c r="BV429" s="1208"/>
      <c r="BW429" s="1208"/>
      <c r="BX429" s="1208"/>
      <c r="BY429" s="1208"/>
      <c r="BZ429" s="1208"/>
      <c r="CA429" s="1208"/>
      <c r="CB429" s="1208"/>
      <c r="CC429" s="1209"/>
    </row>
    <row r="430" spans="1:81" s="690" customFormat="1" ht="40.15" customHeight="1" thickBot="1" x14ac:dyDescent="0.3">
      <c r="A430" s="673"/>
      <c r="B430" s="1318"/>
      <c r="C430" s="1315"/>
      <c r="D430" s="1098"/>
      <c r="E430" s="1095"/>
      <c r="F430" s="1095"/>
      <c r="G430" s="1095"/>
      <c r="H430" s="1095"/>
      <c r="I430" s="1095"/>
      <c r="J430" s="1221"/>
      <c r="K430" s="1218"/>
      <c r="L430" s="1224"/>
      <c r="M430" s="1227"/>
      <c r="N430" s="1230"/>
      <c r="O430" s="1233"/>
      <c r="P430" s="1236"/>
      <c r="Q430" s="1239"/>
      <c r="R430" s="1221"/>
      <c r="S430" s="379" t="s">
        <v>6496</v>
      </c>
      <c r="T430" s="710"/>
      <c r="U430" s="710"/>
      <c r="V430" s="710"/>
      <c r="W430" s="679" t="s">
        <v>6497</v>
      </c>
      <c r="X430" s="671"/>
      <c r="Y430" s="671"/>
      <c r="Z430" s="671"/>
      <c r="AA430" s="671"/>
      <c r="AB430" s="1221"/>
      <c r="AC430" s="1242"/>
      <c r="AD430" s="306">
        <f t="shared" si="413"/>
        <v>0</v>
      </c>
      <c r="AE430" s="306">
        <f t="shared" si="413"/>
        <v>0</v>
      </c>
      <c r="AF430" s="306">
        <f t="shared" si="413"/>
        <v>0</v>
      </c>
      <c r="AG430" s="306">
        <f t="shared" si="408"/>
        <v>0</v>
      </c>
      <c r="AH430" s="306">
        <f t="shared" si="408"/>
        <v>0</v>
      </c>
      <c r="AI430" s="306">
        <f t="shared" si="408"/>
        <v>0</v>
      </c>
      <c r="AJ430" s="306">
        <f t="shared" si="408"/>
        <v>0</v>
      </c>
      <c r="AK430" s="1221"/>
      <c r="AL430" s="1245"/>
      <c r="AM430" s="306">
        <f t="shared" si="425"/>
        <v>0</v>
      </c>
      <c r="AN430" s="685"/>
      <c r="AO430" s="685"/>
      <c r="AP430" s="685"/>
      <c r="AQ430" s="685"/>
      <c r="AR430" s="685"/>
      <c r="AS430" s="685"/>
      <c r="AT430" s="1221"/>
      <c r="AU430" s="1248"/>
      <c r="AV430" s="306">
        <f t="shared" si="385"/>
        <v>0</v>
      </c>
      <c r="AW430" s="685"/>
      <c r="AX430" s="685"/>
      <c r="AY430" s="685"/>
      <c r="AZ430" s="685"/>
      <c r="BA430" s="685"/>
      <c r="BB430" s="685"/>
      <c r="BC430" s="1221"/>
      <c r="BD430" s="1251"/>
      <c r="BE430" s="306">
        <f t="shared" si="386"/>
        <v>0</v>
      </c>
      <c r="BF430" s="685"/>
      <c r="BG430" s="685"/>
      <c r="BH430" s="685"/>
      <c r="BI430" s="685"/>
      <c r="BJ430" s="685"/>
      <c r="BK430" s="685"/>
      <c r="BL430" s="1221"/>
      <c r="BM430" s="1254"/>
      <c r="BN430" s="306">
        <f t="shared" si="387"/>
        <v>0</v>
      </c>
      <c r="BO430" s="685"/>
      <c r="BP430" s="685"/>
      <c r="BQ430" s="685"/>
      <c r="BR430" s="685"/>
      <c r="BS430" s="685"/>
      <c r="BT430" s="685"/>
      <c r="BU430" s="1210"/>
      <c r="BV430" s="1211"/>
      <c r="BW430" s="1211"/>
      <c r="BX430" s="1211"/>
      <c r="BY430" s="1211"/>
      <c r="BZ430" s="1211"/>
      <c r="CA430" s="1211"/>
      <c r="CB430" s="1211"/>
      <c r="CC430" s="1212"/>
    </row>
    <row r="431" spans="1:81" s="690" customFormat="1" ht="40.15" customHeight="1" thickTop="1" x14ac:dyDescent="0.25">
      <c r="A431" s="673"/>
      <c r="B431" s="1318"/>
      <c r="C431" s="1315"/>
      <c r="D431" s="1096"/>
      <c r="E431" s="1093"/>
      <c r="F431" s="1093"/>
      <c r="G431" s="1093"/>
      <c r="H431" s="1093"/>
      <c r="I431" s="1093"/>
      <c r="J431" s="1219">
        <v>527</v>
      </c>
      <c r="K431" s="1216" t="str">
        <f>+[10]Metas!K598</f>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
      <c r="L431" s="1222">
        <v>15</v>
      </c>
      <c r="M431" s="1225">
        <f t="shared" ref="M431" si="432">SUM(N431:Q431)</f>
        <v>15</v>
      </c>
      <c r="N431" s="1228">
        <v>2</v>
      </c>
      <c r="O431" s="1231">
        <v>5</v>
      </c>
      <c r="P431" s="1234">
        <v>5</v>
      </c>
      <c r="Q431" s="1237">
        <v>3</v>
      </c>
      <c r="R431" s="1219">
        <f>+$J431</f>
        <v>527</v>
      </c>
      <c r="S431" s="757" t="s">
        <v>6483</v>
      </c>
      <c r="T431" s="708" t="s">
        <v>3834</v>
      </c>
      <c r="U431" s="708" t="s">
        <v>3838</v>
      </c>
      <c r="V431" s="708" t="s">
        <v>3842</v>
      </c>
      <c r="W431" s="677" t="s">
        <v>6345</v>
      </c>
      <c r="X431" s="669"/>
      <c r="Y431" s="669"/>
      <c r="Z431" s="669"/>
      <c r="AA431" s="669"/>
      <c r="AB431" s="1219">
        <f t="shared" si="421"/>
        <v>527</v>
      </c>
      <c r="AC431" s="1240">
        <f t="shared" ref="AC431" si="433">+L431</f>
        <v>15</v>
      </c>
      <c r="AD431" s="308">
        <f t="shared" si="413"/>
        <v>28.646999999999998</v>
      </c>
      <c r="AE431" s="308">
        <f t="shared" si="413"/>
        <v>28.646999999999998</v>
      </c>
      <c r="AF431" s="308">
        <f t="shared" si="413"/>
        <v>0</v>
      </c>
      <c r="AG431" s="308">
        <f t="shared" si="408"/>
        <v>0</v>
      </c>
      <c r="AH431" s="308">
        <f t="shared" si="408"/>
        <v>0</v>
      </c>
      <c r="AI431" s="308">
        <f t="shared" si="408"/>
        <v>0</v>
      </c>
      <c r="AJ431" s="308">
        <f t="shared" si="408"/>
        <v>0</v>
      </c>
      <c r="AK431" s="1219">
        <f t="shared" si="423"/>
        <v>527</v>
      </c>
      <c r="AL431" s="1243">
        <f t="shared" ref="AL431" si="434">+N431</f>
        <v>2</v>
      </c>
      <c r="AM431" s="308">
        <f t="shared" si="425"/>
        <v>9.5489999999999995</v>
      </c>
      <c r="AN431" s="683">
        <v>9.5489999999999995</v>
      </c>
      <c r="AO431" s="683"/>
      <c r="AP431" s="683"/>
      <c r="AQ431" s="683"/>
      <c r="AR431" s="683"/>
      <c r="AS431" s="683"/>
      <c r="AT431" s="1219">
        <f t="shared" si="426"/>
        <v>527</v>
      </c>
      <c r="AU431" s="1246">
        <f t="shared" ref="AU431" si="435">+O431</f>
        <v>5</v>
      </c>
      <c r="AV431" s="308">
        <f t="shared" si="385"/>
        <v>9.5489999999999995</v>
      </c>
      <c r="AW431" s="683">
        <v>9.5489999999999995</v>
      </c>
      <c r="AX431" s="683"/>
      <c r="AY431" s="683"/>
      <c r="AZ431" s="683"/>
      <c r="BA431" s="683"/>
      <c r="BB431" s="683"/>
      <c r="BC431" s="1219">
        <f t="shared" si="428"/>
        <v>527</v>
      </c>
      <c r="BD431" s="1249">
        <f t="shared" ref="BD431" si="436">+P431</f>
        <v>5</v>
      </c>
      <c r="BE431" s="308">
        <f t="shared" si="386"/>
        <v>3.1829999999999998</v>
      </c>
      <c r="BF431" s="683">
        <v>3.1829999999999998</v>
      </c>
      <c r="BG431" s="683"/>
      <c r="BH431" s="683"/>
      <c r="BI431" s="683"/>
      <c r="BJ431" s="683"/>
      <c r="BK431" s="683"/>
      <c r="BL431" s="1219">
        <f t="shared" si="430"/>
        <v>527</v>
      </c>
      <c r="BM431" s="1252">
        <f t="shared" ref="BM431" si="437">+Q431</f>
        <v>3</v>
      </c>
      <c r="BN431" s="308">
        <f t="shared" si="387"/>
        <v>6.3659999999999997</v>
      </c>
      <c r="BO431" s="683">
        <v>6.3659999999999997</v>
      </c>
      <c r="BP431" s="683"/>
      <c r="BQ431" s="683"/>
      <c r="BR431" s="683"/>
      <c r="BS431" s="683"/>
      <c r="BT431" s="683"/>
      <c r="BU431" s="1204"/>
      <c r="BV431" s="1205"/>
      <c r="BW431" s="1205"/>
      <c r="BX431" s="1205"/>
      <c r="BY431" s="1205"/>
      <c r="BZ431" s="1205"/>
      <c r="CA431" s="1205"/>
      <c r="CB431" s="1205"/>
      <c r="CC431" s="1206"/>
    </row>
    <row r="432" spans="1:81" s="690" customFormat="1" ht="51.75" customHeight="1" x14ac:dyDescent="0.25">
      <c r="A432" s="673"/>
      <c r="B432" s="1318"/>
      <c r="C432" s="1315"/>
      <c r="D432" s="1097"/>
      <c r="E432" s="1094"/>
      <c r="F432" s="1094"/>
      <c r="G432" s="1094"/>
      <c r="H432" s="1094"/>
      <c r="I432" s="1094"/>
      <c r="J432" s="1220"/>
      <c r="K432" s="1217"/>
      <c r="L432" s="1223"/>
      <c r="M432" s="1226"/>
      <c r="N432" s="1229"/>
      <c r="O432" s="1232"/>
      <c r="P432" s="1235"/>
      <c r="Q432" s="1238"/>
      <c r="R432" s="1220"/>
      <c r="S432" s="377" t="s">
        <v>6498</v>
      </c>
      <c r="T432" s="709"/>
      <c r="U432" s="709"/>
      <c r="V432" s="709"/>
      <c r="W432" s="678" t="s">
        <v>6434</v>
      </c>
      <c r="X432" s="670"/>
      <c r="Y432" s="670"/>
      <c r="Z432" s="670"/>
      <c r="AA432" s="670"/>
      <c r="AB432" s="1220"/>
      <c r="AC432" s="1241"/>
      <c r="AD432" s="303">
        <f t="shared" si="413"/>
        <v>0</v>
      </c>
      <c r="AE432" s="303">
        <f t="shared" si="413"/>
        <v>0</v>
      </c>
      <c r="AF432" s="303">
        <f t="shared" si="413"/>
        <v>0</v>
      </c>
      <c r="AG432" s="303">
        <f t="shared" si="408"/>
        <v>0</v>
      </c>
      <c r="AH432" s="303">
        <f t="shared" si="408"/>
        <v>0</v>
      </c>
      <c r="AI432" s="303">
        <f t="shared" si="408"/>
        <v>0</v>
      </c>
      <c r="AJ432" s="303">
        <f t="shared" si="408"/>
        <v>0</v>
      </c>
      <c r="AK432" s="1220"/>
      <c r="AL432" s="1244"/>
      <c r="AM432" s="303">
        <f t="shared" si="425"/>
        <v>0</v>
      </c>
      <c r="AN432" s="684"/>
      <c r="AO432" s="684"/>
      <c r="AP432" s="684"/>
      <c r="AQ432" s="684"/>
      <c r="AR432" s="684"/>
      <c r="AS432" s="684"/>
      <c r="AT432" s="1220"/>
      <c r="AU432" s="1247"/>
      <c r="AV432" s="303">
        <f t="shared" si="385"/>
        <v>0</v>
      </c>
      <c r="AW432" s="684"/>
      <c r="AX432" s="684"/>
      <c r="AY432" s="684"/>
      <c r="AZ432" s="684"/>
      <c r="BA432" s="684"/>
      <c r="BB432" s="684"/>
      <c r="BC432" s="1220"/>
      <c r="BD432" s="1250"/>
      <c r="BE432" s="303">
        <f t="shared" si="386"/>
        <v>0</v>
      </c>
      <c r="BF432" s="684"/>
      <c r="BG432" s="684"/>
      <c r="BH432" s="684"/>
      <c r="BI432" s="684"/>
      <c r="BJ432" s="684"/>
      <c r="BK432" s="684"/>
      <c r="BL432" s="1220"/>
      <c r="BM432" s="1253"/>
      <c r="BN432" s="303">
        <f t="shared" si="387"/>
        <v>0</v>
      </c>
      <c r="BO432" s="684"/>
      <c r="BP432" s="684"/>
      <c r="BQ432" s="684"/>
      <c r="BR432" s="684"/>
      <c r="BS432" s="684"/>
      <c r="BT432" s="684"/>
      <c r="BU432" s="1207"/>
      <c r="BV432" s="1208"/>
      <c r="BW432" s="1208"/>
      <c r="BX432" s="1208"/>
      <c r="BY432" s="1208"/>
      <c r="BZ432" s="1208"/>
      <c r="CA432" s="1208"/>
      <c r="CB432" s="1208"/>
      <c r="CC432" s="1209"/>
    </row>
    <row r="433" spans="1:81" s="690" customFormat="1" ht="40.15" customHeight="1" x14ac:dyDescent="0.25">
      <c r="A433" s="673"/>
      <c r="B433" s="1318"/>
      <c r="C433" s="1315"/>
      <c r="D433" s="1097"/>
      <c r="E433" s="1094"/>
      <c r="F433" s="1094"/>
      <c r="G433" s="1094"/>
      <c r="H433" s="1094"/>
      <c r="I433" s="1094"/>
      <c r="J433" s="1220"/>
      <c r="K433" s="1217"/>
      <c r="L433" s="1223"/>
      <c r="M433" s="1226"/>
      <c r="N433" s="1229"/>
      <c r="O433" s="1232"/>
      <c r="P433" s="1235"/>
      <c r="Q433" s="1238"/>
      <c r="R433" s="1220"/>
      <c r="S433" s="377" t="s">
        <v>6499</v>
      </c>
      <c r="T433" s="709"/>
      <c r="U433" s="709"/>
      <c r="V433" s="709"/>
      <c r="W433" s="678" t="s">
        <v>6190</v>
      </c>
      <c r="X433" s="670"/>
      <c r="Y433" s="670"/>
      <c r="Z433" s="670"/>
      <c r="AA433" s="670"/>
      <c r="AB433" s="1220"/>
      <c r="AC433" s="1241"/>
      <c r="AD433" s="303">
        <f t="shared" si="413"/>
        <v>0</v>
      </c>
      <c r="AE433" s="303">
        <f t="shared" si="413"/>
        <v>0</v>
      </c>
      <c r="AF433" s="303">
        <f t="shared" si="413"/>
        <v>0</v>
      </c>
      <c r="AG433" s="303">
        <f t="shared" si="408"/>
        <v>0</v>
      </c>
      <c r="AH433" s="303">
        <f t="shared" si="408"/>
        <v>0</v>
      </c>
      <c r="AI433" s="303">
        <f t="shared" si="408"/>
        <v>0</v>
      </c>
      <c r="AJ433" s="303">
        <f t="shared" si="408"/>
        <v>0</v>
      </c>
      <c r="AK433" s="1220"/>
      <c r="AL433" s="1244"/>
      <c r="AM433" s="303">
        <f t="shared" si="425"/>
        <v>0</v>
      </c>
      <c r="AN433" s="684"/>
      <c r="AO433" s="684"/>
      <c r="AP433" s="684"/>
      <c r="AQ433" s="684"/>
      <c r="AR433" s="684"/>
      <c r="AS433" s="684"/>
      <c r="AT433" s="1220"/>
      <c r="AU433" s="1247"/>
      <c r="AV433" s="303">
        <f t="shared" si="385"/>
        <v>0</v>
      </c>
      <c r="AW433" s="684"/>
      <c r="AX433" s="684"/>
      <c r="AY433" s="684"/>
      <c r="AZ433" s="684"/>
      <c r="BA433" s="684"/>
      <c r="BB433" s="684"/>
      <c r="BC433" s="1220"/>
      <c r="BD433" s="1250"/>
      <c r="BE433" s="303">
        <f t="shared" si="386"/>
        <v>0</v>
      </c>
      <c r="BF433" s="684"/>
      <c r="BG433" s="684"/>
      <c r="BH433" s="684"/>
      <c r="BI433" s="684"/>
      <c r="BJ433" s="684"/>
      <c r="BK433" s="684"/>
      <c r="BL433" s="1220"/>
      <c r="BM433" s="1253"/>
      <c r="BN433" s="303">
        <f t="shared" si="387"/>
        <v>0</v>
      </c>
      <c r="BO433" s="684"/>
      <c r="BP433" s="684"/>
      <c r="BQ433" s="684"/>
      <c r="BR433" s="684"/>
      <c r="BS433" s="684"/>
      <c r="BT433" s="684"/>
      <c r="BU433" s="1207"/>
      <c r="BV433" s="1208"/>
      <c r="BW433" s="1208"/>
      <c r="BX433" s="1208"/>
      <c r="BY433" s="1208"/>
      <c r="BZ433" s="1208"/>
      <c r="CA433" s="1208"/>
      <c r="CB433" s="1208"/>
      <c r="CC433" s="1209"/>
    </row>
    <row r="434" spans="1:81" s="690" customFormat="1" ht="40.15" customHeight="1" thickBot="1" x14ac:dyDescent="0.3">
      <c r="A434" s="673"/>
      <c r="B434" s="1318"/>
      <c r="C434" s="1315"/>
      <c r="D434" s="1098"/>
      <c r="E434" s="1095"/>
      <c r="F434" s="1095"/>
      <c r="G434" s="1095"/>
      <c r="H434" s="1095"/>
      <c r="I434" s="1095"/>
      <c r="J434" s="1221"/>
      <c r="K434" s="1218"/>
      <c r="L434" s="1224"/>
      <c r="M434" s="1227"/>
      <c r="N434" s="1230"/>
      <c r="O434" s="1233"/>
      <c r="P434" s="1236"/>
      <c r="Q434" s="1239"/>
      <c r="R434" s="1221"/>
      <c r="S434" s="379" t="s">
        <v>6500</v>
      </c>
      <c r="T434" s="710"/>
      <c r="U434" s="710"/>
      <c r="V434" s="710"/>
      <c r="W434" s="679" t="s">
        <v>6303</v>
      </c>
      <c r="X434" s="671"/>
      <c r="Y434" s="671"/>
      <c r="Z434" s="671"/>
      <c r="AA434" s="671"/>
      <c r="AB434" s="1221"/>
      <c r="AC434" s="1242"/>
      <c r="AD434" s="306">
        <f t="shared" si="413"/>
        <v>0</v>
      </c>
      <c r="AE434" s="306">
        <f t="shared" si="413"/>
        <v>0</v>
      </c>
      <c r="AF434" s="306">
        <f t="shared" si="413"/>
        <v>0</v>
      </c>
      <c r="AG434" s="306">
        <f t="shared" si="408"/>
        <v>0</v>
      </c>
      <c r="AH434" s="306">
        <f t="shared" si="408"/>
        <v>0</v>
      </c>
      <c r="AI434" s="306">
        <f t="shared" si="408"/>
        <v>0</v>
      </c>
      <c r="AJ434" s="306">
        <f t="shared" si="408"/>
        <v>0</v>
      </c>
      <c r="AK434" s="1221"/>
      <c r="AL434" s="1245"/>
      <c r="AM434" s="306">
        <f t="shared" si="425"/>
        <v>0</v>
      </c>
      <c r="AN434" s="685"/>
      <c r="AO434" s="685"/>
      <c r="AP434" s="685"/>
      <c r="AQ434" s="685"/>
      <c r="AR434" s="685"/>
      <c r="AS434" s="685"/>
      <c r="AT434" s="1221"/>
      <c r="AU434" s="1248"/>
      <c r="AV434" s="306">
        <f t="shared" si="385"/>
        <v>0</v>
      </c>
      <c r="AW434" s="685"/>
      <c r="AX434" s="685"/>
      <c r="AY434" s="685"/>
      <c r="AZ434" s="685"/>
      <c r="BA434" s="685"/>
      <c r="BB434" s="685"/>
      <c r="BC434" s="1221"/>
      <c r="BD434" s="1251"/>
      <c r="BE434" s="306">
        <f t="shared" si="386"/>
        <v>0</v>
      </c>
      <c r="BF434" s="685"/>
      <c r="BG434" s="685"/>
      <c r="BH434" s="685"/>
      <c r="BI434" s="685"/>
      <c r="BJ434" s="685"/>
      <c r="BK434" s="685"/>
      <c r="BL434" s="1221"/>
      <c r="BM434" s="1254"/>
      <c r="BN434" s="306">
        <f t="shared" si="387"/>
        <v>0</v>
      </c>
      <c r="BO434" s="685"/>
      <c r="BP434" s="685"/>
      <c r="BQ434" s="685"/>
      <c r="BR434" s="685"/>
      <c r="BS434" s="685"/>
      <c r="BT434" s="685"/>
      <c r="BU434" s="1210"/>
      <c r="BV434" s="1211"/>
      <c r="BW434" s="1211"/>
      <c r="BX434" s="1211"/>
      <c r="BY434" s="1211"/>
      <c r="BZ434" s="1211"/>
      <c r="CA434" s="1211"/>
      <c r="CB434" s="1211"/>
      <c r="CC434" s="1212"/>
    </row>
    <row r="435" spans="1:81" s="690" customFormat="1" ht="40.15" customHeight="1" thickTop="1" x14ac:dyDescent="0.25">
      <c r="A435" s="673"/>
      <c r="B435" s="1318"/>
      <c r="C435" s="1315"/>
      <c r="D435" s="1096"/>
      <c r="E435" s="1093"/>
      <c r="F435" s="1093"/>
      <c r="G435" s="1093"/>
      <c r="H435" s="1093"/>
      <c r="I435" s="1093"/>
      <c r="J435" s="1219">
        <v>528</v>
      </c>
      <c r="K435" s="1216" t="str">
        <f>+[10]Metas!K599</f>
        <v>Estrategia integral diseñada entre el ICBF, Secretaría de Educación, Desarrollo Social y Administraciones Municipales que permita la prevención del Reclutamiento, Uso y Utilización de NNAJ por parte de los GAO y GAOR a implementar en los municipios con alertas tempranas.</v>
      </c>
      <c r="L435" s="1222">
        <v>1</v>
      </c>
      <c r="M435" s="1225">
        <f t="shared" ref="M435" si="438">SUM(N435:Q435)</f>
        <v>1</v>
      </c>
      <c r="N435" s="1228">
        <v>0.2</v>
      </c>
      <c r="O435" s="1231">
        <v>0.25</v>
      </c>
      <c r="P435" s="1234">
        <v>0.3</v>
      </c>
      <c r="Q435" s="1237">
        <v>0.25</v>
      </c>
      <c r="R435" s="1219">
        <f>+$J435</f>
        <v>528</v>
      </c>
      <c r="S435" s="375" t="s">
        <v>6501</v>
      </c>
      <c r="T435" s="708" t="s">
        <v>3834</v>
      </c>
      <c r="U435" s="708" t="s">
        <v>3838</v>
      </c>
      <c r="V435" s="708" t="s">
        <v>3842</v>
      </c>
      <c r="W435" s="677" t="s">
        <v>6434</v>
      </c>
      <c r="X435" s="669"/>
      <c r="Y435" s="669"/>
      <c r="Z435" s="669"/>
      <c r="AA435" s="669"/>
      <c r="AB435" s="1219">
        <f t="shared" si="421"/>
        <v>528</v>
      </c>
      <c r="AC435" s="1240">
        <f t="shared" ref="AC435" si="439">+L435</f>
        <v>1</v>
      </c>
      <c r="AD435" s="308">
        <f t="shared" si="413"/>
        <v>18.899999999999999</v>
      </c>
      <c r="AE435" s="308">
        <f t="shared" si="413"/>
        <v>18.899999999999999</v>
      </c>
      <c r="AF435" s="308">
        <f t="shared" si="413"/>
        <v>0</v>
      </c>
      <c r="AG435" s="308">
        <f t="shared" si="408"/>
        <v>0</v>
      </c>
      <c r="AH435" s="308">
        <f t="shared" si="408"/>
        <v>0</v>
      </c>
      <c r="AI435" s="308">
        <f t="shared" si="408"/>
        <v>0</v>
      </c>
      <c r="AJ435" s="308">
        <f t="shared" si="408"/>
        <v>0</v>
      </c>
      <c r="AK435" s="1219">
        <f t="shared" si="423"/>
        <v>528</v>
      </c>
      <c r="AL435" s="1243">
        <f t="shared" ref="AL435" si="440">+N435</f>
        <v>0.2</v>
      </c>
      <c r="AM435" s="308">
        <f t="shared" si="425"/>
        <v>6.3</v>
      </c>
      <c r="AN435" s="683">
        <v>6.3</v>
      </c>
      <c r="AO435" s="683"/>
      <c r="AP435" s="683"/>
      <c r="AQ435" s="683"/>
      <c r="AR435" s="683"/>
      <c r="AS435" s="683"/>
      <c r="AT435" s="1219">
        <f t="shared" si="426"/>
        <v>528</v>
      </c>
      <c r="AU435" s="1246">
        <f t="shared" ref="AU435" si="441">+O435</f>
        <v>0.25</v>
      </c>
      <c r="AV435" s="308">
        <f t="shared" si="385"/>
        <v>6.3</v>
      </c>
      <c r="AW435" s="683">
        <v>6.3</v>
      </c>
      <c r="AX435" s="683"/>
      <c r="AY435" s="683"/>
      <c r="AZ435" s="683"/>
      <c r="BA435" s="683"/>
      <c r="BB435" s="683"/>
      <c r="BC435" s="1219">
        <f t="shared" si="428"/>
        <v>528</v>
      </c>
      <c r="BD435" s="1249">
        <f t="shared" ref="BD435" si="442">+P435</f>
        <v>0.3</v>
      </c>
      <c r="BE435" s="308">
        <f t="shared" si="386"/>
        <v>2.1</v>
      </c>
      <c r="BF435" s="683">
        <v>2.1</v>
      </c>
      <c r="BG435" s="683"/>
      <c r="BH435" s="683"/>
      <c r="BI435" s="683"/>
      <c r="BJ435" s="683"/>
      <c r="BK435" s="683"/>
      <c r="BL435" s="1219">
        <f t="shared" si="430"/>
        <v>528</v>
      </c>
      <c r="BM435" s="1252">
        <f t="shared" ref="BM435" si="443">+Q435</f>
        <v>0.25</v>
      </c>
      <c r="BN435" s="308">
        <f t="shared" si="387"/>
        <v>4.2</v>
      </c>
      <c r="BO435" s="683">
        <v>4.2</v>
      </c>
      <c r="BP435" s="683"/>
      <c r="BQ435" s="683"/>
      <c r="BR435" s="683"/>
      <c r="BS435" s="683"/>
      <c r="BT435" s="683"/>
      <c r="BU435" s="1204"/>
      <c r="BV435" s="1205"/>
      <c r="BW435" s="1205"/>
      <c r="BX435" s="1205"/>
      <c r="BY435" s="1205"/>
      <c r="BZ435" s="1205"/>
      <c r="CA435" s="1205"/>
      <c r="CB435" s="1205"/>
      <c r="CC435" s="1206"/>
    </row>
    <row r="436" spans="1:81" s="690" customFormat="1" ht="40.15" customHeight="1" x14ac:dyDescent="0.25">
      <c r="A436" s="673"/>
      <c r="B436" s="1318"/>
      <c r="C436" s="1315"/>
      <c r="D436" s="1097"/>
      <c r="E436" s="1094"/>
      <c r="F436" s="1094"/>
      <c r="G436" s="1094"/>
      <c r="H436" s="1094"/>
      <c r="I436" s="1094"/>
      <c r="J436" s="1220"/>
      <c r="K436" s="1217"/>
      <c r="L436" s="1223"/>
      <c r="M436" s="1226"/>
      <c r="N436" s="1229"/>
      <c r="O436" s="1232"/>
      <c r="P436" s="1235"/>
      <c r="Q436" s="1238"/>
      <c r="R436" s="1220"/>
      <c r="S436" s="377" t="s">
        <v>6502</v>
      </c>
      <c r="T436" s="709"/>
      <c r="U436" s="709"/>
      <c r="V436" s="709"/>
      <c r="W436" s="678" t="s">
        <v>6190</v>
      </c>
      <c r="X436" s="670"/>
      <c r="Y436" s="670"/>
      <c r="Z436" s="670"/>
      <c r="AA436" s="670"/>
      <c r="AB436" s="1220"/>
      <c r="AC436" s="1241"/>
      <c r="AD436" s="303">
        <f t="shared" si="413"/>
        <v>0</v>
      </c>
      <c r="AE436" s="303">
        <f t="shared" si="413"/>
        <v>0</v>
      </c>
      <c r="AF436" s="303">
        <f t="shared" si="413"/>
        <v>0</v>
      </c>
      <c r="AG436" s="303">
        <f t="shared" si="408"/>
        <v>0</v>
      </c>
      <c r="AH436" s="303">
        <f t="shared" si="408"/>
        <v>0</v>
      </c>
      <c r="AI436" s="303">
        <f t="shared" si="408"/>
        <v>0</v>
      </c>
      <c r="AJ436" s="303">
        <f t="shared" si="408"/>
        <v>0</v>
      </c>
      <c r="AK436" s="1220"/>
      <c r="AL436" s="1244"/>
      <c r="AM436" s="303">
        <f t="shared" si="425"/>
        <v>0</v>
      </c>
      <c r="AN436" s="684"/>
      <c r="AO436" s="684"/>
      <c r="AP436" s="684"/>
      <c r="AQ436" s="684"/>
      <c r="AR436" s="684"/>
      <c r="AS436" s="684"/>
      <c r="AT436" s="1220"/>
      <c r="AU436" s="1247"/>
      <c r="AV436" s="303">
        <f t="shared" si="385"/>
        <v>0</v>
      </c>
      <c r="AW436" s="684"/>
      <c r="AX436" s="684"/>
      <c r="AY436" s="684"/>
      <c r="AZ436" s="684"/>
      <c r="BA436" s="684"/>
      <c r="BB436" s="684"/>
      <c r="BC436" s="1220"/>
      <c r="BD436" s="1250"/>
      <c r="BE436" s="303">
        <f t="shared" si="386"/>
        <v>0</v>
      </c>
      <c r="BF436" s="684"/>
      <c r="BG436" s="684"/>
      <c r="BH436" s="684"/>
      <c r="BI436" s="684"/>
      <c r="BJ436" s="684"/>
      <c r="BK436" s="684"/>
      <c r="BL436" s="1220"/>
      <c r="BM436" s="1253"/>
      <c r="BN436" s="303">
        <f t="shared" si="387"/>
        <v>0</v>
      </c>
      <c r="BO436" s="684"/>
      <c r="BP436" s="684"/>
      <c r="BQ436" s="684"/>
      <c r="BR436" s="684"/>
      <c r="BS436" s="684"/>
      <c r="BT436" s="684"/>
      <c r="BU436" s="1207"/>
      <c r="BV436" s="1208"/>
      <c r="BW436" s="1208"/>
      <c r="BX436" s="1208"/>
      <c r="BY436" s="1208"/>
      <c r="BZ436" s="1208"/>
      <c r="CA436" s="1208"/>
      <c r="CB436" s="1208"/>
      <c r="CC436" s="1209"/>
    </row>
    <row r="437" spans="1:81" s="690" customFormat="1" ht="40.15" customHeight="1" x14ac:dyDescent="0.25">
      <c r="A437" s="673"/>
      <c r="B437" s="1318"/>
      <c r="C437" s="1315"/>
      <c r="D437" s="1097"/>
      <c r="E437" s="1094"/>
      <c r="F437" s="1094"/>
      <c r="G437" s="1094"/>
      <c r="H437" s="1094"/>
      <c r="I437" s="1094"/>
      <c r="J437" s="1220"/>
      <c r="K437" s="1217"/>
      <c r="L437" s="1223"/>
      <c r="M437" s="1226"/>
      <c r="N437" s="1229"/>
      <c r="O437" s="1232"/>
      <c r="P437" s="1235"/>
      <c r="Q437" s="1238"/>
      <c r="R437" s="1220"/>
      <c r="S437" s="377" t="s">
        <v>6503</v>
      </c>
      <c r="T437" s="709"/>
      <c r="U437" s="709"/>
      <c r="V437" s="709"/>
      <c r="W437" s="678" t="s">
        <v>6495</v>
      </c>
      <c r="X437" s="670"/>
      <c r="Y437" s="670"/>
      <c r="Z437" s="670"/>
      <c r="AA437" s="670"/>
      <c r="AB437" s="1220"/>
      <c r="AC437" s="1241"/>
      <c r="AD437" s="303">
        <f t="shared" si="413"/>
        <v>0</v>
      </c>
      <c r="AE437" s="303">
        <f t="shared" si="413"/>
        <v>0</v>
      </c>
      <c r="AF437" s="303">
        <f t="shared" si="413"/>
        <v>0</v>
      </c>
      <c r="AG437" s="303">
        <f t="shared" si="408"/>
        <v>0</v>
      </c>
      <c r="AH437" s="303">
        <f t="shared" si="408"/>
        <v>0</v>
      </c>
      <c r="AI437" s="303">
        <f t="shared" si="408"/>
        <v>0</v>
      </c>
      <c r="AJ437" s="303">
        <f t="shared" si="408"/>
        <v>0</v>
      </c>
      <c r="AK437" s="1220"/>
      <c r="AL437" s="1244"/>
      <c r="AM437" s="303">
        <f t="shared" si="425"/>
        <v>0</v>
      </c>
      <c r="AN437" s="684"/>
      <c r="AO437" s="684"/>
      <c r="AP437" s="684"/>
      <c r="AQ437" s="684"/>
      <c r="AR437" s="684"/>
      <c r="AS437" s="684"/>
      <c r="AT437" s="1220"/>
      <c r="AU437" s="1247"/>
      <c r="AV437" s="303">
        <f t="shared" si="385"/>
        <v>0</v>
      </c>
      <c r="AW437" s="684"/>
      <c r="AX437" s="684"/>
      <c r="AY437" s="684"/>
      <c r="AZ437" s="684"/>
      <c r="BA437" s="684"/>
      <c r="BB437" s="684"/>
      <c r="BC437" s="1220"/>
      <c r="BD437" s="1250"/>
      <c r="BE437" s="303">
        <f t="shared" si="386"/>
        <v>0</v>
      </c>
      <c r="BF437" s="684"/>
      <c r="BG437" s="684"/>
      <c r="BH437" s="684"/>
      <c r="BI437" s="684"/>
      <c r="BJ437" s="684"/>
      <c r="BK437" s="684"/>
      <c r="BL437" s="1220"/>
      <c r="BM437" s="1253"/>
      <c r="BN437" s="303">
        <f t="shared" si="387"/>
        <v>0</v>
      </c>
      <c r="BO437" s="684"/>
      <c r="BP437" s="684"/>
      <c r="BQ437" s="684"/>
      <c r="BR437" s="684"/>
      <c r="BS437" s="684"/>
      <c r="BT437" s="684"/>
      <c r="BU437" s="1207"/>
      <c r="BV437" s="1208"/>
      <c r="BW437" s="1208"/>
      <c r="BX437" s="1208"/>
      <c r="BY437" s="1208"/>
      <c r="BZ437" s="1208"/>
      <c r="CA437" s="1208"/>
      <c r="CB437" s="1208"/>
      <c r="CC437" s="1209"/>
    </row>
    <row r="438" spans="1:81" s="690" customFormat="1" ht="40.15" customHeight="1" thickBot="1" x14ac:dyDescent="0.3">
      <c r="A438" s="673"/>
      <c r="B438" s="1319"/>
      <c r="C438" s="1316"/>
      <c r="D438" s="1098"/>
      <c r="E438" s="1095"/>
      <c r="F438" s="1095"/>
      <c r="G438" s="1095"/>
      <c r="H438" s="1095"/>
      <c r="I438" s="1095"/>
      <c r="J438" s="1221"/>
      <c r="K438" s="1218"/>
      <c r="L438" s="1224"/>
      <c r="M438" s="1227"/>
      <c r="N438" s="1230"/>
      <c r="O438" s="1233"/>
      <c r="P438" s="1236"/>
      <c r="Q438" s="1239"/>
      <c r="R438" s="1221"/>
      <c r="S438" s="379" t="s">
        <v>6504</v>
      </c>
      <c r="T438" s="710"/>
      <c r="U438" s="710"/>
      <c r="V438" s="710"/>
      <c r="W438" s="679" t="s">
        <v>6505</v>
      </c>
      <c r="X438" s="671"/>
      <c r="Y438" s="671"/>
      <c r="Z438" s="671"/>
      <c r="AA438" s="671"/>
      <c r="AB438" s="1221"/>
      <c r="AC438" s="1242"/>
      <c r="AD438" s="306">
        <f t="shared" si="413"/>
        <v>0</v>
      </c>
      <c r="AE438" s="306">
        <f t="shared" si="413"/>
        <v>0</v>
      </c>
      <c r="AF438" s="306">
        <f t="shared" si="413"/>
        <v>0</v>
      </c>
      <c r="AG438" s="306">
        <f t="shared" si="408"/>
        <v>0</v>
      </c>
      <c r="AH438" s="306">
        <f t="shared" si="408"/>
        <v>0</v>
      </c>
      <c r="AI438" s="306">
        <f t="shared" si="408"/>
        <v>0</v>
      </c>
      <c r="AJ438" s="306">
        <f t="shared" si="408"/>
        <v>0</v>
      </c>
      <c r="AK438" s="1221"/>
      <c r="AL438" s="1245"/>
      <c r="AM438" s="306">
        <f t="shared" si="425"/>
        <v>0</v>
      </c>
      <c r="AN438" s="685"/>
      <c r="AO438" s="685"/>
      <c r="AP438" s="685"/>
      <c r="AQ438" s="685"/>
      <c r="AR438" s="685"/>
      <c r="AS438" s="685"/>
      <c r="AT438" s="1221"/>
      <c r="AU438" s="1248"/>
      <c r="AV438" s="306">
        <f t="shared" si="385"/>
        <v>0</v>
      </c>
      <c r="AW438" s="685"/>
      <c r="AX438" s="685"/>
      <c r="AY438" s="685"/>
      <c r="AZ438" s="685"/>
      <c r="BA438" s="685"/>
      <c r="BB438" s="685"/>
      <c r="BC438" s="1221"/>
      <c r="BD438" s="1251"/>
      <c r="BE438" s="306">
        <f t="shared" si="386"/>
        <v>0</v>
      </c>
      <c r="BF438" s="685"/>
      <c r="BG438" s="685"/>
      <c r="BH438" s="685"/>
      <c r="BI438" s="685"/>
      <c r="BJ438" s="685"/>
      <c r="BK438" s="685"/>
      <c r="BL438" s="1221"/>
      <c r="BM438" s="1254"/>
      <c r="BN438" s="306">
        <f t="shared" si="387"/>
        <v>0</v>
      </c>
      <c r="BO438" s="685"/>
      <c r="BP438" s="685"/>
      <c r="BQ438" s="685"/>
      <c r="BR438" s="685"/>
      <c r="BS438" s="685"/>
      <c r="BT438" s="685"/>
      <c r="BU438" s="1210"/>
      <c r="BV438" s="1211"/>
      <c r="BW438" s="1211"/>
      <c r="BX438" s="1211"/>
      <c r="BY438" s="1211"/>
      <c r="BZ438" s="1211"/>
      <c r="CA438" s="1211"/>
      <c r="CB438" s="1211"/>
      <c r="CC438" s="1212"/>
    </row>
    <row r="439" spans="1:81" s="690" customFormat="1" ht="54" customHeight="1" thickTop="1" x14ac:dyDescent="0.25">
      <c r="A439" s="673"/>
      <c r="B439" s="1317" t="s">
        <v>805</v>
      </c>
      <c r="C439" s="1314" t="s">
        <v>808</v>
      </c>
      <c r="D439" s="1096"/>
      <c r="E439" s="1093"/>
      <c r="F439" s="1093"/>
      <c r="G439" s="1093"/>
      <c r="H439" s="1093"/>
      <c r="I439" s="1093"/>
      <c r="J439" s="1219">
        <v>529</v>
      </c>
      <c r="K439" s="1216" t="str">
        <f>+[10]Metas!K601</f>
        <v xml:space="preserve">Fortalecimiento al Comité Interinstitucional de lucha contra la trata de personas en el departamento de Norte de Santander </v>
      </c>
      <c r="L439" s="1433">
        <v>0.4</v>
      </c>
      <c r="M439" s="1480">
        <f t="shared" ref="M439" si="444">SUM(N439:Q439)</f>
        <v>0.4</v>
      </c>
      <c r="N439" s="1482">
        <v>0.1</v>
      </c>
      <c r="O439" s="1484">
        <v>0.2</v>
      </c>
      <c r="P439" s="1486">
        <v>0.1</v>
      </c>
      <c r="Q439" s="1488"/>
      <c r="R439" s="1219">
        <f>+$J439</f>
        <v>529</v>
      </c>
      <c r="S439" s="375" t="s">
        <v>6506</v>
      </c>
      <c r="T439" s="708" t="s">
        <v>3834</v>
      </c>
      <c r="U439" s="708" t="s">
        <v>3838</v>
      </c>
      <c r="V439" s="708"/>
      <c r="W439" s="677" t="s">
        <v>6507</v>
      </c>
      <c r="X439" s="669"/>
      <c r="Y439" s="669"/>
      <c r="Z439" s="669"/>
      <c r="AA439" s="669"/>
      <c r="AB439" s="1219">
        <f t="shared" si="421"/>
        <v>529</v>
      </c>
      <c r="AC439" s="1240">
        <f t="shared" ref="AC439" si="445">+L439</f>
        <v>0.4</v>
      </c>
      <c r="AD439" s="308">
        <f t="shared" si="413"/>
        <v>14.247</v>
      </c>
      <c r="AE439" s="308">
        <f t="shared" si="413"/>
        <v>14.247</v>
      </c>
      <c r="AF439" s="308">
        <f t="shared" si="413"/>
        <v>0</v>
      </c>
      <c r="AG439" s="308">
        <f t="shared" si="408"/>
        <v>0</v>
      </c>
      <c r="AH439" s="308">
        <f t="shared" si="408"/>
        <v>0</v>
      </c>
      <c r="AI439" s="308">
        <f t="shared" si="408"/>
        <v>0</v>
      </c>
      <c r="AJ439" s="308">
        <f t="shared" si="408"/>
        <v>0</v>
      </c>
      <c r="AK439" s="1219">
        <f t="shared" si="423"/>
        <v>529</v>
      </c>
      <c r="AL439" s="1243">
        <f t="shared" ref="AL439" si="446">+N439</f>
        <v>0.1</v>
      </c>
      <c r="AM439" s="308">
        <f t="shared" si="425"/>
        <v>4.7489999999999997</v>
      </c>
      <c r="AN439" s="683">
        <v>4.7489999999999997</v>
      </c>
      <c r="AO439" s="683"/>
      <c r="AP439" s="683"/>
      <c r="AQ439" s="683"/>
      <c r="AR439" s="683"/>
      <c r="AS439" s="683"/>
      <c r="AT439" s="1219">
        <f t="shared" si="426"/>
        <v>529</v>
      </c>
      <c r="AU439" s="1246">
        <f t="shared" ref="AU439" si="447">+O439</f>
        <v>0.2</v>
      </c>
      <c r="AV439" s="308">
        <f t="shared" si="385"/>
        <v>4.7489999999999997</v>
      </c>
      <c r="AW439" s="683">
        <v>4.7489999999999997</v>
      </c>
      <c r="AX439" s="683"/>
      <c r="AY439" s="683"/>
      <c r="AZ439" s="683"/>
      <c r="BA439" s="683"/>
      <c r="BB439" s="683"/>
      <c r="BC439" s="1219">
        <f t="shared" si="428"/>
        <v>529</v>
      </c>
      <c r="BD439" s="1249">
        <f t="shared" ref="BD439" si="448">+P439</f>
        <v>0.1</v>
      </c>
      <c r="BE439" s="308">
        <f t="shared" si="386"/>
        <v>1.583</v>
      </c>
      <c r="BF439" s="683">
        <v>1.583</v>
      </c>
      <c r="BG439" s="683"/>
      <c r="BH439" s="683"/>
      <c r="BI439" s="683"/>
      <c r="BJ439" s="683"/>
      <c r="BK439" s="683"/>
      <c r="BL439" s="1219">
        <f t="shared" si="430"/>
        <v>529</v>
      </c>
      <c r="BM439" s="1252">
        <f t="shared" ref="BM439" si="449">+Q439</f>
        <v>0</v>
      </c>
      <c r="BN439" s="308">
        <f t="shared" si="387"/>
        <v>3.1659999999999999</v>
      </c>
      <c r="BO439" s="683">
        <v>3.1659999999999999</v>
      </c>
      <c r="BP439" s="683"/>
      <c r="BQ439" s="683"/>
      <c r="BR439" s="683"/>
      <c r="BS439" s="683"/>
      <c r="BT439" s="683"/>
      <c r="BU439" s="1204"/>
      <c r="BV439" s="1205"/>
      <c r="BW439" s="1205"/>
      <c r="BX439" s="1205"/>
      <c r="BY439" s="1205"/>
      <c r="BZ439" s="1205"/>
      <c r="CA439" s="1205"/>
      <c r="CB439" s="1205"/>
      <c r="CC439" s="1206"/>
    </row>
    <row r="440" spans="1:81" s="690" customFormat="1" ht="40.15" customHeight="1" x14ac:dyDescent="0.25">
      <c r="A440" s="673"/>
      <c r="B440" s="1318"/>
      <c r="C440" s="1315"/>
      <c r="D440" s="1097"/>
      <c r="E440" s="1094"/>
      <c r="F440" s="1094"/>
      <c r="G440" s="1094"/>
      <c r="H440" s="1094"/>
      <c r="I440" s="1094"/>
      <c r="J440" s="1220"/>
      <c r="K440" s="1217"/>
      <c r="L440" s="1434"/>
      <c r="M440" s="1481"/>
      <c r="N440" s="1483"/>
      <c r="O440" s="1485"/>
      <c r="P440" s="1487"/>
      <c r="Q440" s="1489"/>
      <c r="R440" s="1220"/>
      <c r="S440" s="377" t="s">
        <v>6508</v>
      </c>
      <c r="T440" s="709"/>
      <c r="U440" s="709"/>
      <c r="V440" s="709"/>
      <c r="W440" s="678" t="s">
        <v>6509</v>
      </c>
      <c r="X440" s="670"/>
      <c r="Y440" s="670"/>
      <c r="Z440" s="670"/>
      <c r="AA440" s="670"/>
      <c r="AB440" s="1220"/>
      <c r="AC440" s="1241"/>
      <c r="AD440" s="303">
        <f t="shared" si="413"/>
        <v>0</v>
      </c>
      <c r="AE440" s="303">
        <f t="shared" si="413"/>
        <v>0</v>
      </c>
      <c r="AF440" s="303">
        <f t="shared" si="413"/>
        <v>0</v>
      </c>
      <c r="AG440" s="303">
        <f t="shared" si="408"/>
        <v>0</v>
      </c>
      <c r="AH440" s="303">
        <f t="shared" si="408"/>
        <v>0</v>
      </c>
      <c r="AI440" s="303">
        <f t="shared" si="408"/>
        <v>0</v>
      </c>
      <c r="AJ440" s="303">
        <f t="shared" si="408"/>
        <v>0</v>
      </c>
      <c r="AK440" s="1220"/>
      <c r="AL440" s="1244"/>
      <c r="AM440" s="303">
        <f t="shared" si="425"/>
        <v>0</v>
      </c>
      <c r="AN440" s="684"/>
      <c r="AO440" s="684"/>
      <c r="AP440" s="684"/>
      <c r="AQ440" s="684"/>
      <c r="AR440" s="684"/>
      <c r="AS440" s="684"/>
      <c r="AT440" s="1220"/>
      <c r="AU440" s="1247"/>
      <c r="AV440" s="303">
        <f t="shared" si="385"/>
        <v>0</v>
      </c>
      <c r="AW440" s="684"/>
      <c r="AX440" s="684"/>
      <c r="AY440" s="684"/>
      <c r="AZ440" s="684"/>
      <c r="BA440" s="684"/>
      <c r="BB440" s="684"/>
      <c r="BC440" s="1220"/>
      <c r="BD440" s="1250"/>
      <c r="BE440" s="303">
        <f t="shared" si="386"/>
        <v>0</v>
      </c>
      <c r="BF440" s="684"/>
      <c r="BG440" s="684"/>
      <c r="BH440" s="684"/>
      <c r="BI440" s="684"/>
      <c r="BJ440" s="684"/>
      <c r="BK440" s="684"/>
      <c r="BL440" s="1220"/>
      <c r="BM440" s="1253"/>
      <c r="BN440" s="303">
        <f t="shared" si="387"/>
        <v>0</v>
      </c>
      <c r="BO440" s="684"/>
      <c r="BP440" s="684"/>
      <c r="BQ440" s="684"/>
      <c r="BR440" s="684"/>
      <c r="BS440" s="684"/>
      <c r="BT440" s="684"/>
      <c r="BU440" s="1207"/>
      <c r="BV440" s="1208"/>
      <c r="BW440" s="1208"/>
      <c r="BX440" s="1208"/>
      <c r="BY440" s="1208"/>
      <c r="BZ440" s="1208"/>
      <c r="CA440" s="1208"/>
      <c r="CB440" s="1208"/>
      <c r="CC440" s="1209"/>
    </row>
    <row r="441" spans="1:81" s="690" customFormat="1" ht="40.15" customHeight="1" x14ac:dyDescent="0.25">
      <c r="A441" s="673"/>
      <c r="B441" s="1318"/>
      <c r="C441" s="1315"/>
      <c r="D441" s="1097"/>
      <c r="E441" s="1094"/>
      <c r="F441" s="1094"/>
      <c r="G441" s="1094"/>
      <c r="H441" s="1094"/>
      <c r="I441" s="1094"/>
      <c r="J441" s="1220"/>
      <c r="K441" s="1217"/>
      <c r="L441" s="1434"/>
      <c r="M441" s="1481"/>
      <c r="N441" s="1483"/>
      <c r="O441" s="1485"/>
      <c r="P441" s="1487"/>
      <c r="Q441" s="1489"/>
      <c r="R441" s="1220"/>
      <c r="S441" s="377" t="s">
        <v>6510</v>
      </c>
      <c r="T441" s="709"/>
      <c r="U441" s="709"/>
      <c r="V441" s="709"/>
      <c r="W441" s="678" t="s">
        <v>6511</v>
      </c>
      <c r="X441" s="670"/>
      <c r="Y441" s="670"/>
      <c r="Z441" s="670"/>
      <c r="AA441" s="670"/>
      <c r="AB441" s="1220"/>
      <c r="AC441" s="1241"/>
      <c r="AD441" s="303">
        <f t="shared" si="413"/>
        <v>0</v>
      </c>
      <c r="AE441" s="303">
        <f t="shared" si="413"/>
        <v>0</v>
      </c>
      <c r="AF441" s="303">
        <f t="shared" si="413"/>
        <v>0</v>
      </c>
      <c r="AG441" s="303">
        <f t="shared" si="408"/>
        <v>0</v>
      </c>
      <c r="AH441" s="303">
        <f t="shared" si="408"/>
        <v>0</v>
      </c>
      <c r="AI441" s="303">
        <f t="shared" si="408"/>
        <v>0</v>
      </c>
      <c r="AJ441" s="303">
        <f t="shared" si="408"/>
        <v>0</v>
      </c>
      <c r="AK441" s="1220"/>
      <c r="AL441" s="1244"/>
      <c r="AM441" s="303">
        <f t="shared" si="425"/>
        <v>0</v>
      </c>
      <c r="AN441" s="684"/>
      <c r="AO441" s="684"/>
      <c r="AP441" s="684"/>
      <c r="AQ441" s="684"/>
      <c r="AR441" s="684"/>
      <c r="AS441" s="684"/>
      <c r="AT441" s="1220"/>
      <c r="AU441" s="1247"/>
      <c r="AV441" s="303">
        <f t="shared" si="385"/>
        <v>0</v>
      </c>
      <c r="AW441" s="684"/>
      <c r="AX441" s="684"/>
      <c r="AY441" s="684"/>
      <c r="AZ441" s="684"/>
      <c r="BA441" s="684"/>
      <c r="BB441" s="684"/>
      <c r="BC441" s="1220"/>
      <c r="BD441" s="1250"/>
      <c r="BE441" s="303">
        <f t="shared" si="386"/>
        <v>0</v>
      </c>
      <c r="BF441" s="684"/>
      <c r="BG441" s="684"/>
      <c r="BH441" s="684"/>
      <c r="BI441" s="684"/>
      <c r="BJ441" s="684"/>
      <c r="BK441" s="684"/>
      <c r="BL441" s="1220"/>
      <c r="BM441" s="1253"/>
      <c r="BN441" s="303">
        <f t="shared" si="387"/>
        <v>0</v>
      </c>
      <c r="BO441" s="684"/>
      <c r="BP441" s="684"/>
      <c r="BQ441" s="684"/>
      <c r="BR441" s="684"/>
      <c r="BS441" s="684"/>
      <c r="BT441" s="684"/>
      <c r="BU441" s="1207"/>
      <c r="BV441" s="1208"/>
      <c r="BW441" s="1208"/>
      <c r="BX441" s="1208"/>
      <c r="BY441" s="1208"/>
      <c r="BZ441" s="1208"/>
      <c r="CA441" s="1208"/>
      <c r="CB441" s="1208"/>
      <c r="CC441" s="1209"/>
    </row>
    <row r="442" spans="1:81" s="690" customFormat="1" ht="59.25" customHeight="1" thickBot="1" x14ac:dyDescent="0.3">
      <c r="A442" s="673"/>
      <c r="B442" s="1318"/>
      <c r="C442" s="1315"/>
      <c r="D442" s="1098"/>
      <c r="E442" s="1095"/>
      <c r="F442" s="1095"/>
      <c r="G442" s="1095"/>
      <c r="H442" s="1095"/>
      <c r="I442" s="1095"/>
      <c r="J442" s="1221"/>
      <c r="K442" s="1218"/>
      <c r="L442" s="1490"/>
      <c r="M442" s="1491"/>
      <c r="N442" s="1492"/>
      <c r="O442" s="1493"/>
      <c r="P442" s="1494"/>
      <c r="Q442" s="1495"/>
      <c r="R442" s="1221"/>
      <c r="S442" s="379" t="s">
        <v>6512</v>
      </c>
      <c r="T442" s="710"/>
      <c r="U442" s="710"/>
      <c r="V442" s="710"/>
      <c r="W442" s="679" t="s">
        <v>6190</v>
      </c>
      <c r="X442" s="671"/>
      <c r="Y442" s="671"/>
      <c r="Z442" s="671"/>
      <c r="AA442" s="671"/>
      <c r="AB442" s="1221"/>
      <c r="AC442" s="1242"/>
      <c r="AD442" s="306">
        <f t="shared" si="413"/>
        <v>0</v>
      </c>
      <c r="AE442" s="306">
        <f t="shared" si="413"/>
        <v>0</v>
      </c>
      <c r="AF442" s="306">
        <f t="shared" si="413"/>
        <v>0</v>
      </c>
      <c r="AG442" s="306">
        <f t="shared" si="408"/>
        <v>0</v>
      </c>
      <c r="AH442" s="306">
        <f t="shared" si="408"/>
        <v>0</v>
      </c>
      <c r="AI442" s="306">
        <f t="shared" si="408"/>
        <v>0</v>
      </c>
      <c r="AJ442" s="306">
        <f t="shared" si="408"/>
        <v>0</v>
      </c>
      <c r="AK442" s="1221"/>
      <c r="AL442" s="1245"/>
      <c r="AM442" s="306">
        <f t="shared" si="425"/>
        <v>0</v>
      </c>
      <c r="AN442" s="685"/>
      <c r="AO442" s="685"/>
      <c r="AP442" s="685"/>
      <c r="AQ442" s="685"/>
      <c r="AR442" s="685"/>
      <c r="AS442" s="685"/>
      <c r="AT442" s="1221"/>
      <c r="AU442" s="1248"/>
      <c r="AV442" s="306">
        <f t="shared" si="385"/>
        <v>0</v>
      </c>
      <c r="AW442" s="685"/>
      <c r="AX442" s="685"/>
      <c r="AY442" s="685"/>
      <c r="AZ442" s="685"/>
      <c r="BA442" s="685"/>
      <c r="BB442" s="685"/>
      <c r="BC442" s="1221"/>
      <c r="BD442" s="1251"/>
      <c r="BE442" s="306">
        <f t="shared" si="386"/>
        <v>0</v>
      </c>
      <c r="BF442" s="685"/>
      <c r="BG442" s="685"/>
      <c r="BH442" s="685"/>
      <c r="BI442" s="685"/>
      <c r="BJ442" s="685"/>
      <c r="BK442" s="685"/>
      <c r="BL442" s="1221"/>
      <c r="BM442" s="1254"/>
      <c r="BN442" s="306">
        <f t="shared" si="387"/>
        <v>0</v>
      </c>
      <c r="BO442" s="685"/>
      <c r="BP442" s="685"/>
      <c r="BQ442" s="685"/>
      <c r="BR442" s="685"/>
      <c r="BS442" s="685"/>
      <c r="BT442" s="685"/>
      <c r="BU442" s="1210"/>
      <c r="BV442" s="1211"/>
      <c r="BW442" s="1211"/>
      <c r="BX442" s="1211"/>
      <c r="BY442" s="1211"/>
      <c r="BZ442" s="1211"/>
      <c r="CA442" s="1211"/>
      <c r="CB442" s="1211"/>
      <c r="CC442" s="1212"/>
    </row>
    <row r="443" spans="1:81" s="690" customFormat="1" ht="40.15" customHeight="1" thickTop="1" x14ac:dyDescent="0.25">
      <c r="A443" s="673"/>
      <c r="B443" s="1318"/>
      <c r="C443" s="1315"/>
      <c r="D443" s="1096"/>
      <c r="E443" s="1093"/>
      <c r="F443" s="1093"/>
      <c r="G443" s="1093"/>
      <c r="H443" s="1093"/>
      <c r="I443" s="1093"/>
      <c r="J443" s="1219">
        <v>530</v>
      </c>
      <c r="K443" s="1216" t="str">
        <f>+[10]Metas!K602</f>
        <v>Acompañamiento a los municipios para la creación y/o activación de los comités municipales de lucha contra la trata de personas</v>
      </c>
      <c r="L443" s="1433">
        <v>0.3</v>
      </c>
      <c r="M443" s="1480">
        <v>0.3</v>
      </c>
      <c r="N443" s="1482">
        <v>0.05</v>
      </c>
      <c r="O443" s="1484">
        <v>0.1</v>
      </c>
      <c r="P443" s="1486">
        <v>0.1</v>
      </c>
      <c r="Q443" s="1488">
        <v>0.05</v>
      </c>
      <c r="R443" s="1219">
        <f>+$J443</f>
        <v>530</v>
      </c>
      <c r="S443" s="375" t="s">
        <v>6513</v>
      </c>
      <c r="T443" s="708" t="s">
        <v>3834</v>
      </c>
      <c r="U443" s="708" t="s">
        <v>3838</v>
      </c>
      <c r="V443" s="708" t="s">
        <v>3842</v>
      </c>
      <c r="W443" s="677" t="s">
        <v>6514</v>
      </c>
      <c r="X443" s="669"/>
      <c r="Y443" s="669"/>
      <c r="Z443" s="669"/>
      <c r="AA443" s="669"/>
      <c r="AB443" s="1219">
        <f t="shared" si="421"/>
        <v>530</v>
      </c>
      <c r="AC443" s="1240">
        <f t="shared" ref="AC443" si="450">+L443</f>
        <v>0.3</v>
      </c>
      <c r="AD443" s="308">
        <f t="shared" si="413"/>
        <v>14.247</v>
      </c>
      <c r="AE443" s="308">
        <f t="shared" si="413"/>
        <v>14.247</v>
      </c>
      <c r="AF443" s="308">
        <f t="shared" si="413"/>
        <v>0</v>
      </c>
      <c r="AG443" s="308">
        <f t="shared" si="408"/>
        <v>0</v>
      </c>
      <c r="AH443" s="308">
        <f t="shared" si="408"/>
        <v>0</v>
      </c>
      <c r="AI443" s="308">
        <f t="shared" si="408"/>
        <v>0</v>
      </c>
      <c r="AJ443" s="308">
        <f t="shared" si="408"/>
        <v>0</v>
      </c>
      <c r="AK443" s="1219">
        <f t="shared" si="423"/>
        <v>530</v>
      </c>
      <c r="AL443" s="1243">
        <f t="shared" ref="AL443" si="451">+N443</f>
        <v>0.05</v>
      </c>
      <c r="AM443" s="308">
        <f t="shared" si="425"/>
        <v>4.7489999999999997</v>
      </c>
      <c r="AN443" s="683">
        <v>4.7489999999999997</v>
      </c>
      <c r="AO443" s="683"/>
      <c r="AP443" s="683"/>
      <c r="AQ443" s="683"/>
      <c r="AR443" s="683"/>
      <c r="AS443" s="683"/>
      <c r="AT443" s="1219">
        <f t="shared" si="426"/>
        <v>530</v>
      </c>
      <c r="AU443" s="1246">
        <f t="shared" ref="AU443" si="452">+O443</f>
        <v>0.1</v>
      </c>
      <c r="AV443" s="308">
        <f t="shared" si="385"/>
        <v>4.7489999999999997</v>
      </c>
      <c r="AW443" s="683">
        <v>4.7489999999999997</v>
      </c>
      <c r="AX443" s="683"/>
      <c r="AY443" s="683"/>
      <c r="AZ443" s="683"/>
      <c r="BA443" s="683"/>
      <c r="BB443" s="683"/>
      <c r="BC443" s="1219">
        <f t="shared" si="428"/>
        <v>530</v>
      </c>
      <c r="BD443" s="1249">
        <f t="shared" ref="BD443" si="453">+P443</f>
        <v>0.1</v>
      </c>
      <c r="BE443" s="308">
        <f t="shared" si="386"/>
        <v>1.583</v>
      </c>
      <c r="BF443" s="683">
        <v>1.583</v>
      </c>
      <c r="BG443" s="683"/>
      <c r="BH443" s="683"/>
      <c r="BI443" s="683"/>
      <c r="BJ443" s="683"/>
      <c r="BK443" s="683"/>
      <c r="BL443" s="1219">
        <f t="shared" si="430"/>
        <v>530</v>
      </c>
      <c r="BM443" s="1252">
        <f t="shared" ref="BM443" si="454">+Q443</f>
        <v>0.05</v>
      </c>
      <c r="BN443" s="308">
        <f t="shared" si="387"/>
        <v>3.1659999999999999</v>
      </c>
      <c r="BO443" s="683">
        <v>3.1659999999999999</v>
      </c>
      <c r="BP443" s="683"/>
      <c r="BQ443" s="683"/>
      <c r="BR443" s="683"/>
      <c r="BS443" s="683"/>
      <c r="BT443" s="683"/>
      <c r="BU443" s="1204"/>
      <c r="BV443" s="1205"/>
      <c r="BW443" s="1205"/>
      <c r="BX443" s="1205"/>
      <c r="BY443" s="1205"/>
      <c r="BZ443" s="1205"/>
      <c r="CA443" s="1205"/>
      <c r="CB443" s="1205"/>
      <c r="CC443" s="1206"/>
    </row>
    <row r="444" spans="1:81" s="690" customFormat="1" ht="40.15" customHeight="1" x14ac:dyDescent="0.25">
      <c r="A444" s="673"/>
      <c r="B444" s="1318"/>
      <c r="C444" s="1315"/>
      <c r="D444" s="1097"/>
      <c r="E444" s="1094"/>
      <c r="F444" s="1094"/>
      <c r="G444" s="1094"/>
      <c r="H444" s="1094"/>
      <c r="I444" s="1094"/>
      <c r="J444" s="1220"/>
      <c r="K444" s="1217"/>
      <c r="L444" s="1434"/>
      <c r="M444" s="1481"/>
      <c r="N444" s="1483"/>
      <c r="O444" s="1485"/>
      <c r="P444" s="1487"/>
      <c r="Q444" s="1489"/>
      <c r="R444" s="1220"/>
      <c r="S444" s="377" t="s">
        <v>6515</v>
      </c>
      <c r="T444" s="709"/>
      <c r="U444" s="709"/>
      <c r="V444" s="709"/>
      <c r="W444" s="678" t="s">
        <v>6516</v>
      </c>
      <c r="X444" s="670"/>
      <c r="Y444" s="670"/>
      <c r="Z444" s="670"/>
      <c r="AA444" s="670"/>
      <c r="AB444" s="1220"/>
      <c r="AC444" s="1241"/>
      <c r="AD444" s="303">
        <f t="shared" si="413"/>
        <v>0</v>
      </c>
      <c r="AE444" s="303">
        <f t="shared" si="413"/>
        <v>0</v>
      </c>
      <c r="AF444" s="303">
        <f t="shared" si="413"/>
        <v>0</v>
      </c>
      <c r="AG444" s="303">
        <f t="shared" si="408"/>
        <v>0</v>
      </c>
      <c r="AH444" s="303">
        <f t="shared" si="408"/>
        <v>0</v>
      </c>
      <c r="AI444" s="303">
        <f t="shared" si="408"/>
        <v>0</v>
      </c>
      <c r="AJ444" s="303">
        <f t="shared" si="408"/>
        <v>0</v>
      </c>
      <c r="AK444" s="1220"/>
      <c r="AL444" s="1244"/>
      <c r="AM444" s="303">
        <f t="shared" si="425"/>
        <v>0</v>
      </c>
      <c r="AN444" s="684"/>
      <c r="AO444" s="684"/>
      <c r="AP444" s="684"/>
      <c r="AQ444" s="684"/>
      <c r="AR444" s="684"/>
      <c r="AS444" s="684"/>
      <c r="AT444" s="1220"/>
      <c r="AU444" s="1247"/>
      <c r="AV444" s="303">
        <f t="shared" si="385"/>
        <v>0</v>
      </c>
      <c r="AW444" s="684"/>
      <c r="AX444" s="684"/>
      <c r="AY444" s="684"/>
      <c r="AZ444" s="684"/>
      <c r="BA444" s="684"/>
      <c r="BB444" s="684"/>
      <c r="BC444" s="1220"/>
      <c r="BD444" s="1250"/>
      <c r="BE444" s="303">
        <f t="shared" si="386"/>
        <v>0</v>
      </c>
      <c r="BF444" s="684"/>
      <c r="BG444" s="684"/>
      <c r="BH444" s="684"/>
      <c r="BI444" s="684"/>
      <c r="BJ444" s="684"/>
      <c r="BK444" s="684"/>
      <c r="BL444" s="1220"/>
      <c r="BM444" s="1253"/>
      <c r="BN444" s="303">
        <f t="shared" si="387"/>
        <v>0</v>
      </c>
      <c r="BO444" s="684"/>
      <c r="BP444" s="684"/>
      <c r="BQ444" s="684"/>
      <c r="BR444" s="684"/>
      <c r="BS444" s="684"/>
      <c r="BT444" s="684"/>
      <c r="BU444" s="1207"/>
      <c r="BV444" s="1208"/>
      <c r="BW444" s="1208"/>
      <c r="BX444" s="1208"/>
      <c r="BY444" s="1208"/>
      <c r="BZ444" s="1208"/>
      <c r="CA444" s="1208"/>
      <c r="CB444" s="1208"/>
      <c r="CC444" s="1209"/>
    </row>
    <row r="445" spans="1:81" s="690" customFormat="1" ht="40.15" customHeight="1" x14ac:dyDescent="0.25">
      <c r="A445" s="673"/>
      <c r="B445" s="1318"/>
      <c r="C445" s="1315"/>
      <c r="D445" s="1097"/>
      <c r="E445" s="1094"/>
      <c r="F445" s="1094"/>
      <c r="G445" s="1094"/>
      <c r="H445" s="1094"/>
      <c r="I445" s="1094"/>
      <c r="J445" s="1220"/>
      <c r="K445" s="1217"/>
      <c r="L445" s="1434"/>
      <c r="M445" s="1481"/>
      <c r="N445" s="1483"/>
      <c r="O445" s="1485"/>
      <c r="P445" s="1487"/>
      <c r="Q445" s="1489"/>
      <c r="R445" s="1220"/>
      <c r="S445" s="377"/>
      <c r="T445" s="709"/>
      <c r="U445" s="709"/>
      <c r="V445" s="709"/>
      <c r="W445" s="678"/>
      <c r="X445" s="670"/>
      <c r="Y445" s="670"/>
      <c r="Z445" s="670"/>
      <c r="AA445" s="670"/>
      <c r="AB445" s="1220"/>
      <c r="AC445" s="1241"/>
      <c r="AD445" s="303">
        <f t="shared" si="413"/>
        <v>0</v>
      </c>
      <c r="AE445" s="303">
        <f t="shared" si="413"/>
        <v>0</v>
      </c>
      <c r="AF445" s="303">
        <f t="shared" si="413"/>
        <v>0</v>
      </c>
      <c r="AG445" s="303">
        <f t="shared" si="408"/>
        <v>0</v>
      </c>
      <c r="AH445" s="303">
        <f t="shared" si="408"/>
        <v>0</v>
      </c>
      <c r="AI445" s="303">
        <f t="shared" si="408"/>
        <v>0</v>
      </c>
      <c r="AJ445" s="303">
        <f t="shared" si="408"/>
        <v>0</v>
      </c>
      <c r="AK445" s="1220"/>
      <c r="AL445" s="1244"/>
      <c r="AM445" s="303">
        <f t="shared" si="425"/>
        <v>0</v>
      </c>
      <c r="AN445" s="684"/>
      <c r="AO445" s="684"/>
      <c r="AP445" s="684"/>
      <c r="AQ445" s="684"/>
      <c r="AR445" s="684"/>
      <c r="AS445" s="684"/>
      <c r="AT445" s="1220"/>
      <c r="AU445" s="1247"/>
      <c r="AV445" s="303">
        <f t="shared" si="385"/>
        <v>0</v>
      </c>
      <c r="AW445" s="684"/>
      <c r="AX445" s="684"/>
      <c r="AY445" s="684"/>
      <c r="AZ445" s="684"/>
      <c r="BA445" s="684"/>
      <c r="BB445" s="684"/>
      <c r="BC445" s="1220"/>
      <c r="BD445" s="1250"/>
      <c r="BE445" s="303">
        <f t="shared" si="386"/>
        <v>0</v>
      </c>
      <c r="BF445" s="684"/>
      <c r="BG445" s="684"/>
      <c r="BH445" s="684"/>
      <c r="BI445" s="684"/>
      <c r="BJ445" s="684"/>
      <c r="BK445" s="684"/>
      <c r="BL445" s="1220"/>
      <c r="BM445" s="1253"/>
      <c r="BN445" s="303">
        <f t="shared" si="387"/>
        <v>0</v>
      </c>
      <c r="BO445" s="684"/>
      <c r="BP445" s="684"/>
      <c r="BQ445" s="684"/>
      <c r="BR445" s="684"/>
      <c r="BS445" s="684"/>
      <c r="BT445" s="684"/>
      <c r="BU445" s="1207"/>
      <c r="BV445" s="1208"/>
      <c r="BW445" s="1208"/>
      <c r="BX445" s="1208"/>
      <c r="BY445" s="1208"/>
      <c r="BZ445" s="1208"/>
      <c r="CA445" s="1208"/>
      <c r="CB445" s="1208"/>
      <c r="CC445" s="1209"/>
    </row>
    <row r="446" spans="1:81" s="690" customFormat="1" ht="40.15" customHeight="1" thickBot="1" x14ac:dyDescent="0.3">
      <c r="A446" s="673"/>
      <c r="B446" s="1318"/>
      <c r="C446" s="1315"/>
      <c r="D446" s="1098"/>
      <c r="E446" s="1095"/>
      <c r="F446" s="1095"/>
      <c r="G446" s="1095"/>
      <c r="H446" s="1095"/>
      <c r="I446" s="1095"/>
      <c r="J446" s="1221"/>
      <c r="K446" s="1218"/>
      <c r="L446" s="1490"/>
      <c r="M446" s="1491"/>
      <c r="N446" s="1492"/>
      <c r="O446" s="1493"/>
      <c r="P446" s="1494"/>
      <c r="Q446" s="1495"/>
      <c r="R446" s="1221"/>
      <c r="S446" s="379"/>
      <c r="T446" s="710"/>
      <c r="U446" s="710"/>
      <c r="V446" s="710"/>
      <c r="W446" s="679"/>
      <c r="X446" s="671"/>
      <c r="Y446" s="671"/>
      <c r="Z446" s="671"/>
      <c r="AA446" s="671"/>
      <c r="AB446" s="1221"/>
      <c r="AC446" s="1242"/>
      <c r="AD446" s="306">
        <f t="shared" si="413"/>
        <v>0</v>
      </c>
      <c r="AE446" s="306">
        <f t="shared" si="413"/>
        <v>0</v>
      </c>
      <c r="AF446" s="306">
        <f t="shared" si="413"/>
        <v>0</v>
      </c>
      <c r="AG446" s="306">
        <f t="shared" si="408"/>
        <v>0</v>
      </c>
      <c r="AH446" s="306">
        <f t="shared" si="408"/>
        <v>0</v>
      </c>
      <c r="AI446" s="306">
        <f t="shared" si="408"/>
        <v>0</v>
      </c>
      <c r="AJ446" s="306">
        <f t="shared" si="408"/>
        <v>0</v>
      </c>
      <c r="AK446" s="1221"/>
      <c r="AL446" s="1245"/>
      <c r="AM446" s="306">
        <f t="shared" si="425"/>
        <v>0</v>
      </c>
      <c r="AN446" s="685"/>
      <c r="AO446" s="685"/>
      <c r="AP446" s="685"/>
      <c r="AQ446" s="685"/>
      <c r="AR446" s="685"/>
      <c r="AS446" s="685"/>
      <c r="AT446" s="1221"/>
      <c r="AU446" s="1248"/>
      <c r="AV446" s="306">
        <f t="shared" si="385"/>
        <v>0</v>
      </c>
      <c r="AW446" s="685"/>
      <c r="AX446" s="685"/>
      <c r="AY446" s="685"/>
      <c r="AZ446" s="685"/>
      <c r="BA446" s="685"/>
      <c r="BB446" s="685"/>
      <c r="BC446" s="1221"/>
      <c r="BD446" s="1251"/>
      <c r="BE446" s="306">
        <f t="shared" si="386"/>
        <v>0</v>
      </c>
      <c r="BF446" s="685"/>
      <c r="BG446" s="685"/>
      <c r="BH446" s="685"/>
      <c r="BI446" s="685"/>
      <c r="BJ446" s="685"/>
      <c r="BK446" s="685"/>
      <c r="BL446" s="1221"/>
      <c r="BM446" s="1254"/>
      <c r="BN446" s="306">
        <f t="shared" si="387"/>
        <v>0</v>
      </c>
      <c r="BO446" s="685"/>
      <c r="BP446" s="685"/>
      <c r="BQ446" s="685"/>
      <c r="BR446" s="685"/>
      <c r="BS446" s="685"/>
      <c r="BT446" s="685"/>
      <c r="BU446" s="1210"/>
      <c r="BV446" s="1211"/>
      <c r="BW446" s="1211"/>
      <c r="BX446" s="1211"/>
      <c r="BY446" s="1211"/>
      <c r="BZ446" s="1211"/>
      <c r="CA446" s="1211"/>
      <c r="CB446" s="1211"/>
      <c r="CC446" s="1212"/>
    </row>
    <row r="447" spans="1:81" s="690" customFormat="1" ht="40.15" customHeight="1" thickTop="1" x14ac:dyDescent="0.25">
      <c r="A447" s="673"/>
      <c r="B447" s="1318"/>
      <c r="C447" s="1315"/>
      <c r="D447" s="1096"/>
      <c r="E447" s="1093"/>
      <c r="F447" s="1093"/>
      <c r="G447" s="1093"/>
      <c r="H447" s="1093"/>
      <c r="I447" s="1093"/>
      <c r="J447" s="1219">
        <v>531</v>
      </c>
      <c r="K447" s="1216" t="str">
        <f>+[10]Metas!K603</f>
        <v>Red de comunicaciones diseñada e implementada a nivel departamental que permita la visibilización del delito de trata de personas y promover su denuncia.</v>
      </c>
      <c r="L447" s="1222">
        <v>1</v>
      </c>
      <c r="M447" s="1225">
        <f t="shared" ref="M447" si="455">SUM(N447:Q447)</f>
        <v>1</v>
      </c>
      <c r="N447" s="1228">
        <v>0.25</v>
      </c>
      <c r="O447" s="1231">
        <v>0.25</v>
      </c>
      <c r="P447" s="1234">
        <v>0.25</v>
      </c>
      <c r="Q447" s="1237">
        <v>0.25</v>
      </c>
      <c r="R447" s="1219">
        <f>+$J447</f>
        <v>531</v>
      </c>
      <c r="S447" s="375" t="s">
        <v>6222</v>
      </c>
      <c r="T447" s="708" t="s">
        <v>3834</v>
      </c>
      <c r="U447" s="708" t="s">
        <v>3838</v>
      </c>
      <c r="V447" s="708" t="s">
        <v>3842</v>
      </c>
      <c r="W447" s="677" t="s">
        <v>6223</v>
      </c>
      <c r="X447" s="669"/>
      <c r="Y447" s="669"/>
      <c r="Z447" s="669"/>
      <c r="AA447" s="669"/>
      <c r="AB447" s="1219">
        <f t="shared" si="421"/>
        <v>531</v>
      </c>
      <c r="AC447" s="1240">
        <f t="shared" ref="AC447" si="456">+L447</f>
        <v>1</v>
      </c>
      <c r="AD447" s="308">
        <f t="shared" si="413"/>
        <v>14.247</v>
      </c>
      <c r="AE447" s="308">
        <f t="shared" si="413"/>
        <v>14.247</v>
      </c>
      <c r="AF447" s="308">
        <f t="shared" si="413"/>
        <v>0</v>
      </c>
      <c r="AG447" s="308">
        <f t="shared" si="408"/>
        <v>0</v>
      </c>
      <c r="AH447" s="308">
        <f t="shared" si="408"/>
        <v>0</v>
      </c>
      <c r="AI447" s="308">
        <f t="shared" si="408"/>
        <v>0</v>
      </c>
      <c r="AJ447" s="308">
        <f t="shared" si="408"/>
        <v>0</v>
      </c>
      <c r="AK447" s="1219">
        <f t="shared" si="423"/>
        <v>531</v>
      </c>
      <c r="AL447" s="1243">
        <f t="shared" ref="AL447" si="457">+N447</f>
        <v>0.25</v>
      </c>
      <c r="AM447" s="308">
        <f t="shared" si="425"/>
        <v>4.7489999999999997</v>
      </c>
      <c r="AN447" s="683">
        <v>4.7489999999999997</v>
      </c>
      <c r="AO447" s="683"/>
      <c r="AP447" s="683"/>
      <c r="AQ447" s="683"/>
      <c r="AR447" s="683"/>
      <c r="AS447" s="683"/>
      <c r="AT447" s="1219">
        <f t="shared" si="426"/>
        <v>531</v>
      </c>
      <c r="AU447" s="1246">
        <f t="shared" ref="AU447" si="458">+O447</f>
        <v>0.25</v>
      </c>
      <c r="AV447" s="308">
        <f t="shared" si="385"/>
        <v>4.7489999999999997</v>
      </c>
      <c r="AW447" s="683">
        <v>4.7489999999999997</v>
      </c>
      <c r="AX447" s="683"/>
      <c r="AY447" s="683"/>
      <c r="AZ447" s="683"/>
      <c r="BA447" s="683"/>
      <c r="BB447" s="683"/>
      <c r="BC447" s="1219">
        <f t="shared" si="428"/>
        <v>531</v>
      </c>
      <c r="BD447" s="1249">
        <f t="shared" ref="BD447" si="459">+P447</f>
        <v>0.25</v>
      </c>
      <c r="BE447" s="308">
        <f t="shared" si="386"/>
        <v>1.583</v>
      </c>
      <c r="BF447" s="683">
        <v>1.583</v>
      </c>
      <c r="BG447" s="683"/>
      <c r="BH447" s="683"/>
      <c r="BI447" s="683"/>
      <c r="BJ447" s="683"/>
      <c r="BK447" s="683"/>
      <c r="BL447" s="1219">
        <f t="shared" si="430"/>
        <v>531</v>
      </c>
      <c r="BM447" s="1252">
        <f t="shared" ref="BM447" si="460">+Q447</f>
        <v>0.25</v>
      </c>
      <c r="BN447" s="308">
        <f t="shared" si="387"/>
        <v>3.1659999999999999</v>
      </c>
      <c r="BO447" s="683">
        <v>3.1659999999999999</v>
      </c>
      <c r="BP447" s="683"/>
      <c r="BQ447" s="683"/>
      <c r="BR447" s="683"/>
      <c r="BS447" s="683"/>
      <c r="BT447" s="683"/>
      <c r="BU447" s="1204"/>
      <c r="BV447" s="1205"/>
      <c r="BW447" s="1205"/>
      <c r="BX447" s="1205"/>
      <c r="BY447" s="1205"/>
      <c r="BZ447" s="1205"/>
      <c r="CA447" s="1205"/>
      <c r="CB447" s="1205"/>
      <c r="CC447" s="1206"/>
    </row>
    <row r="448" spans="1:81" s="690" customFormat="1" ht="40.15" customHeight="1" x14ac:dyDescent="0.25">
      <c r="A448" s="673"/>
      <c r="B448" s="1318"/>
      <c r="C448" s="1315"/>
      <c r="D448" s="1097"/>
      <c r="E448" s="1094"/>
      <c r="F448" s="1094"/>
      <c r="G448" s="1094"/>
      <c r="H448" s="1094"/>
      <c r="I448" s="1094"/>
      <c r="J448" s="1220"/>
      <c r="K448" s="1217"/>
      <c r="L448" s="1223"/>
      <c r="M448" s="1226"/>
      <c r="N448" s="1229"/>
      <c r="O448" s="1232"/>
      <c r="P448" s="1235"/>
      <c r="Q448" s="1238"/>
      <c r="R448" s="1220"/>
      <c r="S448" s="377" t="s">
        <v>6517</v>
      </c>
      <c r="T448" s="709"/>
      <c r="U448" s="709"/>
      <c r="V448" s="709"/>
      <c r="W448" s="678" t="s">
        <v>6518</v>
      </c>
      <c r="X448" s="670"/>
      <c r="Y448" s="670"/>
      <c r="Z448" s="670"/>
      <c r="AA448" s="670"/>
      <c r="AB448" s="1220"/>
      <c r="AC448" s="1241"/>
      <c r="AD448" s="303">
        <f t="shared" si="413"/>
        <v>0</v>
      </c>
      <c r="AE448" s="303">
        <f t="shared" si="413"/>
        <v>0</v>
      </c>
      <c r="AF448" s="303">
        <f t="shared" si="413"/>
        <v>0</v>
      </c>
      <c r="AG448" s="303">
        <f t="shared" si="408"/>
        <v>0</v>
      </c>
      <c r="AH448" s="303">
        <f t="shared" si="408"/>
        <v>0</v>
      </c>
      <c r="AI448" s="303">
        <f t="shared" si="408"/>
        <v>0</v>
      </c>
      <c r="AJ448" s="303">
        <f t="shared" si="408"/>
        <v>0</v>
      </c>
      <c r="AK448" s="1220"/>
      <c r="AL448" s="1244"/>
      <c r="AM448" s="303">
        <f t="shared" si="425"/>
        <v>0</v>
      </c>
      <c r="AN448" s="684"/>
      <c r="AO448" s="684"/>
      <c r="AP448" s="684"/>
      <c r="AQ448" s="684"/>
      <c r="AR448" s="684"/>
      <c r="AS448" s="684"/>
      <c r="AT448" s="1220"/>
      <c r="AU448" s="1247"/>
      <c r="AV448" s="303">
        <f t="shared" si="385"/>
        <v>0</v>
      </c>
      <c r="AW448" s="684"/>
      <c r="AX448" s="684"/>
      <c r="AY448" s="684"/>
      <c r="AZ448" s="684"/>
      <c r="BA448" s="684"/>
      <c r="BB448" s="684"/>
      <c r="BC448" s="1220"/>
      <c r="BD448" s="1250"/>
      <c r="BE448" s="303">
        <f t="shared" si="386"/>
        <v>0</v>
      </c>
      <c r="BF448" s="684"/>
      <c r="BG448" s="684"/>
      <c r="BH448" s="684"/>
      <c r="BI448" s="684"/>
      <c r="BJ448" s="684"/>
      <c r="BK448" s="684"/>
      <c r="BL448" s="1220"/>
      <c r="BM448" s="1253"/>
      <c r="BN448" s="303">
        <f t="shared" si="387"/>
        <v>0</v>
      </c>
      <c r="BO448" s="684"/>
      <c r="BP448" s="684"/>
      <c r="BQ448" s="684"/>
      <c r="BR448" s="684"/>
      <c r="BS448" s="684"/>
      <c r="BT448" s="684"/>
      <c r="BU448" s="1207"/>
      <c r="BV448" s="1208"/>
      <c r="BW448" s="1208"/>
      <c r="BX448" s="1208"/>
      <c r="BY448" s="1208"/>
      <c r="BZ448" s="1208"/>
      <c r="CA448" s="1208"/>
      <c r="CB448" s="1208"/>
      <c r="CC448" s="1209"/>
    </row>
    <row r="449" spans="1:81" s="690" customFormat="1" ht="40.15" customHeight="1" x14ac:dyDescent="0.25">
      <c r="A449" s="673"/>
      <c r="B449" s="1318"/>
      <c r="C449" s="1315"/>
      <c r="D449" s="1097"/>
      <c r="E449" s="1094"/>
      <c r="F449" s="1094"/>
      <c r="G449" s="1094"/>
      <c r="H449" s="1094"/>
      <c r="I449" s="1094"/>
      <c r="J449" s="1220"/>
      <c r="K449" s="1217"/>
      <c r="L449" s="1223"/>
      <c r="M449" s="1226"/>
      <c r="N449" s="1229"/>
      <c r="O449" s="1232"/>
      <c r="P449" s="1235"/>
      <c r="Q449" s="1238"/>
      <c r="R449" s="1220"/>
      <c r="S449" s="377" t="s">
        <v>6311</v>
      </c>
      <c r="T449" s="709"/>
      <c r="U449" s="709"/>
      <c r="V449" s="709"/>
      <c r="W449" s="678" t="s">
        <v>6226</v>
      </c>
      <c r="X449" s="670"/>
      <c r="Y449" s="670"/>
      <c r="Z449" s="670"/>
      <c r="AA449" s="670"/>
      <c r="AB449" s="1220"/>
      <c r="AC449" s="1241"/>
      <c r="AD449" s="303">
        <f t="shared" si="413"/>
        <v>0</v>
      </c>
      <c r="AE449" s="303">
        <f t="shared" si="413"/>
        <v>0</v>
      </c>
      <c r="AF449" s="303">
        <f t="shared" si="413"/>
        <v>0</v>
      </c>
      <c r="AG449" s="303">
        <f t="shared" si="408"/>
        <v>0</v>
      </c>
      <c r="AH449" s="303">
        <f t="shared" si="408"/>
        <v>0</v>
      </c>
      <c r="AI449" s="303">
        <f t="shared" si="408"/>
        <v>0</v>
      </c>
      <c r="AJ449" s="303">
        <f t="shared" si="408"/>
        <v>0</v>
      </c>
      <c r="AK449" s="1220"/>
      <c r="AL449" s="1244"/>
      <c r="AM449" s="303">
        <f t="shared" si="425"/>
        <v>0</v>
      </c>
      <c r="AN449" s="684"/>
      <c r="AO449" s="684"/>
      <c r="AP449" s="684"/>
      <c r="AQ449" s="684"/>
      <c r="AR449" s="684"/>
      <c r="AS449" s="684"/>
      <c r="AT449" s="1220"/>
      <c r="AU449" s="1247"/>
      <c r="AV449" s="303">
        <f t="shared" si="385"/>
        <v>0</v>
      </c>
      <c r="AW449" s="684"/>
      <c r="AX449" s="684"/>
      <c r="AY449" s="684"/>
      <c r="AZ449" s="684"/>
      <c r="BA449" s="684"/>
      <c r="BB449" s="684"/>
      <c r="BC449" s="1220"/>
      <c r="BD449" s="1250"/>
      <c r="BE449" s="303">
        <f t="shared" si="386"/>
        <v>0</v>
      </c>
      <c r="BF449" s="684"/>
      <c r="BG449" s="684"/>
      <c r="BH449" s="684"/>
      <c r="BI449" s="684"/>
      <c r="BJ449" s="684"/>
      <c r="BK449" s="684"/>
      <c r="BL449" s="1220"/>
      <c r="BM449" s="1253"/>
      <c r="BN449" s="303">
        <f t="shared" si="387"/>
        <v>0</v>
      </c>
      <c r="BO449" s="684"/>
      <c r="BP449" s="684"/>
      <c r="BQ449" s="684"/>
      <c r="BR449" s="684"/>
      <c r="BS449" s="684"/>
      <c r="BT449" s="684"/>
      <c r="BU449" s="1207"/>
      <c r="BV449" s="1208"/>
      <c r="BW449" s="1208"/>
      <c r="BX449" s="1208"/>
      <c r="BY449" s="1208"/>
      <c r="BZ449" s="1208"/>
      <c r="CA449" s="1208"/>
      <c r="CB449" s="1208"/>
      <c r="CC449" s="1209"/>
    </row>
    <row r="450" spans="1:81" s="690" customFormat="1" ht="40.15" customHeight="1" thickBot="1" x14ac:dyDescent="0.3">
      <c r="A450" s="673"/>
      <c r="B450" s="1318"/>
      <c r="C450" s="1316"/>
      <c r="D450" s="1098"/>
      <c r="E450" s="1095"/>
      <c r="F450" s="1095"/>
      <c r="G450" s="1095"/>
      <c r="H450" s="1095"/>
      <c r="I450" s="1095"/>
      <c r="J450" s="1221"/>
      <c r="K450" s="1218"/>
      <c r="L450" s="1224"/>
      <c r="M450" s="1227"/>
      <c r="N450" s="1230"/>
      <c r="O450" s="1233"/>
      <c r="P450" s="1236"/>
      <c r="Q450" s="1239"/>
      <c r="R450" s="1221"/>
      <c r="S450" s="379"/>
      <c r="T450" s="710"/>
      <c r="U450" s="710"/>
      <c r="V450" s="710"/>
      <c r="W450" s="679"/>
      <c r="X450" s="671"/>
      <c r="Y450" s="671"/>
      <c r="Z450" s="671"/>
      <c r="AA450" s="671"/>
      <c r="AB450" s="1221"/>
      <c r="AC450" s="1242"/>
      <c r="AD450" s="306">
        <f t="shared" si="413"/>
        <v>0</v>
      </c>
      <c r="AE450" s="306">
        <f t="shared" si="413"/>
        <v>0</v>
      </c>
      <c r="AF450" s="306">
        <f t="shared" si="413"/>
        <v>0</v>
      </c>
      <c r="AG450" s="306">
        <f t="shared" si="408"/>
        <v>0</v>
      </c>
      <c r="AH450" s="306">
        <f t="shared" si="408"/>
        <v>0</v>
      </c>
      <c r="AI450" s="306">
        <f t="shared" si="408"/>
        <v>0</v>
      </c>
      <c r="AJ450" s="306">
        <f t="shared" si="408"/>
        <v>0</v>
      </c>
      <c r="AK450" s="1221"/>
      <c r="AL450" s="1245"/>
      <c r="AM450" s="306">
        <f t="shared" si="425"/>
        <v>0</v>
      </c>
      <c r="AN450" s="685"/>
      <c r="AO450" s="685"/>
      <c r="AP450" s="685"/>
      <c r="AQ450" s="685"/>
      <c r="AR450" s="685"/>
      <c r="AS450" s="685"/>
      <c r="AT450" s="1221"/>
      <c r="AU450" s="1248"/>
      <c r="AV450" s="306">
        <f t="shared" si="385"/>
        <v>0</v>
      </c>
      <c r="AW450" s="685"/>
      <c r="AX450" s="685"/>
      <c r="AY450" s="685"/>
      <c r="AZ450" s="685"/>
      <c r="BA450" s="685"/>
      <c r="BB450" s="685"/>
      <c r="BC450" s="1221"/>
      <c r="BD450" s="1251"/>
      <c r="BE450" s="306">
        <f t="shared" si="386"/>
        <v>0</v>
      </c>
      <c r="BF450" s="685"/>
      <c r="BG450" s="685"/>
      <c r="BH450" s="685"/>
      <c r="BI450" s="685"/>
      <c r="BJ450" s="685"/>
      <c r="BK450" s="685"/>
      <c r="BL450" s="1221"/>
      <c r="BM450" s="1254"/>
      <c r="BN450" s="306">
        <f t="shared" si="387"/>
        <v>0</v>
      </c>
      <c r="BO450" s="685"/>
      <c r="BP450" s="685"/>
      <c r="BQ450" s="685"/>
      <c r="BR450" s="685"/>
      <c r="BS450" s="685"/>
      <c r="BT450" s="685"/>
      <c r="BU450" s="1210"/>
      <c r="BV450" s="1211"/>
      <c r="BW450" s="1211"/>
      <c r="BX450" s="1211"/>
      <c r="BY450" s="1211"/>
      <c r="BZ450" s="1211"/>
      <c r="CA450" s="1211"/>
      <c r="CB450" s="1211"/>
      <c r="CC450" s="1212"/>
    </row>
    <row r="451" spans="1:81" s="690" customFormat="1" ht="40.15" customHeight="1" thickTop="1" x14ac:dyDescent="0.25">
      <c r="A451" s="673"/>
      <c r="B451" s="1318"/>
      <c r="C451" s="1314" t="s">
        <v>812</v>
      </c>
      <c r="D451" s="1096"/>
      <c r="E451" s="1093"/>
      <c r="F451" s="1093"/>
      <c r="G451" s="1093"/>
      <c r="H451" s="1093"/>
      <c r="I451" s="1093"/>
      <c r="J451" s="1219">
        <v>532</v>
      </c>
      <c r="K451" s="1216" t="str">
        <f>+[10]Metas!K604</f>
        <v xml:space="preserve">Ruta diseñada e implementada de asistencia, prevención y protección de victimas de trata de personas y los distintos protocolos de protección a nivel municipal. </v>
      </c>
      <c r="L451" s="1222">
        <v>1</v>
      </c>
      <c r="M451" s="1225">
        <f t="shared" ref="M451" si="461">SUM(N451:Q451)</f>
        <v>1</v>
      </c>
      <c r="N451" s="1228">
        <v>0.25</v>
      </c>
      <c r="O451" s="1231">
        <v>0.25</v>
      </c>
      <c r="P451" s="1234">
        <v>0.25</v>
      </c>
      <c r="Q451" s="1237">
        <v>0.25</v>
      </c>
      <c r="R451" s="1219">
        <f>+$J451</f>
        <v>532</v>
      </c>
      <c r="S451" s="375" t="s">
        <v>6249</v>
      </c>
      <c r="T451" s="708" t="s">
        <v>3834</v>
      </c>
      <c r="U451" s="708" t="s">
        <v>3838</v>
      </c>
      <c r="V451" s="708" t="s">
        <v>3842</v>
      </c>
      <c r="W451" s="677" t="s">
        <v>6219</v>
      </c>
      <c r="X451" s="669"/>
      <c r="Y451" s="669"/>
      <c r="Z451" s="669"/>
      <c r="AA451" s="669"/>
      <c r="AB451" s="1219">
        <f t="shared" si="421"/>
        <v>532</v>
      </c>
      <c r="AC451" s="1240">
        <f t="shared" ref="AC451" si="462">+L451</f>
        <v>1</v>
      </c>
      <c r="AD451" s="308">
        <f t="shared" si="413"/>
        <v>27.347000000000001</v>
      </c>
      <c r="AE451" s="308">
        <f t="shared" si="413"/>
        <v>27.347000000000001</v>
      </c>
      <c r="AF451" s="308">
        <f t="shared" si="413"/>
        <v>0</v>
      </c>
      <c r="AG451" s="308">
        <f t="shared" si="408"/>
        <v>0</v>
      </c>
      <c r="AH451" s="308">
        <f t="shared" si="408"/>
        <v>0</v>
      </c>
      <c r="AI451" s="308">
        <f t="shared" si="408"/>
        <v>0</v>
      </c>
      <c r="AJ451" s="308">
        <f t="shared" si="408"/>
        <v>0</v>
      </c>
      <c r="AK451" s="1219">
        <f t="shared" si="423"/>
        <v>532</v>
      </c>
      <c r="AL451" s="1243">
        <f t="shared" ref="AL451" si="463">+N451</f>
        <v>0.25</v>
      </c>
      <c r="AM451" s="308">
        <f t="shared" si="425"/>
        <v>9.1159999999999997</v>
      </c>
      <c r="AN451" s="683">
        <v>9.1159999999999997</v>
      </c>
      <c r="AO451" s="683"/>
      <c r="AP451" s="683"/>
      <c r="AQ451" s="683"/>
      <c r="AR451" s="683"/>
      <c r="AS451" s="683"/>
      <c r="AT451" s="1219">
        <f t="shared" si="426"/>
        <v>532</v>
      </c>
      <c r="AU451" s="1246">
        <f t="shared" ref="AU451" si="464">+O451</f>
        <v>0.25</v>
      </c>
      <c r="AV451" s="308">
        <f t="shared" si="385"/>
        <v>9.1159999999999997</v>
      </c>
      <c r="AW451" s="683">
        <v>9.1159999999999997</v>
      </c>
      <c r="AX451" s="683"/>
      <c r="AY451" s="683"/>
      <c r="AZ451" s="683"/>
      <c r="BA451" s="683"/>
      <c r="BB451" s="683"/>
      <c r="BC451" s="1219">
        <f t="shared" si="428"/>
        <v>532</v>
      </c>
      <c r="BD451" s="1249">
        <f t="shared" ref="BD451" si="465">+P451</f>
        <v>0.25</v>
      </c>
      <c r="BE451" s="308">
        <f t="shared" si="386"/>
        <v>3.0379999999999998</v>
      </c>
      <c r="BF451" s="683">
        <v>3.0379999999999998</v>
      </c>
      <c r="BG451" s="683"/>
      <c r="BH451" s="683"/>
      <c r="BI451" s="683"/>
      <c r="BJ451" s="683"/>
      <c r="BK451" s="683"/>
      <c r="BL451" s="1219">
        <f t="shared" si="430"/>
        <v>532</v>
      </c>
      <c r="BM451" s="1252">
        <f t="shared" ref="BM451" si="466">+Q451</f>
        <v>0.25</v>
      </c>
      <c r="BN451" s="308">
        <f t="shared" si="387"/>
        <v>6.077</v>
      </c>
      <c r="BO451" s="683">
        <v>6.077</v>
      </c>
      <c r="BP451" s="683"/>
      <c r="BQ451" s="683"/>
      <c r="BR451" s="683"/>
      <c r="BS451" s="683"/>
      <c r="BT451" s="683"/>
      <c r="BU451" s="1204"/>
      <c r="BV451" s="1205"/>
      <c r="BW451" s="1205"/>
      <c r="BX451" s="1205"/>
      <c r="BY451" s="1205"/>
      <c r="BZ451" s="1205"/>
      <c r="CA451" s="1205"/>
      <c r="CB451" s="1205"/>
      <c r="CC451" s="1206"/>
    </row>
    <row r="452" spans="1:81" s="690" customFormat="1" ht="40.15" customHeight="1" x14ac:dyDescent="0.25">
      <c r="A452" s="673"/>
      <c r="B452" s="1318"/>
      <c r="C452" s="1315"/>
      <c r="D452" s="1097"/>
      <c r="E452" s="1094"/>
      <c r="F452" s="1094"/>
      <c r="G452" s="1094"/>
      <c r="H452" s="1094"/>
      <c r="I452" s="1094"/>
      <c r="J452" s="1220"/>
      <c r="K452" s="1217"/>
      <c r="L452" s="1223"/>
      <c r="M452" s="1226"/>
      <c r="N452" s="1229"/>
      <c r="O452" s="1232"/>
      <c r="P452" s="1235"/>
      <c r="Q452" s="1238"/>
      <c r="R452" s="1220"/>
      <c r="S452" s="377" t="s">
        <v>6250</v>
      </c>
      <c r="T452" s="709"/>
      <c r="U452" s="709"/>
      <c r="V452" s="709"/>
      <c r="W452" s="678" t="s">
        <v>6226</v>
      </c>
      <c r="X452" s="670"/>
      <c r="Y452" s="670"/>
      <c r="Z452" s="670"/>
      <c r="AA452" s="670"/>
      <c r="AB452" s="1220"/>
      <c r="AC452" s="1241"/>
      <c r="AD452" s="303">
        <f t="shared" si="413"/>
        <v>0</v>
      </c>
      <c r="AE452" s="303">
        <f t="shared" si="413"/>
        <v>0</v>
      </c>
      <c r="AF452" s="303">
        <f t="shared" si="413"/>
        <v>0</v>
      </c>
      <c r="AG452" s="303">
        <f t="shared" si="408"/>
        <v>0</v>
      </c>
      <c r="AH452" s="303">
        <f t="shared" si="408"/>
        <v>0</v>
      </c>
      <c r="AI452" s="303">
        <f t="shared" si="408"/>
        <v>0</v>
      </c>
      <c r="AJ452" s="303">
        <f t="shared" si="408"/>
        <v>0</v>
      </c>
      <c r="AK452" s="1220"/>
      <c r="AL452" s="1244"/>
      <c r="AM452" s="303">
        <f t="shared" si="425"/>
        <v>0</v>
      </c>
      <c r="AN452" s="684"/>
      <c r="AO452" s="684"/>
      <c r="AP452" s="684"/>
      <c r="AQ452" s="684"/>
      <c r="AR452" s="684"/>
      <c r="AS452" s="684"/>
      <c r="AT452" s="1220"/>
      <c r="AU452" s="1247"/>
      <c r="AV452" s="303">
        <f t="shared" si="385"/>
        <v>0</v>
      </c>
      <c r="AW452" s="684"/>
      <c r="AX452" s="684"/>
      <c r="AY452" s="684"/>
      <c r="AZ452" s="684"/>
      <c r="BA452" s="684"/>
      <c r="BB452" s="684"/>
      <c r="BC452" s="1220"/>
      <c r="BD452" s="1250"/>
      <c r="BE452" s="303">
        <f t="shared" si="386"/>
        <v>0</v>
      </c>
      <c r="BF452" s="684"/>
      <c r="BG452" s="684"/>
      <c r="BH452" s="684"/>
      <c r="BI452" s="684"/>
      <c r="BJ452" s="684"/>
      <c r="BK452" s="684"/>
      <c r="BL452" s="1220"/>
      <c r="BM452" s="1253"/>
      <c r="BN452" s="303">
        <f t="shared" si="387"/>
        <v>0</v>
      </c>
      <c r="BO452" s="684"/>
      <c r="BP452" s="684"/>
      <c r="BQ452" s="684"/>
      <c r="BR452" s="684"/>
      <c r="BS452" s="684"/>
      <c r="BT452" s="684"/>
      <c r="BU452" s="1207"/>
      <c r="BV452" s="1208"/>
      <c r="BW452" s="1208"/>
      <c r="BX452" s="1208"/>
      <c r="BY452" s="1208"/>
      <c r="BZ452" s="1208"/>
      <c r="CA452" s="1208"/>
      <c r="CB452" s="1208"/>
      <c r="CC452" s="1209"/>
    </row>
    <row r="453" spans="1:81" s="690" customFormat="1" ht="40.15" customHeight="1" x14ac:dyDescent="0.25">
      <c r="A453" s="673"/>
      <c r="B453" s="1318"/>
      <c r="C453" s="1315"/>
      <c r="D453" s="1097"/>
      <c r="E453" s="1094"/>
      <c r="F453" s="1094"/>
      <c r="G453" s="1094"/>
      <c r="H453" s="1094"/>
      <c r="I453" s="1094"/>
      <c r="J453" s="1220"/>
      <c r="K453" s="1217"/>
      <c r="L453" s="1223"/>
      <c r="M453" s="1226"/>
      <c r="N453" s="1229"/>
      <c r="O453" s="1232"/>
      <c r="P453" s="1235"/>
      <c r="Q453" s="1238"/>
      <c r="R453" s="1220"/>
      <c r="S453" s="377"/>
      <c r="T453" s="709"/>
      <c r="U453" s="709"/>
      <c r="V453" s="709"/>
      <c r="W453" s="678"/>
      <c r="X453" s="670"/>
      <c r="Y453" s="670"/>
      <c r="Z453" s="670"/>
      <c r="AA453" s="670"/>
      <c r="AB453" s="1220"/>
      <c r="AC453" s="1241"/>
      <c r="AD453" s="303">
        <f t="shared" si="413"/>
        <v>0</v>
      </c>
      <c r="AE453" s="303">
        <f t="shared" si="413"/>
        <v>0</v>
      </c>
      <c r="AF453" s="303">
        <f t="shared" si="413"/>
        <v>0</v>
      </c>
      <c r="AG453" s="303">
        <f t="shared" si="408"/>
        <v>0</v>
      </c>
      <c r="AH453" s="303">
        <f t="shared" si="408"/>
        <v>0</v>
      </c>
      <c r="AI453" s="303">
        <f t="shared" si="408"/>
        <v>0</v>
      </c>
      <c r="AJ453" s="303">
        <f t="shared" si="408"/>
        <v>0</v>
      </c>
      <c r="AK453" s="1220"/>
      <c r="AL453" s="1244"/>
      <c r="AM453" s="303">
        <f t="shared" si="425"/>
        <v>0</v>
      </c>
      <c r="AN453" s="684"/>
      <c r="AO453" s="684"/>
      <c r="AP453" s="684"/>
      <c r="AQ453" s="684"/>
      <c r="AR453" s="684"/>
      <c r="AS453" s="684"/>
      <c r="AT453" s="1220"/>
      <c r="AU453" s="1247"/>
      <c r="AV453" s="303">
        <f t="shared" si="385"/>
        <v>0</v>
      </c>
      <c r="AW453" s="684"/>
      <c r="AX453" s="684"/>
      <c r="AY453" s="684"/>
      <c r="AZ453" s="684"/>
      <c r="BA453" s="684"/>
      <c r="BB453" s="684"/>
      <c r="BC453" s="1220"/>
      <c r="BD453" s="1250"/>
      <c r="BE453" s="303">
        <f t="shared" si="386"/>
        <v>0</v>
      </c>
      <c r="BF453" s="684"/>
      <c r="BG453" s="684"/>
      <c r="BH453" s="684"/>
      <c r="BI453" s="684"/>
      <c r="BJ453" s="684"/>
      <c r="BK453" s="684"/>
      <c r="BL453" s="1220"/>
      <c r="BM453" s="1253"/>
      <c r="BN453" s="303">
        <f t="shared" si="387"/>
        <v>0</v>
      </c>
      <c r="BO453" s="684"/>
      <c r="BP453" s="684"/>
      <c r="BQ453" s="684"/>
      <c r="BR453" s="684"/>
      <c r="BS453" s="684"/>
      <c r="BT453" s="684"/>
      <c r="BU453" s="1207"/>
      <c r="BV453" s="1208"/>
      <c r="BW453" s="1208"/>
      <c r="BX453" s="1208"/>
      <c r="BY453" s="1208"/>
      <c r="BZ453" s="1208"/>
      <c r="CA453" s="1208"/>
      <c r="CB453" s="1208"/>
      <c r="CC453" s="1209"/>
    </row>
    <row r="454" spans="1:81" s="690" customFormat="1" ht="40.15" customHeight="1" thickBot="1" x14ac:dyDescent="0.3">
      <c r="A454" s="673"/>
      <c r="B454" s="1318"/>
      <c r="C454" s="1315"/>
      <c r="D454" s="1098"/>
      <c r="E454" s="1095"/>
      <c r="F454" s="1095"/>
      <c r="G454" s="1095"/>
      <c r="H454" s="1095"/>
      <c r="I454" s="1095"/>
      <c r="J454" s="1221"/>
      <c r="K454" s="1218"/>
      <c r="L454" s="1224"/>
      <c r="M454" s="1227"/>
      <c r="N454" s="1230"/>
      <c r="O454" s="1233"/>
      <c r="P454" s="1236"/>
      <c r="Q454" s="1239"/>
      <c r="R454" s="1221"/>
      <c r="S454" s="379"/>
      <c r="T454" s="710"/>
      <c r="U454" s="710"/>
      <c r="V454" s="710"/>
      <c r="W454" s="679"/>
      <c r="X454" s="671"/>
      <c r="Y454" s="671"/>
      <c r="Z454" s="671"/>
      <c r="AA454" s="671"/>
      <c r="AB454" s="1221"/>
      <c r="AC454" s="1242"/>
      <c r="AD454" s="306">
        <f t="shared" si="413"/>
        <v>0</v>
      </c>
      <c r="AE454" s="306">
        <f t="shared" si="413"/>
        <v>0</v>
      </c>
      <c r="AF454" s="306">
        <f t="shared" si="413"/>
        <v>0</v>
      </c>
      <c r="AG454" s="306">
        <f t="shared" si="408"/>
        <v>0</v>
      </c>
      <c r="AH454" s="306">
        <f t="shared" si="408"/>
        <v>0</v>
      </c>
      <c r="AI454" s="306">
        <f t="shared" si="408"/>
        <v>0</v>
      </c>
      <c r="AJ454" s="306">
        <f t="shared" si="408"/>
        <v>0</v>
      </c>
      <c r="AK454" s="1221"/>
      <c r="AL454" s="1245"/>
      <c r="AM454" s="306">
        <f t="shared" si="425"/>
        <v>0</v>
      </c>
      <c r="AN454" s="685"/>
      <c r="AO454" s="685"/>
      <c r="AP454" s="685"/>
      <c r="AQ454" s="685"/>
      <c r="AR454" s="685"/>
      <c r="AS454" s="685"/>
      <c r="AT454" s="1221"/>
      <c r="AU454" s="1248"/>
      <c r="AV454" s="306">
        <f t="shared" si="385"/>
        <v>0</v>
      </c>
      <c r="AW454" s="685"/>
      <c r="AX454" s="685"/>
      <c r="AY454" s="685"/>
      <c r="AZ454" s="685"/>
      <c r="BA454" s="685"/>
      <c r="BB454" s="685"/>
      <c r="BC454" s="1221"/>
      <c r="BD454" s="1251"/>
      <c r="BE454" s="306">
        <f t="shared" si="386"/>
        <v>0</v>
      </c>
      <c r="BF454" s="685"/>
      <c r="BG454" s="685"/>
      <c r="BH454" s="685"/>
      <c r="BI454" s="685"/>
      <c r="BJ454" s="685"/>
      <c r="BK454" s="685"/>
      <c r="BL454" s="1221"/>
      <c r="BM454" s="1254"/>
      <c r="BN454" s="306">
        <f t="shared" si="387"/>
        <v>0</v>
      </c>
      <c r="BO454" s="685"/>
      <c r="BP454" s="685"/>
      <c r="BQ454" s="685"/>
      <c r="BR454" s="685"/>
      <c r="BS454" s="685"/>
      <c r="BT454" s="685"/>
      <c r="BU454" s="1210"/>
      <c r="BV454" s="1211"/>
      <c r="BW454" s="1211"/>
      <c r="BX454" s="1211"/>
      <c r="BY454" s="1211"/>
      <c r="BZ454" s="1211"/>
      <c r="CA454" s="1211"/>
      <c r="CB454" s="1211"/>
      <c r="CC454" s="1212"/>
    </row>
    <row r="455" spans="1:81" s="690" customFormat="1" ht="40.15" customHeight="1" thickTop="1" x14ac:dyDescent="0.25">
      <c r="A455" s="673"/>
      <c r="B455" s="1318"/>
      <c r="C455" s="1315"/>
      <c r="D455" s="1096"/>
      <c r="E455" s="1093"/>
      <c r="F455" s="1093"/>
      <c r="G455" s="1093"/>
      <c r="H455" s="1093"/>
      <c r="I455" s="1093"/>
      <c r="J455" s="1219">
        <v>533</v>
      </c>
      <c r="K455" s="1216" t="str">
        <f>+[10]Metas!K605</f>
        <v xml:space="preserve">Talleres de formación a funcionarios públicos sobre el marco jurídico y las modalidades de trata de personas en el Departamento. </v>
      </c>
      <c r="L455" s="1222">
        <v>15</v>
      </c>
      <c r="M455" s="1225">
        <f t="shared" ref="M455" si="467">SUM(N455:Q455)</f>
        <v>15</v>
      </c>
      <c r="N455" s="1228">
        <v>5</v>
      </c>
      <c r="O455" s="1231">
        <v>5</v>
      </c>
      <c r="P455" s="1234">
        <v>5</v>
      </c>
      <c r="Q455" s="1237"/>
      <c r="R455" s="1219">
        <f>+$J455</f>
        <v>533</v>
      </c>
      <c r="S455" s="375" t="s">
        <v>6519</v>
      </c>
      <c r="T455" s="708" t="s">
        <v>3834</v>
      </c>
      <c r="U455" s="708" t="s">
        <v>3838</v>
      </c>
      <c r="V455" s="708" t="s">
        <v>3842</v>
      </c>
      <c r="W455" s="677" t="s">
        <v>6132</v>
      </c>
      <c r="X455" s="669"/>
      <c r="Y455" s="669"/>
      <c r="Z455" s="669"/>
      <c r="AA455" s="669"/>
      <c r="AB455" s="1219">
        <f t="shared" si="421"/>
        <v>533</v>
      </c>
      <c r="AC455" s="1240">
        <f t="shared" ref="AC455" si="468">+L455</f>
        <v>15</v>
      </c>
      <c r="AD455" s="308">
        <f t="shared" si="413"/>
        <v>23.099</v>
      </c>
      <c r="AE455" s="308">
        <f t="shared" si="413"/>
        <v>23.099</v>
      </c>
      <c r="AF455" s="308">
        <f t="shared" si="413"/>
        <v>0</v>
      </c>
      <c r="AG455" s="308">
        <f t="shared" si="408"/>
        <v>0</v>
      </c>
      <c r="AH455" s="308">
        <f t="shared" si="408"/>
        <v>0</v>
      </c>
      <c r="AI455" s="308">
        <f t="shared" si="408"/>
        <v>0</v>
      </c>
      <c r="AJ455" s="308">
        <f t="shared" si="408"/>
        <v>0</v>
      </c>
      <c r="AK455" s="1219">
        <f t="shared" si="423"/>
        <v>533</v>
      </c>
      <c r="AL455" s="1243">
        <f t="shared" ref="AL455" si="469">+N455</f>
        <v>5</v>
      </c>
      <c r="AM455" s="308">
        <f t="shared" si="425"/>
        <v>7.7</v>
      </c>
      <c r="AN455" s="683">
        <v>7.7</v>
      </c>
      <c r="AO455" s="683"/>
      <c r="AP455" s="683"/>
      <c r="AQ455" s="683"/>
      <c r="AR455" s="683"/>
      <c r="AS455" s="683"/>
      <c r="AT455" s="1219">
        <f t="shared" si="426"/>
        <v>533</v>
      </c>
      <c r="AU455" s="1246">
        <f t="shared" ref="AU455" si="470">+O455</f>
        <v>5</v>
      </c>
      <c r="AV455" s="308">
        <f t="shared" si="385"/>
        <v>7.7</v>
      </c>
      <c r="AW455" s="683">
        <v>7.7</v>
      </c>
      <c r="AX455" s="683"/>
      <c r="AY455" s="683"/>
      <c r="AZ455" s="683"/>
      <c r="BA455" s="683"/>
      <c r="BB455" s="683"/>
      <c r="BC455" s="1219">
        <f t="shared" si="428"/>
        <v>533</v>
      </c>
      <c r="BD455" s="1249">
        <f t="shared" ref="BD455" si="471">+P455</f>
        <v>5</v>
      </c>
      <c r="BE455" s="308">
        <f t="shared" si="386"/>
        <v>2.5659999999999998</v>
      </c>
      <c r="BF455" s="683">
        <v>2.5659999999999998</v>
      </c>
      <c r="BG455" s="683"/>
      <c r="BH455" s="683"/>
      <c r="BI455" s="683"/>
      <c r="BJ455" s="683"/>
      <c r="BK455" s="683"/>
      <c r="BL455" s="1219">
        <f t="shared" si="430"/>
        <v>533</v>
      </c>
      <c r="BM455" s="1252">
        <f t="shared" ref="BM455" si="472">+Q455</f>
        <v>0</v>
      </c>
      <c r="BN455" s="308">
        <f t="shared" si="387"/>
        <v>5.133</v>
      </c>
      <c r="BO455" s="683">
        <v>5.133</v>
      </c>
      <c r="BP455" s="683"/>
      <c r="BQ455" s="683"/>
      <c r="BR455" s="683"/>
      <c r="BS455" s="683"/>
      <c r="BT455" s="683"/>
      <c r="BU455" s="1204"/>
      <c r="BV455" s="1205"/>
      <c r="BW455" s="1205"/>
      <c r="BX455" s="1205"/>
      <c r="BY455" s="1205"/>
      <c r="BZ455" s="1205"/>
      <c r="CA455" s="1205"/>
      <c r="CB455" s="1205"/>
      <c r="CC455" s="1206"/>
    </row>
    <row r="456" spans="1:81" s="690" customFormat="1" ht="40.15" customHeight="1" x14ac:dyDescent="0.25">
      <c r="A456" s="673"/>
      <c r="B456" s="1318"/>
      <c r="C456" s="1315"/>
      <c r="D456" s="1097"/>
      <c r="E456" s="1094"/>
      <c r="F456" s="1094"/>
      <c r="G456" s="1094"/>
      <c r="H456" s="1094"/>
      <c r="I456" s="1094"/>
      <c r="J456" s="1220"/>
      <c r="K456" s="1217"/>
      <c r="L456" s="1223"/>
      <c r="M456" s="1226"/>
      <c r="N456" s="1229"/>
      <c r="O456" s="1232"/>
      <c r="P456" s="1235"/>
      <c r="Q456" s="1238"/>
      <c r="R456" s="1220"/>
      <c r="S456" s="377" t="s">
        <v>6520</v>
      </c>
      <c r="T456" s="709"/>
      <c r="U456" s="709"/>
      <c r="V456" s="709"/>
      <c r="W456" s="678" t="s">
        <v>6236</v>
      </c>
      <c r="X456" s="670"/>
      <c r="Y456" s="670"/>
      <c r="Z456" s="670"/>
      <c r="AA456" s="670"/>
      <c r="AB456" s="1220"/>
      <c r="AC456" s="1241"/>
      <c r="AD456" s="303">
        <f t="shared" si="413"/>
        <v>0</v>
      </c>
      <c r="AE456" s="303">
        <f t="shared" si="413"/>
        <v>0</v>
      </c>
      <c r="AF456" s="303">
        <f t="shared" si="413"/>
        <v>0</v>
      </c>
      <c r="AG456" s="303">
        <f t="shared" si="408"/>
        <v>0</v>
      </c>
      <c r="AH456" s="303">
        <f t="shared" si="408"/>
        <v>0</v>
      </c>
      <c r="AI456" s="303">
        <f t="shared" si="408"/>
        <v>0</v>
      </c>
      <c r="AJ456" s="303">
        <f t="shared" si="408"/>
        <v>0</v>
      </c>
      <c r="AK456" s="1220"/>
      <c r="AL456" s="1244"/>
      <c r="AM456" s="303">
        <f t="shared" si="425"/>
        <v>0</v>
      </c>
      <c r="AN456" s="684"/>
      <c r="AO456" s="684"/>
      <c r="AP456" s="684"/>
      <c r="AQ456" s="684"/>
      <c r="AR456" s="684"/>
      <c r="AS456" s="684"/>
      <c r="AT456" s="1220"/>
      <c r="AU456" s="1247"/>
      <c r="AV456" s="303">
        <f t="shared" si="385"/>
        <v>0</v>
      </c>
      <c r="AW456" s="684"/>
      <c r="AX456" s="684"/>
      <c r="AY456" s="684"/>
      <c r="AZ456" s="684"/>
      <c r="BA456" s="684"/>
      <c r="BB456" s="684"/>
      <c r="BC456" s="1220"/>
      <c r="BD456" s="1250"/>
      <c r="BE456" s="303">
        <f t="shared" si="386"/>
        <v>0</v>
      </c>
      <c r="BF456" s="684"/>
      <c r="BG456" s="684"/>
      <c r="BH456" s="684"/>
      <c r="BI456" s="684"/>
      <c r="BJ456" s="684"/>
      <c r="BK456" s="684"/>
      <c r="BL456" s="1220"/>
      <c r="BM456" s="1253"/>
      <c r="BN456" s="303">
        <f t="shared" si="387"/>
        <v>0</v>
      </c>
      <c r="BO456" s="684"/>
      <c r="BP456" s="684"/>
      <c r="BQ456" s="684"/>
      <c r="BR456" s="684"/>
      <c r="BS456" s="684"/>
      <c r="BT456" s="684"/>
      <c r="BU456" s="1207"/>
      <c r="BV456" s="1208"/>
      <c r="BW456" s="1208"/>
      <c r="BX456" s="1208"/>
      <c r="BY456" s="1208"/>
      <c r="BZ456" s="1208"/>
      <c r="CA456" s="1208"/>
      <c r="CB456" s="1208"/>
      <c r="CC456" s="1209"/>
    </row>
    <row r="457" spans="1:81" s="690" customFormat="1" ht="40.15" customHeight="1" x14ac:dyDescent="0.25">
      <c r="A457" s="673"/>
      <c r="B457" s="1318"/>
      <c r="C457" s="1315"/>
      <c r="D457" s="1097"/>
      <c r="E457" s="1094"/>
      <c r="F457" s="1094"/>
      <c r="G457" s="1094"/>
      <c r="H457" s="1094"/>
      <c r="I457" s="1094"/>
      <c r="J457" s="1220"/>
      <c r="K457" s="1217"/>
      <c r="L457" s="1223"/>
      <c r="M457" s="1226"/>
      <c r="N457" s="1229"/>
      <c r="O457" s="1232"/>
      <c r="P457" s="1235"/>
      <c r="Q457" s="1238"/>
      <c r="R457" s="1220"/>
      <c r="S457" s="377" t="s">
        <v>6237</v>
      </c>
      <c r="T457" s="709"/>
      <c r="U457" s="709"/>
      <c r="V457" s="709"/>
      <c r="W457" s="678" t="s">
        <v>6460</v>
      </c>
      <c r="X457" s="670"/>
      <c r="Y457" s="670"/>
      <c r="Z457" s="670"/>
      <c r="AA457" s="670"/>
      <c r="AB457" s="1220"/>
      <c r="AC457" s="1241"/>
      <c r="AD457" s="303">
        <f t="shared" si="413"/>
        <v>0</v>
      </c>
      <c r="AE457" s="303">
        <f t="shared" si="413"/>
        <v>0</v>
      </c>
      <c r="AF457" s="303">
        <f t="shared" si="413"/>
        <v>0</v>
      </c>
      <c r="AG457" s="303">
        <f t="shared" si="408"/>
        <v>0</v>
      </c>
      <c r="AH457" s="303">
        <f t="shared" si="408"/>
        <v>0</v>
      </c>
      <c r="AI457" s="303">
        <f t="shared" si="408"/>
        <v>0</v>
      </c>
      <c r="AJ457" s="303">
        <f t="shared" si="408"/>
        <v>0</v>
      </c>
      <c r="AK457" s="1220"/>
      <c r="AL457" s="1244"/>
      <c r="AM457" s="303">
        <f t="shared" si="425"/>
        <v>0</v>
      </c>
      <c r="AN457" s="684"/>
      <c r="AO457" s="684"/>
      <c r="AP457" s="684"/>
      <c r="AQ457" s="684"/>
      <c r="AR457" s="684"/>
      <c r="AS457" s="684"/>
      <c r="AT457" s="1220"/>
      <c r="AU457" s="1247"/>
      <c r="AV457" s="303">
        <f t="shared" si="385"/>
        <v>0</v>
      </c>
      <c r="AW457" s="684"/>
      <c r="AX457" s="684"/>
      <c r="AY457" s="684"/>
      <c r="AZ457" s="684"/>
      <c r="BA457" s="684"/>
      <c r="BB457" s="684"/>
      <c r="BC457" s="1220"/>
      <c r="BD457" s="1250"/>
      <c r="BE457" s="303">
        <f t="shared" si="386"/>
        <v>0</v>
      </c>
      <c r="BF457" s="684"/>
      <c r="BG457" s="684"/>
      <c r="BH457" s="684"/>
      <c r="BI457" s="684"/>
      <c r="BJ457" s="684"/>
      <c r="BK457" s="684"/>
      <c r="BL457" s="1220"/>
      <c r="BM457" s="1253"/>
      <c r="BN457" s="303">
        <f t="shared" si="387"/>
        <v>0</v>
      </c>
      <c r="BO457" s="684"/>
      <c r="BP457" s="684"/>
      <c r="BQ457" s="684"/>
      <c r="BR457" s="684"/>
      <c r="BS457" s="684"/>
      <c r="BT457" s="684"/>
      <c r="BU457" s="1207"/>
      <c r="BV457" s="1208"/>
      <c r="BW457" s="1208"/>
      <c r="BX457" s="1208"/>
      <c r="BY457" s="1208"/>
      <c r="BZ457" s="1208"/>
      <c r="CA457" s="1208"/>
      <c r="CB457" s="1208"/>
      <c r="CC457" s="1209"/>
    </row>
    <row r="458" spans="1:81" s="690" customFormat="1" ht="40.15" customHeight="1" thickBot="1" x14ac:dyDescent="0.3">
      <c r="A458" s="673"/>
      <c r="B458" s="1318"/>
      <c r="C458" s="1315"/>
      <c r="D458" s="1098"/>
      <c r="E458" s="1095"/>
      <c r="F458" s="1095"/>
      <c r="G458" s="1095"/>
      <c r="H458" s="1095"/>
      <c r="I458" s="1095"/>
      <c r="J458" s="1221"/>
      <c r="K458" s="1218"/>
      <c r="L458" s="1224"/>
      <c r="M458" s="1227"/>
      <c r="N458" s="1230"/>
      <c r="O458" s="1233"/>
      <c r="P458" s="1236"/>
      <c r="Q458" s="1239"/>
      <c r="R458" s="1221"/>
      <c r="S458" s="379" t="s">
        <v>6239</v>
      </c>
      <c r="T458" s="710"/>
      <c r="U458" s="710"/>
      <c r="V458" s="710"/>
      <c r="W458" s="679" t="s">
        <v>6124</v>
      </c>
      <c r="X458" s="671"/>
      <c r="Y458" s="671"/>
      <c r="Z458" s="671"/>
      <c r="AA458" s="671"/>
      <c r="AB458" s="1221"/>
      <c r="AC458" s="1242"/>
      <c r="AD458" s="306">
        <f t="shared" si="413"/>
        <v>0</v>
      </c>
      <c r="AE458" s="306">
        <f t="shared" si="413"/>
        <v>0</v>
      </c>
      <c r="AF458" s="306">
        <f t="shared" si="413"/>
        <v>0</v>
      </c>
      <c r="AG458" s="306">
        <f t="shared" si="408"/>
        <v>0</v>
      </c>
      <c r="AH458" s="306">
        <f t="shared" si="408"/>
        <v>0</v>
      </c>
      <c r="AI458" s="306">
        <f t="shared" si="408"/>
        <v>0</v>
      </c>
      <c r="AJ458" s="306">
        <f t="shared" si="408"/>
        <v>0</v>
      </c>
      <c r="AK458" s="1221"/>
      <c r="AL458" s="1245"/>
      <c r="AM458" s="306">
        <f t="shared" si="425"/>
        <v>0</v>
      </c>
      <c r="AN458" s="685"/>
      <c r="AO458" s="685"/>
      <c r="AP458" s="685"/>
      <c r="AQ458" s="685"/>
      <c r="AR458" s="685"/>
      <c r="AS458" s="685"/>
      <c r="AT458" s="1221"/>
      <c r="AU458" s="1248"/>
      <c r="AV458" s="306">
        <f t="shared" si="385"/>
        <v>0</v>
      </c>
      <c r="AW458" s="685"/>
      <c r="AX458" s="685"/>
      <c r="AY458" s="685"/>
      <c r="AZ458" s="685"/>
      <c r="BA458" s="685"/>
      <c r="BB458" s="685"/>
      <c r="BC458" s="1221"/>
      <c r="BD458" s="1251"/>
      <c r="BE458" s="306">
        <f t="shared" si="386"/>
        <v>0</v>
      </c>
      <c r="BF458" s="685"/>
      <c r="BG458" s="685"/>
      <c r="BH458" s="685"/>
      <c r="BI458" s="685"/>
      <c r="BJ458" s="685"/>
      <c r="BK458" s="685"/>
      <c r="BL458" s="1221"/>
      <c r="BM458" s="1254"/>
      <c r="BN458" s="306">
        <f t="shared" si="387"/>
        <v>0</v>
      </c>
      <c r="BO458" s="685"/>
      <c r="BP458" s="685"/>
      <c r="BQ458" s="685"/>
      <c r="BR458" s="685"/>
      <c r="BS458" s="685"/>
      <c r="BT458" s="685"/>
      <c r="BU458" s="1210"/>
      <c r="BV458" s="1211"/>
      <c r="BW458" s="1211"/>
      <c r="BX458" s="1211"/>
      <c r="BY458" s="1211"/>
      <c r="BZ458" s="1211"/>
      <c r="CA458" s="1211"/>
      <c r="CB458" s="1211"/>
      <c r="CC458" s="1212"/>
    </row>
    <row r="459" spans="1:81" s="690" customFormat="1" ht="40.15" customHeight="1" thickTop="1" x14ac:dyDescent="0.25">
      <c r="A459" s="673"/>
      <c r="B459" s="1318"/>
      <c r="C459" s="1315"/>
      <c r="D459" s="1096"/>
      <c r="E459" s="1093"/>
      <c r="F459" s="1093"/>
      <c r="G459" s="1093"/>
      <c r="H459" s="1093"/>
      <c r="I459" s="1093"/>
      <c r="J459" s="1219">
        <v>534</v>
      </c>
      <c r="K459" s="1216" t="str">
        <f>+[10]Metas!K606</f>
        <v>Talleres de prevención para evitar ser víctima de trata de personas y sus distintas modalidades.</v>
      </c>
      <c r="L459" s="1222">
        <v>103</v>
      </c>
      <c r="M459" s="1225">
        <f t="shared" ref="M459" si="473">SUM(N459:Q459)</f>
        <v>103</v>
      </c>
      <c r="N459" s="1228">
        <v>20</v>
      </c>
      <c r="O459" s="1231">
        <v>30</v>
      </c>
      <c r="P459" s="1234">
        <v>33</v>
      </c>
      <c r="Q459" s="1237">
        <v>20</v>
      </c>
      <c r="R459" s="1219">
        <f>+$J459</f>
        <v>534</v>
      </c>
      <c r="S459" s="375" t="s">
        <v>6521</v>
      </c>
      <c r="T459" s="708" t="s">
        <v>3834</v>
      </c>
      <c r="U459" s="708" t="s">
        <v>3838</v>
      </c>
      <c r="V459" s="708" t="s">
        <v>3842</v>
      </c>
      <c r="W459" s="677" t="s">
        <v>6522</v>
      </c>
      <c r="X459" s="669"/>
      <c r="Y459" s="669"/>
      <c r="Z459" s="669"/>
      <c r="AA459" s="669"/>
      <c r="AB459" s="1219">
        <f t="shared" si="421"/>
        <v>534</v>
      </c>
      <c r="AC459" s="1240">
        <f t="shared" ref="AC459" si="474">+L459</f>
        <v>103</v>
      </c>
      <c r="AD459" s="308">
        <f t="shared" si="413"/>
        <v>149.24700000000001</v>
      </c>
      <c r="AE459" s="308">
        <f t="shared" si="413"/>
        <v>149.24700000000001</v>
      </c>
      <c r="AF459" s="308">
        <f t="shared" si="413"/>
        <v>0</v>
      </c>
      <c r="AG459" s="308">
        <f t="shared" si="408"/>
        <v>0</v>
      </c>
      <c r="AH459" s="308">
        <f t="shared" si="408"/>
        <v>0</v>
      </c>
      <c r="AI459" s="308">
        <f t="shared" si="408"/>
        <v>0</v>
      </c>
      <c r="AJ459" s="308">
        <f t="shared" si="408"/>
        <v>0</v>
      </c>
      <c r="AK459" s="1219">
        <f t="shared" si="423"/>
        <v>534</v>
      </c>
      <c r="AL459" s="1243">
        <f t="shared" ref="AL459" si="475">+N459</f>
        <v>20</v>
      </c>
      <c r="AM459" s="308">
        <f t="shared" si="425"/>
        <v>49.749000000000002</v>
      </c>
      <c r="AN459" s="683">
        <v>49.749000000000002</v>
      </c>
      <c r="AO459" s="683"/>
      <c r="AP459" s="683"/>
      <c r="AQ459" s="683"/>
      <c r="AR459" s="683"/>
      <c r="AS459" s="683"/>
      <c r="AT459" s="1219">
        <f t="shared" si="426"/>
        <v>534</v>
      </c>
      <c r="AU459" s="1246">
        <f t="shared" ref="AU459" si="476">+O459</f>
        <v>30</v>
      </c>
      <c r="AV459" s="308">
        <f t="shared" si="385"/>
        <v>49.749000000000002</v>
      </c>
      <c r="AW459" s="683">
        <v>49.749000000000002</v>
      </c>
      <c r="AX459" s="683"/>
      <c r="AY459" s="683"/>
      <c r="AZ459" s="683"/>
      <c r="BA459" s="683"/>
      <c r="BB459" s="683"/>
      <c r="BC459" s="1219">
        <f t="shared" si="428"/>
        <v>534</v>
      </c>
      <c r="BD459" s="1249">
        <f t="shared" ref="BD459" si="477">+P459</f>
        <v>33</v>
      </c>
      <c r="BE459" s="308">
        <f t="shared" si="386"/>
        <v>16.582999999999998</v>
      </c>
      <c r="BF459" s="683">
        <v>16.582999999999998</v>
      </c>
      <c r="BG459" s="683"/>
      <c r="BH459" s="683"/>
      <c r="BI459" s="683"/>
      <c r="BJ459" s="683"/>
      <c r="BK459" s="683"/>
      <c r="BL459" s="1219">
        <f t="shared" si="430"/>
        <v>534</v>
      </c>
      <c r="BM459" s="1252">
        <f t="shared" ref="BM459" si="478">+Q459</f>
        <v>20</v>
      </c>
      <c r="BN459" s="308">
        <f t="shared" si="387"/>
        <v>33.165999999999997</v>
      </c>
      <c r="BO459" s="683">
        <v>33.165999999999997</v>
      </c>
      <c r="BP459" s="683"/>
      <c r="BQ459" s="683"/>
      <c r="BR459" s="683"/>
      <c r="BS459" s="683"/>
      <c r="BT459" s="683"/>
      <c r="BU459" s="1204"/>
      <c r="BV459" s="1205"/>
      <c r="BW459" s="1205"/>
      <c r="BX459" s="1205"/>
      <c r="BY459" s="1205"/>
      <c r="BZ459" s="1205"/>
      <c r="CA459" s="1205"/>
      <c r="CB459" s="1205"/>
      <c r="CC459" s="1206"/>
    </row>
    <row r="460" spans="1:81" s="690" customFormat="1" ht="40.15" customHeight="1" x14ac:dyDescent="0.25">
      <c r="A460" s="673"/>
      <c r="B460" s="1318"/>
      <c r="C460" s="1315"/>
      <c r="D460" s="1097"/>
      <c r="E460" s="1094"/>
      <c r="F460" s="1094"/>
      <c r="G460" s="1094"/>
      <c r="H460" s="1094"/>
      <c r="I460" s="1094"/>
      <c r="J460" s="1220"/>
      <c r="K460" s="1217"/>
      <c r="L460" s="1223"/>
      <c r="M460" s="1226"/>
      <c r="N460" s="1229"/>
      <c r="O460" s="1232"/>
      <c r="P460" s="1235"/>
      <c r="Q460" s="1238"/>
      <c r="R460" s="1220"/>
      <c r="S460" s="377" t="s">
        <v>6523</v>
      </c>
      <c r="T460" s="709"/>
      <c r="U460" s="709"/>
      <c r="V460" s="709"/>
      <c r="W460" s="678" t="s">
        <v>6524</v>
      </c>
      <c r="X460" s="670"/>
      <c r="Y460" s="670"/>
      <c r="Z460" s="670"/>
      <c r="AA460" s="670"/>
      <c r="AB460" s="1220"/>
      <c r="AC460" s="1241"/>
      <c r="AD460" s="303">
        <f t="shared" si="413"/>
        <v>0</v>
      </c>
      <c r="AE460" s="303">
        <f t="shared" si="413"/>
        <v>0</v>
      </c>
      <c r="AF460" s="303">
        <f t="shared" si="413"/>
        <v>0</v>
      </c>
      <c r="AG460" s="303">
        <f t="shared" si="408"/>
        <v>0</v>
      </c>
      <c r="AH460" s="303">
        <f t="shared" si="408"/>
        <v>0</v>
      </c>
      <c r="AI460" s="303">
        <f t="shared" si="408"/>
        <v>0</v>
      </c>
      <c r="AJ460" s="303">
        <f t="shared" si="408"/>
        <v>0</v>
      </c>
      <c r="AK460" s="1220"/>
      <c r="AL460" s="1244"/>
      <c r="AM460" s="303">
        <f t="shared" si="425"/>
        <v>0</v>
      </c>
      <c r="AN460" s="684"/>
      <c r="AO460" s="684"/>
      <c r="AP460" s="684"/>
      <c r="AQ460" s="684"/>
      <c r="AR460" s="684"/>
      <c r="AS460" s="684"/>
      <c r="AT460" s="1220"/>
      <c r="AU460" s="1247"/>
      <c r="AV460" s="303">
        <f t="shared" si="385"/>
        <v>0</v>
      </c>
      <c r="AW460" s="684"/>
      <c r="AX460" s="684"/>
      <c r="AY460" s="684"/>
      <c r="AZ460" s="684"/>
      <c r="BA460" s="684"/>
      <c r="BB460" s="684"/>
      <c r="BC460" s="1220"/>
      <c r="BD460" s="1250"/>
      <c r="BE460" s="303">
        <f t="shared" si="386"/>
        <v>0</v>
      </c>
      <c r="BF460" s="684"/>
      <c r="BG460" s="684"/>
      <c r="BH460" s="684"/>
      <c r="BI460" s="684"/>
      <c r="BJ460" s="684"/>
      <c r="BK460" s="684"/>
      <c r="BL460" s="1220"/>
      <c r="BM460" s="1253"/>
      <c r="BN460" s="303">
        <f t="shared" si="387"/>
        <v>0</v>
      </c>
      <c r="BO460" s="684"/>
      <c r="BP460" s="684"/>
      <c r="BQ460" s="684"/>
      <c r="BR460" s="684"/>
      <c r="BS460" s="684"/>
      <c r="BT460" s="684"/>
      <c r="BU460" s="1207"/>
      <c r="BV460" s="1208"/>
      <c r="BW460" s="1208"/>
      <c r="BX460" s="1208"/>
      <c r="BY460" s="1208"/>
      <c r="BZ460" s="1208"/>
      <c r="CA460" s="1208"/>
      <c r="CB460" s="1208"/>
      <c r="CC460" s="1209"/>
    </row>
    <row r="461" spans="1:81" s="690" customFormat="1" ht="40.15" customHeight="1" x14ac:dyDescent="0.25">
      <c r="A461" s="673"/>
      <c r="B461" s="1318"/>
      <c r="C461" s="1315"/>
      <c r="D461" s="1097"/>
      <c r="E461" s="1094"/>
      <c r="F461" s="1094"/>
      <c r="G461" s="1094"/>
      <c r="H461" s="1094"/>
      <c r="I461" s="1094"/>
      <c r="J461" s="1220"/>
      <c r="K461" s="1217"/>
      <c r="L461" s="1223"/>
      <c r="M461" s="1226"/>
      <c r="N461" s="1229"/>
      <c r="O461" s="1232"/>
      <c r="P461" s="1235"/>
      <c r="Q461" s="1238"/>
      <c r="R461" s="1220"/>
      <c r="S461" s="377" t="s">
        <v>6525</v>
      </c>
      <c r="T461" s="709"/>
      <c r="U461" s="709"/>
      <c r="V461" s="709"/>
      <c r="W461" s="678" t="s">
        <v>6460</v>
      </c>
      <c r="X461" s="670"/>
      <c r="Y461" s="670"/>
      <c r="Z461" s="670"/>
      <c r="AA461" s="670"/>
      <c r="AB461" s="1220"/>
      <c r="AC461" s="1241"/>
      <c r="AD461" s="303">
        <f t="shared" si="413"/>
        <v>0</v>
      </c>
      <c r="AE461" s="303">
        <f t="shared" si="413"/>
        <v>0</v>
      </c>
      <c r="AF461" s="303">
        <f t="shared" si="413"/>
        <v>0</v>
      </c>
      <c r="AG461" s="303">
        <f t="shared" si="408"/>
        <v>0</v>
      </c>
      <c r="AH461" s="303">
        <f t="shared" si="408"/>
        <v>0</v>
      </c>
      <c r="AI461" s="303">
        <f t="shared" si="408"/>
        <v>0</v>
      </c>
      <c r="AJ461" s="303">
        <f t="shared" si="408"/>
        <v>0</v>
      </c>
      <c r="AK461" s="1220"/>
      <c r="AL461" s="1244"/>
      <c r="AM461" s="303">
        <f t="shared" si="425"/>
        <v>0</v>
      </c>
      <c r="AN461" s="684"/>
      <c r="AO461" s="684"/>
      <c r="AP461" s="684"/>
      <c r="AQ461" s="684"/>
      <c r="AR461" s="684"/>
      <c r="AS461" s="684"/>
      <c r="AT461" s="1220"/>
      <c r="AU461" s="1247"/>
      <c r="AV461" s="303">
        <f t="shared" si="385"/>
        <v>0</v>
      </c>
      <c r="AW461" s="684"/>
      <c r="AX461" s="684"/>
      <c r="AY461" s="684"/>
      <c r="AZ461" s="684"/>
      <c r="BA461" s="684"/>
      <c r="BB461" s="684"/>
      <c r="BC461" s="1220"/>
      <c r="BD461" s="1250"/>
      <c r="BE461" s="303">
        <f t="shared" si="386"/>
        <v>0</v>
      </c>
      <c r="BF461" s="684"/>
      <c r="BG461" s="684"/>
      <c r="BH461" s="684"/>
      <c r="BI461" s="684"/>
      <c r="BJ461" s="684"/>
      <c r="BK461" s="684"/>
      <c r="BL461" s="1220"/>
      <c r="BM461" s="1253"/>
      <c r="BN461" s="303">
        <f t="shared" si="387"/>
        <v>0</v>
      </c>
      <c r="BO461" s="684"/>
      <c r="BP461" s="684"/>
      <c r="BQ461" s="684"/>
      <c r="BR461" s="684"/>
      <c r="BS461" s="684"/>
      <c r="BT461" s="684"/>
      <c r="BU461" s="1207"/>
      <c r="BV461" s="1208"/>
      <c r="BW461" s="1208"/>
      <c r="BX461" s="1208"/>
      <c r="BY461" s="1208"/>
      <c r="BZ461" s="1208"/>
      <c r="CA461" s="1208"/>
      <c r="CB461" s="1208"/>
      <c r="CC461" s="1209"/>
    </row>
    <row r="462" spans="1:81" s="690" customFormat="1" ht="40.15" customHeight="1" thickBot="1" x14ac:dyDescent="0.3">
      <c r="A462" s="673"/>
      <c r="B462" s="1319"/>
      <c r="C462" s="1316"/>
      <c r="D462" s="1098"/>
      <c r="E462" s="1095"/>
      <c r="F462" s="1095"/>
      <c r="G462" s="1095"/>
      <c r="H462" s="1095"/>
      <c r="I462" s="1095"/>
      <c r="J462" s="1221"/>
      <c r="K462" s="1218"/>
      <c r="L462" s="1224"/>
      <c r="M462" s="1227"/>
      <c r="N462" s="1230"/>
      <c r="O462" s="1233"/>
      <c r="P462" s="1236"/>
      <c r="Q462" s="1239"/>
      <c r="R462" s="1221"/>
      <c r="S462" s="379" t="s">
        <v>6526</v>
      </c>
      <c r="T462" s="710"/>
      <c r="U462" s="710"/>
      <c r="V462" s="710"/>
      <c r="W462" s="679" t="s">
        <v>6124</v>
      </c>
      <c r="X462" s="671"/>
      <c r="Y462" s="671"/>
      <c r="Z462" s="671"/>
      <c r="AA462" s="671"/>
      <c r="AB462" s="1221"/>
      <c r="AC462" s="1242"/>
      <c r="AD462" s="306">
        <f t="shared" si="413"/>
        <v>0</v>
      </c>
      <c r="AE462" s="306">
        <f t="shared" si="413"/>
        <v>0</v>
      </c>
      <c r="AF462" s="306">
        <f t="shared" si="413"/>
        <v>0</v>
      </c>
      <c r="AG462" s="306">
        <f t="shared" si="408"/>
        <v>0</v>
      </c>
      <c r="AH462" s="306">
        <f t="shared" si="408"/>
        <v>0</v>
      </c>
      <c r="AI462" s="306">
        <f t="shared" si="408"/>
        <v>0</v>
      </c>
      <c r="AJ462" s="306">
        <f t="shared" si="408"/>
        <v>0</v>
      </c>
      <c r="AK462" s="1221"/>
      <c r="AL462" s="1245"/>
      <c r="AM462" s="306">
        <f t="shared" si="425"/>
        <v>0</v>
      </c>
      <c r="AN462" s="685"/>
      <c r="AO462" s="685"/>
      <c r="AP462" s="685"/>
      <c r="AQ462" s="685"/>
      <c r="AR462" s="685"/>
      <c r="AS462" s="685"/>
      <c r="AT462" s="1221"/>
      <c r="AU462" s="1248"/>
      <c r="AV462" s="306">
        <f t="shared" si="385"/>
        <v>0</v>
      </c>
      <c r="AW462" s="685"/>
      <c r="AX462" s="685"/>
      <c r="AY462" s="685"/>
      <c r="AZ462" s="685"/>
      <c r="BA462" s="685"/>
      <c r="BB462" s="685"/>
      <c r="BC462" s="1221"/>
      <c r="BD462" s="1251"/>
      <c r="BE462" s="306">
        <f t="shared" si="386"/>
        <v>0</v>
      </c>
      <c r="BF462" s="685"/>
      <c r="BG462" s="685"/>
      <c r="BH462" s="685"/>
      <c r="BI462" s="685"/>
      <c r="BJ462" s="685"/>
      <c r="BK462" s="685"/>
      <c r="BL462" s="1221"/>
      <c r="BM462" s="1254"/>
      <c r="BN462" s="306">
        <f t="shared" si="387"/>
        <v>0</v>
      </c>
      <c r="BO462" s="685"/>
      <c r="BP462" s="685"/>
      <c r="BQ462" s="685"/>
      <c r="BR462" s="685"/>
      <c r="BS462" s="685"/>
      <c r="BT462" s="685"/>
      <c r="BU462" s="1210"/>
      <c r="BV462" s="1211"/>
      <c r="BW462" s="1211"/>
      <c r="BX462" s="1211"/>
      <c r="BY462" s="1211"/>
      <c r="BZ462" s="1211"/>
      <c r="CA462" s="1211"/>
      <c r="CB462" s="1211"/>
      <c r="CC462" s="1212"/>
    </row>
    <row r="463" spans="1:81" s="690" customFormat="1" ht="54" customHeight="1" thickTop="1" x14ac:dyDescent="0.25">
      <c r="A463" s="673"/>
      <c r="B463" s="1317" t="s">
        <v>815</v>
      </c>
      <c r="C463" s="1314" t="s">
        <v>818</v>
      </c>
      <c r="D463" s="1096"/>
      <c r="E463" s="1093"/>
      <c r="F463" s="1093"/>
      <c r="G463" s="1093"/>
      <c r="H463" s="1093"/>
      <c r="I463" s="1093"/>
      <c r="J463" s="1219">
        <v>535</v>
      </c>
      <c r="K463" s="1216" t="str">
        <f>+[10]Metas!K608</f>
        <v>Fortalecimiento y operativización del Comité Departamental para la Acción Integral Contra Minas Antipersonal - AICMA</v>
      </c>
      <c r="L463" s="1433">
        <v>0.25</v>
      </c>
      <c r="M463" s="1480">
        <f t="shared" ref="M463" si="479">SUM(N463:Q463)</f>
        <v>0.25</v>
      </c>
      <c r="N463" s="1482">
        <v>0.05</v>
      </c>
      <c r="O463" s="1484">
        <v>0.1</v>
      </c>
      <c r="P463" s="1486">
        <v>0.05</v>
      </c>
      <c r="Q463" s="1488">
        <v>0.05</v>
      </c>
      <c r="R463" s="1219">
        <f>+$J463</f>
        <v>535</v>
      </c>
      <c r="S463" s="758" t="s">
        <v>6527</v>
      </c>
      <c r="T463" s="708" t="s">
        <v>3834</v>
      </c>
      <c r="U463" s="708" t="s">
        <v>3838</v>
      </c>
      <c r="V463" s="708" t="s">
        <v>3842</v>
      </c>
      <c r="W463" s="677" t="s">
        <v>6495</v>
      </c>
      <c r="X463" s="669"/>
      <c r="Y463" s="669"/>
      <c r="Z463" s="669"/>
      <c r="AA463" s="669"/>
      <c r="AB463" s="1219">
        <f t="shared" si="421"/>
        <v>535</v>
      </c>
      <c r="AC463" s="1240">
        <f t="shared" ref="AC463" si="480">+L463</f>
        <v>0.25</v>
      </c>
      <c r="AD463" s="308">
        <f t="shared" si="413"/>
        <v>27.047999999999998</v>
      </c>
      <c r="AE463" s="308">
        <f t="shared" si="413"/>
        <v>27.047999999999998</v>
      </c>
      <c r="AF463" s="308">
        <f t="shared" si="413"/>
        <v>0</v>
      </c>
      <c r="AG463" s="308">
        <f t="shared" si="408"/>
        <v>0</v>
      </c>
      <c r="AH463" s="308">
        <f t="shared" si="408"/>
        <v>0</v>
      </c>
      <c r="AI463" s="308">
        <f t="shared" si="408"/>
        <v>0</v>
      </c>
      <c r="AJ463" s="308">
        <f t="shared" si="408"/>
        <v>0</v>
      </c>
      <c r="AK463" s="1219">
        <f t="shared" si="423"/>
        <v>535</v>
      </c>
      <c r="AL463" s="1243">
        <f t="shared" ref="AL463" si="481">+N463</f>
        <v>0.05</v>
      </c>
      <c r="AM463" s="308">
        <f t="shared" si="425"/>
        <v>9.016</v>
      </c>
      <c r="AN463" s="683">
        <v>9.016</v>
      </c>
      <c r="AO463" s="683"/>
      <c r="AP463" s="683"/>
      <c r="AQ463" s="683"/>
      <c r="AR463" s="683"/>
      <c r="AS463" s="683"/>
      <c r="AT463" s="1219">
        <f t="shared" si="426"/>
        <v>535</v>
      </c>
      <c r="AU463" s="1246">
        <f t="shared" ref="AU463" si="482">+O463</f>
        <v>0.1</v>
      </c>
      <c r="AV463" s="308">
        <f t="shared" si="385"/>
        <v>9.016</v>
      </c>
      <c r="AW463" s="683">
        <v>9.016</v>
      </c>
      <c r="AX463" s="683"/>
      <c r="AY463" s="683"/>
      <c r="AZ463" s="683"/>
      <c r="BA463" s="683"/>
      <c r="BB463" s="683"/>
      <c r="BC463" s="1219">
        <f t="shared" si="428"/>
        <v>535</v>
      </c>
      <c r="BD463" s="1249">
        <f t="shared" ref="BD463" si="483">+P463</f>
        <v>0.05</v>
      </c>
      <c r="BE463" s="308">
        <f t="shared" si="386"/>
        <v>3.0049999999999999</v>
      </c>
      <c r="BF463" s="683">
        <v>3.0049999999999999</v>
      </c>
      <c r="BG463" s="683"/>
      <c r="BH463" s="683"/>
      <c r="BI463" s="683"/>
      <c r="BJ463" s="683"/>
      <c r="BK463" s="683"/>
      <c r="BL463" s="1219">
        <f t="shared" si="430"/>
        <v>535</v>
      </c>
      <c r="BM463" s="1252">
        <f t="shared" ref="BM463" si="484">+Q463</f>
        <v>0.05</v>
      </c>
      <c r="BN463" s="308">
        <f t="shared" si="387"/>
        <v>6.0110000000000001</v>
      </c>
      <c r="BO463" s="683">
        <v>6.0110000000000001</v>
      </c>
      <c r="BP463" s="683"/>
      <c r="BQ463" s="683"/>
      <c r="BR463" s="683"/>
      <c r="BS463" s="683"/>
      <c r="BT463" s="683"/>
      <c r="BU463" s="1204"/>
      <c r="BV463" s="1205"/>
      <c r="BW463" s="1205"/>
      <c r="BX463" s="1205"/>
      <c r="BY463" s="1205"/>
      <c r="BZ463" s="1205"/>
      <c r="CA463" s="1205"/>
      <c r="CB463" s="1205"/>
      <c r="CC463" s="1206"/>
    </row>
    <row r="464" spans="1:81" s="690" customFormat="1" ht="40.15" customHeight="1" x14ac:dyDescent="0.25">
      <c r="A464" s="673"/>
      <c r="B464" s="1318"/>
      <c r="C464" s="1315"/>
      <c r="D464" s="1097"/>
      <c r="E464" s="1094"/>
      <c r="F464" s="1094"/>
      <c r="G464" s="1094"/>
      <c r="H464" s="1094"/>
      <c r="I464" s="1094"/>
      <c r="J464" s="1220"/>
      <c r="K464" s="1217"/>
      <c r="L464" s="1434"/>
      <c r="M464" s="1481"/>
      <c r="N464" s="1483"/>
      <c r="O464" s="1485"/>
      <c r="P464" s="1487"/>
      <c r="Q464" s="1489"/>
      <c r="R464" s="1220"/>
      <c r="S464" s="758" t="s">
        <v>6528</v>
      </c>
      <c r="T464" s="709"/>
      <c r="U464" s="709"/>
      <c r="V464" s="709"/>
      <c r="W464" s="678" t="s">
        <v>6529</v>
      </c>
      <c r="X464" s="670"/>
      <c r="Y464" s="670"/>
      <c r="Z464" s="670"/>
      <c r="AA464" s="670"/>
      <c r="AB464" s="1220"/>
      <c r="AC464" s="1241"/>
      <c r="AD464" s="303">
        <f t="shared" si="413"/>
        <v>0</v>
      </c>
      <c r="AE464" s="303">
        <f t="shared" si="413"/>
        <v>0</v>
      </c>
      <c r="AF464" s="303">
        <f t="shared" si="413"/>
        <v>0</v>
      </c>
      <c r="AG464" s="303">
        <f t="shared" si="408"/>
        <v>0</v>
      </c>
      <c r="AH464" s="303">
        <f t="shared" si="408"/>
        <v>0</v>
      </c>
      <c r="AI464" s="303">
        <f t="shared" si="408"/>
        <v>0</v>
      </c>
      <c r="AJ464" s="303">
        <f t="shared" si="408"/>
        <v>0</v>
      </c>
      <c r="AK464" s="1220"/>
      <c r="AL464" s="1244"/>
      <c r="AM464" s="303">
        <f t="shared" si="425"/>
        <v>0</v>
      </c>
      <c r="AN464" s="684"/>
      <c r="AO464" s="684"/>
      <c r="AP464" s="684"/>
      <c r="AQ464" s="684"/>
      <c r="AR464" s="684"/>
      <c r="AS464" s="684"/>
      <c r="AT464" s="1220"/>
      <c r="AU464" s="1247"/>
      <c r="AV464" s="303">
        <f t="shared" si="385"/>
        <v>0</v>
      </c>
      <c r="AW464" s="684"/>
      <c r="AX464" s="684"/>
      <c r="AY464" s="684"/>
      <c r="AZ464" s="684"/>
      <c r="BA464" s="684"/>
      <c r="BB464" s="684"/>
      <c r="BC464" s="1220"/>
      <c r="BD464" s="1250"/>
      <c r="BE464" s="303">
        <f t="shared" si="386"/>
        <v>0</v>
      </c>
      <c r="BF464" s="684"/>
      <c r="BG464" s="684"/>
      <c r="BH464" s="684"/>
      <c r="BI464" s="684"/>
      <c r="BJ464" s="684"/>
      <c r="BK464" s="684"/>
      <c r="BL464" s="1220"/>
      <c r="BM464" s="1253"/>
      <c r="BN464" s="303">
        <f t="shared" si="387"/>
        <v>0</v>
      </c>
      <c r="BO464" s="684"/>
      <c r="BP464" s="684"/>
      <c r="BQ464" s="684"/>
      <c r="BR464" s="684"/>
      <c r="BS464" s="684"/>
      <c r="BT464" s="684"/>
      <c r="BU464" s="1207"/>
      <c r="BV464" s="1208"/>
      <c r="BW464" s="1208"/>
      <c r="BX464" s="1208"/>
      <c r="BY464" s="1208"/>
      <c r="BZ464" s="1208"/>
      <c r="CA464" s="1208"/>
      <c r="CB464" s="1208"/>
      <c r="CC464" s="1209"/>
    </row>
    <row r="465" spans="1:81" s="690" customFormat="1" ht="40.15" customHeight="1" x14ac:dyDescent="0.25">
      <c r="A465" s="673"/>
      <c r="B465" s="1318"/>
      <c r="C465" s="1315"/>
      <c r="D465" s="1097"/>
      <c r="E465" s="1094"/>
      <c r="F465" s="1094"/>
      <c r="G465" s="1094"/>
      <c r="H465" s="1094"/>
      <c r="I465" s="1094"/>
      <c r="J465" s="1220"/>
      <c r="K465" s="1217"/>
      <c r="L465" s="1434"/>
      <c r="M465" s="1481"/>
      <c r="N465" s="1483"/>
      <c r="O465" s="1485"/>
      <c r="P465" s="1487"/>
      <c r="Q465" s="1489"/>
      <c r="R465" s="1220"/>
      <c r="S465" s="758" t="s">
        <v>6530</v>
      </c>
      <c r="T465" s="709"/>
      <c r="U465" s="709"/>
      <c r="V465" s="709"/>
      <c r="W465" s="678" t="s">
        <v>6531</v>
      </c>
      <c r="X465" s="670"/>
      <c r="Y465" s="670"/>
      <c r="Z465" s="670"/>
      <c r="AA465" s="670"/>
      <c r="AB465" s="1220"/>
      <c r="AC465" s="1241"/>
      <c r="AD465" s="303">
        <f t="shared" si="413"/>
        <v>0</v>
      </c>
      <c r="AE465" s="303">
        <f t="shared" si="413"/>
        <v>0</v>
      </c>
      <c r="AF465" s="303">
        <f t="shared" si="413"/>
        <v>0</v>
      </c>
      <c r="AG465" s="303">
        <f t="shared" si="408"/>
        <v>0</v>
      </c>
      <c r="AH465" s="303">
        <f t="shared" si="408"/>
        <v>0</v>
      </c>
      <c r="AI465" s="303">
        <f t="shared" si="408"/>
        <v>0</v>
      </c>
      <c r="AJ465" s="303">
        <f t="shared" si="408"/>
        <v>0</v>
      </c>
      <c r="AK465" s="1220"/>
      <c r="AL465" s="1244"/>
      <c r="AM465" s="303">
        <f t="shared" si="425"/>
        <v>0</v>
      </c>
      <c r="AN465" s="684"/>
      <c r="AO465" s="684"/>
      <c r="AP465" s="684"/>
      <c r="AQ465" s="684"/>
      <c r="AR465" s="684"/>
      <c r="AS465" s="684"/>
      <c r="AT465" s="1220"/>
      <c r="AU465" s="1247"/>
      <c r="AV465" s="303">
        <f t="shared" si="385"/>
        <v>0</v>
      </c>
      <c r="AW465" s="684"/>
      <c r="AX465" s="684"/>
      <c r="AY465" s="684"/>
      <c r="AZ465" s="684"/>
      <c r="BA465" s="684"/>
      <c r="BB465" s="684"/>
      <c r="BC465" s="1220"/>
      <c r="BD465" s="1250"/>
      <c r="BE465" s="303">
        <f t="shared" si="386"/>
        <v>0</v>
      </c>
      <c r="BF465" s="684"/>
      <c r="BG465" s="684"/>
      <c r="BH465" s="684"/>
      <c r="BI465" s="684"/>
      <c r="BJ465" s="684"/>
      <c r="BK465" s="684"/>
      <c r="BL465" s="1220"/>
      <c r="BM465" s="1253"/>
      <c r="BN465" s="303">
        <f t="shared" si="387"/>
        <v>0</v>
      </c>
      <c r="BO465" s="684"/>
      <c r="BP465" s="684"/>
      <c r="BQ465" s="684"/>
      <c r="BR465" s="684"/>
      <c r="BS465" s="684"/>
      <c r="BT465" s="684"/>
      <c r="BU465" s="1207"/>
      <c r="BV465" s="1208"/>
      <c r="BW465" s="1208"/>
      <c r="BX465" s="1208"/>
      <c r="BY465" s="1208"/>
      <c r="BZ465" s="1208"/>
      <c r="CA465" s="1208"/>
      <c r="CB465" s="1208"/>
      <c r="CC465" s="1209"/>
    </row>
    <row r="466" spans="1:81" s="690" customFormat="1" ht="40.15" customHeight="1" thickBot="1" x14ac:dyDescent="0.3">
      <c r="A466" s="673"/>
      <c r="B466" s="1318"/>
      <c r="C466" s="1315"/>
      <c r="D466" s="1098"/>
      <c r="E466" s="1095"/>
      <c r="F466" s="1095"/>
      <c r="G466" s="1095"/>
      <c r="H466" s="1095"/>
      <c r="I466" s="1095"/>
      <c r="J466" s="1221"/>
      <c r="K466" s="1218"/>
      <c r="L466" s="1490"/>
      <c r="M466" s="1491"/>
      <c r="N466" s="1492"/>
      <c r="O466" s="1493"/>
      <c r="P466" s="1494"/>
      <c r="Q466" s="1495"/>
      <c r="R466" s="1221"/>
      <c r="S466" s="758" t="s">
        <v>6532</v>
      </c>
      <c r="T466" s="710"/>
      <c r="U466" s="710"/>
      <c r="V466" s="710"/>
      <c r="W466" s="679" t="s">
        <v>6533</v>
      </c>
      <c r="X466" s="671"/>
      <c r="Y466" s="671"/>
      <c r="Z466" s="671"/>
      <c r="AA466" s="671"/>
      <c r="AB466" s="1221"/>
      <c r="AC466" s="1242"/>
      <c r="AD466" s="306">
        <f t="shared" si="413"/>
        <v>0</v>
      </c>
      <c r="AE466" s="306">
        <f t="shared" si="413"/>
        <v>0</v>
      </c>
      <c r="AF466" s="306">
        <f t="shared" si="413"/>
        <v>0</v>
      </c>
      <c r="AG466" s="306">
        <f t="shared" si="408"/>
        <v>0</v>
      </c>
      <c r="AH466" s="306">
        <f t="shared" si="408"/>
        <v>0</v>
      </c>
      <c r="AI466" s="306">
        <f t="shared" si="408"/>
        <v>0</v>
      </c>
      <c r="AJ466" s="306">
        <f t="shared" si="408"/>
        <v>0</v>
      </c>
      <c r="AK466" s="1221"/>
      <c r="AL466" s="1245"/>
      <c r="AM466" s="306">
        <f t="shared" si="425"/>
        <v>0</v>
      </c>
      <c r="AN466" s="685"/>
      <c r="AO466" s="685"/>
      <c r="AP466" s="685"/>
      <c r="AQ466" s="685"/>
      <c r="AR466" s="685"/>
      <c r="AS466" s="685"/>
      <c r="AT466" s="1221"/>
      <c r="AU466" s="1248"/>
      <c r="AV466" s="306">
        <f t="shared" si="385"/>
        <v>0</v>
      </c>
      <c r="AW466" s="685"/>
      <c r="AX466" s="685"/>
      <c r="AY466" s="685"/>
      <c r="AZ466" s="685"/>
      <c r="BA466" s="685"/>
      <c r="BB466" s="685"/>
      <c r="BC466" s="1221"/>
      <c r="BD466" s="1251"/>
      <c r="BE466" s="306">
        <f t="shared" si="386"/>
        <v>0</v>
      </c>
      <c r="BF466" s="685"/>
      <c r="BG466" s="685"/>
      <c r="BH466" s="685"/>
      <c r="BI466" s="685"/>
      <c r="BJ466" s="685"/>
      <c r="BK466" s="685"/>
      <c r="BL466" s="1221"/>
      <c r="BM466" s="1254"/>
      <c r="BN466" s="306">
        <f t="shared" si="387"/>
        <v>0</v>
      </c>
      <c r="BO466" s="685"/>
      <c r="BP466" s="685"/>
      <c r="BQ466" s="685"/>
      <c r="BR466" s="685"/>
      <c r="BS466" s="685"/>
      <c r="BT466" s="685"/>
      <c r="BU466" s="1210"/>
      <c r="BV466" s="1211"/>
      <c r="BW466" s="1211"/>
      <c r="BX466" s="1211"/>
      <c r="BY466" s="1211"/>
      <c r="BZ466" s="1211"/>
      <c r="CA466" s="1211"/>
      <c r="CB466" s="1211"/>
      <c r="CC466" s="1212"/>
    </row>
    <row r="467" spans="1:81" s="690" customFormat="1" ht="40.15" customHeight="1" thickTop="1" x14ac:dyDescent="0.25">
      <c r="A467" s="673"/>
      <c r="B467" s="1318"/>
      <c r="C467" s="1315"/>
      <c r="D467" s="1096"/>
      <c r="E467" s="1093"/>
      <c r="F467" s="1093"/>
      <c r="G467" s="1093"/>
      <c r="H467" s="1093"/>
      <c r="I467" s="1093"/>
      <c r="J467" s="1219">
        <v>536</v>
      </c>
      <c r="K467" s="1216" t="str">
        <f>+[10]Metas!K609</f>
        <v>Procesos de articulación para la realización de los talleres de Educación en el riesgo de minas ERM en el ámbito educativo y emergencias con los operadores existentes en el Departamento.</v>
      </c>
      <c r="L467" s="1222">
        <v>2</v>
      </c>
      <c r="M467" s="1225">
        <f t="shared" ref="M467" si="485">SUM(N467:Q467)</f>
        <v>2</v>
      </c>
      <c r="N467" s="1228">
        <v>0.5</v>
      </c>
      <c r="O467" s="1231">
        <v>0.5</v>
      </c>
      <c r="P467" s="1234">
        <v>0.5</v>
      </c>
      <c r="Q467" s="1237">
        <v>0.5</v>
      </c>
      <c r="R467" s="1219">
        <f>+$J467</f>
        <v>536</v>
      </c>
      <c r="S467" s="758" t="s">
        <v>6534</v>
      </c>
      <c r="T467" s="708" t="s">
        <v>3834</v>
      </c>
      <c r="U467" s="708" t="s">
        <v>3837</v>
      </c>
      <c r="V467" s="708" t="s">
        <v>3842</v>
      </c>
      <c r="W467" s="677" t="s">
        <v>6535</v>
      </c>
      <c r="X467" s="669"/>
      <c r="Y467" s="669"/>
      <c r="Z467" s="669"/>
      <c r="AA467" s="669"/>
      <c r="AB467" s="1219">
        <f t="shared" si="421"/>
        <v>536</v>
      </c>
      <c r="AC467" s="1240">
        <f t="shared" ref="AC467" si="486">+L467</f>
        <v>2</v>
      </c>
      <c r="AD467" s="308">
        <f t="shared" si="413"/>
        <v>27.047999999999998</v>
      </c>
      <c r="AE467" s="308">
        <f t="shared" si="413"/>
        <v>27.047999999999998</v>
      </c>
      <c r="AF467" s="308">
        <f t="shared" si="413"/>
        <v>0</v>
      </c>
      <c r="AG467" s="308">
        <f t="shared" si="408"/>
        <v>0</v>
      </c>
      <c r="AH467" s="308">
        <f t="shared" si="408"/>
        <v>0</v>
      </c>
      <c r="AI467" s="308">
        <f t="shared" si="408"/>
        <v>0</v>
      </c>
      <c r="AJ467" s="308">
        <f t="shared" si="408"/>
        <v>0</v>
      </c>
      <c r="AK467" s="1219">
        <f t="shared" si="423"/>
        <v>536</v>
      </c>
      <c r="AL467" s="1243">
        <f t="shared" ref="AL467" si="487">+N467</f>
        <v>0.5</v>
      </c>
      <c r="AM467" s="308">
        <f t="shared" si="425"/>
        <v>9.016</v>
      </c>
      <c r="AN467" s="683">
        <v>9.016</v>
      </c>
      <c r="AO467" s="683"/>
      <c r="AP467" s="683"/>
      <c r="AQ467" s="683"/>
      <c r="AR467" s="683"/>
      <c r="AS467" s="683"/>
      <c r="AT467" s="1219">
        <f t="shared" si="426"/>
        <v>536</v>
      </c>
      <c r="AU467" s="1246">
        <f t="shared" ref="AU467" si="488">+O467</f>
        <v>0.5</v>
      </c>
      <c r="AV467" s="308">
        <f t="shared" si="385"/>
        <v>9.016</v>
      </c>
      <c r="AW467" s="683">
        <v>9.016</v>
      </c>
      <c r="AX467" s="683"/>
      <c r="AY467" s="683"/>
      <c r="AZ467" s="683"/>
      <c r="BA467" s="683"/>
      <c r="BB467" s="683"/>
      <c r="BC467" s="1219">
        <f t="shared" si="428"/>
        <v>536</v>
      </c>
      <c r="BD467" s="1249">
        <f t="shared" ref="BD467" si="489">+P467</f>
        <v>0.5</v>
      </c>
      <c r="BE467" s="308">
        <f t="shared" si="386"/>
        <v>3.0049999999999999</v>
      </c>
      <c r="BF467" s="683">
        <v>3.0049999999999999</v>
      </c>
      <c r="BG467" s="683"/>
      <c r="BH467" s="683"/>
      <c r="BI467" s="683"/>
      <c r="BJ467" s="683"/>
      <c r="BK467" s="683"/>
      <c r="BL467" s="1219">
        <f t="shared" si="430"/>
        <v>536</v>
      </c>
      <c r="BM467" s="1252">
        <f t="shared" ref="BM467" si="490">+Q467</f>
        <v>0.5</v>
      </c>
      <c r="BN467" s="308">
        <f t="shared" si="387"/>
        <v>6.0110000000000001</v>
      </c>
      <c r="BO467" s="683">
        <v>6.0110000000000001</v>
      </c>
      <c r="BP467" s="683"/>
      <c r="BQ467" s="683"/>
      <c r="BR467" s="683"/>
      <c r="BS467" s="683"/>
      <c r="BT467" s="683"/>
      <c r="BU467" s="1204"/>
      <c r="BV467" s="1205"/>
      <c r="BW467" s="1205"/>
      <c r="BX467" s="1205"/>
      <c r="BY467" s="1205"/>
      <c r="BZ467" s="1205"/>
      <c r="CA467" s="1205"/>
      <c r="CB467" s="1205"/>
      <c r="CC467" s="1206"/>
    </row>
    <row r="468" spans="1:81" s="690" customFormat="1" ht="40.15" customHeight="1" x14ac:dyDescent="0.25">
      <c r="A468" s="673"/>
      <c r="B468" s="1318"/>
      <c r="C468" s="1315"/>
      <c r="D468" s="1097"/>
      <c r="E468" s="1094"/>
      <c r="F468" s="1094"/>
      <c r="G468" s="1094"/>
      <c r="H468" s="1094"/>
      <c r="I468" s="1094"/>
      <c r="J468" s="1220"/>
      <c r="K468" s="1217"/>
      <c r="L468" s="1223"/>
      <c r="M468" s="1226"/>
      <c r="N468" s="1229"/>
      <c r="O468" s="1232"/>
      <c r="P468" s="1235"/>
      <c r="Q468" s="1238"/>
      <c r="R468" s="1220"/>
      <c r="S468" s="758" t="s">
        <v>6536</v>
      </c>
      <c r="T468" s="709"/>
      <c r="U468" s="709"/>
      <c r="V468" s="709"/>
      <c r="W468" s="678" t="s">
        <v>6537</v>
      </c>
      <c r="X468" s="670"/>
      <c r="Y468" s="670"/>
      <c r="Z468" s="670"/>
      <c r="AA468" s="670"/>
      <c r="AB468" s="1220"/>
      <c r="AC468" s="1241"/>
      <c r="AD468" s="303">
        <f t="shared" si="413"/>
        <v>0</v>
      </c>
      <c r="AE468" s="303">
        <f t="shared" si="413"/>
        <v>0</v>
      </c>
      <c r="AF468" s="303">
        <f t="shared" si="413"/>
        <v>0</v>
      </c>
      <c r="AG468" s="303">
        <f t="shared" si="408"/>
        <v>0</v>
      </c>
      <c r="AH468" s="303">
        <f t="shared" si="408"/>
        <v>0</v>
      </c>
      <c r="AI468" s="303">
        <f t="shared" si="408"/>
        <v>0</v>
      </c>
      <c r="AJ468" s="303">
        <f t="shared" si="408"/>
        <v>0</v>
      </c>
      <c r="AK468" s="1220"/>
      <c r="AL468" s="1244"/>
      <c r="AM468" s="303">
        <f t="shared" si="425"/>
        <v>0</v>
      </c>
      <c r="AN468" s="684"/>
      <c r="AO468" s="684"/>
      <c r="AP468" s="684"/>
      <c r="AQ468" s="684"/>
      <c r="AR468" s="684"/>
      <c r="AS468" s="684"/>
      <c r="AT468" s="1220"/>
      <c r="AU468" s="1247"/>
      <c r="AV468" s="303">
        <f t="shared" si="385"/>
        <v>0</v>
      </c>
      <c r="AW468" s="684"/>
      <c r="AX468" s="684"/>
      <c r="AY468" s="684"/>
      <c r="AZ468" s="684"/>
      <c r="BA468" s="684"/>
      <c r="BB468" s="684"/>
      <c r="BC468" s="1220"/>
      <c r="BD468" s="1250"/>
      <c r="BE468" s="303">
        <f t="shared" si="386"/>
        <v>0</v>
      </c>
      <c r="BF468" s="684"/>
      <c r="BG468" s="684"/>
      <c r="BH468" s="684"/>
      <c r="BI468" s="684"/>
      <c r="BJ468" s="684"/>
      <c r="BK468" s="684"/>
      <c r="BL468" s="1220"/>
      <c r="BM468" s="1253"/>
      <c r="BN468" s="303">
        <f t="shared" si="387"/>
        <v>0</v>
      </c>
      <c r="BO468" s="684"/>
      <c r="BP468" s="684"/>
      <c r="BQ468" s="684"/>
      <c r="BR468" s="684"/>
      <c r="BS468" s="684"/>
      <c r="BT468" s="684"/>
      <c r="BU468" s="1207"/>
      <c r="BV468" s="1208"/>
      <c r="BW468" s="1208"/>
      <c r="BX468" s="1208"/>
      <c r="BY468" s="1208"/>
      <c r="BZ468" s="1208"/>
      <c r="CA468" s="1208"/>
      <c r="CB468" s="1208"/>
      <c r="CC468" s="1209"/>
    </row>
    <row r="469" spans="1:81" s="690" customFormat="1" ht="40.15" customHeight="1" x14ac:dyDescent="0.25">
      <c r="A469" s="673"/>
      <c r="B469" s="1318"/>
      <c r="C469" s="1315"/>
      <c r="D469" s="1097"/>
      <c r="E469" s="1094"/>
      <c r="F469" s="1094"/>
      <c r="G469" s="1094"/>
      <c r="H469" s="1094"/>
      <c r="I469" s="1094"/>
      <c r="J469" s="1220"/>
      <c r="K469" s="1217"/>
      <c r="L469" s="1223"/>
      <c r="M469" s="1226"/>
      <c r="N469" s="1229"/>
      <c r="O469" s="1232"/>
      <c r="P469" s="1235"/>
      <c r="Q469" s="1238"/>
      <c r="R469" s="1220"/>
      <c r="S469" s="758" t="s">
        <v>6538</v>
      </c>
      <c r="T469" s="709"/>
      <c r="U469" s="709"/>
      <c r="V469" s="709"/>
      <c r="W469" s="678" t="s">
        <v>6190</v>
      </c>
      <c r="X469" s="670"/>
      <c r="Y469" s="670"/>
      <c r="Z469" s="670"/>
      <c r="AA469" s="670"/>
      <c r="AB469" s="1220"/>
      <c r="AC469" s="1241"/>
      <c r="AD469" s="303">
        <f t="shared" si="413"/>
        <v>0</v>
      </c>
      <c r="AE469" s="303">
        <f t="shared" si="413"/>
        <v>0</v>
      </c>
      <c r="AF469" s="303">
        <f t="shared" si="413"/>
        <v>0</v>
      </c>
      <c r="AG469" s="303">
        <f t="shared" si="408"/>
        <v>0</v>
      </c>
      <c r="AH469" s="303">
        <f t="shared" si="408"/>
        <v>0</v>
      </c>
      <c r="AI469" s="303">
        <f t="shared" si="408"/>
        <v>0</v>
      </c>
      <c r="AJ469" s="303">
        <f t="shared" si="408"/>
        <v>0</v>
      </c>
      <c r="AK469" s="1220"/>
      <c r="AL469" s="1244"/>
      <c r="AM469" s="303">
        <f t="shared" si="425"/>
        <v>0</v>
      </c>
      <c r="AN469" s="684"/>
      <c r="AO469" s="684"/>
      <c r="AP469" s="684"/>
      <c r="AQ469" s="684"/>
      <c r="AR469" s="684"/>
      <c r="AS469" s="684"/>
      <c r="AT469" s="1220"/>
      <c r="AU469" s="1247"/>
      <c r="AV469" s="303">
        <f t="shared" si="385"/>
        <v>0</v>
      </c>
      <c r="AW469" s="684"/>
      <c r="AX469" s="684"/>
      <c r="AY469" s="684"/>
      <c r="AZ469" s="684"/>
      <c r="BA469" s="684"/>
      <c r="BB469" s="684"/>
      <c r="BC469" s="1220"/>
      <c r="BD469" s="1250"/>
      <c r="BE469" s="303">
        <f t="shared" si="386"/>
        <v>0</v>
      </c>
      <c r="BF469" s="684"/>
      <c r="BG469" s="684"/>
      <c r="BH469" s="684"/>
      <c r="BI469" s="684"/>
      <c r="BJ469" s="684"/>
      <c r="BK469" s="684"/>
      <c r="BL469" s="1220"/>
      <c r="BM469" s="1253"/>
      <c r="BN469" s="303">
        <f t="shared" si="387"/>
        <v>0</v>
      </c>
      <c r="BO469" s="684"/>
      <c r="BP469" s="684"/>
      <c r="BQ469" s="684"/>
      <c r="BR469" s="684"/>
      <c r="BS469" s="684"/>
      <c r="BT469" s="684"/>
      <c r="BU469" s="1207"/>
      <c r="BV469" s="1208"/>
      <c r="BW469" s="1208"/>
      <c r="BX469" s="1208"/>
      <c r="BY469" s="1208"/>
      <c r="BZ469" s="1208"/>
      <c r="CA469" s="1208"/>
      <c r="CB469" s="1208"/>
      <c r="CC469" s="1209"/>
    </row>
    <row r="470" spans="1:81" s="690" customFormat="1" ht="40.15" customHeight="1" thickBot="1" x14ac:dyDescent="0.3">
      <c r="A470" s="673"/>
      <c r="B470" s="1318"/>
      <c r="C470" s="1315"/>
      <c r="D470" s="1098"/>
      <c r="E470" s="1095"/>
      <c r="F470" s="1095"/>
      <c r="G470" s="1095"/>
      <c r="H470" s="1095"/>
      <c r="I470" s="1095"/>
      <c r="J470" s="1221"/>
      <c r="K470" s="1218"/>
      <c r="L470" s="1224"/>
      <c r="M470" s="1227"/>
      <c r="N470" s="1230"/>
      <c r="O470" s="1233"/>
      <c r="P470" s="1236"/>
      <c r="Q470" s="1239"/>
      <c r="R470" s="1221"/>
      <c r="S470" s="759" t="s">
        <v>6539</v>
      </c>
      <c r="T470" s="710"/>
      <c r="U470" s="710"/>
      <c r="V470" s="710"/>
      <c r="W470" s="679" t="s">
        <v>6356</v>
      </c>
      <c r="X470" s="671"/>
      <c r="Y470" s="671"/>
      <c r="Z470" s="671"/>
      <c r="AA470" s="671"/>
      <c r="AB470" s="1221"/>
      <c r="AC470" s="1242"/>
      <c r="AD470" s="306">
        <f t="shared" si="413"/>
        <v>0</v>
      </c>
      <c r="AE470" s="306">
        <f t="shared" si="413"/>
        <v>0</v>
      </c>
      <c r="AF470" s="306">
        <f t="shared" si="413"/>
        <v>0</v>
      </c>
      <c r="AG470" s="306">
        <f t="shared" si="408"/>
        <v>0</v>
      </c>
      <c r="AH470" s="306">
        <f t="shared" si="408"/>
        <v>0</v>
      </c>
      <c r="AI470" s="306">
        <f t="shared" si="408"/>
        <v>0</v>
      </c>
      <c r="AJ470" s="306">
        <f t="shared" si="408"/>
        <v>0</v>
      </c>
      <c r="AK470" s="1221"/>
      <c r="AL470" s="1245"/>
      <c r="AM470" s="306">
        <f t="shared" si="425"/>
        <v>0</v>
      </c>
      <c r="AN470" s="685"/>
      <c r="AO470" s="685"/>
      <c r="AP470" s="685"/>
      <c r="AQ470" s="685"/>
      <c r="AR470" s="685"/>
      <c r="AS470" s="685"/>
      <c r="AT470" s="1221"/>
      <c r="AU470" s="1248"/>
      <c r="AV470" s="306">
        <f t="shared" ref="AV470:AV486" si="491">SUM(AW470:BB470)</f>
        <v>0</v>
      </c>
      <c r="AW470" s="685"/>
      <c r="AX470" s="685"/>
      <c r="AY470" s="685"/>
      <c r="AZ470" s="685"/>
      <c r="BA470" s="685"/>
      <c r="BB470" s="685"/>
      <c r="BC470" s="1221"/>
      <c r="BD470" s="1251"/>
      <c r="BE470" s="306">
        <f t="shared" ref="BE470:BE486" si="492">SUM(BF470:BK470)</f>
        <v>0</v>
      </c>
      <c r="BF470" s="685"/>
      <c r="BG470" s="685"/>
      <c r="BH470" s="685"/>
      <c r="BI470" s="685"/>
      <c r="BJ470" s="685"/>
      <c r="BK470" s="685"/>
      <c r="BL470" s="1221"/>
      <c r="BM470" s="1254"/>
      <c r="BN470" s="306">
        <f t="shared" ref="BN470:BN486" si="493">SUM(BO470:BT470)</f>
        <v>0</v>
      </c>
      <c r="BO470" s="685"/>
      <c r="BP470" s="685"/>
      <c r="BQ470" s="685"/>
      <c r="BR470" s="685"/>
      <c r="BS470" s="685"/>
      <c r="BT470" s="685"/>
      <c r="BU470" s="1210"/>
      <c r="BV470" s="1211"/>
      <c r="BW470" s="1211"/>
      <c r="BX470" s="1211"/>
      <c r="BY470" s="1211"/>
      <c r="BZ470" s="1211"/>
      <c r="CA470" s="1211"/>
      <c r="CB470" s="1211"/>
      <c r="CC470" s="1212"/>
    </row>
    <row r="471" spans="1:81" s="690" customFormat="1" ht="40.15" customHeight="1" thickTop="1" x14ac:dyDescent="0.25">
      <c r="A471" s="673"/>
      <c r="B471" s="1318"/>
      <c r="C471" s="1315"/>
      <c r="D471" s="1096"/>
      <c r="E471" s="1093"/>
      <c r="F471" s="1093"/>
      <c r="G471" s="1093"/>
      <c r="H471" s="1093"/>
      <c r="I471" s="1093"/>
      <c r="J471" s="1219">
        <v>537</v>
      </c>
      <c r="K471" s="1216" t="str">
        <f>+[10]Metas!K610</f>
        <v>Acompañamiento a los municipios con mayor riesgo de presencia en minas anti personales en la elaboración de los planes de acción de MAP.</v>
      </c>
      <c r="L471" s="1433">
        <v>0.5</v>
      </c>
      <c r="M471" s="1480">
        <f t="shared" ref="M471" si="494">SUM(N471:Q471)</f>
        <v>0.5</v>
      </c>
      <c r="N471" s="1482">
        <v>0.1</v>
      </c>
      <c r="O471" s="1484">
        <v>0.2</v>
      </c>
      <c r="P471" s="1486">
        <v>0.1</v>
      </c>
      <c r="Q471" s="1488">
        <v>0.1</v>
      </c>
      <c r="R471" s="1219">
        <f>+$J471</f>
        <v>537</v>
      </c>
      <c r="S471" s="758" t="s">
        <v>6540</v>
      </c>
      <c r="T471" s="708" t="s">
        <v>3834</v>
      </c>
      <c r="U471" s="708" t="s">
        <v>3838</v>
      </c>
      <c r="V471" s="708" t="s">
        <v>3842</v>
      </c>
      <c r="W471" s="677" t="s">
        <v>6345</v>
      </c>
      <c r="X471" s="669"/>
      <c r="Y471" s="669"/>
      <c r="Z471" s="669"/>
      <c r="AA471" s="669"/>
      <c r="AB471" s="1219">
        <f t="shared" si="421"/>
        <v>537</v>
      </c>
      <c r="AC471" s="1240">
        <f t="shared" ref="AC471" si="495">+L471</f>
        <v>0.5</v>
      </c>
      <c r="AD471" s="308">
        <f t="shared" si="413"/>
        <v>27.047999999999998</v>
      </c>
      <c r="AE471" s="308">
        <f t="shared" si="413"/>
        <v>27.047999999999998</v>
      </c>
      <c r="AF471" s="308">
        <f t="shared" si="413"/>
        <v>0</v>
      </c>
      <c r="AG471" s="308">
        <f t="shared" si="408"/>
        <v>0</v>
      </c>
      <c r="AH471" s="308">
        <f t="shared" si="408"/>
        <v>0</v>
      </c>
      <c r="AI471" s="308">
        <f t="shared" si="408"/>
        <v>0</v>
      </c>
      <c r="AJ471" s="308">
        <f t="shared" si="408"/>
        <v>0</v>
      </c>
      <c r="AK471" s="1219">
        <f t="shared" si="423"/>
        <v>537</v>
      </c>
      <c r="AL471" s="1243">
        <f t="shared" ref="AL471" si="496">+N471</f>
        <v>0.1</v>
      </c>
      <c r="AM471" s="308">
        <f t="shared" si="425"/>
        <v>9.016</v>
      </c>
      <c r="AN471" s="683">
        <v>9.016</v>
      </c>
      <c r="AO471" s="683"/>
      <c r="AP471" s="683"/>
      <c r="AQ471" s="683"/>
      <c r="AR471" s="683"/>
      <c r="AS471" s="683"/>
      <c r="AT471" s="1219">
        <f t="shared" si="426"/>
        <v>537</v>
      </c>
      <c r="AU471" s="1246">
        <f t="shared" ref="AU471" si="497">+O471</f>
        <v>0.2</v>
      </c>
      <c r="AV471" s="308">
        <f t="shared" si="491"/>
        <v>9.016</v>
      </c>
      <c r="AW471" s="683">
        <v>9.016</v>
      </c>
      <c r="AX471" s="683"/>
      <c r="AY471" s="683"/>
      <c r="AZ471" s="683"/>
      <c r="BA471" s="683"/>
      <c r="BB471" s="683"/>
      <c r="BC471" s="1219">
        <f t="shared" si="428"/>
        <v>537</v>
      </c>
      <c r="BD471" s="1249">
        <f t="shared" ref="BD471" si="498">+P471</f>
        <v>0.1</v>
      </c>
      <c r="BE471" s="308">
        <f t="shared" si="492"/>
        <v>3.0049999999999999</v>
      </c>
      <c r="BF471" s="683">
        <v>3.0049999999999999</v>
      </c>
      <c r="BG471" s="683"/>
      <c r="BH471" s="683"/>
      <c r="BI471" s="683"/>
      <c r="BJ471" s="683"/>
      <c r="BK471" s="683"/>
      <c r="BL471" s="1219">
        <f t="shared" si="430"/>
        <v>537</v>
      </c>
      <c r="BM471" s="1252">
        <f t="shared" ref="BM471" si="499">+Q471</f>
        <v>0.1</v>
      </c>
      <c r="BN471" s="308">
        <f t="shared" si="493"/>
        <v>6.0110000000000001</v>
      </c>
      <c r="BO471" s="683">
        <v>6.0110000000000001</v>
      </c>
      <c r="BP471" s="683"/>
      <c r="BQ471" s="683"/>
      <c r="BR471" s="683"/>
      <c r="BS471" s="683"/>
      <c r="BT471" s="683"/>
      <c r="BU471" s="1204"/>
      <c r="BV471" s="1205"/>
      <c r="BW471" s="1205"/>
      <c r="BX471" s="1205"/>
      <c r="BY471" s="1205"/>
      <c r="BZ471" s="1205"/>
      <c r="CA471" s="1205"/>
      <c r="CB471" s="1205"/>
      <c r="CC471" s="1206"/>
    </row>
    <row r="472" spans="1:81" s="690" customFormat="1" ht="40.15" customHeight="1" x14ac:dyDescent="0.25">
      <c r="A472" s="673"/>
      <c r="B472" s="1318"/>
      <c r="C472" s="1315"/>
      <c r="D472" s="1097"/>
      <c r="E472" s="1094"/>
      <c r="F472" s="1094"/>
      <c r="G472" s="1094"/>
      <c r="H472" s="1094"/>
      <c r="I472" s="1094"/>
      <c r="J472" s="1220"/>
      <c r="K472" s="1217"/>
      <c r="L472" s="1434"/>
      <c r="M472" s="1481"/>
      <c r="N472" s="1483"/>
      <c r="O472" s="1485"/>
      <c r="P472" s="1487"/>
      <c r="Q472" s="1489"/>
      <c r="R472" s="1220"/>
      <c r="S472" s="758" t="s">
        <v>6541</v>
      </c>
      <c r="T472" s="709"/>
      <c r="U472" s="709"/>
      <c r="V472" s="709"/>
      <c r="W472" s="678" t="s">
        <v>6542</v>
      </c>
      <c r="X472" s="670"/>
      <c r="Y472" s="670"/>
      <c r="Z472" s="670"/>
      <c r="AA472" s="670"/>
      <c r="AB472" s="1220"/>
      <c r="AC472" s="1241"/>
      <c r="AD472" s="303">
        <f t="shared" si="413"/>
        <v>0</v>
      </c>
      <c r="AE472" s="303">
        <f t="shared" si="413"/>
        <v>0</v>
      </c>
      <c r="AF472" s="303">
        <f t="shared" si="413"/>
        <v>0</v>
      </c>
      <c r="AG472" s="303">
        <f t="shared" si="408"/>
        <v>0</v>
      </c>
      <c r="AH472" s="303">
        <f t="shared" si="408"/>
        <v>0</v>
      </c>
      <c r="AI472" s="303">
        <f t="shared" si="408"/>
        <v>0</v>
      </c>
      <c r="AJ472" s="303">
        <f t="shared" si="408"/>
        <v>0</v>
      </c>
      <c r="AK472" s="1220"/>
      <c r="AL472" s="1244"/>
      <c r="AM472" s="303">
        <f t="shared" si="425"/>
        <v>0</v>
      </c>
      <c r="AN472" s="684"/>
      <c r="AO472" s="684"/>
      <c r="AP472" s="684"/>
      <c r="AQ472" s="684"/>
      <c r="AR472" s="684"/>
      <c r="AS472" s="684"/>
      <c r="AT472" s="1220"/>
      <c r="AU472" s="1247"/>
      <c r="AV472" s="303">
        <f t="shared" si="491"/>
        <v>0</v>
      </c>
      <c r="AW472" s="684"/>
      <c r="AX472" s="684"/>
      <c r="AY472" s="684"/>
      <c r="AZ472" s="684"/>
      <c r="BA472" s="684"/>
      <c r="BB472" s="684"/>
      <c r="BC472" s="1220"/>
      <c r="BD472" s="1250"/>
      <c r="BE472" s="303">
        <f t="shared" si="492"/>
        <v>0</v>
      </c>
      <c r="BF472" s="684"/>
      <c r="BG472" s="684"/>
      <c r="BH472" s="684"/>
      <c r="BI472" s="684"/>
      <c r="BJ472" s="684"/>
      <c r="BK472" s="684"/>
      <c r="BL472" s="1220"/>
      <c r="BM472" s="1253"/>
      <c r="BN472" s="303">
        <f t="shared" si="493"/>
        <v>0</v>
      </c>
      <c r="BO472" s="684"/>
      <c r="BP472" s="684"/>
      <c r="BQ472" s="684"/>
      <c r="BR472" s="684"/>
      <c r="BS472" s="684"/>
      <c r="BT472" s="684"/>
      <c r="BU472" s="1207"/>
      <c r="BV472" s="1208"/>
      <c r="BW472" s="1208"/>
      <c r="BX472" s="1208"/>
      <c r="BY472" s="1208"/>
      <c r="BZ472" s="1208"/>
      <c r="CA472" s="1208"/>
      <c r="CB472" s="1208"/>
      <c r="CC472" s="1209"/>
    </row>
    <row r="473" spans="1:81" s="690" customFormat="1" ht="40.15" customHeight="1" x14ac:dyDescent="0.25">
      <c r="A473" s="673"/>
      <c r="B473" s="1318"/>
      <c r="C473" s="1315"/>
      <c r="D473" s="1097"/>
      <c r="E473" s="1094"/>
      <c r="F473" s="1094"/>
      <c r="G473" s="1094"/>
      <c r="H473" s="1094"/>
      <c r="I473" s="1094"/>
      <c r="J473" s="1220"/>
      <c r="K473" s="1217"/>
      <c r="L473" s="1434"/>
      <c r="M473" s="1481"/>
      <c r="N473" s="1483"/>
      <c r="O473" s="1485"/>
      <c r="P473" s="1487"/>
      <c r="Q473" s="1489"/>
      <c r="R473" s="1220"/>
      <c r="S473" s="758" t="s">
        <v>6543</v>
      </c>
      <c r="T473" s="709"/>
      <c r="U473" s="709"/>
      <c r="V473" s="709"/>
      <c r="W473" s="678" t="s">
        <v>6489</v>
      </c>
      <c r="X473" s="670"/>
      <c r="Y473" s="670"/>
      <c r="Z473" s="670"/>
      <c r="AA473" s="670"/>
      <c r="AB473" s="1220"/>
      <c r="AC473" s="1241"/>
      <c r="AD473" s="303">
        <f t="shared" si="413"/>
        <v>0</v>
      </c>
      <c r="AE473" s="303">
        <f t="shared" si="413"/>
        <v>0</v>
      </c>
      <c r="AF473" s="303">
        <f t="shared" si="413"/>
        <v>0</v>
      </c>
      <c r="AG473" s="303">
        <f t="shared" si="408"/>
        <v>0</v>
      </c>
      <c r="AH473" s="303">
        <f t="shared" si="408"/>
        <v>0</v>
      </c>
      <c r="AI473" s="303">
        <f t="shared" si="408"/>
        <v>0</v>
      </c>
      <c r="AJ473" s="303">
        <f t="shared" si="408"/>
        <v>0</v>
      </c>
      <c r="AK473" s="1220"/>
      <c r="AL473" s="1244"/>
      <c r="AM473" s="303">
        <f t="shared" si="425"/>
        <v>0</v>
      </c>
      <c r="AN473" s="684"/>
      <c r="AO473" s="684"/>
      <c r="AP473" s="684"/>
      <c r="AQ473" s="684"/>
      <c r="AR473" s="684"/>
      <c r="AS473" s="684"/>
      <c r="AT473" s="1220"/>
      <c r="AU473" s="1247"/>
      <c r="AV473" s="303">
        <f t="shared" si="491"/>
        <v>0</v>
      </c>
      <c r="AW473" s="684"/>
      <c r="AX473" s="684"/>
      <c r="AY473" s="684"/>
      <c r="AZ473" s="684"/>
      <c r="BA473" s="684"/>
      <c r="BB473" s="684"/>
      <c r="BC473" s="1220"/>
      <c r="BD473" s="1250"/>
      <c r="BE473" s="303">
        <f t="shared" si="492"/>
        <v>0</v>
      </c>
      <c r="BF473" s="684"/>
      <c r="BG473" s="684"/>
      <c r="BH473" s="684"/>
      <c r="BI473" s="684"/>
      <c r="BJ473" s="684"/>
      <c r="BK473" s="684"/>
      <c r="BL473" s="1220"/>
      <c r="BM473" s="1253"/>
      <c r="BN473" s="303">
        <f t="shared" si="493"/>
        <v>0</v>
      </c>
      <c r="BO473" s="684"/>
      <c r="BP473" s="684"/>
      <c r="BQ473" s="684"/>
      <c r="BR473" s="684"/>
      <c r="BS473" s="684"/>
      <c r="BT473" s="684"/>
      <c r="BU473" s="1207"/>
      <c r="BV473" s="1208"/>
      <c r="BW473" s="1208"/>
      <c r="BX473" s="1208"/>
      <c r="BY473" s="1208"/>
      <c r="BZ473" s="1208"/>
      <c r="CA473" s="1208"/>
      <c r="CB473" s="1208"/>
      <c r="CC473" s="1209"/>
    </row>
    <row r="474" spans="1:81" s="690" customFormat="1" ht="40.15" customHeight="1" thickBot="1" x14ac:dyDescent="0.3">
      <c r="A474" s="673"/>
      <c r="B474" s="1318"/>
      <c r="C474" s="1315"/>
      <c r="D474" s="1098"/>
      <c r="E474" s="1095"/>
      <c r="F474" s="1095"/>
      <c r="G474" s="1095"/>
      <c r="H474" s="1095"/>
      <c r="I474" s="1095"/>
      <c r="J474" s="1221"/>
      <c r="K474" s="1218"/>
      <c r="L474" s="1490"/>
      <c r="M474" s="1491"/>
      <c r="N474" s="1492"/>
      <c r="O474" s="1493"/>
      <c r="P474" s="1494"/>
      <c r="Q474" s="1495"/>
      <c r="R474" s="1221"/>
      <c r="S474" s="758" t="s">
        <v>6544</v>
      </c>
      <c r="T474" s="710"/>
      <c r="U474" s="710"/>
      <c r="V474" s="710"/>
      <c r="W474" s="679" t="s">
        <v>6190</v>
      </c>
      <c r="X474" s="671"/>
      <c r="Y474" s="671"/>
      <c r="Z474" s="671"/>
      <c r="AA474" s="671"/>
      <c r="AB474" s="1221"/>
      <c r="AC474" s="1242"/>
      <c r="AD474" s="306">
        <f t="shared" si="413"/>
        <v>0</v>
      </c>
      <c r="AE474" s="306">
        <f t="shared" si="413"/>
        <v>0</v>
      </c>
      <c r="AF474" s="306">
        <f t="shared" si="413"/>
        <v>0</v>
      </c>
      <c r="AG474" s="306">
        <f t="shared" si="408"/>
        <v>0</v>
      </c>
      <c r="AH474" s="306">
        <f t="shared" si="408"/>
        <v>0</v>
      </c>
      <c r="AI474" s="306">
        <f t="shared" si="408"/>
        <v>0</v>
      </c>
      <c r="AJ474" s="306">
        <f t="shared" si="408"/>
        <v>0</v>
      </c>
      <c r="AK474" s="1221"/>
      <c r="AL474" s="1245"/>
      <c r="AM474" s="306">
        <f t="shared" si="425"/>
        <v>0</v>
      </c>
      <c r="AN474" s="685"/>
      <c r="AO474" s="685"/>
      <c r="AP474" s="685"/>
      <c r="AQ474" s="685"/>
      <c r="AR474" s="685"/>
      <c r="AS474" s="685"/>
      <c r="AT474" s="1221"/>
      <c r="AU474" s="1248"/>
      <c r="AV474" s="306">
        <f t="shared" si="491"/>
        <v>0</v>
      </c>
      <c r="AW474" s="685"/>
      <c r="AX474" s="685"/>
      <c r="AY474" s="685"/>
      <c r="AZ474" s="685"/>
      <c r="BA474" s="685"/>
      <c r="BB474" s="685"/>
      <c r="BC474" s="1221"/>
      <c r="BD474" s="1251"/>
      <c r="BE474" s="306">
        <f t="shared" si="492"/>
        <v>0</v>
      </c>
      <c r="BF474" s="685"/>
      <c r="BG474" s="685"/>
      <c r="BH474" s="685"/>
      <c r="BI474" s="685"/>
      <c r="BJ474" s="685"/>
      <c r="BK474" s="685"/>
      <c r="BL474" s="1221"/>
      <c r="BM474" s="1254"/>
      <c r="BN474" s="306">
        <f t="shared" si="493"/>
        <v>0</v>
      </c>
      <c r="BO474" s="685"/>
      <c r="BP474" s="685"/>
      <c r="BQ474" s="685"/>
      <c r="BR474" s="685"/>
      <c r="BS474" s="685"/>
      <c r="BT474" s="685"/>
      <c r="BU474" s="1210"/>
      <c r="BV474" s="1211"/>
      <c r="BW474" s="1211"/>
      <c r="BX474" s="1211"/>
      <c r="BY474" s="1211"/>
      <c r="BZ474" s="1211"/>
      <c r="CA474" s="1211"/>
      <c r="CB474" s="1211"/>
      <c r="CC474" s="1212"/>
    </row>
    <row r="475" spans="1:81" s="690" customFormat="1" ht="40.15" customHeight="1" thickTop="1" x14ac:dyDescent="0.25">
      <c r="A475" s="673"/>
      <c r="B475" s="1318"/>
      <c r="C475" s="1315"/>
      <c r="D475" s="1096"/>
      <c r="E475" s="1093"/>
      <c r="F475" s="1093"/>
      <c r="G475" s="1093"/>
      <c r="H475" s="1093"/>
      <c r="I475" s="1093"/>
      <c r="J475" s="1219">
        <v>538</v>
      </c>
      <c r="K475" s="1216" t="str">
        <f>+[10]Metas!K611</f>
        <v>Proceso de diseño, actualización y/u orientación en la implementación de la Ruta de asistencia, prevención y protección de victimas de minas antipersonal y los distintos protocolos de protección a nivel municipal.</v>
      </c>
      <c r="L475" s="1222">
        <v>1</v>
      </c>
      <c r="M475" s="1225">
        <f t="shared" ref="M475" si="500">SUM(N475:Q475)</f>
        <v>1</v>
      </c>
      <c r="N475" s="1228">
        <v>0.25</v>
      </c>
      <c r="O475" s="1231">
        <v>0.25</v>
      </c>
      <c r="P475" s="1234">
        <v>0.25</v>
      </c>
      <c r="Q475" s="1237">
        <v>0.25</v>
      </c>
      <c r="R475" s="1219">
        <f>+$J475</f>
        <v>538</v>
      </c>
      <c r="S475" s="758" t="s">
        <v>6545</v>
      </c>
      <c r="T475" s="708" t="s">
        <v>3834</v>
      </c>
      <c r="U475" s="708" t="s">
        <v>3838</v>
      </c>
      <c r="V475" s="708" t="s">
        <v>3842</v>
      </c>
      <c r="W475" s="677" t="s">
        <v>6190</v>
      </c>
      <c r="X475" s="669"/>
      <c r="Y475" s="669"/>
      <c r="Z475" s="669"/>
      <c r="AA475" s="669"/>
      <c r="AB475" s="1219">
        <f t="shared" si="421"/>
        <v>538</v>
      </c>
      <c r="AC475" s="1240">
        <f t="shared" ref="AC475" si="501">+L475</f>
        <v>1</v>
      </c>
      <c r="AD475" s="308">
        <f t="shared" si="413"/>
        <v>27.047999999999998</v>
      </c>
      <c r="AE475" s="308">
        <f t="shared" si="413"/>
        <v>27.047999999999998</v>
      </c>
      <c r="AF475" s="308">
        <f t="shared" si="413"/>
        <v>0</v>
      </c>
      <c r="AG475" s="308">
        <f t="shared" si="408"/>
        <v>0</v>
      </c>
      <c r="AH475" s="308">
        <f t="shared" si="408"/>
        <v>0</v>
      </c>
      <c r="AI475" s="308">
        <f t="shared" si="408"/>
        <v>0</v>
      </c>
      <c r="AJ475" s="308">
        <f t="shared" si="408"/>
        <v>0</v>
      </c>
      <c r="AK475" s="1219">
        <f t="shared" si="423"/>
        <v>538</v>
      </c>
      <c r="AL475" s="1243">
        <f t="shared" ref="AL475" si="502">+N475</f>
        <v>0.25</v>
      </c>
      <c r="AM475" s="308">
        <f t="shared" si="425"/>
        <v>9.016</v>
      </c>
      <c r="AN475" s="683">
        <v>9.016</v>
      </c>
      <c r="AO475" s="683"/>
      <c r="AP475" s="683"/>
      <c r="AQ475" s="683"/>
      <c r="AR475" s="683"/>
      <c r="AS475" s="683"/>
      <c r="AT475" s="1219">
        <f t="shared" si="426"/>
        <v>538</v>
      </c>
      <c r="AU475" s="1246">
        <f t="shared" ref="AU475" si="503">+O475</f>
        <v>0.25</v>
      </c>
      <c r="AV475" s="308">
        <f t="shared" si="491"/>
        <v>9.016</v>
      </c>
      <c r="AW475" s="683">
        <v>9.016</v>
      </c>
      <c r="AX475" s="683"/>
      <c r="AY475" s="683"/>
      <c r="AZ475" s="683"/>
      <c r="BA475" s="683"/>
      <c r="BB475" s="683"/>
      <c r="BC475" s="1219">
        <f t="shared" si="428"/>
        <v>538</v>
      </c>
      <c r="BD475" s="1249">
        <f t="shared" ref="BD475" si="504">+P475</f>
        <v>0.25</v>
      </c>
      <c r="BE475" s="308">
        <f t="shared" si="492"/>
        <v>3.0049999999999999</v>
      </c>
      <c r="BF475" s="683">
        <v>3.0049999999999999</v>
      </c>
      <c r="BG475" s="683"/>
      <c r="BH475" s="683"/>
      <c r="BI475" s="683"/>
      <c r="BJ475" s="683"/>
      <c r="BK475" s="683"/>
      <c r="BL475" s="1219">
        <f t="shared" si="430"/>
        <v>538</v>
      </c>
      <c r="BM475" s="1252">
        <f t="shared" ref="BM475" si="505">+Q475</f>
        <v>0.25</v>
      </c>
      <c r="BN475" s="308">
        <f t="shared" si="493"/>
        <v>6.0110000000000001</v>
      </c>
      <c r="BO475" s="683">
        <v>6.0110000000000001</v>
      </c>
      <c r="BP475" s="683"/>
      <c r="BQ475" s="683"/>
      <c r="BR475" s="683"/>
      <c r="BS475" s="683"/>
      <c r="BT475" s="683"/>
      <c r="BU475" s="1204"/>
      <c r="BV475" s="1205"/>
      <c r="BW475" s="1205"/>
      <c r="BX475" s="1205"/>
      <c r="BY475" s="1205"/>
      <c r="BZ475" s="1205"/>
      <c r="CA475" s="1205"/>
      <c r="CB475" s="1205"/>
      <c r="CC475" s="1206"/>
    </row>
    <row r="476" spans="1:81" s="690" customFormat="1" ht="40.15" customHeight="1" x14ac:dyDescent="0.25">
      <c r="A476" s="673"/>
      <c r="B476" s="1318"/>
      <c r="C476" s="1315"/>
      <c r="D476" s="1097"/>
      <c r="E476" s="1094"/>
      <c r="F476" s="1094"/>
      <c r="G476" s="1094"/>
      <c r="H476" s="1094"/>
      <c r="I476" s="1094"/>
      <c r="J476" s="1220"/>
      <c r="K476" s="1217"/>
      <c r="L476" s="1223"/>
      <c r="M476" s="1226"/>
      <c r="N476" s="1229"/>
      <c r="O476" s="1232"/>
      <c r="P476" s="1235"/>
      <c r="Q476" s="1238"/>
      <c r="R476" s="1220"/>
      <c r="S476" s="758" t="s">
        <v>6546</v>
      </c>
      <c r="T476" s="709"/>
      <c r="U476" s="709"/>
      <c r="V476" s="709"/>
      <c r="W476" s="678" t="s">
        <v>6489</v>
      </c>
      <c r="X476" s="670"/>
      <c r="Y476" s="670"/>
      <c r="Z476" s="670"/>
      <c r="AA476" s="670"/>
      <c r="AB476" s="1220"/>
      <c r="AC476" s="1241"/>
      <c r="AD476" s="303">
        <f t="shared" si="413"/>
        <v>0</v>
      </c>
      <c r="AE476" s="303">
        <f t="shared" si="413"/>
        <v>0</v>
      </c>
      <c r="AF476" s="303">
        <f t="shared" si="413"/>
        <v>0</v>
      </c>
      <c r="AG476" s="303">
        <f t="shared" si="408"/>
        <v>0</v>
      </c>
      <c r="AH476" s="303">
        <f t="shared" si="408"/>
        <v>0</v>
      </c>
      <c r="AI476" s="303">
        <f t="shared" si="408"/>
        <v>0</v>
      </c>
      <c r="AJ476" s="303">
        <f t="shared" si="408"/>
        <v>0</v>
      </c>
      <c r="AK476" s="1220"/>
      <c r="AL476" s="1244"/>
      <c r="AM476" s="303">
        <f t="shared" si="425"/>
        <v>0</v>
      </c>
      <c r="AN476" s="684"/>
      <c r="AO476" s="684"/>
      <c r="AP476" s="684"/>
      <c r="AQ476" s="684"/>
      <c r="AR476" s="684"/>
      <c r="AS476" s="684"/>
      <c r="AT476" s="1220"/>
      <c r="AU476" s="1247"/>
      <c r="AV476" s="303">
        <f t="shared" si="491"/>
        <v>0</v>
      </c>
      <c r="AW476" s="684"/>
      <c r="AX476" s="684"/>
      <c r="AY476" s="684"/>
      <c r="AZ476" s="684"/>
      <c r="BA476" s="684"/>
      <c r="BB476" s="684"/>
      <c r="BC476" s="1220"/>
      <c r="BD476" s="1250"/>
      <c r="BE476" s="303">
        <f t="shared" si="492"/>
        <v>0</v>
      </c>
      <c r="BF476" s="684"/>
      <c r="BG476" s="684"/>
      <c r="BH476" s="684"/>
      <c r="BI476" s="684"/>
      <c r="BJ476" s="684"/>
      <c r="BK476" s="684"/>
      <c r="BL476" s="1220"/>
      <c r="BM476" s="1253"/>
      <c r="BN476" s="303">
        <f t="shared" si="493"/>
        <v>0</v>
      </c>
      <c r="BO476" s="684"/>
      <c r="BP476" s="684"/>
      <c r="BQ476" s="684"/>
      <c r="BR476" s="684"/>
      <c r="BS476" s="684"/>
      <c r="BT476" s="684"/>
      <c r="BU476" s="1207"/>
      <c r="BV476" s="1208"/>
      <c r="BW476" s="1208"/>
      <c r="BX476" s="1208"/>
      <c r="BY476" s="1208"/>
      <c r="BZ476" s="1208"/>
      <c r="CA476" s="1208"/>
      <c r="CB476" s="1208"/>
      <c r="CC476" s="1209"/>
    </row>
    <row r="477" spans="1:81" s="690" customFormat="1" ht="40.15" customHeight="1" x14ac:dyDescent="0.25">
      <c r="A477" s="673"/>
      <c r="B477" s="1318"/>
      <c r="C477" s="1315"/>
      <c r="D477" s="1097"/>
      <c r="E477" s="1094"/>
      <c r="F477" s="1094"/>
      <c r="G477" s="1094"/>
      <c r="H477" s="1094"/>
      <c r="I477" s="1094"/>
      <c r="J477" s="1220"/>
      <c r="K477" s="1217"/>
      <c r="L477" s="1223"/>
      <c r="M477" s="1226"/>
      <c r="N477" s="1229"/>
      <c r="O477" s="1232"/>
      <c r="P477" s="1235"/>
      <c r="Q477" s="1238"/>
      <c r="R477" s="1220"/>
      <c r="S477" s="758" t="s">
        <v>6547</v>
      </c>
      <c r="T477" s="709"/>
      <c r="U477" s="709"/>
      <c r="V477" s="709"/>
      <c r="W477" s="678" t="s">
        <v>6548</v>
      </c>
      <c r="X477" s="670"/>
      <c r="Y477" s="670"/>
      <c r="Z477" s="670"/>
      <c r="AA477" s="670"/>
      <c r="AB477" s="1220"/>
      <c r="AC477" s="1241"/>
      <c r="AD477" s="303">
        <f t="shared" si="413"/>
        <v>0</v>
      </c>
      <c r="AE477" s="303">
        <f t="shared" si="413"/>
        <v>0</v>
      </c>
      <c r="AF477" s="303">
        <f t="shared" si="413"/>
        <v>0</v>
      </c>
      <c r="AG477" s="303">
        <f t="shared" si="408"/>
        <v>0</v>
      </c>
      <c r="AH477" s="303">
        <f t="shared" si="408"/>
        <v>0</v>
      </c>
      <c r="AI477" s="303">
        <f t="shared" si="408"/>
        <v>0</v>
      </c>
      <c r="AJ477" s="303">
        <f t="shared" si="408"/>
        <v>0</v>
      </c>
      <c r="AK477" s="1220"/>
      <c r="AL477" s="1244"/>
      <c r="AM477" s="303">
        <f t="shared" si="425"/>
        <v>0</v>
      </c>
      <c r="AN477" s="684"/>
      <c r="AO477" s="684"/>
      <c r="AP477" s="684"/>
      <c r="AQ477" s="684"/>
      <c r="AR477" s="684"/>
      <c r="AS477" s="684"/>
      <c r="AT477" s="1220"/>
      <c r="AU477" s="1247"/>
      <c r="AV477" s="303">
        <f t="shared" si="491"/>
        <v>0</v>
      </c>
      <c r="AW477" s="684"/>
      <c r="AX477" s="684"/>
      <c r="AY477" s="684"/>
      <c r="AZ477" s="684"/>
      <c r="BA477" s="684"/>
      <c r="BB477" s="684"/>
      <c r="BC477" s="1220"/>
      <c r="BD477" s="1250"/>
      <c r="BE477" s="303">
        <f t="shared" si="492"/>
        <v>0</v>
      </c>
      <c r="BF477" s="684"/>
      <c r="BG477" s="684"/>
      <c r="BH477" s="684"/>
      <c r="BI477" s="684"/>
      <c r="BJ477" s="684"/>
      <c r="BK477" s="684"/>
      <c r="BL477" s="1220"/>
      <c r="BM477" s="1253"/>
      <c r="BN477" s="303">
        <f t="shared" si="493"/>
        <v>0</v>
      </c>
      <c r="BO477" s="684"/>
      <c r="BP477" s="684"/>
      <c r="BQ477" s="684"/>
      <c r="BR477" s="684"/>
      <c r="BS477" s="684"/>
      <c r="BT477" s="684"/>
      <c r="BU477" s="1207"/>
      <c r="BV477" s="1208"/>
      <c r="BW477" s="1208"/>
      <c r="BX477" s="1208"/>
      <c r="BY477" s="1208"/>
      <c r="BZ477" s="1208"/>
      <c r="CA477" s="1208"/>
      <c r="CB477" s="1208"/>
      <c r="CC477" s="1209"/>
    </row>
    <row r="478" spans="1:81" s="690" customFormat="1" ht="40.15" customHeight="1" thickBot="1" x14ac:dyDescent="0.3">
      <c r="A478" s="673"/>
      <c r="B478" s="1318"/>
      <c r="C478" s="1316"/>
      <c r="D478" s="1098"/>
      <c r="E478" s="1095"/>
      <c r="F478" s="1095"/>
      <c r="G478" s="1095"/>
      <c r="H478" s="1095"/>
      <c r="I478" s="1095"/>
      <c r="J478" s="1221"/>
      <c r="K478" s="1218"/>
      <c r="L478" s="1224"/>
      <c r="M478" s="1227"/>
      <c r="N478" s="1230"/>
      <c r="O478" s="1233"/>
      <c r="P478" s="1236"/>
      <c r="Q478" s="1239"/>
      <c r="R478" s="1221"/>
      <c r="S478" s="758" t="s">
        <v>6549</v>
      </c>
      <c r="T478" s="710"/>
      <c r="U478" s="710"/>
      <c r="V478" s="710"/>
      <c r="W478" s="679" t="s">
        <v>6514</v>
      </c>
      <c r="X478" s="671"/>
      <c r="Y478" s="671"/>
      <c r="Z478" s="671"/>
      <c r="AA478" s="671"/>
      <c r="AB478" s="1221"/>
      <c r="AC478" s="1242"/>
      <c r="AD478" s="306">
        <f t="shared" si="413"/>
        <v>0</v>
      </c>
      <c r="AE478" s="306">
        <f t="shared" si="413"/>
        <v>0</v>
      </c>
      <c r="AF478" s="306">
        <f t="shared" si="413"/>
        <v>0</v>
      </c>
      <c r="AG478" s="306">
        <f t="shared" si="408"/>
        <v>0</v>
      </c>
      <c r="AH478" s="306">
        <f t="shared" si="408"/>
        <v>0</v>
      </c>
      <c r="AI478" s="306">
        <f t="shared" si="408"/>
        <v>0</v>
      </c>
      <c r="AJ478" s="306">
        <f t="shared" si="408"/>
        <v>0</v>
      </c>
      <c r="AK478" s="1221"/>
      <c r="AL478" s="1245"/>
      <c r="AM478" s="306">
        <f t="shared" si="425"/>
        <v>0</v>
      </c>
      <c r="AN478" s="685"/>
      <c r="AO478" s="685"/>
      <c r="AP478" s="685"/>
      <c r="AQ478" s="685"/>
      <c r="AR478" s="685"/>
      <c r="AS478" s="685"/>
      <c r="AT478" s="1221"/>
      <c r="AU478" s="1248"/>
      <c r="AV478" s="306">
        <f t="shared" si="491"/>
        <v>0</v>
      </c>
      <c r="AW478" s="685"/>
      <c r="AX478" s="685"/>
      <c r="AY478" s="685"/>
      <c r="AZ478" s="685"/>
      <c r="BA478" s="685"/>
      <c r="BB478" s="685"/>
      <c r="BC478" s="1221"/>
      <c r="BD478" s="1251"/>
      <c r="BE478" s="306">
        <f t="shared" si="492"/>
        <v>0</v>
      </c>
      <c r="BF478" s="685"/>
      <c r="BG478" s="685"/>
      <c r="BH478" s="685"/>
      <c r="BI478" s="685"/>
      <c r="BJ478" s="685"/>
      <c r="BK478" s="685"/>
      <c r="BL478" s="1221"/>
      <c r="BM478" s="1254"/>
      <c r="BN478" s="306">
        <f t="shared" si="493"/>
        <v>0</v>
      </c>
      <c r="BO478" s="685"/>
      <c r="BP478" s="685"/>
      <c r="BQ478" s="685"/>
      <c r="BR478" s="685"/>
      <c r="BS478" s="685"/>
      <c r="BT478" s="685"/>
      <c r="BU478" s="1210"/>
      <c r="BV478" s="1211"/>
      <c r="BW478" s="1211"/>
      <c r="BX478" s="1211"/>
      <c r="BY478" s="1211"/>
      <c r="BZ478" s="1211"/>
      <c r="CA478" s="1211"/>
      <c r="CB478" s="1211"/>
      <c r="CC478" s="1212"/>
    </row>
    <row r="479" spans="1:81" s="690" customFormat="1" ht="40.15" customHeight="1" thickTop="1" x14ac:dyDescent="0.25">
      <c r="A479" s="673"/>
      <c r="B479" s="1318"/>
      <c r="C479" s="1314" t="s">
        <v>823</v>
      </c>
      <c r="D479" s="1096"/>
      <c r="E479" s="1093"/>
      <c r="F479" s="1093"/>
      <c r="G479" s="1093"/>
      <c r="H479" s="1093"/>
      <c r="I479" s="1093"/>
      <c r="J479" s="1219">
        <v>539</v>
      </c>
      <c r="K479" s="1216" t="str">
        <f>+[10]Metas!K612</f>
        <v>Gestión ante el Gobierno Nacional - Descontamina Colombia para la certificación de municipios libres de presencia de MAP, MUSE y AT</v>
      </c>
      <c r="L479" s="1433">
        <v>0.25</v>
      </c>
      <c r="M479" s="1480">
        <f t="shared" ref="M479" si="506">SUM(N479:Q479)</f>
        <v>0.25</v>
      </c>
      <c r="N479" s="1482">
        <v>0.05</v>
      </c>
      <c r="O479" s="1484">
        <v>0.1</v>
      </c>
      <c r="P479" s="1486">
        <v>0.05</v>
      </c>
      <c r="Q479" s="1488">
        <v>0.05</v>
      </c>
      <c r="R479" s="1219">
        <f>+$J479</f>
        <v>539</v>
      </c>
      <c r="S479" s="1793" t="s">
        <v>6550</v>
      </c>
      <c r="T479" s="708" t="s">
        <v>3834</v>
      </c>
      <c r="U479" s="708" t="s">
        <v>3838</v>
      </c>
      <c r="V479" s="708" t="s">
        <v>3842</v>
      </c>
      <c r="W479" s="677" t="s">
        <v>6190</v>
      </c>
      <c r="X479" s="669"/>
      <c r="Y479" s="669"/>
      <c r="Z479" s="669"/>
      <c r="AA479" s="669"/>
      <c r="AB479" s="1219">
        <f t="shared" si="421"/>
        <v>539</v>
      </c>
      <c r="AC479" s="1240">
        <f t="shared" ref="AC479" si="507">+L479</f>
        <v>0.25</v>
      </c>
      <c r="AD479" s="308">
        <f t="shared" si="413"/>
        <v>27.047999999999998</v>
      </c>
      <c r="AE479" s="308">
        <f t="shared" si="413"/>
        <v>27.047999999999998</v>
      </c>
      <c r="AF479" s="308">
        <f t="shared" si="413"/>
        <v>0</v>
      </c>
      <c r="AG479" s="308">
        <f t="shared" si="408"/>
        <v>0</v>
      </c>
      <c r="AH479" s="308">
        <f t="shared" si="408"/>
        <v>0</v>
      </c>
      <c r="AI479" s="308">
        <f t="shared" si="408"/>
        <v>0</v>
      </c>
      <c r="AJ479" s="308">
        <f t="shared" si="408"/>
        <v>0</v>
      </c>
      <c r="AK479" s="1219">
        <f t="shared" si="423"/>
        <v>539</v>
      </c>
      <c r="AL479" s="1243">
        <f t="shared" ref="AL479" si="508">+N479</f>
        <v>0.05</v>
      </c>
      <c r="AM479" s="308">
        <f t="shared" si="425"/>
        <v>9.016</v>
      </c>
      <c r="AN479" s="683">
        <v>9.016</v>
      </c>
      <c r="AO479" s="683"/>
      <c r="AP479" s="683"/>
      <c r="AQ479" s="683"/>
      <c r="AR479" s="683"/>
      <c r="AS479" s="683"/>
      <c r="AT479" s="1219">
        <f t="shared" si="426"/>
        <v>539</v>
      </c>
      <c r="AU479" s="1246">
        <f t="shared" ref="AU479" si="509">+O479</f>
        <v>0.1</v>
      </c>
      <c r="AV479" s="308">
        <f t="shared" si="491"/>
        <v>9.016</v>
      </c>
      <c r="AW479" s="683">
        <v>9.016</v>
      </c>
      <c r="AX479" s="683"/>
      <c r="AY479" s="683"/>
      <c r="AZ479" s="683"/>
      <c r="BA479" s="683"/>
      <c r="BB479" s="683"/>
      <c r="BC479" s="1219">
        <f t="shared" si="428"/>
        <v>539</v>
      </c>
      <c r="BD479" s="1249">
        <f t="shared" ref="BD479" si="510">+P479</f>
        <v>0.05</v>
      </c>
      <c r="BE479" s="308">
        <f t="shared" si="492"/>
        <v>3.0049999999999999</v>
      </c>
      <c r="BF479" s="683">
        <v>3.0049999999999999</v>
      </c>
      <c r="BG479" s="683"/>
      <c r="BH479" s="683"/>
      <c r="BI479" s="683"/>
      <c r="BJ479" s="683"/>
      <c r="BK479" s="683"/>
      <c r="BL479" s="1219">
        <f t="shared" si="430"/>
        <v>539</v>
      </c>
      <c r="BM479" s="1252">
        <f t="shared" ref="BM479" si="511">+Q479</f>
        <v>0.05</v>
      </c>
      <c r="BN479" s="308">
        <f t="shared" si="493"/>
        <v>6.0110000000000001</v>
      </c>
      <c r="BO479" s="683">
        <v>6.0110000000000001</v>
      </c>
      <c r="BP479" s="683"/>
      <c r="BQ479" s="683"/>
      <c r="BR479" s="683"/>
      <c r="BS479" s="683"/>
      <c r="BT479" s="683"/>
      <c r="BU479" s="1204"/>
      <c r="BV479" s="1205"/>
      <c r="BW479" s="1205"/>
      <c r="BX479" s="1205"/>
      <c r="BY479" s="1205"/>
      <c r="BZ479" s="1205"/>
      <c r="CA479" s="1205"/>
      <c r="CB479" s="1205"/>
      <c r="CC479" s="1206"/>
    </row>
    <row r="480" spans="1:81" s="690" customFormat="1" ht="40.15" customHeight="1" x14ac:dyDescent="0.25">
      <c r="A480" s="673"/>
      <c r="B480" s="1318"/>
      <c r="C480" s="1315"/>
      <c r="D480" s="1097"/>
      <c r="E480" s="1094"/>
      <c r="F480" s="1094"/>
      <c r="G480" s="1094"/>
      <c r="H480" s="1094"/>
      <c r="I480" s="1094"/>
      <c r="J480" s="1220"/>
      <c r="K480" s="1217"/>
      <c r="L480" s="1434"/>
      <c r="M480" s="1481"/>
      <c r="N480" s="1483"/>
      <c r="O480" s="1485"/>
      <c r="P480" s="1487"/>
      <c r="Q480" s="1489"/>
      <c r="R480" s="1220"/>
      <c r="S480" s="1794"/>
      <c r="T480" s="709"/>
      <c r="U480" s="709"/>
      <c r="V480" s="709"/>
      <c r="W480" s="678"/>
      <c r="X480" s="670"/>
      <c r="Y480" s="670"/>
      <c r="Z480" s="670"/>
      <c r="AA480" s="670"/>
      <c r="AB480" s="1220"/>
      <c r="AC480" s="1241"/>
      <c r="AD480" s="303">
        <f t="shared" si="413"/>
        <v>0</v>
      </c>
      <c r="AE480" s="303">
        <f t="shared" si="413"/>
        <v>0</v>
      </c>
      <c r="AF480" s="303">
        <f t="shared" si="413"/>
        <v>0</v>
      </c>
      <c r="AG480" s="303">
        <f t="shared" si="408"/>
        <v>0</v>
      </c>
      <c r="AH480" s="303">
        <f t="shared" si="408"/>
        <v>0</v>
      </c>
      <c r="AI480" s="303">
        <f t="shared" si="408"/>
        <v>0</v>
      </c>
      <c r="AJ480" s="303">
        <f t="shared" si="408"/>
        <v>0</v>
      </c>
      <c r="AK480" s="1220"/>
      <c r="AL480" s="1244"/>
      <c r="AM480" s="303">
        <f t="shared" si="425"/>
        <v>0</v>
      </c>
      <c r="AN480" s="684"/>
      <c r="AO480" s="684"/>
      <c r="AP480" s="684"/>
      <c r="AQ480" s="684"/>
      <c r="AR480" s="684"/>
      <c r="AS480" s="684"/>
      <c r="AT480" s="1220"/>
      <c r="AU480" s="1247"/>
      <c r="AV480" s="303">
        <f t="shared" si="491"/>
        <v>0</v>
      </c>
      <c r="AW480" s="684"/>
      <c r="AX480" s="684"/>
      <c r="AY480" s="684"/>
      <c r="AZ480" s="684"/>
      <c r="BA480" s="684"/>
      <c r="BB480" s="684"/>
      <c r="BC480" s="1220"/>
      <c r="BD480" s="1250"/>
      <c r="BE480" s="303">
        <f t="shared" si="492"/>
        <v>0</v>
      </c>
      <c r="BF480" s="684"/>
      <c r="BG480" s="684"/>
      <c r="BH480" s="684"/>
      <c r="BI480" s="684"/>
      <c r="BJ480" s="684"/>
      <c r="BK480" s="684"/>
      <c r="BL480" s="1220"/>
      <c r="BM480" s="1253"/>
      <c r="BN480" s="303">
        <f t="shared" si="493"/>
        <v>0</v>
      </c>
      <c r="BO480" s="684"/>
      <c r="BP480" s="684"/>
      <c r="BQ480" s="684"/>
      <c r="BR480" s="684"/>
      <c r="BS480" s="684"/>
      <c r="BT480" s="684"/>
      <c r="BU480" s="1207"/>
      <c r="BV480" s="1208"/>
      <c r="BW480" s="1208"/>
      <c r="BX480" s="1208"/>
      <c r="BY480" s="1208"/>
      <c r="BZ480" s="1208"/>
      <c r="CA480" s="1208"/>
      <c r="CB480" s="1208"/>
      <c r="CC480" s="1209"/>
    </row>
    <row r="481" spans="1:81" s="690" customFormat="1" ht="40.15" customHeight="1" x14ac:dyDescent="0.25">
      <c r="A481" s="673"/>
      <c r="B481" s="1318"/>
      <c r="C481" s="1315"/>
      <c r="D481" s="1097"/>
      <c r="E481" s="1094"/>
      <c r="F481" s="1094"/>
      <c r="G481" s="1094"/>
      <c r="H481" s="1094"/>
      <c r="I481" s="1094"/>
      <c r="J481" s="1220"/>
      <c r="K481" s="1217"/>
      <c r="L481" s="1434"/>
      <c r="M481" s="1481"/>
      <c r="N481" s="1483"/>
      <c r="O481" s="1485"/>
      <c r="P481" s="1487"/>
      <c r="Q481" s="1489"/>
      <c r="R481" s="1220"/>
      <c r="S481" s="1793" t="s">
        <v>6551</v>
      </c>
      <c r="T481" s="709"/>
      <c r="U481" s="709"/>
      <c r="V481" s="709"/>
      <c r="W481" s="678" t="s">
        <v>6181</v>
      </c>
      <c r="X481" s="670"/>
      <c r="Y481" s="670"/>
      <c r="Z481" s="670"/>
      <c r="AA481" s="670"/>
      <c r="AB481" s="1220"/>
      <c r="AC481" s="1241"/>
      <c r="AD481" s="303">
        <f t="shared" si="413"/>
        <v>0</v>
      </c>
      <c r="AE481" s="303">
        <f t="shared" si="413"/>
        <v>0</v>
      </c>
      <c r="AF481" s="303">
        <f t="shared" si="413"/>
        <v>0</v>
      </c>
      <c r="AG481" s="303">
        <f t="shared" si="408"/>
        <v>0</v>
      </c>
      <c r="AH481" s="303">
        <f t="shared" si="408"/>
        <v>0</v>
      </c>
      <c r="AI481" s="303">
        <f t="shared" si="408"/>
        <v>0</v>
      </c>
      <c r="AJ481" s="303">
        <f t="shared" si="408"/>
        <v>0</v>
      </c>
      <c r="AK481" s="1220"/>
      <c r="AL481" s="1244"/>
      <c r="AM481" s="303">
        <f t="shared" si="425"/>
        <v>0</v>
      </c>
      <c r="AN481" s="684"/>
      <c r="AO481" s="684"/>
      <c r="AP481" s="684"/>
      <c r="AQ481" s="684"/>
      <c r="AR481" s="684"/>
      <c r="AS481" s="684"/>
      <c r="AT481" s="1220"/>
      <c r="AU481" s="1247"/>
      <c r="AV481" s="303">
        <f t="shared" si="491"/>
        <v>0</v>
      </c>
      <c r="AW481" s="684"/>
      <c r="AX481" s="684"/>
      <c r="AY481" s="684"/>
      <c r="AZ481" s="684"/>
      <c r="BA481" s="684"/>
      <c r="BB481" s="684"/>
      <c r="BC481" s="1220"/>
      <c r="BD481" s="1250"/>
      <c r="BE481" s="303">
        <f t="shared" si="492"/>
        <v>0</v>
      </c>
      <c r="BF481" s="684"/>
      <c r="BG481" s="684"/>
      <c r="BH481" s="684"/>
      <c r="BI481" s="684"/>
      <c r="BJ481" s="684"/>
      <c r="BK481" s="684"/>
      <c r="BL481" s="1220"/>
      <c r="BM481" s="1253"/>
      <c r="BN481" s="303">
        <f t="shared" si="493"/>
        <v>0</v>
      </c>
      <c r="BO481" s="684"/>
      <c r="BP481" s="684"/>
      <c r="BQ481" s="684"/>
      <c r="BR481" s="684"/>
      <c r="BS481" s="684"/>
      <c r="BT481" s="684"/>
      <c r="BU481" s="1207"/>
      <c r="BV481" s="1208"/>
      <c r="BW481" s="1208"/>
      <c r="BX481" s="1208"/>
      <c r="BY481" s="1208"/>
      <c r="BZ481" s="1208"/>
      <c r="CA481" s="1208"/>
      <c r="CB481" s="1208"/>
      <c r="CC481" s="1209"/>
    </row>
    <row r="482" spans="1:81" s="690" customFormat="1" ht="40.15" customHeight="1" thickBot="1" x14ac:dyDescent="0.3">
      <c r="A482" s="673"/>
      <c r="B482" s="1318"/>
      <c r="C482" s="1315"/>
      <c r="D482" s="1098"/>
      <c r="E482" s="1095"/>
      <c r="F482" s="1095"/>
      <c r="G482" s="1095"/>
      <c r="H482" s="1095"/>
      <c r="I482" s="1095"/>
      <c r="J482" s="1221"/>
      <c r="K482" s="1218"/>
      <c r="L482" s="1490"/>
      <c r="M482" s="1491"/>
      <c r="N482" s="1492"/>
      <c r="O482" s="1493"/>
      <c r="P482" s="1494"/>
      <c r="Q482" s="1495"/>
      <c r="R482" s="1221"/>
      <c r="S482" s="1795"/>
      <c r="T482" s="710"/>
      <c r="U482" s="710"/>
      <c r="V482" s="710"/>
      <c r="W482" s="679"/>
      <c r="X482" s="671"/>
      <c r="Y482" s="671"/>
      <c r="Z482" s="671"/>
      <c r="AA482" s="671"/>
      <c r="AB482" s="1221"/>
      <c r="AC482" s="1242"/>
      <c r="AD482" s="306">
        <f t="shared" si="413"/>
        <v>0</v>
      </c>
      <c r="AE482" s="306">
        <f t="shared" si="413"/>
        <v>0</v>
      </c>
      <c r="AF482" s="306">
        <f t="shared" si="413"/>
        <v>0</v>
      </c>
      <c r="AG482" s="306">
        <f t="shared" si="408"/>
        <v>0</v>
      </c>
      <c r="AH482" s="306">
        <f t="shared" si="408"/>
        <v>0</v>
      </c>
      <c r="AI482" s="306">
        <f t="shared" si="408"/>
        <v>0</v>
      </c>
      <c r="AJ482" s="306">
        <f t="shared" si="408"/>
        <v>0</v>
      </c>
      <c r="AK482" s="1221"/>
      <c r="AL482" s="1245"/>
      <c r="AM482" s="306">
        <f t="shared" si="425"/>
        <v>0</v>
      </c>
      <c r="AN482" s="685"/>
      <c r="AO482" s="685"/>
      <c r="AP482" s="685"/>
      <c r="AQ482" s="685"/>
      <c r="AR482" s="685"/>
      <c r="AS482" s="685"/>
      <c r="AT482" s="1221"/>
      <c r="AU482" s="1248"/>
      <c r="AV482" s="306">
        <f t="shared" si="491"/>
        <v>0</v>
      </c>
      <c r="AW482" s="685"/>
      <c r="AX482" s="685"/>
      <c r="AY482" s="685"/>
      <c r="AZ482" s="685"/>
      <c r="BA482" s="685"/>
      <c r="BB482" s="685"/>
      <c r="BC482" s="1221"/>
      <c r="BD482" s="1251"/>
      <c r="BE482" s="306">
        <f t="shared" si="492"/>
        <v>0</v>
      </c>
      <c r="BF482" s="685"/>
      <c r="BG482" s="685"/>
      <c r="BH482" s="685"/>
      <c r="BI482" s="685"/>
      <c r="BJ482" s="685"/>
      <c r="BK482" s="685"/>
      <c r="BL482" s="1221"/>
      <c r="BM482" s="1254"/>
      <c r="BN482" s="306">
        <f t="shared" si="493"/>
        <v>0</v>
      </c>
      <c r="BO482" s="685"/>
      <c r="BP482" s="685"/>
      <c r="BQ482" s="685"/>
      <c r="BR482" s="685"/>
      <c r="BS482" s="685"/>
      <c r="BT482" s="685"/>
      <c r="BU482" s="1210"/>
      <c r="BV482" s="1211"/>
      <c r="BW482" s="1211"/>
      <c r="BX482" s="1211"/>
      <c r="BY482" s="1211"/>
      <c r="BZ482" s="1211"/>
      <c r="CA482" s="1211"/>
      <c r="CB482" s="1211"/>
      <c r="CC482" s="1212"/>
    </row>
    <row r="483" spans="1:81" s="690" customFormat="1" ht="40.15" customHeight="1" thickTop="1" x14ac:dyDescent="0.25">
      <c r="A483" s="673"/>
      <c r="B483" s="1318"/>
      <c r="C483" s="1315"/>
      <c r="D483" s="1096"/>
      <c r="E483" s="1093"/>
      <c r="F483" s="1093"/>
      <c r="G483" s="1093"/>
      <c r="H483" s="1093"/>
      <c r="I483" s="1093"/>
      <c r="J483" s="1219">
        <v>540</v>
      </c>
      <c r="K483" s="1216" t="str">
        <f>+[10]Metas!K613</f>
        <v>Gestión ante la fuerza pública y el Gobierno Nacional para el desarrollo de procesos de desminados militar y descontaminación por presencia de MAP, MUSE y AEI en sectores priorizados a través del comité.</v>
      </c>
      <c r="L483" s="1433">
        <v>0.25</v>
      </c>
      <c r="M483" s="1480">
        <f t="shared" ref="M483" si="512">SUM(N483:Q483)</f>
        <v>0.25</v>
      </c>
      <c r="N483" s="1482">
        <v>0.05</v>
      </c>
      <c r="O483" s="1484">
        <v>0.1</v>
      </c>
      <c r="P483" s="1486">
        <v>0.05</v>
      </c>
      <c r="Q483" s="1488">
        <v>0.05</v>
      </c>
      <c r="R483" s="1219">
        <f>+$J483</f>
        <v>540</v>
      </c>
      <c r="S483" s="758" t="s">
        <v>6552</v>
      </c>
      <c r="T483" s="708" t="s">
        <v>3834</v>
      </c>
      <c r="U483" s="708" t="s">
        <v>3838</v>
      </c>
      <c r="V483" s="708" t="s">
        <v>3842</v>
      </c>
      <c r="W483" s="677" t="s">
        <v>6190</v>
      </c>
      <c r="X483" s="669"/>
      <c r="Y483" s="669"/>
      <c r="Z483" s="669"/>
      <c r="AA483" s="669"/>
      <c r="AB483" s="1219">
        <f t="shared" si="421"/>
        <v>540</v>
      </c>
      <c r="AC483" s="1240">
        <f t="shared" ref="AC483" si="513">+L483</f>
        <v>0.25</v>
      </c>
      <c r="AD483" s="308">
        <f t="shared" si="413"/>
        <v>27.047999999999998</v>
      </c>
      <c r="AE483" s="308">
        <f t="shared" si="413"/>
        <v>27.047999999999998</v>
      </c>
      <c r="AF483" s="308">
        <f t="shared" si="413"/>
        <v>0</v>
      </c>
      <c r="AG483" s="308">
        <f t="shared" si="413"/>
        <v>0</v>
      </c>
      <c r="AH483" s="308">
        <f t="shared" si="413"/>
        <v>0</v>
      </c>
      <c r="AI483" s="308">
        <f t="shared" si="413"/>
        <v>0</v>
      </c>
      <c r="AJ483" s="308">
        <f t="shared" si="413"/>
        <v>0</v>
      </c>
      <c r="AK483" s="1219">
        <f t="shared" si="423"/>
        <v>540</v>
      </c>
      <c r="AL483" s="1243">
        <f t="shared" ref="AL483" si="514">+N483</f>
        <v>0.05</v>
      </c>
      <c r="AM483" s="308">
        <f t="shared" si="425"/>
        <v>9.016</v>
      </c>
      <c r="AN483" s="683">
        <v>9.016</v>
      </c>
      <c r="AO483" s="683"/>
      <c r="AP483" s="683"/>
      <c r="AQ483" s="683"/>
      <c r="AR483" s="683"/>
      <c r="AS483" s="683"/>
      <c r="AT483" s="1219">
        <f t="shared" si="426"/>
        <v>540</v>
      </c>
      <c r="AU483" s="1246">
        <f t="shared" ref="AU483" si="515">+O483</f>
        <v>0.1</v>
      </c>
      <c r="AV483" s="308">
        <f t="shared" si="491"/>
        <v>9.016</v>
      </c>
      <c r="AW483" s="683">
        <v>9.016</v>
      </c>
      <c r="AX483" s="683"/>
      <c r="AY483" s="683"/>
      <c r="AZ483" s="683"/>
      <c r="BA483" s="683"/>
      <c r="BB483" s="683"/>
      <c r="BC483" s="1219">
        <f t="shared" si="428"/>
        <v>540</v>
      </c>
      <c r="BD483" s="1249">
        <f t="shared" ref="BD483" si="516">+P483</f>
        <v>0.05</v>
      </c>
      <c r="BE483" s="308">
        <f t="shared" si="492"/>
        <v>3.0049999999999999</v>
      </c>
      <c r="BF483" s="683">
        <v>3.0049999999999999</v>
      </c>
      <c r="BG483" s="683"/>
      <c r="BH483" s="683"/>
      <c r="BI483" s="683"/>
      <c r="BJ483" s="683"/>
      <c r="BK483" s="683"/>
      <c r="BL483" s="1219">
        <f t="shared" si="430"/>
        <v>540</v>
      </c>
      <c r="BM483" s="1252">
        <f t="shared" ref="BM483" si="517">+Q483</f>
        <v>0.05</v>
      </c>
      <c r="BN483" s="308">
        <f t="shared" si="493"/>
        <v>6.0110000000000001</v>
      </c>
      <c r="BO483" s="683">
        <v>6.0110000000000001</v>
      </c>
      <c r="BP483" s="683"/>
      <c r="BQ483" s="683"/>
      <c r="BR483" s="683"/>
      <c r="BS483" s="683"/>
      <c r="BT483" s="683"/>
      <c r="BU483" s="1204"/>
      <c r="BV483" s="1205"/>
      <c r="BW483" s="1205"/>
      <c r="BX483" s="1205"/>
      <c r="BY483" s="1205"/>
      <c r="BZ483" s="1205"/>
      <c r="CA483" s="1205"/>
      <c r="CB483" s="1205"/>
      <c r="CC483" s="1206"/>
    </row>
    <row r="484" spans="1:81" s="690" customFormat="1" ht="40.15" customHeight="1" x14ac:dyDescent="0.25">
      <c r="A484" s="673"/>
      <c r="B484" s="1318"/>
      <c r="C484" s="1315"/>
      <c r="D484" s="1097"/>
      <c r="E484" s="1094"/>
      <c r="F484" s="1094"/>
      <c r="G484" s="1094"/>
      <c r="H484" s="1094"/>
      <c r="I484" s="1094"/>
      <c r="J484" s="1220"/>
      <c r="K484" s="1217"/>
      <c r="L484" s="1434"/>
      <c r="M484" s="1481"/>
      <c r="N484" s="1483"/>
      <c r="O484" s="1485"/>
      <c r="P484" s="1487"/>
      <c r="Q484" s="1489"/>
      <c r="R484" s="1220"/>
      <c r="S484" s="758" t="s">
        <v>6553</v>
      </c>
      <c r="T484" s="709"/>
      <c r="U484" s="709"/>
      <c r="V484" s="709"/>
      <c r="W484" s="678" t="s">
        <v>6181</v>
      </c>
      <c r="X484" s="670"/>
      <c r="Y484" s="670"/>
      <c r="Z484" s="670"/>
      <c r="AA484" s="670"/>
      <c r="AB484" s="1220"/>
      <c r="AC484" s="1241"/>
      <c r="AD484" s="303">
        <f t="shared" ref="AD484:AJ486" si="518">+AM484+AV484+BE484+BN484</f>
        <v>0</v>
      </c>
      <c r="AE484" s="303">
        <f t="shared" si="518"/>
        <v>0</v>
      </c>
      <c r="AF484" s="303">
        <f t="shared" si="518"/>
        <v>0</v>
      </c>
      <c r="AG484" s="303">
        <f t="shared" si="518"/>
        <v>0</v>
      </c>
      <c r="AH484" s="303">
        <f t="shared" si="518"/>
        <v>0</v>
      </c>
      <c r="AI484" s="303">
        <f t="shared" si="518"/>
        <v>0</v>
      </c>
      <c r="AJ484" s="303">
        <f t="shared" si="518"/>
        <v>0</v>
      </c>
      <c r="AK484" s="1220"/>
      <c r="AL484" s="1244"/>
      <c r="AM484" s="303">
        <f t="shared" si="425"/>
        <v>0</v>
      </c>
      <c r="AN484" s="684"/>
      <c r="AO484" s="684"/>
      <c r="AP484" s="684"/>
      <c r="AQ484" s="684"/>
      <c r="AR484" s="684"/>
      <c r="AS484" s="684"/>
      <c r="AT484" s="1220"/>
      <c r="AU484" s="1247"/>
      <c r="AV484" s="303">
        <f t="shared" si="491"/>
        <v>0</v>
      </c>
      <c r="AW484" s="684"/>
      <c r="AX484" s="684"/>
      <c r="AY484" s="684"/>
      <c r="AZ484" s="684"/>
      <c r="BA484" s="684"/>
      <c r="BB484" s="684"/>
      <c r="BC484" s="1220"/>
      <c r="BD484" s="1250"/>
      <c r="BE484" s="303">
        <f t="shared" si="492"/>
        <v>0</v>
      </c>
      <c r="BF484" s="684"/>
      <c r="BG484" s="684"/>
      <c r="BH484" s="684"/>
      <c r="BI484" s="684"/>
      <c r="BJ484" s="684"/>
      <c r="BK484" s="684"/>
      <c r="BL484" s="1220"/>
      <c r="BM484" s="1253"/>
      <c r="BN484" s="303">
        <f t="shared" si="493"/>
        <v>0</v>
      </c>
      <c r="BO484" s="684"/>
      <c r="BP484" s="684"/>
      <c r="BQ484" s="684"/>
      <c r="BR484" s="684"/>
      <c r="BS484" s="684"/>
      <c r="BT484" s="684"/>
      <c r="BU484" s="1207"/>
      <c r="BV484" s="1208"/>
      <c r="BW484" s="1208"/>
      <c r="BX484" s="1208"/>
      <c r="BY484" s="1208"/>
      <c r="BZ484" s="1208"/>
      <c r="CA484" s="1208"/>
      <c r="CB484" s="1208"/>
      <c r="CC484" s="1209"/>
    </row>
    <row r="485" spans="1:81" s="690" customFormat="1" ht="40.15" customHeight="1" x14ac:dyDescent="0.25">
      <c r="A485" s="673"/>
      <c r="B485" s="1318"/>
      <c r="C485" s="1315"/>
      <c r="D485" s="1097"/>
      <c r="E485" s="1094"/>
      <c r="F485" s="1094"/>
      <c r="G485" s="1094"/>
      <c r="H485" s="1094"/>
      <c r="I485" s="1094"/>
      <c r="J485" s="1220"/>
      <c r="K485" s="1217"/>
      <c r="L485" s="1434"/>
      <c r="M485" s="1481"/>
      <c r="N485" s="1483"/>
      <c r="O485" s="1485"/>
      <c r="P485" s="1487"/>
      <c r="Q485" s="1489"/>
      <c r="R485" s="1220"/>
      <c r="S485" s="758" t="s">
        <v>6554</v>
      </c>
      <c r="T485" s="709"/>
      <c r="U485" s="709"/>
      <c r="V485" s="709"/>
      <c r="W485" s="678" t="s">
        <v>6356</v>
      </c>
      <c r="X485" s="670"/>
      <c r="Y485" s="670"/>
      <c r="Z485" s="670"/>
      <c r="AA485" s="670"/>
      <c r="AB485" s="1220"/>
      <c r="AC485" s="1241"/>
      <c r="AD485" s="303">
        <f t="shared" si="518"/>
        <v>0</v>
      </c>
      <c r="AE485" s="303">
        <f t="shared" si="518"/>
        <v>0</v>
      </c>
      <c r="AF485" s="303">
        <f t="shared" si="518"/>
        <v>0</v>
      </c>
      <c r="AG485" s="303">
        <f t="shared" si="518"/>
        <v>0</v>
      </c>
      <c r="AH485" s="303">
        <f t="shared" si="518"/>
        <v>0</v>
      </c>
      <c r="AI485" s="303">
        <f t="shared" si="518"/>
        <v>0</v>
      </c>
      <c r="AJ485" s="303">
        <f t="shared" si="518"/>
        <v>0</v>
      </c>
      <c r="AK485" s="1220"/>
      <c r="AL485" s="1244"/>
      <c r="AM485" s="303">
        <f t="shared" si="425"/>
        <v>0</v>
      </c>
      <c r="AN485" s="684"/>
      <c r="AO485" s="684"/>
      <c r="AP485" s="684"/>
      <c r="AQ485" s="684"/>
      <c r="AR485" s="684"/>
      <c r="AS485" s="684"/>
      <c r="AT485" s="1220"/>
      <c r="AU485" s="1247"/>
      <c r="AV485" s="303">
        <f t="shared" si="491"/>
        <v>0</v>
      </c>
      <c r="AW485" s="684"/>
      <c r="AX485" s="684"/>
      <c r="AY485" s="684"/>
      <c r="AZ485" s="684"/>
      <c r="BA485" s="684"/>
      <c r="BB485" s="684"/>
      <c r="BC485" s="1220"/>
      <c r="BD485" s="1250"/>
      <c r="BE485" s="303">
        <f t="shared" si="492"/>
        <v>0</v>
      </c>
      <c r="BF485" s="684"/>
      <c r="BG485" s="684"/>
      <c r="BH485" s="684"/>
      <c r="BI485" s="684"/>
      <c r="BJ485" s="684"/>
      <c r="BK485" s="684"/>
      <c r="BL485" s="1220"/>
      <c r="BM485" s="1253"/>
      <c r="BN485" s="303">
        <f t="shared" si="493"/>
        <v>0</v>
      </c>
      <c r="BO485" s="684"/>
      <c r="BP485" s="684"/>
      <c r="BQ485" s="684"/>
      <c r="BR485" s="684"/>
      <c r="BS485" s="684"/>
      <c r="BT485" s="684"/>
      <c r="BU485" s="1207"/>
      <c r="BV485" s="1208"/>
      <c r="BW485" s="1208"/>
      <c r="BX485" s="1208"/>
      <c r="BY485" s="1208"/>
      <c r="BZ485" s="1208"/>
      <c r="CA485" s="1208"/>
      <c r="CB485" s="1208"/>
      <c r="CC485" s="1209"/>
    </row>
    <row r="486" spans="1:81" s="690" customFormat="1" ht="40.15" customHeight="1" thickBot="1" x14ac:dyDescent="0.3">
      <c r="A486" s="673"/>
      <c r="B486" s="1319"/>
      <c r="C486" s="1316"/>
      <c r="D486" s="1098"/>
      <c r="E486" s="1095"/>
      <c r="F486" s="1095"/>
      <c r="G486" s="1095"/>
      <c r="H486" s="1095"/>
      <c r="I486" s="1095"/>
      <c r="J486" s="1221"/>
      <c r="K486" s="1218"/>
      <c r="L486" s="1490"/>
      <c r="M486" s="1491"/>
      <c r="N486" s="1492"/>
      <c r="O486" s="1493"/>
      <c r="P486" s="1494"/>
      <c r="Q486" s="1495"/>
      <c r="R486" s="1221"/>
      <c r="S486" s="758" t="s">
        <v>6555</v>
      </c>
      <c r="T486" s="710"/>
      <c r="U486" s="710"/>
      <c r="V486" s="710"/>
      <c r="W486" s="679" t="s">
        <v>6489</v>
      </c>
      <c r="X486" s="671"/>
      <c r="Y486" s="671"/>
      <c r="Z486" s="671"/>
      <c r="AA486" s="671"/>
      <c r="AB486" s="1221"/>
      <c r="AC486" s="1242"/>
      <c r="AD486" s="306">
        <f t="shared" si="518"/>
        <v>0</v>
      </c>
      <c r="AE486" s="306">
        <f t="shared" si="518"/>
        <v>0</v>
      </c>
      <c r="AF486" s="306">
        <f t="shared" si="518"/>
        <v>0</v>
      </c>
      <c r="AG486" s="306">
        <f t="shared" si="518"/>
        <v>0</v>
      </c>
      <c r="AH486" s="306">
        <f t="shared" si="518"/>
        <v>0</v>
      </c>
      <c r="AI486" s="306">
        <f t="shared" si="518"/>
        <v>0</v>
      </c>
      <c r="AJ486" s="306">
        <f t="shared" si="518"/>
        <v>0</v>
      </c>
      <c r="AK486" s="1221"/>
      <c r="AL486" s="1245"/>
      <c r="AM486" s="306">
        <f t="shared" si="425"/>
        <v>0</v>
      </c>
      <c r="AN486" s="685"/>
      <c r="AO486" s="685"/>
      <c r="AP486" s="685"/>
      <c r="AQ486" s="685"/>
      <c r="AR486" s="685"/>
      <c r="AS486" s="685"/>
      <c r="AT486" s="1221"/>
      <c r="AU486" s="1248"/>
      <c r="AV486" s="306">
        <f t="shared" si="491"/>
        <v>0</v>
      </c>
      <c r="AW486" s="685"/>
      <c r="AX486" s="685"/>
      <c r="AY486" s="685"/>
      <c r="AZ486" s="685"/>
      <c r="BA486" s="685"/>
      <c r="BB486" s="685"/>
      <c r="BC486" s="1221"/>
      <c r="BD486" s="1251"/>
      <c r="BE486" s="306">
        <f t="shared" si="492"/>
        <v>0</v>
      </c>
      <c r="BF486" s="685"/>
      <c r="BG486" s="685"/>
      <c r="BH486" s="685"/>
      <c r="BI486" s="685"/>
      <c r="BJ486" s="685"/>
      <c r="BK486" s="685"/>
      <c r="BL486" s="1221"/>
      <c r="BM486" s="1254"/>
      <c r="BN486" s="306">
        <f t="shared" si="493"/>
        <v>0</v>
      </c>
      <c r="BO486" s="685"/>
      <c r="BP486" s="685"/>
      <c r="BQ486" s="685"/>
      <c r="BR486" s="685"/>
      <c r="BS486" s="685"/>
      <c r="BT486" s="685"/>
      <c r="BU486" s="1210"/>
      <c r="BV486" s="1211"/>
      <c r="BW486" s="1211"/>
      <c r="BX486" s="1211"/>
      <c r="BY486" s="1211"/>
      <c r="BZ486" s="1211"/>
      <c r="CA486" s="1211"/>
      <c r="CB486" s="1211"/>
      <c r="CC486" s="1212"/>
    </row>
    <row r="487" spans="1:81" ht="40.15" customHeight="1" thickTop="1" x14ac:dyDescent="0.25"/>
  </sheetData>
  <mergeCells count="3675">
    <mergeCell ref="T353:V353"/>
    <mergeCell ref="D355:D357"/>
    <mergeCell ref="E355:E357"/>
    <mergeCell ref="F355:F357"/>
    <mergeCell ref="G355:G357"/>
    <mergeCell ref="H355:H357"/>
    <mergeCell ref="I355:I357"/>
    <mergeCell ref="S355:S357"/>
    <mergeCell ref="T355:T357"/>
    <mergeCell ref="U355:U357"/>
    <mergeCell ref="V355:V357"/>
    <mergeCell ref="L2:Q2"/>
    <mergeCell ref="L3:Q3"/>
    <mergeCell ref="L4:Q4"/>
    <mergeCell ref="L5:Q5"/>
    <mergeCell ref="C196:H196"/>
    <mergeCell ref="R196:S196"/>
    <mergeCell ref="T196:V196"/>
    <mergeCell ref="C197:H197"/>
    <mergeCell ref="R197:S197"/>
    <mergeCell ref="T197:V197"/>
    <mergeCell ref="C198:H199"/>
    <mergeCell ref="R198:S199"/>
    <mergeCell ref="T198:V198"/>
    <mergeCell ref="T199:V199"/>
    <mergeCell ref="D201:D203"/>
    <mergeCell ref="E201:E203"/>
    <mergeCell ref="F201:F203"/>
    <mergeCell ref="G201:G203"/>
    <mergeCell ref="H201:H203"/>
    <mergeCell ref="I201:I203"/>
    <mergeCell ref="S201:S203"/>
    <mergeCell ref="T201:T203"/>
    <mergeCell ref="U201:U203"/>
    <mergeCell ref="V201:V203"/>
    <mergeCell ref="L198:Q198"/>
    <mergeCell ref="L199:Q199"/>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R167:R170"/>
    <mergeCell ref="R171:R174"/>
    <mergeCell ref="R175:R178"/>
    <mergeCell ref="R179:R182"/>
    <mergeCell ref="R183:R186"/>
    <mergeCell ref="R187:R190"/>
    <mergeCell ref="R191:R194"/>
    <mergeCell ref="R419:R422"/>
    <mergeCell ref="R423:R426"/>
    <mergeCell ref="R427:R430"/>
    <mergeCell ref="R431:R434"/>
    <mergeCell ref="R435:R438"/>
    <mergeCell ref="R439:R442"/>
    <mergeCell ref="R443:R446"/>
    <mergeCell ref="R447:R450"/>
    <mergeCell ref="R451:R454"/>
    <mergeCell ref="R455:R458"/>
    <mergeCell ref="R459:R462"/>
    <mergeCell ref="R463:R466"/>
    <mergeCell ref="R467:R470"/>
    <mergeCell ref="R471:R474"/>
    <mergeCell ref="R475:R478"/>
    <mergeCell ref="R479:R482"/>
    <mergeCell ref="R483:R486"/>
    <mergeCell ref="R329:R332"/>
    <mergeCell ref="R333:R336"/>
    <mergeCell ref="R337:R340"/>
    <mergeCell ref="R341:R344"/>
    <mergeCell ref="R345:R348"/>
    <mergeCell ref="R359:R362"/>
    <mergeCell ref="R363:R366"/>
    <mergeCell ref="R367:R370"/>
    <mergeCell ref="R371:R374"/>
    <mergeCell ref="R375:R378"/>
    <mergeCell ref="R379:R382"/>
    <mergeCell ref="R383:R386"/>
    <mergeCell ref="R387:R390"/>
    <mergeCell ref="R391:R394"/>
    <mergeCell ref="R395:R398"/>
    <mergeCell ref="R399:R402"/>
    <mergeCell ref="R403:R406"/>
    <mergeCell ref="R350:S350"/>
    <mergeCell ref="R351:S351"/>
    <mergeCell ref="R352:S353"/>
    <mergeCell ref="R249:R252"/>
    <mergeCell ref="R253:R256"/>
    <mergeCell ref="R257:R260"/>
    <mergeCell ref="R261:R264"/>
    <mergeCell ref="R265:R268"/>
    <mergeCell ref="R269:R272"/>
    <mergeCell ref="R273:R276"/>
    <mergeCell ref="R277:R280"/>
    <mergeCell ref="R281:R284"/>
    <mergeCell ref="R285:R288"/>
    <mergeCell ref="R289:R292"/>
    <mergeCell ref="R293:R296"/>
    <mergeCell ref="R297:R300"/>
    <mergeCell ref="R301:R304"/>
    <mergeCell ref="R305:R308"/>
    <mergeCell ref="R309:R312"/>
    <mergeCell ref="R313:R316"/>
    <mergeCell ref="R217:R220"/>
    <mergeCell ref="R221:R224"/>
    <mergeCell ref="R225:R228"/>
    <mergeCell ref="R229:R232"/>
    <mergeCell ref="R233:R236"/>
    <mergeCell ref="R237:R240"/>
    <mergeCell ref="R241:R244"/>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47:R150"/>
    <mergeCell ref="R151:R154"/>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D475:D478"/>
    <mergeCell ref="E475:E478"/>
    <mergeCell ref="F475:F478"/>
    <mergeCell ref="G475:G478"/>
    <mergeCell ref="H475:H478"/>
    <mergeCell ref="I475:I478"/>
    <mergeCell ref="D479:D482"/>
    <mergeCell ref="E479:E482"/>
    <mergeCell ref="F479:F482"/>
    <mergeCell ref="G479:G482"/>
    <mergeCell ref="H479:H482"/>
    <mergeCell ref="I479:I482"/>
    <mergeCell ref="D483:D486"/>
    <mergeCell ref="E483:E486"/>
    <mergeCell ref="F483:F486"/>
    <mergeCell ref="G483:G486"/>
    <mergeCell ref="H483:H486"/>
    <mergeCell ref="I483:I486"/>
    <mergeCell ref="D463:D466"/>
    <mergeCell ref="E463:E466"/>
    <mergeCell ref="F463:F466"/>
    <mergeCell ref="G463:G466"/>
    <mergeCell ref="H463:H466"/>
    <mergeCell ref="I463:I466"/>
    <mergeCell ref="D467:D470"/>
    <mergeCell ref="E467:E470"/>
    <mergeCell ref="F467:F470"/>
    <mergeCell ref="G467:G470"/>
    <mergeCell ref="H467:H470"/>
    <mergeCell ref="I467:I470"/>
    <mergeCell ref="D471:D474"/>
    <mergeCell ref="E471:E474"/>
    <mergeCell ref="F471:F474"/>
    <mergeCell ref="G471:G474"/>
    <mergeCell ref="H471:H474"/>
    <mergeCell ref="I471:I474"/>
    <mergeCell ref="D451:D454"/>
    <mergeCell ref="E451:E454"/>
    <mergeCell ref="F451:F454"/>
    <mergeCell ref="G451:G454"/>
    <mergeCell ref="H451:H454"/>
    <mergeCell ref="I451:I454"/>
    <mergeCell ref="D455:D458"/>
    <mergeCell ref="E455:E458"/>
    <mergeCell ref="F455:F458"/>
    <mergeCell ref="G455:G458"/>
    <mergeCell ref="H455:H458"/>
    <mergeCell ref="I455:I458"/>
    <mergeCell ref="D459:D462"/>
    <mergeCell ref="E459:E462"/>
    <mergeCell ref="F459:F462"/>
    <mergeCell ref="G459:G462"/>
    <mergeCell ref="H459:H462"/>
    <mergeCell ref="I459:I462"/>
    <mergeCell ref="D439:D442"/>
    <mergeCell ref="E439:E442"/>
    <mergeCell ref="F439:F442"/>
    <mergeCell ref="G439:G442"/>
    <mergeCell ref="H439:H442"/>
    <mergeCell ref="I439:I442"/>
    <mergeCell ref="D443:D446"/>
    <mergeCell ref="E443:E446"/>
    <mergeCell ref="F443:F446"/>
    <mergeCell ref="G443:G446"/>
    <mergeCell ref="H443:H446"/>
    <mergeCell ref="I443:I446"/>
    <mergeCell ref="D447:D450"/>
    <mergeCell ref="E447:E450"/>
    <mergeCell ref="F447:F450"/>
    <mergeCell ref="G447:G450"/>
    <mergeCell ref="H447:H450"/>
    <mergeCell ref="I447:I450"/>
    <mergeCell ref="D427:D430"/>
    <mergeCell ref="E427:E430"/>
    <mergeCell ref="F427:F430"/>
    <mergeCell ref="G427:G430"/>
    <mergeCell ref="H427:H430"/>
    <mergeCell ref="I427:I430"/>
    <mergeCell ref="D431:D434"/>
    <mergeCell ref="E431:E434"/>
    <mergeCell ref="F431:F434"/>
    <mergeCell ref="G431:G434"/>
    <mergeCell ref="H431:H434"/>
    <mergeCell ref="I431:I434"/>
    <mergeCell ref="D435:D438"/>
    <mergeCell ref="E435:E438"/>
    <mergeCell ref="F435:F438"/>
    <mergeCell ref="G435:G438"/>
    <mergeCell ref="H435:H438"/>
    <mergeCell ref="I435:I438"/>
    <mergeCell ref="D415:D418"/>
    <mergeCell ref="E415:E418"/>
    <mergeCell ref="F415:F418"/>
    <mergeCell ref="G415:G418"/>
    <mergeCell ref="H415:H418"/>
    <mergeCell ref="I415:I418"/>
    <mergeCell ref="D419:D422"/>
    <mergeCell ref="E419:E422"/>
    <mergeCell ref="F419:F422"/>
    <mergeCell ref="G419:G422"/>
    <mergeCell ref="H419:H422"/>
    <mergeCell ref="I419:I422"/>
    <mergeCell ref="D423:D426"/>
    <mergeCell ref="E423:E426"/>
    <mergeCell ref="F423:F426"/>
    <mergeCell ref="G423:G426"/>
    <mergeCell ref="H423:H426"/>
    <mergeCell ref="I423:I426"/>
    <mergeCell ref="D403:D406"/>
    <mergeCell ref="E403:E406"/>
    <mergeCell ref="F403:F406"/>
    <mergeCell ref="G403:G406"/>
    <mergeCell ref="H403:H406"/>
    <mergeCell ref="I403:I406"/>
    <mergeCell ref="D407:D410"/>
    <mergeCell ref="E407:E410"/>
    <mergeCell ref="F407:F410"/>
    <mergeCell ref="G407:G410"/>
    <mergeCell ref="H407:H410"/>
    <mergeCell ref="I407:I410"/>
    <mergeCell ref="D411:D414"/>
    <mergeCell ref="E411:E414"/>
    <mergeCell ref="F411:F414"/>
    <mergeCell ref="G411:G414"/>
    <mergeCell ref="H411:H414"/>
    <mergeCell ref="I411:I414"/>
    <mergeCell ref="D391:D394"/>
    <mergeCell ref="E391:E394"/>
    <mergeCell ref="F391:F394"/>
    <mergeCell ref="G391:G394"/>
    <mergeCell ref="H391:H394"/>
    <mergeCell ref="I391:I394"/>
    <mergeCell ref="D395:D398"/>
    <mergeCell ref="E395:E398"/>
    <mergeCell ref="F395:F398"/>
    <mergeCell ref="G395:G398"/>
    <mergeCell ref="H395:H398"/>
    <mergeCell ref="I395:I398"/>
    <mergeCell ref="D399:D402"/>
    <mergeCell ref="E399:E402"/>
    <mergeCell ref="F399:F402"/>
    <mergeCell ref="G399:G402"/>
    <mergeCell ref="H399:H402"/>
    <mergeCell ref="I399:I402"/>
    <mergeCell ref="D379:D382"/>
    <mergeCell ref="E379:E382"/>
    <mergeCell ref="F379:F382"/>
    <mergeCell ref="G379:G382"/>
    <mergeCell ref="H379:H382"/>
    <mergeCell ref="I379:I382"/>
    <mergeCell ref="D383:D386"/>
    <mergeCell ref="E383:E386"/>
    <mergeCell ref="F383:F386"/>
    <mergeCell ref="G383:G386"/>
    <mergeCell ref="H383:H386"/>
    <mergeCell ref="I383:I386"/>
    <mergeCell ref="D387:D390"/>
    <mergeCell ref="E387:E390"/>
    <mergeCell ref="F387:F390"/>
    <mergeCell ref="G387:G390"/>
    <mergeCell ref="H387:H390"/>
    <mergeCell ref="I387:I390"/>
    <mergeCell ref="D367:D370"/>
    <mergeCell ref="E367:E370"/>
    <mergeCell ref="F367:F370"/>
    <mergeCell ref="G367:G370"/>
    <mergeCell ref="H367:H370"/>
    <mergeCell ref="I367:I37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45:D348"/>
    <mergeCell ref="E345:E348"/>
    <mergeCell ref="F345:F348"/>
    <mergeCell ref="G345:G348"/>
    <mergeCell ref="H345:H348"/>
    <mergeCell ref="I345:I348"/>
    <mergeCell ref="D359:D362"/>
    <mergeCell ref="E359:E362"/>
    <mergeCell ref="F359:F362"/>
    <mergeCell ref="G359:G362"/>
    <mergeCell ref="H359:H362"/>
    <mergeCell ref="I359:I362"/>
    <mergeCell ref="D363:D366"/>
    <mergeCell ref="E363:E366"/>
    <mergeCell ref="F363:F366"/>
    <mergeCell ref="G363:G366"/>
    <mergeCell ref="H363:H366"/>
    <mergeCell ref="I363:I366"/>
    <mergeCell ref="C350:H350"/>
    <mergeCell ref="C351:H351"/>
    <mergeCell ref="C352:H353"/>
    <mergeCell ref="D333:D336"/>
    <mergeCell ref="E333:E336"/>
    <mergeCell ref="F333:F336"/>
    <mergeCell ref="G333:G336"/>
    <mergeCell ref="H333:H336"/>
    <mergeCell ref="I333:I336"/>
    <mergeCell ref="D337:D340"/>
    <mergeCell ref="E337:E340"/>
    <mergeCell ref="F337:F340"/>
    <mergeCell ref="G337:G340"/>
    <mergeCell ref="H337:H340"/>
    <mergeCell ref="I337:I340"/>
    <mergeCell ref="D341:D344"/>
    <mergeCell ref="E341:E344"/>
    <mergeCell ref="F341:F344"/>
    <mergeCell ref="G341:G344"/>
    <mergeCell ref="H341:H344"/>
    <mergeCell ref="I341:I344"/>
    <mergeCell ref="D321:D324"/>
    <mergeCell ref="E321:E324"/>
    <mergeCell ref="F321:F324"/>
    <mergeCell ref="G321:G324"/>
    <mergeCell ref="H321:H324"/>
    <mergeCell ref="I321:I324"/>
    <mergeCell ref="D325:D328"/>
    <mergeCell ref="E325:E328"/>
    <mergeCell ref="F325:F328"/>
    <mergeCell ref="G325:G328"/>
    <mergeCell ref="H325:H328"/>
    <mergeCell ref="I325:I328"/>
    <mergeCell ref="D329:D332"/>
    <mergeCell ref="E329:E332"/>
    <mergeCell ref="F329:F332"/>
    <mergeCell ref="G329:G332"/>
    <mergeCell ref="H329:H332"/>
    <mergeCell ref="I329:I332"/>
    <mergeCell ref="D309:D312"/>
    <mergeCell ref="E309:E312"/>
    <mergeCell ref="F309:F312"/>
    <mergeCell ref="G309:G312"/>
    <mergeCell ref="H309:H312"/>
    <mergeCell ref="I309:I312"/>
    <mergeCell ref="D313:D316"/>
    <mergeCell ref="E313:E316"/>
    <mergeCell ref="F313:F316"/>
    <mergeCell ref="G313:G316"/>
    <mergeCell ref="H313:H316"/>
    <mergeCell ref="I313:I316"/>
    <mergeCell ref="D317:D320"/>
    <mergeCell ref="E317:E320"/>
    <mergeCell ref="F317:F320"/>
    <mergeCell ref="G317:G320"/>
    <mergeCell ref="H317:H320"/>
    <mergeCell ref="I317:I320"/>
    <mergeCell ref="D297:D300"/>
    <mergeCell ref="E297:E300"/>
    <mergeCell ref="F297:F300"/>
    <mergeCell ref="G297:G300"/>
    <mergeCell ref="H297:H300"/>
    <mergeCell ref="I297:I300"/>
    <mergeCell ref="D301:D304"/>
    <mergeCell ref="E301:E304"/>
    <mergeCell ref="F301:F304"/>
    <mergeCell ref="G301:G304"/>
    <mergeCell ref="H301:H304"/>
    <mergeCell ref="I301:I304"/>
    <mergeCell ref="D305:D308"/>
    <mergeCell ref="E305:E308"/>
    <mergeCell ref="F305:F308"/>
    <mergeCell ref="G305:G308"/>
    <mergeCell ref="H305:H308"/>
    <mergeCell ref="I305:I308"/>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93:D296"/>
    <mergeCell ref="E293:E296"/>
    <mergeCell ref="F293:F296"/>
    <mergeCell ref="G293:G296"/>
    <mergeCell ref="H293:H296"/>
    <mergeCell ref="I293:I296"/>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81:D284"/>
    <mergeCell ref="E281:E284"/>
    <mergeCell ref="F281:F284"/>
    <mergeCell ref="G281:G284"/>
    <mergeCell ref="H281:H284"/>
    <mergeCell ref="I281:I284"/>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37:D240"/>
    <mergeCell ref="E237:E240"/>
    <mergeCell ref="F237:F240"/>
    <mergeCell ref="G237:G240"/>
    <mergeCell ref="H237:H240"/>
    <mergeCell ref="I237:I240"/>
    <mergeCell ref="D241:D244"/>
    <mergeCell ref="E241:E244"/>
    <mergeCell ref="F241:F244"/>
    <mergeCell ref="G241:G244"/>
    <mergeCell ref="H241:H244"/>
    <mergeCell ref="I241:I244"/>
    <mergeCell ref="D245:D248"/>
    <mergeCell ref="E245:E248"/>
    <mergeCell ref="F245:F248"/>
    <mergeCell ref="G245:G248"/>
    <mergeCell ref="H245:H248"/>
    <mergeCell ref="I245:I248"/>
    <mergeCell ref="D225:D228"/>
    <mergeCell ref="E225:E228"/>
    <mergeCell ref="F225:F228"/>
    <mergeCell ref="G225:G228"/>
    <mergeCell ref="H225:H228"/>
    <mergeCell ref="I225:I228"/>
    <mergeCell ref="D229:D232"/>
    <mergeCell ref="E229:E232"/>
    <mergeCell ref="F229:F232"/>
    <mergeCell ref="G229:G232"/>
    <mergeCell ref="H229:H232"/>
    <mergeCell ref="I229:I232"/>
    <mergeCell ref="D233:D236"/>
    <mergeCell ref="E233:E236"/>
    <mergeCell ref="F233:F236"/>
    <mergeCell ref="G233:G236"/>
    <mergeCell ref="H233:H236"/>
    <mergeCell ref="I233:I236"/>
    <mergeCell ref="D213:D216"/>
    <mergeCell ref="E213:E216"/>
    <mergeCell ref="F213:F216"/>
    <mergeCell ref="G213:G216"/>
    <mergeCell ref="H213:H216"/>
    <mergeCell ref="I213:I216"/>
    <mergeCell ref="D217:D220"/>
    <mergeCell ref="E217:E220"/>
    <mergeCell ref="F217:F220"/>
    <mergeCell ref="G217:G220"/>
    <mergeCell ref="H217:H220"/>
    <mergeCell ref="I217:I220"/>
    <mergeCell ref="D221:D224"/>
    <mergeCell ref="E221:E224"/>
    <mergeCell ref="F221:F224"/>
    <mergeCell ref="G221:G224"/>
    <mergeCell ref="H221:H224"/>
    <mergeCell ref="I221:I224"/>
    <mergeCell ref="D191:D194"/>
    <mergeCell ref="E191:E194"/>
    <mergeCell ref="F191:F194"/>
    <mergeCell ref="G191:G194"/>
    <mergeCell ref="H191:H194"/>
    <mergeCell ref="I191:I194"/>
    <mergeCell ref="D205:D208"/>
    <mergeCell ref="E205:E208"/>
    <mergeCell ref="F205:F208"/>
    <mergeCell ref="G205:G208"/>
    <mergeCell ref="H205:H208"/>
    <mergeCell ref="I205:I208"/>
    <mergeCell ref="D209:D212"/>
    <mergeCell ref="E209:E212"/>
    <mergeCell ref="F209:F212"/>
    <mergeCell ref="G209:G212"/>
    <mergeCell ref="H209:H212"/>
    <mergeCell ref="I209:I212"/>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S23:S24"/>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M39:M42"/>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BU46:CC46"/>
    <mergeCell ref="N39:N42"/>
    <mergeCell ref="O39:O42"/>
    <mergeCell ref="AK47:AK50"/>
    <mergeCell ref="AL47:AL50"/>
    <mergeCell ref="BU51:CC51"/>
    <mergeCell ref="BU52:CC52"/>
    <mergeCell ref="BU53:CC53"/>
    <mergeCell ref="BU54:CC54"/>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AK43:AK46"/>
    <mergeCell ref="AL43:AL46"/>
    <mergeCell ref="J39:J42"/>
    <mergeCell ref="K39:K42"/>
    <mergeCell ref="L39:L42"/>
    <mergeCell ref="N27:N30"/>
    <mergeCell ref="O27:O30"/>
    <mergeCell ref="BU31:CC31"/>
    <mergeCell ref="BU32:CC32"/>
    <mergeCell ref="BU33:CC33"/>
    <mergeCell ref="BU34:CC34"/>
    <mergeCell ref="BU35:CC35"/>
    <mergeCell ref="BU36:CC36"/>
    <mergeCell ref="BU37:CC37"/>
    <mergeCell ref="BU38:CC38"/>
    <mergeCell ref="BU39:CC39"/>
    <mergeCell ref="BU40:CC40"/>
    <mergeCell ref="BU41:CC41"/>
    <mergeCell ref="BU42:CC42"/>
    <mergeCell ref="BU43:CC43"/>
    <mergeCell ref="BU44:CC44"/>
    <mergeCell ref="BU45:CC45"/>
    <mergeCell ref="S27:S28"/>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BU55:CC55"/>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6:CC56"/>
    <mergeCell ref="BU57:CC57"/>
    <mergeCell ref="AT51:AT54"/>
    <mergeCell ref="AU51:AU54"/>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9:AT62"/>
    <mergeCell ref="AU59:AU62"/>
    <mergeCell ref="BC59:BC62"/>
    <mergeCell ref="BD59:BD62"/>
    <mergeCell ref="BL59:BL62"/>
    <mergeCell ref="BM59:BM62"/>
    <mergeCell ref="P59:P62"/>
    <mergeCell ref="Q59:Q62"/>
    <mergeCell ref="AB59:AB62"/>
    <mergeCell ref="AC59:AC62"/>
    <mergeCell ref="AK59:AK62"/>
    <mergeCell ref="AL59:AL62"/>
    <mergeCell ref="AT67:AT70"/>
    <mergeCell ref="AU67:AU70"/>
    <mergeCell ref="BC67:BC70"/>
    <mergeCell ref="BD67:BD70"/>
    <mergeCell ref="BL67:BL70"/>
    <mergeCell ref="BM67:BM70"/>
    <mergeCell ref="P67:P70"/>
    <mergeCell ref="Q67:Q70"/>
    <mergeCell ref="AB67:AB70"/>
    <mergeCell ref="AC67:AC70"/>
    <mergeCell ref="AK67:AK70"/>
    <mergeCell ref="AL67:AL70"/>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R79:R82"/>
    <mergeCell ref="R83:R86"/>
    <mergeCell ref="AB83:AB86"/>
    <mergeCell ref="AC83:AC86"/>
    <mergeCell ref="AK83:AK86"/>
    <mergeCell ref="AL83:AL86"/>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AT91:AT94"/>
    <mergeCell ref="AU91:AU94"/>
    <mergeCell ref="BC91:BC94"/>
    <mergeCell ref="BD91:BD94"/>
    <mergeCell ref="BL91:BL94"/>
    <mergeCell ref="BM91:BM94"/>
    <mergeCell ref="P91:P94"/>
    <mergeCell ref="Q91:Q94"/>
    <mergeCell ref="AB91:AB94"/>
    <mergeCell ref="AC91:AC94"/>
    <mergeCell ref="AK91:AK94"/>
    <mergeCell ref="AL91:AL94"/>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AT163:AT166"/>
    <mergeCell ref="AU163:AU166"/>
    <mergeCell ref="BC163:BC166"/>
    <mergeCell ref="BD163:BD166"/>
    <mergeCell ref="BL163:BL166"/>
    <mergeCell ref="BM163:BM166"/>
    <mergeCell ref="P163:P166"/>
    <mergeCell ref="Q163:Q166"/>
    <mergeCell ref="R155:R158"/>
    <mergeCell ref="R159:R162"/>
    <mergeCell ref="R163:R166"/>
    <mergeCell ref="AB163:AB166"/>
    <mergeCell ref="AC163:AC166"/>
    <mergeCell ref="AK163:AK166"/>
    <mergeCell ref="AL163:AL166"/>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91:CC191"/>
    <mergeCell ref="BU192:CC192"/>
    <mergeCell ref="BU193:CC193"/>
    <mergeCell ref="BU194:CC194"/>
    <mergeCell ref="J205:J208"/>
    <mergeCell ref="K205:K208"/>
    <mergeCell ref="L205:L208"/>
    <mergeCell ref="M205:M208"/>
    <mergeCell ref="N205:N208"/>
    <mergeCell ref="O205:O20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205:CC205"/>
    <mergeCell ref="BU206:CC206"/>
    <mergeCell ref="BU207:CC207"/>
    <mergeCell ref="BU208:CC208"/>
    <mergeCell ref="BU197:BW197"/>
    <mergeCell ref="BX197:CC197"/>
    <mergeCell ref="W198:AA198"/>
    <mergeCell ref="AB198:AJ199"/>
    <mergeCell ref="AK198:AM198"/>
    <mergeCell ref="AB197:AJ197"/>
    <mergeCell ref="AT205:AT208"/>
    <mergeCell ref="AU205:AU208"/>
    <mergeCell ref="BC205:BC208"/>
    <mergeCell ref="BD205:BD208"/>
    <mergeCell ref="BL205:BL208"/>
    <mergeCell ref="BM205:BM208"/>
    <mergeCell ref="P205:P208"/>
    <mergeCell ref="Q205:Q208"/>
    <mergeCell ref="AB205:AB208"/>
    <mergeCell ref="AC205:AC208"/>
    <mergeCell ref="AK205:AK208"/>
    <mergeCell ref="AL205:AL208"/>
    <mergeCell ref="AT213:AT216"/>
    <mergeCell ref="AU213:AU216"/>
    <mergeCell ref="BC213:BC216"/>
    <mergeCell ref="BD213:BD216"/>
    <mergeCell ref="BL213:BL216"/>
    <mergeCell ref="BM213:BM216"/>
    <mergeCell ref="P213:P216"/>
    <mergeCell ref="Q213:Q216"/>
    <mergeCell ref="AB213:AB216"/>
    <mergeCell ref="AC213:AC216"/>
    <mergeCell ref="AK213:AK216"/>
    <mergeCell ref="AL213:AL216"/>
    <mergeCell ref="R205:R208"/>
    <mergeCell ref="R209:R212"/>
    <mergeCell ref="R213:R216"/>
    <mergeCell ref="BU209:CC209"/>
    <mergeCell ref="BU210:CC210"/>
    <mergeCell ref="BU211:CC211"/>
    <mergeCell ref="BU212:CC212"/>
    <mergeCell ref="J213:J216"/>
    <mergeCell ref="K213:K216"/>
    <mergeCell ref="L213:L216"/>
    <mergeCell ref="M213:M216"/>
    <mergeCell ref="N213:N216"/>
    <mergeCell ref="O213:O216"/>
    <mergeCell ref="AT209:AT212"/>
    <mergeCell ref="AU209:AU212"/>
    <mergeCell ref="BC209:BC212"/>
    <mergeCell ref="BD209:BD212"/>
    <mergeCell ref="BL209:BL212"/>
    <mergeCell ref="BM209:BM212"/>
    <mergeCell ref="P209:P212"/>
    <mergeCell ref="Q209:Q212"/>
    <mergeCell ref="AB209:AB212"/>
    <mergeCell ref="AC209:AC212"/>
    <mergeCell ref="AK209:AK212"/>
    <mergeCell ref="AL209:AL212"/>
    <mergeCell ref="BU213:CC213"/>
    <mergeCell ref="BU214:CC214"/>
    <mergeCell ref="BU215:CC215"/>
    <mergeCell ref="BU216:CC216"/>
    <mergeCell ref="J209:J212"/>
    <mergeCell ref="K209:K212"/>
    <mergeCell ref="L209:L212"/>
    <mergeCell ref="M209:M212"/>
    <mergeCell ref="N209:N212"/>
    <mergeCell ref="O209:O212"/>
    <mergeCell ref="BU217:CC217"/>
    <mergeCell ref="BU218:CC218"/>
    <mergeCell ref="BU219:CC219"/>
    <mergeCell ref="BU220:CC220"/>
    <mergeCell ref="J221:J224"/>
    <mergeCell ref="K221:K224"/>
    <mergeCell ref="L221:L224"/>
    <mergeCell ref="M221:M224"/>
    <mergeCell ref="N221:N224"/>
    <mergeCell ref="O221:O224"/>
    <mergeCell ref="AT217:AT220"/>
    <mergeCell ref="AU217:AU220"/>
    <mergeCell ref="BC217:BC220"/>
    <mergeCell ref="BD217:BD220"/>
    <mergeCell ref="BL217:BL220"/>
    <mergeCell ref="BM217:BM220"/>
    <mergeCell ref="P217:P220"/>
    <mergeCell ref="Q217:Q220"/>
    <mergeCell ref="AB217:AB220"/>
    <mergeCell ref="AC217:AC220"/>
    <mergeCell ref="AK217:AK220"/>
    <mergeCell ref="AL217:AL220"/>
    <mergeCell ref="BU221:CC221"/>
    <mergeCell ref="BU222:CC222"/>
    <mergeCell ref="BU223:CC223"/>
    <mergeCell ref="BU224:CC224"/>
    <mergeCell ref="J217:J220"/>
    <mergeCell ref="K217:K220"/>
    <mergeCell ref="L217:L220"/>
    <mergeCell ref="M217:M220"/>
    <mergeCell ref="N217:N220"/>
    <mergeCell ref="O217:O220"/>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AT229:AT232"/>
    <mergeCell ref="AU229:AU232"/>
    <mergeCell ref="BC229:BC232"/>
    <mergeCell ref="BD229:BD232"/>
    <mergeCell ref="BL229:BL232"/>
    <mergeCell ref="BM229:BM232"/>
    <mergeCell ref="P229:P232"/>
    <mergeCell ref="Q229:Q232"/>
    <mergeCell ref="AB229:AB232"/>
    <mergeCell ref="AC229:AC232"/>
    <mergeCell ref="AK229:AK232"/>
    <mergeCell ref="AL229:AL232"/>
    <mergeCell ref="BU225:CC225"/>
    <mergeCell ref="BU226:CC226"/>
    <mergeCell ref="BU227:CC227"/>
    <mergeCell ref="BU228:CC228"/>
    <mergeCell ref="J229:J232"/>
    <mergeCell ref="K229:K232"/>
    <mergeCell ref="L229:L232"/>
    <mergeCell ref="M229:M232"/>
    <mergeCell ref="N229:N232"/>
    <mergeCell ref="O229:O232"/>
    <mergeCell ref="AT225:AT228"/>
    <mergeCell ref="AU225:AU228"/>
    <mergeCell ref="BC225:BC228"/>
    <mergeCell ref="BD225:BD228"/>
    <mergeCell ref="BL225:BL228"/>
    <mergeCell ref="BM225:BM228"/>
    <mergeCell ref="P225:P228"/>
    <mergeCell ref="Q225:Q228"/>
    <mergeCell ref="AB225:AB228"/>
    <mergeCell ref="AC225:AC228"/>
    <mergeCell ref="AK225:AK228"/>
    <mergeCell ref="AL225:AL228"/>
    <mergeCell ref="BU229:CC229"/>
    <mergeCell ref="BU230:CC230"/>
    <mergeCell ref="BU231:CC231"/>
    <mergeCell ref="BU232:CC232"/>
    <mergeCell ref="J225:J228"/>
    <mergeCell ref="K225:K228"/>
    <mergeCell ref="L225:L228"/>
    <mergeCell ref="M225:M228"/>
    <mergeCell ref="N225:N228"/>
    <mergeCell ref="O225:O228"/>
    <mergeCell ref="BU233:CC233"/>
    <mergeCell ref="BU234:CC234"/>
    <mergeCell ref="BU235:CC235"/>
    <mergeCell ref="BU236:CC236"/>
    <mergeCell ref="J237:J240"/>
    <mergeCell ref="K237:K240"/>
    <mergeCell ref="L237:L240"/>
    <mergeCell ref="M237:M240"/>
    <mergeCell ref="N237:N240"/>
    <mergeCell ref="O237:O240"/>
    <mergeCell ref="AT233:AT236"/>
    <mergeCell ref="AU233:AU236"/>
    <mergeCell ref="BC233:BC236"/>
    <mergeCell ref="BD233:BD236"/>
    <mergeCell ref="BL233:BL236"/>
    <mergeCell ref="BM233:BM236"/>
    <mergeCell ref="P233:P236"/>
    <mergeCell ref="Q233:Q236"/>
    <mergeCell ref="AB233:AB236"/>
    <mergeCell ref="AC233:AC236"/>
    <mergeCell ref="AK233:AK236"/>
    <mergeCell ref="AL233:AL236"/>
    <mergeCell ref="BU237:CC237"/>
    <mergeCell ref="BU238:CC238"/>
    <mergeCell ref="BU239:CC239"/>
    <mergeCell ref="BU240:CC240"/>
    <mergeCell ref="J233:J236"/>
    <mergeCell ref="K233:K236"/>
    <mergeCell ref="L233:L236"/>
    <mergeCell ref="M233:M236"/>
    <mergeCell ref="N233:N236"/>
    <mergeCell ref="O233:O236"/>
    <mergeCell ref="AT237:AT240"/>
    <mergeCell ref="AU237:AU240"/>
    <mergeCell ref="BC237:BC240"/>
    <mergeCell ref="BD237:BD240"/>
    <mergeCell ref="BL237:BL240"/>
    <mergeCell ref="BM237:BM240"/>
    <mergeCell ref="P237:P240"/>
    <mergeCell ref="Q237:Q240"/>
    <mergeCell ref="AB237:AB240"/>
    <mergeCell ref="AC237:AC240"/>
    <mergeCell ref="AK237:AK240"/>
    <mergeCell ref="AL237:AL240"/>
    <mergeCell ref="AT245:AT248"/>
    <mergeCell ref="AU245:AU248"/>
    <mergeCell ref="BC245:BC248"/>
    <mergeCell ref="BD245:BD248"/>
    <mergeCell ref="BL245:BL248"/>
    <mergeCell ref="BM245:BM248"/>
    <mergeCell ref="P245:P248"/>
    <mergeCell ref="Q245:Q248"/>
    <mergeCell ref="R245:R248"/>
    <mergeCell ref="AB245:AB248"/>
    <mergeCell ref="AC245:AC248"/>
    <mergeCell ref="AK245:AK248"/>
    <mergeCell ref="AL245:AL248"/>
    <mergeCell ref="BU241:CC241"/>
    <mergeCell ref="BU242:CC242"/>
    <mergeCell ref="BU243:CC243"/>
    <mergeCell ref="BU244:CC244"/>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BU245:CC245"/>
    <mergeCell ref="BU246:CC246"/>
    <mergeCell ref="BU247:CC247"/>
    <mergeCell ref="BU248:CC248"/>
    <mergeCell ref="J241:J244"/>
    <mergeCell ref="K241:K244"/>
    <mergeCell ref="L241:L244"/>
    <mergeCell ref="M241:M244"/>
    <mergeCell ref="N241:N244"/>
    <mergeCell ref="O241:O244"/>
    <mergeCell ref="BU249:CC249"/>
    <mergeCell ref="BU250:CC250"/>
    <mergeCell ref="BU251:CC251"/>
    <mergeCell ref="BU252:CC252"/>
    <mergeCell ref="J253:J256"/>
    <mergeCell ref="K253:K256"/>
    <mergeCell ref="L253:L256"/>
    <mergeCell ref="M253:M256"/>
    <mergeCell ref="N253:N256"/>
    <mergeCell ref="O253:O256"/>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53:CC253"/>
    <mergeCell ref="BU254:CC254"/>
    <mergeCell ref="BU255:CC255"/>
    <mergeCell ref="BU256:CC256"/>
    <mergeCell ref="J249:J252"/>
    <mergeCell ref="K249:K252"/>
    <mergeCell ref="L249:L252"/>
    <mergeCell ref="M249:M252"/>
    <mergeCell ref="N249:N252"/>
    <mergeCell ref="O249:O252"/>
    <mergeCell ref="BD253:BD256"/>
    <mergeCell ref="BL253:BL256"/>
    <mergeCell ref="BM253:BM256"/>
    <mergeCell ref="P253:P256"/>
    <mergeCell ref="Q253:Q256"/>
    <mergeCell ref="AB253:AB256"/>
    <mergeCell ref="AC253:AC256"/>
    <mergeCell ref="AK253:AK256"/>
    <mergeCell ref="AL253:AL256"/>
    <mergeCell ref="AT261:AT264"/>
    <mergeCell ref="AU261:AU264"/>
    <mergeCell ref="BC261:BC264"/>
    <mergeCell ref="BD261:BD264"/>
    <mergeCell ref="BL261:BL264"/>
    <mergeCell ref="BM261:BM264"/>
    <mergeCell ref="P261:P264"/>
    <mergeCell ref="Q261:Q264"/>
    <mergeCell ref="AC261:AC264"/>
    <mergeCell ref="AK261:AK264"/>
    <mergeCell ref="AL261:AL264"/>
    <mergeCell ref="BU257:CC257"/>
    <mergeCell ref="BU258:CC258"/>
    <mergeCell ref="BU259:CC259"/>
    <mergeCell ref="BU260:CC260"/>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BU261:CC261"/>
    <mergeCell ref="BU262:CC262"/>
    <mergeCell ref="BU263:CC263"/>
    <mergeCell ref="BU264:CC264"/>
    <mergeCell ref="J257:J260"/>
    <mergeCell ref="K257:K260"/>
    <mergeCell ref="L257:L260"/>
    <mergeCell ref="M257:M260"/>
    <mergeCell ref="N257:N260"/>
    <mergeCell ref="O257:O260"/>
    <mergeCell ref="BU265:CC265"/>
    <mergeCell ref="BU266:CC266"/>
    <mergeCell ref="BU267:CC267"/>
    <mergeCell ref="BU268:CC268"/>
    <mergeCell ref="J269:J272"/>
    <mergeCell ref="K269:K272"/>
    <mergeCell ref="L269:L272"/>
    <mergeCell ref="M269:M272"/>
    <mergeCell ref="N269:N272"/>
    <mergeCell ref="O269:O272"/>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BU269:CC269"/>
    <mergeCell ref="BU270:CC270"/>
    <mergeCell ref="BU271:CC271"/>
    <mergeCell ref="BU272:CC272"/>
    <mergeCell ref="J265:J268"/>
    <mergeCell ref="K265:K268"/>
    <mergeCell ref="L265:L268"/>
    <mergeCell ref="M265:M268"/>
    <mergeCell ref="N265:N268"/>
    <mergeCell ref="O265:O268"/>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73:CC273"/>
    <mergeCell ref="BU274:CC274"/>
    <mergeCell ref="BU275:CC275"/>
    <mergeCell ref="BU276:CC276"/>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BU277:CC277"/>
    <mergeCell ref="BU278:CC278"/>
    <mergeCell ref="BU279:CC279"/>
    <mergeCell ref="BU280:CC280"/>
    <mergeCell ref="J273:J276"/>
    <mergeCell ref="K273:K276"/>
    <mergeCell ref="L273:L276"/>
    <mergeCell ref="M273:M276"/>
    <mergeCell ref="N273:N276"/>
    <mergeCell ref="O273:O276"/>
    <mergeCell ref="BU281:CC281"/>
    <mergeCell ref="BU282:CC282"/>
    <mergeCell ref="BU283:CC283"/>
    <mergeCell ref="BU284:CC284"/>
    <mergeCell ref="J285:J288"/>
    <mergeCell ref="K285:K288"/>
    <mergeCell ref="L285:L288"/>
    <mergeCell ref="M285:M288"/>
    <mergeCell ref="N285:N288"/>
    <mergeCell ref="O285:O288"/>
    <mergeCell ref="AT281:AT284"/>
    <mergeCell ref="AU281:AU284"/>
    <mergeCell ref="BC281:BC284"/>
    <mergeCell ref="BD281:BD284"/>
    <mergeCell ref="BL281:BL284"/>
    <mergeCell ref="BM281:BM284"/>
    <mergeCell ref="P281:P284"/>
    <mergeCell ref="Q281:Q284"/>
    <mergeCell ref="AB281:AB284"/>
    <mergeCell ref="AC281:AC284"/>
    <mergeCell ref="AK281:AK284"/>
    <mergeCell ref="AL281:AL284"/>
    <mergeCell ref="BU285:CC285"/>
    <mergeCell ref="BU286:CC286"/>
    <mergeCell ref="BU287:CC287"/>
    <mergeCell ref="BU288:CC288"/>
    <mergeCell ref="J281:J284"/>
    <mergeCell ref="K281:K284"/>
    <mergeCell ref="L281:L284"/>
    <mergeCell ref="M281:M284"/>
    <mergeCell ref="N281:N284"/>
    <mergeCell ref="O281:O284"/>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89:CC289"/>
    <mergeCell ref="BU290:CC290"/>
    <mergeCell ref="BU291:CC291"/>
    <mergeCell ref="BU292:CC292"/>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BU293:CC293"/>
    <mergeCell ref="BU294:CC294"/>
    <mergeCell ref="BU295:CC295"/>
    <mergeCell ref="BU296:CC296"/>
    <mergeCell ref="J289:J292"/>
    <mergeCell ref="K289:K292"/>
    <mergeCell ref="L289:L292"/>
    <mergeCell ref="M289:M292"/>
    <mergeCell ref="N289:N292"/>
    <mergeCell ref="O289:O292"/>
    <mergeCell ref="BU297:CC297"/>
    <mergeCell ref="BU298:CC298"/>
    <mergeCell ref="BU299:CC299"/>
    <mergeCell ref="BU300:CC300"/>
    <mergeCell ref="J301:J304"/>
    <mergeCell ref="K301:K304"/>
    <mergeCell ref="L301:L304"/>
    <mergeCell ref="M301:M304"/>
    <mergeCell ref="N301:N304"/>
    <mergeCell ref="O301:O304"/>
    <mergeCell ref="AT297:AT300"/>
    <mergeCell ref="AU297:AU300"/>
    <mergeCell ref="BC297:BC300"/>
    <mergeCell ref="BD297:BD300"/>
    <mergeCell ref="BL297:BL300"/>
    <mergeCell ref="BM297:BM300"/>
    <mergeCell ref="P297:P300"/>
    <mergeCell ref="Q297:Q300"/>
    <mergeCell ref="AB297:AB300"/>
    <mergeCell ref="AC297:AC300"/>
    <mergeCell ref="AK297:AK300"/>
    <mergeCell ref="AL297:AL300"/>
    <mergeCell ref="BU301:CC301"/>
    <mergeCell ref="BU302:CC302"/>
    <mergeCell ref="BU303:CC303"/>
    <mergeCell ref="BU304:CC304"/>
    <mergeCell ref="J297:J300"/>
    <mergeCell ref="K297:K300"/>
    <mergeCell ref="L297:L300"/>
    <mergeCell ref="M297:M300"/>
    <mergeCell ref="N297:N300"/>
    <mergeCell ref="O297:O300"/>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AT309:AT312"/>
    <mergeCell ref="AU309:AU312"/>
    <mergeCell ref="BC309:BC312"/>
    <mergeCell ref="BD309:BD312"/>
    <mergeCell ref="BL309:BL312"/>
    <mergeCell ref="BM309:BM312"/>
    <mergeCell ref="P309:P312"/>
    <mergeCell ref="Q309:Q312"/>
    <mergeCell ref="AB309:AB312"/>
    <mergeCell ref="AC309:AC312"/>
    <mergeCell ref="AK309:AK312"/>
    <mergeCell ref="AL309:AL312"/>
    <mergeCell ref="BU305:CC305"/>
    <mergeCell ref="BU306:CC306"/>
    <mergeCell ref="BU307:CC307"/>
    <mergeCell ref="BU308:CC308"/>
    <mergeCell ref="J309:J312"/>
    <mergeCell ref="K309:K312"/>
    <mergeCell ref="L309:L312"/>
    <mergeCell ref="M309:M312"/>
    <mergeCell ref="N309:N312"/>
    <mergeCell ref="O309:O312"/>
    <mergeCell ref="AT305:AT308"/>
    <mergeCell ref="AU305:AU308"/>
    <mergeCell ref="BC305:BC308"/>
    <mergeCell ref="BD305:BD308"/>
    <mergeCell ref="BL305:BL308"/>
    <mergeCell ref="BM305:BM308"/>
    <mergeCell ref="P305:P308"/>
    <mergeCell ref="Q305:Q308"/>
    <mergeCell ref="AB305:AB308"/>
    <mergeCell ref="AC305:AC308"/>
    <mergeCell ref="AK305:AK308"/>
    <mergeCell ref="AL305:AL308"/>
    <mergeCell ref="BU309:CC309"/>
    <mergeCell ref="BU310:CC310"/>
    <mergeCell ref="BU311:CC311"/>
    <mergeCell ref="BU312:CC312"/>
    <mergeCell ref="J305:J308"/>
    <mergeCell ref="K305:K308"/>
    <mergeCell ref="L305:L308"/>
    <mergeCell ref="M305:M308"/>
    <mergeCell ref="N305:N308"/>
    <mergeCell ref="O305:O308"/>
    <mergeCell ref="BU313:CC313"/>
    <mergeCell ref="BU314:CC314"/>
    <mergeCell ref="BU315:CC315"/>
    <mergeCell ref="BU316:CC316"/>
    <mergeCell ref="J317:J320"/>
    <mergeCell ref="K317:K320"/>
    <mergeCell ref="L317:L320"/>
    <mergeCell ref="M317:M320"/>
    <mergeCell ref="N317:N320"/>
    <mergeCell ref="O317:O320"/>
    <mergeCell ref="AT313:AT316"/>
    <mergeCell ref="AU313:AU316"/>
    <mergeCell ref="BC313:BC316"/>
    <mergeCell ref="BD313:BD316"/>
    <mergeCell ref="BL313:BL316"/>
    <mergeCell ref="BM313:BM316"/>
    <mergeCell ref="P313:P316"/>
    <mergeCell ref="Q313:Q316"/>
    <mergeCell ref="AB313:AB316"/>
    <mergeCell ref="AC313:AC316"/>
    <mergeCell ref="AK313:AK316"/>
    <mergeCell ref="AL313:AL316"/>
    <mergeCell ref="BU317:CC317"/>
    <mergeCell ref="BU318:CC318"/>
    <mergeCell ref="BU319:CC319"/>
    <mergeCell ref="BU320:CC320"/>
    <mergeCell ref="J313:J316"/>
    <mergeCell ref="K313:K316"/>
    <mergeCell ref="L313:L316"/>
    <mergeCell ref="M313:M316"/>
    <mergeCell ref="N313:N316"/>
    <mergeCell ref="O313:O316"/>
    <mergeCell ref="AT317:AT320"/>
    <mergeCell ref="AU317:AU320"/>
    <mergeCell ref="BC317:BC320"/>
    <mergeCell ref="BD317:BD320"/>
    <mergeCell ref="BL317:BL320"/>
    <mergeCell ref="BM317:BM320"/>
    <mergeCell ref="P317:P320"/>
    <mergeCell ref="Q317:Q320"/>
    <mergeCell ref="AB317:AB320"/>
    <mergeCell ref="AC317:AC320"/>
    <mergeCell ref="AK317:AK320"/>
    <mergeCell ref="AL317:AL320"/>
    <mergeCell ref="AT325:AT328"/>
    <mergeCell ref="AU325:AU328"/>
    <mergeCell ref="BC325:BC328"/>
    <mergeCell ref="BD325:BD328"/>
    <mergeCell ref="BL325:BL328"/>
    <mergeCell ref="BM325:BM328"/>
    <mergeCell ref="P325:P328"/>
    <mergeCell ref="Q325:Q328"/>
    <mergeCell ref="AB325:AB328"/>
    <mergeCell ref="R317:R320"/>
    <mergeCell ref="R321:R324"/>
    <mergeCell ref="R325:R328"/>
    <mergeCell ref="AC325:AC328"/>
    <mergeCell ref="AK325:AK328"/>
    <mergeCell ref="AL325:AL328"/>
    <mergeCell ref="BU321:CC321"/>
    <mergeCell ref="BU322:CC322"/>
    <mergeCell ref="BU323:CC323"/>
    <mergeCell ref="BU324:CC324"/>
    <mergeCell ref="J325:J328"/>
    <mergeCell ref="K325:K328"/>
    <mergeCell ref="L325:L328"/>
    <mergeCell ref="M325:M328"/>
    <mergeCell ref="N325:N328"/>
    <mergeCell ref="O325:O328"/>
    <mergeCell ref="AT321:AT324"/>
    <mergeCell ref="AU321:AU324"/>
    <mergeCell ref="BC321:BC324"/>
    <mergeCell ref="BD321:BD324"/>
    <mergeCell ref="BL321:BL324"/>
    <mergeCell ref="BM321:BM324"/>
    <mergeCell ref="P321:P324"/>
    <mergeCell ref="Q321:Q324"/>
    <mergeCell ref="AB321:AB324"/>
    <mergeCell ref="AC321:AC324"/>
    <mergeCell ref="AL321:AL324"/>
    <mergeCell ref="BU325:CC325"/>
    <mergeCell ref="BU326:CC326"/>
    <mergeCell ref="BU327:CC327"/>
    <mergeCell ref="BU328:CC328"/>
    <mergeCell ref="J321:J324"/>
    <mergeCell ref="K321:K324"/>
    <mergeCell ref="L321:L324"/>
    <mergeCell ref="M321:M324"/>
    <mergeCell ref="N321:N324"/>
    <mergeCell ref="O321:O324"/>
    <mergeCell ref="BU329:CC329"/>
    <mergeCell ref="BU330:CC330"/>
    <mergeCell ref="BU331:CC331"/>
    <mergeCell ref="BU332:CC332"/>
    <mergeCell ref="J333:J336"/>
    <mergeCell ref="K333:K336"/>
    <mergeCell ref="L333:L336"/>
    <mergeCell ref="M333:M336"/>
    <mergeCell ref="N333:N336"/>
    <mergeCell ref="O333:O336"/>
    <mergeCell ref="AT329:AT332"/>
    <mergeCell ref="AU329:AU332"/>
    <mergeCell ref="BC329:BC332"/>
    <mergeCell ref="BD329:BD332"/>
    <mergeCell ref="BL329:BL332"/>
    <mergeCell ref="BM329:BM332"/>
    <mergeCell ref="P329:P332"/>
    <mergeCell ref="Q329:Q332"/>
    <mergeCell ref="AB329:AB332"/>
    <mergeCell ref="AC329:AC332"/>
    <mergeCell ref="AK329:AK332"/>
    <mergeCell ref="AL329:AL332"/>
    <mergeCell ref="BU333:CC333"/>
    <mergeCell ref="BU334:CC334"/>
    <mergeCell ref="BU335:CC335"/>
    <mergeCell ref="BU336:CC336"/>
    <mergeCell ref="J329:J332"/>
    <mergeCell ref="K329:K332"/>
    <mergeCell ref="L329:L332"/>
    <mergeCell ref="M329:M332"/>
    <mergeCell ref="N329:N332"/>
    <mergeCell ref="O329:O332"/>
    <mergeCell ref="AT333:AT336"/>
    <mergeCell ref="AU333:AU336"/>
    <mergeCell ref="BC333:BC336"/>
    <mergeCell ref="BD333:BD336"/>
    <mergeCell ref="BL333:BL336"/>
    <mergeCell ref="BM333:BM336"/>
    <mergeCell ref="P333:P336"/>
    <mergeCell ref="Q333:Q336"/>
    <mergeCell ref="AB333:AB336"/>
    <mergeCell ref="AC333:AC336"/>
    <mergeCell ref="AK333:AK336"/>
    <mergeCell ref="AL333:AL336"/>
    <mergeCell ref="AT341:AT344"/>
    <mergeCell ref="AU341:AU344"/>
    <mergeCell ref="BC341:BC344"/>
    <mergeCell ref="BD341:BD344"/>
    <mergeCell ref="BL341:BL344"/>
    <mergeCell ref="BM341:BM344"/>
    <mergeCell ref="P341:P344"/>
    <mergeCell ref="Q341:Q344"/>
    <mergeCell ref="AB341:AB344"/>
    <mergeCell ref="AC341:AC344"/>
    <mergeCell ref="AL341:AL344"/>
    <mergeCell ref="BU337:CC337"/>
    <mergeCell ref="BU338:CC338"/>
    <mergeCell ref="BU339:CC339"/>
    <mergeCell ref="BU340:CC340"/>
    <mergeCell ref="J341:J344"/>
    <mergeCell ref="K341:K344"/>
    <mergeCell ref="L341:L344"/>
    <mergeCell ref="M341:M344"/>
    <mergeCell ref="N341:N344"/>
    <mergeCell ref="O341:O344"/>
    <mergeCell ref="AT337:AT340"/>
    <mergeCell ref="AU337:AU340"/>
    <mergeCell ref="BC337:BC340"/>
    <mergeCell ref="BD337:BD340"/>
    <mergeCell ref="BL337:BL340"/>
    <mergeCell ref="BM337:BM340"/>
    <mergeCell ref="P337:P340"/>
    <mergeCell ref="Q337:Q340"/>
    <mergeCell ref="AB337:AB340"/>
    <mergeCell ref="AC337:AC340"/>
    <mergeCell ref="BU341:CC341"/>
    <mergeCell ref="BU342:CC342"/>
    <mergeCell ref="BU343:CC343"/>
    <mergeCell ref="BU344:CC344"/>
    <mergeCell ref="J337:J340"/>
    <mergeCell ref="K337:K340"/>
    <mergeCell ref="L337:L340"/>
    <mergeCell ref="M337:M340"/>
    <mergeCell ref="N337:N340"/>
    <mergeCell ref="O337:O340"/>
    <mergeCell ref="BU345:CC345"/>
    <mergeCell ref="BU346:CC346"/>
    <mergeCell ref="BU347:CC347"/>
    <mergeCell ref="BU348:CC348"/>
    <mergeCell ref="J359:J362"/>
    <mergeCell ref="K359:K362"/>
    <mergeCell ref="L359:L362"/>
    <mergeCell ref="M359:M362"/>
    <mergeCell ref="N359:N362"/>
    <mergeCell ref="O359:O362"/>
    <mergeCell ref="AT345:AT348"/>
    <mergeCell ref="AU345:AU348"/>
    <mergeCell ref="BC345:BC348"/>
    <mergeCell ref="BD345:BD348"/>
    <mergeCell ref="BL345:BL348"/>
    <mergeCell ref="BM345:BM348"/>
    <mergeCell ref="P345:P348"/>
    <mergeCell ref="Q345:Q348"/>
    <mergeCell ref="AB345:AB348"/>
    <mergeCell ref="AC345:AC348"/>
    <mergeCell ref="AK345:AK348"/>
    <mergeCell ref="AL345:AL348"/>
    <mergeCell ref="BU359:CC359"/>
    <mergeCell ref="BU360:CC360"/>
    <mergeCell ref="BU361:CC361"/>
    <mergeCell ref="BU362:CC362"/>
    <mergeCell ref="BC351:BE351"/>
    <mergeCell ref="BF351:BK351"/>
    <mergeCell ref="BL351:BT351"/>
    <mergeCell ref="BU351:BW351"/>
    <mergeCell ref="BX351:CC351"/>
    <mergeCell ref="BC350:BE350"/>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BU363:CC363"/>
    <mergeCell ref="BU364:CC364"/>
    <mergeCell ref="BU365:CC365"/>
    <mergeCell ref="BU366:CC366"/>
    <mergeCell ref="J367:J370"/>
    <mergeCell ref="K367:K370"/>
    <mergeCell ref="L367:L370"/>
    <mergeCell ref="M367:M370"/>
    <mergeCell ref="N367:N370"/>
    <mergeCell ref="O367:O370"/>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67:CC367"/>
    <mergeCell ref="BU368:CC368"/>
    <mergeCell ref="BU369:CC369"/>
    <mergeCell ref="BU370:CC370"/>
    <mergeCell ref="J363:J366"/>
    <mergeCell ref="K363:K366"/>
    <mergeCell ref="L363:L366"/>
    <mergeCell ref="M363:M366"/>
    <mergeCell ref="N363:N366"/>
    <mergeCell ref="O363:O366"/>
    <mergeCell ref="BU371:CC371"/>
    <mergeCell ref="BU372:CC372"/>
    <mergeCell ref="BU373:CC373"/>
    <mergeCell ref="BU374:CC374"/>
    <mergeCell ref="J375:J378"/>
    <mergeCell ref="K375:K378"/>
    <mergeCell ref="L375:L378"/>
    <mergeCell ref="M375:M378"/>
    <mergeCell ref="N375:N378"/>
    <mergeCell ref="O375:O378"/>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U375:CC375"/>
    <mergeCell ref="BU376:CC376"/>
    <mergeCell ref="BU377:CC377"/>
    <mergeCell ref="BU378:CC378"/>
    <mergeCell ref="J371:J374"/>
    <mergeCell ref="K371:K374"/>
    <mergeCell ref="L371:L374"/>
    <mergeCell ref="M371:M374"/>
    <mergeCell ref="N371:N374"/>
    <mergeCell ref="O371:O374"/>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AT383:AT386"/>
    <mergeCell ref="AU383:AU386"/>
    <mergeCell ref="BC383:BC386"/>
    <mergeCell ref="BD383:BD386"/>
    <mergeCell ref="BL383:BL386"/>
    <mergeCell ref="BM383:BM386"/>
    <mergeCell ref="P383:P386"/>
    <mergeCell ref="Q383:Q386"/>
    <mergeCell ref="AB383:AB386"/>
    <mergeCell ref="AC383:AC386"/>
    <mergeCell ref="AK383:AK386"/>
    <mergeCell ref="AL383:AL386"/>
    <mergeCell ref="BU379:CC379"/>
    <mergeCell ref="BU380:CC380"/>
    <mergeCell ref="BU381:CC381"/>
    <mergeCell ref="BU382:CC382"/>
    <mergeCell ref="J383:J386"/>
    <mergeCell ref="K383:K386"/>
    <mergeCell ref="L383:L386"/>
    <mergeCell ref="M383:M386"/>
    <mergeCell ref="N383:N386"/>
    <mergeCell ref="O383:O386"/>
    <mergeCell ref="AT379:AT382"/>
    <mergeCell ref="AU379:AU382"/>
    <mergeCell ref="BC379:BC382"/>
    <mergeCell ref="BD379:BD382"/>
    <mergeCell ref="BL379:BL382"/>
    <mergeCell ref="BM379:BM382"/>
    <mergeCell ref="P379:P382"/>
    <mergeCell ref="Q379:Q382"/>
    <mergeCell ref="AB379:AB382"/>
    <mergeCell ref="AC379:AC382"/>
    <mergeCell ref="AK379:AK382"/>
    <mergeCell ref="AL379:AL382"/>
    <mergeCell ref="BU383:CC383"/>
    <mergeCell ref="BU384:CC384"/>
    <mergeCell ref="BU385:CC385"/>
    <mergeCell ref="BU386:CC386"/>
    <mergeCell ref="J379:J382"/>
    <mergeCell ref="K379:K382"/>
    <mergeCell ref="L379:L382"/>
    <mergeCell ref="M379:M382"/>
    <mergeCell ref="N379:N382"/>
    <mergeCell ref="O379:O382"/>
    <mergeCell ref="BU387:CC387"/>
    <mergeCell ref="BU388:CC388"/>
    <mergeCell ref="BU389:CC389"/>
    <mergeCell ref="BU390:CC390"/>
    <mergeCell ref="J391:J394"/>
    <mergeCell ref="K391:K394"/>
    <mergeCell ref="L391:L394"/>
    <mergeCell ref="M391:M394"/>
    <mergeCell ref="N391:N394"/>
    <mergeCell ref="O391:O394"/>
    <mergeCell ref="AT387:AT390"/>
    <mergeCell ref="AU387:AU390"/>
    <mergeCell ref="BC387:BC390"/>
    <mergeCell ref="BD387:BD390"/>
    <mergeCell ref="BL387:BL390"/>
    <mergeCell ref="BM387:BM390"/>
    <mergeCell ref="P387:P390"/>
    <mergeCell ref="Q387:Q390"/>
    <mergeCell ref="AB387:AB390"/>
    <mergeCell ref="AC387:AC390"/>
    <mergeCell ref="AK387:AK390"/>
    <mergeCell ref="AL387:AL390"/>
    <mergeCell ref="BU391:CC391"/>
    <mergeCell ref="BU392:CC392"/>
    <mergeCell ref="BU393:CC393"/>
    <mergeCell ref="BU394:CC394"/>
    <mergeCell ref="J387:J390"/>
    <mergeCell ref="K387:K390"/>
    <mergeCell ref="L387:L390"/>
    <mergeCell ref="M387:M390"/>
    <mergeCell ref="N387:N390"/>
    <mergeCell ref="O387:O390"/>
    <mergeCell ref="AT391:AT394"/>
    <mergeCell ref="AU391:AU394"/>
    <mergeCell ref="BC391:BC394"/>
    <mergeCell ref="BD391:BD394"/>
    <mergeCell ref="BL391:BL394"/>
    <mergeCell ref="BM391:BM394"/>
    <mergeCell ref="P391:P394"/>
    <mergeCell ref="Q391:Q394"/>
    <mergeCell ref="AB391:AB394"/>
    <mergeCell ref="AC391:AC394"/>
    <mergeCell ref="AK391:AK394"/>
    <mergeCell ref="AL391:AL394"/>
    <mergeCell ref="AT399:AT402"/>
    <mergeCell ref="AU399:AU402"/>
    <mergeCell ref="BC399:BC402"/>
    <mergeCell ref="BD399:BD402"/>
    <mergeCell ref="BL399:BL402"/>
    <mergeCell ref="BM399:BM402"/>
    <mergeCell ref="P399:P402"/>
    <mergeCell ref="Q399:Q402"/>
    <mergeCell ref="AB399:AB402"/>
    <mergeCell ref="AC399:AC402"/>
    <mergeCell ref="AK399:AK402"/>
    <mergeCell ref="AL399:AL402"/>
    <mergeCell ref="BU395:CC395"/>
    <mergeCell ref="BU396:CC396"/>
    <mergeCell ref="BU397:CC397"/>
    <mergeCell ref="BU398:CC398"/>
    <mergeCell ref="J399:J402"/>
    <mergeCell ref="K399:K402"/>
    <mergeCell ref="L399:L402"/>
    <mergeCell ref="M399:M402"/>
    <mergeCell ref="N399:N402"/>
    <mergeCell ref="O399:O402"/>
    <mergeCell ref="AT395:AT398"/>
    <mergeCell ref="AU395:AU398"/>
    <mergeCell ref="BC395:BC398"/>
    <mergeCell ref="BD395:BD398"/>
    <mergeCell ref="BL395:BL398"/>
    <mergeCell ref="BM395:BM398"/>
    <mergeCell ref="P395:P398"/>
    <mergeCell ref="Q395:Q398"/>
    <mergeCell ref="AB395:AB398"/>
    <mergeCell ref="AC395:AC398"/>
    <mergeCell ref="AK395:AK398"/>
    <mergeCell ref="AL395:AL398"/>
    <mergeCell ref="BU399:CC399"/>
    <mergeCell ref="BU400:CC400"/>
    <mergeCell ref="BU401:CC401"/>
    <mergeCell ref="BU402:CC402"/>
    <mergeCell ref="J395:J398"/>
    <mergeCell ref="K395:K398"/>
    <mergeCell ref="L395:L398"/>
    <mergeCell ref="M395:M398"/>
    <mergeCell ref="N395:N398"/>
    <mergeCell ref="O395:O398"/>
    <mergeCell ref="BU403:CC403"/>
    <mergeCell ref="BU404:CC404"/>
    <mergeCell ref="BU405:CC405"/>
    <mergeCell ref="BU406:CC406"/>
    <mergeCell ref="J407:J410"/>
    <mergeCell ref="K407:K410"/>
    <mergeCell ref="L407:L410"/>
    <mergeCell ref="M407:M410"/>
    <mergeCell ref="N407:N410"/>
    <mergeCell ref="O407:O410"/>
    <mergeCell ref="AT403:AT406"/>
    <mergeCell ref="AU403:AU406"/>
    <mergeCell ref="BC403:BC406"/>
    <mergeCell ref="BD403:BD406"/>
    <mergeCell ref="BL403:BL406"/>
    <mergeCell ref="BM403:BM406"/>
    <mergeCell ref="P403:P406"/>
    <mergeCell ref="Q403:Q406"/>
    <mergeCell ref="AB403:AB406"/>
    <mergeCell ref="AC403:AC406"/>
    <mergeCell ref="AK403:AK406"/>
    <mergeCell ref="AL403:AL406"/>
    <mergeCell ref="BU407:CC407"/>
    <mergeCell ref="BU408:CC408"/>
    <mergeCell ref="BU409:CC409"/>
    <mergeCell ref="BU410:CC410"/>
    <mergeCell ref="J403:J406"/>
    <mergeCell ref="K403:K406"/>
    <mergeCell ref="L403:L406"/>
    <mergeCell ref="M403:M406"/>
    <mergeCell ref="N403:N406"/>
    <mergeCell ref="O403:O406"/>
    <mergeCell ref="AT407:AT410"/>
    <mergeCell ref="AU407:AU410"/>
    <mergeCell ref="BC407:BC410"/>
    <mergeCell ref="BD407:BD410"/>
    <mergeCell ref="BL407:BL410"/>
    <mergeCell ref="BM407:BM410"/>
    <mergeCell ref="P407:P410"/>
    <mergeCell ref="Q407:Q410"/>
    <mergeCell ref="AB407:AB410"/>
    <mergeCell ref="AC407:AC410"/>
    <mergeCell ref="AK407:AK410"/>
    <mergeCell ref="AL407:AL410"/>
    <mergeCell ref="AT415:AT418"/>
    <mergeCell ref="AU415:AU418"/>
    <mergeCell ref="BC415:BC418"/>
    <mergeCell ref="BD415:BD418"/>
    <mergeCell ref="BL415:BL418"/>
    <mergeCell ref="BM415:BM418"/>
    <mergeCell ref="P415:P418"/>
    <mergeCell ref="Q415:Q418"/>
    <mergeCell ref="R407:R410"/>
    <mergeCell ref="R411:R414"/>
    <mergeCell ref="R415:R418"/>
    <mergeCell ref="AB415:AB418"/>
    <mergeCell ref="AC415:AC418"/>
    <mergeCell ref="AK415:AK418"/>
    <mergeCell ref="AL415:AL418"/>
    <mergeCell ref="BU411:CC411"/>
    <mergeCell ref="BU412:CC412"/>
    <mergeCell ref="BU413:CC413"/>
    <mergeCell ref="BU414:CC414"/>
    <mergeCell ref="J415:J418"/>
    <mergeCell ref="K415:K418"/>
    <mergeCell ref="L415:L418"/>
    <mergeCell ref="M415:M418"/>
    <mergeCell ref="N415:N418"/>
    <mergeCell ref="O415:O418"/>
    <mergeCell ref="AT411:AT414"/>
    <mergeCell ref="AU411:AU414"/>
    <mergeCell ref="BC411:BC414"/>
    <mergeCell ref="BD411:BD414"/>
    <mergeCell ref="BL411:BL414"/>
    <mergeCell ref="BM411:BM414"/>
    <mergeCell ref="P411:P414"/>
    <mergeCell ref="Q411:Q414"/>
    <mergeCell ref="AB411:AB414"/>
    <mergeCell ref="AC411:AC414"/>
    <mergeCell ref="AK411:AK414"/>
    <mergeCell ref="AL411:AL414"/>
    <mergeCell ref="BU415:CC415"/>
    <mergeCell ref="BU416:CC416"/>
    <mergeCell ref="BU417:CC417"/>
    <mergeCell ref="BU418:CC418"/>
    <mergeCell ref="J411:J414"/>
    <mergeCell ref="K411:K414"/>
    <mergeCell ref="L411:L414"/>
    <mergeCell ref="M411:M414"/>
    <mergeCell ref="N411:N414"/>
    <mergeCell ref="O411:O414"/>
    <mergeCell ref="BU419:CC419"/>
    <mergeCell ref="BU420:CC420"/>
    <mergeCell ref="BU421:CC421"/>
    <mergeCell ref="BU422:CC422"/>
    <mergeCell ref="J423:J426"/>
    <mergeCell ref="K423:K426"/>
    <mergeCell ref="L423:L426"/>
    <mergeCell ref="M423:M426"/>
    <mergeCell ref="N423:N426"/>
    <mergeCell ref="O423:O426"/>
    <mergeCell ref="AT419:AT422"/>
    <mergeCell ref="AU419:AU422"/>
    <mergeCell ref="BC419:BC422"/>
    <mergeCell ref="BD419:BD422"/>
    <mergeCell ref="BL419:BL422"/>
    <mergeCell ref="BM419:BM422"/>
    <mergeCell ref="P419:P422"/>
    <mergeCell ref="Q419:Q422"/>
    <mergeCell ref="AB419:AB422"/>
    <mergeCell ref="AC419:AC422"/>
    <mergeCell ref="AK419:AK422"/>
    <mergeCell ref="AL419:AL422"/>
    <mergeCell ref="BU423:CC423"/>
    <mergeCell ref="BU424:CC424"/>
    <mergeCell ref="BU425:CC425"/>
    <mergeCell ref="BU426:CC426"/>
    <mergeCell ref="J419:J422"/>
    <mergeCell ref="K419:K422"/>
    <mergeCell ref="L419:L422"/>
    <mergeCell ref="M419:M422"/>
    <mergeCell ref="N419:N422"/>
    <mergeCell ref="O419:O422"/>
    <mergeCell ref="AT423:AT426"/>
    <mergeCell ref="AU423:AU426"/>
    <mergeCell ref="BC423:BC426"/>
    <mergeCell ref="BD423:BD426"/>
    <mergeCell ref="BL423:BL426"/>
    <mergeCell ref="BM423:BM426"/>
    <mergeCell ref="P423:P426"/>
    <mergeCell ref="Q423:Q426"/>
    <mergeCell ref="AB423:AB426"/>
    <mergeCell ref="AC423:AC426"/>
    <mergeCell ref="AK423:AK426"/>
    <mergeCell ref="AL423:AL426"/>
    <mergeCell ref="AT431:AT434"/>
    <mergeCell ref="AU431:AU434"/>
    <mergeCell ref="BC431:BC434"/>
    <mergeCell ref="BD431:BD434"/>
    <mergeCell ref="BL431:BL434"/>
    <mergeCell ref="BM431:BM434"/>
    <mergeCell ref="P431:P434"/>
    <mergeCell ref="Q431:Q434"/>
    <mergeCell ref="AC431:AC434"/>
    <mergeCell ref="AK431:AK434"/>
    <mergeCell ref="AL431:AL434"/>
    <mergeCell ref="BU427:CC427"/>
    <mergeCell ref="BU428:CC428"/>
    <mergeCell ref="BU429:CC429"/>
    <mergeCell ref="BU430:CC430"/>
    <mergeCell ref="J431:J434"/>
    <mergeCell ref="K431:K434"/>
    <mergeCell ref="L431:L434"/>
    <mergeCell ref="M431:M434"/>
    <mergeCell ref="N431:N434"/>
    <mergeCell ref="O431:O434"/>
    <mergeCell ref="AT427:AT430"/>
    <mergeCell ref="AU427:AU430"/>
    <mergeCell ref="BC427:BC430"/>
    <mergeCell ref="BD427:BD430"/>
    <mergeCell ref="BL427:BL430"/>
    <mergeCell ref="BM427:BM430"/>
    <mergeCell ref="P427:P430"/>
    <mergeCell ref="Q427:Q430"/>
    <mergeCell ref="AB427:AB430"/>
    <mergeCell ref="AC427:AC430"/>
    <mergeCell ref="AK427:AK430"/>
    <mergeCell ref="AL427:AL430"/>
    <mergeCell ref="BU431:CC431"/>
    <mergeCell ref="BU432:CC432"/>
    <mergeCell ref="BU433:CC433"/>
    <mergeCell ref="BU434:CC434"/>
    <mergeCell ref="J427:J430"/>
    <mergeCell ref="K427:K430"/>
    <mergeCell ref="L427:L430"/>
    <mergeCell ref="M427:M430"/>
    <mergeCell ref="N427:N430"/>
    <mergeCell ref="O427:O430"/>
    <mergeCell ref="BU435:CC435"/>
    <mergeCell ref="BU436:CC436"/>
    <mergeCell ref="BU437:CC437"/>
    <mergeCell ref="BU438:CC438"/>
    <mergeCell ref="J439:J442"/>
    <mergeCell ref="K439:K442"/>
    <mergeCell ref="L439:L442"/>
    <mergeCell ref="M439:M442"/>
    <mergeCell ref="N439:N442"/>
    <mergeCell ref="O439:O442"/>
    <mergeCell ref="AT435:AT438"/>
    <mergeCell ref="AU435:AU438"/>
    <mergeCell ref="BC435:BC438"/>
    <mergeCell ref="BD435:BD438"/>
    <mergeCell ref="BL435:BL438"/>
    <mergeCell ref="BM435:BM438"/>
    <mergeCell ref="P435:P438"/>
    <mergeCell ref="Q435:Q438"/>
    <mergeCell ref="AB435:AB438"/>
    <mergeCell ref="AC435:AC438"/>
    <mergeCell ref="AK435:AK438"/>
    <mergeCell ref="AL435:AL438"/>
    <mergeCell ref="BU439:CC439"/>
    <mergeCell ref="BU440:CC440"/>
    <mergeCell ref="BU441:CC441"/>
    <mergeCell ref="BU442:CC442"/>
    <mergeCell ref="J435:J438"/>
    <mergeCell ref="K435:K438"/>
    <mergeCell ref="L435:L438"/>
    <mergeCell ref="M435:M438"/>
    <mergeCell ref="N435:N438"/>
    <mergeCell ref="O435:O438"/>
    <mergeCell ref="AT439:AT442"/>
    <mergeCell ref="AU439:AU442"/>
    <mergeCell ref="BC439:BC442"/>
    <mergeCell ref="BD439:BD442"/>
    <mergeCell ref="BL439:BL442"/>
    <mergeCell ref="BM439:BM442"/>
    <mergeCell ref="P439:P442"/>
    <mergeCell ref="Q439:Q442"/>
    <mergeCell ref="AB439:AB442"/>
    <mergeCell ref="AC439:AC442"/>
    <mergeCell ref="AK439:AK442"/>
    <mergeCell ref="AL439:AL442"/>
    <mergeCell ref="AT447:AT450"/>
    <mergeCell ref="AU447:AU450"/>
    <mergeCell ref="BC447:BC450"/>
    <mergeCell ref="BD447:BD450"/>
    <mergeCell ref="BL447:BL450"/>
    <mergeCell ref="BM447:BM450"/>
    <mergeCell ref="P447:P450"/>
    <mergeCell ref="Q447:Q450"/>
    <mergeCell ref="AB447:AB450"/>
    <mergeCell ref="AC447:AC450"/>
    <mergeCell ref="AK447:AK450"/>
    <mergeCell ref="AL447:AL450"/>
    <mergeCell ref="BU443:CC443"/>
    <mergeCell ref="BU444:CC444"/>
    <mergeCell ref="BU445:CC445"/>
    <mergeCell ref="BU446:CC446"/>
    <mergeCell ref="J447:J450"/>
    <mergeCell ref="K447:K450"/>
    <mergeCell ref="L447:L450"/>
    <mergeCell ref="M447:M450"/>
    <mergeCell ref="N447:N450"/>
    <mergeCell ref="O447:O450"/>
    <mergeCell ref="AT443:AT446"/>
    <mergeCell ref="AU443:AU446"/>
    <mergeCell ref="BC443:BC446"/>
    <mergeCell ref="BD443:BD446"/>
    <mergeCell ref="BL443:BL446"/>
    <mergeCell ref="BM443:BM446"/>
    <mergeCell ref="P443:P446"/>
    <mergeCell ref="Q443:Q446"/>
    <mergeCell ref="AB443:AB446"/>
    <mergeCell ref="AC443:AC446"/>
    <mergeCell ref="AK443:AK446"/>
    <mergeCell ref="AL443:AL446"/>
    <mergeCell ref="BU447:CC447"/>
    <mergeCell ref="BU448:CC448"/>
    <mergeCell ref="BU449:CC449"/>
    <mergeCell ref="BU450:CC450"/>
    <mergeCell ref="J443:J446"/>
    <mergeCell ref="K443:K446"/>
    <mergeCell ref="L443:L446"/>
    <mergeCell ref="M443:M446"/>
    <mergeCell ref="N443:N446"/>
    <mergeCell ref="O443:O446"/>
    <mergeCell ref="BU451:CC451"/>
    <mergeCell ref="BU452:CC452"/>
    <mergeCell ref="BU453:CC453"/>
    <mergeCell ref="BU454:CC454"/>
    <mergeCell ref="J455:J458"/>
    <mergeCell ref="K455:K458"/>
    <mergeCell ref="L455:L458"/>
    <mergeCell ref="M455:M458"/>
    <mergeCell ref="N455:N458"/>
    <mergeCell ref="O455:O458"/>
    <mergeCell ref="AT451:AT454"/>
    <mergeCell ref="AU451:AU454"/>
    <mergeCell ref="BC451:BC454"/>
    <mergeCell ref="BD451:BD454"/>
    <mergeCell ref="BL451:BL454"/>
    <mergeCell ref="BM451:BM454"/>
    <mergeCell ref="P451:P454"/>
    <mergeCell ref="Q451:Q454"/>
    <mergeCell ref="AB451:AB454"/>
    <mergeCell ref="AC451:AC454"/>
    <mergeCell ref="AK451:AK454"/>
    <mergeCell ref="AL451:AL454"/>
    <mergeCell ref="BU455:CC455"/>
    <mergeCell ref="BU456:CC456"/>
    <mergeCell ref="BU457:CC457"/>
    <mergeCell ref="BU458:CC458"/>
    <mergeCell ref="J451:J454"/>
    <mergeCell ref="K451:K454"/>
    <mergeCell ref="L451:L454"/>
    <mergeCell ref="M451:M454"/>
    <mergeCell ref="N451:N454"/>
    <mergeCell ref="O451:O454"/>
    <mergeCell ref="AT455:AT458"/>
    <mergeCell ref="AU455:AU458"/>
    <mergeCell ref="BC455:BC458"/>
    <mergeCell ref="BD455:BD458"/>
    <mergeCell ref="BL455:BL458"/>
    <mergeCell ref="BM455:BM458"/>
    <mergeCell ref="P455:P458"/>
    <mergeCell ref="Q455:Q458"/>
    <mergeCell ref="AB455:AB458"/>
    <mergeCell ref="AC455:AC458"/>
    <mergeCell ref="AK455:AK458"/>
    <mergeCell ref="AL455:AL458"/>
    <mergeCell ref="AT463:AT466"/>
    <mergeCell ref="AU463:AU466"/>
    <mergeCell ref="BC463:BC466"/>
    <mergeCell ref="BD463:BD466"/>
    <mergeCell ref="BL463:BL466"/>
    <mergeCell ref="BM463:BM466"/>
    <mergeCell ref="P463:P466"/>
    <mergeCell ref="Q463:Q466"/>
    <mergeCell ref="AB463:AB466"/>
    <mergeCell ref="AC463:AC466"/>
    <mergeCell ref="AK463:AK466"/>
    <mergeCell ref="AL463:AL466"/>
    <mergeCell ref="BU459:CC459"/>
    <mergeCell ref="BU460:CC460"/>
    <mergeCell ref="BU461:CC461"/>
    <mergeCell ref="BU462:CC462"/>
    <mergeCell ref="J463:J466"/>
    <mergeCell ref="K463:K466"/>
    <mergeCell ref="L463:L466"/>
    <mergeCell ref="M463:M466"/>
    <mergeCell ref="N463:N466"/>
    <mergeCell ref="O463:O466"/>
    <mergeCell ref="AT459:AT462"/>
    <mergeCell ref="AU459:AU462"/>
    <mergeCell ref="BC459:BC462"/>
    <mergeCell ref="BD459:BD462"/>
    <mergeCell ref="BL459:BL462"/>
    <mergeCell ref="BM459:BM462"/>
    <mergeCell ref="P459:P462"/>
    <mergeCell ref="Q459:Q462"/>
    <mergeCell ref="AB459:AB462"/>
    <mergeCell ref="AC459:AC462"/>
    <mergeCell ref="AK459:AK462"/>
    <mergeCell ref="AL459:AL462"/>
    <mergeCell ref="BU463:CC463"/>
    <mergeCell ref="BU464:CC464"/>
    <mergeCell ref="BU465:CC465"/>
    <mergeCell ref="BU466:CC466"/>
    <mergeCell ref="J459:J462"/>
    <mergeCell ref="K459:K462"/>
    <mergeCell ref="L459:L462"/>
    <mergeCell ref="M459:M462"/>
    <mergeCell ref="N459:N462"/>
    <mergeCell ref="O459:O462"/>
    <mergeCell ref="AK471:AK474"/>
    <mergeCell ref="AL471:AL474"/>
    <mergeCell ref="BU467:CC467"/>
    <mergeCell ref="BU468:CC468"/>
    <mergeCell ref="BU469:CC469"/>
    <mergeCell ref="BU470:CC470"/>
    <mergeCell ref="J471:J474"/>
    <mergeCell ref="K471:K474"/>
    <mergeCell ref="L471:L474"/>
    <mergeCell ref="M471:M474"/>
    <mergeCell ref="N471:N474"/>
    <mergeCell ref="O471:O474"/>
    <mergeCell ref="AT467:AT470"/>
    <mergeCell ref="AU467:AU470"/>
    <mergeCell ref="BC467:BC470"/>
    <mergeCell ref="BD467:BD470"/>
    <mergeCell ref="BL467:BL470"/>
    <mergeCell ref="BM467:BM470"/>
    <mergeCell ref="P467:P470"/>
    <mergeCell ref="Q467:Q470"/>
    <mergeCell ref="AB467:AB470"/>
    <mergeCell ref="AC467:AC470"/>
    <mergeCell ref="AK467:AK470"/>
    <mergeCell ref="AL467:AL470"/>
    <mergeCell ref="J467:J470"/>
    <mergeCell ref="K467:K470"/>
    <mergeCell ref="L467:L470"/>
    <mergeCell ref="M467:M470"/>
    <mergeCell ref="N467:N470"/>
    <mergeCell ref="O467:O470"/>
    <mergeCell ref="AT475:AT478"/>
    <mergeCell ref="AU475:AU478"/>
    <mergeCell ref="BC475:BC478"/>
    <mergeCell ref="BD475:BD478"/>
    <mergeCell ref="BL475:BL478"/>
    <mergeCell ref="BM475:BM478"/>
    <mergeCell ref="P475:P478"/>
    <mergeCell ref="Q475:Q478"/>
    <mergeCell ref="AB475:AB478"/>
    <mergeCell ref="AC475:AC478"/>
    <mergeCell ref="AK475:AK478"/>
    <mergeCell ref="AL475:AL478"/>
    <mergeCell ref="BU471:CC471"/>
    <mergeCell ref="BU472:CC472"/>
    <mergeCell ref="BU473:CC473"/>
    <mergeCell ref="BU474:CC474"/>
    <mergeCell ref="J475:J478"/>
    <mergeCell ref="K475:K478"/>
    <mergeCell ref="L475:L478"/>
    <mergeCell ref="M475:M478"/>
    <mergeCell ref="N475:N478"/>
    <mergeCell ref="O475:O478"/>
    <mergeCell ref="AT471:AT474"/>
    <mergeCell ref="AU471:AU474"/>
    <mergeCell ref="BC471:BC474"/>
    <mergeCell ref="BD471:BD474"/>
    <mergeCell ref="BL471:BL474"/>
    <mergeCell ref="BM471:BM474"/>
    <mergeCell ref="P471:P474"/>
    <mergeCell ref="Q471:Q474"/>
    <mergeCell ref="AB471:AB474"/>
    <mergeCell ref="AC471:AC474"/>
    <mergeCell ref="BU485:CC485"/>
    <mergeCell ref="BU486:CC486"/>
    <mergeCell ref="AT483:AT486"/>
    <mergeCell ref="AU483:AU486"/>
    <mergeCell ref="BC483:BC486"/>
    <mergeCell ref="BD483:BD486"/>
    <mergeCell ref="BL483:BL486"/>
    <mergeCell ref="BM483:BM486"/>
    <mergeCell ref="P483:P486"/>
    <mergeCell ref="Q483:Q486"/>
    <mergeCell ref="AB483:AB486"/>
    <mergeCell ref="AC483:AC486"/>
    <mergeCell ref="AK483:AK486"/>
    <mergeCell ref="AL483:AL486"/>
    <mergeCell ref="BU479:CC479"/>
    <mergeCell ref="BU480:CC480"/>
    <mergeCell ref="BU481:CC481"/>
    <mergeCell ref="BU482:CC482"/>
    <mergeCell ref="AT479:AT482"/>
    <mergeCell ref="AU479:AU482"/>
    <mergeCell ref="BC479:BC482"/>
    <mergeCell ref="BD479:BD482"/>
    <mergeCell ref="BL479:BL482"/>
    <mergeCell ref="BM479:BM482"/>
    <mergeCell ref="P479:P482"/>
    <mergeCell ref="Q479:Q482"/>
    <mergeCell ref="AB479:AB482"/>
    <mergeCell ref="AC479:AC482"/>
    <mergeCell ref="AK479:AK482"/>
    <mergeCell ref="AL479:AL482"/>
    <mergeCell ref="S479:S480"/>
    <mergeCell ref="S481:S482"/>
    <mergeCell ref="B167:B194"/>
    <mergeCell ref="C167:C182"/>
    <mergeCell ref="C183:C194"/>
    <mergeCell ref="C67:C86"/>
    <mergeCell ref="C87:C102"/>
    <mergeCell ref="B103:B166"/>
    <mergeCell ref="C103:C134"/>
    <mergeCell ref="C135:C154"/>
    <mergeCell ref="C155:C166"/>
    <mergeCell ref="B11:B54"/>
    <mergeCell ref="C11:C30"/>
    <mergeCell ref="C31:C42"/>
    <mergeCell ref="C43:C54"/>
    <mergeCell ref="B55:B102"/>
    <mergeCell ref="C55:C66"/>
    <mergeCell ref="BU483:CC483"/>
    <mergeCell ref="BU484:CC484"/>
    <mergeCell ref="J483:J486"/>
    <mergeCell ref="K483:K486"/>
    <mergeCell ref="L483:L486"/>
    <mergeCell ref="M483:M486"/>
    <mergeCell ref="N483:N486"/>
    <mergeCell ref="O483:O486"/>
    <mergeCell ref="BU475:CC475"/>
    <mergeCell ref="BU476:CC476"/>
    <mergeCell ref="BU477:CC477"/>
    <mergeCell ref="BU478:CC478"/>
    <mergeCell ref="J479:J482"/>
    <mergeCell ref="K479:K482"/>
    <mergeCell ref="L479:L482"/>
    <mergeCell ref="M479:M482"/>
    <mergeCell ref="N479:N482"/>
    <mergeCell ref="AK197:AM197"/>
    <mergeCell ref="AN197:AS197"/>
    <mergeCell ref="AT197:BB197"/>
    <mergeCell ref="BC197:BE197"/>
    <mergeCell ref="BF197:BK197"/>
    <mergeCell ref="BL197:BT197"/>
    <mergeCell ref="AN196:AS196"/>
    <mergeCell ref="AT196:BB196"/>
    <mergeCell ref="BC196:BE196"/>
    <mergeCell ref="BF196:BK196"/>
    <mergeCell ref="BL196:BT196"/>
    <mergeCell ref="BU196:BW196"/>
    <mergeCell ref="W196:AA196"/>
    <mergeCell ref="AB196:AJ196"/>
    <mergeCell ref="AK196:AM196"/>
    <mergeCell ref="BL198:BT199"/>
    <mergeCell ref="BU198:BW198"/>
    <mergeCell ref="BX198:CC198"/>
    <mergeCell ref="W199:AA199"/>
    <mergeCell ref="AK199:AM199"/>
    <mergeCell ref="AN199:AS199"/>
    <mergeCell ref="BC199:BE199"/>
    <mergeCell ref="BF199:BK199"/>
    <mergeCell ref="BU199:BW199"/>
    <mergeCell ref="BX199:CC199"/>
    <mergeCell ref="B196:B199"/>
    <mergeCell ref="BU201:CC203"/>
    <mergeCell ref="BJ202:BJ203"/>
    <mergeCell ref="BK202:BK203"/>
    <mergeCell ref="BN202:BN203"/>
    <mergeCell ref="BO202:BR202"/>
    <mergeCell ref="AL201:AL203"/>
    <mergeCell ref="AM201:AS201"/>
    <mergeCell ref="AT201:AT203"/>
    <mergeCell ref="AU201:AU203"/>
    <mergeCell ref="AV201:BB201"/>
    <mergeCell ref="BC201:BC203"/>
    <mergeCell ref="AM202:AM203"/>
    <mergeCell ref="AN202:AQ202"/>
    <mergeCell ref="AR202:AR203"/>
    <mergeCell ref="AN198:AS198"/>
    <mergeCell ref="AT198:BB199"/>
    <mergeCell ref="BC198:BE198"/>
    <mergeCell ref="BF198:BK198"/>
    <mergeCell ref="BX196:CC196"/>
    <mergeCell ref="W197:AA197"/>
    <mergeCell ref="AJ202:AJ203"/>
    <mergeCell ref="BS202:BS203"/>
    <mergeCell ref="BT202:BT203"/>
    <mergeCell ref="B313:B348"/>
    <mergeCell ref="C313:C336"/>
    <mergeCell ref="C337:C348"/>
    <mergeCell ref="B350:B353"/>
    <mergeCell ref="B265:B284"/>
    <mergeCell ref="C265:C284"/>
    <mergeCell ref="B285:B312"/>
    <mergeCell ref="C285:C300"/>
    <mergeCell ref="C301:C312"/>
    <mergeCell ref="W352:AA352"/>
    <mergeCell ref="AB352:AJ353"/>
    <mergeCell ref="AK352:AM352"/>
    <mergeCell ref="AN352:AS352"/>
    <mergeCell ref="W201:W203"/>
    <mergeCell ref="B201:B203"/>
    <mergeCell ref="C201:C203"/>
    <mergeCell ref="J201:J203"/>
    <mergeCell ref="K201:K203"/>
    <mergeCell ref="L201:L203"/>
    <mergeCell ref="M201:M203"/>
    <mergeCell ref="J345:J348"/>
    <mergeCell ref="K345:K348"/>
    <mergeCell ref="L345:L348"/>
    <mergeCell ref="M345:M348"/>
    <mergeCell ref="N345:N348"/>
    <mergeCell ref="O345:O348"/>
    <mergeCell ref="AK337:AK340"/>
    <mergeCell ref="AL337:AL340"/>
    <mergeCell ref="AK321:AK324"/>
    <mergeCell ref="AK341:AK344"/>
    <mergeCell ref="B205:B264"/>
    <mergeCell ref="C205:C236"/>
    <mergeCell ref="C237:C256"/>
    <mergeCell ref="C257:C264"/>
    <mergeCell ref="AV202:AV203"/>
    <mergeCell ref="AW202:AZ202"/>
    <mergeCell ref="BA202:BA203"/>
    <mergeCell ref="BB202:BB203"/>
    <mergeCell ref="BE202:BE203"/>
    <mergeCell ref="BF202:BI202"/>
    <mergeCell ref="BD201:BD203"/>
    <mergeCell ref="BE201:BK201"/>
    <mergeCell ref="BL201:BL203"/>
    <mergeCell ref="BM201:BM203"/>
    <mergeCell ref="BN201:BT201"/>
    <mergeCell ref="N201:N203"/>
    <mergeCell ref="O201:O203"/>
    <mergeCell ref="P201:P203"/>
    <mergeCell ref="Q201:Q203"/>
    <mergeCell ref="R201:R203"/>
    <mergeCell ref="AS202:AS203"/>
    <mergeCell ref="X201:Y201"/>
    <mergeCell ref="Z201:AA201"/>
    <mergeCell ref="AB201:AB203"/>
    <mergeCell ref="AC201:AC203"/>
    <mergeCell ref="AD201:AJ201"/>
    <mergeCell ref="AK201:AK203"/>
    <mergeCell ref="AD202:AD203"/>
    <mergeCell ref="AE202:AH202"/>
    <mergeCell ref="AI202:AI203"/>
    <mergeCell ref="AB261:AB264"/>
    <mergeCell ref="AT253:AT256"/>
    <mergeCell ref="AU253:AU256"/>
    <mergeCell ref="BC253:BC256"/>
    <mergeCell ref="BN355:BT355"/>
    <mergeCell ref="AB355:AB357"/>
    <mergeCell ref="AC355:AC357"/>
    <mergeCell ref="BF350:BK350"/>
    <mergeCell ref="BL350:BT350"/>
    <mergeCell ref="BU350:BW350"/>
    <mergeCell ref="BX350:CC350"/>
    <mergeCell ref="W351:AA351"/>
    <mergeCell ref="AB351:AJ351"/>
    <mergeCell ref="AK351:AM351"/>
    <mergeCell ref="AN351:AS351"/>
    <mergeCell ref="W350:AA350"/>
    <mergeCell ref="AB350:AJ350"/>
    <mergeCell ref="AK350:AM350"/>
    <mergeCell ref="AN350:AS350"/>
    <mergeCell ref="AT350:BB350"/>
    <mergeCell ref="AT351:BB351"/>
    <mergeCell ref="AT352:BB353"/>
    <mergeCell ref="BU353:BW353"/>
    <mergeCell ref="BX353:CC353"/>
    <mergeCell ref="BC352:BE352"/>
    <mergeCell ref="BF352:BK352"/>
    <mergeCell ref="BL352:BT353"/>
    <mergeCell ref="BU352:BW352"/>
    <mergeCell ref="BX352:CC352"/>
    <mergeCell ref="W353:AA353"/>
    <mergeCell ref="AK353:AM353"/>
    <mergeCell ref="AN353:AS353"/>
    <mergeCell ref="BC353:BE353"/>
    <mergeCell ref="BF353:BK353"/>
    <mergeCell ref="O355:O357"/>
    <mergeCell ref="B359:B414"/>
    <mergeCell ref="C359:C382"/>
    <mergeCell ref="C383:C414"/>
    <mergeCell ref="B415:B438"/>
    <mergeCell ref="T350:V350"/>
    <mergeCell ref="T351:V351"/>
    <mergeCell ref="T352:V352"/>
    <mergeCell ref="BU355:CC357"/>
    <mergeCell ref="AD356:AD357"/>
    <mergeCell ref="AE356:AH356"/>
    <mergeCell ref="AI356:AI357"/>
    <mergeCell ref="AJ356:AJ357"/>
    <mergeCell ref="AM356:AM357"/>
    <mergeCell ref="AN356:AQ356"/>
    <mergeCell ref="AT355:AT357"/>
    <mergeCell ref="AU355:AU357"/>
    <mergeCell ref="AV355:BB355"/>
    <mergeCell ref="BC355:BC357"/>
    <mergeCell ref="BD355:BD357"/>
    <mergeCell ref="BE355:BK355"/>
    <mergeCell ref="AV356:AV357"/>
    <mergeCell ref="BS356:BS357"/>
    <mergeCell ref="BT356:BT357"/>
    <mergeCell ref="BE356:BE357"/>
    <mergeCell ref="BF356:BI356"/>
    <mergeCell ref="BJ356:BJ357"/>
    <mergeCell ref="BK356:BK357"/>
    <mergeCell ref="BN356:BN357"/>
    <mergeCell ref="BO356:BR356"/>
    <mergeCell ref="BL355:BL357"/>
    <mergeCell ref="BM355:BM357"/>
    <mergeCell ref="P355:P357"/>
    <mergeCell ref="Q355:Q357"/>
    <mergeCell ref="R355:R357"/>
    <mergeCell ref="W355:W357"/>
    <mergeCell ref="X355:Y355"/>
    <mergeCell ref="Z355:AA355"/>
    <mergeCell ref="AW356:AZ356"/>
    <mergeCell ref="BA356:BA357"/>
    <mergeCell ref="BB356:BB357"/>
    <mergeCell ref="AD355:AJ355"/>
    <mergeCell ref="AK355:AK357"/>
    <mergeCell ref="AL355:AL357"/>
    <mergeCell ref="AM355:AS355"/>
    <mergeCell ref="AR356:AR357"/>
    <mergeCell ref="AS356:AS357"/>
    <mergeCell ref="AB431:AB434"/>
    <mergeCell ref="B463:B486"/>
    <mergeCell ref="C463:C478"/>
    <mergeCell ref="C479:C486"/>
    <mergeCell ref="C415:C426"/>
    <mergeCell ref="C427:C438"/>
    <mergeCell ref="B439:B462"/>
    <mergeCell ref="C439:C450"/>
    <mergeCell ref="C451:C462"/>
    <mergeCell ref="O479:O482"/>
    <mergeCell ref="B355:B357"/>
    <mergeCell ref="C355:C357"/>
    <mergeCell ref="J355:J357"/>
    <mergeCell ref="K355:K357"/>
    <mergeCell ref="L355:L357"/>
    <mergeCell ref="M355:M357"/>
    <mergeCell ref="N355:N357"/>
  </mergeCells>
  <conditionalFormatting sqref="L27 L115 L119 L123 L127 L131 L71 L75 L79 L87 L91 L95 L103 L107 L139 L143 L147 L151 L159 L167 L171 L175 L179 L187 L191 L209 L213 L217 L221 L229 L233 L245 L253 L257 L261 L269 L273 L277 L281 L285 L293 L301 L305 L359 L313 L317 L321 L325 L333 L337 L341 L19 L367 L371 L375 L379 L383 L387 L391 L395 L399 L403 L407 L411 L415 L419 L423 L427 L431 L435 L439 L443 L447 L451 L455 L459 L463 L467 L471 L475 L479 L483">
    <cfRule type="expression" dxfId="286" priority="32">
      <formula>$L19=$M19</formula>
    </cfRule>
  </conditionalFormatting>
  <conditionalFormatting sqref="L51">
    <cfRule type="expression" dxfId="285" priority="27">
      <formula>$L51=$M51</formula>
    </cfRule>
  </conditionalFormatting>
  <conditionalFormatting sqref="L35">
    <cfRule type="expression" dxfId="284" priority="30">
      <formula>$L35=$M35</formula>
    </cfRule>
  </conditionalFormatting>
  <conditionalFormatting sqref="L23">
    <cfRule type="expression" dxfId="283" priority="33">
      <formula>$L23=$M23</formula>
    </cfRule>
  </conditionalFormatting>
  <conditionalFormatting sqref="L31">
    <cfRule type="expression" dxfId="282" priority="31">
      <formula>$L31=$M31</formula>
    </cfRule>
  </conditionalFormatting>
  <conditionalFormatting sqref="L43">
    <cfRule type="expression" dxfId="281" priority="29">
      <formula>$L43=$M43</formula>
    </cfRule>
  </conditionalFormatting>
  <conditionalFormatting sqref="L47">
    <cfRule type="expression" dxfId="280" priority="28">
      <formula>$L47=$M47</formula>
    </cfRule>
  </conditionalFormatting>
  <conditionalFormatting sqref="L59">
    <cfRule type="expression" dxfId="279" priority="25">
      <formula>$L59=$M59</formula>
    </cfRule>
  </conditionalFormatting>
  <conditionalFormatting sqref="L111">
    <cfRule type="expression" dxfId="278" priority="20">
      <formula>$L111=$M111</formula>
    </cfRule>
  </conditionalFormatting>
  <conditionalFormatting sqref="L55">
    <cfRule type="expression" dxfId="277" priority="26">
      <formula>$L55=$M55</formula>
    </cfRule>
  </conditionalFormatting>
  <conditionalFormatting sqref="L63">
    <cfRule type="expression" dxfId="276" priority="24">
      <formula>$L63=$M63</formula>
    </cfRule>
  </conditionalFormatting>
  <conditionalFormatting sqref="L67">
    <cfRule type="expression" dxfId="275" priority="23">
      <formula>$L67=$M67</formula>
    </cfRule>
  </conditionalFormatting>
  <conditionalFormatting sqref="L83">
    <cfRule type="expression" dxfId="274" priority="22">
      <formula>$L83=$M83</formula>
    </cfRule>
  </conditionalFormatting>
  <conditionalFormatting sqref="L99">
    <cfRule type="expression" dxfId="273" priority="21">
      <formula>$L99=$M99</formula>
    </cfRule>
  </conditionalFormatting>
  <conditionalFormatting sqref="L135">
    <cfRule type="expression" dxfId="272" priority="19">
      <formula>$L135=$M135</formula>
    </cfRule>
  </conditionalFormatting>
  <conditionalFormatting sqref="L155">
    <cfRule type="expression" dxfId="271" priority="18">
      <formula>$L155=$M155</formula>
    </cfRule>
  </conditionalFormatting>
  <conditionalFormatting sqref="L163">
    <cfRule type="expression" dxfId="270" priority="17">
      <formula>$L163=$M163</formula>
    </cfRule>
  </conditionalFormatting>
  <conditionalFormatting sqref="L183">
    <cfRule type="expression" dxfId="269" priority="16">
      <formula>$L183=$M183</formula>
    </cfRule>
  </conditionalFormatting>
  <conditionalFormatting sqref="L205">
    <cfRule type="expression" dxfId="268" priority="15">
      <formula>$L205=$M205</formula>
    </cfRule>
  </conditionalFormatting>
  <conditionalFormatting sqref="L225">
    <cfRule type="expression" dxfId="267" priority="14">
      <formula>$L225=$M225</formula>
    </cfRule>
  </conditionalFormatting>
  <conditionalFormatting sqref="L237">
    <cfRule type="expression" dxfId="266" priority="13">
      <formula>$L237=$M237</formula>
    </cfRule>
  </conditionalFormatting>
  <conditionalFormatting sqref="L241">
    <cfRule type="expression" dxfId="265" priority="12">
      <formula>$L241=$M241</formula>
    </cfRule>
  </conditionalFormatting>
  <conditionalFormatting sqref="L249">
    <cfRule type="expression" dxfId="264" priority="11">
      <formula>$L249=$M249</formula>
    </cfRule>
  </conditionalFormatting>
  <conditionalFormatting sqref="L265">
    <cfRule type="expression" dxfId="263" priority="10">
      <formula>$L265=$M265</formula>
    </cfRule>
  </conditionalFormatting>
  <conditionalFormatting sqref="L289">
    <cfRule type="expression" dxfId="262" priority="9">
      <formula>$L289=$M289</formula>
    </cfRule>
  </conditionalFormatting>
  <conditionalFormatting sqref="L297">
    <cfRule type="expression" dxfId="261" priority="8">
      <formula>$L297=$M297</formula>
    </cfRule>
  </conditionalFormatting>
  <conditionalFormatting sqref="L345">
    <cfRule type="expression" dxfId="260" priority="5">
      <formula>$L345=$M345</formula>
    </cfRule>
  </conditionalFormatting>
  <conditionalFormatting sqref="L309">
    <cfRule type="expression" dxfId="259" priority="7">
      <formula>$L309=$M309</formula>
    </cfRule>
  </conditionalFormatting>
  <conditionalFormatting sqref="L329">
    <cfRule type="expression" dxfId="258" priority="6">
      <formula>$L329=$M329</formula>
    </cfRule>
  </conditionalFormatting>
  <conditionalFormatting sqref="L39">
    <cfRule type="expression" dxfId="257" priority="4">
      <formula>$L39=$M39</formula>
    </cfRule>
  </conditionalFormatting>
  <conditionalFormatting sqref="L363">
    <cfRule type="expression" dxfId="256" priority="3">
      <formula>$L363=$M363</formula>
    </cfRule>
  </conditionalFormatting>
  <conditionalFormatting sqref="L11">
    <cfRule type="expression" dxfId="255" priority="2">
      <formula>$L11=$M11</formula>
    </cfRule>
  </conditionalFormatting>
  <conditionalFormatting sqref="L15">
    <cfRule type="expression" dxfId="254" priority="1">
      <formula>$L15=$M15</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CC119"/>
  <sheetViews>
    <sheetView showZeros="0" view="pageBreakPreview" zoomScale="60" zoomScaleNormal="60" workbookViewId="0">
      <pane ySplit="10" topLeftCell="A11" activePane="bottomLeft" state="frozen"/>
      <selection pane="bottomLeft"/>
    </sheetView>
  </sheetViews>
  <sheetFormatPr baseColWidth="10" defaultColWidth="11.42578125" defaultRowHeight="40.15" customHeight="1" x14ac:dyDescent="0.25"/>
  <cols>
    <col min="1" max="1" width="2.7109375" style="663" customWidth="1"/>
    <col min="2" max="2" width="15.7109375" style="672" customWidth="1"/>
    <col min="3" max="7" width="15.7109375" style="660" customWidth="1"/>
    <col min="8" max="8" width="32.140625" style="660" customWidth="1"/>
    <col min="9"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1800" t="s">
        <v>2873</v>
      </c>
      <c r="M2" s="1801"/>
      <c r="N2" s="1801"/>
      <c r="O2" s="1801"/>
      <c r="P2" s="1801"/>
      <c r="Q2" s="1802"/>
      <c r="R2" s="1114" t="s">
        <v>0</v>
      </c>
      <c r="S2" s="1116"/>
      <c r="T2" s="1195" t="s">
        <v>1</v>
      </c>
      <c r="U2" s="1196"/>
      <c r="V2" s="1197"/>
      <c r="W2" s="1780" t="str">
        <f>+$L2</f>
        <v>SECRETARÌA DE VÍCTIMAS, PAZ Y POSCONFLICTO</v>
      </c>
      <c r="X2" s="1781"/>
      <c r="Y2" s="1781"/>
      <c r="Z2" s="1781"/>
      <c r="AA2" s="1782"/>
      <c r="AB2" s="1114" t="s">
        <v>0</v>
      </c>
      <c r="AC2" s="1115"/>
      <c r="AD2" s="1115"/>
      <c r="AE2" s="1115"/>
      <c r="AF2" s="1115"/>
      <c r="AG2" s="1115"/>
      <c r="AH2" s="1115"/>
      <c r="AI2" s="1115"/>
      <c r="AJ2" s="1116"/>
      <c r="AK2" s="1112" t="s">
        <v>1</v>
      </c>
      <c r="AL2" s="1112"/>
      <c r="AM2" s="1112"/>
      <c r="AN2" s="1783" t="str">
        <f>+$L2</f>
        <v>SECRETARÌA DE VÍCTIMAS, PAZ Y POSCONFLICTO</v>
      </c>
      <c r="AO2" s="1784"/>
      <c r="AP2" s="1784"/>
      <c r="AQ2" s="1784"/>
      <c r="AR2" s="1784"/>
      <c r="AS2" s="1785"/>
      <c r="AT2" s="1114" t="s">
        <v>0</v>
      </c>
      <c r="AU2" s="1115"/>
      <c r="AV2" s="1115"/>
      <c r="AW2" s="1115"/>
      <c r="AX2" s="1115"/>
      <c r="AY2" s="1115"/>
      <c r="AZ2" s="1115"/>
      <c r="BA2" s="1115"/>
      <c r="BB2" s="1116"/>
      <c r="BC2" s="1112" t="s">
        <v>1</v>
      </c>
      <c r="BD2" s="1112"/>
      <c r="BE2" s="1112"/>
      <c r="BF2" s="1776" t="str">
        <f>+$L2</f>
        <v>SECRETARÌA DE VÍCTIMAS, PAZ Y POSCONFLICTO</v>
      </c>
      <c r="BG2" s="1776"/>
      <c r="BH2" s="1776"/>
      <c r="BI2" s="1776"/>
      <c r="BJ2" s="1776"/>
      <c r="BK2" s="1776"/>
      <c r="BL2" s="1114" t="s">
        <v>0</v>
      </c>
      <c r="BM2" s="1115"/>
      <c r="BN2" s="1115"/>
      <c r="BO2" s="1115"/>
      <c r="BP2" s="1115"/>
      <c r="BQ2" s="1115"/>
      <c r="BR2" s="1115"/>
      <c r="BS2" s="1115"/>
      <c r="BT2" s="1116"/>
      <c r="BU2" s="1112" t="s">
        <v>1</v>
      </c>
      <c r="BV2" s="1112"/>
      <c r="BW2" s="1112"/>
      <c r="BX2" s="1776" t="str">
        <f>+$L2</f>
        <v>SECRETARÌA DE VÍCTIMAS, PAZ Y POSCONFLICTO</v>
      </c>
      <c r="BY2" s="1776"/>
      <c r="BZ2" s="1776"/>
      <c r="CA2" s="1776"/>
      <c r="CB2" s="1776"/>
      <c r="CC2" s="1776"/>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1790" t="s">
        <v>650</v>
      </c>
      <c r="M4" s="1791"/>
      <c r="N4" s="1791"/>
      <c r="O4" s="1791"/>
      <c r="P4" s="1791"/>
      <c r="Q4" s="1792"/>
      <c r="R4" s="1142" t="s">
        <v>3860</v>
      </c>
      <c r="S4" s="1144"/>
      <c r="T4" s="1195" t="s">
        <v>1675</v>
      </c>
      <c r="U4" s="1196"/>
      <c r="V4" s="1197"/>
      <c r="W4" s="1787" t="str">
        <f>+$L4</f>
        <v xml:space="preserve">2, Convivencia </v>
      </c>
      <c r="X4" s="1788"/>
      <c r="Y4" s="1788"/>
      <c r="Z4" s="1788"/>
      <c r="AA4" s="1789"/>
      <c r="AB4" s="1142" t="s">
        <v>3860</v>
      </c>
      <c r="AC4" s="1143"/>
      <c r="AD4" s="1143"/>
      <c r="AE4" s="1143"/>
      <c r="AF4" s="1143"/>
      <c r="AG4" s="1143"/>
      <c r="AH4" s="1143"/>
      <c r="AI4" s="1143"/>
      <c r="AJ4" s="1144"/>
      <c r="AK4" s="1112" t="s">
        <v>1667</v>
      </c>
      <c r="AL4" s="1112"/>
      <c r="AM4" s="1112"/>
      <c r="AN4" s="1790" t="str">
        <f>+$L4</f>
        <v xml:space="preserve">2, Convivencia </v>
      </c>
      <c r="AO4" s="1791"/>
      <c r="AP4" s="1791"/>
      <c r="AQ4" s="1791"/>
      <c r="AR4" s="1791"/>
      <c r="AS4" s="1792"/>
      <c r="AT4" s="1142" t="s">
        <v>3860</v>
      </c>
      <c r="AU4" s="1143"/>
      <c r="AV4" s="1143"/>
      <c r="AW4" s="1143"/>
      <c r="AX4" s="1143"/>
      <c r="AY4" s="1143"/>
      <c r="AZ4" s="1143"/>
      <c r="BA4" s="1143"/>
      <c r="BB4" s="1144"/>
      <c r="BC4" s="1112" t="s">
        <v>1667</v>
      </c>
      <c r="BD4" s="1112"/>
      <c r="BE4" s="1112"/>
      <c r="BF4" s="1786" t="str">
        <f>+$L4</f>
        <v xml:space="preserve">2, Convivencia </v>
      </c>
      <c r="BG4" s="1786"/>
      <c r="BH4" s="1786"/>
      <c r="BI4" s="1786"/>
      <c r="BJ4" s="1786"/>
      <c r="BK4" s="1786"/>
      <c r="BL4" s="1142" t="s">
        <v>3860</v>
      </c>
      <c r="BM4" s="1143"/>
      <c r="BN4" s="1143"/>
      <c r="BO4" s="1143"/>
      <c r="BP4" s="1143"/>
      <c r="BQ4" s="1143"/>
      <c r="BR4" s="1143"/>
      <c r="BS4" s="1143"/>
      <c r="BT4" s="1144"/>
      <c r="BU4" s="1112" t="s">
        <v>1667</v>
      </c>
      <c r="BV4" s="1112"/>
      <c r="BW4" s="1112"/>
      <c r="BX4" s="1786" t="str">
        <f>+$L4</f>
        <v xml:space="preserve">2, Convivencia </v>
      </c>
      <c r="BY4" s="1786"/>
      <c r="BZ4" s="1786"/>
      <c r="CA4" s="1786"/>
      <c r="CB4" s="1786"/>
      <c r="CC4" s="1786"/>
    </row>
    <row r="5" spans="1:81" s="690" customFormat="1" ht="16.149999999999999" customHeight="1" x14ac:dyDescent="0.25">
      <c r="A5" s="673"/>
      <c r="B5" s="1133"/>
      <c r="C5" s="1146"/>
      <c r="D5" s="1146"/>
      <c r="E5" s="1146"/>
      <c r="F5" s="1146"/>
      <c r="G5" s="1146"/>
      <c r="H5" s="1146"/>
      <c r="I5" s="700"/>
      <c r="J5" s="715" t="s">
        <v>1670</v>
      </c>
      <c r="K5" s="715"/>
      <c r="L5" s="1259" t="s">
        <v>826</v>
      </c>
      <c r="M5" s="1260"/>
      <c r="N5" s="1260"/>
      <c r="O5" s="1260"/>
      <c r="P5" s="1260"/>
      <c r="Q5" s="1261"/>
      <c r="R5" s="1145"/>
      <c r="S5" s="1147"/>
      <c r="T5" s="1195" t="s">
        <v>1676</v>
      </c>
      <c r="U5" s="1196"/>
      <c r="V5" s="1197"/>
      <c r="W5" s="1275" t="str">
        <f>+$L5</f>
        <v>2.4 Más oportunidades para las víctimas y para la paz</v>
      </c>
      <c r="X5" s="1276"/>
      <c r="Y5" s="1276"/>
      <c r="Z5" s="1276"/>
      <c r="AA5" s="1277"/>
      <c r="AB5" s="1145"/>
      <c r="AC5" s="1146"/>
      <c r="AD5" s="1146"/>
      <c r="AE5" s="1146"/>
      <c r="AF5" s="1146"/>
      <c r="AG5" s="1146"/>
      <c r="AH5" s="1146"/>
      <c r="AI5" s="1146"/>
      <c r="AJ5" s="1147"/>
      <c r="AK5" s="1112" t="s">
        <v>1670</v>
      </c>
      <c r="AL5" s="1112"/>
      <c r="AM5" s="1112"/>
      <c r="AN5" s="1259" t="str">
        <f>+$L5</f>
        <v>2.4 Más oportunidades para las víctimas y para la paz</v>
      </c>
      <c r="AO5" s="1260"/>
      <c r="AP5" s="1260"/>
      <c r="AQ5" s="1260"/>
      <c r="AR5" s="1260"/>
      <c r="AS5" s="1261"/>
      <c r="AT5" s="1145"/>
      <c r="AU5" s="1146"/>
      <c r="AV5" s="1146"/>
      <c r="AW5" s="1146"/>
      <c r="AX5" s="1146"/>
      <c r="AY5" s="1146"/>
      <c r="AZ5" s="1146"/>
      <c r="BA5" s="1146"/>
      <c r="BB5" s="1147"/>
      <c r="BC5" s="1112" t="s">
        <v>1670</v>
      </c>
      <c r="BD5" s="1112"/>
      <c r="BE5" s="1112"/>
      <c r="BF5" s="1149" t="str">
        <f>+$L5</f>
        <v>2.4 Más oportunidades para las víctimas y para la paz</v>
      </c>
      <c r="BG5" s="1149"/>
      <c r="BH5" s="1149"/>
      <c r="BI5" s="1149"/>
      <c r="BJ5" s="1149"/>
      <c r="BK5" s="1149"/>
      <c r="BL5" s="1145"/>
      <c r="BM5" s="1146"/>
      <c r="BN5" s="1146"/>
      <c r="BO5" s="1146"/>
      <c r="BP5" s="1146"/>
      <c r="BQ5" s="1146"/>
      <c r="BR5" s="1146"/>
      <c r="BS5" s="1146"/>
      <c r="BT5" s="1147"/>
      <c r="BU5" s="1112" t="s">
        <v>1670</v>
      </c>
      <c r="BV5" s="1112"/>
      <c r="BW5" s="1112"/>
      <c r="BX5" s="1149" t="str">
        <f>+$L5</f>
        <v>2.4 Más oportunidades para las víctimas y para la paz</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110.25" customHeight="1" thickTop="1" thickBot="1" x14ac:dyDescent="0.3">
      <c r="A11" s="673"/>
      <c r="B11" s="1333" t="s">
        <v>6556</v>
      </c>
      <c r="C11" s="1393" t="s">
        <v>6557</v>
      </c>
      <c r="D11" s="1282">
        <v>4101</v>
      </c>
      <c r="E11" s="1285" t="s">
        <v>6558</v>
      </c>
      <c r="F11" s="1809">
        <v>4101007</v>
      </c>
      <c r="G11" s="1809" t="s">
        <v>6559</v>
      </c>
      <c r="H11" s="1809" t="s">
        <v>6560</v>
      </c>
      <c r="I11" s="1446">
        <v>2021004540157</v>
      </c>
      <c r="J11" s="1219">
        <v>541</v>
      </c>
      <c r="K11" s="1216" t="str">
        <f>+[11]Metas!K616</f>
        <v>Jornadas de Capacitación y actualización a Funcionarios Públicos “Enlaces de Víctimas- personeros”, en los municipios de Norte de Santander, en Ley 1448 del 2011, protocolos de participación, cultura de Paz y otros temas a fines.</v>
      </c>
      <c r="L11" s="1222">
        <v>10</v>
      </c>
      <c r="M11" s="1225">
        <f>SUM(N11:Q11)</f>
        <v>10</v>
      </c>
      <c r="N11" s="1228">
        <v>1</v>
      </c>
      <c r="O11" s="1231">
        <v>3</v>
      </c>
      <c r="P11" s="1234">
        <v>3</v>
      </c>
      <c r="Q11" s="1237">
        <v>3</v>
      </c>
      <c r="R11" s="1219">
        <f>+$J11</f>
        <v>541</v>
      </c>
      <c r="S11" s="677" t="s">
        <v>6561</v>
      </c>
      <c r="T11" s="708" t="s">
        <v>3833</v>
      </c>
      <c r="U11" s="708" t="s">
        <v>3838</v>
      </c>
      <c r="V11" s="708" t="s">
        <v>3842</v>
      </c>
      <c r="W11" s="677" t="s">
        <v>6562</v>
      </c>
      <c r="X11" s="669">
        <v>44589</v>
      </c>
      <c r="Y11" s="669">
        <v>44607</v>
      </c>
      <c r="Z11" s="669">
        <v>44607</v>
      </c>
      <c r="AA11" s="669">
        <v>44925</v>
      </c>
      <c r="AB11" s="1219">
        <f>+$J11</f>
        <v>541</v>
      </c>
      <c r="AC11" s="1240">
        <f>+L11</f>
        <v>10</v>
      </c>
      <c r="AD11" s="308">
        <v>30</v>
      </c>
      <c r="AE11" s="308">
        <v>30</v>
      </c>
      <c r="AF11" s="308">
        <f t="shared" ref="AE11:AJ26" si="0">+AO11+AX11+BG11+BP11</f>
        <v>0</v>
      </c>
      <c r="AG11" s="308">
        <f t="shared" si="0"/>
        <v>0</v>
      </c>
      <c r="AH11" s="308">
        <f t="shared" si="0"/>
        <v>0</v>
      </c>
      <c r="AI11" s="308">
        <f t="shared" si="0"/>
        <v>0</v>
      </c>
      <c r="AJ11" s="308">
        <f t="shared" si="0"/>
        <v>0</v>
      </c>
      <c r="AK11" s="1219">
        <f>+$J11</f>
        <v>541</v>
      </c>
      <c r="AL11" s="1310">
        <f>+N11</f>
        <v>1</v>
      </c>
      <c r="AM11" s="308">
        <v>6</v>
      </c>
      <c r="AN11" s="674">
        <v>6</v>
      </c>
      <c r="AO11" s="674"/>
      <c r="AP11" s="674"/>
      <c r="AQ11" s="674"/>
      <c r="AR11" s="674"/>
      <c r="AS11" s="674"/>
      <c r="AT11" s="1219">
        <f>+$J11</f>
        <v>541</v>
      </c>
      <c r="AU11" s="1311">
        <f>+O11</f>
        <v>3</v>
      </c>
      <c r="AV11" s="308">
        <f>SUM(AW11:BB11)</f>
        <v>7.5</v>
      </c>
      <c r="AW11" s="674">
        <v>7.5</v>
      </c>
      <c r="AX11" s="674"/>
      <c r="AY11" s="674"/>
      <c r="AZ11" s="674"/>
      <c r="BA11" s="674"/>
      <c r="BB11" s="674"/>
      <c r="BC11" s="1219">
        <f>+$J11</f>
        <v>541</v>
      </c>
      <c r="BD11" s="1312">
        <f>+P11</f>
        <v>3</v>
      </c>
      <c r="BE11" s="308">
        <f>SUM(BF11:BK11)</f>
        <v>7.5</v>
      </c>
      <c r="BF11" s="674">
        <v>7.5</v>
      </c>
      <c r="BG11" s="674"/>
      <c r="BH11" s="674"/>
      <c r="BI11" s="674"/>
      <c r="BJ11" s="674"/>
      <c r="BK11" s="674"/>
      <c r="BL11" s="1219">
        <f>+$J11</f>
        <v>541</v>
      </c>
      <c r="BM11" s="1313">
        <f>+Q11</f>
        <v>3</v>
      </c>
      <c r="BN11" s="308">
        <v>8</v>
      </c>
      <c r="BO11" s="674">
        <v>8</v>
      </c>
      <c r="BP11" s="674"/>
      <c r="BQ11" s="674"/>
      <c r="BR11" s="674"/>
      <c r="BS11" s="674"/>
      <c r="BT11" s="674"/>
      <c r="BU11" s="1204"/>
      <c r="BV11" s="1205"/>
      <c r="BW11" s="1205"/>
      <c r="BX11" s="1205"/>
      <c r="BY11" s="1205"/>
      <c r="BZ11" s="1205"/>
      <c r="CA11" s="1205"/>
      <c r="CB11" s="1205"/>
      <c r="CC11" s="1206"/>
    </row>
    <row r="12" spans="1:81" s="690" customFormat="1" ht="40.15" customHeight="1" thickTop="1" thickBot="1" x14ac:dyDescent="0.3">
      <c r="A12" s="673"/>
      <c r="B12" s="1334"/>
      <c r="C12" s="1394"/>
      <c r="D12" s="1283"/>
      <c r="E12" s="1286"/>
      <c r="F12" s="1810"/>
      <c r="G12" s="1810"/>
      <c r="H12" s="1810"/>
      <c r="I12" s="1447"/>
      <c r="J12" s="1220"/>
      <c r="K12" s="1217"/>
      <c r="L12" s="1223"/>
      <c r="M12" s="1226"/>
      <c r="N12" s="1229"/>
      <c r="O12" s="1232"/>
      <c r="P12" s="1235"/>
      <c r="Q12" s="1238"/>
      <c r="R12" s="1220"/>
      <c r="S12" s="678" t="s">
        <v>6563</v>
      </c>
      <c r="T12" s="709" t="s">
        <v>3833</v>
      </c>
      <c r="U12" s="709" t="s">
        <v>3840</v>
      </c>
      <c r="V12" s="709" t="s">
        <v>3842</v>
      </c>
      <c r="W12" s="677" t="s">
        <v>6564</v>
      </c>
      <c r="X12" s="669">
        <v>44607</v>
      </c>
      <c r="Y12" s="669">
        <v>44925</v>
      </c>
      <c r="Z12" s="669">
        <v>44607</v>
      </c>
      <c r="AA12" s="669">
        <v>44925</v>
      </c>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5" si="5">SUM(BO12:BT12)</f>
        <v>0</v>
      </c>
      <c r="BO12" s="675"/>
      <c r="BP12" s="675"/>
      <c r="BQ12" s="675"/>
      <c r="BR12" s="675"/>
      <c r="BS12" s="675"/>
      <c r="BT12" s="675"/>
      <c r="BU12" s="1207" t="s">
        <v>6565</v>
      </c>
      <c r="BV12" s="1208"/>
      <c r="BW12" s="1208"/>
      <c r="BX12" s="1208"/>
      <c r="BY12" s="1208"/>
      <c r="BZ12" s="1208"/>
      <c r="CA12" s="1208"/>
      <c r="CB12" s="1208"/>
      <c r="CC12" s="1209"/>
    </row>
    <row r="13" spans="1:81" s="690" customFormat="1" ht="40.15" customHeight="1" thickTop="1" thickBot="1" x14ac:dyDescent="0.3">
      <c r="A13" s="673"/>
      <c r="B13" s="1334"/>
      <c r="C13" s="1394"/>
      <c r="D13" s="1283"/>
      <c r="E13" s="1286"/>
      <c r="F13" s="1810"/>
      <c r="G13" s="1810"/>
      <c r="H13" s="1810"/>
      <c r="I13" s="1447"/>
      <c r="J13" s="1220"/>
      <c r="K13" s="1217"/>
      <c r="L13" s="1223"/>
      <c r="M13" s="1226"/>
      <c r="N13" s="1229"/>
      <c r="O13" s="1232"/>
      <c r="P13" s="1235"/>
      <c r="Q13" s="1238"/>
      <c r="R13" s="1220"/>
      <c r="S13" s="678" t="s">
        <v>6566</v>
      </c>
      <c r="T13" s="709" t="s">
        <v>3833</v>
      </c>
      <c r="U13" s="709" t="s">
        <v>3839</v>
      </c>
      <c r="V13" s="709" t="s">
        <v>3843</v>
      </c>
      <c r="W13" s="677" t="s">
        <v>6567</v>
      </c>
      <c r="X13" s="669">
        <v>44607</v>
      </c>
      <c r="Y13" s="669" t="s">
        <v>6568</v>
      </c>
      <c r="Z13" s="669">
        <v>44607</v>
      </c>
      <c r="AA13" s="669">
        <v>44925</v>
      </c>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Top="1" thickBot="1" x14ac:dyDescent="0.3">
      <c r="A14" s="673"/>
      <c r="B14" s="1334"/>
      <c r="C14" s="1394"/>
      <c r="D14" s="1284"/>
      <c r="E14" s="1287"/>
      <c r="F14" s="1811"/>
      <c r="G14" s="1811"/>
      <c r="H14" s="1811"/>
      <c r="I14" s="1448"/>
      <c r="J14" s="1221"/>
      <c r="K14" s="1218"/>
      <c r="L14" s="1224"/>
      <c r="M14" s="1227"/>
      <c r="N14" s="1230"/>
      <c r="O14" s="1233"/>
      <c r="P14" s="1236"/>
      <c r="Q14" s="1239"/>
      <c r="R14" s="1221"/>
      <c r="S14" s="679" t="s">
        <v>6569</v>
      </c>
      <c r="T14" s="710" t="s">
        <v>3833</v>
      </c>
      <c r="U14" s="710" t="s">
        <v>3840</v>
      </c>
      <c r="V14" s="710" t="s">
        <v>3842</v>
      </c>
      <c r="W14" s="677" t="s">
        <v>6570</v>
      </c>
      <c r="X14" s="669">
        <v>44607</v>
      </c>
      <c r="Y14" s="669">
        <v>44925</v>
      </c>
      <c r="Z14" s="669" t="s">
        <v>6571</v>
      </c>
      <c r="AA14" s="669">
        <v>44925</v>
      </c>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t="s">
        <v>6572</v>
      </c>
      <c r="BV14" s="1211"/>
      <c r="BW14" s="1211"/>
      <c r="BX14" s="1211"/>
      <c r="BY14" s="1211"/>
      <c r="BZ14" s="1211"/>
      <c r="CA14" s="1211"/>
      <c r="CB14" s="1211"/>
      <c r="CC14" s="1212"/>
    </row>
    <row r="15" spans="1:81" s="690" customFormat="1" ht="57" customHeight="1" thickTop="1" thickBot="1" x14ac:dyDescent="0.3">
      <c r="A15" s="673"/>
      <c r="B15" s="1334"/>
      <c r="C15" s="1394"/>
      <c r="D15" s="1282">
        <v>4101</v>
      </c>
      <c r="E15" s="1285" t="s">
        <v>6558</v>
      </c>
      <c r="F15" s="1809">
        <v>4101035</v>
      </c>
      <c r="G15" s="1809" t="s">
        <v>6573</v>
      </c>
      <c r="H15" s="1809" t="s">
        <v>6560</v>
      </c>
      <c r="I15" s="1446">
        <v>2021004540157</v>
      </c>
      <c r="J15" s="1219">
        <v>542</v>
      </c>
      <c r="K15" s="1216" t="str">
        <f>+[11]Metas!K617</f>
        <v>Jornadas de asistencia técnica a los municipios en el conocimiento de las rutas de protección de líderes sociales, en medidas de autocuidado y protección.</v>
      </c>
      <c r="L15" s="1222">
        <v>10</v>
      </c>
      <c r="M15" s="1225">
        <f>SUM(N15:Q15)</f>
        <v>10</v>
      </c>
      <c r="N15" s="1228">
        <v>1</v>
      </c>
      <c r="O15" s="1231">
        <v>3</v>
      </c>
      <c r="P15" s="1234">
        <v>3</v>
      </c>
      <c r="Q15" s="1237">
        <v>3</v>
      </c>
      <c r="R15" s="1219">
        <f>+$J15</f>
        <v>542</v>
      </c>
      <c r="S15" s="677" t="s">
        <v>6561</v>
      </c>
      <c r="T15" s="708" t="s">
        <v>3834</v>
      </c>
      <c r="U15" s="708" t="s">
        <v>3838</v>
      </c>
      <c r="V15" s="708" t="s">
        <v>3842</v>
      </c>
      <c r="W15" s="677" t="s">
        <v>6562</v>
      </c>
      <c r="X15" s="669">
        <v>44589</v>
      </c>
      <c r="Y15" s="669">
        <v>44607</v>
      </c>
      <c r="Z15" s="669">
        <v>44607</v>
      </c>
      <c r="AA15" s="669">
        <v>44925</v>
      </c>
      <c r="AB15" s="1219">
        <f>+$J15</f>
        <v>542</v>
      </c>
      <c r="AC15" s="1240">
        <f>+L15</f>
        <v>10</v>
      </c>
      <c r="AD15" s="308">
        <f>+AM15+AV15+BE15+BN15</f>
        <v>90</v>
      </c>
      <c r="AE15" s="308">
        <f t="shared" si="0"/>
        <v>0</v>
      </c>
      <c r="AF15" s="308">
        <f t="shared" si="0"/>
        <v>0</v>
      </c>
      <c r="AG15" s="308">
        <f t="shared" si="0"/>
        <v>0</v>
      </c>
      <c r="AH15" s="308">
        <f t="shared" si="0"/>
        <v>0</v>
      </c>
      <c r="AI15" s="308">
        <f t="shared" si="0"/>
        <v>90</v>
      </c>
      <c r="AJ15" s="308">
        <f t="shared" si="0"/>
        <v>0</v>
      </c>
      <c r="AK15" s="1219">
        <f>+$J15</f>
        <v>542</v>
      </c>
      <c r="AL15" s="1310">
        <f>+N15</f>
        <v>1</v>
      </c>
      <c r="AM15" s="308">
        <f t="shared" si="2"/>
        <v>9</v>
      </c>
      <c r="AN15" s="674"/>
      <c r="AO15" s="674"/>
      <c r="AP15" s="674"/>
      <c r="AQ15" s="674"/>
      <c r="AR15" s="674">
        <v>9</v>
      </c>
      <c r="AS15" s="674"/>
      <c r="AT15" s="1219">
        <f>+$J15</f>
        <v>542</v>
      </c>
      <c r="AU15" s="1311">
        <f>+O15</f>
        <v>3</v>
      </c>
      <c r="AV15" s="308">
        <f t="shared" si="3"/>
        <v>27</v>
      </c>
      <c r="AW15" s="674"/>
      <c r="AX15" s="674"/>
      <c r="AY15" s="674"/>
      <c r="AZ15" s="674"/>
      <c r="BA15" s="674">
        <v>27</v>
      </c>
      <c r="BB15" s="674"/>
      <c r="BC15" s="1219">
        <f>+$J15</f>
        <v>542</v>
      </c>
      <c r="BD15" s="1312">
        <f>+P15</f>
        <v>3</v>
      </c>
      <c r="BE15" s="308">
        <f t="shared" si="4"/>
        <v>27</v>
      </c>
      <c r="BF15" s="674"/>
      <c r="BG15" s="674"/>
      <c r="BH15" s="674"/>
      <c r="BI15" s="674"/>
      <c r="BJ15" s="674">
        <v>27</v>
      </c>
      <c r="BK15" s="674"/>
      <c r="BL15" s="1219">
        <f>+$J15</f>
        <v>542</v>
      </c>
      <c r="BM15" s="1313">
        <f>+Q15</f>
        <v>3</v>
      </c>
      <c r="BN15" s="308">
        <f t="shared" si="5"/>
        <v>27</v>
      </c>
      <c r="BO15" s="674"/>
      <c r="BP15" s="674"/>
      <c r="BQ15" s="674"/>
      <c r="BR15" s="674"/>
      <c r="BS15" s="674">
        <v>27</v>
      </c>
      <c r="BT15" s="674"/>
      <c r="BU15" s="1204"/>
      <c r="BV15" s="1205"/>
      <c r="BW15" s="1205"/>
      <c r="BX15" s="1205"/>
      <c r="BY15" s="1205"/>
      <c r="BZ15" s="1205"/>
      <c r="CA15" s="1205"/>
      <c r="CB15" s="1205"/>
      <c r="CC15" s="1206"/>
    </row>
    <row r="16" spans="1:81" s="690" customFormat="1" ht="40.15" customHeight="1" thickTop="1" thickBot="1" x14ac:dyDescent="0.3">
      <c r="A16" s="673"/>
      <c r="B16" s="1334"/>
      <c r="C16" s="1394"/>
      <c r="D16" s="1283"/>
      <c r="E16" s="1286"/>
      <c r="F16" s="1810"/>
      <c r="G16" s="1810"/>
      <c r="H16" s="1810"/>
      <c r="I16" s="1447"/>
      <c r="J16" s="1220"/>
      <c r="K16" s="1217"/>
      <c r="L16" s="1223"/>
      <c r="M16" s="1226"/>
      <c r="N16" s="1229"/>
      <c r="O16" s="1232"/>
      <c r="P16" s="1235"/>
      <c r="Q16" s="1238"/>
      <c r="R16" s="1220"/>
      <c r="S16" s="677" t="s">
        <v>6574</v>
      </c>
      <c r="T16" s="709" t="s">
        <v>3833</v>
      </c>
      <c r="U16" s="709" t="s">
        <v>3840</v>
      </c>
      <c r="V16" s="709" t="s">
        <v>3842</v>
      </c>
      <c r="W16" s="677" t="s">
        <v>6564</v>
      </c>
      <c r="X16" s="669">
        <v>44607</v>
      </c>
      <c r="Y16" s="669">
        <v>44925</v>
      </c>
      <c r="Z16" s="669">
        <v>44607</v>
      </c>
      <c r="AA16" s="669">
        <v>44925</v>
      </c>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thickTop="1" thickBot="1" x14ac:dyDescent="0.3">
      <c r="A17" s="673"/>
      <c r="B17" s="1334"/>
      <c r="C17" s="1394"/>
      <c r="D17" s="1283"/>
      <c r="E17" s="1286"/>
      <c r="F17" s="1810"/>
      <c r="G17" s="1810"/>
      <c r="H17" s="1810"/>
      <c r="I17" s="1447"/>
      <c r="J17" s="1220"/>
      <c r="K17" s="1217"/>
      <c r="L17" s="1223"/>
      <c r="M17" s="1226"/>
      <c r="N17" s="1229"/>
      <c r="O17" s="1232"/>
      <c r="P17" s="1235"/>
      <c r="Q17" s="1238"/>
      <c r="R17" s="1220"/>
      <c r="S17" s="678" t="s">
        <v>6566</v>
      </c>
      <c r="T17" s="709" t="s">
        <v>3833</v>
      </c>
      <c r="U17" s="709" t="s">
        <v>3839</v>
      </c>
      <c r="V17" s="709" t="s">
        <v>3843</v>
      </c>
      <c r="W17" s="677" t="s">
        <v>6567</v>
      </c>
      <c r="X17" s="669">
        <v>44607</v>
      </c>
      <c r="Y17" s="669">
        <v>44925</v>
      </c>
      <c r="Z17" s="669">
        <v>44607</v>
      </c>
      <c r="AA17" s="669">
        <v>44925</v>
      </c>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Top="1" thickBot="1" x14ac:dyDescent="0.3">
      <c r="A18" s="673"/>
      <c r="B18" s="1334"/>
      <c r="C18" s="1394"/>
      <c r="D18" s="1284"/>
      <c r="E18" s="1287"/>
      <c r="F18" s="1811"/>
      <c r="G18" s="1811"/>
      <c r="H18" s="1811"/>
      <c r="I18" s="1448"/>
      <c r="J18" s="1221"/>
      <c r="K18" s="1218"/>
      <c r="L18" s="1224"/>
      <c r="M18" s="1227"/>
      <c r="N18" s="1230"/>
      <c r="O18" s="1233"/>
      <c r="P18" s="1236"/>
      <c r="Q18" s="1239"/>
      <c r="R18" s="1221"/>
      <c r="S18" s="679" t="s">
        <v>6569</v>
      </c>
      <c r="T18" s="710" t="s">
        <v>3833</v>
      </c>
      <c r="U18" s="710" t="s">
        <v>3840</v>
      </c>
      <c r="V18" s="710" t="s">
        <v>3842</v>
      </c>
      <c r="W18" s="677" t="s">
        <v>6570</v>
      </c>
      <c r="X18" s="669">
        <v>44607</v>
      </c>
      <c r="Y18" s="669">
        <v>44925</v>
      </c>
      <c r="Z18" s="669">
        <v>44607</v>
      </c>
      <c r="AA18" s="669">
        <v>44925</v>
      </c>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53.25" customHeight="1" thickTop="1" thickBot="1" x14ac:dyDescent="0.3">
      <c r="A19" s="673"/>
      <c r="B19" s="1334"/>
      <c r="C19" s="1394"/>
      <c r="D19" s="1282">
        <v>4101</v>
      </c>
      <c r="E19" s="1285" t="s">
        <v>6558</v>
      </c>
      <c r="F19" s="1809">
        <v>4101023</v>
      </c>
      <c r="G19" s="1809" t="s">
        <v>6575</v>
      </c>
      <c r="H19" s="1809" t="s">
        <v>6560</v>
      </c>
      <c r="I19" s="1446">
        <v>2021004540157</v>
      </c>
      <c r="J19" s="1219">
        <v>543</v>
      </c>
      <c r="K19" s="1216" t="str">
        <f>+[11]Metas!K618</f>
        <v>Atención a Solicitudes de apoyo en acompañamiento a procesos de caracterización, presentadas por los municipios de Norte de Santander, en acompañamiento de la UARIV</v>
      </c>
      <c r="L19" s="1433">
        <v>1</v>
      </c>
      <c r="M19" s="1480">
        <f>SUM(N19:Q19)</f>
        <v>1</v>
      </c>
      <c r="N19" s="1482">
        <v>0.25</v>
      </c>
      <c r="O19" s="1484">
        <v>0.25</v>
      </c>
      <c r="P19" s="1486">
        <v>0.25</v>
      </c>
      <c r="Q19" s="1488">
        <v>0.25</v>
      </c>
      <c r="R19" s="1219">
        <f>+$J19</f>
        <v>543</v>
      </c>
      <c r="S19" s="677" t="s">
        <v>6561</v>
      </c>
      <c r="T19" s="708" t="s">
        <v>3833</v>
      </c>
      <c r="U19" s="708" t="s">
        <v>3838</v>
      </c>
      <c r="V19" s="708" t="s">
        <v>3842</v>
      </c>
      <c r="W19" s="677" t="s">
        <v>6562</v>
      </c>
      <c r="X19" s="669">
        <v>44589</v>
      </c>
      <c r="Y19" s="669">
        <v>44607</v>
      </c>
      <c r="Z19" s="669">
        <v>44607</v>
      </c>
      <c r="AA19" s="669">
        <v>44925</v>
      </c>
      <c r="AB19" s="1219">
        <f>+$J19</f>
        <v>543</v>
      </c>
      <c r="AC19" s="1240">
        <v>25</v>
      </c>
      <c r="AD19" s="308">
        <f t="shared" si="6"/>
        <v>60</v>
      </c>
      <c r="AE19" s="308"/>
      <c r="AF19" s="308">
        <f t="shared" si="0"/>
        <v>0</v>
      </c>
      <c r="AG19" s="308">
        <f t="shared" si="0"/>
        <v>0</v>
      </c>
      <c r="AH19" s="308">
        <f t="shared" si="0"/>
        <v>0</v>
      </c>
      <c r="AI19" s="308">
        <v>60</v>
      </c>
      <c r="AJ19" s="308">
        <f t="shared" si="0"/>
        <v>0</v>
      </c>
      <c r="AK19" s="1219">
        <f>+$J19</f>
        <v>543</v>
      </c>
      <c r="AL19" s="1310">
        <v>25</v>
      </c>
      <c r="AM19" s="308">
        <f t="shared" si="2"/>
        <v>15</v>
      </c>
      <c r="AN19" s="674"/>
      <c r="AO19" s="674"/>
      <c r="AP19" s="674"/>
      <c r="AQ19" s="674"/>
      <c r="AR19" s="674">
        <v>15</v>
      </c>
      <c r="AS19" s="674"/>
      <c r="AT19" s="1219">
        <f>+$J19</f>
        <v>543</v>
      </c>
      <c r="AU19" s="1311">
        <v>25</v>
      </c>
      <c r="AV19" s="308">
        <f t="shared" si="3"/>
        <v>15</v>
      </c>
      <c r="AW19" s="674"/>
      <c r="AX19" s="674"/>
      <c r="AY19" s="674"/>
      <c r="AZ19" s="674"/>
      <c r="BA19" s="674">
        <v>15</v>
      </c>
      <c r="BB19" s="674"/>
      <c r="BC19" s="1219">
        <f>+$J19</f>
        <v>543</v>
      </c>
      <c r="BD19" s="687">
        <v>25</v>
      </c>
      <c r="BE19" s="308">
        <f t="shared" si="4"/>
        <v>15</v>
      </c>
      <c r="BF19" s="674"/>
      <c r="BG19" s="674"/>
      <c r="BH19" s="674"/>
      <c r="BI19" s="674"/>
      <c r="BJ19" s="674">
        <v>15</v>
      </c>
      <c r="BK19" s="674"/>
      <c r="BL19" s="1219">
        <f>+$J19</f>
        <v>543</v>
      </c>
      <c r="BM19" s="680">
        <v>25</v>
      </c>
      <c r="BN19" s="308">
        <v>15</v>
      </c>
      <c r="BO19" s="674"/>
      <c r="BP19" s="674"/>
      <c r="BQ19" s="674"/>
      <c r="BR19" s="674"/>
      <c r="BS19" s="674">
        <v>15</v>
      </c>
      <c r="BT19" s="674"/>
      <c r="BU19" s="1204"/>
      <c r="BV19" s="1205"/>
      <c r="BW19" s="1205"/>
      <c r="BX19" s="1205"/>
      <c r="BY19" s="1205"/>
      <c r="BZ19" s="1205"/>
      <c r="CA19" s="1205"/>
      <c r="CB19" s="1205"/>
      <c r="CC19" s="1206"/>
    </row>
    <row r="20" spans="1:81" s="690" customFormat="1" ht="40.15" customHeight="1" thickTop="1" thickBot="1" x14ac:dyDescent="0.3">
      <c r="A20" s="673"/>
      <c r="B20" s="1334"/>
      <c r="C20" s="1394"/>
      <c r="D20" s="1283"/>
      <c r="E20" s="1286"/>
      <c r="F20" s="1810"/>
      <c r="G20" s="1810"/>
      <c r="H20" s="1810"/>
      <c r="I20" s="1447"/>
      <c r="J20" s="1220"/>
      <c r="K20" s="1217"/>
      <c r="L20" s="1434"/>
      <c r="M20" s="1481"/>
      <c r="N20" s="1483"/>
      <c r="O20" s="1485"/>
      <c r="P20" s="1487"/>
      <c r="Q20" s="1489"/>
      <c r="R20" s="1220"/>
      <c r="S20" s="678" t="s">
        <v>6576</v>
      </c>
      <c r="T20" s="709" t="s">
        <v>3833</v>
      </c>
      <c r="U20" s="709" t="s">
        <v>3840</v>
      </c>
      <c r="V20" s="709" t="s">
        <v>3842</v>
      </c>
      <c r="W20" s="677" t="s">
        <v>6564</v>
      </c>
      <c r="X20" s="669">
        <v>44607</v>
      </c>
      <c r="Y20" s="669">
        <v>44925</v>
      </c>
      <c r="Z20" s="669">
        <v>44607</v>
      </c>
      <c r="AA20" s="669">
        <v>44925</v>
      </c>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thickTop="1" thickBot="1" x14ac:dyDescent="0.3">
      <c r="A21" s="673"/>
      <c r="B21" s="1334"/>
      <c r="C21" s="1394"/>
      <c r="D21" s="1283"/>
      <c r="E21" s="1286"/>
      <c r="F21" s="1810"/>
      <c r="G21" s="1810"/>
      <c r="H21" s="1810"/>
      <c r="I21" s="1447"/>
      <c r="J21" s="1220"/>
      <c r="K21" s="1217"/>
      <c r="L21" s="1434"/>
      <c r="M21" s="1481"/>
      <c r="N21" s="1483"/>
      <c r="O21" s="1485"/>
      <c r="P21" s="1487"/>
      <c r="Q21" s="1489"/>
      <c r="R21" s="1220"/>
      <c r="S21" s="678" t="s">
        <v>6566</v>
      </c>
      <c r="T21" s="709" t="s">
        <v>3833</v>
      </c>
      <c r="U21" s="709" t="s">
        <v>3839</v>
      </c>
      <c r="V21" s="709" t="s">
        <v>3843</v>
      </c>
      <c r="W21" s="677" t="s">
        <v>6577</v>
      </c>
      <c r="X21" s="669">
        <v>44607</v>
      </c>
      <c r="Y21" s="669">
        <v>44925</v>
      </c>
      <c r="Z21" s="669">
        <v>44607</v>
      </c>
      <c r="AA21" s="669">
        <v>44925</v>
      </c>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Top="1" thickBot="1" x14ac:dyDescent="0.3">
      <c r="A22" s="673"/>
      <c r="B22" s="1334"/>
      <c r="C22" s="1511"/>
      <c r="D22" s="1284"/>
      <c r="E22" s="1287"/>
      <c r="F22" s="1811"/>
      <c r="G22" s="1811"/>
      <c r="H22" s="1811"/>
      <c r="I22" s="1448"/>
      <c r="J22" s="1221"/>
      <c r="K22" s="1218"/>
      <c r="L22" s="1490"/>
      <c r="M22" s="1491"/>
      <c r="N22" s="1492"/>
      <c r="O22" s="1493"/>
      <c r="P22" s="1494"/>
      <c r="Q22" s="1495"/>
      <c r="R22" s="1221"/>
      <c r="S22" s="679" t="s">
        <v>6569</v>
      </c>
      <c r="T22" s="710" t="s">
        <v>3833</v>
      </c>
      <c r="U22" s="710" t="s">
        <v>3840</v>
      </c>
      <c r="V22" s="710" t="s">
        <v>3842</v>
      </c>
      <c r="W22" s="677" t="s">
        <v>6570</v>
      </c>
      <c r="X22" s="669">
        <v>44607</v>
      </c>
      <c r="Y22" s="669">
        <v>44925</v>
      </c>
      <c r="Z22" s="669">
        <v>44607</v>
      </c>
      <c r="AA22" s="669">
        <v>44925</v>
      </c>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thickBot="1" x14ac:dyDescent="0.3">
      <c r="A23" s="673"/>
      <c r="B23" s="1334"/>
      <c r="C23" s="1314" t="s">
        <v>6578</v>
      </c>
      <c r="D23" s="1282">
        <v>4101</v>
      </c>
      <c r="E23" s="1285" t="s">
        <v>6558</v>
      </c>
      <c r="F23" s="1809">
        <v>4101038</v>
      </c>
      <c r="G23" s="1809" t="s">
        <v>6579</v>
      </c>
      <c r="H23" s="1809" t="s">
        <v>6560</v>
      </c>
      <c r="I23" s="1812">
        <v>2021004540157</v>
      </c>
      <c r="J23" s="1219">
        <v>544</v>
      </c>
      <c r="K23" s="1216" t="str">
        <f>+[11]Metas!K619</f>
        <v>Sesiones realizadas del CTJT Comité Territorial de Justicia Transicional.</v>
      </c>
      <c r="L23" s="1222">
        <v>4</v>
      </c>
      <c r="M23" s="1225">
        <f>SUM(N23:Q23)</f>
        <v>4</v>
      </c>
      <c r="N23" s="1228">
        <v>1</v>
      </c>
      <c r="O23" s="1231">
        <v>1</v>
      </c>
      <c r="P23" s="1234">
        <v>1</v>
      </c>
      <c r="Q23" s="1237">
        <v>1</v>
      </c>
      <c r="R23" s="1219">
        <f>+$J23</f>
        <v>544</v>
      </c>
      <c r="S23" s="677" t="s">
        <v>6580</v>
      </c>
      <c r="T23" s="708" t="s">
        <v>3833</v>
      </c>
      <c r="U23" s="708" t="s">
        <v>3838</v>
      </c>
      <c r="V23" s="708" t="s">
        <v>3842</v>
      </c>
      <c r="W23" s="677" t="s">
        <v>6562</v>
      </c>
      <c r="X23" s="669">
        <v>44607</v>
      </c>
      <c r="Y23" s="669">
        <v>44925</v>
      </c>
      <c r="Z23" s="669">
        <v>44607</v>
      </c>
      <c r="AA23" s="669">
        <v>44925</v>
      </c>
      <c r="AB23" s="1219">
        <f t="shared" ref="AB23" si="7">+$J23</f>
        <v>544</v>
      </c>
      <c r="AC23" s="1240">
        <f>+L23</f>
        <v>4</v>
      </c>
      <c r="AD23" s="308">
        <f t="shared" si="6"/>
        <v>20</v>
      </c>
      <c r="AE23" s="308">
        <f t="shared" si="0"/>
        <v>20</v>
      </c>
      <c r="AF23" s="308">
        <f t="shared" si="0"/>
        <v>0</v>
      </c>
      <c r="AG23" s="308">
        <f t="shared" si="0"/>
        <v>0</v>
      </c>
      <c r="AH23" s="308">
        <f t="shared" si="0"/>
        <v>0</v>
      </c>
      <c r="AI23" s="308"/>
      <c r="AJ23" s="308">
        <f t="shared" si="0"/>
        <v>0</v>
      </c>
      <c r="AK23" s="1219">
        <f t="shared" ref="AK23" si="8">+$J23</f>
        <v>544</v>
      </c>
      <c r="AL23" s="1310">
        <f>+N23</f>
        <v>1</v>
      </c>
      <c r="AM23" s="308">
        <f t="shared" si="2"/>
        <v>5</v>
      </c>
      <c r="AN23" s="674">
        <v>5</v>
      </c>
      <c r="AO23" s="674"/>
      <c r="AP23" s="674"/>
      <c r="AQ23" s="674"/>
      <c r="AR23" s="674"/>
      <c r="AS23" s="674"/>
      <c r="AT23" s="1219">
        <f t="shared" ref="AT23" si="9">+$J23</f>
        <v>544</v>
      </c>
      <c r="AU23" s="1311">
        <f>+O23</f>
        <v>1</v>
      </c>
      <c r="AV23" s="308">
        <f t="shared" si="3"/>
        <v>5</v>
      </c>
      <c r="AW23" s="674">
        <v>5</v>
      </c>
      <c r="AX23" s="674"/>
      <c r="AY23" s="674"/>
      <c r="AZ23" s="674"/>
      <c r="BA23" s="674"/>
      <c r="BB23" s="674"/>
      <c r="BC23" s="1219">
        <f t="shared" ref="BC23" si="10">+$J23</f>
        <v>544</v>
      </c>
      <c r="BD23" s="687">
        <f>+P23</f>
        <v>1</v>
      </c>
      <c r="BE23" s="308">
        <f t="shared" si="4"/>
        <v>5</v>
      </c>
      <c r="BF23" s="674">
        <v>5</v>
      </c>
      <c r="BG23" s="674"/>
      <c r="BH23" s="674"/>
      <c r="BI23" s="674"/>
      <c r="BJ23" s="674"/>
      <c r="BK23" s="674"/>
      <c r="BL23" s="1219">
        <f t="shared" ref="BL23" si="11">+$J23</f>
        <v>544</v>
      </c>
      <c r="BM23" s="680">
        <f>+Q23</f>
        <v>1</v>
      </c>
      <c r="BN23" s="308">
        <f t="shared" si="5"/>
        <v>5</v>
      </c>
      <c r="BO23" s="674">
        <v>5</v>
      </c>
      <c r="BP23" s="674"/>
      <c r="BQ23" s="674"/>
      <c r="BR23" s="674"/>
      <c r="BS23" s="674"/>
      <c r="BT23" s="674"/>
      <c r="BU23" s="1204" t="s">
        <v>6581</v>
      </c>
      <c r="BV23" s="1205"/>
      <c r="BW23" s="1205"/>
      <c r="BX23" s="1205"/>
      <c r="BY23" s="1205"/>
      <c r="BZ23" s="1205"/>
      <c r="CA23" s="1205"/>
      <c r="CB23" s="1205"/>
      <c r="CC23" s="1206"/>
    </row>
    <row r="24" spans="1:81" s="690" customFormat="1" ht="40.15" customHeight="1" thickTop="1" x14ac:dyDescent="0.25">
      <c r="A24" s="673"/>
      <c r="B24" s="1334"/>
      <c r="C24" s="1315"/>
      <c r="D24" s="1283"/>
      <c r="E24" s="1286"/>
      <c r="F24" s="1810"/>
      <c r="G24" s="1810"/>
      <c r="H24" s="1810"/>
      <c r="I24" s="1813"/>
      <c r="J24" s="1220"/>
      <c r="K24" s="1217"/>
      <c r="L24" s="1223"/>
      <c r="M24" s="1226"/>
      <c r="N24" s="1229"/>
      <c r="O24" s="1232"/>
      <c r="P24" s="1235"/>
      <c r="Q24" s="1238"/>
      <c r="R24" s="1220"/>
      <c r="S24" s="678" t="s">
        <v>6582</v>
      </c>
      <c r="T24" s="709" t="s">
        <v>3833</v>
      </c>
      <c r="U24" s="709" t="s">
        <v>3840</v>
      </c>
      <c r="V24" s="709" t="s">
        <v>3843</v>
      </c>
      <c r="W24" s="678" t="s">
        <v>6583</v>
      </c>
      <c r="X24" s="669">
        <v>44607</v>
      </c>
      <c r="Y24" s="669">
        <v>44925</v>
      </c>
      <c r="Z24" s="669">
        <v>44607</v>
      </c>
      <c r="AA24" s="669">
        <v>44925</v>
      </c>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15"/>
      <c r="D25" s="1283"/>
      <c r="E25" s="1286"/>
      <c r="F25" s="1810"/>
      <c r="G25" s="1810"/>
      <c r="H25" s="1810"/>
      <c r="I25" s="1813"/>
      <c r="J25" s="1220"/>
      <c r="K25" s="1217"/>
      <c r="L25" s="1223"/>
      <c r="M25" s="1226"/>
      <c r="N25" s="1229"/>
      <c r="O25" s="1232"/>
      <c r="P25" s="1235"/>
      <c r="Q25" s="1238"/>
      <c r="R25" s="1220"/>
      <c r="S25" s="678"/>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15"/>
      <c r="D26" s="1284"/>
      <c r="E26" s="1287"/>
      <c r="F26" s="1811"/>
      <c r="G26" s="1811"/>
      <c r="H26" s="1811"/>
      <c r="I26" s="1814"/>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thickBot="1" x14ac:dyDescent="0.3">
      <c r="A27" s="673"/>
      <c r="B27" s="1334"/>
      <c r="C27" s="1315"/>
      <c r="D27" s="1282">
        <v>4101</v>
      </c>
      <c r="E27" s="1285" t="s">
        <v>6558</v>
      </c>
      <c r="F27" s="1809">
        <v>4101038</v>
      </c>
      <c r="G27" s="1809" t="s">
        <v>6584</v>
      </c>
      <c r="H27" s="1809" t="s">
        <v>6560</v>
      </c>
      <c r="I27" s="1446">
        <v>2021004540157</v>
      </c>
      <c r="J27" s="1219">
        <v>545</v>
      </c>
      <c r="K27" s="1216" t="str">
        <f>+[11]Metas!K620</f>
        <v>Sesiones realizadas de la Mesa Departamental de participación efectiva de Víctimas.</v>
      </c>
      <c r="L27" s="1222">
        <v>4</v>
      </c>
      <c r="M27" s="1225">
        <f>SUM(N27:Q27)</f>
        <v>4</v>
      </c>
      <c r="N27" s="1228">
        <v>1</v>
      </c>
      <c r="O27" s="1231">
        <v>1</v>
      </c>
      <c r="P27" s="1234">
        <v>1</v>
      </c>
      <c r="Q27" s="1237">
        <v>1</v>
      </c>
      <c r="R27" s="1219">
        <f>+$J27</f>
        <v>545</v>
      </c>
      <c r="S27" s="677" t="s">
        <v>6585</v>
      </c>
      <c r="T27" s="708" t="s">
        <v>3833</v>
      </c>
      <c r="U27" s="708" t="s">
        <v>3838</v>
      </c>
      <c r="V27" s="708" t="s">
        <v>3842</v>
      </c>
      <c r="W27" s="677" t="s">
        <v>6562</v>
      </c>
      <c r="X27" s="669">
        <v>44607</v>
      </c>
      <c r="Y27" s="669">
        <v>44925</v>
      </c>
      <c r="Z27" s="669">
        <v>44607</v>
      </c>
      <c r="AA27" s="669">
        <v>44925</v>
      </c>
      <c r="AB27" s="1219">
        <f t="shared" ref="AB27" si="12">+$J27</f>
        <v>545</v>
      </c>
      <c r="AC27" s="1240">
        <f t="shared" ref="AC27" si="13">+L27</f>
        <v>4</v>
      </c>
      <c r="AD27" s="308">
        <v>13</v>
      </c>
      <c r="AE27" s="308"/>
      <c r="AF27" s="308">
        <f t="shared" si="6"/>
        <v>0</v>
      </c>
      <c r="AG27" s="308">
        <f t="shared" si="6"/>
        <v>0</v>
      </c>
      <c r="AH27" s="308">
        <f t="shared" si="6"/>
        <v>0</v>
      </c>
      <c r="AI27" s="308">
        <v>13</v>
      </c>
      <c r="AJ27" s="308">
        <f t="shared" si="6"/>
        <v>0</v>
      </c>
      <c r="AK27" s="1219">
        <f t="shared" ref="AK27" si="14">+$J27</f>
        <v>545</v>
      </c>
      <c r="AL27" s="1243">
        <f>+N27</f>
        <v>1</v>
      </c>
      <c r="AM27" s="308">
        <f t="shared" si="2"/>
        <v>3.2</v>
      </c>
      <c r="AN27" s="683">
        <v>3.2</v>
      </c>
      <c r="AO27" s="683"/>
      <c r="AP27" s="683"/>
      <c r="AQ27" s="683"/>
      <c r="AR27" s="683"/>
      <c r="AS27" s="683"/>
      <c r="AT27" s="1219">
        <f t="shared" ref="AT27" si="15">+$J27</f>
        <v>545</v>
      </c>
      <c r="AU27" s="1246">
        <f>+O27</f>
        <v>1</v>
      </c>
      <c r="AV27" s="308">
        <f t="shared" si="3"/>
        <v>3.2</v>
      </c>
      <c r="AW27" s="683">
        <v>3.2</v>
      </c>
      <c r="AX27" s="683"/>
      <c r="AY27" s="683"/>
      <c r="AZ27" s="683"/>
      <c r="BA27" s="683"/>
      <c r="BB27" s="683"/>
      <c r="BC27" s="1219">
        <f t="shared" ref="BC27" si="16">+$J27</f>
        <v>545</v>
      </c>
      <c r="BD27" s="1249">
        <f>+P27</f>
        <v>1</v>
      </c>
      <c r="BE27" s="308">
        <f t="shared" si="4"/>
        <v>3.2</v>
      </c>
      <c r="BF27" s="683">
        <v>3.2</v>
      </c>
      <c r="BG27" s="683"/>
      <c r="BH27" s="683"/>
      <c r="BI27" s="683"/>
      <c r="BJ27" s="683"/>
      <c r="BK27" s="683"/>
      <c r="BL27" s="1219">
        <f t="shared" ref="BL27" si="17">+$J27</f>
        <v>545</v>
      </c>
      <c r="BM27" s="1252">
        <f>+Q27</f>
        <v>1</v>
      </c>
      <c r="BN27" s="308">
        <f t="shared" si="5"/>
        <v>3.2</v>
      </c>
      <c r="BO27" s="683">
        <v>3.2</v>
      </c>
      <c r="BP27" s="683"/>
      <c r="BQ27" s="683"/>
      <c r="BR27" s="683"/>
      <c r="BS27" s="683"/>
      <c r="BT27" s="683"/>
      <c r="BU27" s="1204"/>
      <c r="BV27" s="1205"/>
      <c r="BW27" s="1205"/>
      <c r="BX27" s="1205"/>
      <c r="BY27" s="1205"/>
      <c r="BZ27" s="1205"/>
      <c r="CA27" s="1205"/>
      <c r="CB27" s="1205"/>
      <c r="CC27" s="1206"/>
    </row>
    <row r="28" spans="1:81" s="690" customFormat="1" ht="40.15" customHeight="1" thickTop="1" x14ac:dyDescent="0.25">
      <c r="A28" s="673"/>
      <c r="B28" s="1334"/>
      <c r="C28" s="1315"/>
      <c r="D28" s="1283"/>
      <c r="E28" s="1286"/>
      <c r="F28" s="1810"/>
      <c r="G28" s="1810"/>
      <c r="H28" s="1810"/>
      <c r="I28" s="1447"/>
      <c r="J28" s="1220"/>
      <c r="K28" s="1217"/>
      <c r="L28" s="1223"/>
      <c r="M28" s="1226"/>
      <c r="N28" s="1229"/>
      <c r="O28" s="1232"/>
      <c r="P28" s="1235"/>
      <c r="Q28" s="1238"/>
      <c r="R28" s="1220"/>
      <c r="S28" s="678" t="s">
        <v>6586</v>
      </c>
      <c r="T28" s="709" t="s">
        <v>3833</v>
      </c>
      <c r="U28" s="709" t="s">
        <v>3840</v>
      </c>
      <c r="V28" s="709" t="s">
        <v>3843</v>
      </c>
      <c r="W28" s="678" t="s">
        <v>6583</v>
      </c>
      <c r="X28" s="669">
        <v>44607</v>
      </c>
      <c r="Y28" s="669">
        <v>44925</v>
      </c>
      <c r="Z28" s="669">
        <v>44607</v>
      </c>
      <c r="AA28" s="669">
        <v>44925</v>
      </c>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1283"/>
      <c r="E29" s="1286"/>
      <c r="F29" s="1810"/>
      <c r="G29" s="1810"/>
      <c r="H29" s="1810"/>
      <c r="I29" s="1447"/>
      <c r="J29" s="1220"/>
      <c r="K29" s="1217"/>
      <c r="L29" s="1223"/>
      <c r="M29" s="1226"/>
      <c r="N29" s="1229"/>
      <c r="O29" s="1232"/>
      <c r="P29" s="1235"/>
      <c r="Q29" s="1238"/>
      <c r="R29" s="1220"/>
      <c r="S29" s="678"/>
      <c r="T29" s="709"/>
      <c r="U29" s="709"/>
      <c r="V29" s="709"/>
      <c r="W29" s="678"/>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315"/>
      <c r="D30" s="1284"/>
      <c r="E30" s="1287"/>
      <c r="F30" s="1811"/>
      <c r="G30" s="1811"/>
      <c r="H30" s="1811"/>
      <c r="I30" s="1448"/>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thickBot="1" x14ac:dyDescent="0.3">
      <c r="A31" s="673"/>
      <c r="B31" s="1334"/>
      <c r="C31" s="1315"/>
      <c r="D31" s="1282">
        <v>4101</v>
      </c>
      <c r="E31" s="1285" t="s">
        <v>6558</v>
      </c>
      <c r="F31" s="1809">
        <v>4101038</v>
      </c>
      <c r="G31" s="1809" t="s">
        <v>6584</v>
      </c>
      <c r="H31" s="1809" t="s">
        <v>6560</v>
      </c>
      <c r="I31" s="1446">
        <v>2021004540157</v>
      </c>
      <c r="J31" s="1219">
        <v>546</v>
      </c>
      <c r="K31" s="1216" t="str">
        <f>+[11]Metas!K621</f>
        <v>Sesiones Realizadas del Consejo Departamental de Paz, Reconciliación y Convivencia.</v>
      </c>
      <c r="L31" s="1222">
        <v>4</v>
      </c>
      <c r="M31" s="1225">
        <f>SUM(N31:Q31)</f>
        <v>4</v>
      </c>
      <c r="N31" s="1228">
        <v>1</v>
      </c>
      <c r="O31" s="1231">
        <v>1</v>
      </c>
      <c r="P31" s="1234">
        <v>1</v>
      </c>
      <c r="Q31" s="1237">
        <v>1</v>
      </c>
      <c r="R31" s="1219">
        <f>+$J31</f>
        <v>546</v>
      </c>
      <c r="S31" s="678" t="s">
        <v>6587</v>
      </c>
      <c r="T31" s="708" t="s">
        <v>3833</v>
      </c>
      <c r="U31" s="708" t="s">
        <v>3838</v>
      </c>
      <c r="V31" s="708" t="s">
        <v>3842</v>
      </c>
      <c r="W31" s="677" t="s">
        <v>6562</v>
      </c>
      <c r="X31" s="669">
        <v>44607</v>
      </c>
      <c r="Y31" s="669">
        <v>44925</v>
      </c>
      <c r="Z31" s="669">
        <v>44607</v>
      </c>
      <c r="AA31" s="669">
        <v>44925</v>
      </c>
      <c r="AB31" s="1219">
        <f t="shared" ref="AB31" si="18">+$J31</f>
        <v>546</v>
      </c>
      <c r="AC31" s="1240">
        <f t="shared" ref="AC31" si="19">+L31</f>
        <v>4</v>
      </c>
      <c r="AD31" s="308">
        <v>100</v>
      </c>
      <c r="AE31" s="308"/>
      <c r="AF31" s="308">
        <f t="shared" si="6"/>
        <v>0</v>
      </c>
      <c r="AG31" s="308">
        <f t="shared" si="6"/>
        <v>0</v>
      </c>
      <c r="AH31" s="308">
        <f t="shared" si="6"/>
        <v>0</v>
      </c>
      <c r="AI31" s="308">
        <f t="shared" si="6"/>
        <v>0</v>
      </c>
      <c r="AJ31" s="308">
        <v>100</v>
      </c>
      <c r="AK31" s="1219">
        <f t="shared" ref="AK31" si="20">+$J31</f>
        <v>546</v>
      </c>
      <c r="AL31" s="1243">
        <f>+N31</f>
        <v>1</v>
      </c>
      <c r="AM31" s="308">
        <f t="shared" si="2"/>
        <v>25</v>
      </c>
      <c r="AN31" s="683"/>
      <c r="AO31" s="683"/>
      <c r="AP31" s="683"/>
      <c r="AQ31" s="683"/>
      <c r="AR31" s="683"/>
      <c r="AS31" s="683">
        <v>25</v>
      </c>
      <c r="AT31" s="1219">
        <f t="shared" ref="AT31" si="21">+$J31</f>
        <v>546</v>
      </c>
      <c r="AU31" s="1246">
        <f>+O31</f>
        <v>1</v>
      </c>
      <c r="AV31" s="308">
        <f t="shared" si="3"/>
        <v>25</v>
      </c>
      <c r="AW31" s="683"/>
      <c r="AX31" s="683"/>
      <c r="AY31" s="683"/>
      <c r="AZ31" s="683"/>
      <c r="BA31" s="683"/>
      <c r="BB31" s="683">
        <v>25</v>
      </c>
      <c r="BC31" s="1219">
        <f t="shared" ref="BC31" si="22">+$J31</f>
        <v>546</v>
      </c>
      <c r="BD31" s="1249">
        <f>+P31</f>
        <v>1</v>
      </c>
      <c r="BE31" s="308">
        <f t="shared" si="4"/>
        <v>25</v>
      </c>
      <c r="BF31" s="683"/>
      <c r="BG31" s="683"/>
      <c r="BH31" s="683"/>
      <c r="BI31" s="683"/>
      <c r="BJ31" s="683"/>
      <c r="BK31" s="683">
        <v>25</v>
      </c>
      <c r="BL31" s="1219">
        <f t="shared" ref="BL31" si="23">+$J31</f>
        <v>546</v>
      </c>
      <c r="BM31" s="1252">
        <f>+Q31</f>
        <v>1</v>
      </c>
      <c r="BN31" s="308">
        <f t="shared" si="5"/>
        <v>25</v>
      </c>
      <c r="BO31" s="683"/>
      <c r="BP31" s="683"/>
      <c r="BQ31" s="683"/>
      <c r="BR31" s="683"/>
      <c r="BS31" s="683"/>
      <c r="BT31" s="683">
        <v>25</v>
      </c>
      <c r="BU31" s="1204" t="s">
        <v>6588</v>
      </c>
      <c r="BV31" s="1205"/>
      <c r="BW31" s="1205"/>
      <c r="BX31" s="1205"/>
      <c r="BY31" s="1205"/>
      <c r="BZ31" s="1205"/>
      <c r="CA31" s="1205"/>
      <c r="CB31" s="1205"/>
      <c r="CC31" s="1206"/>
    </row>
    <row r="32" spans="1:81" s="690" customFormat="1" ht="40.15" customHeight="1" thickTop="1" thickBot="1" x14ac:dyDescent="0.3">
      <c r="A32" s="673"/>
      <c r="B32" s="1334"/>
      <c r="C32" s="1315"/>
      <c r="D32" s="1283"/>
      <c r="E32" s="1286"/>
      <c r="F32" s="1810"/>
      <c r="G32" s="1810"/>
      <c r="H32" s="1810"/>
      <c r="I32" s="1447"/>
      <c r="J32" s="1220"/>
      <c r="K32" s="1217"/>
      <c r="L32" s="1223"/>
      <c r="M32" s="1226"/>
      <c r="N32" s="1229"/>
      <c r="O32" s="1232"/>
      <c r="P32" s="1235"/>
      <c r="Q32" s="1238"/>
      <c r="R32" s="1220"/>
      <c r="S32" s="678" t="s">
        <v>6589</v>
      </c>
      <c r="T32" s="709" t="s">
        <v>3834</v>
      </c>
      <c r="U32" s="709" t="s">
        <v>3839</v>
      </c>
      <c r="V32" s="709" t="s">
        <v>3843</v>
      </c>
      <c r="W32" s="677" t="s">
        <v>6567</v>
      </c>
      <c r="X32" s="669">
        <v>44607</v>
      </c>
      <c r="Y32" s="669">
        <v>44925</v>
      </c>
      <c r="Z32" s="669">
        <v>44607</v>
      </c>
      <c r="AA32" s="669">
        <v>44925</v>
      </c>
      <c r="AB32" s="1220"/>
      <c r="AC32" s="1241"/>
      <c r="AD32" s="303"/>
      <c r="AE32" s="303"/>
      <c r="AF32" s="303">
        <f t="shared" ref="AD32:AJ68" si="24">+AO32+AX32+BG32+BP32</f>
        <v>0</v>
      </c>
      <c r="AG32" s="303">
        <f t="shared" si="24"/>
        <v>0</v>
      </c>
      <c r="AH32" s="303">
        <f t="shared" si="24"/>
        <v>0</v>
      </c>
      <c r="AI32" s="303">
        <f t="shared" si="24"/>
        <v>0</v>
      </c>
      <c r="AJ32" s="303">
        <f t="shared" si="24"/>
        <v>0</v>
      </c>
      <c r="AK32" s="1220"/>
      <c r="AL32" s="1244"/>
      <c r="AM32" s="303"/>
      <c r="AN32" s="684"/>
      <c r="AO32" s="684"/>
      <c r="AP32" s="684"/>
      <c r="AQ32" s="684"/>
      <c r="AR32" s="684"/>
      <c r="AS32" s="684"/>
      <c r="AT32" s="1220"/>
      <c r="AU32" s="1247"/>
      <c r="AV32" s="303"/>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thickTop="1" thickBot="1" x14ac:dyDescent="0.3">
      <c r="A33" s="673"/>
      <c r="B33" s="1334"/>
      <c r="C33" s="1315"/>
      <c r="D33" s="1283"/>
      <c r="E33" s="1286"/>
      <c r="F33" s="1810"/>
      <c r="G33" s="1810"/>
      <c r="H33" s="1810"/>
      <c r="I33" s="1447"/>
      <c r="J33" s="1220"/>
      <c r="K33" s="1217"/>
      <c r="L33" s="1223"/>
      <c r="M33" s="1226"/>
      <c r="N33" s="1229"/>
      <c r="O33" s="1232"/>
      <c r="P33" s="1235"/>
      <c r="Q33" s="1238"/>
      <c r="R33" s="1220"/>
      <c r="S33" s="679" t="s">
        <v>6590</v>
      </c>
      <c r="T33" s="709" t="s">
        <v>3833</v>
      </c>
      <c r="U33" s="709" t="s">
        <v>3840</v>
      </c>
      <c r="V33" s="709" t="s">
        <v>3842</v>
      </c>
      <c r="W33" s="678" t="s">
        <v>6583</v>
      </c>
      <c r="X33" s="669">
        <v>44607</v>
      </c>
      <c r="Y33" s="669">
        <v>44925</v>
      </c>
      <c r="Z33" s="669">
        <v>44607</v>
      </c>
      <c r="AA33" s="669">
        <v>44925</v>
      </c>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Top="1" thickBot="1" x14ac:dyDescent="0.3">
      <c r="A34" s="673"/>
      <c r="B34" s="1334"/>
      <c r="C34" s="1315"/>
      <c r="D34" s="1284"/>
      <c r="E34" s="1287"/>
      <c r="F34" s="1811"/>
      <c r="G34" s="1811"/>
      <c r="H34" s="1811"/>
      <c r="I34" s="1448"/>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685"/>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thickBot="1" x14ac:dyDescent="0.3">
      <c r="A35" s="673"/>
      <c r="B35" s="1334"/>
      <c r="C35" s="1315"/>
      <c r="D35" s="1282">
        <v>4101</v>
      </c>
      <c r="E35" s="1285" t="s">
        <v>6558</v>
      </c>
      <c r="F35" s="1809">
        <v>4101038</v>
      </c>
      <c r="G35" s="1809" t="s">
        <v>6584</v>
      </c>
      <c r="H35" s="1809" t="s">
        <v>6560</v>
      </c>
      <c r="I35" s="1446">
        <v>2021004540157</v>
      </c>
      <c r="J35" s="1219">
        <v>547</v>
      </c>
      <c r="K35" s="1216" t="str">
        <f>+[11]Metas!K622</f>
        <v>Sesiones desarrolladas la Mesa de Desaparición Forzada.</v>
      </c>
      <c r="L35" s="1222">
        <v>4</v>
      </c>
      <c r="M35" s="1225">
        <f>SUM(N35:Q35)</f>
        <v>4</v>
      </c>
      <c r="N35" s="1228">
        <v>1</v>
      </c>
      <c r="O35" s="1231">
        <v>1</v>
      </c>
      <c r="P35" s="1234">
        <v>1</v>
      </c>
      <c r="Q35" s="1237">
        <v>1</v>
      </c>
      <c r="R35" s="1219">
        <f>+$J35</f>
        <v>547</v>
      </c>
      <c r="S35" s="677" t="s">
        <v>6585</v>
      </c>
      <c r="T35" s="708" t="s">
        <v>3833</v>
      </c>
      <c r="U35" s="708" t="s">
        <v>3838</v>
      </c>
      <c r="V35" s="708" t="s">
        <v>3842</v>
      </c>
      <c r="W35" s="677" t="s">
        <v>6562</v>
      </c>
      <c r="X35" s="669">
        <v>44607</v>
      </c>
      <c r="Y35" s="669">
        <v>44925</v>
      </c>
      <c r="Z35" s="669">
        <v>44607</v>
      </c>
      <c r="AA35" s="669">
        <v>44925</v>
      </c>
      <c r="AB35" s="1219">
        <f t="shared" ref="AB35" si="25">+$J35</f>
        <v>547</v>
      </c>
      <c r="AC35" s="1240">
        <f t="shared" ref="AC35" si="26">+L35</f>
        <v>4</v>
      </c>
      <c r="AD35" s="308">
        <v>10</v>
      </c>
      <c r="AE35" s="308">
        <v>10</v>
      </c>
      <c r="AF35" s="308">
        <f t="shared" si="24"/>
        <v>0</v>
      </c>
      <c r="AG35" s="308">
        <f t="shared" si="24"/>
        <v>0</v>
      </c>
      <c r="AH35" s="308">
        <f t="shared" si="24"/>
        <v>0</v>
      </c>
      <c r="AI35" s="308">
        <f t="shared" si="24"/>
        <v>0</v>
      </c>
      <c r="AJ35" s="308">
        <f t="shared" si="24"/>
        <v>0</v>
      </c>
      <c r="AK35" s="1219">
        <f t="shared" ref="AK35" si="27">+$J35</f>
        <v>547</v>
      </c>
      <c r="AL35" s="1243">
        <f>+N35</f>
        <v>1</v>
      </c>
      <c r="AM35" s="308">
        <f t="shared" si="2"/>
        <v>2.5</v>
      </c>
      <c r="AN35" s="683">
        <v>2.5</v>
      </c>
      <c r="AO35" s="683"/>
      <c r="AP35" s="683"/>
      <c r="AQ35" s="683"/>
      <c r="AR35" s="683"/>
      <c r="AS35" s="683"/>
      <c r="AT35" s="1219">
        <f t="shared" ref="AT35" si="28">+$J35</f>
        <v>547</v>
      </c>
      <c r="AU35" s="1246">
        <f>+O35</f>
        <v>1</v>
      </c>
      <c r="AV35" s="308">
        <f t="shared" si="3"/>
        <v>2.5</v>
      </c>
      <c r="AW35" s="683">
        <v>2.5</v>
      </c>
      <c r="AX35" s="683"/>
      <c r="AY35" s="683"/>
      <c r="AZ35" s="683"/>
      <c r="BA35" s="683"/>
      <c r="BB35" s="683"/>
      <c r="BC35" s="1219">
        <f t="shared" ref="BC35" si="29">+$J35</f>
        <v>547</v>
      </c>
      <c r="BD35" s="1249">
        <f>+P35</f>
        <v>1</v>
      </c>
      <c r="BE35" s="308">
        <f t="shared" si="4"/>
        <v>2.5</v>
      </c>
      <c r="BF35" s="683">
        <v>2.5</v>
      </c>
      <c r="BG35" s="683"/>
      <c r="BH35" s="683"/>
      <c r="BI35" s="683"/>
      <c r="BJ35" s="683"/>
      <c r="BK35" s="683"/>
      <c r="BL35" s="1219">
        <f t="shared" ref="BL35" si="30">+$J35</f>
        <v>547</v>
      </c>
      <c r="BM35" s="1252">
        <f>+Q35</f>
        <v>1</v>
      </c>
      <c r="BN35" s="308">
        <f t="shared" si="5"/>
        <v>2.5</v>
      </c>
      <c r="BO35" s="683">
        <v>2.5</v>
      </c>
      <c r="BP35" s="683"/>
      <c r="BQ35" s="683"/>
      <c r="BR35" s="683"/>
      <c r="BS35" s="683"/>
      <c r="BT35" s="683"/>
      <c r="BU35" s="1204" t="s">
        <v>6591</v>
      </c>
      <c r="BV35" s="1205"/>
      <c r="BW35" s="1205"/>
      <c r="BX35" s="1205"/>
      <c r="BY35" s="1205"/>
      <c r="BZ35" s="1205"/>
      <c r="CA35" s="1205"/>
      <c r="CB35" s="1205"/>
      <c r="CC35" s="1206"/>
    </row>
    <row r="36" spans="1:81" s="690" customFormat="1" ht="40.15" customHeight="1" thickTop="1" thickBot="1" x14ac:dyDescent="0.3">
      <c r="A36" s="673"/>
      <c r="B36" s="1334"/>
      <c r="C36" s="1315"/>
      <c r="D36" s="1283"/>
      <c r="E36" s="1286"/>
      <c r="F36" s="1810"/>
      <c r="G36" s="1810"/>
      <c r="H36" s="1810"/>
      <c r="I36" s="1447"/>
      <c r="J36" s="1220"/>
      <c r="K36" s="1217"/>
      <c r="L36" s="1223"/>
      <c r="M36" s="1226"/>
      <c r="N36" s="1229"/>
      <c r="O36" s="1232"/>
      <c r="P36" s="1235"/>
      <c r="Q36" s="1238"/>
      <c r="R36" s="1220"/>
      <c r="S36" s="678" t="s">
        <v>6592</v>
      </c>
      <c r="T36" s="709" t="s">
        <v>3833</v>
      </c>
      <c r="U36" s="709" t="s">
        <v>3839</v>
      </c>
      <c r="V36" s="709" t="s">
        <v>3843</v>
      </c>
      <c r="W36" s="678" t="s">
        <v>6567</v>
      </c>
      <c r="X36" s="669">
        <v>44607</v>
      </c>
      <c r="Y36" s="669">
        <v>44925</v>
      </c>
      <c r="Z36" s="669">
        <v>44607</v>
      </c>
      <c r="AA36" s="669">
        <v>44925</v>
      </c>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thickTop="1" thickBot="1" x14ac:dyDescent="0.3">
      <c r="A37" s="673"/>
      <c r="B37" s="1334"/>
      <c r="C37" s="1315"/>
      <c r="D37" s="1283"/>
      <c r="E37" s="1286"/>
      <c r="F37" s="1810"/>
      <c r="G37" s="1810"/>
      <c r="H37" s="1810"/>
      <c r="I37" s="1447"/>
      <c r="J37" s="1220"/>
      <c r="K37" s="1217"/>
      <c r="L37" s="1223"/>
      <c r="M37" s="1226"/>
      <c r="N37" s="1229"/>
      <c r="O37" s="1232"/>
      <c r="P37" s="1235"/>
      <c r="Q37" s="1238"/>
      <c r="R37" s="1220"/>
      <c r="S37" s="679" t="s">
        <v>6593</v>
      </c>
      <c r="T37" s="709" t="s">
        <v>3833</v>
      </c>
      <c r="U37" s="709" t="s">
        <v>3840</v>
      </c>
      <c r="V37" s="709" t="s">
        <v>3843</v>
      </c>
      <c r="W37" s="678" t="s">
        <v>6583</v>
      </c>
      <c r="X37" s="669">
        <v>44607</v>
      </c>
      <c r="Y37" s="669">
        <v>44925</v>
      </c>
      <c r="Z37" s="669">
        <v>44607</v>
      </c>
      <c r="AA37" s="669">
        <v>44925</v>
      </c>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Top="1" thickBot="1" x14ac:dyDescent="0.3">
      <c r="A38" s="673"/>
      <c r="B38" s="1334"/>
      <c r="C38" s="1315"/>
      <c r="D38" s="1284"/>
      <c r="E38" s="1287"/>
      <c r="F38" s="1811"/>
      <c r="G38" s="1811"/>
      <c r="H38" s="1811"/>
      <c r="I38" s="1448"/>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thickBot="1" x14ac:dyDescent="0.3">
      <c r="A39" s="673"/>
      <c r="B39" s="1334"/>
      <c r="C39" s="1315"/>
      <c r="D39" s="1282">
        <v>4101</v>
      </c>
      <c r="E39" s="1285" t="s">
        <v>6558</v>
      </c>
      <c r="F39" s="1809">
        <v>4101038</v>
      </c>
      <c r="G39" s="1809" t="s">
        <v>6584</v>
      </c>
      <c r="H39" s="1809" t="s">
        <v>6560</v>
      </c>
      <c r="I39" s="1446">
        <v>2021004540157</v>
      </c>
      <c r="J39" s="1219">
        <v>548</v>
      </c>
      <c r="K39" s="1216" t="str">
        <f>+[11]Metas!K623</f>
        <v>Fortalecimiento al subcomité de atención y asistencia</v>
      </c>
      <c r="L39" s="1433">
        <v>1</v>
      </c>
      <c r="M39" s="1480">
        <f>SUM(N39:Q39)</f>
        <v>1</v>
      </c>
      <c r="N39" s="1482">
        <v>0.25</v>
      </c>
      <c r="O39" s="1484">
        <v>0.25</v>
      </c>
      <c r="P39" s="1486">
        <v>0.25</v>
      </c>
      <c r="Q39" s="1488">
        <v>0.25</v>
      </c>
      <c r="R39" s="1219">
        <f>+$J39</f>
        <v>548</v>
      </c>
      <c r="S39" s="678" t="s">
        <v>6594</v>
      </c>
      <c r="T39" s="708" t="s">
        <v>3833</v>
      </c>
      <c r="U39" s="708" t="s">
        <v>3839</v>
      </c>
      <c r="V39" s="708" t="s">
        <v>3843</v>
      </c>
      <c r="W39" s="678" t="s">
        <v>6567</v>
      </c>
      <c r="X39" s="669">
        <v>44607</v>
      </c>
      <c r="Y39" s="669">
        <v>44925</v>
      </c>
      <c r="Z39" s="669">
        <v>44607</v>
      </c>
      <c r="AA39" s="669">
        <v>44925</v>
      </c>
      <c r="AB39" s="1219">
        <f t="shared" ref="AB39" si="31">+$J39</f>
        <v>548</v>
      </c>
      <c r="AC39" s="1803">
        <v>0.25</v>
      </c>
      <c r="AD39" s="308">
        <v>5</v>
      </c>
      <c r="AE39" s="308">
        <v>5</v>
      </c>
      <c r="AF39" s="308">
        <f t="shared" si="24"/>
        <v>0</v>
      </c>
      <c r="AG39" s="308">
        <f t="shared" si="24"/>
        <v>0</v>
      </c>
      <c r="AH39" s="308">
        <f t="shared" si="24"/>
        <v>0</v>
      </c>
      <c r="AI39" s="308">
        <f t="shared" si="24"/>
        <v>0</v>
      </c>
      <c r="AJ39" s="308">
        <f t="shared" si="24"/>
        <v>0</v>
      </c>
      <c r="AK39" s="1219">
        <f t="shared" ref="AK39" si="32">+$J39</f>
        <v>548</v>
      </c>
      <c r="AL39" s="1243">
        <v>25</v>
      </c>
      <c r="AM39" s="308">
        <f t="shared" si="2"/>
        <v>1.25</v>
      </c>
      <c r="AN39" s="683">
        <v>1.25</v>
      </c>
      <c r="AO39" s="683"/>
      <c r="AP39" s="683"/>
      <c r="AQ39" s="683"/>
      <c r="AR39" s="683"/>
      <c r="AS39" s="683"/>
      <c r="AT39" s="1219">
        <f t="shared" ref="AT39" si="33">+$J39</f>
        <v>548</v>
      </c>
      <c r="AU39" s="1246">
        <v>25</v>
      </c>
      <c r="AV39" s="308">
        <f t="shared" si="3"/>
        <v>1.25</v>
      </c>
      <c r="AW39" s="683">
        <v>1.25</v>
      </c>
      <c r="AX39" s="683"/>
      <c r="AY39" s="683"/>
      <c r="AZ39" s="683"/>
      <c r="BA39" s="683"/>
      <c r="BB39" s="683"/>
      <c r="BC39" s="1219">
        <f t="shared" ref="BC39" si="34">+$J39</f>
        <v>548</v>
      </c>
      <c r="BD39" s="1249">
        <v>25</v>
      </c>
      <c r="BE39" s="308">
        <f t="shared" si="4"/>
        <v>1.25</v>
      </c>
      <c r="BF39" s="683">
        <v>1.25</v>
      </c>
      <c r="BG39" s="683"/>
      <c r="BH39" s="683"/>
      <c r="BI39" s="683"/>
      <c r="BJ39" s="683"/>
      <c r="BK39" s="683"/>
      <c r="BL39" s="1219">
        <f t="shared" ref="BL39" si="35">+$J39</f>
        <v>548</v>
      </c>
      <c r="BM39" s="1252">
        <v>25</v>
      </c>
      <c r="BN39" s="308">
        <f t="shared" si="5"/>
        <v>1.25</v>
      </c>
      <c r="BO39" s="683">
        <v>1.25</v>
      </c>
      <c r="BP39" s="683"/>
      <c r="BQ39" s="683"/>
      <c r="BR39" s="683"/>
      <c r="BS39" s="683"/>
      <c r="BT39" s="683"/>
      <c r="BU39" s="1204" t="s">
        <v>6595</v>
      </c>
      <c r="BV39" s="1205"/>
      <c r="BW39" s="1205"/>
      <c r="BX39" s="1205"/>
      <c r="BY39" s="1205"/>
      <c r="BZ39" s="1205"/>
      <c r="CA39" s="1205"/>
      <c r="CB39" s="1205"/>
      <c r="CC39" s="1206"/>
    </row>
    <row r="40" spans="1:81" s="690" customFormat="1" ht="40.15" customHeight="1" thickTop="1" thickBot="1" x14ac:dyDescent="0.3">
      <c r="A40" s="673"/>
      <c r="B40" s="1334"/>
      <c r="C40" s="1315"/>
      <c r="D40" s="1283"/>
      <c r="E40" s="1286"/>
      <c r="F40" s="1810"/>
      <c r="G40" s="1810"/>
      <c r="H40" s="1810"/>
      <c r="I40" s="1447"/>
      <c r="J40" s="1220"/>
      <c r="K40" s="1217"/>
      <c r="L40" s="1434"/>
      <c r="M40" s="1481"/>
      <c r="N40" s="1483"/>
      <c r="O40" s="1485"/>
      <c r="P40" s="1487"/>
      <c r="Q40" s="1489"/>
      <c r="R40" s="1220"/>
      <c r="S40" s="679" t="s">
        <v>6596</v>
      </c>
      <c r="T40" s="709" t="s">
        <v>3833</v>
      </c>
      <c r="U40" s="709" t="s">
        <v>3840</v>
      </c>
      <c r="V40" s="709" t="s">
        <v>3843</v>
      </c>
      <c r="W40" s="678" t="s">
        <v>6583</v>
      </c>
      <c r="X40" s="669">
        <v>44607</v>
      </c>
      <c r="Y40" s="669">
        <v>44925</v>
      </c>
      <c r="Z40" s="669">
        <v>44607</v>
      </c>
      <c r="AA40" s="669">
        <v>44925</v>
      </c>
      <c r="AB40" s="1220"/>
      <c r="AC40" s="1804"/>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thickTop="1" x14ac:dyDescent="0.25">
      <c r="A41" s="673"/>
      <c r="B41" s="1334"/>
      <c r="C41" s="1315"/>
      <c r="D41" s="1283"/>
      <c r="E41" s="1286"/>
      <c r="F41" s="1810"/>
      <c r="G41" s="1810"/>
      <c r="H41" s="1810"/>
      <c r="I41" s="1447"/>
      <c r="J41" s="1220"/>
      <c r="K41" s="1217"/>
      <c r="L41" s="1434"/>
      <c r="M41" s="1481"/>
      <c r="N41" s="1483"/>
      <c r="O41" s="1485"/>
      <c r="P41" s="1487"/>
      <c r="Q41" s="1489"/>
      <c r="R41" s="1220"/>
      <c r="S41" s="678"/>
      <c r="T41" s="709"/>
      <c r="U41" s="709"/>
      <c r="V41" s="709"/>
      <c r="W41" s="678"/>
      <c r="X41" s="670"/>
      <c r="Y41" s="670"/>
      <c r="Z41" s="670"/>
      <c r="AA41" s="670"/>
      <c r="AB41" s="1220"/>
      <c r="AC41" s="1804"/>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5"/>
      <c r="D42" s="1284"/>
      <c r="E42" s="1287"/>
      <c r="F42" s="1811"/>
      <c r="G42" s="1811"/>
      <c r="H42" s="1811"/>
      <c r="I42" s="1448"/>
      <c r="J42" s="1221"/>
      <c r="K42" s="1218"/>
      <c r="L42" s="1490"/>
      <c r="M42" s="1491"/>
      <c r="N42" s="1492"/>
      <c r="O42" s="1493"/>
      <c r="P42" s="1494"/>
      <c r="Q42" s="1495"/>
      <c r="R42" s="1221"/>
      <c r="S42" s="679"/>
      <c r="T42" s="710"/>
      <c r="U42" s="710"/>
      <c r="V42" s="710"/>
      <c r="W42" s="679"/>
      <c r="X42" s="671"/>
      <c r="Y42" s="671"/>
      <c r="Z42" s="671"/>
      <c r="AA42" s="671"/>
      <c r="AB42" s="1221"/>
      <c r="AC42" s="1805"/>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thickBot="1" x14ac:dyDescent="0.3">
      <c r="A43" s="673"/>
      <c r="B43" s="1334"/>
      <c r="C43" s="1315"/>
      <c r="D43" s="1282">
        <v>4101</v>
      </c>
      <c r="E43" s="1285" t="s">
        <v>6597</v>
      </c>
      <c r="F43" s="1809" t="s">
        <v>6598</v>
      </c>
      <c r="G43" s="1809" t="s">
        <v>6599</v>
      </c>
      <c r="H43" s="1809" t="s">
        <v>6600</v>
      </c>
      <c r="I43" s="1812">
        <v>2021004540174</v>
      </c>
      <c r="J43" s="1219">
        <v>549</v>
      </c>
      <c r="K43" s="1216" t="str">
        <f>+[11]Metas!K624</f>
        <v>Fortalecimiento al subcomité de medidas de satisfacción.</v>
      </c>
      <c r="L43" s="1433">
        <v>1</v>
      </c>
      <c r="M43" s="1480">
        <f>SUM(N43:Q43)</f>
        <v>1</v>
      </c>
      <c r="N43" s="1482">
        <v>0.25</v>
      </c>
      <c r="O43" s="1484">
        <v>0.25</v>
      </c>
      <c r="P43" s="1486">
        <v>0.25</v>
      </c>
      <c r="Q43" s="1488">
        <v>0.25</v>
      </c>
      <c r="R43" s="1219">
        <f>+$J43</f>
        <v>549</v>
      </c>
      <c r="S43" s="678" t="s">
        <v>6594</v>
      </c>
      <c r="T43" s="708" t="s">
        <v>3833</v>
      </c>
      <c r="U43" s="708" t="s">
        <v>3839</v>
      </c>
      <c r="V43" s="708" t="s">
        <v>3843</v>
      </c>
      <c r="W43" s="678" t="s">
        <v>6567</v>
      </c>
      <c r="X43" s="669">
        <v>44607</v>
      </c>
      <c r="Y43" s="669">
        <v>44925</v>
      </c>
      <c r="Z43" s="669">
        <v>44607</v>
      </c>
      <c r="AA43" s="669">
        <v>44925</v>
      </c>
      <c r="AB43" s="1219">
        <f t="shared" ref="AB43" si="36">+$J43</f>
        <v>549</v>
      </c>
      <c r="AC43" s="1803">
        <v>0.25</v>
      </c>
      <c r="AD43" s="308">
        <v>5</v>
      </c>
      <c r="AE43" s="308">
        <v>5</v>
      </c>
      <c r="AF43" s="308">
        <f t="shared" si="24"/>
        <v>0</v>
      </c>
      <c r="AG43" s="308">
        <f t="shared" si="24"/>
        <v>0</v>
      </c>
      <c r="AH43" s="308">
        <f t="shared" si="24"/>
        <v>0</v>
      </c>
      <c r="AI43" s="308">
        <f t="shared" si="24"/>
        <v>0</v>
      </c>
      <c r="AJ43" s="308">
        <f t="shared" si="24"/>
        <v>0</v>
      </c>
      <c r="AK43" s="1219">
        <f t="shared" ref="AK43" si="37">+$J43</f>
        <v>549</v>
      </c>
      <c r="AL43" s="1243">
        <v>25</v>
      </c>
      <c r="AM43" s="308">
        <f t="shared" si="2"/>
        <v>1.25</v>
      </c>
      <c r="AN43" s="683">
        <v>1.25</v>
      </c>
      <c r="AO43" s="683"/>
      <c r="AP43" s="683"/>
      <c r="AQ43" s="683"/>
      <c r="AR43" s="683"/>
      <c r="AS43" s="683"/>
      <c r="AT43" s="1219">
        <f t="shared" ref="AT43" si="38">+$J43</f>
        <v>549</v>
      </c>
      <c r="AU43" s="1246">
        <v>25</v>
      </c>
      <c r="AV43" s="308"/>
      <c r="AW43" s="683">
        <v>1.25</v>
      </c>
      <c r="AX43" s="683"/>
      <c r="AY43" s="683"/>
      <c r="AZ43" s="683"/>
      <c r="BA43" s="683"/>
      <c r="BB43" s="683"/>
      <c r="BC43" s="1219">
        <f t="shared" ref="BC43" si="39">+$J43</f>
        <v>549</v>
      </c>
      <c r="BD43" s="1249">
        <v>25</v>
      </c>
      <c r="BE43" s="308">
        <f t="shared" si="4"/>
        <v>1.25</v>
      </c>
      <c r="BF43" s="683">
        <v>1.25</v>
      </c>
      <c r="BG43" s="683"/>
      <c r="BH43" s="683"/>
      <c r="BI43" s="683"/>
      <c r="BJ43" s="683"/>
      <c r="BK43" s="683"/>
      <c r="BL43" s="1219">
        <f t="shared" ref="BL43" si="40">+$J43</f>
        <v>549</v>
      </c>
      <c r="BM43" s="1252">
        <v>25</v>
      </c>
      <c r="BN43" s="308">
        <f t="shared" si="5"/>
        <v>1.25</v>
      </c>
      <c r="BO43" s="683">
        <v>1.25</v>
      </c>
      <c r="BP43" s="683"/>
      <c r="BQ43" s="683"/>
      <c r="BR43" s="683"/>
      <c r="BS43" s="683"/>
      <c r="BT43" s="683"/>
      <c r="BU43" s="1204" t="s">
        <v>6595</v>
      </c>
      <c r="BV43" s="1205"/>
      <c r="BW43" s="1205"/>
      <c r="BX43" s="1205"/>
      <c r="BY43" s="1205"/>
      <c r="BZ43" s="1205"/>
      <c r="CA43" s="1205"/>
      <c r="CB43" s="1205"/>
      <c r="CC43" s="1206"/>
    </row>
    <row r="44" spans="1:81" s="690" customFormat="1" ht="40.15" customHeight="1" thickTop="1" thickBot="1" x14ac:dyDescent="0.3">
      <c r="A44" s="673"/>
      <c r="B44" s="1334"/>
      <c r="C44" s="1315"/>
      <c r="D44" s="1283"/>
      <c r="E44" s="1286"/>
      <c r="F44" s="1810"/>
      <c r="G44" s="1810"/>
      <c r="H44" s="1810"/>
      <c r="I44" s="1813"/>
      <c r="J44" s="1220"/>
      <c r="K44" s="1217"/>
      <c r="L44" s="1434"/>
      <c r="M44" s="1481"/>
      <c r="N44" s="1483"/>
      <c r="O44" s="1485"/>
      <c r="P44" s="1487"/>
      <c r="Q44" s="1489"/>
      <c r="R44" s="1220"/>
      <c r="S44" s="679" t="s">
        <v>6601</v>
      </c>
      <c r="T44" s="709" t="s">
        <v>3833</v>
      </c>
      <c r="U44" s="709" t="s">
        <v>3840</v>
      </c>
      <c r="V44" s="709" t="s">
        <v>3843</v>
      </c>
      <c r="W44" s="678" t="s">
        <v>6583</v>
      </c>
      <c r="X44" s="669">
        <v>44607</v>
      </c>
      <c r="Y44" s="669">
        <v>44925</v>
      </c>
      <c r="Z44" s="669">
        <v>44607</v>
      </c>
      <c r="AA44" s="669">
        <v>44925</v>
      </c>
      <c r="AB44" s="1220"/>
      <c r="AC44" s="1804"/>
      <c r="AD44" s="303">
        <f t="shared" si="24"/>
        <v>0</v>
      </c>
      <c r="AE44" s="303">
        <f t="shared" si="24"/>
        <v>0</v>
      </c>
      <c r="AF44" s="303">
        <f t="shared" si="24"/>
        <v>0</v>
      </c>
      <c r="AG44" s="303">
        <f t="shared" si="24"/>
        <v>0</v>
      </c>
      <c r="AH44" s="303">
        <f t="shared" si="24"/>
        <v>0</v>
      </c>
      <c r="AI44" s="303">
        <f t="shared" si="24"/>
        <v>0</v>
      </c>
      <c r="AJ44" s="303">
        <f t="shared" si="24"/>
        <v>0</v>
      </c>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thickTop="1" x14ac:dyDescent="0.25">
      <c r="A45" s="673"/>
      <c r="B45" s="1334"/>
      <c r="C45" s="1315"/>
      <c r="D45" s="1283"/>
      <c r="E45" s="1286"/>
      <c r="F45" s="1810"/>
      <c r="G45" s="1810"/>
      <c r="H45" s="1810"/>
      <c r="I45" s="1813"/>
      <c r="J45" s="1220"/>
      <c r="K45" s="1217"/>
      <c r="L45" s="1434"/>
      <c r="M45" s="1481"/>
      <c r="N45" s="1483"/>
      <c r="O45" s="1485"/>
      <c r="P45" s="1487"/>
      <c r="Q45" s="1489"/>
      <c r="R45" s="1220"/>
      <c r="S45" s="678"/>
      <c r="T45" s="709"/>
      <c r="U45" s="709"/>
      <c r="V45" s="709"/>
      <c r="W45" s="678"/>
      <c r="X45" s="670"/>
      <c r="Y45" s="670"/>
      <c r="Z45" s="670"/>
      <c r="AA45" s="670"/>
      <c r="AB45" s="1220"/>
      <c r="AC45" s="1804"/>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5"/>
      <c r="D46" s="1284"/>
      <c r="E46" s="1287"/>
      <c r="F46" s="1811"/>
      <c r="G46" s="1811"/>
      <c r="H46" s="1811"/>
      <c r="I46" s="1814"/>
      <c r="J46" s="1221"/>
      <c r="K46" s="1218"/>
      <c r="L46" s="1490"/>
      <c r="M46" s="1491"/>
      <c r="N46" s="1492"/>
      <c r="O46" s="1493"/>
      <c r="P46" s="1494"/>
      <c r="Q46" s="1495"/>
      <c r="R46" s="1221"/>
      <c r="S46" s="679"/>
      <c r="T46" s="710"/>
      <c r="U46" s="710"/>
      <c r="V46" s="710"/>
      <c r="W46" s="679"/>
      <c r="X46" s="671"/>
      <c r="Y46" s="671"/>
      <c r="Z46" s="671"/>
      <c r="AA46" s="671"/>
      <c r="AB46" s="1221"/>
      <c r="AC46" s="1805"/>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thickBot="1" x14ac:dyDescent="0.3">
      <c r="A47" s="673"/>
      <c r="B47" s="1334"/>
      <c r="C47" s="1315"/>
      <c r="D47" s="1282">
        <v>4101</v>
      </c>
      <c r="E47" s="1285" t="s">
        <v>6558</v>
      </c>
      <c r="F47" s="1809">
        <v>4101007</v>
      </c>
      <c r="G47" s="1809" t="s">
        <v>6602</v>
      </c>
      <c r="H47" s="1809" t="s">
        <v>6603</v>
      </c>
      <c r="I47" s="1812">
        <v>2021004540157</v>
      </c>
      <c r="J47" s="1219">
        <v>550</v>
      </c>
      <c r="K47" s="1216" t="str">
        <f>+[11]Metas!K625</f>
        <v>Jornadas de Fortalecimiento Mesas Municipales de Víctimas del departamento Norte de Santander</v>
      </c>
      <c r="L47" s="1222">
        <v>12</v>
      </c>
      <c r="M47" s="1225">
        <f>SUM(N47:Q47)</f>
        <v>12</v>
      </c>
      <c r="N47" s="1228">
        <v>3</v>
      </c>
      <c r="O47" s="1231">
        <v>3</v>
      </c>
      <c r="P47" s="1234">
        <v>3</v>
      </c>
      <c r="Q47" s="1237">
        <v>3</v>
      </c>
      <c r="R47" s="1219">
        <f>+$J47</f>
        <v>550</v>
      </c>
      <c r="S47" s="678" t="s">
        <v>6587</v>
      </c>
      <c r="T47" s="708" t="s">
        <v>3833</v>
      </c>
      <c r="U47" s="708" t="s">
        <v>3838</v>
      </c>
      <c r="V47" s="708" t="s">
        <v>3842</v>
      </c>
      <c r="W47" s="677" t="s">
        <v>6562</v>
      </c>
      <c r="X47" s="669">
        <v>44607</v>
      </c>
      <c r="Y47" s="669">
        <v>44925</v>
      </c>
      <c r="Z47" s="669">
        <v>44607</v>
      </c>
      <c r="AA47" s="669">
        <v>44925</v>
      </c>
      <c r="AB47" s="1219">
        <f t="shared" ref="AB47" si="41">+$J47</f>
        <v>550</v>
      </c>
      <c r="AC47" s="1240">
        <v>12</v>
      </c>
      <c r="AD47" s="308">
        <f t="shared" si="24"/>
        <v>34.92</v>
      </c>
      <c r="AE47" s="308"/>
      <c r="AF47" s="308">
        <f t="shared" si="24"/>
        <v>0</v>
      </c>
      <c r="AG47" s="308">
        <f t="shared" si="24"/>
        <v>0</v>
      </c>
      <c r="AH47" s="308">
        <f t="shared" si="24"/>
        <v>0</v>
      </c>
      <c r="AI47" s="308">
        <v>35</v>
      </c>
      <c r="AJ47" s="308">
        <f t="shared" si="24"/>
        <v>0</v>
      </c>
      <c r="AK47" s="1219">
        <f t="shared" ref="AK47" si="42">+$J47</f>
        <v>550</v>
      </c>
      <c r="AL47" s="1243">
        <v>3</v>
      </c>
      <c r="AM47" s="308">
        <f t="shared" si="2"/>
        <v>8.73</v>
      </c>
      <c r="AN47" s="683"/>
      <c r="AO47" s="683"/>
      <c r="AP47" s="683"/>
      <c r="AQ47" s="683"/>
      <c r="AR47" s="683">
        <v>8.73</v>
      </c>
      <c r="AS47" s="683"/>
      <c r="AT47" s="1219">
        <f t="shared" ref="AT47" si="43">+$J47</f>
        <v>550</v>
      </c>
      <c r="AU47" s="1246">
        <f>+O47</f>
        <v>3</v>
      </c>
      <c r="AV47" s="308">
        <f t="shared" si="3"/>
        <v>8.73</v>
      </c>
      <c r="AW47" s="683"/>
      <c r="AX47" s="683"/>
      <c r="AY47" s="683"/>
      <c r="AZ47" s="683"/>
      <c r="BA47" s="683">
        <v>8.73</v>
      </c>
      <c r="BB47" s="683"/>
      <c r="BC47" s="1219">
        <f t="shared" ref="BC47" si="44">+$J47</f>
        <v>550</v>
      </c>
      <c r="BD47" s="1249">
        <f>+P47</f>
        <v>3</v>
      </c>
      <c r="BE47" s="308">
        <f t="shared" si="4"/>
        <v>8.73</v>
      </c>
      <c r="BF47" s="683"/>
      <c r="BG47" s="683"/>
      <c r="BH47" s="683"/>
      <c r="BI47" s="683"/>
      <c r="BJ47" s="683">
        <v>8.73</v>
      </c>
      <c r="BK47" s="683"/>
      <c r="BL47" s="1219">
        <f t="shared" ref="BL47" si="45">+$J47</f>
        <v>550</v>
      </c>
      <c r="BM47" s="1252">
        <f>+Q47</f>
        <v>3</v>
      </c>
      <c r="BN47" s="308">
        <f t="shared" si="5"/>
        <v>8.73</v>
      </c>
      <c r="BO47" s="683"/>
      <c r="BP47" s="683"/>
      <c r="BQ47" s="683"/>
      <c r="BR47" s="683"/>
      <c r="BS47" s="683">
        <v>8.73</v>
      </c>
      <c r="BT47" s="683"/>
      <c r="BU47" s="1204"/>
      <c r="BV47" s="1205"/>
      <c r="BW47" s="1205"/>
      <c r="BX47" s="1205"/>
      <c r="BY47" s="1205"/>
      <c r="BZ47" s="1205"/>
      <c r="CA47" s="1205"/>
      <c r="CB47" s="1205"/>
      <c r="CC47" s="1206"/>
    </row>
    <row r="48" spans="1:81" s="690" customFormat="1" ht="40.15" customHeight="1" thickTop="1" thickBot="1" x14ac:dyDescent="0.3">
      <c r="A48" s="673"/>
      <c r="B48" s="1334"/>
      <c r="C48" s="1315"/>
      <c r="D48" s="1283"/>
      <c r="E48" s="1286"/>
      <c r="F48" s="1810"/>
      <c r="G48" s="1810"/>
      <c r="H48" s="1810"/>
      <c r="I48" s="1813"/>
      <c r="J48" s="1220"/>
      <c r="K48" s="1217"/>
      <c r="L48" s="1223"/>
      <c r="M48" s="1226"/>
      <c r="N48" s="1229"/>
      <c r="O48" s="1232"/>
      <c r="P48" s="1235"/>
      <c r="Q48" s="1238"/>
      <c r="R48" s="1220"/>
      <c r="S48" s="678" t="s">
        <v>6604</v>
      </c>
      <c r="T48" s="709" t="s">
        <v>3833</v>
      </c>
      <c r="U48" s="709" t="s">
        <v>3839</v>
      </c>
      <c r="V48" s="709" t="s">
        <v>3843</v>
      </c>
      <c r="W48" s="678" t="s">
        <v>6567</v>
      </c>
      <c r="X48" s="669">
        <v>44607</v>
      </c>
      <c r="Y48" s="669">
        <v>44925</v>
      </c>
      <c r="Z48" s="669">
        <v>44607</v>
      </c>
      <c r="AA48" s="669">
        <v>44925</v>
      </c>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thickTop="1" thickBot="1" x14ac:dyDescent="0.3">
      <c r="A49" s="673"/>
      <c r="B49" s="1334"/>
      <c r="C49" s="1315"/>
      <c r="D49" s="1283"/>
      <c r="E49" s="1286"/>
      <c r="F49" s="1810"/>
      <c r="G49" s="1810"/>
      <c r="H49" s="1810"/>
      <c r="I49" s="1813"/>
      <c r="J49" s="1220"/>
      <c r="K49" s="1217"/>
      <c r="L49" s="1223"/>
      <c r="M49" s="1226"/>
      <c r="N49" s="1229"/>
      <c r="O49" s="1232"/>
      <c r="P49" s="1235"/>
      <c r="Q49" s="1238"/>
      <c r="R49" s="1220"/>
      <c r="S49" s="679" t="s">
        <v>6605</v>
      </c>
      <c r="T49" s="709" t="s">
        <v>3833</v>
      </c>
      <c r="U49" s="709" t="s">
        <v>3840</v>
      </c>
      <c r="V49" s="709" t="s">
        <v>3843</v>
      </c>
      <c r="W49" s="678" t="s">
        <v>6583</v>
      </c>
      <c r="X49" s="669">
        <v>44607</v>
      </c>
      <c r="Y49" s="669">
        <v>44925</v>
      </c>
      <c r="Z49" s="669">
        <v>44607</v>
      </c>
      <c r="AA49" s="669">
        <v>44925</v>
      </c>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Top="1" thickBot="1" x14ac:dyDescent="0.3">
      <c r="A50" s="673"/>
      <c r="B50" s="1334"/>
      <c r="C50" s="1315"/>
      <c r="D50" s="1284"/>
      <c r="E50" s="1287"/>
      <c r="F50" s="1811"/>
      <c r="G50" s="1811"/>
      <c r="H50" s="1811"/>
      <c r="I50" s="1814"/>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thickBot="1" x14ac:dyDescent="0.3">
      <c r="A51" s="673"/>
      <c r="B51" s="1334"/>
      <c r="C51" s="1315"/>
      <c r="D51" s="1282">
        <v>4101</v>
      </c>
      <c r="E51" s="1285" t="s">
        <v>6558</v>
      </c>
      <c r="F51" s="1809" t="s">
        <v>6606</v>
      </c>
      <c r="G51" s="1809" t="s">
        <v>6607</v>
      </c>
      <c r="H51" s="1809" t="s">
        <v>6603</v>
      </c>
      <c r="I51" s="1812">
        <v>2021004540157</v>
      </c>
      <c r="J51" s="1219">
        <v>551</v>
      </c>
      <c r="K51" s="1216" t="str">
        <f>+[11]Metas!K626</f>
        <v>Planes Operativo de la Mesa Departamental de Víctimas del Conflicto Armado financiados por el Departamento.</v>
      </c>
      <c r="L51" s="1222">
        <v>1</v>
      </c>
      <c r="M51" s="1225">
        <f>SUM(N51:Q51)</f>
        <v>1</v>
      </c>
      <c r="N51" s="1228">
        <v>1</v>
      </c>
      <c r="O51" s="1231">
        <v>0</v>
      </c>
      <c r="P51" s="1234">
        <v>0</v>
      </c>
      <c r="Q51" s="1237"/>
      <c r="R51" s="1219">
        <f>+$J51</f>
        <v>551</v>
      </c>
      <c r="S51" s="678" t="s">
        <v>6608</v>
      </c>
      <c r="T51" s="708" t="s">
        <v>3833</v>
      </c>
      <c r="U51" s="708" t="s">
        <v>3838</v>
      </c>
      <c r="V51" s="708" t="s">
        <v>3842</v>
      </c>
      <c r="W51" s="677" t="s">
        <v>6562</v>
      </c>
      <c r="X51" s="669">
        <v>44607</v>
      </c>
      <c r="Y51" s="669">
        <v>44925</v>
      </c>
      <c r="Z51" s="669">
        <v>44607</v>
      </c>
      <c r="AA51" s="669">
        <v>44925</v>
      </c>
      <c r="AB51" s="1219">
        <f t="shared" ref="AB51" si="46">+$J51</f>
        <v>551</v>
      </c>
      <c r="AC51" s="1240">
        <f t="shared" ref="AC51" si="47">+L51</f>
        <v>1</v>
      </c>
      <c r="AD51" s="308">
        <v>150</v>
      </c>
      <c r="AE51" s="308">
        <v>150</v>
      </c>
      <c r="AF51" s="308"/>
      <c r="AG51" s="308">
        <f t="shared" si="24"/>
        <v>0</v>
      </c>
      <c r="AH51" s="308">
        <f t="shared" si="24"/>
        <v>0</v>
      </c>
      <c r="AI51" s="308">
        <f t="shared" si="24"/>
        <v>0</v>
      </c>
      <c r="AJ51" s="308">
        <f t="shared" si="24"/>
        <v>0</v>
      </c>
      <c r="AK51" s="1219">
        <f t="shared" ref="AK51" si="48">+$J51</f>
        <v>551</v>
      </c>
      <c r="AL51" s="1243">
        <f>+N51</f>
        <v>1</v>
      </c>
      <c r="AM51" s="308">
        <f t="shared" si="2"/>
        <v>175</v>
      </c>
      <c r="AN51" s="683">
        <v>175</v>
      </c>
      <c r="AO51" s="683"/>
      <c r="AP51" s="683"/>
      <c r="AQ51" s="683"/>
      <c r="AR51" s="683"/>
      <c r="AS51" s="683"/>
      <c r="AT51" s="1219">
        <f t="shared" ref="AT51" si="49">+$J51</f>
        <v>551</v>
      </c>
      <c r="AU51" s="1246">
        <f>+O51</f>
        <v>0</v>
      </c>
      <c r="AV51" s="308">
        <f t="shared" si="3"/>
        <v>0</v>
      </c>
      <c r="AW51" s="683"/>
      <c r="AX51" s="683"/>
      <c r="AY51" s="683"/>
      <c r="AZ51" s="683"/>
      <c r="BA51" s="683"/>
      <c r="BB51" s="683"/>
      <c r="BC51" s="1219">
        <f t="shared" ref="BC51" si="50">+$J51</f>
        <v>551</v>
      </c>
      <c r="BD51" s="1249">
        <f>+P51</f>
        <v>0</v>
      </c>
      <c r="BE51" s="308">
        <f t="shared" si="4"/>
        <v>0</v>
      </c>
      <c r="BF51" s="683"/>
      <c r="BG51" s="683"/>
      <c r="BH51" s="683"/>
      <c r="BI51" s="683"/>
      <c r="BJ51" s="683"/>
      <c r="BK51" s="683"/>
      <c r="BL51" s="1219">
        <f t="shared" ref="BL51" si="51">+$J51</f>
        <v>551</v>
      </c>
      <c r="BM51" s="1252">
        <f>+Q51</f>
        <v>0</v>
      </c>
      <c r="BN51" s="308">
        <f t="shared" si="5"/>
        <v>0</v>
      </c>
      <c r="BO51" s="683"/>
      <c r="BP51" s="683"/>
      <c r="BQ51" s="683"/>
      <c r="BR51" s="683"/>
      <c r="BS51" s="683"/>
      <c r="BT51" s="683"/>
      <c r="BU51" s="1204"/>
      <c r="BV51" s="1205"/>
      <c r="BW51" s="1205"/>
      <c r="BX51" s="1205"/>
      <c r="BY51" s="1205"/>
      <c r="BZ51" s="1205"/>
      <c r="CA51" s="1205"/>
      <c r="CB51" s="1205"/>
      <c r="CC51" s="1206"/>
    </row>
    <row r="52" spans="1:81" s="690" customFormat="1" ht="40.15" customHeight="1" thickTop="1" x14ac:dyDescent="0.25">
      <c r="A52" s="673"/>
      <c r="B52" s="1334"/>
      <c r="C52" s="1315"/>
      <c r="D52" s="1283"/>
      <c r="E52" s="1286"/>
      <c r="F52" s="1810"/>
      <c r="G52" s="1810"/>
      <c r="H52" s="1810"/>
      <c r="I52" s="1813"/>
      <c r="J52" s="1220"/>
      <c r="K52" s="1217"/>
      <c r="L52" s="1223"/>
      <c r="M52" s="1226"/>
      <c r="N52" s="1229"/>
      <c r="O52" s="1232"/>
      <c r="P52" s="1235"/>
      <c r="Q52" s="1238"/>
      <c r="R52" s="1220"/>
      <c r="S52" s="678" t="s">
        <v>6609</v>
      </c>
      <c r="T52" s="709" t="s">
        <v>3833</v>
      </c>
      <c r="U52" s="709" t="s">
        <v>3840</v>
      </c>
      <c r="V52" s="709" t="s">
        <v>3842</v>
      </c>
      <c r="W52" s="678" t="s">
        <v>6567</v>
      </c>
      <c r="X52" s="669">
        <v>44607</v>
      </c>
      <c r="Y52" s="669">
        <v>44925</v>
      </c>
      <c r="Z52" s="669">
        <v>44607</v>
      </c>
      <c r="AA52" s="669">
        <v>44925</v>
      </c>
      <c r="AB52" s="1220"/>
      <c r="AC52" s="1241"/>
      <c r="AD52" s="303"/>
      <c r="AE52" s="303"/>
      <c r="AF52" s="303">
        <f t="shared" si="24"/>
        <v>0</v>
      </c>
      <c r="AG52" s="303">
        <f t="shared" si="24"/>
        <v>0</v>
      </c>
      <c r="AH52" s="303">
        <f t="shared" si="24"/>
        <v>0</v>
      </c>
      <c r="AI52" s="303">
        <f t="shared" si="24"/>
        <v>0</v>
      </c>
      <c r="AJ52" s="303">
        <f t="shared" si="24"/>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1334"/>
      <c r="C53" s="1315"/>
      <c r="D53" s="1283"/>
      <c r="E53" s="1286"/>
      <c r="F53" s="1810"/>
      <c r="G53" s="1810"/>
      <c r="H53" s="1810"/>
      <c r="I53" s="1813"/>
      <c r="J53" s="1220"/>
      <c r="K53" s="1217"/>
      <c r="L53" s="1223"/>
      <c r="M53" s="1226"/>
      <c r="N53" s="1229"/>
      <c r="O53" s="1232"/>
      <c r="P53" s="1235"/>
      <c r="Q53" s="1238"/>
      <c r="R53" s="122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1334"/>
      <c r="C54" s="1316"/>
      <c r="D54" s="1284"/>
      <c r="E54" s="1287"/>
      <c r="F54" s="1811"/>
      <c r="G54" s="1811"/>
      <c r="H54" s="1811"/>
      <c r="I54" s="1814"/>
      <c r="J54" s="1221"/>
      <c r="K54" s="1218"/>
      <c r="L54" s="1224"/>
      <c r="M54" s="1227"/>
      <c r="N54" s="1230"/>
      <c r="O54" s="1233"/>
      <c r="P54" s="1236"/>
      <c r="Q54" s="1239"/>
      <c r="R54" s="122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thickBot="1" x14ac:dyDescent="0.3">
      <c r="A55" s="673"/>
      <c r="B55" s="1334"/>
      <c r="C55" s="1314" t="s">
        <v>842</v>
      </c>
      <c r="D55" s="1282">
        <v>4101</v>
      </c>
      <c r="E55" s="1285" t="s">
        <v>6610</v>
      </c>
      <c r="F55" s="1809" t="s">
        <v>6611</v>
      </c>
      <c r="G55" s="1809" t="s">
        <v>6612</v>
      </c>
      <c r="H55" s="1809" t="s">
        <v>6613</v>
      </c>
      <c r="I55" s="1812">
        <v>2021004540189</v>
      </c>
      <c r="J55" s="1219">
        <v>552</v>
      </c>
      <c r="K55" s="1216" t="str">
        <f>+[11]Metas!K627</f>
        <v>Apoyo para la elaboración de los proyectos, de acuerdo a las propuestas presentados por la Población Víctima.</v>
      </c>
      <c r="L55" s="1433">
        <v>1</v>
      </c>
      <c r="M55" s="1480">
        <f>SUM(N55:Q55)</f>
        <v>1</v>
      </c>
      <c r="N55" s="1482">
        <v>0.25</v>
      </c>
      <c r="O55" s="1484">
        <v>0.25</v>
      </c>
      <c r="P55" s="1486">
        <v>0.25</v>
      </c>
      <c r="Q55" s="1488">
        <v>0.25</v>
      </c>
      <c r="R55" s="1219">
        <f>+$J55</f>
        <v>552</v>
      </c>
      <c r="S55" s="678" t="s">
        <v>6614</v>
      </c>
      <c r="T55" s="708" t="s">
        <v>3833</v>
      </c>
      <c r="U55" s="708" t="s">
        <v>3838</v>
      </c>
      <c r="V55" s="708" t="s">
        <v>3842</v>
      </c>
      <c r="W55" s="677" t="s">
        <v>6615</v>
      </c>
      <c r="X55" s="669">
        <v>44607</v>
      </c>
      <c r="Y55" s="669">
        <v>44925</v>
      </c>
      <c r="Z55" s="669">
        <v>44607</v>
      </c>
      <c r="AA55" s="669">
        <v>44925</v>
      </c>
      <c r="AB55" s="1219">
        <f t="shared" ref="AB55" si="52">+$J55</f>
        <v>552</v>
      </c>
      <c r="AC55" s="1803">
        <v>0.25</v>
      </c>
      <c r="AD55" s="308">
        <f t="shared" si="24"/>
        <v>45</v>
      </c>
      <c r="AE55" s="308"/>
      <c r="AF55" s="308">
        <f t="shared" si="24"/>
        <v>0</v>
      </c>
      <c r="AG55" s="308">
        <f t="shared" si="24"/>
        <v>0</v>
      </c>
      <c r="AH55" s="308">
        <f t="shared" si="24"/>
        <v>0</v>
      </c>
      <c r="AI55" s="308"/>
      <c r="AJ55" s="308">
        <v>45</v>
      </c>
      <c r="AK55" s="1219">
        <f t="shared" ref="AK55" si="53">+$J55</f>
        <v>552</v>
      </c>
      <c r="AL55" s="1243">
        <v>25</v>
      </c>
      <c r="AM55" s="308">
        <f t="shared" si="2"/>
        <v>11.25</v>
      </c>
      <c r="AN55" s="683"/>
      <c r="AO55" s="683"/>
      <c r="AP55" s="683"/>
      <c r="AQ55" s="683"/>
      <c r="AR55" s="683">
        <v>11.25</v>
      </c>
      <c r="AS55" s="683"/>
      <c r="AT55" s="1219">
        <f t="shared" ref="AT55" si="54">+$J55</f>
        <v>552</v>
      </c>
      <c r="AU55" s="1246">
        <v>25</v>
      </c>
      <c r="AV55" s="308">
        <f t="shared" si="3"/>
        <v>11.25</v>
      </c>
      <c r="AW55" s="683"/>
      <c r="AX55" s="683"/>
      <c r="AY55" s="683"/>
      <c r="AZ55" s="683"/>
      <c r="BA55" s="683"/>
      <c r="BB55" s="683">
        <v>11.25</v>
      </c>
      <c r="BC55" s="1219">
        <f t="shared" ref="BC55" si="55">+$J55</f>
        <v>552</v>
      </c>
      <c r="BD55" s="1249">
        <v>25</v>
      </c>
      <c r="BE55" s="308">
        <f t="shared" si="4"/>
        <v>11.25</v>
      </c>
      <c r="BF55" s="683"/>
      <c r="BG55" s="683"/>
      <c r="BH55" s="683"/>
      <c r="BI55" s="683"/>
      <c r="BJ55" s="683"/>
      <c r="BK55" s="683">
        <v>11.25</v>
      </c>
      <c r="BL55" s="1219">
        <f t="shared" ref="BL55" si="56">+$J55</f>
        <v>552</v>
      </c>
      <c r="BM55" s="1252">
        <v>25</v>
      </c>
      <c r="BN55" s="308">
        <f t="shared" si="5"/>
        <v>11.25</v>
      </c>
      <c r="BO55" s="683"/>
      <c r="BP55" s="683"/>
      <c r="BQ55" s="683"/>
      <c r="BR55" s="683"/>
      <c r="BS55" s="683"/>
      <c r="BT55" s="683">
        <v>11.25</v>
      </c>
      <c r="BU55" s="1204"/>
      <c r="BV55" s="1205"/>
      <c r="BW55" s="1205"/>
      <c r="BX55" s="1205"/>
      <c r="BY55" s="1205"/>
      <c r="BZ55" s="1205"/>
      <c r="CA55" s="1205"/>
      <c r="CB55" s="1205"/>
      <c r="CC55" s="1206"/>
    </row>
    <row r="56" spans="1:81" s="690" customFormat="1" ht="40.15" customHeight="1" thickTop="1" x14ac:dyDescent="0.25">
      <c r="A56" s="673"/>
      <c r="B56" s="1334"/>
      <c r="C56" s="1315"/>
      <c r="D56" s="1283"/>
      <c r="E56" s="1286"/>
      <c r="F56" s="1810"/>
      <c r="G56" s="1810"/>
      <c r="H56" s="1810"/>
      <c r="I56" s="1813"/>
      <c r="J56" s="1220"/>
      <c r="K56" s="1217"/>
      <c r="L56" s="1434"/>
      <c r="M56" s="1481"/>
      <c r="N56" s="1483"/>
      <c r="O56" s="1485"/>
      <c r="P56" s="1487"/>
      <c r="Q56" s="1489"/>
      <c r="R56" s="1220"/>
      <c r="S56" s="678"/>
      <c r="T56" s="709"/>
      <c r="U56" s="709"/>
      <c r="V56" s="709"/>
      <c r="W56" s="678"/>
      <c r="X56" s="669"/>
      <c r="Y56" s="669"/>
      <c r="Z56" s="669"/>
      <c r="AA56" s="669"/>
      <c r="AB56" s="1220"/>
      <c r="AC56" s="1804"/>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1334"/>
      <c r="C57" s="1315"/>
      <c r="D57" s="1283"/>
      <c r="E57" s="1286"/>
      <c r="F57" s="1810"/>
      <c r="G57" s="1810"/>
      <c r="H57" s="1810"/>
      <c r="I57" s="1813"/>
      <c r="J57" s="1220"/>
      <c r="K57" s="1217"/>
      <c r="L57" s="1434"/>
      <c r="M57" s="1481"/>
      <c r="N57" s="1483"/>
      <c r="O57" s="1485"/>
      <c r="P57" s="1487"/>
      <c r="Q57" s="1489"/>
      <c r="R57" s="1220"/>
      <c r="S57" s="678"/>
      <c r="T57" s="709"/>
      <c r="U57" s="709"/>
      <c r="V57" s="709"/>
      <c r="W57" s="678"/>
      <c r="X57" s="670"/>
      <c r="Y57" s="670"/>
      <c r="Z57" s="670"/>
      <c r="AA57" s="670"/>
      <c r="AB57" s="1220"/>
      <c r="AC57" s="1804"/>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1334"/>
      <c r="C58" s="1315"/>
      <c r="D58" s="1284"/>
      <c r="E58" s="1287"/>
      <c r="F58" s="1811"/>
      <c r="G58" s="1811"/>
      <c r="H58" s="1811"/>
      <c r="I58" s="1814"/>
      <c r="J58" s="1221"/>
      <c r="K58" s="1218"/>
      <c r="L58" s="1490"/>
      <c r="M58" s="1491"/>
      <c r="N58" s="1492"/>
      <c r="O58" s="1493"/>
      <c r="P58" s="1494"/>
      <c r="Q58" s="1495"/>
      <c r="R58" s="1221"/>
      <c r="S58" s="679"/>
      <c r="T58" s="710"/>
      <c r="U58" s="710"/>
      <c r="V58" s="710"/>
      <c r="W58" s="679"/>
      <c r="X58" s="671"/>
      <c r="Y58" s="671"/>
      <c r="Z58" s="671"/>
      <c r="AA58" s="671"/>
      <c r="AB58" s="1221"/>
      <c r="AC58" s="1805"/>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thickBot="1" x14ac:dyDescent="0.3">
      <c r="A59" s="673"/>
      <c r="B59" s="1334"/>
      <c r="C59" s="1315"/>
      <c r="D59" s="1282">
        <v>4101</v>
      </c>
      <c r="E59" s="1285" t="s">
        <v>6610</v>
      </c>
      <c r="F59" s="1809" t="s">
        <v>6611</v>
      </c>
      <c r="G59" s="1809" t="s">
        <v>6612</v>
      </c>
      <c r="H59" s="1809" t="s">
        <v>6613</v>
      </c>
      <c r="I59" s="1812">
        <v>2021004540189</v>
      </c>
      <c r="J59" s="1219">
        <v>553</v>
      </c>
      <c r="K59" s="1216" t="str">
        <f>+[11]Metas!K628</f>
        <v>Acompañamiento y atención a los Planes de Retorno y Reubicación en Norte de Santander en articulación con el SNARIV.</v>
      </c>
      <c r="L59" s="1433">
        <v>1</v>
      </c>
      <c r="M59" s="1480">
        <f t="shared" ref="M59:M79" si="57">SUM(N59:Q59)</f>
        <v>1</v>
      </c>
      <c r="N59" s="1482">
        <v>0.25</v>
      </c>
      <c r="O59" s="1484">
        <v>0.25</v>
      </c>
      <c r="P59" s="1486">
        <v>0.25</v>
      </c>
      <c r="Q59" s="1488">
        <v>0.25</v>
      </c>
      <c r="R59" s="1219">
        <f>+$J59</f>
        <v>553</v>
      </c>
      <c r="S59" s="678" t="s">
        <v>6616</v>
      </c>
      <c r="T59" s="708" t="s">
        <v>3834</v>
      </c>
      <c r="U59" s="708" t="s">
        <v>3838</v>
      </c>
      <c r="V59" s="708" t="s">
        <v>3842</v>
      </c>
      <c r="W59" s="677" t="s">
        <v>6562</v>
      </c>
      <c r="X59" s="669">
        <v>44607</v>
      </c>
      <c r="Y59" s="669">
        <v>44925</v>
      </c>
      <c r="Z59" s="669">
        <v>44607</v>
      </c>
      <c r="AA59" s="669">
        <v>44925</v>
      </c>
      <c r="AB59" s="1219">
        <f t="shared" ref="AB59" si="58">+$J59</f>
        <v>553</v>
      </c>
      <c r="AC59" s="1803">
        <v>0.25</v>
      </c>
      <c r="AD59" s="308">
        <v>75</v>
      </c>
      <c r="AE59" s="308"/>
      <c r="AF59" s="308">
        <f t="shared" si="24"/>
        <v>0</v>
      </c>
      <c r="AG59" s="308">
        <f t="shared" si="24"/>
        <v>0</v>
      </c>
      <c r="AH59" s="308">
        <f t="shared" si="24"/>
        <v>0</v>
      </c>
      <c r="AI59" s="308">
        <v>75</v>
      </c>
      <c r="AJ59" s="308">
        <f t="shared" si="24"/>
        <v>0</v>
      </c>
      <c r="AK59" s="1219">
        <f t="shared" ref="AK59" si="59">+$J59</f>
        <v>553</v>
      </c>
      <c r="AL59" s="1243">
        <v>25</v>
      </c>
      <c r="AM59" s="308">
        <f t="shared" si="2"/>
        <v>8.75</v>
      </c>
      <c r="AN59" s="683"/>
      <c r="AO59" s="683"/>
      <c r="AP59" s="683"/>
      <c r="AQ59" s="683"/>
      <c r="AR59" s="683">
        <v>8.75</v>
      </c>
      <c r="AS59" s="683"/>
      <c r="AT59" s="1219">
        <f t="shared" ref="AT59" si="60">+$J59</f>
        <v>553</v>
      </c>
      <c r="AU59" s="1246">
        <v>25</v>
      </c>
      <c r="AV59" s="308">
        <f t="shared" si="3"/>
        <v>8.75</v>
      </c>
      <c r="AW59" s="683"/>
      <c r="AX59" s="683"/>
      <c r="AY59" s="683"/>
      <c r="AZ59" s="683"/>
      <c r="BA59" s="683">
        <v>8.75</v>
      </c>
      <c r="BB59" s="683"/>
      <c r="BC59" s="1219">
        <f t="shared" ref="BC59" si="61">+$J59</f>
        <v>553</v>
      </c>
      <c r="BD59" s="1249">
        <v>25</v>
      </c>
      <c r="BE59" s="308">
        <f t="shared" si="4"/>
        <v>8.75</v>
      </c>
      <c r="BF59" s="683"/>
      <c r="BG59" s="683"/>
      <c r="BH59" s="683"/>
      <c r="BI59" s="683"/>
      <c r="BJ59" s="683">
        <v>8.75</v>
      </c>
      <c r="BK59" s="683"/>
      <c r="BL59" s="1219">
        <f t="shared" ref="BL59" si="62">+$J59</f>
        <v>553</v>
      </c>
      <c r="BM59" s="1252">
        <v>25</v>
      </c>
      <c r="BN59" s="308">
        <f t="shared" si="5"/>
        <v>8.75</v>
      </c>
      <c r="BO59" s="683"/>
      <c r="BP59" s="683"/>
      <c r="BQ59" s="683"/>
      <c r="BR59" s="683"/>
      <c r="BS59" s="683">
        <v>8.75</v>
      </c>
      <c r="BT59" s="683"/>
      <c r="BU59" s="1204"/>
      <c r="BV59" s="1205"/>
      <c r="BW59" s="1205"/>
      <c r="BX59" s="1205"/>
      <c r="BY59" s="1205"/>
      <c r="BZ59" s="1205"/>
      <c r="CA59" s="1205"/>
      <c r="CB59" s="1205"/>
      <c r="CC59" s="1206"/>
    </row>
    <row r="60" spans="1:81" s="690" customFormat="1" ht="40.15" customHeight="1" thickTop="1" x14ac:dyDescent="0.25">
      <c r="A60" s="673"/>
      <c r="B60" s="1334"/>
      <c r="C60" s="1315"/>
      <c r="D60" s="1283"/>
      <c r="E60" s="1286"/>
      <c r="F60" s="1810"/>
      <c r="G60" s="1810"/>
      <c r="H60" s="1810"/>
      <c r="I60" s="1813"/>
      <c r="J60" s="1220"/>
      <c r="K60" s="1217"/>
      <c r="L60" s="1434"/>
      <c r="M60" s="1481"/>
      <c r="N60" s="1483"/>
      <c r="O60" s="1485"/>
      <c r="P60" s="1487"/>
      <c r="Q60" s="1489"/>
      <c r="R60" s="1220"/>
      <c r="S60" s="677" t="s">
        <v>6617</v>
      </c>
      <c r="T60" s="709" t="s">
        <v>3833</v>
      </c>
      <c r="U60" s="709" t="s">
        <v>3839</v>
      </c>
      <c r="V60" s="709" t="s">
        <v>3843</v>
      </c>
      <c r="W60" s="678" t="s">
        <v>6567</v>
      </c>
      <c r="X60" s="669">
        <v>44607</v>
      </c>
      <c r="Y60" s="669" t="s">
        <v>6568</v>
      </c>
      <c r="Z60" s="669">
        <v>44607</v>
      </c>
      <c r="AA60" s="669">
        <v>44925</v>
      </c>
      <c r="AB60" s="1220"/>
      <c r="AC60" s="1804"/>
      <c r="AD60" s="303"/>
      <c r="AE60" s="303"/>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34"/>
      <c r="C61" s="1315"/>
      <c r="D61" s="1283"/>
      <c r="E61" s="1286"/>
      <c r="F61" s="1810"/>
      <c r="G61" s="1810"/>
      <c r="H61" s="1810"/>
      <c r="I61" s="1813"/>
      <c r="J61" s="1220"/>
      <c r="K61" s="1217"/>
      <c r="L61" s="1434"/>
      <c r="M61" s="1481"/>
      <c r="N61" s="1483"/>
      <c r="O61" s="1485"/>
      <c r="P61" s="1487"/>
      <c r="Q61" s="1489"/>
      <c r="R61" s="1220"/>
      <c r="S61" s="678" t="s">
        <v>6618</v>
      </c>
      <c r="T61" s="709" t="s">
        <v>3833</v>
      </c>
      <c r="U61" s="709" t="s">
        <v>3838</v>
      </c>
      <c r="V61" s="709" t="s">
        <v>3842</v>
      </c>
      <c r="W61" s="678" t="s">
        <v>6619</v>
      </c>
      <c r="X61" s="670"/>
      <c r="Y61" s="670"/>
      <c r="Z61" s="670"/>
      <c r="AA61" s="670"/>
      <c r="AB61" s="1220"/>
      <c r="AC61" s="1804"/>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34"/>
      <c r="C62" s="1315"/>
      <c r="D62" s="1284"/>
      <c r="E62" s="1287"/>
      <c r="F62" s="1811"/>
      <c r="G62" s="1811"/>
      <c r="H62" s="1811"/>
      <c r="I62" s="1814"/>
      <c r="J62" s="1221"/>
      <c r="K62" s="1218"/>
      <c r="L62" s="1490"/>
      <c r="M62" s="1491"/>
      <c r="N62" s="1492"/>
      <c r="O62" s="1493"/>
      <c r="P62" s="1494"/>
      <c r="Q62" s="1495"/>
      <c r="R62" s="1221"/>
      <c r="S62" s="679"/>
      <c r="T62" s="710"/>
      <c r="U62" s="710"/>
      <c r="V62" s="710"/>
      <c r="W62" s="679"/>
      <c r="X62" s="671"/>
      <c r="Y62" s="671"/>
      <c r="Z62" s="671"/>
      <c r="AA62" s="671"/>
      <c r="AB62" s="1221"/>
      <c r="AC62" s="1805"/>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thickBot="1" x14ac:dyDescent="0.3">
      <c r="A63" s="673"/>
      <c r="B63" s="1334"/>
      <c r="C63" s="1315"/>
      <c r="D63" s="1282">
        <v>4101</v>
      </c>
      <c r="E63" s="1285" t="s">
        <v>6610</v>
      </c>
      <c r="F63" s="1809" t="s">
        <v>6611</v>
      </c>
      <c r="G63" s="1809" t="s">
        <v>6612</v>
      </c>
      <c r="H63" s="1809" t="s">
        <v>6613</v>
      </c>
      <c r="I63" s="1812">
        <v>2021004540189</v>
      </c>
      <c r="J63" s="1219">
        <v>554</v>
      </c>
      <c r="K63" s="1216" t="str">
        <f>+[11]Metas!K629</f>
        <v>Acompañamiento y atención a los Sujetos de Reparación Colectiva en cumplimiento de medidas establecidas en Norte de Santander en articulación con el SNARIV.</v>
      </c>
      <c r="L63" s="1433">
        <v>1</v>
      </c>
      <c r="M63" s="1480">
        <f t="shared" si="57"/>
        <v>1</v>
      </c>
      <c r="N63" s="1482">
        <v>0.25</v>
      </c>
      <c r="O63" s="1484">
        <v>0.25</v>
      </c>
      <c r="P63" s="1486">
        <v>0.25</v>
      </c>
      <c r="Q63" s="1488">
        <v>0.25</v>
      </c>
      <c r="R63" s="1219">
        <f>+$J63</f>
        <v>554</v>
      </c>
      <c r="S63" s="678" t="s">
        <v>6620</v>
      </c>
      <c r="T63" s="708" t="s">
        <v>3833</v>
      </c>
      <c r="U63" s="708" t="s">
        <v>3838</v>
      </c>
      <c r="V63" s="708" t="s">
        <v>3842</v>
      </c>
      <c r="W63" s="677" t="s">
        <v>6562</v>
      </c>
      <c r="X63" s="669">
        <v>44607</v>
      </c>
      <c r="Y63" s="669">
        <v>44925</v>
      </c>
      <c r="Z63" s="669">
        <v>44607</v>
      </c>
      <c r="AA63" s="669">
        <v>44925</v>
      </c>
      <c r="AB63" s="1219">
        <f t="shared" ref="AB63" si="63">+$J63</f>
        <v>554</v>
      </c>
      <c r="AC63" s="1803">
        <v>0.25</v>
      </c>
      <c r="AD63" s="308">
        <v>75</v>
      </c>
      <c r="AE63" s="308"/>
      <c r="AF63" s="308">
        <f t="shared" si="24"/>
        <v>0</v>
      </c>
      <c r="AG63" s="308">
        <f t="shared" si="24"/>
        <v>0</v>
      </c>
      <c r="AH63" s="308">
        <f t="shared" si="24"/>
        <v>0</v>
      </c>
      <c r="AI63" s="308">
        <v>75</v>
      </c>
      <c r="AJ63" s="308">
        <f t="shared" si="24"/>
        <v>0</v>
      </c>
      <c r="AK63" s="1219">
        <f t="shared" ref="AK63" si="64">+$J63</f>
        <v>554</v>
      </c>
      <c r="AL63" s="1243">
        <v>25</v>
      </c>
      <c r="AM63" s="308">
        <f t="shared" si="2"/>
        <v>8.75</v>
      </c>
      <c r="AN63" s="683"/>
      <c r="AO63" s="683"/>
      <c r="AP63" s="683"/>
      <c r="AQ63" s="683"/>
      <c r="AR63" s="683">
        <v>8.75</v>
      </c>
      <c r="AS63" s="683"/>
      <c r="AT63" s="1219">
        <f t="shared" ref="AT63" si="65">+$J63</f>
        <v>554</v>
      </c>
      <c r="AU63" s="1246">
        <v>25</v>
      </c>
      <c r="AV63" s="308">
        <f t="shared" si="3"/>
        <v>8.75</v>
      </c>
      <c r="AW63" s="683"/>
      <c r="AX63" s="683"/>
      <c r="AY63" s="683"/>
      <c r="AZ63" s="683"/>
      <c r="BA63" s="683">
        <v>8.75</v>
      </c>
      <c r="BB63" s="683"/>
      <c r="BC63" s="1219">
        <f t="shared" ref="BC63" si="66">+$J63</f>
        <v>554</v>
      </c>
      <c r="BD63" s="1249">
        <v>25</v>
      </c>
      <c r="BE63" s="308">
        <f t="shared" si="4"/>
        <v>8.75</v>
      </c>
      <c r="BF63" s="683"/>
      <c r="BG63" s="683"/>
      <c r="BH63" s="683"/>
      <c r="BI63" s="683"/>
      <c r="BJ63" s="683">
        <v>8.75</v>
      </c>
      <c r="BK63" s="683"/>
      <c r="BL63" s="1219">
        <f t="shared" ref="BL63" si="67">+$J63</f>
        <v>554</v>
      </c>
      <c r="BM63" s="1252">
        <v>25</v>
      </c>
      <c r="BN63" s="308">
        <f t="shared" si="5"/>
        <v>8.75</v>
      </c>
      <c r="BO63" s="683"/>
      <c r="BP63" s="683"/>
      <c r="BQ63" s="683"/>
      <c r="BR63" s="683"/>
      <c r="BS63" s="683">
        <v>8.75</v>
      </c>
      <c r="BT63" s="683"/>
      <c r="BU63" s="1204"/>
      <c r="BV63" s="1205"/>
      <c r="BW63" s="1205"/>
      <c r="BX63" s="1205"/>
      <c r="BY63" s="1205"/>
      <c r="BZ63" s="1205"/>
      <c r="CA63" s="1205"/>
      <c r="CB63" s="1205"/>
      <c r="CC63" s="1206"/>
    </row>
    <row r="64" spans="1:81" s="690" customFormat="1" ht="40.15" customHeight="1" thickTop="1" thickBot="1" x14ac:dyDescent="0.3">
      <c r="A64" s="673"/>
      <c r="B64" s="1334"/>
      <c r="C64" s="1315"/>
      <c r="D64" s="1283"/>
      <c r="E64" s="1286"/>
      <c r="F64" s="1810"/>
      <c r="G64" s="1810"/>
      <c r="H64" s="1810"/>
      <c r="I64" s="1813"/>
      <c r="J64" s="1220"/>
      <c r="K64" s="1217"/>
      <c r="L64" s="1434"/>
      <c r="M64" s="1481"/>
      <c r="N64" s="1483"/>
      <c r="O64" s="1485"/>
      <c r="P64" s="1487"/>
      <c r="Q64" s="1489"/>
      <c r="R64" s="1220"/>
      <c r="S64" s="677" t="s">
        <v>6621</v>
      </c>
      <c r="T64" s="709" t="s">
        <v>3833</v>
      </c>
      <c r="U64" s="709" t="s">
        <v>3840</v>
      </c>
      <c r="V64" s="709" t="s">
        <v>3842</v>
      </c>
      <c r="W64" s="678" t="s">
        <v>6567</v>
      </c>
      <c r="X64" s="669">
        <v>44607</v>
      </c>
      <c r="Y64" s="669">
        <v>44925</v>
      </c>
      <c r="Z64" s="669">
        <v>44607</v>
      </c>
      <c r="AA64" s="669">
        <v>44925</v>
      </c>
      <c r="AB64" s="1220"/>
      <c r="AC64" s="1804"/>
      <c r="AD64" s="303"/>
      <c r="AE64" s="303"/>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thickTop="1" x14ac:dyDescent="0.25">
      <c r="A65" s="673"/>
      <c r="B65" s="1334"/>
      <c r="C65" s="1315"/>
      <c r="D65" s="1283"/>
      <c r="E65" s="1286"/>
      <c r="F65" s="1810"/>
      <c r="G65" s="1810"/>
      <c r="H65" s="1810"/>
      <c r="I65" s="1813"/>
      <c r="J65" s="1220"/>
      <c r="K65" s="1217"/>
      <c r="L65" s="1434"/>
      <c r="M65" s="1481"/>
      <c r="N65" s="1483"/>
      <c r="O65" s="1485"/>
      <c r="P65" s="1487"/>
      <c r="Q65" s="1489"/>
      <c r="R65" s="1220"/>
      <c r="S65" s="678" t="s">
        <v>6622</v>
      </c>
      <c r="T65" s="709" t="s">
        <v>3833</v>
      </c>
      <c r="U65" s="709" t="s">
        <v>3838</v>
      </c>
      <c r="V65" s="709" t="s">
        <v>3842</v>
      </c>
      <c r="W65" s="678" t="s">
        <v>6619</v>
      </c>
      <c r="X65" s="669">
        <v>44607</v>
      </c>
      <c r="Y65" s="669">
        <v>44925</v>
      </c>
      <c r="Z65" s="669">
        <v>44607</v>
      </c>
      <c r="AA65" s="669">
        <v>44925</v>
      </c>
      <c r="AB65" s="1220"/>
      <c r="AC65" s="1804"/>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1334"/>
      <c r="C66" s="1315"/>
      <c r="D66" s="1284"/>
      <c r="E66" s="1287"/>
      <c r="F66" s="1811"/>
      <c r="G66" s="1811"/>
      <c r="H66" s="1811"/>
      <c r="I66" s="1814"/>
      <c r="J66" s="1221"/>
      <c r="K66" s="1218"/>
      <c r="L66" s="1490"/>
      <c r="M66" s="1491"/>
      <c r="N66" s="1492"/>
      <c r="O66" s="1493"/>
      <c r="P66" s="1494"/>
      <c r="Q66" s="1495"/>
      <c r="R66" s="1221"/>
      <c r="S66" s="679"/>
      <c r="T66" s="710"/>
      <c r="U66" s="710"/>
      <c r="V66" s="710"/>
      <c r="W66" s="679"/>
      <c r="X66" s="671"/>
      <c r="Y66" s="671"/>
      <c r="Z66" s="671"/>
      <c r="AA66" s="671"/>
      <c r="AB66" s="1221"/>
      <c r="AC66" s="1805"/>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thickBot="1" x14ac:dyDescent="0.3">
      <c r="A67" s="673"/>
      <c r="B67" s="1334"/>
      <c r="C67" s="1315"/>
      <c r="D67" s="1282">
        <v>4101</v>
      </c>
      <c r="E67" s="1285" t="s">
        <v>6610</v>
      </c>
      <c r="F67" s="1809" t="s">
        <v>6611</v>
      </c>
      <c r="G67" s="1809" t="s">
        <v>6612</v>
      </c>
      <c r="H67" s="1809" t="s">
        <v>6613</v>
      </c>
      <c r="I67" s="1812">
        <v>2021004540189</v>
      </c>
      <c r="J67" s="1219">
        <v>555</v>
      </c>
      <c r="K67" s="1216" t="str">
        <f>+[11]Metas!K630</f>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
      <c r="L67" s="1222">
        <v>15</v>
      </c>
      <c r="M67" s="1225">
        <f t="shared" si="57"/>
        <v>15</v>
      </c>
      <c r="N67" s="1228">
        <v>3</v>
      </c>
      <c r="O67" s="1231">
        <v>4</v>
      </c>
      <c r="P67" s="1234">
        <v>4</v>
      </c>
      <c r="Q67" s="1237">
        <v>4</v>
      </c>
      <c r="R67" s="1219">
        <f>+$J67</f>
        <v>555</v>
      </c>
      <c r="S67" s="678" t="s">
        <v>6587</v>
      </c>
      <c r="T67" s="708" t="s">
        <v>3833</v>
      </c>
      <c r="U67" s="708" t="s">
        <v>3838</v>
      </c>
      <c r="V67" s="708" t="s">
        <v>3842</v>
      </c>
      <c r="W67" s="677" t="s">
        <v>6562</v>
      </c>
      <c r="X67" s="669">
        <v>44607</v>
      </c>
      <c r="Y67" s="669">
        <v>44925</v>
      </c>
      <c r="Z67" s="669">
        <v>44607</v>
      </c>
      <c r="AA67" s="669">
        <v>44925</v>
      </c>
      <c r="AB67" s="1219">
        <f t="shared" ref="AB67" si="68">+$J67</f>
        <v>555</v>
      </c>
      <c r="AC67" s="1240">
        <f t="shared" ref="AC67" si="69">+L67</f>
        <v>15</v>
      </c>
      <c r="AD67" s="308">
        <v>90</v>
      </c>
      <c r="AE67" s="308"/>
      <c r="AF67" s="308">
        <f t="shared" si="24"/>
        <v>0</v>
      </c>
      <c r="AG67" s="308">
        <f t="shared" si="24"/>
        <v>0</v>
      </c>
      <c r="AH67" s="308">
        <f t="shared" si="24"/>
        <v>0</v>
      </c>
      <c r="AI67" s="308">
        <f t="shared" si="24"/>
        <v>0</v>
      </c>
      <c r="AJ67" s="308">
        <v>90</v>
      </c>
      <c r="AK67" s="1219">
        <f t="shared" ref="AK67" si="70">+$J67</f>
        <v>555</v>
      </c>
      <c r="AL67" s="1243">
        <f t="shared" ref="AL67:AL75" si="71">+N67</f>
        <v>3</v>
      </c>
      <c r="AM67" s="308">
        <f t="shared" si="2"/>
        <v>22.5</v>
      </c>
      <c r="AN67" s="683"/>
      <c r="AO67" s="683"/>
      <c r="AP67" s="683"/>
      <c r="AQ67" s="683"/>
      <c r="AR67" s="683"/>
      <c r="AS67" s="683">
        <v>22.5</v>
      </c>
      <c r="AT67" s="1219">
        <f t="shared" ref="AT67" si="72">+$J67</f>
        <v>555</v>
      </c>
      <c r="AU67" s="1246">
        <f t="shared" ref="AU67:AU75" si="73">+O67</f>
        <v>4</v>
      </c>
      <c r="AV67" s="308">
        <f t="shared" si="3"/>
        <v>22.5</v>
      </c>
      <c r="AW67" s="683"/>
      <c r="AX67" s="683"/>
      <c r="AY67" s="683"/>
      <c r="AZ67" s="683"/>
      <c r="BA67" s="683"/>
      <c r="BB67" s="683">
        <v>22.5</v>
      </c>
      <c r="BC67" s="1219">
        <f t="shared" ref="BC67" si="74">+$J67</f>
        <v>555</v>
      </c>
      <c r="BD67" s="1249">
        <f t="shared" ref="BD67:BD75" si="75">+P67</f>
        <v>4</v>
      </c>
      <c r="BE67" s="308">
        <f t="shared" si="4"/>
        <v>22.5</v>
      </c>
      <c r="BF67" s="683"/>
      <c r="BG67" s="683"/>
      <c r="BH67" s="683"/>
      <c r="BI67" s="683"/>
      <c r="BJ67" s="683"/>
      <c r="BK67" s="683">
        <v>22.5</v>
      </c>
      <c r="BL67" s="1219">
        <f t="shared" ref="BL67" si="76">+$J67</f>
        <v>555</v>
      </c>
      <c r="BM67" s="1252">
        <f t="shared" ref="BM67:BM75" si="77">+Q67</f>
        <v>4</v>
      </c>
      <c r="BN67" s="308">
        <f t="shared" si="5"/>
        <v>22.5</v>
      </c>
      <c r="BO67" s="683"/>
      <c r="BP67" s="683"/>
      <c r="BQ67" s="683"/>
      <c r="BR67" s="683"/>
      <c r="BS67" s="683"/>
      <c r="BT67" s="683">
        <v>22.5</v>
      </c>
      <c r="BU67" s="1204"/>
      <c r="BV67" s="1205"/>
      <c r="BW67" s="1205"/>
      <c r="BX67" s="1205"/>
      <c r="BY67" s="1205"/>
      <c r="BZ67" s="1205"/>
      <c r="CA67" s="1205"/>
      <c r="CB67" s="1205"/>
      <c r="CC67" s="1206"/>
    </row>
    <row r="68" spans="1:81" s="690" customFormat="1" ht="40.15" customHeight="1" thickTop="1" thickBot="1" x14ac:dyDescent="0.3">
      <c r="A68" s="673"/>
      <c r="B68" s="1334"/>
      <c r="C68" s="1315"/>
      <c r="D68" s="1283"/>
      <c r="E68" s="1286"/>
      <c r="F68" s="1810"/>
      <c r="G68" s="1810"/>
      <c r="H68" s="1810"/>
      <c r="I68" s="1813"/>
      <c r="J68" s="1220"/>
      <c r="K68" s="1217"/>
      <c r="L68" s="1223"/>
      <c r="M68" s="1226"/>
      <c r="N68" s="1229"/>
      <c r="O68" s="1232"/>
      <c r="P68" s="1235"/>
      <c r="Q68" s="1238"/>
      <c r="R68" s="1220"/>
      <c r="S68" s="678" t="s">
        <v>6623</v>
      </c>
      <c r="T68" s="709" t="s">
        <v>3833</v>
      </c>
      <c r="U68" s="709" t="s">
        <v>3839</v>
      </c>
      <c r="V68" s="709" t="s">
        <v>3843</v>
      </c>
      <c r="W68" s="678" t="s">
        <v>6567</v>
      </c>
      <c r="X68" s="669">
        <v>44607</v>
      </c>
      <c r="Y68" s="669">
        <v>44925</v>
      </c>
      <c r="Z68" s="669">
        <v>44607</v>
      </c>
      <c r="AA68" s="669">
        <v>44925</v>
      </c>
      <c r="AB68" s="1220"/>
      <c r="AC68" s="1241"/>
      <c r="AD68" s="303"/>
      <c r="AE68" s="303"/>
      <c r="AF68" s="303">
        <f t="shared" si="24"/>
        <v>0</v>
      </c>
      <c r="AG68" s="303">
        <f t="shared" si="24"/>
        <v>0</v>
      </c>
      <c r="AH68" s="303">
        <f t="shared" si="24"/>
        <v>0</v>
      </c>
      <c r="AI68" s="303">
        <f t="shared" si="24"/>
        <v>0</v>
      </c>
      <c r="AJ68" s="303">
        <f t="shared" si="24"/>
        <v>0</v>
      </c>
      <c r="AK68" s="1220"/>
      <c r="AL68" s="1244"/>
      <c r="AM68" s="303">
        <f t="shared" si="2"/>
        <v>0</v>
      </c>
      <c r="AN68" s="684"/>
      <c r="AO68" s="684"/>
      <c r="AP68" s="684"/>
      <c r="AQ68" s="684"/>
      <c r="AR68" s="684"/>
      <c r="AS68" s="684"/>
      <c r="AT68" s="1220"/>
      <c r="AU68" s="1247"/>
      <c r="AV68" s="303"/>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thickTop="1" thickBot="1" x14ac:dyDescent="0.3">
      <c r="A69" s="673"/>
      <c r="B69" s="1334"/>
      <c r="C69" s="1315"/>
      <c r="D69" s="1283"/>
      <c r="E69" s="1286"/>
      <c r="F69" s="1810"/>
      <c r="G69" s="1810"/>
      <c r="H69" s="1810"/>
      <c r="I69" s="1813"/>
      <c r="J69" s="1220"/>
      <c r="K69" s="1217"/>
      <c r="L69" s="1223"/>
      <c r="M69" s="1226"/>
      <c r="N69" s="1229"/>
      <c r="O69" s="1232"/>
      <c r="P69" s="1235"/>
      <c r="Q69" s="1238"/>
      <c r="R69" s="1220"/>
      <c r="S69" s="679" t="s">
        <v>6624</v>
      </c>
      <c r="T69" s="709" t="s">
        <v>3833</v>
      </c>
      <c r="U69" s="709" t="s">
        <v>3840</v>
      </c>
      <c r="V69" s="709" t="s">
        <v>3842</v>
      </c>
      <c r="W69" s="678" t="s">
        <v>6583</v>
      </c>
      <c r="X69" s="669">
        <v>44607</v>
      </c>
      <c r="Y69" s="669">
        <v>44925</v>
      </c>
      <c r="Z69" s="669">
        <v>44607</v>
      </c>
      <c r="AA69" s="669">
        <v>44925</v>
      </c>
      <c r="AB69" s="1220"/>
      <c r="AC69" s="1241"/>
      <c r="AD69" s="303">
        <f t="shared" ref="AD69:AJ108" si="78">+AM69+AV69+BE69+BN69</f>
        <v>0</v>
      </c>
      <c r="AE69" s="303">
        <f t="shared" si="78"/>
        <v>0</v>
      </c>
      <c r="AF69" s="303">
        <f t="shared" si="78"/>
        <v>0</v>
      </c>
      <c r="AG69" s="303">
        <f t="shared" si="78"/>
        <v>0</v>
      </c>
      <c r="AH69" s="303">
        <f t="shared" si="78"/>
        <v>0</v>
      </c>
      <c r="AI69" s="303">
        <f t="shared" si="78"/>
        <v>0</v>
      </c>
      <c r="AJ69" s="303">
        <f t="shared" si="78"/>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Top="1" thickBot="1" x14ac:dyDescent="0.3">
      <c r="A70" s="673"/>
      <c r="B70" s="1334"/>
      <c r="C70" s="1315"/>
      <c r="D70" s="1284"/>
      <c r="E70" s="1287"/>
      <c r="F70" s="1811"/>
      <c r="G70" s="1811"/>
      <c r="H70" s="1811"/>
      <c r="I70" s="1814"/>
      <c r="J70" s="1221"/>
      <c r="K70" s="1218"/>
      <c r="L70" s="1224"/>
      <c r="M70" s="1227"/>
      <c r="N70" s="1230"/>
      <c r="O70" s="1233"/>
      <c r="P70" s="1236"/>
      <c r="Q70" s="1239"/>
      <c r="R70" s="1221"/>
      <c r="S70" s="679"/>
      <c r="T70" s="710"/>
      <c r="U70" s="710"/>
      <c r="V70" s="710"/>
      <c r="W70" s="679"/>
      <c r="X70" s="671"/>
      <c r="Y70" s="671"/>
      <c r="Z70" s="671"/>
      <c r="AA70" s="671"/>
      <c r="AB70" s="1221"/>
      <c r="AC70" s="1242"/>
      <c r="AD70" s="306">
        <f t="shared" si="78"/>
        <v>0</v>
      </c>
      <c r="AE70" s="306">
        <f t="shared" si="78"/>
        <v>0</v>
      </c>
      <c r="AF70" s="306">
        <f t="shared" si="78"/>
        <v>0</v>
      </c>
      <c r="AG70" s="306">
        <f t="shared" si="78"/>
        <v>0</v>
      </c>
      <c r="AH70" s="306">
        <f t="shared" si="78"/>
        <v>0</v>
      </c>
      <c r="AI70" s="306">
        <f t="shared" si="78"/>
        <v>0</v>
      </c>
      <c r="AJ70" s="306">
        <f t="shared" si="78"/>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thickBot="1" x14ac:dyDescent="0.3">
      <c r="A71" s="673"/>
      <c r="B71" s="1334"/>
      <c r="C71" s="1315"/>
      <c r="D71" s="1282">
        <v>4101</v>
      </c>
      <c r="E71" s="1285" t="s">
        <v>6610</v>
      </c>
      <c r="F71" s="1809" t="s">
        <v>6611</v>
      </c>
      <c r="G71" s="1809" t="s">
        <v>6612</v>
      </c>
      <c r="H71" s="1809" t="s">
        <v>6613</v>
      </c>
      <c r="I71" s="1812">
        <v>2021004540189</v>
      </c>
      <c r="J71" s="1219">
        <v>556</v>
      </c>
      <c r="K71" s="1216" t="str">
        <f>+[11]Metas!K631</f>
        <v>Jornadas de Atención Psicosocial a la Población Víctima realizados en los municipios de Norte de Santander</v>
      </c>
      <c r="L71" s="1222">
        <v>15</v>
      </c>
      <c r="M71" s="1225">
        <f t="shared" si="57"/>
        <v>15</v>
      </c>
      <c r="N71" s="1228">
        <v>3</v>
      </c>
      <c r="O71" s="1231">
        <v>4</v>
      </c>
      <c r="P71" s="1234">
        <v>4</v>
      </c>
      <c r="Q71" s="1237">
        <v>4</v>
      </c>
      <c r="R71" s="1219">
        <f>+$J71</f>
        <v>556</v>
      </c>
      <c r="S71" s="677" t="s">
        <v>6561</v>
      </c>
      <c r="T71" s="708" t="s">
        <v>3834</v>
      </c>
      <c r="U71" s="708" t="s">
        <v>3838</v>
      </c>
      <c r="V71" s="708" t="s">
        <v>3842</v>
      </c>
      <c r="W71" s="677" t="s">
        <v>6562</v>
      </c>
      <c r="X71" s="669">
        <v>44607</v>
      </c>
      <c r="Y71" s="669">
        <v>44925</v>
      </c>
      <c r="Z71" s="669">
        <v>44607</v>
      </c>
      <c r="AA71" s="669">
        <v>44925</v>
      </c>
      <c r="AB71" s="1219">
        <f t="shared" ref="AB71" si="79">+$J71</f>
        <v>556</v>
      </c>
      <c r="AC71" s="1240">
        <f t="shared" ref="AC71" si="80">+L71</f>
        <v>15</v>
      </c>
      <c r="AD71" s="308">
        <v>58</v>
      </c>
      <c r="AE71" s="308">
        <v>58</v>
      </c>
      <c r="AF71" s="308">
        <f t="shared" si="78"/>
        <v>0</v>
      </c>
      <c r="AG71" s="308">
        <f t="shared" si="78"/>
        <v>0</v>
      </c>
      <c r="AH71" s="308">
        <f t="shared" si="78"/>
        <v>0</v>
      </c>
      <c r="AI71" s="308">
        <f t="shared" si="78"/>
        <v>0</v>
      </c>
      <c r="AJ71" s="308">
        <f t="shared" si="78"/>
        <v>0</v>
      </c>
      <c r="AK71" s="1219">
        <f t="shared" ref="AK71" si="81">+$J71</f>
        <v>556</v>
      </c>
      <c r="AL71" s="1243">
        <f t="shared" si="71"/>
        <v>3</v>
      </c>
      <c r="AM71" s="308">
        <f t="shared" si="2"/>
        <v>14.5</v>
      </c>
      <c r="AN71" s="683">
        <v>14.5</v>
      </c>
      <c r="AO71" s="683"/>
      <c r="AP71" s="683"/>
      <c r="AQ71" s="683"/>
      <c r="AR71" s="683"/>
      <c r="AS71" s="683"/>
      <c r="AT71" s="1219">
        <f t="shared" ref="AT71" si="82">+$J71</f>
        <v>556</v>
      </c>
      <c r="AU71" s="1246">
        <f t="shared" si="73"/>
        <v>4</v>
      </c>
      <c r="AV71" s="308">
        <f t="shared" si="3"/>
        <v>14.5</v>
      </c>
      <c r="AW71" s="683">
        <v>14.5</v>
      </c>
      <c r="AX71" s="683"/>
      <c r="AY71" s="683"/>
      <c r="AZ71" s="683"/>
      <c r="BA71" s="683"/>
      <c r="BB71" s="683"/>
      <c r="BC71" s="1219">
        <f t="shared" ref="BC71" si="83">+$J71</f>
        <v>556</v>
      </c>
      <c r="BD71" s="1249">
        <f t="shared" si="75"/>
        <v>4</v>
      </c>
      <c r="BE71" s="308">
        <f t="shared" si="4"/>
        <v>14.5</v>
      </c>
      <c r="BF71" s="683">
        <v>14.5</v>
      </c>
      <c r="BG71" s="683"/>
      <c r="BH71" s="683"/>
      <c r="BI71" s="683"/>
      <c r="BJ71" s="683"/>
      <c r="BK71" s="683"/>
      <c r="BL71" s="1219">
        <f t="shared" ref="BL71" si="84">+$J71</f>
        <v>556</v>
      </c>
      <c r="BM71" s="1252">
        <f t="shared" si="77"/>
        <v>4</v>
      </c>
      <c r="BN71" s="308">
        <f t="shared" si="5"/>
        <v>14.5</v>
      </c>
      <c r="BO71" s="683">
        <v>14.5</v>
      </c>
      <c r="BP71" s="683"/>
      <c r="BQ71" s="683"/>
      <c r="BR71" s="683"/>
      <c r="BS71" s="683"/>
      <c r="BT71" s="683"/>
      <c r="BU71" s="1204"/>
      <c r="BV71" s="1205"/>
      <c r="BW71" s="1205"/>
      <c r="BX71" s="1205"/>
      <c r="BY71" s="1205"/>
      <c r="BZ71" s="1205"/>
      <c r="CA71" s="1205"/>
      <c r="CB71" s="1205"/>
      <c r="CC71" s="1206"/>
    </row>
    <row r="72" spans="1:81" s="690" customFormat="1" ht="40.15" customHeight="1" thickTop="1" thickBot="1" x14ac:dyDescent="0.3">
      <c r="A72" s="673"/>
      <c r="B72" s="1334"/>
      <c r="C72" s="1315"/>
      <c r="D72" s="1283"/>
      <c r="E72" s="1286"/>
      <c r="F72" s="1810"/>
      <c r="G72" s="1810"/>
      <c r="H72" s="1810"/>
      <c r="I72" s="1813"/>
      <c r="J72" s="1220"/>
      <c r="K72" s="1217"/>
      <c r="L72" s="1223"/>
      <c r="M72" s="1226"/>
      <c r="N72" s="1229"/>
      <c r="O72" s="1232"/>
      <c r="P72" s="1235"/>
      <c r="Q72" s="1238"/>
      <c r="R72" s="1220"/>
      <c r="S72" s="678" t="s">
        <v>6625</v>
      </c>
      <c r="T72" s="709" t="s">
        <v>3833</v>
      </c>
      <c r="U72" s="709" t="s">
        <v>3840</v>
      </c>
      <c r="V72" s="709" t="s">
        <v>3843</v>
      </c>
      <c r="W72" s="677" t="s">
        <v>6626</v>
      </c>
      <c r="X72" s="669">
        <v>44607</v>
      </c>
      <c r="Y72" s="669">
        <v>44925</v>
      </c>
      <c r="Z72" s="669">
        <v>44607</v>
      </c>
      <c r="AA72" s="669">
        <v>44925</v>
      </c>
      <c r="AB72" s="1220"/>
      <c r="AC72" s="1241"/>
      <c r="AD72" s="303">
        <f t="shared" si="78"/>
        <v>0</v>
      </c>
      <c r="AE72" s="303">
        <f t="shared" si="78"/>
        <v>0</v>
      </c>
      <c r="AF72" s="303">
        <f t="shared" si="78"/>
        <v>0</v>
      </c>
      <c r="AG72" s="303">
        <f t="shared" si="78"/>
        <v>0</v>
      </c>
      <c r="AH72" s="303">
        <f t="shared" si="78"/>
        <v>0</v>
      </c>
      <c r="AI72" s="303">
        <f t="shared" si="78"/>
        <v>0</v>
      </c>
      <c r="AJ72" s="303">
        <f t="shared" si="78"/>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thickTop="1" thickBot="1" x14ac:dyDescent="0.3">
      <c r="A73" s="673"/>
      <c r="B73" s="1334"/>
      <c r="C73" s="1315"/>
      <c r="D73" s="1283"/>
      <c r="E73" s="1286"/>
      <c r="F73" s="1810"/>
      <c r="G73" s="1810"/>
      <c r="H73" s="1810"/>
      <c r="I73" s="1813"/>
      <c r="J73" s="1220"/>
      <c r="K73" s="1217"/>
      <c r="L73" s="1223"/>
      <c r="M73" s="1226"/>
      <c r="N73" s="1229"/>
      <c r="O73" s="1232"/>
      <c r="P73" s="1235"/>
      <c r="Q73" s="1238"/>
      <c r="R73" s="1220"/>
      <c r="S73" s="678" t="s">
        <v>6627</v>
      </c>
      <c r="T73" s="709" t="s">
        <v>3833</v>
      </c>
      <c r="U73" s="709" t="s">
        <v>3839</v>
      </c>
      <c r="V73" s="709" t="s">
        <v>3843</v>
      </c>
      <c r="W73" s="677" t="s">
        <v>6567</v>
      </c>
      <c r="X73" s="669">
        <v>44607</v>
      </c>
      <c r="Y73" s="669">
        <v>44925</v>
      </c>
      <c r="Z73" s="669">
        <v>44607</v>
      </c>
      <c r="AA73" s="669">
        <v>44925</v>
      </c>
      <c r="AB73" s="1220"/>
      <c r="AC73" s="1241"/>
      <c r="AD73" s="303">
        <f t="shared" si="78"/>
        <v>0</v>
      </c>
      <c r="AE73" s="303">
        <f t="shared" si="78"/>
        <v>0</v>
      </c>
      <c r="AF73" s="303">
        <f t="shared" si="78"/>
        <v>0</v>
      </c>
      <c r="AG73" s="303">
        <f t="shared" si="78"/>
        <v>0</v>
      </c>
      <c r="AH73" s="303">
        <f t="shared" si="78"/>
        <v>0</v>
      </c>
      <c r="AI73" s="303">
        <f t="shared" si="78"/>
        <v>0</v>
      </c>
      <c r="AJ73" s="303">
        <f t="shared" si="78"/>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Top="1" thickBot="1" x14ac:dyDescent="0.3">
      <c r="A74" s="673"/>
      <c r="B74" s="1334"/>
      <c r="C74" s="1315"/>
      <c r="D74" s="1284"/>
      <c r="E74" s="1287"/>
      <c r="F74" s="1811"/>
      <c r="G74" s="1811"/>
      <c r="H74" s="1811"/>
      <c r="I74" s="1814"/>
      <c r="J74" s="1221"/>
      <c r="K74" s="1218"/>
      <c r="L74" s="1224"/>
      <c r="M74" s="1227"/>
      <c r="N74" s="1230"/>
      <c r="O74" s="1233"/>
      <c r="P74" s="1236"/>
      <c r="Q74" s="1239"/>
      <c r="R74" s="1221"/>
      <c r="S74" s="679" t="s">
        <v>6569</v>
      </c>
      <c r="T74" s="710" t="s">
        <v>3833</v>
      </c>
      <c r="U74" s="710" t="s">
        <v>3838</v>
      </c>
      <c r="V74" s="710" t="s">
        <v>3842</v>
      </c>
      <c r="W74" s="677" t="s">
        <v>6570</v>
      </c>
      <c r="X74" s="669">
        <v>44607</v>
      </c>
      <c r="Y74" s="669">
        <v>44925</v>
      </c>
      <c r="Z74" s="669">
        <v>44607</v>
      </c>
      <c r="AA74" s="669">
        <v>44925</v>
      </c>
      <c r="AB74" s="1221"/>
      <c r="AC74" s="1242"/>
      <c r="AD74" s="306">
        <f t="shared" si="78"/>
        <v>0</v>
      </c>
      <c r="AE74" s="306">
        <f t="shared" si="78"/>
        <v>0</v>
      </c>
      <c r="AF74" s="306">
        <f t="shared" si="78"/>
        <v>0</v>
      </c>
      <c r="AG74" s="306">
        <f t="shared" si="78"/>
        <v>0</v>
      </c>
      <c r="AH74" s="306">
        <f t="shared" si="78"/>
        <v>0</v>
      </c>
      <c r="AI74" s="306">
        <f t="shared" si="78"/>
        <v>0</v>
      </c>
      <c r="AJ74" s="306">
        <f t="shared" si="78"/>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thickBot="1" x14ac:dyDescent="0.3">
      <c r="A75" s="673"/>
      <c r="B75" s="1334"/>
      <c r="C75" s="1315"/>
      <c r="D75" s="1282">
        <v>4101</v>
      </c>
      <c r="E75" s="1285" t="s">
        <v>6558</v>
      </c>
      <c r="F75" s="1809" t="s">
        <v>6628</v>
      </c>
      <c r="G75" s="1809" t="s">
        <v>6629</v>
      </c>
      <c r="H75" s="1809" t="s">
        <v>6603</v>
      </c>
      <c r="I75" s="1812">
        <v>2021004540157</v>
      </c>
      <c r="J75" s="1219">
        <v>557</v>
      </c>
      <c r="K75" s="1216" t="str">
        <f>+[11]Metas!K632</f>
        <v>Jornadas de orientación jurídica a la Población Víctima realizados en los municipios de Norte de Santander</v>
      </c>
      <c r="L75" s="1222">
        <v>15</v>
      </c>
      <c r="M75" s="1225">
        <f t="shared" si="57"/>
        <v>15</v>
      </c>
      <c r="N75" s="1228">
        <v>3</v>
      </c>
      <c r="O75" s="1231">
        <v>4</v>
      </c>
      <c r="P75" s="1234">
        <v>4</v>
      </c>
      <c r="Q75" s="1237">
        <v>4</v>
      </c>
      <c r="R75" s="1219">
        <f>+$J75</f>
        <v>557</v>
      </c>
      <c r="S75" s="677" t="s">
        <v>6561</v>
      </c>
      <c r="T75" s="708" t="s">
        <v>3834</v>
      </c>
      <c r="U75" s="708" t="s">
        <v>3838</v>
      </c>
      <c r="V75" s="708" t="s">
        <v>3842</v>
      </c>
      <c r="W75" s="679" t="s">
        <v>6562</v>
      </c>
      <c r="X75" s="669">
        <v>44607</v>
      </c>
      <c r="Y75" s="669">
        <v>44925</v>
      </c>
      <c r="Z75" s="669">
        <v>44607</v>
      </c>
      <c r="AA75" s="669">
        <v>44925</v>
      </c>
      <c r="AB75" s="1219">
        <f t="shared" ref="AB75" si="85">+$J75</f>
        <v>557</v>
      </c>
      <c r="AC75" s="1240">
        <f t="shared" ref="AC75" si="86">+L75</f>
        <v>15</v>
      </c>
      <c r="AD75" s="308">
        <v>99</v>
      </c>
      <c r="AE75" s="308">
        <v>54</v>
      </c>
      <c r="AF75" s="308">
        <f t="shared" si="78"/>
        <v>0</v>
      </c>
      <c r="AG75" s="308">
        <f t="shared" si="78"/>
        <v>0</v>
      </c>
      <c r="AH75" s="308">
        <f t="shared" si="78"/>
        <v>0</v>
      </c>
      <c r="AI75" s="308">
        <f t="shared" si="78"/>
        <v>0</v>
      </c>
      <c r="AJ75" s="308">
        <v>45</v>
      </c>
      <c r="AK75" s="1219">
        <f t="shared" ref="AK75" si="87">+$J75</f>
        <v>557</v>
      </c>
      <c r="AL75" s="1243">
        <f t="shared" si="71"/>
        <v>3</v>
      </c>
      <c r="AM75" s="308">
        <f t="shared" si="2"/>
        <v>24.7</v>
      </c>
      <c r="AN75" s="683">
        <v>24.7</v>
      </c>
      <c r="AO75" s="683"/>
      <c r="AP75" s="683"/>
      <c r="AQ75" s="683"/>
      <c r="AR75" s="683"/>
      <c r="AS75" s="683"/>
      <c r="AT75" s="1219">
        <f t="shared" ref="AT75" si="88">+$J75</f>
        <v>557</v>
      </c>
      <c r="AU75" s="1246">
        <f t="shared" si="73"/>
        <v>4</v>
      </c>
      <c r="AV75" s="308">
        <f t="shared" si="3"/>
        <v>24.7</v>
      </c>
      <c r="AW75" s="683">
        <v>24.7</v>
      </c>
      <c r="AX75" s="683"/>
      <c r="AY75" s="683"/>
      <c r="AZ75" s="683"/>
      <c r="BA75" s="683"/>
      <c r="BB75" s="683"/>
      <c r="BC75" s="1219">
        <f t="shared" ref="BC75" si="89">+$J75</f>
        <v>557</v>
      </c>
      <c r="BD75" s="1249">
        <f t="shared" si="75"/>
        <v>4</v>
      </c>
      <c r="BE75" s="308">
        <f t="shared" si="4"/>
        <v>24.7</v>
      </c>
      <c r="BF75" s="683">
        <v>24.7</v>
      </c>
      <c r="BG75" s="683"/>
      <c r="BH75" s="683"/>
      <c r="BI75" s="683"/>
      <c r="BJ75" s="683"/>
      <c r="BK75" s="683"/>
      <c r="BL75" s="1219">
        <f t="shared" ref="BL75" si="90">+$J75</f>
        <v>557</v>
      </c>
      <c r="BM75" s="1252">
        <f t="shared" si="77"/>
        <v>4</v>
      </c>
      <c r="BN75" s="308">
        <f t="shared" si="5"/>
        <v>24.7</v>
      </c>
      <c r="BO75" s="683">
        <v>24.7</v>
      </c>
      <c r="BP75" s="683"/>
      <c r="BQ75" s="683"/>
      <c r="BR75" s="683"/>
      <c r="BS75" s="683"/>
      <c r="BT75" s="683"/>
      <c r="BU75" s="1204"/>
      <c r="BV75" s="1205"/>
      <c r="BW75" s="1205"/>
      <c r="BX75" s="1205"/>
      <c r="BY75" s="1205"/>
      <c r="BZ75" s="1205"/>
      <c r="CA75" s="1205"/>
      <c r="CB75" s="1205"/>
      <c r="CC75" s="1206"/>
    </row>
    <row r="76" spans="1:81" s="690" customFormat="1" ht="40.15" customHeight="1" thickTop="1" thickBot="1" x14ac:dyDescent="0.3">
      <c r="A76" s="673"/>
      <c r="B76" s="1334"/>
      <c r="C76" s="1315"/>
      <c r="D76" s="1283"/>
      <c r="E76" s="1286"/>
      <c r="F76" s="1810"/>
      <c r="G76" s="1810"/>
      <c r="H76" s="1810"/>
      <c r="I76" s="1813"/>
      <c r="J76" s="1220"/>
      <c r="K76" s="1217"/>
      <c r="L76" s="1223"/>
      <c r="M76" s="1226"/>
      <c r="N76" s="1229"/>
      <c r="O76" s="1232"/>
      <c r="P76" s="1235"/>
      <c r="Q76" s="1238"/>
      <c r="R76" s="1220"/>
      <c r="S76" s="678" t="s">
        <v>6630</v>
      </c>
      <c r="T76" s="709" t="s">
        <v>3834</v>
      </c>
      <c r="U76" s="709" t="s">
        <v>3840</v>
      </c>
      <c r="V76" s="709" t="s">
        <v>3843</v>
      </c>
      <c r="W76" s="677" t="s">
        <v>6631</v>
      </c>
      <c r="X76" s="669">
        <v>44607</v>
      </c>
      <c r="Y76" s="669">
        <v>44925</v>
      </c>
      <c r="Z76" s="669">
        <v>44607</v>
      </c>
      <c r="AA76" s="669">
        <v>44925</v>
      </c>
      <c r="AB76" s="1220"/>
      <c r="AC76" s="1241"/>
      <c r="AD76" s="303"/>
      <c r="AE76" s="303"/>
      <c r="AF76" s="303">
        <f t="shared" si="78"/>
        <v>0</v>
      </c>
      <c r="AG76" s="303">
        <f t="shared" si="78"/>
        <v>0</v>
      </c>
      <c r="AH76" s="303">
        <f t="shared" si="78"/>
        <v>0</v>
      </c>
      <c r="AI76" s="303">
        <f t="shared" si="78"/>
        <v>0</v>
      </c>
      <c r="AJ76" s="303">
        <f t="shared" si="78"/>
        <v>0</v>
      </c>
      <c r="AK76" s="1220"/>
      <c r="AL76" s="1244"/>
      <c r="AM76" s="303">
        <f t="shared" ref="AM76:AM118" si="91">SUM(AN76:AS76)</f>
        <v>0</v>
      </c>
      <c r="AN76" s="684"/>
      <c r="AO76" s="684"/>
      <c r="AP76" s="684"/>
      <c r="AQ76" s="684"/>
      <c r="AR76" s="684"/>
      <c r="AS76" s="684"/>
      <c r="AT76" s="1220"/>
      <c r="AU76" s="1247"/>
      <c r="AV76" s="303">
        <f t="shared" ref="AV76:AV118" si="92">SUM(AW76:BB76)</f>
        <v>0</v>
      </c>
      <c r="AW76" s="684"/>
      <c r="AX76" s="684"/>
      <c r="AY76" s="684"/>
      <c r="AZ76" s="684"/>
      <c r="BA76" s="684"/>
      <c r="BB76" s="684"/>
      <c r="BC76" s="1220"/>
      <c r="BD76" s="1250"/>
      <c r="BE76" s="303">
        <f t="shared" ref="BE76:BE118" si="93">SUM(BF76:BK76)</f>
        <v>0</v>
      </c>
      <c r="BF76" s="684"/>
      <c r="BG76" s="684"/>
      <c r="BH76" s="684"/>
      <c r="BI76" s="684"/>
      <c r="BJ76" s="684"/>
      <c r="BK76" s="684"/>
      <c r="BL76" s="1220"/>
      <c r="BM76" s="1253"/>
      <c r="BN76" s="303">
        <f t="shared" ref="BN76:BN118" si="94">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thickTop="1" thickBot="1" x14ac:dyDescent="0.3">
      <c r="A77" s="673"/>
      <c r="B77" s="1334"/>
      <c r="C77" s="1315"/>
      <c r="D77" s="1283"/>
      <c r="E77" s="1286"/>
      <c r="F77" s="1810"/>
      <c r="G77" s="1810"/>
      <c r="H77" s="1810"/>
      <c r="I77" s="1813"/>
      <c r="J77" s="1220"/>
      <c r="K77" s="1217"/>
      <c r="L77" s="1223"/>
      <c r="M77" s="1226"/>
      <c r="N77" s="1229"/>
      <c r="O77" s="1232"/>
      <c r="P77" s="1235"/>
      <c r="Q77" s="1238"/>
      <c r="R77" s="1220"/>
      <c r="S77" s="678" t="s">
        <v>6632</v>
      </c>
      <c r="T77" s="709" t="s">
        <v>3833</v>
      </c>
      <c r="U77" s="709" t="s">
        <v>3839</v>
      </c>
      <c r="V77" s="709" t="s">
        <v>3843</v>
      </c>
      <c r="W77" s="677" t="s">
        <v>6633</v>
      </c>
      <c r="X77" s="670"/>
      <c r="Y77" s="670"/>
      <c r="Z77" s="670"/>
      <c r="AA77" s="670"/>
      <c r="AB77" s="1220"/>
      <c r="AC77" s="1241"/>
      <c r="AD77" s="303">
        <f t="shared" si="78"/>
        <v>0</v>
      </c>
      <c r="AE77" s="303">
        <f t="shared" si="78"/>
        <v>0</v>
      </c>
      <c r="AF77" s="303">
        <f t="shared" si="78"/>
        <v>0</v>
      </c>
      <c r="AG77" s="303">
        <f t="shared" si="78"/>
        <v>0</v>
      </c>
      <c r="AH77" s="303">
        <f t="shared" si="78"/>
        <v>0</v>
      </c>
      <c r="AI77" s="303">
        <f t="shared" si="78"/>
        <v>0</v>
      </c>
      <c r="AJ77" s="303">
        <f t="shared" si="78"/>
        <v>0</v>
      </c>
      <c r="AK77" s="1220"/>
      <c r="AL77" s="1244"/>
      <c r="AM77" s="303">
        <f t="shared" si="91"/>
        <v>0</v>
      </c>
      <c r="AN77" s="684"/>
      <c r="AO77" s="684"/>
      <c r="AP77" s="684"/>
      <c r="AQ77" s="684"/>
      <c r="AR77" s="684"/>
      <c r="AS77" s="684"/>
      <c r="AT77" s="1220"/>
      <c r="AU77" s="1247"/>
      <c r="AV77" s="303">
        <f t="shared" si="92"/>
        <v>0</v>
      </c>
      <c r="AW77" s="684"/>
      <c r="AX77" s="684"/>
      <c r="AY77" s="684"/>
      <c r="AZ77" s="684"/>
      <c r="BA77" s="684"/>
      <c r="BB77" s="684"/>
      <c r="BC77" s="1220"/>
      <c r="BD77" s="1250"/>
      <c r="BE77" s="303">
        <f t="shared" si="93"/>
        <v>0</v>
      </c>
      <c r="BF77" s="684"/>
      <c r="BG77" s="684"/>
      <c r="BH77" s="684"/>
      <c r="BI77" s="684"/>
      <c r="BJ77" s="684"/>
      <c r="BK77" s="684"/>
      <c r="BL77" s="1220"/>
      <c r="BM77" s="1253"/>
      <c r="BN77" s="303">
        <f t="shared" si="94"/>
        <v>0</v>
      </c>
      <c r="BO77" s="684"/>
      <c r="BP77" s="684"/>
      <c r="BQ77" s="684"/>
      <c r="BR77" s="684"/>
      <c r="BS77" s="684"/>
      <c r="BT77" s="684"/>
      <c r="BU77" s="1207"/>
      <c r="BV77" s="1208"/>
      <c r="BW77" s="1208"/>
      <c r="BX77" s="1208"/>
      <c r="BY77" s="1208"/>
      <c r="BZ77" s="1208"/>
      <c r="CA77" s="1208"/>
      <c r="CB77" s="1208"/>
      <c r="CC77" s="1209"/>
    </row>
    <row r="78" spans="1:81" s="690" customFormat="1" ht="40.15" customHeight="1" thickTop="1" thickBot="1" x14ac:dyDescent="0.3">
      <c r="A78" s="673"/>
      <c r="B78" s="1334"/>
      <c r="C78" s="1316"/>
      <c r="D78" s="1284"/>
      <c r="E78" s="1287"/>
      <c r="F78" s="1811"/>
      <c r="G78" s="1811"/>
      <c r="H78" s="1811"/>
      <c r="I78" s="1814"/>
      <c r="J78" s="1221"/>
      <c r="K78" s="1218"/>
      <c r="L78" s="1224"/>
      <c r="M78" s="1227"/>
      <c r="N78" s="1230"/>
      <c r="O78" s="1233"/>
      <c r="P78" s="1236"/>
      <c r="Q78" s="1239"/>
      <c r="R78" s="1221"/>
      <c r="S78" s="679" t="s">
        <v>6569</v>
      </c>
      <c r="T78" s="710" t="s">
        <v>3833</v>
      </c>
      <c r="U78" s="710" t="s">
        <v>3838</v>
      </c>
      <c r="V78" s="710" t="s">
        <v>3842</v>
      </c>
      <c r="W78" s="677" t="s">
        <v>6570</v>
      </c>
      <c r="X78" s="671"/>
      <c r="Y78" s="671"/>
      <c r="Z78" s="671"/>
      <c r="AA78" s="671"/>
      <c r="AB78" s="1221"/>
      <c r="AC78" s="1242"/>
      <c r="AD78" s="306">
        <f t="shared" si="78"/>
        <v>0</v>
      </c>
      <c r="AE78" s="306">
        <f t="shared" si="78"/>
        <v>0</v>
      </c>
      <c r="AF78" s="306">
        <f t="shared" si="78"/>
        <v>0</v>
      </c>
      <c r="AG78" s="306">
        <f t="shared" si="78"/>
        <v>0</v>
      </c>
      <c r="AH78" s="306">
        <f t="shared" si="78"/>
        <v>0</v>
      </c>
      <c r="AI78" s="306">
        <f t="shared" si="78"/>
        <v>0</v>
      </c>
      <c r="AJ78" s="306">
        <f t="shared" si="78"/>
        <v>0</v>
      </c>
      <c r="AK78" s="1221"/>
      <c r="AL78" s="1245"/>
      <c r="AM78" s="306">
        <f t="shared" si="91"/>
        <v>0</v>
      </c>
      <c r="AN78" s="685"/>
      <c r="AO78" s="685"/>
      <c r="AP78" s="685"/>
      <c r="AQ78" s="685"/>
      <c r="AR78" s="685"/>
      <c r="AS78" s="685"/>
      <c r="AT78" s="1221"/>
      <c r="AU78" s="1248"/>
      <c r="AV78" s="306">
        <f t="shared" si="92"/>
        <v>0</v>
      </c>
      <c r="AW78" s="685"/>
      <c r="AX78" s="685"/>
      <c r="AY78" s="685"/>
      <c r="AZ78" s="685"/>
      <c r="BA78" s="685"/>
      <c r="BB78" s="685"/>
      <c r="BC78" s="1221"/>
      <c r="BD78" s="1251"/>
      <c r="BE78" s="306">
        <f t="shared" si="93"/>
        <v>0</v>
      </c>
      <c r="BF78" s="685"/>
      <c r="BG78" s="685"/>
      <c r="BH78" s="685"/>
      <c r="BI78" s="685"/>
      <c r="BJ78" s="685"/>
      <c r="BK78" s="685"/>
      <c r="BL78" s="1221"/>
      <c r="BM78" s="1254"/>
      <c r="BN78" s="306">
        <f t="shared" si="94"/>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thickBot="1" x14ac:dyDescent="0.3">
      <c r="A79" s="673"/>
      <c r="B79" s="1334"/>
      <c r="C79" s="1314" t="s">
        <v>844</v>
      </c>
      <c r="D79" s="1282">
        <v>4101</v>
      </c>
      <c r="E79" s="1285" t="s">
        <v>6558</v>
      </c>
      <c r="F79" s="1809" t="s">
        <v>6634</v>
      </c>
      <c r="G79" s="1815" t="s">
        <v>6635</v>
      </c>
      <c r="H79" s="1809" t="s">
        <v>6603</v>
      </c>
      <c r="I79" s="1812">
        <v>2021004540157</v>
      </c>
      <c r="J79" s="1219">
        <v>558</v>
      </c>
      <c r="K79" s="1216" t="str">
        <f>+[11]Metas!K633</f>
        <v>Solicitudes de Ayuda Humanitaria inmediata, por desplazamiento forzado u otro hecho victimizante presentadas por las entidades municipales priorizadas de acuerdo al Decreto 1143 del 25 de julio del 2016.</v>
      </c>
      <c r="L79" s="1433">
        <v>1</v>
      </c>
      <c r="M79" s="1480">
        <f t="shared" si="57"/>
        <v>1</v>
      </c>
      <c r="N79" s="1482">
        <v>0.25</v>
      </c>
      <c r="O79" s="1484">
        <v>0.25</v>
      </c>
      <c r="P79" s="1486">
        <v>0.25</v>
      </c>
      <c r="Q79" s="1488">
        <v>0.25</v>
      </c>
      <c r="R79" s="1219">
        <f>+$J79</f>
        <v>558</v>
      </c>
      <c r="S79" s="677" t="s">
        <v>6636</v>
      </c>
      <c r="T79" s="708" t="s">
        <v>3833</v>
      </c>
      <c r="U79" s="708" t="s">
        <v>3838</v>
      </c>
      <c r="V79" s="708" t="s">
        <v>3842</v>
      </c>
      <c r="W79" s="677" t="s">
        <v>6562</v>
      </c>
      <c r="X79" s="669">
        <v>44607</v>
      </c>
      <c r="Y79" s="669">
        <v>44925</v>
      </c>
      <c r="Z79" s="669">
        <v>44607</v>
      </c>
      <c r="AA79" s="669">
        <v>44925</v>
      </c>
      <c r="AB79" s="1219">
        <f t="shared" ref="AB79" si="95">+$J79</f>
        <v>558</v>
      </c>
      <c r="AC79" s="1803">
        <v>0.25</v>
      </c>
      <c r="AD79" s="308">
        <v>100</v>
      </c>
      <c r="AE79" s="308">
        <v>50</v>
      </c>
      <c r="AF79" s="308">
        <f t="shared" si="78"/>
        <v>0</v>
      </c>
      <c r="AG79" s="308">
        <f t="shared" si="78"/>
        <v>0</v>
      </c>
      <c r="AH79" s="308">
        <f t="shared" si="78"/>
        <v>0</v>
      </c>
      <c r="AI79" s="308">
        <v>50</v>
      </c>
      <c r="AJ79" s="308">
        <f t="shared" si="78"/>
        <v>0</v>
      </c>
      <c r="AK79" s="1219">
        <f t="shared" ref="AK79" si="96">+$J79</f>
        <v>558</v>
      </c>
      <c r="AL79" s="1243">
        <v>25</v>
      </c>
      <c r="AM79" s="308">
        <f t="shared" si="91"/>
        <v>37.5</v>
      </c>
      <c r="AN79" s="683">
        <v>25</v>
      </c>
      <c r="AO79" s="683"/>
      <c r="AP79" s="683"/>
      <c r="AQ79" s="683"/>
      <c r="AR79" s="683">
        <v>12.5</v>
      </c>
      <c r="AS79" s="683"/>
      <c r="AT79" s="1219">
        <f t="shared" ref="AT79" si="97">+$J79</f>
        <v>558</v>
      </c>
      <c r="AU79" s="1246">
        <v>25</v>
      </c>
      <c r="AV79" s="308">
        <f t="shared" si="92"/>
        <v>37.5</v>
      </c>
      <c r="AW79" s="683">
        <v>25</v>
      </c>
      <c r="AX79" s="683"/>
      <c r="AY79" s="683"/>
      <c r="AZ79" s="683"/>
      <c r="BA79" s="683">
        <v>12.5</v>
      </c>
      <c r="BB79" s="683"/>
      <c r="BC79" s="1219">
        <f t="shared" ref="BC79" si="98">+$J79</f>
        <v>558</v>
      </c>
      <c r="BD79" s="1249">
        <v>25</v>
      </c>
      <c r="BE79" s="308">
        <f t="shared" si="93"/>
        <v>37.5</v>
      </c>
      <c r="BF79" s="683">
        <v>25</v>
      </c>
      <c r="BG79" s="683"/>
      <c r="BH79" s="683"/>
      <c r="BI79" s="683"/>
      <c r="BJ79" s="683">
        <v>12.5</v>
      </c>
      <c r="BK79" s="683"/>
      <c r="BL79" s="1219">
        <f t="shared" ref="BL79" si="99">+$J79</f>
        <v>558</v>
      </c>
      <c r="BM79" s="1252">
        <v>25</v>
      </c>
      <c r="BN79" s="308">
        <f t="shared" si="94"/>
        <v>37.5</v>
      </c>
      <c r="BO79" s="683">
        <v>25</v>
      </c>
      <c r="BP79" s="683"/>
      <c r="BQ79" s="683"/>
      <c r="BR79" s="683"/>
      <c r="BS79" s="683">
        <v>12.5</v>
      </c>
      <c r="BT79" s="683"/>
      <c r="BU79" s="1204"/>
      <c r="BV79" s="1205"/>
      <c r="BW79" s="1205"/>
      <c r="BX79" s="1205"/>
      <c r="BY79" s="1205"/>
      <c r="BZ79" s="1205"/>
      <c r="CA79" s="1205"/>
      <c r="CB79" s="1205"/>
      <c r="CC79" s="1206"/>
    </row>
    <row r="80" spans="1:81" s="690" customFormat="1" ht="40.15" customHeight="1" thickTop="1" x14ac:dyDescent="0.25">
      <c r="A80" s="673"/>
      <c r="B80" s="1334"/>
      <c r="C80" s="1315"/>
      <c r="D80" s="1283"/>
      <c r="E80" s="1286"/>
      <c r="F80" s="1810"/>
      <c r="G80" s="1816"/>
      <c r="H80" s="1810"/>
      <c r="I80" s="1813"/>
      <c r="J80" s="1220"/>
      <c r="K80" s="1217"/>
      <c r="L80" s="1434"/>
      <c r="M80" s="1481"/>
      <c r="N80" s="1483"/>
      <c r="O80" s="1485"/>
      <c r="P80" s="1487"/>
      <c r="Q80" s="1489"/>
      <c r="R80" s="1220"/>
      <c r="S80" s="678" t="s">
        <v>6637</v>
      </c>
      <c r="T80" s="709" t="s">
        <v>3834</v>
      </c>
      <c r="U80" s="709" t="s">
        <v>3840</v>
      </c>
      <c r="V80" s="709" t="s">
        <v>3843</v>
      </c>
      <c r="W80" s="678" t="s">
        <v>6638</v>
      </c>
      <c r="X80" s="669">
        <v>44607</v>
      </c>
      <c r="Y80" s="669">
        <v>44925</v>
      </c>
      <c r="Z80" s="669">
        <v>44607</v>
      </c>
      <c r="AA80" s="669">
        <v>44925</v>
      </c>
      <c r="AB80" s="1220"/>
      <c r="AC80" s="1804"/>
      <c r="AD80" s="303"/>
      <c r="AE80" s="308"/>
      <c r="AF80" s="303">
        <f t="shared" si="78"/>
        <v>0</v>
      </c>
      <c r="AG80" s="303">
        <f t="shared" si="78"/>
        <v>0</v>
      </c>
      <c r="AH80" s="303">
        <f t="shared" si="78"/>
        <v>0</v>
      </c>
      <c r="AI80" s="303">
        <f t="shared" si="78"/>
        <v>0</v>
      </c>
      <c r="AJ80" s="303">
        <f t="shared" si="78"/>
        <v>0</v>
      </c>
      <c r="AK80" s="1220"/>
      <c r="AL80" s="1244"/>
      <c r="AM80" s="303">
        <f t="shared" si="91"/>
        <v>0</v>
      </c>
      <c r="AN80" s="684"/>
      <c r="AO80" s="684"/>
      <c r="AP80" s="684"/>
      <c r="AQ80" s="684"/>
      <c r="AR80" s="684"/>
      <c r="AS80" s="684"/>
      <c r="AT80" s="1220"/>
      <c r="AU80" s="1247"/>
      <c r="AV80" s="303">
        <f t="shared" si="92"/>
        <v>0</v>
      </c>
      <c r="AW80" s="684"/>
      <c r="AX80" s="684"/>
      <c r="AY80" s="684"/>
      <c r="AZ80" s="684"/>
      <c r="BA80" s="684"/>
      <c r="BB80" s="684"/>
      <c r="BC80" s="1220"/>
      <c r="BD80" s="1250"/>
      <c r="BE80" s="303">
        <f t="shared" si="93"/>
        <v>0</v>
      </c>
      <c r="BF80" s="684"/>
      <c r="BG80" s="684"/>
      <c r="BH80" s="684"/>
      <c r="BI80" s="684"/>
      <c r="BJ80" s="684"/>
      <c r="BK80" s="684"/>
      <c r="BL80" s="1220"/>
      <c r="BM80" s="1253"/>
      <c r="BN80" s="303"/>
      <c r="BO80" s="684"/>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1334"/>
      <c r="C81" s="1315"/>
      <c r="D81" s="1283"/>
      <c r="E81" s="1286"/>
      <c r="F81" s="1810"/>
      <c r="G81" s="1816"/>
      <c r="H81" s="1810"/>
      <c r="I81" s="1813"/>
      <c r="J81" s="1220"/>
      <c r="K81" s="1217"/>
      <c r="L81" s="1434"/>
      <c r="M81" s="1481"/>
      <c r="N81" s="1483"/>
      <c r="O81" s="1485"/>
      <c r="P81" s="1487"/>
      <c r="Q81" s="1489"/>
      <c r="R81" s="1220"/>
      <c r="S81" s="678"/>
      <c r="T81" s="709"/>
      <c r="U81" s="709"/>
      <c r="V81" s="709"/>
      <c r="W81" s="678"/>
      <c r="X81" s="670"/>
      <c r="Y81" s="670"/>
      <c r="Z81" s="670"/>
      <c r="AA81" s="670"/>
      <c r="AB81" s="1220"/>
      <c r="AC81" s="1804"/>
      <c r="AD81" s="303">
        <f t="shared" si="78"/>
        <v>0</v>
      </c>
      <c r="AE81" s="303">
        <f t="shared" si="78"/>
        <v>0</v>
      </c>
      <c r="AF81" s="303">
        <f t="shared" si="78"/>
        <v>0</v>
      </c>
      <c r="AG81" s="303">
        <f t="shared" si="78"/>
        <v>0</v>
      </c>
      <c r="AH81" s="303">
        <f t="shared" si="78"/>
        <v>0</v>
      </c>
      <c r="AI81" s="303">
        <f t="shared" si="78"/>
        <v>0</v>
      </c>
      <c r="AJ81" s="303">
        <f t="shared" si="78"/>
        <v>0</v>
      </c>
      <c r="AK81" s="1220"/>
      <c r="AL81" s="1244"/>
      <c r="AM81" s="303">
        <f t="shared" si="91"/>
        <v>0</v>
      </c>
      <c r="AN81" s="684"/>
      <c r="AO81" s="684"/>
      <c r="AP81" s="684"/>
      <c r="AQ81" s="684"/>
      <c r="AR81" s="684"/>
      <c r="AS81" s="684"/>
      <c r="AT81" s="1220"/>
      <c r="AU81" s="1247"/>
      <c r="AV81" s="303">
        <f t="shared" si="92"/>
        <v>0</v>
      </c>
      <c r="AW81" s="684"/>
      <c r="AX81" s="684"/>
      <c r="AY81" s="684"/>
      <c r="AZ81" s="684"/>
      <c r="BA81" s="684"/>
      <c r="BB81" s="684"/>
      <c r="BC81" s="1220"/>
      <c r="BD81" s="1250"/>
      <c r="BE81" s="303">
        <f t="shared" si="93"/>
        <v>0</v>
      </c>
      <c r="BF81" s="684"/>
      <c r="BG81" s="684"/>
      <c r="BH81" s="684"/>
      <c r="BI81" s="684"/>
      <c r="BJ81" s="684"/>
      <c r="BK81" s="684"/>
      <c r="BL81" s="1220"/>
      <c r="BM81" s="1253"/>
      <c r="BN81" s="303">
        <f t="shared" si="94"/>
        <v>0</v>
      </c>
      <c r="BO81" s="684"/>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1334"/>
      <c r="C82" s="1315"/>
      <c r="D82" s="1284"/>
      <c r="E82" s="1287"/>
      <c r="F82" s="1811"/>
      <c r="G82" s="1817"/>
      <c r="H82" s="1811"/>
      <c r="I82" s="1814"/>
      <c r="J82" s="1221"/>
      <c r="K82" s="1218"/>
      <c r="L82" s="1490"/>
      <c r="M82" s="1491"/>
      <c r="N82" s="1492"/>
      <c r="O82" s="1493"/>
      <c r="P82" s="1494"/>
      <c r="Q82" s="1495"/>
      <c r="R82" s="1221"/>
      <c r="S82" s="679"/>
      <c r="T82" s="710"/>
      <c r="U82" s="710"/>
      <c r="V82" s="710"/>
      <c r="W82" s="679"/>
      <c r="X82" s="671"/>
      <c r="Y82" s="671"/>
      <c r="Z82" s="671"/>
      <c r="AA82" s="671"/>
      <c r="AB82" s="1221"/>
      <c r="AC82" s="1805"/>
      <c r="AD82" s="306">
        <f t="shared" si="78"/>
        <v>0</v>
      </c>
      <c r="AE82" s="306">
        <f t="shared" si="78"/>
        <v>0</v>
      </c>
      <c r="AF82" s="306">
        <f t="shared" si="78"/>
        <v>0</v>
      </c>
      <c r="AG82" s="306">
        <f t="shared" si="78"/>
        <v>0</v>
      </c>
      <c r="AH82" s="306">
        <f t="shared" si="78"/>
        <v>0</v>
      </c>
      <c r="AI82" s="306">
        <f t="shared" si="78"/>
        <v>0</v>
      </c>
      <c r="AJ82" s="306">
        <f t="shared" si="78"/>
        <v>0</v>
      </c>
      <c r="AK82" s="1221"/>
      <c r="AL82" s="1245"/>
      <c r="AM82" s="306">
        <f t="shared" si="91"/>
        <v>0</v>
      </c>
      <c r="AN82" s="685"/>
      <c r="AO82" s="685"/>
      <c r="AP82" s="685"/>
      <c r="AQ82" s="685"/>
      <c r="AR82" s="685"/>
      <c r="AS82" s="685"/>
      <c r="AT82" s="1221"/>
      <c r="AU82" s="1248"/>
      <c r="AV82" s="306">
        <f t="shared" si="92"/>
        <v>0</v>
      </c>
      <c r="AW82" s="685"/>
      <c r="AX82" s="685"/>
      <c r="AY82" s="685"/>
      <c r="AZ82" s="685"/>
      <c r="BA82" s="685"/>
      <c r="BB82" s="685"/>
      <c r="BC82" s="1221"/>
      <c r="BD82" s="1251"/>
      <c r="BE82" s="306">
        <f t="shared" si="93"/>
        <v>0</v>
      </c>
      <c r="BF82" s="685"/>
      <c r="BG82" s="685"/>
      <c r="BH82" s="685"/>
      <c r="BI82" s="685"/>
      <c r="BJ82" s="685"/>
      <c r="BK82" s="685"/>
      <c r="BL82" s="1221"/>
      <c r="BM82" s="1254"/>
      <c r="BN82" s="306">
        <f t="shared" si="94"/>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thickBot="1" x14ac:dyDescent="0.3">
      <c r="A83" s="673"/>
      <c r="B83" s="1334"/>
      <c r="C83" s="1315"/>
      <c r="D83" s="1282">
        <v>4101</v>
      </c>
      <c r="E83" s="1285" t="s">
        <v>6558</v>
      </c>
      <c r="F83" s="1809" t="s">
        <v>6639</v>
      </c>
      <c r="G83" s="1809" t="s">
        <v>6640</v>
      </c>
      <c r="H83" s="1809" t="s">
        <v>6603</v>
      </c>
      <c r="I83" s="1812">
        <v>2021004540157</v>
      </c>
      <c r="J83" s="1219">
        <v>559</v>
      </c>
      <c r="K83" s="1216" t="str">
        <f>+[11]Metas!K634</f>
        <v>Apoyo en la entrega de auxilio funerario frente a solicitudes de subsidiariedad presentadas por las entidades territoriales municipales.</v>
      </c>
      <c r="L83" s="1433">
        <v>1</v>
      </c>
      <c r="M83" s="1480">
        <f>SUM(N83:Q83)</f>
        <v>1</v>
      </c>
      <c r="N83" s="1482">
        <v>0.25</v>
      </c>
      <c r="O83" s="1484">
        <v>0.25</v>
      </c>
      <c r="P83" s="1486">
        <v>0.25</v>
      </c>
      <c r="Q83" s="1488">
        <v>0.25</v>
      </c>
      <c r="R83" s="1219">
        <f>+$J83</f>
        <v>559</v>
      </c>
      <c r="S83" s="677" t="s">
        <v>6641</v>
      </c>
      <c r="T83" s="708" t="s">
        <v>3833</v>
      </c>
      <c r="U83" s="708" t="s">
        <v>3838</v>
      </c>
      <c r="V83" s="708" t="s">
        <v>3842</v>
      </c>
      <c r="W83" s="677" t="s">
        <v>6562</v>
      </c>
      <c r="X83" s="669">
        <v>44607</v>
      </c>
      <c r="Y83" s="669">
        <v>44925</v>
      </c>
      <c r="Z83" s="669">
        <v>44607</v>
      </c>
      <c r="AA83" s="669">
        <v>44925</v>
      </c>
      <c r="AB83" s="1219">
        <f t="shared" ref="AB83" si="100">+$J83</f>
        <v>559</v>
      </c>
      <c r="AC83" s="1803">
        <v>0.25</v>
      </c>
      <c r="AD83" s="308">
        <v>12</v>
      </c>
      <c r="AE83" s="308">
        <v>6</v>
      </c>
      <c r="AF83" s="308">
        <f t="shared" si="78"/>
        <v>0</v>
      </c>
      <c r="AG83" s="308">
        <f t="shared" si="78"/>
        <v>0</v>
      </c>
      <c r="AH83" s="308">
        <f t="shared" si="78"/>
        <v>0</v>
      </c>
      <c r="AI83" s="308">
        <v>6</v>
      </c>
      <c r="AJ83" s="308">
        <f t="shared" si="78"/>
        <v>0</v>
      </c>
      <c r="AK83" s="1219">
        <f t="shared" ref="AK83" si="101">+$J83</f>
        <v>559</v>
      </c>
      <c r="AL83" s="1243">
        <v>25</v>
      </c>
      <c r="AM83" s="308">
        <f t="shared" si="91"/>
        <v>2.5</v>
      </c>
      <c r="AN83" s="683">
        <v>1.25</v>
      </c>
      <c r="AO83" s="683"/>
      <c r="AP83" s="683"/>
      <c r="AQ83" s="683"/>
      <c r="AR83" s="683">
        <v>1.25</v>
      </c>
      <c r="AS83" s="683"/>
      <c r="AT83" s="1219">
        <f t="shared" ref="AT83" si="102">+$J83</f>
        <v>559</v>
      </c>
      <c r="AU83" s="1246">
        <v>25</v>
      </c>
      <c r="AV83" s="308">
        <f t="shared" si="92"/>
        <v>2.5</v>
      </c>
      <c r="AW83" s="683">
        <v>1.25</v>
      </c>
      <c r="AX83" s="683"/>
      <c r="AY83" s="683"/>
      <c r="AZ83" s="683"/>
      <c r="BA83" s="683">
        <v>1.25</v>
      </c>
      <c r="BB83" s="683"/>
      <c r="BC83" s="1219">
        <f t="shared" ref="BC83" si="103">+$J83</f>
        <v>559</v>
      </c>
      <c r="BD83" s="1249">
        <v>25</v>
      </c>
      <c r="BE83" s="308">
        <f t="shared" si="93"/>
        <v>2.5</v>
      </c>
      <c r="BF83" s="683">
        <v>1.25</v>
      </c>
      <c r="BG83" s="683"/>
      <c r="BH83" s="683"/>
      <c r="BI83" s="683"/>
      <c r="BJ83" s="683">
        <v>1.25</v>
      </c>
      <c r="BK83" s="683"/>
      <c r="BL83" s="1219">
        <f t="shared" ref="BL83" si="104">+$J83</f>
        <v>559</v>
      </c>
      <c r="BM83" s="1252">
        <v>25</v>
      </c>
      <c r="BN83" s="308">
        <f t="shared" si="94"/>
        <v>2.5</v>
      </c>
      <c r="BO83" s="683">
        <v>1.25</v>
      </c>
      <c r="BP83" s="683"/>
      <c r="BQ83" s="683"/>
      <c r="BR83" s="683"/>
      <c r="BS83" s="683">
        <v>1.25</v>
      </c>
      <c r="BT83" s="683"/>
      <c r="BU83" s="1204"/>
      <c r="BV83" s="1205"/>
      <c r="BW83" s="1205"/>
      <c r="BX83" s="1205"/>
      <c r="BY83" s="1205"/>
      <c r="BZ83" s="1205"/>
      <c r="CA83" s="1205"/>
      <c r="CB83" s="1205"/>
      <c r="CC83" s="1206"/>
    </row>
    <row r="84" spans="1:81" s="690" customFormat="1" ht="40.15" customHeight="1" thickTop="1" x14ac:dyDescent="0.25">
      <c r="A84" s="673"/>
      <c r="B84" s="1334"/>
      <c r="C84" s="1315"/>
      <c r="D84" s="1283"/>
      <c r="E84" s="1286"/>
      <c r="F84" s="1810"/>
      <c r="G84" s="1810"/>
      <c r="H84" s="1810"/>
      <c r="I84" s="1813"/>
      <c r="J84" s="1220"/>
      <c r="K84" s="1217"/>
      <c r="L84" s="1434"/>
      <c r="M84" s="1481"/>
      <c r="N84" s="1483"/>
      <c r="O84" s="1485"/>
      <c r="P84" s="1487"/>
      <c r="Q84" s="1489"/>
      <c r="R84" s="1220"/>
      <c r="S84" s="678" t="s">
        <v>6642</v>
      </c>
      <c r="T84" s="709" t="s">
        <v>3833</v>
      </c>
      <c r="U84" s="709" t="s">
        <v>3840</v>
      </c>
      <c r="V84" s="709" t="s">
        <v>3843</v>
      </c>
      <c r="W84" s="678" t="s">
        <v>6643</v>
      </c>
      <c r="X84" s="669">
        <v>44607</v>
      </c>
      <c r="Y84" s="669">
        <v>44925</v>
      </c>
      <c r="Z84" s="669">
        <v>44607</v>
      </c>
      <c r="AA84" s="669">
        <v>44925</v>
      </c>
      <c r="AB84" s="1220"/>
      <c r="AC84" s="1804"/>
      <c r="AD84" s="303">
        <f t="shared" si="78"/>
        <v>0</v>
      </c>
      <c r="AE84" s="303">
        <f t="shared" si="78"/>
        <v>0</v>
      </c>
      <c r="AF84" s="303">
        <f t="shared" si="78"/>
        <v>0</v>
      </c>
      <c r="AG84" s="303">
        <f t="shared" si="78"/>
        <v>0</v>
      </c>
      <c r="AH84" s="303">
        <f t="shared" si="78"/>
        <v>0</v>
      </c>
      <c r="AI84" s="303">
        <f t="shared" si="78"/>
        <v>0</v>
      </c>
      <c r="AJ84" s="303">
        <f t="shared" si="78"/>
        <v>0</v>
      </c>
      <c r="AK84" s="1220"/>
      <c r="AL84" s="1244"/>
      <c r="AM84" s="303">
        <f t="shared" si="91"/>
        <v>0</v>
      </c>
      <c r="AN84" s="684"/>
      <c r="AO84" s="684"/>
      <c r="AP84" s="684"/>
      <c r="AQ84" s="684"/>
      <c r="AR84" s="684"/>
      <c r="AS84" s="684"/>
      <c r="AT84" s="1220"/>
      <c r="AU84" s="1247"/>
      <c r="AV84" s="303">
        <f t="shared" si="92"/>
        <v>0</v>
      </c>
      <c r="AW84" s="684"/>
      <c r="AX84" s="684"/>
      <c r="AY84" s="684"/>
      <c r="AZ84" s="684"/>
      <c r="BA84" s="684"/>
      <c r="BB84" s="684"/>
      <c r="BC84" s="1220"/>
      <c r="BD84" s="1250"/>
      <c r="BE84" s="303">
        <f t="shared" si="93"/>
        <v>0</v>
      </c>
      <c r="BF84" s="684"/>
      <c r="BG84" s="684"/>
      <c r="BH84" s="684"/>
      <c r="BI84" s="684"/>
      <c r="BJ84" s="684"/>
      <c r="BK84" s="684"/>
      <c r="BL84" s="1220"/>
      <c r="BM84" s="1253"/>
      <c r="BN84" s="303">
        <f t="shared" si="94"/>
        <v>0</v>
      </c>
      <c r="BO84" s="684"/>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1334"/>
      <c r="C85" s="1315"/>
      <c r="D85" s="1283"/>
      <c r="E85" s="1286"/>
      <c r="F85" s="1810"/>
      <c r="G85" s="1810"/>
      <c r="H85" s="1810"/>
      <c r="I85" s="1813"/>
      <c r="J85" s="1220"/>
      <c r="K85" s="1217"/>
      <c r="L85" s="1434"/>
      <c r="M85" s="1481"/>
      <c r="N85" s="1483"/>
      <c r="O85" s="1485"/>
      <c r="P85" s="1487"/>
      <c r="Q85" s="1489"/>
      <c r="R85" s="1220"/>
      <c r="S85" s="678"/>
      <c r="T85" s="709"/>
      <c r="U85" s="709"/>
      <c r="V85" s="709"/>
      <c r="W85" s="678"/>
      <c r="X85" s="670"/>
      <c r="Y85" s="670"/>
      <c r="Z85" s="670"/>
      <c r="AA85" s="670"/>
      <c r="AB85" s="1220"/>
      <c r="AC85" s="1804"/>
      <c r="AD85" s="303">
        <f t="shared" si="78"/>
        <v>0</v>
      </c>
      <c r="AE85" s="303">
        <f t="shared" si="78"/>
        <v>0</v>
      </c>
      <c r="AF85" s="303">
        <f t="shared" si="78"/>
        <v>0</v>
      </c>
      <c r="AG85" s="303">
        <f t="shared" si="78"/>
        <v>0</v>
      </c>
      <c r="AH85" s="303">
        <f t="shared" si="78"/>
        <v>0</v>
      </c>
      <c r="AI85" s="303">
        <f t="shared" si="78"/>
        <v>0</v>
      </c>
      <c r="AJ85" s="303">
        <f t="shared" si="78"/>
        <v>0</v>
      </c>
      <c r="AK85" s="1220"/>
      <c r="AL85" s="1244"/>
      <c r="AM85" s="303">
        <f t="shared" si="91"/>
        <v>0</v>
      </c>
      <c r="AN85" s="684"/>
      <c r="AO85" s="684"/>
      <c r="AP85" s="684"/>
      <c r="AQ85" s="684"/>
      <c r="AR85" s="684"/>
      <c r="AS85" s="684"/>
      <c r="AT85" s="1220"/>
      <c r="AU85" s="1247"/>
      <c r="AV85" s="303">
        <f t="shared" si="92"/>
        <v>0</v>
      </c>
      <c r="AW85" s="684"/>
      <c r="AX85" s="684"/>
      <c r="AY85" s="684"/>
      <c r="AZ85" s="684"/>
      <c r="BA85" s="684"/>
      <c r="BB85" s="684"/>
      <c r="BC85" s="1220"/>
      <c r="BD85" s="1250"/>
      <c r="BE85" s="303">
        <f t="shared" si="93"/>
        <v>0</v>
      </c>
      <c r="BF85" s="684"/>
      <c r="BG85" s="684"/>
      <c r="BH85" s="684"/>
      <c r="BI85" s="684"/>
      <c r="BJ85" s="684"/>
      <c r="BK85" s="684"/>
      <c r="BL85" s="1220"/>
      <c r="BM85" s="1253"/>
      <c r="BN85" s="303">
        <f t="shared" si="94"/>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5"/>
      <c r="C86" s="1316"/>
      <c r="D86" s="1284"/>
      <c r="E86" s="1287"/>
      <c r="F86" s="1811"/>
      <c r="G86" s="1811"/>
      <c r="H86" s="1811"/>
      <c r="I86" s="1814"/>
      <c r="J86" s="1221"/>
      <c r="K86" s="1218"/>
      <c r="L86" s="1490"/>
      <c r="M86" s="1491"/>
      <c r="N86" s="1492"/>
      <c r="O86" s="1493"/>
      <c r="P86" s="1494"/>
      <c r="Q86" s="1495"/>
      <c r="R86" s="1221"/>
      <c r="S86" s="679"/>
      <c r="T86" s="710"/>
      <c r="U86" s="710"/>
      <c r="V86" s="710"/>
      <c r="W86" s="679"/>
      <c r="X86" s="671"/>
      <c r="Y86" s="671"/>
      <c r="Z86" s="671"/>
      <c r="AA86" s="671"/>
      <c r="AB86" s="1221"/>
      <c r="AC86" s="1805"/>
      <c r="AD86" s="306">
        <f t="shared" si="78"/>
        <v>0</v>
      </c>
      <c r="AE86" s="306">
        <f t="shared" si="78"/>
        <v>0</v>
      </c>
      <c r="AF86" s="306">
        <f t="shared" si="78"/>
        <v>0</v>
      </c>
      <c r="AG86" s="306">
        <f t="shared" si="78"/>
        <v>0</v>
      </c>
      <c r="AH86" s="306">
        <f t="shared" si="78"/>
        <v>0</v>
      </c>
      <c r="AI86" s="306">
        <f t="shared" si="78"/>
        <v>0</v>
      </c>
      <c r="AJ86" s="306">
        <f t="shared" si="78"/>
        <v>0</v>
      </c>
      <c r="AK86" s="1221"/>
      <c r="AL86" s="1245"/>
      <c r="AM86" s="306">
        <f t="shared" si="91"/>
        <v>0</v>
      </c>
      <c r="AN86" s="685"/>
      <c r="AO86" s="685"/>
      <c r="AP86" s="685"/>
      <c r="AQ86" s="685"/>
      <c r="AR86" s="685"/>
      <c r="AS86" s="685"/>
      <c r="AT86" s="1221"/>
      <c r="AU86" s="1248"/>
      <c r="AV86" s="306">
        <f t="shared" si="92"/>
        <v>0</v>
      </c>
      <c r="AW86" s="685"/>
      <c r="AX86" s="685"/>
      <c r="AY86" s="685"/>
      <c r="AZ86" s="685"/>
      <c r="BA86" s="685"/>
      <c r="BB86" s="685"/>
      <c r="BC86" s="1221"/>
      <c r="BD86" s="1251"/>
      <c r="BE86" s="306">
        <f t="shared" si="93"/>
        <v>0</v>
      </c>
      <c r="BF86" s="685"/>
      <c r="BG86" s="685"/>
      <c r="BH86" s="685"/>
      <c r="BI86" s="685"/>
      <c r="BJ86" s="685"/>
      <c r="BK86" s="685"/>
      <c r="BL86" s="1221"/>
      <c r="BM86" s="1254"/>
      <c r="BN86" s="306">
        <f t="shared" si="94"/>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thickBot="1" x14ac:dyDescent="0.3">
      <c r="A87" s="673"/>
      <c r="B87" s="1317" t="s">
        <v>846</v>
      </c>
      <c r="C87" s="1314" t="s">
        <v>6644</v>
      </c>
      <c r="D87" s="1282">
        <v>4101</v>
      </c>
      <c r="E87" s="1285" t="s">
        <v>6610</v>
      </c>
      <c r="F87" s="1809" t="s">
        <v>6611</v>
      </c>
      <c r="G87" s="1809" t="s">
        <v>6612</v>
      </c>
      <c r="H87" s="1809" t="s">
        <v>6613</v>
      </c>
      <c r="I87" s="1812">
        <v>2021004540189</v>
      </c>
      <c r="J87" s="1219">
        <v>560</v>
      </c>
      <c r="K87" s="1216" t="str">
        <f>+[11]Metas!K636</f>
        <v>Atención a las solicitudes para el acceso a la educación profesional y de formación para el trabajo de personas Víctimas con procesos de articulación institucional en concertación con el fondo de empleo del Sena, Cajas de Compensación y el ministerio del trabajo.</v>
      </c>
      <c r="L87" s="1433">
        <v>1</v>
      </c>
      <c r="M87" s="1480">
        <f>SUM(N87:Q87)</f>
        <v>1</v>
      </c>
      <c r="N87" s="1482">
        <v>0.25</v>
      </c>
      <c r="O87" s="1484">
        <v>0.25</v>
      </c>
      <c r="P87" s="1486">
        <v>0.25</v>
      </c>
      <c r="Q87" s="1488">
        <v>0.25</v>
      </c>
      <c r="R87" s="1219">
        <f>+$J87</f>
        <v>560</v>
      </c>
      <c r="S87" s="678" t="s">
        <v>6645</v>
      </c>
      <c r="T87" s="708" t="s">
        <v>3833</v>
      </c>
      <c r="U87" s="708" t="s">
        <v>3840</v>
      </c>
      <c r="V87" s="708" t="s">
        <v>3842</v>
      </c>
      <c r="W87" s="677" t="s">
        <v>6646</v>
      </c>
      <c r="X87" s="669">
        <v>44607</v>
      </c>
      <c r="Y87" s="669">
        <v>44925</v>
      </c>
      <c r="Z87" s="669">
        <v>44607</v>
      </c>
      <c r="AA87" s="669">
        <v>44925</v>
      </c>
      <c r="AB87" s="1219">
        <f t="shared" ref="AB87" si="105">+$J87</f>
        <v>560</v>
      </c>
      <c r="AC87" s="1803">
        <v>0.25</v>
      </c>
      <c r="AD87" s="308">
        <f t="shared" si="78"/>
        <v>30</v>
      </c>
      <c r="AE87" s="308">
        <f t="shared" si="78"/>
        <v>0</v>
      </c>
      <c r="AF87" s="308">
        <f t="shared" si="78"/>
        <v>0</v>
      </c>
      <c r="AG87" s="308">
        <f t="shared" si="78"/>
        <v>0</v>
      </c>
      <c r="AH87" s="308">
        <f t="shared" si="78"/>
        <v>0</v>
      </c>
      <c r="AI87" s="308">
        <v>30</v>
      </c>
      <c r="AJ87" s="308">
        <f t="shared" si="78"/>
        <v>0</v>
      </c>
      <c r="AK87" s="1219">
        <f t="shared" ref="AK87" si="106">+$J87</f>
        <v>560</v>
      </c>
      <c r="AL87" s="1243">
        <v>25</v>
      </c>
      <c r="AM87" s="308">
        <f t="shared" si="91"/>
        <v>7.5</v>
      </c>
      <c r="AN87" s="683"/>
      <c r="AO87" s="683"/>
      <c r="AP87" s="683"/>
      <c r="AQ87" s="683"/>
      <c r="AR87" s="683">
        <v>7.5</v>
      </c>
      <c r="AS87" s="683"/>
      <c r="AT87" s="1219">
        <f t="shared" ref="AT87" si="107">+$J87</f>
        <v>560</v>
      </c>
      <c r="AU87" s="1246">
        <v>25</v>
      </c>
      <c r="AV87" s="308">
        <f t="shared" si="92"/>
        <v>7.5</v>
      </c>
      <c r="AW87" s="683"/>
      <c r="AX87" s="683"/>
      <c r="AY87" s="683"/>
      <c r="AZ87" s="683"/>
      <c r="BA87" s="683">
        <v>7.5</v>
      </c>
      <c r="BB87" s="683"/>
      <c r="BC87" s="1219">
        <f t="shared" ref="BC87" si="108">+$J87</f>
        <v>560</v>
      </c>
      <c r="BD87" s="1249">
        <v>25</v>
      </c>
      <c r="BE87" s="308">
        <f t="shared" si="93"/>
        <v>7.5</v>
      </c>
      <c r="BF87" s="683"/>
      <c r="BG87" s="683"/>
      <c r="BH87" s="683"/>
      <c r="BI87" s="683"/>
      <c r="BJ87" s="683">
        <v>7.5</v>
      </c>
      <c r="BK87" s="683"/>
      <c r="BL87" s="1219">
        <f t="shared" ref="BL87" si="109">+$J87</f>
        <v>560</v>
      </c>
      <c r="BM87" s="1252">
        <v>25</v>
      </c>
      <c r="BN87" s="308">
        <f t="shared" si="94"/>
        <v>7.5</v>
      </c>
      <c r="BO87" s="683"/>
      <c r="BP87" s="683"/>
      <c r="BQ87" s="683"/>
      <c r="BR87" s="683"/>
      <c r="BS87" s="683">
        <v>7.5</v>
      </c>
      <c r="BT87" s="683"/>
      <c r="BU87" s="1204"/>
      <c r="BV87" s="1205"/>
      <c r="BW87" s="1205"/>
      <c r="BX87" s="1205"/>
      <c r="BY87" s="1205"/>
      <c r="BZ87" s="1205"/>
      <c r="CA87" s="1205"/>
      <c r="CB87" s="1205"/>
      <c r="CC87" s="1206"/>
    </row>
    <row r="88" spans="1:81" s="690" customFormat="1" ht="40.15" customHeight="1" thickTop="1" thickBot="1" x14ac:dyDescent="0.3">
      <c r="A88" s="673"/>
      <c r="B88" s="1318"/>
      <c r="C88" s="1315"/>
      <c r="D88" s="1283"/>
      <c r="E88" s="1286"/>
      <c r="F88" s="1810"/>
      <c r="G88" s="1810"/>
      <c r="H88" s="1810"/>
      <c r="I88" s="1813"/>
      <c r="J88" s="1220"/>
      <c r="K88" s="1217"/>
      <c r="L88" s="1434"/>
      <c r="M88" s="1481"/>
      <c r="N88" s="1483"/>
      <c r="O88" s="1485"/>
      <c r="P88" s="1487"/>
      <c r="Q88" s="1489"/>
      <c r="R88" s="1220"/>
      <c r="S88" s="678" t="s">
        <v>6647</v>
      </c>
      <c r="T88" s="709" t="s">
        <v>3833</v>
      </c>
      <c r="U88" s="709" t="s">
        <v>3839</v>
      </c>
      <c r="V88" s="709" t="s">
        <v>3843</v>
      </c>
      <c r="W88" s="678" t="s">
        <v>6633</v>
      </c>
      <c r="X88" s="669">
        <v>44607</v>
      </c>
      <c r="Y88" s="669">
        <v>44925</v>
      </c>
      <c r="Z88" s="669">
        <v>44607</v>
      </c>
      <c r="AA88" s="669">
        <v>44925</v>
      </c>
      <c r="AB88" s="1220"/>
      <c r="AC88" s="1804"/>
      <c r="AD88" s="303">
        <f t="shared" si="78"/>
        <v>0</v>
      </c>
      <c r="AE88" s="303">
        <f t="shared" si="78"/>
        <v>0</v>
      </c>
      <c r="AF88" s="303">
        <f t="shared" si="78"/>
        <v>0</v>
      </c>
      <c r="AG88" s="303">
        <f t="shared" si="78"/>
        <v>0</v>
      </c>
      <c r="AH88" s="303">
        <f t="shared" si="78"/>
        <v>0</v>
      </c>
      <c r="AI88" s="303">
        <f t="shared" si="78"/>
        <v>0</v>
      </c>
      <c r="AJ88" s="303">
        <f t="shared" si="78"/>
        <v>0</v>
      </c>
      <c r="AK88" s="1220"/>
      <c r="AL88" s="1244"/>
      <c r="AM88" s="303">
        <f t="shared" si="91"/>
        <v>0</v>
      </c>
      <c r="AN88" s="684"/>
      <c r="AO88" s="684"/>
      <c r="AP88" s="684"/>
      <c r="AQ88" s="684"/>
      <c r="AR88" s="684"/>
      <c r="AS88" s="684"/>
      <c r="AT88" s="1220"/>
      <c r="AU88" s="1247"/>
      <c r="AV88" s="303">
        <f t="shared" si="92"/>
        <v>0</v>
      </c>
      <c r="AW88" s="684"/>
      <c r="AX88" s="684"/>
      <c r="AY88" s="684"/>
      <c r="AZ88" s="684"/>
      <c r="BA88" s="684"/>
      <c r="BB88" s="684"/>
      <c r="BC88" s="1220"/>
      <c r="BD88" s="1250"/>
      <c r="BE88" s="303">
        <f t="shared" si="93"/>
        <v>0</v>
      </c>
      <c r="BF88" s="684"/>
      <c r="BG88" s="684"/>
      <c r="BH88" s="684"/>
      <c r="BI88" s="684"/>
      <c r="BJ88" s="684"/>
      <c r="BK88" s="684"/>
      <c r="BL88" s="1220"/>
      <c r="BM88" s="1253"/>
      <c r="BN88" s="303">
        <f t="shared" si="94"/>
        <v>0</v>
      </c>
      <c r="BO88" s="684"/>
      <c r="BP88" s="684"/>
      <c r="BQ88" s="684"/>
      <c r="BR88" s="684"/>
      <c r="BS88" s="684"/>
      <c r="BT88" s="684"/>
      <c r="BU88" s="1207"/>
      <c r="BV88" s="1208"/>
      <c r="BW88" s="1208"/>
      <c r="BX88" s="1208"/>
      <c r="BY88" s="1208"/>
      <c r="BZ88" s="1208"/>
      <c r="CA88" s="1208"/>
      <c r="CB88" s="1208"/>
      <c r="CC88" s="1209"/>
    </row>
    <row r="89" spans="1:81" s="690" customFormat="1" ht="40.15" customHeight="1" thickTop="1" x14ac:dyDescent="0.25">
      <c r="A89" s="673"/>
      <c r="B89" s="1318"/>
      <c r="C89" s="1315"/>
      <c r="D89" s="1283"/>
      <c r="E89" s="1286"/>
      <c r="F89" s="1810"/>
      <c r="G89" s="1810"/>
      <c r="H89" s="1810"/>
      <c r="I89" s="1813"/>
      <c r="J89" s="1220"/>
      <c r="K89" s="1217"/>
      <c r="L89" s="1434"/>
      <c r="M89" s="1481"/>
      <c r="N89" s="1483"/>
      <c r="O89" s="1485"/>
      <c r="P89" s="1487"/>
      <c r="Q89" s="1489"/>
      <c r="R89" s="1220"/>
      <c r="S89" s="678" t="s">
        <v>6648</v>
      </c>
      <c r="T89" s="709" t="s">
        <v>3833</v>
      </c>
      <c r="U89" s="709" t="s">
        <v>3839</v>
      </c>
      <c r="V89" s="709" t="s">
        <v>3843</v>
      </c>
      <c r="W89" s="678" t="s">
        <v>6649</v>
      </c>
      <c r="X89" s="669">
        <v>44607</v>
      </c>
      <c r="Y89" s="669">
        <v>44925</v>
      </c>
      <c r="Z89" s="669">
        <v>44607</v>
      </c>
      <c r="AA89" s="669">
        <v>44925</v>
      </c>
      <c r="AB89" s="1220"/>
      <c r="AC89" s="1804"/>
      <c r="AD89" s="303">
        <f t="shared" si="78"/>
        <v>0</v>
      </c>
      <c r="AE89" s="303">
        <f t="shared" si="78"/>
        <v>0</v>
      </c>
      <c r="AF89" s="303">
        <f t="shared" si="78"/>
        <v>0</v>
      </c>
      <c r="AG89" s="303">
        <f t="shared" si="78"/>
        <v>0</v>
      </c>
      <c r="AH89" s="303">
        <f t="shared" si="78"/>
        <v>0</v>
      </c>
      <c r="AI89" s="303">
        <f t="shared" si="78"/>
        <v>0</v>
      </c>
      <c r="AJ89" s="303">
        <f t="shared" si="78"/>
        <v>0</v>
      </c>
      <c r="AK89" s="1220"/>
      <c r="AL89" s="1244"/>
      <c r="AM89" s="303">
        <f t="shared" si="91"/>
        <v>0</v>
      </c>
      <c r="AN89" s="684"/>
      <c r="AO89" s="684"/>
      <c r="AP89" s="684"/>
      <c r="AQ89" s="684"/>
      <c r="AR89" s="684"/>
      <c r="AS89" s="684"/>
      <c r="AT89" s="1220"/>
      <c r="AU89" s="1247"/>
      <c r="AV89" s="303">
        <f t="shared" si="92"/>
        <v>0</v>
      </c>
      <c r="AW89" s="684"/>
      <c r="AX89" s="684"/>
      <c r="AY89" s="684"/>
      <c r="AZ89" s="684"/>
      <c r="BA89" s="684"/>
      <c r="BB89" s="684"/>
      <c r="BC89" s="1220"/>
      <c r="BD89" s="1250"/>
      <c r="BE89" s="303">
        <f t="shared" si="93"/>
        <v>0</v>
      </c>
      <c r="BF89" s="684"/>
      <c r="BG89" s="684"/>
      <c r="BH89" s="684"/>
      <c r="BI89" s="684"/>
      <c r="BJ89" s="684"/>
      <c r="BK89" s="684"/>
      <c r="BL89" s="1220"/>
      <c r="BM89" s="1253"/>
      <c r="BN89" s="303">
        <f t="shared" si="94"/>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18"/>
      <c r="C90" s="1316"/>
      <c r="D90" s="1284"/>
      <c r="E90" s="1287"/>
      <c r="F90" s="1811"/>
      <c r="G90" s="1811"/>
      <c r="H90" s="1811"/>
      <c r="I90" s="1814"/>
      <c r="J90" s="1221"/>
      <c r="K90" s="1218"/>
      <c r="L90" s="1490"/>
      <c r="M90" s="1491"/>
      <c r="N90" s="1492"/>
      <c r="O90" s="1493"/>
      <c r="P90" s="1494"/>
      <c r="Q90" s="1495"/>
      <c r="R90" s="1221"/>
      <c r="S90" s="679"/>
      <c r="T90" s="710"/>
      <c r="U90" s="710"/>
      <c r="V90" s="710"/>
      <c r="W90" s="679"/>
      <c r="X90" s="671"/>
      <c r="Y90" s="671"/>
      <c r="Z90" s="671"/>
      <c r="AA90" s="671"/>
      <c r="AB90" s="1221"/>
      <c r="AC90" s="1805"/>
      <c r="AD90" s="306">
        <f t="shared" si="78"/>
        <v>0</v>
      </c>
      <c r="AE90" s="306">
        <f t="shared" si="78"/>
        <v>0</v>
      </c>
      <c r="AF90" s="306">
        <f t="shared" si="78"/>
        <v>0</v>
      </c>
      <c r="AG90" s="306">
        <f t="shared" si="78"/>
        <v>0</v>
      </c>
      <c r="AH90" s="306">
        <f t="shared" si="78"/>
        <v>0</v>
      </c>
      <c r="AI90" s="306">
        <f t="shared" si="78"/>
        <v>0</v>
      </c>
      <c r="AJ90" s="306">
        <f t="shared" si="78"/>
        <v>0</v>
      </c>
      <c r="AK90" s="1221"/>
      <c r="AL90" s="1245"/>
      <c r="AM90" s="306">
        <f t="shared" si="91"/>
        <v>0</v>
      </c>
      <c r="AN90" s="685"/>
      <c r="AO90" s="685"/>
      <c r="AP90" s="685"/>
      <c r="AQ90" s="685"/>
      <c r="AR90" s="685"/>
      <c r="AS90" s="685"/>
      <c r="AT90" s="1221"/>
      <c r="AU90" s="1248"/>
      <c r="AV90" s="306">
        <f t="shared" si="92"/>
        <v>0</v>
      </c>
      <c r="AW90" s="685"/>
      <c r="AX90" s="685"/>
      <c r="AY90" s="685"/>
      <c r="AZ90" s="685"/>
      <c r="BA90" s="685"/>
      <c r="BB90" s="685"/>
      <c r="BC90" s="1221"/>
      <c r="BD90" s="1251"/>
      <c r="BE90" s="306">
        <f t="shared" si="93"/>
        <v>0</v>
      </c>
      <c r="BF90" s="685"/>
      <c r="BG90" s="685"/>
      <c r="BH90" s="685"/>
      <c r="BI90" s="685"/>
      <c r="BJ90" s="685"/>
      <c r="BK90" s="685"/>
      <c r="BL90" s="1221"/>
      <c r="BM90" s="1254"/>
      <c r="BN90" s="306">
        <f t="shared" si="94"/>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thickBot="1" x14ac:dyDescent="0.3">
      <c r="A91" s="673"/>
      <c r="B91" s="1318"/>
      <c r="C91" s="1314" t="s">
        <v>851</v>
      </c>
      <c r="D91" s="1282">
        <v>4101</v>
      </c>
      <c r="E91" s="1285" t="s">
        <v>6610</v>
      </c>
      <c r="F91" s="1809" t="s">
        <v>6611</v>
      </c>
      <c r="G91" s="1809" t="s">
        <v>6612</v>
      </c>
      <c r="H91" s="1809" t="s">
        <v>6613</v>
      </c>
      <c r="I91" s="1812">
        <v>2021004540189</v>
      </c>
      <c r="J91" s="1219">
        <v>561</v>
      </c>
      <c r="K91" s="1216" t="str">
        <f>+[11]Metas!K637</f>
        <v>Proyectos inscritos en el Banco de Proyectos de Inversión, de los proyectos presentados por organizaciones de víctimas.</v>
      </c>
      <c r="L91" s="1433">
        <v>1</v>
      </c>
      <c r="M91" s="1480">
        <f>SUM(N91:Q91)</f>
        <v>1</v>
      </c>
      <c r="N91" s="1482">
        <v>0.25</v>
      </c>
      <c r="O91" s="1484">
        <v>0.25</v>
      </c>
      <c r="P91" s="1486">
        <v>0.25</v>
      </c>
      <c r="Q91" s="1488">
        <v>0.25</v>
      </c>
      <c r="R91" s="1219">
        <f>+$J91</f>
        <v>561</v>
      </c>
      <c r="S91" s="677" t="s">
        <v>6650</v>
      </c>
      <c r="T91" s="708" t="s">
        <v>3833</v>
      </c>
      <c r="U91" s="708" t="s">
        <v>3838</v>
      </c>
      <c r="V91" s="708" t="s">
        <v>3842</v>
      </c>
      <c r="W91" s="677" t="s">
        <v>6562</v>
      </c>
      <c r="X91" s="669">
        <v>44607</v>
      </c>
      <c r="Y91" s="669">
        <v>44925</v>
      </c>
      <c r="Z91" s="669">
        <v>44607</v>
      </c>
      <c r="AA91" s="669">
        <v>44925</v>
      </c>
      <c r="AB91" s="1219">
        <f t="shared" ref="AB91" si="110">+$J91</f>
        <v>561</v>
      </c>
      <c r="AC91" s="1803">
        <v>0.25</v>
      </c>
      <c r="AD91" s="308">
        <f t="shared" si="78"/>
        <v>44.8</v>
      </c>
      <c r="AE91" s="308"/>
      <c r="AF91" s="308">
        <f t="shared" si="78"/>
        <v>0</v>
      </c>
      <c r="AG91" s="308">
        <f t="shared" si="78"/>
        <v>0</v>
      </c>
      <c r="AH91" s="308">
        <f t="shared" si="78"/>
        <v>0</v>
      </c>
      <c r="AI91" s="308">
        <v>45</v>
      </c>
      <c r="AJ91" s="308">
        <f t="shared" si="78"/>
        <v>0</v>
      </c>
      <c r="AK91" s="1219">
        <f t="shared" ref="AK91" si="111">+$J91</f>
        <v>561</v>
      </c>
      <c r="AL91" s="1243">
        <f>+N91</f>
        <v>0.25</v>
      </c>
      <c r="AM91" s="308">
        <f t="shared" si="91"/>
        <v>11.2</v>
      </c>
      <c r="AN91" s="683"/>
      <c r="AO91" s="683"/>
      <c r="AP91" s="683"/>
      <c r="AQ91" s="683"/>
      <c r="AR91" s="683">
        <v>11.2</v>
      </c>
      <c r="AS91" s="683"/>
      <c r="AT91" s="1219">
        <f t="shared" ref="AT91" si="112">+$J91</f>
        <v>561</v>
      </c>
      <c r="AU91" s="1246">
        <v>25</v>
      </c>
      <c r="AV91" s="308">
        <f t="shared" si="92"/>
        <v>11.2</v>
      </c>
      <c r="AW91" s="683"/>
      <c r="AX91" s="683"/>
      <c r="AY91" s="683"/>
      <c r="AZ91" s="683"/>
      <c r="BA91" s="683">
        <v>11.2</v>
      </c>
      <c r="BB91" s="683"/>
      <c r="BC91" s="1219">
        <f t="shared" ref="BC91" si="113">+$J91</f>
        <v>561</v>
      </c>
      <c r="BD91" s="1249">
        <v>25</v>
      </c>
      <c r="BE91" s="308">
        <f t="shared" si="93"/>
        <v>11.2</v>
      </c>
      <c r="BF91" s="683"/>
      <c r="BG91" s="683"/>
      <c r="BH91" s="683"/>
      <c r="BI91" s="683"/>
      <c r="BJ91" s="683">
        <v>11.2</v>
      </c>
      <c r="BK91" s="683"/>
      <c r="BL91" s="1219">
        <f t="shared" ref="BL91" si="114">+$J91</f>
        <v>561</v>
      </c>
      <c r="BM91" s="1252">
        <v>25</v>
      </c>
      <c r="BN91" s="308">
        <f t="shared" si="94"/>
        <v>11.2</v>
      </c>
      <c r="BO91" s="683"/>
      <c r="BP91" s="683"/>
      <c r="BQ91" s="683"/>
      <c r="BR91" s="683"/>
      <c r="BS91" s="683">
        <v>11.2</v>
      </c>
      <c r="BT91" s="683"/>
      <c r="BU91" s="1204"/>
      <c r="BV91" s="1205"/>
      <c r="BW91" s="1205"/>
      <c r="BX91" s="1205"/>
      <c r="BY91" s="1205"/>
      <c r="BZ91" s="1205"/>
      <c r="CA91" s="1205"/>
      <c r="CB91" s="1205"/>
      <c r="CC91" s="1206"/>
    </row>
    <row r="92" spans="1:81" s="690" customFormat="1" ht="40.15" customHeight="1" thickTop="1" x14ac:dyDescent="0.25">
      <c r="A92" s="673"/>
      <c r="B92" s="1318"/>
      <c r="C92" s="1315"/>
      <c r="D92" s="1283"/>
      <c r="E92" s="1286"/>
      <c r="F92" s="1810"/>
      <c r="G92" s="1810"/>
      <c r="H92" s="1810"/>
      <c r="I92" s="1813"/>
      <c r="J92" s="1220"/>
      <c r="K92" s="1217"/>
      <c r="L92" s="1434"/>
      <c r="M92" s="1481"/>
      <c r="N92" s="1483"/>
      <c r="O92" s="1485"/>
      <c r="P92" s="1487"/>
      <c r="Q92" s="1489"/>
      <c r="R92" s="1220"/>
      <c r="S92" s="678" t="s">
        <v>6651</v>
      </c>
      <c r="T92" s="709" t="s">
        <v>3833</v>
      </c>
      <c r="U92" s="709" t="s">
        <v>3839</v>
      </c>
      <c r="V92" s="709" t="s">
        <v>3843</v>
      </c>
      <c r="W92" s="678" t="s">
        <v>6652</v>
      </c>
      <c r="X92" s="669">
        <v>44607</v>
      </c>
      <c r="Y92" s="669">
        <v>44925</v>
      </c>
      <c r="Z92" s="669">
        <v>44607</v>
      </c>
      <c r="AA92" s="669">
        <v>44925</v>
      </c>
      <c r="AB92" s="1220"/>
      <c r="AC92" s="1804"/>
      <c r="AD92" s="303">
        <f t="shared" si="78"/>
        <v>0</v>
      </c>
      <c r="AE92" s="303">
        <f t="shared" si="78"/>
        <v>0</v>
      </c>
      <c r="AF92" s="303">
        <f t="shared" si="78"/>
        <v>0</v>
      </c>
      <c r="AG92" s="303">
        <f t="shared" si="78"/>
        <v>0</v>
      </c>
      <c r="AH92" s="303">
        <f t="shared" si="78"/>
        <v>0</v>
      </c>
      <c r="AI92" s="303">
        <f t="shared" si="78"/>
        <v>0</v>
      </c>
      <c r="AJ92" s="303">
        <f t="shared" si="78"/>
        <v>0</v>
      </c>
      <c r="AK92" s="1220"/>
      <c r="AL92" s="1244"/>
      <c r="AM92" s="303">
        <f t="shared" si="91"/>
        <v>0</v>
      </c>
      <c r="AN92" s="684"/>
      <c r="AO92" s="684"/>
      <c r="AP92" s="684"/>
      <c r="AQ92" s="684"/>
      <c r="AR92" s="684"/>
      <c r="AS92" s="684"/>
      <c r="AT92" s="1220"/>
      <c r="AU92" s="1247"/>
      <c r="AV92" s="303">
        <f t="shared" si="92"/>
        <v>0</v>
      </c>
      <c r="AW92" s="684"/>
      <c r="AX92" s="684"/>
      <c r="AY92" s="684"/>
      <c r="AZ92" s="684"/>
      <c r="BA92" s="684"/>
      <c r="BB92" s="684"/>
      <c r="BC92" s="1220"/>
      <c r="BD92" s="1250"/>
      <c r="BE92" s="303">
        <f t="shared" si="93"/>
        <v>0</v>
      </c>
      <c r="BF92" s="684"/>
      <c r="BG92" s="684"/>
      <c r="BH92" s="684"/>
      <c r="BI92" s="684"/>
      <c r="BJ92" s="684"/>
      <c r="BK92" s="684"/>
      <c r="BL92" s="1220"/>
      <c r="BM92" s="1253"/>
      <c r="BN92" s="303">
        <f t="shared" si="94"/>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1318"/>
      <c r="C93" s="1315"/>
      <c r="D93" s="1283"/>
      <c r="E93" s="1286"/>
      <c r="F93" s="1810"/>
      <c r="G93" s="1810"/>
      <c r="H93" s="1810"/>
      <c r="I93" s="1813"/>
      <c r="J93" s="1220"/>
      <c r="K93" s="1217"/>
      <c r="L93" s="1434"/>
      <c r="M93" s="1481"/>
      <c r="N93" s="1483"/>
      <c r="O93" s="1485"/>
      <c r="P93" s="1487"/>
      <c r="Q93" s="1489"/>
      <c r="R93" s="1220"/>
      <c r="S93" s="678"/>
      <c r="T93" s="709"/>
      <c r="U93" s="709"/>
      <c r="V93" s="709"/>
      <c r="W93" s="678"/>
      <c r="X93" s="670"/>
      <c r="Y93" s="670"/>
      <c r="Z93" s="670"/>
      <c r="AA93" s="670"/>
      <c r="AB93" s="1220"/>
      <c r="AC93" s="1804"/>
      <c r="AD93" s="303">
        <f t="shared" si="78"/>
        <v>0</v>
      </c>
      <c r="AE93" s="303">
        <f t="shared" si="78"/>
        <v>0</v>
      </c>
      <c r="AF93" s="303">
        <f t="shared" si="78"/>
        <v>0</v>
      </c>
      <c r="AG93" s="303">
        <f t="shared" si="78"/>
        <v>0</v>
      </c>
      <c r="AH93" s="303">
        <f t="shared" si="78"/>
        <v>0</v>
      </c>
      <c r="AI93" s="303">
        <f t="shared" si="78"/>
        <v>0</v>
      </c>
      <c r="AJ93" s="303">
        <f t="shared" si="78"/>
        <v>0</v>
      </c>
      <c r="AK93" s="1220"/>
      <c r="AL93" s="1244"/>
      <c r="AM93" s="303">
        <f t="shared" si="91"/>
        <v>0</v>
      </c>
      <c r="AN93" s="684"/>
      <c r="AO93" s="684"/>
      <c r="AP93" s="684"/>
      <c r="AQ93" s="684"/>
      <c r="AR93" s="684"/>
      <c r="AS93" s="684"/>
      <c r="AT93" s="1220"/>
      <c r="AU93" s="1247"/>
      <c r="AV93" s="303">
        <f t="shared" si="92"/>
        <v>0</v>
      </c>
      <c r="AW93" s="684"/>
      <c r="AX93" s="684"/>
      <c r="AY93" s="684"/>
      <c r="AZ93" s="684"/>
      <c r="BA93" s="684"/>
      <c r="BB93" s="684"/>
      <c r="BC93" s="1220"/>
      <c r="BD93" s="1250"/>
      <c r="BE93" s="303">
        <f t="shared" si="93"/>
        <v>0</v>
      </c>
      <c r="BF93" s="684"/>
      <c r="BG93" s="684"/>
      <c r="BH93" s="684"/>
      <c r="BI93" s="684"/>
      <c r="BJ93" s="684"/>
      <c r="BK93" s="684"/>
      <c r="BL93" s="1220"/>
      <c r="BM93" s="1253"/>
      <c r="BN93" s="303">
        <f t="shared" si="94"/>
        <v>0</v>
      </c>
      <c r="BO93" s="684"/>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1318"/>
      <c r="C94" s="1315"/>
      <c r="D94" s="1284"/>
      <c r="E94" s="1287"/>
      <c r="F94" s="1811"/>
      <c r="G94" s="1811"/>
      <c r="H94" s="1811"/>
      <c r="I94" s="1814"/>
      <c r="J94" s="1221"/>
      <c r="K94" s="1218"/>
      <c r="L94" s="1490"/>
      <c r="M94" s="1491"/>
      <c r="N94" s="1492"/>
      <c r="O94" s="1493"/>
      <c r="P94" s="1494"/>
      <c r="Q94" s="1495"/>
      <c r="R94" s="1221"/>
      <c r="S94" s="679"/>
      <c r="T94" s="710"/>
      <c r="U94" s="710"/>
      <c r="V94" s="710"/>
      <c r="W94" s="679"/>
      <c r="X94" s="671"/>
      <c r="Y94" s="671"/>
      <c r="Z94" s="671"/>
      <c r="AA94" s="671"/>
      <c r="AB94" s="1221"/>
      <c r="AC94" s="1805"/>
      <c r="AD94" s="306">
        <f t="shared" si="78"/>
        <v>0</v>
      </c>
      <c r="AE94" s="306">
        <f t="shared" si="78"/>
        <v>0</v>
      </c>
      <c r="AF94" s="306">
        <f t="shared" si="78"/>
        <v>0</v>
      </c>
      <c r="AG94" s="306">
        <f t="shared" si="78"/>
        <v>0</v>
      </c>
      <c r="AH94" s="306">
        <f t="shared" si="78"/>
        <v>0</v>
      </c>
      <c r="AI94" s="306">
        <f t="shared" si="78"/>
        <v>0</v>
      </c>
      <c r="AJ94" s="306">
        <f t="shared" si="78"/>
        <v>0</v>
      </c>
      <c r="AK94" s="1221"/>
      <c r="AL94" s="1245"/>
      <c r="AM94" s="306">
        <f t="shared" si="91"/>
        <v>0</v>
      </c>
      <c r="AN94" s="685"/>
      <c r="AO94" s="685"/>
      <c r="AP94" s="685"/>
      <c r="AQ94" s="685"/>
      <c r="AR94" s="685"/>
      <c r="AS94" s="685"/>
      <c r="AT94" s="1221"/>
      <c r="AU94" s="1248"/>
      <c r="AV94" s="306">
        <f t="shared" si="92"/>
        <v>0</v>
      </c>
      <c r="AW94" s="685"/>
      <c r="AX94" s="685"/>
      <c r="AY94" s="685"/>
      <c r="AZ94" s="685"/>
      <c r="BA94" s="685"/>
      <c r="BB94" s="685"/>
      <c r="BC94" s="1221"/>
      <c r="BD94" s="1251"/>
      <c r="BE94" s="306">
        <f t="shared" si="93"/>
        <v>0</v>
      </c>
      <c r="BF94" s="685"/>
      <c r="BG94" s="685"/>
      <c r="BH94" s="685"/>
      <c r="BI94" s="685"/>
      <c r="BJ94" s="685"/>
      <c r="BK94" s="685"/>
      <c r="BL94" s="1221"/>
      <c r="BM94" s="1254"/>
      <c r="BN94" s="306">
        <f t="shared" si="94"/>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thickBot="1" x14ac:dyDescent="0.3">
      <c r="A95" s="673"/>
      <c r="B95" s="1318"/>
      <c r="C95" s="1315"/>
      <c r="D95" s="1282">
        <v>4101</v>
      </c>
      <c r="E95" s="1285" t="s">
        <v>6610</v>
      </c>
      <c r="F95" s="1809" t="s">
        <v>6611</v>
      </c>
      <c r="G95" s="1809" t="s">
        <v>6612</v>
      </c>
      <c r="H95" s="1809" t="s">
        <v>6613</v>
      </c>
      <c r="I95" s="1812">
        <v>2021004540189</v>
      </c>
      <c r="J95" s="1219">
        <v>562</v>
      </c>
      <c r="K95" s="1216" t="str">
        <f>+[11]Metas!K638</f>
        <v>Proyectos comunidad- gobierno tramitados para la reconciliación, la convivencia y la paz en el marco del pilar 8° de los programas de desarrollo con enfoque territorial PDET.</v>
      </c>
      <c r="L95" s="1433">
        <v>1</v>
      </c>
      <c r="M95" s="1480">
        <f>SUM(N95:Q95)</f>
        <v>1</v>
      </c>
      <c r="N95" s="1482">
        <v>0.25</v>
      </c>
      <c r="O95" s="1484">
        <v>0.25</v>
      </c>
      <c r="P95" s="1486">
        <v>0.25</v>
      </c>
      <c r="Q95" s="1488">
        <v>0.25</v>
      </c>
      <c r="R95" s="1219">
        <f>+$J95</f>
        <v>562</v>
      </c>
      <c r="S95" s="677" t="s">
        <v>6650</v>
      </c>
      <c r="T95" s="708" t="s">
        <v>3833</v>
      </c>
      <c r="U95" s="708" t="s">
        <v>3838</v>
      </c>
      <c r="V95" s="708" t="s">
        <v>3842</v>
      </c>
      <c r="W95" s="677" t="s">
        <v>6562</v>
      </c>
      <c r="X95" s="669">
        <v>44607</v>
      </c>
      <c r="Y95" s="669">
        <v>44925</v>
      </c>
      <c r="Z95" s="669">
        <v>44607</v>
      </c>
      <c r="AA95" s="669" t="s">
        <v>6568</v>
      </c>
      <c r="AB95" s="1219">
        <f t="shared" ref="AB95" si="115">+$J95</f>
        <v>562</v>
      </c>
      <c r="AC95" s="1803">
        <v>0.25</v>
      </c>
      <c r="AD95" s="308">
        <f t="shared" si="78"/>
        <v>14.8</v>
      </c>
      <c r="AE95" s="308"/>
      <c r="AF95" s="308">
        <f t="shared" si="78"/>
        <v>0</v>
      </c>
      <c r="AG95" s="308">
        <f t="shared" si="78"/>
        <v>0</v>
      </c>
      <c r="AH95" s="308">
        <f t="shared" si="78"/>
        <v>0</v>
      </c>
      <c r="AI95" s="308">
        <v>15</v>
      </c>
      <c r="AJ95" s="308">
        <f t="shared" si="78"/>
        <v>0</v>
      </c>
      <c r="AK95" s="1219">
        <f t="shared" ref="AK95" si="116">+$J95</f>
        <v>562</v>
      </c>
      <c r="AL95" s="1243">
        <v>25</v>
      </c>
      <c r="AM95" s="308">
        <f t="shared" si="91"/>
        <v>3.7</v>
      </c>
      <c r="AN95" s="683"/>
      <c r="AO95" s="683"/>
      <c r="AP95" s="683"/>
      <c r="AQ95" s="683"/>
      <c r="AR95" s="683">
        <v>3.7</v>
      </c>
      <c r="AS95" s="683"/>
      <c r="AT95" s="1219">
        <f t="shared" ref="AT95" si="117">+$J95</f>
        <v>562</v>
      </c>
      <c r="AU95" s="1246">
        <v>25</v>
      </c>
      <c r="AV95" s="308">
        <f t="shared" si="92"/>
        <v>3.7</v>
      </c>
      <c r="AW95" s="683"/>
      <c r="AX95" s="683"/>
      <c r="AY95" s="683"/>
      <c r="AZ95" s="683"/>
      <c r="BA95" s="683">
        <v>3.7</v>
      </c>
      <c r="BB95" s="683"/>
      <c r="BC95" s="1219">
        <f t="shared" ref="BC95" si="118">+$J95</f>
        <v>562</v>
      </c>
      <c r="BD95" s="1249">
        <v>25</v>
      </c>
      <c r="BE95" s="308">
        <f t="shared" si="93"/>
        <v>3.7</v>
      </c>
      <c r="BF95" s="683"/>
      <c r="BG95" s="683"/>
      <c r="BH95" s="683"/>
      <c r="BI95" s="683"/>
      <c r="BJ95" s="683">
        <v>3.7</v>
      </c>
      <c r="BK95" s="683"/>
      <c r="BL95" s="1219">
        <f t="shared" ref="BL95" si="119">+$J95</f>
        <v>562</v>
      </c>
      <c r="BM95" s="1252">
        <v>25</v>
      </c>
      <c r="BN95" s="308">
        <f t="shared" si="94"/>
        <v>3.7</v>
      </c>
      <c r="BO95" s="683"/>
      <c r="BP95" s="683"/>
      <c r="BQ95" s="683"/>
      <c r="BR95" s="683"/>
      <c r="BS95" s="683">
        <v>3.7</v>
      </c>
      <c r="BT95" s="683"/>
      <c r="BU95" s="1204"/>
      <c r="BV95" s="1205"/>
      <c r="BW95" s="1205"/>
      <c r="BX95" s="1205"/>
      <c r="BY95" s="1205"/>
      <c r="BZ95" s="1205"/>
      <c r="CA95" s="1205"/>
      <c r="CB95" s="1205"/>
      <c r="CC95" s="1206"/>
    </row>
    <row r="96" spans="1:81" s="690" customFormat="1" ht="40.15" customHeight="1" thickTop="1" x14ac:dyDescent="0.25">
      <c r="A96" s="673"/>
      <c r="B96" s="1318"/>
      <c r="C96" s="1315"/>
      <c r="D96" s="1283"/>
      <c r="E96" s="1286"/>
      <c r="F96" s="1810"/>
      <c r="G96" s="1810"/>
      <c r="H96" s="1810"/>
      <c r="I96" s="1813"/>
      <c r="J96" s="1220"/>
      <c r="K96" s="1217"/>
      <c r="L96" s="1434"/>
      <c r="M96" s="1481"/>
      <c r="N96" s="1483"/>
      <c r="O96" s="1485"/>
      <c r="P96" s="1487"/>
      <c r="Q96" s="1489"/>
      <c r="R96" s="1220"/>
      <c r="S96" s="678" t="s">
        <v>6653</v>
      </c>
      <c r="T96" s="709" t="s">
        <v>3833</v>
      </c>
      <c r="U96" s="709" t="s">
        <v>3839</v>
      </c>
      <c r="V96" s="709" t="s">
        <v>3843</v>
      </c>
      <c r="W96" s="678" t="s">
        <v>6654</v>
      </c>
      <c r="X96" s="669">
        <v>44607</v>
      </c>
      <c r="Y96" s="669">
        <v>44925</v>
      </c>
      <c r="Z96" s="669">
        <v>44607</v>
      </c>
      <c r="AA96" s="669">
        <v>44925</v>
      </c>
      <c r="AB96" s="1220"/>
      <c r="AC96" s="1804"/>
      <c r="AD96" s="303">
        <f t="shared" si="78"/>
        <v>0</v>
      </c>
      <c r="AE96" s="303">
        <f t="shared" si="78"/>
        <v>0</v>
      </c>
      <c r="AF96" s="303">
        <f t="shared" si="78"/>
        <v>0</v>
      </c>
      <c r="AG96" s="303">
        <f t="shared" si="78"/>
        <v>0</v>
      </c>
      <c r="AH96" s="303">
        <f t="shared" si="78"/>
        <v>0</v>
      </c>
      <c r="AI96" s="303">
        <f t="shared" si="78"/>
        <v>0</v>
      </c>
      <c r="AJ96" s="303">
        <f t="shared" si="78"/>
        <v>0</v>
      </c>
      <c r="AK96" s="1220"/>
      <c r="AL96" s="1244"/>
      <c r="AM96" s="303">
        <f t="shared" si="91"/>
        <v>0</v>
      </c>
      <c r="AN96" s="684"/>
      <c r="AO96" s="684"/>
      <c r="AP96" s="684"/>
      <c r="AQ96" s="684"/>
      <c r="AR96" s="684"/>
      <c r="AS96" s="684"/>
      <c r="AT96" s="1220"/>
      <c r="AU96" s="1247"/>
      <c r="AV96" s="303">
        <f t="shared" si="92"/>
        <v>0</v>
      </c>
      <c r="AW96" s="684"/>
      <c r="AX96" s="684"/>
      <c r="AY96" s="684"/>
      <c r="AZ96" s="684"/>
      <c r="BA96" s="684"/>
      <c r="BB96" s="684"/>
      <c r="BC96" s="1220"/>
      <c r="BD96" s="1250"/>
      <c r="BE96" s="303">
        <f t="shared" si="93"/>
        <v>0</v>
      </c>
      <c r="BF96" s="684"/>
      <c r="BG96" s="684"/>
      <c r="BH96" s="684"/>
      <c r="BI96" s="684"/>
      <c r="BJ96" s="684"/>
      <c r="BK96" s="684"/>
      <c r="BL96" s="1220"/>
      <c r="BM96" s="1253"/>
      <c r="BN96" s="303">
        <f t="shared" si="94"/>
        <v>0</v>
      </c>
      <c r="BO96" s="684"/>
      <c r="BP96" s="684"/>
      <c r="BQ96" s="684"/>
      <c r="BR96" s="684"/>
      <c r="BS96" s="684"/>
      <c r="BT96" s="684"/>
      <c r="BU96" s="1207"/>
      <c r="BV96" s="1208"/>
      <c r="BW96" s="1208"/>
      <c r="BX96" s="1208"/>
      <c r="BY96" s="1208"/>
      <c r="BZ96" s="1208"/>
      <c r="CA96" s="1208"/>
      <c r="CB96" s="1208"/>
      <c r="CC96" s="1209"/>
    </row>
    <row r="97" spans="1:81" s="690" customFormat="1" ht="40.15" customHeight="1" x14ac:dyDescent="0.25">
      <c r="A97" s="673"/>
      <c r="B97" s="1318"/>
      <c r="C97" s="1315"/>
      <c r="D97" s="1283"/>
      <c r="E97" s="1286"/>
      <c r="F97" s="1810"/>
      <c r="G97" s="1810"/>
      <c r="H97" s="1810"/>
      <c r="I97" s="1813"/>
      <c r="J97" s="1220"/>
      <c r="K97" s="1217"/>
      <c r="L97" s="1434"/>
      <c r="M97" s="1481"/>
      <c r="N97" s="1483"/>
      <c r="O97" s="1485"/>
      <c r="P97" s="1487"/>
      <c r="Q97" s="1489"/>
      <c r="R97" s="1220"/>
      <c r="S97" s="678"/>
      <c r="T97" s="709"/>
      <c r="U97" s="709"/>
      <c r="V97" s="709"/>
      <c r="W97" s="678"/>
      <c r="X97" s="670"/>
      <c r="Y97" s="670"/>
      <c r="Z97" s="670"/>
      <c r="AA97" s="670"/>
      <c r="AB97" s="1220"/>
      <c r="AC97" s="1804"/>
      <c r="AD97" s="303">
        <f t="shared" si="78"/>
        <v>0</v>
      </c>
      <c r="AE97" s="303">
        <f t="shared" si="78"/>
        <v>0</v>
      </c>
      <c r="AF97" s="303">
        <f t="shared" si="78"/>
        <v>0</v>
      </c>
      <c r="AG97" s="303">
        <f t="shared" si="78"/>
        <v>0</v>
      </c>
      <c r="AH97" s="303">
        <f t="shared" si="78"/>
        <v>0</v>
      </c>
      <c r="AI97" s="303">
        <f t="shared" si="78"/>
        <v>0</v>
      </c>
      <c r="AJ97" s="303">
        <f t="shared" si="78"/>
        <v>0</v>
      </c>
      <c r="AK97" s="1220"/>
      <c r="AL97" s="1244"/>
      <c r="AM97" s="303">
        <f t="shared" si="91"/>
        <v>0</v>
      </c>
      <c r="AN97" s="684"/>
      <c r="AO97" s="684"/>
      <c r="AP97" s="684"/>
      <c r="AQ97" s="684"/>
      <c r="AR97" s="684"/>
      <c r="AS97" s="684"/>
      <c r="AT97" s="1220"/>
      <c r="AU97" s="1247"/>
      <c r="AV97" s="303">
        <f t="shared" si="92"/>
        <v>0</v>
      </c>
      <c r="AW97" s="684"/>
      <c r="AX97" s="684"/>
      <c r="AY97" s="684"/>
      <c r="AZ97" s="684"/>
      <c r="BA97" s="684"/>
      <c r="BB97" s="684"/>
      <c r="BC97" s="1220"/>
      <c r="BD97" s="1250"/>
      <c r="BE97" s="303">
        <f t="shared" si="93"/>
        <v>0</v>
      </c>
      <c r="BF97" s="684"/>
      <c r="BG97" s="684"/>
      <c r="BH97" s="684"/>
      <c r="BI97" s="684"/>
      <c r="BJ97" s="684"/>
      <c r="BK97" s="684"/>
      <c r="BL97" s="1220"/>
      <c r="BM97" s="1253"/>
      <c r="BN97" s="303">
        <f t="shared" si="94"/>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1318"/>
      <c r="C98" s="1315"/>
      <c r="D98" s="1284"/>
      <c r="E98" s="1287"/>
      <c r="F98" s="1811"/>
      <c r="G98" s="1811"/>
      <c r="H98" s="1811"/>
      <c r="I98" s="1814"/>
      <c r="J98" s="1221"/>
      <c r="K98" s="1218"/>
      <c r="L98" s="1490"/>
      <c r="M98" s="1491"/>
      <c r="N98" s="1492"/>
      <c r="O98" s="1493"/>
      <c r="P98" s="1494"/>
      <c r="Q98" s="1495"/>
      <c r="R98" s="1221"/>
      <c r="S98" s="679"/>
      <c r="T98" s="710"/>
      <c r="U98" s="710"/>
      <c r="V98" s="710"/>
      <c r="W98" s="679"/>
      <c r="X98" s="671"/>
      <c r="Y98" s="671"/>
      <c r="Z98" s="671"/>
      <c r="AA98" s="671"/>
      <c r="AB98" s="1221"/>
      <c r="AC98" s="1805"/>
      <c r="AD98" s="306">
        <f t="shared" si="78"/>
        <v>0</v>
      </c>
      <c r="AE98" s="306">
        <f t="shared" si="78"/>
        <v>0</v>
      </c>
      <c r="AF98" s="306">
        <f t="shared" si="78"/>
        <v>0</v>
      </c>
      <c r="AG98" s="306">
        <f t="shared" si="78"/>
        <v>0</v>
      </c>
      <c r="AH98" s="306">
        <f t="shared" si="78"/>
        <v>0</v>
      </c>
      <c r="AI98" s="306">
        <f t="shared" si="78"/>
        <v>0</v>
      </c>
      <c r="AJ98" s="306">
        <f t="shared" si="78"/>
        <v>0</v>
      </c>
      <c r="AK98" s="1221"/>
      <c r="AL98" s="1245"/>
      <c r="AM98" s="306">
        <f t="shared" si="91"/>
        <v>0</v>
      </c>
      <c r="AN98" s="685"/>
      <c r="AO98" s="685"/>
      <c r="AP98" s="685"/>
      <c r="AQ98" s="685"/>
      <c r="AR98" s="685"/>
      <c r="AS98" s="685"/>
      <c r="AT98" s="1221"/>
      <c r="AU98" s="1248"/>
      <c r="AV98" s="306">
        <f t="shared" si="92"/>
        <v>0</v>
      </c>
      <c r="AW98" s="685"/>
      <c r="AX98" s="685"/>
      <c r="AY98" s="685"/>
      <c r="AZ98" s="685"/>
      <c r="BA98" s="685"/>
      <c r="BB98" s="685"/>
      <c r="BC98" s="1221"/>
      <c r="BD98" s="1251"/>
      <c r="BE98" s="306">
        <f t="shared" si="93"/>
        <v>0</v>
      </c>
      <c r="BF98" s="685"/>
      <c r="BG98" s="685"/>
      <c r="BH98" s="685"/>
      <c r="BI98" s="685"/>
      <c r="BJ98" s="685"/>
      <c r="BK98" s="685"/>
      <c r="BL98" s="1221"/>
      <c r="BM98" s="1254"/>
      <c r="BN98" s="306">
        <f t="shared" si="94"/>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thickBot="1" x14ac:dyDescent="0.3">
      <c r="A99" s="673"/>
      <c r="B99" s="1318"/>
      <c r="C99" s="1315"/>
      <c r="D99" s="1282">
        <v>4101</v>
      </c>
      <c r="E99" s="1285" t="s">
        <v>6610</v>
      </c>
      <c r="F99" s="1809" t="s">
        <v>6611</v>
      </c>
      <c r="G99" s="1809" t="s">
        <v>6612</v>
      </c>
      <c r="H99" s="1809" t="s">
        <v>6613</v>
      </c>
      <c r="I99" s="1812">
        <v>2021004540189</v>
      </c>
      <c r="J99" s="1219">
        <v>563</v>
      </c>
      <c r="K99" s="1216" t="str">
        <f>+[11]Metas!K639</f>
        <v>Proyectos de generación de ingresos formulados para las asociaciones de víctimas del departamento Norte de Santander que lo soliciten.</v>
      </c>
      <c r="L99" s="1433">
        <v>1</v>
      </c>
      <c r="M99" s="1480">
        <f>SUM(N99:Q99)</f>
        <v>1</v>
      </c>
      <c r="N99" s="1482">
        <v>0.25</v>
      </c>
      <c r="O99" s="1484">
        <v>0.25</v>
      </c>
      <c r="P99" s="1486">
        <v>0.25</v>
      </c>
      <c r="Q99" s="1488">
        <v>0.25</v>
      </c>
      <c r="R99" s="1219">
        <f>+$J99</f>
        <v>563</v>
      </c>
      <c r="S99" s="677" t="s">
        <v>6655</v>
      </c>
      <c r="T99" s="708" t="s">
        <v>3833</v>
      </c>
      <c r="U99" s="708" t="s">
        <v>3838</v>
      </c>
      <c r="V99" s="708" t="s">
        <v>3842</v>
      </c>
      <c r="W99" s="677" t="s">
        <v>6562</v>
      </c>
      <c r="X99" s="669">
        <v>44607</v>
      </c>
      <c r="Y99" s="669">
        <v>44925</v>
      </c>
      <c r="Z99" s="669">
        <v>44607</v>
      </c>
      <c r="AA99" s="669">
        <v>44925</v>
      </c>
      <c r="AB99" s="1219">
        <f t="shared" ref="AB99" si="120">+$J99</f>
        <v>563</v>
      </c>
      <c r="AC99" s="1803">
        <v>0.25</v>
      </c>
      <c r="AD99" s="308">
        <v>70</v>
      </c>
      <c r="AE99" s="308"/>
      <c r="AF99" s="308">
        <f t="shared" si="78"/>
        <v>0</v>
      </c>
      <c r="AG99" s="308">
        <f t="shared" si="78"/>
        <v>0</v>
      </c>
      <c r="AH99" s="308">
        <f t="shared" si="78"/>
        <v>0</v>
      </c>
      <c r="AI99" s="308">
        <v>70</v>
      </c>
      <c r="AJ99" s="308">
        <f t="shared" si="78"/>
        <v>0</v>
      </c>
      <c r="AK99" s="1219">
        <f t="shared" ref="AK99" si="121">+$J99</f>
        <v>563</v>
      </c>
      <c r="AL99" s="1243">
        <v>25</v>
      </c>
      <c r="AM99" s="308"/>
      <c r="AN99" s="683"/>
      <c r="AO99" s="683"/>
      <c r="AP99" s="683"/>
      <c r="AQ99" s="683"/>
      <c r="AR99" s="683">
        <v>17.5</v>
      </c>
      <c r="AS99" s="683"/>
      <c r="AT99" s="1219">
        <f t="shared" ref="AT99" si="122">+$J99</f>
        <v>563</v>
      </c>
      <c r="AU99" s="1246">
        <v>25</v>
      </c>
      <c r="AV99" s="308">
        <f t="shared" si="92"/>
        <v>17.5</v>
      </c>
      <c r="AW99" s="683"/>
      <c r="AX99" s="683"/>
      <c r="AY99" s="683"/>
      <c r="AZ99" s="683"/>
      <c r="BA99" s="683">
        <v>17.5</v>
      </c>
      <c r="BB99" s="683"/>
      <c r="BC99" s="1219">
        <f t="shared" ref="BC99" si="123">+$J99</f>
        <v>563</v>
      </c>
      <c r="BD99" s="1249">
        <v>25</v>
      </c>
      <c r="BE99" s="308">
        <f t="shared" si="93"/>
        <v>17.5</v>
      </c>
      <c r="BF99" s="683"/>
      <c r="BG99" s="683"/>
      <c r="BH99" s="683"/>
      <c r="BI99" s="683"/>
      <c r="BJ99" s="683">
        <v>17.5</v>
      </c>
      <c r="BK99" s="683"/>
      <c r="BL99" s="1219">
        <f t="shared" ref="BL99" si="124">+$J99</f>
        <v>563</v>
      </c>
      <c r="BM99" s="1252">
        <v>25</v>
      </c>
      <c r="BN99" s="308">
        <f t="shared" si="94"/>
        <v>17.5</v>
      </c>
      <c r="BO99" s="683"/>
      <c r="BP99" s="683"/>
      <c r="BQ99" s="683"/>
      <c r="BR99" s="683"/>
      <c r="BS99" s="683">
        <v>17.5</v>
      </c>
      <c r="BT99" s="683"/>
      <c r="BU99" s="1204"/>
      <c r="BV99" s="1205"/>
      <c r="BW99" s="1205"/>
      <c r="BX99" s="1205"/>
      <c r="BY99" s="1205"/>
      <c r="BZ99" s="1205"/>
      <c r="CA99" s="1205"/>
      <c r="CB99" s="1205"/>
      <c r="CC99" s="1206"/>
    </row>
    <row r="100" spans="1:81" s="690" customFormat="1" ht="40.15" customHeight="1" thickTop="1" thickBot="1" x14ac:dyDescent="0.3">
      <c r="A100" s="673"/>
      <c r="B100" s="1318"/>
      <c r="C100" s="1315"/>
      <c r="D100" s="1283"/>
      <c r="E100" s="1286"/>
      <c r="F100" s="1810"/>
      <c r="G100" s="1810"/>
      <c r="H100" s="1810"/>
      <c r="I100" s="1813"/>
      <c r="J100" s="1220"/>
      <c r="K100" s="1217"/>
      <c r="L100" s="1434"/>
      <c r="M100" s="1481"/>
      <c r="N100" s="1483"/>
      <c r="O100" s="1485"/>
      <c r="P100" s="1487"/>
      <c r="Q100" s="1489"/>
      <c r="R100" s="1220"/>
      <c r="S100" s="678" t="s">
        <v>6656</v>
      </c>
      <c r="T100" s="709" t="s">
        <v>3833</v>
      </c>
      <c r="U100" s="709" t="s">
        <v>3840</v>
      </c>
      <c r="V100" s="709" t="s">
        <v>3843</v>
      </c>
      <c r="W100" s="678" t="s">
        <v>6657</v>
      </c>
      <c r="X100" s="669">
        <v>44607</v>
      </c>
      <c r="Y100" s="669">
        <v>44925</v>
      </c>
      <c r="Z100" s="669">
        <v>44607</v>
      </c>
      <c r="AA100" s="669">
        <v>44925</v>
      </c>
      <c r="AB100" s="1220"/>
      <c r="AC100" s="1804"/>
      <c r="AD100" s="303">
        <f t="shared" si="78"/>
        <v>0</v>
      </c>
      <c r="AE100" s="303">
        <f t="shared" si="78"/>
        <v>0</v>
      </c>
      <c r="AF100" s="303">
        <f t="shared" si="78"/>
        <v>0</v>
      </c>
      <c r="AG100" s="303">
        <f t="shared" si="78"/>
        <v>0</v>
      </c>
      <c r="AH100" s="303">
        <f t="shared" si="78"/>
        <v>0</v>
      </c>
      <c r="AI100" s="303">
        <f t="shared" si="78"/>
        <v>0</v>
      </c>
      <c r="AJ100" s="303">
        <f t="shared" si="78"/>
        <v>0</v>
      </c>
      <c r="AK100" s="1220"/>
      <c r="AL100" s="1244"/>
      <c r="AM100" s="303">
        <f t="shared" si="91"/>
        <v>0</v>
      </c>
      <c r="AN100" s="684"/>
      <c r="AO100" s="684"/>
      <c r="AP100" s="684"/>
      <c r="AQ100" s="684"/>
      <c r="AR100" s="684"/>
      <c r="AS100" s="684"/>
      <c r="AT100" s="1220"/>
      <c r="AU100" s="1247"/>
      <c r="AV100" s="303">
        <f t="shared" si="92"/>
        <v>0</v>
      </c>
      <c r="AW100" s="684"/>
      <c r="AX100" s="684"/>
      <c r="AY100" s="684"/>
      <c r="AZ100" s="684"/>
      <c r="BA100" s="684"/>
      <c r="BB100" s="684"/>
      <c r="BC100" s="1220"/>
      <c r="BD100" s="1250"/>
      <c r="BE100" s="303">
        <f t="shared" si="93"/>
        <v>0</v>
      </c>
      <c r="BF100" s="684"/>
      <c r="BG100" s="684"/>
      <c r="BH100" s="684"/>
      <c r="BI100" s="684"/>
      <c r="BJ100" s="684"/>
      <c r="BK100" s="684"/>
      <c r="BL100" s="1220"/>
      <c r="BM100" s="1253"/>
      <c r="BN100" s="303">
        <f t="shared" si="94"/>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thickTop="1" x14ac:dyDescent="0.25">
      <c r="A101" s="673"/>
      <c r="B101" s="1318"/>
      <c r="C101" s="1315"/>
      <c r="D101" s="1283"/>
      <c r="E101" s="1286"/>
      <c r="F101" s="1810"/>
      <c r="G101" s="1810"/>
      <c r="H101" s="1810"/>
      <c r="I101" s="1813"/>
      <c r="J101" s="1220"/>
      <c r="K101" s="1217"/>
      <c r="L101" s="1434"/>
      <c r="M101" s="1481"/>
      <c r="N101" s="1483"/>
      <c r="O101" s="1485"/>
      <c r="P101" s="1487"/>
      <c r="Q101" s="1489"/>
      <c r="R101" s="1220"/>
      <c r="S101" s="677" t="s">
        <v>6658</v>
      </c>
      <c r="T101" s="709" t="s">
        <v>3833</v>
      </c>
      <c r="U101" s="709" t="s">
        <v>3839</v>
      </c>
      <c r="V101" s="709" t="s">
        <v>3843</v>
      </c>
      <c r="W101" s="678" t="s">
        <v>6654</v>
      </c>
      <c r="X101" s="670"/>
      <c r="Y101" s="670"/>
      <c r="Z101" s="670"/>
      <c r="AA101" s="670"/>
      <c r="AB101" s="1220"/>
      <c r="AC101" s="1804"/>
      <c r="AD101" s="303">
        <f t="shared" si="78"/>
        <v>0</v>
      </c>
      <c r="AE101" s="303">
        <f t="shared" si="78"/>
        <v>0</v>
      </c>
      <c r="AF101" s="303">
        <f t="shared" si="78"/>
        <v>0</v>
      </c>
      <c r="AG101" s="303">
        <f t="shared" si="78"/>
        <v>0</v>
      </c>
      <c r="AH101" s="303">
        <f t="shared" si="78"/>
        <v>0</v>
      </c>
      <c r="AI101" s="303">
        <f t="shared" si="78"/>
        <v>0</v>
      </c>
      <c r="AJ101" s="303">
        <f t="shared" si="78"/>
        <v>0</v>
      </c>
      <c r="AK101" s="1220"/>
      <c r="AL101" s="1244"/>
      <c r="AM101" s="303">
        <f t="shared" si="91"/>
        <v>0</v>
      </c>
      <c r="AN101" s="684"/>
      <c r="AO101" s="684"/>
      <c r="AP101" s="684"/>
      <c r="AQ101" s="684"/>
      <c r="AR101" s="684"/>
      <c r="AS101" s="684"/>
      <c r="AT101" s="1220"/>
      <c r="AU101" s="1247"/>
      <c r="AV101" s="303">
        <f t="shared" si="92"/>
        <v>0</v>
      </c>
      <c r="AW101" s="684"/>
      <c r="AX101" s="684"/>
      <c r="AY101" s="684"/>
      <c r="AZ101" s="684"/>
      <c r="BA101" s="684"/>
      <c r="BB101" s="684"/>
      <c r="BC101" s="1220"/>
      <c r="BD101" s="1250"/>
      <c r="BE101" s="303">
        <f t="shared" si="93"/>
        <v>0</v>
      </c>
      <c r="BF101" s="684"/>
      <c r="BG101" s="684"/>
      <c r="BH101" s="684"/>
      <c r="BI101" s="684"/>
      <c r="BJ101" s="684"/>
      <c r="BK101" s="684"/>
      <c r="BL101" s="1220"/>
      <c r="BM101" s="1253"/>
      <c r="BN101" s="303">
        <f t="shared" si="94"/>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1319"/>
      <c r="C102" s="1316"/>
      <c r="D102" s="1284"/>
      <c r="E102" s="1287"/>
      <c r="F102" s="1811"/>
      <c r="G102" s="1811"/>
      <c r="H102" s="1811"/>
      <c r="I102" s="1814"/>
      <c r="J102" s="1221"/>
      <c r="K102" s="1218"/>
      <c r="L102" s="1490"/>
      <c r="M102" s="1491"/>
      <c r="N102" s="1492"/>
      <c r="O102" s="1493"/>
      <c r="P102" s="1494"/>
      <c r="Q102" s="1495"/>
      <c r="R102" s="1221"/>
      <c r="S102" s="679"/>
      <c r="T102" s="710"/>
      <c r="U102" s="710"/>
      <c r="V102" s="710"/>
      <c r="W102" s="679"/>
      <c r="X102" s="671"/>
      <c r="Y102" s="671"/>
      <c r="Z102" s="671"/>
      <c r="AA102" s="671"/>
      <c r="AB102" s="1221"/>
      <c r="AC102" s="1805"/>
      <c r="AD102" s="306">
        <f t="shared" si="78"/>
        <v>0</v>
      </c>
      <c r="AE102" s="306">
        <f t="shared" si="78"/>
        <v>0</v>
      </c>
      <c r="AF102" s="306">
        <f t="shared" si="78"/>
        <v>0</v>
      </c>
      <c r="AG102" s="306">
        <f t="shared" si="78"/>
        <v>0</v>
      </c>
      <c r="AH102" s="306">
        <f t="shared" si="78"/>
        <v>0</v>
      </c>
      <c r="AI102" s="306">
        <f t="shared" si="78"/>
        <v>0</v>
      </c>
      <c r="AJ102" s="306">
        <f t="shared" si="78"/>
        <v>0</v>
      </c>
      <c r="AK102" s="1221"/>
      <c r="AL102" s="1245"/>
      <c r="AM102" s="306">
        <f t="shared" si="91"/>
        <v>0</v>
      </c>
      <c r="AN102" s="685"/>
      <c r="AO102" s="685"/>
      <c r="AP102" s="685"/>
      <c r="AQ102" s="685"/>
      <c r="AR102" s="685"/>
      <c r="AS102" s="685"/>
      <c r="AT102" s="1221"/>
      <c r="AU102" s="1248"/>
      <c r="AV102" s="306">
        <f t="shared" si="92"/>
        <v>0</v>
      </c>
      <c r="AW102" s="685"/>
      <c r="AX102" s="685"/>
      <c r="AY102" s="685"/>
      <c r="AZ102" s="685"/>
      <c r="BA102" s="685"/>
      <c r="BB102" s="685"/>
      <c r="BC102" s="1221"/>
      <c r="BD102" s="1251"/>
      <c r="BE102" s="306">
        <f t="shared" si="93"/>
        <v>0</v>
      </c>
      <c r="BF102" s="685"/>
      <c r="BG102" s="685"/>
      <c r="BH102" s="685"/>
      <c r="BI102" s="685"/>
      <c r="BJ102" s="685"/>
      <c r="BK102" s="685"/>
      <c r="BL102" s="1221"/>
      <c r="BM102" s="1254"/>
      <c r="BN102" s="306">
        <f t="shared" si="94"/>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thickBot="1" x14ac:dyDescent="0.3">
      <c r="A103" s="673"/>
      <c r="B103" s="1317" t="s">
        <v>853</v>
      </c>
      <c r="C103" s="1314" t="s">
        <v>6659</v>
      </c>
      <c r="D103" s="1282">
        <v>4101</v>
      </c>
      <c r="E103" s="1285" t="s">
        <v>6597</v>
      </c>
      <c r="F103" s="1809" t="s">
        <v>6598</v>
      </c>
      <c r="G103" s="1809" t="s">
        <v>6599</v>
      </c>
      <c r="H103" s="1809" t="s">
        <v>6600</v>
      </c>
      <c r="I103" s="1812">
        <v>2021004540174</v>
      </c>
      <c r="J103" s="1219">
        <v>564</v>
      </c>
      <c r="K103" s="1216" t="str">
        <f>+[11]Metas!K641</f>
        <v>“CATATUMBO: MUSEO DE MEMORIA Y LABORATORIO MULTIMEDIA”, diseñado y operando, con articulación de Procesos de dignificación de Memoria desde el Centro de Inspiración para la Paz del Departamento.</v>
      </c>
      <c r="L103" s="1222">
        <v>0</v>
      </c>
      <c r="M103" s="1225">
        <f>SUM(N103:Q103)</f>
        <v>0</v>
      </c>
      <c r="N103" s="1228">
        <v>0</v>
      </c>
      <c r="O103" s="1231"/>
      <c r="P103" s="1234"/>
      <c r="Q103" s="1237"/>
      <c r="R103" s="1219">
        <f>+$J103</f>
        <v>564</v>
      </c>
      <c r="S103" s="677" t="s">
        <v>6660</v>
      </c>
      <c r="T103" s="708" t="s">
        <v>3833</v>
      </c>
      <c r="U103" s="708" t="s">
        <v>3838</v>
      </c>
      <c r="V103" s="708" t="s">
        <v>3842</v>
      </c>
      <c r="W103" s="677" t="s">
        <v>6562</v>
      </c>
      <c r="X103" s="669">
        <v>44242</v>
      </c>
      <c r="Y103" s="669">
        <v>44925</v>
      </c>
      <c r="Z103" s="669">
        <v>44607</v>
      </c>
      <c r="AA103" s="669">
        <v>44925</v>
      </c>
      <c r="AB103" s="1219">
        <f t="shared" ref="AB103" si="125">+$J103</f>
        <v>564</v>
      </c>
      <c r="AC103" s="1806">
        <v>0</v>
      </c>
      <c r="AD103" s="760">
        <v>0</v>
      </c>
      <c r="AE103" s="308"/>
      <c r="AF103" s="308">
        <f t="shared" si="78"/>
        <v>0</v>
      </c>
      <c r="AG103" s="308">
        <f t="shared" si="78"/>
        <v>0</v>
      </c>
      <c r="AH103" s="308">
        <f t="shared" si="78"/>
        <v>0</v>
      </c>
      <c r="AI103" s="308">
        <f t="shared" si="78"/>
        <v>0</v>
      </c>
      <c r="AJ103" s="308"/>
      <c r="AK103" s="1219">
        <f t="shared" ref="AK103" si="126">+$J103</f>
        <v>564</v>
      </c>
      <c r="AL103" s="1243">
        <f>+N103</f>
        <v>0</v>
      </c>
      <c r="AM103" s="308"/>
      <c r="AN103" s="683"/>
      <c r="AO103" s="683"/>
      <c r="AP103" s="683"/>
      <c r="AQ103" s="683"/>
      <c r="AR103" s="683"/>
      <c r="AS103" s="683"/>
      <c r="AT103" s="1219">
        <f t="shared" ref="AT103" si="127">+$J103</f>
        <v>564</v>
      </c>
      <c r="AU103" s="1246">
        <f>+O103</f>
        <v>0</v>
      </c>
      <c r="AV103" s="308">
        <f t="shared" si="92"/>
        <v>0</v>
      </c>
      <c r="AW103" s="683"/>
      <c r="AX103" s="683"/>
      <c r="AY103" s="683"/>
      <c r="AZ103" s="683"/>
      <c r="BA103" s="683"/>
      <c r="BB103" s="683"/>
      <c r="BC103" s="1219">
        <f t="shared" ref="BC103" si="128">+$J103</f>
        <v>564</v>
      </c>
      <c r="BD103" s="1249">
        <f>+P103</f>
        <v>0</v>
      </c>
      <c r="BE103" s="308">
        <f t="shared" si="93"/>
        <v>0</v>
      </c>
      <c r="BF103" s="683"/>
      <c r="BG103" s="683"/>
      <c r="BH103" s="683"/>
      <c r="BI103" s="683"/>
      <c r="BJ103" s="683"/>
      <c r="BK103" s="683"/>
      <c r="BL103" s="1219">
        <f t="shared" ref="BL103" si="129">+$J103</f>
        <v>564</v>
      </c>
      <c r="BM103" s="1252">
        <f>+Q103</f>
        <v>0</v>
      </c>
      <c r="BN103" s="308">
        <f t="shared" si="94"/>
        <v>0</v>
      </c>
      <c r="BO103" s="683"/>
      <c r="BP103" s="683"/>
      <c r="BQ103" s="683"/>
      <c r="BR103" s="683"/>
      <c r="BS103" s="683"/>
      <c r="BT103" s="683"/>
      <c r="BU103" s="1204"/>
      <c r="BV103" s="1205"/>
      <c r="BW103" s="1205"/>
      <c r="BX103" s="1205"/>
      <c r="BY103" s="1205"/>
      <c r="BZ103" s="1205"/>
      <c r="CA103" s="1205"/>
      <c r="CB103" s="1205"/>
      <c r="CC103" s="1206"/>
    </row>
    <row r="104" spans="1:81" s="690" customFormat="1" ht="40.15" customHeight="1" thickTop="1" thickBot="1" x14ac:dyDescent="0.3">
      <c r="A104" s="673"/>
      <c r="B104" s="1318"/>
      <c r="C104" s="1315"/>
      <c r="D104" s="1283"/>
      <c r="E104" s="1286"/>
      <c r="F104" s="1810"/>
      <c r="G104" s="1810"/>
      <c r="H104" s="1810"/>
      <c r="I104" s="1813"/>
      <c r="J104" s="1220"/>
      <c r="K104" s="1217"/>
      <c r="L104" s="1223"/>
      <c r="M104" s="1226"/>
      <c r="N104" s="1229"/>
      <c r="O104" s="1232"/>
      <c r="P104" s="1235"/>
      <c r="Q104" s="1238"/>
      <c r="R104" s="1220"/>
      <c r="S104" s="678" t="s">
        <v>6661</v>
      </c>
      <c r="T104" s="709" t="s">
        <v>3833</v>
      </c>
      <c r="U104" s="709" t="s">
        <v>3839</v>
      </c>
      <c r="V104" s="709" t="s">
        <v>3843</v>
      </c>
      <c r="W104" s="678" t="s">
        <v>6662</v>
      </c>
      <c r="X104" s="669">
        <v>44607</v>
      </c>
      <c r="Y104" s="669">
        <v>44925</v>
      </c>
      <c r="Z104" s="669">
        <v>44607</v>
      </c>
      <c r="AA104" s="669">
        <v>44925</v>
      </c>
      <c r="AB104" s="1220"/>
      <c r="AC104" s="1807"/>
      <c r="AD104" s="761">
        <f t="shared" si="78"/>
        <v>0</v>
      </c>
      <c r="AE104" s="303">
        <f t="shared" si="78"/>
        <v>0</v>
      </c>
      <c r="AF104" s="303">
        <f t="shared" si="78"/>
        <v>0</v>
      </c>
      <c r="AG104" s="303">
        <f t="shared" si="78"/>
        <v>0</v>
      </c>
      <c r="AH104" s="303">
        <f t="shared" si="78"/>
        <v>0</v>
      </c>
      <c r="AI104" s="303">
        <f t="shared" si="78"/>
        <v>0</v>
      </c>
      <c r="AJ104" s="303">
        <f t="shared" si="78"/>
        <v>0</v>
      </c>
      <c r="AK104" s="1220"/>
      <c r="AL104" s="1244"/>
      <c r="AM104" s="303">
        <f t="shared" si="91"/>
        <v>0</v>
      </c>
      <c r="AN104" s="684"/>
      <c r="AO104" s="684"/>
      <c r="AP104" s="684"/>
      <c r="AQ104" s="684"/>
      <c r="AR104" s="684"/>
      <c r="AS104" s="684"/>
      <c r="AT104" s="1220"/>
      <c r="AU104" s="1247"/>
      <c r="AV104" s="303">
        <f t="shared" si="92"/>
        <v>0</v>
      </c>
      <c r="AW104" s="684"/>
      <c r="AX104" s="684"/>
      <c r="AY104" s="684"/>
      <c r="AZ104" s="684"/>
      <c r="BA104" s="684"/>
      <c r="BB104" s="684"/>
      <c r="BC104" s="1220"/>
      <c r="BD104" s="1250"/>
      <c r="BE104" s="303">
        <f t="shared" si="93"/>
        <v>0</v>
      </c>
      <c r="BF104" s="684"/>
      <c r="BG104" s="684"/>
      <c r="BH104" s="684"/>
      <c r="BI104" s="684"/>
      <c r="BJ104" s="684"/>
      <c r="BK104" s="684"/>
      <c r="BL104" s="1220"/>
      <c r="BM104" s="1253"/>
      <c r="BN104" s="303">
        <f t="shared" si="94"/>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thickTop="1" x14ac:dyDescent="0.25">
      <c r="A105" s="673"/>
      <c r="B105" s="1318"/>
      <c r="C105" s="1315"/>
      <c r="D105" s="1283"/>
      <c r="E105" s="1286"/>
      <c r="F105" s="1810"/>
      <c r="G105" s="1810"/>
      <c r="H105" s="1810"/>
      <c r="I105" s="1813"/>
      <c r="J105" s="1220"/>
      <c r="K105" s="1217"/>
      <c r="L105" s="1223"/>
      <c r="M105" s="1226"/>
      <c r="N105" s="1229"/>
      <c r="O105" s="1232"/>
      <c r="P105" s="1235"/>
      <c r="Q105" s="1238"/>
      <c r="R105" s="1220"/>
      <c r="S105" s="678" t="s">
        <v>6663</v>
      </c>
      <c r="T105" s="709" t="s">
        <v>3833</v>
      </c>
      <c r="U105" s="709" t="s">
        <v>3838</v>
      </c>
      <c r="V105" s="709" t="s">
        <v>3842</v>
      </c>
      <c r="W105" s="678" t="s">
        <v>6664</v>
      </c>
      <c r="X105" s="669">
        <v>44607</v>
      </c>
      <c r="Y105" s="669">
        <v>44925</v>
      </c>
      <c r="Z105" s="669">
        <v>44607</v>
      </c>
      <c r="AA105" s="669">
        <v>44925</v>
      </c>
      <c r="AB105" s="1220"/>
      <c r="AC105" s="1807"/>
      <c r="AD105" s="761">
        <f t="shared" si="78"/>
        <v>0</v>
      </c>
      <c r="AE105" s="303">
        <f t="shared" si="78"/>
        <v>0</v>
      </c>
      <c r="AF105" s="303">
        <f t="shared" si="78"/>
        <v>0</v>
      </c>
      <c r="AG105" s="303">
        <f t="shared" si="78"/>
        <v>0</v>
      </c>
      <c r="AH105" s="303">
        <f t="shared" si="78"/>
        <v>0</v>
      </c>
      <c r="AI105" s="303">
        <f t="shared" si="78"/>
        <v>0</v>
      </c>
      <c r="AJ105" s="303">
        <f t="shared" si="78"/>
        <v>0</v>
      </c>
      <c r="AK105" s="1220"/>
      <c r="AL105" s="1244"/>
      <c r="AM105" s="303">
        <f t="shared" si="91"/>
        <v>0</v>
      </c>
      <c r="AN105" s="684"/>
      <c r="AO105" s="684"/>
      <c r="AP105" s="684"/>
      <c r="AQ105" s="684"/>
      <c r="AR105" s="684"/>
      <c r="AS105" s="684"/>
      <c r="AT105" s="1220"/>
      <c r="AU105" s="1247"/>
      <c r="AV105" s="303">
        <f t="shared" si="92"/>
        <v>0</v>
      </c>
      <c r="AW105" s="684"/>
      <c r="AX105" s="684"/>
      <c r="AY105" s="684"/>
      <c r="AZ105" s="684"/>
      <c r="BA105" s="684"/>
      <c r="BB105" s="684"/>
      <c r="BC105" s="1220"/>
      <c r="BD105" s="1250"/>
      <c r="BE105" s="303">
        <f t="shared" si="93"/>
        <v>0</v>
      </c>
      <c r="BF105" s="684"/>
      <c r="BG105" s="684"/>
      <c r="BH105" s="684"/>
      <c r="BI105" s="684"/>
      <c r="BJ105" s="684"/>
      <c r="BK105" s="684"/>
      <c r="BL105" s="1220"/>
      <c r="BM105" s="1253"/>
      <c r="BN105" s="303">
        <f t="shared" si="94"/>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1318"/>
      <c r="C106" s="1315"/>
      <c r="D106" s="1284"/>
      <c r="E106" s="1287"/>
      <c r="F106" s="1811"/>
      <c r="G106" s="1811"/>
      <c r="H106" s="1811"/>
      <c r="I106" s="1814"/>
      <c r="J106" s="1221"/>
      <c r="K106" s="1218"/>
      <c r="L106" s="1224"/>
      <c r="M106" s="1227"/>
      <c r="N106" s="1230"/>
      <c r="O106" s="1233"/>
      <c r="P106" s="1236"/>
      <c r="Q106" s="1239"/>
      <c r="R106" s="1221"/>
      <c r="S106" s="679"/>
      <c r="T106" s="710"/>
      <c r="U106" s="710"/>
      <c r="V106" s="710"/>
      <c r="W106" s="679"/>
      <c r="X106" s="671"/>
      <c r="Y106" s="671"/>
      <c r="Z106" s="671"/>
      <c r="AA106" s="671"/>
      <c r="AB106" s="1221"/>
      <c r="AC106" s="1808"/>
      <c r="AD106" s="762">
        <f t="shared" si="78"/>
        <v>0</v>
      </c>
      <c r="AE106" s="306">
        <f t="shared" si="78"/>
        <v>0</v>
      </c>
      <c r="AF106" s="306">
        <f t="shared" si="78"/>
        <v>0</v>
      </c>
      <c r="AG106" s="306">
        <f t="shared" si="78"/>
        <v>0</v>
      </c>
      <c r="AH106" s="306">
        <f t="shared" si="78"/>
        <v>0</v>
      </c>
      <c r="AI106" s="306">
        <f t="shared" si="78"/>
        <v>0</v>
      </c>
      <c r="AJ106" s="306">
        <f t="shared" si="78"/>
        <v>0</v>
      </c>
      <c r="AK106" s="1221"/>
      <c r="AL106" s="1245"/>
      <c r="AM106" s="306">
        <f t="shared" si="91"/>
        <v>0</v>
      </c>
      <c r="AN106" s="685"/>
      <c r="AO106" s="685"/>
      <c r="AP106" s="685"/>
      <c r="AQ106" s="685"/>
      <c r="AR106" s="685"/>
      <c r="AS106" s="685"/>
      <c r="AT106" s="1221"/>
      <c r="AU106" s="1248"/>
      <c r="AV106" s="306">
        <f t="shared" si="92"/>
        <v>0</v>
      </c>
      <c r="AW106" s="685"/>
      <c r="AX106" s="685"/>
      <c r="AY106" s="685"/>
      <c r="AZ106" s="685"/>
      <c r="BA106" s="685"/>
      <c r="BB106" s="685"/>
      <c r="BC106" s="1221"/>
      <c r="BD106" s="1251"/>
      <c r="BE106" s="306">
        <f t="shared" si="93"/>
        <v>0</v>
      </c>
      <c r="BF106" s="685"/>
      <c r="BG106" s="685"/>
      <c r="BH106" s="685"/>
      <c r="BI106" s="685"/>
      <c r="BJ106" s="685"/>
      <c r="BK106" s="685"/>
      <c r="BL106" s="1221"/>
      <c r="BM106" s="1254"/>
      <c r="BN106" s="306">
        <f t="shared" si="94"/>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thickBot="1" x14ac:dyDescent="0.3">
      <c r="A107" s="673"/>
      <c r="B107" s="1318"/>
      <c r="C107" s="1315"/>
      <c r="D107" s="1282">
        <v>4101</v>
      </c>
      <c r="E107" s="1285" t="s">
        <v>6597</v>
      </c>
      <c r="F107" s="1809" t="s">
        <v>6598</v>
      </c>
      <c r="G107" s="1809" t="s">
        <v>6599</v>
      </c>
      <c r="H107" s="1809" t="s">
        <v>6600</v>
      </c>
      <c r="I107" s="1812">
        <v>2021004540174</v>
      </c>
      <c r="J107" s="1219">
        <v>565</v>
      </c>
      <c r="K107" s="1216" t="str">
        <f>+[11]Metas!K642</f>
        <v>Eventos de dignificación de la Memoria Histórica de las Víctimas del conflicto armado a través de acciones de memoria dinamizadas desde CIP</v>
      </c>
      <c r="L107" s="1222">
        <v>5</v>
      </c>
      <c r="M107" s="1225">
        <f>SUM(N107:Q107)</f>
        <v>5</v>
      </c>
      <c r="N107" s="1228">
        <v>1</v>
      </c>
      <c r="O107" s="1231">
        <v>1</v>
      </c>
      <c r="P107" s="1234">
        <v>2</v>
      </c>
      <c r="Q107" s="1237">
        <v>1</v>
      </c>
      <c r="R107" s="1219">
        <f>+$J107</f>
        <v>565</v>
      </c>
      <c r="S107" s="677" t="s">
        <v>6665</v>
      </c>
      <c r="T107" s="708" t="s">
        <v>3833</v>
      </c>
      <c r="U107" s="708" t="s">
        <v>3839</v>
      </c>
      <c r="V107" s="708" t="s">
        <v>3842</v>
      </c>
      <c r="W107" s="677" t="s">
        <v>6666</v>
      </c>
      <c r="X107" s="669">
        <v>44607</v>
      </c>
      <c r="Y107" s="669">
        <v>44925</v>
      </c>
      <c r="Z107" s="669">
        <v>44607</v>
      </c>
      <c r="AA107" s="669">
        <v>44925</v>
      </c>
      <c r="AB107" s="1219">
        <f t="shared" ref="AB107" si="130">+$J107</f>
        <v>565</v>
      </c>
      <c r="AC107" s="1240">
        <f t="shared" ref="AC107" si="131">+L107</f>
        <v>5</v>
      </c>
      <c r="AD107" s="308">
        <v>15</v>
      </c>
      <c r="AE107" s="308">
        <v>15</v>
      </c>
      <c r="AF107" s="308">
        <f t="shared" si="78"/>
        <v>0</v>
      </c>
      <c r="AG107" s="308">
        <f t="shared" si="78"/>
        <v>0</v>
      </c>
      <c r="AH107" s="308">
        <f t="shared" si="78"/>
        <v>0</v>
      </c>
      <c r="AI107" s="308">
        <f t="shared" si="78"/>
        <v>0</v>
      </c>
      <c r="AJ107" s="308">
        <f t="shared" si="78"/>
        <v>0</v>
      </c>
      <c r="AK107" s="1219">
        <f t="shared" ref="AK107" si="132">+$J107</f>
        <v>565</v>
      </c>
      <c r="AL107" s="1243">
        <f>+N107</f>
        <v>1</v>
      </c>
      <c r="AM107" s="308">
        <f t="shared" si="91"/>
        <v>3.5</v>
      </c>
      <c r="AN107" s="683">
        <v>3.5</v>
      </c>
      <c r="AO107" s="683"/>
      <c r="AP107" s="683"/>
      <c r="AQ107" s="683"/>
      <c r="AR107" s="683"/>
      <c r="AS107" s="683"/>
      <c r="AT107" s="1219">
        <f t="shared" ref="AT107" si="133">+$J107</f>
        <v>565</v>
      </c>
      <c r="AU107" s="1246">
        <f>+O107</f>
        <v>1</v>
      </c>
      <c r="AV107" s="308">
        <f t="shared" si="92"/>
        <v>3</v>
      </c>
      <c r="AW107" s="683">
        <v>3</v>
      </c>
      <c r="AX107" s="683"/>
      <c r="AY107" s="683"/>
      <c r="AZ107" s="683"/>
      <c r="BA107" s="683"/>
      <c r="BB107" s="683"/>
      <c r="BC107" s="1219">
        <f t="shared" ref="BC107" si="134">+$J107</f>
        <v>565</v>
      </c>
      <c r="BD107" s="1249">
        <f>+P107</f>
        <v>2</v>
      </c>
      <c r="BE107" s="308">
        <f t="shared" si="93"/>
        <v>3.5</v>
      </c>
      <c r="BF107" s="683">
        <v>3.5</v>
      </c>
      <c r="BG107" s="683"/>
      <c r="BH107" s="683"/>
      <c r="BI107" s="683"/>
      <c r="BJ107" s="683"/>
      <c r="BK107" s="683"/>
      <c r="BL107" s="1219">
        <f t="shared" ref="BL107" si="135">+$J107</f>
        <v>565</v>
      </c>
      <c r="BM107" s="1252">
        <f>+Q107</f>
        <v>1</v>
      </c>
      <c r="BN107" s="308">
        <f t="shared" si="94"/>
        <v>3.5</v>
      </c>
      <c r="BO107" s="683">
        <v>3.5</v>
      </c>
      <c r="BP107" s="683"/>
      <c r="BQ107" s="683"/>
      <c r="BR107" s="683"/>
      <c r="BS107" s="683"/>
      <c r="BT107" s="683"/>
      <c r="BU107" s="1204"/>
      <c r="BV107" s="1205"/>
      <c r="BW107" s="1205"/>
      <c r="BX107" s="1205"/>
      <c r="BY107" s="1205"/>
      <c r="BZ107" s="1205"/>
      <c r="CA107" s="1205"/>
      <c r="CB107" s="1205"/>
      <c r="CC107" s="1206"/>
    </row>
    <row r="108" spans="1:81" s="690" customFormat="1" ht="40.15" customHeight="1" thickTop="1" x14ac:dyDescent="0.25">
      <c r="A108" s="673"/>
      <c r="B108" s="1318"/>
      <c r="C108" s="1315"/>
      <c r="D108" s="1283"/>
      <c r="E108" s="1286"/>
      <c r="F108" s="1810"/>
      <c r="G108" s="1810"/>
      <c r="H108" s="1810"/>
      <c r="I108" s="1813"/>
      <c r="J108" s="1220"/>
      <c r="K108" s="1217"/>
      <c r="L108" s="1223"/>
      <c r="M108" s="1226"/>
      <c r="N108" s="1229"/>
      <c r="O108" s="1232"/>
      <c r="P108" s="1235"/>
      <c r="Q108" s="1238"/>
      <c r="R108" s="1220"/>
      <c r="S108" s="678" t="s">
        <v>6667</v>
      </c>
      <c r="T108" s="709" t="s">
        <v>3833</v>
      </c>
      <c r="U108" s="709" t="s">
        <v>3840</v>
      </c>
      <c r="V108" s="709" t="s">
        <v>3843</v>
      </c>
      <c r="W108" s="678" t="s">
        <v>6668</v>
      </c>
      <c r="X108" s="669">
        <v>44607</v>
      </c>
      <c r="Y108" s="669">
        <v>44925</v>
      </c>
      <c r="Z108" s="669">
        <v>44607</v>
      </c>
      <c r="AA108" s="669">
        <v>44925</v>
      </c>
      <c r="AB108" s="1220"/>
      <c r="AC108" s="1241"/>
      <c r="AD108" s="303">
        <f t="shared" si="78"/>
        <v>0</v>
      </c>
      <c r="AE108" s="303">
        <f t="shared" si="78"/>
        <v>0</v>
      </c>
      <c r="AF108" s="303">
        <f t="shared" si="78"/>
        <v>0</v>
      </c>
      <c r="AG108" s="303">
        <f t="shared" si="78"/>
        <v>0</v>
      </c>
      <c r="AH108" s="303">
        <f t="shared" si="78"/>
        <v>0</v>
      </c>
      <c r="AI108" s="303">
        <f t="shared" si="78"/>
        <v>0</v>
      </c>
      <c r="AJ108" s="303">
        <f t="shared" si="78"/>
        <v>0</v>
      </c>
      <c r="AK108" s="1220"/>
      <c r="AL108" s="1244"/>
      <c r="AM108" s="303">
        <f t="shared" si="91"/>
        <v>0</v>
      </c>
      <c r="AN108" s="684"/>
      <c r="AO108" s="684"/>
      <c r="AP108" s="684"/>
      <c r="AQ108" s="684"/>
      <c r="AR108" s="684"/>
      <c r="AS108" s="684"/>
      <c r="AT108" s="1220"/>
      <c r="AU108" s="1247"/>
      <c r="AV108" s="303">
        <f t="shared" si="92"/>
        <v>0</v>
      </c>
      <c r="AW108" s="684"/>
      <c r="AX108" s="684"/>
      <c r="AY108" s="684"/>
      <c r="AZ108" s="684"/>
      <c r="BA108" s="684"/>
      <c r="BB108" s="684"/>
      <c r="BC108" s="1220"/>
      <c r="BD108" s="1250"/>
      <c r="BE108" s="303">
        <f t="shared" si="93"/>
        <v>0</v>
      </c>
      <c r="BF108" s="684"/>
      <c r="BG108" s="684"/>
      <c r="BH108" s="684"/>
      <c r="BI108" s="684"/>
      <c r="BJ108" s="684"/>
      <c r="BK108" s="684"/>
      <c r="BL108" s="1220"/>
      <c r="BM108" s="1253"/>
      <c r="BN108" s="303">
        <f t="shared" si="94"/>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1318"/>
      <c r="C109" s="1315"/>
      <c r="D109" s="1283"/>
      <c r="E109" s="1286"/>
      <c r="F109" s="1810"/>
      <c r="G109" s="1810"/>
      <c r="H109" s="1810"/>
      <c r="I109" s="1813"/>
      <c r="J109" s="1220"/>
      <c r="K109" s="1217"/>
      <c r="L109" s="1223"/>
      <c r="M109" s="1226"/>
      <c r="N109" s="1229"/>
      <c r="O109" s="1232"/>
      <c r="P109" s="1235"/>
      <c r="Q109" s="1238"/>
      <c r="R109" s="1220"/>
      <c r="S109" s="678"/>
      <c r="T109" s="709"/>
      <c r="U109" s="709"/>
      <c r="V109" s="709"/>
      <c r="W109" s="678"/>
      <c r="X109" s="670"/>
      <c r="Y109" s="670"/>
      <c r="Z109" s="670"/>
      <c r="AA109" s="670"/>
      <c r="AB109" s="1220"/>
      <c r="AC109" s="1241"/>
      <c r="AD109" s="303">
        <f t="shared" ref="AD109:AJ118" si="136">+AM109+AV109+BE109+BN109</f>
        <v>0</v>
      </c>
      <c r="AE109" s="303">
        <f t="shared" si="136"/>
        <v>0</v>
      </c>
      <c r="AF109" s="303">
        <f t="shared" si="136"/>
        <v>0</v>
      </c>
      <c r="AG109" s="303">
        <f t="shared" si="136"/>
        <v>0</v>
      </c>
      <c r="AH109" s="303">
        <f t="shared" si="136"/>
        <v>0</v>
      </c>
      <c r="AI109" s="303">
        <f t="shared" si="136"/>
        <v>0</v>
      </c>
      <c r="AJ109" s="303">
        <f t="shared" si="136"/>
        <v>0</v>
      </c>
      <c r="AK109" s="1220"/>
      <c r="AL109" s="1244"/>
      <c r="AM109" s="303">
        <f t="shared" si="91"/>
        <v>0</v>
      </c>
      <c r="AN109" s="684"/>
      <c r="AO109" s="684"/>
      <c r="AP109" s="684"/>
      <c r="AQ109" s="684"/>
      <c r="AR109" s="684"/>
      <c r="AS109" s="684"/>
      <c r="AT109" s="1220"/>
      <c r="AU109" s="1247"/>
      <c r="AV109" s="303">
        <f t="shared" si="92"/>
        <v>0</v>
      </c>
      <c r="AW109" s="684"/>
      <c r="AX109" s="684"/>
      <c r="AY109" s="684"/>
      <c r="AZ109" s="684"/>
      <c r="BA109" s="684"/>
      <c r="BB109" s="684"/>
      <c r="BC109" s="1220"/>
      <c r="BD109" s="1250"/>
      <c r="BE109" s="303">
        <f t="shared" si="93"/>
        <v>0</v>
      </c>
      <c r="BF109" s="684"/>
      <c r="BG109" s="684"/>
      <c r="BH109" s="684"/>
      <c r="BI109" s="684"/>
      <c r="BJ109" s="684"/>
      <c r="BK109" s="684"/>
      <c r="BL109" s="1220"/>
      <c r="BM109" s="1253"/>
      <c r="BN109" s="303">
        <f t="shared" si="94"/>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1318"/>
      <c r="C110" s="1315"/>
      <c r="D110" s="1284"/>
      <c r="E110" s="1287"/>
      <c r="F110" s="1811"/>
      <c r="G110" s="1811"/>
      <c r="H110" s="1811"/>
      <c r="I110" s="1814"/>
      <c r="J110" s="1221"/>
      <c r="K110" s="1218"/>
      <c r="L110" s="1224"/>
      <c r="M110" s="1227"/>
      <c r="N110" s="1230"/>
      <c r="O110" s="1233"/>
      <c r="P110" s="1236"/>
      <c r="Q110" s="1239"/>
      <c r="R110" s="1221"/>
      <c r="S110" s="679"/>
      <c r="T110" s="710"/>
      <c r="U110" s="710"/>
      <c r="V110" s="710"/>
      <c r="W110" s="679"/>
      <c r="X110" s="671"/>
      <c r="Y110" s="671"/>
      <c r="Z110" s="671"/>
      <c r="AA110" s="671"/>
      <c r="AB110" s="1221"/>
      <c r="AC110" s="1242"/>
      <c r="AD110" s="306">
        <f t="shared" si="136"/>
        <v>0</v>
      </c>
      <c r="AE110" s="306">
        <f t="shared" si="136"/>
        <v>0</v>
      </c>
      <c r="AF110" s="306">
        <f t="shared" si="136"/>
        <v>0</v>
      </c>
      <c r="AG110" s="306">
        <f t="shared" si="136"/>
        <v>0</v>
      </c>
      <c r="AH110" s="306">
        <f t="shared" si="136"/>
        <v>0</v>
      </c>
      <c r="AI110" s="306">
        <f t="shared" si="136"/>
        <v>0</v>
      </c>
      <c r="AJ110" s="306">
        <f t="shared" si="136"/>
        <v>0</v>
      </c>
      <c r="AK110" s="1221"/>
      <c r="AL110" s="1245"/>
      <c r="AM110" s="306">
        <f t="shared" si="91"/>
        <v>0</v>
      </c>
      <c r="AN110" s="685"/>
      <c r="AO110" s="685"/>
      <c r="AP110" s="685"/>
      <c r="AQ110" s="685"/>
      <c r="AR110" s="685"/>
      <c r="AS110" s="685"/>
      <c r="AT110" s="1221"/>
      <c r="AU110" s="1248"/>
      <c r="AV110" s="306">
        <f t="shared" si="92"/>
        <v>0</v>
      </c>
      <c r="AW110" s="685"/>
      <c r="AX110" s="685"/>
      <c r="AY110" s="685"/>
      <c r="AZ110" s="685"/>
      <c r="BA110" s="685"/>
      <c r="BB110" s="685"/>
      <c r="BC110" s="1221"/>
      <c r="BD110" s="1251"/>
      <c r="BE110" s="306">
        <f t="shared" si="93"/>
        <v>0</v>
      </c>
      <c r="BF110" s="685"/>
      <c r="BG110" s="685"/>
      <c r="BH110" s="685"/>
      <c r="BI110" s="685"/>
      <c r="BJ110" s="685"/>
      <c r="BK110" s="685"/>
      <c r="BL110" s="1221"/>
      <c r="BM110" s="1254"/>
      <c r="BN110" s="306">
        <f t="shared" si="94"/>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thickBot="1" x14ac:dyDescent="0.3">
      <c r="A111" s="673"/>
      <c r="B111" s="1318"/>
      <c r="C111" s="1315"/>
      <c r="D111" s="1282">
        <v>4101</v>
      </c>
      <c r="E111" s="1285" t="s">
        <v>6597</v>
      </c>
      <c r="F111" s="1809" t="s">
        <v>6598</v>
      </c>
      <c r="G111" s="1809" t="s">
        <v>6599</v>
      </c>
      <c r="H111" s="1809" t="s">
        <v>6600</v>
      </c>
      <c r="I111" s="1812">
        <v>2021004540174</v>
      </c>
      <c r="J111" s="1219">
        <v>566</v>
      </c>
      <c r="K111" s="1216" t="str">
        <f>+[11]Metas!K643</f>
        <v>Fortalecimiento a la mesa de memoria histórica del Departamento</v>
      </c>
      <c r="L111" s="1433">
        <v>1</v>
      </c>
      <c r="M111" s="1480">
        <f>SUM(N111:Q111)</f>
        <v>1</v>
      </c>
      <c r="N111" s="1482">
        <v>0.25</v>
      </c>
      <c r="O111" s="1484">
        <v>0.25</v>
      </c>
      <c r="P111" s="1486">
        <v>0.25</v>
      </c>
      <c r="Q111" s="1488">
        <v>0.25</v>
      </c>
      <c r="R111" s="1219">
        <f>+$J111</f>
        <v>566</v>
      </c>
      <c r="S111" s="677" t="s">
        <v>6669</v>
      </c>
      <c r="T111" s="708" t="s">
        <v>3833</v>
      </c>
      <c r="U111" s="708" t="s">
        <v>3840</v>
      </c>
      <c r="V111" s="708" t="s">
        <v>3842</v>
      </c>
      <c r="W111" s="677" t="s">
        <v>6670</v>
      </c>
      <c r="X111" s="669">
        <v>44607</v>
      </c>
      <c r="Y111" s="669">
        <v>44925</v>
      </c>
      <c r="Z111" s="669">
        <v>44607</v>
      </c>
      <c r="AA111" s="669">
        <v>44925</v>
      </c>
      <c r="AB111" s="1219">
        <f t="shared" ref="AB111" si="137">+$J111</f>
        <v>566</v>
      </c>
      <c r="AC111" s="1803">
        <v>0.25</v>
      </c>
      <c r="AD111" s="308">
        <v>15</v>
      </c>
      <c r="AE111" s="308">
        <v>15</v>
      </c>
      <c r="AF111" s="308">
        <f t="shared" si="136"/>
        <v>0</v>
      </c>
      <c r="AG111" s="308">
        <f t="shared" si="136"/>
        <v>0</v>
      </c>
      <c r="AH111" s="308">
        <f t="shared" si="136"/>
        <v>0</v>
      </c>
      <c r="AI111" s="308">
        <v>10</v>
      </c>
      <c r="AJ111" s="308">
        <f t="shared" si="136"/>
        <v>0</v>
      </c>
      <c r="AK111" s="1219">
        <f t="shared" ref="AK111" si="138">+$J111</f>
        <v>566</v>
      </c>
      <c r="AL111" s="1243">
        <v>25</v>
      </c>
      <c r="AM111" s="308">
        <f t="shared" si="91"/>
        <v>3.5</v>
      </c>
      <c r="AN111" s="683">
        <v>3.5</v>
      </c>
      <c r="AO111" s="683"/>
      <c r="AP111" s="683"/>
      <c r="AQ111" s="683"/>
      <c r="AR111" s="683"/>
      <c r="AS111" s="683"/>
      <c r="AT111" s="1219">
        <f t="shared" ref="AT111" si="139">+$J111</f>
        <v>566</v>
      </c>
      <c r="AU111" s="1246">
        <v>25</v>
      </c>
      <c r="AV111" s="308">
        <f t="shared" si="92"/>
        <v>3.5</v>
      </c>
      <c r="AW111" s="683">
        <v>3.5</v>
      </c>
      <c r="AX111" s="683"/>
      <c r="AY111" s="683"/>
      <c r="AZ111" s="683"/>
      <c r="BA111" s="683"/>
      <c r="BB111" s="683"/>
      <c r="BC111" s="1219">
        <f t="shared" ref="BC111" si="140">+$J111</f>
        <v>566</v>
      </c>
      <c r="BD111" s="1249">
        <v>25</v>
      </c>
      <c r="BE111" s="308">
        <f t="shared" si="93"/>
        <v>3.5</v>
      </c>
      <c r="BF111" s="683">
        <v>3.5</v>
      </c>
      <c r="BG111" s="683"/>
      <c r="BH111" s="683"/>
      <c r="BI111" s="683"/>
      <c r="BJ111" s="683"/>
      <c r="BK111" s="683"/>
      <c r="BL111" s="1219">
        <f t="shared" ref="BL111" si="141">+$J111</f>
        <v>566</v>
      </c>
      <c r="BM111" s="1252">
        <v>25</v>
      </c>
      <c r="BN111" s="308">
        <f t="shared" si="94"/>
        <v>3.5</v>
      </c>
      <c r="BO111" s="683">
        <v>3.5</v>
      </c>
      <c r="BP111" s="683"/>
      <c r="BQ111" s="683"/>
      <c r="BR111" s="683"/>
      <c r="BS111" s="683"/>
      <c r="BT111" s="683"/>
      <c r="BU111" s="1204"/>
      <c r="BV111" s="1205"/>
      <c r="BW111" s="1205"/>
      <c r="BX111" s="1205"/>
      <c r="BY111" s="1205"/>
      <c r="BZ111" s="1205"/>
      <c r="CA111" s="1205"/>
      <c r="CB111" s="1205"/>
      <c r="CC111" s="1206"/>
    </row>
    <row r="112" spans="1:81" s="690" customFormat="1" ht="40.15" customHeight="1" thickTop="1" x14ac:dyDescent="0.25">
      <c r="A112" s="673"/>
      <c r="B112" s="1318"/>
      <c r="C112" s="1315"/>
      <c r="D112" s="1283"/>
      <c r="E112" s="1286"/>
      <c r="F112" s="1810"/>
      <c r="G112" s="1810"/>
      <c r="H112" s="1810"/>
      <c r="I112" s="1813"/>
      <c r="J112" s="1220"/>
      <c r="K112" s="1217"/>
      <c r="L112" s="1434"/>
      <c r="M112" s="1481"/>
      <c r="N112" s="1483"/>
      <c r="O112" s="1485"/>
      <c r="P112" s="1487"/>
      <c r="Q112" s="1489"/>
      <c r="R112" s="1220"/>
      <c r="S112" s="678" t="s">
        <v>6671</v>
      </c>
      <c r="T112" s="709" t="s">
        <v>3833</v>
      </c>
      <c r="U112" s="709" t="s">
        <v>3838</v>
      </c>
      <c r="V112" s="709" t="s">
        <v>3843</v>
      </c>
      <c r="W112" s="678" t="s">
        <v>6672</v>
      </c>
      <c r="X112" s="669">
        <v>44607</v>
      </c>
      <c r="Y112" s="669">
        <v>44925</v>
      </c>
      <c r="Z112" s="669">
        <v>44607</v>
      </c>
      <c r="AA112" s="669">
        <v>44925</v>
      </c>
      <c r="AB112" s="1220"/>
      <c r="AC112" s="1804"/>
      <c r="AD112" s="303">
        <f t="shared" si="136"/>
        <v>0</v>
      </c>
      <c r="AE112" s="303">
        <f t="shared" si="136"/>
        <v>0</v>
      </c>
      <c r="AF112" s="303">
        <f t="shared" si="136"/>
        <v>0</v>
      </c>
      <c r="AG112" s="303">
        <f t="shared" si="136"/>
        <v>0</v>
      </c>
      <c r="AH112" s="303">
        <f t="shared" si="136"/>
        <v>0</v>
      </c>
      <c r="AI112" s="303">
        <f t="shared" si="136"/>
        <v>0</v>
      </c>
      <c r="AJ112" s="303">
        <f t="shared" si="136"/>
        <v>0</v>
      </c>
      <c r="AK112" s="1220"/>
      <c r="AL112" s="1244"/>
      <c r="AM112" s="303">
        <f t="shared" si="91"/>
        <v>0</v>
      </c>
      <c r="AN112" s="684"/>
      <c r="AO112" s="684"/>
      <c r="AP112" s="684"/>
      <c r="AQ112" s="684"/>
      <c r="AR112" s="684"/>
      <c r="AS112" s="684"/>
      <c r="AT112" s="1220"/>
      <c r="AU112" s="1247"/>
      <c r="AV112" s="303">
        <f t="shared" si="92"/>
        <v>0</v>
      </c>
      <c r="AW112" s="684"/>
      <c r="AX112" s="684"/>
      <c r="AY112" s="684"/>
      <c r="AZ112" s="684"/>
      <c r="BA112" s="684"/>
      <c r="BB112" s="684"/>
      <c r="BC112" s="1220"/>
      <c r="BD112" s="1250"/>
      <c r="BE112" s="303">
        <f t="shared" si="93"/>
        <v>0</v>
      </c>
      <c r="BF112" s="684"/>
      <c r="BG112" s="684"/>
      <c r="BH112" s="684"/>
      <c r="BI112" s="684"/>
      <c r="BJ112" s="684"/>
      <c r="BK112" s="684"/>
      <c r="BL112" s="1220"/>
      <c r="BM112" s="1253"/>
      <c r="BN112" s="303">
        <f t="shared" si="94"/>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x14ac:dyDescent="0.25">
      <c r="A113" s="673"/>
      <c r="B113" s="1318"/>
      <c r="C113" s="1315"/>
      <c r="D113" s="1283"/>
      <c r="E113" s="1286"/>
      <c r="F113" s="1810"/>
      <c r="G113" s="1810"/>
      <c r="H113" s="1810"/>
      <c r="I113" s="1813"/>
      <c r="J113" s="1220"/>
      <c r="K113" s="1217"/>
      <c r="L113" s="1434"/>
      <c r="M113" s="1481"/>
      <c r="N113" s="1483"/>
      <c r="O113" s="1485"/>
      <c r="P113" s="1487"/>
      <c r="Q113" s="1489"/>
      <c r="R113" s="1220"/>
      <c r="S113" s="678"/>
      <c r="T113" s="709"/>
      <c r="U113" s="709"/>
      <c r="V113" s="709"/>
      <c r="W113" s="678"/>
      <c r="X113" s="670"/>
      <c r="Y113" s="670"/>
      <c r="Z113" s="670"/>
      <c r="AA113" s="670"/>
      <c r="AB113" s="1220"/>
      <c r="AC113" s="1804"/>
      <c r="AD113" s="303">
        <f t="shared" si="136"/>
        <v>0</v>
      </c>
      <c r="AE113" s="303">
        <f t="shared" si="136"/>
        <v>0</v>
      </c>
      <c r="AF113" s="303">
        <f t="shared" si="136"/>
        <v>0</v>
      </c>
      <c r="AG113" s="303">
        <f t="shared" si="136"/>
        <v>0</v>
      </c>
      <c r="AH113" s="303">
        <f t="shared" si="136"/>
        <v>0</v>
      </c>
      <c r="AI113" s="303">
        <f t="shared" si="136"/>
        <v>0</v>
      </c>
      <c r="AJ113" s="303">
        <f t="shared" si="136"/>
        <v>0</v>
      </c>
      <c r="AK113" s="1220"/>
      <c r="AL113" s="1244"/>
      <c r="AM113" s="303">
        <f t="shared" si="91"/>
        <v>0</v>
      </c>
      <c r="AN113" s="684"/>
      <c r="AO113" s="684"/>
      <c r="AP113" s="684"/>
      <c r="AQ113" s="684"/>
      <c r="AR113" s="684"/>
      <c r="AS113" s="684"/>
      <c r="AT113" s="1220"/>
      <c r="AU113" s="1247"/>
      <c r="AV113" s="303">
        <f t="shared" si="92"/>
        <v>0</v>
      </c>
      <c r="AW113" s="684"/>
      <c r="AX113" s="684"/>
      <c r="AY113" s="684"/>
      <c r="AZ113" s="684"/>
      <c r="BA113" s="684"/>
      <c r="BB113" s="684"/>
      <c r="BC113" s="1220"/>
      <c r="BD113" s="1250"/>
      <c r="BE113" s="303">
        <f t="shared" si="93"/>
        <v>0</v>
      </c>
      <c r="BF113" s="684"/>
      <c r="BG113" s="684"/>
      <c r="BH113" s="684"/>
      <c r="BI113" s="684"/>
      <c r="BJ113" s="684"/>
      <c r="BK113" s="684"/>
      <c r="BL113" s="1220"/>
      <c r="BM113" s="1253"/>
      <c r="BN113" s="303">
        <f t="shared" si="94"/>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Bot="1" x14ac:dyDescent="0.3">
      <c r="A114" s="673"/>
      <c r="B114" s="1318"/>
      <c r="C114" s="1315"/>
      <c r="D114" s="1284"/>
      <c r="E114" s="1287"/>
      <c r="F114" s="1811"/>
      <c r="G114" s="1811"/>
      <c r="H114" s="1811"/>
      <c r="I114" s="1814"/>
      <c r="J114" s="1221"/>
      <c r="K114" s="1218"/>
      <c r="L114" s="1490"/>
      <c r="M114" s="1491"/>
      <c r="N114" s="1492"/>
      <c r="O114" s="1493"/>
      <c r="P114" s="1494"/>
      <c r="Q114" s="1495"/>
      <c r="R114" s="1221"/>
      <c r="S114" s="679"/>
      <c r="T114" s="710"/>
      <c r="U114" s="710"/>
      <c r="V114" s="710"/>
      <c r="W114" s="679"/>
      <c r="X114" s="671"/>
      <c r="Y114" s="671"/>
      <c r="Z114" s="671"/>
      <c r="AA114" s="671"/>
      <c r="AB114" s="1221"/>
      <c r="AC114" s="1805"/>
      <c r="AD114" s="306">
        <f t="shared" si="136"/>
        <v>0</v>
      </c>
      <c r="AE114" s="306">
        <f t="shared" si="136"/>
        <v>0</v>
      </c>
      <c r="AF114" s="306">
        <f t="shared" si="136"/>
        <v>0</v>
      </c>
      <c r="AG114" s="306">
        <f t="shared" si="136"/>
        <v>0</v>
      </c>
      <c r="AH114" s="306">
        <f t="shared" si="136"/>
        <v>0</v>
      </c>
      <c r="AI114" s="306">
        <f t="shared" si="136"/>
        <v>0</v>
      </c>
      <c r="AJ114" s="306">
        <f t="shared" si="136"/>
        <v>0</v>
      </c>
      <c r="AK114" s="1221"/>
      <c r="AL114" s="1245"/>
      <c r="AM114" s="306">
        <f t="shared" si="91"/>
        <v>0</v>
      </c>
      <c r="AN114" s="685"/>
      <c r="AO114" s="685"/>
      <c r="AP114" s="685"/>
      <c r="AQ114" s="685"/>
      <c r="AR114" s="685"/>
      <c r="AS114" s="685"/>
      <c r="AT114" s="1221"/>
      <c r="AU114" s="1248"/>
      <c r="AV114" s="306">
        <f t="shared" si="92"/>
        <v>0</v>
      </c>
      <c r="AW114" s="685"/>
      <c r="AX114" s="685"/>
      <c r="AY114" s="685"/>
      <c r="AZ114" s="685"/>
      <c r="BA114" s="685"/>
      <c r="BB114" s="685"/>
      <c r="BC114" s="1221"/>
      <c r="BD114" s="1251"/>
      <c r="BE114" s="306">
        <f t="shared" si="93"/>
        <v>0</v>
      </c>
      <c r="BF114" s="685"/>
      <c r="BG114" s="685"/>
      <c r="BH114" s="685"/>
      <c r="BI114" s="685"/>
      <c r="BJ114" s="685"/>
      <c r="BK114" s="685"/>
      <c r="BL114" s="1221"/>
      <c r="BM114" s="1254"/>
      <c r="BN114" s="306">
        <f t="shared" si="94"/>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thickBot="1" x14ac:dyDescent="0.3">
      <c r="A115" s="673"/>
      <c r="B115" s="1318"/>
      <c r="C115" s="1315"/>
      <c r="D115" s="1282">
        <v>4101</v>
      </c>
      <c r="E115" s="1285" t="s">
        <v>6597</v>
      </c>
      <c r="F115" s="1809" t="s">
        <v>6598</v>
      </c>
      <c r="G115" s="1809" t="s">
        <v>6599</v>
      </c>
      <c r="H115" s="1809" t="s">
        <v>6600</v>
      </c>
      <c r="I115" s="1812">
        <v>2021004540174</v>
      </c>
      <c r="J115" s="1219">
        <v>567</v>
      </c>
      <c r="K115" s="1216" t="str">
        <f>+[11]Metas!K644</f>
        <v>Fortalecimiento en la articulación para garantizar con las Entidades Territoriales, la UARIV y los Distritos Militares las jornadas de entrega de libreta militar, como Medida de Satisfacción</v>
      </c>
      <c r="L115" s="1433">
        <v>1</v>
      </c>
      <c r="M115" s="1480">
        <f t="shared" ref="M115" si="142">SUM(N115:Q115)/4</f>
        <v>0.25</v>
      </c>
      <c r="N115" s="1482">
        <v>0.25</v>
      </c>
      <c r="O115" s="1484">
        <v>0.25</v>
      </c>
      <c r="P115" s="1486">
        <v>0.25</v>
      </c>
      <c r="Q115" s="1488">
        <v>0.25</v>
      </c>
      <c r="R115" s="1219">
        <f>+$J115</f>
        <v>567</v>
      </c>
      <c r="S115" s="763" t="s">
        <v>6673</v>
      </c>
      <c r="T115" s="708" t="s">
        <v>3833</v>
      </c>
      <c r="U115" s="708" t="s">
        <v>3839</v>
      </c>
      <c r="V115" s="708" t="s">
        <v>3843</v>
      </c>
      <c r="W115" s="677" t="s">
        <v>6674</v>
      </c>
      <c r="X115" s="669">
        <v>44607</v>
      </c>
      <c r="Y115" s="669">
        <v>44925</v>
      </c>
      <c r="Z115" s="669">
        <v>44607</v>
      </c>
      <c r="AA115" s="669">
        <v>44925</v>
      </c>
      <c r="AB115" s="1219">
        <f t="shared" ref="AB115" si="143">+$J115</f>
        <v>567</v>
      </c>
      <c r="AC115" s="1803">
        <v>0.25</v>
      </c>
      <c r="AD115" s="308">
        <f t="shared" si="136"/>
        <v>5</v>
      </c>
      <c r="AE115" s="308">
        <f t="shared" si="136"/>
        <v>5</v>
      </c>
      <c r="AF115" s="308">
        <f t="shared" si="136"/>
        <v>0</v>
      </c>
      <c r="AG115" s="308">
        <f t="shared" si="136"/>
        <v>0</v>
      </c>
      <c r="AH115" s="308">
        <f t="shared" si="136"/>
        <v>0</v>
      </c>
      <c r="AI115" s="308">
        <f t="shared" si="136"/>
        <v>0</v>
      </c>
      <c r="AJ115" s="308">
        <f t="shared" si="136"/>
        <v>0</v>
      </c>
      <c r="AK115" s="1219">
        <f t="shared" ref="AK115" si="144">+$J115</f>
        <v>567</v>
      </c>
      <c r="AL115" s="1243">
        <v>25</v>
      </c>
      <c r="AM115" s="308">
        <f t="shared" si="91"/>
        <v>1.25</v>
      </c>
      <c r="AN115" s="683">
        <v>1.25</v>
      </c>
      <c r="AO115" s="683"/>
      <c r="AP115" s="683"/>
      <c r="AQ115" s="683"/>
      <c r="AR115" s="683"/>
      <c r="AS115" s="683"/>
      <c r="AT115" s="1219">
        <f t="shared" ref="AT115" si="145">+$J115</f>
        <v>567</v>
      </c>
      <c r="AU115" s="1246">
        <v>25</v>
      </c>
      <c r="AV115" s="308">
        <f t="shared" si="92"/>
        <v>1.25</v>
      </c>
      <c r="AW115" s="683">
        <v>1.25</v>
      </c>
      <c r="AX115" s="683"/>
      <c r="AY115" s="683"/>
      <c r="AZ115" s="683"/>
      <c r="BA115" s="683"/>
      <c r="BB115" s="683"/>
      <c r="BC115" s="1219">
        <f t="shared" ref="BC115" si="146">+$J115</f>
        <v>567</v>
      </c>
      <c r="BD115" s="1249">
        <v>25</v>
      </c>
      <c r="BE115" s="308">
        <f t="shared" si="93"/>
        <v>1.25</v>
      </c>
      <c r="BF115" s="683">
        <v>1.25</v>
      </c>
      <c r="BG115" s="683"/>
      <c r="BH115" s="683"/>
      <c r="BI115" s="683"/>
      <c r="BJ115" s="683"/>
      <c r="BK115" s="683"/>
      <c r="BL115" s="1219">
        <f t="shared" ref="BL115" si="147">+$J115</f>
        <v>567</v>
      </c>
      <c r="BM115" s="1252">
        <v>25</v>
      </c>
      <c r="BN115" s="308">
        <f t="shared" si="94"/>
        <v>1.25</v>
      </c>
      <c r="BO115" s="683">
        <v>1.25</v>
      </c>
      <c r="BP115" s="683"/>
      <c r="BQ115" s="683"/>
      <c r="BR115" s="683"/>
      <c r="BS115" s="683"/>
      <c r="BT115" s="683"/>
      <c r="BU115" s="1204"/>
      <c r="BV115" s="1205"/>
      <c r="BW115" s="1205"/>
      <c r="BX115" s="1205"/>
      <c r="BY115" s="1205"/>
      <c r="BZ115" s="1205"/>
      <c r="CA115" s="1205"/>
      <c r="CB115" s="1205"/>
      <c r="CC115" s="1206"/>
    </row>
    <row r="116" spans="1:81" s="690" customFormat="1" ht="40.15" customHeight="1" thickTop="1" x14ac:dyDescent="0.25">
      <c r="A116" s="673"/>
      <c r="B116" s="1318"/>
      <c r="C116" s="1315"/>
      <c r="D116" s="1283"/>
      <c r="E116" s="1286"/>
      <c r="F116" s="1810"/>
      <c r="G116" s="1810"/>
      <c r="H116" s="1810"/>
      <c r="I116" s="1813"/>
      <c r="J116" s="1220"/>
      <c r="K116" s="1217"/>
      <c r="L116" s="1434"/>
      <c r="M116" s="1481"/>
      <c r="N116" s="1483"/>
      <c r="O116" s="1485"/>
      <c r="P116" s="1487"/>
      <c r="Q116" s="1489"/>
      <c r="R116" s="1220"/>
      <c r="S116" s="677" t="s">
        <v>6675</v>
      </c>
      <c r="T116" s="709" t="s">
        <v>3833</v>
      </c>
      <c r="U116" s="709" t="s">
        <v>3840</v>
      </c>
      <c r="V116" s="709" t="s">
        <v>3843</v>
      </c>
      <c r="W116" s="678" t="s">
        <v>6676</v>
      </c>
      <c r="X116" s="669">
        <v>44607</v>
      </c>
      <c r="Y116" s="669">
        <v>44925</v>
      </c>
      <c r="Z116" s="669">
        <v>44607</v>
      </c>
      <c r="AA116" s="669">
        <v>44925</v>
      </c>
      <c r="AB116" s="1220"/>
      <c r="AC116" s="1804"/>
      <c r="AD116" s="303">
        <f t="shared" si="136"/>
        <v>0</v>
      </c>
      <c r="AE116" s="303">
        <f t="shared" si="136"/>
        <v>0</v>
      </c>
      <c r="AF116" s="303">
        <f t="shared" si="136"/>
        <v>0</v>
      </c>
      <c r="AG116" s="303">
        <f t="shared" si="136"/>
        <v>0</v>
      </c>
      <c r="AH116" s="303">
        <f t="shared" si="136"/>
        <v>0</v>
      </c>
      <c r="AI116" s="303">
        <f t="shared" si="136"/>
        <v>0</v>
      </c>
      <c r="AJ116" s="303">
        <f t="shared" si="136"/>
        <v>0</v>
      </c>
      <c r="AK116" s="1220"/>
      <c r="AL116" s="1244"/>
      <c r="AM116" s="303">
        <f t="shared" si="91"/>
        <v>0</v>
      </c>
      <c r="AN116" s="684"/>
      <c r="AO116" s="684"/>
      <c r="AP116" s="684"/>
      <c r="AQ116" s="684"/>
      <c r="AR116" s="684"/>
      <c r="AS116" s="684"/>
      <c r="AT116" s="1220"/>
      <c r="AU116" s="1247"/>
      <c r="AV116" s="303">
        <f t="shared" si="92"/>
        <v>0</v>
      </c>
      <c r="AW116" s="684"/>
      <c r="AX116" s="684"/>
      <c r="AY116" s="684"/>
      <c r="AZ116" s="684"/>
      <c r="BA116" s="684"/>
      <c r="BB116" s="684"/>
      <c r="BC116" s="1220"/>
      <c r="BD116" s="1250"/>
      <c r="BE116" s="303">
        <f t="shared" si="93"/>
        <v>0</v>
      </c>
      <c r="BF116" s="684"/>
      <c r="BG116" s="684"/>
      <c r="BH116" s="684"/>
      <c r="BI116" s="684"/>
      <c r="BJ116" s="684"/>
      <c r="BK116" s="684"/>
      <c r="BL116" s="1220"/>
      <c r="BM116" s="1253"/>
      <c r="BN116" s="303">
        <f t="shared" si="94"/>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x14ac:dyDescent="0.25">
      <c r="A117" s="673"/>
      <c r="B117" s="1318"/>
      <c r="C117" s="1315"/>
      <c r="D117" s="1283"/>
      <c r="E117" s="1286"/>
      <c r="F117" s="1810"/>
      <c r="G117" s="1810"/>
      <c r="H117" s="1810"/>
      <c r="I117" s="1813"/>
      <c r="J117" s="1220"/>
      <c r="K117" s="1217"/>
      <c r="L117" s="1434"/>
      <c r="M117" s="1481"/>
      <c r="N117" s="1483"/>
      <c r="O117" s="1485"/>
      <c r="P117" s="1487"/>
      <c r="Q117" s="1489"/>
      <c r="R117" s="1220"/>
      <c r="S117" s="678"/>
      <c r="T117" s="709"/>
      <c r="U117" s="709"/>
      <c r="V117" s="709"/>
      <c r="W117" s="678"/>
      <c r="X117" s="670"/>
      <c r="Y117" s="670"/>
      <c r="Z117" s="670"/>
      <c r="AA117" s="670"/>
      <c r="AB117" s="1220"/>
      <c r="AC117" s="1804"/>
      <c r="AD117" s="303">
        <f t="shared" si="136"/>
        <v>0</v>
      </c>
      <c r="AE117" s="303">
        <f t="shared" si="136"/>
        <v>0</v>
      </c>
      <c r="AF117" s="303">
        <f t="shared" si="136"/>
        <v>0</v>
      </c>
      <c r="AG117" s="303">
        <f t="shared" si="136"/>
        <v>0</v>
      </c>
      <c r="AH117" s="303">
        <f t="shared" si="136"/>
        <v>0</v>
      </c>
      <c r="AI117" s="303">
        <f t="shared" si="136"/>
        <v>0</v>
      </c>
      <c r="AJ117" s="303">
        <f t="shared" si="136"/>
        <v>0</v>
      </c>
      <c r="AK117" s="1220"/>
      <c r="AL117" s="1244"/>
      <c r="AM117" s="303">
        <f t="shared" si="91"/>
        <v>0</v>
      </c>
      <c r="AN117" s="684"/>
      <c r="AO117" s="684"/>
      <c r="AP117" s="684"/>
      <c r="AQ117" s="684"/>
      <c r="AR117" s="684"/>
      <c r="AS117" s="684"/>
      <c r="AT117" s="1220"/>
      <c r="AU117" s="1247"/>
      <c r="AV117" s="303">
        <f t="shared" si="92"/>
        <v>0</v>
      </c>
      <c r="AW117" s="684"/>
      <c r="AX117" s="684"/>
      <c r="AY117" s="684"/>
      <c r="AZ117" s="684"/>
      <c r="BA117" s="684"/>
      <c r="BB117" s="684"/>
      <c r="BC117" s="1220"/>
      <c r="BD117" s="1250"/>
      <c r="BE117" s="303">
        <f t="shared" si="93"/>
        <v>0</v>
      </c>
      <c r="BF117" s="684"/>
      <c r="BG117" s="684"/>
      <c r="BH117" s="684"/>
      <c r="BI117" s="684"/>
      <c r="BJ117" s="684"/>
      <c r="BK117" s="684"/>
      <c r="BL117" s="1220"/>
      <c r="BM117" s="1253"/>
      <c r="BN117" s="303">
        <f t="shared" si="94"/>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Bot="1" x14ac:dyDescent="0.3">
      <c r="A118" s="673"/>
      <c r="B118" s="1319"/>
      <c r="C118" s="1316"/>
      <c r="D118" s="1284"/>
      <c r="E118" s="1287"/>
      <c r="F118" s="1811"/>
      <c r="G118" s="1811"/>
      <c r="H118" s="1811"/>
      <c r="I118" s="1814"/>
      <c r="J118" s="1221"/>
      <c r="K118" s="1218"/>
      <c r="L118" s="1490"/>
      <c r="M118" s="1491"/>
      <c r="N118" s="1492"/>
      <c r="O118" s="1493"/>
      <c r="P118" s="1494"/>
      <c r="Q118" s="1495"/>
      <c r="R118" s="1221"/>
      <c r="S118" s="679"/>
      <c r="T118" s="710"/>
      <c r="U118" s="710"/>
      <c r="V118" s="710"/>
      <c r="W118" s="679"/>
      <c r="X118" s="671"/>
      <c r="Y118" s="671"/>
      <c r="Z118" s="671"/>
      <c r="AA118" s="671"/>
      <c r="AB118" s="1221"/>
      <c r="AC118" s="1805"/>
      <c r="AD118" s="306">
        <f t="shared" si="136"/>
        <v>0</v>
      </c>
      <c r="AE118" s="306">
        <f t="shared" si="136"/>
        <v>0</v>
      </c>
      <c r="AF118" s="306">
        <f t="shared" si="136"/>
        <v>0</v>
      </c>
      <c r="AG118" s="306">
        <f t="shared" si="136"/>
        <v>0</v>
      </c>
      <c r="AH118" s="306">
        <f t="shared" si="136"/>
        <v>0</v>
      </c>
      <c r="AI118" s="306">
        <f t="shared" si="136"/>
        <v>0</v>
      </c>
      <c r="AJ118" s="306">
        <f t="shared" si="136"/>
        <v>0</v>
      </c>
      <c r="AK118" s="1221"/>
      <c r="AL118" s="1245"/>
      <c r="AM118" s="306">
        <f t="shared" si="91"/>
        <v>0</v>
      </c>
      <c r="AN118" s="685"/>
      <c r="AO118" s="685"/>
      <c r="AP118" s="685"/>
      <c r="AQ118" s="685"/>
      <c r="AR118" s="685"/>
      <c r="AS118" s="685"/>
      <c r="AT118" s="1221"/>
      <c r="AU118" s="1248"/>
      <c r="AV118" s="306">
        <f t="shared" si="92"/>
        <v>0</v>
      </c>
      <c r="AW118" s="685"/>
      <c r="AX118" s="685"/>
      <c r="AY118" s="685"/>
      <c r="AZ118" s="685"/>
      <c r="BA118" s="685"/>
      <c r="BB118" s="685"/>
      <c r="BC118" s="1221"/>
      <c r="BD118" s="1251"/>
      <c r="BE118" s="306">
        <f t="shared" si="93"/>
        <v>0</v>
      </c>
      <c r="BF118" s="685"/>
      <c r="BG118" s="685"/>
      <c r="BH118" s="685"/>
      <c r="BI118" s="685"/>
      <c r="BJ118" s="685"/>
      <c r="BK118" s="685"/>
      <c r="BL118" s="1221"/>
      <c r="BM118" s="1254"/>
      <c r="BN118" s="306">
        <f t="shared" si="94"/>
        <v>0</v>
      </c>
      <c r="BO118" s="685"/>
      <c r="BP118" s="685"/>
      <c r="BQ118" s="685"/>
      <c r="BR118" s="685"/>
      <c r="BS118" s="685"/>
      <c r="BT118" s="685"/>
      <c r="BU118" s="1210"/>
      <c r="BV118" s="1211"/>
      <c r="BW118" s="1211"/>
      <c r="BX118" s="1211"/>
      <c r="BY118" s="1211"/>
      <c r="BZ118" s="1211"/>
      <c r="CA118" s="1211"/>
      <c r="CB118" s="1211"/>
      <c r="CC118" s="1212"/>
    </row>
    <row r="119" spans="1:81" ht="40.15" customHeight="1" thickTop="1" x14ac:dyDescent="0.25"/>
  </sheetData>
  <mergeCells count="901">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R83:R86"/>
    <mergeCell ref="R87:R90"/>
    <mergeCell ref="R91:R94"/>
    <mergeCell ref="R95:R98"/>
    <mergeCell ref="R99:R102"/>
    <mergeCell ref="R103:R106"/>
    <mergeCell ref="R107:R110"/>
    <mergeCell ref="R111:R114"/>
    <mergeCell ref="R115:R118"/>
    <mergeCell ref="D115:D118"/>
    <mergeCell ref="E115:E118"/>
    <mergeCell ref="F115:F118"/>
    <mergeCell ref="G115:G118"/>
    <mergeCell ref="H115:H118"/>
    <mergeCell ref="I115:I118"/>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R79:R82"/>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P111:P114"/>
    <mergeCell ref="Q111:Q114"/>
    <mergeCell ref="AB111:AB114"/>
    <mergeCell ref="AC111:AC114"/>
    <mergeCell ref="AK111:AK114"/>
    <mergeCell ref="AL111:AL114"/>
    <mergeCell ref="P115:P118"/>
    <mergeCell ref="Q115:Q118"/>
    <mergeCell ref="AB115:AB118"/>
    <mergeCell ref="AC115:AC118"/>
    <mergeCell ref="AK115:AK118"/>
    <mergeCell ref="AL115:AL118"/>
    <mergeCell ref="BD111:BD114"/>
    <mergeCell ref="BL111:BL114"/>
    <mergeCell ref="BM111:BM114"/>
    <mergeCell ref="BU115:CC115"/>
    <mergeCell ref="BU116:CC116"/>
    <mergeCell ref="BU117:CC117"/>
    <mergeCell ref="BU118:CC118"/>
    <mergeCell ref="AT115:AT118"/>
    <mergeCell ref="AU115:AU118"/>
    <mergeCell ref="BC115:BC118"/>
    <mergeCell ref="BD115:BD118"/>
    <mergeCell ref="BL115:BL118"/>
    <mergeCell ref="BM115:BM118"/>
    <mergeCell ref="B103:B118"/>
    <mergeCell ref="C103:C118"/>
    <mergeCell ref="C55:C78"/>
    <mergeCell ref="C79:C86"/>
    <mergeCell ref="B87:B102"/>
    <mergeCell ref="C87:C90"/>
    <mergeCell ref="C91:C102"/>
    <mergeCell ref="B11:B86"/>
    <mergeCell ref="C11:C22"/>
    <mergeCell ref="C23:C54"/>
  </mergeCells>
  <conditionalFormatting sqref="L27 L115 L71 L75 L79 L87 L91 L95 L103 L107 L15 L19">
    <cfRule type="expression" dxfId="253" priority="15">
      <formula>$L15=$M15</formula>
    </cfRule>
  </conditionalFormatting>
  <conditionalFormatting sqref="L51">
    <cfRule type="expression" dxfId="252" priority="10">
      <formula>$L51=$M51</formula>
    </cfRule>
  </conditionalFormatting>
  <conditionalFormatting sqref="L35">
    <cfRule type="expression" dxfId="251" priority="13">
      <formula>$L35=$M35</formula>
    </cfRule>
  </conditionalFormatting>
  <conditionalFormatting sqref="L23">
    <cfRule type="expression" dxfId="250" priority="16">
      <formula>$L23=$M23</formula>
    </cfRule>
  </conditionalFormatting>
  <conditionalFormatting sqref="L31">
    <cfRule type="expression" dxfId="249" priority="14">
      <formula>$L31=$M31</formula>
    </cfRule>
  </conditionalFormatting>
  <conditionalFormatting sqref="L43">
    <cfRule type="expression" dxfId="248" priority="12">
      <formula>$L43=$M43</formula>
    </cfRule>
  </conditionalFormatting>
  <conditionalFormatting sqref="L47">
    <cfRule type="expression" dxfId="247" priority="11">
      <formula>$L47=$M47</formula>
    </cfRule>
  </conditionalFormatting>
  <conditionalFormatting sqref="L59">
    <cfRule type="expression" dxfId="246" priority="8">
      <formula>$L59=$M59</formula>
    </cfRule>
  </conditionalFormatting>
  <conditionalFormatting sqref="L111">
    <cfRule type="expression" dxfId="245" priority="3">
      <formula>$L111=$M111</formula>
    </cfRule>
  </conditionalFormatting>
  <conditionalFormatting sqref="L55">
    <cfRule type="expression" dxfId="244" priority="9">
      <formula>$L55=$M55</formula>
    </cfRule>
  </conditionalFormatting>
  <conditionalFormatting sqref="L63">
    <cfRule type="expression" dxfId="243" priority="7">
      <formula>$L63=$M63</formula>
    </cfRule>
  </conditionalFormatting>
  <conditionalFormatting sqref="L67">
    <cfRule type="expression" dxfId="242" priority="6">
      <formula>$L67=$M67</formula>
    </cfRule>
  </conditionalFormatting>
  <conditionalFormatting sqref="L83">
    <cfRule type="expression" dxfId="241" priority="5">
      <formula>$L83=$M83</formula>
    </cfRule>
  </conditionalFormatting>
  <conditionalFormatting sqref="L99">
    <cfRule type="expression" dxfId="240" priority="4">
      <formula>$L99=$M99</formula>
    </cfRule>
  </conditionalFormatting>
  <conditionalFormatting sqref="L11">
    <cfRule type="expression" dxfId="239" priority="2">
      <formula>$L11=$M11</formula>
    </cfRule>
  </conditionalFormatting>
  <conditionalFormatting sqref="L39">
    <cfRule type="expression" dxfId="238"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18"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l!$A$3:$A$6</xm:f>
          </x14:formula1>
          <xm:sqref>T11:T118</xm:sqref>
        </x14:dataValidation>
        <x14:dataValidation type="list" allowBlank="1" showInputMessage="1" showErrorMessage="1" xr:uid="{00000000-0002-0000-0A00-000001000000}">
          <x14:formula1>
            <xm:f>l!$C$3:$C$6</xm:f>
          </x14:formula1>
          <xm:sqref>U11:U118</xm:sqref>
        </x14:dataValidation>
        <x14:dataValidation type="list" allowBlank="1" showInputMessage="1" showErrorMessage="1" xr:uid="{00000000-0002-0000-0A00-000002000000}">
          <x14:formula1>
            <xm:f>l!$E$3:$E$4</xm:f>
          </x14:formula1>
          <xm:sqref>V11:V118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C176"/>
  <sheetViews>
    <sheetView showZeros="0" view="pageBreakPreview" zoomScale="60" zoomScaleNormal="60" workbookViewId="0">
      <pane ySplit="10" topLeftCell="A11" activePane="bottomLeft" state="frozen"/>
      <selection pane="bottomLeft" activeCell="I11" sqref="I11:I14"/>
    </sheetView>
  </sheetViews>
  <sheetFormatPr baseColWidth="10" defaultColWidth="11.42578125" defaultRowHeight="40.15" customHeight="1" x14ac:dyDescent="0.25"/>
  <cols>
    <col min="1" max="1" width="2.7109375" style="663" customWidth="1"/>
    <col min="2" max="2" width="15.7109375" style="672" customWidth="1"/>
    <col min="3" max="8" width="15.7109375" style="660" customWidth="1"/>
    <col min="9" max="9" width="20" style="356"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s="775" customFormat="1" ht="16.149999999999999" customHeight="1" x14ac:dyDescent="0.25">
      <c r="A1" s="764"/>
      <c r="B1" s="765"/>
      <c r="C1" s="766"/>
      <c r="D1" s="766"/>
      <c r="E1" s="766"/>
      <c r="F1" s="766"/>
      <c r="G1" s="766"/>
      <c r="H1" s="766"/>
      <c r="I1" s="1031"/>
      <c r="J1" s="767"/>
      <c r="K1" s="767"/>
      <c r="L1" s="768"/>
      <c r="M1" s="768"/>
      <c r="N1" s="769"/>
      <c r="O1" s="769"/>
      <c r="P1" s="769"/>
      <c r="Q1" s="769"/>
      <c r="R1" s="766"/>
      <c r="S1" s="766"/>
      <c r="T1" s="766"/>
      <c r="U1" s="766"/>
      <c r="V1" s="766"/>
      <c r="W1" s="766"/>
      <c r="X1" s="770"/>
      <c r="Y1" s="770"/>
      <c r="Z1" s="770"/>
      <c r="AA1" s="770"/>
      <c r="AB1" s="767"/>
      <c r="AC1" s="771"/>
      <c r="AD1" s="772"/>
      <c r="AE1" s="772"/>
      <c r="AF1" s="772"/>
      <c r="AG1" s="772"/>
      <c r="AH1" s="772"/>
      <c r="AI1" s="772"/>
      <c r="AJ1" s="772"/>
      <c r="AK1" s="767"/>
      <c r="AL1" s="773"/>
      <c r="AM1" s="774"/>
      <c r="AN1" s="774"/>
      <c r="AO1" s="774"/>
      <c r="AP1" s="774"/>
      <c r="AT1" s="767"/>
      <c r="AU1" s="773"/>
      <c r="AV1" s="774"/>
      <c r="AW1" s="774"/>
      <c r="AX1" s="774"/>
      <c r="AY1" s="774"/>
      <c r="BC1" s="767"/>
      <c r="BD1" s="773"/>
      <c r="BE1" s="774"/>
      <c r="BF1" s="774"/>
      <c r="BG1" s="774"/>
      <c r="BH1" s="774"/>
      <c r="BL1" s="767"/>
      <c r="BM1" s="773"/>
      <c r="BN1" s="774"/>
      <c r="BO1" s="774"/>
      <c r="BP1" s="774"/>
      <c r="BQ1" s="774"/>
    </row>
    <row r="2" spans="1:81" s="690" customFormat="1" ht="16.149999999999999" customHeight="1" x14ac:dyDescent="0.25">
      <c r="A2" s="673"/>
      <c r="B2" s="1131"/>
      <c r="C2" s="1115" t="s">
        <v>0</v>
      </c>
      <c r="D2" s="1115"/>
      <c r="E2" s="1115"/>
      <c r="F2" s="1115"/>
      <c r="G2" s="1115"/>
      <c r="H2" s="1115"/>
      <c r="I2" s="357"/>
      <c r="J2" s="715" t="s">
        <v>1</v>
      </c>
      <c r="K2" s="715"/>
      <c r="L2" s="1853" t="s">
        <v>2872</v>
      </c>
      <c r="M2" s="1854"/>
      <c r="N2" s="1854"/>
      <c r="O2" s="1854"/>
      <c r="P2" s="1854"/>
      <c r="Q2" s="1855"/>
      <c r="R2" s="1114" t="s">
        <v>0</v>
      </c>
      <c r="S2" s="1116"/>
      <c r="T2" s="1195" t="s">
        <v>1</v>
      </c>
      <c r="U2" s="1196"/>
      <c r="V2" s="1197"/>
      <c r="W2" s="1856" t="str">
        <f>+$L2</f>
        <v>SECRETARÌA DE PLANEACIÓN Y DESARROLLO TERRITORIAL</v>
      </c>
      <c r="X2" s="1857"/>
      <c r="Y2" s="1857"/>
      <c r="Z2" s="1857"/>
      <c r="AA2" s="1858"/>
      <c r="AB2" s="1114" t="s">
        <v>0</v>
      </c>
      <c r="AC2" s="1115"/>
      <c r="AD2" s="1115"/>
      <c r="AE2" s="1115"/>
      <c r="AF2" s="1115"/>
      <c r="AG2" s="1115"/>
      <c r="AH2" s="1115"/>
      <c r="AI2" s="1115"/>
      <c r="AJ2" s="1116"/>
      <c r="AK2" s="1112" t="s">
        <v>1</v>
      </c>
      <c r="AL2" s="1112"/>
      <c r="AM2" s="1112"/>
      <c r="AN2" s="1841" t="str">
        <f>+$L2</f>
        <v>SECRETARÌA DE PLANEACIÓN Y DESARROLLO TERRITORIAL</v>
      </c>
      <c r="AO2" s="1842"/>
      <c r="AP2" s="1842"/>
      <c r="AQ2" s="1842"/>
      <c r="AR2" s="1842"/>
      <c r="AS2" s="1843"/>
      <c r="AT2" s="1114" t="s">
        <v>0</v>
      </c>
      <c r="AU2" s="1115"/>
      <c r="AV2" s="1115"/>
      <c r="AW2" s="1115"/>
      <c r="AX2" s="1115"/>
      <c r="AY2" s="1115"/>
      <c r="AZ2" s="1115"/>
      <c r="BA2" s="1115"/>
      <c r="BB2" s="1116"/>
      <c r="BC2" s="1112" t="s">
        <v>1</v>
      </c>
      <c r="BD2" s="1112"/>
      <c r="BE2" s="1112"/>
      <c r="BF2" s="1830" t="str">
        <f>+$L2</f>
        <v>SECRETARÌA DE PLANEACIÓN Y DESARROLLO TERRITORIAL</v>
      </c>
      <c r="BG2" s="1830"/>
      <c r="BH2" s="1830"/>
      <c r="BI2" s="1830"/>
      <c r="BJ2" s="1830"/>
      <c r="BK2" s="1830"/>
      <c r="BL2" s="1114" t="s">
        <v>0</v>
      </c>
      <c r="BM2" s="1115"/>
      <c r="BN2" s="1115"/>
      <c r="BO2" s="1115"/>
      <c r="BP2" s="1115"/>
      <c r="BQ2" s="1115"/>
      <c r="BR2" s="1115"/>
      <c r="BS2" s="1115"/>
      <c r="BT2" s="1116"/>
      <c r="BU2" s="1112" t="s">
        <v>1</v>
      </c>
      <c r="BV2" s="1112"/>
      <c r="BW2" s="1112"/>
      <c r="BX2" s="1830" t="str">
        <f>+$L2</f>
        <v>SECRETARÌA DE PLANEACIÓN Y DESARROLLO TERRITORIAL</v>
      </c>
      <c r="BY2" s="1830"/>
      <c r="BZ2" s="1830"/>
      <c r="CA2" s="1830"/>
      <c r="CB2" s="1830"/>
      <c r="CC2" s="1830"/>
    </row>
    <row r="3" spans="1:81" s="690" customFormat="1" ht="16.149999999999999" customHeight="1" x14ac:dyDescent="0.25">
      <c r="A3" s="673"/>
      <c r="B3" s="1132"/>
      <c r="C3" s="1110" t="s">
        <v>1668</v>
      </c>
      <c r="D3" s="1110"/>
      <c r="E3" s="1110"/>
      <c r="F3" s="1110"/>
      <c r="G3" s="1110"/>
      <c r="H3" s="1110"/>
      <c r="I3" s="358"/>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358"/>
      <c r="J4" s="715" t="s">
        <v>1667</v>
      </c>
      <c r="K4" s="715"/>
      <c r="L4" s="1746" t="s">
        <v>859</v>
      </c>
      <c r="M4" s="1747"/>
      <c r="N4" s="1747"/>
      <c r="O4" s="1747"/>
      <c r="P4" s="1747"/>
      <c r="Q4" s="1748"/>
      <c r="R4" s="1142" t="s">
        <v>3860</v>
      </c>
      <c r="S4" s="1144"/>
      <c r="T4" s="1195" t="s">
        <v>1675</v>
      </c>
      <c r="U4" s="1196"/>
      <c r="V4" s="1197"/>
      <c r="W4" s="1787" t="str">
        <f>+$L4</f>
        <v xml:space="preserve">3. Gobernanza </v>
      </c>
      <c r="X4" s="1788"/>
      <c r="Y4" s="1788"/>
      <c r="Z4" s="1788"/>
      <c r="AA4" s="1789"/>
      <c r="AB4" s="1142" t="s">
        <v>3860</v>
      </c>
      <c r="AC4" s="1143"/>
      <c r="AD4" s="1143"/>
      <c r="AE4" s="1143"/>
      <c r="AF4" s="1143"/>
      <c r="AG4" s="1143"/>
      <c r="AH4" s="1143"/>
      <c r="AI4" s="1143"/>
      <c r="AJ4" s="1144"/>
      <c r="AK4" s="1112" t="s">
        <v>1667</v>
      </c>
      <c r="AL4" s="1112"/>
      <c r="AM4" s="1112"/>
      <c r="AN4" s="1746" t="str">
        <f>+$L4</f>
        <v xml:space="preserve">3. Gobernanza </v>
      </c>
      <c r="AO4" s="1747"/>
      <c r="AP4" s="1747"/>
      <c r="AQ4" s="1747"/>
      <c r="AR4" s="1747"/>
      <c r="AS4" s="1748"/>
      <c r="AT4" s="1142" t="s">
        <v>3860</v>
      </c>
      <c r="AU4" s="1143"/>
      <c r="AV4" s="1143"/>
      <c r="AW4" s="1143"/>
      <c r="AX4" s="1143"/>
      <c r="AY4" s="1143"/>
      <c r="AZ4" s="1143"/>
      <c r="BA4" s="1143"/>
      <c r="BB4" s="1144"/>
      <c r="BC4" s="1112" t="s">
        <v>1667</v>
      </c>
      <c r="BD4" s="1112"/>
      <c r="BE4" s="1112"/>
      <c r="BF4" s="1743" t="str">
        <f>+$L4</f>
        <v xml:space="preserve">3. Gobernanza </v>
      </c>
      <c r="BG4" s="1743"/>
      <c r="BH4" s="1743"/>
      <c r="BI4" s="1743"/>
      <c r="BJ4" s="1743"/>
      <c r="BK4" s="1743"/>
      <c r="BL4" s="1142" t="s">
        <v>3860</v>
      </c>
      <c r="BM4" s="1143"/>
      <c r="BN4" s="1143"/>
      <c r="BO4" s="1143"/>
      <c r="BP4" s="1143"/>
      <c r="BQ4" s="1143"/>
      <c r="BR4" s="1143"/>
      <c r="BS4" s="1143"/>
      <c r="BT4" s="1144"/>
      <c r="BU4" s="1112" t="s">
        <v>1667</v>
      </c>
      <c r="BV4" s="1112"/>
      <c r="BW4" s="1112"/>
      <c r="BX4" s="1743" t="str">
        <f>+$L4</f>
        <v xml:space="preserve">3. Gobernanza </v>
      </c>
      <c r="BY4" s="1743"/>
      <c r="BZ4" s="1743"/>
      <c r="CA4" s="1743"/>
      <c r="CB4" s="1743"/>
      <c r="CC4" s="1743"/>
    </row>
    <row r="5" spans="1:81" s="690" customFormat="1" ht="16.149999999999999" customHeight="1" x14ac:dyDescent="0.25">
      <c r="A5" s="673"/>
      <c r="B5" s="1133"/>
      <c r="C5" s="1146"/>
      <c r="D5" s="1146"/>
      <c r="E5" s="1146"/>
      <c r="F5" s="1146"/>
      <c r="G5" s="1146"/>
      <c r="H5" s="1146"/>
      <c r="I5" s="359"/>
      <c r="J5" s="715" t="s">
        <v>1670</v>
      </c>
      <c r="K5" s="715"/>
      <c r="L5" s="1259" t="s">
        <v>860</v>
      </c>
      <c r="M5" s="1260"/>
      <c r="N5" s="1260"/>
      <c r="O5" s="1260"/>
      <c r="P5" s="1260"/>
      <c r="Q5" s="1261"/>
      <c r="R5" s="1145"/>
      <c r="S5" s="1147"/>
      <c r="T5" s="1195" t="s">
        <v>1676</v>
      </c>
      <c r="U5" s="1196"/>
      <c r="V5" s="1197"/>
      <c r="W5" s="1275" t="str">
        <f>+$L5</f>
        <v>3.1 Más Oportunidades para el Ordenamiento Territorial.</v>
      </c>
      <c r="X5" s="1276"/>
      <c r="Y5" s="1276"/>
      <c r="Z5" s="1276"/>
      <c r="AA5" s="1277"/>
      <c r="AB5" s="1145"/>
      <c r="AC5" s="1146"/>
      <c r="AD5" s="1146"/>
      <c r="AE5" s="1146"/>
      <c r="AF5" s="1146"/>
      <c r="AG5" s="1146"/>
      <c r="AH5" s="1146"/>
      <c r="AI5" s="1146"/>
      <c r="AJ5" s="1147"/>
      <c r="AK5" s="1112" t="s">
        <v>1670</v>
      </c>
      <c r="AL5" s="1112"/>
      <c r="AM5" s="1112"/>
      <c r="AN5" s="1259" t="str">
        <f>+$L5</f>
        <v>3.1 Más Oportunidades para el Ordenamiento Territorial.</v>
      </c>
      <c r="AO5" s="1260"/>
      <c r="AP5" s="1260"/>
      <c r="AQ5" s="1260"/>
      <c r="AR5" s="1260"/>
      <c r="AS5" s="1261"/>
      <c r="AT5" s="1145"/>
      <c r="AU5" s="1146"/>
      <c r="AV5" s="1146"/>
      <c r="AW5" s="1146"/>
      <c r="AX5" s="1146"/>
      <c r="AY5" s="1146"/>
      <c r="AZ5" s="1146"/>
      <c r="BA5" s="1146"/>
      <c r="BB5" s="1147"/>
      <c r="BC5" s="1112" t="s">
        <v>1670</v>
      </c>
      <c r="BD5" s="1112"/>
      <c r="BE5" s="1112"/>
      <c r="BF5" s="1149" t="str">
        <f>+$L5</f>
        <v>3.1 Más Oportunidades para el Ordenamiento Territorial.</v>
      </c>
      <c r="BG5" s="1149"/>
      <c r="BH5" s="1149"/>
      <c r="BI5" s="1149"/>
      <c r="BJ5" s="1149"/>
      <c r="BK5" s="1149"/>
      <c r="BL5" s="1145"/>
      <c r="BM5" s="1146"/>
      <c r="BN5" s="1146"/>
      <c r="BO5" s="1146"/>
      <c r="BP5" s="1146"/>
      <c r="BQ5" s="1146"/>
      <c r="BR5" s="1146"/>
      <c r="BS5" s="1146"/>
      <c r="BT5" s="1147"/>
      <c r="BU5" s="1112" t="s">
        <v>1670</v>
      </c>
      <c r="BV5" s="1112"/>
      <c r="BW5" s="1112"/>
      <c r="BX5" s="1149" t="str">
        <f>+$L5</f>
        <v>3.1 Más Oportunidades para el Ordenamiento Territorial.</v>
      </c>
      <c r="BY5" s="1149"/>
      <c r="BZ5" s="1149"/>
      <c r="CA5" s="1149"/>
      <c r="CB5" s="1149"/>
      <c r="CC5" s="1149"/>
    </row>
    <row r="6" spans="1:81" ht="16.149999999999999" customHeight="1" thickBot="1" x14ac:dyDescent="0.3">
      <c r="B6" s="658"/>
      <c r="C6" s="658"/>
      <c r="D6" s="658"/>
      <c r="E6" s="658"/>
      <c r="F6" s="658"/>
      <c r="G6" s="658"/>
      <c r="H6" s="658"/>
      <c r="I6" s="360"/>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390"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391"/>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392"/>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783" customFormat="1" ht="40.15" customHeight="1" thickTop="1" x14ac:dyDescent="0.25">
      <c r="A11" s="776"/>
      <c r="B11" s="1333" t="s">
        <v>861</v>
      </c>
      <c r="C11" s="1393" t="s">
        <v>864</v>
      </c>
      <c r="D11" s="2063">
        <v>4002</v>
      </c>
      <c r="E11" s="2066" t="s">
        <v>7878</v>
      </c>
      <c r="F11" s="2069">
        <v>4002016</v>
      </c>
      <c r="G11" s="2072" t="s">
        <v>7879</v>
      </c>
      <c r="H11" s="2072" t="s">
        <v>7880</v>
      </c>
      <c r="I11" s="2075">
        <v>2021004540140</v>
      </c>
      <c r="J11" s="2015">
        <v>568</v>
      </c>
      <c r="K11" s="2027" t="str">
        <f>+[12]Metas!K648</f>
        <v>Plan de Ordenamiento Territorial Departamental Formulado</v>
      </c>
      <c r="L11" s="1341">
        <v>0.8</v>
      </c>
      <c r="M11" s="1343">
        <f>SUM(N11:Q11)</f>
        <v>0.8</v>
      </c>
      <c r="N11" s="1345"/>
      <c r="O11" s="1347"/>
      <c r="P11" s="1349"/>
      <c r="Q11" s="1351">
        <v>0.8</v>
      </c>
      <c r="R11" s="2015">
        <f>+$J11</f>
        <v>568</v>
      </c>
      <c r="S11" s="777" t="s">
        <v>6677</v>
      </c>
      <c r="T11" s="778" t="s">
        <v>3834</v>
      </c>
      <c r="U11" s="778" t="s">
        <v>3837</v>
      </c>
      <c r="V11" s="778" t="s">
        <v>3842</v>
      </c>
      <c r="W11" s="777" t="s">
        <v>6678</v>
      </c>
      <c r="X11" s="779">
        <v>44562</v>
      </c>
      <c r="Y11" s="780">
        <v>44926</v>
      </c>
      <c r="Z11" s="779"/>
      <c r="AA11" s="779"/>
      <c r="AB11" s="2015">
        <f>+$J11</f>
        <v>568</v>
      </c>
      <c r="AC11" s="1240">
        <f>+L11</f>
        <v>0.8</v>
      </c>
      <c r="AD11" s="781">
        <f>+AM11+AV11+BE11+BN11</f>
        <v>0</v>
      </c>
      <c r="AE11" s="781">
        <f t="shared" ref="AE11:AJ26" si="0">+AN11+AW11+BF11+BO11</f>
        <v>0</v>
      </c>
      <c r="AF11" s="781">
        <f t="shared" si="0"/>
        <v>0</v>
      </c>
      <c r="AG11" s="781">
        <f t="shared" si="0"/>
        <v>0</v>
      </c>
      <c r="AH11" s="781">
        <f t="shared" si="0"/>
        <v>0</v>
      </c>
      <c r="AI11" s="781">
        <f t="shared" si="0"/>
        <v>0</v>
      </c>
      <c r="AJ11" s="781">
        <f t="shared" si="0"/>
        <v>0</v>
      </c>
      <c r="AK11" s="2015">
        <f>+$J11</f>
        <v>568</v>
      </c>
      <c r="AL11" s="2056">
        <f>+N11</f>
        <v>0</v>
      </c>
      <c r="AM11" s="781">
        <f>SUM(AN11:AS11)</f>
        <v>0</v>
      </c>
      <c r="AN11" s="782"/>
      <c r="AO11" s="782"/>
      <c r="AP11" s="782"/>
      <c r="AQ11" s="782"/>
      <c r="AR11" s="782"/>
      <c r="AS11" s="782"/>
      <c r="AT11" s="2015">
        <f>+$J11</f>
        <v>568</v>
      </c>
      <c r="AU11" s="2059">
        <f>+O11</f>
        <v>0</v>
      </c>
      <c r="AV11" s="781">
        <f>SUM(AW11:BB11)</f>
        <v>0</v>
      </c>
      <c r="AW11" s="782"/>
      <c r="AX11" s="782"/>
      <c r="AY11" s="782"/>
      <c r="AZ11" s="782"/>
      <c r="BA11" s="782"/>
      <c r="BB11" s="782"/>
      <c r="BC11" s="2015">
        <f>+$J11</f>
        <v>568</v>
      </c>
      <c r="BD11" s="2050">
        <f>+P11</f>
        <v>0</v>
      </c>
      <c r="BE11" s="781">
        <f>SUM(BF11:BK11)</f>
        <v>0</v>
      </c>
      <c r="BF11" s="782"/>
      <c r="BG11" s="782"/>
      <c r="BH11" s="782"/>
      <c r="BI11" s="782"/>
      <c r="BJ11" s="782"/>
      <c r="BK11" s="782"/>
      <c r="BL11" s="2015">
        <f>+$J11</f>
        <v>568</v>
      </c>
      <c r="BM11" s="2053">
        <f>+Q11</f>
        <v>0.8</v>
      </c>
      <c r="BN11" s="781">
        <f>SUM(BO11:BT11)</f>
        <v>0</v>
      </c>
      <c r="BO11" s="782"/>
      <c r="BP11" s="782"/>
      <c r="BQ11" s="782"/>
      <c r="BR11" s="782"/>
      <c r="BS11" s="782"/>
      <c r="BT11" s="782"/>
      <c r="BU11" s="1886"/>
      <c r="BV11" s="1887"/>
      <c r="BW11" s="1887"/>
      <c r="BX11" s="1887"/>
      <c r="BY11" s="1887"/>
      <c r="BZ11" s="1887"/>
      <c r="CA11" s="1887"/>
      <c r="CB11" s="1887"/>
      <c r="CC11" s="1888"/>
    </row>
    <row r="12" spans="1:81" s="783" customFormat="1" ht="40.15" customHeight="1" x14ac:dyDescent="0.25">
      <c r="A12" s="776"/>
      <c r="B12" s="1334"/>
      <c r="C12" s="1394"/>
      <c r="D12" s="2064"/>
      <c r="E12" s="2067"/>
      <c r="F12" s="2070"/>
      <c r="G12" s="2073"/>
      <c r="H12" s="2073"/>
      <c r="I12" s="2076"/>
      <c r="J12" s="2016"/>
      <c r="K12" s="2028"/>
      <c r="L12" s="1342"/>
      <c r="M12" s="1344"/>
      <c r="N12" s="1346"/>
      <c r="O12" s="1348"/>
      <c r="P12" s="1350"/>
      <c r="Q12" s="1352"/>
      <c r="R12" s="2016"/>
      <c r="S12" s="784" t="s">
        <v>6679</v>
      </c>
      <c r="T12" s="785" t="s">
        <v>3834</v>
      </c>
      <c r="U12" s="785" t="s">
        <v>3837</v>
      </c>
      <c r="V12" s="785" t="s">
        <v>3842</v>
      </c>
      <c r="W12" s="786" t="s">
        <v>6680</v>
      </c>
      <c r="X12" s="787">
        <v>44562</v>
      </c>
      <c r="Y12" s="788">
        <v>44926</v>
      </c>
      <c r="Z12" s="788"/>
      <c r="AA12" s="788"/>
      <c r="AB12" s="2016"/>
      <c r="AC12" s="1241"/>
      <c r="AD12" s="789">
        <f t="shared" ref="AD12:AD14" si="1">+AM12+AV12+BE12+BN12</f>
        <v>0</v>
      </c>
      <c r="AE12" s="789">
        <f t="shared" si="0"/>
        <v>0</v>
      </c>
      <c r="AF12" s="789">
        <f t="shared" si="0"/>
        <v>0</v>
      </c>
      <c r="AG12" s="789">
        <f t="shared" si="0"/>
        <v>0</v>
      </c>
      <c r="AH12" s="789">
        <f t="shared" si="0"/>
        <v>0</v>
      </c>
      <c r="AI12" s="789">
        <f t="shared" si="0"/>
        <v>0</v>
      </c>
      <c r="AJ12" s="789">
        <f t="shared" si="0"/>
        <v>0</v>
      </c>
      <c r="AK12" s="2016"/>
      <c r="AL12" s="2057"/>
      <c r="AM12" s="789">
        <f t="shared" ref="AM12:AM85" si="2">SUM(AN12:AS12)</f>
        <v>0</v>
      </c>
      <c r="AN12" s="790"/>
      <c r="AO12" s="790"/>
      <c r="AP12" s="790"/>
      <c r="AQ12" s="790"/>
      <c r="AR12" s="790"/>
      <c r="AS12" s="790"/>
      <c r="AT12" s="2016"/>
      <c r="AU12" s="2060"/>
      <c r="AV12" s="789">
        <f t="shared" ref="AV12:AV85" si="3">SUM(AW12:BB12)</f>
        <v>0</v>
      </c>
      <c r="AW12" s="790"/>
      <c r="AX12" s="790"/>
      <c r="AY12" s="790"/>
      <c r="AZ12" s="790"/>
      <c r="BA12" s="790"/>
      <c r="BB12" s="790"/>
      <c r="BC12" s="2016"/>
      <c r="BD12" s="2051"/>
      <c r="BE12" s="789">
        <f t="shared" ref="BE12:BE85" si="4">SUM(BF12:BK12)</f>
        <v>0</v>
      </c>
      <c r="BF12" s="790"/>
      <c r="BG12" s="790"/>
      <c r="BH12" s="790"/>
      <c r="BI12" s="790"/>
      <c r="BJ12" s="790"/>
      <c r="BK12" s="790"/>
      <c r="BL12" s="2016"/>
      <c r="BM12" s="2054"/>
      <c r="BN12" s="789">
        <f t="shared" ref="BN12:BN85" si="5">SUM(BO12:BT12)</f>
        <v>0</v>
      </c>
      <c r="BO12" s="790"/>
      <c r="BP12" s="790"/>
      <c r="BQ12" s="790"/>
      <c r="BR12" s="790"/>
      <c r="BS12" s="790"/>
      <c r="BT12" s="790"/>
      <c r="BU12" s="1859"/>
      <c r="BV12" s="1860"/>
      <c r="BW12" s="1860"/>
      <c r="BX12" s="1860"/>
      <c r="BY12" s="1860"/>
      <c r="BZ12" s="1860"/>
      <c r="CA12" s="1860"/>
      <c r="CB12" s="1860"/>
      <c r="CC12" s="1861"/>
    </row>
    <row r="13" spans="1:81" s="783" customFormat="1" ht="40.15" customHeight="1" x14ac:dyDescent="0.25">
      <c r="A13" s="776"/>
      <c r="B13" s="1334"/>
      <c r="C13" s="1394"/>
      <c r="D13" s="2064"/>
      <c r="E13" s="2067"/>
      <c r="F13" s="2070"/>
      <c r="G13" s="2073"/>
      <c r="H13" s="2073"/>
      <c r="I13" s="2076"/>
      <c r="J13" s="2016"/>
      <c r="K13" s="2028"/>
      <c r="L13" s="1342"/>
      <c r="M13" s="1344"/>
      <c r="N13" s="1346"/>
      <c r="O13" s="1348"/>
      <c r="P13" s="1350"/>
      <c r="Q13" s="1352"/>
      <c r="R13" s="2016"/>
      <c r="S13" s="784" t="s">
        <v>6681</v>
      </c>
      <c r="T13" s="785" t="s">
        <v>3834</v>
      </c>
      <c r="U13" s="785" t="s">
        <v>3837</v>
      </c>
      <c r="V13" s="785" t="s">
        <v>3842</v>
      </c>
      <c r="W13" s="784" t="s">
        <v>6682</v>
      </c>
      <c r="X13" s="791">
        <v>44562</v>
      </c>
      <c r="Y13" s="787">
        <v>44926</v>
      </c>
      <c r="Z13" s="788"/>
      <c r="AA13" s="788"/>
      <c r="AB13" s="2016"/>
      <c r="AC13" s="1241"/>
      <c r="AD13" s="789">
        <f t="shared" si="1"/>
        <v>0</v>
      </c>
      <c r="AE13" s="789">
        <f t="shared" si="0"/>
        <v>0</v>
      </c>
      <c r="AF13" s="789">
        <f t="shared" si="0"/>
        <v>0</v>
      </c>
      <c r="AG13" s="789">
        <f t="shared" si="0"/>
        <v>0</v>
      </c>
      <c r="AH13" s="789">
        <f t="shared" si="0"/>
        <v>0</v>
      </c>
      <c r="AI13" s="789">
        <f t="shared" si="0"/>
        <v>0</v>
      </c>
      <c r="AJ13" s="789">
        <f t="shared" si="0"/>
        <v>0</v>
      </c>
      <c r="AK13" s="2016"/>
      <c r="AL13" s="2057"/>
      <c r="AM13" s="789">
        <f t="shared" si="2"/>
        <v>0</v>
      </c>
      <c r="AN13" s="790"/>
      <c r="AO13" s="790"/>
      <c r="AP13" s="790"/>
      <c r="AQ13" s="790"/>
      <c r="AR13" s="790"/>
      <c r="AS13" s="790"/>
      <c r="AT13" s="2016"/>
      <c r="AU13" s="2060"/>
      <c r="AV13" s="789">
        <f t="shared" si="3"/>
        <v>0</v>
      </c>
      <c r="AW13" s="790"/>
      <c r="AX13" s="790"/>
      <c r="AY13" s="790"/>
      <c r="AZ13" s="790"/>
      <c r="BA13" s="790"/>
      <c r="BB13" s="790"/>
      <c r="BC13" s="2016"/>
      <c r="BD13" s="2051"/>
      <c r="BE13" s="789">
        <f t="shared" si="4"/>
        <v>0</v>
      </c>
      <c r="BF13" s="790"/>
      <c r="BG13" s="790"/>
      <c r="BH13" s="790"/>
      <c r="BI13" s="790"/>
      <c r="BJ13" s="790"/>
      <c r="BK13" s="790"/>
      <c r="BL13" s="2016"/>
      <c r="BM13" s="2054"/>
      <c r="BN13" s="789">
        <f t="shared" si="5"/>
        <v>0</v>
      </c>
      <c r="BO13" s="790"/>
      <c r="BP13" s="790"/>
      <c r="BQ13" s="790"/>
      <c r="BR13" s="790"/>
      <c r="BS13" s="790"/>
      <c r="BT13" s="790"/>
      <c r="BU13" s="1859"/>
      <c r="BV13" s="1860"/>
      <c r="BW13" s="1860"/>
      <c r="BX13" s="1860"/>
      <c r="BY13" s="1860"/>
      <c r="BZ13" s="1860"/>
      <c r="CA13" s="1860"/>
      <c r="CB13" s="1860"/>
      <c r="CC13" s="1861"/>
    </row>
    <row r="14" spans="1:81" s="783" customFormat="1" ht="40.15" customHeight="1" thickBot="1" x14ac:dyDescent="0.3">
      <c r="A14" s="776"/>
      <c r="B14" s="1334"/>
      <c r="C14" s="1394"/>
      <c r="D14" s="2065"/>
      <c r="E14" s="2068"/>
      <c r="F14" s="2071"/>
      <c r="G14" s="2074"/>
      <c r="H14" s="2074"/>
      <c r="I14" s="2077"/>
      <c r="J14" s="2017"/>
      <c r="K14" s="2029"/>
      <c r="L14" s="1422"/>
      <c r="M14" s="2062"/>
      <c r="N14" s="1418"/>
      <c r="O14" s="1419"/>
      <c r="P14" s="1420"/>
      <c r="Q14" s="1421"/>
      <c r="R14" s="2017"/>
      <c r="S14" s="784" t="s">
        <v>6681</v>
      </c>
      <c r="T14" s="792" t="s">
        <v>3834</v>
      </c>
      <c r="U14" s="792" t="s">
        <v>3837</v>
      </c>
      <c r="V14" s="792" t="s">
        <v>3842</v>
      </c>
      <c r="W14" s="784" t="s">
        <v>6683</v>
      </c>
      <c r="X14" s="793">
        <v>44562</v>
      </c>
      <c r="Y14" s="787">
        <v>44926</v>
      </c>
      <c r="Z14" s="793"/>
      <c r="AA14" s="793"/>
      <c r="AB14" s="2017"/>
      <c r="AC14" s="1242"/>
      <c r="AD14" s="794">
        <f t="shared" si="1"/>
        <v>0</v>
      </c>
      <c r="AE14" s="794">
        <f t="shared" si="0"/>
        <v>0</v>
      </c>
      <c r="AF14" s="794">
        <f t="shared" si="0"/>
        <v>0</v>
      </c>
      <c r="AG14" s="794">
        <f t="shared" si="0"/>
        <v>0</v>
      </c>
      <c r="AH14" s="794">
        <f t="shared" si="0"/>
        <v>0</v>
      </c>
      <c r="AI14" s="794">
        <f t="shared" si="0"/>
        <v>0</v>
      </c>
      <c r="AJ14" s="794">
        <f t="shared" si="0"/>
        <v>0</v>
      </c>
      <c r="AK14" s="2017"/>
      <c r="AL14" s="2058"/>
      <c r="AM14" s="794">
        <f t="shared" si="2"/>
        <v>0</v>
      </c>
      <c r="AN14" s="795"/>
      <c r="AO14" s="795"/>
      <c r="AP14" s="795"/>
      <c r="AQ14" s="795"/>
      <c r="AR14" s="795"/>
      <c r="AS14" s="795"/>
      <c r="AT14" s="2017"/>
      <c r="AU14" s="2061"/>
      <c r="AV14" s="794">
        <f t="shared" si="3"/>
        <v>0</v>
      </c>
      <c r="AW14" s="795"/>
      <c r="AX14" s="795"/>
      <c r="AY14" s="795"/>
      <c r="AZ14" s="795"/>
      <c r="BA14" s="795"/>
      <c r="BB14" s="795"/>
      <c r="BC14" s="2017"/>
      <c r="BD14" s="2052"/>
      <c r="BE14" s="794">
        <f t="shared" si="4"/>
        <v>0</v>
      </c>
      <c r="BF14" s="795"/>
      <c r="BG14" s="795"/>
      <c r="BH14" s="795"/>
      <c r="BI14" s="795"/>
      <c r="BJ14" s="795"/>
      <c r="BK14" s="795"/>
      <c r="BL14" s="2017"/>
      <c r="BM14" s="2055"/>
      <c r="BN14" s="794">
        <f t="shared" si="5"/>
        <v>0</v>
      </c>
      <c r="BO14" s="795"/>
      <c r="BP14" s="795"/>
      <c r="BQ14" s="795"/>
      <c r="BR14" s="795"/>
      <c r="BS14" s="795"/>
      <c r="BT14" s="795"/>
      <c r="BU14" s="1883"/>
      <c r="BV14" s="1884"/>
      <c r="BW14" s="1884"/>
      <c r="BX14" s="1884"/>
      <c r="BY14" s="1884"/>
      <c r="BZ14" s="1884"/>
      <c r="CA14" s="1884"/>
      <c r="CB14" s="1884"/>
      <c r="CC14" s="1885"/>
    </row>
    <row r="15" spans="1:81" s="783" customFormat="1" ht="40.15" customHeight="1" thickTop="1" x14ac:dyDescent="0.25">
      <c r="A15" s="776"/>
      <c r="B15" s="1334"/>
      <c r="C15" s="1394"/>
      <c r="D15" s="2063">
        <v>4002</v>
      </c>
      <c r="E15" s="2066" t="s">
        <v>7878</v>
      </c>
      <c r="F15" s="2069">
        <v>4002016</v>
      </c>
      <c r="G15" s="2072" t="s">
        <v>7879</v>
      </c>
      <c r="H15" s="2072" t="s">
        <v>7880</v>
      </c>
      <c r="I15" s="2075">
        <v>2021004540140</v>
      </c>
      <c r="J15" s="2015">
        <v>569</v>
      </c>
      <c r="K15" s="2027" t="str">
        <f>+[12]Metas!K649</f>
        <v>Estudios de Vocación y Restricción del Suelo</v>
      </c>
      <c r="L15" s="1222">
        <v>1</v>
      </c>
      <c r="M15" s="1415">
        <f>SUM(N15:Q15)</f>
        <v>1</v>
      </c>
      <c r="N15" s="1345"/>
      <c r="O15" s="1347"/>
      <c r="P15" s="1349"/>
      <c r="Q15" s="1351">
        <v>1</v>
      </c>
      <c r="R15" s="2015">
        <f>+$J15</f>
        <v>569</v>
      </c>
      <c r="S15" s="777" t="s">
        <v>6684</v>
      </c>
      <c r="T15" s="796" t="s">
        <v>3834</v>
      </c>
      <c r="U15" s="796" t="s">
        <v>3837</v>
      </c>
      <c r="V15" s="796" t="s">
        <v>3842</v>
      </c>
      <c r="W15" s="777" t="s">
        <v>6685</v>
      </c>
      <c r="X15" s="779">
        <v>44562</v>
      </c>
      <c r="Y15" s="779">
        <v>44926</v>
      </c>
      <c r="Z15" s="779"/>
      <c r="AA15" s="779"/>
      <c r="AB15" s="2015">
        <f>+$J15</f>
        <v>569</v>
      </c>
      <c r="AC15" s="1240">
        <f>+L15</f>
        <v>1</v>
      </c>
      <c r="AD15" s="781">
        <f>+AM15+AV15+BE15+BN15</f>
        <v>0</v>
      </c>
      <c r="AE15" s="781">
        <f t="shared" si="0"/>
        <v>0</v>
      </c>
      <c r="AF15" s="781">
        <f t="shared" si="0"/>
        <v>0</v>
      </c>
      <c r="AG15" s="781">
        <f t="shared" si="0"/>
        <v>0</v>
      </c>
      <c r="AH15" s="781">
        <f t="shared" si="0"/>
        <v>0</v>
      </c>
      <c r="AI15" s="781">
        <f t="shared" si="0"/>
        <v>0</v>
      </c>
      <c r="AJ15" s="781">
        <f t="shared" si="0"/>
        <v>0</v>
      </c>
      <c r="AK15" s="2015">
        <f>+$J15</f>
        <v>569</v>
      </c>
      <c r="AL15" s="2056">
        <f>+N15</f>
        <v>0</v>
      </c>
      <c r="AM15" s="781">
        <f t="shared" si="2"/>
        <v>0</v>
      </c>
      <c r="AN15" s="782"/>
      <c r="AO15" s="782"/>
      <c r="AP15" s="782"/>
      <c r="AQ15" s="782"/>
      <c r="AR15" s="782"/>
      <c r="AS15" s="782"/>
      <c r="AT15" s="2015">
        <f>+$J15</f>
        <v>569</v>
      </c>
      <c r="AU15" s="2059">
        <f>+O15</f>
        <v>0</v>
      </c>
      <c r="AV15" s="781">
        <f t="shared" si="3"/>
        <v>0</v>
      </c>
      <c r="AW15" s="782"/>
      <c r="AX15" s="782"/>
      <c r="AY15" s="782"/>
      <c r="AZ15" s="782"/>
      <c r="BA15" s="782"/>
      <c r="BB15" s="782"/>
      <c r="BC15" s="2015">
        <f>+$J15</f>
        <v>569</v>
      </c>
      <c r="BD15" s="2050">
        <f>+P15</f>
        <v>0</v>
      </c>
      <c r="BE15" s="781">
        <f t="shared" si="4"/>
        <v>0</v>
      </c>
      <c r="BF15" s="782"/>
      <c r="BG15" s="782"/>
      <c r="BH15" s="782"/>
      <c r="BI15" s="782"/>
      <c r="BJ15" s="782"/>
      <c r="BK15" s="782"/>
      <c r="BL15" s="2015">
        <f>+$J15</f>
        <v>569</v>
      </c>
      <c r="BM15" s="2053">
        <f>+Q15</f>
        <v>1</v>
      </c>
      <c r="BN15" s="781">
        <f t="shared" si="5"/>
        <v>0</v>
      </c>
      <c r="BO15" s="782"/>
      <c r="BP15" s="782"/>
      <c r="BQ15" s="782"/>
      <c r="BR15" s="782"/>
      <c r="BS15" s="782"/>
      <c r="BT15" s="782"/>
      <c r="BU15" s="1886"/>
      <c r="BV15" s="1887"/>
      <c r="BW15" s="1887"/>
      <c r="BX15" s="1887"/>
      <c r="BY15" s="1887"/>
      <c r="BZ15" s="1887"/>
      <c r="CA15" s="1887"/>
      <c r="CB15" s="1887"/>
      <c r="CC15" s="1888"/>
    </row>
    <row r="16" spans="1:81" s="783" customFormat="1" ht="40.15" customHeight="1" x14ac:dyDescent="0.25">
      <c r="A16" s="776"/>
      <c r="B16" s="1334"/>
      <c r="C16" s="1394"/>
      <c r="D16" s="2064"/>
      <c r="E16" s="2067"/>
      <c r="F16" s="2070"/>
      <c r="G16" s="2073"/>
      <c r="H16" s="2073"/>
      <c r="I16" s="2076"/>
      <c r="J16" s="2016"/>
      <c r="K16" s="2028"/>
      <c r="L16" s="1223"/>
      <c r="M16" s="1416"/>
      <c r="N16" s="1346"/>
      <c r="O16" s="1348"/>
      <c r="P16" s="1350"/>
      <c r="Q16" s="1352"/>
      <c r="R16" s="2016"/>
      <c r="S16" s="784"/>
      <c r="T16" s="785"/>
      <c r="U16" s="785"/>
      <c r="V16" s="785"/>
      <c r="W16" s="784"/>
      <c r="X16" s="788"/>
      <c r="Y16" s="788"/>
      <c r="Z16" s="788"/>
      <c r="AA16" s="788"/>
      <c r="AB16" s="2016"/>
      <c r="AC16" s="1241"/>
      <c r="AD16" s="789">
        <f t="shared" ref="AD16:AJ31" si="6">+AM16+AV16+BE16+BN16</f>
        <v>0</v>
      </c>
      <c r="AE16" s="789">
        <f t="shared" si="0"/>
        <v>0</v>
      </c>
      <c r="AF16" s="789">
        <f t="shared" si="0"/>
        <v>0</v>
      </c>
      <c r="AG16" s="789">
        <f t="shared" si="0"/>
        <v>0</v>
      </c>
      <c r="AH16" s="789">
        <f t="shared" si="0"/>
        <v>0</v>
      </c>
      <c r="AI16" s="789">
        <f t="shared" si="0"/>
        <v>0</v>
      </c>
      <c r="AJ16" s="789">
        <f t="shared" si="0"/>
        <v>0</v>
      </c>
      <c r="AK16" s="2016"/>
      <c r="AL16" s="2057"/>
      <c r="AM16" s="789">
        <f t="shared" si="2"/>
        <v>0</v>
      </c>
      <c r="AN16" s="790"/>
      <c r="AO16" s="790"/>
      <c r="AP16" s="790"/>
      <c r="AQ16" s="790"/>
      <c r="AR16" s="790"/>
      <c r="AS16" s="790"/>
      <c r="AT16" s="2016"/>
      <c r="AU16" s="2060"/>
      <c r="AV16" s="789">
        <f t="shared" si="3"/>
        <v>0</v>
      </c>
      <c r="AW16" s="790"/>
      <c r="AX16" s="790"/>
      <c r="AY16" s="790"/>
      <c r="AZ16" s="790"/>
      <c r="BA16" s="790"/>
      <c r="BB16" s="790"/>
      <c r="BC16" s="2016"/>
      <c r="BD16" s="2051"/>
      <c r="BE16" s="789">
        <f t="shared" si="4"/>
        <v>0</v>
      </c>
      <c r="BF16" s="790"/>
      <c r="BG16" s="790"/>
      <c r="BH16" s="790"/>
      <c r="BI16" s="790"/>
      <c r="BJ16" s="790"/>
      <c r="BK16" s="790"/>
      <c r="BL16" s="2016"/>
      <c r="BM16" s="2054"/>
      <c r="BN16" s="789">
        <f t="shared" si="5"/>
        <v>0</v>
      </c>
      <c r="BO16" s="790"/>
      <c r="BP16" s="790"/>
      <c r="BQ16" s="790"/>
      <c r="BR16" s="790"/>
      <c r="BS16" s="790"/>
      <c r="BT16" s="790"/>
      <c r="BU16" s="1859"/>
      <c r="BV16" s="1860"/>
      <c r="BW16" s="1860"/>
      <c r="BX16" s="1860"/>
      <c r="BY16" s="1860"/>
      <c r="BZ16" s="1860"/>
      <c r="CA16" s="1860"/>
      <c r="CB16" s="1860"/>
      <c r="CC16" s="1861"/>
    </row>
    <row r="17" spans="1:81" s="783" customFormat="1" ht="40.15" customHeight="1" thickBot="1" x14ac:dyDescent="0.3">
      <c r="A17" s="776"/>
      <c r="B17" s="1334"/>
      <c r="C17" s="1394"/>
      <c r="D17" s="2065"/>
      <c r="E17" s="2068"/>
      <c r="F17" s="2071"/>
      <c r="G17" s="2073"/>
      <c r="H17" s="2073"/>
      <c r="I17" s="2076"/>
      <c r="J17" s="2016"/>
      <c r="K17" s="2028"/>
      <c r="L17" s="1223"/>
      <c r="M17" s="1416"/>
      <c r="N17" s="1346"/>
      <c r="O17" s="1348"/>
      <c r="P17" s="1350"/>
      <c r="Q17" s="1352"/>
      <c r="R17" s="2016"/>
      <c r="S17" s="784"/>
      <c r="T17" s="785"/>
      <c r="U17" s="785"/>
      <c r="V17" s="785"/>
      <c r="W17" s="784"/>
      <c r="X17" s="788"/>
      <c r="Y17" s="788"/>
      <c r="Z17" s="788"/>
      <c r="AA17" s="788"/>
      <c r="AB17" s="2016"/>
      <c r="AC17" s="1241"/>
      <c r="AD17" s="789">
        <f t="shared" si="6"/>
        <v>0</v>
      </c>
      <c r="AE17" s="789">
        <f t="shared" si="0"/>
        <v>0</v>
      </c>
      <c r="AF17" s="789">
        <f t="shared" si="0"/>
        <v>0</v>
      </c>
      <c r="AG17" s="789">
        <f t="shared" si="0"/>
        <v>0</v>
      </c>
      <c r="AH17" s="789">
        <f t="shared" si="0"/>
        <v>0</v>
      </c>
      <c r="AI17" s="789">
        <f t="shared" si="0"/>
        <v>0</v>
      </c>
      <c r="AJ17" s="789">
        <f t="shared" si="0"/>
        <v>0</v>
      </c>
      <c r="AK17" s="2016"/>
      <c r="AL17" s="2057"/>
      <c r="AM17" s="789">
        <f t="shared" si="2"/>
        <v>0</v>
      </c>
      <c r="AN17" s="790"/>
      <c r="AO17" s="790"/>
      <c r="AP17" s="790"/>
      <c r="AQ17" s="790"/>
      <c r="AR17" s="790"/>
      <c r="AS17" s="790"/>
      <c r="AT17" s="2016"/>
      <c r="AU17" s="2060"/>
      <c r="AV17" s="789">
        <f t="shared" si="3"/>
        <v>0</v>
      </c>
      <c r="AW17" s="790"/>
      <c r="AX17" s="790"/>
      <c r="AY17" s="790"/>
      <c r="AZ17" s="790"/>
      <c r="BA17" s="790"/>
      <c r="BB17" s="790"/>
      <c r="BC17" s="2016"/>
      <c r="BD17" s="2051"/>
      <c r="BE17" s="789">
        <f t="shared" si="4"/>
        <v>0</v>
      </c>
      <c r="BF17" s="790"/>
      <c r="BG17" s="790"/>
      <c r="BH17" s="790"/>
      <c r="BI17" s="790"/>
      <c r="BJ17" s="790"/>
      <c r="BK17" s="790"/>
      <c r="BL17" s="2016"/>
      <c r="BM17" s="2054"/>
      <c r="BN17" s="789">
        <f t="shared" si="5"/>
        <v>0</v>
      </c>
      <c r="BO17" s="790"/>
      <c r="BP17" s="790"/>
      <c r="BQ17" s="790"/>
      <c r="BR17" s="790"/>
      <c r="BS17" s="790"/>
      <c r="BT17" s="790"/>
      <c r="BU17" s="1859"/>
      <c r="BV17" s="1860"/>
      <c r="BW17" s="1860"/>
      <c r="BX17" s="1860"/>
      <c r="BY17" s="1860"/>
      <c r="BZ17" s="1860"/>
      <c r="CA17" s="1860"/>
      <c r="CB17" s="1860"/>
      <c r="CC17" s="1861"/>
    </row>
    <row r="18" spans="1:81" s="690" customFormat="1" ht="40.15" customHeight="1" thickTop="1" x14ac:dyDescent="0.25">
      <c r="A18" s="673"/>
      <c r="B18" s="1334"/>
      <c r="C18" s="1394"/>
      <c r="D18" s="2063">
        <v>4002</v>
      </c>
      <c r="E18" s="2063" t="s">
        <v>7878</v>
      </c>
      <c r="F18" s="2069">
        <v>4002016</v>
      </c>
      <c r="G18" s="2072" t="s">
        <v>7879</v>
      </c>
      <c r="H18" s="2072" t="s">
        <v>7881</v>
      </c>
      <c r="I18" s="2075">
        <v>2021004540142</v>
      </c>
      <c r="J18" s="1219">
        <v>570</v>
      </c>
      <c r="K18" s="1216" t="str">
        <f>+[12]Metas!K650</f>
        <v>Visión 2050 concertada y formulada</v>
      </c>
      <c r="L18" s="1222">
        <v>1</v>
      </c>
      <c r="M18" s="1225">
        <f>SUM(N18:Q18)</f>
        <v>1</v>
      </c>
      <c r="N18" s="1228"/>
      <c r="O18" s="1231"/>
      <c r="P18" s="1234">
        <v>1</v>
      </c>
      <c r="Q18" s="1237"/>
      <c r="R18" s="1219">
        <f>+$J18</f>
        <v>570</v>
      </c>
      <c r="S18" s="797" t="s">
        <v>6686</v>
      </c>
      <c r="T18" s="798" t="s">
        <v>3834</v>
      </c>
      <c r="U18" s="798" t="s">
        <v>3837</v>
      </c>
      <c r="V18" s="798" t="s">
        <v>3842</v>
      </c>
      <c r="W18" s="677"/>
      <c r="X18" s="669"/>
      <c r="Y18" s="669"/>
      <c r="Z18" s="669"/>
      <c r="AA18" s="669"/>
      <c r="AB18" s="1219">
        <f>+$J18</f>
        <v>570</v>
      </c>
      <c r="AC18" s="1240">
        <f>+L18</f>
        <v>1</v>
      </c>
      <c r="AD18" s="308">
        <f t="shared" si="6"/>
        <v>0</v>
      </c>
      <c r="AE18" s="308">
        <f t="shared" si="0"/>
        <v>0</v>
      </c>
      <c r="AF18" s="308">
        <f t="shared" si="0"/>
        <v>0</v>
      </c>
      <c r="AG18" s="308">
        <f t="shared" si="0"/>
        <v>0</v>
      </c>
      <c r="AH18" s="308">
        <f t="shared" si="0"/>
        <v>0</v>
      </c>
      <c r="AI18" s="308">
        <f t="shared" si="0"/>
        <v>0</v>
      </c>
      <c r="AJ18" s="308">
        <f t="shared" si="0"/>
        <v>0</v>
      </c>
      <c r="AK18" s="1219">
        <f>+$J18</f>
        <v>570</v>
      </c>
      <c r="AL18" s="1310">
        <f>+N18</f>
        <v>0</v>
      </c>
      <c r="AM18" s="308">
        <f t="shared" si="2"/>
        <v>0</v>
      </c>
      <c r="AN18" s="674"/>
      <c r="AO18" s="674"/>
      <c r="AP18" s="674"/>
      <c r="AQ18" s="674"/>
      <c r="AR18" s="674"/>
      <c r="AS18" s="674"/>
      <c r="AT18" s="1219">
        <f>+$J18</f>
        <v>570</v>
      </c>
      <c r="AU18" s="1311">
        <f>+O18</f>
        <v>0</v>
      </c>
      <c r="AV18" s="308">
        <f t="shared" si="3"/>
        <v>0</v>
      </c>
      <c r="AW18" s="674"/>
      <c r="AX18" s="674"/>
      <c r="AY18" s="674"/>
      <c r="AZ18" s="674"/>
      <c r="BA18" s="674"/>
      <c r="BB18" s="674"/>
      <c r="BC18" s="1219">
        <f>+$J18</f>
        <v>570</v>
      </c>
      <c r="BD18" s="687">
        <f>+P18</f>
        <v>1</v>
      </c>
      <c r="BE18" s="308">
        <f t="shared" si="4"/>
        <v>0</v>
      </c>
      <c r="BF18" s="674"/>
      <c r="BG18" s="674"/>
      <c r="BH18" s="674"/>
      <c r="BI18" s="674"/>
      <c r="BJ18" s="674"/>
      <c r="BK18" s="674"/>
      <c r="BL18" s="1219">
        <f>+$J18</f>
        <v>570</v>
      </c>
      <c r="BM18" s="680">
        <f>+Q18</f>
        <v>0</v>
      </c>
      <c r="BN18" s="308">
        <f t="shared" si="5"/>
        <v>0</v>
      </c>
      <c r="BO18" s="674"/>
      <c r="BP18" s="674"/>
      <c r="BQ18" s="674"/>
      <c r="BR18" s="674"/>
      <c r="BS18" s="674"/>
      <c r="BT18" s="674"/>
      <c r="BU18" s="1204"/>
      <c r="BV18" s="1205"/>
      <c r="BW18" s="1205"/>
      <c r="BX18" s="1205"/>
      <c r="BY18" s="1205"/>
      <c r="BZ18" s="1205"/>
      <c r="CA18" s="1205"/>
      <c r="CB18" s="1205"/>
      <c r="CC18" s="1206"/>
    </row>
    <row r="19" spans="1:81" s="690" customFormat="1" ht="40.15" customHeight="1" x14ac:dyDescent="0.25">
      <c r="A19" s="673"/>
      <c r="B19" s="1334"/>
      <c r="C19" s="1394"/>
      <c r="D19" s="2064"/>
      <c r="E19" s="2064"/>
      <c r="F19" s="2070"/>
      <c r="G19" s="2073"/>
      <c r="H19" s="2073"/>
      <c r="I19" s="2076"/>
      <c r="J19" s="1220"/>
      <c r="K19" s="1217"/>
      <c r="L19" s="1223"/>
      <c r="M19" s="1226"/>
      <c r="N19" s="1229"/>
      <c r="O19" s="1232"/>
      <c r="P19" s="1235"/>
      <c r="Q19" s="1238"/>
      <c r="R19" s="1220"/>
      <c r="S19" s="799" t="s">
        <v>6687</v>
      </c>
      <c r="T19" s="800" t="s">
        <v>3834</v>
      </c>
      <c r="U19" s="800" t="s">
        <v>3837</v>
      </c>
      <c r="V19" s="800" t="s">
        <v>3842</v>
      </c>
      <c r="W19" s="717"/>
      <c r="X19" s="957"/>
      <c r="Y19" s="957"/>
      <c r="Z19" s="957"/>
      <c r="AA19" s="957"/>
      <c r="AB19" s="1220"/>
      <c r="AC19" s="1241"/>
      <c r="AD19" s="301"/>
      <c r="AE19" s="301"/>
      <c r="AF19" s="301"/>
      <c r="AG19" s="301"/>
      <c r="AH19" s="301"/>
      <c r="AI19" s="301"/>
      <c r="AJ19" s="301"/>
      <c r="AK19" s="1220"/>
      <c r="AL19" s="1302"/>
      <c r="AM19" s="301"/>
      <c r="AN19" s="302"/>
      <c r="AO19" s="302"/>
      <c r="AP19" s="302"/>
      <c r="AQ19" s="302"/>
      <c r="AR19" s="302"/>
      <c r="AS19" s="302"/>
      <c r="AT19" s="1220"/>
      <c r="AU19" s="1304"/>
      <c r="AV19" s="301"/>
      <c r="AW19" s="302"/>
      <c r="AX19" s="302"/>
      <c r="AY19" s="302"/>
      <c r="AZ19" s="302"/>
      <c r="BA19" s="302"/>
      <c r="BB19" s="302"/>
      <c r="BC19" s="1220"/>
      <c r="BD19" s="367"/>
      <c r="BE19" s="301"/>
      <c r="BF19" s="302"/>
      <c r="BG19" s="302"/>
      <c r="BH19" s="302"/>
      <c r="BI19" s="302"/>
      <c r="BJ19" s="302"/>
      <c r="BK19" s="302"/>
      <c r="BL19" s="1220"/>
      <c r="BM19" s="368"/>
      <c r="BN19" s="301"/>
      <c r="BO19" s="302"/>
      <c r="BP19" s="302"/>
      <c r="BQ19" s="302"/>
      <c r="BR19" s="302"/>
      <c r="BS19" s="302"/>
      <c r="BT19" s="302"/>
      <c r="BU19" s="564"/>
      <c r="BV19" s="565"/>
      <c r="BW19" s="565"/>
      <c r="BX19" s="565"/>
      <c r="BY19" s="565"/>
      <c r="BZ19" s="565"/>
      <c r="CA19" s="565"/>
      <c r="CB19" s="565"/>
      <c r="CC19" s="566"/>
    </row>
    <row r="20" spans="1:81" s="690" customFormat="1" ht="40.15" customHeight="1" x14ac:dyDescent="0.25">
      <c r="A20" s="673"/>
      <c r="B20" s="1334"/>
      <c r="C20" s="1394"/>
      <c r="D20" s="2064"/>
      <c r="E20" s="2064"/>
      <c r="F20" s="2070"/>
      <c r="G20" s="2073"/>
      <c r="H20" s="2073"/>
      <c r="I20" s="2076"/>
      <c r="J20" s="1220"/>
      <c r="K20" s="1217"/>
      <c r="L20" s="1223"/>
      <c r="M20" s="1226"/>
      <c r="N20" s="1229"/>
      <c r="O20" s="1232"/>
      <c r="P20" s="1235"/>
      <c r="Q20" s="1238"/>
      <c r="R20" s="1220"/>
      <c r="S20" s="799" t="s">
        <v>6688</v>
      </c>
      <c r="T20" s="800" t="s">
        <v>3834</v>
      </c>
      <c r="U20" s="800" t="s">
        <v>3837</v>
      </c>
      <c r="V20" s="800" t="s">
        <v>3842</v>
      </c>
      <c r="W20" s="678"/>
      <c r="X20" s="670"/>
      <c r="Y20" s="670"/>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2064"/>
      <c r="E21" s="2064"/>
      <c r="F21" s="2070"/>
      <c r="G21" s="2073"/>
      <c r="H21" s="2073"/>
      <c r="I21" s="2076"/>
      <c r="J21" s="1220"/>
      <c r="K21" s="1217"/>
      <c r="L21" s="1223"/>
      <c r="M21" s="1226"/>
      <c r="N21" s="1229"/>
      <c r="O21" s="1232"/>
      <c r="P21" s="1235"/>
      <c r="Q21" s="1238"/>
      <c r="R21" s="1220"/>
      <c r="S21" s="799" t="s">
        <v>6689</v>
      </c>
      <c r="T21" s="800" t="s">
        <v>3834</v>
      </c>
      <c r="U21" s="800" t="s">
        <v>3837</v>
      </c>
      <c r="V21" s="800" t="s">
        <v>3842</v>
      </c>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511"/>
      <c r="D22" s="2065"/>
      <c r="E22" s="2065"/>
      <c r="F22" s="2071"/>
      <c r="G22" s="2074"/>
      <c r="H22" s="2074"/>
      <c r="I22" s="2077"/>
      <c r="J22" s="1221"/>
      <c r="K22" s="1218"/>
      <c r="L22" s="1224"/>
      <c r="M22" s="1227"/>
      <c r="N22" s="1230"/>
      <c r="O22" s="1233"/>
      <c r="P22" s="1236"/>
      <c r="Q22" s="1239"/>
      <c r="R22" s="1221"/>
      <c r="S22" s="801" t="s">
        <v>6690</v>
      </c>
      <c r="T22" s="802" t="s">
        <v>3834</v>
      </c>
      <c r="U22" s="802" t="s">
        <v>3837</v>
      </c>
      <c r="V22" s="802" t="s">
        <v>3842</v>
      </c>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809" customFormat="1" ht="40.15" customHeight="1" thickTop="1" x14ac:dyDescent="0.25">
      <c r="A23" s="803"/>
      <c r="B23" s="1334"/>
      <c r="C23" s="1314" t="s">
        <v>870</v>
      </c>
      <c r="D23" s="2063">
        <v>4002</v>
      </c>
      <c r="E23" s="2066" t="s">
        <v>7878</v>
      </c>
      <c r="F23" s="2069">
        <v>4002016</v>
      </c>
      <c r="G23" s="2072" t="s">
        <v>7879</v>
      </c>
      <c r="H23" s="2072" t="s">
        <v>7881</v>
      </c>
      <c r="I23" s="2075">
        <v>2021004540142</v>
      </c>
      <c r="J23" s="1898">
        <v>571</v>
      </c>
      <c r="K23" s="1865" t="str">
        <f>+[13]Metas!K651</f>
        <v xml:space="preserve">Estudio para la conformación de la RAP </v>
      </c>
      <c r="L23" s="2044">
        <v>0.2</v>
      </c>
      <c r="M23" s="2047">
        <f>SUM(N23:Q23)</f>
        <v>0.2</v>
      </c>
      <c r="N23" s="1874">
        <v>0.05</v>
      </c>
      <c r="O23" s="1877">
        <v>0.05</v>
      </c>
      <c r="P23" s="1910">
        <v>0.05</v>
      </c>
      <c r="Q23" s="1913">
        <v>0.05</v>
      </c>
      <c r="R23" s="1898">
        <f>+$J23</f>
        <v>571</v>
      </c>
      <c r="S23" s="804" t="s">
        <v>6691</v>
      </c>
      <c r="T23" s="805" t="s">
        <v>3834</v>
      </c>
      <c r="U23" s="805" t="s">
        <v>3837</v>
      </c>
      <c r="V23" s="805" t="s">
        <v>3842</v>
      </c>
      <c r="W23" s="804" t="s">
        <v>6692</v>
      </c>
      <c r="X23" s="806"/>
      <c r="Y23" s="806"/>
      <c r="Z23" s="806"/>
      <c r="AA23" s="806"/>
      <c r="AB23" s="1898">
        <f t="shared" ref="AB23" si="7">+$J23</f>
        <v>571</v>
      </c>
      <c r="AC23" s="1925">
        <f>+L23</f>
        <v>0.2</v>
      </c>
      <c r="AD23" s="807">
        <f t="shared" si="6"/>
        <v>20</v>
      </c>
      <c r="AE23" s="807">
        <f t="shared" si="0"/>
        <v>20</v>
      </c>
      <c r="AF23" s="807">
        <f t="shared" si="0"/>
        <v>0</v>
      </c>
      <c r="AG23" s="807">
        <f t="shared" si="0"/>
        <v>0</v>
      </c>
      <c r="AH23" s="807">
        <f t="shared" si="0"/>
        <v>0</v>
      </c>
      <c r="AI23" s="807">
        <f t="shared" si="0"/>
        <v>0</v>
      </c>
      <c r="AJ23" s="807">
        <f t="shared" si="0"/>
        <v>0</v>
      </c>
      <c r="AK23" s="1898">
        <f t="shared" ref="AK23" si="8">+$J23</f>
        <v>571</v>
      </c>
      <c r="AL23" s="2041">
        <f>+N23</f>
        <v>0.05</v>
      </c>
      <c r="AM23" s="807">
        <f t="shared" si="2"/>
        <v>5</v>
      </c>
      <c r="AN23" s="808">
        <v>5</v>
      </c>
      <c r="AO23" s="808"/>
      <c r="AP23" s="808"/>
      <c r="AQ23" s="808"/>
      <c r="AR23" s="808"/>
      <c r="AS23" s="808"/>
      <c r="AT23" s="1898">
        <f t="shared" ref="AT23" si="9">+$J23</f>
        <v>571</v>
      </c>
      <c r="AU23" s="2035">
        <f>+O23</f>
        <v>0.05</v>
      </c>
      <c r="AV23" s="807">
        <f t="shared" si="3"/>
        <v>5</v>
      </c>
      <c r="AW23" s="808">
        <v>5</v>
      </c>
      <c r="AX23" s="808"/>
      <c r="AY23" s="808"/>
      <c r="AZ23" s="808"/>
      <c r="BA23" s="808"/>
      <c r="BB23" s="808"/>
      <c r="BC23" s="1898">
        <f t="shared" ref="BC23" si="10">+$J23</f>
        <v>571</v>
      </c>
      <c r="BD23" s="2097">
        <f>+P23</f>
        <v>0.05</v>
      </c>
      <c r="BE23" s="807">
        <f t="shared" si="4"/>
        <v>5</v>
      </c>
      <c r="BF23" s="808">
        <v>5</v>
      </c>
      <c r="BG23" s="808"/>
      <c r="BH23" s="808"/>
      <c r="BI23" s="808"/>
      <c r="BJ23" s="808"/>
      <c r="BK23" s="808"/>
      <c r="BL23" s="1898">
        <f t="shared" ref="BL23" si="11">+$J23</f>
        <v>571</v>
      </c>
      <c r="BM23" s="2100">
        <f>+Q23</f>
        <v>0.05</v>
      </c>
      <c r="BN23" s="807">
        <f t="shared" si="5"/>
        <v>5</v>
      </c>
      <c r="BO23" s="808">
        <v>5</v>
      </c>
      <c r="BP23" s="808"/>
      <c r="BQ23" s="808"/>
      <c r="BR23" s="808"/>
      <c r="BS23" s="808"/>
      <c r="BT23" s="808"/>
      <c r="BU23" s="1889"/>
      <c r="BV23" s="1890"/>
      <c r="BW23" s="1890"/>
      <c r="BX23" s="1890"/>
      <c r="BY23" s="1890"/>
      <c r="BZ23" s="1890"/>
      <c r="CA23" s="1890"/>
      <c r="CB23" s="1890"/>
      <c r="CC23" s="1891"/>
    </row>
    <row r="24" spans="1:81" s="809" customFormat="1" ht="40.15" customHeight="1" x14ac:dyDescent="0.25">
      <c r="A24" s="803"/>
      <c r="B24" s="1334"/>
      <c r="C24" s="1315"/>
      <c r="D24" s="2064"/>
      <c r="E24" s="2067"/>
      <c r="F24" s="2070"/>
      <c r="G24" s="2073"/>
      <c r="H24" s="2073"/>
      <c r="I24" s="2076"/>
      <c r="J24" s="1899"/>
      <c r="K24" s="1866"/>
      <c r="L24" s="2045"/>
      <c r="M24" s="2048"/>
      <c r="N24" s="1875"/>
      <c r="O24" s="1878"/>
      <c r="P24" s="1911"/>
      <c r="Q24" s="1914"/>
      <c r="R24" s="1899"/>
      <c r="S24" s="810" t="s">
        <v>6693</v>
      </c>
      <c r="T24" s="811" t="s">
        <v>3834</v>
      </c>
      <c r="U24" s="811" t="s">
        <v>3837</v>
      </c>
      <c r="V24" s="811" t="s">
        <v>3842</v>
      </c>
      <c r="W24" s="810" t="s">
        <v>6694</v>
      </c>
      <c r="X24" s="812">
        <v>44594</v>
      </c>
      <c r="Y24" s="812">
        <v>44834</v>
      </c>
      <c r="Z24" s="812">
        <v>44594</v>
      </c>
      <c r="AA24" s="812">
        <v>44834</v>
      </c>
      <c r="AB24" s="1899"/>
      <c r="AC24" s="1926"/>
      <c r="AD24" s="813">
        <f t="shared" si="6"/>
        <v>20</v>
      </c>
      <c r="AE24" s="813">
        <f t="shared" si="0"/>
        <v>20</v>
      </c>
      <c r="AF24" s="813">
        <f t="shared" si="0"/>
        <v>0</v>
      </c>
      <c r="AG24" s="813">
        <f t="shared" si="0"/>
        <v>0</v>
      </c>
      <c r="AH24" s="813">
        <f t="shared" si="0"/>
        <v>0</v>
      </c>
      <c r="AI24" s="813">
        <f t="shared" si="0"/>
        <v>0</v>
      </c>
      <c r="AJ24" s="813">
        <f t="shared" si="0"/>
        <v>0</v>
      </c>
      <c r="AK24" s="1899"/>
      <c r="AL24" s="2042"/>
      <c r="AM24" s="813">
        <f t="shared" si="2"/>
        <v>5</v>
      </c>
      <c r="AN24" s="814">
        <v>5</v>
      </c>
      <c r="AO24" s="814"/>
      <c r="AP24" s="814"/>
      <c r="AQ24" s="814"/>
      <c r="AR24" s="814"/>
      <c r="AS24" s="814"/>
      <c r="AT24" s="1899"/>
      <c r="AU24" s="2036"/>
      <c r="AV24" s="813">
        <f t="shared" si="3"/>
        <v>5</v>
      </c>
      <c r="AW24" s="814">
        <v>5</v>
      </c>
      <c r="AX24" s="814"/>
      <c r="AY24" s="814"/>
      <c r="AZ24" s="814"/>
      <c r="BA24" s="814"/>
      <c r="BB24" s="814"/>
      <c r="BC24" s="1899"/>
      <c r="BD24" s="2098"/>
      <c r="BE24" s="813">
        <f t="shared" si="4"/>
        <v>5</v>
      </c>
      <c r="BF24" s="814">
        <v>5</v>
      </c>
      <c r="BG24" s="814"/>
      <c r="BH24" s="814"/>
      <c r="BI24" s="814"/>
      <c r="BJ24" s="814"/>
      <c r="BK24" s="814"/>
      <c r="BL24" s="1899"/>
      <c r="BM24" s="2101"/>
      <c r="BN24" s="813">
        <f t="shared" si="5"/>
        <v>5</v>
      </c>
      <c r="BO24" s="814">
        <v>5</v>
      </c>
      <c r="BP24" s="814"/>
      <c r="BQ24" s="814"/>
      <c r="BR24" s="814"/>
      <c r="BS24" s="814"/>
      <c r="BT24" s="814"/>
      <c r="BU24" s="1892"/>
      <c r="BV24" s="1893"/>
      <c r="BW24" s="1893"/>
      <c r="BX24" s="1893"/>
      <c r="BY24" s="1893"/>
      <c r="BZ24" s="1893"/>
      <c r="CA24" s="1893"/>
      <c r="CB24" s="1893"/>
      <c r="CC24" s="1894"/>
    </row>
    <row r="25" spans="1:81" s="809" customFormat="1" ht="40.15" customHeight="1" x14ac:dyDescent="0.25">
      <c r="A25" s="803"/>
      <c r="B25" s="1334"/>
      <c r="C25" s="1315"/>
      <c r="D25" s="2064"/>
      <c r="E25" s="2067"/>
      <c r="F25" s="2070"/>
      <c r="G25" s="2073"/>
      <c r="H25" s="2073"/>
      <c r="I25" s="2076"/>
      <c r="J25" s="1899"/>
      <c r="K25" s="1866"/>
      <c r="L25" s="2045"/>
      <c r="M25" s="2048"/>
      <c r="N25" s="1875"/>
      <c r="O25" s="1878"/>
      <c r="P25" s="1911"/>
      <c r="Q25" s="1914"/>
      <c r="R25" s="1899"/>
      <c r="S25" s="810" t="s">
        <v>6695</v>
      </c>
      <c r="T25" s="811" t="s">
        <v>3834</v>
      </c>
      <c r="U25" s="811" t="s">
        <v>3838</v>
      </c>
      <c r="V25" s="811" t="s">
        <v>3843</v>
      </c>
      <c r="W25" s="810" t="s">
        <v>6696</v>
      </c>
      <c r="X25" s="812">
        <v>44650</v>
      </c>
      <c r="Y25" s="812">
        <v>44925</v>
      </c>
      <c r="Z25" s="812">
        <v>44650</v>
      </c>
      <c r="AA25" s="812">
        <v>44925</v>
      </c>
      <c r="AB25" s="1899"/>
      <c r="AC25" s="1926"/>
      <c r="AD25" s="813">
        <f t="shared" si="6"/>
        <v>15</v>
      </c>
      <c r="AE25" s="813">
        <f t="shared" si="0"/>
        <v>15</v>
      </c>
      <c r="AF25" s="813">
        <f t="shared" si="0"/>
        <v>0</v>
      </c>
      <c r="AG25" s="813">
        <f t="shared" si="0"/>
        <v>0</v>
      </c>
      <c r="AH25" s="813">
        <f t="shared" si="0"/>
        <v>0</v>
      </c>
      <c r="AI25" s="813">
        <f t="shared" si="0"/>
        <v>0</v>
      </c>
      <c r="AJ25" s="813">
        <f t="shared" si="0"/>
        <v>0</v>
      </c>
      <c r="AK25" s="1899"/>
      <c r="AL25" s="2042"/>
      <c r="AM25" s="813">
        <f t="shared" si="2"/>
        <v>0</v>
      </c>
      <c r="AN25" s="814"/>
      <c r="AO25" s="814"/>
      <c r="AP25" s="814"/>
      <c r="AQ25" s="814"/>
      <c r="AR25" s="814"/>
      <c r="AS25" s="814"/>
      <c r="AT25" s="1899"/>
      <c r="AU25" s="2036"/>
      <c r="AV25" s="813">
        <f t="shared" si="3"/>
        <v>5</v>
      </c>
      <c r="AW25" s="814">
        <v>5</v>
      </c>
      <c r="AX25" s="814"/>
      <c r="AY25" s="814"/>
      <c r="AZ25" s="814"/>
      <c r="BA25" s="814"/>
      <c r="BB25" s="814"/>
      <c r="BC25" s="1899"/>
      <c r="BD25" s="2098"/>
      <c r="BE25" s="813">
        <f t="shared" si="4"/>
        <v>5</v>
      </c>
      <c r="BF25" s="814">
        <v>5</v>
      </c>
      <c r="BG25" s="814"/>
      <c r="BH25" s="814"/>
      <c r="BI25" s="814"/>
      <c r="BJ25" s="814"/>
      <c r="BK25" s="814"/>
      <c r="BL25" s="1899"/>
      <c r="BM25" s="2101"/>
      <c r="BN25" s="813">
        <f t="shared" si="5"/>
        <v>5</v>
      </c>
      <c r="BO25" s="814">
        <v>5</v>
      </c>
      <c r="BP25" s="814"/>
      <c r="BQ25" s="814"/>
      <c r="BR25" s="814"/>
      <c r="BS25" s="814"/>
      <c r="BT25" s="814"/>
      <c r="BU25" s="1892"/>
      <c r="BV25" s="1893"/>
      <c r="BW25" s="1893"/>
      <c r="BX25" s="1893"/>
      <c r="BY25" s="1893"/>
      <c r="BZ25" s="1893"/>
      <c r="CA25" s="1893"/>
      <c r="CB25" s="1893"/>
      <c r="CC25" s="1894"/>
    </row>
    <row r="26" spans="1:81" s="809" customFormat="1" ht="40.15" customHeight="1" thickBot="1" x14ac:dyDescent="0.3">
      <c r="A26" s="803"/>
      <c r="B26" s="1334"/>
      <c r="C26" s="1315"/>
      <c r="D26" s="2065"/>
      <c r="E26" s="2068"/>
      <c r="F26" s="2071"/>
      <c r="G26" s="2074"/>
      <c r="H26" s="2074"/>
      <c r="I26" s="2077"/>
      <c r="J26" s="1900"/>
      <c r="K26" s="1867"/>
      <c r="L26" s="2046"/>
      <c r="M26" s="2049"/>
      <c r="N26" s="1876"/>
      <c r="O26" s="1879"/>
      <c r="P26" s="1912"/>
      <c r="Q26" s="1915"/>
      <c r="R26" s="1900"/>
      <c r="S26" s="815" t="s">
        <v>6697</v>
      </c>
      <c r="T26" s="816" t="s">
        <v>3836</v>
      </c>
      <c r="U26" s="816" t="s">
        <v>3838</v>
      </c>
      <c r="V26" s="816" t="s">
        <v>3843</v>
      </c>
      <c r="W26" s="815" t="s">
        <v>6698</v>
      </c>
      <c r="X26" s="817">
        <v>44594</v>
      </c>
      <c r="Y26" s="817">
        <v>44834</v>
      </c>
      <c r="Z26" s="817">
        <v>44594</v>
      </c>
      <c r="AA26" s="817">
        <v>44834</v>
      </c>
      <c r="AB26" s="1900"/>
      <c r="AC26" s="1927"/>
      <c r="AD26" s="818">
        <f t="shared" si="6"/>
        <v>1320</v>
      </c>
      <c r="AE26" s="818">
        <f t="shared" si="0"/>
        <v>670</v>
      </c>
      <c r="AF26" s="818">
        <f t="shared" si="0"/>
        <v>0</v>
      </c>
      <c r="AG26" s="818">
        <f t="shared" si="0"/>
        <v>0</v>
      </c>
      <c r="AH26" s="818">
        <f t="shared" si="0"/>
        <v>0</v>
      </c>
      <c r="AI26" s="818">
        <f t="shared" si="0"/>
        <v>0</v>
      </c>
      <c r="AJ26" s="818">
        <f t="shared" si="0"/>
        <v>650</v>
      </c>
      <c r="AK26" s="1900"/>
      <c r="AL26" s="2043"/>
      <c r="AM26" s="818">
        <f t="shared" si="2"/>
        <v>10</v>
      </c>
      <c r="AN26" s="819">
        <v>10</v>
      </c>
      <c r="AO26" s="819"/>
      <c r="AP26" s="819"/>
      <c r="AQ26" s="819"/>
      <c r="AR26" s="819"/>
      <c r="AS26" s="819"/>
      <c r="AT26" s="1900"/>
      <c r="AU26" s="2037"/>
      <c r="AV26" s="818">
        <f t="shared" si="3"/>
        <v>10</v>
      </c>
      <c r="AW26" s="819">
        <v>10</v>
      </c>
      <c r="AX26" s="819"/>
      <c r="AY26" s="819"/>
      <c r="AZ26" s="819"/>
      <c r="BA26" s="819"/>
      <c r="BB26" s="819"/>
      <c r="BC26" s="1900"/>
      <c r="BD26" s="2099"/>
      <c r="BE26" s="818">
        <f t="shared" si="4"/>
        <v>1300</v>
      </c>
      <c r="BF26" s="819">
        <v>650</v>
      </c>
      <c r="BG26" s="819"/>
      <c r="BH26" s="819"/>
      <c r="BI26" s="819"/>
      <c r="BJ26" s="819"/>
      <c r="BK26" s="819">
        <v>650</v>
      </c>
      <c r="BL26" s="1900"/>
      <c r="BM26" s="2102"/>
      <c r="BN26" s="818">
        <f t="shared" si="5"/>
        <v>0</v>
      </c>
      <c r="BO26" s="819"/>
      <c r="BP26" s="819"/>
      <c r="BQ26" s="819"/>
      <c r="BR26" s="819"/>
      <c r="BS26" s="819"/>
      <c r="BT26" s="819"/>
      <c r="BU26" s="2038" t="s">
        <v>6699</v>
      </c>
      <c r="BV26" s="2039"/>
      <c r="BW26" s="2039"/>
      <c r="BX26" s="2039"/>
      <c r="BY26" s="2039"/>
      <c r="BZ26" s="2039"/>
      <c r="CA26" s="2039"/>
      <c r="CB26" s="2039"/>
      <c r="CC26" s="2040"/>
    </row>
    <row r="27" spans="1:81" s="690" customFormat="1" ht="40.15" customHeight="1" thickTop="1" x14ac:dyDescent="0.25">
      <c r="A27" s="673"/>
      <c r="B27" s="1334"/>
      <c r="C27" s="1315"/>
      <c r="D27" s="2063">
        <v>4002</v>
      </c>
      <c r="E27" s="2066" t="s">
        <v>7878</v>
      </c>
      <c r="F27" s="2069">
        <v>4002016</v>
      </c>
      <c r="G27" s="2072" t="s">
        <v>7879</v>
      </c>
      <c r="H27" s="2072" t="s">
        <v>7881</v>
      </c>
      <c r="I27" s="2075">
        <v>2021004540142</v>
      </c>
      <c r="J27" s="1219">
        <v>572</v>
      </c>
      <c r="K27" s="1216" t="s">
        <v>872</v>
      </c>
      <c r="L27" s="1433">
        <v>1</v>
      </c>
      <c r="M27" s="1480">
        <f>SUM(N27:Q27)</f>
        <v>0.99999999999999989</v>
      </c>
      <c r="N27" s="1482">
        <v>0.7</v>
      </c>
      <c r="O27" s="1484">
        <v>0.1</v>
      </c>
      <c r="P27" s="1486">
        <v>0.1</v>
      </c>
      <c r="Q27" s="1488">
        <v>0.1</v>
      </c>
      <c r="R27" s="1219">
        <f>+$J27</f>
        <v>572</v>
      </c>
      <c r="S27" s="820"/>
      <c r="T27" s="708"/>
      <c r="U27" s="708"/>
      <c r="V27" s="708"/>
      <c r="W27" s="677"/>
      <c r="X27" s="669"/>
      <c r="Y27" s="669"/>
      <c r="Z27" s="669"/>
      <c r="AA27" s="669"/>
      <c r="AB27" s="1219">
        <f t="shared" ref="AB27" si="12">+$J27</f>
        <v>572</v>
      </c>
      <c r="AC27" s="1240">
        <f t="shared" ref="AC27" si="13">+L27</f>
        <v>1</v>
      </c>
      <c r="AD27" s="308">
        <f t="shared" si="6"/>
        <v>0</v>
      </c>
      <c r="AE27" s="308">
        <f t="shared" si="6"/>
        <v>0</v>
      </c>
      <c r="AF27" s="308">
        <f t="shared" si="6"/>
        <v>0</v>
      </c>
      <c r="AG27" s="308">
        <f t="shared" si="6"/>
        <v>0</v>
      </c>
      <c r="AH27" s="308">
        <f t="shared" si="6"/>
        <v>0</v>
      </c>
      <c r="AI27" s="308">
        <f t="shared" si="6"/>
        <v>0</v>
      </c>
      <c r="AJ27" s="308">
        <f t="shared" si="6"/>
        <v>0</v>
      </c>
      <c r="AK27" s="1219">
        <f t="shared" ref="AK27" si="14">+$J27</f>
        <v>572</v>
      </c>
      <c r="AL27" s="1243">
        <f>+N27</f>
        <v>0.7</v>
      </c>
      <c r="AM27" s="308">
        <f t="shared" si="2"/>
        <v>0</v>
      </c>
      <c r="AN27" s="683"/>
      <c r="AO27" s="683"/>
      <c r="AP27" s="683"/>
      <c r="AQ27" s="683"/>
      <c r="AR27" s="683"/>
      <c r="AS27" s="683"/>
      <c r="AT27" s="1219">
        <f t="shared" ref="AT27" si="15">+$J27</f>
        <v>572</v>
      </c>
      <c r="AU27" s="1246">
        <f>+O27</f>
        <v>0.1</v>
      </c>
      <c r="AV27" s="308">
        <f t="shared" si="3"/>
        <v>0</v>
      </c>
      <c r="AW27" s="683"/>
      <c r="AX27" s="683"/>
      <c r="AY27" s="683"/>
      <c r="AZ27" s="683"/>
      <c r="BA27" s="683"/>
      <c r="BB27" s="683"/>
      <c r="BC27" s="1219">
        <f t="shared" ref="BC27" si="16">+$J27</f>
        <v>572</v>
      </c>
      <c r="BD27" s="1249">
        <f>+P27</f>
        <v>0.1</v>
      </c>
      <c r="BE27" s="308">
        <f t="shared" si="4"/>
        <v>0</v>
      </c>
      <c r="BF27" s="683"/>
      <c r="BG27" s="683"/>
      <c r="BH27" s="683"/>
      <c r="BI27" s="683"/>
      <c r="BJ27" s="683"/>
      <c r="BK27" s="683"/>
      <c r="BL27" s="1219">
        <f t="shared" ref="BL27" si="17">+$J27</f>
        <v>572</v>
      </c>
      <c r="BM27" s="1252">
        <f>+Q27</f>
        <v>0.1</v>
      </c>
      <c r="BN27" s="308">
        <f t="shared" si="5"/>
        <v>0</v>
      </c>
      <c r="BO27" s="683"/>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15"/>
      <c r="D28" s="2064"/>
      <c r="E28" s="2067"/>
      <c r="F28" s="2070"/>
      <c r="G28" s="2073"/>
      <c r="H28" s="2073"/>
      <c r="I28" s="2076"/>
      <c r="J28" s="1220"/>
      <c r="K28" s="1217"/>
      <c r="L28" s="1434"/>
      <c r="M28" s="1481"/>
      <c r="N28" s="1483"/>
      <c r="O28" s="1485"/>
      <c r="P28" s="1487"/>
      <c r="Q28" s="1489"/>
      <c r="R28" s="1220"/>
      <c r="S28" s="821"/>
      <c r="T28" s="709"/>
      <c r="U28" s="709"/>
      <c r="V28" s="709"/>
      <c r="W28" s="678"/>
      <c r="X28" s="670"/>
      <c r="Y28" s="670"/>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2064"/>
      <c r="E29" s="2067"/>
      <c r="F29" s="2070"/>
      <c r="G29" s="2073"/>
      <c r="H29" s="2073"/>
      <c r="I29" s="2076"/>
      <c r="J29" s="1220"/>
      <c r="K29" s="1217"/>
      <c r="L29" s="1434"/>
      <c r="M29" s="1481"/>
      <c r="N29" s="1483"/>
      <c r="O29" s="1485"/>
      <c r="P29" s="1487"/>
      <c r="Q29" s="1489"/>
      <c r="R29" s="1220"/>
      <c r="S29" s="821"/>
      <c r="T29" s="709"/>
      <c r="U29" s="709"/>
      <c r="V29" s="709"/>
      <c r="W29" s="678"/>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5"/>
      <c r="C30" s="1316"/>
      <c r="D30" s="2065"/>
      <c r="E30" s="2068"/>
      <c r="F30" s="2071"/>
      <c r="G30" s="2074"/>
      <c r="H30" s="2074"/>
      <c r="I30" s="2077"/>
      <c r="J30" s="1221"/>
      <c r="K30" s="1218"/>
      <c r="L30" s="1490"/>
      <c r="M30" s="1491"/>
      <c r="N30" s="1492"/>
      <c r="O30" s="1493"/>
      <c r="P30" s="1494"/>
      <c r="Q30" s="1495"/>
      <c r="R30" s="1221"/>
      <c r="S30" s="822"/>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783" customFormat="1" ht="40.15" customHeight="1" thickTop="1" x14ac:dyDescent="0.25">
      <c r="A31" s="776"/>
      <c r="B31" s="1818" t="s">
        <v>873</v>
      </c>
      <c r="C31" s="1821" t="s">
        <v>876</v>
      </c>
      <c r="D31" s="2063">
        <v>4002</v>
      </c>
      <c r="E31" s="2066" t="s">
        <v>7878</v>
      </c>
      <c r="F31" s="2069">
        <v>4002016</v>
      </c>
      <c r="G31" s="2072" t="s">
        <v>7879</v>
      </c>
      <c r="H31" s="2072" t="s">
        <v>7880</v>
      </c>
      <c r="I31" s="2075">
        <v>2021004540140</v>
      </c>
      <c r="J31" s="2015">
        <v>573</v>
      </c>
      <c r="K31" s="2027" t="str">
        <f>+[12]Metas!K654</f>
        <v>Planes de Ordenamiento Territorial (POT, PBOT, EOT) con revisión general.</v>
      </c>
      <c r="L31" s="1433">
        <v>0.6</v>
      </c>
      <c r="M31" s="1435">
        <f>SUM(N31:Q31)/4</f>
        <v>0.6</v>
      </c>
      <c r="N31" s="1437">
        <v>0.6</v>
      </c>
      <c r="O31" s="1439">
        <v>0.6</v>
      </c>
      <c r="P31" s="1441">
        <v>0.6</v>
      </c>
      <c r="Q31" s="1443">
        <v>0.6</v>
      </c>
      <c r="R31" s="2015">
        <f>+$J31</f>
        <v>573</v>
      </c>
      <c r="S31" s="777" t="s">
        <v>6700</v>
      </c>
      <c r="T31" s="778" t="s">
        <v>3834</v>
      </c>
      <c r="U31" s="778" t="s">
        <v>3837</v>
      </c>
      <c r="V31" s="778" t="s">
        <v>3842</v>
      </c>
      <c r="W31" s="777" t="s">
        <v>6701</v>
      </c>
      <c r="X31" s="779">
        <v>44562</v>
      </c>
      <c r="Y31" s="780">
        <v>44926</v>
      </c>
      <c r="Z31" s="779"/>
      <c r="AA31" s="779"/>
      <c r="AB31" s="2015">
        <f t="shared" ref="AB31" si="18">+$J31</f>
        <v>573</v>
      </c>
      <c r="AC31" s="1240">
        <f t="shared" ref="AC31" si="19">+L31</f>
        <v>0.6</v>
      </c>
      <c r="AD31" s="781">
        <f t="shared" si="6"/>
        <v>0</v>
      </c>
      <c r="AE31" s="781">
        <f t="shared" si="6"/>
        <v>0</v>
      </c>
      <c r="AF31" s="781">
        <f t="shared" si="6"/>
        <v>0</v>
      </c>
      <c r="AG31" s="781">
        <f t="shared" si="6"/>
        <v>0</v>
      </c>
      <c r="AH31" s="781">
        <f t="shared" si="6"/>
        <v>0</v>
      </c>
      <c r="AI31" s="781">
        <f t="shared" si="6"/>
        <v>0</v>
      </c>
      <c r="AJ31" s="781">
        <f t="shared" si="6"/>
        <v>0</v>
      </c>
      <c r="AK31" s="2015">
        <f t="shared" ref="AK31" si="20">+$J31</f>
        <v>573</v>
      </c>
      <c r="AL31" s="1243">
        <f>+N31</f>
        <v>0.6</v>
      </c>
      <c r="AM31" s="781">
        <f t="shared" si="2"/>
        <v>0</v>
      </c>
      <c r="AN31" s="823"/>
      <c r="AO31" s="823"/>
      <c r="AP31" s="823"/>
      <c r="AQ31" s="823"/>
      <c r="AR31" s="823"/>
      <c r="AS31" s="823"/>
      <c r="AT31" s="2015">
        <f t="shared" ref="AT31" si="21">+$J31</f>
        <v>573</v>
      </c>
      <c r="AU31" s="1246">
        <f>+O31</f>
        <v>0.6</v>
      </c>
      <c r="AV31" s="781">
        <f t="shared" si="3"/>
        <v>0</v>
      </c>
      <c r="AW31" s="823"/>
      <c r="AX31" s="823"/>
      <c r="AY31" s="823"/>
      <c r="AZ31" s="823"/>
      <c r="BA31" s="823"/>
      <c r="BB31" s="823"/>
      <c r="BC31" s="2015">
        <f t="shared" ref="BC31" si="22">+$J31</f>
        <v>573</v>
      </c>
      <c r="BD31" s="1249">
        <f>+P31</f>
        <v>0.6</v>
      </c>
      <c r="BE31" s="781">
        <f t="shared" si="4"/>
        <v>0</v>
      </c>
      <c r="BF31" s="823"/>
      <c r="BG31" s="823"/>
      <c r="BH31" s="823"/>
      <c r="BI31" s="823"/>
      <c r="BJ31" s="823"/>
      <c r="BK31" s="823"/>
      <c r="BL31" s="2015">
        <f t="shared" ref="BL31" si="23">+$J31</f>
        <v>573</v>
      </c>
      <c r="BM31" s="1252">
        <f>+Q31</f>
        <v>0.6</v>
      </c>
      <c r="BN31" s="781">
        <f t="shared" si="5"/>
        <v>0</v>
      </c>
      <c r="BO31" s="823"/>
      <c r="BP31" s="823"/>
      <c r="BQ31" s="823"/>
      <c r="BR31" s="823"/>
      <c r="BS31" s="823"/>
      <c r="BT31" s="823"/>
      <c r="BU31" s="1886"/>
      <c r="BV31" s="1887"/>
      <c r="BW31" s="1887"/>
      <c r="BX31" s="1887"/>
      <c r="BY31" s="1887"/>
      <c r="BZ31" s="1887"/>
      <c r="CA31" s="1887"/>
      <c r="CB31" s="1887"/>
      <c r="CC31" s="1888"/>
    </row>
    <row r="32" spans="1:81" s="783" customFormat="1" ht="40.15" customHeight="1" x14ac:dyDescent="0.25">
      <c r="A32" s="776"/>
      <c r="B32" s="1819"/>
      <c r="C32" s="1822"/>
      <c r="D32" s="2064"/>
      <c r="E32" s="2067"/>
      <c r="F32" s="2070"/>
      <c r="G32" s="2073"/>
      <c r="H32" s="2073"/>
      <c r="I32" s="2076"/>
      <c r="J32" s="2016"/>
      <c r="K32" s="2028"/>
      <c r="L32" s="1434"/>
      <c r="M32" s="1436"/>
      <c r="N32" s="1438"/>
      <c r="O32" s="1440"/>
      <c r="P32" s="1442"/>
      <c r="Q32" s="1444"/>
      <c r="R32" s="2016"/>
      <c r="S32" s="784" t="s">
        <v>6702</v>
      </c>
      <c r="T32" s="785" t="s">
        <v>3834</v>
      </c>
      <c r="U32" s="785" t="s">
        <v>3837</v>
      </c>
      <c r="V32" s="785" t="s">
        <v>3842</v>
      </c>
      <c r="W32" s="784" t="s">
        <v>6703</v>
      </c>
      <c r="X32" s="787">
        <v>44562</v>
      </c>
      <c r="Y32" s="788">
        <v>44926</v>
      </c>
      <c r="Z32" s="788"/>
      <c r="AA32" s="788"/>
      <c r="AB32" s="2016"/>
      <c r="AC32" s="1241"/>
      <c r="AD32" s="789">
        <f t="shared" ref="AD32:AJ64" si="24">+AM32+AV32+BE32+BN32</f>
        <v>0</v>
      </c>
      <c r="AE32" s="789">
        <f t="shared" si="24"/>
        <v>0</v>
      </c>
      <c r="AF32" s="789">
        <f t="shared" si="24"/>
        <v>0</v>
      </c>
      <c r="AG32" s="789">
        <f t="shared" si="24"/>
        <v>0</v>
      </c>
      <c r="AH32" s="789">
        <f t="shared" si="24"/>
        <v>0</v>
      </c>
      <c r="AI32" s="789">
        <f t="shared" si="24"/>
        <v>0</v>
      </c>
      <c r="AJ32" s="789">
        <f t="shared" si="24"/>
        <v>0</v>
      </c>
      <c r="AK32" s="2016"/>
      <c r="AL32" s="1244"/>
      <c r="AM32" s="789">
        <f t="shared" si="2"/>
        <v>0</v>
      </c>
      <c r="AN32" s="824"/>
      <c r="AO32" s="824"/>
      <c r="AP32" s="824"/>
      <c r="AQ32" s="824"/>
      <c r="AR32" s="824"/>
      <c r="AS32" s="824"/>
      <c r="AT32" s="2016"/>
      <c r="AU32" s="1247"/>
      <c r="AV32" s="789">
        <f t="shared" si="3"/>
        <v>0</v>
      </c>
      <c r="AW32" s="824"/>
      <c r="AX32" s="824"/>
      <c r="AY32" s="824"/>
      <c r="AZ32" s="824"/>
      <c r="BA32" s="824"/>
      <c r="BB32" s="824"/>
      <c r="BC32" s="2016"/>
      <c r="BD32" s="1250"/>
      <c r="BE32" s="789">
        <f t="shared" si="4"/>
        <v>0</v>
      </c>
      <c r="BF32" s="824"/>
      <c r="BG32" s="824"/>
      <c r="BH32" s="824"/>
      <c r="BI32" s="824"/>
      <c r="BJ32" s="824"/>
      <c r="BK32" s="824"/>
      <c r="BL32" s="2016"/>
      <c r="BM32" s="1253"/>
      <c r="BN32" s="789">
        <f t="shared" si="5"/>
        <v>0</v>
      </c>
      <c r="BO32" s="824"/>
      <c r="BP32" s="824"/>
      <c r="BQ32" s="824"/>
      <c r="BR32" s="824"/>
      <c r="BS32" s="824"/>
      <c r="BT32" s="824"/>
      <c r="BU32" s="1859"/>
      <c r="BV32" s="1860"/>
      <c r="BW32" s="1860"/>
      <c r="BX32" s="1860"/>
      <c r="BY32" s="1860"/>
      <c r="BZ32" s="1860"/>
      <c r="CA32" s="1860"/>
      <c r="CB32" s="1860"/>
      <c r="CC32" s="1861"/>
    </row>
    <row r="33" spans="1:81" s="783" customFormat="1" ht="40.15" customHeight="1" x14ac:dyDescent="0.25">
      <c r="A33" s="776"/>
      <c r="B33" s="1819"/>
      <c r="C33" s="1822"/>
      <c r="D33" s="2064"/>
      <c r="E33" s="2067"/>
      <c r="F33" s="2070"/>
      <c r="G33" s="2073"/>
      <c r="H33" s="2073"/>
      <c r="I33" s="2076"/>
      <c r="J33" s="2016"/>
      <c r="K33" s="2028"/>
      <c r="L33" s="1434"/>
      <c r="M33" s="1436"/>
      <c r="N33" s="1438"/>
      <c r="O33" s="1440"/>
      <c r="P33" s="1442"/>
      <c r="Q33" s="1444"/>
      <c r="R33" s="2016"/>
      <c r="S33" s="784"/>
      <c r="T33" s="785"/>
      <c r="U33" s="785"/>
      <c r="V33" s="785"/>
      <c r="W33" s="784"/>
      <c r="X33" s="788"/>
      <c r="Y33" s="788"/>
      <c r="Z33" s="788"/>
      <c r="AA33" s="788"/>
      <c r="AB33" s="2016"/>
      <c r="AC33" s="1241"/>
      <c r="AD33" s="789">
        <f t="shared" si="24"/>
        <v>0</v>
      </c>
      <c r="AE33" s="789">
        <f t="shared" si="24"/>
        <v>0</v>
      </c>
      <c r="AF33" s="789">
        <f t="shared" si="24"/>
        <v>0</v>
      </c>
      <c r="AG33" s="789">
        <f t="shared" si="24"/>
        <v>0</v>
      </c>
      <c r="AH33" s="789">
        <f t="shared" si="24"/>
        <v>0</v>
      </c>
      <c r="AI33" s="789">
        <f t="shared" si="24"/>
        <v>0</v>
      </c>
      <c r="AJ33" s="789">
        <f t="shared" si="24"/>
        <v>0</v>
      </c>
      <c r="AK33" s="2016"/>
      <c r="AL33" s="1244"/>
      <c r="AM33" s="789">
        <f t="shared" si="2"/>
        <v>0</v>
      </c>
      <c r="AN33" s="824"/>
      <c r="AO33" s="824"/>
      <c r="AP33" s="824"/>
      <c r="AQ33" s="824"/>
      <c r="AR33" s="824"/>
      <c r="AS33" s="824"/>
      <c r="AT33" s="2016"/>
      <c r="AU33" s="1247"/>
      <c r="AV33" s="789">
        <f t="shared" si="3"/>
        <v>0</v>
      </c>
      <c r="AW33" s="824"/>
      <c r="AX33" s="824"/>
      <c r="AY33" s="824"/>
      <c r="AZ33" s="824"/>
      <c r="BA33" s="824"/>
      <c r="BB33" s="824"/>
      <c r="BC33" s="2016"/>
      <c r="BD33" s="1250"/>
      <c r="BE33" s="789">
        <f t="shared" si="4"/>
        <v>0</v>
      </c>
      <c r="BF33" s="824"/>
      <c r="BG33" s="824"/>
      <c r="BH33" s="824"/>
      <c r="BI33" s="824"/>
      <c r="BJ33" s="824"/>
      <c r="BK33" s="824"/>
      <c r="BL33" s="2016"/>
      <c r="BM33" s="1253"/>
      <c r="BN33" s="789">
        <f t="shared" si="5"/>
        <v>0</v>
      </c>
      <c r="BO33" s="824"/>
      <c r="BP33" s="824"/>
      <c r="BQ33" s="824"/>
      <c r="BR33" s="824"/>
      <c r="BS33" s="824"/>
      <c r="BT33" s="824"/>
      <c r="BU33" s="1859"/>
      <c r="BV33" s="1860"/>
      <c r="BW33" s="1860"/>
      <c r="BX33" s="1860"/>
      <c r="BY33" s="1860"/>
      <c r="BZ33" s="1860"/>
      <c r="CA33" s="1860"/>
      <c r="CB33" s="1860"/>
      <c r="CC33" s="1861"/>
    </row>
    <row r="34" spans="1:81" s="783" customFormat="1" ht="40.15" customHeight="1" thickBot="1" x14ac:dyDescent="0.3">
      <c r="A34" s="776"/>
      <c r="B34" s="1819"/>
      <c r="C34" s="1822"/>
      <c r="D34" s="2065"/>
      <c r="E34" s="2068"/>
      <c r="F34" s="2071"/>
      <c r="G34" s="2074"/>
      <c r="H34" s="2074"/>
      <c r="I34" s="2077"/>
      <c r="J34" s="2017"/>
      <c r="K34" s="2029"/>
      <c r="L34" s="1490"/>
      <c r="M34" s="2030"/>
      <c r="N34" s="2031"/>
      <c r="O34" s="2032"/>
      <c r="P34" s="2033"/>
      <c r="Q34" s="2034"/>
      <c r="R34" s="2017"/>
      <c r="S34" s="825"/>
      <c r="T34" s="792"/>
      <c r="U34" s="792"/>
      <c r="V34" s="792"/>
      <c r="W34" s="825"/>
      <c r="X34" s="793"/>
      <c r="Y34" s="793"/>
      <c r="Z34" s="793"/>
      <c r="AA34" s="793"/>
      <c r="AB34" s="2017"/>
      <c r="AC34" s="1242"/>
      <c r="AD34" s="794">
        <f t="shared" si="24"/>
        <v>0</v>
      </c>
      <c r="AE34" s="794">
        <f t="shared" si="24"/>
        <v>0</v>
      </c>
      <c r="AF34" s="794">
        <f t="shared" si="24"/>
        <v>0</v>
      </c>
      <c r="AG34" s="794">
        <f t="shared" si="24"/>
        <v>0</v>
      </c>
      <c r="AH34" s="794">
        <f t="shared" si="24"/>
        <v>0</v>
      </c>
      <c r="AI34" s="794">
        <f t="shared" si="24"/>
        <v>0</v>
      </c>
      <c r="AJ34" s="794">
        <f t="shared" si="24"/>
        <v>0</v>
      </c>
      <c r="AK34" s="2017"/>
      <c r="AL34" s="1245"/>
      <c r="AM34" s="794">
        <f t="shared" si="2"/>
        <v>0</v>
      </c>
      <c r="AN34" s="826"/>
      <c r="AO34" s="826"/>
      <c r="AP34" s="826"/>
      <c r="AQ34" s="826"/>
      <c r="AR34" s="826"/>
      <c r="AS34" s="826"/>
      <c r="AT34" s="2017"/>
      <c r="AU34" s="1248"/>
      <c r="AV34" s="794">
        <f t="shared" si="3"/>
        <v>0</v>
      </c>
      <c r="AW34" s="826"/>
      <c r="AX34" s="826"/>
      <c r="AY34" s="826"/>
      <c r="AZ34" s="826"/>
      <c r="BA34" s="826"/>
      <c r="BB34" s="826"/>
      <c r="BC34" s="2017"/>
      <c r="BD34" s="1251"/>
      <c r="BE34" s="794">
        <f t="shared" si="4"/>
        <v>0</v>
      </c>
      <c r="BF34" s="826"/>
      <c r="BG34" s="826"/>
      <c r="BH34" s="826"/>
      <c r="BI34" s="826"/>
      <c r="BJ34" s="826"/>
      <c r="BK34" s="826"/>
      <c r="BL34" s="2017"/>
      <c r="BM34" s="1254"/>
      <c r="BN34" s="794">
        <f t="shared" si="5"/>
        <v>0</v>
      </c>
      <c r="BO34" s="826"/>
      <c r="BP34" s="826"/>
      <c r="BQ34" s="826"/>
      <c r="BR34" s="826"/>
      <c r="BS34" s="826"/>
      <c r="BT34" s="826"/>
      <c r="BU34" s="1883"/>
      <c r="BV34" s="1884"/>
      <c r="BW34" s="1884"/>
      <c r="BX34" s="1884"/>
      <c r="BY34" s="1884"/>
      <c r="BZ34" s="1884"/>
      <c r="CA34" s="1884"/>
      <c r="CB34" s="1884"/>
      <c r="CC34" s="1885"/>
    </row>
    <row r="35" spans="1:81" s="783" customFormat="1" ht="40.15" customHeight="1" thickTop="1" x14ac:dyDescent="0.25">
      <c r="A35" s="776"/>
      <c r="B35" s="1819"/>
      <c r="C35" s="1822"/>
      <c r="D35" s="2063">
        <v>4002</v>
      </c>
      <c r="E35" s="2066" t="s">
        <v>7878</v>
      </c>
      <c r="F35" s="2069">
        <v>4002016</v>
      </c>
      <c r="G35" s="2072" t="s">
        <v>7879</v>
      </c>
      <c r="H35" s="2072" t="s">
        <v>7880</v>
      </c>
      <c r="I35" s="2075">
        <v>2021004540140</v>
      </c>
      <c r="J35" s="2015">
        <v>574</v>
      </c>
      <c r="K35" s="2027" t="str">
        <f>+[12]Metas!K655</f>
        <v xml:space="preserve">Comisiones Municipales de Ordenamiento Territorial funcionando </v>
      </c>
      <c r="L35" s="1433">
        <v>1</v>
      </c>
      <c r="M35" s="1435">
        <f>SUM(N35:Q35)/4</f>
        <v>1</v>
      </c>
      <c r="N35" s="1437">
        <v>1</v>
      </c>
      <c r="O35" s="1439">
        <v>1</v>
      </c>
      <c r="P35" s="1441">
        <v>1</v>
      </c>
      <c r="Q35" s="1443">
        <v>1</v>
      </c>
      <c r="R35" s="2015">
        <f>+$J35</f>
        <v>574</v>
      </c>
      <c r="S35" s="777" t="s">
        <v>6700</v>
      </c>
      <c r="T35" s="778" t="s">
        <v>3834</v>
      </c>
      <c r="U35" s="778" t="s">
        <v>3837</v>
      </c>
      <c r="V35" s="778" t="s">
        <v>3842</v>
      </c>
      <c r="W35" s="777" t="s">
        <v>6704</v>
      </c>
      <c r="X35" s="779">
        <v>44562</v>
      </c>
      <c r="Y35" s="779">
        <v>44926</v>
      </c>
      <c r="Z35" s="779"/>
      <c r="AA35" s="779"/>
      <c r="AB35" s="2015">
        <f t="shared" ref="AB35" si="25">+$J35</f>
        <v>574</v>
      </c>
      <c r="AC35" s="1240">
        <f t="shared" ref="AC35" si="26">+L35</f>
        <v>1</v>
      </c>
      <c r="AD35" s="781">
        <f t="shared" si="24"/>
        <v>0</v>
      </c>
      <c r="AE35" s="781">
        <f t="shared" si="24"/>
        <v>0</v>
      </c>
      <c r="AF35" s="781">
        <f t="shared" si="24"/>
        <v>0</v>
      </c>
      <c r="AG35" s="781">
        <f t="shared" si="24"/>
        <v>0</v>
      </c>
      <c r="AH35" s="781">
        <f t="shared" si="24"/>
        <v>0</v>
      </c>
      <c r="AI35" s="781">
        <f t="shared" si="24"/>
        <v>0</v>
      </c>
      <c r="AJ35" s="781">
        <f t="shared" si="24"/>
        <v>0</v>
      </c>
      <c r="AK35" s="2015">
        <f t="shared" ref="AK35" si="27">+$J35</f>
        <v>574</v>
      </c>
      <c r="AL35" s="1243">
        <f>+N35</f>
        <v>1</v>
      </c>
      <c r="AM35" s="781">
        <f t="shared" si="2"/>
        <v>0</v>
      </c>
      <c r="AN35" s="823"/>
      <c r="AO35" s="823"/>
      <c r="AP35" s="823"/>
      <c r="AQ35" s="823"/>
      <c r="AR35" s="823"/>
      <c r="AS35" s="823"/>
      <c r="AT35" s="2015">
        <f t="shared" ref="AT35" si="28">+$J35</f>
        <v>574</v>
      </c>
      <c r="AU35" s="1246">
        <f>+O35</f>
        <v>1</v>
      </c>
      <c r="AV35" s="781">
        <f t="shared" si="3"/>
        <v>0</v>
      </c>
      <c r="AW35" s="823"/>
      <c r="AX35" s="823"/>
      <c r="AY35" s="823"/>
      <c r="AZ35" s="823"/>
      <c r="BA35" s="823"/>
      <c r="BB35" s="823"/>
      <c r="BC35" s="2015">
        <f t="shared" ref="BC35" si="29">+$J35</f>
        <v>574</v>
      </c>
      <c r="BD35" s="1249">
        <f>+P35</f>
        <v>1</v>
      </c>
      <c r="BE35" s="781">
        <f t="shared" si="4"/>
        <v>0</v>
      </c>
      <c r="BF35" s="823"/>
      <c r="BG35" s="823"/>
      <c r="BH35" s="823"/>
      <c r="BI35" s="823"/>
      <c r="BJ35" s="823"/>
      <c r="BK35" s="823"/>
      <c r="BL35" s="2015">
        <f t="shared" ref="BL35" si="30">+$J35</f>
        <v>574</v>
      </c>
      <c r="BM35" s="1252">
        <f>+Q35</f>
        <v>1</v>
      </c>
      <c r="BN35" s="781">
        <f t="shared" si="5"/>
        <v>0</v>
      </c>
      <c r="BO35" s="823"/>
      <c r="BP35" s="823"/>
      <c r="BQ35" s="823"/>
      <c r="BR35" s="823"/>
      <c r="BS35" s="823"/>
      <c r="BT35" s="823"/>
      <c r="BU35" s="1886"/>
      <c r="BV35" s="1887"/>
      <c r="BW35" s="1887"/>
      <c r="BX35" s="1887"/>
      <c r="BY35" s="1887"/>
      <c r="BZ35" s="1887"/>
      <c r="CA35" s="1887"/>
      <c r="CB35" s="1887"/>
      <c r="CC35" s="1888"/>
    </row>
    <row r="36" spans="1:81" s="783" customFormat="1" ht="40.15" customHeight="1" x14ac:dyDescent="0.25">
      <c r="A36" s="776"/>
      <c r="B36" s="1819"/>
      <c r="C36" s="1822"/>
      <c r="D36" s="2064"/>
      <c r="E36" s="2067"/>
      <c r="F36" s="2070"/>
      <c r="G36" s="2073"/>
      <c r="H36" s="2073"/>
      <c r="I36" s="2076"/>
      <c r="J36" s="2016"/>
      <c r="K36" s="2028"/>
      <c r="L36" s="1434"/>
      <c r="M36" s="1436"/>
      <c r="N36" s="1438"/>
      <c r="O36" s="1440"/>
      <c r="P36" s="1442"/>
      <c r="Q36" s="1444"/>
      <c r="R36" s="2016"/>
      <c r="S36" s="784"/>
      <c r="T36" s="785"/>
      <c r="U36" s="785"/>
      <c r="V36" s="785"/>
      <c r="W36" s="784"/>
      <c r="X36" s="788"/>
      <c r="Y36" s="788"/>
      <c r="Z36" s="788"/>
      <c r="AA36" s="788"/>
      <c r="AB36" s="2016"/>
      <c r="AC36" s="1241"/>
      <c r="AD36" s="789">
        <f t="shared" si="24"/>
        <v>0</v>
      </c>
      <c r="AE36" s="789">
        <f t="shared" si="24"/>
        <v>0</v>
      </c>
      <c r="AF36" s="789">
        <f t="shared" si="24"/>
        <v>0</v>
      </c>
      <c r="AG36" s="789">
        <f t="shared" si="24"/>
        <v>0</v>
      </c>
      <c r="AH36" s="789">
        <f t="shared" si="24"/>
        <v>0</v>
      </c>
      <c r="AI36" s="789">
        <f t="shared" si="24"/>
        <v>0</v>
      </c>
      <c r="AJ36" s="789">
        <f t="shared" si="24"/>
        <v>0</v>
      </c>
      <c r="AK36" s="2016"/>
      <c r="AL36" s="1244"/>
      <c r="AM36" s="789">
        <f t="shared" si="2"/>
        <v>0</v>
      </c>
      <c r="AN36" s="824"/>
      <c r="AO36" s="824"/>
      <c r="AP36" s="824"/>
      <c r="AQ36" s="824"/>
      <c r="AR36" s="824"/>
      <c r="AS36" s="824"/>
      <c r="AT36" s="2016"/>
      <c r="AU36" s="1247"/>
      <c r="AV36" s="789">
        <f t="shared" si="3"/>
        <v>0</v>
      </c>
      <c r="AW36" s="824"/>
      <c r="AX36" s="824"/>
      <c r="AY36" s="824"/>
      <c r="AZ36" s="824"/>
      <c r="BA36" s="824"/>
      <c r="BB36" s="824"/>
      <c r="BC36" s="2016"/>
      <c r="BD36" s="1250"/>
      <c r="BE36" s="789">
        <f t="shared" si="4"/>
        <v>0</v>
      </c>
      <c r="BF36" s="824"/>
      <c r="BG36" s="824"/>
      <c r="BH36" s="824"/>
      <c r="BI36" s="824"/>
      <c r="BJ36" s="824"/>
      <c r="BK36" s="824"/>
      <c r="BL36" s="2016"/>
      <c r="BM36" s="1253"/>
      <c r="BN36" s="789">
        <f t="shared" si="5"/>
        <v>0</v>
      </c>
      <c r="BO36" s="824"/>
      <c r="BP36" s="824"/>
      <c r="BQ36" s="824"/>
      <c r="BR36" s="824"/>
      <c r="BS36" s="824"/>
      <c r="BT36" s="824"/>
      <c r="BU36" s="1859"/>
      <c r="BV36" s="1860"/>
      <c r="BW36" s="1860"/>
      <c r="BX36" s="1860"/>
      <c r="BY36" s="1860"/>
      <c r="BZ36" s="1860"/>
      <c r="CA36" s="1860"/>
      <c r="CB36" s="1860"/>
      <c r="CC36" s="1861"/>
    </row>
    <row r="37" spans="1:81" s="783" customFormat="1" ht="40.15" customHeight="1" x14ac:dyDescent="0.25">
      <c r="A37" s="776"/>
      <c r="B37" s="1819"/>
      <c r="C37" s="1822"/>
      <c r="D37" s="2064"/>
      <c r="E37" s="2067"/>
      <c r="F37" s="2070"/>
      <c r="G37" s="2073"/>
      <c r="H37" s="2073"/>
      <c r="I37" s="2076"/>
      <c r="J37" s="2016"/>
      <c r="K37" s="2028"/>
      <c r="L37" s="1434"/>
      <c r="M37" s="1436"/>
      <c r="N37" s="1438"/>
      <c r="O37" s="1440"/>
      <c r="P37" s="1442"/>
      <c r="Q37" s="1444"/>
      <c r="R37" s="2016"/>
      <c r="S37" s="784"/>
      <c r="T37" s="785"/>
      <c r="U37" s="785"/>
      <c r="V37" s="785"/>
      <c r="W37" s="784"/>
      <c r="X37" s="788"/>
      <c r="Y37" s="788"/>
      <c r="Z37" s="788"/>
      <c r="AA37" s="788"/>
      <c r="AB37" s="2016"/>
      <c r="AC37" s="1241"/>
      <c r="AD37" s="789">
        <f t="shared" si="24"/>
        <v>0</v>
      </c>
      <c r="AE37" s="789">
        <f t="shared" si="24"/>
        <v>0</v>
      </c>
      <c r="AF37" s="789">
        <f t="shared" si="24"/>
        <v>0</v>
      </c>
      <c r="AG37" s="789">
        <f t="shared" si="24"/>
        <v>0</v>
      </c>
      <c r="AH37" s="789">
        <f t="shared" si="24"/>
        <v>0</v>
      </c>
      <c r="AI37" s="789">
        <f t="shared" si="24"/>
        <v>0</v>
      </c>
      <c r="AJ37" s="789">
        <f t="shared" si="24"/>
        <v>0</v>
      </c>
      <c r="AK37" s="2016"/>
      <c r="AL37" s="1244"/>
      <c r="AM37" s="789">
        <f t="shared" si="2"/>
        <v>0</v>
      </c>
      <c r="AN37" s="824"/>
      <c r="AO37" s="824"/>
      <c r="AP37" s="824"/>
      <c r="AQ37" s="824"/>
      <c r="AR37" s="824"/>
      <c r="AS37" s="824"/>
      <c r="AT37" s="2016"/>
      <c r="AU37" s="1247"/>
      <c r="AV37" s="789">
        <f t="shared" si="3"/>
        <v>0</v>
      </c>
      <c r="AW37" s="824"/>
      <c r="AX37" s="824"/>
      <c r="AY37" s="824"/>
      <c r="AZ37" s="824"/>
      <c r="BA37" s="824"/>
      <c r="BB37" s="824"/>
      <c r="BC37" s="2016"/>
      <c r="BD37" s="1250"/>
      <c r="BE37" s="789">
        <f t="shared" si="4"/>
        <v>0</v>
      </c>
      <c r="BF37" s="824"/>
      <c r="BG37" s="824"/>
      <c r="BH37" s="824"/>
      <c r="BI37" s="824"/>
      <c r="BJ37" s="824"/>
      <c r="BK37" s="824"/>
      <c r="BL37" s="2016"/>
      <c r="BM37" s="1253"/>
      <c r="BN37" s="789">
        <f t="shared" si="5"/>
        <v>0</v>
      </c>
      <c r="BO37" s="824"/>
      <c r="BP37" s="824"/>
      <c r="BQ37" s="824"/>
      <c r="BR37" s="824"/>
      <c r="BS37" s="824"/>
      <c r="BT37" s="824"/>
      <c r="BU37" s="1859"/>
      <c r="BV37" s="1860"/>
      <c r="BW37" s="1860"/>
      <c r="BX37" s="1860"/>
      <c r="BY37" s="1860"/>
      <c r="BZ37" s="1860"/>
      <c r="CA37" s="1860"/>
      <c r="CB37" s="1860"/>
      <c r="CC37" s="1861"/>
    </row>
    <row r="38" spans="1:81" s="783" customFormat="1" ht="40.15" customHeight="1" thickBot="1" x14ac:dyDescent="0.3">
      <c r="A38" s="776"/>
      <c r="B38" s="1819"/>
      <c r="C38" s="1823"/>
      <c r="D38" s="2065"/>
      <c r="E38" s="2068"/>
      <c r="F38" s="2071"/>
      <c r="G38" s="2074"/>
      <c r="H38" s="2074"/>
      <c r="I38" s="2077"/>
      <c r="J38" s="2017"/>
      <c r="K38" s="2029"/>
      <c r="L38" s="1490"/>
      <c r="M38" s="2030"/>
      <c r="N38" s="2031"/>
      <c r="O38" s="2032"/>
      <c r="P38" s="2033"/>
      <c r="Q38" s="2034"/>
      <c r="R38" s="2017"/>
      <c r="S38" s="825"/>
      <c r="T38" s="792"/>
      <c r="U38" s="792"/>
      <c r="V38" s="792"/>
      <c r="W38" s="825"/>
      <c r="X38" s="793"/>
      <c r="Y38" s="793"/>
      <c r="Z38" s="793"/>
      <c r="AA38" s="793"/>
      <c r="AB38" s="2017"/>
      <c r="AC38" s="1242"/>
      <c r="AD38" s="794">
        <f t="shared" si="24"/>
        <v>0</v>
      </c>
      <c r="AE38" s="794">
        <f t="shared" si="24"/>
        <v>0</v>
      </c>
      <c r="AF38" s="794">
        <f t="shared" si="24"/>
        <v>0</v>
      </c>
      <c r="AG38" s="794">
        <f t="shared" si="24"/>
        <v>0</v>
      </c>
      <c r="AH38" s="794">
        <f t="shared" si="24"/>
        <v>0</v>
      </c>
      <c r="AI38" s="794">
        <f t="shared" si="24"/>
        <v>0</v>
      </c>
      <c r="AJ38" s="794">
        <f t="shared" si="24"/>
        <v>0</v>
      </c>
      <c r="AK38" s="2017"/>
      <c r="AL38" s="1245"/>
      <c r="AM38" s="794">
        <f t="shared" si="2"/>
        <v>0</v>
      </c>
      <c r="AN38" s="826"/>
      <c r="AO38" s="826"/>
      <c r="AP38" s="826"/>
      <c r="AQ38" s="826"/>
      <c r="AR38" s="826"/>
      <c r="AS38" s="826"/>
      <c r="AT38" s="2017"/>
      <c r="AU38" s="1248"/>
      <c r="AV38" s="794">
        <f t="shared" si="3"/>
        <v>0</v>
      </c>
      <c r="AW38" s="826"/>
      <c r="AX38" s="826"/>
      <c r="AY38" s="826"/>
      <c r="AZ38" s="826"/>
      <c r="BA38" s="826"/>
      <c r="BB38" s="826"/>
      <c r="BC38" s="2017"/>
      <c r="BD38" s="1251"/>
      <c r="BE38" s="794">
        <f t="shared" si="4"/>
        <v>0</v>
      </c>
      <c r="BF38" s="826"/>
      <c r="BG38" s="826"/>
      <c r="BH38" s="826"/>
      <c r="BI38" s="826"/>
      <c r="BJ38" s="826"/>
      <c r="BK38" s="826"/>
      <c r="BL38" s="2017"/>
      <c r="BM38" s="1254"/>
      <c r="BN38" s="794">
        <f t="shared" si="5"/>
        <v>0</v>
      </c>
      <c r="BO38" s="826"/>
      <c r="BP38" s="826"/>
      <c r="BQ38" s="826"/>
      <c r="BR38" s="826"/>
      <c r="BS38" s="826"/>
      <c r="BT38" s="826"/>
      <c r="BU38" s="1883"/>
      <c r="BV38" s="1884"/>
      <c r="BW38" s="1884"/>
      <c r="BX38" s="1884"/>
      <c r="BY38" s="1884"/>
      <c r="BZ38" s="1884"/>
      <c r="CA38" s="1884"/>
      <c r="CB38" s="1884"/>
      <c r="CC38" s="1885"/>
    </row>
    <row r="39" spans="1:81" s="783" customFormat="1" ht="40.15" customHeight="1" thickTop="1" x14ac:dyDescent="0.25">
      <c r="A39" s="776"/>
      <c r="B39" s="1819"/>
      <c r="C39" s="1821" t="s">
        <v>880</v>
      </c>
      <c r="D39" s="2063">
        <v>4002</v>
      </c>
      <c r="E39" s="2066" t="s">
        <v>7878</v>
      </c>
      <c r="F39" s="2069">
        <v>4002016</v>
      </c>
      <c r="G39" s="2072" t="s">
        <v>7879</v>
      </c>
      <c r="H39" s="2072" t="s">
        <v>7880</v>
      </c>
      <c r="I39" s="2075">
        <v>2021004540140</v>
      </c>
      <c r="J39" s="2015">
        <v>575</v>
      </c>
      <c r="K39" s="2027" t="str">
        <f>+[12]Metas!K656</f>
        <v>Municipios con catastro rural actualizado</v>
      </c>
      <c r="L39" s="1222">
        <v>20</v>
      </c>
      <c r="M39" s="1415">
        <f>SUM(N39:Q39)</f>
        <v>20</v>
      </c>
      <c r="N39" s="1345">
        <v>5</v>
      </c>
      <c r="O39" s="1347">
        <v>5</v>
      </c>
      <c r="P39" s="1349">
        <v>5</v>
      </c>
      <c r="Q39" s="1351">
        <v>5</v>
      </c>
      <c r="R39" s="2015">
        <f>+$J39</f>
        <v>575</v>
      </c>
      <c r="S39" s="777" t="s">
        <v>6705</v>
      </c>
      <c r="T39" s="778" t="s">
        <v>3834</v>
      </c>
      <c r="U39" s="778" t="s">
        <v>3837</v>
      </c>
      <c r="V39" s="778" t="s">
        <v>3842</v>
      </c>
      <c r="W39" s="777" t="s">
        <v>6706</v>
      </c>
      <c r="X39" s="779">
        <v>44562</v>
      </c>
      <c r="Y39" s="779">
        <v>44926</v>
      </c>
      <c r="Z39" s="779"/>
      <c r="AA39" s="779"/>
      <c r="AB39" s="2015">
        <f t="shared" ref="AB39" si="31">+$J39</f>
        <v>575</v>
      </c>
      <c r="AC39" s="1240">
        <f t="shared" ref="AC39" si="32">+L39</f>
        <v>20</v>
      </c>
      <c r="AD39" s="781">
        <f t="shared" si="24"/>
        <v>0</v>
      </c>
      <c r="AE39" s="781">
        <f t="shared" si="24"/>
        <v>0</v>
      </c>
      <c r="AF39" s="781">
        <f t="shared" si="24"/>
        <v>0</v>
      </c>
      <c r="AG39" s="781">
        <f t="shared" si="24"/>
        <v>0</v>
      </c>
      <c r="AH39" s="781">
        <f t="shared" si="24"/>
        <v>0</v>
      </c>
      <c r="AI39" s="781">
        <f t="shared" si="24"/>
        <v>0</v>
      </c>
      <c r="AJ39" s="781">
        <f t="shared" si="24"/>
        <v>0</v>
      </c>
      <c r="AK39" s="2015">
        <f t="shared" ref="AK39" si="33">+$J39</f>
        <v>575</v>
      </c>
      <c r="AL39" s="1243">
        <f>+N39</f>
        <v>5</v>
      </c>
      <c r="AM39" s="781">
        <f t="shared" si="2"/>
        <v>0</v>
      </c>
      <c r="AN39" s="823"/>
      <c r="AO39" s="823"/>
      <c r="AP39" s="823"/>
      <c r="AQ39" s="823"/>
      <c r="AR39" s="823"/>
      <c r="AS39" s="823"/>
      <c r="AT39" s="2015">
        <f t="shared" ref="AT39" si="34">+$J39</f>
        <v>575</v>
      </c>
      <c r="AU39" s="1246">
        <f>+O39</f>
        <v>5</v>
      </c>
      <c r="AV39" s="781">
        <f t="shared" si="3"/>
        <v>0</v>
      </c>
      <c r="AW39" s="823"/>
      <c r="AX39" s="823"/>
      <c r="AY39" s="823"/>
      <c r="AZ39" s="823"/>
      <c r="BA39" s="823"/>
      <c r="BB39" s="823"/>
      <c r="BC39" s="2015">
        <f t="shared" ref="BC39" si="35">+$J39</f>
        <v>575</v>
      </c>
      <c r="BD39" s="1249">
        <f>+P39</f>
        <v>5</v>
      </c>
      <c r="BE39" s="781">
        <f t="shared" si="4"/>
        <v>0</v>
      </c>
      <c r="BF39" s="823"/>
      <c r="BG39" s="823"/>
      <c r="BH39" s="823"/>
      <c r="BI39" s="823"/>
      <c r="BJ39" s="823"/>
      <c r="BK39" s="823"/>
      <c r="BL39" s="2015">
        <f t="shared" ref="BL39" si="36">+$J39</f>
        <v>575</v>
      </c>
      <c r="BM39" s="1252">
        <f>+Q39</f>
        <v>5</v>
      </c>
      <c r="BN39" s="781">
        <f t="shared" si="5"/>
        <v>0</v>
      </c>
      <c r="BO39" s="823"/>
      <c r="BP39" s="823"/>
      <c r="BQ39" s="823"/>
      <c r="BR39" s="823"/>
      <c r="BS39" s="823"/>
      <c r="BT39" s="823"/>
      <c r="BU39" s="1886"/>
      <c r="BV39" s="1887"/>
      <c r="BW39" s="1887"/>
      <c r="BX39" s="1887"/>
      <c r="BY39" s="1887"/>
      <c r="BZ39" s="1887"/>
      <c r="CA39" s="1887"/>
      <c r="CB39" s="1887"/>
      <c r="CC39" s="1888"/>
    </row>
    <row r="40" spans="1:81" s="783" customFormat="1" ht="40.15" customHeight="1" x14ac:dyDescent="0.25">
      <c r="A40" s="776"/>
      <c r="B40" s="1819"/>
      <c r="C40" s="1822"/>
      <c r="D40" s="2064"/>
      <c r="E40" s="2067"/>
      <c r="F40" s="2070"/>
      <c r="G40" s="2073"/>
      <c r="H40" s="2073"/>
      <c r="I40" s="2076"/>
      <c r="J40" s="2016"/>
      <c r="K40" s="2028"/>
      <c r="L40" s="1223"/>
      <c r="M40" s="1416"/>
      <c r="N40" s="1346"/>
      <c r="O40" s="1348"/>
      <c r="P40" s="1350"/>
      <c r="Q40" s="1352"/>
      <c r="R40" s="2016"/>
      <c r="S40" s="784"/>
      <c r="T40" s="785"/>
      <c r="U40" s="785"/>
      <c r="V40" s="785"/>
      <c r="W40" s="784"/>
      <c r="X40" s="788"/>
      <c r="Y40" s="788"/>
      <c r="Z40" s="788"/>
      <c r="AA40" s="788"/>
      <c r="AB40" s="2016"/>
      <c r="AC40" s="1241"/>
      <c r="AD40" s="789">
        <f t="shared" si="24"/>
        <v>0</v>
      </c>
      <c r="AE40" s="789">
        <f t="shared" si="24"/>
        <v>0</v>
      </c>
      <c r="AF40" s="789">
        <f t="shared" si="24"/>
        <v>0</v>
      </c>
      <c r="AG40" s="789">
        <f t="shared" si="24"/>
        <v>0</v>
      </c>
      <c r="AH40" s="789">
        <f t="shared" si="24"/>
        <v>0</v>
      </c>
      <c r="AI40" s="789">
        <f t="shared" si="24"/>
        <v>0</v>
      </c>
      <c r="AJ40" s="789">
        <f t="shared" si="24"/>
        <v>0</v>
      </c>
      <c r="AK40" s="2016"/>
      <c r="AL40" s="1244"/>
      <c r="AM40" s="789">
        <f t="shared" si="2"/>
        <v>0</v>
      </c>
      <c r="AN40" s="824"/>
      <c r="AO40" s="824"/>
      <c r="AP40" s="824"/>
      <c r="AQ40" s="824"/>
      <c r="AR40" s="824"/>
      <c r="AS40" s="824"/>
      <c r="AT40" s="2016"/>
      <c r="AU40" s="1247"/>
      <c r="AV40" s="789">
        <f t="shared" si="3"/>
        <v>0</v>
      </c>
      <c r="AW40" s="824"/>
      <c r="AX40" s="824"/>
      <c r="AY40" s="824"/>
      <c r="AZ40" s="824"/>
      <c r="BA40" s="824"/>
      <c r="BB40" s="824"/>
      <c r="BC40" s="2016"/>
      <c r="BD40" s="1250"/>
      <c r="BE40" s="789">
        <f t="shared" si="4"/>
        <v>0</v>
      </c>
      <c r="BF40" s="824"/>
      <c r="BG40" s="824"/>
      <c r="BH40" s="824"/>
      <c r="BI40" s="824"/>
      <c r="BJ40" s="824"/>
      <c r="BK40" s="824"/>
      <c r="BL40" s="2016"/>
      <c r="BM40" s="1253"/>
      <c r="BN40" s="789">
        <f t="shared" si="5"/>
        <v>0</v>
      </c>
      <c r="BO40" s="824"/>
      <c r="BP40" s="824"/>
      <c r="BQ40" s="824"/>
      <c r="BR40" s="824"/>
      <c r="BS40" s="824"/>
      <c r="BT40" s="824"/>
      <c r="BU40" s="1859"/>
      <c r="BV40" s="1860"/>
      <c r="BW40" s="1860"/>
      <c r="BX40" s="1860"/>
      <c r="BY40" s="1860"/>
      <c r="BZ40" s="1860"/>
      <c r="CA40" s="1860"/>
      <c r="CB40" s="1860"/>
      <c r="CC40" s="1861"/>
    </row>
    <row r="41" spans="1:81" s="783" customFormat="1" ht="40.15" customHeight="1" x14ac:dyDescent="0.25">
      <c r="A41" s="776"/>
      <c r="B41" s="1819"/>
      <c r="C41" s="1822"/>
      <c r="D41" s="2064"/>
      <c r="E41" s="2067"/>
      <c r="F41" s="2070"/>
      <c r="G41" s="2073"/>
      <c r="H41" s="2073"/>
      <c r="I41" s="2076"/>
      <c r="J41" s="2016"/>
      <c r="K41" s="2028"/>
      <c r="L41" s="1223"/>
      <c r="M41" s="1416"/>
      <c r="N41" s="1346"/>
      <c r="O41" s="1348"/>
      <c r="P41" s="1350"/>
      <c r="Q41" s="1352"/>
      <c r="R41" s="2016"/>
      <c r="S41" s="784"/>
      <c r="T41" s="785"/>
      <c r="U41" s="785"/>
      <c r="V41" s="785"/>
      <c r="W41" s="784"/>
      <c r="X41" s="788"/>
      <c r="Y41" s="788"/>
      <c r="Z41" s="788"/>
      <c r="AA41" s="788"/>
      <c r="AB41" s="2016"/>
      <c r="AC41" s="1241"/>
      <c r="AD41" s="789">
        <f t="shared" si="24"/>
        <v>0</v>
      </c>
      <c r="AE41" s="789">
        <f t="shared" si="24"/>
        <v>0</v>
      </c>
      <c r="AF41" s="789">
        <f t="shared" si="24"/>
        <v>0</v>
      </c>
      <c r="AG41" s="789">
        <f t="shared" si="24"/>
        <v>0</v>
      </c>
      <c r="AH41" s="789">
        <f t="shared" si="24"/>
        <v>0</v>
      </c>
      <c r="AI41" s="789">
        <f t="shared" si="24"/>
        <v>0</v>
      </c>
      <c r="AJ41" s="789">
        <f t="shared" si="24"/>
        <v>0</v>
      </c>
      <c r="AK41" s="2016"/>
      <c r="AL41" s="1244"/>
      <c r="AM41" s="789">
        <f t="shared" si="2"/>
        <v>0</v>
      </c>
      <c r="AN41" s="824"/>
      <c r="AO41" s="824"/>
      <c r="AP41" s="824"/>
      <c r="AQ41" s="824"/>
      <c r="AR41" s="824"/>
      <c r="AS41" s="824"/>
      <c r="AT41" s="2016"/>
      <c r="AU41" s="1247"/>
      <c r="AV41" s="789">
        <f t="shared" si="3"/>
        <v>0</v>
      </c>
      <c r="AW41" s="824"/>
      <c r="AX41" s="824"/>
      <c r="AY41" s="824"/>
      <c r="AZ41" s="824"/>
      <c r="BA41" s="824"/>
      <c r="BB41" s="824"/>
      <c r="BC41" s="2016"/>
      <c r="BD41" s="1250"/>
      <c r="BE41" s="789">
        <f t="shared" si="4"/>
        <v>0</v>
      </c>
      <c r="BF41" s="824"/>
      <c r="BG41" s="824"/>
      <c r="BH41" s="824"/>
      <c r="BI41" s="824"/>
      <c r="BJ41" s="824"/>
      <c r="BK41" s="824"/>
      <c r="BL41" s="2016"/>
      <c r="BM41" s="1253"/>
      <c r="BN41" s="789">
        <f t="shared" si="5"/>
        <v>0</v>
      </c>
      <c r="BO41" s="824"/>
      <c r="BP41" s="824"/>
      <c r="BQ41" s="824"/>
      <c r="BR41" s="824"/>
      <c r="BS41" s="824"/>
      <c r="BT41" s="824"/>
      <c r="BU41" s="1859"/>
      <c r="BV41" s="1860"/>
      <c r="BW41" s="1860"/>
      <c r="BX41" s="1860"/>
      <c r="BY41" s="1860"/>
      <c r="BZ41" s="1860"/>
      <c r="CA41" s="1860"/>
      <c r="CB41" s="1860"/>
      <c r="CC41" s="1861"/>
    </row>
    <row r="42" spans="1:81" s="783" customFormat="1" ht="40.15" customHeight="1" thickBot="1" x14ac:dyDescent="0.3">
      <c r="A42" s="776"/>
      <c r="B42" s="1819"/>
      <c r="C42" s="1822"/>
      <c r="D42" s="2065"/>
      <c r="E42" s="2068"/>
      <c r="F42" s="2071"/>
      <c r="G42" s="2074"/>
      <c r="H42" s="2074"/>
      <c r="I42" s="2077"/>
      <c r="J42" s="2017"/>
      <c r="K42" s="2029"/>
      <c r="L42" s="1224"/>
      <c r="M42" s="1417"/>
      <c r="N42" s="1418"/>
      <c r="O42" s="1419"/>
      <c r="P42" s="1420"/>
      <c r="Q42" s="1421"/>
      <c r="R42" s="2017"/>
      <c r="S42" s="825"/>
      <c r="T42" s="792"/>
      <c r="U42" s="792"/>
      <c r="V42" s="792"/>
      <c r="W42" s="825"/>
      <c r="X42" s="793"/>
      <c r="Y42" s="793"/>
      <c r="Z42" s="793"/>
      <c r="AA42" s="793"/>
      <c r="AB42" s="2017"/>
      <c r="AC42" s="1242"/>
      <c r="AD42" s="794">
        <f t="shared" si="24"/>
        <v>0</v>
      </c>
      <c r="AE42" s="794">
        <f t="shared" si="24"/>
        <v>0</v>
      </c>
      <c r="AF42" s="794">
        <f t="shared" si="24"/>
        <v>0</v>
      </c>
      <c r="AG42" s="794">
        <f t="shared" si="24"/>
        <v>0</v>
      </c>
      <c r="AH42" s="794">
        <f t="shared" si="24"/>
        <v>0</v>
      </c>
      <c r="AI42" s="794">
        <f t="shared" si="24"/>
        <v>0</v>
      </c>
      <c r="AJ42" s="794">
        <f t="shared" si="24"/>
        <v>0</v>
      </c>
      <c r="AK42" s="2017"/>
      <c r="AL42" s="1245"/>
      <c r="AM42" s="794">
        <f t="shared" si="2"/>
        <v>0</v>
      </c>
      <c r="AN42" s="826"/>
      <c r="AO42" s="826"/>
      <c r="AP42" s="826"/>
      <c r="AQ42" s="826"/>
      <c r="AR42" s="826"/>
      <c r="AS42" s="826"/>
      <c r="AT42" s="2017"/>
      <c r="AU42" s="1248"/>
      <c r="AV42" s="794">
        <f t="shared" si="3"/>
        <v>0</v>
      </c>
      <c r="AW42" s="826"/>
      <c r="AX42" s="826"/>
      <c r="AY42" s="826"/>
      <c r="AZ42" s="826"/>
      <c r="BA42" s="826"/>
      <c r="BB42" s="826"/>
      <c r="BC42" s="2017"/>
      <c r="BD42" s="1251"/>
      <c r="BE42" s="794">
        <f t="shared" si="4"/>
        <v>0</v>
      </c>
      <c r="BF42" s="826"/>
      <c r="BG42" s="826"/>
      <c r="BH42" s="826"/>
      <c r="BI42" s="826"/>
      <c r="BJ42" s="826"/>
      <c r="BK42" s="826"/>
      <c r="BL42" s="2017"/>
      <c r="BM42" s="1254"/>
      <c r="BN42" s="794">
        <f t="shared" si="5"/>
        <v>0</v>
      </c>
      <c r="BO42" s="826"/>
      <c r="BP42" s="826"/>
      <c r="BQ42" s="826"/>
      <c r="BR42" s="826"/>
      <c r="BS42" s="826"/>
      <c r="BT42" s="826"/>
      <c r="BU42" s="1883"/>
      <c r="BV42" s="1884"/>
      <c r="BW42" s="1884"/>
      <c r="BX42" s="1884"/>
      <c r="BY42" s="1884"/>
      <c r="BZ42" s="1884"/>
      <c r="CA42" s="1884"/>
      <c r="CB42" s="1884"/>
      <c r="CC42" s="1885"/>
    </row>
    <row r="43" spans="1:81" s="783" customFormat="1" ht="40.15" customHeight="1" thickTop="1" x14ac:dyDescent="0.25">
      <c r="A43" s="776"/>
      <c r="B43" s="1819"/>
      <c r="C43" s="1822"/>
      <c r="D43" s="2063">
        <v>4002</v>
      </c>
      <c r="E43" s="2066" t="s">
        <v>7878</v>
      </c>
      <c r="F43" s="2069">
        <v>4002016</v>
      </c>
      <c r="G43" s="2072" t="s">
        <v>7879</v>
      </c>
      <c r="H43" s="2072" t="s">
        <v>7880</v>
      </c>
      <c r="I43" s="2075">
        <v>2021004540140</v>
      </c>
      <c r="J43" s="2015">
        <v>576</v>
      </c>
      <c r="K43" s="2027" t="str">
        <f>+[12]Metas!K657</f>
        <v>Municipios con catastro urbano actualizado</v>
      </c>
      <c r="L43" s="1222">
        <v>20</v>
      </c>
      <c r="M43" s="1415">
        <f>SUM(N43:Q43)</f>
        <v>20</v>
      </c>
      <c r="N43" s="1345">
        <v>5</v>
      </c>
      <c r="O43" s="1347">
        <v>5</v>
      </c>
      <c r="P43" s="1349">
        <v>5</v>
      </c>
      <c r="Q43" s="1351">
        <v>5</v>
      </c>
      <c r="R43" s="2015">
        <f>+$J43</f>
        <v>576</v>
      </c>
      <c r="S43" s="777" t="s">
        <v>6705</v>
      </c>
      <c r="T43" s="778" t="s">
        <v>3834</v>
      </c>
      <c r="U43" s="778" t="s">
        <v>3837</v>
      </c>
      <c r="V43" s="778" t="s">
        <v>3842</v>
      </c>
      <c r="W43" s="777" t="s">
        <v>6706</v>
      </c>
      <c r="X43" s="779">
        <v>44562</v>
      </c>
      <c r="Y43" s="779">
        <v>44926</v>
      </c>
      <c r="Z43" s="779"/>
      <c r="AA43" s="779"/>
      <c r="AB43" s="2015">
        <f t="shared" ref="AB43" si="37">+$J43</f>
        <v>576</v>
      </c>
      <c r="AC43" s="1240">
        <f t="shared" ref="AC43" si="38">+L43</f>
        <v>20</v>
      </c>
      <c r="AD43" s="781">
        <f t="shared" si="24"/>
        <v>0</v>
      </c>
      <c r="AE43" s="781">
        <f t="shared" si="24"/>
        <v>0</v>
      </c>
      <c r="AF43" s="781">
        <f t="shared" si="24"/>
        <v>0</v>
      </c>
      <c r="AG43" s="781">
        <f t="shared" si="24"/>
        <v>0</v>
      </c>
      <c r="AH43" s="781">
        <f t="shared" si="24"/>
        <v>0</v>
      </c>
      <c r="AI43" s="781">
        <f t="shared" si="24"/>
        <v>0</v>
      </c>
      <c r="AJ43" s="781">
        <f t="shared" si="24"/>
        <v>0</v>
      </c>
      <c r="AK43" s="2015">
        <f t="shared" ref="AK43" si="39">+$J43</f>
        <v>576</v>
      </c>
      <c r="AL43" s="1243">
        <f>+N43</f>
        <v>5</v>
      </c>
      <c r="AM43" s="781">
        <f t="shared" si="2"/>
        <v>0</v>
      </c>
      <c r="AN43" s="823"/>
      <c r="AO43" s="823"/>
      <c r="AP43" s="823"/>
      <c r="AQ43" s="823"/>
      <c r="AR43" s="823"/>
      <c r="AS43" s="823"/>
      <c r="AT43" s="2015">
        <f t="shared" ref="AT43" si="40">+$J43</f>
        <v>576</v>
      </c>
      <c r="AU43" s="1246">
        <f>+O43</f>
        <v>5</v>
      </c>
      <c r="AV43" s="781">
        <f t="shared" si="3"/>
        <v>0</v>
      </c>
      <c r="AW43" s="823"/>
      <c r="AX43" s="823"/>
      <c r="AY43" s="823"/>
      <c r="AZ43" s="823"/>
      <c r="BA43" s="823"/>
      <c r="BB43" s="823"/>
      <c r="BC43" s="2015">
        <f t="shared" ref="BC43" si="41">+$J43</f>
        <v>576</v>
      </c>
      <c r="BD43" s="1249">
        <f>+P43</f>
        <v>5</v>
      </c>
      <c r="BE43" s="781">
        <f t="shared" si="4"/>
        <v>0</v>
      </c>
      <c r="BF43" s="823"/>
      <c r="BG43" s="823"/>
      <c r="BH43" s="823"/>
      <c r="BI43" s="823"/>
      <c r="BJ43" s="823"/>
      <c r="BK43" s="823"/>
      <c r="BL43" s="2015">
        <f t="shared" ref="BL43" si="42">+$J43</f>
        <v>576</v>
      </c>
      <c r="BM43" s="1252">
        <f>+Q43</f>
        <v>5</v>
      </c>
      <c r="BN43" s="781">
        <f t="shared" si="5"/>
        <v>0</v>
      </c>
      <c r="BO43" s="823"/>
      <c r="BP43" s="823"/>
      <c r="BQ43" s="823"/>
      <c r="BR43" s="823"/>
      <c r="BS43" s="823"/>
      <c r="BT43" s="823"/>
      <c r="BU43" s="1886"/>
      <c r="BV43" s="1887"/>
      <c r="BW43" s="1887"/>
      <c r="BX43" s="1887"/>
      <c r="BY43" s="1887"/>
      <c r="BZ43" s="1887"/>
      <c r="CA43" s="1887"/>
      <c r="CB43" s="1887"/>
      <c r="CC43" s="1888"/>
    </row>
    <row r="44" spans="1:81" s="783" customFormat="1" ht="40.15" customHeight="1" x14ac:dyDescent="0.25">
      <c r="A44" s="776"/>
      <c r="B44" s="1819"/>
      <c r="C44" s="1822"/>
      <c r="D44" s="2064"/>
      <c r="E44" s="2067"/>
      <c r="F44" s="2070"/>
      <c r="G44" s="2073"/>
      <c r="H44" s="2073"/>
      <c r="I44" s="2076"/>
      <c r="J44" s="2016"/>
      <c r="K44" s="2028"/>
      <c r="L44" s="1223"/>
      <c r="M44" s="1416"/>
      <c r="N44" s="1346"/>
      <c r="O44" s="1348"/>
      <c r="P44" s="1350"/>
      <c r="Q44" s="1352"/>
      <c r="R44" s="2016"/>
      <c r="S44" s="784"/>
      <c r="T44" s="785"/>
      <c r="U44" s="785"/>
      <c r="V44" s="785"/>
      <c r="W44" s="784"/>
      <c r="X44" s="788"/>
      <c r="Y44" s="788"/>
      <c r="Z44" s="788"/>
      <c r="AA44" s="788"/>
      <c r="AB44" s="2016"/>
      <c r="AC44" s="1241"/>
      <c r="AD44" s="789">
        <f t="shared" si="24"/>
        <v>0</v>
      </c>
      <c r="AE44" s="789">
        <f t="shared" si="24"/>
        <v>0</v>
      </c>
      <c r="AF44" s="789">
        <f t="shared" si="24"/>
        <v>0</v>
      </c>
      <c r="AG44" s="789">
        <f t="shared" si="24"/>
        <v>0</v>
      </c>
      <c r="AH44" s="789">
        <f t="shared" si="24"/>
        <v>0</v>
      </c>
      <c r="AI44" s="789">
        <f t="shared" si="24"/>
        <v>0</v>
      </c>
      <c r="AJ44" s="789">
        <f t="shared" si="24"/>
        <v>0</v>
      </c>
      <c r="AK44" s="2016"/>
      <c r="AL44" s="1244"/>
      <c r="AM44" s="789">
        <f t="shared" si="2"/>
        <v>0</v>
      </c>
      <c r="AN44" s="824"/>
      <c r="AO44" s="824"/>
      <c r="AP44" s="824"/>
      <c r="AQ44" s="824"/>
      <c r="AR44" s="824"/>
      <c r="AS44" s="824"/>
      <c r="AT44" s="2016"/>
      <c r="AU44" s="1247"/>
      <c r="AV44" s="789">
        <f t="shared" si="3"/>
        <v>0</v>
      </c>
      <c r="AW44" s="824"/>
      <c r="AX44" s="824"/>
      <c r="AY44" s="824"/>
      <c r="AZ44" s="824"/>
      <c r="BA44" s="824"/>
      <c r="BB44" s="824"/>
      <c r="BC44" s="2016"/>
      <c r="BD44" s="1250"/>
      <c r="BE44" s="789">
        <f t="shared" si="4"/>
        <v>0</v>
      </c>
      <c r="BF44" s="824"/>
      <c r="BG44" s="824"/>
      <c r="BH44" s="824"/>
      <c r="BI44" s="824"/>
      <c r="BJ44" s="824"/>
      <c r="BK44" s="824"/>
      <c r="BL44" s="2016"/>
      <c r="BM44" s="1253"/>
      <c r="BN44" s="789">
        <f t="shared" si="5"/>
        <v>0</v>
      </c>
      <c r="BO44" s="824"/>
      <c r="BP44" s="824"/>
      <c r="BQ44" s="824"/>
      <c r="BR44" s="824"/>
      <c r="BS44" s="824"/>
      <c r="BT44" s="824"/>
      <c r="BU44" s="1859"/>
      <c r="BV44" s="1860"/>
      <c r="BW44" s="1860"/>
      <c r="BX44" s="1860"/>
      <c r="BY44" s="1860"/>
      <c r="BZ44" s="1860"/>
      <c r="CA44" s="1860"/>
      <c r="CB44" s="1860"/>
      <c r="CC44" s="1861"/>
    </row>
    <row r="45" spans="1:81" s="783" customFormat="1" ht="40.15" customHeight="1" x14ac:dyDescent="0.25">
      <c r="A45" s="776"/>
      <c r="B45" s="1819"/>
      <c r="C45" s="1822"/>
      <c r="D45" s="2064"/>
      <c r="E45" s="2067"/>
      <c r="F45" s="2070"/>
      <c r="G45" s="2073"/>
      <c r="H45" s="2073"/>
      <c r="I45" s="2076"/>
      <c r="J45" s="2016"/>
      <c r="K45" s="2028"/>
      <c r="L45" s="1223"/>
      <c r="M45" s="1416"/>
      <c r="N45" s="1346"/>
      <c r="O45" s="1348"/>
      <c r="P45" s="1350"/>
      <c r="Q45" s="1352"/>
      <c r="R45" s="2016"/>
      <c r="S45" s="784"/>
      <c r="T45" s="785"/>
      <c r="U45" s="785"/>
      <c r="V45" s="785"/>
      <c r="W45" s="784"/>
      <c r="X45" s="788"/>
      <c r="Y45" s="788"/>
      <c r="Z45" s="788"/>
      <c r="AA45" s="788"/>
      <c r="AB45" s="2016"/>
      <c r="AC45" s="1241"/>
      <c r="AD45" s="789">
        <f t="shared" si="24"/>
        <v>0</v>
      </c>
      <c r="AE45" s="789">
        <f t="shared" si="24"/>
        <v>0</v>
      </c>
      <c r="AF45" s="789">
        <f t="shared" si="24"/>
        <v>0</v>
      </c>
      <c r="AG45" s="789">
        <f t="shared" si="24"/>
        <v>0</v>
      </c>
      <c r="AH45" s="789">
        <f t="shared" si="24"/>
        <v>0</v>
      </c>
      <c r="AI45" s="789">
        <f t="shared" si="24"/>
        <v>0</v>
      </c>
      <c r="AJ45" s="789">
        <f t="shared" si="24"/>
        <v>0</v>
      </c>
      <c r="AK45" s="2016"/>
      <c r="AL45" s="1244"/>
      <c r="AM45" s="789">
        <f t="shared" si="2"/>
        <v>0</v>
      </c>
      <c r="AN45" s="824"/>
      <c r="AO45" s="824"/>
      <c r="AP45" s="824"/>
      <c r="AQ45" s="824"/>
      <c r="AR45" s="824"/>
      <c r="AS45" s="824"/>
      <c r="AT45" s="2016"/>
      <c r="AU45" s="1247"/>
      <c r="AV45" s="789">
        <f t="shared" si="3"/>
        <v>0</v>
      </c>
      <c r="AW45" s="824"/>
      <c r="AX45" s="824"/>
      <c r="AY45" s="824"/>
      <c r="AZ45" s="824"/>
      <c r="BA45" s="824"/>
      <c r="BB45" s="824"/>
      <c r="BC45" s="2016"/>
      <c r="BD45" s="1250"/>
      <c r="BE45" s="789">
        <f t="shared" si="4"/>
        <v>0</v>
      </c>
      <c r="BF45" s="824"/>
      <c r="BG45" s="824"/>
      <c r="BH45" s="824"/>
      <c r="BI45" s="824"/>
      <c r="BJ45" s="824"/>
      <c r="BK45" s="824"/>
      <c r="BL45" s="2016"/>
      <c r="BM45" s="1253"/>
      <c r="BN45" s="789">
        <f t="shared" si="5"/>
        <v>0</v>
      </c>
      <c r="BO45" s="824"/>
      <c r="BP45" s="824"/>
      <c r="BQ45" s="824"/>
      <c r="BR45" s="824"/>
      <c r="BS45" s="824"/>
      <c r="BT45" s="824"/>
      <c r="BU45" s="1859"/>
      <c r="BV45" s="1860"/>
      <c r="BW45" s="1860"/>
      <c r="BX45" s="1860"/>
      <c r="BY45" s="1860"/>
      <c r="BZ45" s="1860"/>
      <c r="CA45" s="1860"/>
      <c r="CB45" s="1860"/>
      <c r="CC45" s="1861"/>
    </row>
    <row r="46" spans="1:81" s="783" customFormat="1" ht="40.15" customHeight="1" thickBot="1" x14ac:dyDescent="0.3">
      <c r="A46" s="776"/>
      <c r="B46" s="1820"/>
      <c r="C46" s="1823"/>
      <c r="D46" s="2065"/>
      <c r="E46" s="2068"/>
      <c r="F46" s="2071"/>
      <c r="G46" s="2074"/>
      <c r="H46" s="2074"/>
      <c r="I46" s="2077"/>
      <c r="J46" s="2017"/>
      <c r="K46" s="2029"/>
      <c r="L46" s="1224"/>
      <c r="M46" s="1417"/>
      <c r="N46" s="1418"/>
      <c r="O46" s="1419"/>
      <c r="P46" s="1420"/>
      <c r="Q46" s="1421"/>
      <c r="R46" s="2017"/>
      <c r="S46" s="825"/>
      <c r="T46" s="792"/>
      <c r="U46" s="792"/>
      <c r="V46" s="792"/>
      <c r="W46" s="825"/>
      <c r="X46" s="793"/>
      <c r="Y46" s="793"/>
      <c r="Z46" s="793"/>
      <c r="AA46" s="793"/>
      <c r="AB46" s="2017"/>
      <c r="AC46" s="1242"/>
      <c r="AD46" s="794">
        <f t="shared" si="24"/>
        <v>0</v>
      </c>
      <c r="AE46" s="794">
        <f t="shared" si="24"/>
        <v>0</v>
      </c>
      <c r="AF46" s="794">
        <f t="shared" si="24"/>
        <v>0</v>
      </c>
      <c r="AG46" s="794">
        <f t="shared" si="24"/>
        <v>0</v>
      </c>
      <c r="AH46" s="794">
        <f t="shared" si="24"/>
        <v>0</v>
      </c>
      <c r="AI46" s="794">
        <f t="shared" si="24"/>
        <v>0</v>
      </c>
      <c r="AJ46" s="794">
        <f t="shared" si="24"/>
        <v>0</v>
      </c>
      <c r="AK46" s="2017"/>
      <c r="AL46" s="1245"/>
      <c r="AM46" s="794">
        <f t="shared" si="2"/>
        <v>0</v>
      </c>
      <c r="AN46" s="826"/>
      <c r="AO46" s="826"/>
      <c r="AP46" s="826"/>
      <c r="AQ46" s="826"/>
      <c r="AR46" s="826"/>
      <c r="AS46" s="826"/>
      <c r="AT46" s="2017"/>
      <c r="AU46" s="1248"/>
      <c r="AV46" s="794">
        <f t="shared" si="3"/>
        <v>0</v>
      </c>
      <c r="AW46" s="826"/>
      <c r="AX46" s="826"/>
      <c r="AY46" s="826"/>
      <c r="AZ46" s="826"/>
      <c r="BA46" s="826"/>
      <c r="BB46" s="826"/>
      <c r="BC46" s="2017"/>
      <c r="BD46" s="1251"/>
      <c r="BE46" s="794">
        <f t="shared" si="4"/>
        <v>0</v>
      </c>
      <c r="BF46" s="826"/>
      <c r="BG46" s="826"/>
      <c r="BH46" s="826"/>
      <c r="BI46" s="826"/>
      <c r="BJ46" s="826"/>
      <c r="BK46" s="826"/>
      <c r="BL46" s="2017"/>
      <c r="BM46" s="1254"/>
      <c r="BN46" s="794">
        <f t="shared" si="5"/>
        <v>0</v>
      </c>
      <c r="BO46" s="826"/>
      <c r="BP46" s="826"/>
      <c r="BQ46" s="826"/>
      <c r="BR46" s="826"/>
      <c r="BS46" s="826"/>
      <c r="BT46" s="826"/>
      <c r="BU46" s="1883"/>
      <c r="BV46" s="1884"/>
      <c r="BW46" s="1884"/>
      <c r="BX46" s="1884"/>
      <c r="BY46" s="1884"/>
      <c r="BZ46" s="1884"/>
      <c r="CA46" s="1884"/>
      <c r="CB46" s="1884"/>
      <c r="CC46" s="1885"/>
    </row>
    <row r="47" spans="1:81" ht="16.149999999999999" customHeight="1" thickTop="1" x14ac:dyDescent="0.25"/>
    <row r="48" spans="1:81" s="690" customFormat="1" ht="16.149999999999999" customHeight="1" x14ac:dyDescent="0.25">
      <c r="A48" s="673"/>
      <c r="B48" s="1131"/>
      <c r="C48" s="1115" t="s">
        <v>0</v>
      </c>
      <c r="D48" s="1115"/>
      <c r="E48" s="1115"/>
      <c r="F48" s="1115"/>
      <c r="G48" s="1115"/>
      <c r="H48" s="1115"/>
      <c r="I48" s="357"/>
      <c r="J48" s="715" t="s">
        <v>1</v>
      </c>
      <c r="K48" s="715"/>
      <c r="L48" s="1853" t="s">
        <v>2872</v>
      </c>
      <c r="M48" s="1854"/>
      <c r="N48" s="1854"/>
      <c r="O48" s="1854"/>
      <c r="P48" s="1854"/>
      <c r="Q48" s="1855"/>
      <c r="R48" s="1114" t="s">
        <v>0</v>
      </c>
      <c r="S48" s="1116"/>
      <c r="T48" s="1195" t="s">
        <v>1</v>
      </c>
      <c r="U48" s="1196"/>
      <c r="V48" s="1197"/>
      <c r="W48" s="1856" t="str">
        <f>+$L48</f>
        <v>SECRETARÌA DE PLANEACIÓN Y DESARROLLO TERRITORIAL</v>
      </c>
      <c r="X48" s="1857"/>
      <c r="Y48" s="1857"/>
      <c r="Z48" s="1857"/>
      <c r="AA48" s="1858"/>
      <c r="AB48" s="1114" t="s">
        <v>0</v>
      </c>
      <c r="AC48" s="1115"/>
      <c r="AD48" s="1115"/>
      <c r="AE48" s="1115"/>
      <c r="AF48" s="1115"/>
      <c r="AG48" s="1115"/>
      <c r="AH48" s="1115"/>
      <c r="AI48" s="1115"/>
      <c r="AJ48" s="1116"/>
      <c r="AK48" s="1112" t="s">
        <v>1</v>
      </c>
      <c r="AL48" s="1112"/>
      <c r="AM48" s="1112"/>
      <c r="AN48" s="1841" t="str">
        <f>+$L48</f>
        <v>SECRETARÌA DE PLANEACIÓN Y DESARROLLO TERRITORIAL</v>
      </c>
      <c r="AO48" s="1842"/>
      <c r="AP48" s="1842"/>
      <c r="AQ48" s="1842"/>
      <c r="AR48" s="1842"/>
      <c r="AS48" s="1843"/>
      <c r="AT48" s="1114" t="s">
        <v>0</v>
      </c>
      <c r="AU48" s="1115"/>
      <c r="AV48" s="1115"/>
      <c r="AW48" s="1115"/>
      <c r="AX48" s="1115"/>
      <c r="AY48" s="1115"/>
      <c r="AZ48" s="1115"/>
      <c r="BA48" s="1115"/>
      <c r="BB48" s="1116"/>
      <c r="BC48" s="1112" t="s">
        <v>1</v>
      </c>
      <c r="BD48" s="1112"/>
      <c r="BE48" s="1112"/>
      <c r="BF48" s="1830" t="str">
        <f>+$L48</f>
        <v>SECRETARÌA DE PLANEACIÓN Y DESARROLLO TERRITORIAL</v>
      </c>
      <c r="BG48" s="1830"/>
      <c r="BH48" s="1830"/>
      <c r="BI48" s="1830"/>
      <c r="BJ48" s="1830"/>
      <c r="BK48" s="1830"/>
      <c r="BL48" s="1114" t="s">
        <v>0</v>
      </c>
      <c r="BM48" s="1115"/>
      <c r="BN48" s="1115"/>
      <c r="BO48" s="1115"/>
      <c r="BP48" s="1115"/>
      <c r="BQ48" s="1115"/>
      <c r="BR48" s="1115"/>
      <c r="BS48" s="1115"/>
      <c r="BT48" s="1116"/>
      <c r="BU48" s="1112" t="s">
        <v>1</v>
      </c>
      <c r="BV48" s="1112"/>
      <c r="BW48" s="1112"/>
      <c r="BX48" s="1830" t="str">
        <f>+$L48</f>
        <v>SECRETARÌA DE PLANEACIÓN Y DESARROLLO TERRITORIAL</v>
      </c>
      <c r="BY48" s="1830"/>
      <c r="BZ48" s="1830"/>
      <c r="CA48" s="1830"/>
      <c r="CB48" s="1830"/>
      <c r="CC48" s="1830"/>
    </row>
    <row r="49" spans="1:81" s="690" customFormat="1" ht="16.149999999999999" customHeight="1" x14ac:dyDescent="0.25">
      <c r="A49" s="673"/>
      <c r="B49" s="1132"/>
      <c r="C49" s="1110" t="s">
        <v>1668</v>
      </c>
      <c r="D49" s="1110"/>
      <c r="E49" s="1110"/>
      <c r="F49" s="1110"/>
      <c r="G49" s="1110"/>
      <c r="H49" s="1110"/>
      <c r="I49" s="358"/>
      <c r="J49" s="715" t="s">
        <v>2</v>
      </c>
      <c r="K49" s="715"/>
      <c r="L49" s="1265"/>
      <c r="M49" s="1266"/>
      <c r="N49" s="1266"/>
      <c r="O49" s="1266"/>
      <c r="P49" s="1266"/>
      <c r="Q49" s="1267"/>
      <c r="R49" s="1109" t="s">
        <v>1668</v>
      </c>
      <c r="S49" s="1111"/>
      <c r="T49" s="1195" t="s">
        <v>2</v>
      </c>
      <c r="U49" s="1196"/>
      <c r="V49" s="1197"/>
      <c r="W49" s="1207">
        <f>+$L49</f>
        <v>0</v>
      </c>
      <c r="X49" s="1208"/>
      <c r="Y49" s="1208"/>
      <c r="Z49" s="1208"/>
      <c r="AA49" s="1268"/>
      <c r="AB49" s="1109" t="s">
        <v>1668</v>
      </c>
      <c r="AC49" s="1110"/>
      <c r="AD49" s="1110"/>
      <c r="AE49" s="1110"/>
      <c r="AF49" s="1110"/>
      <c r="AG49" s="1110"/>
      <c r="AH49" s="1110"/>
      <c r="AI49" s="1110"/>
      <c r="AJ49" s="1111"/>
      <c r="AK49" s="1112" t="s">
        <v>2</v>
      </c>
      <c r="AL49" s="1112"/>
      <c r="AM49" s="1112"/>
      <c r="AN49" s="1777">
        <f>+$L49</f>
        <v>0</v>
      </c>
      <c r="AO49" s="1778"/>
      <c r="AP49" s="1778"/>
      <c r="AQ49" s="1778"/>
      <c r="AR49" s="1778"/>
      <c r="AS49" s="1779"/>
      <c r="AT49" s="1109" t="s">
        <v>1668</v>
      </c>
      <c r="AU49" s="1110"/>
      <c r="AV49" s="1110"/>
      <c r="AW49" s="1110"/>
      <c r="AX49" s="1110"/>
      <c r="AY49" s="1110"/>
      <c r="AZ49" s="1110"/>
      <c r="BA49" s="1110"/>
      <c r="BB49" s="1111"/>
      <c r="BC49" s="1112" t="s">
        <v>2</v>
      </c>
      <c r="BD49" s="1112"/>
      <c r="BE49" s="1112"/>
      <c r="BF49" s="1113">
        <f>+$L49</f>
        <v>0</v>
      </c>
      <c r="BG49" s="1113"/>
      <c r="BH49" s="1113"/>
      <c r="BI49" s="1113"/>
      <c r="BJ49" s="1113"/>
      <c r="BK49" s="1113"/>
      <c r="BL49" s="1109" t="s">
        <v>1668</v>
      </c>
      <c r="BM49" s="1110"/>
      <c r="BN49" s="1110"/>
      <c r="BO49" s="1110"/>
      <c r="BP49" s="1110"/>
      <c r="BQ49" s="1110"/>
      <c r="BR49" s="1110"/>
      <c r="BS49" s="1110"/>
      <c r="BT49" s="1111"/>
      <c r="BU49" s="1112" t="s">
        <v>2</v>
      </c>
      <c r="BV49" s="1112"/>
      <c r="BW49" s="1112"/>
      <c r="BX49" s="1113">
        <f>+$L49</f>
        <v>0</v>
      </c>
      <c r="BY49" s="1113"/>
      <c r="BZ49" s="1113"/>
      <c r="CA49" s="1113"/>
      <c r="CB49" s="1113"/>
      <c r="CC49" s="1113"/>
    </row>
    <row r="50" spans="1:81" s="690" customFormat="1" ht="16.149999999999999" customHeight="1" x14ac:dyDescent="0.25">
      <c r="A50" s="673"/>
      <c r="B50" s="1132"/>
      <c r="C50" s="1143" t="s">
        <v>3860</v>
      </c>
      <c r="D50" s="1143"/>
      <c r="E50" s="1143"/>
      <c r="F50" s="1143"/>
      <c r="G50" s="1143"/>
      <c r="H50" s="1143"/>
      <c r="I50" s="358"/>
      <c r="J50" s="715" t="s">
        <v>1667</v>
      </c>
      <c r="K50" s="715"/>
      <c r="L50" s="1746" t="s">
        <v>859</v>
      </c>
      <c r="M50" s="1747"/>
      <c r="N50" s="1747"/>
      <c r="O50" s="1747"/>
      <c r="P50" s="1747"/>
      <c r="Q50" s="1748"/>
      <c r="R50" s="1142" t="s">
        <v>3860</v>
      </c>
      <c r="S50" s="1144"/>
      <c r="T50" s="1195" t="s">
        <v>1675</v>
      </c>
      <c r="U50" s="1196"/>
      <c r="V50" s="1197"/>
      <c r="W50" s="1787" t="str">
        <f>+$L50</f>
        <v xml:space="preserve">3. Gobernanza </v>
      </c>
      <c r="X50" s="1788"/>
      <c r="Y50" s="1788"/>
      <c r="Z50" s="1788"/>
      <c r="AA50" s="1789"/>
      <c r="AB50" s="1142" t="s">
        <v>3860</v>
      </c>
      <c r="AC50" s="1143"/>
      <c r="AD50" s="1143"/>
      <c r="AE50" s="1143"/>
      <c r="AF50" s="1143"/>
      <c r="AG50" s="1143"/>
      <c r="AH50" s="1143"/>
      <c r="AI50" s="1143"/>
      <c r="AJ50" s="1144"/>
      <c r="AK50" s="1112" t="s">
        <v>1667</v>
      </c>
      <c r="AL50" s="1112"/>
      <c r="AM50" s="1112"/>
      <c r="AN50" s="1746" t="str">
        <f>+$L50</f>
        <v xml:space="preserve">3. Gobernanza </v>
      </c>
      <c r="AO50" s="1747"/>
      <c r="AP50" s="1747"/>
      <c r="AQ50" s="1747"/>
      <c r="AR50" s="1747"/>
      <c r="AS50" s="1748"/>
      <c r="AT50" s="1142" t="s">
        <v>3860</v>
      </c>
      <c r="AU50" s="1143"/>
      <c r="AV50" s="1143"/>
      <c r="AW50" s="1143"/>
      <c r="AX50" s="1143"/>
      <c r="AY50" s="1143"/>
      <c r="AZ50" s="1143"/>
      <c r="BA50" s="1143"/>
      <c r="BB50" s="1144"/>
      <c r="BC50" s="1112" t="s">
        <v>1667</v>
      </c>
      <c r="BD50" s="1112"/>
      <c r="BE50" s="1112"/>
      <c r="BF50" s="1743" t="str">
        <f>+$L50</f>
        <v xml:space="preserve">3. Gobernanza </v>
      </c>
      <c r="BG50" s="1743"/>
      <c r="BH50" s="1743"/>
      <c r="BI50" s="1743"/>
      <c r="BJ50" s="1743"/>
      <c r="BK50" s="1743"/>
      <c r="BL50" s="1142" t="s">
        <v>3860</v>
      </c>
      <c r="BM50" s="1143"/>
      <c r="BN50" s="1143"/>
      <c r="BO50" s="1143"/>
      <c r="BP50" s="1143"/>
      <c r="BQ50" s="1143"/>
      <c r="BR50" s="1143"/>
      <c r="BS50" s="1143"/>
      <c r="BT50" s="1144"/>
      <c r="BU50" s="1112" t="s">
        <v>1667</v>
      </c>
      <c r="BV50" s="1112"/>
      <c r="BW50" s="1112"/>
      <c r="BX50" s="1743" t="str">
        <f>+$L50</f>
        <v xml:space="preserve">3. Gobernanza </v>
      </c>
      <c r="BY50" s="1743"/>
      <c r="BZ50" s="1743"/>
      <c r="CA50" s="1743"/>
      <c r="CB50" s="1743"/>
      <c r="CC50" s="1743"/>
    </row>
    <row r="51" spans="1:81" s="690" customFormat="1" ht="16.149999999999999" customHeight="1" x14ac:dyDescent="0.25">
      <c r="A51" s="673"/>
      <c r="B51" s="1133"/>
      <c r="C51" s="1146"/>
      <c r="D51" s="1146"/>
      <c r="E51" s="1146"/>
      <c r="F51" s="1146"/>
      <c r="G51" s="1146"/>
      <c r="H51" s="1146"/>
      <c r="I51" s="359"/>
      <c r="J51" s="715" t="s">
        <v>1670</v>
      </c>
      <c r="K51" s="715"/>
      <c r="L51" s="1259" t="s">
        <v>949</v>
      </c>
      <c r="M51" s="1260"/>
      <c r="N51" s="1260"/>
      <c r="O51" s="1260"/>
      <c r="P51" s="1260"/>
      <c r="Q51" s="1261"/>
      <c r="R51" s="1145"/>
      <c r="S51" s="1147"/>
      <c r="T51" s="1195" t="s">
        <v>1676</v>
      </c>
      <c r="U51" s="1196"/>
      <c r="V51" s="1197"/>
      <c r="W51" s="1275" t="str">
        <f>+$L51</f>
        <v>3.4 Más Oportunidades para el Buen Gobierno.</v>
      </c>
      <c r="X51" s="1276"/>
      <c r="Y51" s="1276"/>
      <c r="Z51" s="1276"/>
      <c r="AA51" s="1277"/>
      <c r="AB51" s="1145"/>
      <c r="AC51" s="1146"/>
      <c r="AD51" s="1146"/>
      <c r="AE51" s="1146"/>
      <c r="AF51" s="1146"/>
      <c r="AG51" s="1146"/>
      <c r="AH51" s="1146"/>
      <c r="AI51" s="1146"/>
      <c r="AJ51" s="1147"/>
      <c r="AK51" s="1112" t="s">
        <v>1670</v>
      </c>
      <c r="AL51" s="1112"/>
      <c r="AM51" s="1112"/>
      <c r="AN51" s="1259" t="str">
        <f>+$L51</f>
        <v>3.4 Más Oportunidades para el Buen Gobierno.</v>
      </c>
      <c r="AO51" s="1260"/>
      <c r="AP51" s="1260"/>
      <c r="AQ51" s="1260"/>
      <c r="AR51" s="1260"/>
      <c r="AS51" s="1261"/>
      <c r="AT51" s="1145"/>
      <c r="AU51" s="1146"/>
      <c r="AV51" s="1146"/>
      <c r="AW51" s="1146"/>
      <c r="AX51" s="1146"/>
      <c r="AY51" s="1146"/>
      <c r="AZ51" s="1146"/>
      <c r="BA51" s="1146"/>
      <c r="BB51" s="1147"/>
      <c r="BC51" s="1112" t="s">
        <v>1670</v>
      </c>
      <c r="BD51" s="1112"/>
      <c r="BE51" s="1112"/>
      <c r="BF51" s="1149" t="str">
        <f>+$L51</f>
        <v>3.4 Más Oportunidades para el Buen Gobierno.</v>
      </c>
      <c r="BG51" s="1149"/>
      <c r="BH51" s="1149"/>
      <c r="BI51" s="1149"/>
      <c r="BJ51" s="1149"/>
      <c r="BK51" s="1149"/>
      <c r="BL51" s="1145"/>
      <c r="BM51" s="1146"/>
      <c r="BN51" s="1146"/>
      <c r="BO51" s="1146"/>
      <c r="BP51" s="1146"/>
      <c r="BQ51" s="1146"/>
      <c r="BR51" s="1146"/>
      <c r="BS51" s="1146"/>
      <c r="BT51" s="1147"/>
      <c r="BU51" s="1112" t="s">
        <v>1670</v>
      </c>
      <c r="BV51" s="1112"/>
      <c r="BW51" s="1112"/>
      <c r="BX51" s="1149" t="str">
        <f>+$L51</f>
        <v>3.4 Más Oportunidades para el Buen Gobierno.</v>
      </c>
      <c r="BY51" s="1149"/>
      <c r="BZ51" s="1149"/>
      <c r="CA51" s="1149"/>
      <c r="CB51" s="1149"/>
      <c r="CC51" s="1149"/>
    </row>
    <row r="52" spans="1:81" ht="16.149999999999999" customHeight="1" thickBot="1" x14ac:dyDescent="0.3">
      <c r="B52" s="658"/>
      <c r="C52" s="658"/>
      <c r="D52" s="658"/>
      <c r="E52" s="658"/>
      <c r="F52" s="658"/>
      <c r="G52" s="658"/>
      <c r="H52" s="658"/>
      <c r="I52" s="360"/>
      <c r="J52" s="284"/>
      <c r="K52" s="661"/>
      <c r="L52" s="661"/>
      <c r="M52" s="661"/>
      <c r="N52" s="661"/>
      <c r="O52" s="661"/>
      <c r="P52" s="661"/>
      <c r="Q52" s="661"/>
      <c r="R52" s="661"/>
      <c r="S52" s="658"/>
      <c r="T52" s="658"/>
      <c r="U52" s="658"/>
      <c r="V52" s="658"/>
      <c r="W52" s="658"/>
      <c r="X52" s="691"/>
      <c r="Y52" s="691"/>
      <c r="Z52" s="691"/>
      <c r="AA52" s="665"/>
      <c r="AB52" s="665"/>
      <c r="AC52" s="661"/>
      <c r="AK52" s="665"/>
      <c r="AT52" s="665"/>
      <c r="BC52" s="665"/>
      <c r="BL52" s="665"/>
    </row>
    <row r="53" spans="1:81" ht="16.149999999999999" customHeight="1" thickBot="1" x14ac:dyDescent="0.3">
      <c r="A53" s="661"/>
      <c r="B53" s="1130" t="s">
        <v>3</v>
      </c>
      <c r="C53" s="1130" t="s">
        <v>1672</v>
      </c>
      <c r="D53" s="1107" t="s">
        <v>3825</v>
      </c>
      <c r="E53" s="1107" t="s">
        <v>3824</v>
      </c>
      <c r="F53" s="1099" t="s">
        <v>3826</v>
      </c>
      <c r="G53" s="1099" t="s">
        <v>3827</v>
      </c>
      <c r="H53" s="1099" t="s">
        <v>3828</v>
      </c>
      <c r="I53" s="1390" t="s">
        <v>3829</v>
      </c>
      <c r="J53" s="1134" t="s">
        <v>1673</v>
      </c>
      <c r="K53" s="1135" t="s">
        <v>1685</v>
      </c>
      <c r="L53" s="1136" t="s">
        <v>3861</v>
      </c>
      <c r="M53" s="1139" t="s">
        <v>1663</v>
      </c>
      <c r="N53" s="1163" t="s">
        <v>3862</v>
      </c>
      <c r="O53" s="1166" t="s">
        <v>3863</v>
      </c>
      <c r="P53" s="1169" t="s">
        <v>3864</v>
      </c>
      <c r="Q53" s="1172" t="s">
        <v>3865</v>
      </c>
      <c r="R53" s="1134" t="s">
        <v>1673</v>
      </c>
      <c r="S53" s="1175" t="s">
        <v>4</v>
      </c>
      <c r="T53" s="1128" t="s">
        <v>3830</v>
      </c>
      <c r="U53" s="1128" t="s">
        <v>3831</v>
      </c>
      <c r="V53" s="1128" t="s">
        <v>3832</v>
      </c>
      <c r="W53" s="1175" t="s">
        <v>5</v>
      </c>
      <c r="X53" s="1190" t="s">
        <v>6</v>
      </c>
      <c r="Y53" s="1191"/>
      <c r="Z53" s="1190" t="s">
        <v>7</v>
      </c>
      <c r="AA53" s="1191"/>
      <c r="AB53" s="1130" t="s">
        <v>1673</v>
      </c>
      <c r="AC53" s="1136" t="s">
        <v>3861</v>
      </c>
      <c r="AD53" s="1192" t="s">
        <v>3866</v>
      </c>
      <c r="AE53" s="1193"/>
      <c r="AF53" s="1193"/>
      <c r="AG53" s="1193"/>
      <c r="AH53" s="1193"/>
      <c r="AI53" s="1193"/>
      <c r="AJ53" s="1194"/>
      <c r="AK53" s="1129" t="s">
        <v>1673</v>
      </c>
      <c r="AL53" s="1181" t="s">
        <v>3867</v>
      </c>
      <c r="AM53" s="1178" t="s">
        <v>3868</v>
      </c>
      <c r="AN53" s="1179"/>
      <c r="AO53" s="1179"/>
      <c r="AP53" s="1179"/>
      <c r="AQ53" s="1179"/>
      <c r="AR53" s="1179"/>
      <c r="AS53" s="1180"/>
      <c r="AT53" s="1130" t="s">
        <v>1673</v>
      </c>
      <c r="AU53" s="1184" t="s">
        <v>3869</v>
      </c>
      <c r="AV53" s="1187" t="s">
        <v>3870</v>
      </c>
      <c r="AW53" s="1188"/>
      <c r="AX53" s="1188"/>
      <c r="AY53" s="1188"/>
      <c r="AZ53" s="1188"/>
      <c r="BA53" s="1188"/>
      <c r="BB53" s="1189"/>
      <c r="BC53" s="1130" t="s">
        <v>1673</v>
      </c>
      <c r="BD53" s="1152" t="s">
        <v>3871</v>
      </c>
      <c r="BE53" s="1155" t="s">
        <v>3872</v>
      </c>
      <c r="BF53" s="1156"/>
      <c r="BG53" s="1156"/>
      <c r="BH53" s="1156"/>
      <c r="BI53" s="1156"/>
      <c r="BJ53" s="1156"/>
      <c r="BK53" s="1157"/>
      <c r="BL53" s="1130" t="s">
        <v>1673</v>
      </c>
      <c r="BM53" s="1158" t="s">
        <v>3873</v>
      </c>
      <c r="BN53" s="1160" t="s">
        <v>3874</v>
      </c>
      <c r="BO53" s="1161"/>
      <c r="BP53" s="1161"/>
      <c r="BQ53" s="1161"/>
      <c r="BR53" s="1161"/>
      <c r="BS53" s="1161"/>
      <c r="BT53" s="1162"/>
      <c r="BU53" s="1117" t="s">
        <v>1674</v>
      </c>
      <c r="BV53" s="1118"/>
      <c r="BW53" s="1118"/>
      <c r="BX53" s="1118"/>
      <c r="BY53" s="1118"/>
      <c r="BZ53" s="1118"/>
      <c r="CA53" s="1118"/>
      <c r="CB53" s="1118"/>
      <c r="CC53" s="1119"/>
    </row>
    <row r="54" spans="1:81" ht="16.149999999999999" customHeight="1" x14ac:dyDescent="0.25">
      <c r="A54" s="661"/>
      <c r="B54" s="1130"/>
      <c r="C54" s="1130"/>
      <c r="D54" s="1107"/>
      <c r="E54" s="1107"/>
      <c r="F54" s="1100"/>
      <c r="G54" s="1100"/>
      <c r="H54" s="1100"/>
      <c r="I54" s="1391"/>
      <c r="J54" s="1134"/>
      <c r="K54" s="1135"/>
      <c r="L54" s="1137"/>
      <c r="M54" s="1140"/>
      <c r="N54" s="1164"/>
      <c r="O54" s="1167"/>
      <c r="P54" s="1170"/>
      <c r="Q54" s="1173"/>
      <c r="R54" s="1134"/>
      <c r="S54" s="1176"/>
      <c r="T54" s="1128"/>
      <c r="U54" s="1128"/>
      <c r="V54" s="1128"/>
      <c r="W54" s="1176"/>
      <c r="X54" s="667" t="s">
        <v>12</v>
      </c>
      <c r="Y54" s="667" t="s">
        <v>13</v>
      </c>
      <c r="Z54" s="667" t="s">
        <v>12</v>
      </c>
      <c r="AA54" s="667" t="s">
        <v>13</v>
      </c>
      <c r="AB54" s="1130"/>
      <c r="AC54" s="1137"/>
      <c r="AD54" s="1104" t="s">
        <v>8</v>
      </c>
      <c r="AE54" s="1106" t="s">
        <v>9</v>
      </c>
      <c r="AF54" s="1106"/>
      <c r="AG54" s="1106"/>
      <c r="AH54" s="1106"/>
      <c r="AI54" s="1126" t="s">
        <v>1664</v>
      </c>
      <c r="AJ54" s="1102" t="s">
        <v>10</v>
      </c>
      <c r="AK54" s="1130"/>
      <c r="AL54" s="1182"/>
      <c r="AM54" s="1150" t="s">
        <v>11</v>
      </c>
      <c r="AN54" s="1106" t="s">
        <v>9</v>
      </c>
      <c r="AO54" s="1106"/>
      <c r="AP54" s="1106"/>
      <c r="AQ54" s="1106"/>
      <c r="AR54" s="1126" t="s">
        <v>1664</v>
      </c>
      <c r="AS54" s="1102" t="s">
        <v>10</v>
      </c>
      <c r="AT54" s="1130"/>
      <c r="AU54" s="1185"/>
      <c r="AV54" s="1150" t="s">
        <v>11</v>
      </c>
      <c r="AW54" s="1106" t="s">
        <v>9</v>
      </c>
      <c r="AX54" s="1106"/>
      <c r="AY54" s="1106"/>
      <c r="AZ54" s="1106"/>
      <c r="BA54" s="1126" t="s">
        <v>1664</v>
      </c>
      <c r="BB54" s="1102" t="s">
        <v>10</v>
      </c>
      <c r="BC54" s="1130"/>
      <c r="BD54" s="1153"/>
      <c r="BE54" s="1150" t="s">
        <v>11</v>
      </c>
      <c r="BF54" s="1106" t="s">
        <v>9</v>
      </c>
      <c r="BG54" s="1106"/>
      <c r="BH54" s="1106"/>
      <c r="BI54" s="1106"/>
      <c r="BJ54" s="1126" t="s">
        <v>1664</v>
      </c>
      <c r="BK54" s="1102" t="s">
        <v>10</v>
      </c>
      <c r="BL54" s="1130"/>
      <c r="BM54" s="1158"/>
      <c r="BN54" s="1104" t="s">
        <v>11</v>
      </c>
      <c r="BO54" s="1106" t="s">
        <v>9</v>
      </c>
      <c r="BP54" s="1106"/>
      <c r="BQ54" s="1106"/>
      <c r="BR54" s="1106"/>
      <c r="BS54" s="1213" t="s">
        <v>1664</v>
      </c>
      <c r="BT54" s="1214" t="s">
        <v>10</v>
      </c>
      <c r="BU54" s="1120"/>
      <c r="BV54" s="1121"/>
      <c r="BW54" s="1121"/>
      <c r="BX54" s="1121"/>
      <c r="BY54" s="1121"/>
      <c r="BZ54" s="1121"/>
      <c r="CA54" s="1121"/>
      <c r="CB54" s="1121"/>
      <c r="CC54" s="1122"/>
    </row>
    <row r="55" spans="1:81" ht="16.149999999999999" customHeight="1" x14ac:dyDescent="0.25">
      <c r="A55" s="661"/>
      <c r="B55" s="1130"/>
      <c r="C55" s="1130"/>
      <c r="D55" s="1107"/>
      <c r="E55" s="1107"/>
      <c r="F55" s="1101"/>
      <c r="G55" s="1101"/>
      <c r="H55" s="1101"/>
      <c r="I55" s="1392"/>
      <c r="J55" s="1134"/>
      <c r="K55" s="1135"/>
      <c r="L55" s="1138"/>
      <c r="M55" s="1141"/>
      <c r="N55" s="1165"/>
      <c r="O55" s="1168"/>
      <c r="P55" s="1171"/>
      <c r="Q55" s="1174"/>
      <c r="R55" s="1134"/>
      <c r="S55" s="1177"/>
      <c r="T55" s="1128"/>
      <c r="U55" s="1128"/>
      <c r="V55" s="1128"/>
      <c r="W55" s="1177"/>
      <c r="X55" s="668" t="s">
        <v>1671</v>
      </c>
      <c r="Y55" s="668" t="s">
        <v>1671</v>
      </c>
      <c r="Z55" s="668" t="s">
        <v>1671</v>
      </c>
      <c r="AA55" s="668" t="s">
        <v>1671</v>
      </c>
      <c r="AB55" s="1130"/>
      <c r="AC55" s="1138"/>
      <c r="AD55" s="1105"/>
      <c r="AE55" s="662" t="s">
        <v>14</v>
      </c>
      <c r="AF55" s="662" t="s">
        <v>17</v>
      </c>
      <c r="AG55" s="662" t="s">
        <v>15</v>
      </c>
      <c r="AH55" s="662" t="s">
        <v>16</v>
      </c>
      <c r="AI55" s="1127"/>
      <c r="AJ55" s="1103"/>
      <c r="AK55" s="1130"/>
      <c r="AL55" s="1183"/>
      <c r="AM55" s="1151"/>
      <c r="AN55" s="662" t="s">
        <v>14</v>
      </c>
      <c r="AO55" s="662" t="s">
        <v>17</v>
      </c>
      <c r="AP55" s="662" t="s">
        <v>15</v>
      </c>
      <c r="AQ55" s="662" t="s">
        <v>16</v>
      </c>
      <c r="AR55" s="1127"/>
      <c r="AS55" s="1103"/>
      <c r="AT55" s="1130"/>
      <c r="AU55" s="1186"/>
      <c r="AV55" s="1151"/>
      <c r="AW55" s="662" t="s">
        <v>14</v>
      </c>
      <c r="AX55" s="662" t="s">
        <v>17</v>
      </c>
      <c r="AY55" s="662" t="s">
        <v>15</v>
      </c>
      <c r="AZ55" s="662" t="s">
        <v>16</v>
      </c>
      <c r="BA55" s="1127"/>
      <c r="BB55" s="1103"/>
      <c r="BC55" s="1130"/>
      <c r="BD55" s="1154"/>
      <c r="BE55" s="1151"/>
      <c r="BF55" s="662" t="s">
        <v>14</v>
      </c>
      <c r="BG55" s="662" t="s">
        <v>17</v>
      </c>
      <c r="BH55" s="662" t="s">
        <v>15</v>
      </c>
      <c r="BI55" s="662" t="s">
        <v>16</v>
      </c>
      <c r="BJ55" s="1127"/>
      <c r="BK55" s="1103"/>
      <c r="BL55" s="1130"/>
      <c r="BM55" s="1159"/>
      <c r="BN55" s="1105"/>
      <c r="BO55" s="662" t="s">
        <v>14</v>
      </c>
      <c r="BP55" s="662" t="s">
        <v>17</v>
      </c>
      <c r="BQ55" s="662" t="s">
        <v>15</v>
      </c>
      <c r="BR55" s="662" t="s">
        <v>16</v>
      </c>
      <c r="BS55" s="1127"/>
      <c r="BT55" s="1215"/>
      <c r="BU55" s="1123"/>
      <c r="BV55" s="1124"/>
      <c r="BW55" s="1124"/>
      <c r="BX55" s="1124"/>
      <c r="BY55" s="1124"/>
      <c r="BZ55" s="1124"/>
      <c r="CA55" s="1124"/>
      <c r="CB55" s="1124"/>
      <c r="CC55" s="1125"/>
    </row>
    <row r="56" spans="1:81" ht="16.149999999999999" customHeight="1" thickBot="1" x14ac:dyDescent="0.3">
      <c r="B56" s="658"/>
    </row>
    <row r="57" spans="1:81" s="690" customFormat="1" ht="40.15" customHeight="1" thickTop="1" x14ac:dyDescent="0.25">
      <c r="A57" s="673"/>
      <c r="B57" s="1333" t="s">
        <v>1022</v>
      </c>
      <c r="C57" s="1314" t="s">
        <v>1025</v>
      </c>
      <c r="D57" s="2082">
        <v>4599</v>
      </c>
      <c r="E57" s="2082" t="s">
        <v>7882</v>
      </c>
      <c r="F57" s="1827" t="s">
        <v>7883</v>
      </c>
      <c r="G57" s="1827" t="s">
        <v>7884</v>
      </c>
      <c r="H57" s="1827" t="s">
        <v>7885</v>
      </c>
      <c r="I57" s="2085">
        <v>2021004540141</v>
      </c>
      <c r="J57" s="1955">
        <v>654</v>
      </c>
      <c r="K57" s="1958" t="str">
        <f>+[12]Metas!K747</f>
        <v>Revisión de los elementos de direccionamiento estratégico (Misión, Visión, Estrategias y Políticas Institucionales)</v>
      </c>
      <c r="L57" s="2003">
        <v>1</v>
      </c>
      <c r="M57" s="2006">
        <f>SUM(N57:Q57)</f>
        <v>1</v>
      </c>
      <c r="N57" s="2009">
        <v>0.8</v>
      </c>
      <c r="O57" s="2012">
        <v>0.1</v>
      </c>
      <c r="P57" s="1973">
        <v>0.1</v>
      </c>
      <c r="Q57" s="1976"/>
      <c r="R57" s="1979">
        <f>+$J57</f>
        <v>654</v>
      </c>
      <c r="S57" s="827" t="s">
        <v>6707</v>
      </c>
      <c r="T57" s="708"/>
      <c r="U57" s="708"/>
      <c r="V57" s="708"/>
      <c r="W57" s="677"/>
      <c r="X57" s="669"/>
      <c r="Y57" s="669"/>
      <c r="Z57" s="669"/>
      <c r="AA57" s="669"/>
      <c r="AB57" s="1219">
        <f t="shared" ref="AB57" si="43">+$J57</f>
        <v>654</v>
      </c>
      <c r="AC57" s="1240">
        <f t="shared" ref="AC57" si="44">+L57</f>
        <v>1</v>
      </c>
      <c r="AD57" s="308">
        <f t="shared" si="24"/>
        <v>0</v>
      </c>
      <c r="AE57" s="308">
        <f t="shared" si="24"/>
        <v>0</v>
      </c>
      <c r="AF57" s="308">
        <f t="shared" si="24"/>
        <v>0</v>
      </c>
      <c r="AG57" s="308">
        <f t="shared" si="24"/>
        <v>0</v>
      </c>
      <c r="AH57" s="308">
        <f t="shared" si="24"/>
        <v>0</v>
      </c>
      <c r="AI57" s="308">
        <f t="shared" si="24"/>
        <v>0</v>
      </c>
      <c r="AJ57" s="308">
        <f t="shared" si="24"/>
        <v>0</v>
      </c>
      <c r="AK57" s="1219">
        <f t="shared" ref="AK57" si="45">+$J57</f>
        <v>654</v>
      </c>
      <c r="AL57" s="1243">
        <f>+N57</f>
        <v>0.8</v>
      </c>
      <c r="AM57" s="308">
        <f t="shared" si="2"/>
        <v>0</v>
      </c>
      <c r="AN57" s="683"/>
      <c r="AO57" s="683"/>
      <c r="AP57" s="683"/>
      <c r="AQ57" s="683"/>
      <c r="AR57" s="683"/>
      <c r="AS57" s="683"/>
      <c r="AT57" s="1219">
        <f t="shared" ref="AT57" si="46">+$J57</f>
        <v>654</v>
      </c>
      <c r="AU57" s="1246">
        <f>+O57</f>
        <v>0.1</v>
      </c>
      <c r="AV57" s="308">
        <f t="shared" si="3"/>
        <v>0</v>
      </c>
      <c r="AW57" s="683"/>
      <c r="AX57" s="683"/>
      <c r="AY57" s="683"/>
      <c r="AZ57" s="683"/>
      <c r="BA57" s="683"/>
      <c r="BB57" s="683"/>
      <c r="BC57" s="1219">
        <f t="shared" ref="BC57" si="47">+$J57</f>
        <v>654</v>
      </c>
      <c r="BD57" s="1249">
        <f>+P57</f>
        <v>0.1</v>
      </c>
      <c r="BE57" s="308">
        <f t="shared" si="4"/>
        <v>0</v>
      </c>
      <c r="BF57" s="683"/>
      <c r="BG57" s="683"/>
      <c r="BH57" s="683"/>
      <c r="BI57" s="683"/>
      <c r="BJ57" s="683"/>
      <c r="BK57" s="683"/>
      <c r="BL57" s="1219">
        <f t="shared" ref="BL57" si="48">+$J57</f>
        <v>654</v>
      </c>
      <c r="BM57" s="1252">
        <f>+Q57</f>
        <v>0</v>
      </c>
      <c r="BN57" s="308">
        <f t="shared" si="5"/>
        <v>0</v>
      </c>
      <c r="BO57" s="683"/>
      <c r="BP57" s="683"/>
      <c r="BQ57" s="683"/>
      <c r="BR57" s="683"/>
      <c r="BS57" s="683"/>
      <c r="BT57" s="683"/>
      <c r="BU57" s="1204"/>
      <c r="BV57" s="1205"/>
      <c r="BW57" s="1205"/>
      <c r="BX57" s="1205"/>
      <c r="BY57" s="1205"/>
      <c r="BZ57" s="1205"/>
      <c r="CA57" s="1205"/>
      <c r="CB57" s="1205"/>
      <c r="CC57" s="1206"/>
    </row>
    <row r="58" spans="1:81" s="690" customFormat="1" ht="40.15" customHeight="1" x14ac:dyDescent="0.25">
      <c r="A58" s="673"/>
      <c r="B58" s="1334"/>
      <c r="C58" s="1315"/>
      <c r="D58" s="2083"/>
      <c r="E58" s="2083"/>
      <c r="F58" s="1828"/>
      <c r="G58" s="1828"/>
      <c r="H58" s="1828"/>
      <c r="I58" s="2086"/>
      <c r="J58" s="1956"/>
      <c r="K58" s="1959"/>
      <c r="L58" s="2004"/>
      <c r="M58" s="2007"/>
      <c r="N58" s="2010"/>
      <c r="O58" s="2013"/>
      <c r="P58" s="1974"/>
      <c r="Q58" s="1977"/>
      <c r="R58" s="1980"/>
      <c r="S58" s="828" t="s">
        <v>6708</v>
      </c>
      <c r="T58" s="709"/>
      <c r="U58" s="709"/>
      <c r="V58" s="709"/>
      <c r="W58" s="678"/>
      <c r="X58" s="670"/>
      <c r="Y58" s="670"/>
      <c r="Z58" s="670"/>
      <c r="AA58" s="670"/>
      <c r="AB58" s="1220"/>
      <c r="AC58" s="1241"/>
      <c r="AD58" s="303">
        <f t="shared" si="24"/>
        <v>0</v>
      </c>
      <c r="AE58" s="303">
        <f t="shared" si="24"/>
        <v>0</v>
      </c>
      <c r="AF58" s="303">
        <f t="shared" si="24"/>
        <v>0</v>
      </c>
      <c r="AG58" s="303">
        <f t="shared" si="24"/>
        <v>0</v>
      </c>
      <c r="AH58" s="303">
        <f t="shared" si="24"/>
        <v>0</v>
      </c>
      <c r="AI58" s="303">
        <f t="shared" si="24"/>
        <v>0</v>
      </c>
      <c r="AJ58" s="303">
        <f t="shared" si="24"/>
        <v>0</v>
      </c>
      <c r="AK58" s="1220"/>
      <c r="AL58" s="1244"/>
      <c r="AM58" s="303">
        <f t="shared" si="2"/>
        <v>0</v>
      </c>
      <c r="AN58" s="684"/>
      <c r="AO58" s="684"/>
      <c r="AP58" s="684"/>
      <c r="AQ58" s="684"/>
      <c r="AR58" s="684"/>
      <c r="AS58" s="684"/>
      <c r="AT58" s="1220"/>
      <c r="AU58" s="1247"/>
      <c r="AV58" s="303">
        <f t="shared" si="3"/>
        <v>0</v>
      </c>
      <c r="AW58" s="684"/>
      <c r="AX58" s="684"/>
      <c r="AY58" s="684"/>
      <c r="AZ58" s="684"/>
      <c r="BA58" s="684"/>
      <c r="BB58" s="684"/>
      <c r="BC58" s="1220"/>
      <c r="BD58" s="1250"/>
      <c r="BE58" s="303">
        <f t="shared" si="4"/>
        <v>0</v>
      </c>
      <c r="BF58" s="684"/>
      <c r="BG58" s="684"/>
      <c r="BH58" s="684"/>
      <c r="BI58" s="684"/>
      <c r="BJ58" s="684"/>
      <c r="BK58" s="684"/>
      <c r="BL58" s="1220"/>
      <c r="BM58" s="1253"/>
      <c r="BN58" s="303">
        <f t="shared" si="5"/>
        <v>0</v>
      </c>
      <c r="BO58" s="684"/>
      <c r="BP58" s="684"/>
      <c r="BQ58" s="684"/>
      <c r="BR58" s="684"/>
      <c r="BS58" s="684"/>
      <c r="BT58" s="684"/>
      <c r="BU58" s="1207"/>
      <c r="BV58" s="1208"/>
      <c r="BW58" s="1208"/>
      <c r="BX58" s="1208"/>
      <c r="BY58" s="1208"/>
      <c r="BZ58" s="1208"/>
      <c r="CA58" s="1208"/>
      <c r="CB58" s="1208"/>
      <c r="CC58" s="1209"/>
    </row>
    <row r="59" spans="1:81" s="690" customFormat="1" ht="40.15" customHeight="1" x14ac:dyDescent="0.25">
      <c r="A59" s="673"/>
      <c r="B59" s="1334"/>
      <c r="C59" s="1315"/>
      <c r="D59" s="2083"/>
      <c r="E59" s="2083"/>
      <c r="F59" s="1828"/>
      <c r="G59" s="1828"/>
      <c r="H59" s="1828"/>
      <c r="I59" s="2086"/>
      <c r="J59" s="1956"/>
      <c r="K59" s="1959"/>
      <c r="L59" s="2004"/>
      <c r="M59" s="2007"/>
      <c r="N59" s="2010"/>
      <c r="O59" s="2013"/>
      <c r="P59" s="1974"/>
      <c r="Q59" s="1977"/>
      <c r="R59" s="1980"/>
      <c r="S59" s="828" t="s">
        <v>6709</v>
      </c>
      <c r="T59" s="709"/>
      <c r="U59" s="709"/>
      <c r="V59" s="709"/>
      <c r="W59" s="678"/>
      <c r="X59" s="670"/>
      <c r="Y59" s="670"/>
      <c r="Z59" s="670"/>
      <c r="AA59" s="670"/>
      <c r="AB59" s="1220"/>
      <c r="AC59" s="1241"/>
      <c r="AD59" s="303">
        <f t="shared" si="24"/>
        <v>0</v>
      </c>
      <c r="AE59" s="303">
        <f t="shared" si="24"/>
        <v>0</v>
      </c>
      <c r="AF59" s="303">
        <f t="shared" si="24"/>
        <v>0</v>
      </c>
      <c r="AG59" s="303">
        <f t="shared" si="24"/>
        <v>0</v>
      </c>
      <c r="AH59" s="303">
        <f t="shared" si="24"/>
        <v>0</v>
      </c>
      <c r="AI59" s="303">
        <f t="shared" si="24"/>
        <v>0</v>
      </c>
      <c r="AJ59" s="303">
        <f t="shared" si="24"/>
        <v>0</v>
      </c>
      <c r="AK59" s="1220"/>
      <c r="AL59" s="1244"/>
      <c r="AM59" s="303">
        <f t="shared" si="2"/>
        <v>0</v>
      </c>
      <c r="AN59" s="684"/>
      <c r="AO59" s="684"/>
      <c r="AP59" s="684"/>
      <c r="AQ59" s="684"/>
      <c r="AR59" s="684"/>
      <c r="AS59" s="684"/>
      <c r="AT59" s="1220"/>
      <c r="AU59" s="1247"/>
      <c r="AV59" s="303">
        <f t="shared" si="3"/>
        <v>0</v>
      </c>
      <c r="AW59" s="684"/>
      <c r="AX59" s="684"/>
      <c r="AY59" s="684"/>
      <c r="AZ59" s="684"/>
      <c r="BA59" s="684"/>
      <c r="BB59" s="684"/>
      <c r="BC59" s="1220"/>
      <c r="BD59" s="1250"/>
      <c r="BE59" s="303">
        <f t="shared" si="4"/>
        <v>0</v>
      </c>
      <c r="BF59" s="684"/>
      <c r="BG59" s="684"/>
      <c r="BH59" s="684"/>
      <c r="BI59" s="684"/>
      <c r="BJ59" s="684"/>
      <c r="BK59" s="684"/>
      <c r="BL59" s="1220"/>
      <c r="BM59" s="1253"/>
      <c r="BN59" s="303">
        <f t="shared" si="5"/>
        <v>0</v>
      </c>
      <c r="BO59" s="684"/>
      <c r="BP59" s="684"/>
      <c r="BQ59" s="684"/>
      <c r="BR59" s="684"/>
      <c r="BS59" s="684"/>
      <c r="BT59" s="684"/>
      <c r="BU59" s="1207"/>
      <c r="BV59" s="1208"/>
      <c r="BW59" s="1208"/>
      <c r="BX59" s="1208"/>
      <c r="BY59" s="1208"/>
      <c r="BZ59" s="1208"/>
      <c r="CA59" s="1208"/>
      <c r="CB59" s="1208"/>
      <c r="CC59" s="1209"/>
    </row>
    <row r="60" spans="1:81" s="690" customFormat="1" ht="40.15" customHeight="1" thickBot="1" x14ac:dyDescent="0.3">
      <c r="A60" s="673"/>
      <c r="B60" s="1334"/>
      <c r="C60" s="1315"/>
      <c r="D60" s="2084"/>
      <c r="E60" s="2084"/>
      <c r="F60" s="2078"/>
      <c r="G60" s="2078"/>
      <c r="H60" s="2078"/>
      <c r="I60" s="2087"/>
      <c r="J60" s="1957"/>
      <c r="K60" s="1960"/>
      <c r="L60" s="2005"/>
      <c r="M60" s="2008"/>
      <c r="N60" s="2011"/>
      <c r="O60" s="2014"/>
      <c r="P60" s="1975"/>
      <c r="Q60" s="1978"/>
      <c r="R60" s="1981"/>
      <c r="S60" s="829"/>
      <c r="T60" s="710"/>
      <c r="U60" s="710"/>
      <c r="V60" s="710"/>
      <c r="W60" s="679"/>
      <c r="X60" s="671"/>
      <c r="Y60" s="671"/>
      <c r="Z60" s="671"/>
      <c r="AA60" s="671"/>
      <c r="AB60" s="1221"/>
      <c r="AC60" s="1242"/>
      <c r="AD60" s="306">
        <f t="shared" si="24"/>
        <v>0</v>
      </c>
      <c r="AE60" s="306">
        <f t="shared" si="24"/>
        <v>0</v>
      </c>
      <c r="AF60" s="306">
        <f t="shared" si="24"/>
        <v>0</v>
      </c>
      <c r="AG60" s="306">
        <f t="shared" si="24"/>
        <v>0</v>
      </c>
      <c r="AH60" s="306">
        <f t="shared" si="24"/>
        <v>0</v>
      </c>
      <c r="AI60" s="306">
        <f t="shared" si="24"/>
        <v>0</v>
      </c>
      <c r="AJ60" s="306">
        <f t="shared" si="24"/>
        <v>0</v>
      </c>
      <c r="AK60" s="1221"/>
      <c r="AL60" s="1245"/>
      <c r="AM60" s="306">
        <f t="shared" si="2"/>
        <v>0</v>
      </c>
      <c r="AN60" s="685"/>
      <c r="AO60" s="685"/>
      <c r="AP60" s="685"/>
      <c r="AQ60" s="685"/>
      <c r="AR60" s="685"/>
      <c r="AS60" s="685"/>
      <c r="AT60" s="1221"/>
      <c r="AU60" s="1248"/>
      <c r="AV60" s="306">
        <f t="shared" si="3"/>
        <v>0</v>
      </c>
      <c r="AW60" s="685"/>
      <c r="AX60" s="685"/>
      <c r="AY60" s="685"/>
      <c r="AZ60" s="685"/>
      <c r="BA60" s="685"/>
      <c r="BB60" s="685"/>
      <c r="BC60" s="1221"/>
      <c r="BD60" s="1251"/>
      <c r="BE60" s="306">
        <f t="shared" si="4"/>
        <v>0</v>
      </c>
      <c r="BF60" s="685"/>
      <c r="BG60" s="685"/>
      <c r="BH60" s="685"/>
      <c r="BI60" s="685"/>
      <c r="BJ60" s="685"/>
      <c r="BK60" s="685"/>
      <c r="BL60" s="1221"/>
      <c r="BM60" s="1254"/>
      <c r="BN60" s="306">
        <f t="shared" si="5"/>
        <v>0</v>
      </c>
      <c r="BO60" s="685"/>
      <c r="BP60" s="685"/>
      <c r="BQ60" s="685"/>
      <c r="BR60" s="685"/>
      <c r="BS60" s="685"/>
      <c r="BT60" s="685"/>
      <c r="BU60" s="1210"/>
      <c r="BV60" s="1211"/>
      <c r="BW60" s="1211"/>
      <c r="BX60" s="1211"/>
      <c r="BY60" s="1211"/>
      <c r="BZ60" s="1211"/>
      <c r="CA60" s="1211"/>
      <c r="CB60" s="1211"/>
      <c r="CC60" s="1212"/>
    </row>
    <row r="61" spans="1:81" s="835" customFormat="1" ht="40.15" customHeight="1" thickTop="1" x14ac:dyDescent="0.25">
      <c r="A61" s="830"/>
      <c r="B61" s="1334"/>
      <c r="C61" s="1315"/>
      <c r="D61" s="2082">
        <v>4599</v>
      </c>
      <c r="E61" s="2082" t="s">
        <v>7882</v>
      </c>
      <c r="F61" s="1824" t="s">
        <v>7883</v>
      </c>
      <c r="G61" s="1824" t="s">
        <v>7884</v>
      </c>
      <c r="H61" s="1824" t="s">
        <v>7885</v>
      </c>
      <c r="I61" s="2094">
        <v>2021004540141</v>
      </c>
      <c r="J61" s="1955">
        <v>655</v>
      </c>
      <c r="K61" s="1958" t="str">
        <f>+[12]Metas!K748</f>
        <v xml:space="preserve">Capacitaciones a equipos y enlaces en la implementación del MPIG </v>
      </c>
      <c r="L61" s="1961">
        <v>2</v>
      </c>
      <c r="M61" s="1964">
        <f>SUM(N61:Q61)</f>
        <v>2</v>
      </c>
      <c r="N61" s="1967"/>
      <c r="O61" s="1970">
        <v>1</v>
      </c>
      <c r="P61" s="2018"/>
      <c r="Q61" s="2021">
        <v>1</v>
      </c>
      <c r="R61" s="1979">
        <f>+$J61</f>
        <v>655</v>
      </c>
      <c r="S61" s="827" t="s">
        <v>6710</v>
      </c>
      <c r="T61" s="798"/>
      <c r="U61" s="798"/>
      <c r="V61" s="798"/>
      <c r="W61" s="827" t="s">
        <v>6711</v>
      </c>
      <c r="X61" s="831">
        <v>44228</v>
      </c>
      <c r="Y61" s="831">
        <v>44256</v>
      </c>
      <c r="Z61" s="832"/>
      <c r="AA61" s="832"/>
      <c r="AB61" s="1979">
        <f t="shared" ref="AB61" si="49">+$J61</f>
        <v>655</v>
      </c>
      <c r="AC61" s="2024">
        <f t="shared" ref="AC61" si="50">+L61</f>
        <v>2</v>
      </c>
      <c r="AD61" s="833">
        <f t="shared" si="24"/>
        <v>0</v>
      </c>
      <c r="AE61" s="833">
        <f t="shared" si="24"/>
        <v>0</v>
      </c>
      <c r="AF61" s="833">
        <f t="shared" si="24"/>
        <v>0</v>
      </c>
      <c r="AG61" s="833">
        <f t="shared" si="24"/>
        <v>0</v>
      </c>
      <c r="AH61" s="833">
        <f t="shared" si="24"/>
        <v>0</v>
      </c>
      <c r="AI61" s="833">
        <f t="shared" si="24"/>
        <v>0</v>
      </c>
      <c r="AJ61" s="833">
        <f t="shared" si="24"/>
        <v>0</v>
      </c>
      <c r="AK61" s="1979">
        <f t="shared" ref="AK61" si="51">+$J61</f>
        <v>655</v>
      </c>
      <c r="AL61" s="1991">
        <f>+N61</f>
        <v>0</v>
      </c>
      <c r="AM61" s="833">
        <f t="shared" si="2"/>
        <v>0</v>
      </c>
      <c r="AN61" s="834"/>
      <c r="AO61" s="834"/>
      <c r="AP61" s="834"/>
      <c r="AQ61" s="834"/>
      <c r="AR61" s="834"/>
      <c r="AS61" s="834"/>
      <c r="AT61" s="1979">
        <f t="shared" ref="AT61" si="52">+$J61</f>
        <v>655</v>
      </c>
      <c r="AU61" s="1982">
        <f>+O61</f>
        <v>1</v>
      </c>
      <c r="AV61" s="833">
        <f t="shared" si="3"/>
        <v>0</v>
      </c>
      <c r="AW61" s="834"/>
      <c r="AX61" s="834"/>
      <c r="AY61" s="834"/>
      <c r="AZ61" s="834"/>
      <c r="BA61" s="834"/>
      <c r="BB61" s="834"/>
      <c r="BC61" s="1979">
        <f t="shared" ref="BC61" si="53">+$J61</f>
        <v>655</v>
      </c>
      <c r="BD61" s="1985">
        <f>+P61</f>
        <v>0</v>
      </c>
      <c r="BE61" s="833">
        <f t="shared" si="4"/>
        <v>0</v>
      </c>
      <c r="BF61" s="834"/>
      <c r="BG61" s="834"/>
      <c r="BH61" s="834"/>
      <c r="BI61" s="834"/>
      <c r="BJ61" s="834"/>
      <c r="BK61" s="834"/>
      <c r="BL61" s="1979">
        <f t="shared" ref="BL61" si="54">+$J61</f>
        <v>655</v>
      </c>
      <c r="BM61" s="1988">
        <f>+Q61</f>
        <v>1</v>
      </c>
      <c r="BN61" s="833">
        <f t="shared" si="5"/>
        <v>0</v>
      </c>
      <c r="BO61" s="834"/>
      <c r="BP61" s="834"/>
      <c r="BQ61" s="834"/>
      <c r="BR61" s="834"/>
      <c r="BS61" s="834"/>
      <c r="BT61" s="834"/>
      <c r="BU61" s="1994"/>
      <c r="BV61" s="1995"/>
      <c r="BW61" s="1995"/>
      <c r="BX61" s="1995"/>
      <c r="BY61" s="1995"/>
      <c r="BZ61" s="1995"/>
      <c r="CA61" s="1995"/>
      <c r="CB61" s="1995"/>
      <c r="CC61" s="1996"/>
    </row>
    <row r="62" spans="1:81" s="835" customFormat="1" ht="40.15" customHeight="1" x14ac:dyDescent="0.25">
      <c r="A62" s="830"/>
      <c r="B62" s="1334"/>
      <c r="C62" s="1315"/>
      <c r="D62" s="2083"/>
      <c r="E62" s="2083"/>
      <c r="F62" s="1825"/>
      <c r="G62" s="1825"/>
      <c r="H62" s="1825"/>
      <c r="I62" s="2095"/>
      <c r="J62" s="1956"/>
      <c r="K62" s="1959"/>
      <c r="L62" s="1962"/>
      <c r="M62" s="1965"/>
      <c r="N62" s="1968"/>
      <c r="O62" s="1971"/>
      <c r="P62" s="2019"/>
      <c r="Q62" s="2022"/>
      <c r="R62" s="1980"/>
      <c r="S62" s="828" t="s">
        <v>6712</v>
      </c>
      <c r="T62" s="800"/>
      <c r="U62" s="800"/>
      <c r="V62" s="800"/>
      <c r="W62" s="828" t="s">
        <v>6713</v>
      </c>
      <c r="X62" s="836">
        <v>44256</v>
      </c>
      <c r="Y62" s="836">
        <v>44531</v>
      </c>
      <c r="Z62" s="837"/>
      <c r="AA62" s="837"/>
      <c r="AB62" s="1980"/>
      <c r="AC62" s="2025"/>
      <c r="AD62" s="838">
        <f t="shared" si="24"/>
        <v>0</v>
      </c>
      <c r="AE62" s="838">
        <f t="shared" si="24"/>
        <v>0</v>
      </c>
      <c r="AF62" s="838">
        <f t="shared" si="24"/>
        <v>0</v>
      </c>
      <c r="AG62" s="838">
        <f t="shared" si="24"/>
        <v>0</v>
      </c>
      <c r="AH62" s="838">
        <f t="shared" si="24"/>
        <v>0</v>
      </c>
      <c r="AI62" s="838">
        <f t="shared" si="24"/>
        <v>0</v>
      </c>
      <c r="AJ62" s="838">
        <f t="shared" si="24"/>
        <v>0</v>
      </c>
      <c r="AK62" s="1980"/>
      <c r="AL62" s="1992"/>
      <c r="AM62" s="838">
        <f t="shared" si="2"/>
        <v>0</v>
      </c>
      <c r="AN62" s="839"/>
      <c r="AO62" s="839"/>
      <c r="AP62" s="839"/>
      <c r="AQ62" s="839"/>
      <c r="AR62" s="839"/>
      <c r="AS62" s="839"/>
      <c r="AT62" s="1980"/>
      <c r="AU62" s="1983"/>
      <c r="AV62" s="838">
        <f t="shared" si="3"/>
        <v>0</v>
      </c>
      <c r="AW62" s="839"/>
      <c r="AX62" s="839"/>
      <c r="AY62" s="839"/>
      <c r="AZ62" s="839"/>
      <c r="BA62" s="839"/>
      <c r="BB62" s="839"/>
      <c r="BC62" s="1980"/>
      <c r="BD62" s="1986"/>
      <c r="BE62" s="838">
        <f t="shared" si="4"/>
        <v>0</v>
      </c>
      <c r="BF62" s="839"/>
      <c r="BG62" s="839"/>
      <c r="BH62" s="839"/>
      <c r="BI62" s="839"/>
      <c r="BJ62" s="839"/>
      <c r="BK62" s="839"/>
      <c r="BL62" s="1980"/>
      <c r="BM62" s="1989"/>
      <c r="BN62" s="838">
        <f t="shared" si="5"/>
        <v>0</v>
      </c>
      <c r="BO62" s="839"/>
      <c r="BP62" s="839"/>
      <c r="BQ62" s="839"/>
      <c r="BR62" s="839"/>
      <c r="BS62" s="839"/>
      <c r="BT62" s="839"/>
      <c r="BU62" s="1997"/>
      <c r="BV62" s="1998"/>
      <c r="BW62" s="1998"/>
      <c r="BX62" s="1998"/>
      <c r="BY62" s="1998"/>
      <c r="BZ62" s="1998"/>
      <c r="CA62" s="1998"/>
      <c r="CB62" s="1998"/>
      <c r="CC62" s="1999"/>
    </row>
    <row r="63" spans="1:81" s="835" customFormat="1" ht="40.15" customHeight="1" x14ac:dyDescent="0.25">
      <c r="A63" s="830"/>
      <c r="B63" s="1334"/>
      <c r="C63" s="1315"/>
      <c r="D63" s="2083"/>
      <c r="E63" s="2083"/>
      <c r="F63" s="1825"/>
      <c r="G63" s="1825"/>
      <c r="H63" s="1825"/>
      <c r="I63" s="2095"/>
      <c r="J63" s="1956"/>
      <c r="K63" s="1959"/>
      <c r="L63" s="1962"/>
      <c r="M63" s="1965"/>
      <c r="N63" s="1968"/>
      <c r="O63" s="1971"/>
      <c r="P63" s="2019"/>
      <c r="Q63" s="2022"/>
      <c r="R63" s="1980"/>
      <c r="S63" s="828"/>
      <c r="T63" s="800"/>
      <c r="U63" s="800"/>
      <c r="V63" s="800"/>
      <c r="W63" s="828"/>
      <c r="X63" s="836"/>
      <c r="Y63" s="836"/>
      <c r="Z63" s="837"/>
      <c r="AA63" s="837"/>
      <c r="AB63" s="1980"/>
      <c r="AC63" s="2025"/>
      <c r="AD63" s="838">
        <f t="shared" si="24"/>
        <v>0</v>
      </c>
      <c r="AE63" s="838">
        <f t="shared" si="24"/>
        <v>0</v>
      </c>
      <c r="AF63" s="838">
        <f t="shared" si="24"/>
        <v>0</v>
      </c>
      <c r="AG63" s="838">
        <f t="shared" si="24"/>
        <v>0</v>
      </c>
      <c r="AH63" s="838">
        <f t="shared" si="24"/>
        <v>0</v>
      </c>
      <c r="AI63" s="838">
        <f t="shared" si="24"/>
        <v>0</v>
      </c>
      <c r="AJ63" s="838">
        <f t="shared" si="24"/>
        <v>0</v>
      </c>
      <c r="AK63" s="1980"/>
      <c r="AL63" s="1992"/>
      <c r="AM63" s="838">
        <f t="shared" si="2"/>
        <v>0</v>
      </c>
      <c r="AN63" s="839"/>
      <c r="AO63" s="839"/>
      <c r="AP63" s="839"/>
      <c r="AQ63" s="839"/>
      <c r="AR63" s="839"/>
      <c r="AS63" s="839"/>
      <c r="AT63" s="1980"/>
      <c r="AU63" s="1983"/>
      <c r="AV63" s="838">
        <f t="shared" si="3"/>
        <v>0</v>
      </c>
      <c r="AW63" s="839"/>
      <c r="AX63" s="839"/>
      <c r="AY63" s="839"/>
      <c r="AZ63" s="839"/>
      <c r="BA63" s="839"/>
      <c r="BB63" s="839"/>
      <c r="BC63" s="1980"/>
      <c r="BD63" s="1986"/>
      <c r="BE63" s="838">
        <f t="shared" si="4"/>
        <v>0</v>
      </c>
      <c r="BF63" s="839"/>
      <c r="BG63" s="839"/>
      <c r="BH63" s="839"/>
      <c r="BI63" s="839"/>
      <c r="BJ63" s="839"/>
      <c r="BK63" s="839"/>
      <c r="BL63" s="1980"/>
      <c r="BM63" s="1989"/>
      <c r="BN63" s="838">
        <f t="shared" si="5"/>
        <v>0</v>
      </c>
      <c r="BO63" s="839"/>
      <c r="BP63" s="839"/>
      <c r="BQ63" s="839"/>
      <c r="BR63" s="839"/>
      <c r="BS63" s="839"/>
      <c r="BT63" s="839"/>
      <c r="BU63" s="1997"/>
      <c r="BV63" s="1998"/>
      <c r="BW63" s="1998"/>
      <c r="BX63" s="1998"/>
      <c r="BY63" s="1998"/>
      <c r="BZ63" s="1998"/>
      <c r="CA63" s="1998"/>
      <c r="CB63" s="1998"/>
      <c r="CC63" s="1999"/>
    </row>
    <row r="64" spans="1:81" s="835" customFormat="1" ht="40.15" customHeight="1" thickBot="1" x14ac:dyDescent="0.3">
      <c r="A64" s="830"/>
      <c r="B64" s="1334"/>
      <c r="C64" s="1316"/>
      <c r="D64" s="2084"/>
      <c r="E64" s="2084"/>
      <c r="F64" s="1826"/>
      <c r="G64" s="1826"/>
      <c r="H64" s="1826"/>
      <c r="I64" s="2096"/>
      <c r="J64" s="1957"/>
      <c r="K64" s="1960"/>
      <c r="L64" s="1963"/>
      <c r="M64" s="1966"/>
      <c r="N64" s="1969"/>
      <c r="O64" s="1972"/>
      <c r="P64" s="2020"/>
      <c r="Q64" s="2023"/>
      <c r="R64" s="1981"/>
      <c r="S64" s="829"/>
      <c r="T64" s="802"/>
      <c r="U64" s="802"/>
      <c r="V64" s="802"/>
      <c r="W64" s="840"/>
      <c r="X64" s="841"/>
      <c r="Y64" s="841"/>
      <c r="Z64" s="841"/>
      <c r="AA64" s="841"/>
      <c r="AB64" s="1981"/>
      <c r="AC64" s="2026"/>
      <c r="AD64" s="842">
        <f t="shared" si="24"/>
        <v>0</v>
      </c>
      <c r="AE64" s="842">
        <f t="shared" si="24"/>
        <v>0</v>
      </c>
      <c r="AF64" s="842">
        <f t="shared" si="24"/>
        <v>0</v>
      </c>
      <c r="AG64" s="842">
        <f t="shared" si="24"/>
        <v>0</v>
      </c>
      <c r="AH64" s="842">
        <f t="shared" si="24"/>
        <v>0</v>
      </c>
      <c r="AI64" s="842">
        <f t="shared" si="24"/>
        <v>0</v>
      </c>
      <c r="AJ64" s="842">
        <f t="shared" si="24"/>
        <v>0</v>
      </c>
      <c r="AK64" s="1981"/>
      <c r="AL64" s="1993"/>
      <c r="AM64" s="842">
        <f t="shared" si="2"/>
        <v>0</v>
      </c>
      <c r="AN64" s="843"/>
      <c r="AO64" s="843"/>
      <c r="AP64" s="843"/>
      <c r="AQ64" s="843"/>
      <c r="AR64" s="843"/>
      <c r="AS64" s="843"/>
      <c r="AT64" s="1981"/>
      <c r="AU64" s="1984"/>
      <c r="AV64" s="842">
        <f t="shared" si="3"/>
        <v>0</v>
      </c>
      <c r="AW64" s="843"/>
      <c r="AX64" s="843"/>
      <c r="AY64" s="843"/>
      <c r="AZ64" s="843"/>
      <c r="BA64" s="843"/>
      <c r="BB64" s="843"/>
      <c r="BC64" s="1981"/>
      <c r="BD64" s="1987"/>
      <c r="BE64" s="842">
        <f t="shared" si="4"/>
        <v>0</v>
      </c>
      <c r="BF64" s="843"/>
      <c r="BG64" s="843"/>
      <c r="BH64" s="843"/>
      <c r="BI64" s="843"/>
      <c r="BJ64" s="843"/>
      <c r="BK64" s="843"/>
      <c r="BL64" s="1981"/>
      <c r="BM64" s="1990"/>
      <c r="BN64" s="842">
        <f t="shared" si="5"/>
        <v>0</v>
      </c>
      <c r="BO64" s="843"/>
      <c r="BP64" s="843"/>
      <c r="BQ64" s="843"/>
      <c r="BR64" s="843"/>
      <c r="BS64" s="843"/>
      <c r="BT64" s="843"/>
      <c r="BU64" s="2000"/>
      <c r="BV64" s="2001"/>
      <c r="BW64" s="2001"/>
      <c r="BX64" s="2001"/>
      <c r="BY64" s="2001"/>
      <c r="BZ64" s="2001"/>
      <c r="CA64" s="2001"/>
      <c r="CB64" s="2001"/>
      <c r="CC64" s="2002"/>
    </row>
    <row r="65" spans="1:81" s="809" customFormat="1" ht="40.15" customHeight="1" thickTop="1" x14ac:dyDescent="0.25">
      <c r="A65" s="803"/>
      <c r="B65" s="1334"/>
      <c r="C65" s="1831" t="s">
        <v>1029</v>
      </c>
      <c r="D65" s="2082">
        <v>4599</v>
      </c>
      <c r="E65" s="2082" t="s">
        <v>7882</v>
      </c>
      <c r="F65" s="1824" t="s">
        <v>7886</v>
      </c>
      <c r="G65" s="1824" t="s">
        <v>7887</v>
      </c>
      <c r="H65" s="1827" t="s">
        <v>7888</v>
      </c>
      <c r="I65" s="2079">
        <v>2021004540143</v>
      </c>
      <c r="J65" s="1862">
        <v>656</v>
      </c>
      <c r="K65" s="1865" t="str">
        <f>+[13]Metas!K749</f>
        <v xml:space="preserve">Avance en la estructuración del Sistema de Información Geográfica </v>
      </c>
      <c r="L65" s="1943">
        <v>0.08</v>
      </c>
      <c r="M65" s="1946">
        <v>0.08</v>
      </c>
      <c r="N65" s="1949">
        <f>5%*30%</f>
        <v>1.4999999999999999E-2</v>
      </c>
      <c r="O65" s="1952">
        <v>0.02</v>
      </c>
      <c r="P65" s="1931">
        <v>0.02</v>
      </c>
      <c r="Q65" s="1934">
        <v>0.02</v>
      </c>
      <c r="R65" s="1898">
        <f>+$J65</f>
        <v>656</v>
      </c>
      <c r="S65" s="804" t="s">
        <v>6715</v>
      </c>
      <c r="T65" s="805" t="s">
        <v>3834</v>
      </c>
      <c r="U65" s="805" t="s">
        <v>3839</v>
      </c>
      <c r="V65" s="805" t="s">
        <v>3842</v>
      </c>
      <c r="W65" s="804" t="s">
        <v>6716</v>
      </c>
      <c r="X65" s="812">
        <v>44594</v>
      </c>
      <c r="Y65" s="812">
        <v>44925</v>
      </c>
      <c r="Z65" s="812">
        <v>44594</v>
      </c>
      <c r="AA65" s="812">
        <v>44925</v>
      </c>
      <c r="AB65" s="1898">
        <f t="shared" ref="AB65" si="55">+$J65</f>
        <v>656</v>
      </c>
      <c r="AC65" s="1916">
        <f t="shared" ref="AC65" si="56">+L65</f>
        <v>0.08</v>
      </c>
      <c r="AD65" s="807">
        <f t="shared" ref="AD65:AJ84" si="57">+AM65+AV65+BE65+BN65</f>
        <v>40</v>
      </c>
      <c r="AE65" s="807">
        <f t="shared" si="57"/>
        <v>40</v>
      </c>
      <c r="AF65" s="807">
        <f t="shared" si="57"/>
        <v>0</v>
      </c>
      <c r="AG65" s="807">
        <f t="shared" si="57"/>
        <v>0</v>
      </c>
      <c r="AH65" s="807">
        <f t="shared" si="57"/>
        <v>0</v>
      </c>
      <c r="AI65" s="807">
        <f t="shared" si="57"/>
        <v>0</v>
      </c>
      <c r="AJ65" s="807">
        <f t="shared" si="57"/>
        <v>0</v>
      </c>
      <c r="AK65" s="1898">
        <f t="shared" ref="AK65" si="58">+$J65</f>
        <v>656</v>
      </c>
      <c r="AL65" s="1928">
        <f>+N65</f>
        <v>1.4999999999999999E-2</v>
      </c>
      <c r="AM65" s="807">
        <f t="shared" si="2"/>
        <v>10</v>
      </c>
      <c r="AN65" s="844">
        <v>10</v>
      </c>
      <c r="AO65" s="844"/>
      <c r="AP65" s="844"/>
      <c r="AQ65" s="844"/>
      <c r="AR65" s="844"/>
      <c r="AS65" s="844"/>
      <c r="AT65" s="1898">
        <f t="shared" ref="AT65" si="59">+$J65</f>
        <v>656</v>
      </c>
      <c r="AU65" s="1922">
        <f>+O65</f>
        <v>0.02</v>
      </c>
      <c r="AV65" s="807">
        <f t="shared" si="3"/>
        <v>10</v>
      </c>
      <c r="AW65" s="844">
        <v>10</v>
      </c>
      <c r="AX65" s="844"/>
      <c r="AY65" s="844"/>
      <c r="AZ65" s="844"/>
      <c r="BA65" s="844"/>
      <c r="BB65" s="844"/>
      <c r="BC65" s="1898">
        <f t="shared" ref="BC65" si="60">+$J65</f>
        <v>656</v>
      </c>
      <c r="BD65" s="1904">
        <f>+P65</f>
        <v>0.02</v>
      </c>
      <c r="BE65" s="807">
        <f t="shared" si="4"/>
        <v>10</v>
      </c>
      <c r="BF65" s="844">
        <v>10</v>
      </c>
      <c r="BG65" s="844"/>
      <c r="BH65" s="844"/>
      <c r="BI65" s="844"/>
      <c r="BJ65" s="844"/>
      <c r="BK65" s="844"/>
      <c r="BL65" s="1898">
        <f t="shared" ref="BL65" si="61">+$J65</f>
        <v>656</v>
      </c>
      <c r="BM65" s="1907">
        <f>+Q65</f>
        <v>0.02</v>
      </c>
      <c r="BN65" s="807">
        <f t="shared" si="5"/>
        <v>10</v>
      </c>
      <c r="BO65" s="844">
        <v>10</v>
      </c>
      <c r="BP65" s="844"/>
      <c r="BQ65" s="844"/>
      <c r="BR65" s="844"/>
      <c r="BS65" s="844"/>
      <c r="BT65" s="844"/>
      <c r="BU65" s="1889"/>
      <c r="BV65" s="1890"/>
      <c r="BW65" s="1890"/>
      <c r="BX65" s="1890"/>
      <c r="BY65" s="1890"/>
      <c r="BZ65" s="1890"/>
      <c r="CA65" s="1890"/>
      <c r="CB65" s="1890"/>
      <c r="CC65" s="1891"/>
    </row>
    <row r="66" spans="1:81" s="809" customFormat="1" ht="40.15" customHeight="1" x14ac:dyDescent="0.25">
      <c r="A66" s="803"/>
      <c r="B66" s="1334"/>
      <c r="C66" s="1832"/>
      <c r="D66" s="2083"/>
      <c r="E66" s="2083"/>
      <c r="F66" s="1825"/>
      <c r="G66" s="1825"/>
      <c r="H66" s="1828"/>
      <c r="I66" s="2080"/>
      <c r="J66" s="1863"/>
      <c r="K66" s="1866"/>
      <c r="L66" s="1944"/>
      <c r="M66" s="1947"/>
      <c r="N66" s="1950"/>
      <c r="O66" s="1953"/>
      <c r="P66" s="1932"/>
      <c r="Q66" s="1935"/>
      <c r="R66" s="1899"/>
      <c r="S66" s="810" t="s">
        <v>6717</v>
      </c>
      <c r="T66" s="811" t="s">
        <v>3834</v>
      </c>
      <c r="U66" s="811" t="s">
        <v>3839</v>
      </c>
      <c r="V66" s="811" t="s">
        <v>3842</v>
      </c>
      <c r="W66" s="810" t="s">
        <v>6718</v>
      </c>
      <c r="X66" s="812">
        <v>44594</v>
      </c>
      <c r="Y66" s="812">
        <v>44925</v>
      </c>
      <c r="Z66" s="812">
        <v>44594</v>
      </c>
      <c r="AA66" s="812">
        <v>44925</v>
      </c>
      <c r="AB66" s="1899"/>
      <c r="AC66" s="1917"/>
      <c r="AD66" s="813">
        <f t="shared" si="57"/>
        <v>30</v>
      </c>
      <c r="AE66" s="813">
        <f t="shared" si="57"/>
        <v>30</v>
      </c>
      <c r="AF66" s="813">
        <f t="shared" si="57"/>
        <v>0</v>
      </c>
      <c r="AG66" s="813">
        <f t="shared" si="57"/>
        <v>0</v>
      </c>
      <c r="AH66" s="813">
        <f t="shared" si="57"/>
        <v>0</v>
      </c>
      <c r="AI66" s="813">
        <f t="shared" si="57"/>
        <v>0</v>
      </c>
      <c r="AJ66" s="813">
        <f t="shared" si="57"/>
        <v>0</v>
      </c>
      <c r="AK66" s="1899"/>
      <c r="AL66" s="1929"/>
      <c r="AM66" s="813">
        <f t="shared" si="2"/>
        <v>5</v>
      </c>
      <c r="AN66" s="845">
        <v>5</v>
      </c>
      <c r="AO66" s="845"/>
      <c r="AP66" s="845"/>
      <c r="AQ66" s="845"/>
      <c r="AR66" s="845"/>
      <c r="AS66" s="845"/>
      <c r="AT66" s="1899"/>
      <c r="AU66" s="1923"/>
      <c r="AV66" s="813">
        <f t="shared" si="3"/>
        <v>5</v>
      </c>
      <c r="AW66" s="845">
        <v>5</v>
      </c>
      <c r="AX66" s="845"/>
      <c r="AY66" s="845"/>
      <c r="AZ66" s="845"/>
      <c r="BA66" s="845"/>
      <c r="BB66" s="845"/>
      <c r="BC66" s="1899"/>
      <c r="BD66" s="1905"/>
      <c r="BE66" s="813">
        <f t="shared" si="4"/>
        <v>10</v>
      </c>
      <c r="BF66" s="845">
        <v>10</v>
      </c>
      <c r="BG66" s="845"/>
      <c r="BH66" s="845"/>
      <c r="BI66" s="845"/>
      <c r="BJ66" s="845"/>
      <c r="BK66" s="845"/>
      <c r="BL66" s="1899"/>
      <c r="BM66" s="1908"/>
      <c r="BN66" s="813">
        <f t="shared" si="5"/>
        <v>10</v>
      </c>
      <c r="BO66" s="845">
        <v>10</v>
      </c>
      <c r="BP66" s="845"/>
      <c r="BQ66" s="845"/>
      <c r="BR66" s="845"/>
      <c r="BS66" s="845"/>
      <c r="BT66" s="845"/>
      <c r="BU66" s="1892"/>
      <c r="BV66" s="1893"/>
      <c r="BW66" s="1893"/>
      <c r="BX66" s="1893"/>
      <c r="BY66" s="1893"/>
      <c r="BZ66" s="1893"/>
      <c r="CA66" s="1893"/>
      <c r="CB66" s="1893"/>
      <c r="CC66" s="1894"/>
    </row>
    <row r="67" spans="1:81" s="809" customFormat="1" ht="48.75" customHeight="1" x14ac:dyDescent="0.25">
      <c r="A67" s="803"/>
      <c r="B67" s="1334"/>
      <c r="C67" s="1832"/>
      <c r="D67" s="2083"/>
      <c r="E67" s="2083"/>
      <c r="F67" s="1825"/>
      <c r="G67" s="1825"/>
      <c r="H67" s="1828"/>
      <c r="I67" s="2080"/>
      <c r="J67" s="1863"/>
      <c r="K67" s="1866"/>
      <c r="L67" s="1944"/>
      <c r="M67" s="1947"/>
      <c r="N67" s="1950"/>
      <c r="O67" s="1953"/>
      <c r="P67" s="1932"/>
      <c r="Q67" s="1935"/>
      <c r="R67" s="1899"/>
      <c r="S67" s="810" t="s">
        <v>6719</v>
      </c>
      <c r="T67" s="811" t="s">
        <v>3834</v>
      </c>
      <c r="U67" s="811" t="s">
        <v>3838</v>
      </c>
      <c r="V67" s="811" t="s">
        <v>3842</v>
      </c>
      <c r="W67" s="810" t="s">
        <v>6720</v>
      </c>
      <c r="X67" s="812">
        <v>44594</v>
      </c>
      <c r="Y67" s="812">
        <v>44925</v>
      </c>
      <c r="Z67" s="812">
        <v>44594</v>
      </c>
      <c r="AA67" s="812">
        <v>44925</v>
      </c>
      <c r="AB67" s="1899"/>
      <c r="AC67" s="1917"/>
      <c r="AD67" s="813">
        <f t="shared" si="57"/>
        <v>20</v>
      </c>
      <c r="AE67" s="813">
        <f t="shared" si="57"/>
        <v>20</v>
      </c>
      <c r="AF67" s="813">
        <f t="shared" si="57"/>
        <v>0</v>
      </c>
      <c r="AG67" s="813">
        <f t="shared" si="57"/>
        <v>0</v>
      </c>
      <c r="AH67" s="813">
        <f t="shared" si="57"/>
        <v>0</v>
      </c>
      <c r="AI67" s="813">
        <f t="shared" si="57"/>
        <v>0</v>
      </c>
      <c r="AJ67" s="813">
        <f t="shared" si="57"/>
        <v>0</v>
      </c>
      <c r="AK67" s="1899"/>
      <c r="AL67" s="1929"/>
      <c r="AM67" s="813">
        <f t="shared" si="2"/>
        <v>5</v>
      </c>
      <c r="AN67" s="845">
        <v>5</v>
      </c>
      <c r="AO67" s="845"/>
      <c r="AP67" s="845"/>
      <c r="AQ67" s="845"/>
      <c r="AR67" s="845"/>
      <c r="AS67" s="845"/>
      <c r="AT67" s="1899"/>
      <c r="AU67" s="1923"/>
      <c r="AV67" s="813">
        <f t="shared" si="3"/>
        <v>5</v>
      </c>
      <c r="AW67" s="845">
        <v>5</v>
      </c>
      <c r="AX67" s="845"/>
      <c r="AY67" s="845"/>
      <c r="AZ67" s="845"/>
      <c r="BA67" s="845"/>
      <c r="BB67" s="845"/>
      <c r="BC67" s="1899"/>
      <c r="BD67" s="1905"/>
      <c r="BE67" s="813">
        <f t="shared" si="4"/>
        <v>5</v>
      </c>
      <c r="BF67" s="845">
        <v>5</v>
      </c>
      <c r="BG67" s="845"/>
      <c r="BH67" s="845"/>
      <c r="BI67" s="845"/>
      <c r="BJ67" s="845"/>
      <c r="BK67" s="845"/>
      <c r="BL67" s="1899"/>
      <c r="BM67" s="1908"/>
      <c r="BN67" s="813">
        <f t="shared" si="5"/>
        <v>5</v>
      </c>
      <c r="BO67" s="845">
        <v>5</v>
      </c>
      <c r="BP67" s="845"/>
      <c r="BQ67" s="845"/>
      <c r="BR67" s="845"/>
      <c r="BS67" s="845"/>
      <c r="BT67" s="845"/>
      <c r="BU67" s="1892"/>
      <c r="BV67" s="1893"/>
      <c r="BW67" s="1893"/>
      <c r="BX67" s="1893"/>
      <c r="BY67" s="1893"/>
      <c r="BZ67" s="1893"/>
      <c r="CA67" s="1893"/>
      <c r="CB67" s="1893"/>
      <c r="CC67" s="1894"/>
    </row>
    <row r="68" spans="1:81" s="809" customFormat="1" ht="40.15" customHeight="1" thickBot="1" x14ac:dyDescent="0.3">
      <c r="A68" s="803"/>
      <c r="B68" s="1334"/>
      <c r="C68" s="1832"/>
      <c r="D68" s="2084"/>
      <c r="E68" s="2084"/>
      <c r="F68" s="1826"/>
      <c r="G68" s="1826"/>
      <c r="H68" s="2078"/>
      <c r="I68" s="2081"/>
      <c r="J68" s="1864"/>
      <c r="K68" s="1867"/>
      <c r="L68" s="1945"/>
      <c r="M68" s="1948"/>
      <c r="N68" s="1951"/>
      <c r="O68" s="1954"/>
      <c r="P68" s="1933"/>
      <c r="Q68" s="1936"/>
      <c r="R68" s="1900"/>
      <c r="S68" s="815" t="s">
        <v>6721</v>
      </c>
      <c r="T68" s="816" t="s">
        <v>3834</v>
      </c>
      <c r="U68" s="816" t="s">
        <v>3838</v>
      </c>
      <c r="V68" s="816" t="s">
        <v>3842</v>
      </c>
      <c r="W68" s="815" t="s">
        <v>6722</v>
      </c>
      <c r="X68" s="817">
        <v>44594</v>
      </c>
      <c r="Y68" s="812">
        <v>44925</v>
      </c>
      <c r="Z68" s="817">
        <v>44594</v>
      </c>
      <c r="AA68" s="812">
        <v>44925</v>
      </c>
      <c r="AB68" s="1900"/>
      <c r="AC68" s="1918"/>
      <c r="AD68" s="818">
        <f t="shared" si="57"/>
        <v>10</v>
      </c>
      <c r="AE68" s="818">
        <f t="shared" si="57"/>
        <v>10</v>
      </c>
      <c r="AF68" s="818">
        <f t="shared" si="57"/>
        <v>0</v>
      </c>
      <c r="AG68" s="818">
        <f t="shared" si="57"/>
        <v>0</v>
      </c>
      <c r="AH68" s="818">
        <f t="shared" si="57"/>
        <v>0</v>
      </c>
      <c r="AI68" s="818">
        <f t="shared" si="57"/>
        <v>0</v>
      </c>
      <c r="AJ68" s="818">
        <f t="shared" si="57"/>
        <v>0</v>
      </c>
      <c r="AK68" s="1900"/>
      <c r="AL68" s="1930"/>
      <c r="AM68" s="818">
        <f t="shared" si="2"/>
        <v>0</v>
      </c>
      <c r="AN68" s="846"/>
      <c r="AO68" s="846"/>
      <c r="AP68" s="846"/>
      <c r="AQ68" s="846"/>
      <c r="AR68" s="846"/>
      <c r="AS68" s="846"/>
      <c r="AT68" s="1900"/>
      <c r="AU68" s="1924"/>
      <c r="AV68" s="818">
        <f t="shared" si="3"/>
        <v>0</v>
      </c>
      <c r="AW68" s="846"/>
      <c r="AX68" s="846"/>
      <c r="AY68" s="846"/>
      <c r="AZ68" s="846"/>
      <c r="BA68" s="846"/>
      <c r="BB68" s="846"/>
      <c r="BC68" s="1900"/>
      <c r="BD68" s="1906"/>
      <c r="BE68" s="818">
        <f t="shared" si="4"/>
        <v>0</v>
      </c>
      <c r="BF68" s="846"/>
      <c r="BG68" s="846"/>
      <c r="BH68" s="846"/>
      <c r="BI68" s="846"/>
      <c r="BJ68" s="846"/>
      <c r="BK68" s="846"/>
      <c r="BL68" s="1900"/>
      <c r="BM68" s="1909"/>
      <c r="BN68" s="818">
        <f t="shared" si="5"/>
        <v>10</v>
      </c>
      <c r="BO68" s="846">
        <v>10</v>
      </c>
      <c r="BP68" s="846"/>
      <c r="BQ68" s="846"/>
      <c r="BR68" s="846"/>
      <c r="BS68" s="846"/>
      <c r="BT68" s="846"/>
      <c r="BU68" s="1895"/>
      <c r="BV68" s="1896"/>
      <c r="BW68" s="1896"/>
      <c r="BX68" s="1896"/>
      <c r="BY68" s="1896"/>
      <c r="BZ68" s="1896"/>
      <c r="CA68" s="1896"/>
      <c r="CB68" s="1896"/>
      <c r="CC68" s="1897"/>
    </row>
    <row r="69" spans="1:81" s="809" customFormat="1" ht="40.15" customHeight="1" thickTop="1" x14ac:dyDescent="0.25">
      <c r="A69" s="803"/>
      <c r="B69" s="1334"/>
      <c r="C69" s="1832"/>
      <c r="D69" s="2082">
        <v>4599</v>
      </c>
      <c r="E69" s="2082" t="s">
        <v>7882</v>
      </c>
      <c r="F69" s="1824" t="s">
        <v>7886</v>
      </c>
      <c r="G69" s="1824" t="s">
        <v>7887</v>
      </c>
      <c r="H69" s="1827" t="s">
        <v>7888</v>
      </c>
      <c r="I69" s="2079">
        <v>2021004540143</v>
      </c>
      <c r="J69" s="1862">
        <v>657</v>
      </c>
      <c r="K69" s="1865" t="str">
        <f>+[13]Metas!K750</f>
        <v>Avance en la Construcción de la IDE (Infraestructura de Datos Espaciales) de la Gobernación</v>
      </c>
      <c r="L69" s="1943">
        <v>0.04</v>
      </c>
      <c r="M69" s="1946">
        <f t="shared" ref="M69:M81" si="62">SUM(N69:Q69)</f>
        <v>0.04</v>
      </c>
      <c r="N69" s="1949">
        <v>0.01</v>
      </c>
      <c r="O69" s="1952">
        <v>0.01</v>
      </c>
      <c r="P69" s="1931">
        <v>0.01</v>
      </c>
      <c r="Q69" s="1934">
        <v>0.01</v>
      </c>
      <c r="R69" s="1898">
        <f>+$J69</f>
        <v>657</v>
      </c>
      <c r="S69" s="847" t="s">
        <v>6723</v>
      </c>
      <c r="T69" s="805" t="s">
        <v>3834</v>
      </c>
      <c r="U69" s="805" t="s">
        <v>3838</v>
      </c>
      <c r="V69" s="805" t="s">
        <v>3843</v>
      </c>
      <c r="W69" s="804" t="s">
        <v>6724</v>
      </c>
      <c r="X69" s="848">
        <v>44594</v>
      </c>
      <c r="Y69" s="848">
        <v>44925</v>
      </c>
      <c r="Z69" s="848">
        <v>44594</v>
      </c>
      <c r="AA69" s="848">
        <v>44925</v>
      </c>
      <c r="AB69" s="1898">
        <f t="shared" ref="AB69" si="63">+$J69</f>
        <v>657</v>
      </c>
      <c r="AC69" s="1937">
        <f t="shared" ref="AC69" si="64">+L69</f>
        <v>0.04</v>
      </c>
      <c r="AD69" s="807">
        <f t="shared" si="57"/>
        <v>6</v>
      </c>
      <c r="AE69" s="807">
        <f t="shared" si="57"/>
        <v>6</v>
      </c>
      <c r="AF69" s="807">
        <f t="shared" si="57"/>
        <v>0</v>
      </c>
      <c r="AG69" s="807">
        <f t="shared" si="57"/>
        <v>0</v>
      </c>
      <c r="AH69" s="807">
        <f t="shared" si="57"/>
        <v>0</v>
      </c>
      <c r="AI69" s="807">
        <f t="shared" si="57"/>
        <v>0</v>
      </c>
      <c r="AJ69" s="807">
        <f t="shared" si="57"/>
        <v>0</v>
      </c>
      <c r="AK69" s="1898">
        <f t="shared" ref="AK69" si="65">+$J69</f>
        <v>657</v>
      </c>
      <c r="AL69" s="1928">
        <f t="shared" ref="AL69:AL81" si="66">+N69</f>
        <v>0.01</v>
      </c>
      <c r="AM69" s="807">
        <f t="shared" si="2"/>
        <v>2</v>
      </c>
      <c r="AN69" s="844">
        <v>2</v>
      </c>
      <c r="AO69" s="844"/>
      <c r="AP69" s="844"/>
      <c r="AQ69" s="844"/>
      <c r="AR69" s="844"/>
      <c r="AS69" s="844"/>
      <c r="AT69" s="1898">
        <f t="shared" ref="AT69" si="67">+$J69</f>
        <v>657</v>
      </c>
      <c r="AU69" s="1922">
        <f t="shared" ref="AU69:AU81" si="68">+O69</f>
        <v>0.01</v>
      </c>
      <c r="AV69" s="807">
        <f t="shared" si="3"/>
        <v>2</v>
      </c>
      <c r="AW69" s="844">
        <v>2</v>
      </c>
      <c r="AX69" s="844"/>
      <c r="AY69" s="844"/>
      <c r="AZ69" s="844"/>
      <c r="BA69" s="844"/>
      <c r="BB69" s="844"/>
      <c r="BC69" s="1898">
        <f t="shared" ref="BC69" si="69">+$J69</f>
        <v>657</v>
      </c>
      <c r="BD69" s="1904">
        <f t="shared" ref="BD69:BD81" si="70">+P69</f>
        <v>0.01</v>
      </c>
      <c r="BE69" s="807">
        <f t="shared" si="4"/>
        <v>2</v>
      </c>
      <c r="BF69" s="844">
        <v>2</v>
      </c>
      <c r="BG69" s="844"/>
      <c r="BH69" s="844"/>
      <c r="BI69" s="844"/>
      <c r="BJ69" s="844"/>
      <c r="BK69" s="844"/>
      <c r="BL69" s="1898">
        <f t="shared" ref="BL69" si="71">+$J69</f>
        <v>657</v>
      </c>
      <c r="BM69" s="1907">
        <f t="shared" ref="BM69:BM81" si="72">+Q69</f>
        <v>0.01</v>
      </c>
      <c r="BN69" s="807">
        <f t="shared" si="5"/>
        <v>0</v>
      </c>
      <c r="BO69" s="844"/>
      <c r="BP69" s="844"/>
      <c r="BQ69" s="844"/>
      <c r="BR69" s="844"/>
      <c r="BS69" s="844"/>
      <c r="BT69" s="844"/>
      <c r="BU69" s="1889"/>
      <c r="BV69" s="1890"/>
      <c r="BW69" s="1890"/>
      <c r="BX69" s="1890"/>
      <c r="BY69" s="1890"/>
      <c r="BZ69" s="1890"/>
      <c r="CA69" s="1890"/>
      <c r="CB69" s="1890"/>
      <c r="CC69" s="1891"/>
    </row>
    <row r="70" spans="1:81" s="809" customFormat="1" ht="40.15" customHeight="1" x14ac:dyDescent="0.25">
      <c r="A70" s="803"/>
      <c r="B70" s="1334"/>
      <c r="C70" s="1832"/>
      <c r="D70" s="2083"/>
      <c r="E70" s="2083"/>
      <c r="F70" s="1825"/>
      <c r="G70" s="1825"/>
      <c r="H70" s="1828"/>
      <c r="I70" s="2080"/>
      <c r="J70" s="1863"/>
      <c r="K70" s="1866"/>
      <c r="L70" s="1944"/>
      <c r="M70" s="1947"/>
      <c r="N70" s="1950"/>
      <c r="O70" s="1953"/>
      <c r="P70" s="1932"/>
      <c r="Q70" s="1935"/>
      <c r="R70" s="1899"/>
      <c r="S70" s="810" t="s">
        <v>6725</v>
      </c>
      <c r="T70" s="811" t="s">
        <v>3835</v>
      </c>
      <c r="U70" s="811" t="s">
        <v>3838</v>
      </c>
      <c r="V70" s="811" t="s">
        <v>3843</v>
      </c>
      <c r="W70" s="810" t="s">
        <v>6726</v>
      </c>
      <c r="X70" s="812">
        <v>44594</v>
      </c>
      <c r="Y70" s="812">
        <v>44925</v>
      </c>
      <c r="Z70" s="812">
        <v>44594</v>
      </c>
      <c r="AA70" s="812">
        <v>44925</v>
      </c>
      <c r="AB70" s="1899"/>
      <c r="AC70" s="1938"/>
      <c r="AD70" s="813">
        <f t="shared" si="57"/>
        <v>10</v>
      </c>
      <c r="AE70" s="813">
        <f t="shared" si="57"/>
        <v>10</v>
      </c>
      <c r="AF70" s="813">
        <f t="shared" si="57"/>
        <v>0</v>
      </c>
      <c r="AG70" s="813">
        <f t="shared" si="57"/>
        <v>0</v>
      </c>
      <c r="AH70" s="813">
        <f t="shared" si="57"/>
        <v>0</v>
      </c>
      <c r="AI70" s="813">
        <f t="shared" si="57"/>
        <v>0</v>
      </c>
      <c r="AJ70" s="813">
        <f t="shared" si="57"/>
        <v>0</v>
      </c>
      <c r="AK70" s="1899"/>
      <c r="AL70" s="1929"/>
      <c r="AM70" s="813">
        <f t="shared" si="2"/>
        <v>0</v>
      </c>
      <c r="AN70" s="845"/>
      <c r="AO70" s="845"/>
      <c r="AP70" s="845"/>
      <c r="AQ70" s="845"/>
      <c r="AR70" s="845"/>
      <c r="AS70" s="845"/>
      <c r="AT70" s="1899"/>
      <c r="AU70" s="1923"/>
      <c r="AV70" s="813">
        <f t="shared" si="3"/>
        <v>0</v>
      </c>
      <c r="AW70" s="845"/>
      <c r="AX70" s="845"/>
      <c r="AY70" s="845"/>
      <c r="AZ70" s="845"/>
      <c r="BA70" s="845"/>
      <c r="BB70" s="845"/>
      <c r="BC70" s="1899"/>
      <c r="BD70" s="1905"/>
      <c r="BE70" s="813">
        <f t="shared" si="4"/>
        <v>10</v>
      </c>
      <c r="BF70" s="845">
        <v>10</v>
      </c>
      <c r="BG70" s="845"/>
      <c r="BH70" s="845"/>
      <c r="BI70" s="845"/>
      <c r="BJ70" s="845"/>
      <c r="BK70" s="845"/>
      <c r="BL70" s="1899"/>
      <c r="BM70" s="1908"/>
      <c r="BN70" s="813">
        <f t="shared" si="5"/>
        <v>0</v>
      </c>
      <c r="BO70" s="845"/>
      <c r="BP70" s="845"/>
      <c r="BQ70" s="845"/>
      <c r="BR70" s="845"/>
      <c r="BS70" s="845"/>
      <c r="BT70" s="845"/>
      <c r="BU70" s="1892"/>
      <c r="BV70" s="1893"/>
      <c r="BW70" s="1893"/>
      <c r="BX70" s="1893"/>
      <c r="BY70" s="1893"/>
      <c r="BZ70" s="1893"/>
      <c r="CA70" s="1893"/>
      <c r="CB70" s="1893"/>
      <c r="CC70" s="1894"/>
    </row>
    <row r="71" spans="1:81" s="809" customFormat="1" ht="40.15" customHeight="1" x14ac:dyDescent="0.25">
      <c r="A71" s="803"/>
      <c r="B71" s="1334"/>
      <c r="C71" s="1832"/>
      <c r="D71" s="2083"/>
      <c r="E71" s="2083"/>
      <c r="F71" s="1825"/>
      <c r="G71" s="1825"/>
      <c r="H71" s="1828"/>
      <c r="I71" s="2080"/>
      <c r="J71" s="1863"/>
      <c r="K71" s="1866"/>
      <c r="L71" s="1944"/>
      <c r="M71" s="1947"/>
      <c r="N71" s="1950"/>
      <c r="O71" s="1953"/>
      <c r="P71" s="1932"/>
      <c r="Q71" s="1935"/>
      <c r="R71" s="1899"/>
      <c r="S71" s="810"/>
      <c r="T71" s="811"/>
      <c r="U71" s="811"/>
      <c r="V71" s="811"/>
      <c r="W71" s="810"/>
      <c r="X71" s="849"/>
      <c r="Y71" s="849"/>
      <c r="Z71" s="849"/>
      <c r="AA71" s="849"/>
      <c r="AB71" s="1899"/>
      <c r="AC71" s="1938"/>
      <c r="AD71" s="813">
        <f t="shared" si="57"/>
        <v>0</v>
      </c>
      <c r="AE71" s="813">
        <f t="shared" si="57"/>
        <v>0</v>
      </c>
      <c r="AF71" s="813">
        <f t="shared" si="57"/>
        <v>0</v>
      </c>
      <c r="AG71" s="813">
        <f t="shared" si="57"/>
        <v>0</v>
      </c>
      <c r="AH71" s="813">
        <f t="shared" si="57"/>
        <v>0</v>
      </c>
      <c r="AI71" s="813">
        <f t="shared" si="57"/>
        <v>0</v>
      </c>
      <c r="AJ71" s="813">
        <f t="shared" si="57"/>
        <v>0</v>
      </c>
      <c r="AK71" s="1899"/>
      <c r="AL71" s="1929"/>
      <c r="AM71" s="813">
        <f t="shared" si="2"/>
        <v>0</v>
      </c>
      <c r="AN71" s="845"/>
      <c r="AO71" s="845"/>
      <c r="AP71" s="845"/>
      <c r="AQ71" s="845"/>
      <c r="AR71" s="845"/>
      <c r="AS71" s="845"/>
      <c r="AT71" s="1899"/>
      <c r="AU71" s="1923"/>
      <c r="AV71" s="813">
        <f t="shared" si="3"/>
        <v>0</v>
      </c>
      <c r="AW71" s="845"/>
      <c r="AX71" s="845"/>
      <c r="AY71" s="845"/>
      <c r="AZ71" s="845"/>
      <c r="BA71" s="845"/>
      <c r="BB71" s="845"/>
      <c r="BC71" s="1899"/>
      <c r="BD71" s="1905"/>
      <c r="BE71" s="813">
        <f t="shared" si="4"/>
        <v>0</v>
      </c>
      <c r="BF71" s="845"/>
      <c r="BG71" s="845"/>
      <c r="BH71" s="845"/>
      <c r="BI71" s="845"/>
      <c r="BJ71" s="845"/>
      <c r="BK71" s="845"/>
      <c r="BL71" s="1899"/>
      <c r="BM71" s="1908"/>
      <c r="BN71" s="813">
        <f t="shared" si="5"/>
        <v>0</v>
      </c>
      <c r="BO71" s="845"/>
      <c r="BP71" s="845"/>
      <c r="BQ71" s="845"/>
      <c r="BR71" s="845"/>
      <c r="BS71" s="845"/>
      <c r="BT71" s="845"/>
      <c r="BU71" s="1892"/>
      <c r="BV71" s="1893"/>
      <c r="BW71" s="1893"/>
      <c r="BX71" s="1893"/>
      <c r="BY71" s="1893"/>
      <c r="BZ71" s="1893"/>
      <c r="CA71" s="1893"/>
      <c r="CB71" s="1893"/>
      <c r="CC71" s="1894"/>
    </row>
    <row r="72" spans="1:81" s="809" customFormat="1" ht="40.15" customHeight="1" thickBot="1" x14ac:dyDescent="0.3">
      <c r="A72" s="803"/>
      <c r="B72" s="1334"/>
      <c r="C72" s="1832"/>
      <c r="D72" s="2084"/>
      <c r="E72" s="2084"/>
      <c r="F72" s="1826"/>
      <c r="G72" s="1826"/>
      <c r="H72" s="2078"/>
      <c r="I72" s="2081"/>
      <c r="J72" s="1864"/>
      <c r="K72" s="1867"/>
      <c r="L72" s="1945"/>
      <c r="M72" s="1948"/>
      <c r="N72" s="1951"/>
      <c r="O72" s="1954"/>
      <c r="P72" s="1933"/>
      <c r="Q72" s="1936"/>
      <c r="R72" s="1900"/>
      <c r="S72" s="815"/>
      <c r="T72" s="816"/>
      <c r="U72" s="816"/>
      <c r="V72" s="816"/>
      <c r="W72" s="815"/>
      <c r="X72" s="817"/>
      <c r="Y72" s="817"/>
      <c r="Z72" s="817"/>
      <c r="AA72" s="817"/>
      <c r="AB72" s="1900"/>
      <c r="AC72" s="1939"/>
      <c r="AD72" s="818">
        <f t="shared" si="57"/>
        <v>0</v>
      </c>
      <c r="AE72" s="818">
        <f t="shared" si="57"/>
        <v>0</v>
      </c>
      <c r="AF72" s="818">
        <f t="shared" si="57"/>
        <v>0</v>
      </c>
      <c r="AG72" s="818">
        <f t="shared" si="57"/>
        <v>0</v>
      </c>
      <c r="AH72" s="818">
        <f t="shared" si="57"/>
        <v>0</v>
      </c>
      <c r="AI72" s="818">
        <f t="shared" si="57"/>
        <v>0</v>
      </c>
      <c r="AJ72" s="818">
        <f t="shared" si="57"/>
        <v>0</v>
      </c>
      <c r="AK72" s="1900"/>
      <c r="AL72" s="1930"/>
      <c r="AM72" s="818">
        <f t="shared" si="2"/>
        <v>0</v>
      </c>
      <c r="AN72" s="846"/>
      <c r="AO72" s="846"/>
      <c r="AP72" s="846"/>
      <c r="AQ72" s="846"/>
      <c r="AR72" s="846"/>
      <c r="AS72" s="846"/>
      <c r="AT72" s="1900"/>
      <c r="AU72" s="1924"/>
      <c r="AV72" s="818">
        <f t="shared" si="3"/>
        <v>0</v>
      </c>
      <c r="AW72" s="846"/>
      <c r="AX72" s="846"/>
      <c r="AY72" s="846"/>
      <c r="AZ72" s="846"/>
      <c r="BA72" s="846"/>
      <c r="BB72" s="846"/>
      <c r="BC72" s="1900"/>
      <c r="BD72" s="1906"/>
      <c r="BE72" s="818">
        <f t="shared" si="4"/>
        <v>0</v>
      </c>
      <c r="BF72" s="846"/>
      <c r="BG72" s="846"/>
      <c r="BH72" s="846"/>
      <c r="BI72" s="846"/>
      <c r="BJ72" s="846"/>
      <c r="BK72" s="846"/>
      <c r="BL72" s="1900"/>
      <c r="BM72" s="1909"/>
      <c r="BN72" s="818">
        <f t="shared" si="5"/>
        <v>0</v>
      </c>
      <c r="BO72" s="846"/>
      <c r="BP72" s="846"/>
      <c r="BQ72" s="846"/>
      <c r="BR72" s="846"/>
      <c r="BS72" s="846"/>
      <c r="BT72" s="846"/>
      <c r="BU72" s="1895"/>
      <c r="BV72" s="1896"/>
      <c r="BW72" s="1896"/>
      <c r="BX72" s="1896"/>
      <c r="BY72" s="1896"/>
      <c r="BZ72" s="1896"/>
      <c r="CA72" s="1896"/>
      <c r="CB72" s="1896"/>
      <c r="CC72" s="1897"/>
    </row>
    <row r="73" spans="1:81" s="809" customFormat="1" ht="40.15" customHeight="1" thickTop="1" x14ac:dyDescent="0.25">
      <c r="A73" s="803"/>
      <c r="B73" s="1334"/>
      <c r="C73" s="1832"/>
      <c r="D73" s="2082">
        <v>4599</v>
      </c>
      <c r="E73" s="2082" t="s">
        <v>7882</v>
      </c>
      <c r="F73" s="1827">
        <v>4599021</v>
      </c>
      <c r="G73" s="1827" t="s">
        <v>7889</v>
      </c>
      <c r="H73" s="1827" t="s">
        <v>7888</v>
      </c>
      <c r="I73" s="2079">
        <v>2021004540143</v>
      </c>
      <c r="J73" s="1862">
        <v>658</v>
      </c>
      <c r="K73" s="1865" t="str">
        <f>+[13]Metas!K751</f>
        <v>Acuerdos de Intercambio de Información geográfica con las entidades Nacionales, Departamentales, Municipales elaborados</v>
      </c>
      <c r="L73" s="1868">
        <v>1</v>
      </c>
      <c r="M73" s="1871">
        <f t="shared" si="62"/>
        <v>1</v>
      </c>
      <c r="N73" s="1874"/>
      <c r="O73" s="1877"/>
      <c r="P73" s="1910"/>
      <c r="Q73" s="1913">
        <v>1</v>
      </c>
      <c r="R73" s="1898">
        <f>+$J73</f>
        <v>658</v>
      </c>
      <c r="S73" s="804" t="s">
        <v>6727</v>
      </c>
      <c r="T73" s="805" t="s">
        <v>3834</v>
      </c>
      <c r="U73" s="805" t="s">
        <v>3839</v>
      </c>
      <c r="V73" s="805" t="s">
        <v>3842</v>
      </c>
      <c r="W73" s="804" t="s">
        <v>6724</v>
      </c>
      <c r="X73" s="812">
        <v>44594</v>
      </c>
      <c r="Y73" s="812">
        <v>44925</v>
      </c>
      <c r="Z73" s="812">
        <v>44594</v>
      </c>
      <c r="AA73" s="812">
        <v>44925</v>
      </c>
      <c r="AB73" s="1898">
        <f t="shared" ref="AB73" si="73">+$J73</f>
        <v>658</v>
      </c>
      <c r="AC73" s="1925">
        <f t="shared" ref="AC73" si="74">+L73</f>
        <v>1</v>
      </c>
      <c r="AD73" s="807">
        <f t="shared" si="57"/>
        <v>0</v>
      </c>
      <c r="AE73" s="807">
        <f t="shared" si="57"/>
        <v>0</v>
      </c>
      <c r="AF73" s="807">
        <f t="shared" si="57"/>
        <v>0</v>
      </c>
      <c r="AG73" s="807">
        <f t="shared" si="57"/>
        <v>0</v>
      </c>
      <c r="AH73" s="807">
        <f t="shared" si="57"/>
        <v>0</v>
      </c>
      <c r="AI73" s="807">
        <f t="shared" si="57"/>
        <v>0</v>
      </c>
      <c r="AJ73" s="807">
        <f t="shared" si="57"/>
        <v>0</v>
      </c>
      <c r="AK73" s="1898">
        <f t="shared" ref="AK73" si="75">+$J73</f>
        <v>658</v>
      </c>
      <c r="AL73" s="1928">
        <f t="shared" si="66"/>
        <v>0</v>
      </c>
      <c r="AM73" s="807">
        <f t="shared" si="2"/>
        <v>0</v>
      </c>
      <c r="AN73" s="844"/>
      <c r="AO73" s="844"/>
      <c r="AP73" s="844"/>
      <c r="AQ73" s="844"/>
      <c r="AR73" s="844"/>
      <c r="AS73" s="844"/>
      <c r="AT73" s="1898">
        <f t="shared" ref="AT73" si="76">+$J73</f>
        <v>658</v>
      </c>
      <c r="AU73" s="1922">
        <f t="shared" si="68"/>
        <v>0</v>
      </c>
      <c r="AV73" s="807">
        <f t="shared" si="3"/>
        <v>0</v>
      </c>
      <c r="AW73" s="844"/>
      <c r="AX73" s="844"/>
      <c r="AY73" s="844"/>
      <c r="AZ73" s="844"/>
      <c r="BA73" s="844"/>
      <c r="BB73" s="844"/>
      <c r="BC73" s="1898">
        <f t="shared" ref="BC73" si="77">+$J73</f>
        <v>658</v>
      </c>
      <c r="BD73" s="1904">
        <f t="shared" si="70"/>
        <v>0</v>
      </c>
      <c r="BE73" s="807">
        <f t="shared" si="4"/>
        <v>0</v>
      </c>
      <c r="BF73" s="844"/>
      <c r="BG73" s="844"/>
      <c r="BH73" s="844"/>
      <c r="BI73" s="844"/>
      <c r="BJ73" s="844"/>
      <c r="BK73" s="844"/>
      <c r="BL73" s="1898">
        <f t="shared" ref="BL73" si="78">+$J73</f>
        <v>658</v>
      </c>
      <c r="BM73" s="1907">
        <f t="shared" si="72"/>
        <v>1</v>
      </c>
      <c r="BN73" s="807">
        <f t="shared" si="5"/>
        <v>0</v>
      </c>
      <c r="BO73" s="844"/>
      <c r="BP73" s="844"/>
      <c r="BQ73" s="844"/>
      <c r="BR73" s="844"/>
      <c r="BS73" s="844"/>
      <c r="BT73" s="844"/>
      <c r="BU73" s="1889"/>
      <c r="BV73" s="1890"/>
      <c r="BW73" s="1890"/>
      <c r="BX73" s="1890"/>
      <c r="BY73" s="1890"/>
      <c r="BZ73" s="1890"/>
      <c r="CA73" s="1890"/>
      <c r="CB73" s="1890"/>
      <c r="CC73" s="1891"/>
    </row>
    <row r="74" spans="1:81" s="809" customFormat="1" ht="40.15" customHeight="1" x14ac:dyDescent="0.25">
      <c r="A74" s="803"/>
      <c r="B74" s="1334"/>
      <c r="C74" s="1832"/>
      <c r="D74" s="2083"/>
      <c r="E74" s="2083"/>
      <c r="F74" s="1828"/>
      <c r="G74" s="1828"/>
      <c r="H74" s="1828"/>
      <c r="I74" s="2080"/>
      <c r="J74" s="1863"/>
      <c r="K74" s="1866"/>
      <c r="L74" s="1869"/>
      <c r="M74" s="1872"/>
      <c r="N74" s="1875"/>
      <c r="O74" s="1878"/>
      <c r="P74" s="1911"/>
      <c r="Q74" s="1914"/>
      <c r="R74" s="1899"/>
      <c r="S74" s="810" t="s">
        <v>6728</v>
      </c>
      <c r="T74" s="811" t="s">
        <v>3833</v>
      </c>
      <c r="U74" s="811" t="s">
        <v>3838</v>
      </c>
      <c r="V74" s="811" t="s">
        <v>3842</v>
      </c>
      <c r="W74" s="810" t="s">
        <v>6729</v>
      </c>
      <c r="X74" s="812">
        <v>44714</v>
      </c>
      <c r="Y74" s="812">
        <v>44926</v>
      </c>
      <c r="Z74" s="812">
        <v>44714</v>
      </c>
      <c r="AA74" s="812">
        <v>44926</v>
      </c>
      <c r="AB74" s="1899"/>
      <c r="AC74" s="1926"/>
      <c r="AD74" s="813">
        <f t="shared" si="57"/>
        <v>0</v>
      </c>
      <c r="AE74" s="813">
        <f t="shared" si="57"/>
        <v>0</v>
      </c>
      <c r="AF74" s="813">
        <f t="shared" si="57"/>
        <v>0</v>
      </c>
      <c r="AG74" s="813">
        <f t="shared" si="57"/>
        <v>0</v>
      </c>
      <c r="AH74" s="813">
        <f t="shared" si="57"/>
        <v>0</v>
      </c>
      <c r="AI74" s="813">
        <f t="shared" si="57"/>
        <v>0</v>
      </c>
      <c r="AJ74" s="813">
        <f t="shared" si="57"/>
        <v>0</v>
      </c>
      <c r="AK74" s="1899"/>
      <c r="AL74" s="1929"/>
      <c r="AM74" s="813">
        <f t="shared" si="2"/>
        <v>0</v>
      </c>
      <c r="AN74" s="845"/>
      <c r="AO74" s="845"/>
      <c r="AP74" s="845"/>
      <c r="AQ74" s="845"/>
      <c r="AR74" s="845"/>
      <c r="AS74" s="845"/>
      <c r="AT74" s="1899"/>
      <c r="AU74" s="1923"/>
      <c r="AV74" s="813">
        <f t="shared" si="3"/>
        <v>0</v>
      </c>
      <c r="AW74" s="845"/>
      <c r="AX74" s="845"/>
      <c r="AY74" s="845"/>
      <c r="AZ74" s="845"/>
      <c r="BA74" s="845"/>
      <c r="BB74" s="845"/>
      <c r="BC74" s="1899"/>
      <c r="BD74" s="1905"/>
      <c r="BE74" s="813">
        <f t="shared" si="4"/>
        <v>0</v>
      </c>
      <c r="BF74" s="845"/>
      <c r="BG74" s="845"/>
      <c r="BH74" s="845"/>
      <c r="BI74" s="845"/>
      <c r="BJ74" s="845"/>
      <c r="BK74" s="845"/>
      <c r="BL74" s="1899"/>
      <c r="BM74" s="1908"/>
      <c r="BN74" s="813">
        <f t="shared" si="5"/>
        <v>0</v>
      </c>
      <c r="BO74" s="845"/>
      <c r="BP74" s="845"/>
      <c r="BQ74" s="845"/>
      <c r="BR74" s="845"/>
      <c r="BS74" s="845"/>
      <c r="BT74" s="845"/>
      <c r="BU74" s="1892"/>
      <c r="BV74" s="1893"/>
      <c r="BW74" s="1893"/>
      <c r="BX74" s="1893"/>
      <c r="BY74" s="1893"/>
      <c r="BZ74" s="1893"/>
      <c r="CA74" s="1893"/>
      <c r="CB74" s="1893"/>
      <c r="CC74" s="1894"/>
    </row>
    <row r="75" spans="1:81" s="809" customFormat="1" ht="40.15" customHeight="1" x14ac:dyDescent="0.25">
      <c r="A75" s="803"/>
      <c r="B75" s="1334"/>
      <c r="C75" s="1832"/>
      <c r="D75" s="2083"/>
      <c r="E75" s="2083"/>
      <c r="F75" s="1828"/>
      <c r="G75" s="1828"/>
      <c r="H75" s="1828"/>
      <c r="I75" s="2080"/>
      <c r="J75" s="1863"/>
      <c r="K75" s="1866"/>
      <c r="L75" s="1869"/>
      <c r="M75" s="1872"/>
      <c r="N75" s="1875"/>
      <c r="O75" s="1878"/>
      <c r="P75" s="1911"/>
      <c r="Q75" s="1914"/>
      <c r="R75" s="1899"/>
      <c r="S75" s="810"/>
      <c r="T75" s="811"/>
      <c r="U75" s="811"/>
      <c r="V75" s="811"/>
      <c r="W75" s="810"/>
      <c r="X75" s="812"/>
      <c r="Y75" s="812"/>
      <c r="Z75" s="812"/>
      <c r="AA75" s="812"/>
      <c r="AB75" s="1899"/>
      <c r="AC75" s="1926"/>
      <c r="AD75" s="813">
        <f t="shared" si="57"/>
        <v>0</v>
      </c>
      <c r="AE75" s="813">
        <f t="shared" si="57"/>
        <v>0</v>
      </c>
      <c r="AF75" s="813">
        <f t="shared" si="57"/>
        <v>0</v>
      </c>
      <c r="AG75" s="813">
        <f t="shared" si="57"/>
        <v>0</v>
      </c>
      <c r="AH75" s="813">
        <f t="shared" si="57"/>
        <v>0</v>
      </c>
      <c r="AI75" s="813">
        <f t="shared" si="57"/>
        <v>0</v>
      </c>
      <c r="AJ75" s="813">
        <f t="shared" si="57"/>
        <v>0</v>
      </c>
      <c r="AK75" s="1899"/>
      <c r="AL75" s="1929"/>
      <c r="AM75" s="813">
        <f t="shared" si="2"/>
        <v>0</v>
      </c>
      <c r="AN75" s="845"/>
      <c r="AO75" s="845"/>
      <c r="AP75" s="845"/>
      <c r="AQ75" s="845"/>
      <c r="AR75" s="845"/>
      <c r="AS75" s="845"/>
      <c r="AT75" s="1899"/>
      <c r="AU75" s="1923"/>
      <c r="AV75" s="813">
        <f t="shared" si="3"/>
        <v>0</v>
      </c>
      <c r="AW75" s="845"/>
      <c r="AX75" s="845"/>
      <c r="AY75" s="845"/>
      <c r="AZ75" s="845"/>
      <c r="BA75" s="845"/>
      <c r="BB75" s="845"/>
      <c r="BC75" s="1899"/>
      <c r="BD75" s="1905"/>
      <c r="BE75" s="813">
        <f t="shared" si="4"/>
        <v>0</v>
      </c>
      <c r="BF75" s="845"/>
      <c r="BG75" s="845"/>
      <c r="BH75" s="845"/>
      <c r="BI75" s="845"/>
      <c r="BJ75" s="845"/>
      <c r="BK75" s="845"/>
      <c r="BL75" s="1899"/>
      <c r="BM75" s="1908"/>
      <c r="BN75" s="813">
        <f t="shared" si="5"/>
        <v>0</v>
      </c>
      <c r="BO75" s="845"/>
      <c r="BP75" s="845"/>
      <c r="BQ75" s="845"/>
      <c r="BR75" s="845"/>
      <c r="BS75" s="845"/>
      <c r="BT75" s="845"/>
      <c r="BU75" s="1892"/>
      <c r="BV75" s="1893"/>
      <c r="BW75" s="1893"/>
      <c r="BX75" s="1893"/>
      <c r="BY75" s="1893"/>
      <c r="BZ75" s="1893"/>
      <c r="CA75" s="1893"/>
      <c r="CB75" s="1893"/>
      <c r="CC75" s="1894"/>
    </row>
    <row r="76" spans="1:81" s="809" customFormat="1" ht="40.15" customHeight="1" thickBot="1" x14ac:dyDescent="0.3">
      <c r="A76" s="803"/>
      <c r="B76" s="1334"/>
      <c r="C76" s="1832"/>
      <c r="D76" s="2084"/>
      <c r="E76" s="2084"/>
      <c r="F76" s="1829"/>
      <c r="G76" s="1829"/>
      <c r="H76" s="2078"/>
      <c r="I76" s="2081"/>
      <c r="J76" s="1864"/>
      <c r="K76" s="1867"/>
      <c r="L76" s="1870"/>
      <c r="M76" s="1873"/>
      <c r="N76" s="1876"/>
      <c r="O76" s="1879"/>
      <c r="P76" s="1912"/>
      <c r="Q76" s="1915"/>
      <c r="R76" s="1900"/>
      <c r="S76" s="815"/>
      <c r="T76" s="816"/>
      <c r="U76" s="816"/>
      <c r="V76" s="816"/>
      <c r="W76" s="815"/>
      <c r="X76" s="817"/>
      <c r="Y76" s="817"/>
      <c r="Z76" s="817"/>
      <c r="AA76" s="817"/>
      <c r="AB76" s="1900"/>
      <c r="AC76" s="1927"/>
      <c r="AD76" s="818">
        <f t="shared" si="57"/>
        <v>0</v>
      </c>
      <c r="AE76" s="818">
        <f t="shared" si="57"/>
        <v>0</v>
      </c>
      <c r="AF76" s="818">
        <f t="shared" si="57"/>
        <v>0</v>
      </c>
      <c r="AG76" s="818">
        <f t="shared" si="57"/>
        <v>0</v>
      </c>
      <c r="AH76" s="818">
        <f t="shared" si="57"/>
        <v>0</v>
      </c>
      <c r="AI76" s="818">
        <f t="shared" si="57"/>
        <v>0</v>
      </c>
      <c r="AJ76" s="818">
        <f t="shared" si="57"/>
        <v>0</v>
      </c>
      <c r="AK76" s="1900"/>
      <c r="AL76" s="1930"/>
      <c r="AM76" s="818">
        <f t="shared" si="2"/>
        <v>0</v>
      </c>
      <c r="AN76" s="846"/>
      <c r="AO76" s="846"/>
      <c r="AP76" s="846"/>
      <c r="AQ76" s="846"/>
      <c r="AR76" s="846"/>
      <c r="AS76" s="846"/>
      <c r="AT76" s="1900"/>
      <c r="AU76" s="1924"/>
      <c r="AV76" s="818">
        <f t="shared" si="3"/>
        <v>0</v>
      </c>
      <c r="AW76" s="846"/>
      <c r="AX76" s="846"/>
      <c r="AY76" s="846"/>
      <c r="AZ76" s="846"/>
      <c r="BA76" s="846"/>
      <c r="BB76" s="846"/>
      <c r="BC76" s="1900"/>
      <c r="BD76" s="1906"/>
      <c r="BE76" s="818">
        <f t="shared" si="4"/>
        <v>0</v>
      </c>
      <c r="BF76" s="846"/>
      <c r="BG76" s="846"/>
      <c r="BH76" s="846"/>
      <c r="BI76" s="846"/>
      <c r="BJ76" s="846"/>
      <c r="BK76" s="846"/>
      <c r="BL76" s="1900"/>
      <c r="BM76" s="1909"/>
      <c r="BN76" s="818">
        <f t="shared" si="5"/>
        <v>0</v>
      </c>
      <c r="BO76" s="846"/>
      <c r="BP76" s="846"/>
      <c r="BQ76" s="846"/>
      <c r="BR76" s="846"/>
      <c r="BS76" s="846"/>
      <c r="BT76" s="846"/>
      <c r="BU76" s="1895"/>
      <c r="BV76" s="1896"/>
      <c r="BW76" s="1896"/>
      <c r="BX76" s="1896"/>
      <c r="BY76" s="1896"/>
      <c r="BZ76" s="1896"/>
      <c r="CA76" s="1896"/>
      <c r="CB76" s="1896"/>
      <c r="CC76" s="1897"/>
    </row>
    <row r="77" spans="1:81" s="809" customFormat="1" ht="40.15" customHeight="1" thickTop="1" x14ac:dyDescent="0.25">
      <c r="A77" s="803"/>
      <c r="B77" s="1334"/>
      <c r="C77" s="1832"/>
      <c r="D77" s="2088">
        <v>4599</v>
      </c>
      <c r="E77" s="2082" t="s">
        <v>7882</v>
      </c>
      <c r="F77" s="1827">
        <v>4599021</v>
      </c>
      <c r="G77" s="1827" t="s">
        <v>7889</v>
      </c>
      <c r="H77" s="1827" t="s">
        <v>7888</v>
      </c>
      <c r="I77" s="2079">
        <v>2021004540143</v>
      </c>
      <c r="J77" s="1862">
        <v>659</v>
      </c>
      <c r="K77" s="1865" t="str">
        <f>+[13]Metas!K752</f>
        <v>Convenios Interinstitucionales para la construcción, estructuración y fortalecimiento de la IDE Norte de Santander elaborados</v>
      </c>
      <c r="L77" s="1868">
        <v>1</v>
      </c>
      <c r="M77" s="1871">
        <f t="shared" si="62"/>
        <v>1</v>
      </c>
      <c r="N77" s="1874"/>
      <c r="O77" s="1877"/>
      <c r="P77" s="1910"/>
      <c r="Q77" s="1913">
        <v>1</v>
      </c>
      <c r="R77" s="1898">
        <f>+$J77</f>
        <v>659</v>
      </c>
      <c r="S77" s="804" t="s">
        <v>6730</v>
      </c>
      <c r="T77" s="805" t="s">
        <v>3834</v>
      </c>
      <c r="U77" s="805" t="s">
        <v>3839</v>
      </c>
      <c r="V77" s="805" t="s">
        <v>3842</v>
      </c>
      <c r="W77" s="804" t="s">
        <v>6724</v>
      </c>
      <c r="X77" s="812">
        <v>44594</v>
      </c>
      <c r="Y77" s="812">
        <v>44925</v>
      </c>
      <c r="Z77" s="812">
        <v>44594</v>
      </c>
      <c r="AA77" s="812">
        <v>44925</v>
      </c>
      <c r="AB77" s="1898">
        <f t="shared" ref="AB77" si="79">+$J77</f>
        <v>659</v>
      </c>
      <c r="AC77" s="1916">
        <f t="shared" ref="AC77" si="80">+L77</f>
        <v>1</v>
      </c>
      <c r="AD77" s="807">
        <f t="shared" si="57"/>
        <v>4</v>
      </c>
      <c r="AE77" s="807">
        <f t="shared" si="57"/>
        <v>4</v>
      </c>
      <c r="AF77" s="807">
        <f t="shared" si="57"/>
        <v>0</v>
      </c>
      <c r="AG77" s="807">
        <f t="shared" si="57"/>
        <v>0</v>
      </c>
      <c r="AH77" s="807">
        <f t="shared" si="57"/>
        <v>0</v>
      </c>
      <c r="AI77" s="807">
        <f t="shared" si="57"/>
        <v>0</v>
      </c>
      <c r="AJ77" s="807">
        <f t="shared" si="57"/>
        <v>0</v>
      </c>
      <c r="AK77" s="1898">
        <f t="shared" ref="AK77" si="81">+$J77</f>
        <v>659</v>
      </c>
      <c r="AL77" s="1940">
        <f t="shared" si="66"/>
        <v>0</v>
      </c>
      <c r="AM77" s="807">
        <f t="shared" si="2"/>
        <v>1</v>
      </c>
      <c r="AN77" s="844">
        <v>1</v>
      </c>
      <c r="AO77" s="844"/>
      <c r="AP77" s="844"/>
      <c r="AQ77" s="844"/>
      <c r="AR77" s="844"/>
      <c r="AS77" s="844"/>
      <c r="AT77" s="1898">
        <f t="shared" ref="AT77" si="82">+$J77</f>
        <v>659</v>
      </c>
      <c r="AU77" s="1922">
        <f t="shared" si="68"/>
        <v>0</v>
      </c>
      <c r="AV77" s="807">
        <f t="shared" si="3"/>
        <v>1</v>
      </c>
      <c r="AW77" s="844">
        <v>1</v>
      </c>
      <c r="AX77" s="844"/>
      <c r="AY77" s="844"/>
      <c r="AZ77" s="844"/>
      <c r="BA77" s="844"/>
      <c r="BB77" s="844"/>
      <c r="BC77" s="1898">
        <f t="shared" ref="BC77" si="83">+$J77</f>
        <v>659</v>
      </c>
      <c r="BD77" s="1904">
        <f t="shared" si="70"/>
        <v>0</v>
      </c>
      <c r="BE77" s="807">
        <f t="shared" si="4"/>
        <v>1</v>
      </c>
      <c r="BF77" s="844">
        <v>1</v>
      </c>
      <c r="BG77" s="844"/>
      <c r="BH77" s="844"/>
      <c r="BI77" s="844"/>
      <c r="BJ77" s="844"/>
      <c r="BK77" s="844"/>
      <c r="BL77" s="1898">
        <f t="shared" ref="BL77" si="84">+$J77</f>
        <v>659</v>
      </c>
      <c r="BM77" s="1907">
        <f t="shared" si="72"/>
        <v>1</v>
      </c>
      <c r="BN77" s="807">
        <f t="shared" si="5"/>
        <v>1</v>
      </c>
      <c r="BO77" s="844">
        <v>1</v>
      </c>
      <c r="BP77" s="844"/>
      <c r="BQ77" s="844"/>
      <c r="BR77" s="844"/>
      <c r="BS77" s="844"/>
      <c r="BT77" s="844"/>
      <c r="BU77" s="1889"/>
      <c r="BV77" s="1890"/>
      <c r="BW77" s="1890"/>
      <c r="BX77" s="1890"/>
      <c r="BY77" s="1890"/>
      <c r="BZ77" s="1890"/>
      <c r="CA77" s="1890"/>
      <c r="CB77" s="1890"/>
      <c r="CC77" s="1891"/>
    </row>
    <row r="78" spans="1:81" s="809" customFormat="1" ht="40.15" customHeight="1" x14ac:dyDescent="0.25">
      <c r="A78" s="803"/>
      <c r="B78" s="1334"/>
      <c r="C78" s="1832"/>
      <c r="D78" s="2089"/>
      <c r="E78" s="2083"/>
      <c r="F78" s="1828"/>
      <c r="G78" s="1828"/>
      <c r="H78" s="1828"/>
      <c r="I78" s="2080"/>
      <c r="J78" s="1863"/>
      <c r="K78" s="1866"/>
      <c r="L78" s="1869"/>
      <c r="M78" s="1872"/>
      <c r="N78" s="1875"/>
      <c r="O78" s="1878"/>
      <c r="P78" s="1911"/>
      <c r="Q78" s="1914"/>
      <c r="R78" s="1899"/>
      <c r="S78" s="810" t="s">
        <v>6731</v>
      </c>
      <c r="T78" s="811" t="s">
        <v>3833</v>
      </c>
      <c r="U78" s="811" t="s">
        <v>3838</v>
      </c>
      <c r="V78" s="811" t="s">
        <v>3842</v>
      </c>
      <c r="W78" s="810" t="s">
        <v>6726</v>
      </c>
      <c r="X78" s="812">
        <v>44714</v>
      </c>
      <c r="Y78" s="812">
        <v>44926</v>
      </c>
      <c r="Z78" s="812">
        <v>44714</v>
      </c>
      <c r="AA78" s="812">
        <v>44926</v>
      </c>
      <c r="AB78" s="1899"/>
      <c r="AC78" s="1917"/>
      <c r="AD78" s="813">
        <f t="shared" si="57"/>
        <v>250</v>
      </c>
      <c r="AE78" s="813">
        <f t="shared" si="57"/>
        <v>250</v>
      </c>
      <c r="AF78" s="813">
        <f t="shared" si="57"/>
        <v>0</v>
      </c>
      <c r="AG78" s="813">
        <f t="shared" si="57"/>
        <v>0</v>
      </c>
      <c r="AH78" s="813">
        <f t="shared" si="57"/>
        <v>0</v>
      </c>
      <c r="AI78" s="813">
        <f t="shared" si="57"/>
        <v>0</v>
      </c>
      <c r="AJ78" s="813">
        <f t="shared" si="57"/>
        <v>0</v>
      </c>
      <c r="AK78" s="1899"/>
      <c r="AL78" s="1941"/>
      <c r="AM78" s="813">
        <f t="shared" si="2"/>
        <v>100</v>
      </c>
      <c r="AN78" s="845">
        <v>100</v>
      </c>
      <c r="AO78" s="845"/>
      <c r="AP78" s="845"/>
      <c r="AQ78" s="845"/>
      <c r="AR78" s="845"/>
      <c r="AS78" s="845"/>
      <c r="AT78" s="1899"/>
      <c r="AU78" s="1923"/>
      <c r="AV78" s="813">
        <f t="shared" si="3"/>
        <v>100</v>
      </c>
      <c r="AW78" s="845">
        <v>100</v>
      </c>
      <c r="AX78" s="845"/>
      <c r="AY78" s="845"/>
      <c r="AZ78" s="845"/>
      <c r="BA78" s="845"/>
      <c r="BB78" s="845"/>
      <c r="BC78" s="1899"/>
      <c r="BD78" s="1905"/>
      <c r="BE78" s="813">
        <f t="shared" si="4"/>
        <v>50</v>
      </c>
      <c r="BF78" s="845">
        <v>50</v>
      </c>
      <c r="BG78" s="845"/>
      <c r="BH78" s="845"/>
      <c r="BI78" s="845"/>
      <c r="BJ78" s="845"/>
      <c r="BK78" s="845"/>
      <c r="BL78" s="1899"/>
      <c r="BM78" s="1908"/>
      <c r="BN78" s="813">
        <f t="shared" si="5"/>
        <v>0</v>
      </c>
      <c r="BO78" s="845">
        <v>0</v>
      </c>
      <c r="BP78" s="845"/>
      <c r="BQ78" s="845"/>
      <c r="BR78" s="845"/>
      <c r="BS78" s="845"/>
      <c r="BT78" s="845"/>
      <c r="BU78" s="1892"/>
      <c r="BV78" s="1893"/>
      <c r="BW78" s="1893"/>
      <c r="BX78" s="1893"/>
      <c r="BY78" s="1893"/>
      <c r="BZ78" s="1893"/>
      <c r="CA78" s="1893"/>
      <c r="CB78" s="1893"/>
      <c r="CC78" s="1894"/>
    </row>
    <row r="79" spans="1:81" s="809" customFormat="1" ht="40.15" customHeight="1" x14ac:dyDescent="0.25">
      <c r="A79" s="803"/>
      <c r="B79" s="1334"/>
      <c r="C79" s="1832"/>
      <c r="D79" s="2089"/>
      <c r="E79" s="2083"/>
      <c r="F79" s="1828"/>
      <c r="G79" s="1828"/>
      <c r="H79" s="1828"/>
      <c r="I79" s="2080"/>
      <c r="J79" s="1863"/>
      <c r="K79" s="1866"/>
      <c r="L79" s="1869"/>
      <c r="M79" s="1872"/>
      <c r="N79" s="1875"/>
      <c r="O79" s="1878"/>
      <c r="P79" s="1911"/>
      <c r="Q79" s="1914"/>
      <c r="R79" s="1899"/>
      <c r="S79" s="810"/>
      <c r="T79" s="811"/>
      <c r="U79" s="811"/>
      <c r="V79" s="811"/>
      <c r="W79" s="810"/>
      <c r="X79" s="812"/>
      <c r="Y79" s="812"/>
      <c r="Z79" s="812"/>
      <c r="AA79" s="812"/>
      <c r="AB79" s="1899"/>
      <c r="AC79" s="1917"/>
      <c r="AD79" s="813">
        <f t="shared" si="57"/>
        <v>0</v>
      </c>
      <c r="AE79" s="813">
        <f t="shared" si="57"/>
        <v>0</v>
      </c>
      <c r="AF79" s="813">
        <f t="shared" si="57"/>
        <v>0</v>
      </c>
      <c r="AG79" s="813">
        <f t="shared" si="57"/>
        <v>0</v>
      </c>
      <c r="AH79" s="813">
        <f t="shared" si="57"/>
        <v>0</v>
      </c>
      <c r="AI79" s="813">
        <f t="shared" si="57"/>
        <v>0</v>
      </c>
      <c r="AJ79" s="813">
        <f t="shared" si="57"/>
        <v>0</v>
      </c>
      <c r="AK79" s="1899"/>
      <c r="AL79" s="1941"/>
      <c r="AM79" s="813">
        <f t="shared" si="2"/>
        <v>0</v>
      </c>
      <c r="AN79" s="845"/>
      <c r="AO79" s="845"/>
      <c r="AP79" s="845"/>
      <c r="AQ79" s="845"/>
      <c r="AR79" s="845"/>
      <c r="AS79" s="845"/>
      <c r="AT79" s="1899"/>
      <c r="AU79" s="1923"/>
      <c r="AV79" s="813">
        <f t="shared" si="3"/>
        <v>0</v>
      </c>
      <c r="AW79" s="845"/>
      <c r="AX79" s="845"/>
      <c r="AY79" s="845"/>
      <c r="AZ79" s="845"/>
      <c r="BA79" s="845"/>
      <c r="BB79" s="845"/>
      <c r="BC79" s="1899"/>
      <c r="BD79" s="1905"/>
      <c r="BE79" s="813">
        <f t="shared" si="4"/>
        <v>0</v>
      </c>
      <c r="BF79" s="845"/>
      <c r="BG79" s="845"/>
      <c r="BH79" s="845"/>
      <c r="BI79" s="845"/>
      <c r="BJ79" s="845"/>
      <c r="BK79" s="845"/>
      <c r="BL79" s="1899"/>
      <c r="BM79" s="1908"/>
      <c r="BN79" s="813">
        <f t="shared" si="5"/>
        <v>0</v>
      </c>
      <c r="BO79" s="845"/>
      <c r="BP79" s="845"/>
      <c r="BQ79" s="845"/>
      <c r="BR79" s="845"/>
      <c r="BS79" s="845"/>
      <c r="BT79" s="845"/>
      <c r="BU79" s="1892"/>
      <c r="BV79" s="1893"/>
      <c r="BW79" s="1893"/>
      <c r="BX79" s="1893"/>
      <c r="BY79" s="1893"/>
      <c r="BZ79" s="1893"/>
      <c r="CA79" s="1893"/>
      <c r="CB79" s="1893"/>
      <c r="CC79" s="1894"/>
    </row>
    <row r="80" spans="1:81" s="809" customFormat="1" ht="40.15" customHeight="1" thickBot="1" x14ac:dyDescent="0.3">
      <c r="A80" s="803"/>
      <c r="B80" s="1334"/>
      <c r="C80" s="1832"/>
      <c r="D80" s="2089"/>
      <c r="E80" s="2084"/>
      <c r="F80" s="1829"/>
      <c r="G80" s="1829"/>
      <c r="H80" s="2078"/>
      <c r="I80" s="2081"/>
      <c r="J80" s="1864"/>
      <c r="K80" s="1867"/>
      <c r="L80" s="1870"/>
      <c r="M80" s="1873"/>
      <c r="N80" s="1876"/>
      <c r="O80" s="1879"/>
      <c r="P80" s="1912"/>
      <c r="Q80" s="1915"/>
      <c r="R80" s="1900"/>
      <c r="S80" s="815"/>
      <c r="T80" s="816"/>
      <c r="U80" s="816"/>
      <c r="V80" s="816"/>
      <c r="W80" s="815"/>
      <c r="X80" s="817"/>
      <c r="Y80" s="817"/>
      <c r="Z80" s="817"/>
      <c r="AA80" s="817"/>
      <c r="AB80" s="1900"/>
      <c r="AC80" s="1918"/>
      <c r="AD80" s="818">
        <f t="shared" si="57"/>
        <v>0</v>
      </c>
      <c r="AE80" s="818">
        <f t="shared" si="57"/>
        <v>0</v>
      </c>
      <c r="AF80" s="818">
        <f t="shared" si="57"/>
        <v>0</v>
      </c>
      <c r="AG80" s="818">
        <f t="shared" si="57"/>
        <v>0</v>
      </c>
      <c r="AH80" s="818">
        <f t="shared" si="57"/>
        <v>0</v>
      </c>
      <c r="AI80" s="818">
        <f t="shared" si="57"/>
        <v>0</v>
      </c>
      <c r="AJ80" s="818">
        <f t="shared" si="57"/>
        <v>0</v>
      </c>
      <c r="AK80" s="1900"/>
      <c r="AL80" s="1942"/>
      <c r="AM80" s="818">
        <f t="shared" si="2"/>
        <v>0</v>
      </c>
      <c r="AN80" s="846"/>
      <c r="AO80" s="846"/>
      <c r="AP80" s="846"/>
      <c r="AQ80" s="846"/>
      <c r="AR80" s="846"/>
      <c r="AS80" s="846"/>
      <c r="AT80" s="1900"/>
      <c r="AU80" s="1924"/>
      <c r="AV80" s="818">
        <f t="shared" si="3"/>
        <v>0</v>
      </c>
      <c r="AW80" s="846"/>
      <c r="AX80" s="846"/>
      <c r="AY80" s="846"/>
      <c r="AZ80" s="846"/>
      <c r="BA80" s="846"/>
      <c r="BB80" s="846"/>
      <c r="BC80" s="1900"/>
      <c r="BD80" s="1906"/>
      <c r="BE80" s="818">
        <f t="shared" si="4"/>
        <v>0</v>
      </c>
      <c r="BF80" s="846"/>
      <c r="BG80" s="846"/>
      <c r="BH80" s="846"/>
      <c r="BI80" s="846"/>
      <c r="BJ80" s="846"/>
      <c r="BK80" s="846"/>
      <c r="BL80" s="1900"/>
      <c r="BM80" s="1909"/>
      <c r="BN80" s="818">
        <f t="shared" si="5"/>
        <v>0</v>
      </c>
      <c r="BO80" s="846"/>
      <c r="BP80" s="846"/>
      <c r="BQ80" s="846"/>
      <c r="BR80" s="846"/>
      <c r="BS80" s="846"/>
      <c r="BT80" s="846"/>
      <c r="BU80" s="1895"/>
      <c r="BV80" s="1896"/>
      <c r="BW80" s="1896"/>
      <c r="BX80" s="1896"/>
      <c r="BY80" s="1896"/>
      <c r="BZ80" s="1896"/>
      <c r="CA80" s="1896"/>
      <c r="CB80" s="1896"/>
      <c r="CC80" s="1897"/>
    </row>
    <row r="81" spans="1:81" s="809" customFormat="1" ht="40.15" customHeight="1" thickTop="1" x14ac:dyDescent="0.25">
      <c r="A81" s="803"/>
      <c r="B81" s="1334"/>
      <c r="C81" s="1833"/>
      <c r="D81" s="2088">
        <v>4599</v>
      </c>
      <c r="E81" s="2091" t="s">
        <v>7882</v>
      </c>
      <c r="F81" s="1827">
        <v>4599030</v>
      </c>
      <c r="G81" s="1827" t="s">
        <v>7890</v>
      </c>
      <c r="H81" s="1827" t="s">
        <v>7888</v>
      </c>
      <c r="I81" s="2079">
        <v>2021004540143</v>
      </c>
      <c r="J81" s="1862">
        <v>660</v>
      </c>
      <c r="K81" s="1865" t="str">
        <f>+[13]Metas!K753</f>
        <v>Personas capacitadas en Sistemas de Información Geográfica</v>
      </c>
      <c r="L81" s="1868">
        <v>60</v>
      </c>
      <c r="M81" s="1871">
        <f t="shared" si="62"/>
        <v>60</v>
      </c>
      <c r="N81" s="1874"/>
      <c r="O81" s="1877"/>
      <c r="P81" s="1910">
        <v>40</v>
      </c>
      <c r="Q81" s="1913">
        <v>20</v>
      </c>
      <c r="R81" s="1898">
        <f>+$J81</f>
        <v>660</v>
      </c>
      <c r="S81" s="804" t="s">
        <v>6732</v>
      </c>
      <c r="T81" s="805" t="s">
        <v>3834</v>
      </c>
      <c r="U81" s="805" t="s">
        <v>3840</v>
      </c>
      <c r="V81" s="805" t="s">
        <v>3842</v>
      </c>
      <c r="W81" s="804" t="s">
        <v>6733</v>
      </c>
      <c r="X81" s="812">
        <v>44563</v>
      </c>
      <c r="Y81" s="806">
        <v>44925</v>
      </c>
      <c r="Z81" s="806">
        <v>44563</v>
      </c>
      <c r="AA81" s="806">
        <v>44925</v>
      </c>
      <c r="AB81" s="1898">
        <f t="shared" ref="AB81" si="85">+$J81</f>
        <v>660</v>
      </c>
      <c r="AC81" s="1916">
        <f t="shared" ref="AC81" si="86">+L81</f>
        <v>60</v>
      </c>
      <c r="AD81" s="807">
        <f t="shared" si="57"/>
        <v>12</v>
      </c>
      <c r="AE81" s="807">
        <f t="shared" si="57"/>
        <v>12</v>
      </c>
      <c r="AF81" s="807">
        <f t="shared" si="57"/>
        <v>0</v>
      </c>
      <c r="AG81" s="807">
        <f t="shared" si="57"/>
        <v>0</v>
      </c>
      <c r="AH81" s="807">
        <f t="shared" si="57"/>
        <v>0</v>
      </c>
      <c r="AI81" s="807">
        <f t="shared" si="57"/>
        <v>0</v>
      </c>
      <c r="AJ81" s="807">
        <f t="shared" si="57"/>
        <v>0</v>
      </c>
      <c r="AK81" s="1898">
        <f t="shared" ref="AK81" si="87">+$J81</f>
        <v>660</v>
      </c>
      <c r="AL81" s="1919">
        <f t="shared" si="66"/>
        <v>0</v>
      </c>
      <c r="AM81" s="807">
        <f t="shared" si="2"/>
        <v>3</v>
      </c>
      <c r="AN81" s="844">
        <v>3</v>
      </c>
      <c r="AO81" s="844"/>
      <c r="AP81" s="844"/>
      <c r="AQ81" s="844"/>
      <c r="AR81" s="844"/>
      <c r="AS81" s="844"/>
      <c r="AT81" s="1898">
        <f t="shared" ref="AT81" si="88">+$J81</f>
        <v>660</v>
      </c>
      <c r="AU81" s="1901">
        <f t="shared" si="68"/>
        <v>0</v>
      </c>
      <c r="AV81" s="807">
        <f t="shared" si="3"/>
        <v>3</v>
      </c>
      <c r="AW81" s="844">
        <v>3</v>
      </c>
      <c r="AX81" s="844"/>
      <c r="AY81" s="844"/>
      <c r="AZ81" s="844"/>
      <c r="BA81" s="844"/>
      <c r="BB81" s="844"/>
      <c r="BC81" s="1898">
        <f t="shared" ref="BC81" si="89">+$J81</f>
        <v>660</v>
      </c>
      <c r="BD81" s="1904">
        <f t="shared" si="70"/>
        <v>40</v>
      </c>
      <c r="BE81" s="807">
        <f t="shared" si="4"/>
        <v>3</v>
      </c>
      <c r="BF81" s="844">
        <v>3</v>
      </c>
      <c r="BG81" s="844"/>
      <c r="BH81" s="844"/>
      <c r="BI81" s="844"/>
      <c r="BJ81" s="844"/>
      <c r="BK81" s="844"/>
      <c r="BL81" s="1898">
        <f t="shared" ref="BL81" si="90">+$J81</f>
        <v>660</v>
      </c>
      <c r="BM81" s="1907">
        <f t="shared" si="72"/>
        <v>20</v>
      </c>
      <c r="BN81" s="807">
        <f t="shared" si="5"/>
        <v>3</v>
      </c>
      <c r="BO81" s="844">
        <v>3</v>
      </c>
      <c r="BP81" s="844"/>
      <c r="BQ81" s="844"/>
      <c r="BR81" s="844"/>
      <c r="BS81" s="844"/>
      <c r="BT81" s="844"/>
      <c r="BU81" s="1889"/>
      <c r="BV81" s="1890"/>
      <c r="BW81" s="1890"/>
      <c r="BX81" s="1890"/>
      <c r="BY81" s="1890"/>
      <c r="BZ81" s="1890"/>
      <c r="CA81" s="1890"/>
      <c r="CB81" s="1890"/>
      <c r="CC81" s="1891"/>
    </row>
    <row r="82" spans="1:81" s="809" customFormat="1" ht="40.15" customHeight="1" x14ac:dyDescent="0.25">
      <c r="A82" s="803"/>
      <c r="B82" s="1334"/>
      <c r="C82" s="1833"/>
      <c r="D82" s="2089"/>
      <c r="E82" s="2092"/>
      <c r="F82" s="1828"/>
      <c r="G82" s="1828"/>
      <c r="H82" s="1828"/>
      <c r="I82" s="2080"/>
      <c r="J82" s="1863"/>
      <c r="K82" s="1866"/>
      <c r="L82" s="1869"/>
      <c r="M82" s="1872"/>
      <c r="N82" s="1875"/>
      <c r="O82" s="1878"/>
      <c r="P82" s="1911"/>
      <c r="Q82" s="1914"/>
      <c r="R82" s="1899"/>
      <c r="S82" s="810" t="s">
        <v>6734</v>
      </c>
      <c r="T82" s="811" t="s">
        <v>3834</v>
      </c>
      <c r="U82" s="811" t="s">
        <v>3839</v>
      </c>
      <c r="V82" s="811" t="s">
        <v>3842</v>
      </c>
      <c r="W82" s="810" t="s">
        <v>6735</v>
      </c>
      <c r="X82" s="812">
        <v>44563</v>
      </c>
      <c r="Y82" s="812">
        <v>44925</v>
      </c>
      <c r="Z82" s="812">
        <v>44563</v>
      </c>
      <c r="AA82" s="812">
        <v>44925</v>
      </c>
      <c r="AB82" s="1899"/>
      <c r="AC82" s="1917"/>
      <c r="AD82" s="813">
        <f t="shared" si="57"/>
        <v>10</v>
      </c>
      <c r="AE82" s="813">
        <f t="shared" si="57"/>
        <v>10</v>
      </c>
      <c r="AF82" s="813">
        <f t="shared" si="57"/>
        <v>0</v>
      </c>
      <c r="AG82" s="813">
        <f t="shared" si="57"/>
        <v>0</v>
      </c>
      <c r="AH82" s="813">
        <f t="shared" si="57"/>
        <v>0</v>
      </c>
      <c r="AI82" s="813">
        <f t="shared" si="57"/>
        <v>0</v>
      </c>
      <c r="AJ82" s="813">
        <f t="shared" si="57"/>
        <v>0</v>
      </c>
      <c r="AK82" s="1899"/>
      <c r="AL82" s="1920"/>
      <c r="AM82" s="813">
        <f t="shared" si="2"/>
        <v>0</v>
      </c>
      <c r="AN82" s="845"/>
      <c r="AO82" s="845"/>
      <c r="AP82" s="845"/>
      <c r="AQ82" s="845"/>
      <c r="AR82" s="845"/>
      <c r="AS82" s="845"/>
      <c r="AT82" s="1899"/>
      <c r="AU82" s="1902"/>
      <c r="AV82" s="813">
        <f t="shared" si="3"/>
        <v>0</v>
      </c>
      <c r="AW82" s="845"/>
      <c r="AX82" s="845"/>
      <c r="AY82" s="845"/>
      <c r="AZ82" s="845"/>
      <c r="BA82" s="845"/>
      <c r="BB82" s="845"/>
      <c r="BC82" s="1899"/>
      <c r="BD82" s="1905"/>
      <c r="BE82" s="813">
        <f t="shared" si="4"/>
        <v>5</v>
      </c>
      <c r="BF82" s="845">
        <v>5</v>
      </c>
      <c r="BG82" s="845"/>
      <c r="BH82" s="845"/>
      <c r="BI82" s="845"/>
      <c r="BJ82" s="845"/>
      <c r="BK82" s="845"/>
      <c r="BL82" s="1899"/>
      <c r="BM82" s="1908"/>
      <c r="BN82" s="813">
        <f t="shared" si="5"/>
        <v>5</v>
      </c>
      <c r="BO82" s="845">
        <v>5</v>
      </c>
      <c r="BP82" s="845"/>
      <c r="BQ82" s="845"/>
      <c r="BR82" s="845"/>
      <c r="BS82" s="845"/>
      <c r="BT82" s="845"/>
      <c r="BU82" s="1892"/>
      <c r="BV82" s="1893"/>
      <c r="BW82" s="1893"/>
      <c r="BX82" s="1893"/>
      <c r="BY82" s="1893"/>
      <c r="BZ82" s="1893"/>
      <c r="CA82" s="1893"/>
      <c r="CB82" s="1893"/>
      <c r="CC82" s="1894"/>
    </row>
    <row r="83" spans="1:81" s="809" customFormat="1" ht="40.15" customHeight="1" x14ac:dyDescent="0.25">
      <c r="A83" s="803"/>
      <c r="B83" s="1334"/>
      <c r="C83" s="1833"/>
      <c r="D83" s="2089"/>
      <c r="E83" s="2092"/>
      <c r="F83" s="1828"/>
      <c r="G83" s="1828"/>
      <c r="H83" s="1828"/>
      <c r="I83" s="2080"/>
      <c r="J83" s="1863"/>
      <c r="K83" s="1866"/>
      <c r="L83" s="1869"/>
      <c r="M83" s="1872"/>
      <c r="N83" s="1875"/>
      <c r="O83" s="1878"/>
      <c r="P83" s="1911"/>
      <c r="Q83" s="1914"/>
      <c r="R83" s="1899"/>
      <c r="S83" s="810"/>
      <c r="T83" s="811"/>
      <c r="U83" s="811"/>
      <c r="V83" s="811"/>
      <c r="W83" s="810"/>
      <c r="X83" s="812"/>
      <c r="Y83" s="812"/>
      <c r="Z83" s="812"/>
      <c r="AA83" s="812"/>
      <c r="AB83" s="1899"/>
      <c r="AC83" s="1917"/>
      <c r="AD83" s="813">
        <f t="shared" si="57"/>
        <v>0</v>
      </c>
      <c r="AE83" s="813">
        <f t="shared" si="57"/>
        <v>0</v>
      </c>
      <c r="AF83" s="813">
        <f t="shared" si="57"/>
        <v>0</v>
      </c>
      <c r="AG83" s="813">
        <f t="shared" si="57"/>
        <v>0</v>
      </c>
      <c r="AH83" s="813">
        <f t="shared" si="57"/>
        <v>0</v>
      </c>
      <c r="AI83" s="813">
        <f t="shared" si="57"/>
        <v>0</v>
      </c>
      <c r="AJ83" s="813">
        <f t="shared" si="57"/>
        <v>0</v>
      </c>
      <c r="AK83" s="1899"/>
      <c r="AL83" s="1920"/>
      <c r="AM83" s="813">
        <f t="shared" si="2"/>
        <v>0</v>
      </c>
      <c r="AN83" s="845"/>
      <c r="AO83" s="845"/>
      <c r="AP83" s="845"/>
      <c r="AQ83" s="845"/>
      <c r="AR83" s="845"/>
      <c r="AS83" s="845"/>
      <c r="AT83" s="1899"/>
      <c r="AU83" s="1902"/>
      <c r="AV83" s="813">
        <f t="shared" si="3"/>
        <v>0</v>
      </c>
      <c r="AW83" s="845"/>
      <c r="AX83" s="845"/>
      <c r="AY83" s="845"/>
      <c r="AZ83" s="845"/>
      <c r="BA83" s="845"/>
      <c r="BB83" s="845"/>
      <c r="BC83" s="1899"/>
      <c r="BD83" s="1905"/>
      <c r="BE83" s="813">
        <f t="shared" si="4"/>
        <v>0</v>
      </c>
      <c r="BF83" s="845"/>
      <c r="BG83" s="845"/>
      <c r="BH83" s="845"/>
      <c r="BI83" s="845"/>
      <c r="BJ83" s="845"/>
      <c r="BK83" s="845"/>
      <c r="BL83" s="1899"/>
      <c r="BM83" s="1908"/>
      <c r="BN83" s="813">
        <f t="shared" si="5"/>
        <v>0</v>
      </c>
      <c r="BO83" s="845"/>
      <c r="BP83" s="845"/>
      <c r="BQ83" s="845"/>
      <c r="BR83" s="845"/>
      <c r="BS83" s="845"/>
      <c r="BT83" s="845"/>
      <c r="BU83" s="1892"/>
      <c r="BV83" s="1893"/>
      <c r="BW83" s="1893"/>
      <c r="BX83" s="1893"/>
      <c r="BY83" s="1893"/>
      <c r="BZ83" s="1893"/>
      <c r="CA83" s="1893"/>
      <c r="CB83" s="1893"/>
      <c r="CC83" s="1894"/>
    </row>
    <row r="84" spans="1:81" s="809" customFormat="1" ht="40.15" customHeight="1" thickBot="1" x14ac:dyDescent="0.3">
      <c r="A84" s="803"/>
      <c r="B84" s="1334"/>
      <c r="C84" s="1834"/>
      <c r="D84" s="2090"/>
      <c r="E84" s="2093"/>
      <c r="F84" s="2078"/>
      <c r="G84" s="2078"/>
      <c r="H84" s="2078"/>
      <c r="I84" s="2081"/>
      <c r="J84" s="1864"/>
      <c r="K84" s="1867"/>
      <c r="L84" s="1870"/>
      <c r="M84" s="1873"/>
      <c r="N84" s="1876"/>
      <c r="O84" s="1879"/>
      <c r="P84" s="1912"/>
      <c r="Q84" s="1915"/>
      <c r="R84" s="1900"/>
      <c r="S84" s="815"/>
      <c r="T84" s="816"/>
      <c r="U84" s="816"/>
      <c r="V84" s="816"/>
      <c r="W84" s="815"/>
      <c r="X84" s="817"/>
      <c r="Y84" s="817"/>
      <c r="Z84" s="817"/>
      <c r="AA84" s="817"/>
      <c r="AB84" s="1900"/>
      <c r="AC84" s="1918"/>
      <c r="AD84" s="818">
        <f t="shared" si="57"/>
        <v>0</v>
      </c>
      <c r="AE84" s="818">
        <f t="shared" si="57"/>
        <v>0</v>
      </c>
      <c r="AF84" s="818">
        <f t="shared" si="57"/>
        <v>0</v>
      </c>
      <c r="AG84" s="818">
        <f t="shared" si="57"/>
        <v>0</v>
      </c>
      <c r="AH84" s="818">
        <f t="shared" si="57"/>
        <v>0</v>
      </c>
      <c r="AI84" s="818">
        <f t="shared" si="57"/>
        <v>0</v>
      </c>
      <c r="AJ84" s="818">
        <f t="shared" si="57"/>
        <v>0</v>
      </c>
      <c r="AK84" s="1900"/>
      <c r="AL84" s="1921"/>
      <c r="AM84" s="818">
        <f t="shared" si="2"/>
        <v>0</v>
      </c>
      <c r="AN84" s="846"/>
      <c r="AO84" s="846"/>
      <c r="AP84" s="846"/>
      <c r="AQ84" s="846"/>
      <c r="AR84" s="846"/>
      <c r="AS84" s="846"/>
      <c r="AT84" s="1900"/>
      <c r="AU84" s="1903"/>
      <c r="AV84" s="818">
        <f t="shared" si="3"/>
        <v>0</v>
      </c>
      <c r="AW84" s="846"/>
      <c r="AX84" s="846"/>
      <c r="AY84" s="846"/>
      <c r="AZ84" s="846"/>
      <c r="BA84" s="846"/>
      <c r="BB84" s="846"/>
      <c r="BC84" s="1900"/>
      <c r="BD84" s="1906"/>
      <c r="BE84" s="818">
        <f t="shared" si="4"/>
        <v>0</v>
      </c>
      <c r="BF84" s="846"/>
      <c r="BG84" s="846"/>
      <c r="BH84" s="846"/>
      <c r="BI84" s="846"/>
      <c r="BJ84" s="846"/>
      <c r="BK84" s="846"/>
      <c r="BL84" s="1900"/>
      <c r="BM84" s="1909"/>
      <c r="BN84" s="818">
        <f t="shared" si="5"/>
        <v>0</v>
      </c>
      <c r="BO84" s="846"/>
      <c r="BP84" s="846"/>
      <c r="BQ84" s="846"/>
      <c r="BR84" s="846"/>
      <c r="BS84" s="846"/>
      <c r="BT84" s="846"/>
      <c r="BU84" s="1895"/>
      <c r="BV84" s="1896"/>
      <c r="BW84" s="1896"/>
      <c r="BX84" s="1896"/>
      <c r="BY84" s="1896"/>
      <c r="BZ84" s="1896"/>
      <c r="CA84" s="1896"/>
      <c r="CB84" s="1896"/>
      <c r="CC84" s="1897"/>
    </row>
    <row r="85" spans="1:81" s="783" customFormat="1" ht="40.15" customHeight="1" thickTop="1" x14ac:dyDescent="0.25">
      <c r="A85" s="776"/>
      <c r="B85" s="1334"/>
      <c r="C85" s="2103" t="s">
        <v>1035</v>
      </c>
      <c r="D85" s="2106">
        <v>4599</v>
      </c>
      <c r="E85" s="2109" t="s">
        <v>7882</v>
      </c>
      <c r="F85" s="2112">
        <v>4599028</v>
      </c>
      <c r="G85" s="2069" t="s">
        <v>7887</v>
      </c>
      <c r="H85" s="2069" t="s">
        <v>7891</v>
      </c>
      <c r="I85" s="2115">
        <v>2021004540145</v>
      </c>
      <c r="J85" s="2118">
        <v>661</v>
      </c>
      <c r="K85" s="2027" t="str">
        <f>+[12]Metas!K754</f>
        <v>Plan estadístico departamental implementado y publicado</v>
      </c>
      <c r="L85" s="1222">
        <v>1</v>
      </c>
      <c r="M85" s="1415">
        <f t="shared" ref="M85:M92" si="91">SUM(N85:Q85)</f>
        <v>1</v>
      </c>
      <c r="N85" s="1345"/>
      <c r="O85" s="1347"/>
      <c r="P85" s="1349"/>
      <c r="Q85" s="1351">
        <v>1</v>
      </c>
      <c r="R85" s="2015">
        <f>+$J85</f>
        <v>661</v>
      </c>
      <c r="S85" s="784" t="s">
        <v>6736</v>
      </c>
      <c r="T85" s="778" t="s">
        <v>3834</v>
      </c>
      <c r="U85" s="778" t="s">
        <v>3837</v>
      </c>
      <c r="V85" s="778" t="s">
        <v>3842</v>
      </c>
      <c r="W85" s="777" t="s">
        <v>6737</v>
      </c>
      <c r="X85" s="779">
        <v>44562</v>
      </c>
      <c r="Y85" s="779">
        <v>44926</v>
      </c>
      <c r="Z85" s="779"/>
      <c r="AA85" s="779"/>
      <c r="AB85" s="2015">
        <f t="shared" ref="AB85" si="92">+$J85</f>
        <v>661</v>
      </c>
      <c r="AC85" s="1240">
        <f t="shared" ref="AC85" si="93">+L85</f>
        <v>1</v>
      </c>
      <c r="AD85" s="781">
        <f t="shared" ref="AD85:AJ154" si="94">+AM85+AV85+BE85+BN85</f>
        <v>0</v>
      </c>
      <c r="AE85" s="781">
        <f t="shared" si="94"/>
        <v>0</v>
      </c>
      <c r="AF85" s="781">
        <f t="shared" si="94"/>
        <v>0</v>
      </c>
      <c r="AG85" s="781">
        <f t="shared" si="94"/>
        <v>0</v>
      </c>
      <c r="AH85" s="781">
        <f t="shared" si="94"/>
        <v>0</v>
      </c>
      <c r="AI85" s="781">
        <f t="shared" si="94"/>
        <v>0</v>
      </c>
      <c r="AJ85" s="781">
        <f t="shared" si="94"/>
        <v>0</v>
      </c>
      <c r="AK85" s="2015">
        <f t="shared" ref="AK85" si="95">+$J85</f>
        <v>661</v>
      </c>
      <c r="AL85" s="1243">
        <f t="shared" ref="AL85:AL92" si="96">+N85</f>
        <v>0</v>
      </c>
      <c r="AM85" s="781">
        <f t="shared" si="2"/>
        <v>0</v>
      </c>
      <c r="AN85" s="823"/>
      <c r="AO85" s="823"/>
      <c r="AP85" s="823"/>
      <c r="AQ85" s="823"/>
      <c r="AR85" s="823"/>
      <c r="AS85" s="823"/>
      <c r="AT85" s="2015">
        <f t="shared" ref="AT85" si="97">+$J85</f>
        <v>661</v>
      </c>
      <c r="AU85" s="1246">
        <f t="shared" ref="AU85:AU92" si="98">+O85</f>
        <v>0</v>
      </c>
      <c r="AV85" s="781">
        <f t="shared" si="3"/>
        <v>0</v>
      </c>
      <c r="AW85" s="823"/>
      <c r="AX85" s="823"/>
      <c r="AY85" s="823"/>
      <c r="AZ85" s="823"/>
      <c r="BA85" s="823"/>
      <c r="BB85" s="823"/>
      <c r="BC85" s="2015">
        <f t="shared" ref="BC85" si="99">+$J85</f>
        <v>661</v>
      </c>
      <c r="BD85" s="1249">
        <f t="shared" ref="BD85:BD92" si="100">+P85</f>
        <v>0</v>
      </c>
      <c r="BE85" s="781">
        <f t="shared" si="4"/>
        <v>0</v>
      </c>
      <c r="BF85" s="823"/>
      <c r="BG85" s="823"/>
      <c r="BH85" s="823"/>
      <c r="BI85" s="823"/>
      <c r="BJ85" s="823"/>
      <c r="BK85" s="823"/>
      <c r="BL85" s="2015">
        <f t="shared" ref="BL85" si="101">+$J85</f>
        <v>661</v>
      </c>
      <c r="BM85" s="1252">
        <f t="shared" ref="BM85:BM92" si="102">+Q85</f>
        <v>1</v>
      </c>
      <c r="BN85" s="781">
        <f t="shared" si="5"/>
        <v>0</v>
      </c>
      <c r="BO85" s="823"/>
      <c r="BP85" s="823"/>
      <c r="BQ85" s="823"/>
      <c r="BR85" s="823"/>
      <c r="BS85" s="823"/>
      <c r="BT85" s="823"/>
      <c r="BU85" s="1886"/>
      <c r="BV85" s="1887"/>
      <c r="BW85" s="1887"/>
      <c r="BX85" s="1887"/>
      <c r="BY85" s="1887"/>
      <c r="BZ85" s="1887"/>
      <c r="CA85" s="1887"/>
      <c r="CB85" s="1887"/>
      <c r="CC85" s="1888"/>
    </row>
    <row r="86" spans="1:81" s="783" customFormat="1" ht="40.15" customHeight="1" x14ac:dyDescent="0.25">
      <c r="A86" s="776"/>
      <c r="B86" s="1334"/>
      <c r="C86" s="2104"/>
      <c r="D86" s="2107"/>
      <c r="E86" s="2110"/>
      <c r="F86" s="2113"/>
      <c r="G86" s="2070"/>
      <c r="H86" s="2070"/>
      <c r="I86" s="2116"/>
      <c r="J86" s="2119"/>
      <c r="K86" s="2028"/>
      <c r="L86" s="1223"/>
      <c r="M86" s="1416"/>
      <c r="N86" s="1346"/>
      <c r="O86" s="1348"/>
      <c r="P86" s="1350"/>
      <c r="Q86" s="1352"/>
      <c r="R86" s="2016"/>
      <c r="S86" s="784" t="s">
        <v>6738</v>
      </c>
      <c r="T86" s="785" t="s">
        <v>3834</v>
      </c>
      <c r="U86" s="785" t="s">
        <v>3837</v>
      </c>
      <c r="V86" s="785" t="s">
        <v>3842</v>
      </c>
      <c r="W86" s="784" t="s">
        <v>6739</v>
      </c>
      <c r="X86" s="787">
        <v>44562</v>
      </c>
      <c r="Y86" s="788">
        <v>44926</v>
      </c>
      <c r="Z86" s="788"/>
      <c r="AA86" s="788"/>
      <c r="AB86" s="2016"/>
      <c r="AC86" s="1241"/>
      <c r="AD86" s="789">
        <f t="shared" si="94"/>
        <v>0</v>
      </c>
      <c r="AE86" s="789">
        <f t="shared" si="94"/>
        <v>0</v>
      </c>
      <c r="AF86" s="789">
        <f t="shared" si="94"/>
        <v>0</v>
      </c>
      <c r="AG86" s="789">
        <f t="shared" si="94"/>
        <v>0</v>
      </c>
      <c r="AH86" s="789">
        <f t="shared" si="94"/>
        <v>0</v>
      </c>
      <c r="AI86" s="789">
        <f t="shared" si="94"/>
        <v>0</v>
      </c>
      <c r="AJ86" s="789">
        <f t="shared" si="94"/>
        <v>0</v>
      </c>
      <c r="AK86" s="2016"/>
      <c r="AL86" s="1244"/>
      <c r="AM86" s="789">
        <f t="shared" ref="AM86:AM162" si="103">SUM(AN86:AS86)</f>
        <v>0</v>
      </c>
      <c r="AN86" s="824"/>
      <c r="AO86" s="824"/>
      <c r="AP86" s="824"/>
      <c r="AQ86" s="824"/>
      <c r="AR86" s="824"/>
      <c r="AS86" s="824"/>
      <c r="AT86" s="2016"/>
      <c r="AU86" s="1247"/>
      <c r="AV86" s="789">
        <f t="shared" ref="AV86:AV162" si="104">SUM(AW86:BB86)</f>
        <v>0</v>
      </c>
      <c r="AW86" s="824"/>
      <c r="AX86" s="824"/>
      <c r="AY86" s="824"/>
      <c r="AZ86" s="824"/>
      <c r="BA86" s="824"/>
      <c r="BB86" s="824"/>
      <c r="BC86" s="2016"/>
      <c r="BD86" s="1250"/>
      <c r="BE86" s="789">
        <f t="shared" ref="BE86:BE162" si="105">SUM(BF86:BK86)</f>
        <v>0</v>
      </c>
      <c r="BF86" s="824"/>
      <c r="BG86" s="824"/>
      <c r="BH86" s="824"/>
      <c r="BI86" s="824"/>
      <c r="BJ86" s="824"/>
      <c r="BK86" s="824"/>
      <c r="BL86" s="2016"/>
      <c r="BM86" s="1253"/>
      <c r="BN86" s="789">
        <f t="shared" ref="BN86:BN162" si="106">SUM(BO86:BT86)</f>
        <v>0</v>
      </c>
      <c r="BO86" s="824"/>
      <c r="BP86" s="824"/>
      <c r="BQ86" s="824"/>
      <c r="BR86" s="824"/>
      <c r="BS86" s="824"/>
      <c r="BT86" s="824"/>
      <c r="BU86" s="1859"/>
      <c r="BV86" s="1860"/>
      <c r="BW86" s="1860"/>
      <c r="BX86" s="1860"/>
      <c r="BY86" s="1860"/>
      <c r="BZ86" s="1860"/>
      <c r="CA86" s="1860"/>
      <c r="CB86" s="1860"/>
      <c r="CC86" s="1861"/>
    </row>
    <row r="87" spans="1:81" s="783" customFormat="1" ht="40.15" customHeight="1" x14ac:dyDescent="0.25">
      <c r="A87" s="776"/>
      <c r="B87" s="1334"/>
      <c r="C87" s="2104"/>
      <c r="D87" s="2107"/>
      <c r="E87" s="2110"/>
      <c r="F87" s="2113"/>
      <c r="G87" s="2070"/>
      <c r="H87" s="2070"/>
      <c r="I87" s="2116"/>
      <c r="J87" s="2119"/>
      <c r="K87" s="2028"/>
      <c r="L87" s="1223"/>
      <c r="M87" s="1416"/>
      <c r="N87" s="1346"/>
      <c r="O87" s="1348"/>
      <c r="P87" s="1350"/>
      <c r="Q87" s="1352"/>
      <c r="R87" s="2016"/>
      <c r="S87" s="784" t="s">
        <v>6740</v>
      </c>
      <c r="T87" s="785" t="s">
        <v>3834</v>
      </c>
      <c r="U87" s="785" t="s">
        <v>3837</v>
      </c>
      <c r="V87" s="785" t="s">
        <v>3842</v>
      </c>
      <c r="W87" s="784" t="s">
        <v>6741</v>
      </c>
      <c r="X87" s="787">
        <v>44562</v>
      </c>
      <c r="Y87" s="788">
        <v>44926</v>
      </c>
      <c r="Z87" s="788"/>
      <c r="AA87" s="788"/>
      <c r="AB87" s="2016"/>
      <c r="AC87" s="1241"/>
      <c r="AD87" s="789"/>
      <c r="AE87" s="789"/>
      <c r="AF87" s="789"/>
      <c r="AG87" s="789"/>
      <c r="AH87" s="789"/>
      <c r="AI87" s="789"/>
      <c r="AJ87" s="789"/>
      <c r="AK87" s="2016"/>
      <c r="AL87" s="1244"/>
      <c r="AM87" s="789"/>
      <c r="AN87" s="824"/>
      <c r="AO87" s="824"/>
      <c r="AP87" s="824"/>
      <c r="AQ87" s="824"/>
      <c r="AR87" s="824"/>
      <c r="AS87" s="824"/>
      <c r="AT87" s="2016"/>
      <c r="AU87" s="1247"/>
      <c r="AV87" s="789"/>
      <c r="AW87" s="824"/>
      <c r="AX87" s="824"/>
      <c r="AY87" s="824"/>
      <c r="AZ87" s="824"/>
      <c r="BA87" s="824"/>
      <c r="BB87" s="824"/>
      <c r="BC87" s="2016"/>
      <c r="BD87" s="1250"/>
      <c r="BE87" s="789"/>
      <c r="BF87" s="824"/>
      <c r="BG87" s="824"/>
      <c r="BH87" s="824"/>
      <c r="BI87" s="824"/>
      <c r="BJ87" s="824"/>
      <c r="BK87" s="824"/>
      <c r="BL87" s="2016"/>
      <c r="BM87" s="1253"/>
      <c r="BN87" s="789"/>
      <c r="BO87" s="824"/>
      <c r="BP87" s="824"/>
      <c r="BQ87" s="824"/>
      <c r="BR87" s="824"/>
      <c r="BS87" s="824"/>
      <c r="BT87" s="824"/>
      <c r="BU87" s="850"/>
      <c r="BV87" s="851"/>
      <c r="BW87" s="851"/>
      <c r="BX87" s="851"/>
      <c r="BY87" s="851"/>
      <c r="BZ87" s="851"/>
      <c r="CA87" s="851"/>
      <c r="CB87" s="851"/>
      <c r="CC87" s="852"/>
    </row>
    <row r="88" spans="1:81" s="783" customFormat="1" ht="40.15" customHeight="1" x14ac:dyDescent="0.25">
      <c r="A88" s="776"/>
      <c r="B88" s="1334"/>
      <c r="C88" s="2104"/>
      <c r="D88" s="2107"/>
      <c r="E88" s="2110"/>
      <c r="F88" s="2113"/>
      <c r="G88" s="2070"/>
      <c r="H88" s="2070"/>
      <c r="I88" s="2116"/>
      <c r="J88" s="2119"/>
      <c r="K88" s="2028"/>
      <c r="L88" s="1223"/>
      <c r="M88" s="1416"/>
      <c r="N88" s="1346"/>
      <c r="O88" s="1348"/>
      <c r="P88" s="1350"/>
      <c r="Q88" s="1352"/>
      <c r="R88" s="2016"/>
      <c r="S88" s="784" t="s">
        <v>6742</v>
      </c>
      <c r="T88" s="785" t="s">
        <v>3834</v>
      </c>
      <c r="U88" s="785" t="s">
        <v>3837</v>
      </c>
      <c r="V88" s="785" t="s">
        <v>3842</v>
      </c>
      <c r="W88" s="784" t="s">
        <v>6743</v>
      </c>
      <c r="X88" s="787">
        <v>44562</v>
      </c>
      <c r="Y88" s="788">
        <v>44926</v>
      </c>
      <c r="Z88" s="788"/>
      <c r="AA88" s="788"/>
      <c r="AB88" s="2016"/>
      <c r="AC88" s="1241"/>
      <c r="AD88" s="789"/>
      <c r="AE88" s="789"/>
      <c r="AF88" s="789"/>
      <c r="AG88" s="789"/>
      <c r="AH88" s="789"/>
      <c r="AI88" s="789"/>
      <c r="AJ88" s="789"/>
      <c r="AK88" s="2016"/>
      <c r="AL88" s="1244"/>
      <c r="AM88" s="789"/>
      <c r="AN88" s="824"/>
      <c r="AO88" s="824"/>
      <c r="AP88" s="824"/>
      <c r="AQ88" s="824"/>
      <c r="AR88" s="824"/>
      <c r="AS88" s="824"/>
      <c r="AT88" s="2016"/>
      <c r="AU88" s="1247"/>
      <c r="AV88" s="789"/>
      <c r="AW88" s="824"/>
      <c r="AX88" s="824"/>
      <c r="AY88" s="824"/>
      <c r="AZ88" s="824"/>
      <c r="BA88" s="824"/>
      <c r="BB88" s="824"/>
      <c r="BC88" s="2016"/>
      <c r="BD88" s="1250"/>
      <c r="BE88" s="789"/>
      <c r="BF88" s="824"/>
      <c r="BG88" s="824"/>
      <c r="BH88" s="824"/>
      <c r="BI88" s="824"/>
      <c r="BJ88" s="824"/>
      <c r="BK88" s="824"/>
      <c r="BL88" s="2016"/>
      <c r="BM88" s="1253"/>
      <c r="BN88" s="789"/>
      <c r="BO88" s="824"/>
      <c r="BP88" s="824"/>
      <c r="BQ88" s="824"/>
      <c r="BR88" s="824"/>
      <c r="BS88" s="824"/>
      <c r="BT88" s="824"/>
      <c r="BU88" s="850"/>
      <c r="BV88" s="851"/>
      <c r="BW88" s="851"/>
      <c r="BX88" s="851"/>
      <c r="BY88" s="851"/>
      <c r="BZ88" s="851"/>
      <c r="CA88" s="851"/>
      <c r="CB88" s="851"/>
      <c r="CC88" s="852"/>
    </row>
    <row r="89" spans="1:81" s="783" customFormat="1" ht="40.15" customHeight="1" x14ac:dyDescent="0.25">
      <c r="A89" s="776"/>
      <c r="B89" s="1334"/>
      <c r="C89" s="2104"/>
      <c r="D89" s="2107"/>
      <c r="E89" s="2110"/>
      <c r="F89" s="2113"/>
      <c r="G89" s="2070"/>
      <c r="H89" s="2070"/>
      <c r="I89" s="2116"/>
      <c r="J89" s="2119"/>
      <c r="K89" s="2028"/>
      <c r="L89" s="1223"/>
      <c r="M89" s="1416"/>
      <c r="N89" s="1346"/>
      <c r="O89" s="1348"/>
      <c r="P89" s="1350"/>
      <c r="Q89" s="1352"/>
      <c r="R89" s="2016"/>
      <c r="S89" s="784" t="s">
        <v>6744</v>
      </c>
      <c r="T89" s="785" t="s">
        <v>3834</v>
      </c>
      <c r="U89" s="785" t="s">
        <v>3837</v>
      </c>
      <c r="V89" s="785" t="s">
        <v>3842</v>
      </c>
      <c r="W89" s="784" t="s">
        <v>6745</v>
      </c>
      <c r="X89" s="787">
        <v>44562</v>
      </c>
      <c r="Y89" s="788">
        <v>44926</v>
      </c>
      <c r="Z89" s="788"/>
      <c r="AA89" s="788"/>
      <c r="AB89" s="2016"/>
      <c r="AC89" s="1241"/>
      <c r="AD89" s="789"/>
      <c r="AE89" s="789"/>
      <c r="AF89" s="789"/>
      <c r="AG89" s="789"/>
      <c r="AH89" s="789"/>
      <c r="AI89" s="789"/>
      <c r="AJ89" s="789"/>
      <c r="AK89" s="2016"/>
      <c r="AL89" s="1244"/>
      <c r="AM89" s="789"/>
      <c r="AN89" s="824"/>
      <c r="AO89" s="824"/>
      <c r="AP89" s="824"/>
      <c r="AQ89" s="824"/>
      <c r="AR89" s="824"/>
      <c r="AS89" s="824"/>
      <c r="AT89" s="2016"/>
      <c r="AU89" s="1247"/>
      <c r="AV89" s="789"/>
      <c r="AW89" s="824"/>
      <c r="AX89" s="824"/>
      <c r="AY89" s="824"/>
      <c r="AZ89" s="824"/>
      <c r="BA89" s="824"/>
      <c r="BB89" s="824"/>
      <c r="BC89" s="2016"/>
      <c r="BD89" s="1250"/>
      <c r="BE89" s="789"/>
      <c r="BF89" s="824"/>
      <c r="BG89" s="824"/>
      <c r="BH89" s="824"/>
      <c r="BI89" s="824"/>
      <c r="BJ89" s="824"/>
      <c r="BK89" s="824"/>
      <c r="BL89" s="2016"/>
      <c r="BM89" s="1253"/>
      <c r="BN89" s="789"/>
      <c r="BO89" s="824"/>
      <c r="BP89" s="824"/>
      <c r="BQ89" s="824"/>
      <c r="BR89" s="824"/>
      <c r="BS89" s="824"/>
      <c r="BT89" s="824"/>
      <c r="BU89" s="850"/>
      <c r="BV89" s="851"/>
      <c r="BW89" s="851"/>
      <c r="BX89" s="851"/>
      <c r="BY89" s="851"/>
      <c r="BZ89" s="851"/>
      <c r="CA89" s="851"/>
      <c r="CB89" s="851"/>
      <c r="CC89" s="852"/>
    </row>
    <row r="90" spans="1:81" s="783" customFormat="1" ht="40.15" customHeight="1" x14ac:dyDescent="0.25">
      <c r="A90" s="776"/>
      <c r="B90" s="1334"/>
      <c r="C90" s="2104"/>
      <c r="D90" s="2107"/>
      <c r="E90" s="2110"/>
      <c r="F90" s="2113"/>
      <c r="G90" s="2070"/>
      <c r="H90" s="2070"/>
      <c r="I90" s="2116"/>
      <c r="J90" s="2119"/>
      <c r="K90" s="2028"/>
      <c r="L90" s="1223"/>
      <c r="M90" s="1416"/>
      <c r="N90" s="1346"/>
      <c r="O90" s="1348"/>
      <c r="P90" s="1350"/>
      <c r="Q90" s="1352"/>
      <c r="R90" s="2016"/>
      <c r="S90" s="784" t="s">
        <v>6746</v>
      </c>
      <c r="T90" s="785" t="s">
        <v>3834</v>
      </c>
      <c r="U90" s="785" t="s">
        <v>3837</v>
      </c>
      <c r="V90" s="785" t="s">
        <v>3842</v>
      </c>
      <c r="W90" s="784" t="s">
        <v>6747</v>
      </c>
      <c r="X90" s="787">
        <v>44562</v>
      </c>
      <c r="Y90" s="788">
        <v>44926</v>
      </c>
      <c r="Z90" s="788"/>
      <c r="AA90" s="788"/>
      <c r="AB90" s="2016"/>
      <c r="AC90" s="1241"/>
      <c r="AD90" s="789">
        <f t="shared" si="94"/>
        <v>0</v>
      </c>
      <c r="AE90" s="789">
        <f t="shared" si="94"/>
        <v>0</v>
      </c>
      <c r="AF90" s="789">
        <f t="shared" si="94"/>
        <v>0</v>
      </c>
      <c r="AG90" s="789">
        <f t="shared" si="94"/>
        <v>0</v>
      </c>
      <c r="AH90" s="789">
        <f t="shared" si="94"/>
        <v>0</v>
      </c>
      <c r="AI90" s="789">
        <f t="shared" si="94"/>
        <v>0</v>
      </c>
      <c r="AJ90" s="789">
        <f t="shared" si="94"/>
        <v>0</v>
      </c>
      <c r="AK90" s="2016"/>
      <c r="AL90" s="1244"/>
      <c r="AM90" s="789">
        <f t="shared" si="103"/>
        <v>0</v>
      </c>
      <c r="AN90" s="824"/>
      <c r="AO90" s="824"/>
      <c r="AP90" s="824"/>
      <c r="AQ90" s="824"/>
      <c r="AR90" s="824"/>
      <c r="AS90" s="824"/>
      <c r="AT90" s="2016"/>
      <c r="AU90" s="1247"/>
      <c r="AV90" s="789">
        <f t="shared" si="104"/>
        <v>0</v>
      </c>
      <c r="AW90" s="824"/>
      <c r="AX90" s="824"/>
      <c r="AY90" s="824"/>
      <c r="AZ90" s="824"/>
      <c r="BA90" s="824"/>
      <c r="BB90" s="824"/>
      <c r="BC90" s="2016"/>
      <c r="BD90" s="1250"/>
      <c r="BE90" s="789">
        <f t="shared" si="105"/>
        <v>0</v>
      </c>
      <c r="BF90" s="824"/>
      <c r="BG90" s="824"/>
      <c r="BH90" s="824"/>
      <c r="BI90" s="824"/>
      <c r="BJ90" s="824"/>
      <c r="BK90" s="824"/>
      <c r="BL90" s="2016"/>
      <c r="BM90" s="1253"/>
      <c r="BN90" s="789">
        <f t="shared" si="106"/>
        <v>0</v>
      </c>
      <c r="BO90" s="824"/>
      <c r="BP90" s="824"/>
      <c r="BQ90" s="824"/>
      <c r="BR90" s="824"/>
      <c r="BS90" s="824"/>
      <c r="BT90" s="824"/>
      <c r="BU90" s="1859"/>
      <c r="BV90" s="1860"/>
      <c r="BW90" s="1860"/>
      <c r="BX90" s="1860"/>
      <c r="BY90" s="1860"/>
      <c r="BZ90" s="1860"/>
      <c r="CA90" s="1860"/>
      <c r="CB90" s="1860"/>
      <c r="CC90" s="1861"/>
    </row>
    <row r="91" spans="1:81" s="783" customFormat="1" ht="40.15" customHeight="1" thickBot="1" x14ac:dyDescent="0.3">
      <c r="A91" s="776"/>
      <c r="B91" s="1334"/>
      <c r="C91" s="2104"/>
      <c r="D91" s="2108"/>
      <c r="E91" s="2111"/>
      <c r="F91" s="2114"/>
      <c r="G91" s="2071"/>
      <c r="H91" s="2071"/>
      <c r="I91" s="2117"/>
      <c r="J91" s="2120"/>
      <c r="K91" s="2029"/>
      <c r="L91" s="1224"/>
      <c r="M91" s="1417"/>
      <c r="N91" s="1418"/>
      <c r="O91" s="1419"/>
      <c r="P91" s="1420"/>
      <c r="Q91" s="1421"/>
      <c r="R91" s="2017"/>
      <c r="S91" s="825" t="s">
        <v>6748</v>
      </c>
      <c r="T91" s="792" t="s">
        <v>3834</v>
      </c>
      <c r="U91" s="792" t="s">
        <v>3837</v>
      </c>
      <c r="V91" s="792" t="s">
        <v>3842</v>
      </c>
      <c r="W91" s="825" t="s">
        <v>6749</v>
      </c>
      <c r="X91" s="793">
        <v>44562</v>
      </c>
      <c r="Y91" s="787">
        <v>44926</v>
      </c>
      <c r="Z91" s="793"/>
      <c r="AA91" s="793"/>
      <c r="AB91" s="2017"/>
      <c r="AC91" s="1242"/>
      <c r="AD91" s="794">
        <f t="shared" si="94"/>
        <v>0</v>
      </c>
      <c r="AE91" s="794">
        <f t="shared" si="94"/>
        <v>0</v>
      </c>
      <c r="AF91" s="794">
        <f t="shared" si="94"/>
        <v>0</v>
      </c>
      <c r="AG91" s="794">
        <f t="shared" si="94"/>
        <v>0</v>
      </c>
      <c r="AH91" s="794">
        <f t="shared" si="94"/>
        <v>0</v>
      </c>
      <c r="AI91" s="794">
        <f t="shared" si="94"/>
        <v>0</v>
      </c>
      <c r="AJ91" s="794">
        <f t="shared" si="94"/>
        <v>0</v>
      </c>
      <c r="AK91" s="2017"/>
      <c r="AL91" s="1245"/>
      <c r="AM91" s="794">
        <f t="shared" si="103"/>
        <v>0</v>
      </c>
      <c r="AN91" s="826"/>
      <c r="AO91" s="826"/>
      <c r="AP91" s="826"/>
      <c r="AQ91" s="826"/>
      <c r="AR91" s="826"/>
      <c r="AS91" s="826"/>
      <c r="AT91" s="2017"/>
      <c r="AU91" s="1248"/>
      <c r="AV91" s="794">
        <f t="shared" si="104"/>
        <v>0</v>
      </c>
      <c r="AW91" s="826"/>
      <c r="AX91" s="826"/>
      <c r="AY91" s="826"/>
      <c r="AZ91" s="826"/>
      <c r="BA91" s="826"/>
      <c r="BB91" s="826"/>
      <c r="BC91" s="2017"/>
      <c r="BD91" s="1251"/>
      <c r="BE91" s="794">
        <f t="shared" si="105"/>
        <v>0</v>
      </c>
      <c r="BF91" s="826"/>
      <c r="BG91" s="826"/>
      <c r="BH91" s="826"/>
      <c r="BI91" s="826"/>
      <c r="BJ91" s="826"/>
      <c r="BK91" s="826"/>
      <c r="BL91" s="2017"/>
      <c r="BM91" s="1254"/>
      <c r="BN91" s="794">
        <f t="shared" si="106"/>
        <v>0</v>
      </c>
      <c r="BO91" s="826"/>
      <c r="BP91" s="826"/>
      <c r="BQ91" s="826"/>
      <c r="BR91" s="826"/>
      <c r="BS91" s="826"/>
      <c r="BT91" s="826"/>
      <c r="BU91" s="1883"/>
      <c r="BV91" s="1884"/>
      <c r="BW91" s="1884"/>
      <c r="BX91" s="1884"/>
      <c r="BY91" s="1884"/>
      <c r="BZ91" s="1884"/>
      <c r="CA91" s="1884"/>
      <c r="CB91" s="1884"/>
      <c r="CC91" s="1885"/>
    </row>
    <row r="92" spans="1:81" s="783" customFormat="1" ht="40.15" customHeight="1" thickTop="1" x14ac:dyDescent="0.25">
      <c r="A92" s="776"/>
      <c r="B92" s="1334"/>
      <c r="C92" s="2104"/>
      <c r="D92" s="2106">
        <v>4599</v>
      </c>
      <c r="E92" s="2121" t="s">
        <v>7882</v>
      </c>
      <c r="F92" s="2069">
        <v>4599026</v>
      </c>
      <c r="G92" s="2069" t="s">
        <v>7892</v>
      </c>
      <c r="H92" s="2069"/>
      <c r="I92" s="2115"/>
      <c r="J92" s="2118">
        <v>662</v>
      </c>
      <c r="K92" s="2027" t="str">
        <f>+[12]Metas!K755</f>
        <v>Estudios de análisis territorial de Norte de Santander realizados y publicados.</v>
      </c>
      <c r="L92" s="1222">
        <v>1</v>
      </c>
      <c r="M92" s="1415">
        <f t="shared" si="91"/>
        <v>1</v>
      </c>
      <c r="N92" s="1345"/>
      <c r="O92" s="1347"/>
      <c r="P92" s="1349"/>
      <c r="Q92" s="1351">
        <v>1</v>
      </c>
      <c r="R92" s="2015">
        <f>+$J92</f>
        <v>662</v>
      </c>
      <c r="S92" s="853"/>
      <c r="T92" s="778"/>
      <c r="U92" s="778"/>
      <c r="V92" s="778"/>
      <c r="W92" s="777"/>
      <c r="X92" s="779"/>
      <c r="Y92" s="779"/>
      <c r="Z92" s="779"/>
      <c r="AA92" s="779"/>
      <c r="AB92" s="2015">
        <f t="shared" ref="AB92" si="107">+$J92</f>
        <v>662</v>
      </c>
      <c r="AC92" s="1240">
        <f t="shared" ref="AC92" si="108">+L92</f>
        <v>1</v>
      </c>
      <c r="AD92" s="781">
        <f t="shared" si="94"/>
        <v>0</v>
      </c>
      <c r="AE92" s="781">
        <f t="shared" si="94"/>
        <v>0</v>
      </c>
      <c r="AF92" s="781">
        <f t="shared" si="94"/>
        <v>0</v>
      </c>
      <c r="AG92" s="781">
        <f t="shared" si="94"/>
        <v>0</v>
      </c>
      <c r="AH92" s="781">
        <f t="shared" si="94"/>
        <v>0</v>
      </c>
      <c r="AI92" s="781">
        <f t="shared" si="94"/>
        <v>0</v>
      </c>
      <c r="AJ92" s="781">
        <f t="shared" si="94"/>
        <v>0</v>
      </c>
      <c r="AK92" s="2015">
        <f t="shared" ref="AK92" si="109">+$J92</f>
        <v>662</v>
      </c>
      <c r="AL92" s="1243">
        <f t="shared" si="96"/>
        <v>0</v>
      </c>
      <c r="AM92" s="781">
        <f t="shared" si="103"/>
        <v>0</v>
      </c>
      <c r="AN92" s="823"/>
      <c r="AO92" s="823"/>
      <c r="AP92" s="823"/>
      <c r="AQ92" s="823"/>
      <c r="AR92" s="823"/>
      <c r="AS92" s="823"/>
      <c r="AT92" s="2015">
        <f t="shared" ref="AT92" si="110">+$J92</f>
        <v>662</v>
      </c>
      <c r="AU92" s="1246">
        <f t="shared" si="98"/>
        <v>0</v>
      </c>
      <c r="AV92" s="781">
        <f t="shared" si="104"/>
        <v>0</v>
      </c>
      <c r="AW92" s="823"/>
      <c r="AX92" s="823"/>
      <c r="AY92" s="823"/>
      <c r="AZ92" s="823"/>
      <c r="BA92" s="823"/>
      <c r="BB92" s="823"/>
      <c r="BC92" s="2015">
        <f t="shared" ref="BC92" si="111">+$J92</f>
        <v>662</v>
      </c>
      <c r="BD92" s="1249">
        <f t="shared" si="100"/>
        <v>0</v>
      </c>
      <c r="BE92" s="781">
        <f t="shared" si="105"/>
        <v>0</v>
      </c>
      <c r="BF92" s="823"/>
      <c r="BG92" s="823"/>
      <c r="BH92" s="823"/>
      <c r="BI92" s="823"/>
      <c r="BJ92" s="823"/>
      <c r="BK92" s="823"/>
      <c r="BL92" s="2015">
        <f t="shared" ref="BL92" si="112">+$J92</f>
        <v>662</v>
      </c>
      <c r="BM92" s="1252">
        <f t="shared" si="102"/>
        <v>1</v>
      </c>
      <c r="BN92" s="781">
        <f t="shared" si="106"/>
        <v>0</v>
      </c>
      <c r="BO92" s="823"/>
      <c r="BP92" s="823"/>
      <c r="BQ92" s="823"/>
      <c r="BR92" s="823"/>
      <c r="BS92" s="823"/>
      <c r="BT92" s="823"/>
      <c r="BU92" s="1886"/>
      <c r="BV92" s="1887"/>
      <c r="BW92" s="1887"/>
      <c r="BX92" s="1887"/>
      <c r="BY92" s="1887"/>
      <c r="BZ92" s="1887"/>
      <c r="CA92" s="1887"/>
      <c r="CB92" s="1887"/>
      <c r="CC92" s="1888"/>
    </row>
    <row r="93" spans="1:81" s="783" customFormat="1" ht="40.15" customHeight="1" x14ac:dyDescent="0.25">
      <c r="A93" s="776"/>
      <c r="B93" s="1334"/>
      <c r="C93" s="2104"/>
      <c r="D93" s="2107"/>
      <c r="E93" s="2122"/>
      <c r="F93" s="2070"/>
      <c r="G93" s="2070"/>
      <c r="H93" s="2070"/>
      <c r="I93" s="2116"/>
      <c r="J93" s="2119"/>
      <c r="K93" s="2028"/>
      <c r="L93" s="1223"/>
      <c r="M93" s="1416"/>
      <c r="N93" s="1346"/>
      <c r="O93" s="1348"/>
      <c r="P93" s="1350"/>
      <c r="Q93" s="1352"/>
      <c r="R93" s="2016"/>
      <c r="S93" s="854"/>
      <c r="T93" s="785"/>
      <c r="U93" s="785"/>
      <c r="V93" s="785"/>
      <c r="W93" s="784"/>
      <c r="X93" s="788"/>
      <c r="Y93" s="788"/>
      <c r="Z93" s="788"/>
      <c r="AA93" s="788"/>
      <c r="AB93" s="2016"/>
      <c r="AC93" s="1241"/>
      <c r="AD93" s="789">
        <f t="shared" si="94"/>
        <v>0</v>
      </c>
      <c r="AE93" s="789">
        <f t="shared" si="94"/>
        <v>0</v>
      </c>
      <c r="AF93" s="789">
        <f t="shared" si="94"/>
        <v>0</v>
      </c>
      <c r="AG93" s="789">
        <f t="shared" si="94"/>
        <v>0</v>
      </c>
      <c r="AH93" s="789">
        <f t="shared" si="94"/>
        <v>0</v>
      </c>
      <c r="AI93" s="789">
        <f t="shared" si="94"/>
        <v>0</v>
      </c>
      <c r="AJ93" s="789">
        <f t="shared" si="94"/>
        <v>0</v>
      </c>
      <c r="AK93" s="2016"/>
      <c r="AL93" s="1244"/>
      <c r="AM93" s="789">
        <f t="shared" si="103"/>
        <v>0</v>
      </c>
      <c r="AN93" s="824"/>
      <c r="AO93" s="824"/>
      <c r="AP93" s="824"/>
      <c r="AQ93" s="824"/>
      <c r="AR93" s="824"/>
      <c r="AS93" s="824"/>
      <c r="AT93" s="2016"/>
      <c r="AU93" s="1247"/>
      <c r="AV93" s="789">
        <f t="shared" si="104"/>
        <v>0</v>
      </c>
      <c r="AW93" s="824"/>
      <c r="AX93" s="824"/>
      <c r="AY93" s="824"/>
      <c r="AZ93" s="824"/>
      <c r="BA93" s="824"/>
      <c r="BB93" s="824"/>
      <c r="BC93" s="2016"/>
      <c r="BD93" s="1250"/>
      <c r="BE93" s="789">
        <f t="shared" si="105"/>
        <v>0</v>
      </c>
      <c r="BF93" s="824"/>
      <c r="BG93" s="824"/>
      <c r="BH93" s="824"/>
      <c r="BI93" s="824"/>
      <c r="BJ93" s="824"/>
      <c r="BK93" s="824"/>
      <c r="BL93" s="2016"/>
      <c r="BM93" s="1253"/>
      <c r="BN93" s="789">
        <f t="shared" si="106"/>
        <v>0</v>
      </c>
      <c r="BO93" s="824"/>
      <c r="BP93" s="824"/>
      <c r="BQ93" s="824"/>
      <c r="BR93" s="824"/>
      <c r="BS93" s="824"/>
      <c r="BT93" s="824"/>
      <c r="BU93" s="1859"/>
      <c r="BV93" s="1860"/>
      <c r="BW93" s="1860"/>
      <c r="BX93" s="1860"/>
      <c r="BY93" s="1860"/>
      <c r="BZ93" s="1860"/>
      <c r="CA93" s="1860"/>
      <c r="CB93" s="1860"/>
      <c r="CC93" s="1861"/>
    </row>
    <row r="94" spans="1:81" s="783" customFormat="1" ht="40.15" customHeight="1" x14ac:dyDescent="0.25">
      <c r="A94" s="776"/>
      <c r="B94" s="1334"/>
      <c r="C94" s="2104"/>
      <c r="D94" s="2107"/>
      <c r="E94" s="2122"/>
      <c r="F94" s="2070"/>
      <c r="G94" s="2070"/>
      <c r="H94" s="2070"/>
      <c r="I94" s="2116"/>
      <c r="J94" s="2119"/>
      <c r="K94" s="2028"/>
      <c r="L94" s="1223"/>
      <c r="M94" s="1416"/>
      <c r="N94" s="1346"/>
      <c r="O94" s="1348"/>
      <c r="P94" s="1350"/>
      <c r="Q94" s="1352"/>
      <c r="R94" s="2016"/>
      <c r="S94" s="854"/>
      <c r="T94" s="785"/>
      <c r="U94" s="785"/>
      <c r="V94" s="785"/>
      <c r="W94" s="784"/>
      <c r="X94" s="788"/>
      <c r="Y94" s="788"/>
      <c r="Z94" s="788"/>
      <c r="AA94" s="788"/>
      <c r="AB94" s="2016"/>
      <c r="AC94" s="1241"/>
      <c r="AD94" s="789">
        <f t="shared" si="94"/>
        <v>0</v>
      </c>
      <c r="AE94" s="789">
        <f t="shared" si="94"/>
        <v>0</v>
      </c>
      <c r="AF94" s="789">
        <f t="shared" si="94"/>
        <v>0</v>
      </c>
      <c r="AG94" s="789">
        <f t="shared" si="94"/>
        <v>0</v>
      </c>
      <c r="AH94" s="789">
        <f t="shared" si="94"/>
        <v>0</v>
      </c>
      <c r="AI94" s="789">
        <f t="shared" si="94"/>
        <v>0</v>
      </c>
      <c r="AJ94" s="789">
        <f t="shared" si="94"/>
        <v>0</v>
      </c>
      <c r="AK94" s="2016"/>
      <c r="AL94" s="1244"/>
      <c r="AM94" s="789">
        <f t="shared" si="103"/>
        <v>0</v>
      </c>
      <c r="AN94" s="824"/>
      <c r="AO94" s="824"/>
      <c r="AP94" s="824"/>
      <c r="AQ94" s="824"/>
      <c r="AR94" s="824"/>
      <c r="AS94" s="824"/>
      <c r="AT94" s="2016"/>
      <c r="AU94" s="1247"/>
      <c r="AV94" s="789">
        <f t="shared" si="104"/>
        <v>0</v>
      </c>
      <c r="AW94" s="824"/>
      <c r="AX94" s="824"/>
      <c r="AY94" s="824"/>
      <c r="AZ94" s="824"/>
      <c r="BA94" s="824"/>
      <c r="BB94" s="824"/>
      <c r="BC94" s="2016"/>
      <c r="BD94" s="1250"/>
      <c r="BE94" s="789">
        <f t="shared" si="105"/>
        <v>0</v>
      </c>
      <c r="BF94" s="824"/>
      <c r="BG94" s="824"/>
      <c r="BH94" s="824"/>
      <c r="BI94" s="824"/>
      <c r="BJ94" s="824"/>
      <c r="BK94" s="824"/>
      <c r="BL94" s="2016"/>
      <c r="BM94" s="1253"/>
      <c r="BN94" s="789">
        <f t="shared" si="106"/>
        <v>0</v>
      </c>
      <c r="BO94" s="824"/>
      <c r="BP94" s="824"/>
      <c r="BQ94" s="824"/>
      <c r="BR94" s="824"/>
      <c r="BS94" s="824"/>
      <c r="BT94" s="824"/>
      <c r="BU94" s="1859"/>
      <c r="BV94" s="1860"/>
      <c r="BW94" s="1860"/>
      <c r="BX94" s="1860"/>
      <c r="BY94" s="1860"/>
      <c r="BZ94" s="1860"/>
      <c r="CA94" s="1860"/>
      <c r="CB94" s="1860"/>
      <c r="CC94" s="1861"/>
    </row>
    <row r="95" spans="1:81" s="783" customFormat="1" ht="40.15" customHeight="1" thickBot="1" x14ac:dyDescent="0.3">
      <c r="A95" s="776"/>
      <c r="B95" s="1334"/>
      <c r="C95" s="2105"/>
      <c r="D95" s="2108"/>
      <c r="E95" s="2123"/>
      <c r="F95" s="2071"/>
      <c r="G95" s="2071"/>
      <c r="H95" s="2071"/>
      <c r="I95" s="2117"/>
      <c r="J95" s="2120"/>
      <c r="K95" s="2029"/>
      <c r="L95" s="1224"/>
      <c r="M95" s="1417"/>
      <c r="N95" s="1418"/>
      <c r="O95" s="1419"/>
      <c r="P95" s="1420"/>
      <c r="Q95" s="1421"/>
      <c r="R95" s="2017"/>
      <c r="S95" s="855"/>
      <c r="T95" s="792"/>
      <c r="U95" s="792"/>
      <c r="V95" s="792"/>
      <c r="W95" s="825"/>
      <c r="X95" s="793"/>
      <c r="Y95" s="793"/>
      <c r="Z95" s="793"/>
      <c r="AA95" s="793"/>
      <c r="AB95" s="2017"/>
      <c r="AC95" s="1242"/>
      <c r="AD95" s="794">
        <f t="shared" si="94"/>
        <v>0</v>
      </c>
      <c r="AE95" s="794">
        <f t="shared" si="94"/>
        <v>0</v>
      </c>
      <c r="AF95" s="794">
        <f t="shared" si="94"/>
        <v>0</v>
      </c>
      <c r="AG95" s="794">
        <f t="shared" si="94"/>
        <v>0</v>
      </c>
      <c r="AH95" s="794">
        <f t="shared" si="94"/>
        <v>0</v>
      </c>
      <c r="AI95" s="794">
        <f t="shared" si="94"/>
        <v>0</v>
      </c>
      <c r="AJ95" s="794">
        <f t="shared" si="94"/>
        <v>0</v>
      </c>
      <c r="AK95" s="2017"/>
      <c r="AL95" s="1245"/>
      <c r="AM95" s="794">
        <f t="shared" si="103"/>
        <v>0</v>
      </c>
      <c r="AN95" s="826"/>
      <c r="AO95" s="826"/>
      <c r="AP95" s="826"/>
      <c r="AQ95" s="826"/>
      <c r="AR95" s="826"/>
      <c r="AS95" s="826"/>
      <c r="AT95" s="2017"/>
      <c r="AU95" s="1248"/>
      <c r="AV95" s="794">
        <f t="shared" si="104"/>
        <v>0</v>
      </c>
      <c r="AW95" s="826"/>
      <c r="AX95" s="826"/>
      <c r="AY95" s="826"/>
      <c r="AZ95" s="826"/>
      <c r="BA95" s="826"/>
      <c r="BB95" s="826"/>
      <c r="BC95" s="2017"/>
      <c r="BD95" s="1251"/>
      <c r="BE95" s="794">
        <f t="shared" si="105"/>
        <v>0</v>
      </c>
      <c r="BF95" s="826"/>
      <c r="BG95" s="826"/>
      <c r="BH95" s="826"/>
      <c r="BI95" s="826"/>
      <c r="BJ95" s="826"/>
      <c r="BK95" s="826"/>
      <c r="BL95" s="2017"/>
      <c r="BM95" s="1254"/>
      <c r="BN95" s="794">
        <f t="shared" si="106"/>
        <v>0</v>
      </c>
      <c r="BO95" s="826"/>
      <c r="BP95" s="826"/>
      <c r="BQ95" s="826"/>
      <c r="BR95" s="826"/>
      <c r="BS95" s="826"/>
      <c r="BT95" s="826"/>
      <c r="BU95" s="1883"/>
      <c r="BV95" s="1884"/>
      <c r="BW95" s="1884"/>
      <c r="BX95" s="1884"/>
      <c r="BY95" s="1884"/>
      <c r="BZ95" s="1884"/>
      <c r="CA95" s="1884"/>
      <c r="CB95" s="1884"/>
      <c r="CC95" s="1885"/>
    </row>
    <row r="96" spans="1:81" s="863" customFormat="1" ht="40.15" customHeight="1" thickTop="1" thickBot="1" x14ac:dyDescent="0.3">
      <c r="A96" s="856"/>
      <c r="B96" s="1334"/>
      <c r="C96" s="2124" t="s">
        <v>1039</v>
      </c>
      <c r="D96" s="2127">
        <v>4599</v>
      </c>
      <c r="E96" s="2130" t="s">
        <v>7882</v>
      </c>
      <c r="F96" s="2130">
        <v>4599033</v>
      </c>
      <c r="G96" s="2130" t="s">
        <v>7893</v>
      </c>
      <c r="H96" s="2130" t="s">
        <v>7891</v>
      </c>
      <c r="I96" s="2133">
        <v>2021004540145</v>
      </c>
      <c r="J96" s="2136">
        <v>663</v>
      </c>
      <c r="K96" s="2139" t="str">
        <f>+[14]Metas!K759</f>
        <v>Diseño e implementación de un sistema de medición del impacto de la gestión gubernamental</v>
      </c>
      <c r="L96" s="2142">
        <v>40</v>
      </c>
      <c r="M96" s="2145">
        <f>SUM(N96:Q96)/4</f>
        <v>40</v>
      </c>
      <c r="N96" s="2148">
        <v>40</v>
      </c>
      <c r="O96" s="2151">
        <v>40</v>
      </c>
      <c r="P96" s="2154">
        <v>40</v>
      </c>
      <c r="Q96" s="2157">
        <v>40</v>
      </c>
      <c r="R96" s="2160">
        <f>+$J96</f>
        <v>663</v>
      </c>
      <c r="S96" s="857" t="s">
        <v>6750</v>
      </c>
      <c r="T96" s="858" t="s">
        <v>3834</v>
      </c>
      <c r="U96" s="858" t="s">
        <v>3839</v>
      </c>
      <c r="V96" s="858" t="s">
        <v>3843</v>
      </c>
      <c r="W96" s="859" t="s">
        <v>6751</v>
      </c>
      <c r="X96" s="860" t="s">
        <v>6752</v>
      </c>
      <c r="Y96" s="860">
        <v>44592</v>
      </c>
      <c r="Z96" s="860" t="s">
        <v>6752</v>
      </c>
      <c r="AA96" s="860">
        <v>44592</v>
      </c>
      <c r="AB96" s="2160">
        <f t="shared" ref="AB96" si="113">+$J96</f>
        <v>663</v>
      </c>
      <c r="AC96" s="2163">
        <f t="shared" ref="AC96" si="114">+L96</f>
        <v>40</v>
      </c>
      <c r="AD96" s="861">
        <f t="shared" si="94"/>
        <v>0</v>
      </c>
      <c r="AE96" s="861">
        <f>+AN96+AW96+BF96+BO96</f>
        <v>0</v>
      </c>
      <c r="AF96" s="861">
        <f t="shared" si="94"/>
        <v>0</v>
      </c>
      <c r="AG96" s="861">
        <f t="shared" si="94"/>
        <v>0</v>
      </c>
      <c r="AH96" s="861">
        <f t="shared" si="94"/>
        <v>0</v>
      </c>
      <c r="AI96" s="861">
        <f t="shared" si="94"/>
        <v>0</v>
      </c>
      <c r="AJ96" s="861">
        <f t="shared" si="94"/>
        <v>0</v>
      </c>
      <c r="AK96" s="2160">
        <f t="shared" ref="AK96" si="115">+$J96</f>
        <v>663</v>
      </c>
      <c r="AL96" s="2166">
        <f>+N96</f>
        <v>40</v>
      </c>
      <c r="AM96" s="861">
        <f t="shared" si="103"/>
        <v>0</v>
      </c>
      <c r="AN96" s="862">
        <v>0</v>
      </c>
      <c r="AO96" s="862">
        <v>0</v>
      </c>
      <c r="AP96" s="862">
        <v>0</v>
      </c>
      <c r="AQ96" s="862">
        <v>0</v>
      </c>
      <c r="AR96" s="862">
        <v>0</v>
      </c>
      <c r="AS96" s="862">
        <v>0</v>
      </c>
      <c r="AT96" s="2160">
        <f t="shared" ref="AT96" si="116">+$J96</f>
        <v>663</v>
      </c>
      <c r="AU96" s="2169">
        <f>+O96</f>
        <v>40</v>
      </c>
      <c r="AV96" s="861">
        <f t="shared" si="104"/>
        <v>0</v>
      </c>
      <c r="AW96" s="862">
        <v>0</v>
      </c>
      <c r="AX96" s="862">
        <v>0</v>
      </c>
      <c r="AY96" s="862">
        <v>0</v>
      </c>
      <c r="AZ96" s="862">
        <v>0</v>
      </c>
      <c r="BA96" s="862">
        <v>0</v>
      </c>
      <c r="BB96" s="862">
        <v>0</v>
      </c>
      <c r="BC96" s="2160">
        <f t="shared" ref="BC96" si="117">+$J96</f>
        <v>663</v>
      </c>
      <c r="BD96" s="2172">
        <f>+P96</f>
        <v>40</v>
      </c>
      <c r="BE96" s="861">
        <f t="shared" si="105"/>
        <v>0</v>
      </c>
      <c r="BF96" s="862">
        <v>0</v>
      </c>
      <c r="BG96" s="862">
        <v>0</v>
      </c>
      <c r="BH96" s="862">
        <v>0</v>
      </c>
      <c r="BI96" s="862">
        <v>0</v>
      </c>
      <c r="BJ96" s="862">
        <v>0</v>
      </c>
      <c r="BK96" s="862">
        <v>0</v>
      </c>
      <c r="BL96" s="2160">
        <f t="shared" ref="BL96" si="118">+$J96</f>
        <v>663</v>
      </c>
      <c r="BM96" s="2175">
        <f>+Q96</f>
        <v>40</v>
      </c>
      <c r="BN96" s="861">
        <f t="shared" si="106"/>
        <v>0</v>
      </c>
      <c r="BO96" s="862">
        <v>0</v>
      </c>
      <c r="BP96" s="862">
        <v>0</v>
      </c>
      <c r="BQ96" s="862">
        <v>0</v>
      </c>
      <c r="BR96" s="862">
        <v>0</v>
      </c>
      <c r="BS96" s="862">
        <v>0</v>
      </c>
      <c r="BT96" s="862">
        <v>0</v>
      </c>
      <c r="BU96" s="1880"/>
      <c r="BV96" s="1881"/>
      <c r="BW96" s="1881"/>
      <c r="BX96" s="1881"/>
      <c r="BY96" s="1881"/>
      <c r="BZ96" s="1881"/>
      <c r="CA96" s="1881"/>
      <c r="CB96" s="1881"/>
      <c r="CC96" s="1882"/>
    </row>
    <row r="97" spans="1:81" s="863" customFormat="1" ht="40.15" customHeight="1" thickTop="1" thickBot="1" x14ac:dyDescent="0.3">
      <c r="A97" s="856"/>
      <c r="B97" s="1334"/>
      <c r="C97" s="2125"/>
      <c r="D97" s="2128"/>
      <c r="E97" s="2131"/>
      <c r="F97" s="2131"/>
      <c r="G97" s="2131"/>
      <c r="H97" s="2131"/>
      <c r="I97" s="2134"/>
      <c r="J97" s="2137"/>
      <c r="K97" s="2140"/>
      <c r="L97" s="2143"/>
      <c r="M97" s="2146"/>
      <c r="N97" s="2149"/>
      <c r="O97" s="2152"/>
      <c r="P97" s="2155"/>
      <c r="Q97" s="2158"/>
      <c r="R97" s="2161"/>
      <c r="S97" s="857" t="s">
        <v>6753</v>
      </c>
      <c r="T97" s="858" t="s">
        <v>3833</v>
      </c>
      <c r="U97" s="864" t="s">
        <v>3840</v>
      </c>
      <c r="V97" s="864" t="s">
        <v>3842</v>
      </c>
      <c r="W97" s="865" t="s">
        <v>6754</v>
      </c>
      <c r="X97" s="860" t="s">
        <v>6752</v>
      </c>
      <c r="Y97" s="860">
        <v>44592</v>
      </c>
      <c r="Z97" s="860" t="s">
        <v>6752</v>
      </c>
      <c r="AA97" s="860">
        <v>44592</v>
      </c>
      <c r="AB97" s="2161"/>
      <c r="AC97" s="2164"/>
      <c r="AD97" s="866">
        <f t="shared" si="94"/>
        <v>0</v>
      </c>
      <c r="AE97" s="866">
        <f t="shared" si="94"/>
        <v>0</v>
      </c>
      <c r="AF97" s="866">
        <f t="shared" si="94"/>
        <v>0</v>
      </c>
      <c r="AG97" s="866">
        <f t="shared" si="94"/>
        <v>0</v>
      </c>
      <c r="AH97" s="866">
        <f t="shared" si="94"/>
        <v>0</v>
      </c>
      <c r="AI97" s="866">
        <f t="shared" si="94"/>
        <v>0</v>
      </c>
      <c r="AJ97" s="866">
        <f t="shared" si="94"/>
        <v>0</v>
      </c>
      <c r="AK97" s="2161"/>
      <c r="AL97" s="2167"/>
      <c r="AM97" s="866">
        <f t="shared" si="103"/>
        <v>0</v>
      </c>
      <c r="AN97" s="862">
        <v>0</v>
      </c>
      <c r="AO97" s="862">
        <v>0</v>
      </c>
      <c r="AP97" s="862">
        <v>0</v>
      </c>
      <c r="AQ97" s="862">
        <v>0</v>
      </c>
      <c r="AR97" s="862">
        <v>0</v>
      </c>
      <c r="AS97" s="862">
        <v>0</v>
      </c>
      <c r="AT97" s="2161"/>
      <c r="AU97" s="2170"/>
      <c r="AV97" s="866">
        <f t="shared" si="104"/>
        <v>0</v>
      </c>
      <c r="AW97" s="862">
        <v>0</v>
      </c>
      <c r="AX97" s="862">
        <v>0</v>
      </c>
      <c r="AY97" s="862">
        <v>0</v>
      </c>
      <c r="AZ97" s="862">
        <v>0</v>
      </c>
      <c r="BA97" s="862">
        <v>0</v>
      </c>
      <c r="BB97" s="862">
        <v>0</v>
      </c>
      <c r="BC97" s="2161"/>
      <c r="BD97" s="2173"/>
      <c r="BE97" s="866">
        <f t="shared" si="105"/>
        <v>0</v>
      </c>
      <c r="BF97" s="862">
        <v>0</v>
      </c>
      <c r="BG97" s="862">
        <v>0</v>
      </c>
      <c r="BH97" s="862">
        <v>0</v>
      </c>
      <c r="BI97" s="862">
        <v>0</v>
      </c>
      <c r="BJ97" s="862">
        <v>0</v>
      </c>
      <c r="BK97" s="862">
        <v>0</v>
      </c>
      <c r="BL97" s="2161"/>
      <c r="BM97" s="2176"/>
      <c r="BN97" s="866">
        <f t="shared" si="106"/>
        <v>0</v>
      </c>
      <c r="BO97" s="862">
        <v>0</v>
      </c>
      <c r="BP97" s="862">
        <v>0</v>
      </c>
      <c r="BQ97" s="862">
        <v>0</v>
      </c>
      <c r="BR97" s="862">
        <v>0</v>
      </c>
      <c r="BS97" s="862">
        <v>0</v>
      </c>
      <c r="BT97" s="862">
        <v>0</v>
      </c>
      <c r="BU97" s="1835"/>
      <c r="BV97" s="1836"/>
      <c r="BW97" s="1836"/>
      <c r="BX97" s="1836"/>
      <c r="BY97" s="1836"/>
      <c r="BZ97" s="1836"/>
      <c r="CA97" s="1836"/>
      <c r="CB97" s="1836"/>
      <c r="CC97" s="1837"/>
    </row>
    <row r="98" spans="1:81" s="863" customFormat="1" ht="40.15" customHeight="1" thickTop="1" thickBot="1" x14ac:dyDescent="0.3">
      <c r="A98" s="856"/>
      <c r="B98" s="1334"/>
      <c r="C98" s="2125"/>
      <c r="D98" s="2128"/>
      <c r="E98" s="2131"/>
      <c r="F98" s="2131"/>
      <c r="G98" s="2131"/>
      <c r="H98" s="2131"/>
      <c r="I98" s="2134"/>
      <c r="J98" s="2137"/>
      <c r="K98" s="2140"/>
      <c r="L98" s="2143"/>
      <c r="M98" s="2146"/>
      <c r="N98" s="2149"/>
      <c r="O98" s="2152"/>
      <c r="P98" s="2155"/>
      <c r="Q98" s="2158"/>
      <c r="R98" s="2161"/>
      <c r="S98" s="857" t="s">
        <v>6755</v>
      </c>
      <c r="T98" s="858" t="s">
        <v>3833</v>
      </c>
      <c r="U98" s="864" t="s">
        <v>3840</v>
      </c>
      <c r="V98" s="864" t="s">
        <v>3842</v>
      </c>
      <c r="W98" s="865" t="s">
        <v>6756</v>
      </c>
      <c r="X98" s="860" t="s">
        <v>6752</v>
      </c>
      <c r="Y98" s="860">
        <v>44592</v>
      </c>
      <c r="Z98" s="860" t="s">
        <v>6752</v>
      </c>
      <c r="AA98" s="860">
        <v>44592</v>
      </c>
      <c r="AB98" s="2161"/>
      <c r="AC98" s="2164"/>
      <c r="AD98" s="866">
        <f t="shared" si="94"/>
        <v>0</v>
      </c>
      <c r="AE98" s="866">
        <f t="shared" si="94"/>
        <v>0</v>
      </c>
      <c r="AF98" s="866">
        <f t="shared" si="94"/>
        <v>0</v>
      </c>
      <c r="AG98" s="866">
        <f t="shared" si="94"/>
        <v>0</v>
      </c>
      <c r="AH98" s="866">
        <f t="shared" si="94"/>
        <v>0</v>
      </c>
      <c r="AI98" s="866">
        <f t="shared" si="94"/>
        <v>0</v>
      </c>
      <c r="AJ98" s="866">
        <f t="shared" si="94"/>
        <v>0</v>
      </c>
      <c r="AK98" s="2161"/>
      <c r="AL98" s="2167"/>
      <c r="AM98" s="866">
        <f t="shared" si="103"/>
        <v>0</v>
      </c>
      <c r="AN98" s="862">
        <v>0</v>
      </c>
      <c r="AO98" s="862">
        <v>0</v>
      </c>
      <c r="AP98" s="862">
        <v>0</v>
      </c>
      <c r="AQ98" s="862">
        <v>0</v>
      </c>
      <c r="AR98" s="862">
        <v>0</v>
      </c>
      <c r="AS98" s="862">
        <v>0</v>
      </c>
      <c r="AT98" s="2161"/>
      <c r="AU98" s="2170"/>
      <c r="AV98" s="866">
        <f t="shared" si="104"/>
        <v>0</v>
      </c>
      <c r="AW98" s="862">
        <v>0</v>
      </c>
      <c r="AX98" s="862">
        <v>0</v>
      </c>
      <c r="AY98" s="862">
        <v>0</v>
      </c>
      <c r="AZ98" s="862">
        <v>0</v>
      </c>
      <c r="BA98" s="862">
        <v>0</v>
      </c>
      <c r="BB98" s="862">
        <v>0</v>
      </c>
      <c r="BC98" s="2161"/>
      <c r="BD98" s="2173"/>
      <c r="BE98" s="866">
        <f t="shared" si="105"/>
        <v>0</v>
      </c>
      <c r="BF98" s="862">
        <v>0</v>
      </c>
      <c r="BG98" s="862">
        <v>0</v>
      </c>
      <c r="BH98" s="862">
        <v>0</v>
      </c>
      <c r="BI98" s="862">
        <v>0</v>
      </c>
      <c r="BJ98" s="862">
        <v>0</v>
      </c>
      <c r="BK98" s="862">
        <v>0</v>
      </c>
      <c r="BL98" s="2161"/>
      <c r="BM98" s="2176"/>
      <c r="BN98" s="866">
        <f t="shared" si="106"/>
        <v>0</v>
      </c>
      <c r="BO98" s="862">
        <v>0</v>
      </c>
      <c r="BP98" s="862">
        <v>0</v>
      </c>
      <c r="BQ98" s="862">
        <v>0</v>
      </c>
      <c r="BR98" s="862">
        <v>0</v>
      </c>
      <c r="BS98" s="862">
        <v>0</v>
      </c>
      <c r="BT98" s="862">
        <v>0</v>
      </c>
      <c r="BU98" s="1835"/>
      <c r="BV98" s="1836"/>
      <c r="BW98" s="1836"/>
      <c r="BX98" s="1836"/>
      <c r="BY98" s="1836"/>
      <c r="BZ98" s="1836"/>
      <c r="CA98" s="1836"/>
      <c r="CB98" s="1836"/>
      <c r="CC98" s="1837"/>
    </row>
    <row r="99" spans="1:81" s="863" customFormat="1" ht="54" customHeight="1" thickTop="1" thickBot="1" x14ac:dyDescent="0.3">
      <c r="A99" s="856"/>
      <c r="B99" s="1334"/>
      <c r="C99" s="2126"/>
      <c r="D99" s="2129"/>
      <c r="E99" s="2132"/>
      <c r="F99" s="2132"/>
      <c r="G99" s="2132"/>
      <c r="H99" s="2132"/>
      <c r="I99" s="2135"/>
      <c r="J99" s="2138"/>
      <c r="K99" s="2141"/>
      <c r="L99" s="2144"/>
      <c r="M99" s="2147"/>
      <c r="N99" s="2150"/>
      <c r="O99" s="2153"/>
      <c r="P99" s="2156"/>
      <c r="Q99" s="2159"/>
      <c r="R99" s="2162"/>
      <c r="S99" s="867" t="s">
        <v>6757</v>
      </c>
      <c r="T99" s="858" t="s">
        <v>3834</v>
      </c>
      <c r="U99" s="868" t="s">
        <v>3839</v>
      </c>
      <c r="V99" s="868" t="s">
        <v>3843</v>
      </c>
      <c r="W99" s="869" t="s">
        <v>6758</v>
      </c>
      <c r="X99" s="860" t="s">
        <v>6752</v>
      </c>
      <c r="Y99" s="860">
        <v>44592</v>
      </c>
      <c r="Z99" s="860" t="s">
        <v>6752</v>
      </c>
      <c r="AA99" s="860">
        <v>44592</v>
      </c>
      <c r="AB99" s="2162"/>
      <c r="AC99" s="2165"/>
      <c r="AD99" s="870">
        <f t="shared" si="94"/>
        <v>0</v>
      </c>
      <c r="AE99" s="870">
        <f t="shared" si="94"/>
        <v>0</v>
      </c>
      <c r="AF99" s="870">
        <f t="shared" si="94"/>
        <v>0</v>
      </c>
      <c r="AG99" s="870">
        <f t="shared" si="94"/>
        <v>0</v>
      </c>
      <c r="AH99" s="870">
        <f t="shared" si="94"/>
        <v>0</v>
      </c>
      <c r="AI99" s="870">
        <f t="shared" si="94"/>
        <v>0</v>
      </c>
      <c r="AJ99" s="870">
        <f t="shared" si="94"/>
        <v>0</v>
      </c>
      <c r="AK99" s="2162"/>
      <c r="AL99" s="2168"/>
      <c r="AM99" s="870">
        <f t="shared" si="103"/>
        <v>0</v>
      </c>
      <c r="AN99" s="862">
        <v>0</v>
      </c>
      <c r="AO99" s="862">
        <v>0</v>
      </c>
      <c r="AP99" s="862">
        <v>0</v>
      </c>
      <c r="AQ99" s="862">
        <v>0</v>
      </c>
      <c r="AR99" s="862">
        <v>0</v>
      </c>
      <c r="AS99" s="862">
        <v>0</v>
      </c>
      <c r="AT99" s="2162"/>
      <c r="AU99" s="2171"/>
      <c r="AV99" s="870">
        <f t="shared" si="104"/>
        <v>0</v>
      </c>
      <c r="AW99" s="862">
        <v>0</v>
      </c>
      <c r="AX99" s="862">
        <v>0</v>
      </c>
      <c r="AY99" s="862">
        <v>0</v>
      </c>
      <c r="AZ99" s="862">
        <v>0</v>
      </c>
      <c r="BA99" s="862">
        <v>0</v>
      </c>
      <c r="BB99" s="862">
        <v>0</v>
      </c>
      <c r="BC99" s="2162"/>
      <c r="BD99" s="2174"/>
      <c r="BE99" s="870">
        <f t="shared" si="105"/>
        <v>0</v>
      </c>
      <c r="BF99" s="862">
        <v>0</v>
      </c>
      <c r="BG99" s="862">
        <v>0</v>
      </c>
      <c r="BH99" s="862">
        <v>0</v>
      </c>
      <c r="BI99" s="862">
        <v>0</v>
      </c>
      <c r="BJ99" s="862">
        <v>0</v>
      </c>
      <c r="BK99" s="862">
        <v>0</v>
      </c>
      <c r="BL99" s="2162"/>
      <c r="BM99" s="2177"/>
      <c r="BN99" s="870">
        <f t="shared" si="106"/>
        <v>0</v>
      </c>
      <c r="BO99" s="862">
        <v>0</v>
      </c>
      <c r="BP99" s="862">
        <v>0</v>
      </c>
      <c r="BQ99" s="862">
        <v>0</v>
      </c>
      <c r="BR99" s="862">
        <v>0</v>
      </c>
      <c r="BS99" s="862">
        <v>0</v>
      </c>
      <c r="BT99" s="862">
        <v>0</v>
      </c>
      <c r="BU99" s="1838"/>
      <c r="BV99" s="1839"/>
      <c r="BW99" s="1839"/>
      <c r="BX99" s="1839"/>
      <c r="BY99" s="1839"/>
      <c r="BZ99" s="1839"/>
      <c r="CA99" s="1839"/>
      <c r="CB99" s="1839"/>
      <c r="CC99" s="1840"/>
    </row>
    <row r="100" spans="1:81" s="690" customFormat="1" ht="40.15" customHeight="1" thickTop="1" x14ac:dyDescent="0.25">
      <c r="A100" s="673"/>
      <c r="B100" s="1334"/>
      <c r="C100" s="1314" t="s">
        <v>1041</v>
      </c>
      <c r="D100" s="2082">
        <v>4599</v>
      </c>
      <c r="E100" s="2082" t="s">
        <v>7882</v>
      </c>
      <c r="F100" s="1827">
        <v>4599031</v>
      </c>
      <c r="G100" s="1827" t="s">
        <v>7894</v>
      </c>
      <c r="H100" s="1827" t="s">
        <v>6759</v>
      </c>
      <c r="I100" s="2085">
        <v>2021004540144</v>
      </c>
      <c r="J100" s="1744">
        <v>664</v>
      </c>
      <c r="K100" s="1216" t="str">
        <f>+[12]Metas!K757</f>
        <v>Unidad de estructuración de proyectos operando</v>
      </c>
      <c r="L100" s="1222">
        <v>1</v>
      </c>
      <c r="M100" s="1225">
        <f>SUM(N100:Q100)/4</f>
        <v>1</v>
      </c>
      <c r="N100" s="1228">
        <v>1</v>
      </c>
      <c r="O100" s="1231">
        <v>1</v>
      </c>
      <c r="P100" s="1234">
        <v>1</v>
      </c>
      <c r="Q100" s="1237">
        <v>1</v>
      </c>
      <c r="R100" s="1219">
        <f>+$J100</f>
        <v>664</v>
      </c>
      <c r="S100" s="820"/>
      <c r="T100" s="708"/>
      <c r="U100" s="708"/>
      <c r="V100" s="708"/>
      <c r="W100" s="677"/>
      <c r="X100" s="669"/>
      <c r="Y100" s="669"/>
      <c r="Z100" s="669"/>
      <c r="AA100" s="669"/>
      <c r="AB100" s="1219">
        <f t="shared" ref="AB100" si="119">+$J100</f>
        <v>664</v>
      </c>
      <c r="AC100" s="1240">
        <f t="shared" ref="AC100" si="120">+L100</f>
        <v>1</v>
      </c>
      <c r="AD100" s="308">
        <f t="shared" si="94"/>
        <v>0</v>
      </c>
      <c r="AE100" s="308">
        <f t="shared" si="94"/>
        <v>0</v>
      </c>
      <c r="AF100" s="308">
        <f t="shared" si="94"/>
        <v>0</v>
      </c>
      <c r="AG100" s="308">
        <f t="shared" si="94"/>
        <v>0</v>
      </c>
      <c r="AH100" s="308">
        <f t="shared" si="94"/>
        <v>0</v>
      </c>
      <c r="AI100" s="308">
        <f t="shared" si="94"/>
        <v>0</v>
      </c>
      <c r="AJ100" s="308">
        <f t="shared" si="94"/>
        <v>0</v>
      </c>
      <c r="AK100" s="1219">
        <f t="shared" ref="AK100" si="121">+$J100</f>
        <v>664</v>
      </c>
      <c r="AL100" s="1243">
        <f>+N100</f>
        <v>1</v>
      </c>
      <c r="AM100" s="308">
        <f t="shared" si="103"/>
        <v>0</v>
      </c>
      <c r="AN100" s="683"/>
      <c r="AO100" s="683"/>
      <c r="AP100" s="683"/>
      <c r="AQ100" s="683"/>
      <c r="AR100" s="683"/>
      <c r="AS100" s="683"/>
      <c r="AT100" s="1219">
        <f t="shared" ref="AT100" si="122">+$J100</f>
        <v>664</v>
      </c>
      <c r="AU100" s="1246">
        <f>+O100</f>
        <v>1</v>
      </c>
      <c r="AV100" s="308">
        <f t="shared" si="104"/>
        <v>0</v>
      </c>
      <c r="AW100" s="683"/>
      <c r="AX100" s="683"/>
      <c r="AY100" s="683"/>
      <c r="AZ100" s="683"/>
      <c r="BA100" s="683"/>
      <c r="BB100" s="683"/>
      <c r="BC100" s="1219">
        <f t="shared" ref="BC100" si="123">+$J100</f>
        <v>664</v>
      </c>
      <c r="BD100" s="1249">
        <f>+P100</f>
        <v>1</v>
      </c>
      <c r="BE100" s="308">
        <f t="shared" si="105"/>
        <v>0</v>
      </c>
      <c r="BF100" s="683"/>
      <c r="BG100" s="683"/>
      <c r="BH100" s="683"/>
      <c r="BI100" s="683"/>
      <c r="BJ100" s="683"/>
      <c r="BK100" s="683"/>
      <c r="BL100" s="1219">
        <f t="shared" ref="BL100" si="124">+$J100</f>
        <v>664</v>
      </c>
      <c r="BM100" s="1252">
        <f>+Q100</f>
        <v>1</v>
      </c>
      <c r="BN100" s="308">
        <f t="shared" si="106"/>
        <v>0</v>
      </c>
      <c r="BO100" s="683"/>
      <c r="BP100" s="683"/>
      <c r="BQ100" s="683"/>
      <c r="BR100" s="683"/>
      <c r="BS100" s="683"/>
      <c r="BT100" s="683"/>
      <c r="BU100" s="1204"/>
      <c r="BV100" s="1205"/>
      <c r="BW100" s="1205"/>
      <c r="BX100" s="1205"/>
      <c r="BY100" s="1205"/>
      <c r="BZ100" s="1205"/>
      <c r="CA100" s="1205"/>
      <c r="CB100" s="1205"/>
      <c r="CC100" s="1206"/>
    </row>
    <row r="101" spans="1:81" s="690" customFormat="1" ht="40.15" customHeight="1" x14ac:dyDescent="0.25">
      <c r="A101" s="673"/>
      <c r="B101" s="1334"/>
      <c r="C101" s="1315"/>
      <c r="D101" s="2083"/>
      <c r="E101" s="2083"/>
      <c r="F101" s="1828"/>
      <c r="G101" s="1828"/>
      <c r="H101" s="1828"/>
      <c r="I101" s="2086"/>
      <c r="J101" s="1722"/>
      <c r="K101" s="1217"/>
      <c r="L101" s="1223"/>
      <c r="M101" s="1226"/>
      <c r="N101" s="1229"/>
      <c r="O101" s="1232"/>
      <c r="P101" s="1235"/>
      <c r="Q101" s="1238"/>
      <c r="R101" s="1220"/>
      <c r="S101" s="821"/>
      <c r="T101" s="709"/>
      <c r="U101" s="709"/>
      <c r="V101" s="709"/>
      <c r="W101" s="678"/>
      <c r="X101" s="670"/>
      <c r="Y101" s="670"/>
      <c r="Z101" s="670"/>
      <c r="AA101" s="670"/>
      <c r="AB101" s="1220"/>
      <c r="AC101" s="1241"/>
      <c r="AD101" s="303">
        <f t="shared" si="94"/>
        <v>0</v>
      </c>
      <c r="AE101" s="303">
        <f t="shared" si="94"/>
        <v>0</v>
      </c>
      <c r="AF101" s="303">
        <f t="shared" si="94"/>
        <v>0</v>
      </c>
      <c r="AG101" s="303">
        <f t="shared" si="94"/>
        <v>0</v>
      </c>
      <c r="AH101" s="303">
        <f t="shared" si="94"/>
        <v>0</v>
      </c>
      <c r="AI101" s="303">
        <f t="shared" si="94"/>
        <v>0</v>
      </c>
      <c r="AJ101" s="303">
        <f t="shared" si="94"/>
        <v>0</v>
      </c>
      <c r="AK101" s="1220"/>
      <c r="AL101" s="1244"/>
      <c r="AM101" s="303">
        <f t="shared" si="103"/>
        <v>0</v>
      </c>
      <c r="AN101" s="684"/>
      <c r="AO101" s="684"/>
      <c r="AP101" s="684"/>
      <c r="AQ101" s="684"/>
      <c r="AR101" s="684"/>
      <c r="AS101" s="684"/>
      <c r="AT101" s="1220"/>
      <c r="AU101" s="1247"/>
      <c r="AV101" s="303">
        <f t="shared" si="104"/>
        <v>0</v>
      </c>
      <c r="AW101" s="684"/>
      <c r="AX101" s="684"/>
      <c r="AY101" s="684"/>
      <c r="AZ101" s="684"/>
      <c r="BA101" s="684"/>
      <c r="BB101" s="684"/>
      <c r="BC101" s="1220"/>
      <c r="BD101" s="1250"/>
      <c r="BE101" s="303">
        <f t="shared" si="105"/>
        <v>0</v>
      </c>
      <c r="BF101" s="684"/>
      <c r="BG101" s="684"/>
      <c r="BH101" s="684"/>
      <c r="BI101" s="684"/>
      <c r="BJ101" s="684"/>
      <c r="BK101" s="684"/>
      <c r="BL101" s="1220"/>
      <c r="BM101" s="1253"/>
      <c r="BN101" s="303">
        <f t="shared" si="106"/>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x14ac:dyDescent="0.25">
      <c r="A102" s="673"/>
      <c r="B102" s="1334"/>
      <c r="C102" s="1315"/>
      <c r="D102" s="2083"/>
      <c r="E102" s="2083"/>
      <c r="F102" s="1828"/>
      <c r="G102" s="1828"/>
      <c r="H102" s="1828"/>
      <c r="I102" s="2086"/>
      <c r="J102" s="1722"/>
      <c r="K102" s="1217"/>
      <c r="L102" s="1223"/>
      <c r="M102" s="1226"/>
      <c r="N102" s="1229"/>
      <c r="O102" s="1232"/>
      <c r="P102" s="1235"/>
      <c r="Q102" s="1238"/>
      <c r="R102" s="1220"/>
      <c r="S102" s="821"/>
      <c r="T102" s="709"/>
      <c r="U102" s="709"/>
      <c r="V102" s="709"/>
      <c r="W102" s="678"/>
      <c r="X102" s="670"/>
      <c r="Y102" s="670"/>
      <c r="Z102" s="670"/>
      <c r="AA102" s="670"/>
      <c r="AB102" s="1220"/>
      <c r="AC102" s="1241"/>
      <c r="AD102" s="303">
        <f t="shared" si="94"/>
        <v>0</v>
      </c>
      <c r="AE102" s="303">
        <f t="shared" si="94"/>
        <v>0</v>
      </c>
      <c r="AF102" s="303">
        <f t="shared" si="94"/>
        <v>0</v>
      </c>
      <c r="AG102" s="303">
        <f t="shared" si="94"/>
        <v>0</v>
      </c>
      <c r="AH102" s="303">
        <f t="shared" si="94"/>
        <v>0</v>
      </c>
      <c r="AI102" s="303">
        <f t="shared" si="94"/>
        <v>0</v>
      </c>
      <c r="AJ102" s="303">
        <f t="shared" si="94"/>
        <v>0</v>
      </c>
      <c r="AK102" s="1220"/>
      <c r="AL102" s="1244"/>
      <c r="AM102" s="303">
        <f t="shared" si="103"/>
        <v>0</v>
      </c>
      <c r="AN102" s="684"/>
      <c r="AO102" s="684"/>
      <c r="AP102" s="684"/>
      <c r="AQ102" s="684"/>
      <c r="AR102" s="684"/>
      <c r="AS102" s="684"/>
      <c r="AT102" s="1220"/>
      <c r="AU102" s="1247"/>
      <c r="AV102" s="303">
        <f t="shared" si="104"/>
        <v>0</v>
      </c>
      <c r="AW102" s="684"/>
      <c r="AX102" s="684"/>
      <c r="AY102" s="684"/>
      <c r="AZ102" s="684"/>
      <c r="BA102" s="684"/>
      <c r="BB102" s="684"/>
      <c r="BC102" s="1220"/>
      <c r="BD102" s="1250"/>
      <c r="BE102" s="303">
        <f t="shared" si="105"/>
        <v>0</v>
      </c>
      <c r="BF102" s="684"/>
      <c r="BG102" s="684"/>
      <c r="BH102" s="684"/>
      <c r="BI102" s="684"/>
      <c r="BJ102" s="684"/>
      <c r="BK102" s="684"/>
      <c r="BL102" s="1220"/>
      <c r="BM102" s="1253"/>
      <c r="BN102" s="303">
        <f t="shared" si="106"/>
        <v>0</v>
      </c>
      <c r="BO102" s="684"/>
      <c r="BP102" s="684"/>
      <c r="BQ102" s="684"/>
      <c r="BR102" s="684"/>
      <c r="BS102" s="684"/>
      <c r="BT102" s="684"/>
      <c r="BU102" s="1207"/>
      <c r="BV102" s="1208"/>
      <c r="BW102" s="1208"/>
      <c r="BX102" s="1208"/>
      <c r="BY102" s="1208"/>
      <c r="BZ102" s="1208"/>
      <c r="CA102" s="1208"/>
      <c r="CB102" s="1208"/>
      <c r="CC102" s="1209"/>
    </row>
    <row r="103" spans="1:81" s="690" customFormat="1" ht="40.15" customHeight="1" thickBot="1" x14ac:dyDescent="0.3">
      <c r="A103" s="673"/>
      <c r="B103" s="1334"/>
      <c r="C103" s="1316"/>
      <c r="D103" s="2084"/>
      <c r="E103" s="2084"/>
      <c r="F103" s="2078"/>
      <c r="G103" s="2078"/>
      <c r="H103" s="2078"/>
      <c r="I103" s="2087"/>
      <c r="J103" s="1745"/>
      <c r="K103" s="1218"/>
      <c r="L103" s="1224"/>
      <c r="M103" s="1227"/>
      <c r="N103" s="1230"/>
      <c r="O103" s="1233"/>
      <c r="P103" s="1236"/>
      <c r="Q103" s="1239"/>
      <c r="R103" s="1221"/>
      <c r="S103" s="822"/>
      <c r="T103" s="710"/>
      <c r="U103" s="710"/>
      <c r="V103" s="710"/>
      <c r="W103" s="679"/>
      <c r="X103" s="671"/>
      <c r="Y103" s="671"/>
      <c r="Z103" s="671"/>
      <c r="AA103" s="671"/>
      <c r="AB103" s="1221"/>
      <c r="AC103" s="1242"/>
      <c r="AD103" s="306">
        <f t="shared" si="94"/>
        <v>0</v>
      </c>
      <c r="AE103" s="306">
        <f t="shared" si="94"/>
        <v>0</v>
      </c>
      <c r="AF103" s="306">
        <f t="shared" si="94"/>
        <v>0</v>
      </c>
      <c r="AG103" s="306">
        <f t="shared" si="94"/>
        <v>0</v>
      </c>
      <c r="AH103" s="306">
        <f t="shared" si="94"/>
        <v>0</v>
      </c>
      <c r="AI103" s="306">
        <f t="shared" si="94"/>
        <v>0</v>
      </c>
      <c r="AJ103" s="306">
        <f t="shared" si="94"/>
        <v>0</v>
      </c>
      <c r="AK103" s="1221"/>
      <c r="AL103" s="1245"/>
      <c r="AM103" s="306">
        <f t="shared" si="103"/>
        <v>0</v>
      </c>
      <c r="AN103" s="685"/>
      <c r="AO103" s="685"/>
      <c r="AP103" s="685"/>
      <c r="AQ103" s="685"/>
      <c r="AR103" s="685"/>
      <c r="AS103" s="685"/>
      <c r="AT103" s="1221"/>
      <c r="AU103" s="1248"/>
      <c r="AV103" s="306">
        <f t="shared" si="104"/>
        <v>0</v>
      </c>
      <c r="AW103" s="685"/>
      <c r="AX103" s="685"/>
      <c r="AY103" s="685"/>
      <c r="AZ103" s="685"/>
      <c r="BA103" s="685"/>
      <c r="BB103" s="685"/>
      <c r="BC103" s="1221"/>
      <c r="BD103" s="1251"/>
      <c r="BE103" s="306">
        <f t="shared" si="105"/>
        <v>0</v>
      </c>
      <c r="BF103" s="685"/>
      <c r="BG103" s="685"/>
      <c r="BH103" s="685"/>
      <c r="BI103" s="685"/>
      <c r="BJ103" s="685"/>
      <c r="BK103" s="685"/>
      <c r="BL103" s="1221"/>
      <c r="BM103" s="1254"/>
      <c r="BN103" s="306">
        <f t="shared" si="106"/>
        <v>0</v>
      </c>
      <c r="BO103" s="685"/>
      <c r="BP103" s="685"/>
      <c r="BQ103" s="685"/>
      <c r="BR103" s="685"/>
      <c r="BS103" s="685"/>
      <c r="BT103" s="685"/>
      <c r="BU103" s="1210"/>
      <c r="BV103" s="1211"/>
      <c r="BW103" s="1211"/>
      <c r="BX103" s="1211"/>
      <c r="BY103" s="1211"/>
      <c r="BZ103" s="1211"/>
      <c r="CA103" s="1211"/>
      <c r="CB103" s="1211"/>
      <c r="CC103" s="1212"/>
    </row>
    <row r="104" spans="1:81" s="690" customFormat="1" ht="40.15" customHeight="1" thickTop="1" x14ac:dyDescent="0.25">
      <c r="A104" s="673"/>
      <c r="B104" s="1334"/>
      <c r="C104" s="1314" t="s">
        <v>1044</v>
      </c>
      <c r="D104" s="2082">
        <v>4599</v>
      </c>
      <c r="E104" s="2082" t="s">
        <v>7882</v>
      </c>
      <c r="F104" s="1827">
        <v>4599028</v>
      </c>
      <c r="G104" s="1827" t="s">
        <v>7887</v>
      </c>
      <c r="H104" s="1827" t="s">
        <v>7891</v>
      </c>
      <c r="I104" s="2085">
        <v>2021004540145</v>
      </c>
      <c r="J104" s="1744">
        <v>665</v>
      </c>
      <c r="K104" s="1216" t="str">
        <f>+[12]Metas!K758</f>
        <v>Implementación del Sistema de Identificación y clasificación de los beneficiarios de las acciones de la administración departamental</v>
      </c>
      <c r="L104" s="1433">
        <v>0.75</v>
      </c>
      <c r="M104" s="1480">
        <f>SUM(N104:Q104)</f>
        <v>0.75</v>
      </c>
      <c r="N104" s="1482">
        <v>0.25</v>
      </c>
      <c r="O104" s="1484">
        <v>0.25</v>
      </c>
      <c r="P104" s="1486">
        <v>0.25</v>
      </c>
      <c r="Q104" s="1488"/>
      <c r="R104" s="1219">
        <f>+$J104</f>
        <v>665</v>
      </c>
      <c r="S104" s="820"/>
      <c r="T104" s="708"/>
      <c r="U104" s="708"/>
      <c r="V104" s="708"/>
      <c r="W104" s="677"/>
      <c r="X104" s="669"/>
      <c r="Y104" s="669"/>
      <c r="Z104" s="669"/>
      <c r="AA104" s="669"/>
      <c r="AB104" s="1219">
        <f t="shared" ref="AB104" si="125">+$J104</f>
        <v>665</v>
      </c>
      <c r="AC104" s="1240">
        <f t="shared" ref="AC104" si="126">+L104</f>
        <v>0.75</v>
      </c>
      <c r="AD104" s="308">
        <f t="shared" si="94"/>
        <v>0</v>
      </c>
      <c r="AE104" s="308">
        <f t="shared" si="94"/>
        <v>0</v>
      </c>
      <c r="AF104" s="308">
        <f t="shared" si="94"/>
        <v>0</v>
      </c>
      <c r="AG104" s="308">
        <f t="shared" si="94"/>
        <v>0</v>
      </c>
      <c r="AH104" s="308">
        <f t="shared" si="94"/>
        <v>0</v>
      </c>
      <c r="AI104" s="308">
        <f t="shared" si="94"/>
        <v>0</v>
      </c>
      <c r="AJ104" s="308">
        <f t="shared" si="94"/>
        <v>0</v>
      </c>
      <c r="AK104" s="1219">
        <f t="shared" ref="AK104" si="127">+$J104</f>
        <v>665</v>
      </c>
      <c r="AL104" s="1243">
        <f>+N104</f>
        <v>0.25</v>
      </c>
      <c r="AM104" s="308">
        <f t="shared" si="103"/>
        <v>0</v>
      </c>
      <c r="AN104" s="683"/>
      <c r="AO104" s="683"/>
      <c r="AP104" s="683"/>
      <c r="AQ104" s="683"/>
      <c r="AR104" s="683"/>
      <c r="AS104" s="683"/>
      <c r="AT104" s="1219">
        <f t="shared" ref="AT104" si="128">+$J104</f>
        <v>665</v>
      </c>
      <c r="AU104" s="1246">
        <f>+O104</f>
        <v>0.25</v>
      </c>
      <c r="AV104" s="308">
        <f t="shared" si="104"/>
        <v>0</v>
      </c>
      <c r="AW104" s="683"/>
      <c r="AX104" s="683"/>
      <c r="AY104" s="683"/>
      <c r="AZ104" s="683"/>
      <c r="BA104" s="683"/>
      <c r="BB104" s="683"/>
      <c r="BC104" s="1219">
        <f t="shared" ref="BC104" si="129">+$J104</f>
        <v>665</v>
      </c>
      <c r="BD104" s="1249">
        <f>+P104</f>
        <v>0.25</v>
      </c>
      <c r="BE104" s="308">
        <f t="shared" si="105"/>
        <v>0</v>
      </c>
      <c r="BF104" s="683"/>
      <c r="BG104" s="683"/>
      <c r="BH104" s="683"/>
      <c r="BI104" s="683"/>
      <c r="BJ104" s="683"/>
      <c r="BK104" s="683"/>
      <c r="BL104" s="1219">
        <f t="shared" ref="BL104" si="130">+$J104</f>
        <v>665</v>
      </c>
      <c r="BM104" s="1252">
        <f>+Q104</f>
        <v>0</v>
      </c>
      <c r="BN104" s="308">
        <f t="shared" si="106"/>
        <v>0</v>
      </c>
      <c r="BO104" s="683"/>
      <c r="BP104" s="683"/>
      <c r="BQ104" s="683"/>
      <c r="BR104" s="683"/>
      <c r="BS104" s="683"/>
      <c r="BT104" s="683"/>
      <c r="BU104" s="1204"/>
      <c r="BV104" s="1205"/>
      <c r="BW104" s="1205"/>
      <c r="BX104" s="1205"/>
      <c r="BY104" s="1205"/>
      <c r="BZ104" s="1205"/>
      <c r="CA104" s="1205"/>
      <c r="CB104" s="1205"/>
      <c r="CC104" s="1206"/>
    </row>
    <row r="105" spans="1:81" s="690" customFormat="1" ht="40.15" customHeight="1" x14ac:dyDescent="0.25">
      <c r="A105" s="673"/>
      <c r="B105" s="1334"/>
      <c r="C105" s="1315"/>
      <c r="D105" s="2083"/>
      <c r="E105" s="2083"/>
      <c r="F105" s="1828"/>
      <c r="G105" s="1828"/>
      <c r="H105" s="1828"/>
      <c r="I105" s="2086"/>
      <c r="J105" s="1722"/>
      <c r="K105" s="1217"/>
      <c r="L105" s="1434"/>
      <c r="M105" s="1481"/>
      <c r="N105" s="1483"/>
      <c r="O105" s="1485"/>
      <c r="P105" s="1487"/>
      <c r="Q105" s="1489"/>
      <c r="R105" s="1220"/>
      <c r="S105" s="821"/>
      <c r="T105" s="709"/>
      <c r="U105" s="709"/>
      <c r="V105" s="709"/>
      <c r="W105" s="678"/>
      <c r="X105" s="670"/>
      <c r="Y105" s="670"/>
      <c r="Z105" s="670"/>
      <c r="AA105" s="670"/>
      <c r="AB105" s="1220"/>
      <c r="AC105" s="1241"/>
      <c r="AD105" s="303">
        <f t="shared" si="94"/>
        <v>0</v>
      </c>
      <c r="AE105" s="303">
        <f t="shared" si="94"/>
        <v>0</v>
      </c>
      <c r="AF105" s="303">
        <f t="shared" si="94"/>
        <v>0</v>
      </c>
      <c r="AG105" s="303">
        <f t="shared" si="94"/>
        <v>0</v>
      </c>
      <c r="AH105" s="303">
        <f t="shared" si="94"/>
        <v>0</v>
      </c>
      <c r="AI105" s="303">
        <f t="shared" si="94"/>
        <v>0</v>
      </c>
      <c r="AJ105" s="303">
        <f t="shared" si="94"/>
        <v>0</v>
      </c>
      <c r="AK105" s="1220"/>
      <c r="AL105" s="1244"/>
      <c r="AM105" s="303">
        <f t="shared" si="103"/>
        <v>0</v>
      </c>
      <c r="AN105" s="684"/>
      <c r="AO105" s="684"/>
      <c r="AP105" s="684"/>
      <c r="AQ105" s="684"/>
      <c r="AR105" s="684"/>
      <c r="AS105" s="684"/>
      <c r="AT105" s="1220"/>
      <c r="AU105" s="1247"/>
      <c r="AV105" s="303">
        <f t="shared" si="104"/>
        <v>0</v>
      </c>
      <c r="AW105" s="684"/>
      <c r="AX105" s="684"/>
      <c r="AY105" s="684"/>
      <c r="AZ105" s="684"/>
      <c r="BA105" s="684"/>
      <c r="BB105" s="684"/>
      <c r="BC105" s="1220"/>
      <c r="BD105" s="1250"/>
      <c r="BE105" s="303">
        <f t="shared" si="105"/>
        <v>0</v>
      </c>
      <c r="BF105" s="684"/>
      <c r="BG105" s="684"/>
      <c r="BH105" s="684"/>
      <c r="BI105" s="684"/>
      <c r="BJ105" s="684"/>
      <c r="BK105" s="684"/>
      <c r="BL105" s="1220"/>
      <c r="BM105" s="1253"/>
      <c r="BN105" s="303">
        <f t="shared" si="106"/>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x14ac:dyDescent="0.25">
      <c r="A106" s="673"/>
      <c r="B106" s="1334"/>
      <c r="C106" s="1315"/>
      <c r="D106" s="2083"/>
      <c r="E106" s="2083"/>
      <c r="F106" s="1828"/>
      <c r="G106" s="1828"/>
      <c r="H106" s="1828"/>
      <c r="I106" s="2086"/>
      <c r="J106" s="1722"/>
      <c r="K106" s="1217"/>
      <c r="L106" s="1434"/>
      <c r="M106" s="1481"/>
      <c r="N106" s="1483"/>
      <c r="O106" s="1485"/>
      <c r="P106" s="1487"/>
      <c r="Q106" s="1489"/>
      <c r="R106" s="1220"/>
      <c r="S106" s="821"/>
      <c r="T106" s="709"/>
      <c r="U106" s="709"/>
      <c r="V106" s="709"/>
      <c r="W106" s="678"/>
      <c r="X106" s="670"/>
      <c r="Y106" s="670"/>
      <c r="Z106" s="670"/>
      <c r="AA106" s="670"/>
      <c r="AB106" s="1220"/>
      <c r="AC106" s="1241"/>
      <c r="AD106" s="303">
        <f t="shared" si="94"/>
        <v>0</v>
      </c>
      <c r="AE106" s="303">
        <f t="shared" si="94"/>
        <v>0</v>
      </c>
      <c r="AF106" s="303">
        <f t="shared" si="94"/>
        <v>0</v>
      </c>
      <c r="AG106" s="303">
        <f t="shared" si="94"/>
        <v>0</v>
      </c>
      <c r="AH106" s="303">
        <f t="shared" si="94"/>
        <v>0</v>
      </c>
      <c r="AI106" s="303">
        <f t="shared" si="94"/>
        <v>0</v>
      </c>
      <c r="AJ106" s="303">
        <f t="shared" si="94"/>
        <v>0</v>
      </c>
      <c r="AK106" s="1220"/>
      <c r="AL106" s="1244"/>
      <c r="AM106" s="303">
        <f t="shared" si="103"/>
        <v>0</v>
      </c>
      <c r="AN106" s="684"/>
      <c r="AO106" s="684"/>
      <c r="AP106" s="684"/>
      <c r="AQ106" s="684"/>
      <c r="AR106" s="684"/>
      <c r="AS106" s="684"/>
      <c r="AT106" s="1220"/>
      <c r="AU106" s="1247"/>
      <c r="AV106" s="303">
        <f t="shared" si="104"/>
        <v>0</v>
      </c>
      <c r="AW106" s="684"/>
      <c r="AX106" s="684"/>
      <c r="AY106" s="684"/>
      <c r="AZ106" s="684"/>
      <c r="BA106" s="684"/>
      <c r="BB106" s="684"/>
      <c r="BC106" s="1220"/>
      <c r="BD106" s="1250"/>
      <c r="BE106" s="303">
        <f t="shared" si="105"/>
        <v>0</v>
      </c>
      <c r="BF106" s="684"/>
      <c r="BG106" s="684"/>
      <c r="BH106" s="684"/>
      <c r="BI106" s="684"/>
      <c r="BJ106" s="684"/>
      <c r="BK106" s="684"/>
      <c r="BL106" s="1220"/>
      <c r="BM106" s="1253"/>
      <c r="BN106" s="303">
        <f t="shared" si="106"/>
        <v>0</v>
      </c>
      <c r="BO106" s="684"/>
      <c r="BP106" s="684"/>
      <c r="BQ106" s="684"/>
      <c r="BR106" s="684"/>
      <c r="BS106" s="684"/>
      <c r="BT106" s="684"/>
      <c r="BU106" s="1207"/>
      <c r="BV106" s="1208"/>
      <c r="BW106" s="1208"/>
      <c r="BX106" s="1208"/>
      <c r="BY106" s="1208"/>
      <c r="BZ106" s="1208"/>
      <c r="CA106" s="1208"/>
      <c r="CB106" s="1208"/>
      <c r="CC106" s="1209"/>
    </row>
    <row r="107" spans="1:81" s="690" customFormat="1" ht="40.15" customHeight="1" thickBot="1" x14ac:dyDescent="0.3">
      <c r="A107" s="673"/>
      <c r="B107" s="1334"/>
      <c r="C107" s="1315"/>
      <c r="D107" s="2084"/>
      <c r="E107" s="2084"/>
      <c r="F107" s="2078"/>
      <c r="G107" s="2078"/>
      <c r="H107" s="2078"/>
      <c r="I107" s="2087"/>
      <c r="J107" s="1745"/>
      <c r="K107" s="1218"/>
      <c r="L107" s="1490"/>
      <c r="M107" s="1491"/>
      <c r="N107" s="1492"/>
      <c r="O107" s="1493"/>
      <c r="P107" s="1494"/>
      <c r="Q107" s="1495"/>
      <c r="R107" s="1221"/>
      <c r="S107" s="822"/>
      <c r="T107" s="710"/>
      <c r="U107" s="710"/>
      <c r="V107" s="710"/>
      <c r="W107" s="679"/>
      <c r="X107" s="671"/>
      <c r="Y107" s="671"/>
      <c r="Z107" s="671"/>
      <c r="AA107" s="671"/>
      <c r="AB107" s="1221"/>
      <c r="AC107" s="1242"/>
      <c r="AD107" s="306">
        <f t="shared" si="94"/>
        <v>0</v>
      </c>
      <c r="AE107" s="306">
        <f t="shared" si="94"/>
        <v>0</v>
      </c>
      <c r="AF107" s="306">
        <f t="shared" si="94"/>
        <v>0</v>
      </c>
      <c r="AG107" s="306">
        <f t="shared" si="94"/>
        <v>0</v>
      </c>
      <c r="AH107" s="306">
        <f t="shared" si="94"/>
        <v>0</v>
      </c>
      <c r="AI107" s="306">
        <f t="shared" si="94"/>
        <v>0</v>
      </c>
      <c r="AJ107" s="306">
        <f t="shared" si="94"/>
        <v>0</v>
      </c>
      <c r="AK107" s="1221"/>
      <c r="AL107" s="1245"/>
      <c r="AM107" s="306">
        <f t="shared" si="103"/>
        <v>0</v>
      </c>
      <c r="AN107" s="685"/>
      <c r="AO107" s="685"/>
      <c r="AP107" s="685"/>
      <c r="AQ107" s="685"/>
      <c r="AR107" s="685"/>
      <c r="AS107" s="685"/>
      <c r="AT107" s="1221"/>
      <c r="AU107" s="1248"/>
      <c r="AV107" s="306">
        <f t="shared" si="104"/>
        <v>0</v>
      </c>
      <c r="AW107" s="685"/>
      <c r="AX107" s="685"/>
      <c r="AY107" s="685"/>
      <c r="AZ107" s="685"/>
      <c r="BA107" s="685"/>
      <c r="BB107" s="685"/>
      <c r="BC107" s="1221"/>
      <c r="BD107" s="1251"/>
      <c r="BE107" s="306">
        <f t="shared" si="105"/>
        <v>0</v>
      </c>
      <c r="BF107" s="685"/>
      <c r="BG107" s="685"/>
      <c r="BH107" s="685"/>
      <c r="BI107" s="685"/>
      <c r="BJ107" s="685"/>
      <c r="BK107" s="685"/>
      <c r="BL107" s="1221"/>
      <c r="BM107" s="1254"/>
      <c r="BN107" s="306">
        <f t="shared" si="106"/>
        <v>0</v>
      </c>
      <c r="BO107" s="685"/>
      <c r="BP107" s="685"/>
      <c r="BQ107" s="685"/>
      <c r="BR107" s="685"/>
      <c r="BS107" s="685"/>
      <c r="BT107" s="685"/>
      <c r="BU107" s="1210"/>
      <c r="BV107" s="1211"/>
      <c r="BW107" s="1211"/>
      <c r="BX107" s="1211"/>
      <c r="BY107" s="1211"/>
      <c r="BZ107" s="1211"/>
      <c r="CA107" s="1211"/>
      <c r="CB107" s="1211"/>
      <c r="CC107" s="1212"/>
    </row>
    <row r="108" spans="1:81" s="690" customFormat="1" ht="40.15" customHeight="1" thickTop="1" x14ac:dyDescent="0.25">
      <c r="A108" s="673"/>
      <c r="B108" s="1334"/>
      <c r="C108" s="1315"/>
      <c r="D108" s="2082">
        <v>4599</v>
      </c>
      <c r="E108" s="2082" t="s">
        <v>7882</v>
      </c>
      <c r="F108" s="1827">
        <v>4599028</v>
      </c>
      <c r="G108" s="1827" t="s">
        <v>7887</v>
      </c>
      <c r="H108" s="1827" t="s">
        <v>7891</v>
      </c>
      <c r="I108" s="2085">
        <v>2021004540145</v>
      </c>
      <c r="J108" s="1744">
        <v>666</v>
      </c>
      <c r="K108" s="1216" t="str">
        <f>+[12]Metas!K759</f>
        <v>Diseño e implementación de un sistema de medición del impacto de la gestión gubernamental</v>
      </c>
      <c r="L108" s="1433">
        <v>0.75</v>
      </c>
      <c r="M108" s="1480">
        <f>SUM(N108:Q108)</f>
        <v>0.75</v>
      </c>
      <c r="N108" s="1482">
        <v>0.25</v>
      </c>
      <c r="O108" s="1484">
        <v>0.25</v>
      </c>
      <c r="P108" s="1486">
        <v>0.25</v>
      </c>
      <c r="Q108" s="1488"/>
      <c r="R108" s="1219">
        <f>+$J108</f>
        <v>666</v>
      </c>
      <c r="S108" s="820"/>
      <c r="T108" s="708"/>
      <c r="U108" s="708"/>
      <c r="V108" s="708"/>
      <c r="W108" s="677"/>
      <c r="X108" s="669"/>
      <c r="Y108" s="669"/>
      <c r="Z108" s="669"/>
      <c r="AA108" s="669"/>
      <c r="AB108" s="1219">
        <f t="shared" ref="AB108" si="131">+$J108</f>
        <v>666</v>
      </c>
      <c r="AC108" s="1240">
        <f t="shared" ref="AC108" si="132">+L108</f>
        <v>0.75</v>
      </c>
      <c r="AD108" s="308">
        <f t="shared" si="94"/>
        <v>0</v>
      </c>
      <c r="AE108" s="308">
        <f t="shared" si="94"/>
        <v>0</v>
      </c>
      <c r="AF108" s="308">
        <f t="shared" si="94"/>
        <v>0</v>
      </c>
      <c r="AG108" s="308">
        <f t="shared" si="94"/>
        <v>0</v>
      </c>
      <c r="AH108" s="308">
        <f t="shared" si="94"/>
        <v>0</v>
      </c>
      <c r="AI108" s="308">
        <f t="shared" si="94"/>
        <v>0</v>
      </c>
      <c r="AJ108" s="308">
        <f t="shared" si="94"/>
        <v>0</v>
      </c>
      <c r="AK108" s="1219">
        <f t="shared" ref="AK108" si="133">+$J108</f>
        <v>666</v>
      </c>
      <c r="AL108" s="1243">
        <f>+N108</f>
        <v>0.25</v>
      </c>
      <c r="AM108" s="308">
        <f t="shared" si="103"/>
        <v>0</v>
      </c>
      <c r="AN108" s="683"/>
      <c r="AO108" s="683"/>
      <c r="AP108" s="683"/>
      <c r="AQ108" s="683"/>
      <c r="AR108" s="683"/>
      <c r="AS108" s="683"/>
      <c r="AT108" s="1219">
        <f t="shared" ref="AT108" si="134">+$J108</f>
        <v>666</v>
      </c>
      <c r="AU108" s="1246">
        <f>+O108</f>
        <v>0.25</v>
      </c>
      <c r="AV108" s="308">
        <f t="shared" si="104"/>
        <v>0</v>
      </c>
      <c r="AW108" s="683"/>
      <c r="AX108" s="683"/>
      <c r="AY108" s="683"/>
      <c r="AZ108" s="683"/>
      <c r="BA108" s="683"/>
      <c r="BB108" s="683"/>
      <c r="BC108" s="1219">
        <f t="shared" ref="BC108" si="135">+$J108</f>
        <v>666</v>
      </c>
      <c r="BD108" s="1249">
        <f>+P108</f>
        <v>0.25</v>
      </c>
      <c r="BE108" s="308">
        <f t="shared" si="105"/>
        <v>0</v>
      </c>
      <c r="BF108" s="683"/>
      <c r="BG108" s="683"/>
      <c r="BH108" s="683"/>
      <c r="BI108" s="683"/>
      <c r="BJ108" s="683"/>
      <c r="BK108" s="683"/>
      <c r="BL108" s="1219">
        <f t="shared" ref="BL108" si="136">+$J108</f>
        <v>666</v>
      </c>
      <c r="BM108" s="1252">
        <f>+Q108</f>
        <v>0</v>
      </c>
      <c r="BN108" s="308">
        <f t="shared" si="106"/>
        <v>0</v>
      </c>
      <c r="BO108" s="683"/>
      <c r="BP108" s="683"/>
      <c r="BQ108" s="683"/>
      <c r="BR108" s="683"/>
      <c r="BS108" s="683"/>
      <c r="BT108" s="683"/>
      <c r="BU108" s="1204"/>
      <c r="BV108" s="1205"/>
      <c r="BW108" s="1205"/>
      <c r="BX108" s="1205"/>
      <c r="BY108" s="1205"/>
      <c r="BZ108" s="1205"/>
      <c r="CA108" s="1205"/>
      <c r="CB108" s="1205"/>
      <c r="CC108" s="1206"/>
    </row>
    <row r="109" spans="1:81" s="690" customFormat="1" ht="40.15" customHeight="1" x14ac:dyDescent="0.25">
      <c r="A109" s="673"/>
      <c r="B109" s="1334"/>
      <c r="C109" s="1315"/>
      <c r="D109" s="2083"/>
      <c r="E109" s="2083"/>
      <c r="F109" s="1828"/>
      <c r="G109" s="1828"/>
      <c r="H109" s="1828"/>
      <c r="I109" s="2086"/>
      <c r="J109" s="1722"/>
      <c r="K109" s="1217"/>
      <c r="L109" s="1434"/>
      <c r="M109" s="1481"/>
      <c r="N109" s="1483"/>
      <c r="O109" s="1485"/>
      <c r="P109" s="1487"/>
      <c r="Q109" s="1489"/>
      <c r="R109" s="1220"/>
      <c r="S109" s="821"/>
      <c r="T109" s="709"/>
      <c r="U109" s="709"/>
      <c r="V109" s="709"/>
      <c r="W109" s="678"/>
      <c r="X109" s="670"/>
      <c r="Y109" s="670"/>
      <c r="Z109" s="670"/>
      <c r="AA109" s="670"/>
      <c r="AB109" s="1220"/>
      <c r="AC109" s="1241"/>
      <c r="AD109" s="303">
        <f t="shared" si="94"/>
        <v>0</v>
      </c>
      <c r="AE109" s="303">
        <f t="shared" si="94"/>
        <v>0</v>
      </c>
      <c r="AF109" s="303">
        <f t="shared" si="94"/>
        <v>0</v>
      </c>
      <c r="AG109" s="303">
        <f t="shared" si="94"/>
        <v>0</v>
      </c>
      <c r="AH109" s="303">
        <f t="shared" si="94"/>
        <v>0</v>
      </c>
      <c r="AI109" s="303">
        <f t="shared" si="94"/>
        <v>0</v>
      </c>
      <c r="AJ109" s="303">
        <f t="shared" si="94"/>
        <v>0</v>
      </c>
      <c r="AK109" s="1220"/>
      <c r="AL109" s="1244"/>
      <c r="AM109" s="303">
        <f t="shared" si="103"/>
        <v>0</v>
      </c>
      <c r="AN109" s="684"/>
      <c r="AO109" s="684"/>
      <c r="AP109" s="684"/>
      <c r="AQ109" s="684"/>
      <c r="AR109" s="684"/>
      <c r="AS109" s="684"/>
      <c r="AT109" s="1220"/>
      <c r="AU109" s="1247"/>
      <c r="AV109" s="303">
        <f t="shared" si="104"/>
        <v>0</v>
      </c>
      <c r="AW109" s="684"/>
      <c r="AX109" s="684"/>
      <c r="AY109" s="684"/>
      <c r="AZ109" s="684"/>
      <c r="BA109" s="684"/>
      <c r="BB109" s="684"/>
      <c r="BC109" s="1220"/>
      <c r="BD109" s="1250"/>
      <c r="BE109" s="303">
        <f t="shared" si="105"/>
        <v>0</v>
      </c>
      <c r="BF109" s="684"/>
      <c r="BG109" s="684"/>
      <c r="BH109" s="684"/>
      <c r="BI109" s="684"/>
      <c r="BJ109" s="684"/>
      <c r="BK109" s="684"/>
      <c r="BL109" s="1220"/>
      <c r="BM109" s="1253"/>
      <c r="BN109" s="303">
        <f t="shared" si="106"/>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x14ac:dyDescent="0.25">
      <c r="A110" s="673"/>
      <c r="B110" s="1334"/>
      <c r="C110" s="1315"/>
      <c r="D110" s="2083"/>
      <c r="E110" s="2083"/>
      <c r="F110" s="1828"/>
      <c r="G110" s="1828"/>
      <c r="H110" s="1828"/>
      <c r="I110" s="2086"/>
      <c r="J110" s="1722"/>
      <c r="K110" s="1217"/>
      <c r="L110" s="1434"/>
      <c r="M110" s="1481"/>
      <c r="N110" s="1483"/>
      <c r="O110" s="1485"/>
      <c r="P110" s="1487"/>
      <c r="Q110" s="1489"/>
      <c r="R110" s="1220"/>
      <c r="S110" s="821"/>
      <c r="T110" s="709"/>
      <c r="U110" s="709"/>
      <c r="V110" s="709"/>
      <c r="W110" s="678"/>
      <c r="X110" s="670"/>
      <c r="Y110" s="670"/>
      <c r="Z110" s="670"/>
      <c r="AA110" s="670"/>
      <c r="AB110" s="1220"/>
      <c r="AC110" s="1241"/>
      <c r="AD110" s="303">
        <f t="shared" si="94"/>
        <v>0</v>
      </c>
      <c r="AE110" s="303">
        <f t="shared" si="94"/>
        <v>0</v>
      </c>
      <c r="AF110" s="303">
        <f t="shared" si="94"/>
        <v>0</v>
      </c>
      <c r="AG110" s="303">
        <f t="shared" si="94"/>
        <v>0</v>
      </c>
      <c r="AH110" s="303">
        <f t="shared" si="94"/>
        <v>0</v>
      </c>
      <c r="AI110" s="303">
        <f t="shared" si="94"/>
        <v>0</v>
      </c>
      <c r="AJ110" s="303">
        <f t="shared" si="94"/>
        <v>0</v>
      </c>
      <c r="AK110" s="1220"/>
      <c r="AL110" s="1244"/>
      <c r="AM110" s="303">
        <f t="shared" si="103"/>
        <v>0</v>
      </c>
      <c r="AN110" s="684"/>
      <c r="AO110" s="684"/>
      <c r="AP110" s="684"/>
      <c r="AQ110" s="684"/>
      <c r="AR110" s="684"/>
      <c r="AS110" s="684"/>
      <c r="AT110" s="1220"/>
      <c r="AU110" s="1247"/>
      <c r="AV110" s="303">
        <f t="shared" si="104"/>
        <v>0</v>
      </c>
      <c r="AW110" s="684"/>
      <c r="AX110" s="684"/>
      <c r="AY110" s="684"/>
      <c r="AZ110" s="684"/>
      <c r="BA110" s="684"/>
      <c r="BB110" s="684"/>
      <c r="BC110" s="1220"/>
      <c r="BD110" s="1250"/>
      <c r="BE110" s="303">
        <f t="shared" si="105"/>
        <v>0</v>
      </c>
      <c r="BF110" s="684"/>
      <c r="BG110" s="684"/>
      <c r="BH110" s="684"/>
      <c r="BI110" s="684"/>
      <c r="BJ110" s="684"/>
      <c r="BK110" s="684"/>
      <c r="BL110" s="1220"/>
      <c r="BM110" s="1253"/>
      <c r="BN110" s="303">
        <f t="shared" si="106"/>
        <v>0</v>
      </c>
      <c r="BO110" s="684"/>
      <c r="BP110" s="684"/>
      <c r="BQ110" s="684"/>
      <c r="BR110" s="684"/>
      <c r="BS110" s="684"/>
      <c r="BT110" s="684"/>
      <c r="BU110" s="1207"/>
      <c r="BV110" s="1208"/>
      <c r="BW110" s="1208"/>
      <c r="BX110" s="1208"/>
      <c r="BY110" s="1208"/>
      <c r="BZ110" s="1208"/>
      <c r="CA110" s="1208"/>
      <c r="CB110" s="1208"/>
      <c r="CC110" s="1209"/>
    </row>
    <row r="111" spans="1:81" s="690" customFormat="1" ht="40.15" customHeight="1" thickBot="1" x14ac:dyDescent="0.3">
      <c r="A111" s="673"/>
      <c r="B111" s="1334"/>
      <c r="C111" s="1316"/>
      <c r="D111" s="2084"/>
      <c r="E111" s="2084"/>
      <c r="F111" s="2078"/>
      <c r="G111" s="2078"/>
      <c r="H111" s="2078"/>
      <c r="I111" s="2087"/>
      <c r="J111" s="1745"/>
      <c r="K111" s="1218"/>
      <c r="L111" s="1490"/>
      <c r="M111" s="1491"/>
      <c r="N111" s="1492"/>
      <c r="O111" s="1493"/>
      <c r="P111" s="1494"/>
      <c r="Q111" s="1495"/>
      <c r="R111" s="1221"/>
      <c r="S111" s="822"/>
      <c r="T111" s="710"/>
      <c r="U111" s="710"/>
      <c r="V111" s="710"/>
      <c r="W111" s="679"/>
      <c r="X111" s="671"/>
      <c r="Y111" s="671"/>
      <c r="Z111" s="671"/>
      <c r="AA111" s="671"/>
      <c r="AB111" s="1221"/>
      <c r="AC111" s="1242"/>
      <c r="AD111" s="306">
        <f t="shared" si="94"/>
        <v>0</v>
      </c>
      <c r="AE111" s="306">
        <f t="shared" si="94"/>
        <v>0</v>
      </c>
      <c r="AF111" s="306">
        <f t="shared" si="94"/>
        <v>0</v>
      </c>
      <c r="AG111" s="306">
        <f t="shared" si="94"/>
        <v>0</v>
      </c>
      <c r="AH111" s="306">
        <f t="shared" si="94"/>
        <v>0</v>
      </c>
      <c r="AI111" s="306">
        <f t="shared" si="94"/>
        <v>0</v>
      </c>
      <c r="AJ111" s="306">
        <f t="shared" si="94"/>
        <v>0</v>
      </c>
      <c r="AK111" s="1221"/>
      <c r="AL111" s="1245"/>
      <c r="AM111" s="306">
        <f t="shared" si="103"/>
        <v>0</v>
      </c>
      <c r="AN111" s="685"/>
      <c r="AO111" s="685"/>
      <c r="AP111" s="685"/>
      <c r="AQ111" s="685"/>
      <c r="AR111" s="685"/>
      <c r="AS111" s="685"/>
      <c r="AT111" s="1221"/>
      <c r="AU111" s="1248"/>
      <c r="AV111" s="306">
        <f t="shared" si="104"/>
        <v>0</v>
      </c>
      <c r="AW111" s="685"/>
      <c r="AX111" s="685"/>
      <c r="AY111" s="685"/>
      <c r="AZ111" s="685"/>
      <c r="BA111" s="685"/>
      <c r="BB111" s="685"/>
      <c r="BC111" s="1221"/>
      <c r="BD111" s="1251"/>
      <c r="BE111" s="306">
        <f t="shared" si="105"/>
        <v>0</v>
      </c>
      <c r="BF111" s="685"/>
      <c r="BG111" s="685"/>
      <c r="BH111" s="685"/>
      <c r="BI111" s="685"/>
      <c r="BJ111" s="685"/>
      <c r="BK111" s="685"/>
      <c r="BL111" s="1221"/>
      <c r="BM111" s="1254"/>
      <c r="BN111" s="306">
        <f t="shared" si="106"/>
        <v>0</v>
      </c>
      <c r="BO111" s="685"/>
      <c r="BP111" s="685"/>
      <c r="BQ111" s="685"/>
      <c r="BR111" s="685"/>
      <c r="BS111" s="685"/>
      <c r="BT111" s="685"/>
      <c r="BU111" s="1210"/>
      <c r="BV111" s="1211"/>
      <c r="BW111" s="1211"/>
      <c r="BX111" s="1211"/>
      <c r="BY111" s="1211"/>
      <c r="BZ111" s="1211"/>
      <c r="CA111" s="1211"/>
      <c r="CB111" s="1211"/>
      <c r="CC111" s="1212"/>
    </row>
    <row r="112" spans="1:81" s="690" customFormat="1" ht="40.15" customHeight="1" thickTop="1" x14ac:dyDescent="0.25">
      <c r="A112" s="673"/>
      <c r="B112" s="1334"/>
      <c r="C112" s="1314" t="s">
        <v>1048</v>
      </c>
      <c r="D112" s="2082">
        <v>4599</v>
      </c>
      <c r="E112" s="2082" t="s">
        <v>7882</v>
      </c>
      <c r="F112" s="1827">
        <v>4599001</v>
      </c>
      <c r="G112" s="1827" t="s">
        <v>7895</v>
      </c>
      <c r="H112" s="1827" t="s">
        <v>6759</v>
      </c>
      <c r="I112" s="2085">
        <v>2021004540144</v>
      </c>
      <c r="J112" s="1744">
        <v>667</v>
      </c>
      <c r="K112" s="1216" t="str">
        <f>+[12]Metas!K760</f>
        <v>Evaluaciones de avance y cumplimiento del Plan de Desarrollo (1 trimestral con publicación en WEB)</v>
      </c>
      <c r="L112" s="1222">
        <v>4</v>
      </c>
      <c r="M112" s="1225">
        <f>SUM(N112:Q112)</f>
        <v>4</v>
      </c>
      <c r="N112" s="1228">
        <v>1</v>
      </c>
      <c r="O112" s="1231">
        <v>1</v>
      </c>
      <c r="P112" s="1234">
        <v>1</v>
      </c>
      <c r="Q112" s="1237">
        <v>1</v>
      </c>
      <c r="R112" s="1219">
        <f>+$J112</f>
        <v>667</v>
      </c>
      <c r="S112" s="820"/>
      <c r="T112" s="708"/>
      <c r="U112" s="708"/>
      <c r="V112" s="708"/>
      <c r="W112" s="677"/>
      <c r="X112" s="669"/>
      <c r="Y112" s="669"/>
      <c r="Z112" s="669"/>
      <c r="AA112" s="669"/>
      <c r="AB112" s="1219">
        <f t="shared" ref="AB112" si="137">+$J112</f>
        <v>667</v>
      </c>
      <c r="AC112" s="1240">
        <f t="shared" ref="AC112" si="138">+L112</f>
        <v>4</v>
      </c>
      <c r="AD112" s="308">
        <f t="shared" si="94"/>
        <v>0</v>
      </c>
      <c r="AE112" s="308">
        <f t="shared" si="94"/>
        <v>0</v>
      </c>
      <c r="AF112" s="308">
        <f t="shared" si="94"/>
        <v>0</v>
      </c>
      <c r="AG112" s="308">
        <f t="shared" si="94"/>
        <v>0</v>
      </c>
      <c r="AH112" s="308">
        <f t="shared" si="94"/>
        <v>0</v>
      </c>
      <c r="AI112" s="308">
        <f t="shared" si="94"/>
        <v>0</v>
      </c>
      <c r="AJ112" s="308">
        <f t="shared" si="94"/>
        <v>0</v>
      </c>
      <c r="AK112" s="1219">
        <f t="shared" ref="AK112" si="139">+$J112</f>
        <v>667</v>
      </c>
      <c r="AL112" s="1243">
        <f>+N112</f>
        <v>1</v>
      </c>
      <c r="AM112" s="308">
        <f t="shared" si="103"/>
        <v>0</v>
      </c>
      <c r="AN112" s="683"/>
      <c r="AO112" s="683"/>
      <c r="AP112" s="683"/>
      <c r="AQ112" s="683"/>
      <c r="AR112" s="683"/>
      <c r="AS112" s="683"/>
      <c r="AT112" s="1219">
        <f t="shared" ref="AT112" si="140">+$J112</f>
        <v>667</v>
      </c>
      <c r="AU112" s="1246">
        <f>+O112</f>
        <v>1</v>
      </c>
      <c r="AV112" s="308">
        <f t="shared" si="104"/>
        <v>0</v>
      </c>
      <c r="AW112" s="683"/>
      <c r="AX112" s="683"/>
      <c r="AY112" s="683"/>
      <c r="AZ112" s="683"/>
      <c r="BA112" s="683"/>
      <c r="BB112" s="683"/>
      <c r="BC112" s="1219">
        <f t="shared" ref="BC112" si="141">+$J112</f>
        <v>667</v>
      </c>
      <c r="BD112" s="1249">
        <f>+P112</f>
        <v>1</v>
      </c>
      <c r="BE112" s="308">
        <f t="shared" si="105"/>
        <v>0</v>
      </c>
      <c r="BF112" s="683"/>
      <c r="BG112" s="683"/>
      <c r="BH112" s="683"/>
      <c r="BI112" s="683"/>
      <c r="BJ112" s="683"/>
      <c r="BK112" s="683"/>
      <c r="BL112" s="1219">
        <f t="shared" ref="BL112" si="142">+$J112</f>
        <v>667</v>
      </c>
      <c r="BM112" s="1252">
        <f>+Q112</f>
        <v>1</v>
      </c>
      <c r="BN112" s="308">
        <f t="shared" si="106"/>
        <v>0</v>
      </c>
      <c r="BO112" s="683"/>
      <c r="BP112" s="683"/>
      <c r="BQ112" s="683"/>
      <c r="BR112" s="683"/>
      <c r="BS112" s="683"/>
      <c r="BT112" s="683"/>
      <c r="BU112" s="1204"/>
      <c r="BV112" s="1205"/>
      <c r="BW112" s="1205"/>
      <c r="BX112" s="1205"/>
      <c r="BY112" s="1205"/>
      <c r="BZ112" s="1205"/>
      <c r="CA112" s="1205"/>
      <c r="CB112" s="1205"/>
      <c r="CC112" s="1206"/>
    </row>
    <row r="113" spans="1:81" s="690" customFormat="1" ht="40.15" customHeight="1" x14ac:dyDescent="0.25">
      <c r="A113" s="673"/>
      <c r="B113" s="1334"/>
      <c r="C113" s="1315"/>
      <c r="D113" s="2083"/>
      <c r="E113" s="2083"/>
      <c r="F113" s="1828"/>
      <c r="G113" s="1828"/>
      <c r="H113" s="1828"/>
      <c r="I113" s="2086"/>
      <c r="J113" s="1722"/>
      <c r="K113" s="1217"/>
      <c r="L113" s="1223"/>
      <c r="M113" s="1226"/>
      <c r="N113" s="1229"/>
      <c r="O113" s="1232"/>
      <c r="P113" s="1235"/>
      <c r="Q113" s="1238"/>
      <c r="R113" s="1220"/>
      <c r="S113" s="821"/>
      <c r="T113" s="709"/>
      <c r="U113" s="709"/>
      <c r="V113" s="709"/>
      <c r="W113" s="678"/>
      <c r="X113" s="670"/>
      <c r="Y113" s="670"/>
      <c r="Z113" s="670"/>
      <c r="AA113" s="670"/>
      <c r="AB113" s="1220"/>
      <c r="AC113" s="1241"/>
      <c r="AD113" s="303">
        <f t="shared" si="94"/>
        <v>0</v>
      </c>
      <c r="AE113" s="303">
        <f t="shared" si="94"/>
        <v>0</v>
      </c>
      <c r="AF113" s="303">
        <f t="shared" si="94"/>
        <v>0</v>
      </c>
      <c r="AG113" s="303">
        <f t="shared" si="94"/>
        <v>0</v>
      </c>
      <c r="AH113" s="303">
        <f t="shared" si="94"/>
        <v>0</v>
      </c>
      <c r="AI113" s="303">
        <f t="shared" si="94"/>
        <v>0</v>
      </c>
      <c r="AJ113" s="303">
        <f t="shared" si="94"/>
        <v>0</v>
      </c>
      <c r="AK113" s="1220"/>
      <c r="AL113" s="1244"/>
      <c r="AM113" s="303">
        <f t="shared" si="103"/>
        <v>0</v>
      </c>
      <c r="AN113" s="684"/>
      <c r="AO113" s="684"/>
      <c r="AP113" s="684"/>
      <c r="AQ113" s="684"/>
      <c r="AR113" s="684"/>
      <c r="AS113" s="684"/>
      <c r="AT113" s="1220"/>
      <c r="AU113" s="1247"/>
      <c r="AV113" s="303">
        <f t="shared" si="104"/>
        <v>0</v>
      </c>
      <c r="AW113" s="684"/>
      <c r="AX113" s="684"/>
      <c r="AY113" s="684"/>
      <c r="AZ113" s="684"/>
      <c r="BA113" s="684"/>
      <c r="BB113" s="684"/>
      <c r="BC113" s="1220"/>
      <c r="BD113" s="1250"/>
      <c r="BE113" s="303">
        <f t="shared" si="105"/>
        <v>0</v>
      </c>
      <c r="BF113" s="684"/>
      <c r="BG113" s="684"/>
      <c r="BH113" s="684"/>
      <c r="BI113" s="684"/>
      <c r="BJ113" s="684"/>
      <c r="BK113" s="684"/>
      <c r="BL113" s="1220"/>
      <c r="BM113" s="1253"/>
      <c r="BN113" s="303">
        <f t="shared" si="106"/>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x14ac:dyDescent="0.25">
      <c r="A114" s="673"/>
      <c r="B114" s="1334"/>
      <c r="C114" s="1315"/>
      <c r="D114" s="2083"/>
      <c r="E114" s="2083"/>
      <c r="F114" s="1828"/>
      <c r="G114" s="1828"/>
      <c r="H114" s="1828"/>
      <c r="I114" s="2086"/>
      <c r="J114" s="1722"/>
      <c r="K114" s="1217"/>
      <c r="L114" s="1223"/>
      <c r="M114" s="1226"/>
      <c r="N114" s="1229"/>
      <c r="O114" s="1232"/>
      <c r="P114" s="1235"/>
      <c r="Q114" s="1238"/>
      <c r="R114" s="1220"/>
      <c r="S114" s="821"/>
      <c r="T114" s="709"/>
      <c r="U114" s="709"/>
      <c r="V114" s="709"/>
      <c r="W114" s="678"/>
      <c r="X114" s="670"/>
      <c r="Y114" s="670"/>
      <c r="Z114" s="670"/>
      <c r="AA114" s="670"/>
      <c r="AB114" s="1220"/>
      <c r="AC114" s="1241"/>
      <c r="AD114" s="303">
        <f t="shared" si="94"/>
        <v>0</v>
      </c>
      <c r="AE114" s="303">
        <f t="shared" si="94"/>
        <v>0</v>
      </c>
      <c r="AF114" s="303">
        <f t="shared" si="94"/>
        <v>0</v>
      </c>
      <c r="AG114" s="303">
        <f t="shared" si="94"/>
        <v>0</v>
      </c>
      <c r="AH114" s="303">
        <f t="shared" si="94"/>
        <v>0</v>
      </c>
      <c r="AI114" s="303">
        <f t="shared" si="94"/>
        <v>0</v>
      </c>
      <c r="AJ114" s="303">
        <f t="shared" si="94"/>
        <v>0</v>
      </c>
      <c r="AK114" s="1220"/>
      <c r="AL114" s="1244"/>
      <c r="AM114" s="303">
        <f t="shared" si="103"/>
        <v>0</v>
      </c>
      <c r="AN114" s="684"/>
      <c r="AO114" s="684"/>
      <c r="AP114" s="684"/>
      <c r="AQ114" s="684"/>
      <c r="AR114" s="684"/>
      <c r="AS114" s="684"/>
      <c r="AT114" s="1220"/>
      <c r="AU114" s="1247"/>
      <c r="AV114" s="303">
        <f t="shared" si="104"/>
        <v>0</v>
      </c>
      <c r="AW114" s="684"/>
      <c r="AX114" s="684"/>
      <c r="AY114" s="684"/>
      <c r="AZ114" s="684"/>
      <c r="BA114" s="684"/>
      <c r="BB114" s="684"/>
      <c r="BC114" s="1220"/>
      <c r="BD114" s="1250"/>
      <c r="BE114" s="303">
        <f t="shared" si="105"/>
        <v>0</v>
      </c>
      <c r="BF114" s="684"/>
      <c r="BG114" s="684"/>
      <c r="BH114" s="684"/>
      <c r="BI114" s="684"/>
      <c r="BJ114" s="684"/>
      <c r="BK114" s="684"/>
      <c r="BL114" s="1220"/>
      <c r="BM114" s="1253"/>
      <c r="BN114" s="303">
        <f t="shared" si="106"/>
        <v>0</v>
      </c>
      <c r="BO114" s="684"/>
      <c r="BP114" s="684"/>
      <c r="BQ114" s="684"/>
      <c r="BR114" s="684"/>
      <c r="BS114" s="684"/>
      <c r="BT114" s="684"/>
      <c r="BU114" s="1207"/>
      <c r="BV114" s="1208"/>
      <c r="BW114" s="1208"/>
      <c r="BX114" s="1208"/>
      <c r="BY114" s="1208"/>
      <c r="BZ114" s="1208"/>
      <c r="CA114" s="1208"/>
      <c r="CB114" s="1208"/>
      <c r="CC114" s="1209"/>
    </row>
    <row r="115" spans="1:81" s="690" customFormat="1" ht="40.15" customHeight="1" thickBot="1" x14ac:dyDescent="0.3">
      <c r="A115" s="673"/>
      <c r="B115" s="1334"/>
      <c r="C115" s="1315"/>
      <c r="D115" s="2084"/>
      <c r="E115" s="2084"/>
      <c r="F115" s="2078"/>
      <c r="G115" s="2078"/>
      <c r="H115" s="2078"/>
      <c r="I115" s="2087"/>
      <c r="J115" s="1745"/>
      <c r="K115" s="1218"/>
      <c r="L115" s="1224"/>
      <c r="M115" s="1227"/>
      <c r="N115" s="1230"/>
      <c r="O115" s="1233"/>
      <c r="P115" s="1236"/>
      <c r="Q115" s="1239"/>
      <c r="R115" s="1221"/>
      <c r="S115" s="822"/>
      <c r="T115" s="710"/>
      <c r="U115" s="710"/>
      <c r="V115" s="710"/>
      <c r="W115" s="679"/>
      <c r="X115" s="671"/>
      <c r="Y115" s="671"/>
      <c r="Z115" s="671"/>
      <c r="AA115" s="671"/>
      <c r="AB115" s="1221"/>
      <c r="AC115" s="1242"/>
      <c r="AD115" s="306">
        <f t="shared" si="94"/>
        <v>0</v>
      </c>
      <c r="AE115" s="306">
        <f t="shared" si="94"/>
        <v>0</v>
      </c>
      <c r="AF115" s="306">
        <f t="shared" si="94"/>
        <v>0</v>
      </c>
      <c r="AG115" s="306">
        <f t="shared" si="94"/>
        <v>0</v>
      </c>
      <c r="AH115" s="306">
        <f t="shared" si="94"/>
        <v>0</v>
      </c>
      <c r="AI115" s="306">
        <f t="shared" si="94"/>
        <v>0</v>
      </c>
      <c r="AJ115" s="306">
        <f t="shared" si="94"/>
        <v>0</v>
      </c>
      <c r="AK115" s="1221"/>
      <c r="AL115" s="1245"/>
      <c r="AM115" s="306">
        <f t="shared" si="103"/>
        <v>0</v>
      </c>
      <c r="AN115" s="685"/>
      <c r="AO115" s="685"/>
      <c r="AP115" s="685"/>
      <c r="AQ115" s="685"/>
      <c r="AR115" s="685"/>
      <c r="AS115" s="685"/>
      <c r="AT115" s="1221"/>
      <c r="AU115" s="1248"/>
      <c r="AV115" s="306">
        <f t="shared" si="104"/>
        <v>0</v>
      </c>
      <c r="AW115" s="685"/>
      <c r="AX115" s="685"/>
      <c r="AY115" s="685"/>
      <c r="AZ115" s="685"/>
      <c r="BA115" s="685"/>
      <c r="BB115" s="685"/>
      <c r="BC115" s="1221"/>
      <c r="BD115" s="1251"/>
      <c r="BE115" s="306">
        <f t="shared" si="105"/>
        <v>0</v>
      </c>
      <c r="BF115" s="685"/>
      <c r="BG115" s="685"/>
      <c r="BH115" s="685"/>
      <c r="BI115" s="685"/>
      <c r="BJ115" s="685"/>
      <c r="BK115" s="685"/>
      <c r="BL115" s="1221"/>
      <c r="BM115" s="1254"/>
      <c r="BN115" s="306">
        <f t="shared" si="106"/>
        <v>0</v>
      </c>
      <c r="BO115" s="685"/>
      <c r="BP115" s="685"/>
      <c r="BQ115" s="685"/>
      <c r="BR115" s="685"/>
      <c r="BS115" s="685"/>
      <c r="BT115" s="685"/>
      <c r="BU115" s="1210"/>
      <c r="BV115" s="1211"/>
      <c r="BW115" s="1211"/>
      <c r="BX115" s="1211"/>
      <c r="BY115" s="1211"/>
      <c r="BZ115" s="1211"/>
      <c r="CA115" s="1211"/>
      <c r="CB115" s="1211"/>
      <c r="CC115" s="1212"/>
    </row>
    <row r="116" spans="1:81" s="690" customFormat="1" ht="40.15" customHeight="1" thickTop="1" x14ac:dyDescent="0.25">
      <c r="A116" s="673"/>
      <c r="B116" s="1334"/>
      <c r="C116" s="1315"/>
      <c r="D116" s="2082">
        <v>4599</v>
      </c>
      <c r="E116" s="2082" t="s">
        <v>7882</v>
      </c>
      <c r="F116" s="1827">
        <v>4599001</v>
      </c>
      <c r="G116" s="1827" t="s">
        <v>7895</v>
      </c>
      <c r="H116" s="1827" t="s">
        <v>6759</v>
      </c>
      <c r="I116" s="2085">
        <v>2021004540144</v>
      </c>
      <c r="J116" s="1744">
        <v>668</v>
      </c>
      <c r="K116" s="1216" t="str">
        <f>+[12]Metas!K761</f>
        <v>Rendiciones públicas de Cuentas</v>
      </c>
      <c r="L116" s="1222">
        <v>1</v>
      </c>
      <c r="M116" s="1225">
        <f>SUM(N116:Q116)</f>
        <v>1</v>
      </c>
      <c r="N116" s="1228"/>
      <c r="O116" s="1231"/>
      <c r="P116" s="1234"/>
      <c r="Q116" s="1237">
        <v>1</v>
      </c>
      <c r="R116" s="1219">
        <f>+$J116</f>
        <v>668</v>
      </c>
      <c r="S116" s="820"/>
      <c r="T116" s="708"/>
      <c r="U116" s="708"/>
      <c r="V116" s="708"/>
      <c r="W116" s="677"/>
      <c r="X116" s="669"/>
      <c r="Y116" s="669"/>
      <c r="Z116" s="669"/>
      <c r="AA116" s="669"/>
      <c r="AB116" s="1219">
        <f t="shared" ref="AB116" si="143">+$J116</f>
        <v>668</v>
      </c>
      <c r="AC116" s="1240">
        <f t="shared" ref="AC116" si="144">+L116</f>
        <v>1</v>
      </c>
      <c r="AD116" s="308">
        <f t="shared" si="94"/>
        <v>0</v>
      </c>
      <c r="AE116" s="308">
        <f t="shared" si="94"/>
        <v>0</v>
      </c>
      <c r="AF116" s="308">
        <f t="shared" si="94"/>
        <v>0</v>
      </c>
      <c r="AG116" s="308">
        <f t="shared" si="94"/>
        <v>0</v>
      </c>
      <c r="AH116" s="308">
        <f t="shared" si="94"/>
        <v>0</v>
      </c>
      <c r="AI116" s="308">
        <f t="shared" si="94"/>
        <v>0</v>
      </c>
      <c r="AJ116" s="308">
        <f t="shared" si="94"/>
        <v>0</v>
      </c>
      <c r="AK116" s="1219">
        <f t="shared" ref="AK116" si="145">+$J116</f>
        <v>668</v>
      </c>
      <c r="AL116" s="1243">
        <f>+N116</f>
        <v>0</v>
      </c>
      <c r="AM116" s="308">
        <f t="shared" si="103"/>
        <v>0</v>
      </c>
      <c r="AN116" s="683"/>
      <c r="AO116" s="683"/>
      <c r="AP116" s="683"/>
      <c r="AQ116" s="683"/>
      <c r="AR116" s="683"/>
      <c r="AS116" s="683"/>
      <c r="AT116" s="1219">
        <f t="shared" ref="AT116" si="146">+$J116</f>
        <v>668</v>
      </c>
      <c r="AU116" s="1246">
        <f>+O116</f>
        <v>0</v>
      </c>
      <c r="AV116" s="308">
        <f t="shared" si="104"/>
        <v>0</v>
      </c>
      <c r="AW116" s="683"/>
      <c r="AX116" s="683"/>
      <c r="AY116" s="683"/>
      <c r="AZ116" s="683"/>
      <c r="BA116" s="683"/>
      <c r="BB116" s="683"/>
      <c r="BC116" s="1219">
        <f t="shared" ref="BC116" si="147">+$J116</f>
        <v>668</v>
      </c>
      <c r="BD116" s="1249">
        <f>+P116</f>
        <v>0</v>
      </c>
      <c r="BE116" s="308">
        <f t="shared" si="105"/>
        <v>0</v>
      </c>
      <c r="BF116" s="683"/>
      <c r="BG116" s="683"/>
      <c r="BH116" s="683"/>
      <c r="BI116" s="683"/>
      <c r="BJ116" s="683"/>
      <c r="BK116" s="683"/>
      <c r="BL116" s="1219">
        <f t="shared" ref="BL116" si="148">+$J116</f>
        <v>668</v>
      </c>
      <c r="BM116" s="1252">
        <f>+Q116</f>
        <v>1</v>
      </c>
      <c r="BN116" s="308">
        <f t="shared" si="106"/>
        <v>0</v>
      </c>
      <c r="BO116" s="683"/>
      <c r="BP116" s="683"/>
      <c r="BQ116" s="683"/>
      <c r="BR116" s="683"/>
      <c r="BS116" s="683"/>
      <c r="BT116" s="683"/>
      <c r="BU116" s="1204"/>
      <c r="BV116" s="1205"/>
      <c r="BW116" s="1205"/>
      <c r="BX116" s="1205"/>
      <c r="BY116" s="1205"/>
      <c r="BZ116" s="1205"/>
      <c r="CA116" s="1205"/>
      <c r="CB116" s="1205"/>
      <c r="CC116" s="1206"/>
    </row>
    <row r="117" spans="1:81" s="690" customFormat="1" ht="40.15" customHeight="1" x14ac:dyDescent="0.25">
      <c r="A117" s="673"/>
      <c r="B117" s="1334"/>
      <c r="C117" s="1315"/>
      <c r="D117" s="2083"/>
      <c r="E117" s="2083"/>
      <c r="F117" s="1828"/>
      <c r="G117" s="1828"/>
      <c r="H117" s="1828"/>
      <c r="I117" s="2086"/>
      <c r="J117" s="1722"/>
      <c r="K117" s="1217"/>
      <c r="L117" s="1223"/>
      <c r="M117" s="1226"/>
      <c r="N117" s="1229"/>
      <c r="O117" s="1232"/>
      <c r="P117" s="1235"/>
      <c r="Q117" s="1238"/>
      <c r="R117" s="1220"/>
      <c r="S117" s="821"/>
      <c r="T117" s="709"/>
      <c r="U117" s="709"/>
      <c r="V117" s="709"/>
      <c r="W117" s="678"/>
      <c r="X117" s="670"/>
      <c r="Y117" s="670"/>
      <c r="Z117" s="670"/>
      <c r="AA117" s="670"/>
      <c r="AB117" s="1220"/>
      <c r="AC117" s="1241"/>
      <c r="AD117" s="303">
        <f t="shared" si="94"/>
        <v>0</v>
      </c>
      <c r="AE117" s="303">
        <f t="shared" si="94"/>
        <v>0</v>
      </c>
      <c r="AF117" s="303">
        <f t="shared" si="94"/>
        <v>0</v>
      </c>
      <c r="AG117" s="303">
        <f t="shared" si="94"/>
        <v>0</v>
      </c>
      <c r="AH117" s="303">
        <f t="shared" si="94"/>
        <v>0</v>
      </c>
      <c r="AI117" s="303">
        <f t="shared" si="94"/>
        <v>0</v>
      </c>
      <c r="AJ117" s="303">
        <f t="shared" si="94"/>
        <v>0</v>
      </c>
      <c r="AK117" s="1220"/>
      <c r="AL117" s="1244"/>
      <c r="AM117" s="303">
        <f t="shared" si="103"/>
        <v>0</v>
      </c>
      <c r="AN117" s="684"/>
      <c r="AO117" s="684"/>
      <c r="AP117" s="684"/>
      <c r="AQ117" s="684"/>
      <c r="AR117" s="684"/>
      <c r="AS117" s="684"/>
      <c r="AT117" s="1220"/>
      <c r="AU117" s="1247"/>
      <c r="AV117" s="303">
        <f t="shared" si="104"/>
        <v>0</v>
      </c>
      <c r="AW117" s="684"/>
      <c r="AX117" s="684"/>
      <c r="AY117" s="684"/>
      <c r="AZ117" s="684"/>
      <c r="BA117" s="684"/>
      <c r="BB117" s="684"/>
      <c r="BC117" s="1220"/>
      <c r="BD117" s="1250"/>
      <c r="BE117" s="303">
        <f t="shared" si="105"/>
        <v>0</v>
      </c>
      <c r="BF117" s="684"/>
      <c r="BG117" s="684"/>
      <c r="BH117" s="684"/>
      <c r="BI117" s="684"/>
      <c r="BJ117" s="684"/>
      <c r="BK117" s="684"/>
      <c r="BL117" s="1220"/>
      <c r="BM117" s="1253"/>
      <c r="BN117" s="303">
        <f t="shared" si="106"/>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x14ac:dyDescent="0.25">
      <c r="A118" s="673"/>
      <c r="B118" s="1334"/>
      <c r="C118" s="1315"/>
      <c r="D118" s="2083"/>
      <c r="E118" s="2083"/>
      <c r="F118" s="1828"/>
      <c r="G118" s="1828"/>
      <c r="H118" s="1828"/>
      <c r="I118" s="2086"/>
      <c r="J118" s="1722"/>
      <c r="K118" s="1217"/>
      <c r="L118" s="1223"/>
      <c r="M118" s="1226"/>
      <c r="N118" s="1229"/>
      <c r="O118" s="1232"/>
      <c r="P118" s="1235"/>
      <c r="Q118" s="1238"/>
      <c r="R118" s="1220"/>
      <c r="S118" s="821"/>
      <c r="T118" s="709"/>
      <c r="U118" s="709"/>
      <c r="V118" s="709"/>
      <c r="W118" s="678"/>
      <c r="X118" s="670"/>
      <c r="Y118" s="670"/>
      <c r="Z118" s="670"/>
      <c r="AA118" s="670"/>
      <c r="AB118" s="1220"/>
      <c r="AC118" s="1241"/>
      <c r="AD118" s="303">
        <f t="shared" si="94"/>
        <v>0</v>
      </c>
      <c r="AE118" s="303">
        <f t="shared" si="94"/>
        <v>0</v>
      </c>
      <c r="AF118" s="303">
        <f t="shared" si="94"/>
        <v>0</v>
      </c>
      <c r="AG118" s="303">
        <f t="shared" si="94"/>
        <v>0</v>
      </c>
      <c r="AH118" s="303">
        <f t="shared" si="94"/>
        <v>0</v>
      </c>
      <c r="AI118" s="303">
        <f t="shared" si="94"/>
        <v>0</v>
      </c>
      <c r="AJ118" s="303">
        <f t="shared" si="94"/>
        <v>0</v>
      </c>
      <c r="AK118" s="1220"/>
      <c r="AL118" s="1244"/>
      <c r="AM118" s="303">
        <f t="shared" si="103"/>
        <v>0</v>
      </c>
      <c r="AN118" s="684"/>
      <c r="AO118" s="684"/>
      <c r="AP118" s="684"/>
      <c r="AQ118" s="684"/>
      <c r="AR118" s="684"/>
      <c r="AS118" s="684"/>
      <c r="AT118" s="1220"/>
      <c r="AU118" s="1247"/>
      <c r="AV118" s="303">
        <f t="shared" si="104"/>
        <v>0</v>
      </c>
      <c r="AW118" s="684"/>
      <c r="AX118" s="684"/>
      <c r="AY118" s="684"/>
      <c r="AZ118" s="684"/>
      <c r="BA118" s="684"/>
      <c r="BB118" s="684"/>
      <c r="BC118" s="1220"/>
      <c r="BD118" s="1250"/>
      <c r="BE118" s="303">
        <f t="shared" si="105"/>
        <v>0</v>
      </c>
      <c r="BF118" s="684"/>
      <c r="BG118" s="684"/>
      <c r="BH118" s="684"/>
      <c r="BI118" s="684"/>
      <c r="BJ118" s="684"/>
      <c r="BK118" s="684"/>
      <c r="BL118" s="1220"/>
      <c r="BM118" s="1253"/>
      <c r="BN118" s="303">
        <f t="shared" si="106"/>
        <v>0</v>
      </c>
      <c r="BO118" s="684"/>
      <c r="BP118" s="684"/>
      <c r="BQ118" s="684"/>
      <c r="BR118" s="684"/>
      <c r="BS118" s="684"/>
      <c r="BT118" s="684"/>
      <c r="BU118" s="1207"/>
      <c r="BV118" s="1208"/>
      <c r="BW118" s="1208"/>
      <c r="BX118" s="1208"/>
      <c r="BY118" s="1208"/>
      <c r="BZ118" s="1208"/>
      <c r="CA118" s="1208"/>
      <c r="CB118" s="1208"/>
      <c r="CC118" s="1209"/>
    </row>
    <row r="119" spans="1:81" s="690" customFormat="1" ht="40.15" customHeight="1" thickBot="1" x14ac:dyDescent="0.3">
      <c r="A119" s="673"/>
      <c r="B119" s="1334"/>
      <c r="C119" s="1315"/>
      <c r="D119" s="2084"/>
      <c r="E119" s="2084"/>
      <c r="F119" s="2078"/>
      <c r="G119" s="2078"/>
      <c r="H119" s="2078"/>
      <c r="I119" s="2087"/>
      <c r="J119" s="1745"/>
      <c r="K119" s="1218"/>
      <c r="L119" s="1224"/>
      <c r="M119" s="1227"/>
      <c r="N119" s="1230"/>
      <c r="O119" s="1233"/>
      <c r="P119" s="1236"/>
      <c r="Q119" s="1239"/>
      <c r="R119" s="1221"/>
      <c r="S119" s="822"/>
      <c r="T119" s="710"/>
      <c r="U119" s="710"/>
      <c r="V119" s="710"/>
      <c r="W119" s="679"/>
      <c r="X119" s="671"/>
      <c r="Y119" s="671"/>
      <c r="Z119" s="671"/>
      <c r="AA119" s="671"/>
      <c r="AB119" s="1221"/>
      <c r="AC119" s="1242"/>
      <c r="AD119" s="306">
        <f t="shared" si="94"/>
        <v>0</v>
      </c>
      <c r="AE119" s="306">
        <f t="shared" si="94"/>
        <v>0</v>
      </c>
      <c r="AF119" s="306">
        <f t="shared" si="94"/>
        <v>0</v>
      </c>
      <c r="AG119" s="306">
        <f t="shared" si="94"/>
        <v>0</v>
      </c>
      <c r="AH119" s="306">
        <f t="shared" si="94"/>
        <v>0</v>
      </c>
      <c r="AI119" s="306">
        <f t="shared" si="94"/>
        <v>0</v>
      </c>
      <c r="AJ119" s="306">
        <f t="shared" si="94"/>
        <v>0</v>
      </c>
      <c r="AK119" s="1221"/>
      <c r="AL119" s="1245"/>
      <c r="AM119" s="306">
        <f t="shared" si="103"/>
        <v>0</v>
      </c>
      <c r="AN119" s="685"/>
      <c r="AO119" s="685"/>
      <c r="AP119" s="685"/>
      <c r="AQ119" s="685"/>
      <c r="AR119" s="685"/>
      <c r="AS119" s="685"/>
      <c r="AT119" s="1221"/>
      <c r="AU119" s="1248"/>
      <c r="AV119" s="306">
        <f t="shared" si="104"/>
        <v>0</v>
      </c>
      <c r="AW119" s="685"/>
      <c r="AX119" s="685"/>
      <c r="AY119" s="685"/>
      <c r="AZ119" s="685"/>
      <c r="BA119" s="685"/>
      <c r="BB119" s="685"/>
      <c r="BC119" s="1221"/>
      <c r="BD119" s="1251"/>
      <c r="BE119" s="306">
        <f t="shared" si="105"/>
        <v>0</v>
      </c>
      <c r="BF119" s="685"/>
      <c r="BG119" s="685"/>
      <c r="BH119" s="685"/>
      <c r="BI119" s="685"/>
      <c r="BJ119" s="685"/>
      <c r="BK119" s="685"/>
      <c r="BL119" s="1221"/>
      <c r="BM119" s="1254"/>
      <c r="BN119" s="306">
        <f t="shared" si="106"/>
        <v>0</v>
      </c>
      <c r="BO119" s="685"/>
      <c r="BP119" s="685"/>
      <c r="BQ119" s="685"/>
      <c r="BR119" s="685"/>
      <c r="BS119" s="685"/>
      <c r="BT119" s="685"/>
      <c r="BU119" s="1210"/>
      <c r="BV119" s="1211"/>
      <c r="BW119" s="1211"/>
      <c r="BX119" s="1211"/>
      <c r="BY119" s="1211"/>
      <c r="BZ119" s="1211"/>
      <c r="CA119" s="1211"/>
      <c r="CB119" s="1211"/>
      <c r="CC119" s="1212"/>
    </row>
    <row r="120" spans="1:81" s="690" customFormat="1" ht="40.15" customHeight="1" thickTop="1" x14ac:dyDescent="0.25">
      <c r="A120" s="673"/>
      <c r="B120" s="1334"/>
      <c r="C120" s="1315"/>
      <c r="D120" s="2082">
        <v>4599</v>
      </c>
      <c r="E120" s="2082" t="s">
        <v>7882</v>
      </c>
      <c r="F120" s="1827">
        <v>4599031</v>
      </c>
      <c r="G120" s="1827" t="s">
        <v>7894</v>
      </c>
      <c r="H120" s="1827" t="s">
        <v>6759</v>
      </c>
      <c r="I120" s="2085">
        <v>2021004540144</v>
      </c>
      <c r="J120" s="1744">
        <v>669</v>
      </c>
      <c r="K120" s="1216" t="str">
        <f>+[12]Metas!K762</f>
        <v>Apoyo a la gestión de los Consejos Territoriales de Planeación - CTP</v>
      </c>
      <c r="L120" s="1222">
        <v>1</v>
      </c>
      <c r="M120" s="1225">
        <f>SUM(N120:Q120)</f>
        <v>1</v>
      </c>
      <c r="N120" s="1228">
        <v>0.25</v>
      </c>
      <c r="O120" s="1231">
        <v>0.25</v>
      </c>
      <c r="P120" s="1234">
        <v>0.25</v>
      </c>
      <c r="Q120" s="1237">
        <v>0.25</v>
      </c>
      <c r="R120" s="1219">
        <f>+$J120</f>
        <v>669</v>
      </c>
      <c r="S120" s="820"/>
      <c r="T120" s="708"/>
      <c r="U120" s="708"/>
      <c r="V120" s="708"/>
      <c r="W120" s="677"/>
      <c r="X120" s="669"/>
      <c r="Y120" s="669"/>
      <c r="Z120" s="669"/>
      <c r="AA120" s="669"/>
      <c r="AB120" s="1219">
        <f t="shared" ref="AB120" si="149">+$J120</f>
        <v>669</v>
      </c>
      <c r="AC120" s="1240">
        <f t="shared" ref="AC120" si="150">+L120</f>
        <v>1</v>
      </c>
      <c r="AD120" s="308">
        <f t="shared" si="94"/>
        <v>0</v>
      </c>
      <c r="AE120" s="308">
        <f t="shared" si="94"/>
        <v>0</v>
      </c>
      <c r="AF120" s="308">
        <f t="shared" si="94"/>
        <v>0</v>
      </c>
      <c r="AG120" s="308">
        <f t="shared" si="94"/>
        <v>0</v>
      </c>
      <c r="AH120" s="308">
        <f t="shared" si="94"/>
        <v>0</v>
      </c>
      <c r="AI120" s="308">
        <f t="shared" si="94"/>
        <v>0</v>
      </c>
      <c r="AJ120" s="308">
        <f t="shared" si="94"/>
        <v>0</v>
      </c>
      <c r="AK120" s="1219">
        <f t="shared" ref="AK120" si="151">+$J120</f>
        <v>669</v>
      </c>
      <c r="AL120" s="1243">
        <f>+N120</f>
        <v>0.25</v>
      </c>
      <c r="AM120" s="308">
        <f t="shared" si="103"/>
        <v>0</v>
      </c>
      <c r="AN120" s="683"/>
      <c r="AO120" s="683"/>
      <c r="AP120" s="683"/>
      <c r="AQ120" s="683"/>
      <c r="AR120" s="683"/>
      <c r="AS120" s="683"/>
      <c r="AT120" s="1219">
        <f t="shared" ref="AT120" si="152">+$J120</f>
        <v>669</v>
      </c>
      <c r="AU120" s="1246">
        <f>+O120</f>
        <v>0.25</v>
      </c>
      <c r="AV120" s="308">
        <f t="shared" si="104"/>
        <v>0</v>
      </c>
      <c r="AW120" s="683"/>
      <c r="AX120" s="683"/>
      <c r="AY120" s="683"/>
      <c r="AZ120" s="683"/>
      <c r="BA120" s="683"/>
      <c r="BB120" s="683"/>
      <c r="BC120" s="1219">
        <f t="shared" ref="BC120" si="153">+$J120</f>
        <v>669</v>
      </c>
      <c r="BD120" s="1249">
        <f>+P120</f>
        <v>0.25</v>
      </c>
      <c r="BE120" s="308">
        <f t="shared" si="105"/>
        <v>0</v>
      </c>
      <c r="BF120" s="683"/>
      <c r="BG120" s="683"/>
      <c r="BH120" s="683"/>
      <c r="BI120" s="683"/>
      <c r="BJ120" s="683"/>
      <c r="BK120" s="683"/>
      <c r="BL120" s="1219">
        <f t="shared" ref="BL120" si="154">+$J120</f>
        <v>669</v>
      </c>
      <c r="BM120" s="1252">
        <f>+Q120</f>
        <v>0.25</v>
      </c>
      <c r="BN120" s="308">
        <f t="shared" si="106"/>
        <v>0</v>
      </c>
      <c r="BO120" s="683"/>
      <c r="BP120" s="683"/>
      <c r="BQ120" s="683"/>
      <c r="BR120" s="683"/>
      <c r="BS120" s="683"/>
      <c r="BT120" s="683"/>
      <c r="BU120" s="1204"/>
      <c r="BV120" s="1205"/>
      <c r="BW120" s="1205"/>
      <c r="BX120" s="1205"/>
      <c r="BY120" s="1205"/>
      <c r="BZ120" s="1205"/>
      <c r="CA120" s="1205"/>
      <c r="CB120" s="1205"/>
      <c r="CC120" s="1206"/>
    </row>
    <row r="121" spans="1:81" s="690" customFormat="1" ht="40.15" customHeight="1" x14ac:dyDescent="0.25">
      <c r="A121" s="673"/>
      <c r="B121" s="1334"/>
      <c r="C121" s="1315"/>
      <c r="D121" s="2083"/>
      <c r="E121" s="2083"/>
      <c r="F121" s="1828"/>
      <c r="G121" s="1828"/>
      <c r="H121" s="1828"/>
      <c r="I121" s="2086"/>
      <c r="J121" s="1722"/>
      <c r="K121" s="1217"/>
      <c r="L121" s="1223"/>
      <c r="M121" s="1226"/>
      <c r="N121" s="1229"/>
      <c r="O121" s="1232"/>
      <c r="P121" s="1235"/>
      <c r="Q121" s="1238"/>
      <c r="R121" s="1220"/>
      <c r="S121" s="821"/>
      <c r="T121" s="709"/>
      <c r="U121" s="709"/>
      <c r="V121" s="709"/>
      <c r="W121" s="678"/>
      <c r="X121" s="670"/>
      <c r="Y121" s="670"/>
      <c r="Z121" s="670"/>
      <c r="AA121" s="670"/>
      <c r="AB121" s="1220"/>
      <c r="AC121" s="1241"/>
      <c r="AD121" s="303">
        <f t="shared" si="94"/>
        <v>0</v>
      </c>
      <c r="AE121" s="303">
        <f t="shared" si="94"/>
        <v>0</v>
      </c>
      <c r="AF121" s="303">
        <f t="shared" si="94"/>
        <v>0</v>
      </c>
      <c r="AG121" s="303">
        <f t="shared" si="94"/>
        <v>0</v>
      </c>
      <c r="AH121" s="303">
        <f t="shared" si="94"/>
        <v>0</v>
      </c>
      <c r="AI121" s="303">
        <f t="shared" si="94"/>
        <v>0</v>
      </c>
      <c r="AJ121" s="303">
        <f t="shared" si="94"/>
        <v>0</v>
      </c>
      <c r="AK121" s="1220"/>
      <c r="AL121" s="1244"/>
      <c r="AM121" s="303">
        <f t="shared" si="103"/>
        <v>0</v>
      </c>
      <c r="AN121" s="684"/>
      <c r="AO121" s="684"/>
      <c r="AP121" s="684"/>
      <c r="AQ121" s="684"/>
      <c r="AR121" s="684"/>
      <c r="AS121" s="684"/>
      <c r="AT121" s="1220"/>
      <c r="AU121" s="1247"/>
      <c r="AV121" s="303">
        <f t="shared" si="104"/>
        <v>0</v>
      </c>
      <c r="AW121" s="684"/>
      <c r="AX121" s="684"/>
      <c r="AY121" s="684"/>
      <c r="AZ121" s="684"/>
      <c r="BA121" s="684"/>
      <c r="BB121" s="684"/>
      <c r="BC121" s="1220"/>
      <c r="BD121" s="1250"/>
      <c r="BE121" s="303">
        <f t="shared" si="105"/>
        <v>0</v>
      </c>
      <c r="BF121" s="684"/>
      <c r="BG121" s="684"/>
      <c r="BH121" s="684"/>
      <c r="BI121" s="684"/>
      <c r="BJ121" s="684"/>
      <c r="BK121" s="684"/>
      <c r="BL121" s="1220"/>
      <c r="BM121" s="1253"/>
      <c r="BN121" s="303">
        <f t="shared" si="106"/>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x14ac:dyDescent="0.25">
      <c r="A122" s="673"/>
      <c r="B122" s="1334"/>
      <c r="C122" s="1315"/>
      <c r="D122" s="2083"/>
      <c r="E122" s="2083"/>
      <c r="F122" s="1828"/>
      <c r="G122" s="1828"/>
      <c r="H122" s="1828"/>
      <c r="I122" s="2086"/>
      <c r="J122" s="1722"/>
      <c r="K122" s="1217"/>
      <c r="L122" s="1223"/>
      <c r="M122" s="1226"/>
      <c r="N122" s="1229"/>
      <c r="O122" s="1232"/>
      <c r="P122" s="1235"/>
      <c r="Q122" s="1238"/>
      <c r="R122" s="1220"/>
      <c r="S122" s="821"/>
      <c r="T122" s="709"/>
      <c r="U122" s="709"/>
      <c r="V122" s="709"/>
      <c r="W122" s="678"/>
      <c r="X122" s="670"/>
      <c r="Y122" s="670"/>
      <c r="Z122" s="670"/>
      <c r="AA122" s="670"/>
      <c r="AB122" s="1220"/>
      <c r="AC122" s="1241"/>
      <c r="AD122" s="303">
        <f t="shared" si="94"/>
        <v>0</v>
      </c>
      <c r="AE122" s="303">
        <f t="shared" si="94"/>
        <v>0</v>
      </c>
      <c r="AF122" s="303">
        <f t="shared" si="94"/>
        <v>0</v>
      </c>
      <c r="AG122" s="303">
        <f t="shared" si="94"/>
        <v>0</v>
      </c>
      <c r="AH122" s="303">
        <f t="shared" si="94"/>
        <v>0</v>
      </c>
      <c r="AI122" s="303">
        <f t="shared" si="94"/>
        <v>0</v>
      </c>
      <c r="AJ122" s="303">
        <f t="shared" si="94"/>
        <v>0</v>
      </c>
      <c r="AK122" s="1220"/>
      <c r="AL122" s="1244"/>
      <c r="AM122" s="303">
        <f t="shared" si="103"/>
        <v>0</v>
      </c>
      <c r="AN122" s="684"/>
      <c r="AO122" s="684"/>
      <c r="AP122" s="684"/>
      <c r="AQ122" s="684"/>
      <c r="AR122" s="684"/>
      <c r="AS122" s="684"/>
      <c r="AT122" s="1220"/>
      <c r="AU122" s="1247"/>
      <c r="AV122" s="303">
        <f t="shared" si="104"/>
        <v>0</v>
      </c>
      <c r="AW122" s="684"/>
      <c r="AX122" s="684"/>
      <c r="AY122" s="684"/>
      <c r="AZ122" s="684"/>
      <c r="BA122" s="684"/>
      <c r="BB122" s="684"/>
      <c r="BC122" s="1220"/>
      <c r="BD122" s="1250"/>
      <c r="BE122" s="303">
        <f t="shared" si="105"/>
        <v>0</v>
      </c>
      <c r="BF122" s="684"/>
      <c r="BG122" s="684"/>
      <c r="BH122" s="684"/>
      <c r="BI122" s="684"/>
      <c r="BJ122" s="684"/>
      <c r="BK122" s="684"/>
      <c r="BL122" s="1220"/>
      <c r="BM122" s="1253"/>
      <c r="BN122" s="303">
        <f t="shared" si="106"/>
        <v>0</v>
      </c>
      <c r="BO122" s="684"/>
      <c r="BP122" s="684"/>
      <c r="BQ122" s="684"/>
      <c r="BR122" s="684"/>
      <c r="BS122" s="684"/>
      <c r="BT122" s="684"/>
      <c r="BU122" s="1207"/>
      <c r="BV122" s="1208"/>
      <c r="BW122" s="1208"/>
      <c r="BX122" s="1208"/>
      <c r="BY122" s="1208"/>
      <c r="BZ122" s="1208"/>
      <c r="CA122" s="1208"/>
      <c r="CB122" s="1208"/>
      <c r="CC122" s="1209"/>
    </row>
    <row r="123" spans="1:81" s="690" customFormat="1" ht="40.15" customHeight="1" thickBot="1" x14ac:dyDescent="0.3">
      <c r="A123" s="673"/>
      <c r="B123" s="1335"/>
      <c r="C123" s="1316"/>
      <c r="D123" s="2084"/>
      <c r="E123" s="2084"/>
      <c r="F123" s="2078"/>
      <c r="G123" s="2078"/>
      <c r="H123" s="2078"/>
      <c r="I123" s="2087"/>
      <c r="J123" s="1745"/>
      <c r="K123" s="1218"/>
      <c r="L123" s="1224"/>
      <c r="M123" s="1227"/>
      <c r="N123" s="1230"/>
      <c r="O123" s="1233"/>
      <c r="P123" s="1236"/>
      <c r="Q123" s="1239"/>
      <c r="R123" s="1221"/>
      <c r="S123" s="822"/>
      <c r="T123" s="710"/>
      <c r="U123" s="710"/>
      <c r="V123" s="710"/>
      <c r="W123" s="679"/>
      <c r="X123" s="671"/>
      <c r="Y123" s="671"/>
      <c r="Z123" s="671"/>
      <c r="AA123" s="671"/>
      <c r="AB123" s="1221"/>
      <c r="AC123" s="1242"/>
      <c r="AD123" s="306">
        <f t="shared" si="94"/>
        <v>0</v>
      </c>
      <c r="AE123" s="306">
        <f t="shared" si="94"/>
        <v>0</v>
      </c>
      <c r="AF123" s="306">
        <f t="shared" si="94"/>
        <v>0</v>
      </c>
      <c r="AG123" s="306">
        <f t="shared" si="94"/>
        <v>0</v>
      </c>
      <c r="AH123" s="306">
        <f t="shared" si="94"/>
        <v>0</v>
      </c>
      <c r="AI123" s="306">
        <f t="shared" si="94"/>
        <v>0</v>
      </c>
      <c r="AJ123" s="306">
        <f t="shared" si="94"/>
        <v>0</v>
      </c>
      <c r="AK123" s="1221"/>
      <c r="AL123" s="1245"/>
      <c r="AM123" s="306">
        <f t="shared" si="103"/>
        <v>0</v>
      </c>
      <c r="AN123" s="685"/>
      <c r="AO123" s="685"/>
      <c r="AP123" s="685"/>
      <c r="AQ123" s="685"/>
      <c r="AR123" s="685"/>
      <c r="AS123" s="685"/>
      <c r="AT123" s="1221"/>
      <c r="AU123" s="1248"/>
      <c r="AV123" s="306">
        <f t="shared" si="104"/>
        <v>0</v>
      </c>
      <c r="AW123" s="685"/>
      <c r="AX123" s="685"/>
      <c r="AY123" s="685"/>
      <c r="AZ123" s="685"/>
      <c r="BA123" s="685"/>
      <c r="BB123" s="685"/>
      <c r="BC123" s="1221"/>
      <c r="BD123" s="1251"/>
      <c r="BE123" s="306">
        <f t="shared" si="105"/>
        <v>0</v>
      </c>
      <c r="BF123" s="685"/>
      <c r="BG123" s="685"/>
      <c r="BH123" s="685"/>
      <c r="BI123" s="685"/>
      <c r="BJ123" s="685"/>
      <c r="BK123" s="685"/>
      <c r="BL123" s="1221"/>
      <c r="BM123" s="1254"/>
      <c r="BN123" s="306">
        <f t="shared" si="106"/>
        <v>0</v>
      </c>
      <c r="BO123" s="685"/>
      <c r="BP123" s="685"/>
      <c r="BQ123" s="685"/>
      <c r="BR123" s="685"/>
      <c r="BS123" s="685"/>
      <c r="BT123" s="685"/>
      <c r="BU123" s="1210"/>
      <c r="BV123" s="1211"/>
      <c r="BW123" s="1211"/>
      <c r="BX123" s="1211"/>
      <c r="BY123" s="1211"/>
      <c r="BZ123" s="1211"/>
      <c r="CA123" s="1211"/>
      <c r="CB123" s="1211"/>
      <c r="CC123" s="1212"/>
    </row>
    <row r="124" spans="1:81" ht="16.149999999999999" customHeight="1" thickTop="1" x14ac:dyDescent="0.25"/>
    <row r="125" spans="1:81" s="690" customFormat="1" ht="16.149999999999999" customHeight="1" x14ac:dyDescent="0.25">
      <c r="A125" s="673"/>
      <c r="B125" s="1131"/>
      <c r="C125" s="1115" t="s">
        <v>0</v>
      </c>
      <c r="D125" s="1115"/>
      <c r="E125" s="1115"/>
      <c r="F125" s="1115"/>
      <c r="G125" s="1115"/>
      <c r="H125" s="1115"/>
      <c r="I125" s="357"/>
      <c r="J125" s="715" t="s">
        <v>1</v>
      </c>
      <c r="K125" s="715"/>
      <c r="L125" s="1853" t="s">
        <v>2872</v>
      </c>
      <c r="M125" s="1854"/>
      <c r="N125" s="1854"/>
      <c r="O125" s="1854"/>
      <c r="P125" s="1854"/>
      <c r="Q125" s="1855"/>
      <c r="R125" s="1114" t="s">
        <v>0</v>
      </c>
      <c r="S125" s="1116"/>
      <c r="T125" s="1195" t="s">
        <v>1</v>
      </c>
      <c r="U125" s="1196"/>
      <c r="V125" s="1197"/>
      <c r="W125" s="1856" t="str">
        <f>+$L125</f>
        <v>SECRETARÌA DE PLANEACIÓN Y DESARROLLO TERRITORIAL</v>
      </c>
      <c r="X125" s="1857"/>
      <c r="Y125" s="1857"/>
      <c r="Z125" s="1857"/>
      <c r="AA125" s="1858"/>
      <c r="AB125" s="1114" t="s">
        <v>0</v>
      </c>
      <c r="AC125" s="1115"/>
      <c r="AD125" s="1115"/>
      <c r="AE125" s="1115"/>
      <c r="AF125" s="1115"/>
      <c r="AG125" s="1115"/>
      <c r="AH125" s="1115"/>
      <c r="AI125" s="1115"/>
      <c r="AJ125" s="1116"/>
      <c r="AK125" s="1112" t="s">
        <v>1</v>
      </c>
      <c r="AL125" s="1112"/>
      <c r="AM125" s="1112"/>
      <c r="AN125" s="1841" t="str">
        <f>+$L125</f>
        <v>SECRETARÌA DE PLANEACIÓN Y DESARROLLO TERRITORIAL</v>
      </c>
      <c r="AO125" s="1842"/>
      <c r="AP125" s="1842"/>
      <c r="AQ125" s="1842"/>
      <c r="AR125" s="1842"/>
      <c r="AS125" s="1843"/>
      <c r="AT125" s="1114" t="s">
        <v>0</v>
      </c>
      <c r="AU125" s="1115"/>
      <c r="AV125" s="1115"/>
      <c r="AW125" s="1115"/>
      <c r="AX125" s="1115"/>
      <c r="AY125" s="1115"/>
      <c r="AZ125" s="1115"/>
      <c r="BA125" s="1115"/>
      <c r="BB125" s="1116"/>
      <c r="BC125" s="1112" t="s">
        <v>1</v>
      </c>
      <c r="BD125" s="1112"/>
      <c r="BE125" s="1112"/>
      <c r="BF125" s="1830" t="str">
        <f>+$L125</f>
        <v>SECRETARÌA DE PLANEACIÓN Y DESARROLLO TERRITORIAL</v>
      </c>
      <c r="BG125" s="1830"/>
      <c r="BH125" s="1830"/>
      <c r="BI125" s="1830"/>
      <c r="BJ125" s="1830"/>
      <c r="BK125" s="1830"/>
      <c r="BL125" s="1114" t="s">
        <v>0</v>
      </c>
      <c r="BM125" s="1115"/>
      <c r="BN125" s="1115"/>
      <c r="BO125" s="1115"/>
      <c r="BP125" s="1115"/>
      <c r="BQ125" s="1115"/>
      <c r="BR125" s="1115"/>
      <c r="BS125" s="1115"/>
      <c r="BT125" s="1116"/>
      <c r="BU125" s="1112" t="s">
        <v>1</v>
      </c>
      <c r="BV125" s="1112"/>
      <c r="BW125" s="1112"/>
      <c r="BX125" s="1830" t="str">
        <f>+$L125</f>
        <v>SECRETARÌA DE PLANEACIÓN Y DESARROLLO TERRITORIAL</v>
      </c>
      <c r="BY125" s="1830"/>
      <c r="BZ125" s="1830"/>
      <c r="CA125" s="1830"/>
      <c r="CB125" s="1830"/>
      <c r="CC125" s="1830"/>
    </row>
    <row r="126" spans="1:81" s="690" customFormat="1" ht="16.149999999999999" customHeight="1" x14ac:dyDescent="0.25">
      <c r="A126" s="673"/>
      <c r="B126" s="1132"/>
      <c r="C126" s="1110" t="s">
        <v>1668</v>
      </c>
      <c r="D126" s="1110"/>
      <c r="E126" s="1110"/>
      <c r="F126" s="1110"/>
      <c r="G126" s="1110"/>
      <c r="H126" s="1110"/>
      <c r="I126" s="358"/>
      <c r="J126" s="715" t="s">
        <v>2</v>
      </c>
      <c r="K126" s="715"/>
      <c r="L126" s="1265"/>
      <c r="M126" s="1266"/>
      <c r="N126" s="1266"/>
      <c r="O126" s="1266"/>
      <c r="P126" s="1266"/>
      <c r="Q126" s="1267"/>
      <c r="R126" s="1109" t="s">
        <v>1668</v>
      </c>
      <c r="S126" s="1111"/>
      <c r="T126" s="1195" t="s">
        <v>2</v>
      </c>
      <c r="U126" s="1196"/>
      <c r="V126" s="1197"/>
      <c r="W126" s="1207">
        <f>+$L126</f>
        <v>0</v>
      </c>
      <c r="X126" s="1208"/>
      <c r="Y126" s="1208"/>
      <c r="Z126" s="1208"/>
      <c r="AA126" s="1268"/>
      <c r="AB126" s="1109" t="s">
        <v>1668</v>
      </c>
      <c r="AC126" s="1110"/>
      <c r="AD126" s="1110"/>
      <c r="AE126" s="1110"/>
      <c r="AF126" s="1110"/>
      <c r="AG126" s="1110"/>
      <c r="AH126" s="1110"/>
      <c r="AI126" s="1110"/>
      <c r="AJ126" s="1111"/>
      <c r="AK126" s="1112" t="s">
        <v>2</v>
      </c>
      <c r="AL126" s="1112"/>
      <c r="AM126" s="1112"/>
      <c r="AN126" s="1777">
        <f>+$L126</f>
        <v>0</v>
      </c>
      <c r="AO126" s="1778"/>
      <c r="AP126" s="1778"/>
      <c r="AQ126" s="1778"/>
      <c r="AR126" s="1778"/>
      <c r="AS126" s="1779"/>
      <c r="AT126" s="1109" t="s">
        <v>1668</v>
      </c>
      <c r="AU126" s="1110"/>
      <c r="AV126" s="1110"/>
      <c r="AW126" s="1110"/>
      <c r="AX126" s="1110"/>
      <c r="AY126" s="1110"/>
      <c r="AZ126" s="1110"/>
      <c r="BA126" s="1110"/>
      <c r="BB126" s="1111"/>
      <c r="BC126" s="1112" t="s">
        <v>2</v>
      </c>
      <c r="BD126" s="1112"/>
      <c r="BE126" s="1112"/>
      <c r="BF126" s="1113">
        <f>+$L126</f>
        <v>0</v>
      </c>
      <c r="BG126" s="1113"/>
      <c r="BH126" s="1113"/>
      <c r="BI126" s="1113"/>
      <c r="BJ126" s="1113"/>
      <c r="BK126" s="1113"/>
      <c r="BL126" s="1109" t="s">
        <v>1668</v>
      </c>
      <c r="BM126" s="1110"/>
      <c r="BN126" s="1110"/>
      <c r="BO126" s="1110"/>
      <c r="BP126" s="1110"/>
      <c r="BQ126" s="1110"/>
      <c r="BR126" s="1110"/>
      <c r="BS126" s="1110"/>
      <c r="BT126" s="1111"/>
      <c r="BU126" s="1112" t="s">
        <v>2</v>
      </c>
      <c r="BV126" s="1112"/>
      <c r="BW126" s="1112"/>
      <c r="BX126" s="1113">
        <f>+$L126</f>
        <v>0</v>
      </c>
      <c r="BY126" s="1113"/>
      <c r="BZ126" s="1113"/>
      <c r="CA126" s="1113"/>
      <c r="CB126" s="1113"/>
      <c r="CC126" s="1113"/>
    </row>
    <row r="127" spans="1:81" s="690" customFormat="1" ht="16.149999999999999" customHeight="1" x14ac:dyDescent="0.25">
      <c r="A127" s="673"/>
      <c r="B127" s="1132"/>
      <c r="C127" s="1143" t="s">
        <v>3860</v>
      </c>
      <c r="D127" s="1143"/>
      <c r="E127" s="1143"/>
      <c r="F127" s="1143"/>
      <c r="G127" s="1143"/>
      <c r="H127" s="1143"/>
      <c r="I127" s="358"/>
      <c r="J127" s="715" t="s">
        <v>1667</v>
      </c>
      <c r="K127" s="715"/>
      <c r="L127" s="1746" t="s">
        <v>859</v>
      </c>
      <c r="M127" s="1747"/>
      <c r="N127" s="1747"/>
      <c r="O127" s="1747"/>
      <c r="P127" s="1747"/>
      <c r="Q127" s="1748"/>
      <c r="R127" s="1142" t="s">
        <v>3860</v>
      </c>
      <c r="S127" s="1144"/>
      <c r="T127" s="1195" t="s">
        <v>1675</v>
      </c>
      <c r="U127" s="1196"/>
      <c r="V127" s="1197"/>
      <c r="W127" s="1787" t="str">
        <f>+$L127</f>
        <v xml:space="preserve">3. Gobernanza </v>
      </c>
      <c r="X127" s="1788"/>
      <c r="Y127" s="1788"/>
      <c r="Z127" s="1788"/>
      <c r="AA127" s="1789"/>
      <c r="AB127" s="1142" t="s">
        <v>3860</v>
      </c>
      <c r="AC127" s="1143"/>
      <c r="AD127" s="1143"/>
      <c r="AE127" s="1143"/>
      <c r="AF127" s="1143"/>
      <c r="AG127" s="1143"/>
      <c r="AH127" s="1143"/>
      <c r="AI127" s="1143"/>
      <c r="AJ127" s="1144"/>
      <c r="AK127" s="1112" t="s">
        <v>1667</v>
      </c>
      <c r="AL127" s="1112"/>
      <c r="AM127" s="1112"/>
      <c r="AN127" s="1746" t="str">
        <f>+$L127</f>
        <v xml:space="preserve">3. Gobernanza </v>
      </c>
      <c r="AO127" s="1747"/>
      <c r="AP127" s="1747"/>
      <c r="AQ127" s="1747"/>
      <c r="AR127" s="1747"/>
      <c r="AS127" s="1748"/>
      <c r="AT127" s="1142" t="s">
        <v>3860</v>
      </c>
      <c r="AU127" s="1143"/>
      <c r="AV127" s="1143"/>
      <c r="AW127" s="1143"/>
      <c r="AX127" s="1143"/>
      <c r="AY127" s="1143"/>
      <c r="AZ127" s="1143"/>
      <c r="BA127" s="1143"/>
      <c r="BB127" s="1144"/>
      <c r="BC127" s="1112" t="s">
        <v>1667</v>
      </c>
      <c r="BD127" s="1112"/>
      <c r="BE127" s="1112"/>
      <c r="BF127" s="1743" t="str">
        <f>+$L127</f>
        <v xml:space="preserve">3. Gobernanza </v>
      </c>
      <c r="BG127" s="1743"/>
      <c r="BH127" s="1743"/>
      <c r="BI127" s="1743"/>
      <c r="BJ127" s="1743"/>
      <c r="BK127" s="1743"/>
      <c r="BL127" s="1142" t="s">
        <v>3860</v>
      </c>
      <c r="BM127" s="1143"/>
      <c r="BN127" s="1143"/>
      <c r="BO127" s="1143"/>
      <c r="BP127" s="1143"/>
      <c r="BQ127" s="1143"/>
      <c r="BR127" s="1143"/>
      <c r="BS127" s="1143"/>
      <c r="BT127" s="1144"/>
      <c r="BU127" s="1112" t="s">
        <v>1667</v>
      </c>
      <c r="BV127" s="1112"/>
      <c r="BW127" s="1112"/>
      <c r="BX127" s="1743" t="str">
        <f>+$L127</f>
        <v xml:space="preserve">3. Gobernanza </v>
      </c>
      <c r="BY127" s="1743"/>
      <c r="BZ127" s="1743"/>
      <c r="CA127" s="1743"/>
      <c r="CB127" s="1743"/>
      <c r="CC127" s="1743"/>
    </row>
    <row r="128" spans="1:81" s="690" customFormat="1" ht="16.149999999999999" customHeight="1" x14ac:dyDescent="0.25">
      <c r="A128" s="673"/>
      <c r="B128" s="1133"/>
      <c r="C128" s="1146"/>
      <c r="D128" s="1146"/>
      <c r="E128" s="1146"/>
      <c r="F128" s="1146"/>
      <c r="G128" s="1146"/>
      <c r="H128" s="1146"/>
      <c r="I128" s="359"/>
      <c r="J128" s="715" t="s">
        <v>1670</v>
      </c>
      <c r="K128" s="715"/>
      <c r="L128" s="1259" t="s">
        <v>3846</v>
      </c>
      <c r="M128" s="1260"/>
      <c r="N128" s="1260"/>
      <c r="O128" s="1260"/>
      <c r="P128" s="1260"/>
      <c r="Q128" s="1261"/>
      <c r="R128" s="1145"/>
      <c r="S128" s="1147"/>
      <c r="T128" s="1195" t="s">
        <v>1676</v>
      </c>
      <c r="U128" s="1196"/>
      <c r="V128" s="1197"/>
      <c r="W128" s="1275" t="str">
        <f>+$L128</f>
        <v>3.5 Más Oportunidades para la Territorialidad..</v>
      </c>
      <c r="X128" s="1276"/>
      <c r="Y128" s="1276"/>
      <c r="Z128" s="1276"/>
      <c r="AA128" s="1277"/>
      <c r="AB128" s="1145"/>
      <c r="AC128" s="1146"/>
      <c r="AD128" s="1146"/>
      <c r="AE128" s="1146"/>
      <c r="AF128" s="1146"/>
      <c r="AG128" s="1146"/>
      <c r="AH128" s="1146"/>
      <c r="AI128" s="1146"/>
      <c r="AJ128" s="1147"/>
      <c r="AK128" s="1112" t="s">
        <v>1670</v>
      </c>
      <c r="AL128" s="1112"/>
      <c r="AM128" s="1112"/>
      <c r="AN128" s="1259" t="str">
        <f>+$L128</f>
        <v>3.5 Más Oportunidades para la Territorialidad..</v>
      </c>
      <c r="AO128" s="1260"/>
      <c r="AP128" s="1260"/>
      <c r="AQ128" s="1260"/>
      <c r="AR128" s="1260"/>
      <c r="AS128" s="1261"/>
      <c r="AT128" s="1145"/>
      <c r="AU128" s="1146"/>
      <c r="AV128" s="1146"/>
      <c r="AW128" s="1146"/>
      <c r="AX128" s="1146"/>
      <c r="AY128" s="1146"/>
      <c r="AZ128" s="1146"/>
      <c r="BA128" s="1146"/>
      <c r="BB128" s="1147"/>
      <c r="BC128" s="1112" t="s">
        <v>1670</v>
      </c>
      <c r="BD128" s="1112"/>
      <c r="BE128" s="1112"/>
      <c r="BF128" s="1149" t="str">
        <f>+$L128</f>
        <v>3.5 Más Oportunidades para la Territorialidad..</v>
      </c>
      <c r="BG128" s="1149"/>
      <c r="BH128" s="1149"/>
      <c r="BI128" s="1149"/>
      <c r="BJ128" s="1149"/>
      <c r="BK128" s="1149"/>
      <c r="BL128" s="1145"/>
      <c r="BM128" s="1146"/>
      <c r="BN128" s="1146"/>
      <c r="BO128" s="1146"/>
      <c r="BP128" s="1146"/>
      <c r="BQ128" s="1146"/>
      <c r="BR128" s="1146"/>
      <c r="BS128" s="1146"/>
      <c r="BT128" s="1147"/>
      <c r="BU128" s="1112" t="s">
        <v>1670</v>
      </c>
      <c r="BV128" s="1112"/>
      <c r="BW128" s="1112"/>
      <c r="BX128" s="1149" t="str">
        <f>+$L128</f>
        <v>3.5 Más Oportunidades para la Territorialidad..</v>
      </c>
      <c r="BY128" s="1149"/>
      <c r="BZ128" s="1149"/>
      <c r="CA128" s="1149"/>
      <c r="CB128" s="1149"/>
      <c r="CC128" s="1149"/>
    </row>
    <row r="129" spans="1:81" ht="16.149999999999999" customHeight="1" thickBot="1" x14ac:dyDescent="0.3">
      <c r="B129" s="658"/>
      <c r="C129" s="658"/>
      <c r="D129" s="658"/>
      <c r="E129" s="658"/>
      <c r="F129" s="658"/>
      <c r="G129" s="658"/>
      <c r="H129" s="658"/>
      <c r="I129" s="360"/>
      <c r="J129" s="284"/>
      <c r="K129" s="661"/>
      <c r="L129" s="661"/>
      <c r="M129" s="661"/>
      <c r="N129" s="661"/>
      <c r="O129" s="661"/>
      <c r="P129" s="661"/>
      <c r="Q129" s="661"/>
      <c r="R129" s="661"/>
      <c r="S129" s="658"/>
      <c r="T129" s="658"/>
      <c r="U129" s="658"/>
      <c r="V129" s="658"/>
      <c r="W129" s="658"/>
      <c r="X129" s="691"/>
      <c r="Y129" s="691"/>
      <c r="Z129" s="691"/>
      <c r="AA129" s="665"/>
      <c r="AB129" s="665"/>
      <c r="AC129" s="661"/>
      <c r="AK129" s="665"/>
      <c r="AT129" s="665"/>
      <c r="BC129" s="665"/>
      <c r="BL129" s="665"/>
    </row>
    <row r="130" spans="1:81" ht="16.149999999999999" customHeight="1" thickBot="1" x14ac:dyDescent="0.3">
      <c r="A130" s="661"/>
      <c r="B130" s="1130" t="s">
        <v>3</v>
      </c>
      <c r="C130" s="1130" t="s">
        <v>1672</v>
      </c>
      <c r="D130" s="1107" t="s">
        <v>3825</v>
      </c>
      <c r="E130" s="1107" t="s">
        <v>3824</v>
      </c>
      <c r="F130" s="1099" t="s">
        <v>3826</v>
      </c>
      <c r="G130" s="1099" t="s">
        <v>3827</v>
      </c>
      <c r="H130" s="1099" t="s">
        <v>3828</v>
      </c>
      <c r="I130" s="1390" t="s">
        <v>3829</v>
      </c>
      <c r="J130" s="1134" t="s">
        <v>1673</v>
      </c>
      <c r="K130" s="1135" t="s">
        <v>1685</v>
      </c>
      <c r="L130" s="1136" t="s">
        <v>3861</v>
      </c>
      <c r="M130" s="1139" t="s">
        <v>1663</v>
      </c>
      <c r="N130" s="1163" t="s">
        <v>3862</v>
      </c>
      <c r="O130" s="1166" t="s">
        <v>3863</v>
      </c>
      <c r="P130" s="1169" t="s">
        <v>3864</v>
      </c>
      <c r="Q130" s="1172" t="s">
        <v>3865</v>
      </c>
      <c r="R130" s="1134" t="s">
        <v>1673</v>
      </c>
      <c r="S130" s="1175" t="s">
        <v>4</v>
      </c>
      <c r="T130" s="1128" t="s">
        <v>3830</v>
      </c>
      <c r="U130" s="1128" t="s">
        <v>3831</v>
      </c>
      <c r="V130" s="1128" t="s">
        <v>3832</v>
      </c>
      <c r="W130" s="1175" t="s">
        <v>5</v>
      </c>
      <c r="X130" s="1190" t="s">
        <v>6</v>
      </c>
      <c r="Y130" s="1191"/>
      <c r="Z130" s="1190" t="s">
        <v>7</v>
      </c>
      <c r="AA130" s="1191"/>
      <c r="AB130" s="1130" t="s">
        <v>1673</v>
      </c>
      <c r="AC130" s="1136" t="s">
        <v>3861</v>
      </c>
      <c r="AD130" s="1192" t="s">
        <v>3866</v>
      </c>
      <c r="AE130" s="1193"/>
      <c r="AF130" s="1193"/>
      <c r="AG130" s="1193"/>
      <c r="AH130" s="1193"/>
      <c r="AI130" s="1193"/>
      <c r="AJ130" s="1194"/>
      <c r="AK130" s="1129" t="s">
        <v>1673</v>
      </c>
      <c r="AL130" s="1181" t="s">
        <v>3867</v>
      </c>
      <c r="AM130" s="1178" t="s">
        <v>3868</v>
      </c>
      <c r="AN130" s="1179"/>
      <c r="AO130" s="1179"/>
      <c r="AP130" s="1179"/>
      <c r="AQ130" s="1179"/>
      <c r="AR130" s="1179"/>
      <c r="AS130" s="1180"/>
      <c r="AT130" s="1130" t="s">
        <v>1673</v>
      </c>
      <c r="AU130" s="1184" t="s">
        <v>3869</v>
      </c>
      <c r="AV130" s="1187" t="s">
        <v>3870</v>
      </c>
      <c r="AW130" s="1188"/>
      <c r="AX130" s="1188"/>
      <c r="AY130" s="1188"/>
      <c r="AZ130" s="1188"/>
      <c r="BA130" s="1188"/>
      <c r="BB130" s="1189"/>
      <c r="BC130" s="1130" t="s">
        <v>1673</v>
      </c>
      <c r="BD130" s="1152" t="s">
        <v>3871</v>
      </c>
      <c r="BE130" s="1155" t="s">
        <v>3872</v>
      </c>
      <c r="BF130" s="1156"/>
      <c r="BG130" s="1156"/>
      <c r="BH130" s="1156"/>
      <c r="BI130" s="1156"/>
      <c r="BJ130" s="1156"/>
      <c r="BK130" s="1157"/>
      <c r="BL130" s="1130" t="s">
        <v>1673</v>
      </c>
      <c r="BM130" s="1158" t="s">
        <v>3873</v>
      </c>
      <c r="BN130" s="1160" t="s">
        <v>3874</v>
      </c>
      <c r="BO130" s="1161"/>
      <c r="BP130" s="1161"/>
      <c r="BQ130" s="1161"/>
      <c r="BR130" s="1161"/>
      <c r="BS130" s="1161"/>
      <c r="BT130" s="1162"/>
      <c r="BU130" s="1117" t="s">
        <v>1674</v>
      </c>
      <c r="BV130" s="1118"/>
      <c r="BW130" s="1118"/>
      <c r="BX130" s="1118"/>
      <c r="BY130" s="1118"/>
      <c r="BZ130" s="1118"/>
      <c r="CA130" s="1118"/>
      <c r="CB130" s="1118"/>
      <c r="CC130" s="1119"/>
    </row>
    <row r="131" spans="1:81" ht="16.149999999999999" customHeight="1" x14ac:dyDescent="0.25">
      <c r="A131" s="661"/>
      <c r="B131" s="1130"/>
      <c r="C131" s="1130"/>
      <c r="D131" s="1107"/>
      <c r="E131" s="1107"/>
      <c r="F131" s="1100"/>
      <c r="G131" s="1100"/>
      <c r="H131" s="1100"/>
      <c r="I131" s="1391"/>
      <c r="J131" s="1134"/>
      <c r="K131" s="1135"/>
      <c r="L131" s="1137"/>
      <c r="M131" s="1140"/>
      <c r="N131" s="1164"/>
      <c r="O131" s="1167"/>
      <c r="P131" s="1170"/>
      <c r="Q131" s="1173"/>
      <c r="R131" s="1134"/>
      <c r="S131" s="1176"/>
      <c r="T131" s="1128"/>
      <c r="U131" s="1128"/>
      <c r="V131" s="1128"/>
      <c r="W131" s="1176"/>
      <c r="X131" s="667" t="s">
        <v>12</v>
      </c>
      <c r="Y131" s="667" t="s">
        <v>13</v>
      </c>
      <c r="Z131" s="667" t="s">
        <v>12</v>
      </c>
      <c r="AA131" s="667" t="s">
        <v>13</v>
      </c>
      <c r="AB131" s="1130"/>
      <c r="AC131" s="1137"/>
      <c r="AD131" s="1104" t="s">
        <v>8</v>
      </c>
      <c r="AE131" s="1106" t="s">
        <v>9</v>
      </c>
      <c r="AF131" s="1106"/>
      <c r="AG131" s="1106"/>
      <c r="AH131" s="1106"/>
      <c r="AI131" s="1126" t="s">
        <v>1664</v>
      </c>
      <c r="AJ131" s="1102" t="s">
        <v>10</v>
      </c>
      <c r="AK131" s="1130"/>
      <c r="AL131" s="1182"/>
      <c r="AM131" s="1150" t="s">
        <v>11</v>
      </c>
      <c r="AN131" s="1106" t="s">
        <v>9</v>
      </c>
      <c r="AO131" s="1106"/>
      <c r="AP131" s="1106"/>
      <c r="AQ131" s="1106"/>
      <c r="AR131" s="1126" t="s">
        <v>1664</v>
      </c>
      <c r="AS131" s="1102" t="s">
        <v>10</v>
      </c>
      <c r="AT131" s="1130"/>
      <c r="AU131" s="1185"/>
      <c r="AV131" s="1150" t="s">
        <v>11</v>
      </c>
      <c r="AW131" s="1106" t="s">
        <v>9</v>
      </c>
      <c r="AX131" s="1106"/>
      <c r="AY131" s="1106"/>
      <c r="AZ131" s="1106"/>
      <c r="BA131" s="1126" t="s">
        <v>1664</v>
      </c>
      <c r="BB131" s="1102" t="s">
        <v>10</v>
      </c>
      <c r="BC131" s="1130"/>
      <c r="BD131" s="1153"/>
      <c r="BE131" s="1150" t="s">
        <v>11</v>
      </c>
      <c r="BF131" s="1106" t="s">
        <v>9</v>
      </c>
      <c r="BG131" s="1106"/>
      <c r="BH131" s="1106"/>
      <c r="BI131" s="1106"/>
      <c r="BJ131" s="1126" t="s">
        <v>1664</v>
      </c>
      <c r="BK131" s="1102" t="s">
        <v>10</v>
      </c>
      <c r="BL131" s="1130"/>
      <c r="BM131" s="1158"/>
      <c r="BN131" s="1104" t="s">
        <v>11</v>
      </c>
      <c r="BO131" s="1106" t="s">
        <v>9</v>
      </c>
      <c r="BP131" s="1106"/>
      <c r="BQ131" s="1106"/>
      <c r="BR131" s="1106"/>
      <c r="BS131" s="1213" t="s">
        <v>1664</v>
      </c>
      <c r="BT131" s="1214" t="s">
        <v>10</v>
      </c>
      <c r="BU131" s="1120"/>
      <c r="BV131" s="1121"/>
      <c r="BW131" s="1121"/>
      <c r="BX131" s="1121"/>
      <c r="BY131" s="1121"/>
      <c r="BZ131" s="1121"/>
      <c r="CA131" s="1121"/>
      <c r="CB131" s="1121"/>
      <c r="CC131" s="1122"/>
    </row>
    <row r="132" spans="1:81" ht="16.149999999999999" customHeight="1" x14ac:dyDescent="0.25">
      <c r="A132" s="661"/>
      <c r="B132" s="1130"/>
      <c r="C132" s="1130"/>
      <c r="D132" s="1107"/>
      <c r="E132" s="1107"/>
      <c r="F132" s="1101"/>
      <c r="G132" s="1101"/>
      <c r="H132" s="1101"/>
      <c r="I132" s="1392"/>
      <c r="J132" s="1134"/>
      <c r="K132" s="1135"/>
      <c r="L132" s="1138"/>
      <c r="M132" s="1141"/>
      <c r="N132" s="1165"/>
      <c r="O132" s="1168"/>
      <c r="P132" s="1171"/>
      <c r="Q132" s="1174"/>
      <c r="R132" s="1134"/>
      <c r="S132" s="1177"/>
      <c r="T132" s="1128"/>
      <c r="U132" s="1128"/>
      <c r="V132" s="1128"/>
      <c r="W132" s="1177"/>
      <c r="X132" s="668" t="s">
        <v>1671</v>
      </c>
      <c r="Y132" s="668" t="s">
        <v>1671</v>
      </c>
      <c r="Z132" s="668" t="s">
        <v>1671</v>
      </c>
      <c r="AA132" s="668" t="s">
        <v>1671</v>
      </c>
      <c r="AB132" s="1130"/>
      <c r="AC132" s="1138"/>
      <c r="AD132" s="1105"/>
      <c r="AE132" s="662" t="s">
        <v>14</v>
      </c>
      <c r="AF132" s="662" t="s">
        <v>17</v>
      </c>
      <c r="AG132" s="662" t="s">
        <v>15</v>
      </c>
      <c r="AH132" s="662" t="s">
        <v>16</v>
      </c>
      <c r="AI132" s="1127"/>
      <c r="AJ132" s="1103"/>
      <c r="AK132" s="1130"/>
      <c r="AL132" s="1183"/>
      <c r="AM132" s="1151"/>
      <c r="AN132" s="662" t="s">
        <v>14</v>
      </c>
      <c r="AO132" s="662" t="s">
        <v>17</v>
      </c>
      <c r="AP132" s="662" t="s">
        <v>15</v>
      </c>
      <c r="AQ132" s="662" t="s">
        <v>16</v>
      </c>
      <c r="AR132" s="1127"/>
      <c r="AS132" s="1103"/>
      <c r="AT132" s="1130"/>
      <c r="AU132" s="1186"/>
      <c r="AV132" s="1151"/>
      <c r="AW132" s="662" t="s">
        <v>14</v>
      </c>
      <c r="AX132" s="662" t="s">
        <v>17</v>
      </c>
      <c r="AY132" s="662" t="s">
        <v>15</v>
      </c>
      <c r="AZ132" s="662" t="s">
        <v>16</v>
      </c>
      <c r="BA132" s="1127"/>
      <c r="BB132" s="1103"/>
      <c r="BC132" s="1130"/>
      <c r="BD132" s="1154"/>
      <c r="BE132" s="1151"/>
      <c r="BF132" s="662" t="s">
        <v>14</v>
      </c>
      <c r="BG132" s="662" t="s">
        <v>17</v>
      </c>
      <c r="BH132" s="662" t="s">
        <v>15</v>
      </c>
      <c r="BI132" s="662" t="s">
        <v>16</v>
      </c>
      <c r="BJ132" s="1127"/>
      <c r="BK132" s="1103"/>
      <c r="BL132" s="1130"/>
      <c r="BM132" s="1159"/>
      <c r="BN132" s="1105"/>
      <c r="BO132" s="662" t="s">
        <v>14</v>
      </c>
      <c r="BP132" s="662" t="s">
        <v>17</v>
      </c>
      <c r="BQ132" s="662" t="s">
        <v>15</v>
      </c>
      <c r="BR132" s="662" t="s">
        <v>16</v>
      </c>
      <c r="BS132" s="1127"/>
      <c r="BT132" s="1215"/>
      <c r="BU132" s="1123"/>
      <c r="BV132" s="1124"/>
      <c r="BW132" s="1124"/>
      <c r="BX132" s="1124"/>
      <c r="BY132" s="1124"/>
      <c r="BZ132" s="1124"/>
      <c r="CA132" s="1124"/>
      <c r="CB132" s="1124"/>
      <c r="CC132" s="1125"/>
    </row>
    <row r="133" spans="1:81" ht="16.149999999999999" customHeight="1" thickBot="1" x14ac:dyDescent="0.3">
      <c r="B133" s="658"/>
    </row>
    <row r="134" spans="1:81" s="878" customFormat="1" ht="40.15" customHeight="1" thickTop="1" thickBot="1" x14ac:dyDescent="0.3">
      <c r="A134" s="871"/>
      <c r="B134" s="1317" t="s">
        <v>1074</v>
      </c>
      <c r="C134" s="2178" t="s">
        <v>1078</v>
      </c>
      <c r="D134" s="2179">
        <v>4599</v>
      </c>
      <c r="E134" s="2180" t="s">
        <v>7882</v>
      </c>
      <c r="F134" s="2180">
        <v>4599001</v>
      </c>
      <c r="G134" s="2180" t="s">
        <v>7895</v>
      </c>
      <c r="H134" s="2181" t="s">
        <v>6759</v>
      </c>
      <c r="I134" s="2182" t="s">
        <v>6760</v>
      </c>
      <c r="J134" s="2184">
        <v>685</v>
      </c>
      <c r="K134" s="2185" t="str">
        <f>+[15]Metas!K784</f>
        <v>Encuentros subregionales de asistencia técnica, apoyo y revisión de los reportes financieros y plataformas diseñadas por DNP.</v>
      </c>
      <c r="L134" s="2186">
        <v>1</v>
      </c>
      <c r="M134" s="1225">
        <f>SUM(N134:Q134)</f>
        <v>1</v>
      </c>
      <c r="N134" s="2187"/>
      <c r="O134" s="2188">
        <v>1</v>
      </c>
      <c r="P134" s="2189"/>
      <c r="Q134" s="2190"/>
      <c r="R134" s="1847">
        <f>+$J134</f>
        <v>685</v>
      </c>
      <c r="S134" s="872" t="s">
        <v>6761</v>
      </c>
      <c r="T134" s="873"/>
      <c r="U134" s="873"/>
      <c r="V134" s="873"/>
      <c r="W134" s="874" t="s">
        <v>6762</v>
      </c>
      <c r="X134" s="875">
        <v>44621</v>
      </c>
      <c r="Y134" s="875">
        <v>44681</v>
      </c>
      <c r="Z134" s="875"/>
      <c r="AA134" s="875"/>
      <c r="AB134" s="1847">
        <f>+$J134</f>
        <v>685</v>
      </c>
      <c r="AC134" s="1848">
        <f>+L134</f>
        <v>1</v>
      </c>
      <c r="AD134" s="876">
        <f t="shared" ref="AD134:AJ153" si="155">+AM134+AV134+BE134+BN134</f>
        <v>0</v>
      </c>
      <c r="AE134" s="876">
        <f t="shared" si="155"/>
        <v>0</v>
      </c>
      <c r="AF134" s="876">
        <f t="shared" si="155"/>
        <v>0</v>
      </c>
      <c r="AG134" s="876">
        <f t="shared" si="155"/>
        <v>0</v>
      </c>
      <c r="AH134" s="876">
        <f t="shared" si="155"/>
        <v>0</v>
      </c>
      <c r="AI134" s="876">
        <f t="shared" si="155"/>
        <v>0</v>
      </c>
      <c r="AJ134" s="876">
        <f t="shared" si="155"/>
        <v>0</v>
      </c>
      <c r="AK134" s="1847">
        <f>+$J134</f>
        <v>685</v>
      </c>
      <c r="AL134" s="1849">
        <f>+N134</f>
        <v>0</v>
      </c>
      <c r="AM134" s="876">
        <f t="shared" ref="AM134:AM153" si="156">SUM(AN134:AS134)</f>
        <v>0</v>
      </c>
      <c r="AN134" s="877"/>
      <c r="AO134" s="877"/>
      <c r="AP134" s="877"/>
      <c r="AQ134" s="877"/>
      <c r="AR134" s="877"/>
      <c r="AS134" s="877"/>
      <c r="AT134" s="1847">
        <f>+$J134</f>
        <v>685</v>
      </c>
      <c r="AU134" s="1850">
        <f>+O134</f>
        <v>1</v>
      </c>
      <c r="AV134" s="876">
        <f t="shared" ref="AV134:AV153" si="157">SUM(AW134:BB134)</f>
        <v>0</v>
      </c>
      <c r="AW134" s="877"/>
      <c r="AX134" s="877"/>
      <c r="AY134" s="877"/>
      <c r="AZ134" s="877"/>
      <c r="BA134" s="877"/>
      <c r="BB134" s="877"/>
      <c r="BC134" s="1847">
        <f>+$J134</f>
        <v>685</v>
      </c>
      <c r="BD134" s="1851">
        <f>+P134</f>
        <v>0</v>
      </c>
      <c r="BE134" s="876">
        <f t="shared" ref="BE134:BE153" si="158">SUM(BF134:BK134)</f>
        <v>0</v>
      </c>
      <c r="BF134" s="877"/>
      <c r="BG134" s="877"/>
      <c r="BH134" s="877"/>
      <c r="BI134" s="877"/>
      <c r="BJ134" s="877"/>
      <c r="BK134" s="877"/>
      <c r="BL134" s="1847">
        <f>+$J134</f>
        <v>685</v>
      </c>
      <c r="BM134" s="1852">
        <f>+Q134</f>
        <v>0</v>
      </c>
      <c r="BN134" s="876">
        <f t="shared" ref="BN134:BN153" si="159">SUM(BO134:BT134)</f>
        <v>0</v>
      </c>
      <c r="BO134" s="877"/>
      <c r="BP134" s="877"/>
      <c r="BQ134" s="877"/>
      <c r="BR134" s="877"/>
      <c r="BS134" s="877"/>
      <c r="BT134" s="877"/>
      <c r="BU134" s="1846"/>
      <c r="BV134" s="1846"/>
      <c r="BW134" s="1846"/>
      <c r="BX134" s="1846"/>
      <c r="BY134" s="1846"/>
      <c r="BZ134" s="1846"/>
      <c r="CA134" s="1846"/>
      <c r="CB134" s="1846"/>
      <c r="CC134" s="1846"/>
    </row>
    <row r="135" spans="1:81" s="878" customFormat="1" ht="40.15" customHeight="1" thickTop="1" thickBot="1" x14ac:dyDescent="0.3">
      <c r="A135" s="871"/>
      <c r="B135" s="1318"/>
      <c r="C135" s="2178"/>
      <c r="D135" s="2179"/>
      <c r="E135" s="2180"/>
      <c r="F135" s="2180"/>
      <c r="G135" s="2180"/>
      <c r="H135" s="2181"/>
      <c r="I135" s="2183"/>
      <c r="J135" s="2184"/>
      <c r="K135" s="2185"/>
      <c r="L135" s="2186"/>
      <c r="M135" s="1226"/>
      <c r="N135" s="2187"/>
      <c r="O135" s="2188"/>
      <c r="P135" s="2189"/>
      <c r="Q135" s="2190"/>
      <c r="R135" s="1847"/>
      <c r="S135" s="874" t="s">
        <v>6763</v>
      </c>
      <c r="T135" s="879"/>
      <c r="U135" s="879"/>
      <c r="V135" s="879"/>
      <c r="W135" s="872" t="s">
        <v>6764</v>
      </c>
      <c r="X135" s="880">
        <v>44621</v>
      </c>
      <c r="Y135" s="880">
        <v>44681</v>
      </c>
      <c r="Z135" s="880"/>
      <c r="AA135" s="880"/>
      <c r="AB135" s="1847"/>
      <c r="AC135" s="1848"/>
      <c r="AD135" s="881">
        <f t="shared" si="155"/>
        <v>0</v>
      </c>
      <c r="AE135" s="881">
        <f t="shared" si="155"/>
        <v>0</v>
      </c>
      <c r="AF135" s="881">
        <f t="shared" si="155"/>
        <v>0</v>
      </c>
      <c r="AG135" s="881">
        <f t="shared" si="155"/>
        <v>0</v>
      </c>
      <c r="AH135" s="881">
        <f t="shared" si="155"/>
        <v>0</v>
      </c>
      <c r="AI135" s="881">
        <f t="shared" si="155"/>
        <v>0</v>
      </c>
      <c r="AJ135" s="881">
        <f t="shared" si="155"/>
        <v>0</v>
      </c>
      <c r="AK135" s="1847"/>
      <c r="AL135" s="1849"/>
      <c r="AM135" s="881">
        <f t="shared" si="156"/>
        <v>0</v>
      </c>
      <c r="AN135" s="882"/>
      <c r="AO135" s="882"/>
      <c r="AP135" s="882"/>
      <c r="AQ135" s="882"/>
      <c r="AR135" s="882"/>
      <c r="AS135" s="882"/>
      <c r="AT135" s="1847"/>
      <c r="AU135" s="1850"/>
      <c r="AV135" s="881">
        <f t="shared" si="157"/>
        <v>0</v>
      </c>
      <c r="AW135" s="882"/>
      <c r="AX135" s="882"/>
      <c r="AY135" s="882"/>
      <c r="AZ135" s="882"/>
      <c r="BA135" s="882"/>
      <c r="BB135" s="882"/>
      <c r="BC135" s="1847"/>
      <c r="BD135" s="1851"/>
      <c r="BE135" s="881">
        <f t="shared" si="158"/>
        <v>0</v>
      </c>
      <c r="BF135" s="882"/>
      <c r="BG135" s="882"/>
      <c r="BH135" s="882"/>
      <c r="BI135" s="882"/>
      <c r="BJ135" s="882"/>
      <c r="BK135" s="882"/>
      <c r="BL135" s="1847"/>
      <c r="BM135" s="1852"/>
      <c r="BN135" s="881">
        <f t="shared" si="159"/>
        <v>0</v>
      </c>
      <c r="BO135" s="882"/>
      <c r="BP135" s="882"/>
      <c r="BQ135" s="882"/>
      <c r="BR135" s="882"/>
      <c r="BS135" s="882"/>
      <c r="BT135" s="882"/>
      <c r="BU135" s="1844"/>
      <c r="BV135" s="1844"/>
      <c r="BW135" s="1844"/>
      <c r="BX135" s="1844"/>
      <c r="BY135" s="1844"/>
      <c r="BZ135" s="1844"/>
      <c r="CA135" s="1844"/>
      <c r="CB135" s="1844"/>
      <c r="CC135" s="1844"/>
    </row>
    <row r="136" spans="1:81" s="878" customFormat="1" ht="40.15" customHeight="1" thickTop="1" thickBot="1" x14ac:dyDescent="0.3">
      <c r="A136" s="871"/>
      <c r="B136" s="1318"/>
      <c r="C136" s="2178"/>
      <c r="D136" s="2179"/>
      <c r="E136" s="2180"/>
      <c r="F136" s="2180"/>
      <c r="G136" s="2180"/>
      <c r="H136" s="2181"/>
      <c r="I136" s="2183"/>
      <c r="J136" s="2184"/>
      <c r="K136" s="2185"/>
      <c r="L136" s="2186"/>
      <c r="M136" s="1226"/>
      <c r="N136" s="2187"/>
      <c r="O136" s="2188"/>
      <c r="P136" s="2189"/>
      <c r="Q136" s="2190"/>
      <c r="R136" s="1847"/>
      <c r="S136" s="872" t="s">
        <v>6765</v>
      </c>
      <c r="T136" s="879"/>
      <c r="U136" s="879"/>
      <c r="V136" s="879"/>
      <c r="W136" s="872" t="s">
        <v>6766</v>
      </c>
      <c r="X136" s="880">
        <v>44682</v>
      </c>
      <c r="Y136" s="880">
        <v>44712</v>
      </c>
      <c r="Z136" s="880"/>
      <c r="AA136" s="880"/>
      <c r="AB136" s="1847"/>
      <c r="AC136" s="1848"/>
      <c r="AD136" s="881">
        <f t="shared" si="155"/>
        <v>0</v>
      </c>
      <c r="AE136" s="881">
        <f t="shared" si="155"/>
        <v>0</v>
      </c>
      <c r="AF136" s="881">
        <f t="shared" si="155"/>
        <v>0</v>
      </c>
      <c r="AG136" s="881">
        <f t="shared" si="155"/>
        <v>0</v>
      </c>
      <c r="AH136" s="881">
        <f t="shared" si="155"/>
        <v>0</v>
      </c>
      <c r="AI136" s="881">
        <f t="shared" si="155"/>
        <v>0</v>
      </c>
      <c r="AJ136" s="881">
        <f t="shared" si="155"/>
        <v>0</v>
      </c>
      <c r="AK136" s="1847"/>
      <c r="AL136" s="1849"/>
      <c r="AM136" s="881">
        <f t="shared" si="156"/>
        <v>0</v>
      </c>
      <c r="AN136" s="882"/>
      <c r="AO136" s="882"/>
      <c r="AP136" s="882"/>
      <c r="AQ136" s="882"/>
      <c r="AR136" s="882"/>
      <c r="AS136" s="882"/>
      <c r="AT136" s="1847"/>
      <c r="AU136" s="1850"/>
      <c r="AV136" s="881">
        <f t="shared" si="157"/>
        <v>0</v>
      </c>
      <c r="AW136" s="882"/>
      <c r="AX136" s="882"/>
      <c r="AY136" s="882"/>
      <c r="AZ136" s="882"/>
      <c r="BA136" s="882"/>
      <c r="BB136" s="882"/>
      <c r="BC136" s="1847"/>
      <c r="BD136" s="1851"/>
      <c r="BE136" s="881">
        <f t="shared" si="158"/>
        <v>0</v>
      </c>
      <c r="BF136" s="882"/>
      <c r="BG136" s="882"/>
      <c r="BH136" s="882"/>
      <c r="BI136" s="882"/>
      <c r="BJ136" s="882"/>
      <c r="BK136" s="882"/>
      <c r="BL136" s="1847"/>
      <c r="BM136" s="1852"/>
      <c r="BN136" s="881">
        <f t="shared" si="159"/>
        <v>0</v>
      </c>
      <c r="BO136" s="882"/>
      <c r="BP136" s="882"/>
      <c r="BQ136" s="882"/>
      <c r="BR136" s="882"/>
      <c r="BS136" s="882"/>
      <c r="BT136" s="882"/>
      <c r="BU136" s="1844"/>
      <c r="BV136" s="1844"/>
      <c r="BW136" s="1844"/>
      <c r="BX136" s="1844"/>
      <c r="BY136" s="1844"/>
      <c r="BZ136" s="1844"/>
      <c r="CA136" s="1844"/>
      <c r="CB136" s="1844"/>
      <c r="CC136" s="1844"/>
    </row>
    <row r="137" spans="1:81" s="878" customFormat="1" ht="40.15" customHeight="1" thickTop="1" thickBot="1" x14ac:dyDescent="0.3">
      <c r="A137" s="871"/>
      <c r="B137" s="1318"/>
      <c r="C137" s="2178"/>
      <c r="D137" s="2179"/>
      <c r="E137" s="2180"/>
      <c r="F137" s="2180"/>
      <c r="G137" s="2180"/>
      <c r="H137" s="2181"/>
      <c r="I137" s="2183"/>
      <c r="J137" s="2184"/>
      <c r="K137" s="2185"/>
      <c r="L137" s="2186"/>
      <c r="M137" s="1227"/>
      <c r="N137" s="2187"/>
      <c r="O137" s="2188"/>
      <c r="P137" s="2189"/>
      <c r="Q137" s="2190"/>
      <c r="R137" s="1847"/>
      <c r="S137" s="883"/>
      <c r="T137" s="884"/>
      <c r="U137" s="884"/>
      <c r="V137" s="884"/>
      <c r="W137" s="883"/>
      <c r="X137" s="885"/>
      <c r="Y137" s="885"/>
      <c r="Z137" s="885"/>
      <c r="AA137" s="885"/>
      <c r="AB137" s="1847"/>
      <c r="AC137" s="1848"/>
      <c r="AD137" s="886">
        <f t="shared" si="155"/>
        <v>0</v>
      </c>
      <c r="AE137" s="886">
        <f t="shared" si="155"/>
        <v>0</v>
      </c>
      <c r="AF137" s="886">
        <f t="shared" si="155"/>
        <v>0</v>
      </c>
      <c r="AG137" s="886">
        <f t="shared" si="155"/>
        <v>0</v>
      </c>
      <c r="AH137" s="886">
        <f t="shared" si="155"/>
        <v>0</v>
      </c>
      <c r="AI137" s="886">
        <f t="shared" si="155"/>
        <v>0</v>
      </c>
      <c r="AJ137" s="886">
        <f t="shared" si="155"/>
        <v>0</v>
      </c>
      <c r="AK137" s="1847"/>
      <c r="AL137" s="1849"/>
      <c r="AM137" s="886">
        <f t="shared" si="156"/>
        <v>0</v>
      </c>
      <c r="AN137" s="887"/>
      <c r="AO137" s="887"/>
      <c r="AP137" s="887"/>
      <c r="AQ137" s="887"/>
      <c r="AR137" s="887"/>
      <c r="AS137" s="887"/>
      <c r="AT137" s="1847"/>
      <c r="AU137" s="1850"/>
      <c r="AV137" s="886">
        <f t="shared" si="157"/>
        <v>0</v>
      </c>
      <c r="AW137" s="887"/>
      <c r="AX137" s="887"/>
      <c r="AY137" s="887"/>
      <c r="AZ137" s="887"/>
      <c r="BA137" s="887"/>
      <c r="BB137" s="887"/>
      <c r="BC137" s="1847"/>
      <c r="BD137" s="1851"/>
      <c r="BE137" s="886">
        <f t="shared" si="158"/>
        <v>0</v>
      </c>
      <c r="BF137" s="887"/>
      <c r="BG137" s="887"/>
      <c r="BH137" s="887"/>
      <c r="BI137" s="887"/>
      <c r="BJ137" s="887"/>
      <c r="BK137" s="887"/>
      <c r="BL137" s="1847"/>
      <c r="BM137" s="1852"/>
      <c r="BN137" s="886">
        <f t="shared" si="159"/>
        <v>0</v>
      </c>
      <c r="BO137" s="887"/>
      <c r="BP137" s="887"/>
      <c r="BQ137" s="887"/>
      <c r="BR137" s="887"/>
      <c r="BS137" s="887"/>
      <c r="BT137" s="887"/>
      <c r="BU137" s="1845"/>
      <c r="BV137" s="1845"/>
      <c r="BW137" s="1845"/>
      <c r="BX137" s="1845"/>
      <c r="BY137" s="1845"/>
      <c r="BZ137" s="1845"/>
      <c r="CA137" s="1845"/>
      <c r="CB137" s="1845"/>
      <c r="CC137" s="1845"/>
    </row>
    <row r="138" spans="1:81" s="878" customFormat="1" ht="40.15" customHeight="1" thickTop="1" thickBot="1" x14ac:dyDescent="0.3">
      <c r="A138" s="871"/>
      <c r="B138" s="1318"/>
      <c r="C138" s="2178"/>
      <c r="D138" s="2179">
        <v>4599</v>
      </c>
      <c r="E138" s="2180" t="s">
        <v>7882</v>
      </c>
      <c r="F138" s="2180">
        <v>4599001</v>
      </c>
      <c r="G138" s="2180" t="s">
        <v>7895</v>
      </c>
      <c r="H138" s="2181" t="s">
        <v>6759</v>
      </c>
      <c r="I138" s="2182" t="s">
        <v>6760</v>
      </c>
      <c r="J138" s="2184">
        <v>686</v>
      </c>
      <c r="K138" s="2185" t="str">
        <f>+[15]Metas!K785</f>
        <v xml:space="preserve">Eventos a Comunidades Indígenas para el uso eficiente de las transferencias SGPRI </v>
      </c>
      <c r="L138" s="2186">
        <v>1</v>
      </c>
      <c r="M138" s="1225">
        <f>SUM(N138:Q138)</f>
        <v>1</v>
      </c>
      <c r="N138" s="2187"/>
      <c r="O138" s="2188"/>
      <c r="P138" s="2189">
        <v>1</v>
      </c>
      <c r="Q138" s="2190"/>
      <c r="R138" s="1847">
        <f>+$J138</f>
        <v>686</v>
      </c>
      <c r="S138" s="874" t="s">
        <v>6767</v>
      </c>
      <c r="T138" s="873"/>
      <c r="U138" s="873"/>
      <c r="V138" s="873"/>
      <c r="W138" s="874" t="s">
        <v>6768</v>
      </c>
      <c r="X138" s="875">
        <v>44563</v>
      </c>
      <c r="Y138" s="875">
        <v>44926</v>
      </c>
      <c r="Z138" s="875"/>
      <c r="AA138" s="875"/>
      <c r="AB138" s="1847">
        <f>+$J138</f>
        <v>686</v>
      </c>
      <c r="AC138" s="1848">
        <f>+L138</f>
        <v>1</v>
      </c>
      <c r="AD138" s="876">
        <f t="shared" si="155"/>
        <v>0</v>
      </c>
      <c r="AE138" s="876">
        <f t="shared" si="155"/>
        <v>0</v>
      </c>
      <c r="AF138" s="876">
        <f t="shared" si="155"/>
        <v>0</v>
      </c>
      <c r="AG138" s="876">
        <f t="shared" si="155"/>
        <v>0</v>
      </c>
      <c r="AH138" s="876">
        <f t="shared" si="155"/>
        <v>0</v>
      </c>
      <c r="AI138" s="876">
        <f t="shared" si="155"/>
        <v>0</v>
      </c>
      <c r="AJ138" s="876">
        <f t="shared" si="155"/>
        <v>0</v>
      </c>
      <c r="AK138" s="1847">
        <f>+$J138</f>
        <v>686</v>
      </c>
      <c r="AL138" s="1849">
        <f>+N138</f>
        <v>0</v>
      </c>
      <c r="AM138" s="876">
        <f t="shared" si="156"/>
        <v>0</v>
      </c>
      <c r="AN138" s="877"/>
      <c r="AO138" s="877"/>
      <c r="AP138" s="877"/>
      <c r="AQ138" s="877"/>
      <c r="AR138" s="877"/>
      <c r="AS138" s="877"/>
      <c r="AT138" s="1847">
        <f>+$J138</f>
        <v>686</v>
      </c>
      <c r="AU138" s="1850">
        <f>+O138</f>
        <v>0</v>
      </c>
      <c r="AV138" s="876">
        <f t="shared" si="157"/>
        <v>0</v>
      </c>
      <c r="AW138" s="877"/>
      <c r="AX138" s="877"/>
      <c r="AY138" s="877"/>
      <c r="AZ138" s="877"/>
      <c r="BA138" s="877"/>
      <c r="BB138" s="877"/>
      <c r="BC138" s="1847">
        <f>+$J138</f>
        <v>686</v>
      </c>
      <c r="BD138" s="1851">
        <f>+P138</f>
        <v>1</v>
      </c>
      <c r="BE138" s="876">
        <f t="shared" si="158"/>
        <v>0</v>
      </c>
      <c r="BF138" s="877"/>
      <c r="BG138" s="877"/>
      <c r="BH138" s="877"/>
      <c r="BI138" s="877"/>
      <c r="BJ138" s="877"/>
      <c r="BK138" s="877"/>
      <c r="BL138" s="1847">
        <f>+$J138</f>
        <v>686</v>
      </c>
      <c r="BM138" s="1852">
        <f>+Q138</f>
        <v>0</v>
      </c>
      <c r="BN138" s="876">
        <f t="shared" si="159"/>
        <v>0</v>
      </c>
      <c r="BO138" s="877"/>
      <c r="BP138" s="877"/>
      <c r="BQ138" s="877"/>
      <c r="BR138" s="877"/>
      <c r="BS138" s="877"/>
      <c r="BT138" s="877"/>
      <c r="BU138" s="1846"/>
      <c r="BV138" s="1846"/>
      <c r="BW138" s="1846"/>
      <c r="BX138" s="1846"/>
      <c r="BY138" s="1846"/>
      <c r="BZ138" s="1846"/>
      <c r="CA138" s="1846"/>
      <c r="CB138" s="1846"/>
      <c r="CC138" s="1846"/>
    </row>
    <row r="139" spans="1:81" s="878" customFormat="1" ht="40.15" customHeight="1" thickTop="1" thickBot="1" x14ac:dyDescent="0.3">
      <c r="A139" s="871"/>
      <c r="B139" s="1318"/>
      <c r="C139" s="2178"/>
      <c r="D139" s="2179"/>
      <c r="E139" s="2180"/>
      <c r="F139" s="2180"/>
      <c r="G139" s="2180"/>
      <c r="H139" s="2181"/>
      <c r="I139" s="2183"/>
      <c r="J139" s="2184"/>
      <c r="K139" s="2185"/>
      <c r="L139" s="2186"/>
      <c r="M139" s="1226"/>
      <c r="N139" s="2187"/>
      <c r="O139" s="2188"/>
      <c r="P139" s="2189"/>
      <c r="Q139" s="2190"/>
      <c r="R139" s="1847"/>
      <c r="S139" s="872" t="s">
        <v>6769</v>
      </c>
      <c r="T139" s="879"/>
      <c r="U139" s="879"/>
      <c r="V139" s="879"/>
      <c r="W139" s="872" t="s">
        <v>6770</v>
      </c>
      <c r="X139" s="880">
        <v>44563</v>
      </c>
      <c r="Y139" s="880">
        <v>44926</v>
      </c>
      <c r="Z139" s="880"/>
      <c r="AA139" s="880"/>
      <c r="AB139" s="1847"/>
      <c r="AC139" s="1848"/>
      <c r="AD139" s="881">
        <f t="shared" si="155"/>
        <v>0</v>
      </c>
      <c r="AE139" s="881">
        <f t="shared" si="155"/>
        <v>0</v>
      </c>
      <c r="AF139" s="881">
        <f t="shared" si="155"/>
        <v>0</v>
      </c>
      <c r="AG139" s="881">
        <f t="shared" si="155"/>
        <v>0</v>
      </c>
      <c r="AH139" s="881">
        <f t="shared" si="155"/>
        <v>0</v>
      </c>
      <c r="AI139" s="881">
        <f t="shared" si="155"/>
        <v>0</v>
      </c>
      <c r="AJ139" s="881">
        <f t="shared" si="155"/>
        <v>0</v>
      </c>
      <c r="AK139" s="1847"/>
      <c r="AL139" s="1849"/>
      <c r="AM139" s="881">
        <f t="shared" si="156"/>
        <v>0</v>
      </c>
      <c r="AN139" s="882"/>
      <c r="AO139" s="882"/>
      <c r="AP139" s="882"/>
      <c r="AQ139" s="882"/>
      <c r="AR139" s="882"/>
      <c r="AS139" s="882"/>
      <c r="AT139" s="1847"/>
      <c r="AU139" s="1850"/>
      <c r="AV139" s="881">
        <f t="shared" si="157"/>
        <v>0</v>
      </c>
      <c r="AW139" s="882"/>
      <c r="AX139" s="882"/>
      <c r="AY139" s="882"/>
      <c r="AZ139" s="882"/>
      <c r="BA139" s="882"/>
      <c r="BB139" s="882"/>
      <c r="BC139" s="1847"/>
      <c r="BD139" s="1851"/>
      <c r="BE139" s="881">
        <f t="shared" si="158"/>
        <v>0</v>
      </c>
      <c r="BF139" s="882"/>
      <c r="BG139" s="882"/>
      <c r="BH139" s="882"/>
      <c r="BI139" s="882"/>
      <c r="BJ139" s="882"/>
      <c r="BK139" s="882"/>
      <c r="BL139" s="1847"/>
      <c r="BM139" s="1852"/>
      <c r="BN139" s="881">
        <f t="shared" si="159"/>
        <v>0</v>
      </c>
      <c r="BO139" s="882"/>
      <c r="BP139" s="882"/>
      <c r="BQ139" s="882"/>
      <c r="BR139" s="882"/>
      <c r="BS139" s="882"/>
      <c r="BT139" s="882"/>
      <c r="BU139" s="1844"/>
      <c r="BV139" s="1844"/>
      <c r="BW139" s="1844"/>
      <c r="BX139" s="1844"/>
      <c r="BY139" s="1844"/>
      <c r="BZ139" s="1844"/>
      <c r="CA139" s="1844"/>
      <c r="CB139" s="1844"/>
      <c r="CC139" s="1844"/>
    </row>
    <row r="140" spans="1:81" s="878" customFormat="1" ht="40.15" customHeight="1" thickTop="1" thickBot="1" x14ac:dyDescent="0.3">
      <c r="A140" s="871"/>
      <c r="B140" s="1318"/>
      <c r="C140" s="2178"/>
      <c r="D140" s="2179"/>
      <c r="E140" s="2180"/>
      <c r="F140" s="2180"/>
      <c r="G140" s="2180"/>
      <c r="H140" s="2181"/>
      <c r="I140" s="2183"/>
      <c r="J140" s="2184"/>
      <c r="K140" s="2185"/>
      <c r="L140" s="2186"/>
      <c r="M140" s="1226"/>
      <c r="N140" s="2187"/>
      <c r="O140" s="2188"/>
      <c r="P140" s="2189"/>
      <c r="Q140" s="2190"/>
      <c r="R140" s="1847"/>
      <c r="S140" s="872" t="s">
        <v>6771</v>
      </c>
      <c r="T140" s="879"/>
      <c r="U140" s="879"/>
      <c r="V140" s="879"/>
      <c r="W140" s="872" t="s">
        <v>6772</v>
      </c>
      <c r="X140" s="880">
        <v>44563</v>
      </c>
      <c r="Y140" s="880">
        <v>44926</v>
      </c>
      <c r="Z140" s="880"/>
      <c r="AA140" s="880"/>
      <c r="AB140" s="1847"/>
      <c r="AC140" s="1848"/>
      <c r="AD140" s="881">
        <f t="shared" si="155"/>
        <v>0</v>
      </c>
      <c r="AE140" s="881">
        <f t="shared" si="155"/>
        <v>0</v>
      </c>
      <c r="AF140" s="881">
        <f t="shared" si="155"/>
        <v>0</v>
      </c>
      <c r="AG140" s="881">
        <f t="shared" si="155"/>
        <v>0</v>
      </c>
      <c r="AH140" s="881">
        <f t="shared" si="155"/>
        <v>0</v>
      </c>
      <c r="AI140" s="881">
        <f t="shared" si="155"/>
        <v>0</v>
      </c>
      <c r="AJ140" s="881">
        <f t="shared" si="155"/>
        <v>0</v>
      </c>
      <c r="AK140" s="1847"/>
      <c r="AL140" s="1849"/>
      <c r="AM140" s="881">
        <f t="shared" si="156"/>
        <v>0</v>
      </c>
      <c r="AN140" s="882"/>
      <c r="AO140" s="882"/>
      <c r="AP140" s="882"/>
      <c r="AQ140" s="882"/>
      <c r="AR140" s="882"/>
      <c r="AS140" s="882"/>
      <c r="AT140" s="1847"/>
      <c r="AU140" s="1850"/>
      <c r="AV140" s="881">
        <f t="shared" si="157"/>
        <v>0</v>
      </c>
      <c r="AW140" s="882"/>
      <c r="AX140" s="882"/>
      <c r="AY140" s="882"/>
      <c r="AZ140" s="882"/>
      <c r="BA140" s="882"/>
      <c r="BB140" s="882"/>
      <c r="BC140" s="1847"/>
      <c r="BD140" s="1851"/>
      <c r="BE140" s="881">
        <f t="shared" si="158"/>
        <v>0</v>
      </c>
      <c r="BF140" s="882"/>
      <c r="BG140" s="882"/>
      <c r="BH140" s="882"/>
      <c r="BI140" s="882"/>
      <c r="BJ140" s="882"/>
      <c r="BK140" s="882"/>
      <c r="BL140" s="1847"/>
      <c r="BM140" s="1852"/>
      <c r="BN140" s="881">
        <f t="shared" si="159"/>
        <v>0</v>
      </c>
      <c r="BO140" s="882"/>
      <c r="BP140" s="882"/>
      <c r="BQ140" s="882"/>
      <c r="BR140" s="882"/>
      <c r="BS140" s="882"/>
      <c r="BT140" s="882"/>
      <c r="BU140" s="1844"/>
      <c r="BV140" s="1844"/>
      <c r="BW140" s="1844"/>
      <c r="BX140" s="1844"/>
      <c r="BY140" s="1844"/>
      <c r="BZ140" s="1844"/>
      <c r="CA140" s="1844"/>
      <c r="CB140" s="1844"/>
      <c r="CC140" s="1844"/>
    </row>
    <row r="141" spans="1:81" s="878" customFormat="1" ht="40.15" customHeight="1" thickTop="1" thickBot="1" x14ac:dyDescent="0.3">
      <c r="A141" s="871"/>
      <c r="B141" s="1318"/>
      <c r="C141" s="2178"/>
      <c r="D141" s="2179"/>
      <c r="E141" s="2180"/>
      <c r="F141" s="2180"/>
      <c r="G141" s="2180"/>
      <c r="H141" s="2181"/>
      <c r="I141" s="2183"/>
      <c r="J141" s="2184"/>
      <c r="K141" s="2185"/>
      <c r="L141" s="2186"/>
      <c r="M141" s="1227"/>
      <c r="N141" s="2187"/>
      <c r="O141" s="2188"/>
      <c r="P141" s="2189"/>
      <c r="Q141" s="2190"/>
      <c r="R141" s="1847"/>
      <c r="S141" s="883"/>
      <c r="T141" s="884"/>
      <c r="U141" s="884"/>
      <c r="V141" s="884"/>
      <c r="W141" s="883"/>
      <c r="X141" s="885"/>
      <c r="Y141" s="885"/>
      <c r="Z141" s="885"/>
      <c r="AA141" s="885"/>
      <c r="AB141" s="1847"/>
      <c r="AC141" s="1848"/>
      <c r="AD141" s="886">
        <f t="shared" si="155"/>
        <v>0</v>
      </c>
      <c r="AE141" s="886">
        <f t="shared" si="155"/>
        <v>0</v>
      </c>
      <c r="AF141" s="886">
        <f t="shared" si="155"/>
        <v>0</v>
      </c>
      <c r="AG141" s="886">
        <f t="shared" si="155"/>
        <v>0</v>
      </c>
      <c r="AH141" s="886">
        <f t="shared" si="155"/>
        <v>0</v>
      </c>
      <c r="AI141" s="886">
        <f t="shared" si="155"/>
        <v>0</v>
      </c>
      <c r="AJ141" s="886">
        <f t="shared" si="155"/>
        <v>0</v>
      </c>
      <c r="AK141" s="1847"/>
      <c r="AL141" s="1849"/>
      <c r="AM141" s="886">
        <f t="shared" si="156"/>
        <v>0</v>
      </c>
      <c r="AN141" s="887"/>
      <c r="AO141" s="887"/>
      <c r="AP141" s="887"/>
      <c r="AQ141" s="887"/>
      <c r="AR141" s="887"/>
      <c r="AS141" s="887"/>
      <c r="AT141" s="1847"/>
      <c r="AU141" s="1850"/>
      <c r="AV141" s="886">
        <f t="shared" si="157"/>
        <v>0</v>
      </c>
      <c r="AW141" s="887"/>
      <c r="AX141" s="887"/>
      <c r="AY141" s="887"/>
      <c r="AZ141" s="887"/>
      <c r="BA141" s="887"/>
      <c r="BB141" s="887"/>
      <c r="BC141" s="1847"/>
      <c r="BD141" s="1851"/>
      <c r="BE141" s="886">
        <f t="shared" si="158"/>
        <v>0</v>
      </c>
      <c r="BF141" s="887"/>
      <c r="BG141" s="887"/>
      <c r="BH141" s="887"/>
      <c r="BI141" s="887"/>
      <c r="BJ141" s="887"/>
      <c r="BK141" s="887"/>
      <c r="BL141" s="1847"/>
      <c r="BM141" s="1852"/>
      <c r="BN141" s="886">
        <f t="shared" si="159"/>
        <v>0</v>
      </c>
      <c r="BO141" s="887"/>
      <c r="BP141" s="887"/>
      <c r="BQ141" s="887"/>
      <c r="BR141" s="887"/>
      <c r="BS141" s="887"/>
      <c r="BT141" s="887"/>
      <c r="BU141" s="1845"/>
      <c r="BV141" s="1845"/>
      <c r="BW141" s="1845"/>
      <c r="BX141" s="1845"/>
      <c r="BY141" s="1845"/>
      <c r="BZ141" s="1845"/>
      <c r="CA141" s="1845"/>
      <c r="CB141" s="1845"/>
      <c r="CC141" s="1845"/>
    </row>
    <row r="142" spans="1:81" s="878" customFormat="1" ht="40.15" customHeight="1" thickTop="1" thickBot="1" x14ac:dyDescent="0.3">
      <c r="A142" s="871"/>
      <c r="B142" s="1318"/>
      <c r="C142" s="2178"/>
      <c r="D142" s="2179">
        <v>4599</v>
      </c>
      <c r="E142" s="2180" t="s">
        <v>7882</v>
      </c>
      <c r="F142" s="2180">
        <v>4599031</v>
      </c>
      <c r="G142" s="2180" t="s">
        <v>7894</v>
      </c>
      <c r="H142" s="2181" t="s">
        <v>6759</v>
      </c>
      <c r="I142" s="2182" t="s">
        <v>6760</v>
      </c>
      <c r="J142" s="2184">
        <v>687</v>
      </c>
      <c r="K142" s="2185" t="str">
        <f>+[15]Metas!K786</f>
        <v>Municipios con Asistencia Técnica para la operatividad y funcionamiento de los Bancos de Proyectos de Inversión Municipal</v>
      </c>
      <c r="L142" s="2186">
        <v>40</v>
      </c>
      <c r="M142" s="1225">
        <f>SUM(N142:Q142)/4</f>
        <v>40</v>
      </c>
      <c r="N142" s="2187">
        <v>40</v>
      </c>
      <c r="O142" s="2188">
        <v>40</v>
      </c>
      <c r="P142" s="2189">
        <v>40</v>
      </c>
      <c r="Q142" s="2190">
        <v>40</v>
      </c>
      <c r="R142" s="1847">
        <f>+$J142</f>
        <v>687</v>
      </c>
      <c r="S142" s="872" t="s">
        <v>6773</v>
      </c>
      <c r="T142" s="873"/>
      <c r="U142" s="873"/>
      <c r="V142" s="873"/>
      <c r="W142" s="874" t="s">
        <v>6768</v>
      </c>
      <c r="X142" s="875">
        <v>44562</v>
      </c>
      <c r="Y142" s="875">
        <v>44926</v>
      </c>
      <c r="Z142" s="875"/>
      <c r="AA142" s="875"/>
      <c r="AB142" s="1847">
        <f>+$J142</f>
        <v>687</v>
      </c>
      <c r="AC142" s="1848">
        <f>+L142</f>
        <v>40</v>
      </c>
      <c r="AD142" s="876">
        <v>28000000</v>
      </c>
      <c r="AE142" s="876">
        <v>28000000</v>
      </c>
      <c r="AF142" s="876">
        <f t="shared" si="155"/>
        <v>0</v>
      </c>
      <c r="AG142" s="876">
        <f t="shared" si="155"/>
        <v>0</v>
      </c>
      <c r="AH142" s="876">
        <f t="shared" si="155"/>
        <v>0</v>
      </c>
      <c r="AI142" s="876">
        <f t="shared" si="155"/>
        <v>0</v>
      </c>
      <c r="AJ142" s="876">
        <f t="shared" si="155"/>
        <v>0</v>
      </c>
      <c r="AK142" s="1847">
        <f>+$J142</f>
        <v>687</v>
      </c>
      <c r="AL142" s="1849">
        <f>+N142</f>
        <v>40</v>
      </c>
      <c r="AM142" s="876">
        <v>6400000</v>
      </c>
      <c r="AN142" s="877"/>
      <c r="AO142" s="877"/>
      <c r="AP142" s="877"/>
      <c r="AQ142" s="877"/>
      <c r="AR142" s="877"/>
      <c r="AS142" s="877"/>
      <c r="AT142" s="1847">
        <f>+$J142</f>
        <v>687</v>
      </c>
      <c r="AU142" s="1850">
        <f>+O142</f>
        <v>40</v>
      </c>
      <c r="AV142" s="876">
        <v>9600000</v>
      </c>
      <c r="AW142" s="877"/>
      <c r="AX142" s="877"/>
      <c r="AY142" s="877"/>
      <c r="AZ142" s="877"/>
      <c r="BA142" s="877"/>
      <c r="BB142" s="877"/>
      <c r="BC142" s="1847">
        <f>+$J142</f>
        <v>687</v>
      </c>
      <c r="BD142" s="1851">
        <f>+P142</f>
        <v>40</v>
      </c>
      <c r="BE142" s="876">
        <f t="shared" si="158"/>
        <v>0</v>
      </c>
      <c r="BF142" s="877"/>
      <c r="BG142" s="877"/>
      <c r="BH142" s="877"/>
      <c r="BI142" s="877"/>
      <c r="BJ142" s="877"/>
      <c r="BK142" s="877"/>
      <c r="BL142" s="1847">
        <f>+$J142</f>
        <v>687</v>
      </c>
      <c r="BM142" s="1852">
        <f>+Q142</f>
        <v>40</v>
      </c>
      <c r="BN142" s="876">
        <f t="shared" si="159"/>
        <v>0</v>
      </c>
      <c r="BO142" s="877"/>
      <c r="BP142" s="877"/>
      <c r="BQ142" s="877"/>
      <c r="BR142" s="877"/>
      <c r="BS142" s="877"/>
      <c r="BT142" s="877"/>
      <c r="BU142" s="1846"/>
      <c r="BV142" s="1846"/>
      <c r="BW142" s="1846"/>
      <c r="BX142" s="1846"/>
      <c r="BY142" s="1846"/>
      <c r="BZ142" s="1846"/>
      <c r="CA142" s="1846"/>
      <c r="CB142" s="1846"/>
      <c r="CC142" s="1846"/>
    </row>
    <row r="143" spans="1:81" s="878" customFormat="1" ht="40.15" customHeight="1" thickTop="1" thickBot="1" x14ac:dyDescent="0.3">
      <c r="A143" s="871"/>
      <c r="B143" s="1318"/>
      <c r="C143" s="2178"/>
      <c r="D143" s="2179"/>
      <c r="E143" s="2180"/>
      <c r="F143" s="2180"/>
      <c r="G143" s="2180"/>
      <c r="H143" s="2181"/>
      <c r="I143" s="2183"/>
      <c r="J143" s="2184"/>
      <c r="K143" s="2185"/>
      <c r="L143" s="2186"/>
      <c r="M143" s="1226"/>
      <c r="N143" s="2187"/>
      <c r="O143" s="2188"/>
      <c r="P143" s="2189"/>
      <c r="Q143" s="2190"/>
      <c r="R143" s="1847"/>
      <c r="S143" s="872" t="s">
        <v>6774</v>
      </c>
      <c r="T143" s="879"/>
      <c r="U143" s="879"/>
      <c r="V143" s="879"/>
      <c r="W143" s="872" t="s">
        <v>4299</v>
      </c>
      <c r="X143" s="880">
        <v>44562</v>
      </c>
      <c r="Y143" s="880">
        <v>44926</v>
      </c>
      <c r="Z143" s="880"/>
      <c r="AA143" s="880"/>
      <c r="AB143" s="1847"/>
      <c r="AC143" s="1848"/>
      <c r="AD143" s="881">
        <f t="shared" si="155"/>
        <v>0</v>
      </c>
      <c r="AE143" s="881">
        <f t="shared" si="155"/>
        <v>0</v>
      </c>
      <c r="AF143" s="881">
        <f t="shared" si="155"/>
        <v>0</v>
      </c>
      <c r="AG143" s="881">
        <f t="shared" si="155"/>
        <v>0</v>
      </c>
      <c r="AH143" s="881">
        <f t="shared" si="155"/>
        <v>0</v>
      </c>
      <c r="AI143" s="881">
        <f t="shared" si="155"/>
        <v>0</v>
      </c>
      <c r="AJ143" s="881">
        <f t="shared" si="155"/>
        <v>0</v>
      </c>
      <c r="AK143" s="1847"/>
      <c r="AL143" s="1849"/>
      <c r="AM143" s="881">
        <f t="shared" si="156"/>
        <v>0</v>
      </c>
      <c r="AN143" s="882"/>
      <c r="AO143" s="882"/>
      <c r="AP143" s="882"/>
      <c r="AQ143" s="882"/>
      <c r="AR143" s="882"/>
      <c r="AS143" s="882"/>
      <c r="AT143" s="1847"/>
      <c r="AU143" s="1850"/>
      <c r="AV143" s="881">
        <f t="shared" si="157"/>
        <v>0</v>
      </c>
      <c r="AW143" s="882"/>
      <c r="AX143" s="882"/>
      <c r="AY143" s="882"/>
      <c r="AZ143" s="882"/>
      <c r="BA143" s="882"/>
      <c r="BB143" s="882"/>
      <c r="BC143" s="1847"/>
      <c r="BD143" s="1851"/>
      <c r="BE143" s="881">
        <f t="shared" si="158"/>
        <v>0</v>
      </c>
      <c r="BF143" s="882"/>
      <c r="BG143" s="882"/>
      <c r="BH143" s="882"/>
      <c r="BI143" s="882"/>
      <c r="BJ143" s="882"/>
      <c r="BK143" s="882"/>
      <c r="BL143" s="1847"/>
      <c r="BM143" s="1852"/>
      <c r="BN143" s="881">
        <f t="shared" si="159"/>
        <v>0</v>
      </c>
      <c r="BO143" s="882"/>
      <c r="BP143" s="882"/>
      <c r="BQ143" s="882"/>
      <c r="BR143" s="882"/>
      <c r="BS143" s="882"/>
      <c r="BT143" s="882"/>
      <c r="BU143" s="1844"/>
      <c r="BV143" s="1844"/>
      <c r="BW143" s="1844"/>
      <c r="BX143" s="1844"/>
      <c r="BY143" s="1844"/>
      <c r="BZ143" s="1844"/>
      <c r="CA143" s="1844"/>
      <c r="CB143" s="1844"/>
      <c r="CC143" s="1844"/>
    </row>
    <row r="144" spans="1:81" s="878" customFormat="1" ht="40.15" customHeight="1" thickTop="1" thickBot="1" x14ac:dyDescent="0.3">
      <c r="A144" s="871"/>
      <c r="B144" s="1318"/>
      <c r="C144" s="2178"/>
      <c r="D144" s="2179"/>
      <c r="E144" s="2180"/>
      <c r="F144" s="2180"/>
      <c r="G144" s="2180"/>
      <c r="H144" s="2181"/>
      <c r="I144" s="2183"/>
      <c r="J144" s="2184"/>
      <c r="K144" s="2185"/>
      <c r="L144" s="2186"/>
      <c r="M144" s="1226"/>
      <c r="N144" s="2187"/>
      <c r="O144" s="2188"/>
      <c r="P144" s="2189"/>
      <c r="Q144" s="2190"/>
      <c r="R144" s="1847"/>
      <c r="S144" s="872"/>
      <c r="T144" s="879"/>
      <c r="U144" s="879"/>
      <c r="V144" s="879"/>
      <c r="W144" s="872"/>
      <c r="X144" s="880"/>
      <c r="Y144" s="880"/>
      <c r="Z144" s="880"/>
      <c r="AA144" s="880"/>
      <c r="AB144" s="1847"/>
      <c r="AC144" s="1848"/>
      <c r="AD144" s="881">
        <f t="shared" si="155"/>
        <v>0</v>
      </c>
      <c r="AE144" s="881">
        <f t="shared" si="155"/>
        <v>0</v>
      </c>
      <c r="AF144" s="881">
        <f t="shared" si="155"/>
        <v>0</v>
      </c>
      <c r="AG144" s="881">
        <f t="shared" si="155"/>
        <v>0</v>
      </c>
      <c r="AH144" s="881">
        <f t="shared" si="155"/>
        <v>0</v>
      </c>
      <c r="AI144" s="881">
        <f t="shared" si="155"/>
        <v>0</v>
      </c>
      <c r="AJ144" s="881">
        <f t="shared" si="155"/>
        <v>0</v>
      </c>
      <c r="AK144" s="1847"/>
      <c r="AL144" s="1849"/>
      <c r="AM144" s="881">
        <f t="shared" si="156"/>
        <v>0</v>
      </c>
      <c r="AN144" s="882"/>
      <c r="AO144" s="882"/>
      <c r="AP144" s="882"/>
      <c r="AQ144" s="882"/>
      <c r="AR144" s="882"/>
      <c r="AS144" s="882"/>
      <c r="AT144" s="1847"/>
      <c r="AU144" s="1850"/>
      <c r="AV144" s="881">
        <f t="shared" si="157"/>
        <v>0</v>
      </c>
      <c r="AW144" s="882"/>
      <c r="AX144" s="882"/>
      <c r="AY144" s="882"/>
      <c r="AZ144" s="882"/>
      <c r="BA144" s="882"/>
      <c r="BB144" s="882"/>
      <c r="BC144" s="1847"/>
      <c r="BD144" s="1851"/>
      <c r="BE144" s="881">
        <f t="shared" si="158"/>
        <v>0</v>
      </c>
      <c r="BF144" s="882"/>
      <c r="BG144" s="882"/>
      <c r="BH144" s="882"/>
      <c r="BI144" s="882"/>
      <c r="BJ144" s="882"/>
      <c r="BK144" s="882"/>
      <c r="BL144" s="1847"/>
      <c r="BM144" s="1852"/>
      <c r="BN144" s="881">
        <f t="shared" si="159"/>
        <v>0</v>
      </c>
      <c r="BO144" s="882"/>
      <c r="BP144" s="882"/>
      <c r="BQ144" s="882"/>
      <c r="BR144" s="882"/>
      <c r="BS144" s="882"/>
      <c r="BT144" s="882"/>
      <c r="BU144" s="1844"/>
      <c r="BV144" s="1844"/>
      <c r="BW144" s="1844"/>
      <c r="BX144" s="1844"/>
      <c r="BY144" s="1844"/>
      <c r="BZ144" s="1844"/>
      <c r="CA144" s="1844"/>
      <c r="CB144" s="1844"/>
      <c r="CC144" s="1844"/>
    </row>
    <row r="145" spans="1:81" s="878" customFormat="1" ht="40.15" customHeight="1" thickTop="1" thickBot="1" x14ac:dyDescent="0.3">
      <c r="A145" s="871"/>
      <c r="B145" s="1318"/>
      <c r="C145" s="2178"/>
      <c r="D145" s="2179"/>
      <c r="E145" s="2180"/>
      <c r="F145" s="2180"/>
      <c r="G145" s="2180"/>
      <c r="H145" s="2181"/>
      <c r="I145" s="2183"/>
      <c r="J145" s="2184"/>
      <c r="K145" s="2185"/>
      <c r="L145" s="2186"/>
      <c r="M145" s="1227"/>
      <c r="N145" s="2187"/>
      <c r="O145" s="2188"/>
      <c r="P145" s="2189"/>
      <c r="Q145" s="2190"/>
      <c r="R145" s="1847"/>
      <c r="S145" s="883"/>
      <c r="T145" s="884"/>
      <c r="U145" s="884"/>
      <c r="V145" s="884"/>
      <c r="W145" s="883"/>
      <c r="X145" s="885"/>
      <c r="Y145" s="885"/>
      <c r="Z145" s="885"/>
      <c r="AA145" s="885"/>
      <c r="AB145" s="1847"/>
      <c r="AC145" s="1848"/>
      <c r="AD145" s="886">
        <f t="shared" si="155"/>
        <v>0</v>
      </c>
      <c r="AE145" s="886">
        <f t="shared" si="155"/>
        <v>0</v>
      </c>
      <c r="AF145" s="886">
        <f t="shared" si="155"/>
        <v>0</v>
      </c>
      <c r="AG145" s="886">
        <f t="shared" si="155"/>
        <v>0</v>
      </c>
      <c r="AH145" s="886">
        <f t="shared" si="155"/>
        <v>0</v>
      </c>
      <c r="AI145" s="886">
        <f t="shared" si="155"/>
        <v>0</v>
      </c>
      <c r="AJ145" s="886">
        <f t="shared" si="155"/>
        <v>0</v>
      </c>
      <c r="AK145" s="1847"/>
      <c r="AL145" s="1849"/>
      <c r="AM145" s="886">
        <f t="shared" si="156"/>
        <v>0</v>
      </c>
      <c r="AN145" s="887"/>
      <c r="AO145" s="887"/>
      <c r="AP145" s="887"/>
      <c r="AQ145" s="887"/>
      <c r="AR145" s="887"/>
      <c r="AS145" s="887"/>
      <c r="AT145" s="1847"/>
      <c r="AU145" s="1850"/>
      <c r="AV145" s="886">
        <f t="shared" si="157"/>
        <v>0</v>
      </c>
      <c r="AW145" s="887"/>
      <c r="AX145" s="887"/>
      <c r="AY145" s="887"/>
      <c r="AZ145" s="887"/>
      <c r="BA145" s="887"/>
      <c r="BB145" s="887"/>
      <c r="BC145" s="1847"/>
      <c r="BD145" s="1851"/>
      <c r="BE145" s="886">
        <f t="shared" si="158"/>
        <v>0</v>
      </c>
      <c r="BF145" s="887"/>
      <c r="BG145" s="887"/>
      <c r="BH145" s="887"/>
      <c r="BI145" s="887"/>
      <c r="BJ145" s="887"/>
      <c r="BK145" s="887"/>
      <c r="BL145" s="1847"/>
      <c r="BM145" s="1852"/>
      <c r="BN145" s="886">
        <f t="shared" si="159"/>
        <v>0</v>
      </c>
      <c r="BO145" s="887"/>
      <c r="BP145" s="887"/>
      <c r="BQ145" s="887"/>
      <c r="BR145" s="887"/>
      <c r="BS145" s="887"/>
      <c r="BT145" s="887"/>
      <c r="BU145" s="1845"/>
      <c r="BV145" s="1845"/>
      <c r="BW145" s="1845"/>
      <c r="BX145" s="1845"/>
      <c r="BY145" s="1845"/>
      <c r="BZ145" s="1845"/>
      <c r="CA145" s="1845"/>
      <c r="CB145" s="1845"/>
      <c r="CC145" s="1845"/>
    </row>
    <row r="146" spans="1:81" s="878" customFormat="1" ht="40.15" customHeight="1" thickTop="1" thickBot="1" x14ac:dyDescent="0.3">
      <c r="A146" s="871"/>
      <c r="B146" s="1318"/>
      <c r="C146" s="2178"/>
      <c r="D146" s="2179">
        <v>4599</v>
      </c>
      <c r="E146" s="2180" t="s">
        <v>7882</v>
      </c>
      <c r="F146" s="2180">
        <v>4599031</v>
      </c>
      <c r="G146" s="2180" t="s">
        <v>7894</v>
      </c>
      <c r="H146" s="2181" t="s">
        <v>6759</v>
      </c>
      <c r="I146" s="2182" t="s">
        <v>6760</v>
      </c>
      <c r="J146" s="2184">
        <v>688</v>
      </c>
      <c r="K146" s="2185" t="s">
        <v>6775</v>
      </c>
      <c r="L146" s="2186">
        <v>5</v>
      </c>
      <c r="M146" s="1225">
        <f>SUM(N146:Q146)</f>
        <v>5</v>
      </c>
      <c r="N146" s="2187">
        <v>1</v>
      </c>
      <c r="O146" s="2188">
        <v>1</v>
      </c>
      <c r="P146" s="2189">
        <v>2</v>
      </c>
      <c r="Q146" s="2190">
        <v>1</v>
      </c>
      <c r="R146" s="1847">
        <f>+$J146</f>
        <v>688</v>
      </c>
      <c r="S146" s="874" t="s">
        <v>6776</v>
      </c>
      <c r="T146" s="873"/>
      <c r="U146" s="873"/>
      <c r="V146" s="873"/>
      <c r="W146" s="874" t="s">
        <v>6777</v>
      </c>
      <c r="X146" s="875">
        <v>44563</v>
      </c>
      <c r="Y146" s="875">
        <v>44895</v>
      </c>
      <c r="Z146" s="875"/>
      <c r="AA146" s="875"/>
      <c r="AB146" s="1847">
        <f>+$J146</f>
        <v>688</v>
      </c>
      <c r="AC146" s="1848">
        <f>+L146</f>
        <v>5</v>
      </c>
      <c r="AD146" s="876">
        <f t="shared" si="155"/>
        <v>0</v>
      </c>
      <c r="AE146" s="876">
        <f t="shared" si="155"/>
        <v>0</v>
      </c>
      <c r="AF146" s="876">
        <f t="shared" si="155"/>
        <v>0</v>
      </c>
      <c r="AG146" s="876">
        <f t="shared" si="155"/>
        <v>0</v>
      </c>
      <c r="AH146" s="876">
        <f t="shared" si="155"/>
        <v>0</v>
      </c>
      <c r="AI146" s="876">
        <f t="shared" si="155"/>
        <v>0</v>
      </c>
      <c r="AJ146" s="876">
        <f t="shared" si="155"/>
        <v>0</v>
      </c>
      <c r="AK146" s="1847">
        <f>+$J146</f>
        <v>688</v>
      </c>
      <c r="AL146" s="1849">
        <f>+N146</f>
        <v>1</v>
      </c>
      <c r="AM146" s="876">
        <f t="shared" si="156"/>
        <v>0</v>
      </c>
      <c r="AN146" s="877"/>
      <c r="AO146" s="877"/>
      <c r="AP146" s="877"/>
      <c r="AQ146" s="877"/>
      <c r="AR146" s="877"/>
      <c r="AS146" s="877"/>
      <c r="AT146" s="1847">
        <f>+$J146</f>
        <v>688</v>
      </c>
      <c r="AU146" s="1850">
        <f>+O146</f>
        <v>1</v>
      </c>
      <c r="AV146" s="876">
        <f t="shared" si="157"/>
        <v>0</v>
      </c>
      <c r="AW146" s="877"/>
      <c r="AX146" s="877"/>
      <c r="AY146" s="877"/>
      <c r="AZ146" s="877"/>
      <c r="BA146" s="877"/>
      <c r="BB146" s="877"/>
      <c r="BC146" s="1847">
        <f>+$J146</f>
        <v>688</v>
      </c>
      <c r="BD146" s="1851">
        <f>+P146</f>
        <v>2</v>
      </c>
      <c r="BE146" s="876">
        <f t="shared" si="158"/>
        <v>0</v>
      </c>
      <c r="BF146" s="877"/>
      <c r="BG146" s="877"/>
      <c r="BH146" s="877"/>
      <c r="BI146" s="877"/>
      <c r="BJ146" s="877"/>
      <c r="BK146" s="877"/>
      <c r="BL146" s="1847">
        <f>+$J146</f>
        <v>688</v>
      </c>
      <c r="BM146" s="1852">
        <f>+Q146</f>
        <v>1</v>
      </c>
      <c r="BN146" s="876">
        <f t="shared" si="159"/>
        <v>0</v>
      </c>
      <c r="BO146" s="877"/>
      <c r="BP146" s="877"/>
      <c r="BQ146" s="877"/>
      <c r="BR146" s="877"/>
      <c r="BS146" s="877"/>
      <c r="BT146" s="877"/>
      <c r="BU146" s="1846"/>
      <c r="BV146" s="1846"/>
      <c r="BW146" s="1846"/>
      <c r="BX146" s="1846"/>
      <c r="BY146" s="1846"/>
      <c r="BZ146" s="1846"/>
      <c r="CA146" s="1846"/>
      <c r="CB146" s="1846"/>
      <c r="CC146" s="1846"/>
    </row>
    <row r="147" spans="1:81" s="878" customFormat="1" ht="40.15" customHeight="1" thickTop="1" thickBot="1" x14ac:dyDescent="0.3">
      <c r="A147" s="871"/>
      <c r="B147" s="1318"/>
      <c r="C147" s="2178"/>
      <c r="D147" s="2179"/>
      <c r="E147" s="2180"/>
      <c r="F147" s="2180"/>
      <c r="G147" s="2180"/>
      <c r="H147" s="2181"/>
      <c r="I147" s="2183"/>
      <c r="J147" s="2184"/>
      <c r="K147" s="2185" t="s">
        <v>6775</v>
      </c>
      <c r="L147" s="2186"/>
      <c r="M147" s="1226"/>
      <c r="N147" s="2187"/>
      <c r="O147" s="2188"/>
      <c r="P147" s="2189"/>
      <c r="Q147" s="2190"/>
      <c r="R147" s="1847"/>
      <c r="S147" s="872" t="s">
        <v>6778</v>
      </c>
      <c r="T147" s="879"/>
      <c r="U147" s="879"/>
      <c r="V147" s="879"/>
      <c r="W147" s="872" t="s">
        <v>6779</v>
      </c>
      <c r="X147" s="880">
        <v>44576</v>
      </c>
      <c r="Y147" s="880">
        <v>44910</v>
      </c>
      <c r="Z147" s="880"/>
      <c r="AA147" s="880"/>
      <c r="AB147" s="1847"/>
      <c r="AC147" s="1848"/>
      <c r="AD147" s="881">
        <f t="shared" si="155"/>
        <v>0</v>
      </c>
      <c r="AE147" s="881">
        <f t="shared" si="155"/>
        <v>0</v>
      </c>
      <c r="AF147" s="881">
        <f t="shared" si="155"/>
        <v>0</v>
      </c>
      <c r="AG147" s="881">
        <f t="shared" si="155"/>
        <v>0</v>
      </c>
      <c r="AH147" s="881">
        <f t="shared" si="155"/>
        <v>0</v>
      </c>
      <c r="AI147" s="881">
        <f t="shared" si="155"/>
        <v>0</v>
      </c>
      <c r="AJ147" s="881">
        <f t="shared" si="155"/>
        <v>0</v>
      </c>
      <c r="AK147" s="1847"/>
      <c r="AL147" s="1849"/>
      <c r="AM147" s="881">
        <f t="shared" si="156"/>
        <v>0</v>
      </c>
      <c r="AN147" s="882"/>
      <c r="AO147" s="882"/>
      <c r="AP147" s="882"/>
      <c r="AQ147" s="882"/>
      <c r="AR147" s="882"/>
      <c r="AS147" s="882"/>
      <c r="AT147" s="1847"/>
      <c r="AU147" s="1850"/>
      <c r="AV147" s="881">
        <f t="shared" si="157"/>
        <v>0</v>
      </c>
      <c r="AW147" s="882"/>
      <c r="AX147" s="882"/>
      <c r="AY147" s="882"/>
      <c r="AZ147" s="882"/>
      <c r="BA147" s="882"/>
      <c r="BB147" s="882"/>
      <c r="BC147" s="1847"/>
      <c r="BD147" s="1851"/>
      <c r="BE147" s="881">
        <f t="shared" si="158"/>
        <v>0</v>
      </c>
      <c r="BF147" s="882"/>
      <c r="BG147" s="882"/>
      <c r="BH147" s="882"/>
      <c r="BI147" s="882"/>
      <c r="BJ147" s="882"/>
      <c r="BK147" s="882"/>
      <c r="BL147" s="1847"/>
      <c r="BM147" s="1852"/>
      <c r="BN147" s="881">
        <f t="shared" si="159"/>
        <v>0</v>
      </c>
      <c r="BO147" s="882"/>
      <c r="BP147" s="882"/>
      <c r="BQ147" s="882"/>
      <c r="BR147" s="882"/>
      <c r="BS147" s="882"/>
      <c r="BT147" s="882"/>
      <c r="BU147" s="1844"/>
      <c r="BV147" s="1844"/>
      <c r="BW147" s="1844"/>
      <c r="BX147" s="1844"/>
      <c r="BY147" s="1844"/>
      <c r="BZ147" s="1844"/>
      <c r="CA147" s="1844"/>
      <c r="CB147" s="1844"/>
      <c r="CC147" s="1844"/>
    </row>
    <row r="148" spans="1:81" s="878" customFormat="1" ht="40.15" customHeight="1" thickTop="1" thickBot="1" x14ac:dyDescent="0.3">
      <c r="A148" s="871"/>
      <c r="B148" s="1318"/>
      <c r="C148" s="2178"/>
      <c r="D148" s="2179"/>
      <c r="E148" s="2180"/>
      <c r="F148" s="2180"/>
      <c r="G148" s="2180"/>
      <c r="H148" s="2181"/>
      <c r="I148" s="2183"/>
      <c r="J148" s="2184"/>
      <c r="K148" s="2185" t="s">
        <v>6775</v>
      </c>
      <c r="L148" s="2186"/>
      <c r="M148" s="1226"/>
      <c r="N148" s="2187"/>
      <c r="O148" s="2188"/>
      <c r="P148" s="2189"/>
      <c r="Q148" s="2190"/>
      <c r="R148" s="1847"/>
      <c r="S148" s="872" t="s">
        <v>6780</v>
      </c>
      <c r="T148" s="879"/>
      <c r="U148" s="879"/>
      <c r="V148" s="879"/>
      <c r="W148" s="872" t="s">
        <v>6781</v>
      </c>
      <c r="X148" s="880">
        <v>44562</v>
      </c>
      <c r="Y148" s="880">
        <v>44926</v>
      </c>
      <c r="Z148" s="880"/>
      <c r="AA148" s="880"/>
      <c r="AB148" s="1847"/>
      <c r="AC148" s="1848"/>
      <c r="AD148" s="881">
        <f t="shared" si="155"/>
        <v>0</v>
      </c>
      <c r="AE148" s="881">
        <f t="shared" si="155"/>
        <v>0</v>
      </c>
      <c r="AF148" s="881">
        <f t="shared" si="155"/>
        <v>0</v>
      </c>
      <c r="AG148" s="881">
        <f t="shared" si="155"/>
        <v>0</v>
      </c>
      <c r="AH148" s="881">
        <f t="shared" si="155"/>
        <v>0</v>
      </c>
      <c r="AI148" s="881">
        <f t="shared" si="155"/>
        <v>0</v>
      </c>
      <c r="AJ148" s="881">
        <f t="shared" si="155"/>
        <v>0</v>
      </c>
      <c r="AK148" s="1847"/>
      <c r="AL148" s="1849"/>
      <c r="AM148" s="881">
        <f t="shared" si="156"/>
        <v>0</v>
      </c>
      <c r="AN148" s="882"/>
      <c r="AO148" s="882"/>
      <c r="AP148" s="882"/>
      <c r="AQ148" s="882"/>
      <c r="AR148" s="882"/>
      <c r="AS148" s="882"/>
      <c r="AT148" s="1847"/>
      <c r="AU148" s="1850"/>
      <c r="AV148" s="881">
        <f t="shared" si="157"/>
        <v>0</v>
      </c>
      <c r="AW148" s="882"/>
      <c r="AX148" s="882"/>
      <c r="AY148" s="882"/>
      <c r="AZ148" s="882"/>
      <c r="BA148" s="882"/>
      <c r="BB148" s="882"/>
      <c r="BC148" s="1847"/>
      <c r="BD148" s="1851"/>
      <c r="BE148" s="881">
        <f t="shared" si="158"/>
        <v>0</v>
      </c>
      <c r="BF148" s="882"/>
      <c r="BG148" s="882"/>
      <c r="BH148" s="882"/>
      <c r="BI148" s="882"/>
      <c r="BJ148" s="882"/>
      <c r="BK148" s="882"/>
      <c r="BL148" s="1847"/>
      <c r="BM148" s="1852"/>
      <c r="BN148" s="881">
        <f t="shared" si="159"/>
        <v>0</v>
      </c>
      <c r="BO148" s="882"/>
      <c r="BP148" s="882"/>
      <c r="BQ148" s="882"/>
      <c r="BR148" s="882"/>
      <c r="BS148" s="882"/>
      <c r="BT148" s="882"/>
      <c r="BU148" s="1844"/>
      <c r="BV148" s="1844"/>
      <c r="BW148" s="1844"/>
      <c r="BX148" s="1844"/>
      <c r="BY148" s="1844"/>
      <c r="BZ148" s="1844"/>
      <c r="CA148" s="1844"/>
      <c r="CB148" s="1844"/>
      <c r="CC148" s="1844"/>
    </row>
    <row r="149" spans="1:81" s="878" customFormat="1" ht="40.15" customHeight="1" thickTop="1" thickBot="1" x14ac:dyDescent="0.3">
      <c r="A149" s="871"/>
      <c r="B149" s="1318"/>
      <c r="C149" s="2178"/>
      <c r="D149" s="2179"/>
      <c r="E149" s="2180"/>
      <c r="F149" s="2180"/>
      <c r="G149" s="2180"/>
      <c r="H149" s="2181"/>
      <c r="I149" s="2183"/>
      <c r="J149" s="2184"/>
      <c r="K149" s="2185" t="s">
        <v>6775</v>
      </c>
      <c r="L149" s="2186"/>
      <c r="M149" s="1227"/>
      <c r="N149" s="2187"/>
      <c r="O149" s="2188"/>
      <c r="P149" s="2189"/>
      <c r="Q149" s="2190"/>
      <c r="R149" s="1847"/>
      <c r="S149" s="883" t="s">
        <v>6782</v>
      </c>
      <c r="T149" s="884"/>
      <c r="U149" s="884"/>
      <c r="V149" s="884"/>
      <c r="W149" s="883" t="s">
        <v>6783</v>
      </c>
      <c r="X149" s="885">
        <v>44682</v>
      </c>
      <c r="Y149" s="885">
        <v>44895</v>
      </c>
      <c r="Z149" s="885"/>
      <c r="AA149" s="885"/>
      <c r="AB149" s="1847"/>
      <c r="AC149" s="1848"/>
      <c r="AD149" s="886">
        <f t="shared" si="155"/>
        <v>0</v>
      </c>
      <c r="AE149" s="886">
        <f t="shared" si="155"/>
        <v>0</v>
      </c>
      <c r="AF149" s="886">
        <f t="shared" si="155"/>
        <v>0</v>
      </c>
      <c r="AG149" s="886">
        <f t="shared" si="155"/>
        <v>0</v>
      </c>
      <c r="AH149" s="886">
        <f t="shared" si="155"/>
        <v>0</v>
      </c>
      <c r="AI149" s="886">
        <f t="shared" si="155"/>
        <v>0</v>
      </c>
      <c r="AJ149" s="886">
        <f t="shared" si="155"/>
        <v>0</v>
      </c>
      <c r="AK149" s="1847"/>
      <c r="AL149" s="1849"/>
      <c r="AM149" s="886">
        <f t="shared" si="156"/>
        <v>0</v>
      </c>
      <c r="AN149" s="887"/>
      <c r="AO149" s="887"/>
      <c r="AP149" s="887"/>
      <c r="AQ149" s="887"/>
      <c r="AR149" s="887"/>
      <c r="AS149" s="887"/>
      <c r="AT149" s="1847"/>
      <c r="AU149" s="1850"/>
      <c r="AV149" s="886">
        <f t="shared" si="157"/>
        <v>0</v>
      </c>
      <c r="AW149" s="887"/>
      <c r="AX149" s="887"/>
      <c r="AY149" s="887"/>
      <c r="AZ149" s="887"/>
      <c r="BA149" s="887"/>
      <c r="BB149" s="887"/>
      <c r="BC149" s="1847"/>
      <c r="BD149" s="1851"/>
      <c r="BE149" s="886">
        <f t="shared" si="158"/>
        <v>0</v>
      </c>
      <c r="BF149" s="887"/>
      <c r="BG149" s="887"/>
      <c r="BH149" s="887"/>
      <c r="BI149" s="887"/>
      <c r="BJ149" s="887"/>
      <c r="BK149" s="887"/>
      <c r="BL149" s="1847"/>
      <c r="BM149" s="1852"/>
      <c r="BN149" s="886">
        <f t="shared" si="159"/>
        <v>0</v>
      </c>
      <c r="BO149" s="887"/>
      <c r="BP149" s="887"/>
      <c r="BQ149" s="887"/>
      <c r="BR149" s="887"/>
      <c r="BS149" s="887"/>
      <c r="BT149" s="887"/>
      <c r="BU149" s="1845"/>
      <c r="BV149" s="1845"/>
      <c r="BW149" s="1845"/>
      <c r="BX149" s="1845"/>
      <c r="BY149" s="1845"/>
      <c r="BZ149" s="1845"/>
      <c r="CA149" s="1845"/>
      <c r="CB149" s="1845"/>
      <c r="CC149" s="1845"/>
    </row>
    <row r="150" spans="1:81" s="878" customFormat="1" ht="40.15" customHeight="1" thickTop="1" thickBot="1" x14ac:dyDescent="0.3">
      <c r="A150" s="871"/>
      <c r="B150" s="1318"/>
      <c r="C150" s="2178"/>
      <c r="D150" s="2179">
        <v>4599</v>
      </c>
      <c r="E150" s="2180" t="s">
        <v>7882</v>
      </c>
      <c r="F150" s="2180">
        <v>4599031</v>
      </c>
      <c r="G150" s="2180" t="s">
        <v>7894</v>
      </c>
      <c r="H150" s="2181" t="s">
        <v>6759</v>
      </c>
      <c r="I150" s="2182" t="s">
        <v>6760</v>
      </c>
      <c r="J150" s="2184">
        <v>689</v>
      </c>
      <c r="K150" s="2185" t="s">
        <v>1081</v>
      </c>
      <c r="L150" s="2191">
        <v>3</v>
      </c>
      <c r="M150" s="1225">
        <f>SUM(N150:Q150)</f>
        <v>3</v>
      </c>
      <c r="N150" s="2187">
        <v>1</v>
      </c>
      <c r="O150" s="2188"/>
      <c r="P150" s="2189">
        <v>1</v>
      </c>
      <c r="Q150" s="2190">
        <v>1</v>
      </c>
      <c r="R150" s="1847">
        <f>+$J150</f>
        <v>689</v>
      </c>
      <c r="S150" s="874" t="s">
        <v>6784</v>
      </c>
      <c r="T150" s="873"/>
      <c r="U150" s="873"/>
      <c r="V150" s="873"/>
      <c r="W150" s="874" t="s">
        <v>6785</v>
      </c>
      <c r="X150" s="875">
        <v>44563</v>
      </c>
      <c r="Y150" s="875">
        <v>44910</v>
      </c>
      <c r="Z150" s="875"/>
      <c r="AA150" s="875"/>
      <c r="AB150" s="1847">
        <f>+$J150</f>
        <v>689</v>
      </c>
      <c r="AC150" s="1848">
        <f>+L150</f>
        <v>3</v>
      </c>
      <c r="AD150" s="876">
        <f t="shared" si="155"/>
        <v>0</v>
      </c>
      <c r="AE150" s="876">
        <f t="shared" si="155"/>
        <v>0</v>
      </c>
      <c r="AF150" s="876">
        <f t="shared" si="155"/>
        <v>0</v>
      </c>
      <c r="AG150" s="876">
        <f t="shared" si="155"/>
        <v>0</v>
      </c>
      <c r="AH150" s="876">
        <f t="shared" si="155"/>
        <v>0</v>
      </c>
      <c r="AI150" s="876">
        <f t="shared" si="155"/>
        <v>0</v>
      </c>
      <c r="AJ150" s="876">
        <f t="shared" si="155"/>
        <v>0</v>
      </c>
      <c r="AK150" s="1847">
        <f>+$J150</f>
        <v>689</v>
      </c>
      <c r="AL150" s="1849">
        <f>+N150</f>
        <v>1</v>
      </c>
      <c r="AM150" s="876">
        <f t="shared" si="156"/>
        <v>0</v>
      </c>
      <c r="AN150" s="877"/>
      <c r="AO150" s="877"/>
      <c r="AP150" s="877"/>
      <c r="AQ150" s="877"/>
      <c r="AR150" s="877"/>
      <c r="AS150" s="877"/>
      <c r="AT150" s="1847">
        <f>+$J150</f>
        <v>689</v>
      </c>
      <c r="AU150" s="1850">
        <f>+O150</f>
        <v>0</v>
      </c>
      <c r="AV150" s="876">
        <f t="shared" si="157"/>
        <v>0</v>
      </c>
      <c r="AW150" s="877"/>
      <c r="AX150" s="877"/>
      <c r="AY150" s="877"/>
      <c r="AZ150" s="877"/>
      <c r="BA150" s="877"/>
      <c r="BB150" s="877"/>
      <c r="BC150" s="1847">
        <f>+$J150</f>
        <v>689</v>
      </c>
      <c r="BD150" s="1851">
        <f>+P150</f>
        <v>1</v>
      </c>
      <c r="BE150" s="876">
        <f t="shared" si="158"/>
        <v>0</v>
      </c>
      <c r="BF150" s="877"/>
      <c r="BG150" s="877"/>
      <c r="BH150" s="877"/>
      <c r="BI150" s="877"/>
      <c r="BJ150" s="877"/>
      <c r="BK150" s="877"/>
      <c r="BL150" s="1847">
        <f>+$J150</f>
        <v>689</v>
      </c>
      <c r="BM150" s="1852">
        <f>+Q150</f>
        <v>1</v>
      </c>
      <c r="BN150" s="876">
        <f t="shared" si="159"/>
        <v>0</v>
      </c>
      <c r="BO150" s="877"/>
      <c r="BP150" s="877"/>
      <c r="BQ150" s="877"/>
      <c r="BR150" s="877"/>
      <c r="BS150" s="877"/>
      <c r="BT150" s="877"/>
      <c r="BU150" s="1846"/>
      <c r="BV150" s="1846"/>
      <c r="BW150" s="1846"/>
      <c r="BX150" s="1846"/>
      <c r="BY150" s="1846"/>
      <c r="BZ150" s="1846"/>
      <c r="CA150" s="1846"/>
      <c r="CB150" s="1846"/>
      <c r="CC150" s="1846"/>
    </row>
    <row r="151" spans="1:81" s="878" customFormat="1" ht="40.15" customHeight="1" thickTop="1" thickBot="1" x14ac:dyDescent="0.3">
      <c r="A151" s="871"/>
      <c r="B151" s="1318"/>
      <c r="C151" s="2178"/>
      <c r="D151" s="2179"/>
      <c r="E151" s="2180"/>
      <c r="F151" s="2180"/>
      <c r="G151" s="2180"/>
      <c r="H151" s="2181"/>
      <c r="I151" s="2183"/>
      <c r="J151" s="2184"/>
      <c r="K151" s="2185"/>
      <c r="L151" s="2192"/>
      <c r="M151" s="1226"/>
      <c r="N151" s="2187"/>
      <c r="O151" s="2188"/>
      <c r="P151" s="2189"/>
      <c r="Q151" s="2190"/>
      <c r="R151" s="1847"/>
      <c r="S151" s="872" t="s">
        <v>6786</v>
      </c>
      <c r="T151" s="879"/>
      <c r="U151" s="879"/>
      <c r="V151" s="879"/>
      <c r="W151" s="872" t="s">
        <v>6787</v>
      </c>
      <c r="X151" s="880">
        <v>44563</v>
      </c>
      <c r="Y151" s="880">
        <v>44910</v>
      </c>
      <c r="Z151" s="880"/>
      <c r="AA151" s="880"/>
      <c r="AB151" s="1847"/>
      <c r="AC151" s="1848"/>
      <c r="AD151" s="881">
        <f t="shared" si="155"/>
        <v>0</v>
      </c>
      <c r="AE151" s="881">
        <f t="shared" si="155"/>
        <v>0</v>
      </c>
      <c r="AF151" s="881">
        <f t="shared" si="155"/>
        <v>0</v>
      </c>
      <c r="AG151" s="881">
        <f t="shared" si="155"/>
        <v>0</v>
      </c>
      <c r="AH151" s="881">
        <f t="shared" si="155"/>
        <v>0</v>
      </c>
      <c r="AI151" s="881">
        <f t="shared" si="155"/>
        <v>0</v>
      </c>
      <c r="AJ151" s="881">
        <f t="shared" si="155"/>
        <v>0</v>
      </c>
      <c r="AK151" s="1847"/>
      <c r="AL151" s="1849"/>
      <c r="AM151" s="881">
        <f t="shared" si="156"/>
        <v>0</v>
      </c>
      <c r="AN151" s="882"/>
      <c r="AO151" s="882"/>
      <c r="AP151" s="882"/>
      <c r="AQ151" s="882"/>
      <c r="AR151" s="882"/>
      <c r="AS151" s="882"/>
      <c r="AT151" s="1847"/>
      <c r="AU151" s="1850"/>
      <c r="AV151" s="881">
        <f t="shared" si="157"/>
        <v>0</v>
      </c>
      <c r="AW151" s="882"/>
      <c r="AX151" s="882"/>
      <c r="AY151" s="882"/>
      <c r="AZ151" s="882"/>
      <c r="BA151" s="882"/>
      <c r="BB151" s="882"/>
      <c r="BC151" s="1847"/>
      <c r="BD151" s="1851"/>
      <c r="BE151" s="881">
        <f t="shared" si="158"/>
        <v>0</v>
      </c>
      <c r="BF151" s="882"/>
      <c r="BG151" s="882"/>
      <c r="BH151" s="882"/>
      <c r="BI151" s="882"/>
      <c r="BJ151" s="882"/>
      <c r="BK151" s="882"/>
      <c r="BL151" s="1847"/>
      <c r="BM151" s="1852"/>
      <c r="BN151" s="881">
        <f t="shared" si="159"/>
        <v>0</v>
      </c>
      <c r="BO151" s="882"/>
      <c r="BP151" s="882"/>
      <c r="BQ151" s="882"/>
      <c r="BR151" s="882"/>
      <c r="BS151" s="882"/>
      <c r="BT151" s="882"/>
      <c r="BU151" s="1844"/>
      <c r="BV151" s="1844"/>
      <c r="BW151" s="1844"/>
      <c r="BX151" s="1844"/>
      <c r="BY151" s="1844"/>
      <c r="BZ151" s="1844"/>
      <c r="CA151" s="1844"/>
      <c r="CB151" s="1844"/>
      <c r="CC151" s="1844"/>
    </row>
    <row r="152" spans="1:81" s="878" customFormat="1" ht="40.15" customHeight="1" thickTop="1" thickBot="1" x14ac:dyDescent="0.3">
      <c r="A152" s="871"/>
      <c r="B152" s="1318"/>
      <c r="C152" s="2178"/>
      <c r="D152" s="2179"/>
      <c r="E152" s="2180"/>
      <c r="F152" s="2180"/>
      <c r="G152" s="2180"/>
      <c r="H152" s="2181"/>
      <c r="I152" s="2183"/>
      <c r="J152" s="2184"/>
      <c r="K152" s="2185"/>
      <c r="L152" s="2192"/>
      <c r="M152" s="1226"/>
      <c r="N152" s="2187"/>
      <c r="O152" s="2188"/>
      <c r="P152" s="2189"/>
      <c r="Q152" s="2190"/>
      <c r="R152" s="1847"/>
      <c r="S152" s="872"/>
      <c r="T152" s="879"/>
      <c r="U152" s="879"/>
      <c r="V152" s="879"/>
      <c r="W152" s="872"/>
      <c r="X152" s="880"/>
      <c r="Y152" s="880"/>
      <c r="Z152" s="880"/>
      <c r="AA152" s="880"/>
      <c r="AB152" s="1847"/>
      <c r="AC152" s="1848"/>
      <c r="AD152" s="881">
        <f t="shared" si="155"/>
        <v>0</v>
      </c>
      <c r="AE152" s="881">
        <f t="shared" si="155"/>
        <v>0</v>
      </c>
      <c r="AF152" s="881">
        <f t="shared" si="155"/>
        <v>0</v>
      </c>
      <c r="AG152" s="881">
        <f t="shared" si="155"/>
        <v>0</v>
      </c>
      <c r="AH152" s="881">
        <f t="shared" si="155"/>
        <v>0</v>
      </c>
      <c r="AI152" s="881">
        <f t="shared" si="155"/>
        <v>0</v>
      </c>
      <c r="AJ152" s="881">
        <f t="shared" si="155"/>
        <v>0</v>
      </c>
      <c r="AK152" s="1847"/>
      <c r="AL152" s="1849"/>
      <c r="AM152" s="881">
        <f t="shared" si="156"/>
        <v>0</v>
      </c>
      <c r="AN152" s="882"/>
      <c r="AO152" s="882"/>
      <c r="AP152" s="882"/>
      <c r="AQ152" s="882"/>
      <c r="AR152" s="882"/>
      <c r="AS152" s="882"/>
      <c r="AT152" s="1847"/>
      <c r="AU152" s="1850"/>
      <c r="AV152" s="881">
        <f t="shared" si="157"/>
        <v>0</v>
      </c>
      <c r="AW152" s="882"/>
      <c r="AX152" s="882"/>
      <c r="AY152" s="882"/>
      <c r="AZ152" s="882"/>
      <c r="BA152" s="882"/>
      <c r="BB152" s="882"/>
      <c r="BC152" s="1847"/>
      <c r="BD152" s="1851"/>
      <c r="BE152" s="881">
        <f t="shared" si="158"/>
        <v>0</v>
      </c>
      <c r="BF152" s="882"/>
      <c r="BG152" s="882"/>
      <c r="BH152" s="882"/>
      <c r="BI152" s="882"/>
      <c r="BJ152" s="882"/>
      <c r="BK152" s="882"/>
      <c r="BL152" s="1847"/>
      <c r="BM152" s="1852"/>
      <c r="BN152" s="881">
        <f t="shared" si="159"/>
        <v>0</v>
      </c>
      <c r="BO152" s="882"/>
      <c r="BP152" s="882"/>
      <c r="BQ152" s="882"/>
      <c r="BR152" s="882"/>
      <c r="BS152" s="882"/>
      <c r="BT152" s="882"/>
      <c r="BU152" s="1844"/>
      <c r="BV152" s="1844"/>
      <c r="BW152" s="1844"/>
      <c r="BX152" s="1844"/>
      <c r="BY152" s="1844"/>
      <c r="BZ152" s="1844"/>
      <c r="CA152" s="1844"/>
      <c r="CB152" s="1844"/>
      <c r="CC152" s="1844"/>
    </row>
    <row r="153" spans="1:81" s="878" customFormat="1" ht="40.15" customHeight="1" thickTop="1" thickBot="1" x14ac:dyDescent="0.3">
      <c r="A153" s="871"/>
      <c r="B153" s="1318"/>
      <c r="C153" s="2178"/>
      <c r="D153" s="2179"/>
      <c r="E153" s="2180"/>
      <c r="F153" s="2180"/>
      <c r="G153" s="2180"/>
      <c r="H153" s="2181"/>
      <c r="I153" s="2183"/>
      <c r="J153" s="2184"/>
      <c r="K153" s="2185"/>
      <c r="L153" s="2193"/>
      <c r="M153" s="1227"/>
      <c r="N153" s="2187"/>
      <c r="O153" s="2188"/>
      <c r="P153" s="2189"/>
      <c r="Q153" s="2190"/>
      <c r="R153" s="1847"/>
      <c r="S153" s="883"/>
      <c r="T153" s="884"/>
      <c r="U153" s="884"/>
      <c r="V153" s="884"/>
      <c r="W153" s="883"/>
      <c r="X153" s="885"/>
      <c r="Y153" s="885"/>
      <c r="Z153" s="885"/>
      <c r="AA153" s="885"/>
      <c r="AB153" s="1847"/>
      <c r="AC153" s="1848"/>
      <c r="AD153" s="886">
        <f t="shared" si="155"/>
        <v>0</v>
      </c>
      <c r="AE153" s="886">
        <f t="shared" si="155"/>
        <v>0</v>
      </c>
      <c r="AF153" s="886">
        <f t="shared" si="155"/>
        <v>0</v>
      </c>
      <c r="AG153" s="886">
        <f t="shared" si="155"/>
        <v>0</v>
      </c>
      <c r="AH153" s="886">
        <f t="shared" si="155"/>
        <v>0</v>
      </c>
      <c r="AI153" s="886">
        <f t="shared" si="155"/>
        <v>0</v>
      </c>
      <c r="AJ153" s="886">
        <f t="shared" si="155"/>
        <v>0</v>
      </c>
      <c r="AK153" s="1847"/>
      <c r="AL153" s="1849"/>
      <c r="AM153" s="886">
        <f t="shared" si="156"/>
        <v>0</v>
      </c>
      <c r="AN153" s="887"/>
      <c r="AO153" s="887"/>
      <c r="AP153" s="887"/>
      <c r="AQ153" s="887"/>
      <c r="AR153" s="887"/>
      <c r="AS153" s="887"/>
      <c r="AT153" s="1847"/>
      <c r="AU153" s="1850"/>
      <c r="AV153" s="886">
        <f t="shared" si="157"/>
        <v>0</v>
      </c>
      <c r="AW153" s="887"/>
      <c r="AX153" s="887"/>
      <c r="AY153" s="887"/>
      <c r="AZ153" s="887"/>
      <c r="BA153" s="887"/>
      <c r="BB153" s="887"/>
      <c r="BC153" s="1847"/>
      <c r="BD153" s="1851"/>
      <c r="BE153" s="886">
        <f t="shared" si="158"/>
        <v>0</v>
      </c>
      <c r="BF153" s="887"/>
      <c r="BG153" s="887"/>
      <c r="BH153" s="887"/>
      <c r="BI153" s="887"/>
      <c r="BJ153" s="887"/>
      <c r="BK153" s="887"/>
      <c r="BL153" s="1847"/>
      <c r="BM153" s="1852"/>
      <c r="BN153" s="886">
        <f t="shared" si="159"/>
        <v>0</v>
      </c>
      <c r="BO153" s="887"/>
      <c r="BP153" s="887"/>
      <c r="BQ153" s="887"/>
      <c r="BR153" s="887"/>
      <c r="BS153" s="887"/>
      <c r="BT153" s="887"/>
      <c r="BU153" s="1845"/>
      <c r="BV153" s="1845"/>
      <c r="BW153" s="1845"/>
      <c r="BX153" s="1845"/>
      <c r="BY153" s="1845"/>
      <c r="BZ153" s="1845"/>
      <c r="CA153" s="1845"/>
      <c r="CB153" s="1845"/>
      <c r="CC153" s="1845"/>
    </row>
    <row r="154" spans="1:81" s="690" customFormat="1" ht="40.15" customHeight="1" thickTop="1" thickBot="1" x14ac:dyDescent="0.3">
      <c r="A154" s="673"/>
      <c r="B154" s="1318"/>
      <c r="C154" s="1314" t="s">
        <v>1083</v>
      </c>
      <c r="D154" s="2179">
        <v>4599</v>
      </c>
      <c r="E154" s="2180" t="s">
        <v>7882</v>
      </c>
      <c r="F154" s="2180">
        <v>4599031</v>
      </c>
      <c r="G154" s="2180" t="s">
        <v>7894</v>
      </c>
      <c r="H154" s="2181" t="s">
        <v>6759</v>
      </c>
      <c r="I154" s="2182" t="s">
        <v>6760</v>
      </c>
      <c r="J154" s="1219">
        <v>690</v>
      </c>
      <c r="K154" s="1216" t="str">
        <f>+[12]Metas!K786</f>
        <v>Municipios con Asistencia Técnica para la operatividad y funcionamiento de los Bancos de Proyectos de Inversión Municipal</v>
      </c>
      <c r="L154" s="1222">
        <v>40</v>
      </c>
      <c r="M154" s="1225">
        <f t="shared" ref="M154" si="160">SUM(N154:Q154)/4</f>
        <v>40</v>
      </c>
      <c r="N154" s="1228">
        <v>40</v>
      </c>
      <c r="O154" s="1231">
        <v>40</v>
      </c>
      <c r="P154" s="1234">
        <v>40</v>
      </c>
      <c r="Q154" s="1237">
        <v>40</v>
      </c>
      <c r="R154" s="1219">
        <f>+$J154</f>
        <v>690</v>
      </c>
      <c r="S154" s="677" t="s">
        <v>6788</v>
      </c>
      <c r="T154" s="708"/>
      <c r="U154" s="708"/>
      <c r="V154" s="708"/>
      <c r="W154" s="677"/>
      <c r="X154" s="669"/>
      <c r="Y154" s="669"/>
      <c r="Z154" s="669"/>
      <c r="AA154" s="669"/>
      <c r="AB154" s="1219">
        <f t="shared" ref="AB154" si="161">+$J154</f>
        <v>690</v>
      </c>
      <c r="AC154" s="1240">
        <f t="shared" ref="AC154" si="162">+L154</f>
        <v>40</v>
      </c>
      <c r="AD154" s="308">
        <f t="shared" si="94"/>
        <v>0</v>
      </c>
      <c r="AE154" s="308">
        <f t="shared" si="94"/>
        <v>0</v>
      </c>
      <c r="AF154" s="308">
        <f t="shared" si="94"/>
        <v>0</v>
      </c>
      <c r="AG154" s="308">
        <f t="shared" si="94"/>
        <v>0</v>
      </c>
      <c r="AH154" s="308">
        <f t="shared" ref="AH154:AJ169" si="163">+AQ154+AZ154+BI154+BR154</f>
        <v>0</v>
      </c>
      <c r="AI154" s="308">
        <f t="shared" si="163"/>
        <v>0</v>
      </c>
      <c r="AJ154" s="308">
        <f t="shared" si="163"/>
        <v>0</v>
      </c>
      <c r="AK154" s="1219">
        <f t="shared" ref="AK154" si="164">+$J154</f>
        <v>690</v>
      </c>
      <c r="AL154" s="1243">
        <f t="shared" ref="AL154" si="165">+N154</f>
        <v>40</v>
      </c>
      <c r="AM154" s="308">
        <f t="shared" si="103"/>
        <v>0</v>
      </c>
      <c r="AN154" s="683"/>
      <c r="AO154" s="683"/>
      <c r="AP154" s="683"/>
      <c r="AQ154" s="683"/>
      <c r="AR154" s="683"/>
      <c r="AS154" s="683"/>
      <c r="AT154" s="1219">
        <f t="shared" ref="AT154" si="166">+$J154</f>
        <v>690</v>
      </c>
      <c r="AU154" s="1246">
        <f t="shared" ref="AU154" si="167">+O154</f>
        <v>40</v>
      </c>
      <c r="AV154" s="308">
        <f t="shared" si="104"/>
        <v>0</v>
      </c>
      <c r="AW154" s="683"/>
      <c r="AX154" s="683"/>
      <c r="AY154" s="683"/>
      <c r="AZ154" s="683"/>
      <c r="BA154" s="683"/>
      <c r="BB154" s="683"/>
      <c r="BC154" s="1219">
        <f t="shared" ref="BC154" si="168">+$J154</f>
        <v>690</v>
      </c>
      <c r="BD154" s="1249">
        <f t="shared" ref="BD154" si="169">+P154</f>
        <v>40</v>
      </c>
      <c r="BE154" s="308">
        <f t="shared" si="105"/>
        <v>0</v>
      </c>
      <c r="BF154" s="683"/>
      <c r="BG154" s="683"/>
      <c r="BH154" s="683"/>
      <c r="BI154" s="683"/>
      <c r="BJ154" s="683"/>
      <c r="BK154" s="683"/>
      <c r="BL154" s="1219">
        <f t="shared" ref="BL154" si="170">+$J154</f>
        <v>690</v>
      </c>
      <c r="BM154" s="1252">
        <f t="shared" ref="BM154" si="171">+Q154</f>
        <v>40</v>
      </c>
      <c r="BN154" s="308">
        <f t="shared" si="106"/>
        <v>0</v>
      </c>
      <c r="BO154" s="683"/>
      <c r="BP154" s="683"/>
      <c r="BQ154" s="683"/>
      <c r="BR154" s="683"/>
      <c r="BS154" s="683"/>
      <c r="BT154" s="683"/>
      <c r="BU154" s="1204"/>
      <c r="BV154" s="1205"/>
      <c r="BW154" s="1205"/>
      <c r="BX154" s="1205"/>
      <c r="BY154" s="1205"/>
      <c r="BZ154" s="1205"/>
      <c r="CA154" s="1205"/>
      <c r="CB154" s="1205"/>
      <c r="CC154" s="1206"/>
    </row>
    <row r="155" spans="1:81" s="690" customFormat="1" ht="40.15" customHeight="1" thickTop="1" thickBot="1" x14ac:dyDescent="0.3">
      <c r="A155" s="673"/>
      <c r="B155" s="1318"/>
      <c r="C155" s="1315"/>
      <c r="D155" s="2179"/>
      <c r="E155" s="2180"/>
      <c r="F155" s="2180"/>
      <c r="G155" s="2180"/>
      <c r="H155" s="2181"/>
      <c r="I155" s="2183"/>
      <c r="J155" s="1220"/>
      <c r="K155" s="1217"/>
      <c r="L155" s="1223"/>
      <c r="M155" s="1226"/>
      <c r="N155" s="1229"/>
      <c r="O155" s="1232"/>
      <c r="P155" s="1235"/>
      <c r="Q155" s="1238"/>
      <c r="R155" s="1220"/>
      <c r="S155" s="678" t="s">
        <v>6789</v>
      </c>
      <c r="T155" s="709"/>
      <c r="U155" s="709"/>
      <c r="V155" s="709"/>
      <c r="W155" s="678"/>
      <c r="X155" s="670"/>
      <c r="Y155" s="670"/>
      <c r="Z155" s="670"/>
      <c r="AA155" s="670"/>
      <c r="AB155" s="1220"/>
      <c r="AC155" s="1241"/>
      <c r="AD155" s="303">
        <f t="shared" ref="AD155:AI169" si="172">+AM155+AV155+BE155+BN155</f>
        <v>0</v>
      </c>
      <c r="AE155" s="303">
        <f t="shared" si="172"/>
        <v>0</v>
      </c>
      <c r="AF155" s="303">
        <f t="shared" si="172"/>
        <v>0</v>
      </c>
      <c r="AG155" s="303">
        <f t="shared" si="172"/>
        <v>0</v>
      </c>
      <c r="AH155" s="303">
        <f t="shared" si="172"/>
        <v>0</v>
      </c>
      <c r="AI155" s="303">
        <f t="shared" si="172"/>
        <v>0</v>
      </c>
      <c r="AJ155" s="303">
        <f t="shared" si="163"/>
        <v>0</v>
      </c>
      <c r="AK155" s="1220"/>
      <c r="AL155" s="1244"/>
      <c r="AM155" s="303">
        <f t="shared" si="103"/>
        <v>0</v>
      </c>
      <c r="AN155" s="684"/>
      <c r="AO155" s="684"/>
      <c r="AP155" s="684"/>
      <c r="AQ155" s="684"/>
      <c r="AR155" s="684"/>
      <c r="AS155" s="684"/>
      <c r="AT155" s="1220"/>
      <c r="AU155" s="1247"/>
      <c r="AV155" s="303">
        <f t="shared" si="104"/>
        <v>0</v>
      </c>
      <c r="AW155" s="684"/>
      <c r="AX155" s="684"/>
      <c r="AY155" s="684"/>
      <c r="AZ155" s="684"/>
      <c r="BA155" s="684"/>
      <c r="BB155" s="684"/>
      <c r="BC155" s="1220"/>
      <c r="BD155" s="1250"/>
      <c r="BE155" s="303">
        <f t="shared" si="105"/>
        <v>0</v>
      </c>
      <c r="BF155" s="684"/>
      <c r="BG155" s="684"/>
      <c r="BH155" s="684"/>
      <c r="BI155" s="684"/>
      <c r="BJ155" s="684"/>
      <c r="BK155" s="684"/>
      <c r="BL155" s="1220"/>
      <c r="BM155" s="1253"/>
      <c r="BN155" s="303">
        <f t="shared" si="106"/>
        <v>0</v>
      </c>
      <c r="BO155" s="684"/>
      <c r="BP155" s="684"/>
      <c r="BQ155" s="684"/>
      <c r="BR155" s="684"/>
      <c r="BS155" s="684"/>
      <c r="BT155" s="684"/>
      <c r="BU155" s="1207"/>
      <c r="BV155" s="1208"/>
      <c r="BW155" s="1208"/>
      <c r="BX155" s="1208"/>
      <c r="BY155" s="1208"/>
      <c r="BZ155" s="1208"/>
      <c r="CA155" s="1208"/>
      <c r="CB155" s="1208"/>
      <c r="CC155" s="1209"/>
    </row>
    <row r="156" spans="1:81" s="690" customFormat="1" ht="40.15" customHeight="1" thickTop="1" thickBot="1" x14ac:dyDescent="0.3">
      <c r="A156" s="673"/>
      <c r="B156" s="1318"/>
      <c r="C156" s="1315"/>
      <c r="D156" s="2179"/>
      <c r="E156" s="2180"/>
      <c r="F156" s="2180"/>
      <c r="G156" s="2180"/>
      <c r="H156" s="2181"/>
      <c r="I156" s="2183"/>
      <c r="J156" s="1220"/>
      <c r="K156" s="1217"/>
      <c r="L156" s="1223"/>
      <c r="M156" s="1226"/>
      <c r="N156" s="1229"/>
      <c r="O156" s="1232"/>
      <c r="P156" s="1235"/>
      <c r="Q156" s="1238"/>
      <c r="R156" s="1220"/>
      <c r="S156" s="678" t="s">
        <v>6790</v>
      </c>
      <c r="T156" s="709"/>
      <c r="U156" s="709"/>
      <c r="V156" s="709"/>
      <c r="W156" s="678"/>
      <c r="X156" s="670"/>
      <c r="Y156" s="670"/>
      <c r="Z156" s="670"/>
      <c r="AA156" s="670"/>
      <c r="AB156" s="1220"/>
      <c r="AC156" s="1241"/>
      <c r="AD156" s="303">
        <f t="shared" si="172"/>
        <v>0</v>
      </c>
      <c r="AE156" s="303">
        <f t="shared" si="172"/>
        <v>0</v>
      </c>
      <c r="AF156" s="303">
        <f t="shared" si="172"/>
        <v>0</v>
      </c>
      <c r="AG156" s="303">
        <f t="shared" si="172"/>
        <v>0</v>
      </c>
      <c r="AH156" s="303">
        <f t="shared" si="172"/>
        <v>0</v>
      </c>
      <c r="AI156" s="303">
        <f t="shared" si="172"/>
        <v>0</v>
      </c>
      <c r="AJ156" s="303">
        <f t="shared" si="163"/>
        <v>0</v>
      </c>
      <c r="AK156" s="1220"/>
      <c r="AL156" s="1244"/>
      <c r="AM156" s="303">
        <f t="shared" si="103"/>
        <v>0</v>
      </c>
      <c r="AN156" s="684"/>
      <c r="AO156" s="684"/>
      <c r="AP156" s="684"/>
      <c r="AQ156" s="684"/>
      <c r="AR156" s="684"/>
      <c r="AS156" s="684"/>
      <c r="AT156" s="1220"/>
      <c r="AU156" s="1247"/>
      <c r="AV156" s="303">
        <f t="shared" si="104"/>
        <v>0</v>
      </c>
      <c r="AW156" s="684"/>
      <c r="AX156" s="684"/>
      <c r="AY156" s="684"/>
      <c r="AZ156" s="684"/>
      <c r="BA156" s="684"/>
      <c r="BB156" s="684"/>
      <c r="BC156" s="1220"/>
      <c r="BD156" s="1250"/>
      <c r="BE156" s="303">
        <f t="shared" si="105"/>
        <v>0</v>
      </c>
      <c r="BF156" s="684"/>
      <c r="BG156" s="684"/>
      <c r="BH156" s="684"/>
      <c r="BI156" s="684"/>
      <c r="BJ156" s="684"/>
      <c r="BK156" s="684"/>
      <c r="BL156" s="1220"/>
      <c r="BM156" s="1253"/>
      <c r="BN156" s="303">
        <f t="shared" si="106"/>
        <v>0</v>
      </c>
      <c r="BO156" s="684"/>
      <c r="BP156" s="684"/>
      <c r="BQ156" s="684"/>
      <c r="BR156" s="684"/>
      <c r="BS156" s="684"/>
      <c r="BT156" s="684"/>
      <c r="BU156" s="1207"/>
      <c r="BV156" s="1208"/>
      <c r="BW156" s="1208"/>
      <c r="BX156" s="1208"/>
      <c r="BY156" s="1208"/>
      <c r="BZ156" s="1208"/>
      <c r="CA156" s="1208"/>
      <c r="CB156" s="1208"/>
      <c r="CC156" s="1209"/>
    </row>
    <row r="157" spans="1:81" s="690" customFormat="1" ht="40.15" customHeight="1" thickTop="1" thickBot="1" x14ac:dyDescent="0.3">
      <c r="A157" s="673"/>
      <c r="B157" s="1318"/>
      <c r="C157" s="1315"/>
      <c r="D157" s="2179"/>
      <c r="E157" s="2180"/>
      <c r="F157" s="2180"/>
      <c r="G157" s="2180"/>
      <c r="H157" s="2181"/>
      <c r="I157" s="2183"/>
      <c r="J157" s="1221"/>
      <c r="K157" s="1218"/>
      <c r="L157" s="1224"/>
      <c r="M157" s="1227"/>
      <c r="N157" s="1230"/>
      <c r="O157" s="1233"/>
      <c r="P157" s="1236"/>
      <c r="Q157" s="1239"/>
      <c r="R157" s="1221"/>
      <c r="S157" s="679"/>
      <c r="T157" s="710"/>
      <c r="U157" s="710"/>
      <c r="V157" s="710"/>
      <c r="W157" s="679"/>
      <c r="X157" s="671"/>
      <c r="Y157" s="671"/>
      <c r="Z157" s="671"/>
      <c r="AA157" s="671"/>
      <c r="AB157" s="1221"/>
      <c r="AC157" s="1242"/>
      <c r="AD157" s="306">
        <f t="shared" si="172"/>
        <v>0</v>
      </c>
      <c r="AE157" s="306">
        <f t="shared" si="172"/>
        <v>0</v>
      </c>
      <c r="AF157" s="306">
        <f t="shared" si="172"/>
        <v>0</v>
      </c>
      <c r="AG157" s="306">
        <f t="shared" si="172"/>
        <v>0</v>
      </c>
      <c r="AH157" s="306">
        <f t="shared" si="172"/>
        <v>0</v>
      </c>
      <c r="AI157" s="306">
        <f t="shared" si="172"/>
        <v>0</v>
      </c>
      <c r="AJ157" s="306">
        <f t="shared" si="163"/>
        <v>0</v>
      </c>
      <c r="AK157" s="1221"/>
      <c r="AL157" s="1245"/>
      <c r="AM157" s="306">
        <f t="shared" si="103"/>
        <v>0</v>
      </c>
      <c r="AN157" s="685"/>
      <c r="AO157" s="685"/>
      <c r="AP157" s="685"/>
      <c r="AQ157" s="685"/>
      <c r="AR157" s="685"/>
      <c r="AS157" s="685"/>
      <c r="AT157" s="1221"/>
      <c r="AU157" s="1248"/>
      <c r="AV157" s="306">
        <f t="shared" si="104"/>
        <v>0</v>
      </c>
      <c r="AW157" s="685"/>
      <c r="AX157" s="685"/>
      <c r="AY157" s="685"/>
      <c r="AZ157" s="685"/>
      <c r="BA157" s="685"/>
      <c r="BB157" s="685"/>
      <c r="BC157" s="1221"/>
      <c r="BD157" s="1251"/>
      <c r="BE157" s="306">
        <f t="shared" si="105"/>
        <v>0</v>
      </c>
      <c r="BF157" s="685"/>
      <c r="BG157" s="685"/>
      <c r="BH157" s="685"/>
      <c r="BI157" s="685"/>
      <c r="BJ157" s="685"/>
      <c r="BK157" s="685"/>
      <c r="BL157" s="1221"/>
      <c r="BM157" s="1254"/>
      <c r="BN157" s="306">
        <f t="shared" si="106"/>
        <v>0</v>
      </c>
      <c r="BO157" s="685"/>
      <c r="BP157" s="685"/>
      <c r="BQ157" s="685"/>
      <c r="BR157" s="685"/>
      <c r="BS157" s="685"/>
      <c r="BT157" s="685"/>
      <c r="BU157" s="1210"/>
      <c r="BV157" s="1211"/>
      <c r="BW157" s="1211"/>
      <c r="BX157" s="1211"/>
      <c r="BY157" s="1211"/>
      <c r="BZ157" s="1211"/>
      <c r="CA157" s="1211"/>
      <c r="CB157" s="1211"/>
      <c r="CC157" s="1212"/>
    </row>
    <row r="158" spans="1:81" s="690" customFormat="1" ht="40.15" customHeight="1" thickTop="1" thickBot="1" x14ac:dyDescent="0.3">
      <c r="A158" s="673"/>
      <c r="B158" s="1318"/>
      <c r="C158" s="1315"/>
      <c r="D158" s="2179">
        <v>4599</v>
      </c>
      <c r="E158" s="2180" t="s">
        <v>7882</v>
      </c>
      <c r="F158" s="2180">
        <v>4599031</v>
      </c>
      <c r="G158" s="2180" t="s">
        <v>7894</v>
      </c>
      <c r="H158" s="2181" t="s">
        <v>6759</v>
      </c>
      <c r="I158" s="2182" t="s">
        <v>6760</v>
      </c>
      <c r="J158" s="1744">
        <v>691</v>
      </c>
      <c r="K158" s="1216" t="str">
        <f>+[12]Metas!K787</f>
        <v>Municipios capacitados en la Formulación y presentación de Proyectos de Inversión</v>
      </c>
      <c r="L158" s="1222">
        <v>40</v>
      </c>
      <c r="M158" s="1225">
        <f>SUM(N158:Q158)</f>
        <v>40</v>
      </c>
      <c r="N158" s="1228">
        <v>10</v>
      </c>
      <c r="O158" s="1231">
        <v>10</v>
      </c>
      <c r="P158" s="1234">
        <v>10</v>
      </c>
      <c r="Q158" s="1237">
        <v>10</v>
      </c>
      <c r="R158" s="1219">
        <f>+$J158</f>
        <v>691</v>
      </c>
      <c r="S158" s="677" t="s">
        <v>6791</v>
      </c>
      <c r="T158" s="708"/>
      <c r="U158" s="708"/>
      <c r="V158" s="708"/>
      <c r="W158" s="677"/>
      <c r="X158" s="669"/>
      <c r="Y158" s="669"/>
      <c r="Z158" s="669"/>
      <c r="AA158" s="669"/>
      <c r="AB158" s="1219">
        <f t="shared" ref="AB158" si="173">+$J158</f>
        <v>691</v>
      </c>
      <c r="AC158" s="1240">
        <f t="shared" ref="AC158" si="174">+L158</f>
        <v>40</v>
      </c>
      <c r="AD158" s="308">
        <f t="shared" si="172"/>
        <v>0</v>
      </c>
      <c r="AE158" s="308">
        <f t="shared" si="172"/>
        <v>0</v>
      </c>
      <c r="AF158" s="308">
        <f t="shared" si="172"/>
        <v>0</v>
      </c>
      <c r="AG158" s="308">
        <f t="shared" si="172"/>
        <v>0</v>
      </c>
      <c r="AH158" s="308">
        <f t="shared" si="172"/>
        <v>0</v>
      </c>
      <c r="AI158" s="308">
        <f t="shared" si="172"/>
        <v>0</v>
      </c>
      <c r="AJ158" s="308">
        <f t="shared" si="163"/>
        <v>0</v>
      </c>
      <c r="AK158" s="1219">
        <f t="shared" ref="AK158" si="175">+$J158</f>
        <v>691</v>
      </c>
      <c r="AL158" s="1243">
        <f>+N158</f>
        <v>10</v>
      </c>
      <c r="AM158" s="308">
        <f t="shared" si="103"/>
        <v>0</v>
      </c>
      <c r="AN158" s="683"/>
      <c r="AO158" s="683"/>
      <c r="AP158" s="683"/>
      <c r="AQ158" s="683"/>
      <c r="AR158" s="683"/>
      <c r="AS158" s="683"/>
      <c r="AT158" s="1219">
        <f t="shared" ref="AT158" si="176">+$J158</f>
        <v>691</v>
      </c>
      <c r="AU158" s="1246">
        <f>+O158</f>
        <v>10</v>
      </c>
      <c r="AV158" s="308">
        <f t="shared" si="104"/>
        <v>0</v>
      </c>
      <c r="AW158" s="683"/>
      <c r="AX158" s="683"/>
      <c r="AY158" s="683"/>
      <c r="AZ158" s="683"/>
      <c r="BA158" s="683"/>
      <c r="BB158" s="683"/>
      <c r="BC158" s="1219">
        <f t="shared" ref="BC158" si="177">+$J158</f>
        <v>691</v>
      </c>
      <c r="BD158" s="1249">
        <f>+P158</f>
        <v>10</v>
      </c>
      <c r="BE158" s="308">
        <f t="shared" si="105"/>
        <v>0</v>
      </c>
      <c r="BF158" s="683"/>
      <c r="BG158" s="683"/>
      <c r="BH158" s="683"/>
      <c r="BI158" s="683"/>
      <c r="BJ158" s="683"/>
      <c r="BK158" s="683"/>
      <c r="BL158" s="1219">
        <f t="shared" ref="BL158" si="178">+$J158</f>
        <v>691</v>
      </c>
      <c r="BM158" s="1252">
        <f>+Q158</f>
        <v>10</v>
      </c>
      <c r="BN158" s="308">
        <f t="shared" si="106"/>
        <v>0</v>
      </c>
      <c r="BO158" s="683"/>
      <c r="BP158" s="683"/>
      <c r="BQ158" s="683"/>
      <c r="BR158" s="683"/>
      <c r="BS158" s="683"/>
      <c r="BT158" s="683"/>
      <c r="BU158" s="1204"/>
      <c r="BV158" s="1205"/>
      <c r="BW158" s="1205"/>
      <c r="BX158" s="1205"/>
      <c r="BY158" s="1205"/>
      <c r="BZ158" s="1205"/>
      <c r="CA158" s="1205"/>
      <c r="CB158" s="1205"/>
      <c r="CC158" s="1206"/>
    </row>
    <row r="159" spans="1:81" s="690" customFormat="1" ht="40.15" customHeight="1" thickTop="1" thickBot="1" x14ac:dyDescent="0.3">
      <c r="A159" s="673"/>
      <c r="B159" s="1318"/>
      <c r="C159" s="1315"/>
      <c r="D159" s="2179"/>
      <c r="E159" s="2180"/>
      <c r="F159" s="2180"/>
      <c r="G159" s="2180"/>
      <c r="H159" s="2181"/>
      <c r="I159" s="2183"/>
      <c r="J159" s="1722"/>
      <c r="K159" s="1217"/>
      <c r="L159" s="1223"/>
      <c r="M159" s="1226"/>
      <c r="N159" s="1229"/>
      <c r="O159" s="1232"/>
      <c r="P159" s="1235"/>
      <c r="Q159" s="1238"/>
      <c r="R159" s="1220"/>
      <c r="S159" s="678" t="s">
        <v>6792</v>
      </c>
      <c r="T159" s="709"/>
      <c r="U159" s="709"/>
      <c r="V159" s="709"/>
      <c r="W159" s="678"/>
      <c r="X159" s="670"/>
      <c r="Y159" s="670"/>
      <c r="Z159" s="670"/>
      <c r="AA159" s="670"/>
      <c r="AB159" s="1220"/>
      <c r="AC159" s="1241"/>
      <c r="AD159" s="303">
        <f t="shared" si="172"/>
        <v>0</v>
      </c>
      <c r="AE159" s="303">
        <f t="shared" si="172"/>
        <v>0</v>
      </c>
      <c r="AF159" s="303">
        <f t="shared" si="172"/>
        <v>0</v>
      </c>
      <c r="AG159" s="303">
        <f t="shared" si="172"/>
        <v>0</v>
      </c>
      <c r="AH159" s="303">
        <f t="shared" si="172"/>
        <v>0</v>
      </c>
      <c r="AI159" s="303">
        <f t="shared" si="172"/>
        <v>0</v>
      </c>
      <c r="AJ159" s="303">
        <f t="shared" si="163"/>
        <v>0</v>
      </c>
      <c r="AK159" s="1220"/>
      <c r="AL159" s="1244"/>
      <c r="AM159" s="303">
        <f t="shared" si="103"/>
        <v>0</v>
      </c>
      <c r="AN159" s="684"/>
      <c r="AO159" s="684"/>
      <c r="AP159" s="684"/>
      <c r="AQ159" s="684"/>
      <c r="AR159" s="684"/>
      <c r="AS159" s="684"/>
      <c r="AT159" s="1220"/>
      <c r="AU159" s="1247"/>
      <c r="AV159" s="303">
        <f t="shared" si="104"/>
        <v>0</v>
      </c>
      <c r="AW159" s="684"/>
      <c r="AX159" s="684"/>
      <c r="AY159" s="684"/>
      <c r="AZ159" s="684"/>
      <c r="BA159" s="684"/>
      <c r="BB159" s="684"/>
      <c r="BC159" s="1220"/>
      <c r="BD159" s="1250"/>
      <c r="BE159" s="303">
        <f t="shared" si="105"/>
        <v>0</v>
      </c>
      <c r="BF159" s="684"/>
      <c r="BG159" s="684"/>
      <c r="BH159" s="684"/>
      <c r="BI159" s="684"/>
      <c r="BJ159" s="684"/>
      <c r="BK159" s="684"/>
      <c r="BL159" s="1220"/>
      <c r="BM159" s="1253"/>
      <c r="BN159" s="303">
        <f t="shared" si="106"/>
        <v>0</v>
      </c>
      <c r="BO159" s="684"/>
      <c r="BP159" s="684"/>
      <c r="BQ159" s="684"/>
      <c r="BR159" s="684"/>
      <c r="BS159" s="684"/>
      <c r="BT159" s="684"/>
      <c r="BU159" s="1207"/>
      <c r="BV159" s="1208"/>
      <c r="BW159" s="1208"/>
      <c r="BX159" s="1208"/>
      <c r="BY159" s="1208"/>
      <c r="BZ159" s="1208"/>
      <c r="CA159" s="1208"/>
      <c r="CB159" s="1208"/>
      <c r="CC159" s="1209"/>
    </row>
    <row r="160" spans="1:81" s="690" customFormat="1" ht="40.15" customHeight="1" thickTop="1" thickBot="1" x14ac:dyDescent="0.3">
      <c r="A160" s="673"/>
      <c r="B160" s="1318"/>
      <c r="C160" s="1315"/>
      <c r="D160" s="2179"/>
      <c r="E160" s="2180"/>
      <c r="F160" s="2180"/>
      <c r="G160" s="2180"/>
      <c r="H160" s="2181"/>
      <c r="I160" s="2183"/>
      <c r="J160" s="1722"/>
      <c r="K160" s="1217"/>
      <c r="L160" s="1223"/>
      <c r="M160" s="1226"/>
      <c r="N160" s="1229"/>
      <c r="O160" s="1232"/>
      <c r="P160" s="1235"/>
      <c r="Q160" s="1238"/>
      <c r="R160" s="1220"/>
      <c r="S160" s="678" t="s">
        <v>6793</v>
      </c>
      <c r="T160" s="709"/>
      <c r="U160" s="709"/>
      <c r="V160" s="709"/>
      <c r="W160" s="678"/>
      <c r="X160" s="670"/>
      <c r="Y160" s="670"/>
      <c r="Z160" s="670"/>
      <c r="AA160" s="670"/>
      <c r="AB160" s="1220"/>
      <c r="AC160" s="1241"/>
      <c r="AD160" s="303">
        <f t="shared" si="172"/>
        <v>0</v>
      </c>
      <c r="AE160" s="303">
        <f t="shared" si="172"/>
        <v>0</v>
      </c>
      <c r="AF160" s="303">
        <f t="shared" si="172"/>
        <v>0</v>
      </c>
      <c r="AG160" s="303">
        <f t="shared" si="172"/>
        <v>0</v>
      </c>
      <c r="AH160" s="303">
        <f t="shared" si="172"/>
        <v>0</v>
      </c>
      <c r="AI160" s="303">
        <f t="shared" si="172"/>
        <v>0</v>
      </c>
      <c r="AJ160" s="303">
        <f t="shared" si="163"/>
        <v>0</v>
      </c>
      <c r="AK160" s="1220"/>
      <c r="AL160" s="1244"/>
      <c r="AM160" s="303">
        <f t="shared" si="103"/>
        <v>0</v>
      </c>
      <c r="AN160" s="684"/>
      <c r="AO160" s="684"/>
      <c r="AP160" s="684"/>
      <c r="AQ160" s="684"/>
      <c r="AR160" s="684"/>
      <c r="AS160" s="684"/>
      <c r="AT160" s="1220"/>
      <c r="AU160" s="1247"/>
      <c r="AV160" s="303">
        <f t="shared" si="104"/>
        <v>0</v>
      </c>
      <c r="AW160" s="684"/>
      <c r="AX160" s="684"/>
      <c r="AY160" s="684"/>
      <c r="AZ160" s="684"/>
      <c r="BA160" s="684"/>
      <c r="BB160" s="684"/>
      <c r="BC160" s="1220"/>
      <c r="BD160" s="1250"/>
      <c r="BE160" s="303">
        <f t="shared" si="105"/>
        <v>0</v>
      </c>
      <c r="BF160" s="684"/>
      <c r="BG160" s="684"/>
      <c r="BH160" s="684"/>
      <c r="BI160" s="684"/>
      <c r="BJ160" s="684"/>
      <c r="BK160" s="684"/>
      <c r="BL160" s="1220"/>
      <c r="BM160" s="1253"/>
      <c r="BN160" s="303">
        <f t="shared" si="106"/>
        <v>0</v>
      </c>
      <c r="BO160" s="684"/>
      <c r="BP160" s="684"/>
      <c r="BQ160" s="684"/>
      <c r="BR160" s="684"/>
      <c r="BS160" s="684"/>
      <c r="BT160" s="684"/>
      <c r="BU160" s="1207"/>
      <c r="BV160" s="1208"/>
      <c r="BW160" s="1208"/>
      <c r="BX160" s="1208"/>
      <c r="BY160" s="1208"/>
      <c r="BZ160" s="1208"/>
      <c r="CA160" s="1208"/>
      <c r="CB160" s="1208"/>
      <c r="CC160" s="1209"/>
    </row>
    <row r="161" spans="1:81" s="690" customFormat="1" ht="40.15" customHeight="1" thickTop="1" thickBot="1" x14ac:dyDescent="0.3">
      <c r="A161" s="673"/>
      <c r="B161" s="1319"/>
      <c r="C161" s="1315"/>
      <c r="D161" s="2179"/>
      <c r="E161" s="2180"/>
      <c r="F161" s="2180"/>
      <c r="G161" s="2180"/>
      <c r="H161" s="2181"/>
      <c r="I161" s="2183"/>
      <c r="J161" s="1745"/>
      <c r="K161" s="1218"/>
      <c r="L161" s="1224"/>
      <c r="M161" s="1227"/>
      <c r="N161" s="1230"/>
      <c r="O161" s="1233"/>
      <c r="P161" s="1236"/>
      <c r="Q161" s="1239"/>
      <c r="R161" s="1221"/>
      <c r="S161" s="679"/>
      <c r="T161" s="710"/>
      <c r="U161" s="710"/>
      <c r="V161" s="710"/>
      <c r="W161" s="679"/>
      <c r="X161" s="671"/>
      <c r="Y161" s="671"/>
      <c r="Z161" s="671"/>
      <c r="AA161" s="671"/>
      <c r="AB161" s="1221"/>
      <c r="AC161" s="1242"/>
      <c r="AD161" s="306">
        <f t="shared" si="172"/>
        <v>0</v>
      </c>
      <c r="AE161" s="306">
        <f t="shared" si="172"/>
        <v>0</v>
      </c>
      <c r="AF161" s="306">
        <f t="shared" si="172"/>
        <v>0</v>
      </c>
      <c r="AG161" s="306">
        <f t="shared" si="172"/>
        <v>0</v>
      </c>
      <c r="AH161" s="306">
        <f t="shared" si="172"/>
        <v>0</v>
      </c>
      <c r="AI161" s="306">
        <f t="shared" si="172"/>
        <v>0</v>
      </c>
      <c r="AJ161" s="306">
        <f t="shared" si="163"/>
        <v>0</v>
      </c>
      <c r="AK161" s="1221"/>
      <c r="AL161" s="1245"/>
      <c r="AM161" s="306">
        <f t="shared" si="103"/>
        <v>0</v>
      </c>
      <c r="AN161" s="685"/>
      <c r="AO161" s="685"/>
      <c r="AP161" s="685"/>
      <c r="AQ161" s="685"/>
      <c r="AR161" s="685"/>
      <c r="AS161" s="685"/>
      <c r="AT161" s="1221"/>
      <c r="AU161" s="1248"/>
      <c r="AV161" s="306">
        <f t="shared" si="104"/>
        <v>0</v>
      </c>
      <c r="AW161" s="685"/>
      <c r="AX161" s="685"/>
      <c r="AY161" s="685"/>
      <c r="AZ161" s="685"/>
      <c r="BA161" s="685"/>
      <c r="BB161" s="685"/>
      <c r="BC161" s="1221"/>
      <c r="BD161" s="1251"/>
      <c r="BE161" s="306">
        <f t="shared" si="105"/>
        <v>0</v>
      </c>
      <c r="BF161" s="685"/>
      <c r="BG161" s="685"/>
      <c r="BH161" s="685"/>
      <c r="BI161" s="685"/>
      <c r="BJ161" s="685"/>
      <c r="BK161" s="685"/>
      <c r="BL161" s="1221"/>
      <c r="BM161" s="1254"/>
      <c r="BN161" s="306">
        <f t="shared" si="106"/>
        <v>0</v>
      </c>
      <c r="BO161" s="685"/>
      <c r="BP161" s="685"/>
      <c r="BQ161" s="685"/>
      <c r="BR161" s="685"/>
      <c r="BS161" s="685"/>
      <c r="BT161" s="685"/>
      <c r="BU161" s="1210"/>
      <c r="BV161" s="1211"/>
      <c r="BW161" s="1211"/>
      <c r="BX161" s="1211"/>
      <c r="BY161" s="1211"/>
      <c r="BZ161" s="1211"/>
      <c r="CA161" s="1211"/>
      <c r="CB161" s="1211"/>
      <c r="CC161" s="1212"/>
    </row>
    <row r="162" spans="1:81" s="690" customFormat="1" ht="40.15" customHeight="1" thickTop="1" thickBot="1" x14ac:dyDescent="0.3">
      <c r="A162" s="673"/>
      <c r="B162" s="1320" t="s">
        <v>1086</v>
      </c>
      <c r="C162" s="1472" t="s">
        <v>1089</v>
      </c>
      <c r="D162" s="2179">
        <v>4599</v>
      </c>
      <c r="E162" s="2180" t="s">
        <v>7882</v>
      </c>
      <c r="F162" s="2180">
        <v>4599031</v>
      </c>
      <c r="G162" s="2180" t="s">
        <v>7894</v>
      </c>
      <c r="H162" s="2181" t="s">
        <v>6759</v>
      </c>
      <c r="I162" s="2182" t="s">
        <v>6760</v>
      </c>
      <c r="J162" s="1744">
        <v>692</v>
      </c>
      <c r="K162" s="1216" t="str">
        <f>+[12]Metas!K789</f>
        <v>Asociaciones de municipios constituidas y operando</v>
      </c>
      <c r="L162" s="1222">
        <v>3</v>
      </c>
      <c r="M162" s="1225">
        <f>SUM(N162:Q162)/4</f>
        <v>3</v>
      </c>
      <c r="N162" s="1228">
        <v>3</v>
      </c>
      <c r="O162" s="1231">
        <v>3</v>
      </c>
      <c r="P162" s="1234">
        <v>3</v>
      </c>
      <c r="Q162" s="1237">
        <v>3</v>
      </c>
      <c r="R162" s="1219">
        <f>+$J162</f>
        <v>692</v>
      </c>
      <c r="S162" s="677" t="s">
        <v>6794</v>
      </c>
      <c r="T162" s="708"/>
      <c r="U162" s="708"/>
      <c r="V162" s="708"/>
      <c r="W162" s="677"/>
      <c r="X162" s="669"/>
      <c r="Y162" s="669"/>
      <c r="Z162" s="669"/>
      <c r="AA162" s="669"/>
      <c r="AB162" s="1219">
        <f t="shared" ref="AB162" si="179">+$J162</f>
        <v>692</v>
      </c>
      <c r="AC162" s="1240">
        <f t="shared" ref="AC162" si="180">+L162</f>
        <v>3</v>
      </c>
      <c r="AD162" s="308">
        <f t="shared" si="172"/>
        <v>0</v>
      </c>
      <c r="AE162" s="308">
        <f t="shared" si="172"/>
        <v>0</v>
      </c>
      <c r="AF162" s="308">
        <f t="shared" si="172"/>
        <v>0</v>
      </c>
      <c r="AG162" s="308">
        <f t="shared" si="172"/>
        <v>0</v>
      </c>
      <c r="AH162" s="308">
        <f t="shared" si="172"/>
        <v>0</v>
      </c>
      <c r="AI162" s="308">
        <f t="shared" si="172"/>
        <v>0</v>
      </c>
      <c r="AJ162" s="308">
        <f t="shared" si="163"/>
        <v>0</v>
      </c>
      <c r="AK162" s="1219">
        <f t="shared" ref="AK162" si="181">+$J162</f>
        <v>692</v>
      </c>
      <c r="AL162" s="1243">
        <f>+N162</f>
        <v>3</v>
      </c>
      <c r="AM162" s="308">
        <f t="shared" si="103"/>
        <v>0</v>
      </c>
      <c r="AN162" s="683"/>
      <c r="AO162" s="683"/>
      <c r="AP162" s="683"/>
      <c r="AQ162" s="683"/>
      <c r="AR162" s="683"/>
      <c r="AS162" s="683"/>
      <c r="AT162" s="1219">
        <f t="shared" ref="AT162" si="182">+$J162</f>
        <v>692</v>
      </c>
      <c r="AU162" s="1246">
        <f>+O162</f>
        <v>3</v>
      </c>
      <c r="AV162" s="308">
        <f t="shared" si="104"/>
        <v>0</v>
      </c>
      <c r="AW162" s="683"/>
      <c r="AX162" s="683"/>
      <c r="AY162" s="683"/>
      <c r="AZ162" s="683"/>
      <c r="BA162" s="683"/>
      <c r="BB162" s="683"/>
      <c r="BC162" s="1219">
        <f t="shared" ref="BC162" si="183">+$J162</f>
        <v>692</v>
      </c>
      <c r="BD162" s="1249">
        <f>+P162</f>
        <v>3</v>
      </c>
      <c r="BE162" s="308">
        <f t="shared" si="105"/>
        <v>0</v>
      </c>
      <c r="BF162" s="683"/>
      <c r="BG162" s="683"/>
      <c r="BH162" s="683"/>
      <c r="BI162" s="683"/>
      <c r="BJ162" s="683"/>
      <c r="BK162" s="683"/>
      <c r="BL162" s="1219">
        <f t="shared" ref="BL162" si="184">+$J162</f>
        <v>692</v>
      </c>
      <c r="BM162" s="1252">
        <f>+Q162</f>
        <v>3</v>
      </c>
      <c r="BN162" s="308">
        <f t="shared" si="106"/>
        <v>0</v>
      </c>
      <c r="BO162" s="683"/>
      <c r="BP162" s="683"/>
      <c r="BQ162" s="683"/>
      <c r="BR162" s="683"/>
      <c r="BS162" s="683"/>
      <c r="BT162" s="683"/>
      <c r="BU162" s="1204"/>
      <c r="BV162" s="1205"/>
      <c r="BW162" s="1205"/>
      <c r="BX162" s="1205"/>
      <c r="BY162" s="1205"/>
      <c r="BZ162" s="1205"/>
      <c r="CA162" s="1205"/>
      <c r="CB162" s="1205"/>
      <c r="CC162" s="1206"/>
    </row>
    <row r="163" spans="1:81" s="690" customFormat="1" ht="40.15" customHeight="1" thickTop="1" thickBot="1" x14ac:dyDescent="0.3">
      <c r="A163" s="673"/>
      <c r="B163" s="1321"/>
      <c r="C163" s="1473"/>
      <c r="D163" s="2179"/>
      <c r="E163" s="2180"/>
      <c r="F163" s="2180"/>
      <c r="G163" s="2180"/>
      <c r="H163" s="2181"/>
      <c r="I163" s="2183"/>
      <c r="J163" s="1722"/>
      <c r="K163" s="1217"/>
      <c r="L163" s="1223"/>
      <c r="M163" s="1226"/>
      <c r="N163" s="1229"/>
      <c r="O163" s="1232"/>
      <c r="P163" s="1235"/>
      <c r="Q163" s="1238"/>
      <c r="R163" s="1220"/>
      <c r="S163" s="678"/>
      <c r="T163" s="709"/>
      <c r="U163" s="709"/>
      <c r="V163" s="709"/>
      <c r="W163" s="678"/>
      <c r="X163" s="670"/>
      <c r="Y163" s="670"/>
      <c r="Z163" s="670"/>
      <c r="AA163" s="670"/>
      <c r="AB163" s="1220"/>
      <c r="AC163" s="1241"/>
      <c r="AD163" s="303">
        <f t="shared" si="172"/>
        <v>0</v>
      </c>
      <c r="AE163" s="303">
        <f t="shared" si="172"/>
        <v>0</v>
      </c>
      <c r="AF163" s="303">
        <f t="shared" si="172"/>
        <v>0</v>
      </c>
      <c r="AG163" s="303">
        <f t="shared" si="172"/>
        <v>0</v>
      </c>
      <c r="AH163" s="303">
        <f t="shared" si="172"/>
        <v>0</v>
      </c>
      <c r="AI163" s="303">
        <f t="shared" si="172"/>
        <v>0</v>
      </c>
      <c r="AJ163" s="303">
        <f t="shared" si="163"/>
        <v>0</v>
      </c>
      <c r="AK163" s="1220"/>
      <c r="AL163" s="1244"/>
      <c r="AM163" s="303">
        <f t="shared" ref="AM163:AM169" si="185">SUM(AN163:AS163)</f>
        <v>0</v>
      </c>
      <c r="AN163" s="684"/>
      <c r="AO163" s="684"/>
      <c r="AP163" s="684"/>
      <c r="AQ163" s="684"/>
      <c r="AR163" s="684"/>
      <c r="AS163" s="684"/>
      <c r="AT163" s="1220"/>
      <c r="AU163" s="1247"/>
      <c r="AV163" s="303">
        <f t="shared" ref="AV163:AV169" si="186">SUM(AW163:BB163)</f>
        <v>0</v>
      </c>
      <c r="AW163" s="684"/>
      <c r="AX163" s="684"/>
      <c r="AY163" s="684"/>
      <c r="AZ163" s="684"/>
      <c r="BA163" s="684"/>
      <c r="BB163" s="684"/>
      <c r="BC163" s="1220"/>
      <c r="BD163" s="1250"/>
      <c r="BE163" s="303">
        <f t="shared" ref="BE163:BE169" si="187">SUM(BF163:BK163)</f>
        <v>0</v>
      </c>
      <c r="BF163" s="684"/>
      <c r="BG163" s="684"/>
      <c r="BH163" s="684"/>
      <c r="BI163" s="684"/>
      <c r="BJ163" s="684"/>
      <c r="BK163" s="684"/>
      <c r="BL163" s="1220"/>
      <c r="BM163" s="1253"/>
      <c r="BN163" s="303">
        <f t="shared" ref="BN163:BN169" si="188">SUM(BO163:BT163)</f>
        <v>0</v>
      </c>
      <c r="BO163" s="684"/>
      <c r="BP163" s="684"/>
      <c r="BQ163" s="684"/>
      <c r="BR163" s="684"/>
      <c r="BS163" s="684"/>
      <c r="BT163" s="684"/>
      <c r="BU163" s="1207"/>
      <c r="BV163" s="1208"/>
      <c r="BW163" s="1208"/>
      <c r="BX163" s="1208"/>
      <c r="BY163" s="1208"/>
      <c r="BZ163" s="1208"/>
      <c r="CA163" s="1208"/>
      <c r="CB163" s="1208"/>
      <c r="CC163" s="1209"/>
    </row>
    <row r="164" spans="1:81" s="690" customFormat="1" ht="40.15" customHeight="1" thickTop="1" thickBot="1" x14ac:dyDescent="0.3">
      <c r="A164" s="673"/>
      <c r="B164" s="1321"/>
      <c r="C164" s="1473"/>
      <c r="D164" s="2179"/>
      <c r="E164" s="2180"/>
      <c r="F164" s="2180"/>
      <c r="G164" s="2180"/>
      <c r="H164" s="2181"/>
      <c r="I164" s="2183"/>
      <c r="J164" s="1722"/>
      <c r="K164" s="1217"/>
      <c r="L164" s="1223"/>
      <c r="M164" s="1226"/>
      <c r="N164" s="1229"/>
      <c r="O164" s="1232"/>
      <c r="P164" s="1235"/>
      <c r="Q164" s="1238"/>
      <c r="R164" s="1220"/>
      <c r="S164" s="678"/>
      <c r="T164" s="709"/>
      <c r="U164" s="709"/>
      <c r="V164" s="709"/>
      <c r="W164" s="678"/>
      <c r="X164" s="670"/>
      <c r="Y164" s="670"/>
      <c r="Z164" s="670"/>
      <c r="AA164" s="670"/>
      <c r="AB164" s="1220"/>
      <c r="AC164" s="1241"/>
      <c r="AD164" s="303">
        <f t="shared" si="172"/>
        <v>0</v>
      </c>
      <c r="AE164" s="303">
        <f t="shared" si="172"/>
        <v>0</v>
      </c>
      <c r="AF164" s="303">
        <f t="shared" si="172"/>
        <v>0</v>
      </c>
      <c r="AG164" s="303">
        <f t="shared" si="172"/>
        <v>0</v>
      </c>
      <c r="AH164" s="303">
        <f t="shared" si="172"/>
        <v>0</v>
      </c>
      <c r="AI164" s="303">
        <f t="shared" si="172"/>
        <v>0</v>
      </c>
      <c r="AJ164" s="303">
        <f t="shared" si="163"/>
        <v>0</v>
      </c>
      <c r="AK164" s="1220"/>
      <c r="AL164" s="1244"/>
      <c r="AM164" s="303">
        <f t="shared" si="185"/>
        <v>0</v>
      </c>
      <c r="AN164" s="684"/>
      <c r="AO164" s="684"/>
      <c r="AP164" s="684"/>
      <c r="AQ164" s="684"/>
      <c r="AR164" s="684"/>
      <c r="AS164" s="684"/>
      <c r="AT164" s="1220"/>
      <c r="AU164" s="1247"/>
      <c r="AV164" s="303">
        <f t="shared" si="186"/>
        <v>0</v>
      </c>
      <c r="AW164" s="684"/>
      <c r="AX164" s="684"/>
      <c r="AY164" s="684"/>
      <c r="AZ164" s="684"/>
      <c r="BA164" s="684"/>
      <c r="BB164" s="684"/>
      <c r="BC164" s="1220"/>
      <c r="BD164" s="1250"/>
      <c r="BE164" s="303">
        <f t="shared" si="187"/>
        <v>0</v>
      </c>
      <c r="BF164" s="684"/>
      <c r="BG164" s="684"/>
      <c r="BH164" s="684"/>
      <c r="BI164" s="684"/>
      <c r="BJ164" s="684"/>
      <c r="BK164" s="684"/>
      <c r="BL164" s="1220"/>
      <c r="BM164" s="1253"/>
      <c r="BN164" s="303">
        <f t="shared" si="188"/>
        <v>0</v>
      </c>
      <c r="BO164" s="684"/>
      <c r="BP164" s="684"/>
      <c r="BQ164" s="684"/>
      <c r="BR164" s="684"/>
      <c r="BS164" s="684"/>
      <c r="BT164" s="684"/>
      <c r="BU164" s="1207"/>
      <c r="BV164" s="1208"/>
      <c r="BW164" s="1208"/>
      <c r="BX164" s="1208"/>
      <c r="BY164" s="1208"/>
      <c r="BZ164" s="1208"/>
      <c r="CA164" s="1208"/>
      <c r="CB164" s="1208"/>
      <c r="CC164" s="1209"/>
    </row>
    <row r="165" spans="1:81" s="690" customFormat="1" ht="40.15" customHeight="1" thickTop="1" thickBot="1" x14ac:dyDescent="0.3">
      <c r="A165" s="673"/>
      <c r="B165" s="1321"/>
      <c r="C165" s="1473"/>
      <c r="D165" s="2179"/>
      <c r="E165" s="2180"/>
      <c r="F165" s="2180"/>
      <c r="G165" s="2180"/>
      <c r="H165" s="2181"/>
      <c r="I165" s="2183"/>
      <c r="J165" s="1745"/>
      <c r="K165" s="1218"/>
      <c r="L165" s="1224"/>
      <c r="M165" s="1227"/>
      <c r="N165" s="1230"/>
      <c r="O165" s="1233"/>
      <c r="P165" s="1236"/>
      <c r="Q165" s="1239"/>
      <c r="R165" s="1221"/>
      <c r="S165" s="679"/>
      <c r="T165" s="710"/>
      <c r="U165" s="710"/>
      <c r="V165" s="710"/>
      <c r="W165" s="679"/>
      <c r="X165" s="671"/>
      <c r="Y165" s="671"/>
      <c r="Z165" s="671"/>
      <c r="AA165" s="671"/>
      <c r="AB165" s="1221"/>
      <c r="AC165" s="1242"/>
      <c r="AD165" s="306">
        <f t="shared" si="172"/>
        <v>0</v>
      </c>
      <c r="AE165" s="306">
        <f t="shared" si="172"/>
        <v>0</v>
      </c>
      <c r="AF165" s="306">
        <f t="shared" si="172"/>
        <v>0</v>
      </c>
      <c r="AG165" s="306">
        <f t="shared" si="172"/>
        <v>0</v>
      </c>
      <c r="AH165" s="306">
        <f t="shared" si="172"/>
        <v>0</v>
      </c>
      <c r="AI165" s="306">
        <f t="shared" si="172"/>
        <v>0</v>
      </c>
      <c r="AJ165" s="306">
        <f t="shared" si="163"/>
        <v>0</v>
      </c>
      <c r="AK165" s="1221"/>
      <c r="AL165" s="1245"/>
      <c r="AM165" s="306">
        <f t="shared" si="185"/>
        <v>0</v>
      </c>
      <c r="AN165" s="685"/>
      <c r="AO165" s="685"/>
      <c r="AP165" s="685"/>
      <c r="AQ165" s="685"/>
      <c r="AR165" s="685"/>
      <c r="AS165" s="685"/>
      <c r="AT165" s="1221"/>
      <c r="AU165" s="1248"/>
      <c r="AV165" s="306">
        <f t="shared" si="186"/>
        <v>0</v>
      </c>
      <c r="AW165" s="685"/>
      <c r="AX165" s="685"/>
      <c r="AY165" s="685"/>
      <c r="AZ165" s="685"/>
      <c r="BA165" s="685"/>
      <c r="BB165" s="685"/>
      <c r="BC165" s="1221"/>
      <c r="BD165" s="1251"/>
      <c r="BE165" s="306">
        <f t="shared" si="187"/>
        <v>0</v>
      </c>
      <c r="BF165" s="685"/>
      <c r="BG165" s="685"/>
      <c r="BH165" s="685"/>
      <c r="BI165" s="685"/>
      <c r="BJ165" s="685"/>
      <c r="BK165" s="685"/>
      <c r="BL165" s="1221"/>
      <c r="BM165" s="1254"/>
      <c r="BN165" s="306">
        <f t="shared" si="188"/>
        <v>0</v>
      </c>
      <c r="BO165" s="685"/>
      <c r="BP165" s="685"/>
      <c r="BQ165" s="685"/>
      <c r="BR165" s="685"/>
      <c r="BS165" s="685"/>
      <c r="BT165" s="685"/>
      <c r="BU165" s="1210"/>
      <c r="BV165" s="1211"/>
      <c r="BW165" s="1211"/>
      <c r="BX165" s="1211"/>
      <c r="BY165" s="1211"/>
      <c r="BZ165" s="1211"/>
      <c r="CA165" s="1211"/>
      <c r="CB165" s="1211"/>
      <c r="CC165" s="1212"/>
    </row>
    <row r="166" spans="1:81" s="690" customFormat="1" ht="40.15" customHeight="1" thickTop="1" thickBot="1" x14ac:dyDescent="0.3">
      <c r="A166" s="673"/>
      <c r="B166" s="1321"/>
      <c r="C166" s="1473"/>
      <c r="D166" s="2179">
        <v>4599</v>
      </c>
      <c r="E166" s="2180" t="s">
        <v>7882</v>
      </c>
      <c r="F166" s="2180">
        <v>4599031</v>
      </c>
      <c r="G166" s="2180" t="s">
        <v>7894</v>
      </c>
      <c r="H166" s="2181" t="s">
        <v>6759</v>
      </c>
      <c r="I166" s="2182" t="s">
        <v>6760</v>
      </c>
      <c r="J166" s="1744">
        <v>693</v>
      </c>
      <c r="K166" s="1216" t="str">
        <f>+[12]Metas!K790</f>
        <v>Alianzas estratégicas operando</v>
      </c>
      <c r="L166" s="1222">
        <v>1</v>
      </c>
      <c r="M166" s="1225">
        <f>SUM(N166:Q166)</f>
        <v>1</v>
      </c>
      <c r="N166" s="1228"/>
      <c r="O166" s="1231">
        <v>1</v>
      </c>
      <c r="P166" s="1234"/>
      <c r="Q166" s="1237"/>
      <c r="R166" s="1219">
        <f>+$J166</f>
        <v>693</v>
      </c>
      <c r="S166" s="677"/>
      <c r="T166" s="708"/>
      <c r="U166" s="708"/>
      <c r="V166" s="708"/>
      <c r="W166" s="677"/>
      <c r="X166" s="669"/>
      <c r="Y166" s="669"/>
      <c r="Z166" s="669"/>
      <c r="AA166" s="669"/>
      <c r="AB166" s="1219">
        <f t="shared" ref="AB166" si="189">+$J166</f>
        <v>693</v>
      </c>
      <c r="AC166" s="1240">
        <f t="shared" ref="AC166" si="190">+L166</f>
        <v>1</v>
      </c>
      <c r="AD166" s="308">
        <f t="shared" si="172"/>
        <v>0</v>
      </c>
      <c r="AE166" s="308">
        <f t="shared" si="172"/>
        <v>0</v>
      </c>
      <c r="AF166" s="308">
        <f t="shared" si="172"/>
        <v>0</v>
      </c>
      <c r="AG166" s="308">
        <f t="shared" si="172"/>
        <v>0</v>
      </c>
      <c r="AH166" s="308">
        <f t="shared" si="172"/>
        <v>0</v>
      </c>
      <c r="AI166" s="308">
        <f t="shared" si="172"/>
        <v>0</v>
      </c>
      <c r="AJ166" s="308">
        <f t="shared" si="163"/>
        <v>0</v>
      </c>
      <c r="AK166" s="1219">
        <f t="shared" ref="AK166" si="191">+$J166</f>
        <v>693</v>
      </c>
      <c r="AL166" s="1243">
        <f>+N166</f>
        <v>0</v>
      </c>
      <c r="AM166" s="308">
        <f t="shared" si="185"/>
        <v>0</v>
      </c>
      <c r="AN166" s="683"/>
      <c r="AO166" s="683"/>
      <c r="AP166" s="683"/>
      <c r="AQ166" s="683"/>
      <c r="AR166" s="683"/>
      <c r="AS166" s="683"/>
      <c r="AT166" s="1219">
        <f t="shared" ref="AT166" si="192">+$J166</f>
        <v>693</v>
      </c>
      <c r="AU166" s="1246">
        <f>+O166</f>
        <v>1</v>
      </c>
      <c r="AV166" s="308">
        <f t="shared" si="186"/>
        <v>0</v>
      </c>
      <c r="AW166" s="683"/>
      <c r="AX166" s="683"/>
      <c r="AY166" s="683"/>
      <c r="AZ166" s="683"/>
      <c r="BA166" s="683"/>
      <c r="BB166" s="683"/>
      <c r="BC166" s="1219">
        <f t="shared" ref="BC166" si="193">+$J166</f>
        <v>693</v>
      </c>
      <c r="BD166" s="1249">
        <f>+P166</f>
        <v>0</v>
      </c>
      <c r="BE166" s="308">
        <f t="shared" si="187"/>
        <v>0</v>
      </c>
      <c r="BF166" s="683"/>
      <c r="BG166" s="683"/>
      <c r="BH166" s="683"/>
      <c r="BI166" s="683"/>
      <c r="BJ166" s="683"/>
      <c r="BK166" s="683"/>
      <c r="BL166" s="1219">
        <f t="shared" ref="BL166" si="194">+$J166</f>
        <v>693</v>
      </c>
      <c r="BM166" s="1252">
        <f>+Q166</f>
        <v>0</v>
      </c>
      <c r="BN166" s="308">
        <f t="shared" si="188"/>
        <v>0</v>
      </c>
      <c r="BO166" s="683"/>
      <c r="BP166" s="683"/>
      <c r="BQ166" s="683"/>
      <c r="BR166" s="683"/>
      <c r="BS166" s="683"/>
      <c r="BT166" s="683"/>
      <c r="BU166" s="1204"/>
      <c r="BV166" s="1205"/>
      <c r="BW166" s="1205"/>
      <c r="BX166" s="1205"/>
      <c r="BY166" s="1205"/>
      <c r="BZ166" s="1205"/>
      <c r="CA166" s="1205"/>
      <c r="CB166" s="1205"/>
      <c r="CC166" s="1206"/>
    </row>
    <row r="167" spans="1:81" s="690" customFormat="1" ht="40.15" customHeight="1" thickTop="1" thickBot="1" x14ac:dyDescent="0.3">
      <c r="A167" s="673"/>
      <c r="B167" s="1321"/>
      <c r="C167" s="1473"/>
      <c r="D167" s="2179"/>
      <c r="E167" s="2180"/>
      <c r="F167" s="2180"/>
      <c r="G167" s="2180"/>
      <c r="H167" s="2181"/>
      <c r="I167" s="2183"/>
      <c r="J167" s="1722"/>
      <c r="K167" s="1217"/>
      <c r="L167" s="1223"/>
      <c r="M167" s="1226"/>
      <c r="N167" s="1229"/>
      <c r="O167" s="1232"/>
      <c r="P167" s="1235"/>
      <c r="Q167" s="1238"/>
      <c r="R167" s="1220"/>
      <c r="S167" s="678"/>
      <c r="T167" s="709"/>
      <c r="U167" s="709"/>
      <c r="V167" s="709"/>
      <c r="W167" s="678"/>
      <c r="X167" s="670"/>
      <c r="Y167" s="670"/>
      <c r="Z167" s="670"/>
      <c r="AA167" s="670"/>
      <c r="AB167" s="1220"/>
      <c r="AC167" s="1241"/>
      <c r="AD167" s="303">
        <f t="shared" si="172"/>
        <v>0</v>
      </c>
      <c r="AE167" s="303">
        <f t="shared" si="172"/>
        <v>0</v>
      </c>
      <c r="AF167" s="303">
        <f t="shared" si="172"/>
        <v>0</v>
      </c>
      <c r="AG167" s="303">
        <f t="shared" si="172"/>
        <v>0</v>
      </c>
      <c r="AH167" s="303">
        <f t="shared" si="172"/>
        <v>0</v>
      </c>
      <c r="AI167" s="303">
        <f t="shared" si="172"/>
        <v>0</v>
      </c>
      <c r="AJ167" s="303">
        <f t="shared" si="163"/>
        <v>0</v>
      </c>
      <c r="AK167" s="1220"/>
      <c r="AL167" s="1244"/>
      <c r="AM167" s="303">
        <f t="shared" si="185"/>
        <v>0</v>
      </c>
      <c r="AN167" s="684"/>
      <c r="AO167" s="684"/>
      <c r="AP167" s="684"/>
      <c r="AQ167" s="684"/>
      <c r="AR167" s="684"/>
      <c r="AS167" s="684"/>
      <c r="AT167" s="1220"/>
      <c r="AU167" s="1247"/>
      <c r="AV167" s="303">
        <f t="shared" si="186"/>
        <v>0</v>
      </c>
      <c r="AW167" s="684"/>
      <c r="AX167" s="684"/>
      <c r="AY167" s="684"/>
      <c r="AZ167" s="684"/>
      <c r="BA167" s="684"/>
      <c r="BB167" s="684"/>
      <c r="BC167" s="1220"/>
      <c r="BD167" s="1250"/>
      <c r="BE167" s="303">
        <f t="shared" si="187"/>
        <v>0</v>
      </c>
      <c r="BF167" s="684"/>
      <c r="BG167" s="684"/>
      <c r="BH167" s="684"/>
      <c r="BI167" s="684"/>
      <c r="BJ167" s="684"/>
      <c r="BK167" s="684"/>
      <c r="BL167" s="1220"/>
      <c r="BM167" s="1253"/>
      <c r="BN167" s="303">
        <f t="shared" si="188"/>
        <v>0</v>
      </c>
      <c r="BO167" s="684"/>
      <c r="BP167" s="684"/>
      <c r="BQ167" s="684"/>
      <c r="BR167" s="684"/>
      <c r="BS167" s="684"/>
      <c r="BT167" s="684"/>
      <c r="BU167" s="1207"/>
      <c r="BV167" s="1208"/>
      <c r="BW167" s="1208"/>
      <c r="BX167" s="1208"/>
      <c r="BY167" s="1208"/>
      <c r="BZ167" s="1208"/>
      <c r="CA167" s="1208"/>
      <c r="CB167" s="1208"/>
      <c r="CC167" s="1209"/>
    </row>
    <row r="168" spans="1:81" s="690" customFormat="1" ht="40.15" customHeight="1" thickTop="1" thickBot="1" x14ac:dyDescent="0.3">
      <c r="A168" s="673"/>
      <c r="B168" s="1321"/>
      <c r="C168" s="1473"/>
      <c r="D168" s="2179"/>
      <c r="E168" s="2180"/>
      <c r="F168" s="2180"/>
      <c r="G168" s="2180"/>
      <c r="H168" s="2181"/>
      <c r="I168" s="2183"/>
      <c r="J168" s="1722"/>
      <c r="K168" s="1217"/>
      <c r="L168" s="1223"/>
      <c r="M168" s="1226"/>
      <c r="N168" s="1229"/>
      <c r="O168" s="1232"/>
      <c r="P168" s="1235"/>
      <c r="Q168" s="1238"/>
      <c r="R168" s="1220"/>
      <c r="S168" s="678"/>
      <c r="T168" s="709"/>
      <c r="U168" s="709"/>
      <c r="V168" s="709"/>
      <c r="W168" s="678"/>
      <c r="X168" s="670"/>
      <c r="Y168" s="670"/>
      <c r="Z168" s="670"/>
      <c r="AA168" s="670"/>
      <c r="AB168" s="1220"/>
      <c r="AC168" s="1241"/>
      <c r="AD168" s="303">
        <f t="shared" si="172"/>
        <v>0</v>
      </c>
      <c r="AE168" s="303">
        <f t="shared" si="172"/>
        <v>0</v>
      </c>
      <c r="AF168" s="303">
        <f t="shared" si="172"/>
        <v>0</v>
      </c>
      <c r="AG168" s="303">
        <f t="shared" si="172"/>
        <v>0</v>
      </c>
      <c r="AH168" s="303">
        <f t="shared" si="172"/>
        <v>0</v>
      </c>
      <c r="AI168" s="303">
        <f t="shared" si="172"/>
        <v>0</v>
      </c>
      <c r="AJ168" s="303">
        <f t="shared" si="163"/>
        <v>0</v>
      </c>
      <c r="AK168" s="1220"/>
      <c r="AL168" s="1244"/>
      <c r="AM168" s="303">
        <f t="shared" si="185"/>
        <v>0</v>
      </c>
      <c r="AN168" s="684"/>
      <c r="AO168" s="684"/>
      <c r="AP168" s="684"/>
      <c r="AQ168" s="684"/>
      <c r="AR168" s="684"/>
      <c r="AS168" s="684"/>
      <c r="AT168" s="1220"/>
      <c r="AU168" s="1247"/>
      <c r="AV168" s="303">
        <f t="shared" si="186"/>
        <v>0</v>
      </c>
      <c r="AW168" s="684"/>
      <c r="AX168" s="684"/>
      <c r="AY168" s="684"/>
      <c r="AZ168" s="684"/>
      <c r="BA168" s="684"/>
      <c r="BB168" s="684"/>
      <c r="BC168" s="1220"/>
      <c r="BD168" s="1250"/>
      <c r="BE168" s="303">
        <f t="shared" si="187"/>
        <v>0</v>
      </c>
      <c r="BF168" s="684"/>
      <c r="BG168" s="684"/>
      <c r="BH168" s="684"/>
      <c r="BI168" s="684"/>
      <c r="BJ168" s="684"/>
      <c r="BK168" s="684"/>
      <c r="BL168" s="1220"/>
      <c r="BM168" s="1253"/>
      <c r="BN168" s="303">
        <f t="shared" si="188"/>
        <v>0</v>
      </c>
      <c r="BO168" s="684"/>
      <c r="BP168" s="684"/>
      <c r="BQ168" s="684"/>
      <c r="BR168" s="684"/>
      <c r="BS168" s="684"/>
      <c r="BT168" s="684"/>
      <c r="BU168" s="1207"/>
      <c r="BV168" s="1208"/>
      <c r="BW168" s="1208"/>
      <c r="BX168" s="1208"/>
      <c r="BY168" s="1208"/>
      <c r="BZ168" s="1208"/>
      <c r="CA168" s="1208"/>
      <c r="CB168" s="1208"/>
      <c r="CC168" s="1209"/>
    </row>
    <row r="169" spans="1:81" s="690" customFormat="1" ht="40.15" customHeight="1" thickTop="1" thickBot="1" x14ac:dyDescent="0.3">
      <c r="A169" s="673"/>
      <c r="B169" s="1322"/>
      <c r="C169" s="1477"/>
      <c r="D169" s="2179"/>
      <c r="E169" s="2180"/>
      <c r="F169" s="2180"/>
      <c r="G169" s="2180"/>
      <c r="H169" s="2181"/>
      <c r="I169" s="2183"/>
      <c r="J169" s="1745"/>
      <c r="K169" s="1218"/>
      <c r="L169" s="1224"/>
      <c r="M169" s="1227"/>
      <c r="N169" s="1230"/>
      <c r="O169" s="1233"/>
      <c r="P169" s="1236"/>
      <c r="Q169" s="1239"/>
      <c r="R169" s="1221"/>
      <c r="S169" s="679"/>
      <c r="T169" s="710"/>
      <c r="U169" s="710"/>
      <c r="V169" s="710"/>
      <c r="W169" s="679"/>
      <c r="X169" s="671"/>
      <c r="Y169" s="671"/>
      <c r="Z169" s="671"/>
      <c r="AA169" s="671"/>
      <c r="AB169" s="1221"/>
      <c r="AC169" s="1242"/>
      <c r="AD169" s="306">
        <f t="shared" si="172"/>
        <v>0</v>
      </c>
      <c r="AE169" s="306">
        <f t="shared" si="172"/>
        <v>0</v>
      </c>
      <c r="AF169" s="306">
        <f t="shared" si="172"/>
        <v>0</v>
      </c>
      <c r="AG169" s="306">
        <f t="shared" si="172"/>
        <v>0</v>
      </c>
      <c r="AH169" s="306">
        <f t="shared" si="172"/>
        <v>0</v>
      </c>
      <c r="AI169" s="306">
        <f t="shared" si="172"/>
        <v>0</v>
      </c>
      <c r="AJ169" s="306">
        <f t="shared" si="163"/>
        <v>0</v>
      </c>
      <c r="AK169" s="1221"/>
      <c r="AL169" s="1245"/>
      <c r="AM169" s="306">
        <f t="shared" si="185"/>
        <v>0</v>
      </c>
      <c r="AN169" s="685"/>
      <c r="AO169" s="685"/>
      <c r="AP169" s="685"/>
      <c r="AQ169" s="685"/>
      <c r="AR169" s="685"/>
      <c r="AS169" s="685"/>
      <c r="AT169" s="1221"/>
      <c r="AU169" s="1248"/>
      <c r="AV169" s="306">
        <f t="shared" si="186"/>
        <v>0</v>
      </c>
      <c r="AW169" s="685"/>
      <c r="AX169" s="685"/>
      <c r="AY169" s="685"/>
      <c r="AZ169" s="685"/>
      <c r="BA169" s="685"/>
      <c r="BB169" s="685"/>
      <c r="BC169" s="1221"/>
      <c r="BD169" s="1251"/>
      <c r="BE169" s="306">
        <f t="shared" si="187"/>
        <v>0</v>
      </c>
      <c r="BF169" s="685"/>
      <c r="BG169" s="685"/>
      <c r="BH169" s="685"/>
      <c r="BI169" s="685"/>
      <c r="BJ169" s="685"/>
      <c r="BK169" s="685"/>
      <c r="BL169" s="1221"/>
      <c r="BM169" s="1254"/>
      <c r="BN169" s="306">
        <f t="shared" si="188"/>
        <v>0</v>
      </c>
      <c r="BO169" s="685"/>
      <c r="BP169" s="685"/>
      <c r="BQ169" s="685"/>
      <c r="BR169" s="685"/>
      <c r="BS169" s="685"/>
      <c r="BT169" s="685"/>
      <c r="BU169" s="1210"/>
      <c r="BV169" s="1211"/>
      <c r="BW169" s="1211"/>
      <c r="BX169" s="1211"/>
      <c r="BY169" s="1211"/>
      <c r="BZ169" s="1211"/>
      <c r="CA169" s="1211"/>
      <c r="CB169" s="1211"/>
      <c r="CC169" s="1212"/>
    </row>
    <row r="170" spans="1:81" ht="40.15" customHeight="1" thickTop="1" x14ac:dyDescent="0.25"/>
    <row r="172" spans="1:81" ht="40.15" customHeight="1" x14ac:dyDescent="0.25">
      <c r="S172" s="888"/>
    </row>
    <row r="173" spans="1:81" ht="40.15" customHeight="1" x14ac:dyDescent="0.25">
      <c r="S173" s="888"/>
    </row>
    <row r="174" spans="1:81" ht="40.15" customHeight="1" x14ac:dyDescent="0.25">
      <c r="S174" s="888"/>
    </row>
    <row r="175" spans="1:81" ht="40.15" customHeight="1" x14ac:dyDescent="0.25">
      <c r="S175" s="888"/>
    </row>
    <row r="176" spans="1:81" ht="40.15" customHeight="1" x14ac:dyDescent="0.25">
      <c r="S176" s="888"/>
    </row>
  </sheetData>
  <mergeCells count="1338">
    <mergeCell ref="BD166:BD169"/>
    <mergeCell ref="BL166:BL169"/>
    <mergeCell ref="BM166:BM169"/>
    <mergeCell ref="BU167:CC167"/>
    <mergeCell ref="BU168:CC168"/>
    <mergeCell ref="BU169:CC169"/>
    <mergeCell ref="AB162:AB165"/>
    <mergeCell ref="AC162:AC165"/>
    <mergeCell ref="AK162:AK165"/>
    <mergeCell ref="AL162:AL165"/>
    <mergeCell ref="AT162:AT165"/>
    <mergeCell ref="AU162:AU165"/>
    <mergeCell ref="BC162:BC165"/>
    <mergeCell ref="BD162:BD165"/>
    <mergeCell ref="BL162:BL165"/>
    <mergeCell ref="BM162:BM165"/>
    <mergeCell ref="D166:D169"/>
    <mergeCell ref="E166:E169"/>
    <mergeCell ref="F166:F169"/>
    <mergeCell ref="G166:G169"/>
    <mergeCell ref="H166:H169"/>
    <mergeCell ref="I166:I169"/>
    <mergeCell ref="J166:J169"/>
    <mergeCell ref="K166:K169"/>
    <mergeCell ref="L166:L169"/>
    <mergeCell ref="M166:M169"/>
    <mergeCell ref="N166:N169"/>
    <mergeCell ref="O166:O169"/>
    <mergeCell ref="P166:P169"/>
    <mergeCell ref="Q166:Q169"/>
    <mergeCell ref="R166:R169"/>
    <mergeCell ref="AB166:AB169"/>
    <mergeCell ref="AC166:AC169"/>
    <mergeCell ref="AK166:AK169"/>
    <mergeCell ref="AL166:AL169"/>
    <mergeCell ref="AT166:AT169"/>
    <mergeCell ref="AU166:AU169"/>
    <mergeCell ref="BC166:BC169"/>
    <mergeCell ref="B162:B169"/>
    <mergeCell ref="C162:C169"/>
    <mergeCell ref="D162:D165"/>
    <mergeCell ref="E162:E165"/>
    <mergeCell ref="F162:F165"/>
    <mergeCell ref="G162:G165"/>
    <mergeCell ref="H162:H165"/>
    <mergeCell ref="I162:I165"/>
    <mergeCell ref="J162:J165"/>
    <mergeCell ref="K162:K165"/>
    <mergeCell ref="L162:L165"/>
    <mergeCell ref="M162:M165"/>
    <mergeCell ref="N162:N165"/>
    <mergeCell ref="O162:O165"/>
    <mergeCell ref="P162:P165"/>
    <mergeCell ref="Q162:Q165"/>
    <mergeCell ref="R162:R165"/>
    <mergeCell ref="BL154:BL157"/>
    <mergeCell ref="BM154:BM157"/>
    <mergeCell ref="D158:D161"/>
    <mergeCell ref="E158:E161"/>
    <mergeCell ref="F158:F161"/>
    <mergeCell ref="G158:G161"/>
    <mergeCell ref="H158:H161"/>
    <mergeCell ref="I158:I161"/>
    <mergeCell ref="J158:J161"/>
    <mergeCell ref="K158:K161"/>
    <mergeCell ref="L158:L161"/>
    <mergeCell ref="M158:M161"/>
    <mergeCell ref="N158:N161"/>
    <mergeCell ref="O158:O161"/>
    <mergeCell ref="P158:P161"/>
    <mergeCell ref="Q158:Q161"/>
    <mergeCell ref="R158:R161"/>
    <mergeCell ref="AB158:AB161"/>
    <mergeCell ref="AC158:AC161"/>
    <mergeCell ref="AK158:AK161"/>
    <mergeCell ref="AL158:AL161"/>
    <mergeCell ref="AT158:AT161"/>
    <mergeCell ref="AU158:AU161"/>
    <mergeCell ref="BC158:BC161"/>
    <mergeCell ref="BD158:BD161"/>
    <mergeCell ref="BL158:BL161"/>
    <mergeCell ref="BM158:BM161"/>
    <mergeCell ref="AK150:AK153"/>
    <mergeCell ref="AL150:AL153"/>
    <mergeCell ref="AT150:AT153"/>
    <mergeCell ref="AU150:AU153"/>
    <mergeCell ref="BC150:BC153"/>
    <mergeCell ref="BD150:BD153"/>
    <mergeCell ref="BL150:BL153"/>
    <mergeCell ref="BM150:BM153"/>
    <mergeCell ref="C154:C161"/>
    <mergeCell ref="D154:D157"/>
    <mergeCell ref="E154:E157"/>
    <mergeCell ref="F154:F157"/>
    <mergeCell ref="G154:G157"/>
    <mergeCell ref="H154:H157"/>
    <mergeCell ref="I154:I157"/>
    <mergeCell ref="J154:J157"/>
    <mergeCell ref="K154:K157"/>
    <mergeCell ref="L154:L157"/>
    <mergeCell ref="M154:M157"/>
    <mergeCell ref="N154:N157"/>
    <mergeCell ref="O154:O157"/>
    <mergeCell ref="P154:P157"/>
    <mergeCell ref="Q154:Q157"/>
    <mergeCell ref="R154:R157"/>
    <mergeCell ref="AB154:AB157"/>
    <mergeCell ref="AC154:AC157"/>
    <mergeCell ref="AK154:AK157"/>
    <mergeCell ref="AL154:AL157"/>
    <mergeCell ref="AT154:AT157"/>
    <mergeCell ref="AU154:AU157"/>
    <mergeCell ref="BC154:BC157"/>
    <mergeCell ref="BD154:BD157"/>
    <mergeCell ref="D150:D153"/>
    <mergeCell ref="E150:E153"/>
    <mergeCell ref="F150:F153"/>
    <mergeCell ref="G150:G153"/>
    <mergeCell ref="H150:H153"/>
    <mergeCell ref="I150:I153"/>
    <mergeCell ref="J150:J153"/>
    <mergeCell ref="K150:K153"/>
    <mergeCell ref="L150:L153"/>
    <mergeCell ref="M150:M153"/>
    <mergeCell ref="N150:N153"/>
    <mergeCell ref="O150:O153"/>
    <mergeCell ref="P150:P153"/>
    <mergeCell ref="Q150:Q153"/>
    <mergeCell ref="R150:R153"/>
    <mergeCell ref="AB150:AB153"/>
    <mergeCell ref="AC150:AC153"/>
    <mergeCell ref="BL142:BL145"/>
    <mergeCell ref="BM142:BM145"/>
    <mergeCell ref="D146:D149"/>
    <mergeCell ref="E146:E149"/>
    <mergeCell ref="F146:F149"/>
    <mergeCell ref="G146:G149"/>
    <mergeCell ref="H146:H149"/>
    <mergeCell ref="I146:I149"/>
    <mergeCell ref="J146:J149"/>
    <mergeCell ref="K146:K149"/>
    <mergeCell ref="L146:L149"/>
    <mergeCell ref="M146:M149"/>
    <mergeCell ref="N146:N149"/>
    <mergeCell ref="O146:O149"/>
    <mergeCell ref="P146:P149"/>
    <mergeCell ref="Q146:Q149"/>
    <mergeCell ref="R146:R149"/>
    <mergeCell ref="AB146:AB149"/>
    <mergeCell ref="AC146:AC149"/>
    <mergeCell ref="AK146:AK149"/>
    <mergeCell ref="AL146:AL149"/>
    <mergeCell ref="AT146:AT149"/>
    <mergeCell ref="AU146:AU149"/>
    <mergeCell ref="BC146:BC149"/>
    <mergeCell ref="BD146:BD149"/>
    <mergeCell ref="BL146:BL149"/>
    <mergeCell ref="BM146:BM149"/>
    <mergeCell ref="D142:D145"/>
    <mergeCell ref="E142:E145"/>
    <mergeCell ref="F142:F145"/>
    <mergeCell ref="G142:G145"/>
    <mergeCell ref="H142:H145"/>
    <mergeCell ref="I142:I145"/>
    <mergeCell ref="J142:J145"/>
    <mergeCell ref="K142:K145"/>
    <mergeCell ref="L142:L145"/>
    <mergeCell ref="M142:M145"/>
    <mergeCell ref="N142:N145"/>
    <mergeCell ref="O142:O145"/>
    <mergeCell ref="P142:P145"/>
    <mergeCell ref="Q142:Q145"/>
    <mergeCell ref="R142:R145"/>
    <mergeCell ref="AB142:AB145"/>
    <mergeCell ref="AC142:AC145"/>
    <mergeCell ref="B134:B161"/>
    <mergeCell ref="C134:C153"/>
    <mergeCell ref="D134:D137"/>
    <mergeCell ref="E134:E137"/>
    <mergeCell ref="F134:F137"/>
    <mergeCell ref="G134:G137"/>
    <mergeCell ref="H134:H137"/>
    <mergeCell ref="I134:I137"/>
    <mergeCell ref="J134:J137"/>
    <mergeCell ref="K134:K137"/>
    <mergeCell ref="L134:L137"/>
    <mergeCell ref="M134:M137"/>
    <mergeCell ref="N134:N137"/>
    <mergeCell ref="O134:O137"/>
    <mergeCell ref="P134:P137"/>
    <mergeCell ref="Q134:Q137"/>
    <mergeCell ref="R134:R137"/>
    <mergeCell ref="D138:D141"/>
    <mergeCell ref="E138:E141"/>
    <mergeCell ref="F138:F141"/>
    <mergeCell ref="G138:G141"/>
    <mergeCell ref="H138:H141"/>
    <mergeCell ref="I138:I141"/>
    <mergeCell ref="J138:J141"/>
    <mergeCell ref="K138:K141"/>
    <mergeCell ref="L138:L141"/>
    <mergeCell ref="M138:M141"/>
    <mergeCell ref="N138:N141"/>
    <mergeCell ref="O138:O141"/>
    <mergeCell ref="P138:P141"/>
    <mergeCell ref="Q138:Q141"/>
    <mergeCell ref="R138:R141"/>
    <mergeCell ref="BD130:BD132"/>
    <mergeCell ref="BE130:BK130"/>
    <mergeCell ref="BL130:BL132"/>
    <mergeCell ref="BM130:BM132"/>
    <mergeCell ref="BN130:BT130"/>
    <mergeCell ref="BU130:CC132"/>
    <mergeCell ref="AD131:AD132"/>
    <mergeCell ref="AE131:AH131"/>
    <mergeCell ref="AI131:AI132"/>
    <mergeCell ref="AJ131:AJ132"/>
    <mergeCell ref="AM131:AM132"/>
    <mergeCell ref="AN131:AQ131"/>
    <mergeCell ref="AR131:AR132"/>
    <mergeCell ref="AS131:AS132"/>
    <mergeCell ref="AV131:AV132"/>
    <mergeCell ref="AW131:AZ131"/>
    <mergeCell ref="BA131:BA132"/>
    <mergeCell ref="BB131:BB132"/>
    <mergeCell ref="BE131:BE132"/>
    <mergeCell ref="BF131:BI131"/>
    <mergeCell ref="BJ131:BJ132"/>
    <mergeCell ref="BK131:BK132"/>
    <mergeCell ref="BN131:BN132"/>
    <mergeCell ref="BO131:BR131"/>
    <mergeCell ref="BS131:BS132"/>
    <mergeCell ref="BT131:BT132"/>
    <mergeCell ref="S130:S132"/>
    <mergeCell ref="T130:T132"/>
    <mergeCell ref="U130:U132"/>
    <mergeCell ref="V130:V132"/>
    <mergeCell ref="W130:W132"/>
    <mergeCell ref="X130:Y130"/>
    <mergeCell ref="Z130:AA130"/>
    <mergeCell ref="AB130:AB132"/>
    <mergeCell ref="AC130:AC132"/>
    <mergeCell ref="AD130:AJ130"/>
    <mergeCell ref="AK130:AK132"/>
    <mergeCell ref="AL130:AL132"/>
    <mergeCell ref="AM130:AS130"/>
    <mergeCell ref="AT130:AT132"/>
    <mergeCell ref="AU130:AU132"/>
    <mergeCell ref="AV130:BB130"/>
    <mergeCell ref="BC130:BC132"/>
    <mergeCell ref="B130:B132"/>
    <mergeCell ref="C130:C132"/>
    <mergeCell ref="D130:D132"/>
    <mergeCell ref="E130:E132"/>
    <mergeCell ref="F130:F132"/>
    <mergeCell ref="G130:G132"/>
    <mergeCell ref="H130:H132"/>
    <mergeCell ref="I130:I132"/>
    <mergeCell ref="J130:J132"/>
    <mergeCell ref="K130:K132"/>
    <mergeCell ref="L130:L132"/>
    <mergeCell ref="M130:M132"/>
    <mergeCell ref="N130:N132"/>
    <mergeCell ref="O130:O132"/>
    <mergeCell ref="P130:P132"/>
    <mergeCell ref="Q130:Q132"/>
    <mergeCell ref="R130:R132"/>
    <mergeCell ref="L127:Q127"/>
    <mergeCell ref="R127:S128"/>
    <mergeCell ref="T127:V127"/>
    <mergeCell ref="W127:AA127"/>
    <mergeCell ref="AB127:AJ128"/>
    <mergeCell ref="AK127:AM127"/>
    <mergeCell ref="AN127:AS127"/>
    <mergeCell ref="AT127:BB128"/>
    <mergeCell ref="BL127:BT128"/>
    <mergeCell ref="BU127:BW127"/>
    <mergeCell ref="BX127:CC127"/>
    <mergeCell ref="L128:Q128"/>
    <mergeCell ref="T128:V128"/>
    <mergeCell ref="W128:AA128"/>
    <mergeCell ref="AK128:AM128"/>
    <mergeCell ref="AN128:AS128"/>
    <mergeCell ref="BC128:BE128"/>
    <mergeCell ref="BF128:BK128"/>
    <mergeCell ref="BU128:BW128"/>
    <mergeCell ref="BX128:CC128"/>
    <mergeCell ref="AK120:AK123"/>
    <mergeCell ref="AL120:AL123"/>
    <mergeCell ref="AT120:AT123"/>
    <mergeCell ref="AU120:AU123"/>
    <mergeCell ref="BC120:BC123"/>
    <mergeCell ref="BD120:BD123"/>
    <mergeCell ref="BL120:BL123"/>
    <mergeCell ref="BM120:BM123"/>
    <mergeCell ref="BU121:CC121"/>
    <mergeCell ref="BU122:CC122"/>
    <mergeCell ref="BU123:CC123"/>
    <mergeCell ref="B125:B128"/>
    <mergeCell ref="C125:H125"/>
    <mergeCell ref="R125:S125"/>
    <mergeCell ref="AB125:AJ125"/>
    <mergeCell ref="AT125:BB125"/>
    <mergeCell ref="BL125:BT125"/>
    <mergeCell ref="C126:H126"/>
    <mergeCell ref="L126:Q126"/>
    <mergeCell ref="R126:S126"/>
    <mergeCell ref="T126:V126"/>
    <mergeCell ref="W126:AA126"/>
    <mergeCell ref="AB126:AJ126"/>
    <mergeCell ref="AK126:AM126"/>
    <mergeCell ref="AN126:AS126"/>
    <mergeCell ref="AT126:BB126"/>
    <mergeCell ref="BC126:BE126"/>
    <mergeCell ref="BF126:BK126"/>
    <mergeCell ref="BL126:BT126"/>
    <mergeCell ref="BU126:BW126"/>
    <mergeCell ref="BX126:CC126"/>
    <mergeCell ref="C127:H128"/>
    <mergeCell ref="D120:D123"/>
    <mergeCell ref="E120:E123"/>
    <mergeCell ref="F120:F123"/>
    <mergeCell ref="G120:G123"/>
    <mergeCell ref="H120:H123"/>
    <mergeCell ref="I120:I123"/>
    <mergeCell ref="J120:J123"/>
    <mergeCell ref="K120:K123"/>
    <mergeCell ref="L120:L123"/>
    <mergeCell ref="M120:M123"/>
    <mergeCell ref="N120:N123"/>
    <mergeCell ref="O120:O123"/>
    <mergeCell ref="P120:P123"/>
    <mergeCell ref="Q120:Q123"/>
    <mergeCell ref="R120:R123"/>
    <mergeCell ref="AB120:AB123"/>
    <mergeCell ref="AC120:AC123"/>
    <mergeCell ref="BC112:BC115"/>
    <mergeCell ref="BD112:BD115"/>
    <mergeCell ref="BL112:BL115"/>
    <mergeCell ref="BM112:BM115"/>
    <mergeCell ref="D116:D119"/>
    <mergeCell ref="E116:E119"/>
    <mergeCell ref="F116:F119"/>
    <mergeCell ref="G116:G119"/>
    <mergeCell ref="H116:H119"/>
    <mergeCell ref="I116:I119"/>
    <mergeCell ref="J116:J119"/>
    <mergeCell ref="K116:K119"/>
    <mergeCell ref="L116:L119"/>
    <mergeCell ref="M116:M119"/>
    <mergeCell ref="N116:N119"/>
    <mergeCell ref="O116:O119"/>
    <mergeCell ref="P116:P119"/>
    <mergeCell ref="Q116:Q119"/>
    <mergeCell ref="R116:R119"/>
    <mergeCell ref="AB116:AB119"/>
    <mergeCell ref="AC116:AC119"/>
    <mergeCell ref="AK116:AK119"/>
    <mergeCell ref="AL116:AL119"/>
    <mergeCell ref="AT116:AT119"/>
    <mergeCell ref="AU116:AU119"/>
    <mergeCell ref="BC116:BC119"/>
    <mergeCell ref="BD116:BD119"/>
    <mergeCell ref="BL116:BL119"/>
    <mergeCell ref="BM116:BM119"/>
    <mergeCell ref="BL104:BL107"/>
    <mergeCell ref="BM104:BM107"/>
    <mergeCell ref="D108:D111"/>
    <mergeCell ref="E108:E111"/>
    <mergeCell ref="F108:F111"/>
    <mergeCell ref="G108:G111"/>
    <mergeCell ref="H108:H111"/>
    <mergeCell ref="I108:I111"/>
    <mergeCell ref="J108:J111"/>
    <mergeCell ref="K108:K111"/>
    <mergeCell ref="L108:L111"/>
    <mergeCell ref="M108:M111"/>
    <mergeCell ref="N108:N111"/>
    <mergeCell ref="O108:O111"/>
    <mergeCell ref="P108:P111"/>
    <mergeCell ref="Q108:Q111"/>
    <mergeCell ref="R108:R111"/>
    <mergeCell ref="AB108:AB111"/>
    <mergeCell ref="AC108:AC111"/>
    <mergeCell ref="AK108:AK111"/>
    <mergeCell ref="AL108:AL111"/>
    <mergeCell ref="AT108:AT111"/>
    <mergeCell ref="AU108:AU111"/>
    <mergeCell ref="BC108:BC111"/>
    <mergeCell ref="BD108:BD111"/>
    <mergeCell ref="BL108:BL111"/>
    <mergeCell ref="BM108:BM111"/>
    <mergeCell ref="AK100:AK103"/>
    <mergeCell ref="AL100:AL103"/>
    <mergeCell ref="AT100:AT103"/>
    <mergeCell ref="AU100:AU103"/>
    <mergeCell ref="BC100:BC103"/>
    <mergeCell ref="BD100:BD103"/>
    <mergeCell ref="BL100:BL103"/>
    <mergeCell ref="BM100:BM103"/>
    <mergeCell ref="C104:C111"/>
    <mergeCell ref="D104:D107"/>
    <mergeCell ref="E104:E107"/>
    <mergeCell ref="F104:F107"/>
    <mergeCell ref="G104:G107"/>
    <mergeCell ref="H104:H107"/>
    <mergeCell ref="I104:I107"/>
    <mergeCell ref="J104:J107"/>
    <mergeCell ref="K104:K107"/>
    <mergeCell ref="L104:L107"/>
    <mergeCell ref="M104:M107"/>
    <mergeCell ref="N104:N107"/>
    <mergeCell ref="O104:O107"/>
    <mergeCell ref="P104:P107"/>
    <mergeCell ref="Q104:Q107"/>
    <mergeCell ref="R104:R107"/>
    <mergeCell ref="AB104:AB107"/>
    <mergeCell ref="AC104:AC107"/>
    <mergeCell ref="AK104:AK107"/>
    <mergeCell ref="AL104:AL107"/>
    <mergeCell ref="AT104:AT107"/>
    <mergeCell ref="AU104:AU107"/>
    <mergeCell ref="BC104:BC107"/>
    <mergeCell ref="BD104:BD107"/>
    <mergeCell ref="C100:C103"/>
    <mergeCell ref="D100:D103"/>
    <mergeCell ref="E100:E103"/>
    <mergeCell ref="F100:F103"/>
    <mergeCell ref="G100:G103"/>
    <mergeCell ref="H100:H103"/>
    <mergeCell ref="I100:I103"/>
    <mergeCell ref="J100:J103"/>
    <mergeCell ref="K100:K103"/>
    <mergeCell ref="L100:L103"/>
    <mergeCell ref="M100:M103"/>
    <mergeCell ref="N100:N103"/>
    <mergeCell ref="O100:O103"/>
    <mergeCell ref="P100:P103"/>
    <mergeCell ref="Q100:Q103"/>
    <mergeCell ref="R100:R103"/>
    <mergeCell ref="AB100:AB103"/>
    <mergeCell ref="F96:F99"/>
    <mergeCell ref="G96:G99"/>
    <mergeCell ref="H96:H99"/>
    <mergeCell ref="I96:I99"/>
    <mergeCell ref="J96:J99"/>
    <mergeCell ref="K96:K99"/>
    <mergeCell ref="L96:L99"/>
    <mergeCell ref="M96:M99"/>
    <mergeCell ref="N96:N99"/>
    <mergeCell ref="O96:O99"/>
    <mergeCell ref="P96:P99"/>
    <mergeCell ref="Q96:Q99"/>
    <mergeCell ref="R96:R99"/>
    <mergeCell ref="AB96:AB99"/>
    <mergeCell ref="AC96:AC99"/>
    <mergeCell ref="AK96:AK99"/>
    <mergeCell ref="AL96:AL99"/>
    <mergeCell ref="J92:J95"/>
    <mergeCell ref="K92:K95"/>
    <mergeCell ref="L92:L95"/>
    <mergeCell ref="M92:M95"/>
    <mergeCell ref="N92:N95"/>
    <mergeCell ref="O92:O95"/>
    <mergeCell ref="P92:P95"/>
    <mergeCell ref="Q92:Q95"/>
    <mergeCell ref="R92:R95"/>
    <mergeCell ref="AB92:AB95"/>
    <mergeCell ref="AC92:AC95"/>
    <mergeCell ref="AK92:AK95"/>
    <mergeCell ref="AL92:AL95"/>
    <mergeCell ref="AT92:AT95"/>
    <mergeCell ref="AU92:AU95"/>
    <mergeCell ref="BC92:BC95"/>
    <mergeCell ref="BD92:BD95"/>
    <mergeCell ref="BC18:BC22"/>
    <mergeCell ref="BL18:BL22"/>
    <mergeCell ref="BD23:BD26"/>
    <mergeCell ref="BM23:BM26"/>
    <mergeCell ref="B57:B123"/>
    <mergeCell ref="C85:C95"/>
    <mergeCell ref="D85:D91"/>
    <mergeCell ref="E85:E91"/>
    <mergeCell ref="F85:F91"/>
    <mergeCell ref="G85:G91"/>
    <mergeCell ref="H85:H91"/>
    <mergeCell ref="I85:I91"/>
    <mergeCell ref="J85:J91"/>
    <mergeCell ref="K85:K91"/>
    <mergeCell ref="L85:L91"/>
    <mergeCell ref="M85:M91"/>
    <mergeCell ref="N85:N91"/>
    <mergeCell ref="O85:O91"/>
    <mergeCell ref="P85:P91"/>
    <mergeCell ref="Q85:Q91"/>
    <mergeCell ref="R85:R91"/>
    <mergeCell ref="AB85:AB91"/>
    <mergeCell ref="AK85:AK91"/>
    <mergeCell ref="AL85:AL91"/>
    <mergeCell ref="AT85:AT91"/>
    <mergeCell ref="AU85:AU91"/>
    <mergeCell ref="BC85:BC91"/>
    <mergeCell ref="BD85:BD91"/>
    <mergeCell ref="BL85:BL91"/>
    <mergeCell ref="BM85:BM91"/>
    <mergeCell ref="D92:D95"/>
    <mergeCell ref="E92:E95"/>
    <mergeCell ref="O15:O17"/>
    <mergeCell ref="P15:P17"/>
    <mergeCell ref="Q15:Q17"/>
    <mergeCell ref="R15:R17"/>
    <mergeCell ref="AB15:AB17"/>
    <mergeCell ref="AC15:AC17"/>
    <mergeCell ref="AK15:AK17"/>
    <mergeCell ref="AL15:AL17"/>
    <mergeCell ref="AT15:AT17"/>
    <mergeCell ref="AU15:AU17"/>
    <mergeCell ref="BC15:BC17"/>
    <mergeCell ref="BD15:BD17"/>
    <mergeCell ref="BL15:BL17"/>
    <mergeCell ref="BM15:BM17"/>
    <mergeCell ref="D18:D22"/>
    <mergeCell ref="E18:E22"/>
    <mergeCell ref="F18:F22"/>
    <mergeCell ref="G18:G22"/>
    <mergeCell ref="H18:H22"/>
    <mergeCell ref="I18:I22"/>
    <mergeCell ref="J18:J22"/>
    <mergeCell ref="K18:K22"/>
    <mergeCell ref="L18:L22"/>
    <mergeCell ref="M18:M22"/>
    <mergeCell ref="N18:N22"/>
    <mergeCell ref="O18:O22"/>
    <mergeCell ref="P18:P22"/>
    <mergeCell ref="Q18:Q22"/>
    <mergeCell ref="R18:R22"/>
    <mergeCell ref="AB18:AB22"/>
    <mergeCell ref="AT18:AT22"/>
    <mergeCell ref="AU18:AU22"/>
    <mergeCell ref="L48:Q48"/>
    <mergeCell ref="R48:S48"/>
    <mergeCell ref="T48:V48"/>
    <mergeCell ref="C49:H49"/>
    <mergeCell ref="L49:Q49"/>
    <mergeCell ref="R49:S49"/>
    <mergeCell ref="T49:V49"/>
    <mergeCell ref="C50:H51"/>
    <mergeCell ref="L50:Q50"/>
    <mergeCell ref="R50:S51"/>
    <mergeCell ref="T50:V50"/>
    <mergeCell ref="L51:Q51"/>
    <mergeCell ref="T51:V51"/>
    <mergeCell ref="D53:D55"/>
    <mergeCell ref="E53:E55"/>
    <mergeCell ref="F53:F55"/>
    <mergeCell ref="G53:G55"/>
    <mergeCell ref="H53:H55"/>
    <mergeCell ref="I53:I55"/>
    <mergeCell ref="S53:S55"/>
    <mergeCell ref="R27:R30"/>
    <mergeCell ref="R31:R34"/>
    <mergeCell ref="R35:R38"/>
    <mergeCell ref="R39:R42"/>
    <mergeCell ref="R43:R46"/>
    <mergeCell ref="R57:R60"/>
    <mergeCell ref="R61:R64"/>
    <mergeCell ref="R65:R68"/>
    <mergeCell ref="R69:R72"/>
    <mergeCell ref="R73:R76"/>
    <mergeCell ref="R77:R80"/>
    <mergeCell ref="R81:R84"/>
    <mergeCell ref="N27:N30"/>
    <mergeCell ref="O27:O30"/>
    <mergeCell ref="C2:H2"/>
    <mergeCell ref="L2:Q2"/>
    <mergeCell ref="R2:S2"/>
    <mergeCell ref="R11:R14"/>
    <mergeCell ref="D57:D60"/>
    <mergeCell ref="E57:E60"/>
    <mergeCell ref="F57:F60"/>
    <mergeCell ref="G57:G60"/>
    <mergeCell ref="H57:H60"/>
    <mergeCell ref="I57:I60"/>
    <mergeCell ref="D61:D64"/>
    <mergeCell ref="E61:E64"/>
    <mergeCell ref="F61:F64"/>
    <mergeCell ref="G61:G64"/>
    <mergeCell ref="H61:H64"/>
    <mergeCell ref="I61:I64"/>
    <mergeCell ref="D65:D68"/>
    <mergeCell ref="E65:E68"/>
    <mergeCell ref="C112:C123"/>
    <mergeCell ref="D112:D115"/>
    <mergeCell ref="E112:E115"/>
    <mergeCell ref="F112:F115"/>
    <mergeCell ref="G112:G115"/>
    <mergeCell ref="H112:H115"/>
    <mergeCell ref="I112:I115"/>
    <mergeCell ref="D81:D84"/>
    <mergeCell ref="E81:E84"/>
    <mergeCell ref="F81:F84"/>
    <mergeCell ref="G81:G84"/>
    <mergeCell ref="H81:H84"/>
    <mergeCell ref="I81:I84"/>
    <mergeCell ref="D69:D72"/>
    <mergeCell ref="E69:E72"/>
    <mergeCell ref="H69:H72"/>
    <mergeCell ref="I69:I72"/>
    <mergeCell ref="D73:D76"/>
    <mergeCell ref="E73:E76"/>
    <mergeCell ref="H73:H76"/>
    <mergeCell ref="I73:I76"/>
    <mergeCell ref="D77:D80"/>
    <mergeCell ref="E77:E80"/>
    <mergeCell ref="H77:H80"/>
    <mergeCell ref="I77:I80"/>
    <mergeCell ref="F92:F95"/>
    <mergeCell ref="G92:G95"/>
    <mergeCell ref="H92:H95"/>
    <mergeCell ref="I92:I95"/>
    <mergeCell ref="C96:C99"/>
    <mergeCell ref="D96:D99"/>
    <mergeCell ref="E96:E99"/>
    <mergeCell ref="H65:H68"/>
    <mergeCell ref="I65:I6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C48:H48"/>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I15:I17"/>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X7:Y7"/>
    <mergeCell ref="Z7:AA7"/>
    <mergeCell ref="AB7:AB9"/>
    <mergeCell ref="AC7:AC9"/>
    <mergeCell ref="AD7:AJ7"/>
    <mergeCell ref="T2:V2"/>
    <mergeCell ref="L3:Q3"/>
    <mergeCell ref="R3:S3"/>
    <mergeCell ref="T3:V3"/>
    <mergeCell ref="L4:Q4"/>
    <mergeCell ref="R4:S5"/>
    <mergeCell ref="T4:V4"/>
    <mergeCell ref="L5:Q5"/>
    <mergeCell ref="T5:V5"/>
    <mergeCell ref="I7:I9"/>
    <mergeCell ref="S7:S9"/>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C3:H3"/>
    <mergeCell ref="C4:H5"/>
    <mergeCell ref="AK7:AK9"/>
    <mergeCell ref="AD8:AD9"/>
    <mergeCell ref="AE8:AH8"/>
    <mergeCell ref="AI8:AI9"/>
    <mergeCell ref="AJ8:AJ9"/>
    <mergeCell ref="N7:N9"/>
    <mergeCell ref="O7:O9"/>
    <mergeCell ref="P7:P9"/>
    <mergeCell ref="Q7:Q9"/>
    <mergeCell ref="R7:R9"/>
    <mergeCell ref="W7:W9"/>
    <mergeCell ref="B7:B9"/>
    <mergeCell ref="C7:C9"/>
    <mergeCell ref="J7:J9"/>
    <mergeCell ref="K7:K9"/>
    <mergeCell ref="L7:L9"/>
    <mergeCell ref="M7:M9"/>
    <mergeCell ref="D7:D9"/>
    <mergeCell ref="E7:E9"/>
    <mergeCell ref="F7:F9"/>
    <mergeCell ref="G7:G9"/>
    <mergeCell ref="H7:H9"/>
    <mergeCell ref="T7:T9"/>
    <mergeCell ref="U7:U9"/>
    <mergeCell ref="V7:V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K15:K17"/>
    <mergeCell ref="L15:L17"/>
    <mergeCell ref="BU20:CC20"/>
    <mergeCell ref="BU21:CC21"/>
    <mergeCell ref="BU22:CC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AC18:AC22"/>
    <mergeCell ref="AK18:AK22"/>
    <mergeCell ref="AL18:AL22"/>
    <mergeCell ref="K23:K26"/>
    <mergeCell ref="L23:L26"/>
    <mergeCell ref="M23:M26"/>
    <mergeCell ref="M15:M17"/>
    <mergeCell ref="N15:N17"/>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31:CC31"/>
    <mergeCell ref="BU32:CC32"/>
    <mergeCell ref="BU33:CC33"/>
    <mergeCell ref="BU34:CC34"/>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BU35:CC35"/>
    <mergeCell ref="BU36:CC36"/>
    <mergeCell ref="BU37:CC37"/>
    <mergeCell ref="BU38:CC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6:CC46"/>
    <mergeCell ref="J39:J42"/>
    <mergeCell ref="K39:K42"/>
    <mergeCell ref="L39:L42"/>
    <mergeCell ref="M39:M42"/>
    <mergeCell ref="N39:N42"/>
    <mergeCell ref="O39:O42"/>
    <mergeCell ref="AK57:AK60"/>
    <mergeCell ref="AL57:AL60"/>
    <mergeCell ref="BU61:CC61"/>
    <mergeCell ref="BU62:CC62"/>
    <mergeCell ref="BU63:CC63"/>
    <mergeCell ref="BU64:CC64"/>
    <mergeCell ref="J57:J60"/>
    <mergeCell ref="K57:K60"/>
    <mergeCell ref="L57:L60"/>
    <mergeCell ref="M57:M60"/>
    <mergeCell ref="N57:N60"/>
    <mergeCell ref="O57:O60"/>
    <mergeCell ref="AT43:AT46"/>
    <mergeCell ref="AU43:AU46"/>
    <mergeCell ref="BC43:BC46"/>
    <mergeCell ref="BD43:BD46"/>
    <mergeCell ref="BL43:BL46"/>
    <mergeCell ref="BM43:BM46"/>
    <mergeCell ref="P43:P46"/>
    <mergeCell ref="Q43:Q46"/>
    <mergeCell ref="AB43:AB46"/>
    <mergeCell ref="AC43:AC46"/>
    <mergeCell ref="T53:T55"/>
    <mergeCell ref="U53:U55"/>
    <mergeCell ref="V53:V55"/>
    <mergeCell ref="AK43:AK46"/>
    <mergeCell ref="AL43:AL46"/>
    <mergeCell ref="P61:P64"/>
    <mergeCell ref="Q61:Q64"/>
    <mergeCell ref="AB61:AB64"/>
    <mergeCell ref="AC61:AC64"/>
    <mergeCell ref="AK61:AK64"/>
    <mergeCell ref="AL61:AL64"/>
    <mergeCell ref="BU57:CC57"/>
    <mergeCell ref="BU58:CC58"/>
    <mergeCell ref="BU59:CC59"/>
    <mergeCell ref="BU60:CC60"/>
    <mergeCell ref="BX51:CC51"/>
    <mergeCell ref="BK54:BK55"/>
    <mergeCell ref="BN54:BN55"/>
    <mergeCell ref="BO54:BR54"/>
    <mergeCell ref="BM53:BM55"/>
    <mergeCell ref="BN53:BT53"/>
    <mergeCell ref="BU53:CC55"/>
    <mergeCell ref="AD54:AD55"/>
    <mergeCell ref="AE54:AH54"/>
    <mergeCell ref="AI54:AI55"/>
    <mergeCell ref="AJ54:AJ55"/>
    <mergeCell ref="AM54:AM55"/>
    <mergeCell ref="AN54:AQ54"/>
    <mergeCell ref="AR54:AR55"/>
    <mergeCell ref="AK53:AK55"/>
    <mergeCell ref="AL53:AL55"/>
    <mergeCell ref="AM53:AS53"/>
    <mergeCell ref="AT53:AT55"/>
    <mergeCell ref="AS54:AS55"/>
    <mergeCell ref="BL53:BL55"/>
    <mergeCell ref="AU53:AU55"/>
    <mergeCell ref="AV53:BB53"/>
    <mergeCell ref="BC53:BC55"/>
    <mergeCell ref="BD53:BD55"/>
    <mergeCell ref="BE53:BK53"/>
    <mergeCell ref="BU43:CC43"/>
    <mergeCell ref="BU44:CC44"/>
    <mergeCell ref="BU45:CC45"/>
    <mergeCell ref="J61:J64"/>
    <mergeCell ref="K61:K64"/>
    <mergeCell ref="L61:L64"/>
    <mergeCell ref="M61:M64"/>
    <mergeCell ref="N61:N64"/>
    <mergeCell ref="O61:O64"/>
    <mergeCell ref="AT57:AT60"/>
    <mergeCell ref="AU57:AU60"/>
    <mergeCell ref="BC57:BC60"/>
    <mergeCell ref="BD57:BD60"/>
    <mergeCell ref="BL57:BL60"/>
    <mergeCell ref="BM57:BM60"/>
    <mergeCell ref="P57:P60"/>
    <mergeCell ref="Q57:Q60"/>
    <mergeCell ref="AB57:AB60"/>
    <mergeCell ref="AC57:AC60"/>
    <mergeCell ref="W48:AA48"/>
    <mergeCell ref="AB48:AJ48"/>
    <mergeCell ref="W53:W55"/>
    <mergeCell ref="X53:Y53"/>
    <mergeCell ref="Z53:AA53"/>
    <mergeCell ref="BL49:BT49"/>
    <mergeCell ref="AB53:AB55"/>
    <mergeCell ref="AT61:AT64"/>
    <mergeCell ref="AU61:AU64"/>
    <mergeCell ref="BC61:BC64"/>
    <mergeCell ref="BD61:BD64"/>
    <mergeCell ref="BL61:BL64"/>
    <mergeCell ref="BM61:BM64"/>
    <mergeCell ref="BU65:CC65"/>
    <mergeCell ref="BU66:CC66"/>
    <mergeCell ref="BU67:CC67"/>
    <mergeCell ref="BU68:CC68"/>
    <mergeCell ref="J69:J72"/>
    <mergeCell ref="K69:K72"/>
    <mergeCell ref="L69:L72"/>
    <mergeCell ref="M69:M72"/>
    <mergeCell ref="N69:N72"/>
    <mergeCell ref="O69:O72"/>
    <mergeCell ref="AT65:AT68"/>
    <mergeCell ref="AU65:AU68"/>
    <mergeCell ref="BC65:BC68"/>
    <mergeCell ref="BD65:BD68"/>
    <mergeCell ref="BL65:BL68"/>
    <mergeCell ref="BM65:BM68"/>
    <mergeCell ref="P65:P68"/>
    <mergeCell ref="Q65:Q68"/>
    <mergeCell ref="AB65:AB68"/>
    <mergeCell ref="AC65:AC68"/>
    <mergeCell ref="AK65:AK68"/>
    <mergeCell ref="AL65:AL68"/>
    <mergeCell ref="BU69:CC69"/>
    <mergeCell ref="BU70:CC70"/>
    <mergeCell ref="BU71:CC71"/>
    <mergeCell ref="BU72:CC72"/>
    <mergeCell ref="J65:J68"/>
    <mergeCell ref="K65:K68"/>
    <mergeCell ref="L65:L68"/>
    <mergeCell ref="M65:M68"/>
    <mergeCell ref="N65:N68"/>
    <mergeCell ref="O65:O68"/>
    <mergeCell ref="BU79:CC79"/>
    <mergeCell ref="BU80:CC80"/>
    <mergeCell ref="J73:J76"/>
    <mergeCell ref="K73:K76"/>
    <mergeCell ref="L73:L76"/>
    <mergeCell ref="M73:M76"/>
    <mergeCell ref="N73:N76"/>
    <mergeCell ref="O73:O76"/>
    <mergeCell ref="AT69:AT72"/>
    <mergeCell ref="AU69:AU72"/>
    <mergeCell ref="BC69:BC72"/>
    <mergeCell ref="BD69:BD72"/>
    <mergeCell ref="BL69:BL72"/>
    <mergeCell ref="BM69:BM72"/>
    <mergeCell ref="P69:P72"/>
    <mergeCell ref="Q69:Q72"/>
    <mergeCell ref="AB69:AB72"/>
    <mergeCell ref="AC69:AC72"/>
    <mergeCell ref="AK69:AK72"/>
    <mergeCell ref="AL69:AL72"/>
    <mergeCell ref="AT77:AT80"/>
    <mergeCell ref="AU77:AU80"/>
    <mergeCell ref="BC77:BC80"/>
    <mergeCell ref="BD77:BD80"/>
    <mergeCell ref="BL77:BL80"/>
    <mergeCell ref="BM77:BM80"/>
    <mergeCell ref="P77:P80"/>
    <mergeCell ref="Q77:Q80"/>
    <mergeCell ref="AB77:AB80"/>
    <mergeCell ref="AC77:AC80"/>
    <mergeCell ref="AK77:AK80"/>
    <mergeCell ref="AL77:AL80"/>
    <mergeCell ref="K77:K80"/>
    <mergeCell ref="L77:L80"/>
    <mergeCell ref="M77:M80"/>
    <mergeCell ref="N77:N80"/>
    <mergeCell ref="O77:O80"/>
    <mergeCell ref="AT73:AT76"/>
    <mergeCell ref="AU73:AU76"/>
    <mergeCell ref="BC73:BC76"/>
    <mergeCell ref="BD73:BD76"/>
    <mergeCell ref="BL73:BL76"/>
    <mergeCell ref="BM73:BM76"/>
    <mergeCell ref="P73:P76"/>
    <mergeCell ref="Q73:Q76"/>
    <mergeCell ref="AB73:AB76"/>
    <mergeCell ref="AC73:AC76"/>
    <mergeCell ref="AK73:AK76"/>
    <mergeCell ref="AL73:AL76"/>
    <mergeCell ref="BU104:CC104"/>
    <mergeCell ref="BU105:CC105"/>
    <mergeCell ref="BU106:CC106"/>
    <mergeCell ref="BU107:CC107"/>
    <mergeCell ref="BU108:CC108"/>
    <mergeCell ref="BU109:CC109"/>
    <mergeCell ref="BU81:CC81"/>
    <mergeCell ref="BU82:CC82"/>
    <mergeCell ref="BU83:CC83"/>
    <mergeCell ref="BU84:CC84"/>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L92:BL95"/>
    <mergeCell ref="BM92:BM95"/>
    <mergeCell ref="AT96:AT99"/>
    <mergeCell ref="AU96:AU99"/>
    <mergeCell ref="BC96:BC99"/>
    <mergeCell ref="BD96:BD99"/>
    <mergeCell ref="BL96:BL99"/>
    <mergeCell ref="BM96:BM99"/>
    <mergeCell ref="AC100:AC103"/>
    <mergeCell ref="BC127:BE127"/>
    <mergeCell ref="BF127:BK127"/>
    <mergeCell ref="AN125:AS125"/>
    <mergeCell ref="BC125:BE125"/>
    <mergeCell ref="BF125:BK125"/>
    <mergeCell ref="J112:J115"/>
    <mergeCell ref="K112:K115"/>
    <mergeCell ref="L112:L115"/>
    <mergeCell ref="M112:M115"/>
    <mergeCell ref="N112:N115"/>
    <mergeCell ref="O112:O115"/>
    <mergeCell ref="P112:P115"/>
    <mergeCell ref="BU113:CC113"/>
    <mergeCell ref="BU114:CC114"/>
    <mergeCell ref="BU115:CC115"/>
    <mergeCell ref="BU116:CC116"/>
    <mergeCell ref="BU117:CC117"/>
    <mergeCell ref="BU118:CC118"/>
    <mergeCell ref="BU119:CC119"/>
    <mergeCell ref="BU120:CC120"/>
    <mergeCell ref="L125:Q125"/>
    <mergeCell ref="T125:V125"/>
    <mergeCell ref="W125:AA125"/>
    <mergeCell ref="AK125:AM125"/>
    <mergeCell ref="Q112:Q115"/>
    <mergeCell ref="R112:R115"/>
    <mergeCell ref="AB112:AB115"/>
    <mergeCell ref="AC112:AC115"/>
    <mergeCell ref="AK112:AK115"/>
    <mergeCell ref="AL112:AL115"/>
    <mergeCell ref="AT112:AT115"/>
    <mergeCell ref="AU112:AU115"/>
    <mergeCell ref="BU134:CC134"/>
    <mergeCell ref="BU135:CC135"/>
    <mergeCell ref="BU136:CC136"/>
    <mergeCell ref="BU137:CC137"/>
    <mergeCell ref="BU138:CC138"/>
    <mergeCell ref="AB134:AB137"/>
    <mergeCell ref="AC134:AC137"/>
    <mergeCell ref="AK134:AK137"/>
    <mergeCell ref="AL134:AL137"/>
    <mergeCell ref="AT134:AT137"/>
    <mergeCell ref="AU134:AU137"/>
    <mergeCell ref="BC134:BC137"/>
    <mergeCell ref="BD134:BD137"/>
    <mergeCell ref="BL134:BL137"/>
    <mergeCell ref="BM134:BM137"/>
    <mergeCell ref="AB138:AB141"/>
    <mergeCell ref="BU153:CC153"/>
    <mergeCell ref="AC138:AC141"/>
    <mergeCell ref="AK138:AK141"/>
    <mergeCell ref="AL138:AL141"/>
    <mergeCell ref="AT138:AT141"/>
    <mergeCell ref="AU138:AU141"/>
    <mergeCell ref="BC138:BC141"/>
    <mergeCell ref="BD138:BD141"/>
    <mergeCell ref="BL138:BL141"/>
    <mergeCell ref="BM138:BM141"/>
    <mergeCell ref="AK142:AK145"/>
    <mergeCell ref="AL142:AL145"/>
    <mergeCell ref="AT142:AT145"/>
    <mergeCell ref="AU142:AU145"/>
    <mergeCell ref="BC142:BC145"/>
    <mergeCell ref="BD142:BD145"/>
    <mergeCell ref="BU154:CC154"/>
    <mergeCell ref="BU139:CC139"/>
    <mergeCell ref="BU140:CC140"/>
    <mergeCell ref="BU141:CC141"/>
    <mergeCell ref="BU142:CC142"/>
    <mergeCell ref="BU143:CC143"/>
    <mergeCell ref="BU144:CC144"/>
    <mergeCell ref="BU145:CC145"/>
    <mergeCell ref="BU146:CC146"/>
    <mergeCell ref="BU147:CC147"/>
    <mergeCell ref="BU148:CC148"/>
    <mergeCell ref="BU149:CC149"/>
    <mergeCell ref="BU150:CC150"/>
    <mergeCell ref="BU151:CC151"/>
    <mergeCell ref="BU152:CC152"/>
    <mergeCell ref="BU158:CC158"/>
    <mergeCell ref="BU163:CC163"/>
    <mergeCell ref="BU161:CC161"/>
    <mergeCell ref="BU162:CC162"/>
    <mergeCell ref="BU164:CC164"/>
    <mergeCell ref="BU165:CC165"/>
    <mergeCell ref="BU166:CC166"/>
    <mergeCell ref="W49:AA49"/>
    <mergeCell ref="AB49:AJ49"/>
    <mergeCell ref="AK49:AM49"/>
    <mergeCell ref="AN49:AS49"/>
    <mergeCell ref="AT49:BB49"/>
    <mergeCell ref="BC49:BE49"/>
    <mergeCell ref="BF49:BK49"/>
    <mergeCell ref="BC50:BE50"/>
    <mergeCell ref="BU155:CC155"/>
    <mergeCell ref="BU156:CC156"/>
    <mergeCell ref="BU157:CC157"/>
    <mergeCell ref="B48:B51"/>
    <mergeCell ref="BU49:BW49"/>
    <mergeCell ref="BX49:CC49"/>
    <mergeCell ref="W50:AA50"/>
    <mergeCell ref="AB50:AJ51"/>
    <mergeCell ref="AK50:AM50"/>
    <mergeCell ref="AN50:AS50"/>
    <mergeCell ref="AT50:BB51"/>
    <mergeCell ref="AK48:AM48"/>
    <mergeCell ref="AN48:AS48"/>
    <mergeCell ref="AT48:BB48"/>
    <mergeCell ref="BC48:BE48"/>
    <mergeCell ref="BF48:BK48"/>
    <mergeCell ref="BL48:BT48"/>
    <mergeCell ref="BU48:BW48"/>
    <mergeCell ref="BX48:CC48"/>
    <mergeCell ref="BU159:CC159"/>
    <mergeCell ref="BU160:CC160"/>
    <mergeCell ref="BF50:BK50"/>
    <mergeCell ref="BL50:BT51"/>
    <mergeCell ref="BU50:BW50"/>
    <mergeCell ref="BX50:CC50"/>
    <mergeCell ref="W51:AA51"/>
    <mergeCell ref="AK51:AM51"/>
    <mergeCell ref="AN51:AS51"/>
    <mergeCell ref="BC51:BE51"/>
    <mergeCell ref="BF51:BK51"/>
    <mergeCell ref="BU51:BW51"/>
    <mergeCell ref="BU97:CC97"/>
    <mergeCell ref="BU98:CC98"/>
    <mergeCell ref="BU99:CC99"/>
    <mergeCell ref="BU100:CC100"/>
    <mergeCell ref="BU101:CC101"/>
    <mergeCell ref="BU102:CC102"/>
    <mergeCell ref="BU103:CC103"/>
    <mergeCell ref="BU86:CC86"/>
    <mergeCell ref="BU96:CC96"/>
    <mergeCell ref="AC85:AC91"/>
    <mergeCell ref="BU90:CC90"/>
    <mergeCell ref="BU91:CC91"/>
    <mergeCell ref="BU92:CC92"/>
    <mergeCell ref="BU93:CC93"/>
    <mergeCell ref="BU94:CC94"/>
    <mergeCell ref="BU95:CC95"/>
    <mergeCell ref="BU73:CC73"/>
    <mergeCell ref="BU74:CC74"/>
    <mergeCell ref="BU75:CC75"/>
    <mergeCell ref="BU76:CC76"/>
    <mergeCell ref="BU77:CC77"/>
    <mergeCell ref="BU78:CC78"/>
    <mergeCell ref="K53:K55"/>
    <mergeCell ref="L53:L55"/>
    <mergeCell ref="M53:M55"/>
    <mergeCell ref="N53:N55"/>
    <mergeCell ref="O53:O55"/>
    <mergeCell ref="P53:P55"/>
    <mergeCell ref="BE54:BE55"/>
    <mergeCell ref="BF54:BI54"/>
    <mergeCell ref="BJ54:BJ55"/>
    <mergeCell ref="Q53:Q55"/>
    <mergeCell ref="R53:R55"/>
    <mergeCell ref="BU125:BW125"/>
    <mergeCell ref="BX125:CC125"/>
    <mergeCell ref="C57:C64"/>
    <mergeCell ref="C65:C84"/>
    <mergeCell ref="AV54:AV55"/>
    <mergeCell ref="AW54:AZ54"/>
    <mergeCell ref="BS54:BS55"/>
    <mergeCell ref="BT54:BT55"/>
    <mergeCell ref="BA54:BA55"/>
    <mergeCell ref="BB54:BB55"/>
    <mergeCell ref="AC53:AC55"/>
    <mergeCell ref="AD53:AJ53"/>
    <mergeCell ref="BU112:CC112"/>
    <mergeCell ref="J81:J84"/>
    <mergeCell ref="K81:K84"/>
    <mergeCell ref="L81:L84"/>
    <mergeCell ref="M81:M84"/>
    <mergeCell ref="N81:N84"/>
    <mergeCell ref="O81:O84"/>
    <mergeCell ref="BU110:CC110"/>
    <mergeCell ref="BU111:CC111"/>
    <mergeCell ref="B11:B30"/>
    <mergeCell ref="B31:B46"/>
    <mergeCell ref="C31:C38"/>
    <mergeCell ref="C39:C46"/>
    <mergeCell ref="C11:C22"/>
    <mergeCell ref="C23:C30"/>
    <mergeCell ref="F65:F68"/>
    <mergeCell ref="G65:G68"/>
    <mergeCell ref="F69:F72"/>
    <mergeCell ref="G69:G72"/>
    <mergeCell ref="F73:F76"/>
    <mergeCell ref="G73:G76"/>
    <mergeCell ref="F77:F80"/>
    <mergeCell ref="G77:G80"/>
    <mergeCell ref="B53:B55"/>
    <mergeCell ref="C53:C55"/>
    <mergeCell ref="J53:J55"/>
    <mergeCell ref="J77:J80"/>
    <mergeCell ref="J35:J38"/>
    <mergeCell ref="J15:J17"/>
    <mergeCell ref="J23:J26"/>
    <mergeCell ref="D11:D14"/>
    <mergeCell ref="E11:E14"/>
    <mergeCell ref="F11:F14"/>
    <mergeCell ref="G11:G14"/>
    <mergeCell ref="H11:H14"/>
    <mergeCell ref="I11:I14"/>
    <mergeCell ref="D15:D17"/>
    <mergeCell ref="E15:E17"/>
    <mergeCell ref="F15:F17"/>
    <mergeCell ref="G15:G17"/>
    <mergeCell ref="H15:H17"/>
  </mergeCells>
  <conditionalFormatting sqref="L154 L85 L92 L100 L104 L108 L116 L120 L162 L166 L15 L18:L19">
    <cfRule type="expression" dxfId="237" priority="20">
      <formula>$L15=$M15</formula>
    </cfRule>
  </conditionalFormatting>
  <conditionalFormatting sqref="L61">
    <cfRule type="expression" dxfId="236" priority="15">
      <formula>$L61=$M61</formula>
    </cfRule>
  </conditionalFormatting>
  <conditionalFormatting sqref="L35">
    <cfRule type="expression" dxfId="235" priority="18">
      <formula>$L35=$M35</formula>
    </cfRule>
  </conditionalFormatting>
  <conditionalFormatting sqref="L31">
    <cfRule type="expression" dxfId="234" priority="19">
      <formula>$L31=$M31</formula>
    </cfRule>
  </conditionalFormatting>
  <conditionalFormatting sqref="L43">
    <cfRule type="expression" dxfId="233" priority="17">
      <formula>$L43=$M43</formula>
    </cfRule>
  </conditionalFormatting>
  <conditionalFormatting sqref="L57">
    <cfRule type="expression" dxfId="232" priority="16">
      <formula>$L57=$M57</formula>
    </cfRule>
  </conditionalFormatting>
  <conditionalFormatting sqref="L112">
    <cfRule type="expression" dxfId="231" priority="14">
      <formula>$L112=$M112</formula>
    </cfRule>
  </conditionalFormatting>
  <conditionalFormatting sqref="L158">
    <cfRule type="expression" dxfId="230" priority="13">
      <formula>$L158=$M158</formula>
    </cfRule>
  </conditionalFormatting>
  <conditionalFormatting sqref="L11">
    <cfRule type="expression" dxfId="229" priority="12">
      <formula>$L11=$M11</formula>
    </cfRule>
  </conditionalFormatting>
  <conditionalFormatting sqref="L39">
    <cfRule type="expression" dxfId="228" priority="11">
      <formula>$L39=$M39</formula>
    </cfRule>
  </conditionalFormatting>
  <conditionalFormatting sqref="L96">
    <cfRule type="expression" dxfId="227" priority="10">
      <formula>$L96=$M96</formula>
    </cfRule>
  </conditionalFormatting>
  <conditionalFormatting sqref="L138 L142 L146 L150">
    <cfRule type="expression" dxfId="226" priority="8">
      <formula>$L138=$M138</formula>
    </cfRule>
  </conditionalFormatting>
  <conditionalFormatting sqref="L134">
    <cfRule type="expression" dxfId="225" priority="9">
      <formula>$L134=$M134</formula>
    </cfRule>
  </conditionalFormatting>
  <conditionalFormatting sqref="L81">
    <cfRule type="expression" dxfId="224" priority="7">
      <formula>$L81=$M81</formula>
    </cfRule>
  </conditionalFormatting>
  <conditionalFormatting sqref="L69">
    <cfRule type="expression" dxfId="223" priority="5">
      <formula>$L69=$M69</formula>
    </cfRule>
  </conditionalFormatting>
  <conditionalFormatting sqref="L65">
    <cfRule type="expression" dxfId="222" priority="6">
      <formula>$L65=$M65</formula>
    </cfRule>
  </conditionalFormatting>
  <conditionalFormatting sqref="L73">
    <cfRule type="expression" dxfId="221" priority="4">
      <formula>$L73=$M73</formula>
    </cfRule>
  </conditionalFormatting>
  <conditionalFormatting sqref="L77">
    <cfRule type="expression" dxfId="220" priority="3">
      <formula>$L77=$M77</formula>
    </cfRule>
  </conditionalFormatting>
  <conditionalFormatting sqref="L23">
    <cfRule type="expression" dxfId="219" priority="2">
      <formula>$L23=$M23</formula>
    </cfRule>
  </conditionalFormatting>
  <conditionalFormatting sqref="L27">
    <cfRule type="expression" dxfId="218" priority="1">
      <formula>$L27=$M27</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66" man="1"/>
    <brk id="27" max="1048575" man="1"/>
    <brk id="45" max="166" man="1"/>
    <brk id="63" max="166"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C134"/>
  <sheetViews>
    <sheetView showZeros="0"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1853" t="s">
        <v>2874</v>
      </c>
      <c r="M2" s="1854"/>
      <c r="N2" s="1854"/>
      <c r="O2" s="1854"/>
      <c r="P2" s="1854"/>
      <c r="Q2" s="1855"/>
      <c r="R2" s="1114" t="s">
        <v>0</v>
      </c>
      <c r="S2" s="1116"/>
      <c r="T2" s="1195" t="s">
        <v>1</v>
      </c>
      <c r="U2" s="1196"/>
      <c r="V2" s="1197"/>
      <c r="W2" s="1856" t="str">
        <f>+$L2</f>
        <v>SECRETARÌA DE FRONTERAS Y COOPERACIÓN INTERNACIONAL</v>
      </c>
      <c r="X2" s="1857"/>
      <c r="Y2" s="1857"/>
      <c r="Z2" s="1857"/>
      <c r="AA2" s="1858"/>
      <c r="AB2" s="1114" t="s">
        <v>0</v>
      </c>
      <c r="AC2" s="1115"/>
      <c r="AD2" s="1115"/>
      <c r="AE2" s="1115"/>
      <c r="AF2" s="1115"/>
      <c r="AG2" s="1115"/>
      <c r="AH2" s="1115"/>
      <c r="AI2" s="1115"/>
      <c r="AJ2" s="1116"/>
      <c r="AK2" s="1112" t="s">
        <v>1</v>
      </c>
      <c r="AL2" s="1112"/>
      <c r="AM2" s="1112"/>
      <c r="AN2" s="1841" t="str">
        <f>+$L2</f>
        <v>SECRETARÌA DE FRONTERAS Y COOPERACIÓN INTERNACIONAL</v>
      </c>
      <c r="AO2" s="1842"/>
      <c r="AP2" s="1842"/>
      <c r="AQ2" s="1842"/>
      <c r="AR2" s="1842"/>
      <c r="AS2" s="1843"/>
      <c r="AT2" s="1114" t="s">
        <v>0</v>
      </c>
      <c r="AU2" s="1115"/>
      <c r="AV2" s="1115"/>
      <c r="AW2" s="1115"/>
      <c r="AX2" s="1115"/>
      <c r="AY2" s="1115"/>
      <c r="AZ2" s="1115"/>
      <c r="BA2" s="1115"/>
      <c r="BB2" s="1116"/>
      <c r="BC2" s="1112" t="s">
        <v>1</v>
      </c>
      <c r="BD2" s="1112"/>
      <c r="BE2" s="1112"/>
      <c r="BF2" s="1830" t="str">
        <f>+$L2</f>
        <v>SECRETARÌA DE FRONTERAS Y COOPERACIÓN INTERNACIONAL</v>
      </c>
      <c r="BG2" s="1830"/>
      <c r="BH2" s="1830"/>
      <c r="BI2" s="1830"/>
      <c r="BJ2" s="1830"/>
      <c r="BK2" s="1830"/>
      <c r="BL2" s="1114" t="s">
        <v>0</v>
      </c>
      <c r="BM2" s="1115"/>
      <c r="BN2" s="1115"/>
      <c r="BO2" s="1115"/>
      <c r="BP2" s="1115"/>
      <c r="BQ2" s="1115"/>
      <c r="BR2" s="1115"/>
      <c r="BS2" s="1115"/>
      <c r="BT2" s="1116"/>
      <c r="BU2" s="1112" t="s">
        <v>1</v>
      </c>
      <c r="BV2" s="1112"/>
      <c r="BW2" s="1112"/>
      <c r="BX2" s="1830" t="str">
        <f>+$L2</f>
        <v>SECRETARÌA DE FRONTERAS Y COOPERACIÓN INTERNACIONAL</v>
      </c>
      <c r="BY2" s="1830"/>
      <c r="BZ2" s="1830"/>
      <c r="CA2" s="1830"/>
      <c r="CB2" s="1830"/>
      <c r="CC2" s="1830"/>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1746" t="s">
        <v>859</v>
      </c>
      <c r="M4" s="1747"/>
      <c r="N4" s="1747"/>
      <c r="O4" s="1747"/>
      <c r="P4" s="1747"/>
      <c r="Q4" s="1748"/>
      <c r="R4" s="1142" t="s">
        <v>3860</v>
      </c>
      <c r="S4" s="1144"/>
      <c r="T4" s="1195" t="s">
        <v>1675</v>
      </c>
      <c r="U4" s="1196"/>
      <c r="V4" s="1197"/>
      <c r="W4" s="1787" t="str">
        <f>+$L4</f>
        <v xml:space="preserve">3. Gobernanza </v>
      </c>
      <c r="X4" s="1788"/>
      <c r="Y4" s="1788"/>
      <c r="Z4" s="1788"/>
      <c r="AA4" s="1789"/>
      <c r="AB4" s="1142" t="s">
        <v>3860</v>
      </c>
      <c r="AC4" s="1143"/>
      <c r="AD4" s="1143"/>
      <c r="AE4" s="1143"/>
      <c r="AF4" s="1143"/>
      <c r="AG4" s="1143"/>
      <c r="AH4" s="1143"/>
      <c r="AI4" s="1143"/>
      <c r="AJ4" s="1144"/>
      <c r="AK4" s="1112" t="s">
        <v>1667</v>
      </c>
      <c r="AL4" s="1112"/>
      <c r="AM4" s="1112"/>
      <c r="AN4" s="1746" t="str">
        <f>+$L4</f>
        <v xml:space="preserve">3. Gobernanza </v>
      </c>
      <c r="AO4" s="1747"/>
      <c r="AP4" s="1747"/>
      <c r="AQ4" s="1747"/>
      <c r="AR4" s="1747"/>
      <c r="AS4" s="1748"/>
      <c r="AT4" s="1142" t="s">
        <v>3860</v>
      </c>
      <c r="AU4" s="1143"/>
      <c r="AV4" s="1143"/>
      <c r="AW4" s="1143"/>
      <c r="AX4" s="1143"/>
      <c r="AY4" s="1143"/>
      <c r="AZ4" s="1143"/>
      <c r="BA4" s="1143"/>
      <c r="BB4" s="1144"/>
      <c r="BC4" s="1112" t="s">
        <v>1667</v>
      </c>
      <c r="BD4" s="1112"/>
      <c r="BE4" s="1112"/>
      <c r="BF4" s="1743" t="str">
        <f>+$L4</f>
        <v xml:space="preserve">3. Gobernanza </v>
      </c>
      <c r="BG4" s="1743"/>
      <c r="BH4" s="1743"/>
      <c r="BI4" s="1743"/>
      <c r="BJ4" s="1743"/>
      <c r="BK4" s="1743"/>
      <c r="BL4" s="1142" t="s">
        <v>3860</v>
      </c>
      <c r="BM4" s="1143"/>
      <c r="BN4" s="1143"/>
      <c r="BO4" s="1143"/>
      <c r="BP4" s="1143"/>
      <c r="BQ4" s="1143"/>
      <c r="BR4" s="1143"/>
      <c r="BS4" s="1143"/>
      <c r="BT4" s="1144"/>
      <c r="BU4" s="1112" t="s">
        <v>1667</v>
      </c>
      <c r="BV4" s="1112"/>
      <c r="BW4" s="1112"/>
      <c r="BX4" s="1743" t="str">
        <f>+$L4</f>
        <v xml:space="preserve">3. Gobernanza </v>
      </c>
      <c r="BY4" s="1743"/>
      <c r="BZ4" s="1743"/>
      <c r="CA4" s="1743"/>
      <c r="CB4" s="1743"/>
      <c r="CC4" s="1743"/>
    </row>
    <row r="5" spans="1:81" s="690" customFormat="1" ht="16.149999999999999" customHeight="1" x14ac:dyDescent="0.25">
      <c r="A5" s="673"/>
      <c r="B5" s="1133"/>
      <c r="C5" s="1146"/>
      <c r="D5" s="1146"/>
      <c r="E5" s="1146"/>
      <c r="F5" s="1146"/>
      <c r="G5" s="1146"/>
      <c r="H5" s="1146"/>
      <c r="I5" s="700"/>
      <c r="J5" s="715" t="s">
        <v>1670</v>
      </c>
      <c r="K5" s="715"/>
      <c r="L5" s="1259" t="s">
        <v>883</v>
      </c>
      <c r="M5" s="1260"/>
      <c r="N5" s="1260"/>
      <c r="O5" s="1260"/>
      <c r="P5" s="1260"/>
      <c r="Q5" s="1261"/>
      <c r="R5" s="1145"/>
      <c r="S5" s="1147"/>
      <c r="T5" s="1195" t="s">
        <v>1676</v>
      </c>
      <c r="U5" s="1196"/>
      <c r="V5" s="1197"/>
      <c r="W5" s="1275" t="str">
        <f>+$L5</f>
        <v>3.2 Más Oportunidades con la cooperación para el desarrollo y la integración fronteriza.</v>
      </c>
      <c r="X5" s="1276"/>
      <c r="Y5" s="1276"/>
      <c r="Z5" s="1276"/>
      <c r="AA5" s="1277"/>
      <c r="AB5" s="1145"/>
      <c r="AC5" s="1146"/>
      <c r="AD5" s="1146"/>
      <c r="AE5" s="1146"/>
      <c r="AF5" s="1146"/>
      <c r="AG5" s="1146"/>
      <c r="AH5" s="1146"/>
      <c r="AI5" s="1146"/>
      <c r="AJ5" s="1147"/>
      <c r="AK5" s="1112" t="s">
        <v>1670</v>
      </c>
      <c r="AL5" s="1112"/>
      <c r="AM5" s="1112"/>
      <c r="AN5" s="1259" t="str">
        <f>+$L5</f>
        <v>3.2 Más Oportunidades con la cooperación para el desarrollo y la integración fronteriza.</v>
      </c>
      <c r="AO5" s="1260"/>
      <c r="AP5" s="1260"/>
      <c r="AQ5" s="1260"/>
      <c r="AR5" s="1260"/>
      <c r="AS5" s="1261"/>
      <c r="AT5" s="1145"/>
      <c r="AU5" s="1146"/>
      <c r="AV5" s="1146"/>
      <c r="AW5" s="1146"/>
      <c r="AX5" s="1146"/>
      <c r="AY5" s="1146"/>
      <c r="AZ5" s="1146"/>
      <c r="BA5" s="1146"/>
      <c r="BB5" s="1147"/>
      <c r="BC5" s="1112" t="s">
        <v>1670</v>
      </c>
      <c r="BD5" s="1112"/>
      <c r="BE5" s="1112"/>
      <c r="BF5" s="1149" t="str">
        <f>+$L5</f>
        <v>3.2 Más Oportunidades con la cooperación para el desarrollo y la integración fronteriza.</v>
      </c>
      <c r="BG5" s="1149"/>
      <c r="BH5" s="1149"/>
      <c r="BI5" s="1149"/>
      <c r="BJ5" s="1149"/>
      <c r="BK5" s="1149"/>
      <c r="BL5" s="1145"/>
      <c r="BM5" s="1146"/>
      <c r="BN5" s="1146"/>
      <c r="BO5" s="1146"/>
      <c r="BP5" s="1146"/>
      <c r="BQ5" s="1146"/>
      <c r="BR5" s="1146"/>
      <c r="BS5" s="1146"/>
      <c r="BT5" s="1147"/>
      <c r="BU5" s="1112" t="s">
        <v>1670</v>
      </c>
      <c r="BV5" s="1112"/>
      <c r="BW5" s="1112"/>
      <c r="BX5" s="1149" t="str">
        <f>+$L5</f>
        <v>3.2 Más Oportunidades con la cooperación para el desarrollo y la integración fronteriza.</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884</v>
      </c>
      <c r="C11" s="1393" t="s">
        <v>887</v>
      </c>
      <c r="D11" s="1096"/>
      <c r="E11" s="1093"/>
      <c r="F11" s="1093"/>
      <c r="G11" s="1093"/>
      <c r="H11" s="1093"/>
      <c r="I11" s="1093"/>
      <c r="J11" s="1219">
        <v>577</v>
      </c>
      <c r="K11" s="1216" t="str">
        <f>+[16]Metas!K660</f>
        <v xml:space="preserve">Estrategia de promoción internacional para inversión en la región </v>
      </c>
      <c r="L11" s="1222"/>
      <c r="M11" s="1225">
        <f>SUM(N11:Q11)</f>
        <v>0</v>
      </c>
      <c r="N11" s="1228"/>
      <c r="O11" s="1231"/>
      <c r="P11" s="1234"/>
      <c r="Q11" s="1237"/>
      <c r="R11" s="1219">
        <f>+$J11</f>
        <v>577</v>
      </c>
      <c r="S11" s="677"/>
      <c r="T11" s="708"/>
      <c r="U11" s="708"/>
      <c r="V11" s="708"/>
      <c r="W11" s="677"/>
      <c r="X11" s="669"/>
      <c r="Y11" s="669"/>
      <c r="Z11" s="669"/>
      <c r="AA11" s="669"/>
      <c r="AB11" s="1219">
        <f>+$J11</f>
        <v>577</v>
      </c>
      <c r="AC11" s="1240">
        <f>+L11</f>
        <v>0</v>
      </c>
      <c r="AD11" s="308">
        <f>+AM11+AV11+BE11+BN11</f>
        <v>0</v>
      </c>
      <c r="AE11" s="308">
        <f t="shared" ref="AE11:AJ26" si="0">+AN11+AW11+BF11+BO11</f>
        <v>0</v>
      </c>
      <c r="AF11" s="308">
        <f t="shared" si="0"/>
        <v>0</v>
      </c>
      <c r="AG11" s="308">
        <f t="shared" si="0"/>
        <v>0</v>
      </c>
      <c r="AH11" s="308">
        <f t="shared" si="0"/>
        <v>0</v>
      </c>
      <c r="AI11" s="308">
        <f t="shared" si="0"/>
        <v>0</v>
      </c>
      <c r="AJ11" s="308">
        <f t="shared" si="0"/>
        <v>0</v>
      </c>
      <c r="AK11" s="1219">
        <f>+$J11</f>
        <v>577</v>
      </c>
      <c r="AL11" s="1310">
        <f>+N11</f>
        <v>0</v>
      </c>
      <c r="AM11" s="308">
        <f>SUM(AN11:AS11)</f>
        <v>0</v>
      </c>
      <c r="AN11" s="674"/>
      <c r="AO11" s="674"/>
      <c r="AP11" s="674"/>
      <c r="AQ11" s="674"/>
      <c r="AR11" s="674"/>
      <c r="AS11" s="674"/>
      <c r="AT11" s="1219">
        <f>+$J11</f>
        <v>577</v>
      </c>
      <c r="AU11" s="1311">
        <f>+O11</f>
        <v>0</v>
      </c>
      <c r="AV11" s="308">
        <f>SUM(AW11:BB11)</f>
        <v>0</v>
      </c>
      <c r="AW11" s="674"/>
      <c r="AX11" s="674"/>
      <c r="AY11" s="674"/>
      <c r="AZ11" s="674"/>
      <c r="BA11" s="674"/>
      <c r="BB11" s="674"/>
      <c r="BC11" s="1219">
        <f>+$J11</f>
        <v>577</v>
      </c>
      <c r="BD11" s="1312">
        <f>+P11</f>
        <v>0</v>
      </c>
      <c r="BE11" s="308">
        <f>SUM(BF11:BK11)</f>
        <v>0</v>
      </c>
      <c r="BF11" s="674"/>
      <c r="BG11" s="674"/>
      <c r="BH11" s="674"/>
      <c r="BI11" s="674"/>
      <c r="BJ11" s="674"/>
      <c r="BK11" s="674"/>
      <c r="BL11" s="1219">
        <f>+$J11</f>
        <v>577</v>
      </c>
      <c r="BM11" s="1313">
        <f>+Q11</f>
        <v>0</v>
      </c>
      <c r="BN11" s="308">
        <f>SUM(BO11:BT11)</f>
        <v>0</v>
      </c>
      <c r="BO11" s="674"/>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1223"/>
      <c r="M12" s="1226"/>
      <c r="N12" s="1229"/>
      <c r="O12" s="1232"/>
      <c r="P12" s="1235"/>
      <c r="Q12" s="1238"/>
      <c r="R12" s="1220"/>
      <c r="S12" s="678"/>
      <c r="T12" s="709"/>
      <c r="U12" s="709"/>
      <c r="V12" s="709"/>
      <c r="W12" s="678"/>
      <c r="X12" s="670"/>
      <c r="Y12" s="670"/>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86" si="2">SUM(AN12:AS12)</f>
        <v>0</v>
      </c>
      <c r="AN12" s="675"/>
      <c r="AO12" s="675"/>
      <c r="AP12" s="675"/>
      <c r="AQ12" s="675"/>
      <c r="AR12" s="675"/>
      <c r="AS12" s="675"/>
      <c r="AT12" s="1220"/>
      <c r="AU12" s="1304"/>
      <c r="AV12" s="303">
        <f t="shared" ref="AV12:AV86" si="3">SUM(AW12:BB12)</f>
        <v>0</v>
      </c>
      <c r="AW12" s="675"/>
      <c r="AX12" s="675"/>
      <c r="AY12" s="675"/>
      <c r="AZ12" s="675"/>
      <c r="BA12" s="675"/>
      <c r="BB12" s="675"/>
      <c r="BC12" s="1220"/>
      <c r="BD12" s="1306"/>
      <c r="BE12" s="303">
        <f t="shared" ref="BE12:BE86" si="4">SUM(BF12:BK12)</f>
        <v>0</v>
      </c>
      <c r="BF12" s="675"/>
      <c r="BG12" s="675"/>
      <c r="BH12" s="675"/>
      <c r="BI12" s="675"/>
      <c r="BJ12" s="675"/>
      <c r="BK12" s="675"/>
      <c r="BL12" s="1220"/>
      <c r="BM12" s="1308"/>
      <c r="BN12" s="303">
        <f t="shared" ref="BN12:BN86"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094"/>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095"/>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thickBot="1" x14ac:dyDescent="0.3">
      <c r="A15" s="673"/>
      <c r="B15" s="1334"/>
      <c r="C15" s="1394"/>
      <c r="D15" s="1096"/>
      <c r="E15" s="1093"/>
      <c r="F15" s="1093"/>
      <c r="G15" s="1093"/>
      <c r="H15" s="1093"/>
      <c r="I15" s="1093"/>
      <c r="J15" s="1219">
        <v>578</v>
      </c>
      <c r="K15" s="1216" t="str">
        <f>+[16]Metas!K661</f>
        <v xml:space="preserve">Directorio empresarial e institucional con base e interés en la región </v>
      </c>
      <c r="L15" s="2194"/>
      <c r="M15" s="1225">
        <f>SUM(N15:Q15)</f>
        <v>100</v>
      </c>
      <c r="N15" s="1228">
        <v>25</v>
      </c>
      <c r="O15" s="1231">
        <v>35</v>
      </c>
      <c r="P15" s="1234">
        <v>30</v>
      </c>
      <c r="Q15" s="1237">
        <v>10</v>
      </c>
      <c r="R15" s="1219">
        <f>+$J15</f>
        <v>578</v>
      </c>
      <c r="S15" s="677" t="s">
        <v>6795</v>
      </c>
      <c r="T15" s="708"/>
      <c r="U15" s="708"/>
      <c r="V15" s="708"/>
      <c r="W15" s="677" t="s">
        <v>6796</v>
      </c>
      <c r="X15" s="669">
        <v>44585</v>
      </c>
      <c r="Y15" s="669">
        <v>44834</v>
      </c>
      <c r="Z15" s="669"/>
      <c r="AA15" s="669"/>
      <c r="AB15" s="1219">
        <f>+$J15</f>
        <v>578</v>
      </c>
      <c r="AC15" s="1240">
        <f>+L15</f>
        <v>0</v>
      </c>
      <c r="AD15" s="308">
        <f>+AM15+AV15+BE15+BN15</f>
        <v>0</v>
      </c>
      <c r="AE15" s="308">
        <f t="shared" si="0"/>
        <v>0</v>
      </c>
      <c r="AF15" s="308">
        <f t="shared" si="0"/>
        <v>0</v>
      </c>
      <c r="AG15" s="308">
        <f t="shared" si="0"/>
        <v>0</v>
      </c>
      <c r="AH15" s="308">
        <f t="shared" si="0"/>
        <v>0</v>
      </c>
      <c r="AI15" s="308">
        <f t="shared" si="0"/>
        <v>0</v>
      </c>
      <c r="AJ15" s="308">
        <f t="shared" si="0"/>
        <v>0</v>
      </c>
      <c r="AK15" s="1219">
        <f>+$J15</f>
        <v>578</v>
      </c>
      <c r="AL15" s="1310">
        <f>+N15</f>
        <v>25</v>
      </c>
      <c r="AM15" s="308">
        <f t="shared" si="2"/>
        <v>0</v>
      </c>
      <c r="AN15" s="674"/>
      <c r="AO15" s="674"/>
      <c r="AP15" s="674"/>
      <c r="AQ15" s="674"/>
      <c r="AR15" s="674"/>
      <c r="AS15" s="674"/>
      <c r="AT15" s="1219">
        <f>+$J15</f>
        <v>578</v>
      </c>
      <c r="AU15" s="1311">
        <f>+O15</f>
        <v>35</v>
      </c>
      <c r="AV15" s="308">
        <f t="shared" si="3"/>
        <v>0</v>
      </c>
      <c r="AW15" s="674"/>
      <c r="AX15" s="674"/>
      <c r="AY15" s="674"/>
      <c r="AZ15" s="674"/>
      <c r="BA15" s="674"/>
      <c r="BB15" s="674"/>
      <c r="BC15" s="1219">
        <f>+$J15</f>
        <v>578</v>
      </c>
      <c r="BD15" s="1312">
        <f>+P15</f>
        <v>30</v>
      </c>
      <c r="BE15" s="308">
        <f t="shared" si="4"/>
        <v>0</v>
      </c>
      <c r="BF15" s="674"/>
      <c r="BG15" s="674"/>
      <c r="BH15" s="674"/>
      <c r="BI15" s="674"/>
      <c r="BJ15" s="674"/>
      <c r="BK15" s="674"/>
      <c r="BL15" s="1219">
        <f>+$J15</f>
        <v>578</v>
      </c>
      <c r="BM15" s="1313">
        <f>+Q15</f>
        <v>10</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thickTop="1" x14ac:dyDescent="0.25">
      <c r="A16" s="673"/>
      <c r="B16" s="1334"/>
      <c r="C16" s="1394"/>
      <c r="D16" s="1097"/>
      <c r="E16" s="1094"/>
      <c r="F16" s="1094"/>
      <c r="G16" s="1094"/>
      <c r="H16" s="1094"/>
      <c r="I16" s="1094"/>
      <c r="J16" s="1220"/>
      <c r="K16" s="1217"/>
      <c r="L16" s="2195"/>
      <c r="M16" s="1226"/>
      <c r="N16" s="1229"/>
      <c r="O16" s="1232"/>
      <c r="P16" s="1235"/>
      <c r="Q16" s="1238"/>
      <c r="R16" s="1220"/>
      <c r="S16" s="678" t="s">
        <v>6797</v>
      </c>
      <c r="T16" s="709"/>
      <c r="U16" s="709"/>
      <c r="V16" s="709"/>
      <c r="W16" s="678" t="s">
        <v>6798</v>
      </c>
      <c r="X16" s="669">
        <v>44585</v>
      </c>
      <c r="Y16" s="669">
        <v>44834</v>
      </c>
      <c r="Z16" s="670"/>
      <c r="AA16" s="670"/>
      <c r="AB16" s="1220"/>
      <c r="AC16" s="1241"/>
      <c r="AD16" s="303">
        <f t="shared" ref="AD16:AJ32"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094"/>
      <c r="J17" s="1220"/>
      <c r="K17" s="1217"/>
      <c r="L17" s="2195"/>
      <c r="M17" s="1226"/>
      <c r="N17" s="1229"/>
      <c r="O17" s="1232"/>
      <c r="P17" s="1235"/>
      <c r="Q17" s="1238"/>
      <c r="R17" s="1220"/>
      <c r="S17" s="678" t="s">
        <v>6799</v>
      </c>
      <c r="T17" s="709"/>
      <c r="U17" s="709"/>
      <c r="V17" s="709"/>
      <c r="W17" s="678" t="s">
        <v>4437</v>
      </c>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511"/>
      <c r="D18" s="1098"/>
      <c r="E18" s="1095"/>
      <c r="F18" s="1095"/>
      <c r="G18" s="1095"/>
      <c r="H18" s="1095"/>
      <c r="I18" s="1095"/>
      <c r="J18" s="1221"/>
      <c r="K18" s="1218"/>
      <c r="L18" s="2196"/>
      <c r="M18" s="1227"/>
      <c r="N18" s="1230"/>
      <c r="O18" s="1233"/>
      <c r="P18" s="1236"/>
      <c r="Q18" s="1239"/>
      <c r="R18" s="1221"/>
      <c r="S18" s="679" t="s">
        <v>6800</v>
      </c>
      <c r="T18" s="710"/>
      <c r="U18" s="710"/>
      <c r="V18" s="710"/>
      <c r="W18" s="679" t="s">
        <v>6801</v>
      </c>
      <c r="X18" s="889">
        <v>44835</v>
      </c>
      <c r="Y18" s="889">
        <v>44910</v>
      </c>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1393" t="s">
        <v>892</v>
      </c>
      <c r="D19" s="1096"/>
      <c r="E19" s="1093"/>
      <c r="F19" s="1093"/>
      <c r="G19" s="1093"/>
      <c r="H19" s="1093"/>
      <c r="I19" s="1093"/>
      <c r="J19" s="1219">
        <v>579</v>
      </c>
      <c r="K19" s="1216" t="str">
        <f>+[16]Metas!K662</f>
        <v xml:space="preserve">Diagnóstico del empresariado internacional y de la Cooperación Internacional presente en la región </v>
      </c>
      <c r="L19" s="2194"/>
      <c r="M19" s="1225">
        <f>SUM(N19:Q19)</f>
        <v>100</v>
      </c>
      <c r="N19" s="1228">
        <v>25</v>
      </c>
      <c r="O19" s="1231">
        <v>35</v>
      </c>
      <c r="P19" s="1234">
        <v>30</v>
      </c>
      <c r="Q19" s="1237">
        <v>10</v>
      </c>
      <c r="R19" s="1219">
        <f>+$J19</f>
        <v>579</v>
      </c>
      <c r="S19" s="678" t="s">
        <v>6802</v>
      </c>
      <c r="T19" s="708"/>
      <c r="U19" s="708"/>
      <c r="V19" s="708"/>
      <c r="W19" s="678" t="s">
        <v>6803</v>
      </c>
      <c r="X19" s="670">
        <v>44585</v>
      </c>
      <c r="Y19" s="670">
        <v>44834</v>
      </c>
      <c r="Z19" s="669"/>
      <c r="AA19" s="669"/>
      <c r="AB19" s="1219">
        <f>+$J19</f>
        <v>579</v>
      </c>
      <c r="AC19" s="1240">
        <f>+L19</f>
        <v>0</v>
      </c>
      <c r="AD19" s="308">
        <f t="shared" si="6"/>
        <v>0</v>
      </c>
      <c r="AE19" s="308">
        <f t="shared" si="0"/>
        <v>0</v>
      </c>
      <c r="AF19" s="308">
        <f t="shared" si="0"/>
        <v>0</v>
      </c>
      <c r="AG19" s="308">
        <f t="shared" si="0"/>
        <v>0</v>
      </c>
      <c r="AH19" s="308">
        <f t="shared" si="0"/>
        <v>0</v>
      </c>
      <c r="AI19" s="308">
        <f t="shared" si="0"/>
        <v>0</v>
      </c>
      <c r="AJ19" s="308">
        <f t="shared" si="0"/>
        <v>0</v>
      </c>
      <c r="AK19" s="1219">
        <f>+$J19</f>
        <v>579</v>
      </c>
      <c r="AL19" s="1310">
        <f>+N19</f>
        <v>25</v>
      </c>
      <c r="AM19" s="308">
        <f t="shared" si="2"/>
        <v>0</v>
      </c>
      <c r="AN19" s="674"/>
      <c r="AO19" s="674"/>
      <c r="AP19" s="674"/>
      <c r="AQ19" s="674"/>
      <c r="AR19" s="674"/>
      <c r="AS19" s="674"/>
      <c r="AT19" s="1219">
        <f>+$J19</f>
        <v>579</v>
      </c>
      <c r="AU19" s="1311">
        <f>+O19</f>
        <v>35</v>
      </c>
      <c r="AV19" s="308">
        <f t="shared" si="3"/>
        <v>0</v>
      </c>
      <c r="AW19" s="674"/>
      <c r="AX19" s="674"/>
      <c r="AY19" s="674"/>
      <c r="AZ19" s="674"/>
      <c r="BA19" s="674"/>
      <c r="BB19" s="674"/>
      <c r="BC19" s="1219">
        <f>+$J19</f>
        <v>579</v>
      </c>
      <c r="BD19" s="687">
        <f>+P19</f>
        <v>30</v>
      </c>
      <c r="BE19" s="308">
        <f t="shared" si="4"/>
        <v>0</v>
      </c>
      <c r="BF19" s="674"/>
      <c r="BG19" s="674"/>
      <c r="BH19" s="674"/>
      <c r="BI19" s="674"/>
      <c r="BJ19" s="674"/>
      <c r="BK19" s="674"/>
      <c r="BL19" s="1219">
        <f>+$J19</f>
        <v>579</v>
      </c>
      <c r="BM19" s="680">
        <f>+Q19</f>
        <v>10</v>
      </c>
      <c r="BN19" s="308">
        <f t="shared" si="5"/>
        <v>0</v>
      </c>
      <c r="BO19" s="674"/>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094"/>
      <c r="J20" s="1220"/>
      <c r="K20" s="1217"/>
      <c r="L20" s="2195"/>
      <c r="M20" s="1226"/>
      <c r="N20" s="1229"/>
      <c r="O20" s="1232"/>
      <c r="P20" s="1235"/>
      <c r="Q20" s="1238"/>
      <c r="R20" s="1220"/>
      <c r="S20" s="678" t="s">
        <v>6804</v>
      </c>
      <c r="T20" s="709"/>
      <c r="U20" s="709"/>
      <c r="V20" s="709"/>
      <c r="W20" s="678" t="s">
        <v>6805</v>
      </c>
      <c r="X20" s="670">
        <v>44585</v>
      </c>
      <c r="Y20" s="670">
        <v>44834</v>
      </c>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094"/>
      <c r="J21" s="1220"/>
      <c r="K21" s="1217"/>
      <c r="L21" s="2195"/>
      <c r="M21" s="1226"/>
      <c r="N21" s="1229"/>
      <c r="O21" s="1232"/>
      <c r="P21" s="1235"/>
      <c r="Q21" s="1238"/>
      <c r="R21" s="1220"/>
      <c r="S21" s="678" t="s">
        <v>6806</v>
      </c>
      <c r="T21" s="709"/>
      <c r="U21" s="709"/>
      <c r="V21" s="709"/>
      <c r="W21" s="890" t="s">
        <v>6807</v>
      </c>
      <c r="X21" s="889">
        <v>44835</v>
      </c>
      <c r="Y21" s="889">
        <v>44910</v>
      </c>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095"/>
      <c r="G22" s="1095"/>
      <c r="H22" s="1095"/>
      <c r="I22" s="1095"/>
      <c r="J22" s="1221"/>
      <c r="K22" s="1218"/>
      <c r="L22" s="2196"/>
      <c r="M22" s="1227"/>
      <c r="N22" s="1230"/>
      <c r="O22" s="1233"/>
      <c r="P22" s="1236"/>
      <c r="Q22" s="1239"/>
      <c r="R22" s="1221"/>
      <c r="S22" s="679" t="s">
        <v>6808</v>
      </c>
      <c r="T22" s="710"/>
      <c r="U22" s="710"/>
      <c r="V22" s="710"/>
      <c r="W22" s="679" t="s">
        <v>6809</v>
      </c>
      <c r="X22" s="889">
        <v>44835</v>
      </c>
      <c r="Y22" s="889">
        <v>44910</v>
      </c>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c r="E23" s="1093"/>
      <c r="F23" s="1093"/>
      <c r="G23" s="1093"/>
      <c r="H23" s="1093"/>
      <c r="I23" s="1093"/>
      <c r="J23" s="1219">
        <v>580</v>
      </c>
      <c r="K23" s="1216" t="str">
        <f>+[16]Metas!K663</f>
        <v>Plan de acción para la promoción internacional de la inversión en la región</v>
      </c>
      <c r="L23" s="1222"/>
      <c r="M23" s="1225">
        <f>SUM(N23:Q23)</f>
        <v>0</v>
      </c>
      <c r="N23" s="1228"/>
      <c r="O23" s="1231"/>
      <c r="P23" s="1234"/>
      <c r="Q23" s="1237"/>
      <c r="R23" s="1219">
        <f>+$J23</f>
        <v>580</v>
      </c>
      <c r="S23" s="677"/>
      <c r="T23" s="708"/>
      <c r="U23" s="708"/>
      <c r="V23" s="708"/>
      <c r="W23" s="677"/>
      <c r="X23" s="669"/>
      <c r="Y23" s="669"/>
      <c r="Z23" s="669"/>
      <c r="AA23" s="669"/>
      <c r="AB23" s="1219">
        <f t="shared" ref="AB23" si="7">+$J23</f>
        <v>580</v>
      </c>
      <c r="AC23" s="1240">
        <f>+L23</f>
        <v>0</v>
      </c>
      <c r="AD23" s="308">
        <f t="shared" si="6"/>
        <v>0</v>
      </c>
      <c r="AE23" s="308">
        <f t="shared" si="0"/>
        <v>0</v>
      </c>
      <c r="AF23" s="308">
        <f t="shared" si="0"/>
        <v>0</v>
      </c>
      <c r="AG23" s="308">
        <f t="shared" si="0"/>
        <v>0</v>
      </c>
      <c r="AH23" s="308">
        <f t="shared" si="0"/>
        <v>0</v>
      </c>
      <c r="AI23" s="308">
        <f t="shared" si="0"/>
        <v>0</v>
      </c>
      <c r="AJ23" s="308">
        <f t="shared" si="0"/>
        <v>0</v>
      </c>
      <c r="AK23" s="1219">
        <f t="shared" ref="AK23" si="8">+$J23</f>
        <v>580</v>
      </c>
      <c r="AL23" s="1310">
        <f>+N23</f>
        <v>0</v>
      </c>
      <c r="AM23" s="308">
        <f t="shared" si="2"/>
        <v>0</v>
      </c>
      <c r="AN23" s="674"/>
      <c r="AO23" s="674"/>
      <c r="AP23" s="674"/>
      <c r="AQ23" s="674"/>
      <c r="AR23" s="674"/>
      <c r="AS23" s="674"/>
      <c r="AT23" s="1219">
        <f t="shared" ref="AT23" si="9">+$J23</f>
        <v>580</v>
      </c>
      <c r="AU23" s="1311">
        <f>+O23</f>
        <v>0</v>
      </c>
      <c r="AV23" s="308">
        <f t="shared" si="3"/>
        <v>0</v>
      </c>
      <c r="AW23" s="674"/>
      <c r="AX23" s="674"/>
      <c r="AY23" s="674"/>
      <c r="AZ23" s="674"/>
      <c r="BA23" s="674"/>
      <c r="BB23" s="674"/>
      <c r="BC23" s="1219">
        <f t="shared" ref="BC23" si="10">+$J23</f>
        <v>580</v>
      </c>
      <c r="BD23" s="687">
        <f>+P23</f>
        <v>0</v>
      </c>
      <c r="BE23" s="308">
        <f t="shared" si="4"/>
        <v>0</v>
      </c>
      <c r="BF23" s="674"/>
      <c r="BG23" s="674"/>
      <c r="BH23" s="674"/>
      <c r="BI23" s="674"/>
      <c r="BJ23" s="674"/>
      <c r="BK23" s="674"/>
      <c r="BL23" s="1219">
        <f t="shared" ref="BL23" si="11">+$J23</f>
        <v>580</v>
      </c>
      <c r="BM23" s="680">
        <f>+Q23</f>
        <v>0</v>
      </c>
      <c r="BN23" s="308">
        <f t="shared" si="5"/>
        <v>0</v>
      </c>
      <c r="BO23" s="674"/>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1094"/>
      <c r="J24" s="1220"/>
      <c r="K24" s="1217"/>
      <c r="L24" s="1223"/>
      <c r="M24" s="1226"/>
      <c r="N24" s="1229"/>
      <c r="O24" s="1232"/>
      <c r="P24" s="1235"/>
      <c r="Q24" s="1238"/>
      <c r="R24" s="1220"/>
      <c r="S24" s="678"/>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1094"/>
      <c r="J25" s="1220"/>
      <c r="K25" s="1217"/>
      <c r="L25" s="1223"/>
      <c r="M25" s="1226"/>
      <c r="N25" s="1229"/>
      <c r="O25" s="1232"/>
      <c r="P25" s="1235"/>
      <c r="Q25" s="1238"/>
      <c r="R25" s="1220"/>
      <c r="S25" s="678"/>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511"/>
      <c r="D26" s="1098"/>
      <c r="E26" s="1095"/>
      <c r="F26" s="1095"/>
      <c r="G26" s="1095"/>
      <c r="H26" s="1095"/>
      <c r="I26" s="1095"/>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14" t="s">
        <v>892</v>
      </c>
      <c r="D27" s="1282"/>
      <c r="E27" s="1285"/>
      <c r="F27" s="1285"/>
      <c r="G27" s="1285"/>
      <c r="H27" s="1285"/>
      <c r="I27" s="1285"/>
      <c r="J27" s="1219">
        <v>581</v>
      </c>
      <c r="K27" s="1288" t="str">
        <f>+[16]Metas!K664</f>
        <v>Plan regional e interactivo de la cooperación con componentes geográficos, sectoriales y poblacionales para el desarrollo y la paz.</v>
      </c>
      <c r="L27" s="2194"/>
      <c r="M27" s="1225">
        <f>SUM(N27:Q27)</f>
        <v>100</v>
      </c>
      <c r="N27" s="1228">
        <v>30</v>
      </c>
      <c r="O27" s="1231">
        <v>30</v>
      </c>
      <c r="P27" s="1234">
        <v>30</v>
      </c>
      <c r="Q27" s="1237">
        <v>10</v>
      </c>
      <c r="R27" s="1219">
        <f>+$J27</f>
        <v>581</v>
      </c>
      <c r="S27" s="677" t="s">
        <v>6810</v>
      </c>
      <c r="T27" s="708"/>
      <c r="U27" s="708"/>
      <c r="V27" s="708"/>
      <c r="W27" s="677" t="s">
        <v>6811</v>
      </c>
      <c r="X27" s="669">
        <v>44592</v>
      </c>
      <c r="Y27" s="669">
        <v>44650</v>
      </c>
      <c r="Z27" s="669"/>
      <c r="AA27" s="669"/>
      <c r="AB27" s="1219">
        <f t="shared" ref="AB27" si="12">+$J27</f>
        <v>581</v>
      </c>
      <c r="AC27" s="1240">
        <f t="shared" ref="AC27" si="13">+L27</f>
        <v>0</v>
      </c>
      <c r="AD27" s="308">
        <f t="shared" si="6"/>
        <v>0</v>
      </c>
      <c r="AE27" s="308">
        <f t="shared" si="6"/>
        <v>0</v>
      </c>
      <c r="AF27" s="308">
        <f t="shared" si="6"/>
        <v>0</v>
      </c>
      <c r="AG27" s="308">
        <f t="shared" si="6"/>
        <v>0</v>
      </c>
      <c r="AH27" s="308">
        <f t="shared" si="6"/>
        <v>0</v>
      </c>
      <c r="AI27" s="308">
        <f t="shared" si="6"/>
        <v>0</v>
      </c>
      <c r="AJ27" s="308">
        <f t="shared" si="6"/>
        <v>0</v>
      </c>
      <c r="AK27" s="1219">
        <f t="shared" ref="AK27" si="14">+$J27</f>
        <v>581</v>
      </c>
      <c r="AL27" s="1243">
        <f>+N27</f>
        <v>30</v>
      </c>
      <c r="AM27" s="308">
        <f t="shared" si="2"/>
        <v>0</v>
      </c>
      <c r="AN27" s="683"/>
      <c r="AO27" s="683"/>
      <c r="AP27" s="683"/>
      <c r="AQ27" s="683"/>
      <c r="AR27" s="683"/>
      <c r="AS27" s="683"/>
      <c r="AT27" s="1219">
        <f t="shared" ref="AT27" si="15">+$J27</f>
        <v>581</v>
      </c>
      <c r="AU27" s="1246">
        <f>+O27</f>
        <v>30</v>
      </c>
      <c r="AV27" s="308">
        <f t="shared" si="3"/>
        <v>0</v>
      </c>
      <c r="AW27" s="683"/>
      <c r="AX27" s="683"/>
      <c r="AY27" s="683"/>
      <c r="AZ27" s="683"/>
      <c r="BA27" s="683"/>
      <c r="BB27" s="683"/>
      <c r="BC27" s="1219">
        <f t="shared" ref="BC27" si="16">+$J27</f>
        <v>581</v>
      </c>
      <c r="BD27" s="1249">
        <f>+P27</f>
        <v>30</v>
      </c>
      <c r="BE27" s="308">
        <f t="shared" si="4"/>
        <v>0</v>
      </c>
      <c r="BF27" s="683"/>
      <c r="BG27" s="683"/>
      <c r="BH27" s="683"/>
      <c r="BI27" s="683"/>
      <c r="BJ27" s="683"/>
      <c r="BK27" s="683"/>
      <c r="BL27" s="1219">
        <f t="shared" ref="BL27" si="17">+$J27</f>
        <v>581</v>
      </c>
      <c r="BM27" s="1252">
        <f>+Q27</f>
        <v>10</v>
      </c>
      <c r="BN27" s="308">
        <f t="shared" si="5"/>
        <v>0</v>
      </c>
      <c r="BO27" s="683"/>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15"/>
      <c r="D28" s="1283"/>
      <c r="E28" s="1286"/>
      <c r="F28" s="1286"/>
      <c r="G28" s="1286"/>
      <c r="H28" s="1286"/>
      <c r="I28" s="1286"/>
      <c r="J28" s="1220"/>
      <c r="K28" s="1289"/>
      <c r="L28" s="2195"/>
      <c r="M28" s="1226"/>
      <c r="N28" s="1229"/>
      <c r="O28" s="1232"/>
      <c r="P28" s="1235"/>
      <c r="Q28" s="1238"/>
      <c r="R28" s="1220"/>
      <c r="S28" s="678" t="s">
        <v>6812</v>
      </c>
      <c r="T28" s="709"/>
      <c r="U28" s="709"/>
      <c r="V28" s="709"/>
      <c r="W28" s="678" t="s">
        <v>6813</v>
      </c>
      <c r="X28" s="670">
        <v>44652</v>
      </c>
      <c r="Y28" s="670">
        <v>44742</v>
      </c>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1283"/>
      <c r="E29" s="1286"/>
      <c r="F29" s="1286"/>
      <c r="G29" s="1286"/>
      <c r="H29" s="1286"/>
      <c r="I29" s="1286"/>
      <c r="J29" s="1220"/>
      <c r="K29" s="1289"/>
      <c r="L29" s="2195"/>
      <c r="M29" s="1226"/>
      <c r="N29" s="1229"/>
      <c r="O29" s="1232"/>
      <c r="P29" s="1235"/>
      <c r="Q29" s="1238"/>
      <c r="R29" s="1220"/>
      <c r="S29" s="678" t="s">
        <v>6814</v>
      </c>
      <c r="T29" s="709"/>
      <c r="U29" s="709"/>
      <c r="V29" s="709"/>
      <c r="W29" s="678" t="s">
        <v>6815</v>
      </c>
      <c r="X29" s="670">
        <v>44592</v>
      </c>
      <c r="Y29" s="670">
        <v>44834</v>
      </c>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9.5" customHeight="1" thickBot="1" x14ac:dyDescent="0.3">
      <c r="A30" s="673"/>
      <c r="B30" s="1334"/>
      <c r="C30" s="1315"/>
      <c r="D30" s="1283"/>
      <c r="E30" s="1286"/>
      <c r="F30" s="1286"/>
      <c r="G30" s="1286"/>
      <c r="H30" s="1286"/>
      <c r="I30" s="1286"/>
      <c r="J30" s="1220"/>
      <c r="K30" s="1289"/>
      <c r="L30" s="2195"/>
      <c r="M30" s="1226"/>
      <c r="N30" s="1229"/>
      <c r="O30" s="1232"/>
      <c r="P30" s="1235"/>
      <c r="Q30" s="1238"/>
      <c r="R30" s="1220"/>
      <c r="S30" s="326" t="s">
        <v>6816</v>
      </c>
      <c r="T30" s="347"/>
      <c r="U30" s="347"/>
      <c r="V30" s="347"/>
      <c r="W30" s="326" t="s">
        <v>6817</v>
      </c>
      <c r="X30" s="325">
        <v>44592</v>
      </c>
      <c r="Y30" s="325">
        <v>44834</v>
      </c>
      <c r="Z30" s="325"/>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9.5" customHeight="1" thickTop="1" thickBot="1" x14ac:dyDescent="0.3">
      <c r="A31" s="673"/>
      <c r="B31" s="1334"/>
      <c r="C31" s="1315"/>
      <c r="D31" s="1284"/>
      <c r="E31" s="1287"/>
      <c r="F31" s="1287"/>
      <c r="G31" s="1287"/>
      <c r="H31" s="1287"/>
      <c r="I31" s="1287"/>
      <c r="J31" s="1221"/>
      <c r="K31" s="1290"/>
      <c r="L31" s="2196"/>
      <c r="M31" s="1227"/>
      <c r="N31" s="1230"/>
      <c r="O31" s="1233"/>
      <c r="P31" s="1236"/>
      <c r="Q31" s="1239"/>
      <c r="R31" s="2197"/>
      <c r="S31" s="891" t="s">
        <v>6818</v>
      </c>
      <c r="T31" s="892"/>
      <c r="U31" s="892"/>
      <c r="V31" s="892"/>
      <c r="W31" s="891" t="s">
        <v>6819</v>
      </c>
      <c r="X31" s="893">
        <v>44835</v>
      </c>
      <c r="Y31" s="893">
        <v>44910</v>
      </c>
      <c r="Z31" s="893"/>
      <c r="AA31" s="894"/>
      <c r="AB31" s="739"/>
      <c r="AC31" s="742"/>
      <c r="AD31" s="895"/>
      <c r="AE31" s="895"/>
      <c r="AF31" s="895"/>
      <c r="AG31" s="895"/>
      <c r="AH31" s="895"/>
      <c r="AI31" s="895"/>
      <c r="AJ31" s="895"/>
      <c r="AK31" s="739"/>
      <c r="AL31" s="738"/>
      <c r="AM31" s="895"/>
      <c r="AN31" s="896"/>
      <c r="AO31" s="896"/>
      <c r="AP31" s="896"/>
      <c r="AQ31" s="896"/>
      <c r="AR31" s="896"/>
      <c r="AS31" s="896"/>
      <c r="AT31" s="739"/>
      <c r="AU31" s="735"/>
      <c r="AV31" s="895"/>
      <c r="AW31" s="896"/>
      <c r="AX31" s="896"/>
      <c r="AY31" s="896"/>
      <c r="AZ31" s="896"/>
      <c r="BA31" s="896"/>
      <c r="BB31" s="896"/>
      <c r="BC31" s="739"/>
      <c r="BD31" s="736"/>
      <c r="BE31" s="895"/>
      <c r="BF31" s="896"/>
      <c r="BG31" s="896"/>
      <c r="BH31" s="896"/>
      <c r="BI31" s="896"/>
      <c r="BJ31" s="896"/>
      <c r="BK31" s="896"/>
      <c r="BL31" s="739"/>
      <c r="BM31" s="737"/>
      <c r="BN31" s="895"/>
      <c r="BO31" s="896"/>
      <c r="BP31" s="896"/>
      <c r="BQ31" s="896"/>
      <c r="BR31" s="896"/>
      <c r="BS31" s="896"/>
      <c r="BT31" s="896"/>
      <c r="BU31" s="897"/>
      <c r="CC31" s="898"/>
    </row>
    <row r="32" spans="1:81" s="690" customFormat="1" ht="40.15" customHeight="1" thickTop="1" x14ac:dyDescent="0.25">
      <c r="A32" s="673"/>
      <c r="B32" s="1334"/>
      <c r="C32" s="1315"/>
      <c r="D32" s="1096"/>
      <c r="E32" s="1093"/>
      <c r="F32" s="1093"/>
      <c r="G32" s="1093"/>
      <c r="H32" s="1093"/>
      <c r="I32" s="1093"/>
      <c r="J32" s="1219">
        <v>582</v>
      </c>
      <c r="K32" s="1216" t="str">
        <f>+[16]Metas!K665</f>
        <v>Planes pilotos de desarrollo integral y sustitución de cultivos ilícitos en zonas estratégicas rurales de Norte de Santander</v>
      </c>
      <c r="L32" s="2194"/>
      <c r="M32" s="1225">
        <f>SUM(N32:Q32)</f>
        <v>100</v>
      </c>
      <c r="N32" s="1228">
        <v>25</v>
      </c>
      <c r="O32" s="1231">
        <v>35</v>
      </c>
      <c r="P32" s="1234">
        <v>30</v>
      </c>
      <c r="Q32" s="1237">
        <v>10</v>
      </c>
      <c r="R32" s="1219">
        <f>+$J32</f>
        <v>582</v>
      </c>
      <c r="S32" s="717" t="s">
        <v>6820</v>
      </c>
      <c r="T32" s="729"/>
      <c r="U32" s="729"/>
      <c r="V32" s="729"/>
      <c r="W32" s="717" t="s">
        <v>6821</v>
      </c>
      <c r="X32" s="300">
        <v>44592</v>
      </c>
      <c r="Y32" s="300">
        <v>44834</v>
      </c>
      <c r="Z32" s="300"/>
      <c r="AA32" s="669"/>
      <c r="AB32" s="1219">
        <f t="shared" ref="AB32" si="18">+$J32</f>
        <v>582</v>
      </c>
      <c r="AC32" s="1240">
        <f t="shared" ref="AC32" si="19">+L32</f>
        <v>0</v>
      </c>
      <c r="AD32" s="308">
        <f t="shared" si="6"/>
        <v>0</v>
      </c>
      <c r="AE32" s="308">
        <f t="shared" si="6"/>
        <v>0</v>
      </c>
      <c r="AF32" s="308">
        <f t="shared" si="6"/>
        <v>0</v>
      </c>
      <c r="AG32" s="308">
        <f t="shared" si="6"/>
        <v>0</v>
      </c>
      <c r="AH32" s="308">
        <f t="shared" si="6"/>
        <v>0</v>
      </c>
      <c r="AI32" s="308">
        <f t="shared" si="6"/>
        <v>0</v>
      </c>
      <c r="AJ32" s="308">
        <f t="shared" si="6"/>
        <v>0</v>
      </c>
      <c r="AK32" s="1219">
        <f t="shared" ref="AK32" si="20">+$J32</f>
        <v>582</v>
      </c>
      <c r="AL32" s="1243">
        <f>+N32</f>
        <v>25</v>
      </c>
      <c r="AM32" s="308">
        <f t="shared" si="2"/>
        <v>0</v>
      </c>
      <c r="AN32" s="683"/>
      <c r="AO32" s="683"/>
      <c r="AP32" s="683"/>
      <c r="AQ32" s="683"/>
      <c r="AR32" s="683"/>
      <c r="AS32" s="683"/>
      <c r="AT32" s="1219">
        <f t="shared" ref="AT32" si="21">+$J32</f>
        <v>582</v>
      </c>
      <c r="AU32" s="1246">
        <f>+O32</f>
        <v>35</v>
      </c>
      <c r="AV32" s="308">
        <f t="shared" si="3"/>
        <v>0</v>
      </c>
      <c r="AW32" s="683"/>
      <c r="AX32" s="683"/>
      <c r="AY32" s="683"/>
      <c r="AZ32" s="683"/>
      <c r="BA32" s="683"/>
      <c r="BB32" s="683"/>
      <c r="BC32" s="1219">
        <f t="shared" ref="BC32" si="22">+$J32</f>
        <v>582</v>
      </c>
      <c r="BD32" s="1249">
        <f>+P32</f>
        <v>30</v>
      </c>
      <c r="BE32" s="308">
        <f t="shared" si="4"/>
        <v>0</v>
      </c>
      <c r="BF32" s="683"/>
      <c r="BG32" s="683"/>
      <c r="BH32" s="683"/>
      <c r="BI32" s="683"/>
      <c r="BJ32" s="683"/>
      <c r="BK32" s="683"/>
      <c r="BL32" s="1219">
        <f t="shared" ref="BL32" si="23">+$J32</f>
        <v>582</v>
      </c>
      <c r="BM32" s="1252">
        <f>+Q32</f>
        <v>10</v>
      </c>
      <c r="BN32" s="308">
        <f t="shared" si="5"/>
        <v>0</v>
      </c>
      <c r="BO32" s="683"/>
      <c r="BP32" s="683"/>
      <c r="BQ32" s="683"/>
      <c r="BR32" s="683"/>
      <c r="BS32" s="683"/>
      <c r="BT32" s="683"/>
      <c r="BU32" s="1204"/>
      <c r="BV32" s="1205"/>
      <c r="BW32" s="1205"/>
      <c r="BX32" s="1205"/>
      <c r="BY32" s="1205"/>
      <c r="BZ32" s="1205"/>
      <c r="CA32" s="1205"/>
      <c r="CB32" s="1205"/>
      <c r="CC32" s="1206"/>
    </row>
    <row r="33" spans="1:81" s="690" customFormat="1" ht="40.15" customHeight="1" x14ac:dyDescent="0.25">
      <c r="A33" s="673"/>
      <c r="B33" s="1334"/>
      <c r="C33" s="1315"/>
      <c r="D33" s="1097"/>
      <c r="E33" s="1094"/>
      <c r="F33" s="1094"/>
      <c r="G33" s="1094"/>
      <c r="H33" s="1094"/>
      <c r="I33" s="1094"/>
      <c r="J33" s="1220"/>
      <c r="K33" s="1217"/>
      <c r="L33" s="2195"/>
      <c r="M33" s="1226"/>
      <c r="N33" s="1229"/>
      <c r="O33" s="1232"/>
      <c r="P33" s="1235"/>
      <c r="Q33" s="1238"/>
      <c r="R33" s="1220"/>
      <c r="S33" s="678" t="s">
        <v>6822</v>
      </c>
      <c r="T33" s="709"/>
      <c r="U33" s="709"/>
      <c r="V33" s="709"/>
      <c r="W33" s="678" t="s">
        <v>6823</v>
      </c>
      <c r="X33" s="670">
        <v>44592</v>
      </c>
      <c r="Y33" s="670">
        <v>44591</v>
      </c>
      <c r="Z33" s="670"/>
      <c r="AA33" s="670"/>
      <c r="AB33" s="1220"/>
      <c r="AC33" s="1241"/>
      <c r="AD33" s="303">
        <f t="shared" ref="AD33:AJ79" si="24">+AM33+AV33+BE33+BN33</f>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x14ac:dyDescent="0.25">
      <c r="A34" s="673"/>
      <c r="B34" s="1334"/>
      <c r="C34" s="1315"/>
      <c r="D34" s="1097"/>
      <c r="E34" s="1094"/>
      <c r="F34" s="1094"/>
      <c r="G34" s="1094"/>
      <c r="H34" s="1094"/>
      <c r="I34" s="1094"/>
      <c r="J34" s="1220"/>
      <c r="K34" s="1217"/>
      <c r="L34" s="2195"/>
      <c r="M34" s="1226"/>
      <c r="N34" s="1229"/>
      <c r="O34" s="1232"/>
      <c r="P34" s="1235"/>
      <c r="Q34" s="1238"/>
      <c r="R34" s="1220"/>
      <c r="S34" s="678" t="s">
        <v>6824</v>
      </c>
      <c r="T34" s="709"/>
      <c r="U34" s="709"/>
      <c r="V34" s="709"/>
      <c r="W34" s="678" t="s">
        <v>6825</v>
      </c>
      <c r="X34" s="670">
        <v>44592</v>
      </c>
      <c r="Y34" s="670">
        <v>44834</v>
      </c>
      <c r="Z34" s="670"/>
      <c r="AA34" s="670"/>
      <c r="AB34" s="1220"/>
      <c r="AC34" s="1241"/>
      <c r="AD34" s="303">
        <f t="shared" si="24"/>
        <v>0</v>
      </c>
      <c r="AE34" s="303">
        <f t="shared" si="24"/>
        <v>0</v>
      </c>
      <c r="AF34" s="303">
        <f t="shared" si="24"/>
        <v>0</v>
      </c>
      <c r="AG34" s="303">
        <f t="shared" si="24"/>
        <v>0</v>
      </c>
      <c r="AH34" s="303">
        <f t="shared" si="24"/>
        <v>0</v>
      </c>
      <c r="AI34" s="303">
        <f t="shared" si="24"/>
        <v>0</v>
      </c>
      <c r="AJ34" s="303">
        <f t="shared" si="24"/>
        <v>0</v>
      </c>
      <c r="AK34" s="1220"/>
      <c r="AL34" s="1244"/>
      <c r="AM34" s="303">
        <f t="shared" si="2"/>
        <v>0</v>
      </c>
      <c r="AN34" s="684"/>
      <c r="AO34" s="684"/>
      <c r="AP34" s="684"/>
      <c r="AQ34" s="684"/>
      <c r="AR34" s="684"/>
      <c r="AS34" s="684"/>
      <c r="AT34" s="1220"/>
      <c r="AU34" s="1247"/>
      <c r="AV34" s="303">
        <f t="shared" si="3"/>
        <v>0</v>
      </c>
      <c r="AW34" s="684"/>
      <c r="AX34" s="684"/>
      <c r="AY34" s="684"/>
      <c r="AZ34" s="684"/>
      <c r="BA34" s="684"/>
      <c r="BB34" s="684"/>
      <c r="BC34" s="1220"/>
      <c r="BD34" s="1250"/>
      <c r="BE34" s="303">
        <f t="shared" si="4"/>
        <v>0</v>
      </c>
      <c r="BF34" s="684"/>
      <c r="BG34" s="684"/>
      <c r="BH34" s="684"/>
      <c r="BI34" s="684"/>
      <c r="BJ34" s="684"/>
      <c r="BK34" s="684"/>
      <c r="BL34" s="1220"/>
      <c r="BM34" s="1253"/>
      <c r="BN34" s="303">
        <f t="shared" si="5"/>
        <v>0</v>
      </c>
      <c r="BO34" s="684"/>
      <c r="BP34" s="684"/>
      <c r="BQ34" s="684"/>
      <c r="BR34" s="684"/>
      <c r="BS34" s="684"/>
      <c r="BT34" s="684"/>
      <c r="BU34" s="1207"/>
      <c r="BV34" s="1208"/>
      <c r="BW34" s="1208"/>
      <c r="BX34" s="1208"/>
      <c r="BY34" s="1208"/>
      <c r="BZ34" s="1208"/>
      <c r="CA34" s="1208"/>
      <c r="CB34" s="1208"/>
      <c r="CC34" s="1209"/>
    </row>
    <row r="35" spans="1:81" s="690" customFormat="1" ht="40.15" customHeight="1" thickBot="1" x14ac:dyDescent="0.3">
      <c r="A35" s="673"/>
      <c r="B35" s="1335"/>
      <c r="C35" s="1316"/>
      <c r="D35" s="1098"/>
      <c r="E35" s="1095"/>
      <c r="F35" s="1095"/>
      <c r="G35" s="1095"/>
      <c r="H35" s="1095"/>
      <c r="I35" s="1095"/>
      <c r="J35" s="1221"/>
      <c r="K35" s="1218"/>
      <c r="L35" s="2196"/>
      <c r="M35" s="1227"/>
      <c r="N35" s="1230"/>
      <c r="O35" s="1233"/>
      <c r="P35" s="1236"/>
      <c r="Q35" s="1239"/>
      <c r="R35" s="1221"/>
      <c r="S35" s="679" t="s">
        <v>6826</v>
      </c>
      <c r="T35" s="710"/>
      <c r="U35" s="710"/>
      <c r="V35" s="710"/>
      <c r="W35" s="679" t="s">
        <v>6819</v>
      </c>
      <c r="X35" s="671">
        <v>44835</v>
      </c>
      <c r="Y35" s="671" t="s">
        <v>6827</v>
      </c>
      <c r="Z35" s="671"/>
      <c r="AA35" s="671"/>
      <c r="AB35" s="1221"/>
      <c r="AC35" s="1242"/>
      <c r="AD35" s="306">
        <f t="shared" si="24"/>
        <v>0</v>
      </c>
      <c r="AE35" s="306">
        <f t="shared" si="24"/>
        <v>0</v>
      </c>
      <c r="AF35" s="306">
        <f t="shared" si="24"/>
        <v>0</v>
      </c>
      <c r="AG35" s="306">
        <f t="shared" si="24"/>
        <v>0</v>
      </c>
      <c r="AH35" s="306">
        <f t="shared" si="24"/>
        <v>0</v>
      </c>
      <c r="AI35" s="306">
        <f t="shared" si="24"/>
        <v>0</v>
      </c>
      <c r="AJ35" s="306">
        <f t="shared" si="24"/>
        <v>0</v>
      </c>
      <c r="AK35" s="1221"/>
      <c r="AL35" s="1245"/>
      <c r="AM35" s="306">
        <f t="shared" si="2"/>
        <v>0</v>
      </c>
      <c r="AN35" s="685"/>
      <c r="AO35" s="685"/>
      <c r="AP35" s="685"/>
      <c r="AQ35" s="685"/>
      <c r="AR35" s="685"/>
      <c r="AS35" s="685"/>
      <c r="AT35" s="1221"/>
      <c r="AU35" s="1248"/>
      <c r="AV35" s="306">
        <f t="shared" si="3"/>
        <v>0</v>
      </c>
      <c r="AW35" s="685"/>
      <c r="AX35" s="685"/>
      <c r="AY35" s="685"/>
      <c r="AZ35" s="685"/>
      <c r="BA35" s="685"/>
      <c r="BB35" s="685"/>
      <c r="BC35" s="1221"/>
      <c r="BD35" s="1251"/>
      <c r="BE35" s="306">
        <f t="shared" si="4"/>
        <v>0</v>
      </c>
      <c r="BF35" s="685"/>
      <c r="BG35" s="685"/>
      <c r="BH35" s="685"/>
      <c r="BI35" s="685"/>
      <c r="BJ35" s="685"/>
      <c r="BK35" s="685"/>
      <c r="BL35" s="1221"/>
      <c r="BM35" s="1254"/>
      <c r="BN35" s="306">
        <f t="shared" si="5"/>
        <v>0</v>
      </c>
      <c r="BO35" s="685"/>
      <c r="BP35" s="685"/>
      <c r="BQ35" s="685"/>
      <c r="BR35" s="685"/>
      <c r="BS35" s="685"/>
      <c r="BT35" s="685"/>
      <c r="BU35" s="1210"/>
      <c r="BV35" s="1211"/>
      <c r="BW35" s="1211"/>
      <c r="BX35" s="1211"/>
      <c r="BY35" s="1211"/>
      <c r="BZ35" s="1211"/>
      <c r="CA35" s="1211"/>
      <c r="CB35" s="1211"/>
      <c r="CC35" s="1212"/>
    </row>
    <row r="36" spans="1:81" s="690" customFormat="1" ht="40.15" customHeight="1" thickTop="1" x14ac:dyDescent="0.25">
      <c r="A36" s="673"/>
      <c r="B36" s="1333" t="s">
        <v>896</v>
      </c>
      <c r="C36" s="1314" t="s">
        <v>899</v>
      </c>
      <c r="D36" s="1096"/>
      <c r="E36" s="1093"/>
      <c r="F36" s="1093"/>
      <c r="G36" s="1093"/>
      <c r="H36" s="1093"/>
      <c r="I36" s="1093"/>
      <c r="J36" s="1219">
        <v>583</v>
      </c>
      <c r="K36" s="1216" t="str">
        <f>+[16]Metas!K667</f>
        <v>Caracterizaciones del fenómeno migratorio</v>
      </c>
      <c r="L36" s="1222"/>
      <c r="M36" s="1225">
        <f>SUM(N36:Q36)</f>
        <v>100</v>
      </c>
      <c r="N36" s="1228">
        <v>25</v>
      </c>
      <c r="O36" s="1231">
        <v>35</v>
      </c>
      <c r="P36" s="1234">
        <v>30</v>
      </c>
      <c r="Q36" s="1237">
        <v>10</v>
      </c>
      <c r="R36" s="1219">
        <f>+$J36</f>
        <v>583</v>
      </c>
      <c r="S36" s="717" t="s">
        <v>6828</v>
      </c>
      <c r="T36" s="708"/>
      <c r="U36" s="708"/>
      <c r="V36" s="708"/>
      <c r="W36" s="717" t="s">
        <v>6829</v>
      </c>
      <c r="X36" s="300">
        <v>44592</v>
      </c>
      <c r="Y36" s="899">
        <v>44834</v>
      </c>
      <c r="Z36" s="669"/>
      <c r="AA36" s="669"/>
      <c r="AB36" s="1219">
        <f t="shared" ref="AB36" si="25">+$J36</f>
        <v>583</v>
      </c>
      <c r="AC36" s="1240">
        <f t="shared" ref="AC36" si="26">+L36</f>
        <v>0</v>
      </c>
      <c r="AD36" s="308">
        <f t="shared" si="24"/>
        <v>0</v>
      </c>
      <c r="AE36" s="308">
        <f t="shared" si="24"/>
        <v>0</v>
      </c>
      <c r="AF36" s="308">
        <f t="shared" si="24"/>
        <v>0</v>
      </c>
      <c r="AG36" s="308">
        <f t="shared" si="24"/>
        <v>0</v>
      </c>
      <c r="AH36" s="308">
        <f t="shared" si="24"/>
        <v>0</v>
      </c>
      <c r="AI36" s="308">
        <f t="shared" si="24"/>
        <v>0</v>
      </c>
      <c r="AJ36" s="308">
        <f t="shared" si="24"/>
        <v>0</v>
      </c>
      <c r="AK36" s="1219">
        <f t="shared" ref="AK36" si="27">+$J36</f>
        <v>583</v>
      </c>
      <c r="AL36" s="1243">
        <f>+N36</f>
        <v>25</v>
      </c>
      <c r="AM36" s="308">
        <f t="shared" si="2"/>
        <v>0</v>
      </c>
      <c r="AN36" s="683"/>
      <c r="AO36" s="683"/>
      <c r="AP36" s="683"/>
      <c r="AQ36" s="683"/>
      <c r="AR36" s="683"/>
      <c r="AS36" s="683"/>
      <c r="AT36" s="1219">
        <f t="shared" ref="AT36" si="28">+$J36</f>
        <v>583</v>
      </c>
      <c r="AU36" s="1246">
        <f>+O36</f>
        <v>35</v>
      </c>
      <c r="AV36" s="308">
        <f t="shared" si="3"/>
        <v>0</v>
      </c>
      <c r="AW36" s="683"/>
      <c r="AX36" s="683"/>
      <c r="AY36" s="683"/>
      <c r="AZ36" s="683"/>
      <c r="BA36" s="683"/>
      <c r="BB36" s="683"/>
      <c r="BC36" s="1219">
        <f t="shared" ref="BC36" si="29">+$J36</f>
        <v>583</v>
      </c>
      <c r="BD36" s="1249">
        <f>+P36</f>
        <v>30</v>
      </c>
      <c r="BE36" s="308">
        <f t="shared" si="4"/>
        <v>0</v>
      </c>
      <c r="BF36" s="683"/>
      <c r="BG36" s="683"/>
      <c r="BH36" s="683"/>
      <c r="BI36" s="683"/>
      <c r="BJ36" s="683"/>
      <c r="BK36" s="683"/>
      <c r="BL36" s="1219">
        <f t="shared" ref="BL36" si="30">+$J36</f>
        <v>583</v>
      </c>
      <c r="BM36" s="1252">
        <f>+Q36</f>
        <v>10</v>
      </c>
      <c r="BN36" s="308">
        <f t="shared" si="5"/>
        <v>0</v>
      </c>
      <c r="BO36" s="683"/>
      <c r="BP36" s="683"/>
      <c r="BQ36" s="683"/>
      <c r="BR36" s="683"/>
      <c r="BS36" s="683"/>
      <c r="BT36" s="683"/>
      <c r="BU36" s="1204"/>
      <c r="BV36" s="1205"/>
      <c r="BW36" s="1205"/>
      <c r="BX36" s="1205"/>
      <c r="BY36" s="1205"/>
      <c r="BZ36" s="1205"/>
      <c r="CA36" s="1205"/>
      <c r="CB36" s="1205"/>
      <c r="CC36" s="1206"/>
    </row>
    <row r="37" spans="1:81" s="690" customFormat="1" ht="40.15" customHeight="1" x14ac:dyDescent="0.25">
      <c r="A37" s="673"/>
      <c r="B37" s="1334"/>
      <c r="C37" s="1315"/>
      <c r="D37" s="1097"/>
      <c r="E37" s="1094"/>
      <c r="F37" s="1094"/>
      <c r="G37" s="1094"/>
      <c r="H37" s="1094"/>
      <c r="I37" s="1094"/>
      <c r="J37" s="1220"/>
      <c r="K37" s="1217"/>
      <c r="L37" s="1223"/>
      <c r="M37" s="1226"/>
      <c r="N37" s="1229"/>
      <c r="O37" s="1232"/>
      <c r="P37" s="1235"/>
      <c r="Q37" s="1238"/>
      <c r="R37" s="1220"/>
      <c r="S37" s="678" t="s">
        <v>6830</v>
      </c>
      <c r="T37" s="709"/>
      <c r="U37" s="709"/>
      <c r="V37" s="709"/>
      <c r="W37" s="678" t="s">
        <v>6831</v>
      </c>
      <c r="X37" s="670">
        <v>44592</v>
      </c>
      <c r="Y37" s="900">
        <v>44834</v>
      </c>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x14ac:dyDescent="0.25">
      <c r="A38" s="673"/>
      <c r="B38" s="1334"/>
      <c r="C38" s="1315"/>
      <c r="D38" s="1097"/>
      <c r="E38" s="1094"/>
      <c r="F38" s="1094"/>
      <c r="G38" s="1094"/>
      <c r="H38" s="1094"/>
      <c r="I38" s="1094"/>
      <c r="J38" s="1220"/>
      <c r="K38" s="1217"/>
      <c r="L38" s="1223"/>
      <c r="M38" s="1226"/>
      <c r="N38" s="1229"/>
      <c r="O38" s="1232"/>
      <c r="P38" s="1235"/>
      <c r="Q38" s="1238"/>
      <c r="R38" s="1220"/>
      <c r="S38" s="678" t="s">
        <v>6832</v>
      </c>
      <c r="T38" s="709"/>
      <c r="U38" s="709"/>
      <c r="V38" s="709"/>
      <c r="W38" s="678" t="s">
        <v>6833</v>
      </c>
      <c r="X38" s="670">
        <v>44713</v>
      </c>
      <c r="Y38" s="900">
        <v>44895</v>
      </c>
      <c r="Z38" s="670"/>
      <c r="AA38" s="670"/>
      <c r="AB38" s="1220"/>
      <c r="AC38" s="1241"/>
      <c r="AD38" s="303">
        <f t="shared" si="24"/>
        <v>0</v>
      </c>
      <c r="AE38" s="303">
        <f t="shared" si="24"/>
        <v>0</v>
      </c>
      <c r="AF38" s="303">
        <f t="shared" si="24"/>
        <v>0</v>
      </c>
      <c r="AG38" s="303">
        <f t="shared" si="24"/>
        <v>0</v>
      </c>
      <c r="AH38" s="303">
        <f t="shared" si="24"/>
        <v>0</v>
      </c>
      <c r="AI38" s="303">
        <f t="shared" si="24"/>
        <v>0</v>
      </c>
      <c r="AJ38" s="303">
        <f t="shared" si="24"/>
        <v>0</v>
      </c>
      <c r="AK38" s="1220"/>
      <c r="AL38" s="1244"/>
      <c r="AM38" s="303">
        <f t="shared" si="2"/>
        <v>0</v>
      </c>
      <c r="AN38" s="684"/>
      <c r="AO38" s="684"/>
      <c r="AP38" s="684"/>
      <c r="AQ38" s="684"/>
      <c r="AR38" s="684"/>
      <c r="AS38" s="684"/>
      <c r="AT38" s="1220"/>
      <c r="AU38" s="1247"/>
      <c r="AV38" s="303">
        <f t="shared" si="3"/>
        <v>0</v>
      </c>
      <c r="AW38" s="684"/>
      <c r="AX38" s="684"/>
      <c r="AY38" s="684"/>
      <c r="AZ38" s="684"/>
      <c r="BA38" s="684"/>
      <c r="BB38" s="684"/>
      <c r="BC38" s="1220"/>
      <c r="BD38" s="1250"/>
      <c r="BE38" s="303">
        <f t="shared" si="4"/>
        <v>0</v>
      </c>
      <c r="BF38" s="684"/>
      <c r="BG38" s="684"/>
      <c r="BH38" s="684"/>
      <c r="BI38" s="684"/>
      <c r="BJ38" s="684"/>
      <c r="BK38" s="684"/>
      <c r="BL38" s="1220"/>
      <c r="BM38" s="1253"/>
      <c r="BN38" s="303">
        <f t="shared" si="5"/>
        <v>0</v>
      </c>
      <c r="BO38" s="684"/>
      <c r="BP38" s="684"/>
      <c r="BQ38" s="684"/>
      <c r="BR38" s="684"/>
      <c r="BS38" s="684"/>
      <c r="BT38" s="684"/>
      <c r="BU38" s="1207"/>
      <c r="BV38" s="1208"/>
      <c r="BW38" s="1208"/>
      <c r="BX38" s="1208"/>
      <c r="BY38" s="1208"/>
      <c r="BZ38" s="1208"/>
      <c r="CA38" s="1208"/>
      <c r="CB38" s="1208"/>
      <c r="CC38" s="1209"/>
    </row>
    <row r="39" spans="1:81" s="690" customFormat="1" ht="40.15" customHeight="1" thickBot="1" x14ac:dyDescent="0.3">
      <c r="A39" s="673"/>
      <c r="B39" s="1334"/>
      <c r="C39" s="1316"/>
      <c r="D39" s="1098"/>
      <c r="E39" s="1095"/>
      <c r="F39" s="1095"/>
      <c r="G39" s="1095"/>
      <c r="H39" s="1095"/>
      <c r="I39" s="1095"/>
      <c r="J39" s="1221"/>
      <c r="K39" s="1218"/>
      <c r="L39" s="1224"/>
      <c r="M39" s="1227"/>
      <c r="N39" s="1230"/>
      <c r="O39" s="1233"/>
      <c r="P39" s="1236"/>
      <c r="Q39" s="1239"/>
      <c r="R39" s="1221"/>
      <c r="S39" s="901" t="s">
        <v>6834</v>
      </c>
      <c r="T39" s="710"/>
      <c r="U39" s="710"/>
      <c r="V39" s="710"/>
      <c r="W39" s="901" t="s">
        <v>6819</v>
      </c>
      <c r="X39" s="902">
        <v>44835</v>
      </c>
      <c r="Y39" s="903">
        <v>44925</v>
      </c>
      <c r="Z39" s="671"/>
      <c r="AA39" s="671"/>
      <c r="AB39" s="1221"/>
      <c r="AC39" s="1242"/>
      <c r="AD39" s="306">
        <f t="shared" si="24"/>
        <v>0</v>
      </c>
      <c r="AE39" s="306">
        <f t="shared" si="24"/>
        <v>0</v>
      </c>
      <c r="AF39" s="306">
        <f t="shared" si="24"/>
        <v>0</v>
      </c>
      <c r="AG39" s="306">
        <f t="shared" si="24"/>
        <v>0</v>
      </c>
      <c r="AH39" s="306">
        <f t="shared" si="24"/>
        <v>0</v>
      </c>
      <c r="AI39" s="306">
        <f t="shared" si="24"/>
        <v>0</v>
      </c>
      <c r="AJ39" s="306">
        <f t="shared" si="24"/>
        <v>0</v>
      </c>
      <c r="AK39" s="1221"/>
      <c r="AL39" s="1245"/>
      <c r="AM39" s="306">
        <f t="shared" si="2"/>
        <v>0</v>
      </c>
      <c r="AN39" s="685"/>
      <c r="AO39" s="685"/>
      <c r="AP39" s="685"/>
      <c r="AQ39" s="685"/>
      <c r="AR39" s="685"/>
      <c r="AS39" s="685"/>
      <c r="AT39" s="1221"/>
      <c r="AU39" s="1248"/>
      <c r="AV39" s="306">
        <f t="shared" si="3"/>
        <v>0</v>
      </c>
      <c r="AW39" s="685"/>
      <c r="AX39" s="685"/>
      <c r="AY39" s="685"/>
      <c r="AZ39" s="685"/>
      <c r="BA39" s="685"/>
      <c r="BB39" s="685"/>
      <c r="BC39" s="1221"/>
      <c r="BD39" s="1251"/>
      <c r="BE39" s="306">
        <f t="shared" si="4"/>
        <v>0</v>
      </c>
      <c r="BF39" s="685"/>
      <c r="BG39" s="685"/>
      <c r="BH39" s="685"/>
      <c r="BI39" s="685"/>
      <c r="BJ39" s="685"/>
      <c r="BK39" s="685"/>
      <c r="BL39" s="1221"/>
      <c r="BM39" s="1254"/>
      <c r="BN39" s="306">
        <f t="shared" si="5"/>
        <v>0</v>
      </c>
      <c r="BO39" s="685"/>
      <c r="BP39" s="685"/>
      <c r="BQ39" s="685"/>
      <c r="BR39" s="685"/>
      <c r="BS39" s="685"/>
      <c r="BT39" s="685"/>
      <c r="BU39" s="1210"/>
      <c r="BV39" s="1211"/>
      <c r="BW39" s="1211"/>
      <c r="BX39" s="1211"/>
      <c r="BY39" s="1211"/>
      <c r="BZ39" s="1211"/>
      <c r="CA39" s="1211"/>
      <c r="CB39" s="1211"/>
      <c r="CC39" s="1212"/>
    </row>
    <row r="40" spans="1:81" s="690" customFormat="1" ht="40.15" customHeight="1" thickTop="1" x14ac:dyDescent="0.25">
      <c r="A40" s="673"/>
      <c r="B40" s="1334"/>
      <c r="C40" s="1314" t="s">
        <v>902</v>
      </c>
      <c r="D40" s="1096"/>
      <c r="E40" s="1093"/>
      <c r="F40" s="1093"/>
      <c r="G40" s="1093"/>
      <c r="H40" s="1093"/>
      <c r="I40" s="1093"/>
      <c r="J40" s="1219">
        <v>584</v>
      </c>
      <c r="K40" s="1216" t="str">
        <f>+[16]Metas!K668</f>
        <v>Iniciativas focalizadas en necesidades de los migrantes teniendo en cuenta la oferta institucional y las capacidades de la población migrante.</v>
      </c>
      <c r="L40" s="2194"/>
      <c r="M40" s="1225">
        <v>100</v>
      </c>
      <c r="N40" s="1228">
        <v>25</v>
      </c>
      <c r="O40" s="1231">
        <v>25</v>
      </c>
      <c r="P40" s="1234">
        <v>30</v>
      </c>
      <c r="Q40" s="1237">
        <v>20</v>
      </c>
      <c r="R40" s="1219">
        <f>+$J40</f>
        <v>584</v>
      </c>
      <c r="S40" s="677" t="s">
        <v>6835</v>
      </c>
      <c r="T40" s="708"/>
      <c r="U40" s="708"/>
      <c r="V40" s="708"/>
      <c r="W40" s="677" t="s">
        <v>6836</v>
      </c>
      <c r="X40" s="669">
        <v>44585</v>
      </c>
      <c r="Y40" s="669">
        <v>44834</v>
      </c>
      <c r="Z40" s="669"/>
      <c r="AA40" s="669"/>
      <c r="AB40" s="1219">
        <f t="shared" ref="AB40" si="31">+$J40</f>
        <v>584</v>
      </c>
      <c r="AC40" s="1240">
        <f t="shared" ref="AC40" si="32">+L40</f>
        <v>0</v>
      </c>
      <c r="AD40" s="308">
        <f t="shared" si="24"/>
        <v>0</v>
      </c>
      <c r="AE40" s="308">
        <f t="shared" si="24"/>
        <v>0</v>
      </c>
      <c r="AF40" s="308">
        <f t="shared" si="24"/>
        <v>0</v>
      </c>
      <c r="AG40" s="308">
        <f t="shared" si="24"/>
        <v>0</v>
      </c>
      <c r="AH40" s="308">
        <f t="shared" si="24"/>
        <v>0</v>
      </c>
      <c r="AI40" s="308">
        <f t="shared" si="24"/>
        <v>0</v>
      </c>
      <c r="AJ40" s="308">
        <f t="shared" si="24"/>
        <v>0</v>
      </c>
      <c r="AK40" s="1219">
        <f t="shared" ref="AK40" si="33">+$J40</f>
        <v>584</v>
      </c>
      <c r="AL40" s="1243">
        <f>+N40</f>
        <v>25</v>
      </c>
      <c r="AM40" s="308">
        <f t="shared" si="2"/>
        <v>0</v>
      </c>
      <c r="AN40" s="683"/>
      <c r="AO40" s="683"/>
      <c r="AP40" s="683"/>
      <c r="AQ40" s="683"/>
      <c r="AR40" s="683"/>
      <c r="AS40" s="683"/>
      <c r="AT40" s="1219">
        <f t="shared" ref="AT40" si="34">+$J40</f>
        <v>584</v>
      </c>
      <c r="AU40" s="1246">
        <f>+O40</f>
        <v>25</v>
      </c>
      <c r="AV40" s="308">
        <f t="shared" si="3"/>
        <v>0</v>
      </c>
      <c r="AW40" s="683"/>
      <c r="AX40" s="683"/>
      <c r="AY40" s="683"/>
      <c r="AZ40" s="683"/>
      <c r="BA40" s="683"/>
      <c r="BB40" s="683"/>
      <c r="BC40" s="1219">
        <f t="shared" ref="BC40" si="35">+$J40</f>
        <v>584</v>
      </c>
      <c r="BD40" s="1249">
        <f>+P40</f>
        <v>30</v>
      </c>
      <c r="BE40" s="308">
        <f t="shared" si="4"/>
        <v>0</v>
      </c>
      <c r="BF40" s="683"/>
      <c r="BG40" s="683"/>
      <c r="BH40" s="683"/>
      <c r="BI40" s="683"/>
      <c r="BJ40" s="683"/>
      <c r="BK40" s="683"/>
      <c r="BL40" s="1219">
        <f t="shared" ref="BL40" si="36">+$J40</f>
        <v>584</v>
      </c>
      <c r="BM40" s="1252">
        <f>+Q40</f>
        <v>20</v>
      </c>
      <c r="BN40" s="308">
        <f t="shared" si="5"/>
        <v>0</v>
      </c>
      <c r="BO40" s="683"/>
      <c r="BP40" s="683"/>
      <c r="BQ40" s="683"/>
      <c r="BR40" s="683"/>
      <c r="BS40" s="683"/>
      <c r="BT40" s="683"/>
      <c r="BU40" s="1204"/>
      <c r="BV40" s="1205"/>
      <c r="BW40" s="1205"/>
      <c r="BX40" s="1205"/>
      <c r="BY40" s="1205"/>
      <c r="BZ40" s="1205"/>
      <c r="CA40" s="1205"/>
      <c r="CB40" s="1205"/>
      <c r="CC40" s="1206"/>
    </row>
    <row r="41" spans="1:81" s="690" customFormat="1" ht="40.15" customHeight="1" x14ac:dyDescent="0.25">
      <c r="A41" s="673"/>
      <c r="B41" s="1334"/>
      <c r="C41" s="1315"/>
      <c r="D41" s="1097"/>
      <c r="E41" s="1094"/>
      <c r="F41" s="1094"/>
      <c r="G41" s="1094"/>
      <c r="H41" s="1094"/>
      <c r="I41" s="1094"/>
      <c r="J41" s="1220"/>
      <c r="K41" s="1217"/>
      <c r="L41" s="2195"/>
      <c r="M41" s="1226"/>
      <c r="N41" s="1229"/>
      <c r="O41" s="1232"/>
      <c r="P41" s="1235"/>
      <c r="Q41" s="1238"/>
      <c r="R41" s="1220"/>
      <c r="S41" s="678" t="s">
        <v>6837</v>
      </c>
      <c r="T41" s="709"/>
      <c r="U41" s="709"/>
      <c r="V41" s="709"/>
      <c r="W41" s="678" t="s">
        <v>6838</v>
      </c>
      <c r="X41" s="670" t="s">
        <v>6839</v>
      </c>
      <c r="Y41" s="670">
        <v>44742</v>
      </c>
      <c r="Z41" s="670"/>
      <c r="AA41" s="670"/>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x14ac:dyDescent="0.25">
      <c r="A42" s="673"/>
      <c r="B42" s="1334"/>
      <c r="C42" s="1315"/>
      <c r="D42" s="1097"/>
      <c r="E42" s="1094"/>
      <c r="F42" s="1094"/>
      <c r="G42" s="1094"/>
      <c r="H42" s="1094"/>
      <c r="I42" s="1094"/>
      <c r="J42" s="1220"/>
      <c r="K42" s="1217"/>
      <c r="L42" s="2195"/>
      <c r="M42" s="1226"/>
      <c r="N42" s="1229"/>
      <c r="O42" s="1232"/>
      <c r="P42" s="1235"/>
      <c r="Q42" s="1238"/>
      <c r="R42" s="1220"/>
      <c r="S42" s="678" t="s">
        <v>6840</v>
      </c>
      <c r="T42" s="709"/>
      <c r="U42" s="709"/>
      <c r="V42" s="709"/>
      <c r="W42" s="678" t="s">
        <v>6841</v>
      </c>
      <c r="X42" s="670">
        <v>44607</v>
      </c>
      <c r="Y42" s="670">
        <v>44834</v>
      </c>
      <c r="Z42" s="670"/>
      <c r="AA42" s="670"/>
      <c r="AB42" s="1220"/>
      <c r="AC42" s="1241"/>
      <c r="AD42" s="303">
        <f t="shared" si="24"/>
        <v>0</v>
      </c>
      <c r="AE42" s="303">
        <f t="shared" si="24"/>
        <v>0</v>
      </c>
      <c r="AF42" s="303">
        <f t="shared" si="24"/>
        <v>0</v>
      </c>
      <c r="AG42" s="303">
        <f t="shared" si="24"/>
        <v>0</v>
      </c>
      <c r="AH42" s="303">
        <f t="shared" si="24"/>
        <v>0</v>
      </c>
      <c r="AI42" s="303">
        <f t="shared" si="24"/>
        <v>0</v>
      </c>
      <c r="AJ42" s="303">
        <f t="shared" si="24"/>
        <v>0</v>
      </c>
      <c r="AK42" s="1220"/>
      <c r="AL42" s="1244"/>
      <c r="AM42" s="303">
        <f t="shared" si="2"/>
        <v>0</v>
      </c>
      <c r="AN42" s="684"/>
      <c r="AO42" s="684"/>
      <c r="AP42" s="684"/>
      <c r="AQ42" s="684"/>
      <c r="AR42" s="684"/>
      <c r="AS42" s="684"/>
      <c r="AT42" s="1220"/>
      <c r="AU42" s="1247"/>
      <c r="AV42" s="303">
        <f t="shared" si="3"/>
        <v>0</v>
      </c>
      <c r="AW42" s="684"/>
      <c r="AX42" s="684"/>
      <c r="AY42" s="684"/>
      <c r="AZ42" s="684"/>
      <c r="BA42" s="684"/>
      <c r="BB42" s="684"/>
      <c r="BC42" s="1220"/>
      <c r="BD42" s="1250"/>
      <c r="BE42" s="303">
        <f t="shared" si="4"/>
        <v>0</v>
      </c>
      <c r="BF42" s="684"/>
      <c r="BG42" s="684"/>
      <c r="BH42" s="684"/>
      <c r="BI42" s="684"/>
      <c r="BJ42" s="684"/>
      <c r="BK42" s="684"/>
      <c r="BL42" s="1220"/>
      <c r="BM42" s="1253"/>
      <c r="BN42" s="303">
        <f t="shared" si="5"/>
        <v>0</v>
      </c>
      <c r="BO42" s="684"/>
      <c r="BP42" s="684"/>
      <c r="BQ42" s="684"/>
      <c r="BR42" s="684"/>
      <c r="BS42" s="684"/>
      <c r="BT42" s="684"/>
      <c r="BU42" s="1207"/>
      <c r="BV42" s="1208"/>
      <c r="BW42" s="1208"/>
      <c r="BX42" s="1208"/>
      <c r="BY42" s="1208"/>
      <c r="BZ42" s="1208"/>
      <c r="CA42" s="1208"/>
      <c r="CB42" s="1208"/>
      <c r="CC42" s="1209"/>
    </row>
    <row r="43" spans="1:81" s="690" customFormat="1" ht="40.15" customHeight="1" thickBot="1" x14ac:dyDescent="0.3">
      <c r="A43" s="673"/>
      <c r="B43" s="1335"/>
      <c r="C43" s="1316"/>
      <c r="D43" s="1098"/>
      <c r="E43" s="1095"/>
      <c r="F43" s="1095"/>
      <c r="G43" s="1095"/>
      <c r="H43" s="1095"/>
      <c r="I43" s="1095"/>
      <c r="J43" s="1221"/>
      <c r="K43" s="1218"/>
      <c r="L43" s="2196"/>
      <c r="M43" s="1227"/>
      <c r="N43" s="1230"/>
      <c r="O43" s="1233"/>
      <c r="P43" s="1236"/>
      <c r="Q43" s="1239"/>
      <c r="R43" s="1221"/>
      <c r="S43" s="679" t="s">
        <v>6842</v>
      </c>
      <c r="T43" s="710"/>
      <c r="U43" s="710"/>
      <c r="V43" s="710"/>
      <c r="W43" s="679" t="s">
        <v>6819</v>
      </c>
      <c r="X43" s="671">
        <v>44835</v>
      </c>
      <c r="Y43" s="671">
        <v>44910</v>
      </c>
      <c r="Z43" s="671"/>
      <c r="AA43" s="671"/>
      <c r="AB43" s="1221"/>
      <c r="AC43" s="1242"/>
      <c r="AD43" s="306">
        <f t="shared" si="24"/>
        <v>0</v>
      </c>
      <c r="AE43" s="306">
        <f t="shared" si="24"/>
        <v>0</v>
      </c>
      <c r="AF43" s="306">
        <f t="shared" si="24"/>
        <v>0</v>
      </c>
      <c r="AG43" s="306">
        <f t="shared" si="24"/>
        <v>0</v>
      </c>
      <c r="AH43" s="306">
        <f t="shared" si="24"/>
        <v>0</v>
      </c>
      <c r="AI43" s="306">
        <f t="shared" si="24"/>
        <v>0</v>
      </c>
      <c r="AJ43" s="306">
        <f t="shared" si="24"/>
        <v>0</v>
      </c>
      <c r="AK43" s="1221"/>
      <c r="AL43" s="1245"/>
      <c r="AM43" s="306">
        <f t="shared" si="2"/>
        <v>0</v>
      </c>
      <c r="AN43" s="685"/>
      <c r="AO43" s="685"/>
      <c r="AP43" s="685"/>
      <c r="AQ43" s="685"/>
      <c r="AR43" s="685"/>
      <c r="AS43" s="685"/>
      <c r="AT43" s="1221"/>
      <c r="AU43" s="1248"/>
      <c r="AV43" s="306">
        <f t="shared" si="3"/>
        <v>0</v>
      </c>
      <c r="AW43" s="685"/>
      <c r="AX43" s="685"/>
      <c r="AY43" s="685"/>
      <c r="AZ43" s="685"/>
      <c r="BA43" s="685"/>
      <c r="BB43" s="685"/>
      <c r="BC43" s="1221"/>
      <c r="BD43" s="1251"/>
      <c r="BE43" s="306">
        <f t="shared" si="4"/>
        <v>0</v>
      </c>
      <c r="BF43" s="685"/>
      <c r="BG43" s="685"/>
      <c r="BH43" s="685"/>
      <c r="BI43" s="685"/>
      <c r="BJ43" s="685"/>
      <c r="BK43" s="685"/>
      <c r="BL43" s="1221"/>
      <c r="BM43" s="1254"/>
      <c r="BN43" s="306">
        <f t="shared" si="5"/>
        <v>0</v>
      </c>
      <c r="BO43" s="685"/>
      <c r="BP43" s="685"/>
      <c r="BQ43" s="685"/>
      <c r="BR43" s="685"/>
      <c r="BS43" s="685"/>
      <c r="BT43" s="685"/>
      <c r="BU43" s="1210"/>
      <c r="BV43" s="1211"/>
      <c r="BW43" s="1211"/>
      <c r="BX43" s="1211"/>
      <c r="BY43" s="1211"/>
      <c r="BZ43" s="1211"/>
      <c r="CA43" s="1211"/>
      <c r="CB43" s="1211"/>
      <c r="CC43" s="1212"/>
    </row>
    <row r="44" spans="1:81" s="690" customFormat="1" ht="40.15" customHeight="1" thickTop="1" x14ac:dyDescent="0.25">
      <c r="A44" s="673"/>
      <c r="B44" s="1333" t="s">
        <v>904</v>
      </c>
      <c r="C44" s="1314" t="s">
        <v>907</v>
      </c>
      <c r="D44" s="1096"/>
      <c r="E44" s="1093"/>
      <c r="F44" s="1093"/>
      <c r="G44" s="1093"/>
      <c r="H44" s="1093"/>
      <c r="I44" s="1093"/>
      <c r="J44" s="1219">
        <v>585</v>
      </c>
      <c r="K44" s="1216" t="str">
        <f>+[16]Metas!K670</f>
        <v xml:space="preserve">Programa de capacitación a población migrante y retornada </v>
      </c>
      <c r="L44" s="1222"/>
      <c r="M44" s="1225">
        <f>SUM(N44:Q44)</f>
        <v>0</v>
      </c>
      <c r="N44" s="1228"/>
      <c r="O44" s="1231"/>
      <c r="P44" s="1234"/>
      <c r="Q44" s="1237"/>
      <c r="R44" s="1219">
        <f>+$J44</f>
        <v>585</v>
      </c>
      <c r="S44" s="677"/>
      <c r="T44" s="708"/>
      <c r="U44" s="708"/>
      <c r="V44" s="708"/>
      <c r="W44" s="677"/>
      <c r="X44" s="669"/>
      <c r="Y44" s="669"/>
      <c r="Z44" s="669"/>
      <c r="AA44" s="669"/>
      <c r="AB44" s="1219">
        <f t="shared" ref="AB44" si="37">+$J44</f>
        <v>585</v>
      </c>
      <c r="AC44" s="1240">
        <f t="shared" ref="AC44" si="38">+L44</f>
        <v>0</v>
      </c>
      <c r="AD44" s="308">
        <f t="shared" si="24"/>
        <v>0</v>
      </c>
      <c r="AE44" s="308">
        <f t="shared" si="24"/>
        <v>0</v>
      </c>
      <c r="AF44" s="308">
        <f t="shared" si="24"/>
        <v>0</v>
      </c>
      <c r="AG44" s="308">
        <f t="shared" si="24"/>
        <v>0</v>
      </c>
      <c r="AH44" s="308">
        <f t="shared" si="24"/>
        <v>0</v>
      </c>
      <c r="AI44" s="308">
        <f t="shared" si="24"/>
        <v>0</v>
      </c>
      <c r="AJ44" s="308">
        <f t="shared" si="24"/>
        <v>0</v>
      </c>
      <c r="AK44" s="1219">
        <f t="shared" ref="AK44" si="39">+$J44</f>
        <v>585</v>
      </c>
      <c r="AL44" s="1243">
        <f>+N44</f>
        <v>0</v>
      </c>
      <c r="AM44" s="308">
        <f t="shared" si="2"/>
        <v>0</v>
      </c>
      <c r="AN44" s="683"/>
      <c r="AO44" s="683"/>
      <c r="AP44" s="683"/>
      <c r="AQ44" s="683"/>
      <c r="AR44" s="683"/>
      <c r="AS44" s="683"/>
      <c r="AT44" s="1219">
        <f t="shared" ref="AT44" si="40">+$J44</f>
        <v>585</v>
      </c>
      <c r="AU44" s="1246">
        <f>+O44</f>
        <v>0</v>
      </c>
      <c r="AV44" s="308">
        <f t="shared" si="3"/>
        <v>0</v>
      </c>
      <c r="AW44" s="683"/>
      <c r="AX44" s="683"/>
      <c r="AY44" s="683"/>
      <c r="AZ44" s="683"/>
      <c r="BA44" s="683"/>
      <c r="BB44" s="683"/>
      <c r="BC44" s="1219">
        <f t="shared" ref="BC44" si="41">+$J44</f>
        <v>585</v>
      </c>
      <c r="BD44" s="1249">
        <f>+P44</f>
        <v>0</v>
      </c>
      <c r="BE44" s="308">
        <f t="shared" si="4"/>
        <v>0</v>
      </c>
      <c r="BF44" s="683"/>
      <c r="BG44" s="683"/>
      <c r="BH44" s="683"/>
      <c r="BI44" s="683"/>
      <c r="BJ44" s="683"/>
      <c r="BK44" s="683"/>
      <c r="BL44" s="1219">
        <f t="shared" ref="BL44" si="42">+$J44</f>
        <v>585</v>
      </c>
      <c r="BM44" s="1252">
        <f>+Q44</f>
        <v>0</v>
      </c>
      <c r="BN44" s="308">
        <f t="shared" si="5"/>
        <v>0</v>
      </c>
      <c r="BO44" s="683"/>
      <c r="BP44" s="683"/>
      <c r="BQ44" s="683"/>
      <c r="BR44" s="683"/>
      <c r="BS44" s="683"/>
      <c r="BT44" s="683"/>
      <c r="BU44" s="1204"/>
      <c r="BV44" s="1205"/>
      <c r="BW44" s="1205"/>
      <c r="BX44" s="1205"/>
      <c r="BY44" s="1205"/>
      <c r="BZ44" s="1205"/>
      <c r="CA44" s="1205"/>
      <c r="CB44" s="1205"/>
      <c r="CC44" s="1206"/>
    </row>
    <row r="45" spans="1:81" s="690" customFormat="1" ht="40.15" customHeight="1" x14ac:dyDescent="0.25">
      <c r="A45" s="673"/>
      <c r="B45" s="1334"/>
      <c r="C45" s="1315"/>
      <c r="D45" s="1097"/>
      <c r="E45" s="1094"/>
      <c r="F45" s="1094"/>
      <c r="G45" s="1094"/>
      <c r="H45" s="1094"/>
      <c r="I45" s="1094"/>
      <c r="J45" s="1220"/>
      <c r="K45" s="1217"/>
      <c r="L45" s="1223"/>
      <c r="M45" s="1226"/>
      <c r="N45" s="1229"/>
      <c r="O45" s="1232"/>
      <c r="P45" s="1235"/>
      <c r="Q45" s="1238"/>
      <c r="R45" s="1220"/>
      <c r="S45" s="678"/>
      <c r="T45" s="709"/>
      <c r="U45" s="709"/>
      <c r="V45" s="709"/>
      <c r="W45" s="678"/>
      <c r="X45" s="670"/>
      <c r="Y45" s="670"/>
      <c r="Z45" s="670"/>
      <c r="AA45" s="670"/>
      <c r="AB45" s="1220"/>
      <c r="AC45" s="1241"/>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x14ac:dyDescent="0.25">
      <c r="A46" s="673"/>
      <c r="B46" s="1334"/>
      <c r="C46" s="1315"/>
      <c r="D46" s="1097"/>
      <c r="E46" s="1094"/>
      <c r="F46" s="1094"/>
      <c r="G46" s="1094"/>
      <c r="H46" s="1094"/>
      <c r="I46" s="1094"/>
      <c r="J46" s="1220"/>
      <c r="K46" s="1217"/>
      <c r="L46" s="1223"/>
      <c r="M46" s="1226"/>
      <c r="N46" s="1229"/>
      <c r="O46" s="1232"/>
      <c r="P46" s="1235"/>
      <c r="Q46" s="1238"/>
      <c r="R46" s="1220"/>
      <c r="S46" s="678"/>
      <c r="T46" s="709"/>
      <c r="U46" s="709"/>
      <c r="V46" s="709"/>
      <c r="W46" s="678"/>
      <c r="X46" s="670"/>
      <c r="Y46" s="670"/>
      <c r="Z46" s="670"/>
      <c r="AA46" s="670"/>
      <c r="AB46" s="1220"/>
      <c r="AC46" s="1241"/>
      <c r="AD46" s="303">
        <f t="shared" si="24"/>
        <v>0</v>
      </c>
      <c r="AE46" s="303">
        <f t="shared" si="24"/>
        <v>0</v>
      </c>
      <c r="AF46" s="303">
        <f t="shared" si="24"/>
        <v>0</v>
      </c>
      <c r="AG46" s="303">
        <f t="shared" si="24"/>
        <v>0</v>
      </c>
      <c r="AH46" s="303">
        <f t="shared" si="24"/>
        <v>0</v>
      </c>
      <c r="AI46" s="303">
        <f t="shared" si="24"/>
        <v>0</v>
      </c>
      <c r="AJ46" s="303">
        <f t="shared" si="24"/>
        <v>0</v>
      </c>
      <c r="AK46" s="1220"/>
      <c r="AL46" s="1244"/>
      <c r="AM46" s="303">
        <f t="shared" si="2"/>
        <v>0</v>
      </c>
      <c r="AN46" s="684"/>
      <c r="AO46" s="684"/>
      <c r="AP46" s="684"/>
      <c r="AQ46" s="684"/>
      <c r="AR46" s="684"/>
      <c r="AS46" s="684"/>
      <c r="AT46" s="1220"/>
      <c r="AU46" s="1247"/>
      <c r="AV46" s="303">
        <f t="shared" si="3"/>
        <v>0</v>
      </c>
      <c r="AW46" s="684"/>
      <c r="AX46" s="684"/>
      <c r="AY46" s="684"/>
      <c r="AZ46" s="684"/>
      <c r="BA46" s="684"/>
      <c r="BB46" s="684"/>
      <c r="BC46" s="1220"/>
      <c r="BD46" s="1250"/>
      <c r="BE46" s="303">
        <f t="shared" si="4"/>
        <v>0</v>
      </c>
      <c r="BF46" s="684"/>
      <c r="BG46" s="684"/>
      <c r="BH46" s="684"/>
      <c r="BI46" s="684"/>
      <c r="BJ46" s="684"/>
      <c r="BK46" s="684"/>
      <c r="BL46" s="1220"/>
      <c r="BM46" s="1253"/>
      <c r="BN46" s="303">
        <f t="shared" si="5"/>
        <v>0</v>
      </c>
      <c r="BO46" s="684"/>
      <c r="BP46" s="684"/>
      <c r="BQ46" s="684"/>
      <c r="BR46" s="684"/>
      <c r="BS46" s="684"/>
      <c r="BT46" s="684"/>
      <c r="BU46" s="1207"/>
      <c r="BV46" s="1208"/>
      <c r="BW46" s="1208"/>
      <c r="BX46" s="1208"/>
      <c r="BY46" s="1208"/>
      <c r="BZ46" s="1208"/>
      <c r="CA46" s="1208"/>
      <c r="CB46" s="1208"/>
      <c r="CC46" s="1209"/>
    </row>
    <row r="47" spans="1:81" s="690" customFormat="1" ht="40.15" customHeight="1" thickBot="1" x14ac:dyDescent="0.3">
      <c r="A47" s="673"/>
      <c r="B47" s="1334"/>
      <c r="C47" s="1315"/>
      <c r="D47" s="1098"/>
      <c r="E47" s="1095"/>
      <c r="F47" s="1095"/>
      <c r="G47" s="1095"/>
      <c r="H47" s="1095"/>
      <c r="I47" s="1095"/>
      <c r="J47" s="1221"/>
      <c r="K47" s="1218"/>
      <c r="L47" s="1224"/>
      <c r="M47" s="1227"/>
      <c r="N47" s="1230"/>
      <c r="O47" s="1233"/>
      <c r="P47" s="1236"/>
      <c r="Q47" s="1239"/>
      <c r="R47" s="1221"/>
      <c r="S47" s="679"/>
      <c r="T47" s="710"/>
      <c r="U47" s="710"/>
      <c r="V47" s="710"/>
      <c r="W47" s="679"/>
      <c r="X47" s="671"/>
      <c r="Y47" s="671"/>
      <c r="Z47" s="671"/>
      <c r="AA47" s="671"/>
      <c r="AB47" s="1221"/>
      <c r="AC47" s="1242"/>
      <c r="AD47" s="306">
        <f t="shared" si="24"/>
        <v>0</v>
      </c>
      <c r="AE47" s="306">
        <f t="shared" si="24"/>
        <v>0</v>
      </c>
      <c r="AF47" s="306">
        <f t="shared" si="24"/>
        <v>0</v>
      </c>
      <c r="AG47" s="306">
        <f t="shared" si="24"/>
        <v>0</v>
      </c>
      <c r="AH47" s="306">
        <f t="shared" si="24"/>
        <v>0</v>
      </c>
      <c r="AI47" s="306">
        <f t="shared" si="24"/>
        <v>0</v>
      </c>
      <c r="AJ47" s="306">
        <f t="shared" si="24"/>
        <v>0</v>
      </c>
      <c r="AK47" s="1221"/>
      <c r="AL47" s="1245"/>
      <c r="AM47" s="306">
        <f t="shared" si="2"/>
        <v>0</v>
      </c>
      <c r="AN47" s="685"/>
      <c r="AO47" s="685"/>
      <c r="AP47" s="685"/>
      <c r="AQ47" s="685"/>
      <c r="AR47" s="685"/>
      <c r="AS47" s="685"/>
      <c r="AT47" s="1221"/>
      <c r="AU47" s="1248"/>
      <c r="AV47" s="306">
        <f t="shared" si="3"/>
        <v>0</v>
      </c>
      <c r="AW47" s="685"/>
      <c r="AX47" s="685"/>
      <c r="AY47" s="685"/>
      <c r="AZ47" s="685"/>
      <c r="BA47" s="685"/>
      <c r="BB47" s="685"/>
      <c r="BC47" s="1221"/>
      <c r="BD47" s="1251"/>
      <c r="BE47" s="306">
        <f t="shared" si="4"/>
        <v>0</v>
      </c>
      <c r="BF47" s="685"/>
      <c r="BG47" s="685"/>
      <c r="BH47" s="685"/>
      <c r="BI47" s="685"/>
      <c r="BJ47" s="685"/>
      <c r="BK47" s="685"/>
      <c r="BL47" s="1221"/>
      <c r="BM47" s="1254"/>
      <c r="BN47" s="306">
        <f t="shared" si="5"/>
        <v>0</v>
      </c>
      <c r="BO47" s="685"/>
      <c r="BP47" s="685"/>
      <c r="BQ47" s="685"/>
      <c r="BR47" s="685"/>
      <c r="BS47" s="685"/>
      <c r="BT47" s="685"/>
      <c r="BU47" s="1210"/>
      <c r="BV47" s="1211"/>
      <c r="BW47" s="1211"/>
      <c r="BX47" s="1211"/>
      <c r="BY47" s="1211"/>
      <c r="BZ47" s="1211"/>
      <c r="CA47" s="1211"/>
      <c r="CB47" s="1211"/>
      <c r="CC47" s="1212"/>
    </row>
    <row r="48" spans="1:81" s="690" customFormat="1" ht="40.15" customHeight="1" thickTop="1" x14ac:dyDescent="0.25">
      <c r="A48" s="673"/>
      <c r="B48" s="1334"/>
      <c r="C48" s="1315"/>
      <c r="D48" s="1096"/>
      <c r="E48" s="1093"/>
      <c r="F48" s="1093"/>
      <c r="G48" s="1093"/>
      <c r="H48" s="1093"/>
      <c r="I48" s="1093"/>
      <c r="J48" s="1219">
        <v>586</v>
      </c>
      <c r="K48" s="1216" t="str">
        <f>+[16]Metas!K671</f>
        <v xml:space="preserve">Capacitación en gestión de proyectos </v>
      </c>
      <c r="L48" s="1222"/>
      <c r="M48" s="1225">
        <f>SUM(N48:Q48)</f>
        <v>0</v>
      </c>
      <c r="N48" s="1228"/>
      <c r="O48" s="1231"/>
      <c r="P48" s="1234"/>
      <c r="Q48" s="1237"/>
      <c r="R48" s="1219">
        <f>+$J48</f>
        <v>586</v>
      </c>
      <c r="S48" s="677"/>
      <c r="T48" s="708"/>
      <c r="U48" s="708"/>
      <c r="V48" s="708"/>
      <c r="W48" s="677"/>
      <c r="X48" s="669"/>
      <c r="Y48" s="669"/>
      <c r="Z48" s="669"/>
      <c r="AA48" s="669"/>
      <c r="AB48" s="1219">
        <f t="shared" ref="AB48" si="43">+$J48</f>
        <v>586</v>
      </c>
      <c r="AC48" s="1240">
        <f t="shared" ref="AC48" si="44">+L48</f>
        <v>0</v>
      </c>
      <c r="AD48" s="308">
        <f t="shared" si="24"/>
        <v>0</v>
      </c>
      <c r="AE48" s="308">
        <f t="shared" si="24"/>
        <v>0</v>
      </c>
      <c r="AF48" s="308">
        <f t="shared" si="24"/>
        <v>0</v>
      </c>
      <c r="AG48" s="308">
        <f t="shared" si="24"/>
        <v>0</v>
      </c>
      <c r="AH48" s="308">
        <f t="shared" si="24"/>
        <v>0</v>
      </c>
      <c r="AI48" s="308">
        <f t="shared" si="24"/>
        <v>0</v>
      </c>
      <c r="AJ48" s="308">
        <f t="shared" si="24"/>
        <v>0</v>
      </c>
      <c r="AK48" s="1219">
        <f t="shared" ref="AK48" si="45">+$J48</f>
        <v>586</v>
      </c>
      <c r="AL48" s="1243">
        <f>+N48</f>
        <v>0</v>
      </c>
      <c r="AM48" s="308">
        <f t="shared" si="2"/>
        <v>0</v>
      </c>
      <c r="AN48" s="683"/>
      <c r="AO48" s="683"/>
      <c r="AP48" s="683"/>
      <c r="AQ48" s="683"/>
      <c r="AR48" s="683"/>
      <c r="AS48" s="683"/>
      <c r="AT48" s="1219">
        <f t="shared" ref="AT48" si="46">+$J48</f>
        <v>586</v>
      </c>
      <c r="AU48" s="1246">
        <f>+O48</f>
        <v>0</v>
      </c>
      <c r="AV48" s="308">
        <f t="shared" si="3"/>
        <v>0</v>
      </c>
      <c r="AW48" s="683"/>
      <c r="AX48" s="683"/>
      <c r="AY48" s="683"/>
      <c r="AZ48" s="683"/>
      <c r="BA48" s="683"/>
      <c r="BB48" s="683"/>
      <c r="BC48" s="1219">
        <f t="shared" ref="BC48" si="47">+$J48</f>
        <v>586</v>
      </c>
      <c r="BD48" s="1249">
        <f>+P48</f>
        <v>0</v>
      </c>
      <c r="BE48" s="308">
        <f t="shared" si="4"/>
        <v>0</v>
      </c>
      <c r="BF48" s="683"/>
      <c r="BG48" s="683"/>
      <c r="BH48" s="683"/>
      <c r="BI48" s="683"/>
      <c r="BJ48" s="683"/>
      <c r="BK48" s="683"/>
      <c r="BL48" s="1219">
        <f t="shared" ref="BL48" si="48">+$J48</f>
        <v>586</v>
      </c>
      <c r="BM48" s="1252">
        <f>+Q48</f>
        <v>0</v>
      </c>
      <c r="BN48" s="308">
        <f t="shared" si="5"/>
        <v>0</v>
      </c>
      <c r="BO48" s="683"/>
      <c r="BP48" s="683"/>
      <c r="BQ48" s="683"/>
      <c r="BR48" s="683"/>
      <c r="BS48" s="683"/>
      <c r="BT48" s="683"/>
      <c r="BU48" s="1204"/>
      <c r="BV48" s="1205"/>
      <c r="BW48" s="1205"/>
      <c r="BX48" s="1205"/>
      <c r="BY48" s="1205"/>
      <c r="BZ48" s="1205"/>
      <c r="CA48" s="1205"/>
      <c r="CB48" s="1205"/>
      <c r="CC48" s="1206"/>
    </row>
    <row r="49" spans="1:81" s="690" customFormat="1" ht="40.15" customHeight="1" x14ac:dyDescent="0.25">
      <c r="A49" s="673"/>
      <c r="B49" s="1334"/>
      <c r="C49" s="1315"/>
      <c r="D49" s="1097"/>
      <c r="E49" s="1094"/>
      <c r="F49" s="1094"/>
      <c r="G49" s="1094"/>
      <c r="H49" s="1094"/>
      <c r="I49" s="1094"/>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x14ac:dyDescent="0.25">
      <c r="A50" s="673"/>
      <c r="B50" s="1334"/>
      <c r="C50" s="1315"/>
      <c r="D50" s="1097"/>
      <c r="E50" s="1094"/>
      <c r="F50" s="1094"/>
      <c r="G50" s="1094"/>
      <c r="H50" s="1094"/>
      <c r="I50" s="1094"/>
      <c r="J50" s="1220"/>
      <c r="K50" s="1217"/>
      <c r="L50" s="1223"/>
      <c r="M50" s="1226"/>
      <c r="N50" s="1229"/>
      <c r="O50" s="1232"/>
      <c r="P50" s="1235"/>
      <c r="Q50" s="1238"/>
      <c r="R50" s="1220"/>
      <c r="S50" s="678"/>
      <c r="T50" s="709"/>
      <c r="U50" s="709"/>
      <c r="V50" s="709"/>
      <c r="W50" s="678"/>
      <c r="X50" s="670"/>
      <c r="Y50" s="670"/>
      <c r="Z50" s="670"/>
      <c r="AA50" s="670"/>
      <c r="AB50" s="1220"/>
      <c r="AC50" s="1241"/>
      <c r="AD50" s="303">
        <f t="shared" si="24"/>
        <v>0</v>
      </c>
      <c r="AE50" s="303">
        <f t="shared" si="24"/>
        <v>0</v>
      </c>
      <c r="AF50" s="303">
        <f t="shared" si="24"/>
        <v>0</v>
      </c>
      <c r="AG50" s="303">
        <f t="shared" si="24"/>
        <v>0</v>
      </c>
      <c r="AH50" s="303">
        <f t="shared" si="24"/>
        <v>0</v>
      </c>
      <c r="AI50" s="303">
        <f t="shared" si="24"/>
        <v>0</v>
      </c>
      <c r="AJ50" s="303">
        <f t="shared" si="24"/>
        <v>0</v>
      </c>
      <c r="AK50" s="1220"/>
      <c r="AL50" s="1244"/>
      <c r="AM50" s="303">
        <f t="shared" si="2"/>
        <v>0</v>
      </c>
      <c r="AN50" s="684"/>
      <c r="AO50" s="684"/>
      <c r="AP50" s="684"/>
      <c r="AQ50" s="684"/>
      <c r="AR50" s="684"/>
      <c r="AS50" s="684"/>
      <c r="AT50" s="1220"/>
      <c r="AU50" s="1247"/>
      <c r="AV50" s="303">
        <f t="shared" si="3"/>
        <v>0</v>
      </c>
      <c r="AW50" s="684"/>
      <c r="AX50" s="684"/>
      <c r="AY50" s="684"/>
      <c r="AZ50" s="684"/>
      <c r="BA50" s="684"/>
      <c r="BB50" s="684"/>
      <c r="BC50" s="1220"/>
      <c r="BD50" s="1250"/>
      <c r="BE50" s="303">
        <f t="shared" si="4"/>
        <v>0</v>
      </c>
      <c r="BF50" s="684"/>
      <c r="BG50" s="684"/>
      <c r="BH50" s="684"/>
      <c r="BI50" s="684"/>
      <c r="BJ50" s="684"/>
      <c r="BK50" s="684"/>
      <c r="BL50" s="1220"/>
      <c r="BM50" s="1253"/>
      <c r="BN50" s="303">
        <f t="shared" si="5"/>
        <v>0</v>
      </c>
      <c r="BO50" s="684"/>
      <c r="BP50" s="684"/>
      <c r="BQ50" s="684"/>
      <c r="BR50" s="684"/>
      <c r="BS50" s="684"/>
      <c r="BT50" s="684"/>
      <c r="BU50" s="1207"/>
      <c r="BV50" s="1208"/>
      <c r="BW50" s="1208"/>
      <c r="BX50" s="1208"/>
      <c r="BY50" s="1208"/>
      <c r="BZ50" s="1208"/>
      <c r="CA50" s="1208"/>
      <c r="CB50" s="1208"/>
      <c r="CC50" s="1209"/>
    </row>
    <row r="51" spans="1:81" s="690" customFormat="1" ht="40.15" customHeight="1" thickBot="1" x14ac:dyDescent="0.3">
      <c r="A51" s="673"/>
      <c r="B51" s="1334"/>
      <c r="C51" s="1316"/>
      <c r="D51" s="1098"/>
      <c r="E51" s="1095"/>
      <c r="F51" s="1095"/>
      <c r="G51" s="1095"/>
      <c r="H51" s="1095"/>
      <c r="I51" s="1095"/>
      <c r="J51" s="1221"/>
      <c r="K51" s="1218"/>
      <c r="L51" s="1224"/>
      <c r="M51" s="1227"/>
      <c r="N51" s="1230"/>
      <c r="O51" s="1233"/>
      <c r="P51" s="1236"/>
      <c r="Q51" s="1239"/>
      <c r="R51" s="1221"/>
      <c r="S51" s="679"/>
      <c r="T51" s="710"/>
      <c r="U51" s="710"/>
      <c r="V51" s="710"/>
      <c r="W51" s="679"/>
      <c r="X51" s="671"/>
      <c r="Y51" s="671"/>
      <c r="Z51" s="671"/>
      <c r="AA51" s="671"/>
      <c r="AB51" s="1221"/>
      <c r="AC51" s="1242"/>
      <c r="AD51" s="306">
        <f t="shared" si="24"/>
        <v>0</v>
      </c>
      <c r="AE51" s="306">
        <f t="shared" si="24"/>
        <v>0</v>
      </c>
      <c r="AF51" s="306">
        <f t="shared" si="24"/>
        <v>0</v>
      </c>
      <c r="AG51" s="306">
        <f t="shared" si="24"/>
        <v>0</v>
      </c>
      <c r="AH51" s="306">
        <f t="shared" si="24"/>
        <v>0</v>
      </c>
      <c r="AI51" s="306">
        <f t="shared" si="24"/>
        <v>0</v>
      </c>
      <c r="AJ51" s="306">
        <f t="shared" si="24"/>
        <v>0</v>
      </c>
      <c r="AK51" s="1221"/>
      <c r="AL51" s="1245"/>
      <c r="AM51" s="306">
        <f t="shared" si="2"/>
        <v>0</v>
      </c>
      <c r="AN51" s="685"/>
      <c r="AO51" s="685"/>
      <c r="AP51" s="685"/>
      <c r="AQ51" s="685"/>
      <c r="AR51" s="685"/>
      <c r="AS51" s="685"/>
      <c r="AT51" s="1221"/>
      <c r="AU51" s="1248"/>
      <c r="AV51" s="306">
        <f t="shared" si="3"/>
        <v>0</v>
      </c>
      <c r="AW51" s="685"/>
      <c r="AX51" s="685"/>
      <c r="AY51" s="685"/>
      <c r="AZ51" s="685"/>
      <c r="BA51" s="685"/>
      <c r="BB51" s="685"/>
      <c r="BC51" s="1221"/>
      <c r="BD51" s="1251"/>
      <c r="BE51" s="306">
        <f t="shared" si="4"/>
        <v>0</v>
      </c>
      <c r="BF51" s="685"/>
      <c r="BG51" s="685"/>
      <c r="BH51" s="685"/>
      <c r="BI51" s="685"/>
      <c r="BJ51" s="685"/>
      <c r="BK51" s="685"/>
      <c r="BL51" s="1221"/>
      <c r="BM51" s="1254"/>
      <c r="BN51" s="306">
        <f t="shared" si="5"/>
        <v>0</v>
      </c>
      <c r="BO51" s="685"/>
      <c r="BP51" s="685"/>
      <c r="BQ51" s="685"/>
      <c r="BR51" s="685"/>
      <c r="BS51" s="685"/>
      <c r="BT51" s="685"/>
      <c r="BU51" s="1210"/>
      <c r="BV51" s="1211"/>
      <c r="BW51" s="1211"/>
      <c r="BX51" s="1211"/>
      <c r="BY51" s="1211"/>
      <c r="BZ51" s="1211"/>
      <c r="CA51" s="1211"/>
      <c r="CB51" s="1211"/>
      <c r="CC51" s="1212"/>
    </row>
    <row r="52" spans="1:81" s="690" customFormat="1" ht="40.15" customHeight="1" thickTop="1" x14ac:dyDescent="0.25">
      <c r="A52" s="673"/>
      <c r="B52" s="1334"/>
      <c r="C52" s="1314" t="s">
        <v>911</v>
      </c>
      <c r="D52" s="1096"/>
      <c r="E52" s="1093"/>
      <c r="F52" s="1093"/>
      <c r="G52" s="1093"/>
      <c r="H52" s="1093"/>
      <c r="I52" s="1093"/>
      <c r="J52" s="1219">
        <v>587</v>
      </c>
      <c r="K52" s="1216" t="str">
        <f>+[16]Metas!K672</f>
        <v xml:space="preserve">Plan de capacitación en esquemas de fortalecimiento organizacional </v>
      </c>
      <c r="L52" s="1222"/>
      <c r="M52" s="1225">
        <f>SUM(N52:Q52)</f>
        <v>0</v>
      </c>
      <c r="N52" s="1228"/>
      <c r="O52" s="1231"/>
      <c r="P52" s="1234"/>
      <c r="Q52" s="1237"/>
      <c r="R52" s="1219">
        <f>+$J52</f>
        <v>587</v>
      </c>
      <c r="S52" s="677"/>
      <c r="T52" s="708"/>
      <c r="U52" s="708"/>
      <c r="V52" s="708"/>
      <c r="W52" s="677"/>
      <c r="X52" s="669"/>
      <c r="Y52" s="669"/>
      <c r="Z52" s="669"/>
      <c r="AA52" s="669"/>
      <c r="AB52" s="1219">
        <f t="shared" ref="AB52" si="49">+$J52</f>
        <v>587</v>
      </c>
      <c r="AC52" s="1240">
        <f t="shared" ref="AC52" si="50">+L52</f>
        <v>0</v>
      </c>
      <c r="AD52" s="308">
        <f t="shared" si="24"/>
        <v>0</v>
      </c>
      <c r="AE52" s="308">
        <f t="shared" si="24"/>
        <v>0</v>
      </c>
      <c r="AF52" s="308">
        <f t="shared" si="24"/>
        <v>0</v>
      </c>
      <c r="AG52" s="308">
        <f t="shared" si="24"/>
        <v>0</v>
      </c>
      <c r="AH52" s="308">
        <f t="shared" si="24"/>
        <v>0</v>
      </c>
      <c r="AI52" s="308">
        <f t="shared" si="24"/>
        <v>0</v>
      </c>
      <c r="AJ52" s="308">
        <f t="shared" si="24"/>
        <v>0</v>
      </c>
      <c r="AK52" s="1219">
        <f t="shared" ref="AK52" si="51">+$J52</f>
        <v>587</v>
      </c>
      <c r="AL52" s="1243">
        <f>+N52</f>
        <v>0</v>
      </c>
      <c r="AM52" s="308">
        <f t="shared" si="2"/>
        <v>0</v>
      </c>
      <c r="AN52" s="683"/>
      <c r="AO52" s="683"/>
      <c r="AP52" s="683"/>
      <c r="AQ52" s="683"/>
      <c r="AR52" s="683"/>
      <c r="AS52" s="683"/>
      <c r="AT52" s="1219">
        <f t="shared" ref="AT52" si="52">+$J52</f>
        <v>587</v>
      </c>
      <c r="AU52" s="1246">
        <f>+O52</f>
        <v>0</v>
      </c>
      <c r="AV52" s="308">
        <f t="shared" si="3"/>
        <v>0</v>
      </c>
      <c r="AW52" s="683"/>
      <c r="AX52" s="683"/>
      <c r="AY52" s="683"/>
      <c r="AZ52" s="683"/>
      <c r="BA52" s="683"/>
      <c r="BB52" s="683"/>
      <c r="BC52" s="1219">
        <f t="shared" ref="BC52" si="53">+$J52</f>
        <v>587</v>
      </c>
      <c r="BD52" s="1249">
        <f>+P52</f>
        <v>0</v>
      </c>
      <c r="BE52" s="308">
        <f t="shared" si="4"/>
        <v>0</v>
      </c>
      <c r="BF52" s="683"/>
      <c r="BG52" s="683"/>
      <c r="BH52" s="683"/>
      <c r="BI52" s="683"/>
      <c r="BJ52" s="683"/>
      <c r="BK52" s="683"/>
      <c r="BL52" s="1219">
        <f t="shared" ref="BL52" si="54">+$J52</f>
        <v>587</v>
      </c>
      <c r="BM52" s="1252">
        <f>+Q52</f>
        <v>0</v>
      </c>
      <c r="BN52" s="308">
        <f t="shared" si="5"/>
        <v>0</v>
      </c>
      <c r="BO52" s="683"/>
      <c r="BP52" s="683"/>
      <c r="BQ52" s="683"/>
      <c r="BR52" s="683"/>
      <c r="BS52" s="683"/>
      <c r="BT52" s="683"/>
      <c r="BU52" s="1204"/>
      <c r="BV52" s="1205"/>
      <c r="BW52" s="1205"/>
      <c r="BX52" s="1205"/>
      <c r="BY52" s="1205"/>
      <c r="BZ52" s="1205"/>
      <c r="CA52" s="1205"/>
      <c r="CB52" s="1205"/>
      <c r="CC52" s="1206"/>
    </row>
    <row r="53" spans="1:81" s="690" customFormat="1" ht="40.15" customHeight="1" x14ac:dyDescent="0.25">
      <c r="A53" s="673"/>
      <c r="B53" s="1334"/>
      <c r="C53" s="1315"/>
      <c r="D53" s="1097"/>
      <c r="E53" s="1094"/>
      <c r="F53" s="1094"/>
      <c r="G53" s="1094"/>
      <c r="H53" s="1094"/>
      <c r="I53" s="1094"/>
      <c r="J53" s="1220"/>
      <c r="K53" s="1217"/>
      <c r="L53" s="1223"/>
      <c r="M53" s="1226"/>
      <c r="N53" s="1229"/>
      <c r="O53" s="1232"/>
      <c r="P53" s="1235"/>
      <c r="Q53" s="1238"/>
      <c r="R53" s="122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x14ac:dyDescent="0.25">
      <c r="A54" s="673"/>
      <c r="B54" s="1334"/>
      <c r="C54" s="1315"/>
      <c r="D54" s="1097"/>
      <c r="E54" s="1094"/>
      <c r="F54" s="1094"/>
      <c r="G54" s="1094"/>
      <c r="H54" s="1094"/>
      <c r="I54" s="1094"/>
      <c r="J54" s="1220"/>
      <c r="K54" s="1217"/>
      <c r="L54" s="1223"/>
      <c r="M54" s="1226"/>
      <c r="N54" s="1229"/>
      <c r="O54" s="1232"/>
      <c r="P54" s="1235"/>
      <c r="Q54" s="1238"/>
      <c r="R54" s="1220"/>
      <c r="S54" s="678"/>
      <c r="T54" s="709"/>
      <c r="U54" s="709"/>
      <c r="V54" s="709"/>
      <c r="W54" s="678"/>
      <c r="X54" s="670"/>
      <c r="Y54" s="670"/>
      <c r="Z54" s="670"/>
      <c r="AA54" s="670"/>
      <c r="AB54" s="1220"/>
      <c r="AC54" s="1241"/>
      <c r="AD54" s="303">
        <f t="shared" si="24"/>
        <v>0</v>
      </c>
      <c r="AE54" s="303">
        <f t="shared" si="24"/>
        <v>0</v>
      </c>
      <c r="AF54" s="303">
        <f t="shared" si="24"/>
        <v>0</v>
      </c>
      <c r="AG54" s="303">
        <f t="shared" si="24"/>
        <v>0</v>
      </c>
      <c r="AH54" s="303">
        <f t="shared" si="24"/>
        <v>0</v>
      </c>
      <c r="AI54" s="303">
        <f t="shared" si="24"/>
        <v>0</v>
      </c>
      <c r="AJ54" s="303">
        <f t="shared" si="24"/>
        <v>0</v>
      </c>
      <c r="AK54" s="1220"/>
      <c r="AL54" s="1244"/>
      <c r="AM54" s="303">
        <f t="shared" si="2"/>
        <v>0</v>
      </c>
      <c r="AN54" s="684"/>
      <c r="AO54" s="684"/>
      <c r="AP54" s="684"/>
      <c r="AQ54" s="684"/>
      <c r="AR54" s="684"/>
      <c r="AS54" s="684"/>
      <c r="AT54" s="1220"/>
      <c r="AU54" s="1247"/>
      <c r="AV54" s="303">
        <f t="shared" si="3"/>
        <v>0</v>
      </c>
      <c r="AW54" s="684"/>
      <c r="AX54" s="684"/>
      <c r="AY54" s="684"/>
      <c r="AZ54" s="684"/>
      <c r="BA54" s="684"/>
      <c r="BB54" s="684"/>
      <c r="BC54" s="1220"/>
      <c r="BD54" s="1250"/>
      <c r="BE54" s="303">
        <f t="shared" si="4"/>
        <v>0</v>
      </c>
      <c r="BF54" s="684"/>
      <c r="BG54" s="684"/>
      <c r="BH54" s="684"/>
      <c r="BI54" s="684"/>
      <c r="BJ54" s="684"/>
      <c r="BK54" s="684"/>
      <c r="BL54" s="1220"/>
      <c r="BM54" s="1253"/>
      <c r="BN54" s="303">
        <f t="shared" si="5"/>
        <v>0</v>
      </c>
      <c r="BO54" s="684"/>
      <c r="BP54" s="684"/>
      <c r="BQ54" s="684"/>
      <c r="BR54" s="684"/>
      <c r="BS54" s="684"/>
      <c r="BT54" s="684"/>
      <c r="BU54" s="1207"/>
      <c r="BV54" s="1208"/>
      <c r="BW54" s="1208"/>
      <c r="BX54" s="1208"/>
      <c r="BY54" s="1208"/>
      <c r="BZ54" s="1208"/>
      <c r="CA54" s="1208"/>
      <c r="CB54" s="1208"/>
      <c r="CC54" s="1209"/>
    </row>
    <row r="55" spans="1:81" s="690" customFormat="1" ht="40.15" customHeight="1" thickBot="1" x14ac:dyDescent="0.3">
      <c r="A55" s="673"/>
      <c r="B55" s="1334"/>
      <c r="C55" s="1315"/>
      <c r="D55" s="1098"/>
      <c r="E55" s="1095"/>
      <c r="F55" s="1095"/>
      <c r="G55" s="1095"/>
      <c r="H55" s="1095"/>
      <c r="I55" s="1095"/>
      <c r="J55" s="1221"/>
      <c r="K55" s="1218"/>
      <c r="L55" s="1224"/>
      <c r="M55" s="1227"/>
      <c r="N55" s="1230"/>
      <c r="O55" s="1233"/>
      <c r="P55" s="1236"/>
      <c r="Q55" s="1239"/>
      <c r="R55" s="1221"/>
      <c r="S55" s="679"/>
      <c r="T55" s="710"/>
      <c r="U55" s="710"/>
      <c r="V55" s="710"/>
      <c r="W55" s="679"/>
      <c r="X55" s="671"/>
      <c r="Y55" s="671"/>
      <c r="Z55" s="671"/>
      <c r="AA55" s="671"/>
      <c r="AB55" s="1221"/>
      <c r="AC55" s="1242"/>
      <c r="AD55" s="306">
        <f t="shared" si="24"/>
        <v>0</v>
      </c>
      <c r="AE55" s="306">
        <f t="shared" si="24"/>
        <v>0</v>
      </c>
      <c r="AF55" s="306">
        <f t="shared" si="24"/>
        <v>0</v>
      </c>
      <c r="AG55" s="306">
        <f t="shared" si="24"/>
        <v>0</v>
      </c>
      <c r="AH55" s="306">
        <f t="shared" si="24"/>
        <v>0</v>
      </c>
      <c r="AI55" s="306">
        <f t="shared" si="24"/>
        <v>0</v>
      </c>
      <c r="AJ55" s="306">
        <f t="shared" si="24"/>
        <v>0</v>
      </c>
      <c r="AK55" s="1221"/>
      <c r="AL55" s="1245"/>
      <c r="AM55" s="306">
        <f t="shared" si="2"/>
        <v>0</v>
      </c>
      <c r="AN55" s="685"/>
      <c r="AO55" s="685"/>
      <c r="AP55" s="685"/>
      <c r="AQ55" s="685"/>
      <c r="AR55" s="685"/>
      <c r="AS55" s="685"/>
      <c r="AT55" s="1221"/>
      <c r="AU55" s="1248"/>
      <c r="AV55" s="306">
        <f t="shared" si="3"/>
        <v>0</v>
      </c>
      <c r="AW55" s="685"/>
      <c r="AX55" s="685"/>
      <c r="AY55" s="685"/>
      <c r="AZ55" s="685"/>
      <c r="BA55" s="685"/>
      <c r="BB55" s="685"/>
      <c r="BC55" s="1221"/>
      <c r="BD55" s="1251"/>
      <c r="BE55" s="306">
        <f t="shared" si="4"/>
        <v>0</v>
      </c>
      <c r="BF55" s="685"/>
      <c r="BG55" s="685"/>
      <c r="BH55" s="685"/>
      <c r="BI55" s="685"/>
      <c r="BJ55" s="685"/>
      <c r="BK55" s="685"/>
      <c r="BL55" s="1221"/>
      <c r="BM55" s="1254"/>
      <c r="BN55" s="306">
        <f t="shared" si="5"/>
        <v>0</v>
      </c>
      <c r="BO55" s="685"/>
      <c r="BP55" s="685"/>
      <c r="BQ55" s="685"/>
      <c r="BR55" s="685"/>
      <c r="BS55" s="685"/>
      <c r="BT55" s="685"/>
      <c r="BU55" s="1210"/>
      <c r="BV55" s="1211"/>
      <c r="BW55" s="1211"/>
      <c r="BX55" s="1211"/>
      <c r="BY55" s="1211"/>
      <c r="BZ55" s="1211"/>
      <c r="CA55" s="1211"/>
      <c r="CB55" s="1211"/>
      <c r="CC55" s="1212"/>
    </row>
    <row r="56" spans="1:81" s="690" customFormat="1" ht="40.15" customHeight="1" thickTop="1" x14ac:dyDescent="0.25">
      <c r="A56" s="673"/>
      <c r="B56" s="1334"/>
      <c r="C56" s="1315"/>
      <c r="D56" s="1096"/>
      <c r="E56" s="1093"/>
      <c r="F56" s="1093"/>
      <c r="G56" s="1093"/>
      <c r="H56" s="1093"/>
      <c r="I56" s="1093"/>
      <c r="J56" s="1219">
        <v>588</v>
      </c>
      <c r="K56" s="1216" t="str">
        <f>+[16]Metas!K673</f>
        <v>Capacitación en marco constitucional colombiano</v>
      </c>
      <c r="L56" s="1222"/>
      <c r="M56" s="1225">
        <f>SUM(N56:Q56)</f>
        <v>0</v>
      </c>
      <c r="N56" s="1228"/>
      <c r="O56" s="1231"/>
      <c r="P56" s="1234"/>
      <c r="Q56" s="1237"/>
      <c r="R56" s="1219">
        <f>+$J56</f>
        <v>588</v>
      </c>
      <c r="S56" s="677"/>
      <c r="T56" s="708"/>
      <c r="U56" s="708"/>
      <c r="V56" s="708"/>
      <c r="W56" s="677"/>
      <c r="X56" s="669"/>
      <c r="Y56" s="669"/>
      <c r="Z56" s="669"/>
      <c r="AA56" s="669"/>
      <c r="AB56" s="1219">
        <f t="shared" ref="AB56" si="55">+$J56</f>
        <v>588</v>
      </c>
      <c r="AC56" s="1240">
        <f t="shared" ref="AC56" si="56">+L56</f>
        <v>0</v>
      </c>
      <c r="AD56" s="308">
        <f t="shared" si="24"/>
        <v>0</v>
      </c>
      <c r="AE56" s="308">
        <f t="shared" si="24"/>
        <v>0</v>
      </c>
      <c r="AF56" s="308">
        <f t="shared" si="24"/>
        <v>0</v>
      </c>
      <c r="AG56" s="308">
        <f t="shared" si="24"/>
        <v>0</v>
      </c>
      <c r="AH56" s="308">
        <f t="shared" si="24"/>
        <v>0</v>
      </c>
      <c r="AI56" s="308">
        <f t="shared" si="24"/>
        <v>0</v>
      </c>
      <c r="AJ56" s="308">
        <f t="shared" si="24"/>
        <v>0</v>
      </c>
      <c r="AK56" s="1219">
        <f t="shared" ref="AK56" si="57">+$J56</f>
        <v>588</v>
      </c>
      <c r="AL56" s="1243">
        <f>+N56</f>
        <v>0</v>
      </c>
      <c r="AM56" s="308">
        <f t="shared" si="2"/>
        <v>0</v>
      </c>
      <c r="AN56" s="683"/>
      <c r="AO56" s="683"/>
      <c r="AP56" s="683"/>
      <c r="AQ56" s="683"/>
      <c r="AR56" s="683"/>
      <c r="AS56" s="683"/>
      <c r="AT56" s="1219">
        <f t="shared" ref="AT56" si="58">+$J56</f>
        <v>588</v>
      </c>
      <c r="AU56" s="1246">
        <f>+O56</f>
        <v>0</v>
      </c>
      <c r="AV56" s="308">
        <f t="shared" si="3"/>
        <v>0</v>
      </c>
      <c r="AW56" s="683"/>
      <c r="AX56" s="683"/>
      <c r="AY56" s="683"/>
      <c r="AZ56" s="683"/>
      <c r="BA56" s="683"/>
      <c r="BB56" s="683"/>
      <c r="BC56" s="1219">
        <f t="shared" ref="BC56" si="59">+$J56</f>
        <v>588</v>
      </c>
      <c r="BD56" s="1249">
        <f>+P56</f>
        <v>0</v>
      </c>
      <c r="BE56" s="308">
        <f t="shared" si="4"/>
        <v>0</v>
      </c>
      <c r="BF56" s="683"/>
      <c r="BG56" s="683"/>
      <c r="BH56" s="683"/>
      <c r="BI56" s="683"/>
      <c r="BJ56" s="683"/>
      <c r="BK56" s="683"/>
      <c r="BL56" s="1219">
        <f t="shared" ref="BL56" si="60">+$J56</f>
        <v>588</v>
      </c>
      <c r="BM56" s="1252">
        <f>+Q56</f>
        <v>0</v>
      </c>
      <c r="BN56" s="308">
        <f t="shared" si="5"/>
        <v>0</v>
      </c>
      <c r="BO56" s="683"/>
      <c r="BP56" s="683"/>
      <c r="BQ56" s="683"/>
      <c r="BR56" s="683"/>
      <c r="BS56" s="683"/>
      <c r="BT56" s="683"/>
      <c r="BU56" s="1204"/>
      <c r="BV56" s="1205"/>
      <c r="BW56" s="1205"/>
      <c r="BX56" s="1205"/>
      <c r="BY56" s="1205"/>
      <c r="BZ56" s="1205"/>
      <c r="CA56" s="1205"/>
      <c r="CB56" s="1205"/>
      <c r="CC56" s="1206"/>
    </row>
    <row r="57" spans="1:81" s="690" customFormat="1" ht="40.15" customHeight="1" x14ac:dyDescent="0.25">
      <c r="A57" s="673"/>
      <c r="B57" s="1334"/>
      <c r="C57" s="1315"/>
      <c r="D57" s="1097"/>
      <c r="E57" s="1094"/>
      <c r="F57" s="1094"/>
      <c r="G57" s="1094"/>
      <c r="H57" s="1094"/>
      <c r="I57" s="1094"/>
      <c r="J57" s="1220"/>
      <c r="K57" s="1217"/>
      <c r="L57" s="1223"/>
      <c r="M57" s="1226"/>
      <c r="N57" s="1229"/>
      <c r="O57" s="1232"/>
      <c r="P57" s="1235"/>
      <c r="Q57" s="1238"/>
      <c r="R57" s="1220"/>
      <c r="S57" s="678"/>
      <c r="T57" s="709"/>
      <c r="U57" s="709"/>
      <c r="V57" s="709"/>
      <c r="W57" s="678"/>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x14ac:dyDescent="0.25">
      <c r="A58" s="673"/>
      <c r="B58" s="1334"/>
      <c r="C58" s="1315"/>
      <c r="D58" s="1097"/>
      <c r="E58" s="1094"/>
      <c r="F58" s="1094"/>
      <c r="G58" s="1094"/>
      <c r="H58" s="1094"/>
      <c r="I58" s="1094"/>
      <c r="J58" s="1220"/>
      <c r="K58" s="1217"/>
      <c r="L58" s="1223"/>
      <c r="M58" s="1226"/>
      <c r="N58" s="1229"/>
      <c r="O58" s="1232"/>
      <c r="P58" s="1235"/>
      <c r="Q58" s="1238"/>
      <c r="R58" s="1220"/>
      <c r="S58" s="678"/>
      <c r="T58" s="709"/>
      <c r="U58" s="709"/>
      <c r="V58" s="709"/>
      <c r="W58" s="678"/>
      <c r="X58" s="670"/>
      <c r="Y58" s="670"/>
      <c r="Z58" s="670"/>
      <c r="AA58" s="670"/>
      <c r="AB58" s="1220"/>
      <c r="AC58" s="1241"/>
      <c r="AD58" s="303">
        <f t="shared" si="24"/>
        <v>0</v>
      </c>
      <c r="AE58" s="303">
        <f t="shared" si="24"/>
        <v>0</v>
      </c>
      <c r="AF58" s="303">
        <f t="shared" si="24"/>
        <v>0</v>
      </c>
      <c r="AG58" s="303">
        <f t="shared" si="24"/>
        <v>0</v>
      </c>
      <c r="AH58" s="303">
        <f t="shared" si="24"/>
        <v>0</v>
      </c>
      <c r="AI58" s="303">
        <f t="shared" si="24"/>
        <v>0</v>
      </c>
      <c r="AJ58" s="303">
        <f t="shared" si="24"/>
        <v>0</v>
      </c>
      <c r="AK58" s="1220"/>
      <c r="AL58" s="1244"/>
      <c r="AM58" s="303">
        <f t="shared" si="2"/>
        <v>0</v>
      </c>
      <c r="AN58" s="684"/>
      <c r="AO58" s="684"/>
      <c r="AP58" s="684"/>
      <c r="AQ58" s="684"/>
      <c r="AR58" s="684"/>
      <c r="AS58" s="684"/>
      <c r="AT58" s="1220"/>
      <c r="AU58" s="1247"/>
      <c r="AV58" s="303">
        <f t="shared" si="3"/>
        <v>0</v>
      </c>
      <c r="AW58" s="684"/>
      <c r="AX58" s="684"/>
      <c r="AY58" s="684"/>
      <c r="AZ58" s="684"/>
      <c r="BA58" s="684"/>
      <c r="BB58" s="684"/>
      <c r="BC58" s="1220"/>
      <c r="BD58" s="1250"/>
      <c r="BE58" s="303">
        <f t="shared" si="4"/>
        <v>0</v>
      </c>
      <c r="BF58" s="684"/>
      <c r="BG58" s="684"/>
      <c r="BH58" s="684"/>
      <c r="BI58" s="684"/>
      <c r="BJ58" s="684"/>
      <c r="BK58" s="684"/>
      <c r="BL58" s="1220"/>
      <c r="BM58" s="1253"/>
      <c r="BN58" s="303">
        <f t="shared" si="5"/>
        <v>0</v>
      </c>
      <c r="BO58" s="684"/>
      <c r="BP58" s="684"/>
      <c r="BQ58" s="684"/>
      <c r="BR58" s="684"/>
      <c r="BS58" s="684"/>
      <c r="BT58" s="684"/>
      <c r="BU58" s="1207"/>
      <c r="BV58" s="1208"/>
      <c r="BW58" s="1208"/>
      <c r="BX58" s="1208"/>
      <c r="BY58" s="1208"/>
      <c r="BZ58" s="1208"/>
      <c r="CA58" s="1208"/>
      <c r="CB58" s="1208"/>
      <c r="CC58" s="1209"/>
    </row>
    <row r="59" spans="1:81" s="690" customFormat="1" ht="40.15" customHeight="1" thickBot="1" x14ac:dyDescent="0.3">
      <c r="A59" s="673"/>
      <c r="B59" s="1334"/>
      <c r="C59" s="1316"/>
      <c r="D59" s="1098"/>
      <c r="E59" s="1095"/>
      <c r="F59" s="1095"/>
      <c r="G59" s="1095"/>
      <c r="H59" s="1095"/>
      <c r="I59" s="1095"/>
      <c r="J59" s="1221"/>
      <c r="K59" s="1218"/>
      <c r="L59" s="1224"/>
      <c r="M59" s="1227"/>
      <c r="N59" s="1230"/>
      <c r="O59" s="1233"/>
      <c r="P59" s="1236"/>
      <c r="Q59" s="1239"/>
      <c r="R59" s="1221"/>
      <c r="S59" s="679"/>
      <c r="T59" s="710"/>
      <c r="U59" s="710"/>
      <c r="V59" s="710"/>
      <c r="W59" s="679"/>
      <c r="X59" s="671"/>
      <c r="Y59" s="671"/>
      <c r="Z59" s="671"/>
      <c r="AA59" s="671"/>
      <c r="AB59" s="1221"/>
      <c r="AC59" s="1242"/>
      <c r="AD59" s="306">
        <f t="shared" si="24"/>
        <v>0</v>
      </c>
      <c r="AE59" s="306">
        <f t="shared" si="24"/>
        <v>0</v>
      </c>
      <c r="AF59" s="306">
        <f t="shared" si="24"/>
        <v>0</v>
      </c>
      <c r="AG59" s="306">
        <f t="shared" si="24"/>
        <v>0</v>
      </c>
      <c r="AH59" s="306">
        <f t="shared" si="24"/>
        <v>0</v>
      </c>
      <c r="AI59" s="306">
        <f t="shared" si="24"/>
        <v>0</v>
      </c>
      <c r="AJ59" s="306">
        <f t="shared" si="24"/>
        <v>0</v>
      </c>
      <c r="AK59" s="1221"/>
      <c r="AL59" s="1245"/>
      <c r="AM59" s="306">
        <f t="shared" si="2"/>
        <v>0</v>
      </c>
      <c r="AN59" s="685"/>
      <c r="AO59" s="685"/>
      <c r="AP59" s="685"/>
      <c r="AQ59" s="685"/>
      <c r="AR59" s="685"/>
      <c r="AS59" s="685"/>
      <c r="AT59" s="1221"/>
      <c r="AU59" s="1248"/>
      <c r="AV59" s="306">
        <f t="shared" si="3"/>
        <v>0</v>
      </c>
      <c r="AW59" s="685"/>
      <c r="AX59" s="685"/>
      <c r="AY59" s="685"/>
      <c r="AZ59" s="685"/>
      <c r="BA59" s="685"/>
      <c r="BB59" s="685"/>
      <c r="BC59" s="1221"/>
      <c r="BD59" s="1251"/>
      <c r="BE59" s="306">
        <f t="shared" si="4"/>
        <v>0</v>
      </c>
      <c r="BF59" s="685"/>
      <c r="BG59" s="685"/>
      <c r="BH59" s="685"/>
      <c r="BI59" s="685"/>
      <c r="BJ59" s="685"/>
      <c r="BK59" s="685"/>
      <c r="BL59" s="1221"/>
      <c r="BM59" s="1254"/>
      <c r="BN59" s="306">
        <f t="shared" si="5"/>
        <v>0</v>
      </c>
      <c r="BO59" s="685"/>
      <c r="BP59" s="685"/>
      <c r="BQ59" s="685"/>
      <c r="BR59" s="685"/>
      <c r="BS59" s="685"/>
      <c r="BT59" s="685"/>
      <c r="BU59" s="1210"/>
      <c r="BV59" s="1211"/>
      <c r="BW59" s="1211"/>
      <c r="BX59" s="1211"/>
      <c r="BY59" s="1211"/>
      <c r="BZ59" s="1211"/>
      <c r="CA59" s="1211"/>
      <c r="CB59" s="1211"/>
      <c r="CC59" s="1212"/>
    </row>
    <row r="60" spans="1:81" s="690" customFormat="1" ht="40.15" customHeight="1" thickTop="1" x14ac:dyDescent="0.25">
      <c r="A60" s="673"/>
      <c r="B60" s="1334"/>
      <c r="C60" s="1314" t="s">
        <v>914</v>
      </c>
      <c r="D60" s="1096"/>
      <c r="E60" s="1093"/>
      <c r="F60" s="1093"/>
      <c r="G60" s="1093"/>
      <c r="H60" s="1093"/>
      <c r="I60" s="1093"/>
      <c r="J60" s="1219">
        <v>589</v>
      </c>
      <c r="K60" s="1216" t="str">
        <f>+[16]Metas!K674</f>
        <v xml:space="preserve">Capacitación para el diseño y gestión de proyectos </v>
      </c>
      <c r="L60" s="1222"/>
      <c r="M60" s="1225">
        <f t="shared" ref="M60:M90" si="61">SUM(N60:Q60)</f>
        <v>0</v>
      </c>
      <c r="N60" s="1228"/>
      <c r="O60" s="1231"/>
      <c r="P60" s="1234"/>
      <c r="Q60" s="1237"/>
      <c r="R60" s="1219">
        <f>+$J60</f>
        <v>589</v>
      </c>
      <c r="S60" s="677"/>
      <c r="T60" s="708"/>
      <c r="U60" s="708"/>
      <c r="V60" s="708"/>
      <c r="W60" s="677"/>
      <c r="X60" s="669"/>
      <c r="Y60" s="669"/>
      <c r="Z60" s="669"/>
      <c r="AA60" s="669"/>
      <c r="AB60" s="1219">
        <f t="shared" ref="AB60" si="62">+$J60</f>
        <v>589</v>
      </c>
      <c r="AC60" s="1240">
        <f t="shared" ref="AC60" si="63">+L60</f>
        <v>0</v>
      </c>
      <c r="AD60" s="308">
        <f t="shared" si="24"/>
        <v>0</v>
      </c>
      <c r="AE60" s="308">
        <f t="shared" si="24"/>
        <v>0</v>
      </c>
      <c r="AF60" s="308">
        <f t="shared" si="24"/>
        <v>0</v>
      </c>
      <c r="AG60" s="308">
        <f t="shared" si="24"/>
        <v>0</v>
      </c>
      <c r="AH60" s="308">
        <f t="shared" si="24"/>
        <v>0</v>
      </c>
      <c r="AI60" s="308">
        <f t="shared" si="24"/>
        <v>0</v>
      </c>
      <c r="AJ60" s="308">
        <f t="shared" si="24"/>
        <v>0</v>
      </c>
      <c r="AK60" s="1219">
        <f t="shared" ref="AK60" si="64">+$J60</f>
        <v>589</v>
      </c>
      <c r="AL60" s="1243">
        <f t="shared" ref="AL60:AL90" si="65">+N60</f>
        <v>0</v>
      </c>
      <c r="AM60" s="308">
        <f t="shared" si="2"/>
        <v>0</v>
      </c>
      <c r="AN60" s="683"/>
      <c r="AO60" s="683"/>
      <c r="AP60" s="683"/>
      <c r="AQ60" s="683"/>
      <c r="AR60" s="683"/>
      <c r="AS60" s="683"/>
      <c r="AT60" s="1219">
        <f t="shared" ref="AT60" si="66">+$J60</f>
        <v>589</v>
      </c>
      <c r="AU60" s="1246">
        <f t="shared" ref="AU60:AU90" si="67">+O60</f>
        <v>0</v>
      </c>
      <c r="AV60" s="308">
        <f t="shared" si="3"/>
        <v>0</v>
      </c>
      <c r="AW60" s="683"/>
      <c r="AX60" s="683"/>
      <c r="AY60" s="683"/>
      <c r="AZ60" s="683"/>
      <c r="BA60" s="683"/>
      <c r="BB60" s="683"/>
      <c r="BC60" s="1219">
        <f t="shared" ref="BC60" si="68">+$J60</f>
        <v>589</v>
      </c>
      <c r="BD60" s="1249">
        <f t="shared" ref="BD60:BD90" si="69">+P60</f>
        <v>0</v>
      </c>
      <c r="BE60" s="308">
        <f t="shared" si="4"/>
        <v>0</v>
      </c>
      <c r="BF60" s="683"/>
      <c r="BG60" s="683"/>
      <c r="BH60" s="683"/>
      <c r="BI60" s="683"/>
      <c r="BJ60" s="683"/>
      <c r="BK60" s="683"/>
      <c r="BL60" s="1219">
        <f t="shared" ref="BL60" si="70">+$J60</f>
        <v>589</v>
      </c>
      <c r="BM60" s="1252">
        <f t="shared" ref="BM60:BM90" si="71">+Q60</f>
        <v>0</v>
      </c>
      <c r="BN60" s="308">
        <f t="shared" si="5"/>
        <v>0</v>
      </c>
      <c r="BO60" s="683"/>
      <c r="BP60" s="683"/>
      <c r="BQ60" s="683"/>
      <c r="BR60" s="683"/>
      <c r="BS60" s="683"/>
      <c r="BT60" s="683"/>
      <c r="BU60" s="1204"/>
      <c r="BV60" s="1205"/>
      <c r="BW60" s="1205"/>
      <c r="BX60" s="1205"/>
      <c r="BY60" s="1205"/>
      <c r="BZ60" s="1205"/>
      <c r="CA60" s="1205"/>
      <c r="CB60" s="1205"/>
      <c r="CC60" s="1206"/>
    </row>
    <row r="61" spans="1:81" s="690" customFormat="1" ht="40.15" customHeight="1" x14ac:dyDescent="0.25">
      <c r="A61" s="673"/>
      <c r="B61" s="1334"/>
      <c r="C61" s="1315"/>
      <c r="D61" s="1097"/>
      <c r="E61" s="1094"/>
      <c r="F61" s="1094"/>
      <c r="G61" s="1094"/>
      <c r="H61" s="1094"/>
      <c r="I61" s="1094"/>
      <c r="J61" s="1220"/>
      <c r="K61" s="1217"/>
      <c r="L61" s="1223"/>
      <c r="M61" s="1226"/>
      <c r="N61" s="1229"/>
      <c r="O61" s="1232"/>
      <c r="P61" s="1235"/>
      <c r="Q61" s="1238"/>
      <c r="R61" s="1220"/>
      <c r="S61" s="678"/>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x14ac:dyDescent="0.25">
      <c r="A62" s="673"/>
      <c r="B62" s="1334"/>
      <c r="C62" s="1315"/>
      <c r="D62" s="1097"/>
      <c r="E62" s="1094"/>
      <c r="F62" s="1094"/>
      <c r="G62" s="1094"/>
      <c r="H62" s="1094"/>
      <c r="I62" s="1094"/>
      <c r="J62" s="1220"/>
      <c r="K62" s="1217"/>
      <c r="L62" s="1223"/>
      <c r="M62" s="1226"/>
      <c r="N62" s="1229"/>
      <c r="O62" s="1232"/>
      <c r="P62" s="1235"/>
      <c r="Q62" s="1238"/>
      <c r="R62" s="1220"/>
      <c r="S62" s="678"/>
      <c r="T62" s="709"/>
      <c r="U62" s="709"/>
      <c r="V62" s="709"/>
      <c r="W62" s="678"/>
      <c r="X62" s="670"/>
      <c r="Y62" s="670"/>
      <c r="Z62" s="670"/>
      <c r="AA62" s="670"/>
      <c r="AB62" s="1220"/>
      <c r="AC62" s="1241"/>
      <c r="AD62" s="303">
        <f t="shared" si="24"/>
        <v>0</v>
      </c>
      <c r="AE62" s="303">
        <f t="shared" si="24"/>
        <v>0</v>
      </c>
      <c r="AF62" s="303">
        <f t="shared" si="24"/>
        <v>0</v>
      </c>
      <c r="AG62" s="303">
        <f t="shared" si="24"/>
        <v>0</v>
      </c>
      <c r="AH62" s="303">
        <f t="shared" si="24"/>
        <v>0</v>
      </c>
      <c r="AI62" s="303">
        <f t="shared" si="24"/>
        <v>0</v>
      </c>
      <c r="AJ62" s="303">
        <f t="shared" si="24"/>
        <v>0</v>
      </c>
      <c r="AK62" s="1220"/>
      <c r="AL62" s="1244"/>
      <c r="AM62" s="303">
        <f t="shared" si="2"/>
        <v>0</v>
      </c>
      <c r="AN62" s="684"/>
      <c r="AO62" s="684"/>
      <c r="AP62" s="684"/>
      <c r="AQ62" s="684"/>
      <c r="AR62" s="684"/>
      <c r="AS62" s="684"/>
      <c r="AT62" s="1220"/>
      <c r="AU62" s="1247"/>
      <c r="AV62" s="303">
        <f t="shared" si="3"/>
        <v>0</v>
      </c>
      <c r="AW62" s="684"/>
      <c r="AX62" s="684"/>
      <c r="AY62" s="684"/>
      <c r="AZ62" s="684"/>
      <c r="BA62" s="684"/>
      <c r="BB62" s="684"/>
      <c r="BC62" s="1220"/>
      <c r="BD62" s="1250"/>
      <c r="BE62" s="303">
        <f t="shared" si="4"/>
        <v>0</v>
      </c>
      <c r="BF62" s="684"/>
      <c r="BG62" s="684"/>
      <c r="BH62" s="684"/>
      <c r="BI62" s="684"/>
      <c r="BJ62" s="684"/>
      <c r="BK62" s="684"/>
      <c r="BL62" s="1220"/>
      <c r="BM62" s="1253"/>
      <c r="BN62" s="303">
        <f t="shared" si="5"/>
        <v>0</v>
      </c>
      <c r="BO62" s="684"/>
      <c r="BP62" s="684"/>
      <c r="BQ62" s="684"/>
      <c r="BR62" s="684"/>
      <c r="BS62" s="684"/>
      <c r="BT62" s="684"/>
      <c r="BU62" s="1207"/>
      <c r="BV62" s="1208"/>
      <c r="BW62" s="1208"/>
      <c r="BX62" s="1208"/>
      <c r="BY62" s="1208"/>
      <c r="BZ62" s="1208"/>
      <c r="CA62" s="1208"/>
      <c r="CB62" s="1208"/>
      <c r="CC62" s="1209"/>
    </row>
    <row r="63" spans="1:81" s="690" customFormat="1" ht="40.15" customHeight="1" thickBot="1" x14ac:dyDescent="0.3">
      <c r="A63" s="673"/>
      <c r="B63" s="1334"/>
      <c r="C63" s="1315"/>
      <c r="D63" s="1098"/>
      <c r="E63" s="1095"/>
      <c r="F63" s="1095"/>
      <c r="G63" s="1095"/>
      <c r="H63" s="1095"/>
      <c r="I63" s="1095"/>
      <c r="J63" s="1221"/>
      <c r="K63" s="1218"/>
      <c r="L63" s="1224"/>
      <c r="M63" s="1227"/>
      <c r="N63" s="1230"/>
      <c r="O63" s="1233"/>
      <c r="P63" s="1236"/>
      <c r="Q63" s="1239"/>
      <c r="R63" s="1221"/>
      <c r="S63" s="679"/>
      <c r="T63" s="710"/>
      <c r="U63" s="710"/>
      <c r="V63" s="710"/>
      <c r="W63" s="679"/>
      <c r="X63" s="671"/>
      <c r="Y63" s="671"/>
      <c r="Z63" s="671"/>
      <c r="AA63" s="671"/>
      <c r="AB63" s="1221"/>
      <c r="AC63" s="1242"/>
      <c r="AD63" s="306">
        <f t="shared" si="24"/>
        <v>0</v>
      </c>
      <c r="AE63" s="306">
        <f t="shared" si="24"/>
        <v>0</v>
      </c>
      <c r="AF63" s="306">
        <f t="shared" si="24"/>
        <v>0</v>
      </c>
      <c r="AG63" s="306">
        <f t="shared" si="24"/>
        <v>0</v>
      </c>
      <c r="AH63" s="306">
        <f t="shared" si="24"/>
        <v>0</v>
      </c>
      <c r="AI63" s="306">
        <f t="shared" si="24"/>
        <v>0</v>
      </c>
      <c r="AJ63" s="306">
        <f t="shared" si="24"/>
        <v>0</v>
      </c>
      <c r="AK63" s="1221"/>
      <c r="AL63" s="1245"/>
      <c r="AM63" s="306">
        <f t="shared" si="2"/>
        <v>0</v>
      </c>
      <c r="AN63" s="685"/>
      <c r="AO63" s="685"/>
      <c r="AP63" s="685"/>
      <c r="AQ63" s="685"/>
      <c r="AR63" s="685"/>
      <c r="AS63" s="685"/>
      <c r="AT63" s="1221"/>
      <c r="AU63" s="1248"/>
      <c r="AV63" s="306">
        <f t="shared" si="3"/>
        <v>0</v>
      </c>
      <c r="AW63" s="685"/>
      <c r="AX63" s="685"/>
      <c r="AY63" s="685"/>
      <c r="AZ63" s="685"/>
      <c r="BA63" s="685"/>
      <c r="BB63" s="685"/>
      <c r="BC63" s="1221"/>
      <c r="BD63" s="1251"/>
      <c r="BE63" s="306">
        <f t="shared" si="4"/>
        <v>0</v>
      </c>
      <c r="BF63" s="685"/>
      <c r="BG63" s="685"/>
      <c r="BH63" s="685"/>
      <c r="BI63" s="685"/>
      <c r="BJ63" s="685"/>
      <c r="BK63" s="685"/>
      <c r="BL63" s="1221"/>
      <c r="BM63" s="1254"/>
      <c r="BN63" s="306">
        <f t="shared" si="5"/>
        <v>0</v>
      </c>
      <c r="BO63" s="685"/>
      <c r="BP63" s="685"/>
      <c r="BQ63" s="685"/>
      <c r="BR63" s="685"/>
      <c r="BS63" s="685"/>
      <c r="BT63" s="685"/>
      <c r="BU63" s="1210"/>
      <c r="BV63" s="1211"/>
      <c r="BW63" s="1211"/>
      <c r="BX63" s="1211"/>
      <c r="BY63" s="1211"/>
      <c r="BZ63" s="1211"/>
      <c r="CA63" s="1211"/>
      <c r="CB63" s="1211"/>
      <c r="CC63" s="1212"/>
    </row>
    <row r="64" spans="1:81" s="690" customFormat="1" ht="40.15" customHeight="1" thickTop="1" x14ac:dyDescent="0.25">
      <c r="A64" s="673"/>
      <c r="B64" s="1334"/>
      <c r="C64" s="1315"/>
      <c r="D64" s="1096"/>
      <c r="E64" s="1093"/>
      <c r="F64" s="1093"/>
      <c r="G64" s="1093"/>
      <c r="H64" s="1093"/>
      <c r="I64" s="1093"/>
      <c r="J64" s="1219">
        <v>590</v>
      </c>
      <c r="K64" s="1216" t="str">
        <f>+[16]Metas!K675</f>
        <v>Proyectos de cooperación internacional gestionados por la Secretaría de Fronteras y Cooperación internacional</v>
      </c>
      <c r="L64" s="2194"/>
      <c r="M64" s="1225">
        <f t="shared" si="61"/>
        <v>100</v>
      </c>
      <c r="N64" s="1228">
        <v>25</v>
      </c>
      <c r="O64" s="1231">
        <v>30</v>
      </c>
      <c r="P64" s="1234">
        <v>30</v>
      </c>
      <c r="Q64" s="1237">
        <v>15</v>
      </c>
      <c r="R64" s="1219">
        <f>+$J64</f>
        <v>590</v>
      </c>
      <c r="S64" s="677" t="s">
        <v>6843</v>
      </c>
      <c r="T64" s="708"/>
      <c r="U64" s="708"/>
      <c r="V64" s="708"/>
      <c r="W64" s="677" t="s">
        <v>5085</v>
      </c>
      <c r="X64" s="669">
        <v>44592</v>
      </c>
      <c r="Y64" s="669">
        <v>44650</v>
      </c>
      <c r="Z64" s="669"/>
      <c r="AA64" s="669"/>
      <c r="AB64" s="1219">
        <f t="shared" ref="AB64" si="72">+$J64</f>
        <v>590</v>
      </c>
      <c r="AC64" s="1240">
        <f t="shared" ref="AC64" si="73">+L64</f>
        <v>0</v>
      </c>
      <c r="AD64" s="308">
        <f t="shared" si="24"/>
        <v>0</v>
      </c>
      <c r="AE64" s="308">
        <f t="shared" si="24"/>
        <v>0</v>
      </c>
      <c r="AF64" s="308">
        <f t="shared" si="24"/>
        <v>0</v>
      </c>
      <c r="AG64" s="308">
        <f t="shared" si="24"/>
        <v>0</v>
      </c>
      <c r="AH64" s="308">
        <f t="shared" si="24"/>
        <v>0</v>
      </c>
      <c r="AI64" s="308">
        <f t="shared" si="24"/>
        <v>0</v>
      </c>
      <c r="AJ64" s="308">
        <f t="shared" si="24"/>
        <v>0</v>
      </c>
      <c r="AK64" s="1219">
        <f t="shared" ref="AK64" si="74">+$J64</f>
        <v>590</v>
      </c>
      <c r="AL64" s="1243">
        <f t="shared" si="65"/>
        <v>25</v>
      </c>
      <c r="AM64" s="308">
        <f t="shared" si="2"/>
        <v>0</v>
      </c>
      <c r="AN64" s="683"/>
      <c r="AO64" s="683"/>
      <c r="AP64" s="683"/>
      <c r="AQ64" s="683"/>
      <c r="AR64" s="683"/>
      <c r="AS64" s="683"/>
      <c r="AT64" s="1219">
        <f t="shared" ref="AT64" si="75">+$J64</f>
        <v>590</v>
      </c>
      <c r="AU64" s="1246">
        <f t="shared" si="67"/>
        <v>30</v>
      </c>
      <c r="AV64" s="308">
        <f t="shared" si="3"/>
        <v>0</v>
      </c>
      <c r="AW64" s="683"/>
      <c r="AX64" s="683"/>
      <c r="AY64" s="683"/>
      <c r="AZ64" s="683"/>
      <c r="BA64" s="683"/>
      <c r="BB64" s="683"/>
      <c r="BC64" s="1219">
        <f t="shared" ref="BC64" si="76">+$J64</f>
        <v>590</v>
      </c>
      <c r="BD64" s="1249">
        <f t="shared" si="69"/>
        <v>30</v>
      </c>
      <c r="BE64" s="308">
        <f t="shared" si="4"/>
        <v>0</v>
      </c>
      <c r="BF64" s="683"/>
      <c r="BG64" s="683"/>
      <c r="BH64" s="683"/>
      <c r="BI64" s="683"/>
      <c r="BJ64" s="683"/>
      <c r="BK64" s="683"/>
      <c r="BL64" s="1219">
        <f t="shared" ref="BL64" si="77">+$J64</f>
        <v>590</v>
      </c>
      <c r="BM64" s="1252">
        <f t="shared" si="71"/>
        <v>15</v>
      </c>
      <c r="BN64" s="308">
        <f t="shared" si="5"/>
        <v>0</v>
      </c>
      <c r="BO64" s="683"/>
      <c r="BP64" s="683"/>
      <c r="BQ64" s="683"/>
      <c r="BR64" s="683"/>
      <c r="BS64" s="683"/>
      <c r="BT64" s="683"/>
      <c r="BU64" s="1204"/>
      <c r="BV64" s="1205"/>
      <c r="BW64" s="1205"/>
      <c r="BX64" s="1205"/>
      <c r="BY64" s="1205"/>
      <c r="BZ64" s="1205"/>
      <c r="CA64" s="1205"/>
      <c r="CB64" s="1205"/>
      <c r="CC64" s="1206"/>
    </row>
    <row r="65" spans="1:81" s="690" customFormat="1" ht="40.15" customHeight="1" x14ac:dyDescent="0.25">
      <c r="A65" s="673"/>
      <c r="B65" s="1334"/>
      <c r="C65" s="1315"/>
      <c r="D65" s="1097"/>
      <c r="E65" s="1094"/>
      <c r="F65" s="1094"/>
      <c r="G65" s="1094"/>
      <c r="H65" s="1094"/>
      <c r="I65" s="1094"/>
      <c r="J65" s="1220"/>
      <c r="K65" s="1217"/>
      <c r="L65" s="2195"/>
      <c r="M65" s="1226"/>
      <c r="N65" s="1229"/>
      <c r="O65" s="1232"/>
      <c r="P65" s="1235"/>
      <c r="Q65" s="1238"/>
      <c r="R65" s="1220"/>
      <c r="S65" s="678" t="s">
        <v>6844</v>
      </c>
      <c r="T65" s="709"/>
      <c r="U65" s="709"/>
      <c r="V65" s="709"/>
      <c r="W65" s="678" t="s">
        <v>6845</v>
      </c>
      <c r="X65" s="670">
        <v>44592</v>
      </c>
      <c r="Y65" s="670">
        <v>44834</v>
      </c>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x14ac:dyDescent="0.25">
      <c r="A66" s="673"/>
      <c r="B66" s="1334"/>
      <c r="C66" s="1315"/>
      <c r="D66" s="1097"/>
      <c r="E66" s="1094"/>
      <c r="F66" s="1094"/>
      <c r="G66" s="1094"/>
      <c r="H66" s="1094"/>
      <c r="I66" s="1094"/>
      <c r="J66" s="1220"/>
      <c r="K66" s="1217"/>
      <c r="L66" s="2195"/>
      <c r="M66" s="1226"/>
      <c r="N66" s="1229"/>
      <c r="O66" s="1232"/>
      <c r="P66" s="1235"/>
      <c r="Q66" s="1238"/>
      <c r="R66" s="1220"/>
      <c r="S66" s="678" t="s">
        <v>6846</v>
      </c>
      <c r="T66" s="709"/>
      <c r="U66" s="709"/>
      <c r="V66" s="709"/>
      <c r="W66" s="678" t="s">
        <v>6847</v>
      </c>
      <c r="X66" s="670">
        <v>44592</v>
      </c>
      <c r="Y66" s="670">
        <v>44834</v>
      </c>
      <c r="Z66" s="670"/>
      <c r="AA66" s="670"/>
      <c r="AB66" s="1220"/>
      <c r="AC66" s="1241"/>
      <c r="AD66" s="303">
        <f t="shared" si="24"/>
        <v>0</v>
      </c>
      <c r="AE66" s="303">
        <f t="shared" si="24"/>
        <v>0</v>
      </c>
      <c r="AF66" s="303">
        <f t="shared" si="24"/>
        <v>0</v>
      </c>
      <c r="AG66" s="303">
        <f t="shared" si="24"/>
        <v>0</v>
      </c>
      <c r="AH66" s="303">
        <f t="shared" si="24"/>
        <v>0</v>
      </c>
      <c r="AI66" s="303">
        <f t="shared" si="24"/>
        <v>0</v>
      </c>
      <c r="AJ66" s="303">
        <f t="shared" si="24"/>
        <v>0</v>
      </c>
      <c r="AK66" s="1220"/>
      <c r="AL66" s="1244"/>
      <c r="AM66" s="303">
        <f t="shared" si="2"/>
        <v>0</v>
      </c>
      <c r="AN66" s="684"/>
      <c r="AO66" s="684"/>
      <c r="AP66" s="684"/>
      <c r="AQ66" s="684"/>
      <c r="AR66" s="684"/>
      <c r="AS66" s="684"/>
      <c r="AT66" s="1220"/>
      <c r="AU66" s="1247"/>
      <c r="AV66" s="303">
        <f t="shared" si="3"/>
        <v>0</v>
      </c>
      <c r="AW66" s="684"/>
      <c r="AX66" s="684"/>
      <c r="AY66" s="684"/>
      <c r="AZ66" s="684"/>
      <c r="BA66" s="684"/>
      <c r="BB66" s="684"/>
      <c r="BC66" s="1220"/>
      <c r="BD66" s="1250"/>
      <c r="BE66" s="303">
        <f t="shared" si="4"/>
        <v>0</v>
      </c>
      <c r="BF66" s="684"/>
      <c r="BG66" s="684"/>
      <c r="BH66" s="684"/>
      <c r="BI66" s="684"/>
      <c r="BJ66" s="684"/>
      <c r="BK66" s="684"/>
      <c r="BL66" s="1220"/>
      <c r="BM66" s="1253"/>
      <c r="BN66" s="303">
        <f t="shared" si="5"/>
        <v>0</v>
      </c>
      <c r="BO66" s="684"/>
      <c r="BP66" s="684"/>
      <c r="BQ66" s="684"/>
      <c r="BR66" s="684"/>
      <c r="BS66" s="684"/>
      <c r="BT66" s="684"/>
      <c r="BU66" s="1207"/>
      <c r="BV66" s="1208"/>
      <c r="BW66" s="1208"/>
      <c r="BX66" s="1208"/>
      <c r="BY66" s="1208"/>
      <c r="BZ66" s="1208"/>
      <c r="CA66" s="1208"/>
      <c r="CB66" s="1208"/>
      <c r="CC66" s="1209"/>
    </row>
    <row r="67" spans="1:81" s="690" customFormat="1" ht="40.15" customHeight="1" thickBot="1" x14ac:dyDescent="0.3">
      <c r="A67" s="673"/>
      <c r="B67" s="1335"/>
      <c r="C67" s="1316"/>
      <c r="D67" s="1098"/>
      <c r="E67" s="1095"/>
      <c r="F67" s="1095"/>
      <c r="G67" s="1095"/>
      <c r="H67" s="1095"/>
      <c r="I67" s="1095"/>
      <c r="J67" s="1221"/>
      <c r="K67" s="1218"/>
      <c r="L67" s="2196"/>
      <c r="M67" s="1227"/>
      <c r="N67" s="1230"/>
      <c r="O67" s="1233"/>
      <c r="P67" s="1236"/>
      <c r="Q67" s="1239"/>
      <c r="R67" s="1221"/>
      <c r="S67" s="679" t="s">
        <v>6848</v>
      </c>
      <c r="T67" s="710"/>
      <c r="U67" s="710"/>
      <c r="V67" s="710"/>
      <c r="W67" s="679" t="s">
        <v>6849</v>
      </c>
      <c r="X67" s="904">
        <v>44592</v>
      </c>
      <c r="Y67" s="904">
        <v>44834</v>
      </c>
      <c r="Z67" s="671"/>
      <c r="AA67" s="671"/>
      <c r="AB67" s="1221"/>
      <c r="AC67" s="1242"/>
      <c r="AD67" s="306">
        <f t="shared" si="24"/>
        <v>0</v>
      </c>
      <c r="AE67" s="306">
        <f t="shared" si="24"/>
        <v>0</v>
      </c>
      <c r="AF67" s="306">
        <f t="shared" si="24"/>
        <v>0</v>
      </c>
      <c r="AG67" s="306">
        <f t="shared" si="24"/>
        <v>0</v>
      </c>
      <c r="AH67" s="306">
        <f t="shared" si="24"/>
        <v>0</v>
      </c>
      <c r="AI67" s="306">
        <f t="shared" si="24"/>
        <v>0</v>
      </c>
      <c r="AJ67" s="306">
        <f t="shared" si="24"/>
        <v>0</v>
      </c>
      <c r="AK67" s="1221"/>
      <c r="AL67" s="1245"/>
      <c r="AM67" s="306">
        <f t="shared" si="2"/>
        <v>0</v>
      </c>
      <c r="AN67" s="685"/>
      <c r="AO67" s="685"/>
      <c r="AP67" s="685"/>
      <c r="AQ67" s="685"/>
      <c r="AR67" s="685"/>
      <c r="AS67" s="685"/>
      <c r="AT67" s="1221"/>
      <c r="AU67" s="1248"/>
      <c r="AV67" s="306">
        <f t="shared" si="3"/>
        <v>0</v>
      </c>
      <c r="AW67" s="685"/>
      <c r="AX67" s="685"/>
      <c r="AY67" s="685"/>
      <c r="AZ67" s="685"/>
      <c r="BA67" s="685"/>
      <c r="BB67" s="685"/>
      <c r="BC67" s="1221"/>
      <c r="BD67" s="1251"/>
      <c r="BE67" s="306">
        <f t="shared" si="4"/>
        <v>0</v>
      </c>
      <c r="BF67" s="685"/>
      <c r="BG67" s="685"/>
      <c r="BH67" s="685"/>
      <c r="BI67" s="685"/>
      <c r="BJ67" s="685"/>
      <c r="BK67" s="685"/>
      <c r="BL67" s="1221"/>
      <c r="BM67" s="1254"/>
      <c r="BN67" s="306">
        <f t="shared" si="5"/>
        <v>0</v>
      </c>
      <c r="BO67" s="685"/>
      <c r="BP67" s="685"/>
      <c r="BQ67" s="685"/>
      <c r="BR67" s="685"/>
      <c r="BS67" s="685"/>
      <c r="BT67" s="685"/>
      <c r="BU67" s="1210"/>
      <c r="BV67" s="1211"/>
      <c r="BW67" s="1211"/>
      <c r="BX67" s="1211"/>
      <c r="BY67" s="1211"/>
      <c r="BZ67" s="1211"/>
      <c r="CA67" s="1211"/>
      <c r="CB67" s="1211"/>
      <c r="CC67" s="1212"/>
    </row>
    <row r="68" spans="1:81" ht="15.6" customHeight="1" thickTop="1" x14ac:dyDescent="0.25"/>
    <row r="69" spans="1:81" s="690" customFormat="1" ht="16.149999999999999" customHeight="1" x14ac:dyDescent="0.25">
      <c r="A69" s="673"/>
      <c r="B69" s="1131"/>
      <c r="C69" s="1115" t="s">
        <v>0</v>
      </c>
      <c r="D69" s="1115"/>
      <c r="E69" s="1115"/>
      <c r="F69" s="1115"/>
      <c r="G69" s="1115"/>
      <c r="H69" s="1115"/>
      <c r="I69" s="698"/>
      <c r="J69" s="715" t="s">
        <v>1</v>
      </c>
      <c r="K69" s="715"/>
      <c r="L69" s="1853" t="s">
        <v>2874</v>
      </c>
      <c r="M69" s="1854"/>
      <c r="N69" s="1854"/>
      <c r="O69" s="1854"/>
      <c r="P69" s="1854"/>
      <c r="Q69" s="1855"/>
      <c r="R69" s="1114" t="s">
        <v>0</v>
      </c>
      <c r="S69" s="1116"/>
      <c r="T69" s="1195" t="s">
        <v>1</v>
      </c>
      <c r="U69" s="1196"/>
      <c r="V69" s="1197"/>
      <c r="W69" s="1856" t="str">
        <f>+$L69</f>
        <v>SECRETARÌA DE FRONTERAS Y COOPERACIÓN INTERNACIONAL</v>
      </c>
      <c r="X69" s="1857"/>
      <c r="Y69" s="1857"/>
      <c r="Z69" s="1857"/>
      <c r="AA69" s="1858"/>
      <c r="AB69" s="1114" t="s">
        <v>0</v>
      </c>
      <c r="AC69" s="1115"/>
      <c r="AD69" s="1115"/>
      <c r="AE69" s="1115"/>
      <c r="AF69" s="1115"/>
      <c r="AG69" s="1115"/>
      <c r="AH69" s="1115"/>
      <c r="AI69" s="1115"/>
      <c r="AJ69" s="1116"/>
      <c r="AK69" s="1112" t="s">
        <v>1</v>
      </c>
      <c r="AL69" s="1112"/>
      <c r="AM69" s="1112"/>
      <c r="AN69" s="1841" t="str">
        <f>+$L69</f>
        <v>SECRETARÌA DE FRONTERAS Y COOPERACIÓN INTERNACIONAL</v>
      </c>
      <c r="AO69" s="1842"/>
      <c r="AP69" s="1842"/>
      <c r="AQ69" s="1842"/>
      <c r="AR69" s="1842"/>
      <c r="AS69" s="1843"/>
      <c r="AT69" s="1114" t="s">
        <v>0</v>
      </c>
      <c r="AU69" s="1115"/>
      <c r="AV69" s="1115"/>
      <c r="AW69" s="1115"/>
      <c r="AX69" s="1115"/>
      <c r="AY69" s="1115"/>
      <c r="AZ69" s="1115"/>
      <c r="BA69" s="1115"/>
      <c r="BB69" s="1116"/>
      <c r="BC69" s="1112" t="s">
        <v>1</v>
      </c>
      <c r="BD69" s="1112"/>
      <c r="BE69" s="1112"/>
      <c r="BF69" s="1830" t="str">
        <f>+$L69</f>
        <v>SECRETARÌA DE FRONTERAS Y COOPERACIÓN INTERNACIONAL</v>
      </c>
      <c r="BG69" s="1830"/>
      <c r="BH69" s="1830"/>
      <c r="BI69" s="1830"/>
      <c r="BJ69" s="1830"/>
      <c r="BK69" s="1830"/>
      <c r="BL69" s="1114" t="s">
        <v>0</v>
      </c>
      <c r="BM69" s="1115"/>
      <c r="BN69" s="1115"/>
      <c r="BO69" s="1115"/>
      <c r="BP69" s="1115"/>
      <c r="BQ69" s="1115"/>
      <c r="BR69" s="1115"/>
      <c r="BS69" s="1115"/>
      <c r="BT69" s="1116"/>
      <c r="BU69" s="1112" t="s">
        <v>1</v>
      </c>
      <c r="BV69" s="1112"/>
      <c r="BW69" s="1112"/>
      <c r="BX69" s="1830" t="str">
        <f>+$L69</f>
        <v>SECRETARÌA DE FRONTERAS Y COOPERACIÓN INTERNACIONAL</v>
      </c>
      <c r="BY69" s="1830"/>
      <c r="BZ69" s="1830"/>
      <c r="CA69" s="1830"/>
      <c r="CB69" s="1830"/>
      <c r="CC69" s="1830"/>
    </row>
    <row r="70" spans="1:81" s="690" customFormat="1" ht="16.149999999999999" customHeight="1" x14ac:dyDescent="0.25">
      <c r="A70" s="673"/>
      <c r="B70" s="1132"/>
      <c r="C70" s="1110" t="s">
        <v>1668</v>
      </c>
      <c r="D70" s="1110"/>
      <c r="E70" s="1110"/>
      <c r="F70" s="1110"/>
      <c r="G70" s="1110"/>
      <c r="H70" s="1110"/>
      <c r="I70" s="699"/>
      <c r="J70" s="715" t="s">
        <v>2</v>
      </c>
      <c r="K70" s="715"/>
      <c r="L70" s="1265"/>
      <c r="M70" s="1266"/>
      <c r="N70" s="1266"/>
      <c r="O70" s="1266"/>
      <c r="P70" s="1266"/>
      <c r="Q70" s="1267"/>
      <c r="R70" s="1109" t="s">
        <v>1668</v>
      </c>
      <c r="S70" s="1111"/>
      <c r="T70" s="1195" t="s">
        <v>2</v>
      </c>
      <c r="U70" s="1196"/>
      <c r="V70" s="1197"/>
      <c r="W70" s="1207">
        <f>+$L70</f>
        <v>0</v>
      </c>
      <c r="X70" s="1208"/>
      <c r="Y70" s="1208"/>
      <c r="Z70" s="1208"/>
      <c r="AA70" s="1268"/>
      <c r="AB70" s="1109" t="s">
        <v>1668</v>
      </c>
      <c r="AC70" s="1110"/>
      <c r="AD70" s="1110"/>
      <c r="AE70" s="1110"/>
      <c r="AF70" s="1110"/>
      <c r="AG70" s="1110"/>
      <c r="AH70" s="1110"/>
      <c r="AI70" s="1110"/>
      <c r="AJ70" s="1111"/>
      <c r="AK70" s="1112" t="s">
        <v>2</v>
      </c>
      <c r="AL70" s="1112"/>
      <c r="AM70" s="1112"/>
      <c r="AN70" s="1777">
        <f>+$L70</f>
        <v>0</v>
      </c>
      <c r="AO70" s="1778"/>
      <c r="AP70" s="1778"/>
      <c r="AQ70" s="1778"/>
      <c r="AR70" s="1778"/>
      <c r="AS70" s="1779"/>
      <c r="AT70" s="1109" t="s">
        <v>1668</v>
      </c>
      <c r="AU70" s="1110"/>
      <c r="AV70" s="1110"/>
      <c r="AW70" s="1110"/>
      <c r="AX70" s="1110"/>
      <c r="AY70" s="1110"/>
      <c r="AZ70" s="1110"/>
      <c r="BA70" s="1110"/>
      <c r="BB70" s="1111"/>
      <c r="BC70" s="1112" t="s">
        <v>2</v>
      </c>
      <c r="BD70" s="1112"/>
      <c r="BE70" s="1112"/>
      <c r="BF70" s="1113">
        <f>+$L70</f>
        <v>0</v>
      </c>
      <c r="BG70" s="1113"/>
      <c r="BH70" s="1113"/>
      <c r="BI70" s="1113"/>
      <c r="BJ70" s="1113"/>
      <c r="BK70" s="1113"/>
      <c r="BL70" s="1109" t="s">
        <v>1668</v>
      </c>
      <c r="BM70" s="1110"/>
      <c r="BN70" s="1110"/>
      <c r="BO70" s="1110"/>
      <c r="BP70" s="1110"/>
      <c r="BQ70" s="1110"/>
      <c r="BR70" s="1110"/>
      <c r="BS70" s="1110"/>
      <c r="BT70" s="1111"/>
      <c r="BU70" s="1112" t="s">
        <v>2</v>
      </c>
      <c r="BV70" s="1112"/>
      <c r="BW70" s="1112"/>
      <c r="BX70" s="1113">
        <f>+$L70</f>
        <v>0</v>
      </c>
      <c r="BY70" s="1113"/>
      <c r="BZ70" s="1113"/>
      <c r="CA70" s="1113"/>
      <c r="CB70" s="1113"/>
      <c r="CC70" s="1113"/>
    </row>
    <row r="71" spans="1:81" s="690" customFormat="1" ht="16.149999999999999" customHeight="1" x14ac:dyDescent="0.25">
      <c r="A71" s="673"/>
      <c r="B71" s="1132"/>
      <c r="C71" s="1143" t="s">
        <v>3860</v>
      </c>
      <c r="D71" s="1143"/>
      <c r="E71" s="1143"/>
      <c r="F71" s="1143"/>
      <c r="G71" s="1143"/>
      <c r="H71" s="1143"/>
      <c r="I71" s="699"/>
      <c r="J71" s="715" t="s">
        <v>1667</v>
      </c>
      <c r="K71" s="715"/>
      <c r="L71" s="1746" t="s">
        <v>859</v>
      </c>
      <c r="M71" s="1747"/>
      <c r="N71" s="1747"/>
      <c r="O71" s="1747"/>
      <c r="P71" s="1747"/>
      <c r="Q71" s="1748"/>
      <c r="R71" s="1142" t="s">
        <v>3860</v>
      </c>
      <c r="S71" s="1144"/>
      <c r="T71" s="1195" t="s">
        <v>1675</v>
      </c>
      <c r="U71" s="1196"/>
      <c r="V71" s="1197"/>
      <c r="W71" s="1787" t="str">
        <f>+$L71</f>
        <v xml:space="preserve">3. Gobernanza </v>
      </c>
      <c r="X71" s="1788"/>
      <c r="Y71" s="1788"/>
      <c r="Z71" s="1788"/>
      <c r="AA71" s="1789"/>
      <c r="AB71" s="1142" t="s">
        <v>3860</v>
      </c>
      <c r="AC71" s="1143"/>
      <c r="AD71" s="1143"/>
      <c r="AE71" s="1143"/>
      <c r="AF71" s="1143"/>
      <c r="AG71" s="1143"/>
      <c r="AH71" s="1143"/>
      <c r="AI71" s="1143"/>
      <c r="AJ71" s="1144"/>
      <c r="AK71" s="1112" t="s">
        <v>1667</v>
      </c>
      <c r="AL71" s="1112"/>
      <c r="AM71" s="1112"/>
      <c r="AN71" s="1746" t="str">
        <f>+$L71</f>
        <v xml:space="preserve">3. Gobernanza </v>
      </c>
      <c r="AO71" s="1747"/>
      <c r="AP71" s="1747"/>
      <c r="AQ71" s="1747"/>
      <c r="AR71" s="1747"/>
      <c r="AS71" s="1748"/>
      <c r="AT71" s="1142" t="s">
        <v>3860</v>
      </c>
      <c r="AU71" s="1143"/>
      <c r="AV71" s="1143"/>
      <c r="AW71" s="1143"/>
      <c r="AX71" s="1143"/>
      <c r="AY71" s="1143"/>
      <c r="AZ71" s="1143"/>
      <c r="BA71" s="1143"/>
      <c r="BB71" s="1144"/>
      <c r="BC71" s="1112" t="s">
        <v>1667</v>
      </c>
      <c r="BD71" s="1112"/>
      <c r="BE71" s="1112"/>
      <c r="BF71" s="1743" t="str">
        <f>+$L71</f>
        <v xml:space="preserve">3. Gobernanza </v>
      </c>
      <c r="BG71" s="1743"/>
      <c r="BH71" s="1743"/>
      <c r="BI71" s="1743"/>
      <c r="BJ71" s="1743"/>
      <c r="BK71" s="1743"/>
      <c r="BL71" s="1142" t="s">
        <v>3860</v>
      </c>
      <c r="BM71" s="1143"/>
      <c r="BN71" s="1143"/>
      <c r="BO71" s="1143"/>
      <c r="BP71" s="1143"/>
      <c r="BQ71" s="1143"/>
      <c r="BR71" s="1143"/>
      <c r="BS71" s="1143"/>
      <c r="BT71" s="1144"/>
      <c r="BU71" s="1112" t="s">
        <v>1667</v>
      </c>
      <c r="BV71" s="1112"/>
      <c r="BW71" s="1112"/>
      <c r="BX71" s="1743" t="str">
        <f>+$L71</f>
        <v xml:space="preserve">3. Gobernanza </v>
      </c>
      <c r="BY71" s="1743"/>
      <c r="BZ71" s="1743"/>
      <c r="CA71" s="1743"/>
      <c r="CB71" s="1743"/>
      <c r="CC71" s="1743"/>
    </row>
    <row r="72" spans="1:81" s="690" customFormat="1" ht="16.149999999999999" customHeight="1" x14ac:dyDescent="0.25">
      <c r="A72" s="673"/>
      <c r="B72" s="1133"/>
      <c r="C72" s="1146"/>
      <c r="D72" s="1146"/>
      <c r="E72" s="1146"/>
      <c r="F72" s="1146"/>
      <c r="G72" s="1146"/>
      <c r="H72" s="1146"/>
      <c r="I72" s="700"/>
      <c r="J72" s="715" t="s">
        <v>1670</v>
      </c>
      <c r="K72" s="715"/>
      <c r="L72" s="1259" t="s">
        <v>916</v>
      </c>
      <c r="M72" s="1260"/>
      <c r="N72" s="1260"/>
      <c r="O72" s="1260"/>
      <c r="P72" s="1260"/>
      <c r="Q72" s="1261"/>
      <c r="R72" s="1145"/>
      <c r="S72" s="1147"/>
      <c r="T72" s="1195" t="s">
        <v>1676</v>
      </c>
      <c r="U72" s="1196"/>
      <c r="V72" s="1197"/>
      <c r="W72" s="1275" t="str">
        <f>+$L72</f>
        <v>3.3 Más Oportunidades para la Frontera.</v>
      </c>
      <c r="X72" s="1276"/>
      <c r="Y72" s="1276"/>
      <c r="Z72" s="1276"/>
      <c r="AA72" s="1277"/>
      <c r="AB72" s="1145"/>
      <c r="AC72" s="1146"/>
      <c r="AD72" s="1146"/>
      <c r="AE72" s="1146"/>
      <c r="AF72" s="1146"/>
      <c r="AG72" s="1146"/>
      <c r="AH72" s="1146"/>
      <c r="AI72" s="1146"/>
      <c r="AJ72" s="1147"/>
      <c r="AK72" s="1112" t="s">
        <v>1670</v>
      </c>
      <c r="AL72" s="1112"/>
      <c r="AM72" s="1112"/>
      <c r="AN72" s="1259" t="str">
        <f>+$L72</f>
        <v>3.3 Más Oportunidades para la Frontera.</v>
      </c>
      <c r="AO72" s="1260"/>
      <c r="AP72" s="1260"/>
      <c r="AQ72" s="1260"/>
      <c r="AR72" s="1260"/>
      <c r="AS72" s="1261"/>
      <c r="AT72" s="1145"/>
      <c r="AU72" s="1146"/>
      <c r="AV72" s="1146"/>
      <c r="AW72" s="1146"/>
      <c r="AX72" s="1146"/>
      <c r="AY72" s="1146"/>
      <c r="AZ72" s="1146"/>
      <c r="BA72" s="1146"/>
      <c r="BB72" s="1147"/>
      <c r="BC72" s="1112" t="s">
        <v>1670</v>
      </c>
      <c r="BD72" s="1112"/>
      <c r="BE72" s="1112"/>
      <c r="BF72" s="1149" t="str">
        <f>+$L72</f>
        <v>3.3 Más Oportunidades para la Frontera.</v>
      </c>
      <c r="BG72" s="1149"/>
      <c r="BH72" s="1149"/>
      <c r="BI72" s="1149"/>
      <c r="BJ72" s="1149"/>
      <c r="BK72" s="1149"/>
      <c r="BL72" s="1145"/>
      <c r="BM72" s="1146"/>
      <c r="BN72" s="1146"/>
      <c r="BO72" s="1146"/>
      <c r="BP72" s="1146"/>
      <c r="BQ72" s="1146"/>
      <c r="BR72" s="1146"/>
      <c r="BS72" s="1146"/>
      <c r="BT72" s="1147"/>
      <c r="BU72" s="1112" t="s">
        <v>1670</v>
      </c>
      <c r="BV72" s="1112"/>
      <c r="BW72" s="1112"/>
      <c r="BX72" s="1149" t="str">
        <f>+$L72</f>
        <v>3.3 Más Oportunidades para la Frontera.</v>
      </c>
      <c r="BY72" s="1149"/>
      <c r="BZ72" s="1149"/>
      <c r="CA72" s="1149"/>
      <c r="CB72" s="1149"/>
      <c r="CC72" s="1149"/>
    </row>
    <row r="73" spans="1:81" ht="16.149999999999999" customHeight="1" thickBot="1" x14ac:dyDescent="0.3">
      <c r="B73" s="658"/>
      <c r="C73" s="658"/>
      <c r="D73" s="658"/>
      <c r="E73" s="658"/>
      <c r="F73" s="658"/>
      <c r="G73" s="658"/>
      <c r="H73" s="658"/>
      <c r="I73" s="658"/>
      <c r="J73" s="284"/>
      <c r="K73" s="661"/>
      <c r="L73" s="661"/>
      <c r="M73" s="661"/>
      <c r="N73" s="661"/>
      <c r="O73" s="661"/>
      <c r="P73" s="661"/>
      <c r="Q73" s="661"/>
      <c r="R73" s="661"/>
      <c r="S73" s="658"/>
      <c r="T73" s="658"/>
      <c r="U73" s="658"/>
      <c r="V73" s="658"/>
      <c r="W73" s="658"/>
      <c r="X73" s="691"/>
      <c r="Y73" s="691"/>
      <c r="Z73" s="691"/>
      <c r="AA73" s="665"/>
      <c r="AB73" s="665"/>
      <c r="AC73" s="661"/>
      <c r="AK73" s="665"/>
      <c r="AT73" s="665"/>
      <c r="BC73" s="665"/>
      <c r="BL73" s="665"/>
    </row>
    <row r="74" spans="1:81" ht="16.149999999999999" customHeight="1" thickBot="1" x14ac:dyDescent="0.3">
      <c r="A74" s="661"/>
      <c r="B74" s="1130" t="s">
        <v>3</v>
      </c>
      <c r="C74" s="1130" t="s">
        <v>1672</v>
      </c>
      <c r="D74" s="1107" t="s">
        <v>3825</v>
      </c>
      <c r="E74" s="1107" t="s">
        <v>3824</v>
      </c>
      <c r="F74" s="1099" t="s">
        <v>3826</v>
      </c>
      <c r="G74" s="1099" t="s">
        <v>3827</v>
      </c>
      <c r="H74" s="1099" t="s">
        <v>3828</v>
      </c>
      <c r="I74" s="1099" t="s">
        <v>3829</v>
      </c>
      <c r="J74" s="1134" t="s">
        <v>1673</v>
      </c>
      <c r="K74" s="1135" t="s">
        <v>1685</v>
      </c>
      <c r="L74" s="1136" t="s">
        <v>3861</v>
      </c>
      <c r="M74" s="1139" t="s">
        <v>1663</v>
      </c>
      <c r="N74" s="1163" t="s">
        <v>3862</v>
      </c>
      <c r="O74" s="1166" t="s">
        <v>3863</v>
      </c>
      <c r="P74" s="1169" t="s">
        <v>3864</v>
      </c>
      <c r="Q74" s="1172" t="s">
        <v>3865</v>
      </c>
      <c r="R74" s="1134" t="s">
        <v>1673</v>
      </c>
      <c r="S74" s="1175" t="s">
        <v>4</v>
      </c>
      <c r="T74" s="1128" t="s">
        <v>3830</v>
      </c>
      <c r="U74" s="1128" t="s">
        <v>3831</v>
      </c>
      <c r="V74" s="1128" t="s">
        <v>3832</v>
      </c>
      <c r="W74" s="1175" t="s">
        <v>5</v>
      </c>
      <c r="X74" s="1190" t="s">
        <v>6</v>
      </c>
      <c r="Y74" s="1191"/>
      <c r="Z74" s="1190" t="s">
        <v>7</v>
      </c>
      <c r="AA74" s="1191"/>
      <c r="AB74" s="1130" t="s">
        <v>1673</v>
      </c>
      <c r="AC74" s="1136" t="s">
        <v>3861</v>
      </c>
      <c r="AD74" s="1192" t="s">
        <v>3866</v>
      </c>
      <c r="AE74" s="1193"/>
      <c r="AF74" s="1193"/>
      <c r="AG74" s="1193"/>
      <c r="AH74" s="1193"/>
      <c r="AI74" s="1193"/>
      <c r="AJ74" s="1194"/>
      <c r="AK74" s="1129" t="s">
        <v>1673</v>
      </c>
      <c r="AL74" s="1181" t="s">
        <v>3867</v>
      </c>
      <c r="AM74" s="1178" t="s">
        <v>3868</v>
      </c>
      <c r="AN74" s="1179"/>
      <c r="AO74" s="1179"/>
      <c r="AP74" s="1179"/>
      <c r="AQ74" s="1179"/>
      <c r="AR74" s="1179"/>
      <c r="AS74" s="1180"/>
      <c r="AT74" s="1130" t="s">
        <v>1673</v>
      </c>
      <c r="AU74" s="1184" t="s">
        <v>3869</v>
      </c>
      <c r="AV74" s="1187" t="s">
        <v>3870</v>
      </c>
      <c r="AW74" s="1188"/>
      <c r="AX74" s="1188"/>
      <c r="AY74" s="1188"/>
      <c r="AZ74" s="1188"/>
      <c r="BA74" s="1188"/>
      <c r="BB74" s="1189"/>
      <c r="BC74" s="1130" t="s">
        <v>1673</v>
      </c>
      <c r="BD74" s="1152" t="s">
        <v>3871</v>
      </c>
      <c r="BE74" s="1155" t="s">
        <v>3872</v>
      </c>
      <c r="BF74" s="1156"/>
      <c r="BG74" s="1156"/>
      <c r="BH74" s="1156"/>
      <c r="BI74" s="1156"/>
      <c r="BJ74" s="1156"/>
      <c r="BK74" s="1157"/>
      <c r="BL74" s="1130" t="s">
        <v>1673</v>
      </c>
      <c r="BM74" s="1158" t="s">
        <v>3873</v>
      </c>
      <c r="BN74" s="1160" t="s">
        <v>3874</v>
      </c>
      <c r="BO74" s="1161"/>
      <c r="BP74" s="1161"/>
      <c r="BQ74" s="1161"/>
      <c r="BR74" s="1161"/>
      <c r="BS74" s="1161"/>
      <c r="BT74" s="1162"/>
      <c r="BU74" s="1117" t="s">
        <v>1674</v>
      </c>
      <c r="BV74" s="1118"/>
      <c r="BW74" s="1118"/>
      <c r="BX74" s="1118"/>
      <c r="BY74" s="1118"/>
      <c r="BZ74" s="1118"/>
      <c r="CA74" s="1118"/>
      <c r="CB74" s="1118"/>
      <c r="CC74" s="1119"/>
    </row>
    <row r="75" spans="1:81" ht="16.149999999999999" customHeight="1" x14ac:dyDescent="0.25">
      <c r="A75" s="661"/>
      <c r="B75" s="1130"/>
      <c r="C75" s="1130"/>
      <c r="D75" s="1107"/>
      <c r="E75" s="1107"/>
      <c r="F75" s="1100"/>
      <c r="G75" s="1100"/>
      <c r="H75" s="1100"/>
      <c r="I75" s="1100"/>
      <c r="J75" s="1134"/>
      <c r="K75" s="1135"/>
      <c r="L75" s="1137"/>
      <c r="M75" s="1140"/>
      <c r="N75" s="1164"/>
      <c r="O75" s="1167"/>
      <c r="P75" s="1170"/>
      <c r="Q75" s="1173"/>
      <c r="R75" s="1134"/>
      <c r="S75" s="1176"/>
      <c r="T75" s="1128"/>
      <c r="U75" s="1128"/>
      <c r="V75" s="1128"/>
      <c r="W75" s="1176"/>
      <c r="X75" s="667" t="s">
        <v>12</v>
      </c>
      <c r="Y75" s="667" t="s">
        <v>13</v>
      </c>
      <c r="Z75" s="667" t="s">
        <v>12</v>
      </c>
      <c r="AA75" s="667" t="s">
        <v>13</v>
      </c>
      <c r="AB75" s="1130"/>
      <c r="AC75" s="1137"/>
      <c r="AD75" s="1104" t="s">
        <v>8</v>
      </c>
      <c r="AE75" s="1106" t="s">
        <v>9</v>
      </c>
      <c r="AF75" s="1106"/>
      <c r="AG75" s="1106"/>
      <c r="AH75" s="1106"/>
      <c r="AI75" s="1126" t="s">
        <v>1664</v>
      </c>
      <c r="AJ75" s="1102" t="s">
        <v>10</v>
      </c>
      <c r="AK75" s="1130"/>
      <c r="AL75" s="1182"/>
      <c r="AM75" s="1150" t="s">
        <v>11</v>
      </c>
      <c r="AN75" s="1106" t="s">
        <v>9</v>
      </c>
      <c r="AO75" s="1106"/>
      <c r="AP75" s="1106"/>
      <c r="AQ75" s="1106"/>
      <c r="AR75" s="1126" t="s">
        <v>1664</v>
      </c>
      <c r="AS75" s="1102" t="s">
        <v>10</v>
      </c>
      <c r="AT75" s="1130"/>
      <c r="AU75" s="1185"/>
      <c r="AV75" s="1150" t="s">
        <v>11</v>
      </c>
      <c r="AW75" s="1106" t="s">
        <v>9</v>
      </c>
      <c r="AX75" s="1106"/>
      <c r="AY75" s="1106"/>
      <c r="AZ75" s="1106"/>
      <c r="BA75" s="1126" t="s">
        <v>1664</v>
      </c>
      <c r="BB75" s="1102" t="s">
        <v>10</v>
      </c>
      <c r="BC75" s="1130"/>
      <c r="BD75" s="1153"/>
      <c r="BE75" s="1150" t="s">
        <v>11</v>
      </c>
      <c r="BF75" s="1106" t="s">
        <v>9</v>
      </c>
      <c r="BG75" s="1106"/>
      <c r="BH75" s="1106"/>
      <c r="BI75" s="1106"/>
      <c r="BJ75" s="1126" t="s">
        <v>1664</v>
      </c>
      <c r="BK75" s="1102" t="s">
        <v>10</v>
      </c>
      <c r="BL75" s="1130"/>
      <c r="BM75" s="1158"/>
      <c r="BN75" s="1104" t="s">
        <v>11</v>
      </c>
      <c r="BO75" s="1106" t="s">
        <v>9</v>
      </c>
      <c r="BP75" s="1106"/>
      <c r="BQ75" s="1106"/>
      <c r="BR75" s="1106"/>
      <c r="BS75" s="1213" t="s">
        <v>1664</v>
      </c>
      <c r="BT75" s="1214" t="s">
        <v>10</v>
      </c>
      <c r="BU75" s="1120"/>
      <c r="BV75" s="1121"/>
      <c r="BW75" s="1121"/>
      <c r="BX75" s="1121"/>
      <c r="BY75" s="1121"/>
      <c r="BZ75" s="1121"/>
      <c r="CA75" s="1121"/>
      <c r="CB75" s="1121"/>
      <c r="CC75" s="1122"/>
    </row>
    <row r="76" spans="1:81" ht="16.149999999999999" customHeight="1" x14ac:dyDescent="0.25">
      <c r="A76" s="661"/>
      <c r="B76" s="1130"/>
      <c r="C76" s="1130"/>
      <c r="D76" s="1107"/>
      <c r="E76" s="1107"/>
      <c r="F76" s="1101"/>
      <c r="G76" s="1101"/>
      <c r="H76" s="1101"/>
      <c r="I76" s="1101"/>
      <c r="J76" s="1134"/>
      <c r="K76" s="1135"/>
      <c r="L76" s="1138"/>
      <c r="M76" s="1141"/>
      <c r="N76" s="1165"/>
      <c r="O76" s="1168"/>
      <c r="P76" s="1171"/>
      <c r="Q76" s="1174"/>
      <c r="R76" s="1134"/>
      <c r="S76" s="1177"/>
      <c r="T76" s="1128"/>
      <c r="U76" s="1128"/>
      <c r="V76" s="1128"/>
      <c r="W76" s="1177"/>
      <c r="X76" s="668" t="s">
        <v>1671</v>
      </c>
      <c r="Y76" s="668" t="s">
        <v>1671</v>
      </c>
      <c r="Z76" s="668" t="s">
        <v>1671</v>
      </c>
      <c r="AA76" s="668" t="s">
        <v>1671</v>
      </c>
      <c r="AB76" s="1130"/>
      <c r="AC76" s="1138"/>
      <c r="AD76" s="1105"/>
      <c r="AE76" s="662" t="s">
        <v>14</v>
      </c>
      <c r="AF76" s="662" t="s">
        <v>17</v>
      </c>
      <c r="AG76" s="662" t="s">
        <v>15</v>
      </c>
      <c r="AH76" s="662" t="s">
        <v>16</v>
      </c>
      <c r="AI76" s="1127"/>
      <c r="AJ76" s="1103"/>
      <c r="AK76" s="1130"/>
      <c r="AL76" s="1183"/>
      <c r="AM76" s="1151"/>
      <c r="AN76" s="662" t="s">
        <v>14</v>
      </c>
      <c r="AO76" s="662" t="s">
        <v>17</v>
      </c>
      <c r="AP76" s="662" t="s">
        <v>15</v>
      </c>
      <c r="AQ76" s="662" t="s">
        <v>16</v>
      </c>
      <c r="AR76" s="1127"/>
      <c r="AS76" s="1103"/>
      <c r="AT76" s="1130"/>
      <c r="AU76" s="1186"/>
      <c r="AV76" s="1151"/>
      <c r="AW76" s="662" t="s">
        <v>14</v>
      </c>
      <c r="AX76" s="662" t="s">
        <v>17</v>
      </c>
      <c r="AY76" s="662" t="s">
        <v>15</v>
      </c>
      <c r="AZ76" s="662" t="s">
        <v>16</v>
      </c>
      <c r="BA76" s="1127"/>
      <c r="BB76" s="1103"/>
      <c r="BC76" s="1130"/>
      <c r="BD76" s="1154"/>
      <c r="BE76" s="1151"/>
      <c r="BF76" s="662" t="s">
        <v>14</v>
      </c>
      <c r="BG76" s="662" t="s">
        <v>17</v>
      </c>
      <c r="BH76" s="662" t="s">
        <v>15</v>
      </c>
      <c r="BI76" s="662" t="s">
        <v>16</v>
      </c>
      <c r="BJ76" s="1127"/>
      <c r="BK76" s="1103"/>
      <c r="BL76" s="1130"/>
      <c r="BM76" s="1159"/>
      <c r="BN76" s="1105"/>
      <c r="BO76" s="662" t="s">
        <v>14</v>
      </c>
      <c r="BP76" s="662" t="s">
        <v>17</v>
      </c>
      <c r="BQ76" s="662" t="s">
        <v>15</v>
      </c>
      <c r="BR76" s="662" t="s">
        <v>16</v>
      </c>
      <c r="BS76" s="1127"/>
      <c r="BT76" s="1215"/>
      <c r="BU76" s="1123"/>
      <c r="BV76" s="1124"/>
      <c r="BW76" s="1124"/>
      <c r="BX76" s="1124"/>
      <c r="BY76" s="1124"/>
      <c r="BZ76" s="1124"/>
      <c r="CA76" s="1124"/>
      <c r="CB76" s="1124"/>
      <c r="CC76" s="1125"/>
    </row>
    <row r="77" spans="1:81" ht="16.149999999999999" customHeight="1" thickBot="1" x14ac:dyDescent="0.3">
      <c r="B77" s="658"/>
    </row>
    <row r="78" spans="1:81" s="690" customFormat="1" ht="40.15" customHeight="1" thickTop="1" x14ac:dyDescent="0.25">
      <c r="A78" s="673"/>
      <c r="B78" s="1317" t="s">
        <v>917</v>
      </c>
      <c r="C78" s="1314" t="s">
        <v>918</v>
      </c>
      <c r="D78" s="1096"/>
      <c r="E78" s="1093"/>
      <c r="F78" s="1093"/>
      <c r="G78" s="1093"/>
      <c r="H78" s="1093"/>
      <c r="I78" s="1093"/>
      <c r="J78" s="1219">
        <v>591</v>
      </c>
      <c r="K78" s="1216" t="str">
        <f>+[16]Metas!K678</f>
        <v xml:space="preserve">Diagnóstico de infraestructuras sociales en zonas limítrofes </v>
      </c>
      <c r="L78" s="2194"/>
      <c r="M78" s="1225">
        <f t="shared" si="61"/>
        <v>100</v>
      </c>
      <c r="N78" s="1228">
        <v>25</v>
      </c>
      <c r="O78" s="1231">
        <v>35</v>
      </c>
      <c r="P78" s="1234">
        <v>30</v>
      </c>
      <c r="Q78" s="1237">
        <v>10</v>
      </c>
      <c r="R78" s="1219">
        <f>+$J78</f>
        <v>591</v>
      </c>
      <c r="S78" s="677" t="s">
        <v>6850</v>
      </c>
      <c r="T78" s="708"/>
      <c r="U78" s="708"/>
      <c r="V78" s="708"/>
      <c r="W78" s="905" t="s">
        <v>6851</v>
      </c>
      <c r="X78" s="893">
        <v>44585</v>
      </c>
      <c r="Y78" s="893">
        <v>44650</v>
      </c>
      <c r="Z78" s="669"/>
      <c r="AA78" s="669"/>
      <c r="AB78" s="1219">
        <f t="shared" ref="AB78" si="78">+$J78</f>
        <v>591</v>
      </c>
      <c r="AC78" s="1240">
        <f t="shared" ref="AC78" si="79">+L78</f>
        <v>0</v>
      </c>
      <c r="AD78" s="308">
        <f t="shared" si="24"/>
        <v>0</v>
      </c>
      <c r="AE78" s="308">
        <f t="shared" si="24"/>
        <v>0</v>
      </c>
      <c r="AF78" s="308">
        <f t="shared" si="24"/>
        <v>0</v>
      </c>
      <c r="AG78" s="308">
        <f t="shared" si="24"/>
        <v>0</v>
      </c>
      <c r="AH78" s="308">
        <f t="shared" si="24"/>
        <v>0</v>
      </c>
      <c r="AI78" s="308">
        <f t="shared" si="24"/>
        <v>0</v>
      </c>
      <c r="AJ78" s="308">
        <f t="shared" si="24"/>
        <v>0</v>
      </c>
      <c r="AK78" s="1219">
        <f t="shared" ref="AK78" si="80">+$J78</f>
        <v>591</v>
      </c>
      <c r="AL78" s="1243">
        <f t="shared" si="65"/>
        <v>25</v>
      </c>
      <c r="AM78" s="308">
        <f t="shared" si="2"/>
        <v>0</v>
      </c>
      <c r="AN78" s="683"/>
      <c r="AO78" s="683"/>
      <c r="AP78" s="683"/>
      <c r="AQ78" s="683"/>
      <c r="AR78" s="683"/>
      <c r="AS78" s="683"/>
      <c r="AT78" s="1219">
        <f t="shared" ref="AT78" si="81">+$J78</f>
        <v>591</v>
      </c>
      <c r="AU78" s="1246">
        <f t="shared" si="67"/>
        <v>35</v>
      </c>
      <c r="AV78" s="308">
        <f t="shared" si="3"/>
        <v>0</v>
      </c>
      <c r="AW78" s="683"/>
      <c r="AX78" s="683"/>
      <c r="AY78" s="683"/>
      <c r="AZ78" s="683"/>
      <c r="BA78" s="683"/>
      <c r="BB78" s="683"/>
      <c r="BC78" s="1219">
        <f t="shared" ref="BC78" si="82">+$J78</f>
        <v>591</v>
      </c>
      <c r="BD78" s="1249">
        <f t="shared" si="69"/>
        <v>30</v>
      </c>
      <c r="BE78" s="308">
        <f t="shared" si="4"/>
        <v>0</v>
      </c>
      <c r="BF78" s="683"/>
      <c r="BG78" s="683"/>
      <c r="BH78" s="683"/>
      <c r="BI78" s="683"/>
      <c r="BJ78" s="683"/>
      <c r="BK78" s="683"/>
      <c r="BL78" s="1219">
        <f t="shared" ref="BL78" si="83">+$J78</f>
        <v>591</v>
      </c>
      <c r="BM78" s="1252">
        <f t="shared" si="71"/>
        <v>10</v>
      </c>
      <c r="BN78" s="308">
        <f t="shared" si="5"/>
        <v>0</v>
      </c>
      <c r="BO78" s="683"/>
      <c r="BP78" s="683"/>
      <c r="BQ78" s="683"/>
      <c r="BR78" s="683"/>
      <c r="BS78" s="683"/>
      <c r="BT78" s="683"/>
      <c r="BU78" s="1204"/>
      <c r="BV78" s="1205"/>
      <c r="BW78" s="1205"/>
      <c r="BX78" s="1205"/>
      <c r="BY78" s="1205"/>
      <c r="BZ78" s="1205"/>
      <c r="CA78" s="1205"/>
      <c r="CB78" s="1205"/>
      <c r="CC78" s="1206"/>
    </row>
    <row r="79" spans="1:81" s="690" customFormat="1" ht="40.15" customHeight="1" x14ac:dyDescent="0.25">
      <c r="A79" s="673"/>
      <c r="B79" s="1318"/>
      <c r="C79" s="1315"/>
      <c r="D79" s="1097"/>
      <c r="E79" s="1094"/>
      <c r="F79" s="1094"/>
      <c r="G79" s="1094"/>
      <c r="H79" s="1094"/>
      <c r="I79" s="1094"/>
      <c r="J79" s="1220"/>
      <c r="K79" s="1217"/>
      <c r="L79" s="2195"/>
      <c r="M79" s="1226"/>
      <c r="N79" s="1229"/>
      <c r="O79" s="1232"/>
      <c r="P79" s="1235"/>
      <c r="Q79" s="1238"/>
      <c r="R79" s="1220"/>
      <c r="S79" s="678" t="s">
        <v>6852</v>
      </c>
      <c r="T79" s="709"/>
      <c r="U79" s="709"/>
      <c r="V79" s="709"/>
      <c r="W79" s="678" t="s">
        <v>6853</v>
      </c>
      <c r="X79" s="300">
        <v>44585</v>
      </c>
      <c r="Y79" s="300">
        <v>44681</v>
      </c>
      <c r="Z79" s="670"/>
      <c r="AA79" s="670"/>
      <c r="AB79" s="1220"/>
      <c r="AC79" s="1241"/>
      <c r="AD79" s="303">
        <f t="shared" si="24"/>
        <v>0</v>
      </c>
      <c r="AE79" s="303">
        <f t="shared" si="24"/>
        <v>0</v>
      </c>
      <c r="AF79" s="303">
        <f t="shared" si="24"/>
        <v>0</v>
      </c>
      <c r="AG79" s="303">
        <f t="shared" ref="AG79:AJ133" si="84">+AP79+AY79+BH79+BQ79</f>
        <v>0</v>
      </c>
      <c r="AH79" s="303">
        <f t="shared" si="84"/>
        <v>0</v>
      </c>
      <c r="AI79" s="303">
        <f t="shared" si="84"/>
        <v>0</v>
      </c>
      <c r="AJ79" s="303">
        <f t="shared" si="84"/>
        <v>0</v>
      </c>
      <c r="AK79" s="1220"/>
      <c r="AL79" s="1244"/>
      <c r="AM79" s="303">
        <f t="shared" si="2"/>
        <v>0</v>
      </c>
      <c r="AN79" s="684"/>
      <c r="AO79" s="684"/>
      <c r="AP79" s="684"/>
      <c r="AQ79" s="684"/>
      <c r="AR79" s="684"/>
      <c r="AS79" s="684"/>
      <c r="AT79" s="1220"/>
      <c r="AU79" s="1247"/>
      <c r="AV79" s="303">
        <f t="shared" si="3"/>
        <v>0</v>
      </c>
      <c r="AW79" s="684"/>
      <c r="AX79" s="684"/>
      <c r="AY79" s="684"/>
      <c r="AZ79" s="684"/>
      <c r="BA79" s="684"/>
      <c r="BB79" s="684"/>
      <c r="BC79" s="1220"/>
      <c r="BD79" s="1250"/>
      <c r="BE79" s="303">
        <f t="shared" si="4"/>
        <v>0</v>
      </c>
      <c r="BF79" s="684"/>
      <c r="BG79" s="684"/>
      <c r="BH79" s="684"/>
      <c r="BI79" s="684"/>
      <c r="BJ79" s="684"/>
      <c r="BK79" s="684"/>
      <c r="BL79" s="1220"/>
      <c r="BM79" s="1253"/>
      <c r="BN79" s="303">
        <f t="shared" si="5"/>
        <v>0</v>
      </c>
      <c r="BO79" s="684"/>
      <c r="BP79" s="684"/>
      <c r="BQ79" s="684"/>
      <c r="BR79" s="684"/>
      <c r="BS79" s="684"/>
      <c r="BT79" s="684"/>
      <c r="BU79" s="1207"/>
      <c r="BV79" s="1208"/>
      <c r="BW79" s="1208"/>
      <c r="BX79" s="1208"/>
      <c r="BY79" s="1208"/>
      <c r="BZ79" s="1208"/>
      <c r="CA79" s="1208"/>
      <c r="CB79" s="1208"/>
      <c r="CC79" s="1209"/>
    </row>
    <row r="80" spans="1:81" s="690" customFormat="1" ht="40.15" customHeight="1" x14ac:dyDescent="0.25">
      <c r="A80" s="673"/>
      <c r="B80" s="1318"/>
      <c r="C80" s="1315"/>
      <c r="D80" s="1097"/>
      <c r="E80" s="1094"/>
      <c r="F80" s="1094"/>
      <c r="G80" s="1094"/>
      <c r="H80" s="1094"/>
      <c r="I80" s="1094"/>
      <c r="J80" s="1220"/>
      <c r="K80" s="1217"/>
      <c r="L80" s="2195"/>
      <c r="M80" s="1226"/>
      <c r="N80" s="1229"/>
      <c r="O80" s="1232"/>
      <c r="P80" s="1235"/>
      <c r="Q80" s="1238"/>
      <c r="R80" s="1220"/>
      <c r="S80" s="326" t="s">
        <v>6854</v>
      </c>
      <c r="T80" s="709"/>
      <c r="U80" s="709"/>
      <c r="V80" s="709"/>
      <c r="W80" s="326" t="s">
        <v>6855</v>
      </c>
      <c r="X80" s="325">
        <v>44621</v>
      </c>
      <c r="Y80" s="325">
        <v>44681</v>
      </c>
      <c r="Z80" s="670"/>
      <c r="AA80" s="670"/>
      <c r="AB80" s="1220"/>
      <c r="AC80" s="1241"/>
      <c r="AD80" s="303">
        <f t="shared" ref="AD80:AF133" si="85">+AM80+AV80+BE80+BN80</f>
        <v>0</v>
      </c>
      <c r="AE80" s="303">
        <f t="shared" si="85"/>
        <v>0</v>
      </c>
      <c r="AF80" s="303">
        <f t="shared" si="85"/>
        <v>0</v>
      </c>
      <c r="AG80" s="303">
        <f t="shared" si="84"/>
        <v>0</v>
      </c>
      <c r="AH80" s="303">
        <f t="shared" si="84"/>
        <v>0</v>
      </c>
      <c r="AI80" s="303">
        <f t="shared" si="84"/>
        <v>0</v>
      </c>
      <c r="AJ80" s="303">
        <f t="shared" si="84"/>
        <v>0</v>
      </c>
      <c r="AK80" s="1220"/>
      <c r="AL80" s="1244"/>
      <c r="AM80" s="303">
        <f t="shared" si="2"/>
        <v>0</v>
      </c>
      <c r="AN80" s="684"/>
      <c r="AO80" s="684"/>
      <c r="AP80" s="684"/>
      <c r="AQ80" s="684"/>
      <c r="AR80" s="684"/>
      <c r="AS80" s="684"/>
      <c r="AT80" s="1220"/>
      <c r="AU80" s="1247"/>
      <c r="AV80" s="303">
        <f t="shared" si="3"/>
        <v>0</v>
      </c>
      <c r="AW80" s="684"/>
      <c r="AX80" s="684"/>
      <c r="AY80" s="684"/>
      <c r="AZ80" s="684"/>
      <c r="BA80" s="684"/>
      <c r="BB80" s="684"/>
      <c r="BC80" s="1220"/>
      <c r="BD80" s="1250"/>
      <c r="BE80" s="303">
        <f t="shared" si="4"/>
        <v>0</v>
      </c>
      <c r="BF80" s="684"/>
      <c r="BG80" s="684"/>
      <c r="BH80" s="684"/>
      <c r="BI80" s="684"/>
      <c r="BJ80" s="684"/>
      <c r="BK80" s="684"/>
      <c r="BL80" s="1220"/>
      <c r="BM80" s="1253"/>
      <c r="BN80" s="303">
        <f t="shared" si="5"/>
        <v>0</v>
      </c>
      <c r="BO80" s="684"/>
      <c r="BP80" s="684"/>
      <c r="BQ80" s="684"/>
      <c r="BR80" s="684"/>
      <c r="BS80" s="684"/>
      <c r="BT80" s="684"/>
      <c r="BU80" s="1207"/>
      <c r="BV80" s="1208"/>
      <c r="BW80" s="1208"/>
      <c r="BX80" s="1208"/>
      <c r="BY80" s="1208"/>
      <c r="BZ80" s="1208"/>
      <c r="CA80" s="1208"/>
      <c r="CB80" s="1208"/>
      <c r="CC80" s="1209"/>
    </row>
    <row r="81" spans="1:81" s="690" customFormat="1" ht="40.15" customHeight="1" thickBot="1" x14ac:dyDescent="0.3">
      <c r="A81" s="673"/>
      <c r="B81" s="1318"/>
      <c r="C81" s="1315"/>
      <c r="D81" s="1098"/>
      <c r="E81" s="1095"/>
      <c r="F81" s="1095"/>
      <c r="G81" s="1095"/>
      <c r="H81" s="1095"/>
      <c r="I81" s="1095"/>
      <c r="J81" s="1221"/>
      <c r="K81" s="1218"/>
      <c r="L81" s="2196"/>
      <c r="M81" s="1227"/>
      <c r="N81" s="1230"/>
      <c r="O81" s="1233"/>
      <c r="P81" s="1236"/>
      <c r="Q81" s="1239"/>
      <c r="R81" s="1221"/>
      <c r="S81" s="906" t="s">
        <v>6856</v>
      </c>
      <c r="T81" s="710"/>
      <c r="U81" s="710"/>
      <c r="V81" s="710"/>
      <c r="W81" s="906" t="s">
        <v>6857</v>
      </c>
      <c r="X81" s="907">
        <v>44713</v>
      </c>
      <c r="Y81" s="907">
        <v>44742</v>
      </c>
      <c r="Z81" s="671"/>
      <c r="AA81" s="671"/>
      <c r="AB81" s="1221"/>
      <c r="AC81" s="1242"/>
      <c r="AD81" s="306">
        <f t="shared" si="85"/>
        <v>0</v>
      </c>
      <c r="AE81" s="306">
        <f t="shared" si="85"/>
        <v>0</v>
      </c>
      <c r="AF81" s="306">
        <f t="shared" si="85"/>
        <v>0</v>
      </c>
      <c r="AG81" s="306">
        <f t="shared" si="84"/>
        <v>0</v>
      </c>
      <c r="AH81" s="306">
        <f t="shared" si="84"/>
        <v>0</v>
      </c>
      <c r="AI81" s="306">
        <f t="shared" si="84"/>
        <v>0</v>
      </c>
      <c r="AJ81" s="306">
        <f t="shared" si="84"/>
        <v>0</v>
      </c>
      <c r="AK81" s="1221"/>
      <c r="AL81" s="1245"/>
      <c r="AM81" s="306">
        <f t="shared" si="2"/>
        <v>0</v>
      </c>
      <c r="AN81" s="685"/>
      <c r="AO81" s="685"/>
      <c r="AP81" s="685"/>
      <c r="AQ81" s="685"/>
      <c r="AR81" s="685"/>
      <c r="AS81" s="685"/>
      <c r="AT81" s="1221"/>
      <c r="AU81" s="1248"/>
      <c r="AV81" s="306">
        <f t="shared" si="3"/>
        <v>0</v>
      </c>
      <c r="AW81" s="685"/>
      <c r="AX81" s="685"/>
      <c r="AY81" s="685"/>
      <c r="AZ81" s="685"/>
      <c r="BA81" s="685"/>
      <c r="BB81" s="685"/>
      <c r="BC81" s="1221"/>
      <c r="BD81" s="1251"/>
      <c r="BE81" s="306">
        <f t="shared" si="4"/>
        <v>0</v>
      </c>
      <c r="BF81" s="685"/>
      <c r="BG81" s="685"/>
      <c r="BH81" s="685"/>
      <c r="BI81" s="685"/>
      <c r="BJ81" s="685"/>
      <c r="BK81" s="685"/>
      <c r="BL81" s="1221"/>
      <c r="BM81" s="1254"/>
      <c r="BN81" s="306">
        <f t="shared" si="5"/>
        <v>0</v>
      </c>
      <c r="BO81" s="685"/>
      <c r="BP81" s="685"/>
      <c r="BQ81" s="685"/>
      <c r="BR81" s="685"/>
      <c r="BS81" s="685"/>
      <c r="BT81" s="685"/>
      <c r="BU81" s="1210"/>
      <c r="BV81" s="1211"/>
      <c r="BW81" s="1211"/>
      <c r="BX81" s="1211"/>
      <c r="BY81" s="1211"/>
      <c r="BZ81" s="1211"/>
      <c r="CA81" s="1211"/>
      <c r="CB81" s="1211"/>
      <c r="CC81" s="1212"/>
    </row>
    <row r="82" spans="1:81" s="690" customFormat="1" ht="40.15" customHeight="1" thickTop="1" x14ac:dyDescent="0.25">
      <c r="A82" s="673"/>
      <c r="B82" s="1318"/>
      <c r="C82" s="1315"/>
      <c r="D82" s="1096"/>
      <c r="E82" s="1093"/>
      <c r="F82" s="1093"/>
      <c r="G82" s="1093"/>
      <c r="H82" s="1093"/>
      <c r="I82" s="1093"/>
      <c r="J82" s="1219">
        <v>592</v>
      </c>
      <c r="K82" s="1216" t="str">
        <f>+[16]Metas!K679</f>
        <v xml:space="preserve">Plan de mejoramiento de infraestructuras sociales en zonas limítrofes </v>
      </c>
      <c r="L82" s="2194"/>
      <c r="M82" s="1225">
        <f t="shared" si="61"/>
        <v>100</v>
      </c>
      <c r="N82" s="1228">
        <v>25</v>
      </c>
      <c r="O82" s="1231">
        <v>35</v>
      </c>
      <c r="P82" s="1234">
        <v>30</v>
      </c>
      <c r="Q82" s="1237">
        <v>10</v>
      </c>
      <c r="R82" s="1219">
        <f>+$J82</f>
        <v>592</v>
      </c>
      <c r="S82" s="717" t="s">
        <v>6858</v>
      </c>
      <c r="T82" s="708"/>
      <c r="U82" s="708"/>
      <c r="V82" s="708"/>
      <c r="W82" s="677" t="s">
        <v>6859</v>
      </c>
      <c r="X82" s="300">
        <v>44743</v>
      </c>
      <c r="Y82" s="300">
        <v>44774</v>
      </c>
      <c r="Z82" s="669"/>
      <c r="AA82" s="669"/>
      <c r="AB82" s="1219">
        <f t="shared" ref="AB82" si="86">+$J82</f>
        <v>592</v>
      </c>
      <c r="AC82" s="1240">
        <f t="shared" ref="AC82" si="87">+L82</f>
        <v>0</v>
      </c>
      <c r="AD82" s="308">
        <f t="shared" si="85"/>
        <v>0</v>
      </c>
      <c r="AE82" s="308">
        <f t="shared" si="85"/>
        <v>0</v>
      </c>
      <c r="AF82" s="308">
        <f t="shared" si="85"/>
        <v>0</v>
      </c>
      <c r="AG82" s="308">
        <f t="shared" si="84"/>
        <v>0</v>
      </c>
      <c r="AH82" s="308">
        <f t="shared" si="84"/>
        <v>0</v>
      </c>
      <c r="AI82" s="308">
        <f t="shared" si="84"/>
        <v>0</v>
      </c>
      <c r="AJ82" s="308">
        <f t="shared" si="84"/>
        <v>0</v>
      </c>
      <c r="AK82" s="1219">
        <f t="shared" ref="AK82" si="88">+$J82</f>
        <v>592</v>
      </c>
      <c r="AL82" s="1243">
        <f t="shared" si="65"/>
        <v>25</v>
      </c>
      <c r="AM82" s="308">
        <f t="shared" si="2"/>
        <v>0</v>
      </c>
      <c r="AN82" s="683"/>
      <c r="AO82" s="683"/>
      <c r="AP82" s="683"/>
      <c r="AQ82" s="683"/>
      <c r="AR82" s="683"/>
      <c r="AS82" s="683"/>
      <c r="AT82" s="1219">
        <f t="shared" ref="AT82" si="89">+$J82</f>
        <v>592</v>
      </c>
      <c r="AU82" s="1246">
        <f t="shared" si="67"/>
        <v>35</v>
      </c>
      <c r="AV82" s="308">
        <f t="shared" si="3"/>
        <v>0</v>
      </c>
      <c r="AW82" s="683"/>
      <c r="AX82" s="683"/>
      <c r="AY82" s="683"/>
      <c r="AZ82" s="683"/>
      <c r="BA82" s="683"/>
      <c r="BB82" s="683"/>
      <c r="BC82" s="1219">
        <f t="shared" ref="BC82" si="90">+$J82</f>
        <v>592</v>
      </c>
      <c r="BD82" s="1249">
        <f t="shared" si="69"/>
        <v>30</v>
      </c>
      <c r="BE82" s="308">
        <f t="shared" si="4"/>
        <v>0</v>
      </c>
      <c r="BF82" s="683"/>
      <c r="BG82" s="683"/>
      <c r="BH82" s="683"/>
      <c r="BI82" s="683"/>
      <c r="BJ82" s="683"/>
      <c r="BK82" s="683"/>
      <c r="BL82" s="1219">
        <f t="shared" ref="BL82" si="91">+$J82</f>
        <v>592</v>
      </c>
      <c r="BM82" s="1252">
        <f t="shared" si="71"/>
        <v>10</v>
      </c>
      <c r="BN82" s="308">
        <f t="shared" si="5"/>
        <v>0</v>
      </c>
      <c r="BO82" s="683"/>
      <c r="BP82" s="683"/>
      <c r="BQ82" s="683"/>
      <c r="BR82" s="683"/>
      <c r="BS82" s="683"/>
      <c r="BT82" s="683"/>
      <c r="BU82" s="1204"/>
      <c r="BV82" s="1205"/>
      <c r="BW82" s="1205"/>
      <c r="BX82" s="1205"/>
      <c r="BY82" s="1205"/>
      <c r="BZ82" s="1205"/>
      <c r="CA82" s="1205"/>
      <c r="CB82" s="1205"/>
      <c r="CC82" s="1206"/>
    </row>
    <row r="83" spans="1:81" s="690" customFormat="1" ht="40.15" customHeight="1" x14ac:dyDescent="0.25">
      <c r="A83" s="673"/>
      <c r="B83" s="1318"/>
      <c r="C83" s="1315"/>
      <c r="D83" s="1097"/>
      <c r="E83" s="1094"/>
      <c r="F83" s="1094"/>
      <c r="G83" s="1094"/>
      <c r="H83" s="1094"/>
      <c r="I83" s="1094"/>
      <c r="J83" s="1220"/>
      <c r="K83" s="1217"/>
      <c r="L83" s="2195"/>
      <c r="M83" s="1226"/>
      <c r="N83" s="1229"/>
      <c r="O83" s="1232"/>
      <c r="P83" s="1235"/>
      <c r="Q83" s="1238"/>
      <c r="R83" s="1220"/>
      <c r="S83" s="678" t="s">
        <v>6860</v>
      </c>
      <c r="T83" s="709"/>
      <c r="U83" s="709"/>
      <c r="V83" s="709"/>
      <c r="W83" s="678" t="s">
        <v>5962</v>
      </c>
      <c r="X83" s="670">
        <v>44409</v>
      </c>
      <c r="Y83" s="670">
        <v>44834</v>
      </c>
      <c r="Z83" s="670"/>
      <c r="AA83" s="670"/>
      <c r="AB83" s="1220"/>
      <c r="AC83" s="1241"/>
      <c r="AD83" s="303">
        <f t="shared" si="85"/>
        <v>0</v>
      </c>
      <c r="AE83" s="303">
        <f t="shared" si="85"/>
        <v>0</v>
      </c>
      <c r="AF83" s="303">
        <f t="shared" si="85"/>
        <v>0</v>
      </c>
      <c r="AG83" s="303">
        <f t="shared" si="84"/>
        <v>0</v>
      </c>
      <c r="AH83" s="303">
        <f t="shared" si="84"/>
        <v>0</v>
      </c>
      <c r="AI83" s="303">
        <f t="shared" si="84"/>
        <v>0</v>
      </c>
      <c r="AJ83" s="303">
        <f t="shared" si="84"/>
        <v>0</v>
      </c>
      <c r="AK83" s="1220"/>
      <c r="AL83" s="1244"/>
      <c r="AM83" s="303">
        <f t="shared" si="2"/>
        <v>0</v>
      </c>
      <c r="AN83" s="684"/>
      <c r="AO83" s="684"/>
      <c r="AP83" s="684"/>
      <c r="AQ83" s="684"/>
      <c r="AR83" s="684"/>
      <c r="AS83" s="684"/>
      <c r="AT83" s="1220"/>
      <c r="AU83" s="1247"/>
      <c r="AV83" s="303">
        <f t="shared" si="3"/>
        <v>0</v>
      </c>
      <c r="AW83" s="684"/>
      <c r="AX83" s="684"/>
      <c r="AY83" s="684"/>
      <c r="AZ83" s="684"/>
      <c r="BA83" s="684"/>
      <c r="BB83" s="684"/>
      <c r="BC83" s="1220"/>
      <c r="BD83" s="1250"/>
      <c r="BE83" s="303">
        <f t="shared" si="4"/>
        <v>0</v>
      </c>
      <c r="BF83" s="684"/>
      <c r="BG83" s="684"/>
      <c r="BH83" s="684"/>
      <c r="BI83" s="684"/>
      <c r="BJ83" s="684"/>
      <c r="BK83" s="684"/>
      <c r="BL83" s="1220"/>
      <c r="BM83" s="1253"/>
      <c r="BN83" s="303">
        <f t="shared" si="5"/>
        <v>0</v>
      </c>
      <c r="BO83" s="684"/>
      <c r="BP83" s="684"/>
      <c r="BQ83" s="684"/>
      <c r="BR83" s="684"/>
      <c r="BS83" s="684"/>
      <c r="BT83" s="684"/>
      <c r="BU83" s="1207"/>
      <c r="BV83" s="1208"/>
      <c r="BW83" s="1208"/>
      <c r="BX83" s="1208"/>
      <c r="BY83" s="1208"/>
      <c r="BZ83" s="1208"/>
      <c r="CA83" s="1208"/>
      <c r="CB83" s="1208"/>
      <c r="CC83" s="1209"/>
    </row>
    <row r="84" spans="1:81" s="690" customFormat="1" ht="40.15" customHeight="1" x14ac:dyDescent="0.25">
      <c r="A84" s="673"/>
      <c r="B84" s="1318"/>
      <c r="C84" s="1315"/>
      <c r="D84" s="1097"/>
      <c r="E84" s="1094"/>
      <c r="F84" s="1094"/>
      <c r="G84" s="1094"/>
      <c r="H84" s="1094"/>
      <c r="I84" s="1094"/>
      <c r="J84" s="1220"/>
      <c r="K84" s="1217"/>
      <c r="L84" s="2195"/>
      <c r="M84" s="1226"/>
      <c r="N84" s="1229"/>
      <c r="O84" s="1232"/>
      <c r="P84" s="1235"/>
      <c r="Q84" s="1238"/>
      <c r="R84" s="1220"/>
      <c r="S84" s="678" t="s">
        <v>6861</v>
      </c>
      <c r="T84" s="709"/>
      <c r="U84" s="709"/>
      <c r="V84" s="709"/>
      <c r="W84" s="678" t="s">
        <v>4054</v>
      </c>
      <c r="X84" s="670">
        <v>44743</v>
      </c>
      <c r="Y84" s="670">
        <v>44864</v>
      </c>
      <c r="Z84" s="670"/>
      <c r="AA84" s="670"/>
      <c r="AB84" s="1220"/>
      <c r="AC84" s="1241"/>
      <c r="AD84" s="303">
        <f t="shared" si="85"/>
        <v>0</v>
      </c>
      <c r="AE84" s="303">
        <f t="shared" si="85"/>
        <v>0</v>
      </c>
      <c r="AF84" s="303">
        <f t="shared" si="85"/>
        <v>0</v>
      </c>
      <c r="AG84" s="303">
        <f t="shared" si="84"/>
        <v>0</v>
      </c>
      <c r="AH84" s="303">
        <f t="shared" si="84"/>
        <v>0</v>
      </c>
      <c r="AI84" s="303">
        <f t="shared" si="84"/>
        <v>0</v>
      </c>
      <c r="AJ84" s="303">
        <f t="shared" si="84"/>
        <v>0</v>
      </c>
      <c r="AK84" s="1220"/>
      <c r="AL84" s="1244"/>
      <c r="AM84" s="303">
        <f t="shared" si="2"/>
        <v>0</v>
      </c>
      <c r="AN84" s="684"/>
      <c r="AO84" s="684"/>
      <c r="AP84" s="684"/>
      <c r="AQ84" s="684"/>
      <c r="AR84" s="684"/>
      <c r="AS84" s="684"/>
      <c r="AT84" s="1220"/>
      <c r="AU84" s="1247"/>
      <c r="AV84" s="303">
        <f t="shared" si="3"/>
        <v>0</v>
      </c>
      <c r="AW84" s="684"/>
      <c r="AX84" s="684"/>
      <c r="AY84" s="684"/>
      <c r="AZ84" s="684"/>
      <c r="BA84" s="684"/>
      <c r="BB84" s="684"/>
      <c r="BC84" s="1220"/>
      <c r="BD84" s="1250"/>
      <c r="BE84" s="303">
        <f t="shared" si="4"/>
        <v>0</v>
      </c>
      <c r="BF84" s="684"/>
      <c r="BG84" s="684"/>
      <c r="BH84" s="684"/>
      <c r="BI84" s="684"/>
      <c r="BJ84" s="684"/>
      <c r="BK84" s="684"/>
      <c r="BL84" s="1220"/>
      <c r="BM84" s="1253"/>
      <c r="BN84" s="303">
        <f t="shared" si="5"/>
        <v>0</v>
      </c>
      <c r="BO84" s="684"/>
      <c r="BP84" s="684"/>
      <c r="BQ84" s="684"/>
      <c r="BR84" s="684"/>
      <c r="BS84" s="684"/>
      <c r="BT84" s="684"/>
      <c r="BU84" s="1207"/>
      <c r="BV84" s="1208"/>
      <c r="BW84" s="1208"/>
      <c r="BX84" s="1208"/>
      <c r="BY84" s="1208"/>
      <c r="BZ84" s="1208"/>
      <c r="CA84" s="1208"/>
      <c r="CB84" s="1208"/>
      <c r="CC84" s="1209"/>
    </row>
    <row r="85" spans="1:81" s="690" customFormat="1" ht="40.15" customHeight="1" thickBot="1" x14ac:dyDescent="0.3">
      <c r="A85" s="673"/>
      <c r="B85" s="1318"/>
      <c r="C85" s="1315"/>
      <c r="D85" s="1098"/>
      <c r="E85" s="1095"/>
      <c r="F85" s="1095"/>
      <c r="G85" s="1095"/>
      <c r="H85" s="1095"/>
      <c r="I85" s="1095"/>
      <c r="J85" s="1221"/>
      <c r="K85" s="1218"/>
      <c r="L85" s="2196"/>
      <c r="M85" s="1227"/>
      <c r="N85" s="1230"/>
      <c r="O85" s="1233"/>
      <c r="P85" s="1236"/>
      <c r="Q85" s="1239"/>
      <c r="R85" s="1221"/>
      <c r="S85" s="679" t="s">
        <v>6862</v>
      </c>
      <c r="T85" s="347"/>
      <c r="U85" s="347"/>
      <c r="V85" s="347"/>
      <c r="W85" s="679" t="s">
        <v>6819</v>
      </c>
      <c r="X85" s="671">
        <v>44866</v>
      </c>
      <c r="Y85" s="671">
        <v>44910</v>
      </c>
      <c r="Z85" s="671"/>
      <c r="AA85" s="671"/>
      <c r="AB85" s="1221"/>
      <c r="AC85" s="1242"/>
      <c r="AD85" s="306">
        <f t="shared" si="85"/>
        <v>0</v>
      </c>
      <c r="AE85" s="306">
        <f t="shared" si="85"/>
        <v>0</v>
      </c>
      <c r="AF85" s="306">
        <f t="shared" si="85"/>
        <v>0</v>
      </c>
      <c r="AG85" s="306">
        <f t="shared" si="84"/>
        <v>0</v>
      </c>
      <c r="AH85" s="306">
        <f t="shared" si="84"/>
        <v>0</v>
      </c>
      <c r="AI85" s="306">
        <f t="shared" si="84"/>
        <v>0</v>
      </c>
      <c r="AJ85" s="306">
        <f t="shared" si="84"/>
        <v>0</v>
      </c>
      <c r="AK85" s="1221"/>
      <c r="AL85" s="1245"/>
      <c r="AM85" s="306">
        <f t="shared" si="2"/>
        <v>0</v>
      </c>
      <c r="AN85" s="685"/>
      <c r="AO85" s="685"/>
      <c r="AP85" s="685"/>
      <c r="AQ85" s="685"/>
      <c r="AR85" s="685"/>
      <c r="AS85" s="685"/>
      <c r="AT85" s="1221"/>
      <c r="AU85" s="1248"/>
      <c r="AV85" s="306">
        <f t="shared" si="3"/>
        <v>0</v>
      </c>
      <c r="AW85" s="685"/>
      <c r="AX85" s="685"/>
      <c r="AY85" s="685"/>
      <c r="AZ85" s="685"/>
      <c r="BA85" s="685"/>
      <c r="BB85" s="685"/>
      <c r="BC85" s="1221"/>
      <c r="BD85" s="1251"/>
      <c r="BE85" s="306">
        <f t="shared" si="4"/>
        <v>0</v>
      </c>
      <c r="BF85" s="685"/>
      <c r="BG85" s="685"/>
      <c r="BH85" s="685"/>
      <c r="BI85" s="685"/>
      <c r="BJ85" s="685"/>
      <c r="BK85" s="685"/>
      <c r="BL85" s="1221"/>
      <c r="BM85" s="1254"/>
      <c r="BN85" s="306">
        <f t="shared" si="5"/>
        <v>0</v>
      </c>
      <c r="BO85" s="685"/>
      <c r="BP85" s="685"/>
      <c r="BQ85" s="685"/>
      <c r="BR85" s="685"/>
      <c r="BS85" s="685"/>
      <c r="BT85" s="685"/>
      <c r="BU85" s="1210"/>
      <c r="BV85" s="1211"/>
      <c r="BW85" s="1211"/>
      <c r="BX85" s="1211"/>
      <c r="BY85" s="1211"/>
      <c r="BZ85" s="1211"/>
      <c r="CA85" s="1211"/>
      <c r="CB85" s="1211"/>
      <c r="CC85" s="1212"/>
    </row>
    <row r="86" spans="1:81" s="690" customFormat="1" ht="40.15" customHeight="1" thickTop="1" x14ac:dyDescent="0.25">
      <c r="A86" s="673"/>
      <c r="B86" s="1318"/>
      <c r="C86" s="1315"/>
      <c r="D86" s="1096"/>
      <c r="E86" s="1093"/>
      <c r="F86" s="1093"/>
      <c r="G86" s="1093"/>
      <c r="H86" s="1093"/>
      <c r="I86" s="1093"/>
      <c r="J86" s="1219">
        <v>593</v>
      </c>
      <c r="K86" s="1216" t="str">
        <f>+[16]Metas!K680</f>
        <v xml:space="preserve">Diagnóstico análisis del marco jurídico fronterizo </v>
      </c>
      <c r="L86" s="2194"/>
      <c r="M86" s="1225">
        <f t="shared" si="61"/>
        <v>100</v>
      </c>
      <c r="N86" s="1228">
        <v>90</v>
      </c>
      <c r="O86" s="1231">
        <v>5</v>
      </c>
      <c r="P86" s="1234">
        <v>5</v>
      </c>
      <c r="Q86" s="1237"/>
      <c r="R86" s="1219">
        <f>+$J86</f>
        <v>593</v>
      </c>
      <c r="S86" s="678" t="s">
        <v>6863</v>
      </c>
      <c r="T86" s="709"/>
      <c r="U86" s="709"/>
      <c r="V86" s="709"/>
      <c r="W86" s="678" t="s">
        <v>6864</v>
      </c>
      <c r="X86" s="669">
        <v>44581</v>
      </c>
      <c r="Y86" s="669">
        <v>44650</v>
      </c>
      <c r="Z86" s="669"/>
      <c r="AA86" s="669"/>
      <c r="AB86" s="1219">
        <f t="shared" ref="AB86" si="92">+$J86</f>
        <v>593</v>
      </c>
      <c r="AC86" s="1240">
        <f t="shared" ref="AC86" si="93">+L86</f>
        <v>0</v>
      </c>
      <c r="AD86" s="308">
        <f t="shared" si="85"/>
        <v>0</v>
      </c>
      <c r="AE86" s="308">
        <f t="shared" si="85"/>
        <v>0</v>
      </c>
      <c r="AF86" s="308">
        <f t="shared" si="85"/>
        <v>0</v>
      </c>
      <c r="AG86" s="308">
        <f t="shared" si="84"/>
        <v>0</v>
      </c>
      <c r="AH86" s="308">
        <f t="shared" si="84"/>
        <v>0</v>
      </c>
      <c r="AI86" s="308">
        <f t="shared" si="84"/>
        <v>0</v>
      </c>
      <c r="AJ86" s="308">
        <f t="shared" si="84"/>
        <v>0</v>
      </c>
      <c r="AK86" s="1219">
        <f t="shared" ref="AK86" si="94">+$J86</f>
        <v>593</v>
      </c>
      <c r="AL86" s="1243">
        <f t="shared" si="65"/>
        <v>90</v>
      </c>
      <c r="AM86" s="308">
        <f t="shared" si="2"/>
        <v>0</v>
      </c>
      <c r="AN86" s="683"/>
      <c r="AO86" s="683"/>
      <c r="AP86" s="683"/>
      <c r="AQ86" s="683"/>
      <c r="AR86" s="683"/>
      <c r="AS86" s="683"/>
      <c r="AT86" s="1219">
        <f t="shared" ref="AT86" si="95">+$J86</f>
        <v>593</v>
      </c>
      <c r="AU86" s="1246">
        <f t="shared" si="67"/>
        <v>5</v>
      </c>
      <c r="AV86" s="308">
        <f t="shared" si="3"/>
        <v>0</v>
      </c>
      <c r="AW86" s="683"/>
      <c r="AX86" s="683"/>
      <c r="AY86" s="683"/>
      <c r="AZ86" s="683"/>
      <c r="BA86" s="683"/>
      <c r="BB86" s="683"/>
      <c r="BC86" s="1219">
        <f t="shared" ref="BC86" si="96">+$J86</f>
        <v>593</v>
      </c>
      <c r="BD86" s="1249">
        <f t="shared" si="69"/>
        <v>5</v>
      </c>
      <c r="BE86" s="308">
        <f t="shared" si="4"/>
        <v>0</v>
      </c>
      <c r="BF86" s="683"/>
      <c r="BG86" s="683"/>
      <c r="BH86" s="683"/>
      <c r="BI86" s="683"/>
      <c r="BJ86" s="683"/>
      <c r="BK86" s="683"/>
      <c r="BL86" s="1219">
        <f t="shared" ref="BL86" si="97">+$J86</f>
        <v>593</v>
      </c>
      <c r="BM86" s="1252">
        <f t="shared" si="71"/>
        <v>0</v>
      </c>
      <c r="BN86" s="308">
        <f t="shared" si="5"/>
        <v>0</v>
      </c>
      <c r="BO86" s="683"/>
      <c r="BP86" s="683"/>
      <c r="BQ86" s="683"/>
      <c r="BR86" s="683"/>
      <c r="BS86" s="683"/>
      <c r="BT86" s="683"/>
      <c r="BU86" s="1204"/>
      <c r="BV86" s="1205"/>
      <c r="BW86" s="1205"/>
      <c r="BX86" s="1205"/>
      <c r="BY86" s="1205"/>
      <c r="BZ86" s="1205"/>
      <c r="CA86" s="1205"/>
      <c r="CB86" s="1205"/>
      <c r="CC86" s="1206"/>
    </row>
    <row r="87" spans="1:81" s="690" customFormat="1" ht="40.15" customHeight="1" x14ac:dyDescent="0.25">
      <c r="A87" s="673"/>
      <c r="B87" s="1318"/>
      <c r="C87" s="1315"/>
      <c r="D87" s="1097"/>
      <c r="E87" s="1094"/>
      <c r="F87" s="1094"/>
      <c r="G87" s="1094"/>
      <c r="H87" s="1094"/>
      <c r="I87" s="1094"/>
      <c r="J87" s="1220"/>
      <c r="K87" s="1217"/>
      <c r="L87" s="2195"/>
      <c r="M87" s="1226"/>
      <c r="N87" s="1229"/>
      <c r="O87" s="1232"/>
      <c r="P87" s="1235"/>
      <c r="Q87" s="1238"/>
      <c r="R87" s="1220"/>
      <c r="S87" s="717" t="s">
        <v>6865</v>
      </c>
      <c r="T87" s="729"/>
      <c r="U87" s="729"/>
      <c r="V87" s="729"/>
      <c r="W87" s="717" t="s">
        <v>6819</v>
      </c>
      <c r="X87" s="670">
        <v>44713</v>
      </c>
      <c r="Y87" s="670">
        <v>44772</v>
      </c>
      <c r="Z87" s="670"/>
      <c r="AA87" s="670"/>
      <c r="AB87" s="1220"/>
      <c r="AC87" s="1241"/>
      <c r="AD87" s="303">
        <f t="shared" si="85"/>
        <v>0</v>
      </c>
      <c r="AE87" s="303">
        <f t="shared" si="85"/>
        <v>0</v>
      </c>
      <c r="AF87" s="303">
        <f t="shared" si="85"/>
        <v>0</v>
      </c>
      <c r="AG87" s="303">
        <f t="shared" si="84"/>
        <v>0</v>
      </c>
      <c r="AH87" s="303">
        <f t="shared" si="84"/>
        <v>0</v>
      </c>
      <c r="AI87" s="303">
        <f t="shared" si="84"/>
        <v>0</v>
      </c>
      <c r="AJ87" s="303">
        <f t="shared" si="84"/>
        <v>0</v>
      </c>
      <c r="AK87" s="1220"/>
      <c r="AL87" s="1244"/>
      <c r="AM87" s="303">
        <f t="shared" ref="AM87:AM133" si="98">SUM(AN87:AS87)</f>
        <v>0</v>
      </c>
      <c r="AN87" s="684"/>
      <c r="AO87" s="684"/>
      <c r="AP87" s="684"/>
      <c r="AQ87" s="684"/>
      <c r="AR87" s="684"/>
      <c r="AS87" s="684"/>
      <c r="AT87" s="1220"/>
      <c r="AU87" s="1247"/>
      <c r="AV87" s="303">
        <f t="shared" ref="AV87:AV133" si="99">SUM(AW87:BB87)</f>
        <v>0</v>
      </c>
      <c r="AW87" s="684"/>
      <c r="AX87" s="684"/>
      <c r="AY87" s="684"/>
      <c r="AZ87" s="684"/>
      <c r="BA87" s="684"/>
      <c r="BB87" s="684"/>
      <c r="BC87" s="1220"/>
      <c r="BD87" s="1250"/>
      <c r="BE87" s="303">
        <f t="shared" ref="BE87:BE133" si="100">SUM(BF87:BK87)</f>
        <v>0</v>
      </c>
      <c r="BF87" s="684"/>
      <c r="BG87" s="684"/>
      <c r="BH87" s="684"/>
      <c r="BI87" s="684"/>
      <c r="BJ87" s="684"/>
      <c r="BK87" s="684"/>
      <c r="BL87" s="1220"/>
      <c r="BM87" s="1253"/>
      <c r="BN87" s="303">
        <f t="shared" ref="BN87:BN133" si="101">SUM(BO87:BT87)</f>
        <v>0</v>
      </c>
      <c r="BO87" s="684"/>
      <c r="BP87" s="684"/>
      <c r="BQ87" s="684"/>
      <c r="BR87" s="684"/>
      <c r="BS87" s="684"/>
      <c r="BT87" s="684"/>
      <c r="BU87" s="1207"/>
      <c r="BV87" s="1208"/>
      <c r="BW87" s="1208"/>
      <c r="BX87" s="1208"/>
      <c r="BY87" s="1208"/>
      <c r="BZ87" s="1208"/>
      <c r="CA87" s="1208"/>
      <c r="CB87" s="1208"/>
      <c r="CC87" s="1209"/>
    </row>
    <row r="88" spans="1:81" s="690" customFormat="1" ht="40.15" customHeight="1" x14ac:dyDescent="0.25">
      <c r="A88" s="673"/>
      <c r="B88" s="1318"/>
      <c r="C88" s="1315"/>
      <c r="D88" s="1097"/>
      <c r="E88" s="1094"/>
      <c r="F88" s="1094"/>
      <c r="G88" s="1094"/>
      <c r="H88" s="1094"/>
      <c r="I88" s="1094"/>
      <c r="J88" s="1220"/>
      <c r="K88" s="1217"/>
      <c r="L88" s="2195"/>
      <c r="M88" s="1226"/>
      <c r="N88" s="1229"/>
      <c r="O88" s="1232"/>
      <c r="P88" s="1235"/>
      <c r="Q88" s="1238"/>
      <c r="R88" s="1220"/>
      <c r="S88" s="678"/>
      <c r="T88" s="709"/>
      <c r="U88" s="709"/>
      <c r="V88" s="709"/>
      <c r="W88" s="678"/>
      <c r="X88" s="670"/>
      <c r="Y88" s="670"/>
      <c r="Z88" s="670"/>
      <c r="AA88" s="670"/>
      <c r="AB88" s="1220"/>
      <c r="AC88" s="1241"/>
      <c r="AD88" s="303">
        <f t="shared" si="85"/>
        <v>0</v>
      </c>
      <c r="AE88" s="303">
        <f t="shared" si="85"/>
        <v>0</v>
      </c>
      <c r="AF88" s="303">
        <f t="shared" si="85"/>
        <v>0</v>
      </c>
      <c r="AG88" s="303">
        <f t="shared" si="84"/>
        <v>0</v>
      </c>
      <c r="AH88" s="303">
        <f t="shared" si="84"/>
        <v>0</v>
      </c>
      <c r="AI88" s="303">
        <f t="shared" si="84"/>
        <v>0</v>
      </c>
      <c r="AJ88" s="303">
        <f t="shared" si="84"/>
        <v>0</v>
      </c>
      <c r="AK88" s="1220"/>
      <c r="AL88" s="1244"/>
      <c r="AM88" s="303">
        <f t="shared" si="98"/>
        <v>0</v>
      </c>
      <c r="AN88" s="684"/>
      <c r="AO88" s="684"/>
      <c r="AP88" s="684"/>
      <c r="AQ88" s="684"/>
      <c r="AR88" s="684"/>
      <c r="AS88" s="684"/>
      <c r="AT88" s="1220"/>
      <c r="AU88" s="1247"/>
      <c r="AV88" s="303">
        <f t="shared" si="99"/>
        <v>0</v>
      </c>
      <c r="AW88" s="684"/>
      <c r="AX88" s="684"/>
      <c r="AY88" s="684"/>
      <c r="AZ88" s="684"/>
      <c r="BA88" s="684"/>
      <c r="BB88" s="684"/>
      <c r="BC88" s="1220"/>
      <c r="BD88" s="1250"/>
      <c r="BE88" s="303">
        <f t="shared" si="100"/>
        <v>0</v>
      </c>
      <c r="BF88" s="684"/>
      <c r="BG88" s="684"/>
      <c r="BH88" s="684"/>
      <c r="BI88" s="684"/>
      <c r="BJ88" s="684"/>
      <c r="BK88" s="684"/>
      <c r="BL88" s="1220"/>
      <c r="BM88" s="1253"/>
      <c r="BN88" s="303">
        <f t="shared" si="101"/>
        <v>0</v>
      </c>
      <c r="BO88" s="684"/>
      <c r="BP88" s="684"/>
      <c r="BQ88" s="684"/>
      <c r="BR88" s="684"/>
      <c r="BS88" s="684"/>
      <c r="BT88" s="684"/>
      <c r="BU88" s="1207"/>
      <c r="BV88" s="1208"/>
      <c r="BW88" s="1208"/>
      <c r="BX88" s="1208"/>
      <c r="BY88" s="1208"/>
      <c r="BZ88" s="1208"/>
      <c r="CA88" s="1208"/>
      <c r="CB88" s="1208"/>
      <c r="CC88" s="1209"/>
    </row>
    <row r="89" spans="1:81" s="690" customFormat="1" ht="40.15" customHeight="1" thickBot="1" x14ac:dyDescent="0.3">
      <c r="A89" s="673"/>
      <c r="B89" s="1318"/>
      <c r="C89" s="1315"/>
      <c r="D89" s="1098"/>
      <c r="E89" s="1095"/>
      <c r="F89" s="1095"/>
      <c r="G89" s="1095"/>
      <c r="H89" s="1095"/>
      <c r="I89" s="1095"/>
      <c r="J89" s="1221"/>
      <c r="K89" s="1218"/>
      <c r="L89" s="2196"/>
      <c r="M89" s="1227"/>
      <c r="N89" s="1230"/>
      <c r="O89" s="1233"/>
      <c r="P89" s="1236"/>
      <c r="Q89" s="1239"/>
      <c r="R89" s="1221"/>
      <c r="S89" s="679"/>
      <c r="T89" s="710"/>
      <c r="U89" s="710"/>
      <c r="V89" s="710"/>
      <c r="W89" s="679"/>
      <c r="X89" s="671"/>
      <c r="Y89" s="671"/>
      <c r="Z89" s="671"/>
      <c r="AA89" s="671"/>
      <c r="AB89" s="1221"/>
      <c r="AC89" s="1242"/>
      <c r="AD89" s="306">
        <f t="shared" si="85"/>
        <v>0</v>
      </c>
      <c r="AE89" s="306">
        <f t="shared" si="85"/>
        <v>0</v>
      </c>
      <c r="AF89" s="306">
        <f t="shared" si="85"/>
        <v>0</v>
      </c>
      <c r="AG89" s="306">
        <f t="shared" si="84"/>
        <v>0</v>
      </c>
      <c r="AH89" s="306">
        <f t="shared" si="84"/>
        <v>0</v>
      </c>
      <c r="AI89" s="306">
        <f t="shared" si="84"/>
        <v>0</v>
      </c>
      <c r="AJ89" s="306">
        <f t="shared" si="84"/>
        <v>0</v>
      </c>
      <c r="AK89" s="1221"/>
      <c r="AL89" s="1245"/>
      <c r="AM89" s="306">
        <f t="shared" si="98"/>
        <v>0</v>
      </c>
      <c r="AN89" s="685"/>
      <c r="AO89" s="685"/>
      <c r="AP89" s="685"/>
      <c r="AQ89" s="685"/>
      <c r="AR89" s="685"/>
      <c r="AS89" s="685"/>
      <c r="AT89" s="1221"/>
      <c r="AU89" s="1248"/>
      <c r="AV89" s="306">
        <f t="shared" si="99"/>
        <v>0</v>
      </c>
      <c r="AW89" s="685"/>
      <c r="AX89" s="685"/>
      <c r="AY89" s="685"/>
      <c r="AZ89" s="685"/>
      <c r="BA89" s="685"/>
      <c r="BB89" s="685"/>
      <c r="BC89" s="1221"/>
      <c r="BD89" s="1251"/>
      <c r="BE89" s="306">
        <f t="shared" si="100"/>
        <v>0</v>
      </c>
      <c r="BF89" s="685"/>
      <c r="BG89" s="685"/>
      <c r="BH89" s="685"/>
      <c r="BI89" s="685"/>
      <c r="BJ89" s="685"/>
      <c r="BK89" s="685"/>
      <c r="BL89" s="1221"/>
      <c r="BM89" s="1254"/>
      <c r="BN89" s="306">
        <f t="shared" si="101"/>
        <v>0</v>
      </c>
      <c r="BO89" s="685"/>
      <c r="BP89" s="685"/>
      <c r="BQ89" s="685"/>
      <c r="BR89" s="685"/>
      <c r="BS89" s="685"/>
      <c r="BT89" s="685"/>
      <c r="BU89" s="1210"/>
      <c r="BV89" s="1211"/>
      <c r="BW89" s="1211"/>
      <c r="BX89" s="1211"/>
      <c r="BY89" s="1211"/>
      <c r="BZ89" s="1211"/>
      <c r="CA89" s="1211"/>
      <c r="CB89" s="1211"/>
      <c r="CC89" s="1212"/>
    </row>
    <row r="90" spans="1:81" s="690" customFormat="1" ht="40.15" customHeight="1" thickTop="1" x14ac:dyDescent="0.25">
      <c r="A90" s="673"/>
      <c r="B90" s="1318"/>
      <c r="C90" s="1315"/>
      <c r="D90" s="1096"/>
      <c r="E90" s="1093"/>
      <c r="F90" s="1093"/>
      <c r="G90" s="1093"/>
      <c r="H90" s="1093"/>
      <c r="I90" s="1093"/>
      <c r="J90" s="1219">
        <v>594</v>
      </c>
      <c r="K90" s="1216" t="str">
        <f>+[16]Metas!K681</f>
        <v>Propuesta para el fortalecimiento técnico, institucional y de financiamiento (Fondo Fronterizo)</v>
      </c>
      <c r="L90" s="2194"/>
      <c r="M90" s="1225">
        <f t="shared" si="61"/>
        <v>100</v>
      </c>
      <c r="N90" s="1228">
        <v>40</v>
      </c>
      <c r="O90" s="1231">
        <v>40</v>
      </c>
      <c r="P90" s="1234">
        <v>10</v>
      </c>
      <c r="Q90" s="1237">
        <v>10</v>
      </c>
      <c r="R90" s="1219">
        <f>+$J90</f>
        <v>594</v>
      </c>
      <c r="S90" s="677" t="s">
        <v>6866</v>
      </c>
      <c r="T90" s="708"/>
      <c r="U90" s="708"/>
      <c r="V90" s="708"/>
      <c r="W90" s="677" t="s">
        <v>6867</v>
      </c>
      <c r="X90" s="300">
        <v>44592</v>
      </c>
      <c r="Y90" s="300">
        <v>44681</v>
      </c>
      <c r="Z90" s="669"/>
      <c r="AA90" s="669"/>
      <c r="AB90" s="1219">
        <f t="shared" ref="AB90" si="102">+$J90</f>
        <v>594</v>
      </c>
      <c r="AC90" s="1240">
        <f t="shared" ref="AC90" si="103">+L90</f>
        <v>0</v>
      </c>
      <c r="AD90" s="308">
        <f t="shared" si="85"/>
        <v>0</v>
      </c>
      <c r="AE90" s="308">
        <f t="shared" si="85"/>
        <v>0</v>
      </c>
      <c r="AF90" s="308">
        <f t="shared" si="85"/>
        <v>0</v>
      </c>
      <c r="AG90" s="308">
        <f t="shared" si="84"/>
        <v>0</v>
      </c>
      <c r="AH90" s="308">
        <f t="shared" si="84"/>
        <v>0</v>
      </c>
      <c r="AI90" s="308">
        <f t="shared" si="84"/>
        <v>0</v>
      </c>
      <c r="AJ90" s="308">
        <f t="shared" si="84"/>
        <v>0</v>
      </c>
      <c r="AK90" s="1219">
        <f t="shared" ref="AK90" si="104">+$J90</f>
        <v>594</v>
      </c>
      <c r="AL90" s="1243">
        <f t="shared" si="65"/>
        <v>40</v>
      </c>
      <c r="AM90" s="308">
        <f t="shared" si="98"/>
        <v>0</v>
      </c>
      <c r="AN90" s="683"/>
      <c r="AO90" s="683"/>
      <c r="AP90" s="683"/>
      <c r="AQ90" s="683"/>
      <c r="AR90" s="683"/>
      <c r="AS90" s="683"/>
      <c r="AT90" s="1219">
        <f t="shared" ref="AT90" si="105">+$J90</f>
        <v>594</v>
      </c>
      <c r="AU90" s="1246">
        <f t="shared" si="67"/>
        <v>40</v>
      </c>
      <c r="AV90" s="308">
        <f t="shared" si="99"/>
        <v>0</v>
      </c>
      <c r="AW90" s="683"/>
      <c r="AX90" s="683"/>
      <c r="AY90" s="683"/>
      <c r="AZ90" s="683"/>
      <c r="BA90" s="683"/>
      <c r="BB90" s="683"/>
      <c r="BC90" s="1219">
        <f t="shared" ref="BC90" si="106">+$J90</f>
        <v>594</v>
      </c>
      <c r="BD90" s="1249">
        <f t="shared" si="69"/>
        <v>10</v>
      </c>
      <c r="BE90" s="308">
        <f t="shared" si="100"/>
        <v>0</v>
      </c>
      <c r="BF90" s="683"/>
      <c r="BG90" s="683"/>
      <c r="BH90" s="683"/>
      <c r="BI90" s="683"/>
      <c r="BJ90" s="683"/>
      <c r="BK90" s="683"/>
      <c r="BL90" s="1219">
        <f t="shared" ref="BL90" si="107">+$J90</f>
        <v>594</v>
      </c>
      <c r="BM90" s="1252">
        <f t="shared" si="71"/>
        <v>10</v>
      </c>
      <c r="BN90" s="308">
        <f t="shared" si="101"/>
        <v>0</v>
      </c>
      <c r="BO90" s="683"/>
      <c r="BP90" s="683"/>
      <c r="BQ90" s="683"/>
      <c r="BR90" s="683"/>
      <c r="BS90" s="683"/>
      <c r="BT90" s="683"/>
      <c r="BU90" s="1204"/>
      <c r="BV90" s="1205"/>
      <c r="BW90" s="1205"/>
      <c r="BX90" s="1205"/>
      <c r="BY90" s="1205"/>
      <c r="BZ90" s="1205"/>
      <c r="CA90" s="1205"/>
      <c r="CB90" s="1205"/>
      <c r="CC90" s="1206"/>
    </row>
    <row r="91" spans="1:81" s="690" customFormat="1" ht="40.15" customHeight="1" x14ac:dyDescent="0.25">
      <c r="A91" s="673"/>
      <c r="B91" s="1318"/>
      <c r="C91" s="1315"/>
      <c r="D91" s="1097"/>
      <c r="E91" s="1094"/>
      <c r="F91" s="1094"/>
      <c r="G91" s="1094"/>
      <c r="H91" s="1094"/>
      <c r="I91" s="1094"/>
      <c r="J91" s="1220"/>
      <c r="K91" s="1217"/>
      <c r="L91" s="2195"/>
      <c r="M91" s="1226"/>
      <c r="N91" s="1229"/>
      <c r="O91" s="1232"/>
      <c r="P91" s="1235"/>
      <c r="Q91" s="1238"/>
      <c r="R91" s="1220"/>
      <c r="S91" s="678" t="s">
        <v>6868</v>
      </c>
      <c r="T91" s="709"/>
      <c r="U91" s="709"/>
      <c r="V91" s="709"/>
      <c r="W91" s="678" t="s">
        <v>6869</v>
      </c>
      <c r="X91" s="670">
        <v>44713</v>
      </c>
      <c r="Y91" s="670">
        <v>44742</v>
      </c>
      <c r="Z91" s="670"/>
      <c r="AA91" s="670"/>
      <c r="AB91" s="1220"/>
      <c r="AC91" s="1241"/>
      <c r="AD91" s="303">
        <f t="shared" si="85"/>
        <v>0</v>
      </c>
      <c r="AE91" s="303">
        <f t="shared" si="85"/>
        <v>0</v>
      </c>
      <c r="AF91" s="303">
        <f t="shared" si="85"/>
        <v>0</v>
      </c>
      <c r="AG91" s="303">
        <f t="shared" si="84"/>
        <v>0</v>
      </c>
      <c r="AH91" s="303">
        <f t="shared" si="84"/>
        <v>0</v>
      </c>
      <c r="AI91" s="303">
        <f t="shared" si="84"/>
        <v>0</v>
      </c>
      <c r="AJ91" s="303">
        <f t="shared" si="84"/>
        <v>0</v>
      </c>
      <c r="AK91" s="1220"/>
      <c r="AL91" s="1244"/>
      <c r="AM91" s="303">
        <f t="shared" si="98"/>
        <v>0</v>
      </c>
      <c r="AN91" s="684"/>
      <c r="AO91" s="684"/>
      <c r="AP91" s="684"/>
      <c r="AQ91" s="684"/>
      <c r="AR91" s="684"/>
      <c r="AS91" s="684"/>
      <c r="AT91" s="1220"/>
      <c r="AU91" s="1247"/>
      <c r="AV91" s="303">
        <f t="shared" si="99"/>
        <v>0</v>
      </c>
      <c r="AW91" s="684"/>
      <c r="AX91" s="684"/>
      <c r="AY91" s="684"/>
      <c r="AZ91" s="684"/>
      <c r="BA91" s="684"/>
      <c r="BB91" s="684"/>
      <c r="BC91" s="1220"/>
      <c r="BD91" s="1250"/>
      <c r="BE91" s="303">
        <f t="shared" si="100"/>
        <v>0</v>
      </c>
      <c r="BF91" s="684"/>
      <c r="BG91" s="684"/>
      <c r="BH91" s="684"/>
      <c r="BI91" s="684"/>
      <c r="BJ91" s="684"/>
      <c r="BK91" s="684"/>
      <c r="BL91" s="1220"/>
      <c r="BM91" s="1253"/>
      <c r="BN91" s="303">
        <f t="shared" si="101"/>
        <v>0</v>
      </c>
      <c r="BO91" s="684"/>
      <c r="BP91" s="684"/>
      <c r="BQ91" s="684"/>
      <c r="BR91" s="684"/>
      <c r="BS91" s="684"/>
      <c r="BT91" s="684"/>
      <c r="BU91" s="1207"/>
      <c r="BV91" s="1208"/>
      <c r="BW91" s="1208"/>
      <c r="BX91" s="1208"/>
      <c r="BY91" s="1208"/>
      <c r="BZ91" s="1208"/>
      <c r="CA91" s="1208"/>
      <c r="CB91" s="1208"/>
      <c r="CC91" s="1209"/>
    </row>
    <row r="92" spans="1:81" s="690" customFormat="1" ht="40.15" customHeight="1" x14ac:dyDescent="0.25">
      <c r="A92" s="673"/>
      <c r="B92" s="1318"/>
      <c r="C92" s="1315"/>
      <c r="D92" s="1097"/>
      <c r="E92" s="1094"/>
      <c r="F92" s="1094"/>
      <c r="G92" s="1094"/>
      <c r="H92" s="1094"/>
      <c r="I92" s="1094"/>
      <c r="J92" s="1220"/>
      <c r="K92" s="1217"/>
      <c r="L92" s="2195"/>
      <c r="M92" s="1226"/>
      <c r="N92" s="1229"/>
      <c r="O92" s="1232"/>
      <c r="P92" s="1235"/>
      <c r="Q92" s="1238"/>
      <c r="R92" s="1220"/>
      <c r="S92" s="678"/>
      <c r="T92" s="709"/>
      <c r="U92" s="709"/>
      <c r="V92" s="709"/>
      <c r="W92" s="678" t="s">
        <v>6870</v>
      </c>
      <c r="X92" s="670">
        <v>44896</v>
      </c>
      <c r="Y92" s="670">
        <v>44910</v>
      </c>
      <c r="Z92" s="670"/>
      <c r="AA92" s="670"/>
      <c r="AB92" s="1220"/>
      <c r="AC92" s="1241"/>
      <c r="AD92" s="303">
        <f t="shared" si="85"/>
        <v>0</v>
      </c>
      <c r="AE92" s="303">
        <f t="shared" si="85"/>
        <v>0</v>
      </c>
      <c r="AF92" s="303">
        <f t="shared" si="85"/>
        <v>0</v>
      </c>
      <c r="AG92" s="303">
        <f t="shared" si="84"/>
        <v>0</v>
      </c>
      <c r="AH92" s="303">
        <f t="shared" si="84"/>
        <v>0</v>
      </c>
      <c r="AI92" s="303">
        <f t="shared" si="84"/>
        <v>0</v>
      </c>
      <c r="AJ92" s="303">
        <f t="shared" si="84"/>
        <v>0</v>
      </c>
      <c r="AK92" s="1220"/>
      <c r="AL92" s="1244"/>
      <c r="AM92" s="303">
        <f t="shared" si="98"/>
        <v>0</v>
      </c>
      <c r="AN92" s="684"/>
      <c r="AO92" s="684"/>
      <c r="AP92" s="684"/>
      <c r="AQ92" s="684"/>
      <c r="AR92" s="684"/>
      <c r="AS92" s="684"/>
      <c r="AT92" s="1220"/>
      <c r="AU92" s="1247"/>
      <c r="AV92" s="303">
        <f t="shared" si="99"/>
        <v>0</v>
      </c>
      <c r="AW92" s="684"/>
      <c r="AX92" s="684"/>
      <c r="AY92" s="684"/>
      <c r="AZ92" s="684"/>
      <c r="BA92" s="684"/>
      <c r="BB92" s="684"/>
      <c r="BC92" s="1220"/>
      <c r="BD92" s="1250"/>
      <c r="BE92" s="303">
        <f t="shared" si="100"/>
        <v>0</v>
      </c>
      <c r="BF92" s="684"/>
      <c r="BG92" s="684"/>
      <c r="BH92" s="684"/>
      <c r="BI92" s="684"/>
      <c r="BJ92" s="684"/>
      <c r="BK92" s="684"/>
      <c r="BL92" s="1220"/>
      <c r="BM92" s="1253"/>
      <c r="BN92" s="303">
        <f t="shared" si="101"/>
        <v>0</v>
      </c>
      <c r="BO92" s="684"/>
      <c r="BP92" s="684"/>
      <c r="BQ92" s="684"/>
      <c r="BR92" s="684"/>
      <c r="BS92" s="684"/>
      <c r="BT92" s="684"/>
      <c r="BU92" s="1207"/>
      <c r="BV92" s="1208"/>
      <c r="BW92" s="1208"/>
      <c r="BX92" s="1208"/>
      <c r="BY92" s="1208"/>
      <c r="BZ92" s="1208"/>
      <c r="CA92" s="1208"/>
      <c r="CB92" s="1208"/>
      <c r="CC92" s="1209"/>
    </row>
    <row r="93" spans="1:81" s="690" customFormat="1" ht="40.15" customHeight="1" thickBot="1" x14ac:dyDescent="0.3">
      <c r="A93" s="673"/>
      <c r="B93" s="1318"/>
      <c r="C93" s="1316"/>
      <c r="D93" s="1098"/>
      <c r="E93" s="1095"/>
      <c r="F93" s="1095"/>
      <c r="G93" s="1095"/>
      <c r="H93" s="1095"/>
      <c r="I93" s="1095"/>
      <c r="J93" s="1221"/>
      <c r="K93" s="1218"/>
      <c r="L93" s="2196"/>
      <c r="M93" s="1227"/>
      <c r="N93" s="1230"/>
      <c r="O93" s="1233"/>
      <c r="P93" s="1236"/>
      <c r="Q93" s="1239"/>
      <c r="R93" s="1221"/>
      <c r="S93" s="679" t="s">
        <v>6871</v>
      </c>
      <c r="T93" s="710"/>
      <c r="U93" s="710"/>
      <c r="V93" s="710"/>
      <c r="W93" s="679" t="s">
        <v>6819</v>
      </c>
      <c r="X93" s="671">
        <v>44835</v>
      </c>
      <c r="Y93" s="671">
        <v>44910</v>
      </c>
      <c r="Z93" s="671"/>
      <c r="AA93" s="671"/>
      <c r="AB93" s="1221"/>
      <c r="AC93" s="1242"/>
      <c r="AD93" s="306">
        <f t="shared" si="85"/>
        <v>0</v>
      </c>
      <c r="AE93" s="306">
        <f t="shared" si="85"/>
        <v>0</v>
      </c>
      <c r="AF93" s="306">
        <f t="shared" si="85"/>
        <v>0</v>
      </c>
      <c r="AG93" s="306">
        <f t="shared" si="84"/>
        <v>0</v>
      </c>
      <c r="AH93" s="306">
        <f t="shared" si="84"/>
        <v>0</v>
      </c>
      <c r="AI93" s="306">
        <f t="shared" si="84"/>
        <v>0</v>
      </c>
      <c r="AJ93" s="306">
        <f t="shared" si="84"/>
        <v>0</v>
      </c>
      <c r="AK93" s="1221"/>
      <c r="AL93" s="1245"/>
      <c r="AM93" s="306">
        <f t="shared" si="98"/>
        <v>0</v>
      </c>
      <c r="AN93" s="685"/>
      <c r="AO93" s="685"/>
      <c r="AP93" s="685"/>
      <c r="AQ93" s="685"/>
      <c r="AR93" s="685"/>
      <c r="AS93" s="685"/>
      <c r="AT93" s="1221"/>
      <c r="AU93" s="1248"/>
      <c r="AV93" s="306">
        <f t="shared" si="99"/>
        <v>0</v>
      </c>
      <c r="AW93" s="685"/>
      <c r="AX93" s="685"/>
      <c r="AY93" s="685"/>
      <c r="AZ93" s="685"/>
      <c r="BA93" s="685"/>
      <c r="BB93" s="685"/>
      <c r="BC93" s="1221"/>
      <c r="BD93" s="1251"/>
      <c r="BE93" s="306">
        <f t="shared" si="100"/>
        <v>0</v>
      </c>
      <c r="BF93" s="685"/>
      <c r="BG93" s="685"/>
      <c r="BH93" s="685"/>
      <c r="BI93" s="685"/>
      <c r="BJ93" s="685"/>
      <c r="BK93" s="685"/>
      <c r="BL93" s="1221"/>
      <c r="BM93" s="1254"/>
      <c r="BN93" s="306">
        <f t="shared" si="101"/>
        <v>0</v>
      </c>
      <c r="BO93" s="685"/>
      <c r="BP93" s="685"/>
      <c r="BQ93" s="685"/>
      <c r="BR93" s="685"/>
      <c r="BS93" s="685"/>
      <c r="BT93" s="685"/>
      <c r="BU93" s="1210"/>
      <c r="BV93" s="1211"/>
      <c r="BW93" s="1211"/>
      <c r="BX93" s="1211"/>
      <c r="BY93" s="1211"/>
      <c r="BZ93" s="1211"/>
      <c r="CA93" s="1211"/>
      <c r="CB93" s="1211"/>
      <c r="CC93" s="1212"/>
    </row>
    <row r="94" spans="1:81" s="690" customFormat="1" ht="40.15" customHeight="1" thickTop="1" x14ac:dyDescent="0.25">
      <c r="A94" s="673"/>
      <c r="B94" s="1318"/>
      <c r="C94" s="1314" t="s">
        <v>926</v>
      </c>
      <c r="D94" s="1096"/>
      <c r="E94" s="1093"/>
      <c r="F94" s="1093"/>
      <c r="G94" s="1093"/>
      <c r="H94" s="1093"/>
      <c r="I94" s="1093"/>
      <c r="J94" s="1219">
        <v>595</v>
      </c>
      <c r="K94" s="1216" t="str">
        <f>+[16]Metas!K682</f>
        <v>Mapeo de las comunidades transfronterizas y sus formas de relacionamiento</v>
      </c>
      <c r="L94" s="2194"/>
      <c r="M94" s="1225">
        <f>SUM(N94:Q94)</f>
        <v>100</v>
      </c>
      <c r="N94" s="1228">
        <v>30</v>
      </c>
      <c r="O94" s="1231">
        <v>25</v>
      </c>
      <c r="P94" s="1234">
        <v>25</v>
      </c>
      <c r="Q94" s="1237">
        <v>20</v>
      </c>
      <c r="R94" s="1219">
        <f>+$J94</f>
        <v>595</v>
      </c>
      <c r="S94" s="677" t="s">
        <v>6872</v>
      </c>
      <c r="T94" s="708"/>
      <c r="U94" s="708"/>
      <c r="V94" s="708"/>
      <c r="W94" s="677" t="s">
        <v>6873</v>
      </c>
      <c r="X94" s="669">
        <v>44589</v>
      </c>
      <c r="Y94" s="669">
        <v>44834</v>
      </c>
      <c r="Z94" s="669"/>
      <c r="AA94" s="669"/>
      <c r="AB94" s="1219">
        <f t="shared" ref="AB94" si="108">+$J94</f>
        <v>595</v>
      </c>
      <c r="AC94" s="1240">
        <f t="shared" ref="AC94" si="109">+L94</f>
        <v>0</v>
      </c>
      <c r="AD94" s="308">
        <f t="shared" si="85"/>
        <v>0</v>
      </c>
      <c r="AE94" s="308">
        <f t="shared" si="85"/>
        <v>0</v>
      </c>
      <c r="AF94" s="308">
        <f t="shared" si="85"/>
        <v>0</v>
      </c>
      <c r="AG94" s="308">
        <f t="shared" si="84"/>
        <v>0</v>
      </c>
      <c r="AH94" s="308">
        <f t="shared" si="84"/>
        <v>0</v>
      </c>
      <c r="AI94" s="308">
        <f t="shared" si="84"/>
        <v>0</v>
      </c>
      <c r="AJ94" s="308">
        <f t="shared" si="84"/>
        <v>0</v>
      </c>
      <c r="AK94" s="1219">
        <f t="shared" ref="AK94" si="110">+$J94</f>
        <v>595</v>
      </c>
      <c r="AL94" s="1243">
        <f>+N94</f>
        <v>30</v>
      </c>
      <c r="AM94" s="308">
        <f t="shared" si="98"/>
        <v>0</v>
      </c>
      <c r="AN94" s="683"/>
      <c r="AO94" s="683"/>
      <c r="AP94" s="683"/>
      <c r="AQ94" s="683"/>
      <c r="AR94" s="683"/>
      <c r="AS94" s="683"/>
      <c r="AT94" s="1219">
        <f t="shared" ref="AT94" si="111">+$J94</f>
        <v>595</v>
      </c>
      <c r="AU94" s="1246">
        <f>+O94</f>
        <v>25</v>
      </c>
      <c r="AV94" s="308">
        <f t="shared" si="99"/>
        <v>0</v>
      </c>
      <c r="AW94" s="683"/>
      <c r="AX94" s="683"/>
      <c r="AY94" s="683"/>
      <c r="AZ94" s="683"/>
      <c r="BA94" s="683"/>
      <c r="BB94" s="683"/>
      <c r="BC94" s="1219">
        <f t="shared" ref="BC94" si="112">+$J94</f>
        <v>595</v>
      </c>
      <c r="BD94" s="1249">
        <f>+P94</f>
        <v>25</v>
      </c>
      <c r="BE94" s="308">
        <f t="shared" si="100"/>
        <v>0</v>
      </c>
      <c r="BF94" s="683"/>
      <c r="BG94" s="683"/>
      <c r="BH94" s="683"/>
      <c r="BI94" s="683"/>
      <c r="BJ94" s="683"/>
      <c r="BK94" s="683"/>
      <c r="BL94" s="1219">
        <f t="shared" ref="BL94" si="113">+$J94</f>
        <v>595</v>
      </c>
      <c r="BM94" s="1252">
        <f>+Q94</f>
        <v>20</v>
      </c>
      <c r="BN94" s="308">
        <f t="shared" si="101"/>
        <v>0</v>
      </c>
      <c r="BO94" s="683"/>
      <c r="BP94" s="683"/>
      <c r="BQ94" s="683"/>
      <c r="BR94" s="683"/>
      <c r="BS94" s="683"/>
      <c r="BT94" s="683"/>
      <c r="BU94" s="1204"/>
      <c r="BV94" s="1205"/>
      <c r="BW94" s="1205"/>
      <c r="BX94" s="1205"/>
      <c r="BY94" s="1205"/>
      <c r="BZ94" s="1205"/>
      <c r="CA94" s="1205"/>
      <c r="CB94" s="1205"/>
      <c r="CC94" s="1206"/>
    </row>
    <row r="95" spans="1:81" s="690" customFormat="1" ht="40.15" customHeight="1" x14ac:dyDescent="0.25">
      <c r="A95" s="673"/>
      <c r="B95" s="1318"/>
      <c r="C95" s="1315"/>
      <c r="D95" s="1097"/>
      <c r="E95" s="1094"/>
      <c r="F95" s="1094"/>
      <c r="G95" s="1094"/>
      <c r="H95" s="1094"/>
      <c r="I95" s="1094"/>
      <c r="J95" s="1220"/>
      <c r="K95" s="1217"/>
      <c r="L95" s="2195"/>
      <c r="M95" s="1226"/>
      <c r="N95" s="1229"/>
      <c r="O95" s="1232"/>
      <c r="P95" s="1235"/>
      <c r="Q95" s="1238"/>
      <c r="R95" s="1220"/>
      <c r="S95" s="678" t="s">
        <v>6874</v>
      </c>
      <c r="T95" s="709"/>
      <c r="U95" s="709"/>
      <c r="V95" s="709"/>
      <c r="W95" s="678" t="s">
        <v>6875</v>
      </c>
      <c r="X95" s="670">
        <v>44589</v>
      </c>
      <c r="Y95" s="670">
        <v>44834</v>
      </c>
      <c r="Z95" s="670"/>
      <c r="AA95" s="670"/>
      <c r="AB95" s="1220"/>
      <c r="AC95" s="1241"/>
      <c r="AD95" s="303">
        <f t="shared" si="85"/>
        <v>0</v>
      </c>
      <c r="AE95" s="303">
        <f t="shared" si="85"/>
        <v>0</v>
      </c>
      <c r="AF95" s="303">
        <f t="shared" si="85"/>
        <v>0</v>
      </c>
      <c r="AG95" s="303">
        <f t="shared" si="84"/>
        <v>0</v>
      </c>
      <c r="AH95" s="303">
        <f t="shared" si="84"/>
        <v>0</v>
      </c>
      <c r="AI95" s="303">
        <f t="shared" si="84"/>
        <v>0</v>
      </c>
      <c r="AJ95" s="303">
        <f t="shared" si="84"/>
        <v>0</v>
      </c>
      <c r="AK95" s="1220"/>
      <c r="AL95" s="1244"/>
      <c r="AM95" s="303">
        <f t="shared" si="98"/>
        <v>0</v>
      </c>
      <c r="AN95" s="684"/>
      <c r="AO95" s="684"/>
      <c r="AP95" s="684"/>
      <c r="AQ95" s="684"/>
      <c r="AR95" s="684"/>
      <c r="AS95" s="684"/>
      <c r="AT95" s="1220"/>
      <c r="AU95" s="1247"/>
      <c r="AV95" s="303">
        <f t="shared" si="99"/>
        <v>0</v>
      </c>
      <c r="AW95" s="684"/>
      <c r="AX95" s="684"/>
      <c r="AY95" s="684"/>
      <c r="AZ95" s="684"/>
      <c r="BA95" s="684"/>
      <c r="BB95" s="684"/>
      <c r="BC95" s="1220"/>
      <c r="BD95" s="1250"/>
      <c r="BE95" s="303">
        <f t="shared" si="100"/>
        <v>0</v>
      </c>
      <c r="BF95" s="684"/>
      <c r="BG95" s="684"/>
      <c r="BH95" s="684"/>
      <c r="BI95" s="684"/>
      <c r="BJ95" s="684"/>
      <c r="BK95" s="684"/>
      <c r="BL95" s="1220"/>
      <c r="BM95" s="1253"/>
      <c r="BN95" s="303">
        <f t="shared" si="101"/>
        <v>0</v>
      </c>
      <c r="BO95" s="684"/>
      <c r="BP95" s="684"/>
      <c r="BQ95" s="684"/>
      <c r="BR95" s="684"/>
      <c r="BS95" s="684"/>
      <c r="BT95" s="684"/>
      <c r="BU95" s="1207"/>
      <c r="BV95" s="1208"/>
      <c r="BW95" s="1208"/>
      <c r="BX95" s="1208"/>
      <c r="BY95" s="1208"/>
      <c r="BZ95" s="1208"/>
      <c r="CA95" s="1208"/>
      <c r="CB95" s="1208"/>
      <c r="CC95" s="1209"/>
    </row>
    <row r="96" spans="1:81" s="690" customFormat="1" ht="40.15" customHeight="1" x14ac:dyDescent="0.25">
      <c r="A96" s="673"/>
      <c r="B96" s="1318"/>
      <c r="C96" s="1315"/>
      <c r="D96" s="1097"/>
      <c r="E96" s="1094"/>
      <c r="F96" s="1094"/>
      <c r="G96" s="1094"/>
      <c r="H96" s="1094"/>
      <c r="I96" s="1094"/>
      <c r="J96" s="1220"/>
      <c r="K96" s="1217"/>
      <c r="L96" s="2195"/>
      <c r="M96" s="1226"/>
      <c r="N96" s="1229"/>
      <c r="O96" s="1232"/>
      <c r="P96" s="1235"/>
      <c r="Q96" s="1238"/>
      <c r="R96" s="1220"/>
      <c r="S96" s="678" t="s">
        <v>6876</v>
      </c>
      <c r="T96" s="709"/>
      <c r="U96" s="709"/>
      <c r="V96" s="709"/>
      <c r="W96" s="678" t="s">
        <v>6877</v>
      </c>
      <c r="X96" s="670">
        <v>44589</v>
      </c>
      <c r="Y96" s="670">
        <v>44834</v>
      </c>
      <c r="Z96" s="670"/>
      <c r="AA96" s="670"/>
      <c r="AB96" s="1220"/>
      <c r="AC96" s="1241"/>
      <c r="AD96" s="303">
        <f t="shared" si="85"/>
        <v>0</v>
      </c>
      <c r="AE96" s="303">
        <f t="shared" si="85"/>
        <v>0</v>
      </c>
      <c r="AF96" s="303">
        <f t="shared" si="85"/>
        <v>0</v>
      </c>
      <c r="AG96" s="303">
        <f t="shared" si="84"/>
        <v>0</v>
      </c>
      <c r="AH96" s="303">
        <f t="shared" si="84"/>
        <v>0</v>
      </c>
      <c r="AI96" s="303">
        <f t="shared" si="84"/>
        <v>0</v>
      </c>
      <c r="AJ96" s="303">
        <f t="shared" si="84"/>
        <v>0</v>
      </c>
      <c r="AK96" s="1220"/>
      <c r="AL96" s="1244"/>
      <c r="AM96" s="303">
        <f t="shared" si="98"/>
        <v>0</v>
      </c>
      <c r="AN96" s="684"/>
      <c r="AO96" s="684"/>
      <c r="AP96" s="684"/>
      <c r="AQ96" s="684"/>
      <c r="AR96" s="684"/>
      <c r="AS96" s="684"/>
      <c r="AT96" s="1220"/>
      <c r="AU96" s="1247"/>
      <c r="AV96" s="303">
        <f t="shared" si="99"/>
        <v>0</v>
      </c>
      <c r="AW96" s="684"/>
      <c r="AX96" s="684"/>
      <c r="AY96" s="684"/>
      <c r="AZ96" s="684"/>
      <c r="BA96" s="684"/>
      <c r="BB96" s="684"/>
      <c r="BC96" s="1220"/>
      <c r="BD96" s="1250"/>
      <c r="BE96" s="303">
        <f t="shared" si="100"/>
        <v>0</v>
      </c>
      <c r="BF96" s="684"/>
      <c r="BG96" s="684"/>
      <c r="BH96" s="684"/>
      <c r="BI96" s="684"/>
      <c r="BJ96" s="684"/>
      <c r="BK96" s="684"/>
      <c r="BL96" s="1220"/>
      <c r="BM96" s="1253"/>
      <c r="BN96" s="303">
        <f t="shared" si="101"/>
        <v>0</v>
      </c>
      <c r="BO96" s="684"/>
      <c r="BP96" s="684"/>
      <c r="BQ96" s="684"/>
      <c r="BR96" s="684"/>
      <c r="BS96" s="684"/>
      <c r="BT96" s="684"/>
      <c r="BU96" s="1207"/>
      <c r="BV96" s="1208"/>
      <c r="BW96" s="1208"/>
      <c r="BX96" s="1208"/>
      <c r="BY96" s="1208"/>
      <c r="BZ96" s="1208"/>
      <c r="CA96" s="1208"/>
      <c r="CB96" s="1208"/>
      <c r="CC96" s="1209"/>
    </row>
    <row r="97" spans="1:81" s="690" customFormat="1" ht="40.15" customHeight="1" thickBot="1" x14ac:dyDescent="0.3">
      <c r="A97" s="673"/>
      <c r="B97" s="1318"/>
      <c r="C97" s="1315"/>
      <c r="D97" s="1098"/>
      <c r="E97" s="1095"/>
      <c r="F97" s="1095"/>
      <c r="G97" s="1095"/>
      <c r="H97" s="1095"/>
      <c r="I97" s="1095"/>
      <c r="J97" s="1221"/>
      <c r="K97" s="1218"/>
      <c r="L97" s="2196"/>
      <c r="M97" s="1227"/>
      <c r="N97" s="1230"/>
      <c r="O97" s="1233"/>
      <c r="P97" s="1236"/>
      <c r="Q97" s="1239"/>
      <c r="R97" s="1221"/>
      <c r="S97" s="678" t="s">
        <v>6878</v>
      </c>
      <c r="T97" s="710"/>
      <c r="U97" s="710"/>
      <c r="V97" s="710"/>
      <c r="W97" s="679" t="s">
        <v>6819</v>
      </c>
      <c r="X97" s="670">
        <v>44835</v>
      </c>
      <c r="Y97" s="670">
        <v>44925</v>
      </c>
      <c r="Z97" s="671"/>
      <c r="AA97" s="671"/>
      <c r="AB97" s="1221"/>
      <c r="AC97" s="1242"/>
      <c r="AD97" s="306">
        <f t="shared" si="85"/>
        <v>0</v>
      </c>
      <c r="AE97" s="306">
        <f t="shared" si="85"/>
        <v>0</v>
      </c>
      <c r="AF97" s="306">
        <f t="shared" si="85"/>
        <v>0</v>
      </c>
      <c r="AG97" s="306">
        <f t="shared" si="84"/>
        <v>0</v>
      </c>
      <c r="AH97" s="306">
        <f t="shared" si="84"/>
        <v>0</v>
      </c>
      <c r="AI97" s="306">
        <f t="shared" si="84"/>
        <v>0</v>
      </c>
      <c r="AJ97" s="306">
        <f t="shared" si="84"/>
        <v>0</v>
      </c>
      <c r="AK97" s="1221"/>
      <c r="AL97" s="1245"/>
      <c r="AM97" s="306">
        <f t="shared" si="98"/>
        <v>0</v>
      </c>
      <c r="AN97" s="685"/>
      <c r="AO97" s="685"/>
      <c r="AP97" s="685"/>
      <c r="AQ97" s="685"/>
      <c r="AR97" s="685"/>
      <c r="AS97" s="685"/>
      <c r="AT97" s="1221"/>
      <c r="AU97" s="1248"/>
      <c r="AV97" s="306">
        <f t="shared" si="99"/>
        <v>0</v>
      </c>
      <c r="AW97" s="685"/>
      <c r="AX97" s="685"/>
      <c r="AY97" s="685"/>
      <c r="AZ97" s="685"/>
      <c r="BA97" s="685"/>
      <c r="BB97" s="685"/>
      <c r="BC97" s="1221"/>
      <c r="BD97" s="1251"/>
      <c r="BE97" s="306">
        <f t="shared" si="100"/>
        <v>0</v>
      </c>
      <c r="BF97" s="685"/>
      <c r="BG97" s="685"/>
      <c r="BH97" s="685"/>
      <c r="BI97" s="685"/>
      <c r="BJ97" s="685"/>
      <c r="BK97" s="685"/>
      <c r="BL97" s="1221"/>
      <c r="BM97" s="1254"/>
      <c r="BN97" s="306">
        <f t="shared" si="101"/>
        <v>0</v>
      </c>
      <c r="BO97" s="685"/>
      <c r="BP97" s="685"/>
      <c r="BQ97" s="685"/>
      <c r="BR97" s="685"/>
      <c r="BS97" s="685"/>
      <c r="BT97" s="685"/>
      <c r="BU97" s="1210"/>
      <c r="BV97" s="1211"/>
      <c r="BW97" s="1211"/>
      <c r="BX97" s="1211"/>
      <c r="BY97" s="1211"/>
      <c r="BZ97" s="1211"/>
      <c r="CA97" s="1211"/>
      <c r="CB97" s="1211"/>
      <c r="CC97" s="1212"/>
    </row>
    <row r="98" spans="1:81" s="690" customFormat="1" ht="40.15" customHeight="1" thickTop="1" x14ac:dyDescent="0.25">
      <c r="A98" s="673"/>
      <c r="B98" s="1318"/>
      <c r="C98" s="1315"/>
      <c r="D98" s="1096"/>
      <c r="E98" s="1093"/>
      <c r="F98" s="1093"/>
      <c r="G98" s="1093"/>
      <c r="H98" s="1093"/>
      <c r="I98" s="1093"/>
      <c r="J98" s="1219">
        <v>596</v>
      </c>
      <c r="K98" s="1216" t="str">
        <f>+[16]Metas!K683</f>
        <v xml:space="preserve">Análisis de la seguridad en los entornos poblados fronterizos </v>
      </c>
      <c r="L98" s="1222"/>
      <c r="M98" s="1225">
        <f>SUM(N98:Q98)</f>
        <v>0</v>
      </c>
      <c r="N98" s="1228"/>
      <c r="O98" s="1231"/>
      <c r="P98" s="1234"/>
      <c r="Q98" s="1237"/>
      <c r="R98" s="1219">
        <f>+$J98</f>
        <v>596</v>
      </c>
      <c r="S98" s="677"/>
      <c r="T98" s="708"/>
      <c r="U98" s="708"/>
      <c r="V98" s="708"/>
      <c r="W98" s="677"/>
      <c r="X98" s="669"/>
      <c r="Y98" s="669"/>
      <c r="Z98" s="669"/>
      <c r="AA98" s="669"/>
      <c r="AB98" s="1219">
        <f t="shared" ref="AB98" si="114">+$J98</f>
        <v>596</v>
      </c>
      <c r="AC98" s="1240">
        <f t="shared" ref="AC98" si="115">+L98</f>
        <v>0</v>
      </c>
      <c r="AD98" s="308">
        <f t="shared" si="85"/>
        <v>0</v>
      </c>
      <c r="AE98" s="308">
        <f t="shared" si="85"/>
        <v>0</v>
      </c>
      <c r="AF98" s="308">
        <f t="shared" si="85"/>
        <v>0</v>
      </c>
      <c r="AG98" s="308">
        <f t="shared" si="84"/>
        <v>0</v>
      </c>
      <c r="AH98" s="308">
        <f t="shared" si="84"/>
        <v>0</v>
      </c>
      <c r="AI98" s="308">
        <f t="shared" si="84"/>
        <v>0</v>
      </c>
      <c r="AJ98" s="308">
        <f t="shared" si="84"/>
        <v>0</v>
      </c>
      <c r="AK98" s="1219">
        <f t="shared" ref="AK98" si="116">+$J98</f>
        <v>596</v>
      </c>
      <c r="AL98" s="1243">
        <f>+N98</f>
        <v>0</v>
      </c>
      <c r="AM98" s="308">
        <f t="shared" si="98"/>
        <v>0</v>
      </c>
      <c r="AN98" s="683"/>
      <c r="AO98" s="683"/>
      <c r="AP98" s="683"/>
      <c r="AQ98" s="683"/>
      <c r="AR98" s="683"/>
      <c r="AS98" s="683"/>
      <c r="AT98" s="1219">
        <f t="shared" ref="AT98" si="117">+$J98</f>
        <v>596</v>
      </c>
      <c r="AU98" s="1246">
        <f>+O98</f>
        <v>0</v>
      </c>
      <c r="AV98" s="308">
        <f t="shared" si="99"/>
        <v>0</v>
      </c>
      <c r="AW98" s="683"/>
      <c r="AX98" s="683"/>
      <c r="AY98" s="683"/>
      <c r="AZ98" s="683"/>
      <c r="BA98" s="683"/>
      <c r="BB98" s="683"/>
      <c r="BC98" s="1219">
        <f t="shared" ref="BC98" si="118">+$J98</f>
        <v>596</v>
      </c>
      <c r="BD98" s="1249">
        <f>+P98</f>
        <v>0</v>
      </c>
      <c r="BE98" s="308">
        <f t="shared" si="100"/>
        <v>0</v>
      </c>
      <c r="BF98" s="683"/>
      <c r="BG98" s="683"/>
      <c r="BH98" s="683"/>
      <c r="BI98" s="683"/>
      <c r="BJ98" s="683"/>
      <c r="BK98" s="683"/>
      <c r="BL98" s="1219">
        <f t="shared" ref="BL98" si="119">+$J98</f>
        <v>596</v>
      </c>
      <c r="BM98" s="1252">
        <f>+Q98</f>
        <v>0</v>
      </c>
      <c r="BN98" s="308">
        <f t="shared" si="101"/>
        <v>0</v>
      </c>
      <c r="BO98" s="683"/>
      <c r="BP98" s="683"/>
      <c r="BQ98" s="683"/>
      <c r="BR98" s="683"/>
      <c r="BS98" s="683"/>
      <c r="BT98" s="683"/>
      <c r="BU98" s="1204"/>
      <c r="BV98" s="1205"/>
      <c r="BW98" s="1205"/>
      <c r="BX98" s="1205"/>
      <c r="BY98" s="1205"/>
      <c r="BZ98" s="1205"/>
      <c r="CA98" s="1205"/>
      <c r="CB98" s="1205"/>
      <c r="CC98" s="1206"/>
    </row>
    <row r="99" spans="1:81" s="690" customFormat="1" ht="40.15" customHeight="1" x14ac:dyDescent="0.25">
      <c r="A99" s="673"/>
      <c r="B99" s="1318"/>
      <c r="C99" s="1315"/>
      <c r="D99" s="1097"/>
      <c r="E99" s="1094"/>
      <c r="F99" s="1094"/>
      <c r="G99" s="1094"/>
      <c r="H99" s="1094"/>
      <c r="I99" s="1094"/>
      <c r="J99" s="1220"/>
      <c r="K99" s="1217"/>
      <c r="L99" s="1223"/>
      <c r="M99" s="1226"/>
      <c r="N99" s="1229"/>
      <c r="O99" s="1232"/>
      <c r="P99" s="1235"/>
      <c r="Q99" s="1238"/>
      <c r="R99" s="1220"/>
      <c r="S99" s="678"/>
      <c r="T99" s="709"/>
      <c r="U99" s="709"/>
      <c r="V99" s="709"/>
      <c r="W99" s="678"/>
      <c r="X99" s="670"/>
      <c r="Y99" s="670"/>
      <c r="Z99" s="670"/>
      <c r="AA99" s="670"/>
      <c r="AB99" s="1220"/>
      <c r="AC99" s="1241"/>
      <c r="AD99" s="303">
        <f t="shared" si="85"/>
        <v>0</v>
      </c>
      <c r="AE99" s="303">
        <f t="shared" si="85"/>
        <v>0</v>
      </c>
      <c r="AF99" s="303">
        <f t="shared" si="85"/>
        <v>0</v>
      </c>
      <c r="AG99" s="303">
        <f t="shared" si="84"/>
        <v>0</v>
      </c>
      <c r="AH99" s="303">
        <f t="shared" si="84"/>
        <v>0</v>
      </c>
      <c r="AI99" s="303">
        <f t="shared" si="84"/>
        <v>0</v>
      </c>
      <c r="AJ99" s="303">
        <f t="shared" si="84"/>
        <v>0</v>
      </c>
      <c r="AK99" s="1220"/>
      <c r="AL99" s="1244"/>
      <c r="AM99" s="303">
        <f t="shared" si="98"/>
        <v>0</v>
      </c>
      <c r="AN99" s="684"/>
      <c r="AO99" s="684"/>
      <c r="AP99" s="684"/>
      <c r="AQ99" s="684"/>
      <c r="AR99" s="684"/>
      <c r="AS99" s="684"/>
      <c r="AT99" s="1220"/>
      <c r="AU99" s="1247"/>
      <c r="AV99" s="303">
        <f t="shared" si="99"/>
        <v>0</v>
      </c>
      <c r="AW99" s="684"/>
      <c r="AX99" s="684"/>
      <c r="AY99" s="684"/>
      <c r="AZ99" s="684"/>
      <c r="BA99" s="684"/>
      <c r="BB99" s="684"/>
      <c r="BC99" s="1220"/>
      <c r="BD99" s="1250"/>
      <c r="BE99" s="303">
        <f t="shared" si="100"/>
        <v>0</v>
      </c>
      <c r="BF99" s="684"/>
      <c r="BG99" s="684"/>
      <c r="BH99" s="684"/>
      <c r="BI99" s="684"/>
      <c r="BJ99" s="684"/>
      <c r="BK99" s="684"/>
      <c r="BL99" s="1220"/>
      <c r="BM99" s="1253"/>
      <c r="BN99" s="303">
        <f t="shared" si="101"/>
        <v>0</v>
      </c>
      <c r="BO99" s="684"/>
      <c r="BP99" s="684"/>
      <c r="BQ99" s="684"/>
      <c r="BR99" s="684"/>
      <c r="BS99" s="684"/>
      <c r="BT99" s="684"/>
      <c r="BU99" s="1207"/>
      <c r="BV99" s="1208"/>
      <c r="BW99" s="1208"/>
      <c r="BX99" s="1208"/>
      <c r="BY99" s="1208"/>
      <c r="BZ99" s="1208"/>
      <c r="CA99" s="1208"/>
      <c r="CB99" s="1208"/>
      <c r="CC99" s="1209"/>
    </row>
    <row r="100" spans="1:81" s="690" customFormat="1" ht="40.15" customHeight="1" x14ac:dyDescent="0.25">
      <c r="A100" s="673"/>
      <c r="B100" s="1318"/>
      <c r="C100" s="1315"/>
      <c r="D100" s="1097"/>
      <c r="E100" s="1094"/>
      <c r="F100" s="1094"/>
      <c r="G100" s="1094"/>
      <c r="H100" s="1094"/>
      <c r="I100" s="1094"/>
      <c r="J100" s="1220"/>
      <c r="K100" s="1217"/>
      <c r="L100" s="1223"/>
      <c r="M100" s="1226"/>
      <c r="N100" s="1229"/>
      <c r="O100" s="1232"/>
      <c r="P100" s="1235"/>
      <c r="Q100" s="1238"/>
      <c r="R100" s="1220"/>
      <c r="S100" s="678"/>
      <c r="T100" s="709"/>
      <c r="U100" s="709"/>
      <c r="V100" s="709"/>
      <c r="W100" s="678"/>
      <c r="X100" s="670"/>
      <c r="Y100" s="670"/>
      <c r="Z100" s="670"/>
      <c r="AA100" s="670"/>
      <c r="AB100" s="1220"/>
      <c r="AC100" s="1241"/>
      <c r="AD100" s="303">
        <f t="shared" si="85"/>
        <v>0</v>
      </c>
      <c r="AE100" s="303">
        <f t="shared" si="85"/>
        <v>0</v>
      </c>
      <c r="AF100" s="303">
        <f t="shared" si="85"/>
        <v>0</v>
      </c>
      <c r="AG100" s="303">
        <f t="shared" si="84"/>
        <v>0</v>
      </c>
      <c r="AH100" s="303">
        <f t="shared" si="84"/>
        <v>0</v>
      </c>
      <c r="AI100" s="303">
        <f t="shared" si="84"/>
        <v>0</v>
      </c>
      <c r="AJ100" s="303">
        <f t="shared" si="84"/>
        <v>0</v>
      </c>
      <c r="AK100" s="1220"/>
      <c r="AL100" s="1244"/>
      <c r="AM100" s="303">
        <f t="shared" si="98"/>
        <v>0</v>
      </c>
      <c r="AN100" s="684"/>
      <c r="AO100" s="684"/>
      <c r="AP100" s="684"/>
      <c r="AQ100" s="684"/>
      <c r="AR100" s="684"/>
      <c r="AS100" s="684"/>
      <c r="AT100" s="1220"/>
      <c r="AU100" s="1247"/>
      <c r="AV100" s="303">
        <f t="shared" si="99"/>
        <v>0</v>
      </c>
      <c r="AW100" s="684"/>
      <c r="AX100" s="684"/>
      <c r="AY100" s="684"/>
      <c r="AZ100" s="684"/>
      <c r="BA100" s="684"/>
      <c r="BB100" s="684"/>
      <c r="BC100" s="1220"/>
      <c r="BD100" s="1250"/>
      <c r="BE100" s="303">
        <f t="shared" si="100"/>
        <v>0</v>
      </c>
      <c r="BF100" s="684"/>
      <c r="BG100" s="684"/>
      <c r="BH100" s="684"/>
      <c r="BI100" s="684"/>
      <c r="BJ100" s="684"/>
      <c r="BK100" s="684"/>
      <c r="BL100" s="1220"/>
      <c r="BM100" s="1253"/>
      <c r="BN100" s="303">
        <f t="shared" si="101"/>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thickBot="1" x14ac:dyDescent="0.3">
      <c r="A101" s="673"/>
      <c r="B101" s="1319"/>
      <c r="C101" s="1316"/>
      <c r="D101" s="1098"/>
      <c r="E101" s="1095"/>
      <c r="F101" s="1095"/>
      <c r="G101" s="1095"/>
      <c r="H101" s="1095"/>
      <c r="I101" s="1095"/>
      <c r="J101" s="1221"/>
      <c r="K101" s="1218"/>
      <c r="L101" s="1224"/>
      <c r="M101" s="1227"/>
      <c r="N101" s="1230"/>
      <c r="O101" s="1233"/>
      <c r="P101" s="1236"/>
      <c r="Q101" s="1239"/>
      <c r="R101" s="1221"/>
      <c r="S101" s="679"/>
      <c r="T101" s="710"/>
      <c r="U101" s="710"/>
      <c r="V101" s="710"/>
      <c r="W101" s="679"/>
      <c r="X101" s="671"/>
      <c r="Y101" s="671"/>
      <c r="Z101" s="671"/>
      <c r="AA101" s="671"/>
      <c r="AB101" s="1221"/>
      <c r="AC101" s="1242"/>
      <c r="AD101" s="306">
        <f t="shared" si="85"/>
        <v>0</v>
      </c>
      <c r="AE101" s="306">
        <f t="shared" si="85"/>
        <v>0</v>
      </c>
      <c r="AF101" s="306">
        <f t="shared" si="85"/>
        <v>0</v>
      </c>
      <c r="AG101" s="306">
        <f t="shared" si="84"/>
        <v>0</v>
      </c>
      <c r="AH101" s="306">
        <f t="shared" si="84"/>
        <v>0</v>
      </c>
      <c r="AI101" s="306">
        <f t="shared" si="84"/>
        <v>0</v>
      </c>
      <c r="AJ101" s="306">
        <f t="shared" si="84"/>
        <v>0</v>
      </c>
      <c r="AK101" s="1221"/>
      <c r="AL101" s="1245"/>
      <c r="AM101" s="306">
        <f t="shared" si="98"/>
        <v>0</v>
      </c>
      <c r="AN101" s="685"/>
      <c r="AO101" s="685"/>
      <c r="AP101" s="685"/>
      <c r="AQ101" s="685"/>
      <c r="AR101" s="685"/>
      <c r="AS101" s="685"/>
      <c r="AT101" s="1221"/>
      <c r="AU101" s="1248"/>
      <c r="AV101" s="306">
        <f t="shared" si="99"/>
        <v>0</v>
      </c>
      <c r="AW101" s="685"/>
      <c r="AX101" s="685"/>
      <c r="AY101" s="685"/>
      <c r="AZ101" s="685"/>
      <c r="BA101" s="685"/>
      <c r="BB101" s="685"/>
      <c r="BC101" s="1221"/>
      <c r="BD101" s="1251"/>
      <c r="BE101" s="306">
        <f t="shared" si="100"/>
        <v>0</v>
      </c>
      <c r="BF101" s="685"/>
      <c r="BG101" s="685"/>
      <c r="BH101" s="685"/>
      <c r="BI101" s="685"/>
      <c r="BJ101" s="685"/>
      <c r="BK101" s="685"/>
      <c r="BL101" s="1221"/>
      <c r="BM101" s="1254"/>
      <c r="BN101" s="306">
        <f t="shared" si="101"/>
        <v>0</v>
      </c>
      <c r="BO101" s="685"/>
      <c r="BP101" s="685"/>
      <c r="BQ101" s="685"/>
      <c r="BR101" s="685"/>
      <c r="BS101" s="685"/>
      <c r="BT101" s="685"/>
      <c r="BU101" s="1210"/>
      <c r="BV101" s="1211"/>
      <c r="BW101" s="1211"/>
      <c r="BX101" s="1211"/>
      <c r="BY101" s="1211"/>
      <c r="BZ101" s="1211"/>
      <c r="CA101" s="1211"/>
      <c r="CB101" s="1211"/>
      <c r="CC101" s="1212"/>
    </row>
    <row r="102" spans="1:81" s="690" customFormat="1" ht="40.15" customHeight="1" thickTop="1" x14ac:dyDescent="0.25">
      <c r="A102" s="673"/>
      <c r="B102" s="1317" t="s">
        <v>929</v>
      </c>
      <c r="C102" s="1314" t="s">
        <v>932</v>
      </c>
      <c r="D102" s="1096"/>
      <c r="E102" s="1093"/>
      <c r="F102" s="1093"/>
      <c r="G102" s="1093"/>
      <c r="H102" s="1093"/>
      <c r="I102" s="1093"/>
      <c r="J102" s="1219">
        <v>597</v>
      </c>
      <c r="K102" s="1216" t="str">
        <f>+[16]Metas!K685</f>
        <v xml:space="preserve">Centro de atención a migrante </v>
      </c>
      <c r="L102" s="2194"/>
      <c r="M102" s="1225">
        <f>SUM(N102:Q102)</f>
        <v>100</v>
      </c>
      <c r="N102" s="1228">
        <v>25</v>
      </c>
      <c r="O102" s="1231">
        <v>35</v>
      </c>
      <c r="P102" s="1234">
        <v>30</v>
      </c>
      <c r="Q102" s="1237">
        <v>10</v>
      </c>
      <c r="R102" s="1219">
        <f>+$J102</f>
        <v>597</v>
      </c>
      <c r="S102" s="677" t="s">
        <v>6879</v>
      </c>
      <c r="T102" s="708"/>
      <c r="U102" s="708"/>
      <c r="V102" s="708"/>
      <c r="W102" s="677" t="s">
        <v>6880</v>
      </c>
      <c r="X102" s="908">
        <v>44592</v>
      </c>
      <c r="Y102" s="909">
        <v>44834</v>
      </c>
      <c r="Z102" s="669"/>
      <c r="AA102" s="669"/>
      <c r="AB102" s="1219">
        <f t="shared" ref="AB102" si="120">+$J102</f>
        <v>597</v>
      </c>
      <c r="AC102" s="1240">
        <f t="shared" ref="AC102" si="121">+L102</f>
        <v>0</v>
      </c>
      <c r="AD102" s="308">
        <f t="shared" si="85"/>
        <v>0</v>
      </c>
      <c r="AE102" s="308">
        <f t="shared" si="85"/>
        <v>0</v>
      </c>
      <c r="AF102" s="308">
        <f t="shared" si="85"/>
        <v>0</v>
      </c>
      <c r="AG102" s="308">
        <f t="shared" si="84"/>
        <v>0</v>
      </c>
      <c r="AH102" s="308">
        <f t="shared" si="84"/>
        <v>0</v>
      </c>
      <c r="AI102" s="308">
        <f t="shared" si="84"/>
        <v>0</v>
      </c>
      <c r="AJ102" s="308">
        <f t="shared" si="84"/>
        <v>0</v>
      </c>
      <c r="AK102" s="1219">
        <f t="shared" ref="AK102" si="122">+$J102</f>
        <v>597</v>
      </c>
      <c r="AL102" s="1243">
        <f>+N102</f>
        <v>25</v>
      </c>
      <c r="AM102" s="308">
        <f t="shared" si="98"/>
        <v>0</v>
      </c>
      <c r="AN102" s="683"/>
      <c r="AO102" s="683"/>
      <c r="AP102" s="683"/>
      <c r="AQ102" s="683"/>
      <c r="AR102" s="683"/>
      <c r="AS102" s="683"/>
      <c r="AT102" s="1219">
        <f t="shared" ref="AT102" si="123">+$J102</f>
        <v>597</v>
      </c>
      <c r="AU102" s="1246">
        <f>+O102</f>
        <v>35</v>
      </c>
      <c r="AV102" s="308">
        <f t="shared" si="99"/>
        <v>0</v>
      </c>
      <c r="AW102" s="683"/>
      <c r="AX102" s="683"/>
      <c r="AY102" s="683"/>
      <c r="AZ102" s="683"/>
      <c r="BA102" s="683"/>
      <c r="BB102" s="683"/>
      <c r="BC102" s="1219">
        <f t="shared" ref="BC102" si="124">+$J102</f>
        <v>597</v>
      </c>
      <c r="BD102" s="1249">
        <f>+P102</f>
        <v>30</v>
      </c>
      <c r="BE102" s="308">
        <f t="shared" si="100"/>
        <v>0</v>
      </c>
      <c r="BF102" s="683"/>
      <c r="BG102" s="683"/>
      <c r="BH102" s="683"/>
      <c r="BI102" s="683"/>
      <c r="BJ102" s="683"/>
      <c r="BK102" s="683"/>
      <c r="BL102" s="1219">
        <f t="shared" ref="BL102" si="125">+$J102</f>
        <v>597</v>
      </c>
      <c r="BM102" s="1252">
        <f>+Q102</f>
        <v>10</v>
      </c>
      <c r="BN102" s="308">
        <f t="shared" si="101"/>
        <v>0</v>
      </c>
      <c r="BO102" s="683"/>
      <c r="BP102" s="683"/>
      <c r="BQ102" s="683"/>
      <c r="BR102" s="683"/>
      <c r="BS102" s="683"/>
      <c r="BT102" s="683"/>
      <c r="BU102" s="1204"/>
      <c r="BV102" s="1205"/>
      <c r="BW102" s="1205"/>
      <c r="BX102" s="1205"/>
      <c r="BY102" s="1205"/>
      <c r="BZ102" s="1205"/>
      <c r="CA102" s="1205"/>
      <c r="CB102" s="1205"/>
      <c r="CC102" s="1206"/>
    </row>
    <row r="103" spans="1:81" s="690" customFormat="1" ht="40.15" customHeight="1" x14ac:dyDescent="0.25">
      <c r="A103" s="673"/>
      <c r="B103" s="1318"/>
      <c r="C103" s="1315"/>
      <c r="D103" s="1097"/>
      <c r="E103" s="1094"/>
      <c r="F103" s="1094"/>
      <c r="G103" s="1094"/>
      <c r="H103" s="1094"/>
      <c r="I103" s="1094"/>
      <c r="J103" s="1220"/>
      <c r="K103" s="1217"/>
      <c r="L103" s="2195"/>
      <c r="M103" s="1226"/>
      <c r="N103" s="1229"/>
      <c r="O103" s="1232"/>
      <c r="P103" s="1235"/>
      <c r="Q103" s="1238"/>
      <c r="R103" s="1220"/>
      <c r="S103" s="678" t="s">
        <v>6881</v>
      </c>
      <c r="T103" s="709"/>
      <c r="U103" s="709"/>
      <c r="V103" s="709"/>
      <c r="W103" s="910" t="s">
        <v>6882</v>
      </c>
      <c r="X103" s="911">
        <v>44592</v>
      </c>
      <c r="Y103" s="911">
        <v>44834</v>
      </c>
      <c r="Z103" s="912"/>
      <c r="AA103" s="670"/>
      <c r="AB103" s="1220"/>
      <c r="AC103" s="1241"/>
      <c r="AD103" s="303">
        <f t="shared" si="85"/>
        <v>0</v>
      </c>
      <c r="AE103" s="303">
        <f t="shared" si="85"/>
        <v>0</v>
      </c>
      <c r="AF103" s="303">
        <f t="shared" si="85"/>
        <v>0</v>
      </c>
      <c r="AG103" s="303">
        <f t="shared" si="84"/>
        <v>0</v>
      </c>
      <c r="AH103" s="303">
        <f t="shared" si="84"/>
        <v>0</v>
      </c>
      <c r="AI103" s="303">
        <f t="shared" si="84"/>
        <v>0</v>
      </c>
      <c r="AJ103" s="303">
        <f t="shared" si="84"/>
        <v>0</v>
      </c>
      <c r="AK103" s="1220"/>
      <c r="AL103" s="1244"/>
      <c r="AM103" s="303">
        <f t="shared" si="98"/>
        <v>0</v>
      </c>
      <c r="AN103" s="684"/>
      <c r="AO103" s="684"/>
      <c r="AP103" s="684"/>
      <c r="AQ103" s="684"/>
      <c r="AR103" s="684"/>
      <c r="AS103" s="684"/>
      <c r="AT103" s="1220"/>
      <c r="AU103" s="1247"/>
      <c r="AV103" s="303">
        <f t="shared" si="99"/>
        <v>0</v>
      </c>
      <c r="AW103" s="684"/>
      <c r="AX103" s="684"/>
      <c r="AY103" s="684"/>
      <c r="AZ103" s="684"/>
      <c r="BA103" s="684"/>
      <c r="BB103" s="684"/>
      <c r="BC103" s="1220"/>
      <c r="BD103" s="1250"/>
      <c r="BE103" s="303">
        <f t="shared" si="100"/>
        <v>0</v>
      </c>
      <c r="BF103" s="684"/>
      <c r="BG103" s="684"/>
      <c r="BH103" s="684"/>
      <c r="BI103" s="684"/>
      <c r="BJ103" s="684"/>
      <c r="BK103" s="684"/>
      <c r="BL103" s="1220"/>
      <c r="BM103" s="1253"/>
      <c r="BN103" s="303">
        <f t="shared" si="101"/>
        <v>0</v>
      </c>
      <c r="BO103" s="684"/>
      <c r="BP103" s="684"/>
      <c r="BQ103" s="684"/>
      <c r="BR103" s="684"/>
      <c r="BS103" s="684"/>
      <c r="BT103" s="684"/>
      <c r="BU103" s="1207"/>
      <c r="BV103" s="1208"/>
      <c r="BW103" s="1208"/>
      <c r="BX103" s="1208"/>
      <c r="BY103" s="1208"/>
      <c r="BZ103" s="1208"/>
      <c r="CA103" s="1208"/>
      <c r="CB103" s="1208"/>
      <c r="CC103" s="1209"/>
    </row>
    <row r="104" spans="1:81" s="690" customFormat="1" ht="40.15" customHeight="1" x14ac:dyDescent="0.25">
      <c r="A104" s="673"/>
      <c r="B104" s="1318"/>
      <c r="C104" s="1315"/>
      <c r="D104" s="1097"/>
      <c r="E104" s="1094"/>
      <c r="F104" s="1094"/>
      <c r="G104" s="1094"/>
      <c r="H104" s="1094"/>
      <c r="I104" s="1094"/>
      <c r="J104" s="1220"/>
      <c r="K104" s="1217"/>
      <c r="L104" s="2195"/>
      <c r="M104" s="1226"/>
      <c r="N104" s="1229"/>
      <c r="O104" s="1232"/>
      <c r="P104" s="1235"/>
      <c r="Q104" s="1238"/>
      <c r="R104" s="1220"/>
      <c r="S104" s="678" t="s">
        <v>6883</v>
      </c>
      <c r="T104" s="709"/>
      <c r="U104" s="709"/>
      <c r="V104" s="913"/>
      <c r="W104" s="914"/>
      <c r="X104" s="914"/>
      <c r="Y104" s="914"/>
      <c r="Z104" s="912"/>
      <c r="AA104" s="670"/>
      <c r="AB104" s="1220"/>
      <c r="AC104" s="1241"/>
      <c r="AD104" s="303">
        <f t="shared" si="85"/>
        <v>0</v>
      </c>
      <c r="AE104" s="303">
        <f t="shared" si="85"/>
        <v>0</v>
      </c>
      <c r="AF104" s="303">
        <f t="shared" si="85"/>
        <v>0</v>
      </c>
      <c r="AG104" s="303">
        <f t="shared" si="84"/>
        <v>0</v>
      </c>
      <c r="AH104" s="303">
        <f t="shared" si="84"/>
        <v>0</v>
      </c>
      <c r="AI104" s="303">
        <f t="shared" si="84"/>
        <v>0</v>
      </c>
      <c r="AJ104" s="303">
        <f t="shared" si="84"/>
        <v>0</v>
      </c>
      <c r="AK104" s="1220"/>
      <c r="AL104" s="1244"/>
      <c r="AM104" s="303">
        <f t="shared" si="98"/>
        <v>0</v>
      </c>
      <c r="AN104" s="684"/>
      <c r="AO104" s="684"/>
      <c r="AP104" s="684"/>
      <c r="AQ104" s="684"/>
      <c r="AR104" s="684"/>
      <c r="AS104" s="684"/>
      <c r="AT104" s="1220"/>
      <c r="AU104" s="1247"/>
      <c r="AV104" s="303">
        <f t="shared" si="99"/>
        <v>0</v>
      </c>
      <c r="AW104" s="684"/>
      <c r="AX104" s="684"/>
      <c r="AY104" s="684"/>
      <c r="AZ104" s="684"/>
      <c r="BA104" s="684"/>
      <c r="BB104" s="684"/>
      <c r="BC104" s="1220"/>
      <c r="BD104" s="1250"/>
      <c r="BE104" s="303">
        <f t="shared" si="100"/>
        <v>0</v>
      </c>
      <c r="BF104" s="684"/>
      <c r="BG104" s="684"/>
      <c r="BH104" s="684"/>
      <c r="BI104" s="684"/>
      <c r="BJ104" s="684"/>
      <c r="BK104" s="684"/>
      <c r="BL104" s="1220"/>
      <c r="BM104" s="1253"/>
      <c r="BN104" s="303">
        <f t="shared" si="101"/>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thickBot="1" x14ac:dyDescent="0.3">
      <c r="A105" s="673"/>
      <c r="B105" s="1318"/>
      <c r="C105" s="1315"/>
      <c r="D105" s="1098"/>
      <c r="E105" s="1095"/>
      <c r="F105" s="1095"/>
      <c r="G105" s="1095"/>
      <c r="H105" s="1095"/>
      <c r="I105" s="1095"/>
      <c r="J105" s="1221"/>
      <c r="K105" s="1218"/>
      <c r="L105" s="2196"/>
      <c r="M105" s="1227"/>
      <c r="N105" s="1230"/>
      <c r="O105" s="1233"/>
      <c r="P105" s="1236"/>
      <c r="Q105" s="1239"/>
      <c r="R105" s="1221"/>
      <c r="S105" s="679" t="s">
        <v>6884</v>
      </c>
      <c r="T105" s="710"/>
      <c r="U105" s="710"/>
      <c r="V105" s="710"/>
      <c r="W105" s="915" t="s">
        <v>6819</v>
      </c>
      <c r="X105" s="916">
        <v>44835</v>
      </c>
      <c r="Y105" s="916">
        <v>44925</v>
      </c>
      <c r="Z105" s="671"/>
      <c r="AA105" s="671"/>
      <c r="AB105" s="1221"/>
      <c r="AC105" s="1242"/>
      <c r="AD105" s="306">
        <f t="shared" si="85"/>
        <v>0</v>
      </c>
      <c r="AE105" s="306">
        <f t="shared" si="85"/>
        <v>0</v>
      </c>
      <c r="AF105" s="306">
        <f t="shared" si="85"/>
        <v>0</v>
      </c>
      <c r="AG105" s="306">
        <f t="shared" si="84"/>
        <v>0</v>
      </c>
      <c r="AH105" s="306">
        <f t="shared" si="84"/>
        <v>0</v>
      </c>
      <c r="AI105" s="306">
        <f t="shared" si="84"/>
        <v>0</v>
      </c>
      <c r="AJ105" s="306">
        <f t="shared" si="84"/>
        <v>0</v>
      </c>
      <c r="AK105" s="1221"/>
      <c r="AL105" s="1245"/>
      <c r="AM105" s="306">
        <f t="shared" si="98"/>
        <v>0</v>
      </c>
      <c r="AN105" s="685"/>
      <c r="AO105" s="685"/>
      <c r="AP105" s="685"/>
      <c r="AQ105" s="685"/>
      <c r="AR105" s="685"/>
      <c r="AS105" s="685"/>
      <c r="AT105" s="1221"/>
      <c r="AU105" s="1248"/>
      <c r="AV105" s="306">
        <f t="shared" si="99"/>
        <v>0</v>
      </c>
      <c r="AW105" s="685"/>
      <c r="AX105" s="685"/>
      <c r="AY105" s="685"/>
      <c r="AZ105" s="685"/>
      <c r="BA105" s="685"/>
      <c r="BB105" s="685"/>
      <c r="BC105" s="1221"/>
      <c r="BD105" s="1251"/>
      <c r="BE105" s="306">
        <f t="shared" si="100"/>
        <v>0</v>
      </c>
      <c r="BF105" s="685"/>
      <c r="BG105" s="685"/>
      <c r="BH105" s="685"/>
      <c r="BI105" s="685"/>
      <c r="BJ105" s="685"/>
      <c r="BK105" s="685"/>
      <c r="BL105" s="1221"/>
      <c r="BM105" s="1254"/>
      <c r="BN105" s="306">
        <f t="shared" si="101"/>
        <v>0</v>
      </c>
      <c r="BO105" s="685"/>
      <c r="BP105" s="685"/>
      <c r="BQ105" s="685"/>
      <c r="BR105" s="685"/>
      <c r="BS105" s="685"/>
      <c r="BT105" s="685"/>
      <c r="BU105" s="1210"/>
      <c r="BV105" s="1211"/>
      <c r="BW105" s="1211"/>
      <c r="BX105" s="1211"/>
      <c r="BY105" s="1211"/>
      <c r="BZ105" s="1211"/>
      <c r="CA105" s="1211"/>
      <c r="CB105" s="1211"/>
      <c r="CC105" s="1212"/>
    </row>
    <row r="106" spans="1:81" s="690" customFormat="1" ht="40.15" customHeight="1" thickTop="1" x14ac:dyDescent="0.25">
      <c r="A106" s="673"/>
      <c r="B106" s="1318"/>
      <c r="C106" s="1315"/>
      <c r="D106" s="1096"/>
      <c r="E106" s="1093"/>
      <c r="F106" s="1093"/>
      <c r="G106" s="1093"/>
      <c r="H106" s="1093"/>
      <c r="I106" s="1093"/>
      <c r="J106" s="1219">
        <v>598</v>
      </c>
      <c r="K106" s="1216" t="str">
        <f>+[16]Metas!K686</f>
        <v xml:space="preserve">Estrategia de registro de retornados </v>
      </c>
      <c r="L106" s="1222"/>
      <c r="M106" s="1225">
        <f>SUM(N106:Q106)</f>
        <v>0</v>
      </c>
      <c r="N106" s="1228"/>
      <c r="O106" s="1231"/>
      <c r="P106" s="1234"/>
      <c r="Q106" s="1237"/>
      <c r="R106" s="1219">
        <f>+$J106</f>
        <v>598</v>
      </c>
      <c r="S106" s="677"/>
      <c r="T106" s="708"/>
      <c r="U106" s="708"/>
      <c r="V106" s="708"/>
      <c r="W106" s="677"/>
      <c r="X106" s="669"/>
      <c r="Y106" s="669"/>
      <c r="Z106" s="669"/>
      <c r="AA106" s="669"/>
      <c r="AB106" s="1219">
        <f t="shared" ref="AB106" si="126">+$J106</f>
        <v>598</v>
      </c>
      <c r="AC106" s="1240">
        <f t="shared" ref="AC106" si="127">+L106</f>
        <v>0</v>
      </c>
      <c r="AD106" s="308">
        <f t="shared" si="85"/>
        <v>0</v>
      </c>
      <c r="AE106" s="308">
        <f t="shared" si="85"/>
        <v>0</v>
      </c>
      <c r="AF106" s="308">
        <f t="shared" si="85"/>
        <v>0</v>
      </c>
      <c r="AG106" s="308">
        <f t="shared" si="84"/>
        <v>0</v>
      </c>
      <c r="AH106" s="308">
        <f t="shared" si="84"/>
        <v>0</v>
      </c>
      <c r="AI106" s="308">
        <f t="shared" si="84"/>
        <v>0</v>
      </c>
      <c r="AJ106" s="308">
        <f t="shared" si="84"/>
        <v>0</v>
      </c>
      <c r="AK106" s="1219">
        <f t="shared" ref="AK106" si="128">+$J106</f>
        <v>598</v>
      </c>
      <c r="AL106" s="1243">
        <f>+N106</f>
        <v>0</v>
      </c>
      <c r="AM106" s="308">
        <f t="shared" si="98"/>
        <v>0</v>
      </c>
      <c r="AN106" s="683"/>
      <c r="AO106" s="683"/>
      <c r="AP106" s="683"/>
      <c r="AQ106" s="683"/>
      <c r="AR106" s="683"/>
      <c r="AS106" s="683"/>
      <c r="AT106" s="1219">
        <f t="shared" ref="AT106" si="129">+$J106</f>
        <v>598</v>
      </c>
      <c r="AU106" s="1246">
        <f>+O106</f>
        <v>0</v>
      </c>
      <c r="AV106" s="308">
        <f t="shared" si="99"/>
        <v>0</v>
      </c>
      <c r="AW106" s="683"/>
      <c r="AX106" s="683"/>
      <c r="AY106" s="683"/>
      <c r="AZ106" s="683"/>
      <c r="BA106" s="683"/>
      <c r="BB106" s="683"/>
      <c r="BC106" s="1219">
        <f t="shared" ref="BC106" si="130">+$J106</f>
        <v>598</v>
      </c>
      <c r="BD106" s="1249">
        <f>+P106</f>
        <v>0</v>
      </c>
      <c r="BE106" s="308">
        <f t="shared" si="100"/>
        <v>0</v>
      </c>
      <c r="BF106" s="683"/>
      <c r="BG106" s="683"/>
      <c r="BH106" s="683"/>
      <c r="BI106" s="683"/>
      <c r="BJ106" s="683"/>
      <c r="BK106" s="683"/>
      <c r="BL106" s="1219">
        <f t="shared" ref="BL106" si="131">+$J106</f>
        <v>598</v>
      </c>
      <c r="BM106" s="1252">
        <f>+Q106</f>
        <v>0</v>
      </c>
      <c r="BN106" s="308">
        <f t="shared" si="101"/>
        <v>0</v>
      </c>
      <c r="BO106" s="683"/>
      <c r="BP106" s="683"/>
      <c r="BQ106" s="683"/>
      <c r="BR106" s="683"/>
      <c r="BS106" s="683"/>
      <c r="BT106" s="683"/>
      <c r="BU106" s="1204"/>
      <c r="BV106" s="1205"/>
      <c r="BW106" s="1205"/>
      <c r="BX106" s="1205"/>
      <c r="BY106" s="1205"/>
      <c r="BZ106" s="1205"/>
      <c r="CA106" s="1205"/>
      <c r="CB106" s="1205"/>
      <c r="CC106" s="1206"/>
    </row>
    <row r="107" spans="1:81" s="690" customFormat="1" ht="40.15" customHeight="1" x14ac:dyDescent="0.25">
      <c r="A107" s="673"/>
      <c r="B107" s="1318"/>
      <c r="C107" s="1315"/>
      <c r="D107" s="1097"/>
      <c r="E107" s="1094"/>
      <c r="F107" s="1094"/>
      <c r="G107" s="1094"/>
      <c r="H107" s="1094"/>
      <c r="I107" s="1094"/>
      <c r="J107" s="1220"/>
      <c r="K107" s="1217"/>
      <c r="L107" s="1223"/>
      <c r="M107" s="1226"/>
      <c r="N107" s="1229"/>
      <c r="O107" s="1232"/>
      <c r="P107" s="1235"/>
      <c r="Q107" s="1238"/>
      <c r="R107" s="1220"/>
      <c r="S107" s="678"/>
      <c r="T107" s="709"/>
      <c r="U107" s="709"/>
      <c r="V107" s="709"/>
      <c r="W107" s="678"/>
      <c r="X107" s="670"/>
      <c r="Y107" s="670"/>
      <c r="Z107" s="670"/>
      <c r="AA107" s="670"/>
      <c r="AB107" s="1220"/>
      <c r="AC107" s="1241"/>
      <c r="AD107" s="303">
        <f t="shared" si="85"/>
        <v>0</v>
      </c>
      <c r="AE107" s="303">
        <f t="shared" si="85"/>
        <v>0</v>
      </c>
      <c r="AF107" s="303">
        <f t="shared" si="85"/>
        <v>0</v>
      </c>
      <c r="AG107" s="303">
        <f t="shared" si="84"/>
        <v>0</v>
      </c>
      <c r="AH107" s="303">
        <f t="shared" si="84"/>
        <v>0</v>
      </c>
      <c r="AI107" s="303">
        <f t="shared" si="84"/>
        <v>0</v>
      </c>
      <c r="AJ107" s="303">
        <f t="shared" si="84"/>
        <v>0</v>
      </c>
      <c r="AK107" s="1220"/>
      <c r="AL107" s="1244"/>
      <c r="AM107" s="303">
        <f t="shared" si="98"/>
        <v>0</v>
      </c>
      <c r="AN107" s="684"/>
      <c r="AO107" s="684"/>
      <c r="AP107" s="684"/>
      <c r="AQ107" s="684"/>
      <c r="AR107" s="684"/>
      <c r="AS107" s="684"/>
      <c r="AT107" s="1220"/>
      <c r="AU107" s="1247"/>
      <c r="AV107" s="303">
        <f t="shared" si="99"/>
        <v>0</v>
      </c>
      <c r="AW107" s="684"/>
      <c r="AX107" s="684"/>
      <c r="AY107" s="684"/>
      <c r="AZ107" s="684"/>
      <c r="BA107" s="684"/>
      <c r="BB107" s="684"/>
      <c r="BC107" s="1220"/>
      <c r="BD107" s="1250"/>
      <c r="BE107" s="303">
        <f t="shared" si="100"/>
        <v>0</v>
      </c>
      <c r="BF107" s="684"/>
      <c r="BG107" s="684"/>
      <c r="BH107" s="684"/>
      <c r="BI107" s="684"/>
      <c r="BJ107" s="684"/>
      <c r="BK107" s="684"/>
      <c r="BL107" s="1220"/>
      <c r="BM107" s="1253"/>
      <c r="BN107" s="303">
        <f t="shared" si="101"/>
        <v>0</v>
      </c>
      <c r="BO107" s="684"/>
      <c r="BP107" s="684"/>
      <c r="BQ107" s="684"/>
      <c r="BR107" s="684"/>
      <c r="BS107" s="684"/>
      <c r="BT107" s="684"/>
      <c r="BU107" s="1207"/>
      <c r="BV107" s="1208"/>
      <c r="BW107" s="1208"/>
      <c r="BX107" s="1208"/>
      <c r="BY107" s="1208"/>
      <c r="BZ107" s="1208"/>
      <c r="CA107" s="1208"/>
      <c r="CB107" s="1208"/>
      <c r="CC107" s="1209"/>
    </row>
    <row r="108" spans="1:81" s="690" customFormat="1" ht="40.15" customHeight="1" x14ac:dyDescent="0.25">
      <c r="A108" s="673"/>
      <c r="B108" s="1318"/>
      <c r="C108" s="1315"/>
      <c r="D108" s="1097"/>
      <c r="E108" s="1094"/>
      <c r="F108" s="1094"/>
      <c r="G108" s="1094"/>
      <c r="H108" s="1094"/>
      <c r="I108" s="1094"/>
      <c r="J108" s="1220"/>
      <c r="K108" s="1217"/>
      <c r="L108" s="1223"/>
      <c r="M108" s="1226"/>
      <c r="N108" s="1229"/>
      <c r="O108" s="1232"/>
      <c r="P108" s="1235"/>
      <c r="Q108" s="1238"/>
      <c r="R108" s="1220"/>
      <c r="S108" s="678"/>
      <c r="T108" s="709"/>
      <c r="U108" s="709"/>
      <c r="V108" s="709"/>
      <c r="W108" s="678"/>
      <c r="X108" s="670"/>
      <c r="Y108" s="670"/>
      <c r="Z108" s="670"/>
      <c r="AA108" s="670"/>
      <c r="AB108" s="1220"/>
      <c r="AC108" s="1241"/>
      <c r="AD108" s="303">
        <f t="shared" si="85"/>
        <v>0</v>
      </c>
      <c r="AE108" s="303">
        <f t="shared" si="85"/>
        <v>0</v>
      </c>
      <c r="AF108" s="303">
        <f t="shared" si="85"/>
        <v>0</v>
      </c>
      <c r="AG108" s="303">
        <f t="shared" si="84"/>
        <v>0</v>
      </c>
      <c r="AH108" s="303">
        <f t="shared" si="84"/>
        <v>0</v>
      </c>
      <c r="AI108" s="303">
        <f t="shared" si="84"/>
        <v>0</v>
      </c>
      <c r="AJ108" s="303">
        <f t="shared" si="84"/>
        <v>0</v>
      </c>
      <c r="AK108" s="1220"/>
      <c r="AL108" s="1244"/>
      <c r="AM108" s="303">
        <f t="shared" si="98"/>
        <v>0</v>
      </c>
      <c r="AN108" s="684"/>
      <c r="AO108" s="684"/>
      <c r="AP108" s="684"/>
      <c r="AQ108" s="684"/>
      <c r="AR108" s="684"/>
      <c r="AS108" s="684"/>
      <c r="AT108" s="1220"/>
      <c r="AU108" s="1247"/>
      <c r="AV108" s="303">
        <f t="shared" si="99"/>
        <v>0</v>
      </c>
      <c r="AW108" s="684"/>
      <c r="AX108" s="684"/>
      <c r="AY108" s="684"/>
      <c r="AZ108" s="684"/>
      <c r="BA108" s="684"/>
      <c r="BB108" s="684"/>
      <c r="BC108" s="1220"/>
      <c r="BD108" s="1250"/>
      <c r="BE108" s="303">
        <f t="shared" si="100"/>
        <v>0</v>
      </c>
      <c r="BF108" s="684"/>
      <c r="BG108" s="684"/>
      <c r="BH108" s="684"/>
      <c r="BI108" s="684"/>
      <c r="BJ108" s="684"/>
      <c r="BK108" s="684"/>
      <c r="BL108" s="1220"/>
      <c r="BM108" s="1253"/>
      <c r="BN108" s="303">
        <f t="shared" si="101"/>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thickBot="1" x14ac:dyDescent="0.3">
      <c r="A109" s="673"/>
      <c r="B109" s="1318"/>
      <c r="C109" s="1316"/>
      <c r="D109" s="1098"/>
      <c r="E109" s="1095"/>
      <c r="F109" s="1095"/>
      <c r="G109" s="1095"/>
      <c r="H109" s="1095"/>
      <c r="I109" s="1095"/>
      <c r="J109" s="1221"/>
      <c r="K109" s="1218"/>
      <c r="L109" s="1224"/>
      <c r="M109" s="1227"/>
      <c r="N109" s="1230"/>
      <c r="O109" s="1233"/>
      <c r="P109" s="1236"/>
      <c r="Q109" s="1239"/>
      <c r="R109" s="1221"/>
      <c r="S109" s="326"/>
      <c r="T109" s="710"/>
      <c r="U109" s="710"/>
      <c r="V109" s="710"/>
      <c r="W109" s="679"/>
      <c r="X109" s="671"/>
      <c r="Y109" s="671"/>
      <c r="Z109" s="671"/>
      <c r="AA109" s="671"/>
      <c r="AB109" s="1221"/>
      <c r="AC109" s="1242"/>
      <c r="AD109" s="306">
        <f t="shared" si="85"/>
        <v>0</v>
      </c>
      <c r="AE109" s="306">
        <f t="shared" si="85"/>
        <v>0</v>
      </c>
      <c r="AF109" s="306">
        <f t="shared" si="85"/>
        <v>0</v>
      </c>
      <c r="AG109" s="306">
        <f t="shared" si="84"/>
        <v>0</v>
      </c>
      <c r="AH109" s="306">
        <f t="shared" si="84"/>
        <v>0</v>
      </c>
      <c r="AI109" s="306">
        <f t="shared" si="84"/>
        <v>0</v>
      </c>
      <c r="AJ109" s="306">
        <f t="shared" si="84"/>
        <v>0</v>
      </c>
      <c r="AK109" s="1221"/>
      <c r="AL109" s="1245"/>
      <c r="AM109" s="306">
        <f t="shared" si="98"/>
        <v>0</v>
      </c>
      <c r="AN109" s="685"/>
      <c r="AO109" s="685"/>
      <c r="AP109" s="685"/>
      <c r="AQ109" s="685"/>
      <c r="AR109" s="685"/>
      <c r="AS109" s="685"/>
      <c r="AT109" s="1221"/>
      <c r="AU109" s="1248"/>
      <c r="AV109" s="306">
        <f t="shared" si="99"/>
        <v>0</v>
      </c>
      <c r="AW109" s="685"/>
      <c r="AX109" s="685"/>
      <c r="AY109" s="685"/>
      <c r="AZ109" s="685"/>
      <c r="BA109" s="685"/>
      <c r="BB109" s="685"/>
      <c r="BC109" s="1221"/>
      <c r="BD109" s="1251"/>
      <c r="BE109" s="306">
        <f t="shared" si="100"/>
        <v>0</v>
      </c>
      <c r="BF109" s="685"/>
      <c r="BG109" s="685"/>
      <c r="BH109" s="685"/>
      <c r="BI109" s="685"/>
      <c r="BJ109" s="685"/>
      <c r="BK109" s="685"/>
      <c r="BL109" s="1221"/>
      <c r="BM109" s="1254"/>
      <c r="BN109" s="306">
        <f t="shared" si="101"/>
        <v>0</v>
      </c>
      <c r="BO109" s="685"/>
      <c r="BP109" s="685"/>
      <c r="BQ109" s="685"/>
      <c r="BR109" s="685"/>
      <c r="BS109" s="685"/>
      <c r="BT109" s="685"/>
      <c r="BU109" s="1210"/>
      <c r="BV109" s="1211"/>
      <c r="BW109" s="1211"/>
      <c r="BX109" s="1211"/>
      <c r="BY109" s="1211"/>
      <c r="BZ109" s="1211"/>
      <c r="CA109" s="1211"/>
      <c r="CB109" s="1211"/>
      <c r="CC109" s="1212"/>
    </row>
    <row r="110" spans="1:81" s="690" customFormat="1" ht="40.15" customHeight="1" thickTop="1" x14ac:dyDescent="0.25">
      <c r="A110" s="673"/>
      <c r="B110" s="1318"/>
      <c r="C110" s="1314" t="s">
        <v>936</v>
      </c>
      <c r="D110" s="1096"/>
      <c r="E110" s="1093"/>
      <c r="F110" s="1093"/>
      <c r="G110" s="1093"/>
      <c r="H110" s="1093"/>
      <c r="I110" s="1093"/>
      <c r="J110" s="1219">
        <v>599</v>
      </c>
      <c r="K110" s="1216" t="str">
        <f>+[16]Metas!K687</f>
        <v xml:space="preserve">Plan de alianza regional para procesos de interiorización de migrantes </v>
      </c>
      <c r="L110" s="2194"/>
      <c r="M110" s="1225">
        <f>SUM(N110:Q110)</f>
        <v>100</v>
      </c>
      <c r="N110" s="1228">
        <v>25</v>
      </c>
      <c r="O110" s="1231">
        <v>35</v>
      </c>
      <c r="P110" s="1234">
        <v>30</v>
      </c>
      <c r="Q110" s="1237">
        <v>10</v>
      </c>
      <c r="R110" s="1219">
        <f>+$J110</f>
        <v>599</v>
      </c>
      <c r="S110" s="678" t="s">
        <v>6885</v>
      </c>
      <c r="T110" s="708"/>
      <c r="U110" s="708"/>
      <c r="V110" s="708"/>
      <c r="W110" s="677" t="s">
        <v>6886</v>
      </c>
      <c r="X110" s="669">
        <v>44592</v>
      </c>
      <c r="Y110" s="669">
        <v>44834</v>
      </c>
      <c r="Z110" s="669"/>
      <c r="AA110" s="669"/>
      <c r="AB110" s="1219">
        <f t="shared" ref="AB110" si="132">+$J110</f>
        <v>599</v>
      </c>
      <c r="AC110" s="1240">
        <f t="shared" ref="AC110" si="133">+L110</f>
        <v>0</v>
      </c>
      <c r="AD110" s="308">
        <f t="shared" si="85"/>
        <v>0</v>
      </c>
      <c r="AE110" s="308">
        <f t="shared" si="85"/>
        <v>0</v>
      </c>
      <c r="AF110" s="308">
        <f t="shared" si="85"/>
        <v>0</v>
      </c>
      <c r="AG110" s="308">
        <f t="shared" si="84"/>
        <v>0</v>
      </c>
      <c r="AH110" s="308">
        <f t="shared" si="84"/>
        <v>0</v>
      </c>
      <c r="AI110" s="308">
        <f t="shared" si="84"/>
        <v>0</v>
      </c>
      <c r="AJ110" s="308">
        <f t="shared" si="84"/>
        <v>0</v>
      </c>
      <c r="AK110" s="1219">
        <f t="shared" ref="AK110" si="134">+$J110</f>
        <v>599</v>
      </c>
      <c r="AL110" s="1243">
        <f>+N110</f>
        <v>25</v>
      </c>
      <c r="AM110" s="308">
        <f t="shared" si="98"/>
        <v>0</v>
      </c>
      <c r="AN110" s="683"/>
      <c r="AO110" s="683"/>
      <c r="AP110" s="683"/>
      <c r="AQ110" s="683"/>
      <c r="AR110" s="683"/>
      <c r="AS110" s="683"/>
      <c r="AT110" s="1219">
        <f t="shared" ref="AT110" si="135">+$J110</f>
        <v>599</v>
      </c>
      <c r="AU110" s="1246">
        <f>+O110</f>
        <v>35</v>
      </c>
      <c r="AV110" s="308">
        <f t="shared" si="99"/>
        <v>0</v>
      </c>
      <c r="AW110" s="683"/>
      <c r="AX110" s="683"/>
      <c r="AY110" s="683"/>
      <c r="AZ110" s="683"/>
      <c r="BA110" s="683"/>
      <c r="BB110" s="683"/>
      <c r="BC110" s="1219">
        <f t="shared" ref="BC110" si="136">+$J110</f>
        <v>599</v>
      </c>
      <c r="BD110" s="1249">
        <f>+P110</f>
        <v>30</v>
      </c>
      <c r="BE110" s="308">
        <f t="shared" si="100"/>
        <v>0</v>
      </c>
      <c r="BF110" s="683"/>
      <c r="BG110" s="683"/>
      <c r="BH110" s="683"/>
      <c r="BI110" s="683"/>
      <c r="BJ110" s="683"/>
      <c r="BK110" s="683"/>
      <c r="BL110" s="1219">
        <f t="shared" ref="BL110" si="137">+$J110</f>
        <v>599</v>
      </c>
      <c r="BM110" s="1252">
        <f>+Q110</f>
        <v>10</v>
      </c>
      <c r="BN110" s="308">
        <f t="shared" si="101"/>
        <v>0</v>
      </c>
      <c r="BO110" s="683"/>
      <c r="BP110" s="683"/>
      <c r="BQ110" s="683"/>
      <c r="BR110" s="683"/>
      <c r="BS110" s="683"/>
      <c r="BT110" s="683"/>
      <c r="BU110" s="1204"/>
      <c r="BV110" s="1205"/>
      <c r="BW110" s="1205"/>
      <c r="BX110" s="1205"/>
      <c r="BY110" s="1205"/>
      <c r="BZ110" s="1205"/>
      <c r="CA110" s="1205"/>
      <c r="CB110" s="1205"/>
      <c r="CC110" s="1206"/>
    </row>
    <row r="111" spans="1:81" s="690" customFormat="1" ht="40.15" customHeight="1" x14ac:dyDescent="0.25">
      <c r="A111" s="673"/>
      <c r="B111" s="1318"/>
      <c r="C111" s="1315"/>
      <c r="D111" s="1097"/>
      <c r="E111" s="1094"/>
      <c r="F111" s="1094"/>
      <c r="G111" s="1094"/>
      <c r="H111" s="1094"/>
      <c r="I111" s="1094"/>
      <c r="J111" s="1220"/>
      <c r="K111" s="1217"/>
      <c r="L111" s="2195"/>
      <c r="M111" s="1226"/>
      <c r="N111" s="1229"/>
      <c r="O111" s="1232"/>
      <c r="P111" s="1235"/>
      <c r="Q111" s="1238"/>
      <c r="R111" s="1220"/>
      <c r="S111" s="678" t="s">
        <v>6887</v>
      </c>
      <c r="T111" s="709"/>
      <c r="U111" s="709"/>
      <c r="V111" s="709"/>
      <c r="W111" s="678" t="s">
        <v>6888</v>
      </c>
      <c r="X111" s="670">
        <v>44592</v>
      </c>
      <c r="Y111" s="670">
        <v>44834</v>
      </c>
      <c r="Z111" s="670"/>
      <c r="AA111" s="670"/>
      <c r="AB111" s="1220"/>
      <c r="AC111" s="1241"/>
      <c r="AD111" s="303">
        <f t="shared" si="85"/>
        <v>0</v>
      </c>
      <c r="AE111" s="303">
        <f t="shared" si="85"/>
        <v>0</v>
      </c>
      <c r="AF111" s="303">
        <f t="shared" si="85"/>
        <v>0</v>
      </c>
      <c r="AG111" s="303">
        <f t="shared" si="84"/>
        <v>0</v>
      </c>
      <c r="AH111" s="303">
        <f t="shared" si="84"/>
        <v>0</v>
      </c>
      <c r="AI111" s="303">
        <f t="shared" si="84"/>
        <v>0</v>
      </c>
      <c r="AJ111" s="303">
        <f t="shared" si="84"/>
        <v>0</v>
      </c>
      <c r="AK111" s="1220"/>
      <c r="AL111" s="1244"/>
      <c r="AM111" s="303">
        <f t="shared" si="98"/>
        <v>0</v>
      </c>
      <c r="AN111" s="684"/>
      <c r="AO111" s="684"/>
      <c r="AP111" s="684"/>
      <c r="AQ111" s="684"/>
      <c r="AR111" s="684"/>
      <c r="AS111" s="684"/>
      <c r="AT111" s="1220"/>
      <c r="AU111" s="1247"/>
      <c r="AV111" s="303">
        <f t="shared" si="99"/>
        <v>0</v>
      </c>
      <c r="AW111" s="684"/>
      <c r="AX111" s="684"/>
      <c r="AY111" s="684"/>
      <c r="AZ111" s="684"/>
      <c r="BA111" s="684"/>
      <c r="BB111" s="684"/>
      <c r="BC111" s="1220"/>
      <c r="BD111" s="1250"/>
      <c r="BE111" s="303">
        <f t="shared" si="100"/>
        <v>0</v>
      </c>
      <c r="BF111" s="684"/>
      <c r="BG111" s="684"/>
      <c r="BH111" s="684"/>
      <c r="BI111" s="684"/>
      <c r="BJ111" s="684"/>
      <c r="BK111" s="684"/>
      <c r="BL111" s="1220"/>
      <c r="BM111" s="1253"/>
      <c r="BN111" s="303">
        <f t="shared" si="101"/>
        <v>0</v>
      </c>
      <c r="BO111" s="684"/>
      <c r="BP111" s="684"/>
      <c r="BQ111" s="684"/>
      <c r="BR111" s="684"/>
      <c r="BS111" s="684"/>
      <c r="BT111" s="684"/>
      <c r="BU111" s="1207"/>
      <c r="BV111" s="1208"/>
      <c r="BW111" s="1208"/>
      <c r="BX111" s="1208"/>
      <c r="BY111" s="1208"/>
      <c r="BZ111" s="1208"/>
      <c r="CA111" s="1208"/>
      <c r="CB111" s="1208"/>
      <c r="CC111" s="1209"/>
    </row>
    <row r="112" spans="1:81" s="690" customFormat="1" ht="40.15" customHeight="1" thickBot="1" x14ac:dyDescent="0.3">
      <c r="A112" s="673"/>
      <c r="B112" s="1318"/>
      <c r="C112" s="1315"/>
      <c r="D112" s="1097"/>
      <c r="E112" s="1094"/>
      <c r="F112" s="1094"/>
      <c r="G112" s="1094"/>
      <c r="H112" s="1094"/>
      <c r="I112" s="1094"/>
      <c r="J112" s="1220"/>
      <c r="K112" s="1217"/>
      <c r="L112" s="2195"/>
      <c r="M112" s="1226"/>
      <c r="N112" s="1229"/>
      <c r="O112" s="1232"/>
      <c r="P112" s="1235"/>
      <c r="Q112" s="1238"/>
      <c r="R112" s="1220"/>
      <c r="S112" s="679" t="s">
        <v>6889</v>
      </c>
      <c r="T112" s="709"/>
      <c r="U112" s="709"/>
      <c r="V112" s="709"/>
      <c r="W112" s="678" t="s">
        <v>6890</v>
      </c>
      <c r="X112" s="670">
        <v>44592</v>
      </c>
      <c r="Y112" s="670">
        <v>44834</v>
      </c>
      <c r="Z112" s="670"/>
      <c r="AA112" s="670"/>
      <c r="AB112" s="1220"/>
      <c r="AC112" s="1241"/>
      <c r="AD112" s="303">
        <f t="shared" si="85"/>
        <v>0</v>
      </c>
      <c r="AE112" s="303">
        <f t="shared" si="85"/>
        <v>0</v>
      </c>
      <c r="AF112" s="303">
        <f t="shared" si="85"/>
        <v>0</v>
      </c>
      <c r="AG112" s="303">
        <f t="shared" si="84"/>
        <v>0</v>
      </c>
      <c r="AH112" s="303">
        <f t="shared" si="84"/>
        <v>0</v>
      </c>
      <c r="AI112" s="303">
        <f t="shared" si="84"/>
        <v>0</v>
      </c>
      <c r="AJ112" s="303">
        <f t="shared" si="84"/>
        <v>0</v>
      </c>
      <c r="AK112" s="1220"/>
      <c r="AL112" s="1244"/>
      <c r="AM112" s="303">
        <f t="shared" si="98"/>
        <v>0</v>
      </c>
      <c r="AN112" s="684"/>
      <c r="AO112" s="684"/>
      <c r="AP112" s="684"/>
      <c r="AQ112" s="684"/>
      <c r="AR112" s="684"/>
      <c r="AS112" s="684"/>
      <c r="AT112" s="1220"/>
      <c r="AU112" s="1247"/>
      <c r="AV112" s="303">
        <f t="shared" si="99"/>
        <v>0</v>
      </c>
      <c r="AW112" s="684"/>
      <c r="AX112" s="684"/>
      <c r="AY112" s="684"/>
      <c r="AZ112" s="684"/>
      <c r="BA112" s="684"/>
      <c r="BB112" s="684"/>
      <c r="BC112" s="1220"/>
      <c r="BD112" s="1250"/>
      <c r="BE112" s="303">
        <f t="shared" si="100"/>
        <v>0</v>
      </c>
      <c r="BF112" s="684"/>
      <c r="BG112" s="684"/>
      <c r="BH112" s="684"/>
      <c r="BI112" s="684"/>
      <c r="BJ112" s="684"/>
      <c r="BK112" s="684"/>
      <c r="BL112" s="1220"/>
      <c r="BM112" s="1253"/>
      <c r="BN112" s="303">
        <f t="shared" si="101"/>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thickTop="1" thickBot="1" x14ac:dyDescent="0.3">
      <c r="A113" s="673"/>
      <c r="B113" s="1318"/>
      <c r="C113" s="1315"/>
      <c r="D113" s="1098"/>
      <c r="E113" s="1095"/>
      <c r="F113" s="1095"/>
      <c r="G113" s="1095"/>
      <c r="H113" s="1095"/>
      <c r="I113" s="1095"/>
      <c r="J113" s="1221"/>
      <c r="K113" s="1218"/>
      <c r="L113" s="2196"/>
      <c r="M113" s="1227"/>
      <c r="N113" s="1230"/>
      <c r="O113" s="1233"/>
      <c r="P113" s="1236"/>
      <c r="Q113" s="1239"/>
      <c r="R113" s="1221"/>
      <c r="S113" s="679" t="s">
        <v>6865</v>
      </c>
      <c r="T113" s="710"/>
      <c r="U113" s="710"/>
      <c r="V113" s="710"/>
      <c r="W113" s="679" t="s">
        <v>6891</v>
      </c>
      <c r="X113" s="671">
        <v>44835</v>
      </c>
      <c r="Y113" s="671">
        <v>44925</v>
      </c>
      <c r="Z113" s="671"/>
      <c r="AA113" s="671"/>
      <c r="AB113" s="1221"/>
      <c r="AC113" s="1242"/>
      <c r="AD113" s="306">
        <f t="shared" si="85"/>
        <v>0</v>
      </c>
      <c r="AE113" s="306">
        <f t="shared" si="85"/>
        <v>0</v>
      </c>
      <c r="AF113" s="306">
        <f t="shared" si="85"/>
        <v>0</v>
      </c>
      <c r="AG113" s="306">
        <f t="shared" si="84"/>
        <v>0</v>
      </c>
      <c r="AH113" s="306">
        <f t="shared" si="84"/>
        <v>0</v>
      </c>
      <c r="AI113" s="306">
        <f t="shared" si="84"/>
        <v>0</v>
      </c>
      <c r="AJ113" s="306">
        <f t="shared" si="84"/>
        <v>0</v>
      </c>
      <c r="AK113" s="1221"/>
      <c r="AL113" s="1245"/>
      <c r="AM113" s="306">
        <f t="shared" si="98"/>
        <v>0</v>
      </c>
      <c r="AN113" s="685"/>
      <c r="AO113" s="685"/>
      <c r="AP113" s="685"/>
      <c r="AQ113" s="685"/>
      <c r="AR113" s="685"/>
      <c r="AS113" s="685"/>
      <c r="AT113" s="1221"/>
      <c r="AU113" s="1248"/>
      <c r="AV113" s="306">
        <f t="shared" si="99"/>
        <v>0</v>
      </c>
      <c r="AW113" s="685"/>
      <c r="AX113" s="685"/>
      <c r="AY113" s="685"/>
      <c r="AZ113" s="685"/>
      <c r="BA113" s="685"/>
      <c r="BB113" s="685"/>
      <c r="BC113" s="1221"/>
      <c r="BD113" s="1251"/>
      <c r="BE113" s="306">
        <f t="shared" si="100"/>
        <v>0</v>
      </c>
      <c r="BF113" s="685"/>
      <c r="BG113" s="685"/>
      <c r="BH113" s="685"/>
      <c r="BI113" s="685"/>
      <c r="BJ113" s="685"/>
      <c r="BK113" s="685"/>
      <c r="BL113" s="1221"/>
      <c r="BM113" s="1254"/>
      <c r="BN113" s="306">
        <f t="shared" si="101"/>
        <v>0</v>
      </c>
      <c r="BO113" s="685"/>
      <c r="BP113" s="685"/>
      <c r="BQ113" s="685"/>
      <c r="BR113" s="685"/>
      <c r="BS113" s="685"/>
      <c r="BT113" s="685"/>
      <c r="BU113" s="1210"/>
      <c r="BV113" s="1211"/>
      <c r="BW113" s="1211"/>
      <c r="BX113" s="1211"/>
      <c r="BY113" s="1211"/>
      <c r="BZ113" s="1211"/>
      <c r="CA113" s="1211"/>
      <c r="CB113" s="1211"/>
      <c r="CC113" s="1212"/>
    </row>
    <row r="114" spans="1:81" s="690" customFormat="1" ht="40.15" customHeight="1" thickTop="1" x14ac:dyDescent="0.25">
      <c r="A114" s="673"/>
      <c r="B114" s="1318"/>
      <c r="C114" s="1315"/>
      <c r="D114" s="1096"/>
      <c r="E114" s="1093"/>
      <c r="F114" s="1093"/>
      <c r="G114" s="1093"/>
      <c r="H114" s="1093"/>
      <c r="I114" s="1093"/>
      <c r="J114" s="1219">
        <v>600</v>
      </c>
      <c r="K114" s="1216" t="str">
        <f>+[16]Metas!K688</f>
        <v>Estrategia socioeconómica para migrantes y retornados</v>
      </c>
      <c r="L114" s="2194"/>
      <c r="M114" s="1225">
        <f>SUM(N114:Q114)</f>
        <v>100</v>
      </c>
      <c r="N114" s="1228">
        <v>25</v>
      </c>
      <c r="O114" s="1231">
        <v>25</v>
      </c>
      <c r="P114" s="1234">
        <v>30</v>
      </c>
      <c r="Q114" s="1237">
        <v>20</v>
      </c>
      <c r="R114" s="1219">
        <f>+$J114</f>
        <v>600</v>
      </c>
      <c r="S114" s="677" t="s">
        <v>6892</v>
      </c>
      <c r="T114" s="708"/>
      <c r="U114" s="708"/>
      <c r="V114" s="708"/>
      <c r="W114" s="677" t="s">
        <v>6893</v>
      </c>
      <c r="X114" s="669">
        <v>44585</v>
      </c>
      <c r="Y114" s="669">
        <v>44742</v>
      </c>
      <c r="Z114" s="669"/>
      <c r="AA114" s="669"/>
      <c r="AB114" s="1219">
        <f t="shared" ref="AB114" si="138">+$J114</f>
        <v>600</v>
      </c>
      <c r="AC114" s="1240">
        <f t="shared" ref="AC114" si="139">+L114</f>
        <v>0</v>
      </c>
      <c r="AD114" s="308">
        <f t="shared" si="85"/>
        <v>0</v>
      </c>
      <c r="AE114" s="308">
        <f t="shared" si="85"/>
        <v>0</v>
      </c>
      <c r="AF114" s="308">
        <f t="shared" si="85"/>
        <v>0</v>
      </c>
      <c r="AG114" s="308">
        <f t="shared" si="84"/>
        <v>0</v>
      </c>
      <c r="AH114" s="308">
        <f t="shared" si="84"/>
        <v>0</v>
      </c>
      <c r="AI114" s="308">
        <f t="shared" si="84"/>
        <v>0</v>
      </c>
      <c r="AJ114" s="308">
        <f t="shared" si="84"/>
        <v>0</v>
      </c>
      <c r="AK114" s="1219">
        <f t="shared" ref="AK114" si="140">+$J114</f>
        <v>600</v>
      </c>
      <c r="AL114" s="1243">
        <f>+N114</f>
        <v>25</v>
      </c>
      <c r="AM114" s="308">
        <f t="shared" si="98"/>
        <v>0</v>
      </c>
      <c r="AN114" s="683"/>
      <c r="AO114" s="683"/>
      <c r="AP114" s="683"/>
      <c r="AQ114" s="683"/>
      <c r="AR114" s="683"/>
      <c r="AS114" s="683"/>
      <c r="AT114" s="1219">
        <f t="shared" ref="AT114" si="141">+$J114</f>
        <v>600</v>
      </c>
      <c r="AU114" s="1246">
        <f>+O114</f>
        <v>25</v>
      </c>
      <c r="AV114" s="308">
        <f t="shared" si="99"/>
        <v>0</v>
      </c>
      <c r="AW114" s="683"/>
      <c r="AX114" s="683"/>
      <c r="AY114" s="683"/>
      <c r="AZ114" s="683"/>
      <c r="BA114" s="683"/>
      <c r="BB114" s="683"/>
      <c r="BC114" s="1219">
        <f t="shared" ref="BC114" si="142">+$J114</f>
        <v>600</v>
      </c>
      <c r="BD114" s="1249">
        <f>+P114</f>
        <v>30</v>
      </c>
      <c r="BE114" s="308">
        <f t="shared" si="100"/>
        <v>0</v>
      </c>
      <c r="BF114" s="683"/>
      <c r="BG114" s="683"/>
      <c r="BH114" s="683"/>
      <c r="BI114" s="683"/>
      <c r="BJ114" s="683"/>
      <c r="BK114" s="683"/>
      <c r="BL114" s="1219">
        <f t="shared" ref="BL114" si="143">+$J114</f>
        <v>600</v>
      </c>
      <c r="BM114" s="1252">
        <f>+Q114</f>
        <v>20</v>
      </c>
      <c r="BN114" s="308">
        <f t="shared" si="101"/>
        <v>0</v>
      </c>
      <c r="BO114" s="683"/>
      <c r="BP114" s="683"/>
      <c r="BQ114" s="683"/>
      <c r="BR114" s="683"/>
      <c r="BS114" s="683"/>
      <c r="BT114" s="683"/>
      <c r="BU114" s="1204"/>
      <c r="BV114" s="1205"/>
      <c r="BW114" s="1205"/>
      <c r="BX114" s="1205"/>
      <c r="BY114" s="1205"/>
      <c r="BZ114" s="1205"/>
      <c r="CA114" s="1205"/>
      <c r="CB114" s="1205"/>
      <c r="CC114" s="1206"/>
    </row>
    <row r="115" spans="1:81" s="690" customFormat="1" ht="40.15" customHeight="1" x14ac:dyDescent="0.25">
      <c r="A115" s="673"/>
      <c r="B115" s="1318"/>
      <c r="C115" s="1315"/>
      <c r="D115" s="1097"/>
      <c r="E115" s="1094"/>
      <c r="F115" s="1094"/>
      <c r="G115" s="1094"/>
      <c r="H115" s="1094"/>
      <c r="I115" s="1094"/>
      <c r="J115" s="1220"/>
      <c r="K115" s="1217"/>
      <c r="L115" s="2195"/>
      <c r="M115" s="1226"/>
      <c r="N115" s="1229"/>
      <c r="O115" s="1232"/>
      <c r="P115" s="1235"/>
      <c r="Q115" s="1238"/>
      <c r="R115" s="1220"/>
      <c r="S115" s="678" t="s">
        <v>6894</v>
      </c>
      <c r="T115" s="709"/>
      <c r="U115" s="709"/>
      <c r="V115" s="709"/>
      <c r="W115" s="678" t="s">
        <v>6895</v>
      </c>
      <c r="X115" s="670">
        <v>44585</v>
      </c>
      <c r="Y115" s="670">
        <v>44742</v>
      </c>
      <c r="Z115" s="670"/>
      <c r="AA115" s="670"/>
      <c r="AB115" s="1220"/>
      <c r="AC115" s="1241"/>
      <c r="AD115" s="303">
        <f t="shared" si="85"/>
        <v>0</v>
      </c>
      <c r="AE115" s="303">
        <f t="shared" si="85"/>
        <v>0</v>
      </c>
      <c r="AF115" s="303">
        <f t="shared" si="85"/>
        <v>0</v>
      </c>
      <c r="AG115" s="303">
        <f t="shared" si="84"/>
        <v>0</v>
      </c>
      <c r="AH115" s="303">
        <f t="shared" si="84"/>
        <v>0</v>
      </c>
      <c r="AI115" s="303">
        <f t="shared" si="84"/>
        <v>0</v>
      </c>
      <c r="AJ115" s="303">
        <f t="shared" si="84"/>
        <v>0</v>
      </c>
      <c r="AK115" s="1220"/>
      <c r="AL115" s="1244"/>
      <c r="AM115" s="303">
        <f t="shared" si="98"/>
        <v>0</v>
      </c>
      <c r="AN115" s="684"/>
      <c r="AO115" s="684"/>
      <c r="AP115" s="684"/>
      <c r="AQ115" s="684"/>
      <c r="AR115" s="684"/>
      <c r="AS115" s="684"/>
      <c r="AT115" s="1220"/>
      <c r="AU115" s="1247"/>
      <c r="AV115" s="303">
        <f t="shared" si="99"/>
        <v>0</v>
      </c>
      <c r="AW115" s="684"/>
      <c r="AX115" s="684"/>
      <c r="AY115" s="684"/>
      <c r="AZ115" s="684"/>
      <c r="BA115" s="684"/>
      <c r="BB115" s="684"/>
      <c r="BC115" s="1220"/>
      <c r="BD115" s="1250"/>
      <c r="BE115" s="303">
        <f t="shared" si="100"/>
        <v>0</v>
      </c>
      <c r="BF115" s="684"/>
      <c r="BG115" s="684"/>
      <c r="BH115" s="684"/>
      <c r="BI115" s="684"/>
      <c r="BJ115" s="684"/>
      <c r="BK115" s="684"/>
      <c r="BL115" s="1220"/>
      <c r="BM115" s="1253"/>
      <c r="BN115" s="303">
        <f t="shared" si="101"/>
        <v>0</v>
      </c>
      <c r="BO115" s="684"/>
      <c r="BP115" s="684"/>
      <c r="BQ115" s="684"/>
      <c r="BR115" s="684"/>
      <c r="BS115" s="684"/>
      <c r="BT115" s="684"/>
      <c r="BU115" s="1207"/>
      <c r="BV115" s="1208"/>
      <c r="BW115" s="1208"/>
      <c r="BX115" s="1208"/>
      <c r="BY115" s="1208"/>
      <c r="BZ115" s="1208"/>
      <c r="CA115" s="1208"/>
      <c r="CB115" s="1208"/>
      <c r="CC115" s="1209"/>
    </row>
    <row r="116" spans="1:81" s="690" customFormat="1" ht="40.15" customHeight="1" x14ac:dyDescent="0.25">
      <c r="A116" s="673"/>
      <c r="B116" s="1318"/>
      <c r="C116" s="1315"/>
      <c r="D116" s="1097"/>
      <c r="E116" s="1094"/>
      <c r="F116" s="1094"/>
      <c r="G116" s="1094"/>
      <c r="H116" s="1094"/>
      <c r="I116" s="1094"/>
      <c r="J116" s="1220"/>
      <c r="K116" s="1217"/>
      <c r="L116" s="2195"/>
      <c r="M116" s="1226"/>
      <c r="N116" s="1229"/>
      <c r="O116" s="1232"/>
      <c r="P116" s="1235"/>
      <c r="Q116" s="1238"/>
      <c r="R116" s="1220"/>
      <c r="S116" s="678" t="s">
        <v>6896</v>
      </c>
      <c r="T116" s="709"/>
      <c r="U116" s="709"/>
      <c r="V116" s="709"/>
      <c r="W116" s="678" t="s">
        <v>6897</v>
      </c>
      <c r="X116" s="670">
        <v>44585</v>
      </c>
      <c r="Y116" s="670">
        <v>44834</v>
      </c>
      <c r="Z116" s="670"/>
      <c r="AA116" s="670"/>
      <c r="AB116" s="1220"/>
      <c r="AC116" s="1241"/>
      <c r="AD116" s="303">
        <f t="shared" si="85"/>
        <v>0</v>
      </c>
      <c r="AE116" s="303">
        <f t="shared" si="85"/>
        <v>0</v>
      </c>
      <c r="AF116" s="303">
        <f t="shared" si="85"/>
        <v>0</v>
      </c>
      <c r="AG116" s="303">
        <f t="shared" si="84"/>
        <v>0</v>
      </c>
      <c r="AH116" s="303">
        <f t="shared" si="84"/>
        <v>0</v>
      </c>
      <c r="AI116" s="303">
        <f t="shared" si="84"/>
        <v>0</v>
      </c>
      <c r="AJ116" s="303">
        <f t="shared" si="84"/>
        <v>0</v>
      </c>
      <c r="AK116" s="1220"/>
      <c r="AL116" s="1244"/>
      <c r="AM116" s="303">
        <f t="shared" si="98"/>
        <v>0</v>
      </c>
      <c r="AN116" s="684"/>
      <c r="AO116" s="684"/>
      <c r="AP116" s="684"/>
      <c r="AQ116" s="684"/>
      <c r="AR116" s="684"/>
      <c r="AS116" s="684"/>
      <c r="AT116" s="1220"/>
      <c r="AU116" s="1247"/>
      <c r="AV116" s="303">
        <f t="shared" si="99"/>
        <v>0</v>
      </c>
      <c r="AW116" s="684"/>
      <c r="AX116" s="684"/>
      <c r="AY116" s="684"/>
      <c r="AZ116" s="684"/>
      <c r="BA116" s="684"/>
      <c r="BB116" s="684"/>
      <c r="BC116" s="1220"/>
      <c r="BD116" s="1250"/>
      <c r="BE116" s="303">
        <f t="shared" si="100"/>
        <v>0</v>
      </c>
      <c r="BF116" s="684"/>
      <c r="BG116" s="684"/>
      <c r="BH116" s="684"/>
      <c r="BI116" s="684"/>
      <c r="BJ116" s="684"/>
      <c r="BK116" s="684"/>
      <c r="BL116" s="1220"/>
      <c r="BM116" s="1253"/>
      <c r="BN116" s="303">
        <f t="shared" si="101"/>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thickBot="1" x14ac:dyDescent="0.3">
      <c r="A117" s="673"/>
      <c r="B117" s="1319"/>
      <c r="C117" s="1316"/>
      <c r="D117" s="1098"/>
      <c r="E117" s="1095"/>
      <c r="F117" s="1095"/>
      <c r="G117" s="1095"/>
      <c r="H117" s="1095"/>
      <c r="I117" s="1095"/>
      <c r="J117" s="1221"/>
      <c r="K117" s="1218"/>
      <c r="L117" s="2196"/>
      <c r="M117" s="1227"/>
      <c r="N117" s="1230"/>
      <c r="O117" s="1233"/>
      <c r="P117" s="1236"/>
      <c r="Q117" s="1239"/>
      <c r="R117" s="1221"/>
      <c r="S117" s="679" t="s">
        <v>6898</v>
      </c>
      <c r="T117" s="710"/>
      <c r="U117" s="710"/>
      <c r="V117" s="710"/>
      <c r="W117" s="679" t="s">
        <v>6899</v>
      </c>
      <c r="X117" s="671">
        <v>44835</v>
      </c>
      <c r="Y117" s="671">
        <v>44910</v>
      </c>
      <c r="Z117" s="671"/>
      <c r="AA117" s="671"/>
      <c r="AB117" s="1221"/>
      <c r="AC117" s="1242"/>
      <c r="AD117" s="306">
        <f t="shared" si="85"/>
        <v>0</v>
      </c>
      <c r="AE117" s="306">
        <f t="shared" si="85"/>
        <v>0</v>
      </c>
      <c r="AF117" s="306">
        <f t="shared" si="85"/>
        <v>0</v>
      </c>
      <c r="AG117" s="306">
        <f t="shared" si="84"/>
        <v>0</v>
      </c>
      <c r="AH117" s="306">
        <f t="shared" si="84"/>
        <v>0</v>
      </c>
      <c r="AI117" s="306">
        <f t="shared" si="84"/>
        <v>0</v>
      </c>
      <c r="AJ117" s="306">
        <f t="shared" si="84"/>
        <v>0</v>
      </c>
      <c r="AK117" s="1221"/>
      <c r="AL117" s="1245"/>
      <c r="AM117" s="306">
        <f t="shared" si="98"/>
        <v>0</v>
      </c>
      <c r="AN117" s="685"/>
      <c r="AO117" s="685"/>
      <c r="AP117" s="685"/>
      <c r="AQ117" s="685"/>
      <c r="AR117" s="685"/>
      <c r="AS117" s="685"/>
      <c r="AT117" s="1221"/>
      <c r="AU117" s="1248"/>
      <c r="AV117" s="306">
        <f t="shared" si="99"/>
        <v>0</v>
      </c>
      <c r="AW117" s="685"/>
      <c r="AX117" s="685"/>
      <c r="AY117" s="685"/>
      <c r="AZ117" s="685"/>
      <c r="BA117" s="685"/>
      <c r="BB117" s="685"/>
      <c r="BC117" s="1221"/>
      <c r="BD117" s="1251"/>
      <c r="BE117" s="306">
        <f t="shared" si="100"/>
        <v>0</v>
      </c>
      <c r="BF117" s="685"/>
      <c r="BG117" s="685"/>
      <c r="BH117" s="685"/>
      <c r="BI117" s="685"/>
      <c r="BJ117" s="685"/>
      <c r="BK117" s="685"/>
      <c r="BL117" s="1221"/>
      <c r="BM117" s="1254"/>
      <c r="BN117" s="306">
        <f t="shared" si="101"/>
        <v>0</v>
      </c>
      <c r="BO117" s="685"/>
      <c r="BP117" s="685"/>
      <c r="BQ117" s="685"/>
      <c r="BR117" s="685"/>
      <c r="BS117" s="685"/>
      <c r="BT117" s="685"/>
      <c r="BU117" s="1210"/>
      <c r="BV117" s="1211"/>
      <c r="BW117" s="1211"/>
      <c r="BX117" s="1211"/>
      <c r="BY117" s="1211"/>
      <c r="BZ117" s="1211"/>
      <c r="CA117" s="1211"/>
      <c r="CB117" s="1211"/>
      <c r="CC117" s="1212"/>
    </row>
    <row r="118" spans="1:81" s="690" customFormat="1" ht="40.15" customHeight="1" thickTop="1" x14ac:dyDescent="0.25">
      <c r="A118" s="673"/>
      <c r="B118" s="1317" t="s">
        <v>939</v>
      </c>
      <c r="C118" s="1314" t="s">
        <v>942</v>
      </c>
      <c r="D118" s="1096"/>
      <c r="E118" s="1093"/>
      <c r="F118" s="1093"/>
      <c r="G118" s="1093"/>
      <c r="H118" s="1093"/>
      <c r="I118" s="1093"/>
      <c r="J118" s="1219">
        <v>601</v>
      </c>
      <c r="K118" s="1216" t="str">
        <f>+[16]Metas!K690</f>
        <v>Propuesta de apoyo tecnológico y normativo al sistema integrado de control fronterizo</v>
      </c>
      <c r="L118" s="2194"/>
      <c r="M118" s="1225">
        <f>SUM(N118:Q118)</f>
        <v>100</v>
      </c>
      <c r="N118" s="1228">
        <v>25</v>
      </c>
      <c r="O118" s="1231">
        <v>35</v>
      </c>
      <c r="P118" s="1234">
        <v>30</v>
      </c>
      <c r="Q118" s="1237">
        <v>10</v>
      </c>
      <c r="R118" s="1219">
        <f>+$J118</f>
        <v>601</v>
      </c>
      <c r="S118" s="677" t="s">
        <v>6900</v>
      </c>
      <c r="T118" s="708"/>
      <c r="U118" s="708"/>
      <c r="V118" s="708"/>
      <c r="W118" s="677" t="s">
        <v>6901</v>
      </c>
      <c r="X118" s="669">
        <v>44592</v>
      </c>
      <c r="Y118" s="669">
        <v>44834</v>
      </c>
      <c r="Z118" s="669"/>
      <c r="AA118" s="669"/>
      <c r="AB118" s="1219">
        <f t="shared" ref="AB118" si="144">+$J118</f>
        <v>601</v>
      </c>
      <c r="AC118" s="1240">
        <f t="shared" ref="AC118" si="145">+L118</f>
        <v>0</v>
      </c>
      <c r="AD118" s="308">
        <f t="shared" si="85"/>
        <v>0</v>
      </c>
      <c r="AE118" s="308">
        <f t="shared" si="85"/>
        <v>0</v>
      </c>
      <c r="AF118" s="308">
        <f t="shared" si="85"/>
        <v>0</v>
      </c>
      <c r="AG118" s="308">
        <f t="shared" si="84"/>
        <v>0</v>
      </c>
      <c r="AH118" s="308">
        <f t="shared" si="84"/>
        <v>0</v>
      </c>
      <c r="AI118" s="308">
        <f t="shared" si="84"/>
        <v>0</v>
      </c>
      <c r="AJ118" s="308">
        <f t="shared" si="84"/>
        <v>0</v>
      </c>
      <c r="AK118" s="1219">
        <f t="shared" ref="AK118" si="146">+$J118</f>
        <v>601</v>
      </c>
      <c r="AL118" s="1243">
        <f>+N118</f>
        <v>25</v>
      </c>
      <c r="AM118" s="308">
        <f t="shared" si="98"/>
        <v>0</v>
      </c>
      <c r="AN118" s="683"/>
      <c r="AO118" s="683"/>
      <c r="AP118" s="683"/>
      <c r="AQ118" s="683"/>
      <c r="AR118" s="683"/>
      <c r="AS118" s="683"/>
      <c r="AT118" s="1219">
        <f t="shared" ref="AT118" si="147">+$J118</f>
        <v>601</v>
      </c>
      <c r="AU118" s="1246">
        <f>+O118</f>
        <v>35</v>
      </c>
      <c r="AV118" s="308">
        <f t="shared" si="99"/>
        <v>0</v>
      </c>
      <c r="AW118" s="683"/>
      <c r="AX118" s="683"/>
      <c r="AY118" s="683"/>
      <c r="AZ118" s="683"/>
      <c r="BA118" s="683"/>
      <c r="BB118" s="683"/>
      <c r="BC118" s="1219">
        <f t="shared" ref="BC118" si="148">+$J118</f>
        <v>601</v>
      </c>
      <c r="BD118" s="1249">
        <f>+P118</f>
        <v>30</v>
      </c>
      <c r="BE118" s="308">
        <f t="shared" si="100"/>
        <v>0</v>
      </c>
      <c r="BF118" s="683"/>
      <c r="BG118" s="683"/>
      <c r="BH118" s="683"/>
      <c r="BI118" s="683"/>
      <c r="BJ118" s="683"/>
      <c r="BK118" s="683"/>
      <c r="BL118" s="1219">
        <f t="shared" ref="BL118" si="149">+$J118</f>
        <v>601</v>
      </c>
      <c r="BM118" s="1252">
        <f>+Q118</f>
        <v>10</v>
      </c>
      <c r="BN118" s="308">
        <f t="shared" si="101"/>
        <v>0</v>
      </c>
      <c r="BO118" s="683"/>
      <c r="BP118" s="683"/>
      <c r="BQ118" s="683"/>
      <c r="BR118" s="683"/>
      <c r="BS118" s="683"/>
      <c r="BT118" s="683"/>
      <c r="BU118" s="1204"/>
      <c r="BV118" s="1205"/>
      <c r="BW118" s="1205"/>
      <c r="BX118" s="1205"/>
      <c r="BY118" s="1205"/>
      <c r="BZ118" s="1205"/>
      <c r="CA118" s="1205"/>
      <c r="CB118" s="1205"/>
      <c r="CC118" s="1206"/>
    </row>
    <row r="119" spans="1:81" s="690" customFormat="1" ht="40.15" customHeight="1" x14ac:dyDescent="0.25">
      <c r="A119" s="673"/>
      <c r="B119" s="1318"/>
      <c r="C119" s="1315"/>
      <c r="D119" s="1097"/>
      <c r="E119" s="1094"/>
      <c r="F119" s="1094"/>
      <c r="G119" s="1094"/>
      <c r="H119" s="1094"/>
      <c r="I119" s="1094"/>
      <c r="J119" s="1220"/>
      <c r="K119" s="1217"/>
      <c r="L119" s="2195"/>
      <c r="M119" s="1226"/>
      <c r="N119" s="1229"/>
      <c r="O119" s="1232"/>
      <c r="P119" s="1235"/>
      <c r="Q119" s="1238"/>
      <c r="R119" s="1220"/>
      <c r="S119" s="678" t="s">
        <v>6902</v>
      </c>
      <c r="T119" s="709"/>
      <c r="U119" s="709"/>
      <c r="V119" s="709"/>
      <c r="W119" s="678" t="s">
        <v>6903</v>
      </c>
      <c r="X119" s="670">
        <v>44592</v>
      </c>
      <c r="Y119" s="670">
        <v>44834</v>
      </c>
      <c r="Z119" s="670"/>
      <c r="AA119" s="670"/>
      <c r="AB119" s="1220"/>
      <c r="AC119" s="1241"/>
      <c r="AD119" s="303">
        <f t="shared" si="85"/>
        <v>0</v>
      </c>
      <c r="AE119" s="303">
        <f t="shared" si="85"/>
        <v>0</v>
      </c>
      <c r="AF119" s="303">
        <f t="shared" si="85"/>
        <v>0</v>
      </c>
      <c r="AG119" s="303">
        <f t="shared" si="84"/>
        <v>0</v>
      </c>
      <c r="AH119" s="303">
        <f t="shared" si="84"/>
        <v>0</v>
      </c>
      <c r="AI119" s="303">
        <f t="shared" si="84"/>
        <v>0</v>
      </c>
      <c r="AJ119" s="303">
        <f t="shared" si="84"/>
        <v>0</v>
      </c>
      <c r="AK119" s="1220"/>
      <c r="AL119" s="1244"/>
      <c r="AM119" s="303">
        <f t="shared" si="98"/>
        <v>0</v>
      </c>
      <c r="AN119" s="684"/>
      <c r="AO119" s="684"/>
      <c r="AP119" s="684"/>
      <c r="AQ119" s="684"/>
      <c r="AR119" s="684"/>
      <c r="AS119" s="684"/>
      <c r="AT119" s="1220"/>
      <c r="AU119" s="1247"/>
      <c r="AV119" s="303">
        <f t="shared" si="99"/>
        <v>0</v>
      </c>
      <c r="AW119" s="684"/>
      <c r="AX119" s="684"/>
      <c r="AY119" s="684"/>
      <c r="AZ119" s="684"/>
      <c r="BA119" s="684"/>
      <c r="BB119" s="684"/>
      <c r="BC119" s="1220"/>
      <c r="BD119" s="1250"/>
      <c r="BE119" s="303">
        <f t="shared" si="100"/>
        <v>0</v>
      </c>
      <c r="BF119" s="684"/>
      <c r="BG119" s="684"/>
      <c r="BH119" s="684"/>
      <c r="BI119" s="684"/>
      <c r="BJ119" s="684"/>
      <c r="BK119" s="684"/>
      <c r="BL119" s="1220"/>
      <c r="BM119" s="1253"/>
      <c r="BN119" s="303">
        <f t="shared" si="101"/>
        <v>0</v>
      </c>
      <c r="BO119" s="684"/>
      <c r="BP119" s="684"/>
      <c r="BQ119" s="684"/>
      <c r="BR119" s="684"/>
      <c r="BS119" s="684"/>
      <c r="BT119" s="684"/>
      <c r="BU119" s="1207"/>
      <c r="BV119" s="1208"/>
      <c r="BW119" s="1208"/>
      <c r="BX119" s="1208"/>
      <c r="BY119" s="1208"/>
      <c r="BZ119" s="1208"/>
      <c r="CA119" s="1208"/>
      <c r="CB119" s="1208"/>
      <c r="CC119" s="1209"/>
    </row>
    <row r="120" spans="1:81" s="690" customFormat="1" ht="40.15" customHeight="1" x14ac:dyDescent="0.25">
      <c r="A120" s="673"/>
      <c r="B120" s="1318"/>
      <c r="C120" s="1315"/>
      <c r="D120" s="1097"/>
      <c r="E120" s="1094"/>
      <c r="F120" s="1094"/>
      <c r="G120" s="1094"/>
      <c r="H120" s="1094"/>
      <c r="I120" s="1094"/>
      <c r="J120" s="1220"/>
      <c r="K120" s="1217"/>
      <c r="L120" s="2195"/>
      <c r="M120" s="1226"/>
      <c r="N120" s="1229"/>
      <c r="O120" s="1232"/>
      <c r="P120" s="1235"/>
      <c r="Q120" s="1238"/>
      <c r="R120" s="1220"/>
      <c r="S120" s="678" t="s">
        <v>6904</v>
      </c>
      <c r="T120" s="709"/>
      <c r="U120" s="709"/>
      <c r="V120" s="709"/>
      <c r="W120" s="678"/>
      <c r="X120" s="670"/>
      <c r="Y120" s="670"/>
      <c r="Z120" s="670"/>
      <c r="AA120" s="670"/>
      <c r="AB120" s="1220"/>
      <c r="AC120" s="1241"/>
      <c r="AD120" s="303">
        <f t="shared" si="85"/>
        <v>0</v>
      </c>
      <c r="AE120" s="303">
        <f t="shared" si="85"/>
        <v>0</v>
      </c>
      <c r="AF120" s="303">
        <f t="shared" si="85"/>
        <v>0</v>
      </c>
      <c r="AG120" s="303">
        <f t="shared" si="84"/>
        <v>0</v>
      </c>
      <c r="AH120" s="303">
        <f t="shared" si="84"/>
        <v>0</v>
      </c>
      <c r="AI120" s="303">
        <f t="shared" si="84"/>
        <v>0</v>
      </c>
      <c r="AJ120" s="303">
        <f t="shared" si="84"/>
        <v>0</v>
      </c>
      <c r="AK120" s="1220"/>
      <c r="AL120" s="1244"/>
      <c r="AM120" s="303">
        <f t="shared" si="98"/>
        <v>0</v>
      </c>
      <c r="AN120" s="684"/>
      <c r="AO120" s="684"/>
      <c r="AP120" s="684"/>
      <c r="AQ120" s="684"/>
      <c r="AR120" s="684"/>
      <c r="AS120" s="684"/>
      <c r="AT120" s="1220"/>
      <c r="AU120" s="1247"/>
      <c r="AV120" s="303">
        <f t="shared" si="99"/>
        <v>0</v>
      </c>
      <c r="AW120" s="684"/>
      <c r="AX120" s="684"/>
      <c r="AY120" s="684"/>
      <c r="AZ120" s="684"/>
      <c r="BA120" s="684"/>
      <c r="BB120" s="684"/>
      <c r="BC120" s="1220"/>
      <c r="BD120" s="1250"/>
      <c r="BE120" s="303">
        <f t="shared" si="100"/>
        <v>0</v>
      </c>
      <c r="BF120" s="684"/>
      <c r="BG120" s="684"/>
      <c r="BH120" s="684"/>
      <c r="BI120" s="684"/>
      <c r="BJ120" s="684"/>
      <c r="BK120" s="684"/>
      <c r="BL120" s="1220"/>
      <c r="BM120" s="1253"/>
      <c r="BN120" s="303">
        <f t="shared" si="101"/>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thickBot="1" x14ac:dyDescent="0.3">
      <c r="A121" s="673"/>
      <c r="B121" s="1318"/>
      <c r="C121" s="1315"/>
      <c r="D121" s="1098"/>
      <c r="E121" s="1095"/>
      <c r="F121" s="1095"/>
      <c r="G121" s="1095"/>
      <c r="H121" s="1095"/>
      <c r="I121" s="1095"/>
      <c r="J121" s="1221"/>
      <c r="K121" s="1218"/>
      <c r="L121" s="2196"/>
      <c r="M121" s="1227"/>
      <c r="N121" s="1230"/>
      <c r="O121" s="1233"/>
      <c r="P121" s="1236"/>
      <c r="Q121" s="1239"/>
      <c r="R121" s="1221"/>
      <c r="S121" s="679" t="s">
        <v>6905</v>
      </c>
      <c r="T121" s="710"/>
      <c r="U121" s="710"/>
      <c r="V121" s="710"/>
      <c r="W121" s="679" t="s">
        <v>6819</v>
      </c>
      <c r="X121" s="671">
        <v>44835</v>
      </c>
      <c r="Y121" s="671">
        <v>44910</v>
      </c>
      <c r="Z121" s="671"/>
      <c r="AA121" s="671"/>
      <c r="AB121" s="1221"/>
      <c r="AC121" s="1242"/>
      <c r="AD121" s="306">
        <f t="shared" si="85"/>
        <v>0</v>
      </c>
      <c r="AE121" s="306">
        <f t="shared" si="85"/>
        <v>0</v>
      </c>
      <c r="AF121" s="306">
        <f t="shared" si="85"/>
        <v>0</v>
      </c>
      <c r="AG121" s="306">
        <f t="shared" si="84"/>
        <v>0</v>
      </c>
      <c r="AH121" s="306">
        <f t="shared" si="84"/>
        <v>0</v>
      </c>
      <c r="AI121" s="306">
        <f t="shared" si="84"/>
        <v>0</v>
      </c>
      <c r="AJ121" s="306">
        <f t="shared" si="84"/>
        <v>0</v>
      </c>
      <c r="AK121" s="1221"/>
      <c r="AL121" s="1245"/>
      <c r="AM121" s="306">
        <f t="shared" si="98"/>
        <v>0</v>
      </c>
      <c r="AN121" s="685"/>
      <c r="AO121" s="685"/>
      <c r="AP121" s="685"/>
      <c r="AQ121" s="685"/>
      <c r="AR121" s="685"/>
      <c r="AS121" s="685"/>
      <c r="AT121" s="1221"/>
      <c r="AU121" s="1248"/>
      <c r="AV121" s="306">
        <f t="shared" si="99"/>
        <v>0</v>
      </c>
      <c r="AW121" s="685"/>
      <c r="AX121" s="685"/>
      <c r="AY121" s="685"/>
      <c r="AZ121" s="685"/>
      <c r="BA121" s="685"/>
      <c r="BB121" s="685"/>
      <c r="BC121" s="1221"/>
      <c r="BD121" s="1251"/>
      <c r="BE121" s="306">
        <f t="shared" si="100"/>
        <v>0</v>
      </c>
      <c r="BF121" s="685"/>
      <c r="BG121" s="685"/>
      <c r="BH121" s="685"/>
      <c r="BI121" s="685"/>
      <c r="BJ121" s="685"/>
      <c r="BK121" s="685"/>
      <c r="BL121" s="1221"/>
      <c r="BM121" s="1254"/>
      <c r="BN121" s="306">
        <f t="shared" si="101"/>
        <v>0</v>
      </c>
      <c r="BO121" s="685"/>
      <c r="BP121" s="685"/>
      <c r="BQ121" s="685"/>
      <c r="BR121" s="685"/>
      <c r="BS121" s="685"/>
      <c r="BT121" s="685"/>
      <c r="BU121" s="1210"/>
      <c r="BV121" s="1211"/>
      <c r="BW121" s="1211"/>
      <c r="BX121" s="1211"/>
      <c r="BY121" s="1211"/>
      <c r="BZ121" s="1211"/>
      <c r="CA121" s="1211"/>
      <c r="CB121" s="1211"/>
      <c r="CC121" s="1212"/>
    </row>
    <row r="122" spans="1:81" s="690" customFormat="1" ht="40.15" customHeight="1" thickTop="1" x14ac:dyDescent="0.25">
      <c r="A122" s="673"/>
      <c r="B122" s="1318"/>
      <c r="C122" s="1315"/>
      <c r="D122" s="1096"/>
      <c r="E122" s="1093"/>
      <c r="F122" s="1093"/>
      <c r="G122" s="1093"/>
      <c r="H122" s="1093"/>
      <c r="I122" s="1093"/>
      <c r="J122" s="1219">
        <v>602</v>
      </c>
      <c r="K122" s="1216" t="str">
        <f>+[16]Metas!K691</f>
        <v xml:space="preserve">Propuesta de apoyo a Plan integrado de pasos fronterizos </v>
      </c>
      <c r="L122" s="2194"/>
      <c r="M122" s="1225">
        <f t="shared" ref="M122" si="150">SUM(N122:Q122)/4</f>
        <v>25</v>
      </c>
      <c r="N122" s="1228">
        <v>25</v>
      </c>
      <c r="O122" s="1231">
        <v>35</v>
      </c>
      <c r="P122" s="1234">
        <v>30</v>
      </c>
      <c r="Q122" s="1237">
        <v>10</v>
      </c>
      <c r="R122" s="1219">
        <f>+$J122</f>
        <v>602</v>
      </c>
      <c r="S122" s="677" t="s">
        <v>6906</v>
      </c>
      <c r="T122" s="708"/>
      <c r="U122" s="708"/>
      <c r="V122" s="708"/>
      <c r="W122" s="677" t="s">
        <v>6907</v>
      </c>
      <c r="X122" s="669">
        <v>44592</v>
      </c>
      <c r="Y122" s="669">
        <v>44834</v>
      </c>
      <c r="Z122" s="669"/>
      <c r="AA122" s="669"/>
      <c r="AB122" s="1219">
        <f t="shared" ref="AB122" si="151">+$J122</f>
        <v>602</v>
      </c>
      <c r="AC122" s="1240">
        <f t="shared" ref="AC122" si="152">+L122</f>
        <v>0</v>
      </c>
      <c r="AD122" s="308">
        <f t="shared" si="85"/>
        <v>0</v>
      </c>
      <c r="AE122" s="308">
        <f t="shared" si="85"/>
        <v>0</v>
      </c>
      <c r="AF122" s="308">
        <f t="shared" si="85"/>
        <v>0</v>
      </c>
      <c r="AG122" s="308">
        <f t="shared" si="84"/>
        <v>0</v>
      </c>
      <c r="AH122" s="308">
        <f t="shared" si="84"/>
        <v>0</v>
      </c>
      <c r="AI122" s="308">
        <f t="shared" si="84"/>
        <v>0</v>
      </c>
      <c r="AJ122" s="308">
        <f t="shared" si="84"/>
        <v>0</v>
      </c>
      <c r="AK122" s="1219">
        <f t="shared" ref="AK122" si="153">+$J122</f>
        <v>602</v>
      </c>
      <c r="AL122" s="1243">
        <f t="shared" ref="AL122:AL130" si="154">+N122</f>
        <v>25</v>
      </c>
      <c r="AM122" s="308">
        <f t="shared" si="98"/>
        <v>0</v>
      </c>
      <c r="AN122" s="683"/>
      <c r="AO122" s="683"/>
      <c r="AP122" s="683"/>
      <c r="AQ122" s="683"/>
      <c r="AR122" s="683"/>
      <c r="AS122" s="683"/>
      <c r="AT122" s="1219">
        <f t="shared" ref="AT122" si="155">+$J122</f>
        <v>602</v>
      </c>
      <c r="AU122" s="1246">
        <f t="shared" ref="AU122:AU130" si="156">+O122</f>
        <v>35</v>
      </c>
      <c r="AV122" s="308">
        <f t="shared" si="99"/>
        <v>0</v>
      </c>
      <c r="AW122" s="683"/>
      <c r="AX122" s="683"/>
      <c r="AY122" s="683"/>
      <c r="AZ122" s="683"/>
      <c r="BA122" s="683"/>
      <c r="BB122" s="683"/>
      <c r="BC122" s="1219">
        <f t="shared" ref="BC122" si="157">+$J122</f>
        <v>602</v>
      </c>
      <c r="BD122" s="1249">
        <f t="shared" ref="BD122:BD130" si="158">+P122</f>
        <v>30</v>
      </c>
      <c r="BE122" s="308">
        <f t="shared" si="100"/>
        <v>0</v>
      </c>
      <c r="BF122" s="683"/>
      <c r="BG122" s="683"/>
      <c r="BH122" s="683"/>
      <c r="BI122" s="683"/>
      <c r="BJ122" s="683"/>
      <c r="BK122" s="683"/>
      <c r="BL122" s="1219">
        <f t="shared" ref="BL122" si="159">+$J122</f>
        <v>602</v>
      </c>
      <c r="BM122" s="1252">
        <f t="shared" ref="BM122:BM130" si="160">+Q122</f>
        <v>10</v>
      </c>
      <c r="BN122" s="308">
        <f t="shared" si="101"/>
        <v>0</v>
      </c>
      <c r="BO122" s="683"/>
      <c r="BP122" s="683"/>
      <c r="BQ122" s="683"/>
      <c r="BR122" s="683"/>
      <c r="BS122" s="683"/>
      <c r="BT122" s="683"/>
      <c r="BU122" s="1204"/>
      <c r="BV122" s="1205"/>
      <c r="BW122" s="1205"/>
      <c r="BX122" s="1205"/>
      <c r="BY122" s="1205"/>
      <c r="BZ122" s="1205"/>
      <c r="CA122" s="1205"/>
      <c r="CB122" s="1205"/>
      <c r="CC122" s="1206"/>
    </row>
    <row r="123" spans="1:81" s="690" customFormat="1" ht="40.15" customHeight="1" x14ac:dyDescent="0.25">
      <c r="A123" s="673"/>
      <c r="B123" s="1318"/>
      <c r="C123" s="1315"/>
      <c r="D123" s="1097"/>
      <c r="E123" s="1094"/>
      <c r="F123" s="1094"/>
      <c r="G123" s="1094"/>
      <c r="H123" s="1094"/>
      <c r="I123" s="1094"/>
      <c r="J123" s="1220"/>
      <c r="K123" s="1217"/>
      <c r="L123" s="2195"/>
      <c r="M123" s="1226"/>
      <c r="N123" s="1229"/>
      <c r="O123" s="1232"/>
      <c r="P123" s="1235"/>
      <c r="Q123" s="1238"/>
      <c r="R123" s="1220"/>
      <c r="S123" s="678" t="s">
        <v>6908</v>
      </c>
      <c r="T123" s="709"/>
      <c r="U123" s="709"/>
      <c r="V123" s="709"/>
      <c r="W123" s="678" t="s">
        <v>6909</v>
      </c>
      <c r="X123" s="670">
        <v>44592</v>
      </c>
      <c r="Y123" s="670">
        <v>44742</v>
      </c>
      <c r="Z123" s="670"/>
      <c r="AA123" s="670"/>
      <c r="AB123" s="1220"/>
      <c r="AC123" s="1241"/>
      <c r="AD123" s="303">
        <f t="shared" si="85"/>
        <v>0</v>
      </c>
      <c r="AE123" s="303">
        <f t="shared" si="85"/>
        <v>0</v>
      </c>
      <c r="AF123" s="303">
        <f t="shared" si="85"/>
        <v>0</v>
      </c>
      <c r="AG123" s="303">
        <f t="shared" si="84"/>
        <v>0</v>
      </c>
      <c r="AH123" s="303">
        <f t="shared" si="84"/>
        <v>0</v>
      </c>
      <c r="AI123" s="303">
        <f t="shared" si="84"/>
        <v>0</v>
      </c>
      <c r="AJ123" s="303">
        <f t="shared" si="84"/>
        <v>0</v>
      </c>
      <c r="AK123" s="1220"/>
      <c r="AL123" s="1244"/>
      <c r="AM123" s="303">
        <f t="shared" si="98"/>
        <v>0</v>
      </c>
      <c r="AN123" s="684"/>
      <c r="AO123" s="684"/>
      <c r="AP123" s="684"/>
      <c r="AQ123" s="684"/>
      <c r="AR123" s="684"/>
      <c r="AS123" s="684"/>
      <c r="AT123" s="1220"/>
      <c r="AU123" s="1247"/>
      <c r="AV123" s="303">
        <f t="shared" si="99"/>
        <v>0</v>
      </c>
      <c r="AW123" s="684"/>
      <c r="AX123" s="684"/>
      <c r="AY123" s="684"/>
      <c r="AZ123" s="684"/>
      <c r="BA123" s="684"/>
      <c r="BB123" s="684"/>
      <c r="BC123" s="1220"/>
      <c r="BD123" s="1250"/>
      <c r="BE123" s="303">
        <f t="shared" si="100"/>
        <v>0</v>
      </c>
      <c r="BF123" s="684"/>
      <c r="BG123" s="684"/>
      <c r="BH123" s="684"/>
      <c r="BI123" s="684"/>
      <c r="BJ123" s="684"/>
      <c r="BK123" s="684"/>
      <c r="BL123" s="1220"/>
      <c r="BM123" s="1253"/>
      <c r="BN123" s="303">
        <f t="shared" si="101"/>
        <v>0</v>
      </c>
      <c r="BO123" s="684"/>
      <c r="BP123" s="684"/>
      <c r="BQ123" s="684"/>
      <c r="BR123" s="684"/>
      <c r="BS123" s="684"/>
      <c r="BT123" s="684"/>
      <c r="BU123" s="1207"/>
      <c r="BV123" s="1208"/>
      <c r="BW123" s="1208"/>
      <c r="BX123" s="1208"/>
      <c r="BY123" s="1208"/>
      <c r="BZ123" s="1208"/>
      <c r="CA123" s="1208"/>
      <c r="CB123" s="1208"/>
      <c r="CC123" s="1209"/>
    </row>
    <row r="124" spans="1:81" s="690" customFormat="1" ht="40.15" customHeight="1" x14ac:dyDescent="0.25">
      <c r="A124" s="673"/>
      <c r="B124" s="1318"/>
      <c r="C124" s="1315"/>
      <c r="D124" s="1097"/>
      <c r="E124" s="1094"/>
      <c r="F124" s="1094"/>
      <c r="G124" s="1094"/>
      <c r="H124" s="1094"/>
      <c r="I124" s="1094"/>
      <c r="J124" s="1220"/>
      <c r="K124" s="1217"/>
      <c r="L124" s="2195"/>
      <c r="M124" s="1226"/>
      <c r="N124" s="1229"/>
      <c r="O124" s="1232"/>
      <c r="P124" s="1235"/>
      <c r="Q124" s="1238"/>
      <c r="R124" s="1220"/>
      <c r="S124" s="678"/>
      <c r="T124" s="709"/>
      <c r="U124" s="709"/>
      <c r="V124" s="709"/>
      <c r="W124" s="678"/>
      <c r="X124" s="670"/>
      <c r="Y124" s="670"/>
      <c r="Z124" s="670"/>
      <c r="AA124" s="670"/>
      <c r="AB124" s="1220"/>
      <c r="AC124" s="1241"/>
      <c r="AD124" s="303">
        <f t="shared" si="85"/>
        <v>0</v>
      </c>
      <c r="AE124" s="303">
        <f t="shared" si="85"/>
        <v>0</v>
      </c>
      <c r="AF124" s="303">
        <f t="shared" si="85"/>
        <v>0</v>
      </c>
      <c r="AG124" s="303">
        <f t="shared" si="84"/>
        <v>0</v>
      </c>
      <c r="AH124" s="303">
        <f t="shared" si="84"/>
        <v>0</v>
      </c>
      <c r="AI124" s="303">
        <f t="shared" si="84"/>
        <v>0</v>
      </c>
      <c r="AJ124" s="303">
        <f t="shared" si="84"/>
        <v>0</v>
      </c>
      <c r="AK124" s="1220"/>
      <c r="AL124" s="1244"/>
      <c r="AM124" s="303">
        <f t="shared" si="98"/>
        <v>0</v>
      </c>
      <c r="AN124" s="684"/>
      <c r="AO124" s="684"/>
      <c r="AP124" s="684"/>
      <c r="AQ124" s="684"/>
      <c r="AR124" s="684"/>
      <c r="AS124" s="684"/>
      <c r="AT124" s="1220"/>
      <c r="AU124" s="1247"/>
      <c r="AV124" s="303">
        <f t="shared" si="99"/>
        <v>0</v>
      </c>
      <c r="AW124" s="684"/>
      <c r="AX124" s="684"/>
      <c r="AY124" s="684"/>
      <c r="AZ124" s="684"/>
      <c r="BA124" s="684"/>
      <c r="BB124" s="684"/>
      <c r="BC124" s="1220"/>
      <c r="BD124" s="1250"/>
      <c r="BE124" s="303">
        <f t="shared" si="100"/>
        <v>0</v>
      </c>
      <c r="BF124" s="684"/>
      <c r="BG124" s="684"/>
      <c r="BH124" s="684"/>
      <c r="BI124" s="684"/>
      <c r="BJ124" s="684"/>
      <c r="BK124" s="684"/>
      <c r="BL124" s="1220"/>
      <c r="BM124" s="1253"/>
      <c r="BN124" s="303">
        <f t="shared" si="101"/>
        <v>0</v>
      </c>
      <c r="BO124" s="684"/>
      <c r="BP124" s="684"/>
      <c r="BQ124" s="684"/>
      <c r="BR124" s="684"/>
      <c r="BS124" s="684"/>
      <c r="BT124" s="684"/>
      <c r="BU124" s="1207"/>
      <c r="BV124" s="1208"/>
      <c r="BW124" s="1208"/>
      <c r="BX124" s="1208"/>
      <c r="BY124" s="1208"/>
      <c r="BZ124" s="1208"/>
      <c r="CA124" s="1208"/>
      <c r="CB124" s="1208"/>
      <c r="CC124" s="1209"/>
    </row>
    <row r="125" spans="1:81" s="690" customFormat="1" ht="40.15" customHeight="1" thickBot="1" x14ac:dyDescent="0.3">
      <c r="A125" s="673"/>
      <c r="B125" s="1318"/>
      <c r="C125" s="1316"/>
      <c r="D125" s="1098"/>
      <c r="E125" s="1095"/>
      <c r="F125" s="1095"/>
      <c r="G125" s="1095"/>
      <c r="H125" s="1095"/>
      <c r="I125" s="1095"/>
      <c r="J125" s="1221"/>
      <c r="K125" s="1218"/>
      <c r="L125" s="2196"/>
      <c r="M125" s="1227"/>
      <c r="N125" s="1230"/>
      <c r="O125" s="1233"/>
      <c r="P125" s="1236"/>
      <c r="Q125" s="1239"/>
      <c r="R125" s="1221"/>
      <c r="S125" s="679" t="s">
        <v>6910</v>
      </c>
      <c r="T125" s="710"/>
      <c r="U125" s="710"/>
      <c r="V125" s="710"/>
      <c r="W125" s="679" t="s">
        <v>6819</v>
      </c>
      <c r="X125" s="671">
        <v>44835</v>
      </c>
      <c r="Y125" s="671">
        <v>44910</v>
      </c>
      <c r="Z125" s="671"/>
      <c r="AA125" s="671"/>
      <c r="AB125" s="1221"/>
      <c r="AC125" s="1242"/>
      <c r="AD125" s="306">
        <f t="shared" si="85"/>
        <v>0</v>
      </c>
      <c r="AE125" s="306">
        <f t="shared" si="85"/>
        <v>0</v>
      </c>
      <c r="AF125" s="306">
        <f t="shared" si="85"/>
        <v>0</v>
      </c>
      <c r="AG125" s="306">
        <f t="shared" si="84"/>
        <v>0</v>
      </c>
      <c r="AH125" s="306">
        <f t="shared" si="84"/>
        <v>0</v>
      </c>
      <c r="AI125" s="306">
        <f t="shared" si="84"/>
        <v>0</v>
      </c>
      <c r="AJ125" s="306">
        <f t="shared" si="84"/>
        <v>0</v>
      </c>
      <c r="AK125" s="1221"/>
      <c r="AL125" s="1245"/>
      <c r="AM125" s="306">
        <f t="shared" si="98"/>
        <v>0</v>
      </c>
      <c r="AN125" s="685"/>
      <c r="AO125" s="685"/>
      <c r="AP125" s="685"/>
      <c r="AQ125" s="685"/>
      <c r="AR125" s="685"/>
      <c r="AS125" s="685"/>
      <c r="AT125" s="1221"/>
      <c r="AU125" s="1248"/>
      <c r="AV125" s="306">
        <f t="shared" si="99"/>
        <v>0</v>
      </c>
      <c r="AW125" s="685"/>
      <c r="AX125" s="685"/>
      <c r="AY125" s="685"/>
      <c r="AZ125" s="685"/>
      <c r="BA125" s="685"/>
      <c r="BB125" s="685"/>
      <c r="BC125" s="1221"/>
      <c r="BD125" s="1251"/>
      <c r="BE125" s="306">
        <f t="shared" si="100"/>
        <v>0</v>
      </c>
      <c r="BF125" s="685"/>
      <c r="BG125" s="685"/>
      <c r="BH125" s="685"/>
      <c r="BI125" s="685"/>
      <c r="BJ125" s="685"/>
      <c r="BK125" s="685"/>
      <c r="BL125" s="1221"/>
      <c r="BM125" s="1254"/>
      <c r="BN125" s="306">
        <f t="shared" si="101"/>
        <v>0</v>
      </c>
      <c r="BO125" s="685"/>
      <c r="BP125" s="685"/>
      <c r="BQ125" s="685"/>
      <c r="BR125" s="685"/>
      <c r="BS125" s="685"/>
      <c r="BT125" s="685"/>
      <c r="BU125" s="1210"/>
      <c r="BV125" s="1211"/>
      <c r="BW125" s="1211"/>
      <c r="BX125" s="1211"/>
      <c r="BY125" s="1211"/>
      <c r="BZ125" s="1211"/>
      <c r="CA125" s="1211"/>
      <c r="CB125" s="1211"/>
      <c r="CC125" s="1212"/>
    </row>
    <row r="126" spans="1:81" s="690" customFormat="1" ht="40.15" customHeight="1" thickTop="1" x14ac:dyDescent="0.25">
      <c r="A126" s="673"/>
      <c r="B126" s="1318"/>
      <c r="C126" s="1314" t="s">
        <v>946</v>
      </c>
      <c r="D126" s="1096"/>
      <c r="E126" s="1093"/>
      <c r="F126" s="1093"/>
      <c r="G126" s="1093"/>
      <c r="H126" s="1093"/>
      <c r="I126" s="1093"/>
      <c r="J126" s="1219">
        <v>603</v>
      </c>
      <c r="K126" s="1216" t="str">
        <f>+[16]Metas!K692</f>
        <v xml:space="preserve">Plan de acciones urbanísticas de impacto fronterizo </v>
      </c>
      <c r="L126" s="2194"/>
      <c r="M126" s="1225">
        <f>SUM(N126:Q126)</f>
        <v>100</v>
      </c>
      <c r="N126" s="1228">
        <v>25</v>
      </c>
      <c r="O126" s="1231">
        <v>35</v>
      </c>
      <c r="P126" s="1234">
        <v>30</v>
      </c>
      <c r="Q126" s="1237">
        <v>10</v>
      </c>
      <c r="R126" s="1219">
        <f>+$J126</f>
        <v>603</v>
      </c>
      <c r="S126" s="677" t="s">
        <v>6911</v>
      </c>
      <c r="T126" s="708"/>
      <c r="U126" s="708"/>
      <c r="V126" s="708"/>
      <c r="W126" s="677" t="s">
        <v>6912</v>
      </c>
      <c r="X126" s="669">
        <v>44592</v>
      </c>
      <c r="Y126" s="669">
        <v>44834</v>
      </c>
      <c r="Z126" s="669"/>
      <c r="AA126" s="669"/>
      <c r="AB126" s="1219">
        <f t="shared" ref="AB126" si="161">+$J126</f>
        <v>603</v>
      </c>
      <c r="AC126" s="1240">
        <f t="shared" ref="AC126" si="162">+L126</f>
        <v>0</v>
      </c>
      <c r="AD126" s="308">
        <f t="shared" si="85"/>
        <v>0</v>
      </c>
      <c r="AE126" s="308">
        <f t="shared" si="85"/>
        <v>0</v>
      </c>
      <c r="AF126" s="308">
        <f t="shared" si="85"/>
        <v>0</v>
      </c>
      <c r="AG126" s="308">
        <f t="shared" si="84"/>
        <v>0</v>
      </c>
      <c r="AH126" s="308">
        <f t="shared" si="84"/>
        <v>0</v>
      </c>
      <c r="AI126" s="308">
        <f t="shared" si="84"/>
        <v>0</v>
      </c>
      <c r="AJ126" s="308">
        <f t="shared" si="84"/>
        <v>0</v>
      </c>
      <c r="AK126" s="1219">
        <f t="shared" ref="AK126" si="163">+$J126</f>
        <v>603</v>
      </c>
      <c r="AL126" s="1243">
        <f t="shared" si="154"/>
        <v>25</v>
      </c>
      <c r="AM126" s="308">
        <f t="shared" si="98"/>
        <v>0</v>
      </c>
      <c r="AN126" s="683"/>
      <c r="AO126" s="683"/>
      <c r="AP126" s="683"/>
      <c r="AQ126" s="683"/>
      <c r="AR126" s="683"/>
      <c r="AS126" s="683"/>
      <c r="AT126" s="1219">
        <f t="shared" ref="AT126" si="164">+$J126</f>
        <v>603</v>
      </c>
      <c r="AU126" s="1246">
        <f t="shared" si="156"/>
        <v>35</v>
      </c>
      <c r="AV126" s="308">
        <f t="shared" si="99"/>
        <v>0</v>
      </c>
      <c r="AW126" s="683"/>
      <c r="AX126" s="683"/>
      <c r="AY126" s="683"/>
      <c r="AZ126" s="683"/>
      <c r="BA126" s="683"/>
      <c r="BB126" s="683"/>
      <c r="BC126" s="1219">
        <f t="shared" ref="BC126" si="165">+$J126</f>
        <v>603</v>
      </c>
      <c r="BD126" s="1249">
        <f t="shared" si="158"/>
        <v>30</v>
      </c>
      <c r="BE126" s="308">
        <f t="shared" si="100"/>
        <v>0</v>
      </c>
      <c r="BF126" s="683"/>
      <c r="BG126" s="683"/>
      <c r="BH126" s="683"/>
      <c r="BI126" s="683"/>
      <c r="BJ126" s="683"/>
      <c r="BK126" s="683"/>
      <c r="BL126" s="1219">
        <f t="shared" ref="BL126" si="166">+$J126</f>
        <v>603</v>
      </c>
      <c r="BM126" s="1252">
        <f t="shared" si="160"/>
        <v>10</v>
      </c>
      <c r="BN126" s="308">
        <f t="shared" si="101"/>
        <v>0</v>
      </c>
      <c r="BO126" s="683"/>
      <c r="BP126" s="683"/>
      <c r="BQ126" s="683"/>
      <c r="BR126" s="683"/>
      <c r="BS126" s="683"/>
      <c r="BT126" s="683"/>
      <c r="BU126" s="1204"/>
      <c r="BV126" s="1205"/>
      <c r="BW126" s="1205"/>
      <c r="BX126" s="1205"/>
      <c r="BY126" s="1205"/>
      <c r="BZ126" s="1205"/>
      <c r="CA126" s="1205"/>
      <c r="CB126" s="1205"/>
      <c r="CC126" s="1206"/>
    </row>
    <row r="127" spans="1:81" s="690" customFormat="1" ht="40.15" customHeight="1" x14ac:dyDescent="0.25">
      <c r="A127" s="673"/>
      <c r="B127" s="1318"/>
      <c r="C127" s="1315"/>
      <c r="D127" s="1097"/>
      <c r="E127" s="1094"/>
      <c r="F127" s="1094"/>
      <c r="G127" s="1094"/>
      <c r="H127" s="1094"/>
      <c r="I127" s="1094"/>
      <c r="J127" s="1220"/>
      <c r="K127" s="1217"/>
      <c r="L127" s="2195"/>
      <c r="M127" s="1226"/>
      <c r="N127" s="1229"/>
      <c r="O127" s="1232"/>
      <c r="P127" s="1235"/>
      <c r="Q127" s="1238"/>
      <c r="R127" s="1220"/>
      <c r="S127" s="678" t="s">
        <v>6913</v>
      </c>
      <c r="T127" s="709"/>
      <c r="U127" s="709"/>
      <c r="V127" s="709"/>
      <c r="W127" s="678" t="s">
        <v>6914</v>
      </c>
      <c r="X127" s="670" t="s">
        <v>6915</v>
      </c>
      <c r="Y127" s="670">
        <v>44742</v>
      </c>
      <c r="Z127" s="670"/>
      <c r="AA127" s="670"/>
      <c r="AB127" s="1220"/>
      <c r="AC127" s="1241"/>
      <c r="AD127" s="303">
        <f t="shared" si="85"/>
        <v>0</v>
      </c>
      <c r="AE127" s="303">
        <f t="shared" si="85"/>
        <v>0</v>
      </c>
      <c r="AF127" s="303">
        <f t="shared" si="85"/>
        <v>0</v>
      </c>
      <c r="AG127" s="303">
        <f t="shared" si="84"/>
        <v>0</v>
      </c>
      <c r="AH127" s="303">
        <f t="shared" si="84"/>
        <v>0</v>
      </c>
      <c r="AI127" s="303">
        <f t="shared" si="84"/>
        <v>0</v>
      </c>
      <c r="AJ127" s="303">
        <f t="shared" si="84"/>
        <v>0</v>
      </c>
      <c r="AK127" s="1220"/>
      <c r="AL127" s="1244"/>
      <c r="AM127" s="303">
        <f t="shared" si="98"/>
        <v>0</v>
      </c>
      <c r="AN127" s="684"/>
      <c r="AO127" s="684"/>
      <c r="AP127" s="684"/>
      <c r="AQ127" s="684"/>
      <c r="AR127" s="684"/>
      <c r="AS127" s="684"/>
      <c r="AT127" s="1220"/>
      <c r="AU127" s="1247"/>
      <c r="AV127" s="303">
        <f t="shared" si="99"/>
        <v>0</v>
      </c>
      <c r="AW127" s="684"/>
      <c r="AX127" s="684"/>
      <c r="AY127" s="684"/>
      <c r="AZ127" s="684"/>
      <c r="BA127" s="684"/>
      <c r="BB127" s="684"/>
      <c r="BC127" s="1220"/>
      <c r="BD127" s="1250"/>
      <c r="BE127" s="303">
        <f t="shared" si="100"/>
        <v>0</v>
      </c>
      <c r="BF127" s="684"/>
      <c r="BG127" s="684"/>
      <c r="BH127" s="684"/>
      <c r="BI127" s="684"/>
      <c r="BJ127" s="684"/>
      <c r="BK127" s="684"/>
      <c r="BL127" s="1220"/>
      <c r="BM127" s="1253"/>
      <c r="BN127" s="303">
        <f t="shared" si="101"/>
        <v>0</v>
      </c>
      <c r="BO127" s="684"/>
      <c r="BP127" s="684"/>
      <c r="BQ127" s="684"/>
      <c r="BR127" s="684"/>
      <c r="BS127" s="684"/>
      <c r="BT127" s="684"/>
      <c r="BU127" s="1207"/>
      <c r="BV127" s="1208"/>
      <c r="BW127" s="1208"/>
      <c r="BX127" s="1208"/>
      <c r="BY127" s="1208"/>
      <c r="BZ127" s="1208"/>
      <c r="CA127" s="1208"/>
      <c r="CB127" s="1208"/>
      <c r="CC127" s="1209"/>
    </row>
    <row r="128" spans="1:81" s="690" customFormat="1" ht="40.15" customHeight="1" x14ac:dyDescent="0.25">
      <c r="A128" s="673"/>
      <c r="B128" s="1318"/>
      <c r="C128" s="1315"/>
      <c r="D128" s="1097"/>
      <c r="E128" s="1094"/>
      <c r="F128" s="1094"/>
      <c r="G128" s="1094"/>
      <c r="H128" s="1094"/>
      <c r="I128" s="1094"/>
      <c r="J128" s="1220"/>
      <c r="K128" s="1217"/>
      <c r="L128" s="2195"/>
      <c r="M128" s="1226"/>
      <c r="N128" s="1229"/>
      <c r="O128" s="1232"/>
      <c r="P128" s="1235"/>
      <c r="Q128" s="1238"/>
      <c r="R128" s="1220"/>
      <c r="S128" s="678" t="s">
        <v>6916</v>
      </c>
      <c r="T128" s="709"/>
      <c r="U128" s="709"/>
      <c r="V128" s="709"/>
      <c r="W128" s="763"/>
      <c r="X128" s="670"/>
      <c r="Y128" s="670"/>
      <c r="Z128" s="670"/>
      <c r="AA128" s="670"/>
      <c r="AB128" s="1220"/>
      <c r="AC128" s="1241"/>
      <c r="AD128" s="303">
        <f t="shared" si="85"/>
        <v>0</v>
      </c>
      <c r="AE128" s="303">
        <f t="shared" si="85"/>
        <v>0</v>
      </c>
      <c r="AF128" s="303">
        <f t="shared" si="85"/>
        <v>0</v>
      </c>
      <c r="AG128" s="303">
        <f t="shared" si="84"/>
        <v>0</v>
      </c>
      <c r="AH128" s="303">
        <f t="shared" si="84"/>
        <v>0</v>
      </c>
      <c r="AI128" s="303">
        <f t="shared" si="84"/>
        <v>0</v>
      </c>
      <c r="AJ128" s="303">
        <f t="shared" si="84"/>
        <v>0</v>
      </c>
      <c r="AK128" s="1220"/>
      <c r="AL128" s="1244"/>
      <c r="AM128" s="303">
        <f t="shared" si="98"/>
        <v>0</v>
      </c>
      <c r="AN128" s="684"/>
      <c r="AO128" s="684"/>
      <c r="AP128" s="684"/>
      <c r="AQ128" s="684"/>
      <c r="AR128" s="684"/>
      <c r="AS128" s="684"/>
      <c r="AT128" s="1220"/>
      <c r="AU128" s="1247"/>
      <c r="AV128" s="303">
        <f t="shared" si="99"/>
        <v>0</v>
      </c>
      <c r="AW128" s="684"/>
      <c r="AX128" s="684"/>
      <c r="AY128" s="684"/>
      <c r="AZ128" s="684"/>
      <c r="BA128" s="684"/>
      <c r="BB128" s="684"/>
      <c r="BC128" s="1220"/>
      <c r="BD128" s="1250"/>
      <c r="BE128" s="303">
        <f t="shared" si="100"/>
        <v>0</v>
      </c>
      <c r="BF128" s="684"/>
      <c r="BG128" s="684"/>
      <c r="BH128" s="684"/>
      <c r="BI128" s="684"/>
      <c r="BJ128" s="684"/>
      <c r="BK128" s="684"/>
      <c r="BL128" s="1220"/>
      <c r="BM128" s="1253"/>
      <c r="BN128" s="303">
        <f t="shared" si="101"/>
        <v>0</v>
      </c>
      <c r="BO128" s="684"/>
      <c r="BP128" s="684"/>
      <c r="BQ128" s="684"/>
      <c r="BR128" s="684"/>
      <c r="BS128" s="684"/>
      <c r="BT128" s="684"/>
      <c r="BU128" s="1207"/>
      <c r="BV128" s="1208"/>
      <c r="BW128" s="1208"/>
      <c r="BX128" s="1208"/>
      <c r="BY128" s="1208"/>
      <c r="BZ128" s="1208"/>
      <c r="CA128" s="1208"/>
      <c r="CB128" s="1208"/>
      <c r="CC128" s="1209"/>
    </row>
    <row r="129" spans="1:81" s="690" customFormat="1" ht="40.15" customHeight="1" thickBot="1" x14ac:dyDescent="0.3">
      <c r="A129" s="673"/>
      <c r="B129" s="1318"/>
      <c r="C129" s="1315"/>
      <c r="D129" s="1098"/>
      <c r="E129" s="1095"/>
      <c r="F129" s="1095"/>
      <c r="G129" s="1095"/>
      <c r="H129" s="1095"/>
      <c r="I129" s="1095"/>
      <c r="J129" s="1221"/>
      <c r="K129" s="1218"/>
      <c r="L129" s="2196"/>
      <c r="M129" s="1227"/>
      <c r="N129" s="1230"/>
      <c r="O129" s="1233"/>
      <c r="P129" s="1236"/>
      <c r="Q129" s="1239"/>
      <c r="R129" s="1221"/>
      <c r="S129" s="679" t="s">
        <v>6917</v>
      </c>
      <c r="T129" s="710"/>
      <c r="U129" s="710"/>
      <c r="V129" s="710"/>
      <c r="W129" s="679" t="s">
        <v>6819</v>
      </c>
      <c r="X129" s="671">
        <v>44835</v>
      </c>
      <c r="Y129" s="671">
        <v>44910</v>
      </c>
      <c r="Z129" s="671"/>
      <c r="AA129" s="671"/>
      <c r="AB129" s="1221"/>
      <c r="AC129" s="1242"/>
      <c r="AD129" s="306">
        <f t="shared" si="85"/>
        <v>0</v>
      </c>
      <c r="AE129" s="306">
        <f t="shared" si="85"/>
        <v>0</v>
      </c>
      <c r="AF129" s="306">
        <f t="shared" si="85"/>
        <v>0</v>
      </c>
      <c r="AG129" s="306">
        <f t="shared" si="84"/>
        <v>0</v>
      </c>
      <c r="AH129" s="306">
        <f t="shared" si="84"/>
        <v>0</v>
      </c>
      <c r="AI129" s="306">
        <f t="shared" si="84"/>
        <v>0</v>
      </c>
      <c r="AJ129" s="306">
        <f t="shared" si="84"/>
        <v>0</v>
      </c>
      <c r="AK129" s="1221"/>
      <c r="AL129" s="1245"/>
      <c r="AM129" s="306">
        <f t="shared" si="98"/>
        <v>0</v>
      </c>
      <c r="AN129" s="685"/>
      <c r="AO129" s="685"/>
      <c r="AP129" s="685"/>
      <c r="AQ129" s="685"/>
      <c r="AR129" s="685"/>
      <c r="AS129" s="685"/>
      <c r="AT129" s="1221"/>
      <c r="AU129" s="1248"/>
      <c r="AV129" s="306">
        <f t="shared" si="99"/>
        <v>0</v>
      </c>
      <c r="AW129" s="685"/>
      <c r="AX129" s="685"/>
      <c r="AY129" s="685"/>
      <c r="AZ129" s="685"/>
      <c r="BA129" s="685"/>
      <c r="BB129" s="685"/>
      <c r="BC129" s="1221"/>
      <c r="BD129" s="1251"/>
      <c r="BE129" s="306">
        <f t="shared" si="100"/>
        <v>0</v>
      </c>
      <c r="BF129" s="685"/>
      <c r="BG129" s="685"/>
      <c r="BH129" s="685"/>
      <c r="BI129" s="685"/>
      <c r="BJ129" s="685"/>
      <c r="BK129" s="685"/>
      <c r="BL129" s="1221"/>
      <c r="BM129" s="1254"/>
      <c r="BN129" s="306">
        <f t="shared" si="101"/>
        <v>0</v>
      </c>
      <c r="BO129" s="685"/>
      <c r="BP129" s="685"/>
      <c r="BQ129" s="685"/>
      <c r="BR129" s="685"/>
      <c r="BS129" s="685"/>
      <c r="BT129" s="685"/>
      <c r="BU129" s="1210"/>
      <c r="BV129" s="1211"/>
      <c r="BW129" s="1211"/>
      <c r="BX129" s="1211"/>
      <c r="BY129" s="1211"/>
      <c r="BZ129" s="1211"/>
      <c r="CA129" s="1211"/>
      <c r="CB129" s="1211"/>
      <c r="CC129" s="1212"/>
    </row>
    <row r="130" spans="1:81" s="690" customFormat="1" ht="40.15" customHeight="1" thickTop="1" x14ac:dyDescent="0.25">
      <c r="A130" s="673"/>
      <c r="B130" s="1318"/>
      <c r="C130" s="1315"/>
      <c r="D130" s="1096"/>
      <c r="E130" s="1093"/>
      <c r="F130" s="1093"/>
      <c r="G130" s="1093"/>
      <c r="H130" s="1093"/>
      <c r="I130" s="1093"/>
      <c r="J130" s="1219">
        <v>604</v>
      </c>
      <c r="K130" s="1216" t="str">
        <f>+[16]Metas!K693</f>
        <v xml:space="preserve">Propuesta de apoyo a plan metropolitano binacional </v>
      </c>
      <c r="L130" s="2194"/>
      <c r="M130" s="1225">
        <f>SUM(N130:Q130)</f>
        <v>100</v>
      </c>
      <c r="N130" s="1228">
        <v>25</v>
      </c>
      <c r="O130" s="1231">
        <v>35</v>
      </c>
      <c r="P130" s="1234">
        <v>30</v>
      </c>
      <c r="Q130" s="1237">
        <v>10</v>
      </c>
      <c r="R130" s="1219">
        <f>+$J130</f>
        <v>604</v>
      </c>
      <c r="S130" s="677" t="s">
        <v>6918</v>
      </c>
      <c r="T130" s="708"/>
      <c r="U130" s="708"/>
      <c r="V130" s="708"/>
      <c r="W130" s="677" t="s">
        <v>6870</v>
      </c>
      <c r="X130" s="669">
        <v>44592</v>
      </c>
      <c r="Y130" s="669">
        <v>44650</v>
      </c>
      <c r="Z130" s="669"/>
      <c r="AA130" s="669"/>
      <c r="AB130" s="1219">
        <f t="shared" ref="AB130" si="167">+$J130</f>
        <v>604</v>
      </c>
      <c r="AC130" s="1240">
        <f t="shared" ref="AC130" si="168">+L130</f>
        <v>0</v>
      </c>
      <c r="AD130" s="308">
        <f t="shared" si="85"/>
        <v>0</v>
      </c>
      <c r="AE130" s="308">
        <f t="shared" si="85"/>
        <v>0</v>
      </c>
      <c r="AF130" s="308">
        <f t="shared" si="85"/>
        <v>0</v>
      </c>
      <c r="AG130" s="308">
        <f t="shared" si="84"/>
        <v>0</v>
      </c>
      <c r="AH130" s="308">
        <f t="shared" si="84"/>
        <v>0</v>
      </c>
      <c r="AI130" s="308">
        <f t="shared" si="84"/>
        <v>0</v>
      </c>
      <c r="AJ130" s="308">
        <f t="shared" si="84"/>
        <v>0</v>
      </c>
      <c r="AK130" s="1219">
        <f t="shared" ref="AK130" si="169">+$J130</f>
        <v>604</v>
      </c>
      <c r="AL130" s="1243">
        <f t="shared" si="154"/>
        <v>25</v>
      </c>
      <c r="AM130" s="308">
        <f t="shared" si="98"/>
        <v>0</v>
      </c>
      <c r="AN130" s="683"/>
      <c r="AO130" s="683"/>
      <c r="AP130" s="683"/>
      <c r="AQ130" s="683"/>
      <c r="AR130" s="683"/>
      <c r="AS130" s="683"/>
      <c r="AT130" s="1219">
        <f t="shared" ref="AT130" si="170">+$J130</f>
        <v>604</v>
      </c>
      <c r="AU130" s="1246">
        <f t="shared" si="156"/>
        <v>35</v>
      </c>
      <c r="AV130" s="308">
        <f t="shared" si="99"/>
        <v>0</v>
      </c>
      <c r="AW130" s="683"/>
      <c r="AX130" s="683"/>
      <c r="AY130" s="683"/>
      <c r="AZ130" s="683"/>
      <c r="BA130" s="683"/>
      <c r="BB130" s="683"/>
      <c r="BC130" s="1219">
        <f t="shared" ref="BC130" si="171">+$J130</f>
        <v>604</v>
      </c>
      <c r="BD130" s="1249">
        <f t="shared" si="158"/>
        <v>30</v>
      </c>
      <c r="BE130" s="308">
        <f t="shared" si="100"/>
        <v>0</v>
      </c>
      <c r="BF130" s="683"/>
      <c r="BG130" s="683"/>
      <c r="BH130" s="683"/>
      <c r="BI130" s="683"/>
      <c r="BJ130" s="683"/>
      <c r="BK130" s="683"/>
      <c r="BL130" s="1219">
        <f t="shared" ref="BL130" si="172">+$J130</f>
        <v>604</v>
      </c>
      <c r="BM130" s="1252">
        <f t="shared" si="160"/>
        <v>10</v>
      </c>
      <c r="BN130" s="308">
        <f t="shared" si="101"/>
        <v>0</v>
      </c>
      <c r="BO130" s="683"/>
      <c r="BP130" s="683"/>
      <c r="BQ130" s="683"/>
      <c r="BR130" s="683"/>
      <c r="BS130" s="683"/>
      <c r="BT130" s="683"/>
      <c r="BU130" s="1204"/>
      <c r="BV130" s="1205"/>
      <c r="BW130" s="1205"/>
      <c r="BX130" s="1205"/>
      <c r="BY130" s="1205"/>
      <c r="BZ130" s="1205"/>
      <c r="CA130" s="1205"/>
      <c r="CB130" s="1205"/>
      <c r="CC130" s="1206"/>
    </row>
    <row r="131" spans="1:81" s="690" customFormat="1" ht="40.15" customHeight="1" x14ac:dyDescent="0.25">
      <c r="A131" s="673"/>
      <c r="B131" s="1318"/>
      <c r="C131" s="1315"/>
      <c r="D131" s="1097"/>
      <c r="E131" s="1094"/>
      <c r="F131" s="1094"/>
      <c r="G131" s="1094"/>
      <c r="H131" s="1094"/>
      <c r="I131" s="1094"/>
      <c r="J131" s="1220"/>
      <c r="K131" s="1217"/>
      <c r="L131" s="2195"/>
      <c r="M131" s="1226"/>
      <c r="N131" s="1229"/>
      <c r="O131" s="1232"/>
      <c r="P131" s="1235"/>
      <c r="Q131" s="1238"/>
      <c r="R131" s="1220"/>
      <c r="S131" s="678" t="s">
        <v>6908</v>
      </c>
      <c r="T131" s="709"/>
      <c r="U131" s="709"/>
      <c r="V131" s="709"/>
      <c r="W131" s="678" t="s">
        <v>6805</v>
      </c>
      <c r="X131" s="670">
        <v>44592</v>
      </c>
      <c r="Y131" s="670">
        <v>44742</v>
      </c>
      <c r="Z131" s="670"/>
      <c r="AA131" s="670"/>
      <c r="AB131" s="1220"/>
      <c r="AC131" s="1241"/>
      <c r="AD131" s="303">
        <f t="shared" si="85"/>
        <v>0</v>
      </c>
      <c r="AE131" s="303">
        <f t="shared" si="85"/>
        <v>0</v>
      </c>
      <c r="AF131" s="303">
        <f t="shared" si="85"/>
        <v>0</v>
      </c>
      <c r="AG131" s="303">
        <f t="shared" si="84"/>
        <v>0</v>
      </c>
      <c r="AH131" s="303">
        <f t="shared" si="84"/>
        <v>0</v>
      </c>
      <c r="AI131" s="303">
        <f t="shared" si="84"/>
        <v>0</v>
      </c>
      <c r="AJ131" s="303">
        <f t="shared" si="84"/>
        <v>0</v>
      </c>
      <c r="AK131" s="1220"/>
      <c r="AL131" s="1244"/>
      <c r="AM131" s="303">
        <f t="shared" si="98"/>
        <v>0</v>
      </c>
      <c r="AN131" s="684"/>
      <c r="AO131" s="684"/>
      <c r="AP131" s="684"/>
      <c r="AQ131" s="684"/>
      <c r="AR131" s="684"/>
      <c r="AS131" s="684"/>
      <c r="AT131" s="1220"/>
      <c r="AU131" s="1247"/>
      <c r="AV131" s="303">
        <f t="shared" si="99"/>
        <v>0</v>
      </c>
      <c r="AW131" s="684"/>
      <c r="AX131" s="684"/>
      <c r="AY131" s="684"/>
      <c r="AZ131" s="684"/>
      <c r="BA131" s="684"/>
      <c r="BB131" s="684"/>
      <c r="BC131" s="1220"/>
      <c r="BD131" s="1250"/>
      <c r="BE131" s="303">
        <f t="shared" si="100"/>
        <v>0</v>
      </c>
      <c r="BF131" s="684"/>
      <c r="BG131" s="684"/>
      <c r="BH131" s="684"/>
      <c r="BI131" s="684"/>
      <c r="BJ131" s="684"/>
      <c r="BK131" s="684"/>
      <c r="BL131" s="1220"/>
      <c r="BM131" s="1253"/>
      <c r="BN131" s="303">
        <f t="shared" si="101"/>
        <v>0</v>
      </c>
      <c r="BO131" s="684"/>
      <c r="BP131" s="684"/>
      <c r="BQ131" s="684"/>
      <c r="BR131" s="684"/>
      <c r="BS131" s="684"/>
      <c r="BT131" s="684"/>
      <c r="BU131" s="1207"/>
      <c r="BV131" s="1208"/>
      <c r="BW131" s="1208"/>
      <c r="BX131" s="1208"/>
      <c r="BY131" s="1208"/>
      <c r="BZ131" s="1208"/>
      <c r="CA131" s="1208"/>
      <c r="CB131" s="1208"/>
      <c r="CC131" s="1209"/>
    </row>
    <row r="132" spans="1:81" s="690" customFormat="1" ht="40.15" customHeight="1" x14ac:dyDescent="0.25">
      <c r="A132" s="673"/>
      <c r="B132" s="1318"/>
      <c r="C132" s="1315"/>
      <c r="D132" s="1097"/>
      <c r="E132" s="1094"/>
      <c r="F132" s="1094"/>
      <c r="G132" s="1094"/>
      <c r="H132" s="1094"/>
      <c r="I132" s="1094"/>
      <c r="J132" s="1220"/>
      <c r="K132" s="1217"/>
      <c r="L132" s="2195"/>
      <c r="M132" s="1226"/>
      <c r="N132" s="1229"/>
      <c r="O132" s="1232"/>
      <c r="P132" s="1235"/>
      <c r="Q132" s="1238"/>
      <c r="R132" s="1220"/>
      <c r="S132" s="678" t="s">
        <v>6919</v>
      </c>
      <c r="T132" s="709"/>
      <c r="U132" s="709"/>
      <c r="V132" s="709"/>
      <c r="W132" s="678" t="s">
        <v>6920</v>
      </c>
      <c r="X132" s="670">
        <v>44592</v>
      </c>
      <c r="Y132" s="670">
        <v>44834</v>
      </c>
      <c r="Z132" s="670"/>
      <c r="AA132" s="670"/>
      <c r="AB132" s="1220"/>
      <c r="AC132" s="1241"/>
      <c r="AD132" s="303">
        <f t="shared" si="85"/>
        <v>0</v>
      </c>
      <c r="AE132" s="303">
        <f t="shared" si="85"/>
        <v>0</v>
      </c>
      <c r="AF132" s="303">
        <f t="shared" si="85"/>
        <v>0</v>
      </c>
      <c r="AG132" s="303">
        <f t="shared" si="84"/>
        <v>0</v>
      </c>
      <c r="AH132" s="303">
        <f t="shared" si="84"/>
        <v>0</v>
      </c>
      <c r="AI132" s="303">
        <f t="shared" si="84"/>
        <v>0</v>
      </c>
      <c r="AJ132" s="303">
        <f t="shared" si="84"/>
        <v>0</v>
      </c>
      <c r="AK132" s="1220"/>
      <c r="AL132" s="1244"/>
      <c r="AM132" s="303">
        <f t="shared" si="98"/>
        <v>0</v>
      </c>
      <c r="AN132" s="684"/>
      <c r="AO132" s="684"/>
      <c r="AP132" s="684"/>
      <c r="AQ132" s="684"/>
      <c r="AR132" s="684"/>
      <c r="AS132" s="684"/>
      <c r="AT132" s="1220"/>
      <c r="AU132" s="1247"/>
      <c r="AV132" s="303">
        <f t="shared" si="99"/>
        <v>0</v>
      </c>
      <c r="AW132" s="684"/>
      <c r="AX132" s="684"/>
      <c r="AY132" s="684"/>
      <c r="AZ132" s="684"/>
      <c r="BA132" s="684"/>
      <c r="BB132" s="684"/>
      <c r="BC132" s="1220"/>
      <c r="BD132" s="1250"/>
      <c r="BE132" s="303">
        <f t="shared" si="100"/>
        <v>0</v>
      </c>
      <c r="BF132" s="684"/>
      <c r="BG132" s="684"/>
      <c r="BH132" s="684"/>
      <c r="BI132" s="684"/>
      <c r="BJ132" s="684"/>
      <c r="BK132" s="684"/>
      <c r="BL132" s="1220"/>
      <c r="BM132" s="1253"/>
      <c r="BN132" s="303">
        <f t="shared" si="101"/>
        <v>0</v>
      </c>
      <c r="BO132" s="684"/>
      <c r="BP132" s="684"/>
      <c r="BQ132" s="684"/>
      <c r="BR132" s="684"/>
      <c r="BS132" s="684"/>
      <c r="BT132" s="684"/>
      <c r="BU132" s="1207"/>
      <c r="BV132" s="1208"/>
      <c r="BW132" s="1208"/>
      <c r="BX132" s="1208"/>
      <c r="BY132" s="1208"/>
      <c r="BZ132" s="1208"/>
      <c r="CA132" s="1208"/>
      <c r="CB132" s="1208"/>
      <c r="CC132" s="1209"/>
    </row>
    <row r="133" spans="1:81" s="690" customFormat="1" ht="40.15" customHeight="1" thickBot="1" x14ac:dyDescent="0.3">
      <c r="A133" s="673"/>
      <c r="B133" s="1319"/>
      <c r="C133" s="1316"/>
      <c r="D133" s="1098"/>
      <c r="E133" s="1095"/>
      <c r="F133" s="1095"/>
      <c r="G133" s="1095"/>
      <c r="H133" s="1095"/>
      <c r="I133" s="1095"/>
      <c r="J133" s="1221"/>
      <c r="K133" s="1218"/>
      <c r="L133" s="2196"/>
      <c r="M133" s="1227"/>
      <c r="N133" s="1230"/>
      <c r="O133" s="1233"/>
      <c r="P133" s="1236"/>
      <c r="Q133" s="1239"/>
      <c r="R133" s="1221"/>
      <c r="S133" s="679" t="s">
        <v>6921</v>
      </c>
      <c r="T133" s="710"/>
      <c r="U133" s="710"/>
      <c r="V133" s="710"/>
      <c r="W133" s="679" t="s">
        <v>6819</v>
      </c>
      <c r="X133" s="671">
        <v>44835</v>
      </c>
      <c r="Y133" s="671">
        <v>44910</v>
      </c>
      <c r="Z133" s="671"/>
      <c r="AA133" s="671"/>
      <c r="AB133" s="1221"/>
      <c r="AC133" s="1242"/>
      <c r="AD133" s="306">
        <f t="shared" si="85"/>
        <v>0</v>
      </c>
      <c r="AE133" s="306">
        <f t="shared" si="85"/>
        <v>0</v>
      </c>
      <c r="AF133" s="306">
        <f t="shared" si="85"/>
        <v>0</v>
      </c>
      <c r="AG133" s="306">
        <f t="shared" si="84"/>
        <v>0</v>
      </c>
      <c r="AH133" s="306">
        <f t="shared" si="84"/>
        <v>0</v>
      </c>
      <c r="AI133" s="306">
        <f t="shared" si="84"/>
        <v>0</v>
      </c>
      <c r="AJ133" s="306">
        <f t="shared" si="84"/>
        <v>0</v>
      </c>
      <c r="AK133" s="1221"/>
      <c r="AL133" s="1245"/>
      <c r="AM133" s="306">
        <f t="shared" si="98"/>
        <v>0</v>
      </c>
      <c r="AN133" s="685"/>
      <c r="AO133" s="685"/>
      <c r="AP133" s="685"/>
      <c r="AQ133" s="685"/>
      <c r="AR133" s="685"/>
      <c r="AS133" s="685"/>
      <c r="AT133" s="1221"/>
      <c r="AU133" s="1248"/>
      <c r="AV133" s="306">
        <f t="shared" si="99"/>
        <v>0</v>
      </c>
      <c r="AW133" s="685"/>
      <c r="AX133" s="685"/>
      <c r="AY133" s="685"/>
      <c r="AZ133" s="685"/>
      <c r="BA133" s="685"/>
      <c r="BB133" s="685"/>
      <c r="BC133" s="1221"/>
      <c r="BD133" s="1251"/>
      <c r="BE133" s="306">
        <f t="shared" si="100"/>
        <v>0</v>
      </c>
      <c r="BF133" s="685"/>
      <c r="BG133" s="685"/>
      <c r="BH133" s="685"/>
      <c r="BI133" s="685"/>
      <c r="BJ133" s="685"/>
      <c r="BK133" s="685"/>
      <c r="BL133" s="1221"/>
      <c r="BM133" s="1254"/>
      <c r="BN133" s="306">
        <f t="shared" si="101"/>
        <v>0</v>
      </c>
      <c r="BO133" s="685"/>
      <c r="BP133" s="685"/>
      <c r="BQ133" s="685"/>
      <c r="BR133" s="685"/>
      <c r="BS133" s="685"/>
      <c r="BT133" s="685"/>
      <c r="BU133" s="1210"/>
      <c r="BV133" s="1211"/>
      <c r="BW133" s="1211"/>
      <c r="BX133" s="1211"/>
      <c r="BY133" s="1211"/>
      <c r="BZ133" s="1211"/>
      <c r="CA133" s="1211"/>
      <c r="CB133" s="1211"/>
      <c r="CC133" s="1212"/>
    </row>
    <row r="134" spans="1:81" ht="40.15" customHeight="1" thickTop="1" x14ac:dyDescent="0.25"/>
  </sheetData>
  <mergeCells count="1052">
    <mergeCell ref="BD130:BD133"/>
    <mergeCell ref="BL130:BL133"/>
    <mergeCell ref="BM130:BM133"/>
    <mergeCell ref="BU133:CC133"/>
    <mergeCell ref="AB126:AB129"/>
    <mergeCell ref="AC126:AC129"/>
    <mergeCell ref="AK126:AK129"/>
    <mergeCell ref="AL126:AL129"/>
    <mergeCell ref="AT126:AT129"/>
    <mergeCell ref="AU126:AU129"/>
    <mergeCell ref="BC126:BC129"/>
    <mergeCell ref="BD126:BD129"/>
    <mergeCell ref="BL126:BL129"/>
    <mergeCell ref="BM126:BM129"/>
    <mergeCell ref="D130:D133"/>
    <mergeCell ref="E130:E133"/>
    <mergeCell ref="F130:F133"/>
    <mergeCell ref="G130:G133"/>
    <mergeCell ref="H130:H133"/>
    <mergeCell ref="I130:I133"/>
    <mergeCell ref="J130:J133"/>
    <mergeCell ref="K130:K133"/>
    <mergeCell ref="L130:L133"/>
    <mergeCell ref="M130:M133"/>
    <mergeCell ref="N130:N133"/>
    <mergeCell ref="O130:O133"/>
    <mergeCell ref="P130:P133"/>
    <mergeCell ref="Q130:Q133"/>
    <mergeCell ref="R130:R133"/>
    <mergeCell ref="AB130:AB133"/>
    <mergeCell ref="AC130:AC133"/>
    <mergeCell ref="AK130:AK133"/>
    <mergeCell ref="AL130:AL133"/>
    <mergeCell ref="AT130:AT133"/>
    <mergeCell ref="AU130:AU133"/>
    <mergeCell ref="BC130:BC133"/>
    <mergeCell ref="AL118:AL121"/>
    <mergeCell ref="AT118:AT121"/>
    <mergeCell ref="AU118:AU121"/>
    <mergeCell ref="BC118:BC121"/>
    <mergeCell ref="BD118:BD121"/>
    <mergeCell ref="BL118:BL121"/>
    <mergeCell ref="BM118:BM121"/>
    <mergeCell ref="D122:D125"/>
    <mergeCell ref="E122:E125"/>
    <mergeCell ref="F122:F125"/>
    <mergeCell ref="G122:G125"/>
    <mergeCell ref="H122:H125"/>
    <mergeCell ref="I122:I125"/>
    <mergeCell ref="J122:J125"/>
    <mergeCell ref="K122:K125"/>
    <mergeCell ref="L122:L125"/>
    <mergeCell ref="M122:M125"/>
    <mergeCell ref="N122:N125"/>
    <mergeCell ref="O122:O125"/>
    <mergeCell ref="P122:P125"/>
    <mergeCell ref="Q122:Q125"/>
    <mergeCell ref="R122:R125"/>
    <mergeCell ref="AB122:AB125"/>
    <mergeCell ref="AC122:AC125"/>
    <mergeCell ref="AK122:AK125"/>
    <mergeCell ref="AL122:AL125"/>
    <mergeCell ref="AT122:AT125"/>
    <mergeCell ref="AU122:AU125"/>
    <mergeCell ref="BC122:BC125"/>
    <mergeCell ref="BD122:BD125"/>
    <mergeCell ref="BL122:BL125"/>
    <mergeCell ref="BM122:BM125"/>
    <mergeCell ref="B118:B133"/>
    <mergeCell ref="C118:C125"/>
    <mergeCell ref="D118:D121"/>
    <mergeCell ref="E118:E121"/>
    <mergeCell ref="F118:F121"/>
    <mergeCell ref="G118:G121"/>
    <mergeCell ref="H118:H121"/>
    <mergeCell ref="I118:I121"/>
    <mergeCell ref="J118:J121"/>
    <mergeCell ref="K118:K121"/>
    <mergeCell ref="L118:L121"/>
    <mergeCell ref="M118:M121"/>
    <mergeCell ref="N118:N121"/>
    <mergeCell ref="O118:O121"/>
    <mergeCell ref="P118:P121"/>
    <mergeCell ref="Q118:Q121"/>
    <mergeCell ref="R118:R121"/>
    <mergeCell ref="C126:C133"/>
    <mergeCell ref="D126:D129"/>
    <mergeCell ref="E126:E129"/>
    <mergeCell ref="F126:F129"/>
    <mergeCell ref="G126:G129"/>
    <mergeCell ref="H126:H129"/>
    <mergeCell ref="I126:I129"/>
    <mergeCell ref="J126:J129"/>
    <mergeCell ref="K126:K129"/>
    <mergeCell ref="L126:L129"/>
    <mergeCell ref="M126:M129"/>
    <mergeCell ref="N126:N129"/>
    <mergeCell ref="O126:O129"/>
    <mergeCell ref="P126:P129"/>
    <mergeCell ref="Q126:Q129"/>
    <mergeCell ref="AT110:AT113"/>
    <mergeCell ref="AU110:AU113"/>
    <mergeCell ref="BC110:BC113"/>
    <mergeCell ref="BD110:BD113"/>
    <mergeCell ref="BL110:BL113"/>
    <mergeCell ref="BM110:BM113"/>
    <mergeCell ref="D114:D117"/>
    <mergeCell ref="E114:E117"/>
    <mergeCell ref="F114:F117"/>
    <mergeCell ref="G114:G117"/>
    <mergeCell ref="H114:H117"/>
    <mergeCell ref="I114:I117"/>
    <mergeCell ref="J114:J117"/>
    <mergeCell ref="K114:K117"/>
    <mergeCell ref="L114:L117"/>
    <mergeCell ref="M114:M117"/>
    <mergeCell ref="N114:N117"/>
    <mergeCell ref="O114:O117"/>
    <mergeCell ref="P114:P117"/>
    <mergeCell ref="Q114:Q117"/>
    <mergeCell ref="R114:R117"/>
    <mergeCell ref="AB114:AB117"/>
    <mergeCell ref="AC114:AC117"/>
    <mergeCell ref="AK114:AK117"/>
    <mergeCell ref="AL114:AL117"/>
    <mergeCell ref="AT114:AT117"/>
    <mergeCell ref="AU114:AU117"/>
    <mergeCell ref="BC114:BC117"/>
    <mergeCell ref="BD114:BD117"/>
    <mergeCell ref="BL114:BL117"/>
    <mergeCell ref="BM114:BM117"/>
    <mergeCell ref="C110:C117"/>
    <mergeCell ref="D110:D113"/>
    <mergeCell ref="E110:E113"/>
    <mergeCell ref="F110:F113"/>
    <mergeCell ref="G110:G113"/>
    <mergeCell ref="H110:H113"/>
    <mergeCell ref="I110:I113"/>
    <mergeCell ref="J110:J113"/>
    <mergeCell ref="K110:K113"/>
    <mergeCell ref="L110:L113"/>
    <mergeCell ref="M110:M113"/>
    <mergeCell ref="N110:N113"/>
    <mergeCell ref="O110:O113"/>
    <mergeCell ref="P110:P113"/>
    <mergeCell ref="Q110:Q113"/>
    <mergeCell ref="R110:R113"/>
    <mergeCell ref="AB110:AB113"/>
    <mergeCell ref="AC110:AC113"/>
    <mergeCell ref="AK110:AK113"/>
    <mergeCell ref="AL110:AL113"/>
    <mergeCell ref="BD102:BD105"/>
    <mergeCell ref="BL102:BL105"/>
    <mergeCell ref="BM102:BM105"/>
    <mergeCell ref="D106:D109"/>
    <mergeCell ref="E106:E109"/>
    <mergeCell ref="F106:F109"/>
    <mergeCell ref="G106:G109"/>
    <mergeCell ref="H106:H109"/>
    <mergeCell ref="I106:I109"/>
    <mergeCell ref="J106:J109"/>
    <mergeCell ref="K106:K109"/>
    <mergeCell ref="L106:L109"/>
    <mergeCell ref="M106:M109"/>
    <mergeCell ref="N106:N109"/>
    <mergeCell ref="O106:O109"/>
    <mergeCell ref="P106:P109"/>
    <mergeCell ref="Q106:Q109"/>
    <mergeCell ref="R106:R109"/>
    <mergeCell ref="AB106:AB109"/>
    <mergeCell ref="AC106:AC109"/>
    <mergeCell ref="AK106:AK109"/>
    <mergeCell ref="AL106:AL109"/>
    <mergeCell ref="AT106:AT109"/>
    <mergeCell ref="AK98:AK101"/>
    <mergeCell ref="AL98:AL101"/>
    <mergeCell ref="AT98:AT101"/>
    <mergeCell ref="AU98:AU101"/>
    <mergeCell ref="BC98:BC101"/>
    <mergeCell ref="BD98:BD101"/>
    <mergeCell ref="BL98:BL101"/>
    <mergeCell ref="BM98:BM101"/>
    <mergeCell ref="B102:B117"/>
    <mergeCell ref="C102:C109"/>
    <mergeCell ref="D102:D105"/>
    <mergeCell ref="E102:E105"/>
    <mergeCell ref="F102:F105"/>
    <mergeCell ref="G102:G105"/>
    <mergeCell ref="H102:H105"/>
    <mergeCell ref="I102:I105"/>
    <mergeCell ref="J102:J105"/>
    <mergeCell ref="K102:K105"/>
    <mergeCell ref="L102:L105"/>
    <mergeCell ref="M102:M105"/>
    <mergeCell ref="N102:N105"/>
    <mergeCell ref="O102:O105"/>
    <mergeCell ref="P102:P105"/>
    <mergeCell ref="Q102:Q105"/>
    <mergeCell ref="R102:R105"/>
    <mergeCell ref="AB102:AB105"/>
    <mergeCell ref="AC102:AC105"/>
    <mergeCell ref="AK102:AK105"/>
    <mergeCell ref="AL102:AL105"/>
    <mergeCell ref="AT102:AT105"/>
    <mergeCell ref="AU102:AU105"/>
    <mergeCell ref="BC102:BC105"/>
    <mergeCell ref="D98:D101"/>
    <mergeCell ref="E98:E101"/>
    <mergeCell ref="F98:F101"/>
    <mergeCell ref="G98:G101"/>
    <mergeCell ref="H98:H101"/>
    <mergeCell ref="I98:I101"/>
    <mergeCell ref="J98:J101"/>
    <mergeCell ref="K98:K101"/>
    <mergeCell ref="L98:L101"/>
    <mergeCell ref="M98:M101"/>
    <mergeCell ref="N98:N101"/>
    <mergeCell ref="O98:O101"/>
    <mergeCell ref="P98:P101"/>
    <mergeCell ref="Q98:Q101"/>
    <mergeCell ref="R98:R101"/>
    <mergeCell ref="AB98:AB101"/>
    <mergeCell ref="AC98:AC101"/>
    <mergeCell ref="AT90:AT93"/>
    <mergeCell ref="AU90:AU93"/>
    <mergeCell ref="BC90:BC93"/>
    <mergeCell ref="BD90:BD93"/>
    <mergeCell ref="BL90:BL93"/>
    <mergeCell ref="BM90:BM93"/>
    <mergeCell ref="C94:C101"/>
    <mergeCell ref="D94:D97"/>
    <mergeCell ref="E94:E97"/>
    <mergeCell ref="F94:F97"/>
    <mergeCell ref="G94:G97"/>
    <mergeCell ref="H94:H97"/>
    <mergeCell ref="I94:I97"/>
    <mergeCell ref="J94:J97"/>
    <mergeCell ref="K94:K97"/>
    <mergeCell ref="L94:L97"/>
    <mergeCell ref="M94:M97"/>
    <mergeCell ref="N94:N97"/>
    <mergeCell ref="O94:O97"/>
    <mergeCell ref="P94:P97"/>
    <mergeCell ref="Q94:Q97"/>
    <mergeCell ref="R94:R97"/>
    <mergeCell ref="AB94:AB97"/>
    <mergeCell ref="AC94:AC97"/>
    <mergeCell ref="AK94:AK97"/>
    <mergeCell ref="AL94:AL97"/>
    <mergeCell ref="AT94:AT97"/>
    <mergeCell ref="AU94:AU97"/>
    <mergeCell ref="BC94:BC97"/>
    <mergeCell ref="BD94:BD97"/>
    <mergeCell ref="BL94:BL97"/>
    <mergeCell ref="BM94:BM97"/>
    <mergeCell ref="D90:D93"/>
    <mergeCell ref="E90:E93"/>
    <mergeCell ref="F90:F93"/>
    <mergeCell ref="G90:G93"/>
    <mergeCell ref="H90:H93"/>
    <mergeCell ref="I90:I93"/>
    <mergeCell ref="J90:J93"/>
    <mergeCell ref="K90:K93"/>
    <mergeCell ref="L90:L93"/>
    <mergeCell ref="M90:M93"/>
    <mergeCell ref="N90:N93"/>
    <mergeCell ref="O90:O93"/>
    <mergeCell ref="P90:P93"/>
    <mergeCell ref="Q90:Q93"/>
    <mergeCell ref="R90:R93"/>
    <mergeCell ref="AB90:AB93"/>
    <mergeCell ref="AC90:AC93"/>
    <mergeCell ref="O86:O89"/>
    <mergeCell ref="P86:P89"/>
    <mergeCell ref="Q86:Q89"/>
    <mergeCell ref="R86:R89"/>
    <mergeCell ref="BC78:BC81"/>
    <mergeCell ref="BD78:BD81"/>
    <mergeCell ref="BL78:BL81"/>
    <mergeCell ref="BM78:BM81"/>
    <mergeCell ref="D82:D85"/>
    <mergeCell ref="E82:E85"/>
    <mergeCell ref="F82:F85"/>
    <mergeCell ref="G82:G85"/>
    <mergeCell ref="H82:H85"/>
    <mergeCell ref="I82:I85"/>
    <mergeCell ref="J82:J85"/>
    <mergeCell ref="K82:K85"/>
    <mergeCell ref="L82:L85"/>
    <mergeCell ref="M82:M85"/>
    <mergeCell ref="N82:N85"/>
    <mergeCell ref="O82:O85"/>
    <mergeCell ref="P82:P85"/>
    <mergeCell ref="Q82:Q85"/>
    <mergeCell ref="R82:R85"/>
    <mergeCell ref="AB82:AB85"/>
    <mergeCell ref="AC82:AC85"/>
    <mergeCell ref="AK82:AK85"/>
    <mergeCell ref="AL82:AL85"/>
    <mergeCell ref="AT82:AT85"/>
    <mergeCell ref="AU82:AU85"/>
    <mergeCell ref="BC82:BC85"/>
    <mergeCell ref="BD82:BD85"/>
    <mergeCell ref="BL82:BL85"/>
    <mergeCell ref="BN75:BN76"/>
    <mergeCell ref="BO75:BR75"/>
    <mergeCell ref="BS75:BS76"/>
    <mergeCell ref="BT75:BT76"/>
    <mergeCell ref="B78:B101"/>
    <mergeCell ref="C78:C93"/>
    <mergeCell ref="D78:D81"/>
    <mergeCell ref="E78:E81"/>
    <mergeCell ref="F78:F81"/>
    <mergeCell ref="G78:G81"/>
    <mergeCell ref="H78:H81"/>
    <mergeCell ref="I78:I81"/>
    <mergeCell ref="J78:J81"/>
    <mergeCell ref="K78:K81"/>
    <mergeCell ref="L78:L81"/>
    <mergeCell ref="M78:M81"/>
    <mergeCell ref="N78:N81"/>
    <mergeCell ref="O78:O81"/>
    <mergeCell ref="P78:P81"/>
    <mergeCell ref="Q78:Q81"/>
    <mergeCell ref="R78:R81"/>
    <mergeCell ref="D86:D89"/>
    <mergeCell ref="E86:E89"/>
    <mergeCell ref="F86:F89"/>
    <mergeCell ref="G86:G89"/>
    <mergeCell ref="H86:H89"/>
    <mergeCell ref="I86:I89"/>
    <mergeCell ref="J86:J89"/>
    <mergeCell ref="K86:K89"/>
    <mergeCell ref="L86:L89"/>
    <mergeCell ref="M86:M89"/>
    <mergeCell ref="N86:N89"/>
    <mergeCell ref="AB74:AB76"/>
    <mergeCell ref="AC74:AC76"/>
    <mergeCell ref="AD74:AJ74"/>
    <mergeCell ref="AK74:AK76"/>
    <mergeCell ref="AL74:AL76"/>
    <mergeCell ref="AM74:AS74"/>
    <mergeCell ref="AT74:AT76"/>
    <mergeCell ref="AU74:AU76"/>
    <mergeCell ref="AV74:BB74"/>
    <mergeCell ref="BC74:BC76"/>
    <mergeCell ref="BD74:BD76"/>
    <mergeCell ref="BE74:BK74"/>
    <mergeCell ref="BL74:BL76"/>
    <mergeCell ref="BM74:BM76"/>
    <mergeCell ref="BN74:BT74"/>
    <mergeCell ref="BU74:CC76"/>
    <mergeCell ref="AD75:AD76"/>
    <mergeCell ref="AE75:AH75"/>
    <mergeCell ref="AI75:AI76"/>
    <mergeCell ref="AJ75:AJ76"/>
    <mergeCell ref="AM75:AM76"/>
    <mergeCell ref="AN75:AQ75"/>
    <mergeCell ref="AR75:AR76"/>
    <mergeCell ref="AS75:AS76"/>
    <mergeCell ref="AV75:AV76"/>
    <mergeCell ref="AW75:AZ75"/>
    <mergeCell ref="BA75:BA76"/>
    <mergeCell ref="BB75:BB76"/>
    <mergeCell ref="BE75:BE76"/>
    <mergeCell ref="BF75:BI75"/>
    <mergeCell ref="BJ75:BJ76"/>
    <mergeCell ref="BK75:BK76"/>
    <mergeCell ref="BU72:BW72"/>
    <mergeCell ref="BX72:CC72"/>
    <mergeCell ref="H64:H67"/>
    <mergeCell ref="I64:I67"/>
    <mergeCell ref="J64:J67"/>
    <mergeCell ref="K64:K67"/>
    <mergeCell ref="L64:L67"/>
    <mergeCell ref="M64:M67"/>
    <mergeCell ref="N64:N67"/>
    <mergeCell ref="B74:B76"/>
    <mergeCell ref="C74:C76"/>
    <mergeCell ref="D74:D76"/>
    <mergeCell ref="E74:E76"/>
    <mergeCell ref="F74:F76"/>
    <mergeCell ref="G74:G76"/>
    <mergeCell ref="H74:H76"/>
    <mergeCell ref="I74:I76"/>
    <mergeCell ref="J74:J76"/>
    <mergeCell ref="K74:K76"/>
    <mergeCell ref="L74:L76"/>
    <mergeCell ref="M74:M76"/>
    <mergeCell ref="N74:N76"/>
    <mergeCell ref="O74:O76"/>
    <mergeCell ref="P74:P76"/>
    <mergeCell ref="Q74:Q76"/>
    <mergeCell ref="R74:R76"/>
    <mergeCell ref="T74:T76"/>
    <mergeCell ref="U74:U76"/>
    <mergeCell ref="V74:V76"/>
    <mergeCell ref="W74:W76"/>
    <mergeCell ref="X74:Y74"/>
    <mergeCell ref="Z74:AA74"/>
    <mergeCell ref="B69:B72"/>
    <mergeCell ref="C70:H70"/>
    <mergeCell ref="R70:S70"/>
    <mergeCell ref="AB70:AJ70"/>
    <mergeCell ref="AT70:BB70"/>
    <mergeCell ref="BL70:BT70"/>
    <mergeCell ref="C71:H72"/>
    <mergeCell ref="R71:S72"/>
    <mergeCell ref="AB71:AJ72"/>
    <mergeCell ref="AT71:BB72"/>
    <mergeCell ref="BL71:BT72"/>
    <mergeCell ref="L72:Q72"/>
    <mergeCell ref="T72:V72"/>
    <mergeCell ref="W72:AA72"/>
    <mergeCell ref="AK72:AM72"/>
    <mergeCell ref="AN72:AS72"/>
    <mergeCell ref="BC72:BE72"/>
    <mergeCell ref="BF72:BK72"/>
    <mergeCell ref="C60:C67"/>
    <mergeCell ref="D60:D63"/>
    <mergeCell ref="E60:E63"/>
    <mergeCell ref="F60:F63"/>
    <mergeCell ref="G60:G63"/>
    <mergeCell ref="H60:H63"/>
    <mergeCell ref="I60:I63"/>
    <mergeCell ref="J60:J63"/>
    <mergeCell ref="K60:K63"/>
    <mergeCell ref="L60:L63"/>
    <mergeCell ref="M60:M63"/>
    <mergeCell ref="N60:N63"/>
    <mergeCell ref="O60:O63"/>
    <mergeCell ref="P60:P63"/>
    <mergeCell ref="Q60:Q63"/>
    <mergeCell ref="R60:R63"/>
    <mergeCell ref="AB60:AB63"/>
    <mergeCell ref="R56:R59"/>
    <mergeCell ref="AB56:AB59"/>
    <mergeCell ref="AC56:AC59"/>
    <mergeCell ref="AK56:AK59"/>
    <mergeCell ref="AL56:AL59"/>
    <mergeCell ref="AT56:AT59"/>
    <mergeCell ref="AU56:AU59"/>
    <mergeCell ref="O64:O67"/>
    <mergeCell ref="P64:P67"/>
    <mergeCell ref="Q64:Q67"/>
    <mergeCell ref="R64:R67"/>
    <mergeCell ref="AB64:AB67"/>
    <mergeCell ref="AC64:AC67"/>
    <mergeCell ref="AK64:AK67"/>
    <mergeCell ref="AL64:AL67"/>
    <mergeCell ref="AT64:AT67"/>
    <mergeCell ref="AU64:AU67"/>
    <mergeCell ref="AC60:AC63"/>
    <mergeCell ref="AK60:AK63"/>
    <mergeCell ref="AL60:AL63"/>
    <mergeCell ref="Q52:Q55"/>
    <mergeCell ref="R52:R55"/>
    <mergeCell ref="AB52:AB55"/>
    <mergeCell ref="AC52:AC55"/>
    <mergeCell ref="AK52:AK55"/>
    <mergeCell ref="AL52:AL55"/>
    <mergeCell ref="AT52:AT55"/>
    <mergeCell ref="AU52:AU55"/>
    <mergeCell ref="BC52:BC55"/>
    <mergeCell ref="BD52:BD55"/>
    <mergeCell ref="AT60:AT63"/>
    <mergeCell ref="AU60:AU63"/>
    <mergeCell ref="BC60:BC63"/>
    <mergeCell ref="BD60:BD63"/>
    <mergeCell ref="BL60:BL63"/>
    <mergeCell ref="BM60:BM63"/>
    <mergeCell ref="D64:D67"/>
    <mergeCell ref="E64:E67"/>
    <mergeCell ref="F64:F67"/>
    <mergeCell ref="G64:G67"/>
    <mergeCell ref="F56:F59"/>
    <mergeCell ref="G56:G59"/>
    <mergeCell ref="H56:H59"/>
    <mergeCell ref="I56:I59"/>
    <mergeCell ref="J56:J59"/>
    <mergeCell ref="K56:K59"/>
    <mergeCell ref="L56:L59"/>
    <mergeCell ref="M56:M59"/>
    <mergeCell ref="N56:N59"/>
    <mergeCell ref="O56:O59"/>
    <mergeCell ref="P56:P59"/>
    <mergeCell ref="Q56:Q59"/>
    <mergeCell ref="BL40:BL43"/>
    <mergeCell ref="BM40:BM43"/>
    <mergeCell ref="B44:B67"/>
    <mergeCell ref="C44:C51"/>
    <mergeCell ref="D44:D47"/>
    <mergeCell ref="E44:E47"/>
    <mergeCell ref="F44:F47"/>
    <mergeCell ref="G44:G47"/>
    <mergeCell ref="H44:H47"/>
    <mergeCell ref="I44:I47"/>
    <mergeCell ref="J44:J47"/>
    <mergeCell ref="K44:K47"/>
    <mergeCell ref="L44:L47"/>
    <mergeCell ref="M44:M47"/>
    <mergeCell ref="N44:N47"/>
    <mergeCell ref="O44:O47"/>
    <mergeCell ref="P44:P47"/>
    <mergeCell ref="Q44:Q47"/>
    <mergeCell ref="R44:R47"/>
    <mergeCell ref="D48:D51"/>
    <mergeCell ref="E48:E51"/>
    <mergeCell ref="F48:F51"/>
    <mergeCell ref="G48:G51"/>
    <mergeCell ref="H48:H51"/>
    <mergeCell ref="I48:I51"/>
    <mergeCell ref="J48:J51"/>
    <mergeCell ref="K48:K51"/>
    <mergeCell ref="L48:L51"/>
    <mergeCell ref="M48:M51"/>
    <mergeCell ref="N48:N51"/>
    <mergeCell ref="O48:O51"/>
    <mergeCell ref="P48:P51"/>
    <mergeCell ref="AK36:AK39"/>
    <mergeCell ref="AL36:AL39"/>
    <mergeCell ref="AT36:AT39"/>
    <mergeCell ref="AU36:AU39"/>
    <mergeCell ref="BC36:BC39"/>
    <mergeCell ref="BD36:BD39"/>
    <mergeCell ref="BL36:BL39"/>
    <mergeCell ref="BM36:BM39"/>
    <mergeCell ref="C40:C43"/>
    <mergeCell ref="D40:D43"/>
    <mergeCell ref="E40:E43"/>
    <mergeCell ref="F40:F43"/>
    <mergeCell ref="G40:G43"/>
    <mergeCell ref="H40:H43"/>
    <mergeCell ref="I40:I43"/>
    <mergeCell ref="J40:J43"/>
    <mergeCell ref="K40:K43"/>
    <mergeCell ref="L40:L43"/>
    <mergeCell ref="M40:M43"/>
    <mergeCell ref="N40:N43"/>
    <mergeCell ref="O40:O43"/>
    <mergeCell ref="P40:P43"/>
    <mergeCell ref="Q40:Q43"/>
    <mergeCell ref="R40:R43"/>
    <mergeCell ref="AB40:AB43"/>
    <mergeCell ref="AC40:AC43"/>
    <mergeCell ref="AK40:AK43"/>
    <mergeCell ref="AL40:AL43"/>
    <mergeCell ref="AT40:AT43"/>
    <mergeCell ref="AU40:AU43"/>
    <mergeCell ref="BC40:BC43"/>
    <mergeCell ref="BD40:BD43"/>
    <mergeCell ref="B36:B43"/>
    <mergeCell ref="C36:C39"/>
    <mergeCell ref="D36:D39"/>
    <mergeCell ref="E36:E39"/>
    <mergeCell ref="F36:F39"/>
    <mergeCell ref="G36:G39"/>
    <mergeCell ref="H36:H39"/>
    <mergeCell ref="I36:I39"/>
    <mergeCell ref="J36:J39"/>
    <mergeCell ref="K36:K39"/>
    <mergeCell ref="L36:L39"/>
    <mergeCell ref="M36:M39"/>
    <mergeCell ref="N36:N39"/>
    <mergeCell ref="O36:O39"/>
    <mergeCell ref="P36:P39"/>
    <mergeCell ref="Q36:Q39"/>
    <mergeCell ref="R36:R39"/>
    <mergeCell ref="B11:B35"/>
    <mergeCell ref="C27:C35"/>
    <mergeCell ref="D27:D31"/>
    <mergeCell ref="E27:E31"/>
    <mergeCell ref="F27:F31"/>
    <mergeCell ref="G27:G31"/>
    <mergeCell ref="H27:H31"/>
    <mergeCell ref="I27:I31"/>
    <mergeCell ref="J27:J31"/>
    <mergeCell ref="K27:K31"/>
    <mergeCell ref="L27:L31"/>
    <mergeCell ref="M27:M31"/>
    <mergeCell ref="N27:N31"/>
    <mergeCell ref="O27:O31"/>
    <mergeCell ref="P27:P31"/>
    <mergeCell ref="Q27:Q31"/>
    <mergeCell ref="R27:R31"/>
    <mergeCell ref="D32:D35"/>
    <mergeCell ref="E32:E35"/>
    <mergeCell ref="F32:F35"/>
    <mergeCell ref="G32:G35"/>
    <mergeCell ref="H32:H35"/>
    <mergeCell ref="I32:I35"/>
    <mergeCell ref="J32:J35"/>
    <mergeCell ref="K32:K35"/>
    <mergeCell ref="L32:L35"/>
    <mergeCell ref="M32:M35"/>
    <mergeCell ref="N32:N35"/>
    <mergeCell ref="O32:O35"/>
    <mergeCell ref="P32:P35"/>
    <mergeCell ref="Q32:Q35"/>
    <mergeCell ref="R32:R35"/>
    <mergeCell ref="R126:R129"/>
    <mergeCell ref="L70:Q70"/>
    <mergeCell ref="T70:V70"/>
    <mergeCell ref="L71:Q71"/>
    <mergeCell ref="T71:V71"/>
    <mergeCell ref="D7:D9"/>
    <mergeCell ref="E7:E9"/>
    <mergeCell ref="F7:F9"/>
    <mergeCell ref="G7:G9"/>
    <mergeCell ref="H7:H9"/>
    <mergeCell ref="I7:I9"/>
    <mergeCell ref="S7:S9"/>
    <mergeCell ref="T7:T9"/>
    <mergeCell ref="U7:U9"/>
    <mergeCell ref="T69:V69"/>
    <mergeCell ref="E11:E14"/>
    <mergeCell ref="F11:F14"/>
    <mergeCell ref="G11:G14"/>
    <mergeCell ref="H11:H14"/>
    <mergeCell ref="I11:I14"/>
    <mergeCell ref="D15:D18"/>
    <mergeCell ref="E15:E18"/>
    <mergeCell ref="F15:F18"/>
    <mergeCell ref="G15:G18"/>
    <mergeCell ref="H15:H18"/>
    <mergeCell ref="I15:I18"/>
    <mergeCell ref="Q48:Q51"/>
    <mergeCell ref="R48:R51"/>
    <mergeCell ref="J52:J55"/>
    <mergeCell ref="K52:K55"/>
    <mergeCell ref="L52:L55"/>
    <mergeCell ref="M52:M55"/>
    <mergeCell ref="C2:H2"/>
    <mergeCell ref="L2:Q2"/>
    <mergeCell ref="R2:S2"/>
    <mergeCell ref="T2:V2"/>
    <mergeCell ref="C3:H3"/>
    <mergeCell ref="L3:Q3"/>
    <mergeCell ref="R3:S3"/>
    <mergeCell ref="T3:V3"/>
    <mergeCell ref="C4:H5"/>
    <mergeCell ref="L4:Q4"/>
    <mergeCell ref="R4:S5"/>
    <mergeCell ref="T4:V4"/>
    <mergeCell ref="L5:Q5"/>
    <mergeCell ref="T5:V5"/>
    <mergeCell ref="C69:H69"/>
    <mergeCell ref="C52:C59"/>
    <mergeCell ref="D52:D55"/>
    <mergeCell ref="E52:E55"/>
    <mergeCell ref="F52:F55"/>
    <mergeCell ref="G52:G55"/>
    <mergeCell ref="H52:H55"/>
    <mergeCell ref="I52:I55"/>
    <mergeCell ref="D56:D59"/>
    <mergeCell ref="E56:E59"/>
    <mergeCell ref="I19:I22"/>
    <mergeCell ref="D23:D26"/>
    <mergeCell ref="E23:E26"/>
    <mergeCell ref="F23:F26"/>
    <mergeCell ref="G23:G26"/>
    <mergeCell ref="H23:H26"/>
    <mergeCell ref="I23:I26"/>
    <mergeCell ref="D11:D14"/>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F4:BK4"/>
    <mergeCell ref="BO8:BR8"/>
    <mergeCell ref="AL7:AL9"/>
    <mergeCell ref="AM7:AS7"/>
    <mergeCell ref="AT7:AT9"/>
    <mergeCell ref="AU7:AU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R15:R18"/>
    <mergeCell ref="R19:R22"/>
    <mergeCell ref="R23:R26"/>
    <mergeCell ref="BU35:CC35"/>
    <mergeCell ref="BU36:CC36"/>
    <mergeCell ref="BU37:CC37"/>
    <mergeCell ref="AK23:AK26"/>
    <mergeCell ref="AL23:AL26"/>
    <mergeCell ref="AT27:AT30"/>
    <mergeCell ref="AU27:AU30"/>
    <mergeCell ref="BC27:BC30"/>
    <mergeCell ref="J23:J26"/>
    <mergeCell ref="K23:K26"/>
    <mergeCell ref="L23:L26"/>
    <mergeCell ref="M23:M26"/>
    <mergeCell ref="N23:N26"/>
    <mergeCell ref="O23:O26"/>
    <mergeCell ref="AT23:AT26"/>
    <mergeCell ref="AU23:AU26"/>
    <mergeCell ref="BC23:BC26"/>
    <mergeCell ref="BL23:BL26"/>
    <mergeCell ref="BU23:CC23"/>
    <mergeCell ref="BU24:CC24"/>
    <mergeCell ref="AB32:AB35"/>
    <mergeCell ref="AC32:AC35"/>
    <mergeCell ref="AK32:AK35"/>
    <mergeCell ref="AL32:AL35"/>
    <mergeCell ref="AT32:AT35"/>
    <mergeCell ref="AU32:AU35"/>
    <mergeCell ref="BC32:BC35"/>
    <mergeCell ref="BD32:BD35"/>
    <mergeCell ref="BL32:BL35"/>
    <mergeCell ref="BM32:BM35"/>
    <mergeCell ref="AB36:AB39"/>
    <mergeCell ref="AC36:AC39"/>
    <mergeCell ref="BU40:CC40"/>
    <mergeCell ref="BU41:CC41"/>
    <mergeCell ref="BU42:CC42"/>
    <mergeCell ref="BM27:BM30"/>
    <mergeCell ref="AB27:AB30"/>
    <mergeCell ref="AC27:AC30"/>
    <mergeCell ref="AK27:AK30"/>
    <mergeCell ref="AL27:AL30"/>
    <mergeCell ref="BU32:CC32"/>
    <mergeCell ref="BU33:CC33"/>
    <mergeCell ref="BU34:CC34"/>
    <mergeCell ref="BU38:CC38"/>
    <mergeCell ref="BU39:CC39"/>
    <mergeCell ref="BU51:CC51"/>
    <mergeCell ref="BU52:CC52"/>
    <mergeCell ref="BU53:CC53"/>
    <mergeCell ref="BU54:CC54"/>
    <mergeCell ref="AB48:AB51"/>
    <mergeCell ref="AC48:AC51"/>
    <mergeCell ref="AK48:AK51"/>
    <mergeCell ref="AL48:AL51"/>
    <mergeCell ref="AT48:AT51"/>
    <mergeCell ref="AU48:AU51"/>
    <mergeCell ref="BC48:BC51"/>
    <mergeCell ref="BD48:BD51"/>
    <mergeCell ref="BL48:BL51"/>
    <mergeCell ref="BM48:BM51"/>
    <mergeCell ref="BL52:BL55"/>
    <mergeCell ref="BM52:BM55"/>
    <mergeCell ref="BU43:CC43"/>
    <mergeCell ref="BU44:CC44"/>
    <mergeCell ref="BU45:CC45"/>
    <mergeCell ref="BU46:CC46"/>
    <mergeCell ref="BU47:CC47"/>
    <mergeCell ref="BU48:CC48"/>
    <mergeCell ref="BU49:CC49"/>
    <mergeCell ref="BU50:CC50"/>
    <mergeCell ref="BU63:CC63"/>
    <mergeCell ref="BU64:CC64"/>
    <mergeCell ref="BU65:CC65"/>
    <mergeCell ref="AB44:AB47"/>
    <mergeCell ref="AC44:AC47"/>
    <mergeCell ref="AK44:AK47"/>
    <mergeCell ref="AL44:AL47"/>
    <mergeCell ref="AT44:AT47"/>
    <mergeCell ref="AU44:AU47"/>
    <mergeCell ref="BC44:BC47"/>
    <mergeCell ref="BD44:BD47"/>
    <mergeCell ref="BL44:BL47"/>
    <mergeCell ref="BM44:BM47"/>
    <mergeCell ref="BC56:BC59"/>
    <mergeCell ref="BD56:BD59"/>
    <mergeCell ref="BL56:BL59"/>
    <mergeCell ref="BM56:BM59"/>
    <mergeCell ref="BC64:BC67"/>
    <mergeCell ref="BD64:BD67"/>
    <mergeCell ref="BL64:BL67"/>
    <mergeCell ref="BM64:BM67"/>
    <mergeCell ref="BU67:CC67"/>
    <mergeCell ref="BU66:CC66"/>
    <mergeCell ref="BU55:CC55"/>
    <mergeCell ref="BU56:CC56"/>
    <mergeCell ref="BU57:CC57"/>
    <mergeCell ref="BU58:CC58"/>
    <mergeCell ref="BU59:CC59"/>
    <mergeCell ref="BU60:CC60"/>
    <mergeCell ref="BU61:CC61"/>
    <mergeCell ref="BU62:CC62"/>
    <mergeCell ref="BF70:BK70"/>
    <mergeCell ref="L69:Q69"/>
    <mergeCell ref="BU78:CC78"/>
    <mergeCell ref="BU79:CC79"/>
    <mergeCell ref="BU80:CC80"/>
    <mergeCell ref="BU81:CC81"/>
    <mergeCell ref="BU82:CC82"/>
    <mergeCell ref="BU83:CC83"/>
    <mergeCell ref="W69:AA69"/>
    <mergeCell ref="AB69:AJ69"/>
    <mergeCell ref="AK69:AM69"/>
    <mergeCell ref="AN69:AS69"/>
    <mergeCell ref="AT69:BB69"/>
    <mergeCell ref="BC69:BE69"/>
    <mergeCell ref="BF69:BK69"/>
    <mergeCell ref="BL69:BT69"/>
    <mergeCell ref="BU69:BW69"/>
    <mergeCell ref="BX69:CC69"/>
    <mergeCell ref="R69:S69"/>
    <mergeCell ref="S74:S76"/>
    <mergeCell ref="N52:N55"/>
    <mergeCell ref="O52:O55"/>
    <mergeCell ref="P52:P55"/>
    <mergeCell ref="BD106:BD109"/>
    <mergeCell ref="BL106:BL109"/>
    <mergeCell ref="BM106:BM109"/>
    <mergeCell ref="BU109:CC109"/>
    <mergeCell ref="BU84:CC84"/>
    <mergeCell ref="AB78:AB81"/>
    <mergeCell ref="AC78:AC81"/>
    <mergeCell ref="AK78:AK81"/>
    <mergeCell ref="AL78:AL81"/>
    <mergeCell ref="AT78:AT81"/>
    <mergeCell ref="AU78:AU81"/>
    <mergeCell ref="BU85:CC85"/>
    <mergeCell ref="BU86:CC86"/>
    <mergeCell ref="BU87:CC87"/>
    <mergeCell ref="BU88:CC88"/>
    <mergeCell ref="BU89:CC89"/>
    <mergeCell ref="BU90:CC90"/>
    <mergeCell ref="BU91:CC91"/>
    <mergeCell ref="BU92:CC92"/>
    <mergeCell ref="AB86:AB89"/>
    <mergeCell ref="AC86:AC89"/>
    <mergeCell ref="AK86:AK89"/>
    <mergeCell ref="AL86:AL89"/>
    <mergeCell ref="AT86:AT89"/>
    <mergeCell ref="AU86:AU89"/>
    <mergeCell ref="BC86:BC89"/>
    <mergeCell ref="BD86:BD89"/>
    <mergeCell ref="BM82:BM85"/>
    <mergeCell ref="BL86:BL89"/>
    <mergeCell ref="BM86:BM89"/>
    <mergeCell ref="AK90:AK93"/>
    <mergeCell ref="AL90:AL93"/>
    <mergeCell ref="BU114:CC114"/>
    <mergeCell ref="BU115:CC115"/>
    <mergeCell ref="BU116:CC116"/>
    <mergeCell ref="BU117:CC117"/>
    <mergeCell ref="BU118:CC118"/>
    <mergeCell ref="BU119:CC119"/>
    <mergeCell ref="BU120:CC120"/>
    <mergeCell ref="BU121:CC121"/>
    <mergeCell ref="BU122:CC122"/>
    <mergeCell ref="BU123:CC123"/>
    <mergeCell ref="BU124:CC124"/>
    <mergeCell ref="AB118:AB121"/>
    <mergeCell ref="AC118:AC121"/>
    <mergeCell ref="AK118:AK121"/>
    <mergeCell ref="BU93:CC93"/>
    <mergeCell ref="BU94:CC94"/>
    <mergeCell ref="BU95:CC95"/>
    <mergeCell ref="BU96:CC96"/>
    <mergeCell ref="BU97:CC97"/>
    <mergeCell ref="BU98:CC98"/>
    <mergeCell ref="BU99:CC99"/>
    <mergeCell ref="BU100:CC100"/>
    <mergeCell ref="BU101:CC101"/>
    <mergeCell ref="BU102:CC102"/>
    <mergeCell ref="BU103:CC103"/>
    <mergeCell ref="BU104:CC104"/>
    <mergeCell ref="BU105:CC105"/>
    <mergeCell ref="BU106:CC106"/>
    <mergeCell ref="BU107:CC107"/>
    <mergeCell ref="BU108:CC108"/>
    <mergeCell ref="AU106:AU109"/>
    <mergeCell ref="BC106:BC109"/>
    <mergeCell ref="C11:C18"/>
    <mergeCell ref="C19:C26"/>
    <mergeCell ref="D19:D22"/>
    <mergeCell ref="E19:E22"/>
    <mergeCell ref="F19:F22"/>
    <mergeCell ref="G19:G22"/>
    <mergeCell ref="H19:H22"/>
    <mergeCell ref="BU132:CC132"/>
    <mergeCell ref="BU129:CC129"/>
    <mergeCell ref="BU130:CC130"/>
    <mergeCell ref="BU131:CC131"/>
    <mergeCell ref="BU125:CC125"/>
    <mergeCell ref="BU126:CC126"/>
    <mergeCell ref="BU127:CC127"/>
    <mergeCell ref="BU128:CC128"/>
    <mergeCell ref="BU70:BW70"/>
    <mergeCell ref="BX70:CC70"/>
    <mergeCell ref="W71:AA71"/>
    <mergeCell ref="AK71:AM71"/>
    <mergeCell ref="AN71:AS71"/>
    <mergeCell ref="BC71:BE71"/>
    <mergeCell ref="BF71:BK71"/>
    <mergeCell ref="BU71:BW71"/>
    <mergeCell ref="BX71:CC71"/>
    <mergeCell ref="W70:AA70"/>
    <mergeCell ref="AK70:AM70"/>
    <mergeCell ref="AN70:AS70"/>
    <mergeCell ref="BC70:BE70"/>
    <mergeCell ref="BU110:CC110"/>
    <mergeCell ref="BU111:CC111"/>
    <mergeCell ref="BU112:CC112"/>
    <mergeCell ref="BU113:CC113"/>
  </mergeCells>
  <conditionalFormatting sqref="L27 L126 L130 L82 L86 L90 L98 L102 L106 L114 L118 L15 L19">
    <cfRule type="expression" dxfId="217" priority="15">
      <formula>$L15=$M15</formula>
    </cfRule>
  </conditionalFormatting>
  <conditionalFormatting sqref="L52">
    <cfRule type="expression" dxfId="216" priority="10">
      <formula>$L52=$M52</formula>
    </cfRule>
  </conditionalFormatting>
  <conditionalFormatting sqref="L36">
    <cfRule type="expression" dxfId="215" priority="13">
      <formula>$L36=$M36</formula>
    </cfRule>
  </conditionalFormatting>
  <conditionalFormatting sqref="L23">
    <cfRule type="expression" dxfId="214" priority="16">
      <formula>$L23=$M23</formula>
    </cfRule>
  </conditionalFormatting>
  <conditionalFormatting sqref="L32">
    <cfRule type="expression" dxfId="213" priority="14">
      <formula>$L32=$M32</formula>
    </cfRule>
  </conditionalFormatting>
  <conditionalFormatting sqref="L44">
    <cfRule type="expression" dxfId="212" priority="12">
      <formula>$L44=$M44</formula>
    </cfRule>
  </conditionalFormatting>
  <conditionalFormatting sqref="L48">
    <cfRule type="expression" dxfId="211" priority="11">
      <formula>$L48=$M48</formula>
    </cfRule>
  </conditionalFormatting>
  <conditionalFormatting sqref="L60">
    <cfRule type="expression" dxfId="210" priority="8">
      <formula>$L60=$M60</formula>
    </cfRule>
  </conditionalFormatting>
  <conditionalFormatting sqref="L122">
    <cfRule type="expression" dxfId="209" priority="3">
      <formula>$L122=$M122</formula>
    </cfRule>
  </conditionalFormatting>
  <conditionalFormatting sqref="L56">
    <cfRule type="expression" dxfId="208" priority="9">
      <formula>$L56=$M56</formula>
    </cfRule>
  </conditionalFormatting>
  <conditionalFormatting sqref="L64">
    <cfRule type="expression" dxfId="207" priority="7">
      <formula>$L64=$M64</formula>
    </cfRule>
  </conditionalFormatting>
  <conditionalFormatting sqref="L78">
    <cfRule type="expression" dxfId="206" priority="6">
      <formula>$L78=$M78</formula>
    </cfRule>
  </conditionalFormatting>
  <conditionalFormatting sqref="L94">
    <cfRule type="expression" dxfId="205" priority="5">
      <formula>$L94=$M94</formula>
    </cfRule>
  </conditionalFormatting>
  <conditionalFormatting sqref="L110">
    <cfRule type="expression" dxfId="204" priority="4">
      <formula>$L110=$M110</formula>
    </cfRule>
  </conditionalFormatting>
  <conditionalFormatting sqref="L11">
    <cfRule type="expression" dxfId="203" priority="2">
      <formula>$L11=$M11</formula>
    </cfRule>
  </conditionalFormatting>
  <conditionalFormatting sqref="L40">
    <cfRule type="expression" dxfId="202" priority="1">
      <formula>$L40=$M40</formula>
    </cfRule>
  </conditionalFormatting>
  <dataValidations count="1">
    <dataValidation type="list" allowBlank="1" showInputMessage="1" showErrorMessage="1" sqref="T11:V67 T78:V133" xr:uid="{FD577671-7497-402F-BC70-A58D687B9E5B}">
      <formula1>#REF!</formula1>
    </dataValidation>
  </dataValidations>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32" man="1"/>
    <brk id="27" max="1048575" man="1"/>
    <brk id="45" max="1048575" man="1"/>
    <brk id="6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CC147"/>
  <sheetViews>
    <sheetView showZeros="0"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8" width="15.7109375" style="660" customWidth="1"/>
    <col min="9" max="9" width="19.14062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0" width="13.85546875" style="665" customWidth="1"/>
    <col min="31" max="31" width="14.140625" style="665" customWidth="1"/>
    <col min="32" max="36" width="12.7109375" style="665" customWidth="1"/>
    <col min="37" max="37" width="6.5703125" style="659" customWidth="1"/>
    <col min="38" max="38" width="12.7109375" style="28" customWidth="1"/>
    <col min="39" max="39" width="12.7109375" style="57" customWidth="1"/>
    <col min="40" max="40" width="15.7109375" style="57" customWidth="1"/>
    <col min="41"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57" width="12.7109375" style="57" customWidth="1"/>
    <col min="58" max="58" width="16.42578125" style="57" customWidth="1"/>
    <col min="59" max="60" width="12.7109375" style="57" customWidth="1"/>
    <col min="61" max="63" width="12.7109375" style="661" customWidth="1"/>
    <col min="64" max="64" width="6.5703125" style="659" customWidth="1"/>
    <col min="65" max="65" width="12.7109375" style="28" customWidth="1"/>
    <col min="66" max="67" width="13.5703125" style="57" customWidth="1"/>
    <col min="68"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1853" t="s">
        <v>2875</v>
      </c>
      <c r="M2" s="1854"/>
      <c r="N2" s="1854"/>
      <c r="O2" s="1854"/>
      <c r="P2" s="1854"/>
      <c r="Q2" s="1855"/>
      <c r="R2" s="1114" t="s">
        <v>0</v>
      </c>
      <c r="S2" s="1116"/>
      <c r="T2" s="1195" t="s">
        <v>1</v>
      </c>
      <c r="U2" s="1196"/>
      <c r="V2" s="1197"/>
      <c r="W2" s="1856" t="str">
        <f>+$L2</f>
        <v>SECRETARÌA GENERAL</v>
      </c>
      <c r="X2" s="1857"/>
      <c r="Y2" s="1857"/>
      <c r="Z2" s="1857"/>
      <c r="AA2" s="1858"/>
      <c r="AB2" s="1114" t="s">
        <v>0</v>
      </c>
      <c r="AC2" s="1115"/>
      <c r="AD2" s="1115"/>
      <c r="AE2" s="1115"/>
      <c r="AF2" s="1115"/>
      <c r="AG2" s="1115"/>
      <c r="AH2" s="1115"/>
      <c r="AI2" s="1115"/>
      <c r="AJ2" s="1116"/>
      <c r="AK2" s="1112" t="s">
        <v>1</v>
      </c>
      <c r="AL2" s="1112"/>
      <c r="AM2" s="1112"/>
      <c r="AN2" s="1841" t="str">
        <f>+$L2</f>
        <v>SECRETARÌA GENERAL</v>
      </c>
      <c r="AO2" s="1842"/>
      <c r="AP2" s="1842"/>
      <c r="AQ2" s="1842"/>
      <c r="AR2" s="1842"/>
      <c r="AS2" s="1843"/>
      <c r="AT2" s="1114" t="s">
        <v>0</v>
      </c>
      <c r="AU2" s="1115"/>
      <c r="AV2" s="1115"/>
      <c r="AW2" s="1115"/>
      <c r="AX2" s="1115"/>
      <c r="AY2" s="1115"/>
      <c r="AZ2" s="1115"/>
      <c r="BA2" s="1115"/>
      <c r="BB2" s="1116"/>
      <c r="BC2" s="1112" t="s">
        <v>1</v>
      </c>
      <c r="BD2" s="1112"/>
      <c r="BE2" s="1112"/>
      <c r="BF2" s="1830" t="str">
        <f>+$L2</f>
        <v>SECRETARÌA GENERAL</v>
      </c>
      <c r="BG2" s="1830"/>
      <c r="BH2" s="1830"/>
      <c r="BI2" s="1830"/>
      <c r="BJ2" s="1830"/>
      <c r="BK2" s="1830"/>
      <c r="BL2" s="1114" t="s">
        <v>0</v>
      </c>
      <c r="BM2" s="1115"/>
      <c r="BN2" s="1115"/>
      <c r="BO2" s="1115"/>
      <c r="BP2" s="1115"/>
      <c r="BQ2" s="1115"/>
      <c r="BR2" s="1115"/>
      <c r="BS2" s="1115"/>
      <c r="BT2" s="1116"/>
      <c r="BU2" s="1112" t="s">
        <v>1</v>
      </c>
      <c r="BV2" s="1112"/>
      <c r="BW2" s="1112"/>
      <c r="BX2" s="1830" t="str">
        <f>+$L2</f>
        <v>SECRETARÌA GENERAL</v>
      </c>
      <c r="BY2" s="1830"/>
      <c r="BZ2" s="1830"/>
      <c r="CA2" s="1830"/>
      <c r="CB2" s="1830"/>
      <c r="CC2" s="1830"/>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1746" t="s">
        <v>859</v>
      </c>
      <c r="M4" s="1747"/>
      <c r="N4" s="1747"/>
      <c r="O4" s="1747"/>
      <c r="P4" s="1747"/>
      <c r="Q4" s="1748"/>
      <c r="R4" s="1142" t="s">
        <v>3860</v>
      </c>
      <c r="S4" s="1144"/>
      <c r="T4" s="1195" t="s">
        <v>1675</v>
      </c>
      <c r="U4" s="1196"/>
      <c r="V4" s="1197"/>
      <c r="W4" s="1787" t="str">
        <f>+$L4</f>
        <v xml:space="preserve">3. Gobernanza </v>
      </c>
      <c r="X4" s="1788"/>
      <c r="Y4" s="1788"/>
      <c r="Z4" s="1788"/>
      <c r="AA4" s="1789"/>
      <c r="AB4" s="1142" t="s">
        <v>3860</v>
      </c>
      <c r="AC4" s="1143"/>
      <c r="AD4" s="1143"/>
      <c r="AE4" s="1143"/>
      <c r="AF4" s="1143"/>
      <c r="AG4" s="1143"/>
      <c r="AH4" s="1143"/>
      <c r="AI4" s="1143"/>
      <c r="AJ4" s="1144"/>
      <c r="AK4" s="1112" t="s">
        <v>1667</v>
      </c>
      <c r="AL4" s="1112"/>
      <c r="AM4" s="1112"/>
      <c r="AN4" s="1746" t="str">
        <f>+$L4</f>
        <v xml:space="preserve">3. Gobernanza </v>
      </c>
      <c r="AO4" s="1747"/>
      <c r="AP4" s="1747"/>
      <c r="AQ4" s="1747"/>
      <c r="AR4" s="1747"/>
      <c r="AS4" s="1748"/>
      <c r="AT4" s="1142" t="s">
        <v>3860</v>
      </c>
      <c r="AU4" s="1143"/>
      <c r="AV4" s="1143"/>
      <c r="AW4" s="1143"/>
      <c r="AX4" s="1143"/>
      <c r="AY4" s="1143"/>
      <c r="AZ4" s="1143"/>
      <c r="BA4" s="1143"/>
      <c r="BB4" s="1144"/>
      <c r="BC4" s="1112" t="s">
        <v>1667</v>
      </c>
      <c r="BD4" s="1112"/>
      <c r="BE4" s="1112"/>
      <c r="BF4" s="1743" t="str">
        <f>+$L4</f>
        <v xml:space="preserve">3. Gobernanza </v>
      </c>
      <c r="BG4" s="1743"/>
      <c r="BH4" s="1743"/>
      <c r="BI4" s="1743"/>
      <c r="BJ4" s="1743"/>
      <c r="BK4" s="1743"/>
      <c r="BL4" s="1142" t="s">
        <v>3860</v>
      </c>
      <c r="BM4" s="1143"/>
      <c r="BN4" s="1143"/>
      <c r="BO4" s="1143"/>
      <c r="BP4" s="1143"/>
      <c r="BQ4" s="1143"/>
      <c r="BR4" s="1143"/>
      <c r="BS4" s="1143"/>
      <c r="BT4" s="1144"/>
      <c r="BU4" s="1112" t="s">
        <v>1667</v>
      </c>
      <c r="BV4" s="1112"/>
      <c r="BW4" s="1112"/>
      <c r="BX4" s="1743" t="str">
        <f>+$L4</f>
        <v xml:space="preserve">3. Gobernanza </v>
      </c>
      <c r="BY4" s="1743"/>
      <c r="BZ4" s="1743"/>
      <c r="CA4" s="1743"/>
      <c r="CB4" s="1743"/>
      <c r="CC4" s="1743"/>
    </row>
    <row r="5" spans="1:81" s="690" customFormat="1" ht="16.149999999999999" customHeight="1" x14ac:dyDescent="0.25">
      <c r="A5" s="673"/>
      <c r="B5" s="1133"/>
      <c r="C5" s="1146"/>
      <c r="D5" s="1146"/>
      <c r="E5" s="1146"/>
      <c r="F5" s="1146"/>
      <c r="G5" s="1146"/>
      <c r="H5" s="1146"/>
      <c r="I5" s="700"/>
      <c r="J5" s="715" t="s">
        <v>1670</v>
      </c>
      <c r="K5" s="715"/>
      <c r="L5" s="1259" t="s">
        <v>3845</v>
      </c>
      <c r="M5" s="1260"/>
      <c r="N5" s="1260"/>
      <c r="O5" s="1260"/>
      <c r="P5" s="1260"/>
      <c r="Q5" s="1261"/>
      <c r="R5" s="1145"/>
      <c r="S5" s="1147"/>
      <c r="T5" s="1195" t="s">
        <v>1676</v>
      </c>
      <c r="U5" s="1196"/>
      <c r="V5" s="1197"/>
      <c r="W5" s="1275" t="str">
        <f>+$L5</f>
        <v>3.4 Más Oportunidades para el Buen Gobierno</v>
      </c>
      <c r="X5" s="1276"/>
      <c r="Y5" s="1276"/>
      <c r="Z5" s="1276"/>
      <c r="AA5" s="1277"/>
      <c r="AB5" s="1145"/>
      <c r="AC5" s="1146"/>
      <c r="AD5" s="1146"/>
      <c r="AE5" s="1146"/>
      <c r="AF5" s="1146"/>
      <c r="AG5" s="1146"/>
      <c r="AH5" s="1146"/>
      <c r="AI5" s="1146"/>
      <c r="AJ5" s="1147"/>
      <c r="AK5" s="1112" t="s">
        <v>1670</v>
      </c>
      <c r="AL5" s="1112"/>
      <c r="AM5" s="1112"/>
      <c r="AN5" s="1259" t="str">
        <f>+$L5</f>
        <v>3.4 Más Oportunidades para el Buen Gobierno</v>
      </c>
      <c r="AO5" s="1260"/>
      <c r="AP5" s="1260"/>
      <c r="AQ5" s="1260"/>
      <c r="AR5" s="1260"/>
      <c r="AS5" s="1261"/>
      <c r="AT5" s="1145"/>
      <c r="AU5" s="1146"/>
      <c r="AV5" s="1146"/>
      <c r="AW5" s="1146"/>
      <c r="AX5" s="1146"/>
      <c r="AY5" s="1146"/>
      <c r="AZ5" s="1146"/>
      <c r="BA5" s="1146"/>
      <c r="BB5" s="1147"/>
      <c r="BC5" s="1112" t="s">
        <v>1670</v>
      </c>
      <c r="BD5" s="1112"/>
      <c r="BE5" s="1112"/>
      <c r="BF5" s="1149" t="str">
        <f>+$L5</f>
        <v>3.4 Más Oportunidades para el Buen Gobierno</v>
      </c>
      <c r="BG5" s="1149"/>
      <c r="BH5" s="1149"/>
      <c r="BI5" s="1149"/>
      <c r="BJ5" s="1149"/>
      <c r="BK5" s="1149"/>
      <c r="BL5" s="1145"/>
      <c r="BM5" s="1146"/>
      <c r="BN5" s="1146"/>
      <c r="BO5" s="1146"/>
      <c r="BP5" s="1146"/>
      <c r="BQ5" s="1146"/>
      <c r="BR5" s="1146"/>
      <c r="BS5" s="1146"/>
      <c r="BT5" s="1147"/>
      <c r="BU5" s="1112" t="s">
        <v>1670</v>
      </c>
      <c r="BV5" s="1112"/>
      <c r="BW5" s="1112"/>
      <c r="BX5" s="1149" t="str">
        <f>+$L5</f>
        <v>3.4 Más Oportunidades para el Buen Gobierno</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5.75" customHeight="1" thickTop="1" thickBot="1" x14ac:dyDescent="0.3">
      <c r="A11" s="673"/>
      <c r="B11" s="1333" t="s">
        <v>950</v>
      </c>
      <c r="C11" s="1393" t="s">
        <v>954</v>
      </c>
      <c r="D11" s="1096">
        <v>3602</v>
      </c>
      <c r="E11" s="1093" t="s">
        <v>6922</v>
      </c>
      <c r="F11" s="1093"/>
      <c r="G11" s="1093"/>
      <c r="H11" s="1093" t="s">
        <v>6923</v>
      </c>
      <c r="I11" s="1446">
        <v>2021004540199</v>
      </c>
      <c r="J11" s="1219">
        <v>605</v>
      </c>
      <c r="K11" s="1216" t="str">
        <f>+[17]Metas!K696</f>
        <v>Vinculación de personal joven de 18 a 28 años</v>
      </c>
      <c r="L11" s="1222">
        <v>33</v>
      </c>
      <c r="M11" s="1225">
        <f>SUM(N11:Q11)</f>
        <v>33</v>
      </c>
      <c r="N11" s="1228"/>
      <c r="O11" s="1231"/>
      <c r="P11" s="1234"/>
      <c r="Q11" s="1237">
        <v>33</v>
      </c>
      <c r="R11" s="1219">
        <f>+$J11</f>
        <v>605</v>
      </c>
      <c r="S11" s="677" t="s">
        <v>6924</v>
      </c>
      <c r="T11" s="708" t="s">
        <v>3833</v>
      </c>
      <c r="U11" s="708" t="s">
        <v>3838</v>
      </c>
      <c r="V11" s="708" t="s">
        <v>3842</v>
      </c>
      <c r="W11" s="677" t="s">
        <v>6925</v>
      </c>
      <c r="X11" s="669">
        <v>44562</v>
      </c>
      <c r="Y11" s="669">
        <v>44926</v>
      </c>
      <c r="Z11" s="669">
        <v>44562</v>
      </c>
      <c r="AA11" s="669">
        <v>44926</v>
      </c>
      <c r="AB11" s="1219">
        <f>+$J11</f>
        <v>605</v>
      </c>
      <c r="AC11" s="1240">
        <f>+L11</f>
        <v>33</v>
      </c>
      <c r="AD11" s="308">
        <f>+AM11+AV11+BE11+BN11</f>
        <v>0</v>
      </c>
      <c r="AE11" s="308">
        <f t="shared" ref="AE11:AJ26" si="0">+AN11+AW11+BF11+BO11</f>
        <v>0</v>
      </c>
      <c r="AF11" s="308">
        <f t="shared" si="0"/>
        <v>0</v>
      </c>
      <c r="AG11" s="308">
        <f t="shared" si="0"/>
        <v>0</v>
      </c>
      <c r="AH11" s="308">
        <f t="shared" si="0"/>
        <v>0</v>
      </c>
      <c r="AI11" s="308">
        <f t="shared" si="0"/>
        <v>0</v>
      </c>
      <c r="AJ11" s="308">
        <f t="shared" si="0"/>
        <v>0</v>
      </c>
      <c r="AK11" s="1219">
        <f>+$J11</f>
        <v>605</v>
      </c>
      <c r="AL11" s="1310">
        <f>+N11</f>
        <v>0</v>
      </c>
      <c r="AM11" s="308">
        <f>SUM(AN11:AS11)</f>
        <v>0</v>
      </c>
      <c r="AN11" s="674"/>
      <c r="AO11" s="674"/>
      <c r="AP11" s="674"/>
      <c r="AQ11" s="674"/>
      <c r="AR11" s="674"/>
      <c r="AS11" s="674"/>
      <c r="AT11" s="1219">
        <f>+$J11</f>
        <v>605</v>
      </c>
      <c r="AU11" s="1311">
        <f>+O11</f>
        <v>0</v>
      </c>
      <c r="AV11" s="308">
        <f>SUM(AW11:BB11)</f>
        <v>0</v>
      </c>
      <c r="AW11" s="674"/>
      <c r="AX11" s="674"/>
      <c r="AY11" s="674"/>
      <c r="AZ11" s="674"/>
      <c r="BA11" s="674"/>
      <c r="BB11" s="674"/>
      <c r="BC11" s="1219">
        <f>+$J11</f>
        <v>605</v>
      </c>
      <c r="BD11" s="1312">
        <f>+P11</f>
        <v>0</v>
      </c>
      <c r="BE11" s="308">
        <f>SUM(BF11:BK11)</f>
        <v>0</v>
      </c>
      <c r="BF11" s="674"/>
      <c r="BG11" s="674"/>
      <c r="BH11" s="674"/>
      <c r="BI11" s="674"/>
      <c r="BJ11" s="674"/>
      <c r="BK11" s="674"/>
      <c r="BL11" s="1219">
        <f>+$J11</f>
        <v>605</v>
      </c>
      <c r="BM11" s="1313">
        <f>+Q11</f>
        <v>33</v>
      </c>
      <c r="BN11" s="308">
        <f>SUM(BO11:BT11)</f>
        <v>0</v>
      </c>
      <c r="BO11" s="674"/>
      <c r="BP11" s="674"/>
      <c r="BQ11" s="674"/>
      <c r="BR11" s="674"/>
      <c r="BS11" s="674"/>
      <c r="BT11" s="674"/>
      <c r="BU11" s="1204"/>
      <c r="BV11" s="1205"/>
      <c r="BW11" s="1205"/>
      <c r="BX11" s="1205"/>
      <c r="BY11" s="1205"/>
      <c r="BZ11" s="1205"/>
      <c r="CA11" s="1205"/>
      <c r="CB11" s="1205"/>
      <c r="CC11" s="1206"/>
    </row>
    <row r="12" spans="1:81" s="690" customFormat="1" ht="40.15" customHeight="1" thickTop="1" x14ac:dyDescent="0.25">
      <c r="A12" s="673"/>
      <c r="B12" s="1334"/>
      <c r="C12" s="1394"/>
      <c r="D12" s="1097"/>
      <c r="E12" s="1094"/>
      <c r="F12" s="1094"/>
      <c r="G12" s="1094"/>
      <c r="H12" s="1094"/>
      <c r="I12" s="1447"/>
      <c r="J12" s="1220"/>
      <c r="K12" s="1217"/>
      <c r="L12" s="1223"/>
      <c r="M12" s="1226"/>
      <c r="N12" s="1229"/>
      <c r="O12" s="1232"/>
      <c r="P12" s="1235"/>
      <c r="Q12" s="1238"/>
      <c r="R12" s="1220"/>
      <c r="S12" s="678" t="s">
        <v>6926</v>
      </c>
      <c r="T12" s="709" t="s">
        <v>3833</v>
      </c>
      <c r="U12" s="709" t="s">
        <v>3838</v>
      </c>
      <c r="V12" s="709" t="s">
        <v>3842</v>
      </c>
      <c r="W12" s="678"/>
      <c r="X12" s="669">
        <v>44562</v>
      </c>
      <c r="Y12" s="669">
        <v>44926</v>
      </c>
      <c r="Z12" s="669">
        <v>44562</v>
      </c>
      <c r="AA12" s="669">
        <v>44926</v>
      </c>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5"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447"/>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448"/>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c r="E15" s="1093"/>
      <c r="F15" s="1093"/>
      <c r="G15" s="1093"/>
      <c r="H15" s="1093"/>
      <c r="I15" s="1093"/>
      <c r="J15" s="1219">
        <v>606</v>
      </c>
      <c r="K15" s="1216" t="str">
        <f>+[17]Metas!K697</f>
        <v xml:space="preserve">Vinculación de personal en condición de discapacidad </v>
      </c>
      <c r="L15" s="1222">
        <v>9</v>
      </c>
      <c r="M15" s="1225">
        <f>SUM(N15:Q15)</f>
        <v>9</v>
      </c>
      <c r="N15" s="1228">
        <v>3</v>
      </c>
      <c r="O15" s="1231"/>
      <c r="P15" s="1234"/>
      <c r="Q15" s="1237">
        <v>6</v>
      </c>
      <c r="R15" s="1219">
        <f>+$J15</f>
        <v>606</v>
      </c>
      <c r="S15" s="677" t="s">
        <v>6927</v>
      </c>
      <c r="T15" s="708" t="s">
        <v>3833</v>
      </c>
      <c r="U15" s="708" t="s">
        <v>3838</v>
      </c>
      <c r="V15" s="708" t="s">
        <v>3842</v>
      </c>
      <c r="W15" s="677" t="s">
        <v>6928</v>
      </c>
      <c r="X15" s="669">
        <v>44562</v>
      </c>
      <c r="Y15" s="669">
        <v>44926</v>
      </c>
      <c r="Z15" s="669">
        <v>44562</v>
      </c>
      <c r="AA15" s="669">
        <v>44926</v>
      </c>
      <c r="AB15" s="1219">
        <f>+$J15</f>
        <v>606</v>
      </c>
      <c r="AC15" s="1240">
        <f>+L15</f>
        <v>9</v>
      </c>
      <c r="AD15" s="308">
        <f>+AM15+AV15+BE15+BN15</f>
        <v>0</v>
      </c>
      <c r="AE15" s="308">
        <f t="shared" si="0"/>
        <v>0</v>
      </c>
      <c r="AF15" s="308">
        <f t="shared" si="0"/>
        <v>0</v>
      </c>
      <c r="AG15" s="308">
        <f t="shared" si="0"/>
        <v>0</v>
      </c>
      <c r="AH15" s="308">
        <f t="shared" si="0"/>
        <v>0</v>
      </c>
      <c r="AI15" s="308">
        <f t="shared" si="0"/>
        <v>0</v>
      </c>
      <c r="AJ15" s="308">
        <f t="shared" si="0"/>
        <v>0</v>
      </c>
      <c r="AK15" s="1219">
        <f>+$J15</f>
        <v>606</v>
      </c>
      <c r="AL15" s="1310">
        <f>+N15</f>
        <v>3</v>
      </c>
      <c r="AM15" s="308">
        <f t="shared" si="2"/>
        <v>0</v>
      </c>
      <c r="AN15" s="674"/>
      <c r="AO15" s="674"/>
      <c r="AP15" s="674"/>
      <c r="AQ15" s="674"/>
      <c r="AR15" s="674"/>
      <c r="AS15" s="674"/>
      <c r="AT15" s="1219">
        <f>+$J15</f>
        <v>606</v>
      </c>
      <c r="AU15" s="1311">
        <f>+O15</f>
        <v>0</v>
      </c>
      <c r="AV15" s="308">
        <f t="shared" si="3"/>
        <v>0</v>
      </c>
      <c r="AW15" s="674"/>
      <c r="AX15" s="674"/>
      <c r="AY15" s="674"/>
      <c r="AZ15" s="674"/>
      <c r="BA15" s="674"/>
      <c r="BB15" s="674"/>
      <c r="BC15" s="1219">
        <f>+$J15</f>
        <v>606</v>
      </c>
      <c r="BD15" s="1312">
        <f>+P15</f>
        <v>0</v>
      </c>
      <c r="BE15" s="308">
        <f t="shared" si="4"/>
        <v>0</v>
      </c>
      <c r="BF15" s="674"/>
      <c r="BG15" s="674"/>
      <c r="BH15" s="674"/>
      <c r="BI15" s="674"/>
      <c r="BJ15" s="674"/>
      <c r="BK15" s="674"/>
      <c r="BL15" s="1219">
        <f>+$J15</f>
        <v>606</v>
      </c>
      <c r="BM15" s="1313">
        <f>+Q15</f>
        <v>6</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094"/>
      <c r="J16" s="1220"/>
      <c r="K16" s="1217"/>
      <c r="L16" s="1223"/>
      <c r="M16" s="1226"/>
      <c r="N16" s="1229"/>
      <c r="O16" s="1232"/>
      <c r="P16" s="1235"/>
      <c r="Q16" s="1238"/>
      <c r="R16" s="1220"/>
      <c r="S16" s="678"/>
      <c r="T16" s="709"/>
      <c r="U16" s="709"/>
      <c r="V16" s="709"/>
      <c r="W16" s="678"/>
      <c r="X16" s="670"/>
      <c r="Y16" s="670"/>
      <c r="Z16" s="670"/>
      <c r="AA16" s="670"/>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094"/>
      <c r="J17" s="1220"/>
      <c r="K17" s="1217"/>
      <c r="L17" s="1223"/>
      <c r="M17" s="1226"/>
      <c r="N17" s="1229"/>
      <c r="O17" s="1232"/>
      <c r="P17" s="1235"/>
      <c r="Q17" s="1238"/>
      <c r="R17" s="1220"/>
      <c r="S17" s="678"/>
      <c r="T17" s="709"/>
      <c r="U17" s="709"/>
      <c r="V17" s="709"/>
      <c r="W17" s="678"/>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394"/>
      <c r="D18" s="1098"/>
      <c r="E18" s="1095"/>
      <c r="F18" s="1095"/>
      <c r="G18" s="1095"/>
      <c r="H18" s="1095"/>
      <c r="I18" s="1095"/>
      <c r="J18" s="1221"/>
      <c r="K18" s="1218"/>
      <c r="L18" s="1224"/>
      <c r="M18" s="1227"/>
      <c r="N18" s="1230"/>
      <c r="O18" s="1233"/>
      <c r="P18" s="1236"/>
      <c r="Q18" s="1239"/>
      <c r="R18" s="1221"/>
      <c r="S18" s="6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1394"/>
      <c r="D19" s="1096"/>
      <c r="E19" s="1093"/>
      <c r="F19" s="1093"/>
      <c r="G19" s="1093"/>
      <c r="H19" s="1093"/>
      <c r="I19" s="1093"/>
      <c r="J19" s="1219">
        <v>607</v>
      </c>
      <c r="K19" s="1216" t="str">
        <f>+[17]Metas!K698</f>
        <v xml:space="preserve">Exámenes periódicos anual de salud ocupacional </v>
      </c>
      <c r="L19" s="1222">
        <v>362</v>
      </c>
      <c r="M19" s="1225">
        <f>SUM(N19:Q19)</f>
        <v>362</v>
      </c>
      <c r="N19" s="1228"/>
      <c r="O19" s="1231"/>
      <c r="P19" s="1234"/>
      <c r="Q19" s="1237">
        <v>362</v>
      </c>
      <c r="R19" s="1219">
        <f>+$J19</f>
        <v>607</v>
      </c>
      <c r="S19" s="677" t="s">
        <v>6929</v>
      </c>
      <c r="T19" s="708" t="s">
        <v>3833</v>
      </c>
      <c r="U19" s="708" t="s">
        <v>3839</v>
      </c>
      <c r="V19" s="708" t="s">
        <v>3842</v>
      </c>
      <c r="W19" s="677" t="s">
        <v>6930</v>
      </c>
      <c r="X19" s="669">
        <v>44835</v>
      </c>
      <c r="Y19" s="669">
        <v>44926</v>
      </c>
      <c r="Z19" s="669">
        <v>44835</v>
      </c>
      <c r="AA19" s="669">
        <v>44926</v>
      </c>
      <c r="AB19" s="1219">
        <f>+$J19</f>
        <v>607</v>
      </c>
      <c r="AC19" s="1240">
        <f>+L19</f>
        <v>362</v>
      </c>
      <c r="AD19" s="308">
        <f t="shared" si="6"/>
        <v>0</v>
      </c>
      <c r="AE19" s="308">
        <f t="shared" si="0"/>
        <v>0</v>
      </c>
      <c r="AF19" s="308">
        <f t="shared" si="0"/>
        <v>0</v>
      </c>
      <c r="AG19" s="308">
        <f t="shared" si="0"/>
        <v>0</v>
      </c>
      <c r="AH19" s="308">
        <f t="shared" si="0"/>
        <v>0</v>
      </c>
      <c r="AI19" s="308">
        <f t="shared" si="0"/>
        <v>0</v>
      </c>
      <c r="AJ19" s="308">
        <f t="shared" si="0"/>
        <v>0</v>
      </c>
      <c r="AK19" s="1219">
        <f>+$J19</f>
        <v>607</v>
      </c>
      <c r="AL19" s="1310">
        <f>+N19</f>
        <v>0</v>
      </c>
      <c r="AM19" s="308">
        <f t="shared" si="2"/>
        <v>0</v>
      </c>
      <c r="AN19" s="674"/>
      <c r="AO19" s="674"/>
      <c r="AP19" s="674"/>
      <c r="AQ19" s="674"/>
      <c r="AR19" s="674"/>
      <c r="AS19" s="674"/>
      <c r="AT19" s="1219">
        <f>+$J19</f>
        <v>607</v>
      </c>
      <c r="AU19" s="1311">
        <f>+O19</f>
        <v>0</v>
      </c>
      <c r="AV19" s="308">
        <f t="shared" si="3"/>
        <v>0</v>
      </c>
      <c r="AW19" s="674"/>
      <c r="AX19" s="674"/>
      <c r="AY19" s="674"/>
      <c r="AZ19" s="674"/>
      <c r="BA19" s="674"/>
      <c r="BB19" s="674"/>
      <c r="BC19" s="1219">
        <f>+$J19</f>
        <v>607</v>
      </c>
      <c r="BD19" s="687">
        <f>+P19</f>
        <v>0</v>
      </c>
      <c r="BE19" s="308">
        <f t="shared" si="4"/>
        <v>0</v>
      </c>
      <c r="BF19" s="674"/>
      <c r="BG19" s="674"/>
      <c r="BH19" s="674"/>
      <c r="BI19" s="674"/>
      <c r="BJ19" s="674"/>
      <c r="BK19" s="674"/>
      <c r="BL19" s="1219">
        <f>+$J19</f>
        <v>607</v>
      </c>
      <c r="BM19" s="680">
        <f>+Q19</f>
        <v>362</v>
      </c>
      <c r="BN19" s="308">
        <f t="shared" si="5"/>
        <v>0</v>
      </c>
      <c r="BO19" s="674"/>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094"/>
      <c r="J20" s="1220"/>
      <c r="K20" s="1217"/>
      <c r="L20" s="1223"/>
      <c r="M20" s="1226"/>
      <c r="N20" s="1229"/>
      <c r="O20" s="1232"/>
      <c r="P20" s="1235"/>
      <c r="Q20" s="1238"/>
      <c r="R20" s="1220"/>
      <c r="S20" s="678"/>
      <c r="T20" s="709"/>
      <c r="U20" s="709"/>
      <c r="V20" s="709"/>
      <c r="W20" s="678"/>
      <c r="X20" s="670"/>
      <c r="Y20" s="670"/>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094"/>
      <c r="J21" s="1220"/>
      <c r="K21" s="1217"/>
      <c r="L21" s="1223"/>
      <c r="M21" s="1226"/>
      <c r="N21" s="1229"/>
      <c r="O21" s="1232"/>
      <c r="P21" s="1235"/>
      <c r="Q21" s="1238"/>
      <c r="R21" s="1220"/>
      <c r="S21" s="678"/>
      <c r="T21" s="709"/>
      <c r="U21" s="709"/>
      <c r="V21" s="709"/>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095"/>
      <c r="G22" s="1095"/>
      <c r="H22" s="1095"/>
      <c r="I22" s="1095"/>
      <c r="J22" s="1221"/>
      <c r="K22" s="1218"/>
      <c r="L22" s="1224"/>
      <c r="M22" s="1227"/>
      <c r="N22" s="1230"/>
      <c r="O22" s="1233"/>
      <c r="P22" s="1236"/>
      <c r="Q22" s="1239"/>
      <c r="R22" s="1221"/>
      <c r="S22" s="6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c r="E23" s="1093"/>
      <c r="F23" s="1093"/>
      <c r="G23" s="1093"/>
      <c r="H23" s="1093"/>
      <c r="I23" s="1093"/>
      <c r="J23" s="1219">
        <v>608</v>
      </c>
      <c r="K23" s="1216" t="str">
        <f>+[17]Metas!K699</f>
        <v>Realizar el reporte oportuno de las vacantes para concurso cuando la comisión lo solicite</v>
      </c>
      <c r="L23" s="1433">
        <v>0.18</v>
      </c>
      <c r="M23" s="1480">
        <f>SUM(N23:Q23)</f>
        <v>0.18</v>
      </c>
      <c r="N23" s="1482"/>
      <c r="O23" s="1484"/>
      <c r="P23" s="1486"/>
      <c r="Q23" s="1488">
        <v>0.18</v>
      </c>
      <c r="R23" s="1219">
        <f>+$J23</f>
        <v>608</v>
      </c>
      <c r="S23" s="677" t="s">
        <v>6931</v>
      </c>
      <c r="T23" s="708"/>
      <c r="U23" s="708" t="s">
        <v>3839</v>
      </c>
      <c r="V23" s="708" t="s">
        <v>3843</v>
      </c>
      <c r="W23" s="677" t="s">
        <v>6932</v>
      </c>
      <c r="X23" s="669">
        <v>44562</v>
      </c>
      <c r="Y23" s="669">
        <v>44926</v>
      </c>
      <c r="Z23" s="669">
        <v>44562</v>
      </c>
      <c r="AA23" s="669">
        <v>44926</v>
      </c>
      <c r="AB23" s="1219">
        <f t="shared" ref="AB23" si="7">+$J23</f>
        <v>608</v>
      </c>
      <c r="AC23" s="1240">
        <f>+L23</f>
        <v>0.18</v>
      </c>
      <c r="AD23" s="308">
        <f t="shared" si="6"/>
        <v>0</v>
      </c>
      <c r="AE23" s="308">
        <f t="shared" si="0"/>
        <v>0</v>
      </c>
      <c r="AF23" s="308">
        <f t="shared" si="0"/>
        <v>0</v>
      </c>
      <c r="AG23" s="308">
        <f t="shared" si="0"/>
        <v>0</v>
      </c>
      <c r="AH23" s="308">
        <f t="shared" si="0"/>
        <v>0</v>
      </c>
      <c r="AI23" s="308">
        <f t="shared" si="0"/>
        <v>0</v>
      </c>
      <c r="AJ23" s="308">
        <f t="shared" si="0"/>
        <v>0</v>
      </c>
      <c r="AK23" s="1219">
        <f t="shared" ref="AK23" si="8">+$J23</f>
        <v>608</v>
      </c>
      <c r="AL23" s="1310">
        <f>+N23</f>
        <v>0</v>
      </c>
      <c r="AM23" s="308">
        <f t="shared" si="2"/>
        <v>0</v>
      </c>
      <c r="AN23" s="674"/>
      <c r="AO23" s="674"/>
      <c r="AP23" s="674"/>
      <c r="AQ23" s="674"/>
      <c r="AR23" s="674"/>
      <c r="AS23" s="674"/>
      <c r="AT23" s="1219">
        <f t="shared" ref="AT23" si="9">+$J23</f>
        <v>608</v>
      </c>
      <c r="AU23" s="1311">
        <f>+O23</f>
        <v>0</v>
      </c>
      <c r="AV23" s="308">
        <f t="shared" si="3"/>
        <v>0</v>
      </c>
      <c r="AW23" s="674"/>
      <c r="AX23" s="674"/>
      <c r="AY23" s="674"/>
      <c r="AZ23" s="674"/>
      <c r="BA23" s="674"/>
      <c r="BB23" s="674"/>
      <c r="BC23" s="1219">
        <f t="shared" ref="BC23" si="10">+$J23</f>
        <v>608</v>
      </c>
      <c r="BD23" s="687">
        <f>+P23</f>
        <v>0</v>
      </c>
      <c r="BE23" s="308">
        <f t="shared" si="4"/>
        <v>0</v>
      </c>
      <c r="BF23" s="674"/>
      <c r="BG23" s="674"/>
      <c r="BH23" s="674"/>
      <c r="BI23" s="674"/>
      <c r="BJ23" s="674"/>
      <c r="BK23" s="674"/>
      <c r="BL23" s="1219">
        <f t="shared" ref="BL23" si="11">+$J23</f>
        <v>608</v>
      </c>
      <c r="BM23" s="680">
        <f>+Q23</f>
        <v>0.18</v>
      </c>
      <c r="BN23" s="308">
        <f t="shared" si="5"/>
        <v>0</v>
      </c>
      <c r="BO23" s="674"/>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1094"/>
      <c r="J24" s="1220"/>
      <c r="K24" s="1217"/>
      <c r="L24" s="1434"/>
      <c r="M24" s="1481"/>
      <c r="N24" s="1483"/>
      <c r="O24" s="1485"/>
      <c r="P24" s="1487"/>
      <c r="Q24" s="1489"/>
      <c r="R24" s="1220"/>
      <c r="S24" s="678"/>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1094"/>
      <c r="J25" s="1220"/>
      <c r="K25" s="1217"/>
      <c r="L25" s="1434"/>
      <c r="M25" s="1481"/>
      <c r="N25" s="1483"/>
      <c r="O25" s="1485"/>
      <c r="P25" s="1487"/>
      <c r="Q25" s="1489"/>
      <c r="R25" s="1220"/>
      <c r="S25" s="678"/>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94"/>
      <c r="D26" s="1098"/>
      <c r="E26" s="1095"/>
      <c r="F26" s="1095"/>
      <c r="G26" s="1095"/>
      <c r="H26" s="1095"/>
      <c r="I26" s="1095"/>
      <c r="J26" s="1221"/>
      <c r="K26" s="1218"/>
      <c r="L26" s="1490"/>
      <c r="M26" s="1491"/>
      <c r="N26" s="1492"/>
      <c r="O26" s="1493"/>
      <c r="P26" s="1494"/>
      <c r="Q26" s="1495"/>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thickBot="1" x14ac:dyDescent="0.3">
      <c r="A27" s="673"/>
      <c r="B27" s="1334"/>
      <c r="C27" s="1394"/>
      <c r="D27" s="1096"/>
      <c r="E27" s="1093"/>
      <c r="F27" s="1093"/>
      <c r="G27" s="1093"/>
      <c r="H27" s="1093"/>
      <c r="I27" s="1093"/>
      <c r="J27" s="1219">
        <v>609</v>
      </c>
      <c r="K27" s="1216" t="str">
        <f>+[17]Metas!K700</f>
        <v>Participación de los funcionarios en capacitaciones y actividades de bienestar social</v>
      </c>
      <c r="L27" s="1433">
        <v>0.7</v>
      </c>
      <c r="M27" s="1480">
        <f>SUM(N27:Q27)</f>
        <v>0.7</v>
      </c>
      <c r="N27" s="1482"/>
      <c r="O27" s="1484">
        <v>0.2</v>
      </c>
      <c r="P27" s="1486">
        <v>0.2</v>
      </c>
      <c r="Q27" s="1488">
        <v>0.3</v>
      </c>
      <c r="R27" s="1219">
        <f>+$J27</f>
        <v>609</v>
      </c>
      <c r="S27" s="677" t="s">
        <v>6933</v>
      </c>
      <c r="T27" s="708" t="s">
        <v>3833</v>
      </c>
      <c r="U27" s="708" t="s">
        <v>3840</v>
      </c>
      <c r="V27" s="708" t="s">
        <v>3842</v>
      </c>
      <c r="W27" s="677" t="s">
        <v>6934</v>
      </c>
      <c r="X27" s="669">
        <v>44621</v>
      </c>
      <c r="Y27" s="669">
        <v>44926</v>
      </c>
      <c r="Z27" s="669">
        <v>44621</v>
      </c>
      <c r="AA27" s="669">
        <v>44926</v>
      </c>
      <c r="AB27" s="1219">
        <f t="shared" ref="AB27" si="12">+$J27</f>
        <v>609</v>
      </c>
      <c r="AC27" s="1240">
        <f t="shared" ref="AC27" si="13">+L27</f>
        <v>0.7</v>
      </c>
      <c r="AD27" s="308">
        <f t="shared" si="6"/>
        <v>240429000</v>
      </c>
      <c r="AE27" s="308">
        <f t="shared" si="6"/>
        <v>240429000</v>
      </c>
      <c r="AF27" s="308">
        <f t="shared" si="6"/>
        <v>0</v>
      </c>
      <c r="AG27" s="308">
        <f t="shared" si="6"/>
        <v>0</v>
      </c>
      <c r="AH27" s="308">
        <f t="shared" si="6"/>
        <v>0</v>
      </c>
      <c r="AI27" s="308">
        <f t="shared" si="6"/>
        <v>0</v>
      </c>
      <c r="AJ27" s="308">
        <f t="shared" si="6"/>
        <v>0</v>
      </c>
      <c r="AK27" s="1219">
        <f t="shared" ref="AK27" si="14">+$J27</f>
        <v>609</v>
      </c>
      <c r="AL27" s="1243">
        <f>+N27</f>
        <v>0</v>
      </c>
      <c r="AM27" s="308">
        <f t="shared" si="2"/>
        <v>0</v>
      </c>
      <c r="AN27" s="683"/>
      <c r="AO27" s="683"/>
      <c r="AP27" s="683"/>
      <c r="AQ27" s="683"/>
      <c r="AR27" s="683"/>
      <c r="AS27" s="683"/>
      <c r="AT27" s="1219">
        <f t="shared" ref="AT27" si="15">+$J27</f>
        <v>609</v>
      </c>
      <c r="AU27" s="1246">
        <f>+O27</f>
        <v>0.2</v>
      </c>
      <c r="AV27" s="308">
        <f t="shared" si="3"/>
        <v>0</v>
      </c>
      <c r="AW27" s="683"/>
      <c r="AX27" s="683"/>
      <c r="AY27" s="683"/>
      <c r="AZ27" s="683"/>
      <c r="BA27" s="683"/>
      <c r="BB27" s="683"/>
      <c r="BC27" s="1219">
        <f t="shared" ref="BC27" si="16">+$J27</f>
        <v>609</v>
      </c>
      <c r="BD27" s="1249">
        <f>+P27</f>
        <v>0.2</v>
      </c>
      <c r="BE27" s="308">
        <f t="shared" si="4"/>
        <v>240429000</v>
      </c>
      <c r="BF27" s="917">
        <v>240429000</v>
      </c>
      <c r="BG27" s="683"/>
      <c r="BH27" s="683"/>
      <c r="BI27" s="683"/>
      <c r="BJ27" s="683"/>
      <c r="BK27" s="683"/>
      <c r="BL27" s="1219">
        <f t="shared" ref="BL27" si="17">+$J27</f>
        <v>609</v>
      </c>
      <c r="BM27" s="1252">
        <f>+Q27</f>
        <v>0.3</v>
      </c>
      <c r="BN27" s="308">
        <f t="shared" si="5"/>
        <v>0</v>
      </c>
      <c r="BO27" s="683"/>
      <c r="BP27" s="683"/>
      <c r="BQ27" s="683"/>
      <c r="BR27" s="683"/>
      <c r="BS27" s="683"/>
      <c r="BT27" s="683"/>
      <c r="BU27" s="1204"/>
      <c r="BV27" s="1205"/>
      <c r="BW27" s="1205"/>
      <c r="BX27" s="1205"/>
      <c r="BY27" s="1205"/>
      <c r="BZ27" s="1205"/>
      <c r="CA27" s="1205"/>
      <c r="CB27" s="1205"/>
      <c r="CC27" s="1206"/>
    </row>
    <row r="28" spans="1:81" s="690" customFormat="1" ht="40.15" customHeight="1" thickTop="1" thickBot="1" x14ac:dyDescent="0.3">
      <c r="A28" s="673"/>
      <c r="B28" s="1334"/>
      <c r="C28" s="1394"/>
      <c r="D28" s="1097"/>
      <c r="E28" s="1094"/>
      <c r="F28" s="1094"/>
      <c r="G28" s="1094"/>
      <c r="H28" s="1094"/>
      <c r="I28" s="1094"/>
      <c r="J28" s="1220"/>
      <c r="K28" s="1217"/>
      <c r="L28" s="1434"/>
      <c r="M28" s="1481"/>
      <c r="N28" s="1483"/>
      <c r="O28" s="1485"/>
      <c r="P28" s="1487"/>
      <c r="Q28" s="1489"/>
      <c r="R28" s="1220"/>
      <c r="S28" s="678" t="s">
        <v>6935</v>
      </c>
      <c r="T28" s="709"/>
      <c r="U28" s="709"/>
      <c r="V28" s="709"/>
      <c r="W28" s="677" t="s">
        <v>6934</v>
      </c>
      <c r="X28" s="669">
        <v>44621</v>
      </c>
      <c r="Y28" s="669">
        <v>44926</v>
      </c>
      <c r="Z28" s="669">
        <v>44621</v>
      </c>
      <c r="AA28" s="669">
        <v>44926</v>
      </c>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thickTop="1" thickBot="1" x14ac:dyDescent="0.3">
      <c r="A29" s="673"/>
      <c r="B29" s="1334"/>
      <c r="C29" s="1394"/>
      <c r="D29" s="1097"/>
      <c r="E29" s="1094"/>
      <c r="F29" s="1094"/>
      <c r="G29" s="1094"/>
      <c r="H29" s="1094"/>
      <c r="I29" s="1094"/>
      <c r="J29" s="1220"/>
      <c r="K29" s="1217"/>
      <c r="L29" s="1434"/>
      <c r="M29" s="1481"/>
      <c r="N29" s="1483"/>
      <c r="O29" s="1485"/>
      <c r="P29" s="1487"/>
      <c r="Q29" s="1489"/>
      <c r="R29" s="1220"/>
      <c r="S29" s="678" t="s">
        <v>6936</v>
      </c>
      <c r="T29" s="709"/>
      <c r="U29" s="709"/>
      <c r="V29" s="709"/>
      <c r="W29" s="677" t="s">
        <v>6934</v>
      </c>
      <c r="X29" s="669">
        <v>44621</v>
      </c>
      <c r="Y29" s="669">
        <v>44926</v>
      </c>
      <c r="Z29" s="669">
        <v>44621</v>
      </c>
      <c r="AA29" s="669">
        <v>44926</v>
      </c>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Top="1" thickBot="1" x14ac:dyDescent="0.3">
      <c r="A30" s="673"/>
      <c r="B30" s="1334"/>
      <c r="C30" s="1394"/>
      <c r="D30" s="1098"/>
      <c r="E30" s="1095"/>
      <c r="F30" s="1095"/>
      <c r="G30" s="1095"/>
      <c r="H30" s="1095"/>
      <c r="I30" s="1095"/>
      <c r="J30" s="1221"/>
      <c r="K30" s="1218"/>
      <c r="L30" s="1490"/>
      <c r="M30" s="1491"/>
      <c r="N30" s="1492"/>
      <c r="O30" s="1493"/>
      <c r="P30" s="1494"/>
      <c r="Q30" s="1495"/>
      <c r="R30" s="1221"/>
      <c r="S30" s="679" t="s">
        <v>6937</v>
      </c>
      <c r="T30" s="710"/>
      <c r="U30" s="710"/>
      <c r="V30" s="710"/>
      <c r="W30" s="677" t="s">
        <v>6934</v>
      </c>
      <c r="X30" s="669">
        <v>44621</v>
      </c>
      <c r="Y30" s="669">
        <v>44926</v>
      </c>
      <c r="Z30" s="669">
        <v>44621</v>
      </c>
      <c r="AA30" s="669">
        <v>44926</v>
      </c>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4"/>
      <c r="C31" s="1394"/>
      <c r="D31" s="1096">
        <v>3604</v>
      </c>
      <c r="E31" s="1093" t="s">
        <v>6938</v>
      </c>
      <c r="F31" s="1093"/>
      <c r="G31" s="1093"/>
      <c r="H31" s="1093" t="s">
        <v>6939</v>
      </c>
      <c r="I31" s="1446">
        <v>2021004540212</v>
      </c>
      <c r="J31" s="1219">
        <v>610</v>
      </c>
      <c r="K31" s="1216" t="str">
        <f>+[17]Metas!K701</f>
        <v>Implementar el teletrabajo a los funcionarios que cumplan los requisitos</v>
      </c>
      <c r="L31" s="1433">
        <v>1</v>
      </c>
      <c r="M31" s="1480">
        <f>SUM(N31:Q31)/1</f>
        <v>1</v>
      </c>
      <c r="N31" s="1482"/>
      <c r="O31" s="1484"/>
      <c r="P31" s="1486"/>
      <c r="Q31" s="1488">
        <v>1</v>
      </c>
      <c r="R31" s="1219">
        <f>+$J31</f>
        <v>610</v>
      </c>
      <c r="S31" s="677" t="s">
        <v>6940</v>
      </c>
      <c r="T31" s="708" t="s">
        <v>3833</v>
      </c>
      <c r="U31" s="708" t="s">
        <v>3839</v>
      </c>
      <c r="V31" s="708" t="s">
        <v>3842</v>
      </c>
      <c r="W31" s="677" t="s">
        <v>6941</v>
      </c>
      <c r="X31" s="669">
        <v>44562</v>
      </c>
      <c r="Y31" s="669">
        <v>44926</v>
      </c>
      <c r="Z31" s="669">
        <v>44562</v>
      </c>
      <c r="AA31" s="669">
        <v>44926</v>
      </c>
      <c r="AB31" s="1219">
        <f t="shared" ref="AB31" si="18">+$J31</f>
        <v>610</v>
      </c>
      <c r="AC31" s="1240">
        <f t="shared" ref="AC31" si="19">+L31</f>
        <v>1</v>
      </c>
      <c r="AD31" s="308">
        <f t="shared" si="6"/>
        <v>0</v>
      </c>
      <c r="AE31" s="308">
        <f t="shared" si="6"/>
        <v>0</v>
      </c>
      <c r="AF31" s="308">
        <f t="shared" si="6"/>
        <v>0</v>
      </c>
      <c r="AG31" s="308">
        <f t="shared" si="6"/>
        <v>0</v>
      </c>
      <c r="AH31" s="308">
        <f t="shared" si="6"/>
        <v>0</v>
      </c>
      <c r="AI31" s="308">
        <f t="shared" si="6"/>
        <v>0</v>
      </c>
      <c r="AJ31" s="308">
        <f t="shared" si="6"/>
        <v>0</v>
      </c>
      <c r="AK31" s="1219">
        <f t="shared" ref="AK31" si="20">+$J31</f>
        <v>610</v>
      </c>
      <c r="AL31" s="1243">
        <f>+N31</f>
        <v>0</v>
      </c>
      <c r="AM31" s="308">
        <f t="shared" si="2"/>
        <v>0</v>
      </c>
      <c r="AN31" s="683"/>
      <c r="AO31" s="683"/>
      <c r="AP31" s="683"/>
      <c r="AQ31" s="683"/>
      <c r="AR31" s="683"/>
      <c r="AS31" s="683"/>
      <c r="AT31" s="1219">
        <f t="shared" ref="AT31" si="21">+$J31</f>
        <v>610</v>
      </c>
      <c r="AU31" s="1246">
        <f>+O31</f>
        <v>0</v>
      </c>
      <c r="AV31" s="308">
        <f t="shared" si="3"/>
        <v>0</v>
      </c>
      <c r="AW31" s="683"/>
      <c r="AX31" s="683"/>
      <c r="AY31" s="683"/>
      <c r="AZ31" s="683"/>
      <c r="BA31" s="683"/>
      <c r="BB31" s="683"/>
      <c r="BC31" s="1219">
        <f t="shared" ref="BC31" si="22">+$J31</f>
        <v>610</v>
      </c>
      <c r="BD31" s="1249">
        <f>+P31</f>
        <v>0</v>
      </c>
      <c r="BE31" s="308">
        <f t="shared" si="4"/>
        <v>0</v>
      </c>
      <c r="BF31" s="683"/>
      <c r="BG31" s="683"/>
      <c r="BH31" s="683"/>
      <c r="BI31" s="683"/>
      <c r="BJ31" s="683"/>
      <c r="BK31" s="683"/>
      <c r="BL31" s="1219">
        <f t="shared" ref="BL31" si="23">+$J31</f>
        <v>610</v>
      </c>
      <c r="BM31" s="1252">
        <f>+Q31</f>
        <v>1</v>
      </c>
      <c r="BN31" s="308">
        <f t="shared" si="5"/>
        <v>0</v>
      </c>
      <c r="BO31" s="683"/>
      <c r="BP31" s="683"/>
      <c r="BQ31" s="683"/>
      <c r="BR31" s="683"/>
      <c r="BS31" s="683"/>
      <c r="BT31" s="683"/>
      <c r="BU31" s="1204"/>
      <c r="BV31" s="1205"/>
      <c r="BW31" s="1205"/>
      <c r="BX31" s="1205"/>
      <c r="BY31" s="1205"/>
      <c r="BZ31" s="1205"/>
      <c r="CA31" s="1205"/>
      <c r="CB31" s="1205"/>
      <c r="CC31" s="1206"/>
    </row>
    <row r="32" spans="1:81" s="690" customFormat="1" ht="40.15" customHeight="1" x14ac:dyDescent="0.25">
      <c r="A32" s="673"/>
      <c r="B32" s="1334"/>
      <c r="C32" s="1394"/>
      <c r="D32" s="1097"/>
      <c r="E32" s="1094"/>
      <c r="F32" s="1094"/>
      <c r="G32" s="1094"/>
      <c r="H32" s="1094"/>
      <c r="I32" s="1447"/>
      <c r="J32" s="1220"/>
      <c r="K32" s="1217"/>
      <c r="L32" s="1434"/>
      <c r="M32" s="1481"/>
      <c r="N32" s="1483"/>
      <c r="O32" s="1485"/>
      <c r="P32" s="1487"/>
      <c r="Q32" s="1489"/>
      <c r="R32" s="1220"/>
      <c r="S32" s="678"/>
      <c r="T32" s="709"/>
      <c r="U32" s="709"/>
      <c r="V32" s="709"/>
      <c r="W32" s="678"/>
      <c r="X32" s="670"/>
      <c r="Y32" s="670"/>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684"/>
      <c r="AO32" s="684"/>
      <c r="AP32" s="684"/>
      <c r="AQ32" s="684"/>
      <c r="AR32" s="684"/>
      <c r="AS32" s="684"/>
      <c r="AT32" s="1220"/>
      <c r="AU32" s="1247"/>
      <c r="AV32" s="303">
        <f t="shared" si="3"/>
        <v>0</v>
      </c>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94"/>
      <c r="D33" s="1097"/>
      <c r="E33" s="1094"/>
      <c r="F33" s="1094"/>
      <c r="G33" s="1094"/>
      <c r="H33" s="1094"/>
      <c r="I33" s="1447"/>
      <c r="J33" s="1220"/>
      <c r="K33" s="1217"/>
      <c r="L33" s="1434"/>
      <c r="M33" s="1481"/>
      <c r="N33" s="1483"/>
      <c r="O33" s="1485"/>
      <c r="P33" s="1487"/>
      <c r="Q33" s="1489"/>
      <c r="R33" s="1220"/>
      <c r="S33" s="678"/>
      <c r="T33" s="709"/>
      <c r="U33" s="709"/>
      <c r="V33" s="709"/>
      <c r="W33" s="678"/>
      <c r="X33" s="670"/>
      <c r="Y33" s="670"/>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94"/>
      <c r="D34" s="1098"/>
      <c r="E34" s="1095"/>
      <c r="F34" s="1095"/>
      <c r="G34" s="1095"/>
      <c r="H34" s="1095"/>
      <c r="I34" s="1448"/>
      <c r="J34" s="1221"/>
      <c r="K34" s="1218"/>
      <c r="L34" s="1490"/>
      <c r="M34" s="1491"/>
      <c r="N34" s="1492"/>
      <c r="O34" s="1493"/>
      <c r="P34" s="1494"/>
      <c r="Q34" s="1495"/>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685"/>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1394"/>
      <c r="D35" s="1096"/>
      <c r="E35" s="1093"/>
      <c r="F35" s="1093"/>
      <c r="G35" s="1093"/>
      <c r="H35" s="1093"/>
      <c r="I35" s="1093"/>
      <c r="J35" s="1219">
        <v>611</v>
      </c>
      <c r="K35" s="1216" t="str">
        <f>+[17]Metas!K702</f>
        <v xml:space="preserve">Funcionarios con conocimiento del comité de convivencia laboral </v>
      </c>
      <c r="L35" s="1222">
        <v>1008</v>
      </c>
      <c r="M35" s="1225">
        <f>SUM(N35:Q35)/1</f>
        <v>1008</v>
      </c>
      <c r="N35" s="1228"/>
      <c r="O35" s="1231"/>
      <c r="P35" s="1234"/>
      <c r="Q35" s="1237">
        <v>1008</v>
      </c>
      <c r="R35" s="1219">
        <f>+$J35</f>
        <v>611</v>
      </c>
      <c r="S35" s="677" t="s">
        <v>6942</v>
      </c>
      <c r="T35" s="708"/>
      <c r="U35" s="708" t="s">
        <v>3838</v>
      </c>
      <c r="V35" s="708" t="s">
        <v>3843</v>
      </c>
      <c r="W35" s="677" t="s">
        <v>6943</v>
      </c>
      <c r="X35" s="669">
        <v>44562</v>
      </c>
      <c r="Y35" s="669">
        <v>44926</v>
      </c>
      <c r="Z35" s="669">
        <v>44562</v>
      </c>
      <c r="AA35" s="669">
        <v>44926</v>
      </c>
      <c r="AB35" s="1219">
        <f t="shared" ref="AB35" si="25">+$J35</f>
        <v>611</v>
      </c>
      <c r="AC35" s="1240">
        <f t="shared" ref="AC35" si="26">+L35</f>
        <v>1008</v>
      </c>
      <c r="AD35" s="308">
        <f t="shared" si="24"/>
        <v>0</v>
      </c>
      <c r="AE35" s="308">
        <f t="shared" si="24"/>
        <v>0</v>
      </c>
      <c r="AF35" s="308">
        <f t="shared" si="24"/>
        <v>0</v>
      </c>
      <c r="AG35" s="308">
        <f t="shared" si="24"/>
        <v>0</v>
      </c>
      <c r="AH35" s="308">
        <f t="shared" si="24"/>
        <v>0</v>
      </c>
      <c r="AI35" s="308">
        <f t="shared" si="24"/>
        <v>0</v>
      </c>
      <c r="AJ35" s="308">
        <f t="shared" si="24"/>
        <v>0</v>
      </c>
      <c r="AK35" s="1219">
        <f t="shared" ref="AK35" si="27">+$J35</f>
        <v>611</v>
      </c>
      <c r="AL35" s="1243">
        <f>+N35</f>
        <v>0</v>
      </c>
      <c r="AM35" s="308">
        <f t="shared" si="2"/>
        <v>0</v>
      </c>
      <c r="AN35" s="683"/>
      <c r="AO35" s="683"/>
      <c r="AP35" s="683"/>
      <c r="AQ35" s="683"/>
      <c r="AR35" s="683"/>
      <c r="AS35" s="683"/>
      <c r="AT35" s="1219">
        <f t="shared" ref="AT35" si="28">+$J35</f>
        <v>611</v>
      </c>
      <c r="AU35" s="1246">
        <f>+O35</f>
        <v>0</v>
      </c>
      <c r="AV35" s="308">
        <f t="shared" si="3"/>
        <v>0</v>
      </c>
      <c r="AW35" s="683"/>
      <c r="AX35" s="683"/>
      <c r="AY35" s="683"/>
      <c r="AZ35" s="683"/>
      <c r="BA35" s="683"/>
      <c r="BB35" s="683"/>
      <c r="BC35" s="1219">
        <f t="shared" ref="BC35" si="29">+$J35</f>
        <v>611</v>
      </c>
      <c r="BD35" s="1249">
        <f>+P35</f>
        <v>0</v>
      </c>
      <c r="BE35" s="308">
        <f t="shared" si="4"/>
        <v>0</v>
      </c>
      <c r="BF35" s="683"/>
      <c r="BG35" s="683"/>
      <c r="BH35" s="683"/>
      <c r="BI35" s="683"/>
      <c r="BJ35" s="683"/>
      <c r="BK35" s="683"/>
      <c r="BL35" s="1219">
        <f t="shared" ref="BL35" si="30">+$J35</f>
        <v>611</v>
      </c>
      <c r="BM35" s="1252">
        <f>+Q35</f>
        <v>1008</v>
      </c>
      <c r="BN35" s="308">
        <f t="shared" si="5"/>
        <v>0</v>
      </c>
      <c r="BO35" s="683"/>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1334"/>
      <c r="C36" s="1394"/>
      <c r="D36" s="1097"/>
      <c r="E36" s="1094"/>
      <c r="F36" s="1094"/>
      <c r="G36" s="1094"/>
      <c r="H36" s="1094"/>
      <c r="I36" s="1094"/>
      <c r="J36" s="1220"/>
      <c r="K36" s="1217"/>
      <c r="L36" s="1223"/>
      <c r="M36" s="1226"/>
      <c r="N36" s="1229"/>
      <c r="O36" s="1232"/>
      <c r="P36" s="1235"/>
      <c r="Q36" s="1238"/>
      <c r="R36" s="1220"/>
      <c r="S36" s="678"/>
      <c r="T36" s="709"/>
      <c r="U36" s="709"/>
      <c r="V36" s="709"/>
      <c r="W36" s="678"/>
      <c r="X36" s="670"/>
      <c r="Y36" s="670"/>
      <c r="Z36" s="670"/>
      <c r="AA36" s="670"/>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94"/>
      <c r="D37" s="1097"/>
      <c r="E37" s="1094"/>
      <c r="F37" s="1094"/>
      <c r="G37" s="1094"/>
      <c r="H37" s="1094"/>
      <c r="I37" s="1094"/>
      <c r="J37" s="1220"/>
      <c r="K37" s="1217"/>
      <c r="L37" s="1223"/>
      <c r="M37" s="1226"/>
      <c r="N37" s="1229"/>
      <c r="O37" s="1232"/>
      <c r="P37" s="1235"/>
      <c r="Q37" s="1238"/>
      <c r="R37" s="1220"/>
      <c r="S37" s="678"/>
      <c r="T37" s="709"/>
      <c r="U37" s="709"/>
      <c r="V37" s="709"/>
      <c r="W37" s="678"/>
      <c r="X37" s="670"/>
      <c r="Y37" s="670"/>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94"/>
      <c r="D38" s="1098"/>
      <c r="E38" s="1095"/>
      <c r="F38" s="1095"/>
      <c r="G38" s="1095"/>
      <c r="H38" s="1095"/>
      <c r="I38" s="1095"/>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94"/>
      <c r="D39" s="1096"/>
      <c r="E39" s="1093"/>
      <c r="F39" s="1093"/>
      <c r="G39" s="1093"/>
      <c r="H39" s="1093"/>
      <c r="I39" s="1093"/>
      <c r="J39" s="1219">
        <v>612</v>
      </c>
      <c r="K39" s="1216" t="str">
        <f>+[17]Metas!K703</f>
        <v>Implementar la prevención y monitoreo del riesgo psicosocial de los funcionarios</v>
      </c>
      <c r="L39" s="1222">
        <v>1008</v>
      </c>
      <c r="M39" s="1225">
        <f>SUM(N39:Q39)/1</f>
        <v>1008</v>
      </c>
      <c r="N39" s="1228"/>
      <c r="O39" s="1231"/>
      <c r="P39" s="1234"/>
      <c r="Q39" s="1237">
        <v>1008</v>
      </c>
      <c r="R39" s="1219">
        <f>+$J39</f>
        <v>612</v>
      </c>
      <c r="S39" s="677" t="s">
        <v>6944</v>
      </c>
      <c r="T39" s="708"/>
      <c r="U39" s="708"/>
      <c r="V39" s="708"/>
      <c r="W39" s="677" t="s">
        <v>6945</v>
      </c>
      <c r="X39" s="669">
        <v>44835</v>
      </c>
      <c r="Y39" s="669">
        <v>44926</v>
      </c>
      <c r="Z39" s="669">
        <v>44835</v>
      </c>
      <c r="AA39" s="669">
        <v>44926</v>
      </c>
      <c r="AB39" s="1219">
        <f t="shared" ref="AB39" si="31">+$J39</f>
        <v>612</v>
      </c>
      <c r="AC39" s="1240">
        <f t="shared" ref="AC39" si="32">+L39</f>
        <v>1008</v>
      </c>
      <c r="AD39" s="308">
        <f t="shared" si="24"/>
        <v>0</v>
      </c>
      <c r="AE39" s="308">
        <f t="shared" si="24"/>
        <v>0</v>
      </c>
      <c r="AF39" s="308">
        <f t="shared" si="24"/>
        <v>0</v>
      </c>
      <c r="AG39" s="308">
        <f t="shared" si="24"/>
        <v>0</v>
      </c>
      <c r="AH39" s="308">
        <f t="shared" si="24"/>
        <v>0</v>
      </c>
      <c r="AI39" s="308">
        <f t="shared" si="24"/>
        <v>0</v>
      </c>
      <c r="AJ39" s="308">
        <f t="shared" si="24"/>
        <v>0</v>
      </c>
      <c r="AK39" s="1219">
        <f t="shared" ref="AK39" si="33">+$J39</f>
        <v>612</v>
      </c>
      <c r="AL39" s="1243">
        <f>+N39</f>
        <v>0</v>
      </c>
      <c r="AM39" s="308">
        <f t="shared" si="2"/>
        <v>0</v>
      </c>
      <c r="AN39" s="683"/>
      <c r="AO39" s="683"/>
      <c r="AP39" s="683"/>
      <c r="AQ39" s="683"/>
      <c r="AR39" s="683"/>
      <c r="AS39" s="683"/>
      <c r="AT39" s="1219">
        <f t="shared" ref="AT39" si="34">+$J39</f>
        <v>612</v>
      </c>
      <c r="AU39" s="1246">
        <f>+O39</f>
        <v>0</v>
      </c>
      <c r="AV39" s="308">
        <f t="shared" si="3"/>
        <v>0</v>
      </c>
      <c r="AW39" s="683"/>
      <c r="AX39" s="683"/>
      <c r="AY39" s="683"/>
      <c r="AZ39" s="683"/>
      <c r="BA39" s="683"/>
      <c r="BB39" s="683"/>
      <c r="BC39" s="1219">
        <f t="shared" ref="BC39" si="35">+$J39</f>
        <v>612</v>
      </c>
      <c r="BD39" s="1249">
        <f>+P39</f>
        <v>0</v>
      </c>
      <c r="BE39" s="308">
        <f t="shared" si="4"/>
        <v>0</v>
      </c>
      <c r="BF39" s="683"/>
      <c r="BG39" s="683"/>
      <c r="BH39" s="683"/>
      <c r="BI39" s="683"/>
      <c r="BJ39" s="683"/>
      <c r="BK39" s="683"/>
      <c r="BL39" s="1219">
        <f t="shared" ref="BL39" si="36">+$J39</f>
        <v>612</v>
      </c>
      <c r="BM39" s="1252">
        <f>+Q39</f>
        <v>1008</v>
      </c>
      <c r="BN39" s="308">
        <f t="shared" si="5"/>
        <v>0</v>
      </c>
      <c r="BO39" s="683"/>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1334"/>
      <c r="C40" s="1394"/>
      <c r="D40" s="1097"/>
      <c r="E40" s="1094"/>
      <c r="F40" s="1094"/>
      <c r="G40" s="1094"/>
      <c r="H40" s="1094"/>
      <c r="I40" s="1094"/>
      <c r="J40" s="1220"/>
      <c r="K40" s="1217"/>
      <c r="L40" s="1223"/>
      <c r="M40" s="1226"/>
      <c r="N40" s="1229"/>
      <c r="O40" s="1232"/>
      <c r="P40" s="1235"/>
      <c r="Q40" s="1238"/>
      <c r="R40" s="1220"/>
      <c r="S40" s="678"/>
      <c r="T40" s="709"/>
      <c r="U40" s="709"/>
      <c r="V40" s="709"/>
      <c r="W40" s="678"/>
      <c r="X40" s="670"/>
      <c r="Y40" s="670"/>
      <c r="Z40" s="670"/>
      <c r="AA40" s="670"/>
      <c r="AB40" s="1220"/>
      <c r="AC40" s="1241"/>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94"/>
      <c r="D41" s="1097"/>
      <c r="E41" s="1094"/>
      <c r="F41" s="1094"/>
      <c r="G41" s="1094"/>
      <c r="H41" s="1094"/>
      <c r="I41" s="1094"/>
      <c r="J41" s="1220"/>
      <c r="K41" s="1217"/>
      <c r="L41" s="1223"/>
      <c r="M41" s="1226"/>
      <c r="N41" s="1229"/>
      <c r="O41" s="1232"/>
      <c r="P41" s="1235"/>
      <c r="Q41" s="1238"/>
      <c r="R41" s="1220"/>
      <c r="S41" s="678"/>
      <c r="T41" s="709"/>
      <c r="U41" s="709"/>
      <c r="V41" s="709"/>
      <c r="W41" s="678"/>
      <c r="X41" s="670"/>
      <c r="Y41" s="670"/>
      <c r="Z41" s="670"/>
      <c r="AA41" s="670"/>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94"/>
      <c r="D42" s="1098"/>
      <c r="E42" s="1095"/>
      <c r="F42" s="1095"/>
      <c r="G42" s="1095"/>
      <c r="H42" s="1095"/>
      <c r="I42" s="1095"/>
      <c r="J42" s="1221"/>
      <c r="K42" s="1218"/>
      <c r="L42" s="1224"/>
      <c r="M42" s="1227"/>
      <c r="N42" s="1230"/>
      <c r="O42" s="1233"/>
      <c r="P42" s="1236"/>
      <c r="Q42" s="1239"/>
      <c r="R42" s="1221"/>
      <c r="S42" s="679"/>
      <c r="T42" s="710"/>
      <c r="U42" s="710"/>
      <c r="V42" s="710"/>
      <c r="W42" s="679"/>
      <c r="X42" s="671"/>
      <c r="Y42" s="671"/>
      <c r="Z42" s="671"/>
      <c r="AA42" s="671"/>
      <c r="AB42" s="1221"/>
      <c r="AC42" s="1242"/>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thickBot="1" x14ac:dyDescent="0.3">
      <c r="A43" s="673"/>
      <c r="B43" s="1334"/>
      <c r="C43" s="1394"/>
      <c r="D43" s="1096"/>
      <c r="E43" s="1093"/>
      <c r="F43" s="1093"/>
      <c r="G43" s="1093"/>
      <c r="H43" s="1093"/>
      <c r="I43" s="1093"/>
      <c r="J43" s="1219">
        <v>613</v>
      </c>
      <c r="K43" s="1216" t="str">
        <f>+[17]Metas!K704</f>
        <v>Realizar la supervisión a los funcionarios identificados con riesgo de salud y nutricional</v>
      </c>
      <c r="L43" s="1222">
        <v>60</v>
      </c>
      <c r="M43" s="1225">
        <f>SUM(N43:Q43)</f>
        <v>60</v>
      </c>
      <c r="N43" s="1228"/>
      <c r="O43" s="1231"/>
      <c r="P43" s="1234">
        <v>30</v>
      </c>
      <c r="Q43" s="1237">
        <v>30</v>
      </c>
      <c r="R43" s="1219">
        <f>+$J43</f>
        <v>613</v>
      </c>
      <c r="S43" s="677" t="s">
        <v>6946</v>
      </c>
      <c r="T43" s="708" t="s">
        <v>3833</v>
      </c>
      <c r="U43" s="708" t="s">
        <v>3839</v>
      </c>
      <c r="V43" s="708" t="s">
        <v>3842</v>
      </c>
      <c r="W43" s="677" t="s">
        <v>6947</v>
      </c>
      <c r="X43" s="669">
        <v>44562</v>
      </c>
      <c r="Y43" s="669">
        <v>44926</v>
      </c>
      <c r="Z43" s="669">
        <v>44562</v>
      </c>
      <c r="AA43" s="669">
        <v>44926</v>
      </c>
      <c r="AB43" s="1219">
        <f t="shared" ref="AB43" si="37">+$J43</f>
        <v>613</v>
      </c>
      <c r="AC43" s="1240">
        <f t="shared" ref="AC43" si="38">+L43</f>
        <v>60</v>
      </c>
      <c r="AD43" s="308">
        <f t="shared" si="24"/>
        <v>2366448</v>
      </c>
      <c r="AE43" s="308">
        <f t="shared" si="24"/>
        <v>2366448</v>
      </c>
      <c r="AF43" s="308">
        <f t="shared" si="24"/>
        <v>0</v>
      </c>
      <c r="AG43" s="308">
        <f t="shared" si="24"/>
        <v>0</v>
      </c>
      <c r="AH43" s="308">
        <f t="shared" si="24"/>
        <v>0</v>
      </c>
      <c r="AI43" s="308">
        <f t="shared" si="24"/>
        <v>0</v>
      </c>
      <c r="AJ43" s="308">
        <f t="shared" si="24"/>
        <v>0</v>
      </c>
      <c r="AK43" s="1219">
        <f t="shared" ref="AK43" si="39">+$J43</f>
        <v>613</v>
      </c>
      <c r="AL43" s="1243">
        <f>+N43</f>
        <v>0</v>
      </c>
      <c r="AM43" s="308">
        <f t="shared" si="2"/>
        <v>0</v>
      </c>
      <c r="AN43" s="683"/>
      <c r="AO43" s="683"/>
      <c r="AP43" s="683"/>
      <c r="AQ43" s="683"/>
      <c r="AR43" s="683"/>
      <c r="AS43" s="683"/>
      <c r="AT43" s="1219">
        <f t="shared" ref="AT43" si="40">+$J43</f>
        <v>613</v>
      </c>
      <c r="AU43" s="1246">
        <f>+O43</f>
        <v>0</v>
      </c>
      <c r="AV43" s="308">
        <f t="shared" si="3"/>
        <v>2366448</v>
      </c>
      <c r="AW43" s="918">
        <v>2366448</v>
      </c>
      <c r="AX43" s="683"/>
      <c r="AY43" s="683"/>
      <c r="AZ43" s="683"/>
      <c r="BA43" s="683"/>
      <c r="BB43" s="683"/>
      <c r="BC43" s="1219">
        <f t="shared" ref="BC43" si="41">+$J43</f>
        <v>613</v>
      </c>
      <c r="BD43" s="1249">
        <f>+P43</f>
        <v>30</v>
      </c>
      <c r="BE43" s="308">
        <f t="shared" si="4"/>
        <v>0</v>
      </c>
      <c r="BF43" s="683"/>
      <c r="BG43" s="683"/>
      <c r="BH43" s="683"/>
      <c r="BI43" s="683"/>
      <c r="BJ43" s="683"/>
      <c r="BK43" s="683"/>
      <c r="BL43" s="1219">
        <f t="shared" ref="BL43" si="42">+$J43</f>
        <v>613</v>
      </c>
      <c r="BM43" s="1252">
        <f>+Q43</f>
        <v>30</v>
      </c>
      <c r="BN43" s="308">
        <f t="shared" si="5"/>
        <v>0</v>
      </c>
      <c r="BO43" s="683"/>
      <c r="BP43" s="683"/>
      <c r="BQ43" s="683"/>
      <c r="BR43" s="683"/>
      <c r="BS43" s="683"/>
      <c r="BT43" s="683"/>
      <c r="BU43" s="1204"/>
      <c r="BV43" s="1205"/>
      <c r="BW43" s="1205"/>
      <c r="BX43" s="1205"/>
      <c r="BY43" s="1205"/>
      <c r="BZ43" s="1205"/>
      <c r="CA43" s="1205"/>
      <c r="CB43" s="1205"/>
      <c r="CC43" s="1206"/>
    </row>
    <row r="44" spans="1:81" s="690" customFormat="1" ht="40.15" customHeight="1" thickTop="1" x14ac:dyDescent="0.25">
      <c r="A44" s="673"/>
      <c r="B44" s="1334"/>
      <c r="C44" s="1394"/>
      <c r="D44" s="1097"/>
      <c r="E44" s="1094"/>
      <c r="F44" s="1094"/>
      <c r="G44" s="1094"/>
      <c r="H44" s="1094"/>
      <c r="I44" s="1094"/>
      <c r="J44" s="1220"/>
      <c r="K44" s="1217"/>
      <c r="L44" s="1223"/>
      <c r="M44" s="1226"/>
      <c r="N44" s="1229"/>
      <c r="O44" s="1232"/>
      <c r="P44" s="1235"/>
      <c r="Q44" s="1238"/>
      <c r="R44" s="1220"/>
      <c r="S44" s="678" t="s">
        <v>6948</v>
      </c>
      <c r="T44" s="709"/>
      <c r="U44" s="709" t="s">
        <v>3839</v>
      </c>
      <c r="V44" s="709" t="s">
        <v>3843</v>
      </c>
      <c r="W44" s="678" t="s">
        <v>6949</v>
      </c>
      <c r="X44" s="669">
        <v>44562</v>
      </c>
      <c r="Y44" s="669">
        <v>44926</v>
      </c>
      <c r="Z44" s="669">
        <v>44562</v>
      </c>
      <c r="AA44" s="669">
        <v>44926</v>
      </c>
      <c r="AB44" s="1220"/>
      <c r="AC44" s="1241"/>
      <c r="AD44" s="303">
        <f t="shared" si="24"/>
        <v>0</v>
      </c>
      <c r="AE44" s="303">
        <f t="shared" si="24"/>
        <v>0</v>
      </c>
      <c r="AF44" s="303">
        <f t="shared" si="24"/>
        <v>0</v>
      </c>
      <c r="AG44" s="303">
        <f t="shared" si="24"/>
        <v>0</v>
      </c>
      <c r="AH44" s="303">
        <f t="shared" si="24"/>
        <v>0</v>
      </c>
      <c r="AI44" s="303">
        <f t="shared" si="24"/>
        <v>0</v>
      </c>
      <c r="AJ44" s="303">
        <f t="shared" si="24"/>
        <v>0</v>
      </c>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94"/>
      <c r="D45" s="1097"/>
      <c r="E45" s="1094"/>
      <c r="F45" s="1094"/>
      <c r="G45" s="1094"/>
      <c r="H45" s="1094"/>
      <c r="I45" s="1094"/>
      <c r="J45" s="1220"/>
      <c r="K45" s="1217"/>
      <c r="L45" s="1223"/>
      <c r="M45" s="1226"/>
      <c r="N45" s="1229"/>
      <c r="O45" s="1232"/>
      <c r="P45" s="1235"/>
      <c r="Q45" s="1238"/>
      <c r="R45" s="1220"/>
      <c r="S45" s="678"/>
      <c r="T45" s="709"/>
      <c r="U45" s="709"/>
      <c r="V45" s="709"/>
      <c r="W45" s="678"/>
      <c r="X45" s="670"/>
      <c r="Y45" s="670"/>
      <c r="Z45" s="670"/>
      <c r="AA45" s="670"/>
      <c r="AB45" s="1220"/>
      <c r="AC45" s="1241"/>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94"/>
      <c r="D46" s="1098"/>
      <c r="E46" s="1095"/>
      <c r="F46" s="1095"/>
      <c r="G46" s="1095"/>
      <c r="H46" s="1095"/>
      <c r="I46" s="1095"/>
      <c r="J46" s="1221"/>
      <c r="K46" s="1218"/>
      <c r="L46" s="1224"/>
      <c r="M46" s="1227"/>
      <c r="N46" s="1230"/>
      <c r="O46" s="1233"/>
      <c r="P46" s="1236"/>
      <c r="Q46" s="1239"/>
      <c r="R46" s="1221"/>
      <c r="S46" s="679"/>
      <c r="T46" s="710"/>
      <c r="U46" s="710"/>
      <c r="V46" s="710"/>
      <c r="W46" s="679"/>
      <c r="X46" s="671"/>
      <c r="Y46" s="671"/>
      <c r="Z46" s="671"/>
      <c r="AA46" s="671"/>
      <c r="AB46" s="1221"/>
      <c r="AC46" s="1242"/>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94"/>
      <c r="D47" s="1096"/>
      <c r="E47" s="1093"/>
      <c r="F47" s="1093"/>
      <c r="G47" s="1093"/>
      <c r="H47" s="1093"/>
      <c r="I47" s="1093"/>
      <c r="J47" s="1219">
        <v>614</v>
      </c>
      <c r="K47" s="1216" t="str">
        <f>+[17]Metas!K705</f>
        <v>Reuniones de los comités que conforman el Sistema de Gestión de Seguridad y Salud en el trabajo</v>
      </c>
      <c r="L47" s="1222">
        <v>16</v>
      </c>
      <c r="M47" s="1225">
        <f>SUM(N47:Q47)</f>
        <v>16</v>
      </c>
      <c r="N47" s="1228">
        <v>4</v>
      </c>
      <c r="O47" s="1231">
        <v>4</v>
      </c>
      <c r="P47" s="1234">
        <v>4</v>
      </c>
      <c r="Q47" s="1237">
        <v>4</v>
      </c>
      <c r="R47" s="1219">
        <f>+$J47</f>
        <v>614</v>
      </c>
      <c r="S47" s="677" t="s">
        <v>6950</v>
      </c>
      <c r="T47" s="708"/>
      <c r="U47" s="708" t="s">
        <v>3838</v>
      </c>
      <c r="V47" s="708" t="s">
        <v>3843</v>
      </c>
      <c r="W47" s="677" t="s">
        <v>6951</v>
      </c>
      <c r="X47" s="669">
        <v>44562</v>
      </c>
      <c r="Y47" s="669">
        <v>44926</v>
      </c>
      <c r="Z47" s="669">
        <v>44562</v>
      </c>
      <c r="AA47" s="669">
        <v>44926</v>
      </c>
      <c r="AB47" s="1219">
        <f t="shared" ref="AB47" si="43">+$J47</f>
        <v>614</v>
      </c>
      <c r="AC47" s="1240">
        <f t="shared" ref="AC47" si="44">+L47</f>
        <v>16</v>
      </c>
      <c r="AD47" s="308">
        <f t="shared" si="24"/>
        <v>0</v>
      </c>
      <c r="AE47" s="308">
        <f t="shared" si="24"/>
        <v>0</v>
      </c>
      <c r="AF47" s="308">
        <f t="shared" si="24"/>
        <v>0</v>
      </c>
      <c r="AG47" s="308">
        <f t="shared" si="24"/>
        <v>0</v>
      </c>
      <c r="AH47" s="308">
        <f t="shared" si="24"/>
        <v>0</v>
      </c>
      <c r="AI47" s="308">
        <f t="shared" si="24"/>
        <v>0</v>
      </c>
      <c r="AJ47" s="308">
        <f t="shared" si="24"/>
        <v>0</v>
      </c>
      <c r="AK47" s="1219">
        <f t="shared" ref="AK47" si="45">+$J47</f>
        <v>614</v>
      </c>
      <c r="AL47" s="1243">
        <f>+N47</f>
        <v>4</v>
      </c>
      <c r="AM47" s="308">
        <f t="shared" si="2"/>
        <v>0</v>
      </c>
      <c r="AN47" s="683"/>
      <c r="AO47" s="683"/>
      <c r="AP47" s="683"/>
      <c r="AQ47" s="683"/>
      <c r="AR47" s="683"/>
      <c r="AS47" s="683"/>
      <c r="AT47" s="1219">
        <f t="shared" ref="AT47" si="46">+$J47</f>
        <v>614</v>
      </c>
      <c r="AU47" s="1246">
        <f>+O47</f>
        <v>4</v>
      </c>
      <c r="AV47" s="308">
        <f t="shared" si="3"/>
        <v>0</v>
      </c>
      <c r="AW47" s="683"/>
      <c r="AX47" s="683"/>
      <c r="AY47" s="683"/>
      <c r="AZ47" s="683"/>
      <c r="BA47" s="683"/>
      <c r="BB47" s="683"/>
      <c r="BC47" s="1219">
        <f t="shared" ref="BC47" si="47">+$J47</f>
        <v>614</v>
      </c>
      <c r="BD47" s="1249">
        <f>+P47</f>
        <v>4</v>
      </c>
      <c r="BE47" s="308">
        <f t="shared" si="4"/>
        <v>0</v>
      </c>
      <c r="BF47" s="683"/>
      <c r="BG47" s="683"/>
      <c r="BH47" s="683"/>
      <c r="BI47" s="683"/>
      <c r="BJ47" s="683"/>
      <c r="BK47" s="683"/>
      <c r="BL47" s="1219">
        <f t="shared" ref="BL47" si="48">+$J47</f>
        <v>614</v>
      </c>
      <c r="BM47" s="1252">
        <f>+Q47</f>
        <v>4</v>
      </c>
      <c r="BN47" s="308">
        <f t="shared" si="5"/>
        <v>0</v>
      </c>
      <c r="BO47" s="683"/>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1334"/>
      <c r="C48" s="1394"/>
      <c r="D48" s="1097"/>
      <c r="E48" s="1094"/>
      <c r="F48" s="1094"/>
      <c r="G48" s="1094"/>
      <c r="H48" s="1094"/>
      <c r="I48" s="1094"/>
      <c r="J48" s="1220"/>
      <c r="K48" s="1217"/>
      <c r="L48" s="1223"/>
      <c r="M48" s="1226"/>
      <c r="N48" s="1229"/>
      <c r="O48" s="1232"/>
      <c r="P48" s="1235"/>
      <c r="Q48" s="1238"/>
      <c r="R48" s="1220"/>
      <c r="S48" s="678"/>
      <c r="T48" s="709"/>
      <c r="U48" s="709"/>
      <c r="V48" s="709"/>
      <c r="W48" s="678"/>
      <c r="X48" s="670"/>
      <c r="Y48" s="670"/>
      <c r="Z48" s="670"/>
      <c r="AA48" s="670"/>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94"/>
      <c r="D49" s="1097"/>
      <c r="E49" s="1094"/>
      <c r="F49" s="1094"/>
      <c r="G49" s="1094"/>
      <c r="H49" s="1094"/>
      <c r="I49" s="1094"/>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511"/>
      <c r="D50" s="1098"/>
      <c r="E50" s="1095"/>
      <c r="F50" s="1095"/>
      <c r="G50" s="1095"/>
      <c r="H50" s="1095"/>
      <c r="I50" s="1095"/>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thickBot="1" x14ac:dyDescent="0.3">
      <c r="A51" s="673"/>
      <c r="B51" s="1334"/>
      <c r="C51" s="1314" t="s">
        <v>967</v>
      </c>
      <c r="D51" s="1096"/>
      <c r="E51" s="1093"/>
      <c r="F51" s="1093"/>
      <c r="G51" s="1093"/>
      <c r="H51" s="1093"/>
      <c r="I51" s="1093"/>
      <c r="J51" s="1219">
        <v>615</v>
      </c>
      <c r="K51" s="1216" t="str">
        <f>+[17]Metas!K706</f>
        <v>Funcionario de apoyo para la ejecución del código de integridad</v>
      </c>
      <c r="L51" s="1222">
        <v>1</v>
      </c>
      <c r="M51" s="1225">
        <f>SUM(N51:Q51)</f>
        <v>1</v>
      </c>
      <c r="N51" s="1228">
        <v>1</v>
      </c>
      <c r="O51" s="1231"/>
      <c r="P51" s="1234"/>
      <c r="Q51" s="1237"/>
      <c r="R51" s="1219">
        <f>+$J51</f>
        <v>615</v>
      </c>
      <c r="S51" s="677" t="s">
        <v>6952</v>
      </c>
      <c r="T51" s="708" t="s">
        <v>3833</v>
      </c>
      <c r="U51" s="708" t="s">
        <v>3839</v>
      </c>
      <c r="V51" s="708" t="s">
        <v>3842</v>
      </c>
      <c r="W51" s="677" t="s">
        <v>6953</v>
      </c>
      <c r="X51" s="669">
        <v>44562</v>
      </c>
      <c r="Y51" s="669">
        <v>44926</v>
      </c>
      <c r="Z51" s="669">
        <v>44562</v>
      </c>
      <c r="AA51" s="669">
        <v>44926</v>
      </c>
      <c r="AB51" s="1219">
        <f t="shared" ref="AB51" si="49">+$J51</f>
        <v>615</v>
      </c>
      <c r="AC51" s="1240">
        <f t="shared" ref="AC51" si="50">+L51</f>
        <v>1</v>
      </c>
      <c r="AD51" s="308">
        <f t="shared" si="24"/>
        <v>0</v>
      </c>
      <c r="AE51" s="308">
        <f t="shared" si="24"/>
        <v>0</v>
      </c>
      <c r="AF51" s="308">
        <f t="shared" si="24"/>
        <v>0</v>
      </c>
      <c r="AG51" s="308">
        <f t="shared" si="24"/>
        <v>0</v>
      </c>
      <c r="AH51" s="308">
        <f t="shared" si="24"/>
        <v>0</v>
      </c>
      <c r="AI51" s="308">
        <f t="shared" si="24"/>
        <v>0</v>
      </c>
      <c r="AJ51" s="308">
        <f t="shared" si="24"/>
        <v>0</v>
      </c>
      <c r="AK51" s="1219">
        <f t="shared" ref="AK51" si="51">+$J51</f>
        <v>615</v>
      </c>
      <c r="AL51" s="1243">
        <f>+N51</f>
        <v>1</v>
      </c>
      <c r="AM51" s="308">
        <f t="shared" si="2"/>
        <v>0</v>
      </c>
      <c r="AN51" s="683"/>
      <c r="AO51" s="683"/>
      <c r="AP51" s="683"/>
      <c r="AQ51" s="683"/>
      <c r="AR51" s="683"/>
      <c r="AS51" s="683"/>
      <c r="AT51" s="1219">
        <f t="shared" ref="AT51" si="52">+$J51</f>
        <v>615</v>
      </c>
      <c r="AU51" s="1246">
        <f>+O51</f>
        <v>0</v>
      </c>
      <c r="AV51" s="308">
        <f t="shared" si="3"/>
        <v>0</v>
      </c>
      <c r="AW51" s="683"/>
      <c r="AX51" s="683"/>
      <c r="AY51" s="683"/>
      <c r="AZ51" s="683"/>
      <c r="BA51" s="683"/>
      <c r="BB51" s="683"/>
      <c r="BC51" s="1219">
        <f t="shared" ref="BC51" si="53">+$J51</f>
        <v>615</v>
      </c>
      <c r="BD51" s="1249">
        <f>+P51</f>
        <v>0</v>
      </c>
      <c r="BE51" s="308">
        <f t="shared" si="4"/>
        <v>0</v>
      </c>
      <c r="BF51" s="683"/>
      <c r="BG51" s="683"/>
      <c r="BH51" s="683"/>
      <c r="BI51" s="683"/>
      <c r="BJ51" s="683"/>
      <c r="BK51" s="683"/>
      <c r="BL51" s="1219">
        <f t="shared" ref="BL51" si="54">+$J51</f>
        <v>615</v>
      </c>
      <c r="BM51" s="1252">
        <f>+Q51</f>
        <v>0</v>
      </c>
      <c r="BN51" s="308">
        <f t="shared" si="5"/>
        <v>0</v>
      </c>
      <c r="BO51" s="683"/>
      <c r="BP51" s="683"/>
      <c r="BQ51" s="683"/>
      <c r="BR51" s="683"/>
      <c r="BS51" s="683"/>
      <c r="BT51" s="683"/>
      <c r="BU51" s="1204"/>
      <c r="BV51" s="1205"/>
      <c r="BW51" s="1205"/>
      <c r="BX51" s="1205"/>
      <c r="BY51" s="1205"/>
      <c r="BZ51" s="1205"/>
      <c r="CA51" s="1205"/>
      <c r="CB51" s="1205"/>
      <c r="CC51" s="1206"/>
    </row>
    <row r="52" spans="1:81" s="690" customFormat="1" ht="40.15" customHeight="1" thickTop="1" x14ac:dyDescent="0.25">
      <c r="A52" s="673"/>
      <c r="B52" s="1334"/>
      <c r="C52" s="1315"/>
      <c r="D52" s="1097"/>
      <c r="E52" s="1094"/>
      <c r="F52" s="1094"/>
      <c r="G52" s="1094"/>
      <c r="H52" s="1094"/>
      <c r="I52" s="1094"/>
      <c r="J52" s="1220"/>
      <c r="K52" s="1217"/>
      <c r="L52" s="1223"/>
      <c r="M52" s="1226"/>
      <c r="N52" s="1229"/>
      <c r="O52" s="1232"/>
      <c r="P52" s="1235"/>
      <c r="Q52" s="1238"/>
      <c r="R52" s="1220"/>
      <c r="S52" s="678" t="s">
        <v>6954</v>
      </c>
      <c r="T52" s="709"/>
      <c r="U52" s="709" t="s">
        <v>3838</v>
      </c>
      <c r="V52" s="709" t="s">
        <v>3843</v>
      </c>
      <c r="W52" s="678" t="s">
        <v>6955</v>
      </c>
      <c r="X52" s="669">
        <v>44562</v>
      </c>
      <c r="Y52" s="669">
        <v>44926</v>
      </c>
      <c r="Z52" s="669">
        <v>44562</v>
      </c>
      <c r="AA52" s="669">
        <v>44926</v>
      </c>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1334"/>
      <c r="C53" s="1315"/>
      <c r="D53" s="1097"/>
      <c r="E53" s="1094"/>
      <c r="F53" s="1094"/>
      <c r="G53" s="1094"/>
      <c r="H53" s="1094"/>
      <c r="I53" s="1094"/>
      <c r="J53" s="1220"/>
      <c r="K53" s="1217"/>
      <c r="L53" s="1223"/>
      <c r="M53" s="1226"/>
      <c r="N53" s="1229"/>
      <c r="O53" s="1232"/>
      <c r="P53" s="1235"/>
      <c r="Q53" s="1238"/>
      <c r="R53" s="122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1334"/>
      <c r="C54" s="1316"/>
      <c r="D54" s="1098"/>
      <c r="E54" s="1095"/>
      <c r="F54" s="1095"/>
      <c r="G54" s="1095"/>
      <c r="H54" s="1095"/>
      <c r="I54" s="1095"/>
      <c r="J54" s="1221"/>
      <c r="K54" s="1218"/>
      <c r="L54" s="1224"/>
      <c r="M54" s="1227"/>
      <c r="N54" s="1230"/>
      <c r="O54" s="1233"/>
      <c r="P54" s="1236"/>
      <c r="Q54" s="1239"/>
      <c r="R54" s="122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thickBot="1" x14ac:dyDescent="0.3">
      <c r="A55" s="673"/>
      <c r="B55" s="1334"/>
      <c r="C55" s="1314" t="s">
        <v>970</v>
      </c>
      <c r="D55" s="1096"/>
      <c r="E55" s="1093"/>
      <c r="F55" s="1093"/>
      <c r="G55" s="1093"/>
      <c r="H55" s="1093"/>
      <c r="I55" s="1446"/>
      <c r="J55" s="1219">
        <v>616</v>
      </c>
      <c r="K55" s="1216" t="str">
        <f>+[17]Metas!K707</f>
        <v>Estudio orgánico de la entidad para estructura, planta y escala salarial para actualizar el manual de funciones</v>
      </c>
      <c r="L55" s="1222">
        <v>1</v>
      </c>
      <c r="M55" s="1225">
        <f>SUM(N55:Q55)</f>
        <v>1</v>
      </c>
      <c r="N55" s="1228"/>
      <c r="O55" s="1231"/>
      <c r="P55" s="1234"/>
      <c r="Q55" s="1237">
        <v>1</v>
      </c>
      <c r="R55" s="1219">
        <f>+$J55</f>
        <v>616</v>
      </c>
      <c r="S55" s="677" t="s">
        <v>6956</v>
      </c>
      <c r="T55" s="708"/>
      <c r="U55" s="708"/>
      <c r="V55" s="708" t="s">
        <v>3843</v>
      </c>
      <c r="W55" s="677" t="s">
        <v>6957</v>
      </c>
      <c r="X55" s="669">
        <v>44562</v>
      </c>
      <c r="Y55" s="669">
        <v>44926</v>
      </c>
      <c r="Z55" s="669">
        <v>44562</v>
      </c>
      <c r="AA55" s="669">
        <v>44926</v>
      </c>
      <c r="AB55" s="1219">
        <f t="shared" ref="AB55" si="55">+$J55</f>
        <v>616</v>
      </c>
      <c r="AC55" s="1240">
        <f t="shared" ref="AC55" si="56">+L55</f>
        <v>1</v>
      </c>
      <c r="AD55" s="308">
        <f t="shared" si="24"/>
        <v>0</v>
      </c>
      <c r="AE55" s="308">
        <f t="shared" si="24"/>
        <v>0</v>
      </c>
      <c r="AF55" s="308">
        <f t="shared" si="24"/>
        <v>0</v>
      </c>
      <c r="AG55" s="308">
        <f t="shared" si="24"/>
        <v>0</v>
      </c>
      <c r="AH55" s="308">
        <f t="shared" si="24"/>
        <v>0</v>
      </c>
      <c r="AI55" s="308">
        <f t="shared" si="24"/>
        <v>0</v>
      </c>
      <c r="AJ55" s="308">
        <f t="shared" si="24"/>
        <v>0</v>
      </c>
      <c r="AK55" s="1219">
        <f t="shared" ref="AK55" si="57">+$J55</f>
        <v>616</v>
      </c>
      <c r="AL55" s="1243">
        <f>+N55</f>
        <v>0</v>
      </c>
      <c r="AM55" s="308">
        <f t="shared" si="2"/>
        <v>0</v>
      </c>
      <c r="AN55" s="683"/>
      <c r="AO55" s="683"/>
      <c r="AP55" s="683"/>
      <c r="AQ55" s="683"/>
      <c r="AR55" s="683"/>
      <c r="AS55" s="683"/>
      <c r="AT55" s="1219">
        <f t="shared" ref="AT55" si="58">+$J55</f>
        <v>616</v>
      </c>
      <c r="AU55" s="1246">
        <f>+O55</f>
        <v>0</v>
      </c>
      <c r="AV55" s="308">
        <f t="shared" si="3"/>
        <v>0</v>
      </c>
      <c r="AW55" s="683"/>
      <c r="AX55" s="683"/>
      <c r="AY55" s="683"/>
      <c r="AZ55" s="683"/>
      <c r="BA55" s="683"/>
      <c r="BB55" s="683"/>
      <c r="BC55" s="1219">
        <f t="shared" ref="BC55" si="59">+$J55</f>
        <v>616</v>
      </c>
      <c r="BD55" s="1249">
        <f>+P55</f>
        <v>0</v>
      </c>
      <c r="BE55" s="308">
        <f t="shared" si="4"/>
        <v>0</v>
      </c>
      <c r="BF55" s="683"/>
      <c r="BG55" s="683"/>
      <c r="BH55" s="683"/>
      <c r="BI55" s="683"/>
      <c r="BJ55" s="683"/>
      <c r="BK55" s="683"/>
      <c r="BL55" s="1219">
        <f t="shared" ref="BL55" si="60">+$J55</f>
        <v>616</v>
      </c>
      <c r="BM55" s="1252">
        <f>+Q55</f>
        <v>1</v>
      </c>
      <c r="BN55" s="308">
        <f t="shared" si="5"/>
        <v>0</v>
      </c>
      <c r="BO55" s="683"/>
      <c r="BP55" s="683"/>
      <c r="BQ55" s="683"/>
      <c r="BR55" s="683"/>
      <c r="BS55" s="683"/>
      <c r="BT55" s="683"/>
      <c r="BU55" s="1204"/>
      <c r="BV55" s="1205"/>
      <c r="BW55" s="1205"/>
      <c r="BX55" s="1205"/>
      <c r="BY55" s="1205"/>
      <c r="BZ55" s="1205"/>
      <c r="CA55" s="1205"/>
      <c r="CB55" s="1205"/>
      <c r="CC55" s="1206"/>
    </row>
    <row r="56" spans="1:81" s="690" customFormat="1" ht="40.15" customHeight="1" thickTop="1" x14ac:dyDescent="0.25">
      <c r="A56" s="673"/>
      <c r="B56" s="1334"/>
      <c r="C56" s="1315"/>
      <c r="D56" s="1097"/>
      <c r="E56" s="1094"/>
      <c r="F56" s="1094"/>
      <c r="G56" s="1094"/>
      <c r="H56" s="1094"/>
      <c r="I56" s="1447"/>
      <c r="J56" s="1220"/>
      <c r="K56" s="1217"/>
      <c r="L56" s="1223"/>
      <c r="M56" s="1226"/>
      <c r="N56" s="1229"/>
      <c r="O56" s="1232"/>
      <c r="P56" s="1235"/>
      <c r="Q56" s="1238"/>
      <c r="R56" s="1220"/>
      <c r="S56" s="678" t="s">
        <v>6958</v>
      </c>
      <c r="T56" s="709"/>
      <c r="U56" s="709"/>
      <c r="V56" s="709" t="s">
        <v>3843</v>
      </c>
      <c r="W56" s="678" t="s">
        <v>6959</v>
      </c>
      <c r="X56" s="669">
        <v>44562</v>
      </c>
      <c r="Y56" s="669">
        <v>44926</v>
      </c>
      <c r="Z56" s="669">
        <v>44562</v>
      </c>
      <c r="AA56" s="669">
        <v>44926</v>
      </c>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1334"/>
      <c r="C57" s="1315"/>
      <c r="D57" s="1097"/>
      <c r="E57" s="1094"/>
      <c r="F57" s="1094"/>
      <c r="G57" s="1094"/>
      <c r="H57" s="1094"/>
      <c r="I57" s="1447"/>
      <c r="J57" s="1220"/>
      <c r="K57" s="1217"/>
      <c r="L57" s="1223"/>
      <c r="M57" s="1226"/>
      <c r="N57" s="1229"/>
      <c r="O57" s="1232"/>
      <c r="P57" s="1235"/>
      <c r="Q57" s="1238"/>
      <c r="R57" s="1220"/>
      <c r="S57" s="678"/>
      <c r="T57" s="709"/>
      <c r="U57" s="709"/>
      <c r="V57" s="709"/>
      <c r="W57" s="678"/>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1334"/>
      <c r="C58" s="1315"/>
      <c r="D58" s="1098"/>
      <c r="E58" s="1095"/>
      <c r="F58" s="1095"/>
      <c r="G58" s="1095"/>
      <c r="H58" s="1095"/>
      <c r="I58" s="1448"/>
      <c r="J58" s="1221"/>
      <c r="K58" s="1218"/>
      <c r="L58" s="1224"/>
      <c r="M58" s="1227"/>
      <c r="N58" s="1230"/>
      <c r="O58" s="1233"/>
      <c r="P58" s="1236"/>
      <c r="Q58" s="1239"/>
      <c r="R58" s="1221"/>
      <c r="S58" s="679"/>
      <c r="T58" s="710"/>
      <c r="U58" s="710"/>
      <c r="V58" s="710"/>
      <c r="W58" s="679"/>
      <c r="X58" s="671"/>
      <c r="Y58" s="671"/>
      <c r="Z58" s="671"/>
      <c r="AA58" s="671"/>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x14ac:dyDescent="0.25">
      <c r="A59" s="673"/>
      <c r="B59" s="1334"/>
      <c r="C59" s="1315"/>
      <c r="D59" s="1096">
        <v>4599</v>
      </c>
      <c r="E59" s="1093" t="s">
        <v>6714</v>
      </c>
      <c r="F59" s="1093"/>
      <c r="G59" s="1093"/>
      <c r="H59" s="1093" t="s">
        <v>6960</v>
      </c>
      <c r="I59" s="1446">
        <v>20210004510165</v>
      </c>
      <c r="J59" s="1219">
        <v>617</v>
      </c>
      <c r="K59" s="1216" t="str">
        <f>+[17]Metas!K708</f>
        <v>Manual de funciones actualizado</v>
      </c>
      <c r="L59" s="1222">
        <v>1</v>
      </c>
      <c r="M59" s="1225">
        <f t="shared" ref="M59:M75" si="61">SUM(N59:Q59)</f>
        <v>1</v>
      </c>
      <c r="N59" s="1228"/>
      <c r="O59" s="1231"/>
      <c r="P59" s="1234"/>
      <c r="Q59" s="1237">
        <v>1</v>
      </c>
      <c r="R59" s="1219">
        <f>+$J59</f>
        <v>617</v>
      </c>
      <c r="S59" s="677" t="s">
        <v>6961</v>
      </c>
      <c r="T59" s="708" t="s">
        <v>3833</v>
      </c>
      <c r="U59" s="708" t="s">
        <v>3839</v>
      </c>
      <c r="V59" s="708" t="s">
        <v>3842</v>
      </c>
      <c r="W59" s="677" t="s">
        <v>6962</v>
      </c>
      <c r="X59" s="669">
        <v>44562</v>
      </c>
      <c r="Y59" s="669">
        <v>44926</v>
      </c>
      <c r="Z59" s="669">
        <v>44562</v>
      </c>
      <c r="AA59" s="669">
        <v>44926</v>
      </c>
      <c r="AB59" s="1219">
        <f t="shared" ref="AB59" si="62">+$J59</f>
        <v>617</v>
      </c>
      <c r="AC59" s="1240">
        <f t="shared" ref="AC59" si="63">+L59</f>
        <v>1</v>
      </c>
      <c r="AD59" s="308">
        <f t="shared" si="24"/>
        <v>0</v>
      </c>
      <c r="AE59" s="308">
        <f t="shared" si="24"/>
        <v>0</v>
      </c>
      <c r="AF59" s="308">
        <f t="shared" si="24"/>
        <v>0</v>
      </c>
      <c r="AG59" s="308">
        <f t="shared" si="24"/>
        <v>0</v>
      </c>
      <c r="AH59" s="308">
        <f t="shared" si="24"/>
        <v>0</v>
      </c>
      <c r="AI59" s="308">
        <f t="shared" si="24"/>
        <v>0</v>
      </c>
      <c r="AJ59" s="308">
        <f t="shared" si="24"/>
        <v>0</v>
      </c>
      <c r="AK59" s="1219">
        <f t="shared" ref="AK59" si="64">+$J59</f>
        <v>617</v>
      </c>
      <c r="AL59" s="1243">
        <f t="shared" ref="AL59:AL79" si="65">+N59</f>
        <v>0</v>
      </c>
      <c r="AM59" s="308">
        <f t="shared" si="2"/>
        <v>0</v>
      </c>
      <c r="AN59" s="683"/>
      <c r="AO59" s="683"/>
      <c r="AP59" s="683"/>
      <c r="AQ59" s="683"/>
      <c r="AR59" s="683"/>
      <c r="AS59" s="683"/>
      <c r="AT59" s="1219">
        <f t="shared" ref="AT59" si="66">+$J59</f>
        <v>617</v>
      </c>
      <c r="AU59" s="1246">
        <f t="shared" ref="AU59:AU79" si="67">+O59</f>
        <v>0</v>
      </c>
      <c r="AV59" s="308">
        <f t="shared" si="3"/>
        <v>0</v>
      </c>
      <c r="AW59" s="683"/>
      <c r="AX59" s="683"/>
      <c r="AY59" s="683"/>
      <c r="AZ59" s="683"/>
      <c r="BA59" s="683"/>
      <c r="BB59" s="683"/>
      <c r="BC59" s="1219">
        <f t="shared" ref="BC59" si="68">+$J59</f>
        <v>617</v>
      </c>
      <c r="BD59" s="1249">
        <f t="shared" ref="BD59:BD79" si="69">+P59</f>
        <v>0</v>
      </c>
      <c r="BE59" s="308">
        <f t="shared" si="4"/>
        <v>0</v>
      </c>
      <c r="BF59" s="683"/>
      <c r="BG59" s="683"/>
      <c r="BH59" s="683"/>
      <c r="BI59" s="683"/>
      <c r="BJ59" s="683"/>
      <c r="BK59" s="683"/>
      <c r="BL59" s="1219">
        <f t="shared" ref="BL59" si="70">+$J59</f>
        <v>617</v>
      </c>
      <c r="BM59" s="1252">
        <f t="shared" ref="BM59:BM79" si="71">+Q59</f>
        <v>1</v>
      </c>
      <c r="BN59" s="308">
        <f t="shared" si="5"/>
        <v>0</v>
      </c>
      <c r="BO59" s="683"/>
      <c r="BP59" s="683"/>
      <c r="BQ59" s="683"/>
      <c r="BR59" s="683"/>
      <c r="BS59" s="683"/>
      <c r="BT59" s="683"/>
      <c r="BU59" s="1204"/>
      <c r="BV59" s="1205"/>
      <c r="BW59" s="1205"/>
      <c r="BX59" s="1205"/>
      <c r="BY59" s="1205"/>
      <c r="BZ59" s="1205"/>
      <c r="CA59" s="1205"/>
      <c r="CB59" s="1205"/>
      <c r="CC59" s="1206"/>
    </row>
    <row r="60" spans="1:81" s="690" customFormat="1" ht="40.15" customHeight="1" x14ac:dyDescent="0.25">
      <c r="A60" s="673"/>
      <c r="B60" s="1334"/>
      <c r="C60" s="1315"/>
      <c r="D60" s="1097"/>
      <c r="E60" s="1094"/>
      <c r="F60" s="1094"/>
      <c r="G60" s="1094"/>
      <c r="H60" s="1094"/>
      <c r="I60" s="1447"/>
      <c r="J60" s="1220"/>
      <c r="K60" s="1217"/>
      <c r="L60" s="1223"/>
      <c r="M60" s="1226"/>
      <c r="N60" s="1229"/>
      <c r="O60" s="1232"/>
      <c r="P60" s="1235"/>
      <c r="Q60" s="1238"/>
      <c r="R60" s="1220"/>
      <c r="S60" s="678"/>
      <c r="T60" s="709"/>
      <c r="U60" s="709"/>
      <c r="V60" s="709"/>
      <c r="W60" s="678"/>
      <c r="X60" s="670"/>
      <c r="Y60" s="670"/>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34"/>
      <c r="C61" s="1315"/>
      <c r="D61" s="1097"/>
      <c r="E61" s="1094"/>
      <c r="F61" s="1094"/>
      <c r="G61" s="1094"/>
      <c r="H61" s="1094"/>
      <c r="I61" s="1447"/>
      <c r="J61" s="1220"/>
      <c r="K61" s="1217"/>
      <c r="L61" s="1223"/>
      <c r="M61" s="1226"/>
      <c r="N61" s="1229"/>
      <c r="O61" s="1232"/>
      <c r="P61" s="1235"/>
      <c r="Q61" s="1238"/>
      <c r="R61" s="1220"/>
      <c r="S61" s="678"/>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34"/>
      <c r="C62" s="1315"/>
      <c r="D62" s="1098"/>
      <c r="E62" s="1095"/>
      <c r="F62" s="1095"/>
      <c r="G62" s="1095"/>
      <c r="H62" s="1095"/>
      <c r="I62" s="1448"/>
      <c r="J62" s="1221"/>
      <c r="K62" s="1218"/>
      <c r="L62" s="1224"/>
      <c r="M62" s="1227"/>
      <c r="N62" s="1230"/>
      <c r="O62" s="1233"/>
      <c r="P62" s="1236"/>
      <c r="Q62" s="1239"/>
      <c r="R62" s="1221"/>
      <c r="S62" s="679"/>
      <c r="T62" s="710"/>
      <c r="U62" s="710"/>
      <c r="V62" s="710"/>
      <c r="W62" s="679"/>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x14ac:dyDescent="0.25">
      <c r="A63" s="673"/>
      <c r="B63" s="1334"/>
      <c r="C63" s="1315"/>
      <c r="D63" s="1096"/>
      <c r="E63" s="1093"/>
      <c r="F63" s="1093"/>
      <c r="G63" s="1093"/>
      <c r="H63" s="1093"/>
      <c r="I63" s="1093"/>
      <c r="J63" s="1219">
        <v>618</v>
      </c>
      <c r="K63" s="1216" t="str">
        <f>+[17]Metas!K709</f>
        <v xml:space="preserve">Software TNS para bienes inmuebles, equipos y bienes de consumo implementado </v>
      </c>
      <c r="L63" s="1222">
        <v>0</v>
      </c>
      <c r="M63" s="1225">
        <f t="shared" si="61"/>
        <v>0</v>
      </c>
      <c r="N63" s="1228"/>
      <c r="O63" s="1231"/>
      <c r="P63" s="1234"/>
      <c r="Q63" s="1237"/>
      <c r="R63" s="1219">
        <f>+$J63</f>
        <v>618</v>
      </c>
      <c r="S63" s="677" t="s">
        <v>6963</v>
      </c>
      <c r="T63" s="708"/>
      <c r="U63" s="708"/>
      <c r="V63" s="708"/>
      <c r="W63" s="677"/>
      <c r="X63" s="669"/>
      <c r="Y63" s="669"/>
      <c r="Z63" s="669"/>
      <c r="AA63" s="669"/>
      <c r="AB63" s="1219">
        <f t="shared" ref="AB63" si="72">+$J63</f>
        <v>618</v>
      </c>
      <c r="AC63" s="1240">
        <f t="shared" ref="AC63" si="73">+L63</f>
        <v>0</v>
      </c>
      <c r="AD63" s="308">
        <f t="shared" si="24"/>
        <v>137388000</v>
      </c>
      <c r="AE63" s="308">
        <f>+AN63+AW63+BF63+BO63</f>
        <v>137388000</v>
      </c>
      <c r="AF63" s="308">
        <f t="shared" si="24"/>
        <v>0</v>
      </c>
      <c r="AG63" s="308">
        <f t="shared" si="24"/>
        <v>0</v>
      </c>
      <c r="AH63" s="308">
        <f t="shared" si="24"/>
        <v>0</v>
      </c>
      <c r="AI63" s="308">
        <f t="shared" si="24"/>
        <v>0</v>
      </c>
      <c r="AJ63" s="308">
        <f t="shared" si="24"/>
        <v>0</v>
      </c>
      <c r="AK63" s="1219">
        <f t="shared" ref="AK63" si="74">+$J63</f>
        <v>618</v>
      </c>
      <c r="AL63" s="1243">
        <f t="shared" si="65"/>
        <v>0</v>
      </c>
      <c r="AM63" s="308">
        <f t="shared" si="2"/>
        <v>137388000</v>
      </c>
      <c r="AN63" s="917">
        <v>137388000</v>
      </c>
      <c r="AO63" s="683"/>
      <c r="AP63" s="683"/>
      <c r="AQ63" s="683"/>
      <c r="AR63" s="683"/>
      <c r="AS63" s="683"/>
      <c r="AT63" s="1219">
        <f t="shared" ref="AT63" si="75">+$J63</f>
        <v>618</v>
      </c>
      <c r="AU63" s="1246">
        <f t="shared" si="67"/>
        <v>0</v>
      </c>
      <c r="AV63" s="308">
        <f t="shared" si="3"/>
        <v>0</v>
      </c>
      <c r="AW63" s="683"/>
      <c r="AX63" s="683"/>
      <c r="AY63" s="683"/>
      <c r="AZ63" s="683"/>
      <c r="BA63" s="683"/>
      <c r="BB63" s="683"/>
      <c r="BC63" s="1219">
        <f t="shared" ref="BC63" si="76">+$J63</f>
        <v>618</v>
      </c>
      <c r="BD63" s="1249">
        <f t="shared" si="69"/>
        <v>0</v>
      </c>
      <c r="BE63" s="308">
        <f t="shared" si="4"/>
        <v>0</v>
      </c>
      <c r="BF63" s="683"/>
      <c r="BG63" s="683"/>
      <c r="BH63" s="683"/>
      <c r="BI63" s="683"/>
      <c r="BJ63" s="683"/>
      <c r="BK63" s="683"/>
      <c r="BL63" s="1219">
        <f t="shared" ref="BL63" si="77">+$J63</f>
        <v>618</v>
      </c>
      <c r="BM63" s="1252">
        <f t="shared" si="71"/>
        <v>0</v>
      </c>
      <c r="BN63" s="308">
        <f t="shared" si="5"/>
        <v>0</v>
      </c>
      <c r="BO63" s="683"/>
      <c r="BP63" s="683"/>
      <c r="BQ63" s="683"/>
      <c r="BR63" s="683"/>
      <c r="BS63" s="683"/>
      <c r="BT63" s="683"/>
      <c r="BU63" s="1204"/>
      <c r="BV63" s="1205"/>
      <c r="BW63" s="1205"/>
      <c r="BX63" s="1205"/>
      <c r="BY63" s="1205"/>
      <c r="BZ63" s="1205"/>
      <c r="CA63" s="1205"/>
      <c r="CB63" s="1205"/>
      <c r="CC63" s="1206"/>
    </row>
    <row r="64" spans="1:81" s="690" customFormat="1" ht="40.15" customHeight="1" x14ac:dyDescent="0.25">
      <c r="A64" s="673"/>
      <c r="B64" s="1334"/>
      <c r="C64" s="1315"/>
      <c r="D64" s="1097"/>
      <c r="E64" s="1094"/>
      <c r="F64" s="1094"/>
      <c r="G64" s="1094"/>
      <c r="H64" s="1094"/>
      <c r="I64" s="1094"/>
      <c r="J64" s="1220"/>
      <c r="K64" s="1217"/>
      <c r="L64" s="1223"/>
      <c r="M64" s="1226"/>
      <c r="N64" s="1229"/>
      <c r="O64" s="1232"/>
      <c r="P64" s="1235"/>
      <c r="Q64" s="1238"/>
      <c r="R64" s="1220"/>
      <c r="S64" s="678"/>
      <c r="T64" s="709"/>
      <c r="U64" s="709"/>
      <c r="V64" s="709"/>
      <c r="W64" s="678"/>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x14ac:dyDescent="0.25">
      <c r="A65" s="673"/>
      <c r="B65" s="1334"/>
      <c r="C65" s="1315"/>
      <c r="D65" s="1097"/>
      <c r="E65" s="1094"/>
      <c r="F65" s="1094"/>
      <c r="G65" s="1094"/>
      <c r="H65" s="1094"/>
      <c r="I65" s="1094"/>
      <c r="J65" s="1220"/>
      <c r="K65" s="1217"/>
      <c r="L65" s="1223"/>
      <c r="M65" s="1226"/>
      <c r="N65" s="1229"/>
      <c r="O65" s="1232"/>
      <c r="P65" s="1235"/>
      <c r="Q65" s="1238"/>
      <c r="R65" s="1220"/>
      <c r="S65" s="678"/>
      <c r="T65" s="709"/>
      <c r="U65" s="709"/>
      <c r="V65" s="709"/>
      <c r="W65" s="678"/>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1334"/>
      <c r="C66" s="1315"/>
      <c r="D66" s="1098"/>
      <c r="E66" s="1095"/>
      <c r="F66" s="1095"/>
      <c r="G66" s="1095"/>
      <c r="H66" s="1095"/>
      <c r="I66" s="1095"/>
      <c r="J66" s="1221"/>
      <c r="K66" s="1218"/>
      <c r="L66" s="1224"/>
      <c r="M66" s="1227"/>
      <c r="N66" s="1230"/>
      <c r="O66" s="1233"/>
      <c r="P66" s="1236"/>
      <c r="Q66" s="1239"/>
      <c r="R66" s="1221"/>
      <c r="S66" s="679"/>
      <c r="T66" s="710"/>
      <c r="U66" s="710"/>
      <c r="V66" s="710"/>
      <c r="W66" s="679"/>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thickBot="1" x14ac:dyDescent="0.3">
      <c r="A67" s="673"/>
      <c r="B67" s="1334"/>
      <c r="C67" s="1315"/>
      <c r="D67" s="1096">
        <v>4599</v>
      </c>
      <c r="E67" s="1093" t="s">
        <v>6964</v>
      </c>
      <c r="F67" s="1093"/>
      <c r="G67" s="1093"/>
      <c r="H67" s="1093" t="s">
        <v>6965</v>
      </c>
      <c r="I67" s="1446">
        <v>2021004540196</v>
      </c>
      <c r="J67" s="1219">
        <v>619</v>
      </c>
      <c r="K67" s="1216" t="str">
        <f>+[17]Metas!K710</f>
        <v>Modernización de la bodega principal, circuito cerrado, sistema de alarmas y mejora de infraestructura física.</v>
      </c>
      <c r="L67" s="1433">
        <v>0.4</v>
      </c>
      <c r="M67" s="1480">
        <f t="shared" si="61"/>
        <v>0.4</v>
      </c>
      <c r="N67" s="1482"/>
      <c r="O67" s="1484"/>
      <c r="P67" s="1486"/>
      <c r="Q67" s="1488">
        <v>0.4</v>
      </c>
      <c r="R67" s="1219">
        <f>+$J67</f>
        <v>619</v>
      </c>
      <c r="S67" s="678" t="s">
        <v>6966</v>
      </c>
      <c r="T67" s="708"/>
      <c r="U67" s="708" t="s">
        <v>3840</v>
      </c>
      <c r="V67" s="708" t="s">
        <v>3843</v>
      </c>
      <c r="W67" s="677" t="s">
        <v>6967</v>
      </c>
      <c r="X67" s="669">
        <v>44562</v>
      </c>
      <c r="Y67" s="669">
        <v>44926</v>
      </c>
      <c r="Z67" s="669">
        <v>44562</v>
      </c>
      <c r="AA67" s="669">
        <v>44926</v>
      </c>
      <c r="AB67" s="1219">
        <f t="shared" ref="AB67" si="78">+$J67</f>
        <v>619</v>
      </c>
      <c r="AC67" s="1240">
        <f t="shared" ref="AC67" si="79">+L67</f>
        <v>0.4</v>
      </c>
      <c r="AD67" s="308">
        <f t="shared" si="24"/>
        <v>240000000</v>
      </c>
      <c r="AE67" s="308">
        <f t="shared" si="24"/>
        <v>240000000</v>
      </c>
      <c r="AF67" s="308">
        <f t="shared" si="24"/>
        <v>0</v>
      </c>
      <c r="AG67" s="308">
        <f t="shared" si="24"/>
        <v>0</v>
      </c>
      <c r="AH67" s="308">
        <f t="shared" si="24"/>
        <v>0</v>
      </c>
      <c r="AI67" s="308">
        <f t="shared" si="24"/>
        <v>0</v>
      </c>
      <c r="AJ67" s="308">
        <f t="shared" si="24"/>
        <v>0</v>
      </c>
      <c r="AK67" s="1219">
        <f t="shared" ref="AK67" si="80">+$J67</f>
        <v>619</v>
      </c>
      <c r="AL67" s="1243">
        <f t="shared" si="65"/>
        <v>0</v>
      </c>
      <c r="AM67" s="308">
        <f t="shared" si="2"/>
        <v>0</v>
      </c>
      <c r="AN67" s="683"/>
      <c r="AO67" s="683"/>
      <c r="AP67" s="683"/>
      <c r="AQ67" s="683"/>
      <c r="AR67" s="683"/>
      <c r="AS67" s="683"/>
      <c r="AT67" s="1219">
        <f t="shared" ref="AT67" si="81">+$J67</f>
        <v>619</v>
      </c>
      <c r="AU67" s="1246">
        <f t="shared" si="67"/>
        <v>0</v>
      </c>
      <c r="AV67" s="308">
        <f t="shared" si="3"/>
        <v>0</v>
      </c>
      <c r="AW67" s="683"/>
      <c r="AX67" s="683"/>
      <c r="AY67" s="683"/>
      <c r="AZ67" s="683"/>
      <c r="BA67" s="683"/>
      <c r="BB67" s="683"/>
      <c r="BC67" s="1219">
        <f t="shared" ref="BC67" si="82">+$J67</f>
        <v>619</v>
      </c>
      <c r="BD67" s="1249">
        <f t="shared" si="69"/>
        <v>0</v>
      </c>
      <c r="BE67" s="308">
        <f t="shared" si="4"/>
        <v>0</v>
      </c>
      <c r="BF67" s="683"/>
      <c r="BG67" s="683"/>
      <c r="BH67" s="683"/>
      <c r="BI67" s="683"/>
      <c r="BJ67" s="683"/>
      <c r="BK67" s="683"/>
      <c r="BL67" s="1219">
        <f t="shared" ref="BL67" si="83">+$J67</f>
        <v>619</v>
      </c>
      <c r="BM67" s="1252">
        <f t="shared" si="71"/>
        <v>0.4</v>
      </c>
      <c r="BN67" s="308">
        <f t="shared" si="5"/>
        <v>240000000</v>
      </c>
      <c r="BO67" s="918">
        <v>240000000</v>
      </c>
      <c r="BP67" s="683"/>
      <c r="BQ67" s="683"/>
      <c r="BR67" s="683"/>
      <c r="BS67" s="683"/>
      <c r="BT67" s="683"/>
      <c r="BU67" s="1204"/>
      <c r="BV67" s="1205"/>
      <c r="BW67" s="1205"/>
      <c r="BX67" s="1205"/>
      <c r="BY67" s="1205"/>
      <c r="BZ67" s="1205"/>
      <c r="CA67" s="1205"/>
      <c r="CB67" s="1205"/>
      <c r="CC67" s="1206"/>
    </row>
    <row r="68" spans="1:81" s="690" customFormat="1" ht="40.15" customHeight="1" thickTop="1" thickBot="1" x14ac:dyDescent="0.3">
      <c r="A68" s="673"/>
      <c r="B68" s="1334"/>
      <c r="C68" s="1315"/>
      <c r="D68" s="1097"/>
      <c r="E68" s="1094"/>
      <c r="F68" s="1094"/>
      <c r="G68" s="1094"/>
      <c r="H68" s="1094"/>
      <c r="I68" s="1447"/>
      <c r="J68" s="1220"/>
      <c r="K68" s="1217"/>
      <c r="L68" s="1434"/>
      <c r="M68" s="1481"/>
      <c r="N68" s="1483"/>
      <c r="O68" s="1485"/>
      <c r="P68" s="1487"/>
      <c r="Q68" s="1489"/>
      <c r="R68" s="1220"/>
      <c r="S68" s="677" t="s">
        <v>6968</v>
      </c>
      <c r="T68" s="709"/>
      <c r="U68" s="709" t="s">
        <v>3840</v>
      </c>
      <c r="V68" s="709" t="s">
        <v>3843</v>
      </c>
      <c r="W68" s="678" t="s">
        <v>6969</v>
      </c>
      <c r="X68" s="669">
        <v>44562</v>
      </c>
      <c r="Y68" s="669">
        <v>44926</v>
      </c>
      <c r="Z68" s="669">
        <v>44562</v>
      </c>
      <c r="AA68" s="669">
        <v>44926</v>
      </c>
      <c r="AB68" s="1220"/>
      <c r="AC68" s="1241"/>
      <c r="AD68" s="303">
        <f t="shared" si="24"/>
        <v>0</v>
      </c>
      <c r="AE68" s="303">
        <f t="shared" si="24"/>
        <v>0</v>
      </c>
      <c r="AF68" s="303">
        <f t="shared" si="24"/>
        <v>0</v>
      </c>
      <c r="AG68" s="303">
        <f t="shared" si="24"/>
        <v>0</v>
      </c>
      <c r="AH68" s="303">
        <f t="shared" ref="AG68:AJ131" si="84">+AQ68+AZ68+BI68+BR68</f>
        <v>0</v>
      </c>
      <c r="AI68" s="303">
        <f t="shared" si="84"/>
        <v>0</v>
      </c>
      <c r="AJ68" s="303">
        <f t="shared" si="8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thickTop="1" x14ac:dyDescent="0.25">
      <c r="A69" s="673"/>
      <c r="B69" s="1334"/>
      <c r="C69" s="1315"/>
      <c r="D69" s="1097"/>
      <c r="E69" s="1094"/>
      <c r="F69" s="1094"/>
      <c r="G69" s="1094"/>
      <c r="H69" s="1094"/>
      <c r="I69" s="1447"/>
      <c r="J69" s="1220"/>
      <c r="K69" s="1217"/>
      <c r="L69" s="1434"/>
      <c r="M69" s="1481"/>
      <c r="N69" s="1483"/>
      <c r="O69" s="1485"/>
      <c r="P69" s="1487"/>
      <c r="Q69" s="1489"/>
      <c r="R69" s="1220"/>
      <c r="S69" s="677" t="s">
        <v>6970</v>
      </c>
      <c r="T69" s="709" t="s">
        <v>3833</v>
      </c>
      <c r="U69" s="709" t="s">
        <v>3840</v>
      </c>
      <c r="V69" s="709" t="s">
        <v>3842</v>
      </c>
      <c r="W69" s="678" t="s">
        <v>6971</v>
      </c>
      <c r="X69" s="669">
        <v>44562</v>
      </c>
      <c r="Y69" s="669">
        <v>44926</v>
      </c>
      <c r="Z69" s="669">
        <v>44562</v>
      </c>
      <c r="AA69" s="669">
        <v>44926</v>
      </c>
      <c r="AB69" s="1220"/>
      <c r="AC69" s="1241"/>
      <c r="AD69" s="303">
        <f t="shared" ref="AD69:AJ132" si="85">+AM69+AV69+BE69+BN69</f>
        <v>0</v>
      </c>
      <c r="AE69" s="303">
        <f t="shared" si="85"/>
        <v>0</v>
      </c>
      <c r="AF69" s="303">
        <f t="shared" si="85"/>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Bot="1" x14ac:dyDescent="0.3">
      <c r="A70" s="673"/>
      <c r="B70" s="1334"/>
      <c r="C70" s="1315"/>
      <c r="D70" s="1098"/>
      <c r="E70" s="1095"/>
      <c r="F70" s="1095"/>
      <c r="G70" s="1095"/>
      <c r="H70" s="1095"/>
      <c r="I70" s="1448"/>
      <c r="J70" s="1221"/>
      <c r="K70" s="1218"/>
      <c r="L70" s="1490"/>
      <c r="M70" s="1491"/>
      <c r="N70" s="1492"/>
      <c r="O70" s="1493"/>
      <c r="P70" s="1494"/>
      <c r="Q70" s="1495"/>
      <c r="R70" s="1221"/>
      <c r="S70" s="679"/>
      <c r="T70" s="710"/>
      <c r="U70" s="710"/>
      <c r="V70" s="710"/>
      <c r="W70" s="679"/>
      <c r="X70" s="671"/>
      <c r="Y70" s="671"/>
      <c r="Z70" s="671"/>
      <c r="AA70" s="671"/>
      <c r="AB70" s="1221"/>
      <c r="AC70" s="1242"/>
      <c r="AD70" s="306">
        <f t="shared" si="85"/>
        <v>0</v>
      </c>
      <c r="AE70" s="306">
        <f t="shared" si="85"/>
        <v>0</v>
      </c>
      <c r="AF70" s="306">
        <f t="shared" si="85"/>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thickBot="1" x14ac:dyDescent="0.3">
      <c r="A71" s="673"/>
      <c r="B71" s="1334"/>
      <c r="C71" s="1315"/>
      <c r="D71" s="1096"/>
      <c r="E71" s="1093"/>
      <c r="F71" s="1093"/>
      <c r="G71" s="1093"/>
      <c r="H71" s="1093"/>
      <c r="I71" s="1093"/>
      <c r="J71" s="1219">
        <v>620</v>
      </c>
      <c r="K71" s="1216" t="str">
        <f>+[17]Metas!K711</f>
        <v>Mejora del sistema de seguridad y de infraestructura de la plaza de feria- (bodegas alternas de almacén)</v>
      </c>
      <c r="L71" s="1433">
        <v>0.4</v>
      </c>
      <c r="M71" s="1480">
        <f t="shared" si="61"/>
        <v>0.4</v>
      </c>
      <c r="N71" s="1482"/>
      <c r="O71" s="1484"/>
      <c r="P71" s="1486"/>
      <c r="Q71" s="1488">
        <v>0.4</v>
      </c>
      <c r="R71" s="1219">
        <f>+$J71</f>
        <v>620</v>
      </c>
      <c r="S71" s="678"/>
      <c r="T71" s="708"/>
      <c r="U71" s="708"/>
      <c r="V71" s="708"/>
      <c r="W71" s="677"/>
      <c r="X71" s="669"/>
      <c r="Y71" s="669"/>
      <c r="Z71" s="669"/>
      <c r="AA71" s="669"/>
      <c r="AB71" s="1219">
        <f t="shared" ref="AB71" si="86">+$J71</f>
        <v>620</v>
      </c>
      <c r="AC71" s="1240">
        <f t="shared" ref="AC71" si="87">+L71</f>
        <v>0.4</v>
      </c>
      <c r="AD71" s="308">
        <f t="shared" si="85"/>
        <v>400000000</v>
      </c>
      <c r="AE71" s="308">
        <f t="shared" si="85"/>
        <v>400000000</v>
      </c>
      <c r="AF71" s="308">
        <f t="shared" si="85"/>
        <v>0</v>
      </c>
      <c r="AG71" s="308">
        <f t="shared" si="84"/>
        <v>0</v>
      </c>
      <c r="AH71" s="308">
        <f t="shared" si="84"/>
        <v>0</v>
      </c>
      <c r="AI71" s="308">
        <f t="shared" si="84"/>
        <v>0</v>
      </c>
      <c r="AJ71" s="308">
        <f t="shared" si="84"/>
        <v>0</v>
      </c>
      <c r="AK71" s="1219">
        <f t="shared" ref="AK71" si="88">+$J71</f>
        <v>620</v>
      </c>
      <c r="AL71" s="1243">
        <f t="shared" si="65"/>
        <v>0</v>
      </c>
      <c r="AM71" s="308">
        <f t="shared" si="2"/>
        <v>0</v>
      </c>
      <c r="AN71" s="683"/>
      <c r="AO71" s="683"/>
      <c r="AP71" s="683"/>
      <c r="AQ71" s="683"/>
      <c r="AR71" s="683"/>
      <c r="AS71" s="683"/>
      <c r="AT71" s="1219">
        <f t="shared" ref="AT71" si="89">+$J71</f>
        <v>620</v>
      </c>
      <c r="AU71" s="1246">
        <f t="shared" si="67"/>
        <v>0</v>
      </c>
      <c r="AV71" s="308">
        <f t="shared" si="3"/>
        <v>0</v>
      </c>
      <c r="AW71" s="683"/>
      <c r="AX71" s="683"/>
      <c r="AY71" s="683"/>
      <c r="AZ71" s="683"/>
      <c r="BA71" s="683"/>
      <c r="BB71" s="683"/>
      <c r="BC71" s="1219">
        <f t="shared" ref="BC71" si="90">+$J71</f>
        <v>620</v>
      </c>
      <c r="BD71" s="1249">
        <f t="shared" si="69"/>
        <v>0</v>
      </c>
      <c r="BE71" s="308">
        <f t="shared" si="4"/>
        <v>0</v>
      </c>
      <c r="BF71" s="683"/>
      <c r="BG71" s="683"/>
      <c r="BH71" s="683"/>
      <c r="BI71" s="683"/>
      <c r="BJ71" s="683"/>
      <c r="BK71" s="683"/>
      <c r="BL71" s="1219">
        <f t="shared" ref="BL71" si="91">+$J71</f>
        <v>620</v>
      </c>
      <c r="BM71" s="1252">
        <f t="shared" si="71"/>
        <v>0.4</v>
      </c>
      <c r="BN71" s="308">
        <f t="shared" si="5"/>
        <v>400000000</v>
      </c>
      <c r="BO71" s="918">
        <v>400000000</v>
      </c>
      <c r="BP71" s="683"/>
      <c r="BQ71" s="683"/>
      <c r="BR71" s="683"/>
      <c r="BS71" s="683"/>
      <c r="BT71" s="683"/>
      <c r="BU71" s="1204"/>
      <c r="BV71" s="1205"/>
      <c r="BW71" s="1205"/>
      <c r="BX71" s="1205"/>
      <c r="BY71" s="1205"/>
      <c r="BZ71" s="1205"/>
      <c r="CA71" s="1205"/>
      <c r="CB71" s="1205"/>
      <c r="CC71" s="1206"/>
    </row>
    <row r="72" spans="1:81" s="690" customFormat="1" ht="40.15" customHeight="1" thickTop="1" thickBot="1" x14ac:dyDescent="0.3">
      <c r="A72" s="673"/>
      <c r="B72" s="1334"/>
      <c r="C72" s="1315"/>
      <c r="D72" s="1097"/>
      <c r="E72" s="1094"/>
      <c r="F72" s="1094"/>
      <c r="G72" s="1094"/>
      <c r="H72" s="1094"/>
      <c r="I72" s="1094"/>
      <c r="J72" s="1220"/>
      <c r="K72" s="1217"/>
      <c r="L72" s="1434"/>
      <c r="M72" s="1481"/>
      <c r="N72" s="1483"/>
      <c r="O72" s="1485"/>
      <c r="P72" s="1487"/>
      <c r="Q72" s="1489"/>
      <c r="R72" s="1220"/>
      <c r="S72" s="677"/>
      <c r="T72" s="709"/>
      <c r="U72" s="709"/>
      <c r="V72" s="709"/>
      <c r="W72" s="678"/>
      <c r="X72" s="670"/>
      <c r="Y72" s="670"/>
      <c r="Z72" s="670"/>
      <c r="AA72" s="670"/>
      <c r="AB72" s="1220"/>
      <c r="AC72" s="1241"/>
      <c r="AD72" s="303">
        <f t="shared" si="85"/>
        <v>0</v>
      </c>
      <c r="AE72" s="303">
        <f t="shared" si="85"/>
        <v>0</v>
      </c>
      <c r="AF72" s="303">
        <f t="shared" si="85"/>
        <v>0</v>
      </c>
      <c r="AG72" s="303">
        <f t="shared" si="84"/>
        <v>0</v>
      </c>
      <c r="AH72" s="303">
        <f t="shared" si="84"/>
        <v>0</v>
      </c>
      <c r="AI72" s="303">
        <f t="shared" si="84"/>
        <v>0</v>
      </c>
      <c r="AJ72" s="303">
        <f t="shared" si="84"/>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thickTop="1" x14ac:dyDescent="0.25">
      <c r="A73" s="673"/>
      <c r="B73" s="1334"/>
      <c r="C73" s="1315"/>
      <c r="D73" s="1097"/>
      <c r="E73" s="1094"/>
      <c r="F73" s="1094"/>
      <c r="G73" s="1094"/>
      <c r="H73" s="1094"/>
      <c r="I73" s="1094"/>
      <c r="J73" s="1220"/>
      <c r="K73" s="1217"/>
      <c r="L73" s="1434"/>
      <c r="M73" s="1481"/>
      <c r="N73" s="1483"/>
      <c r="O73" s="1485"/>
      <c r="P73" s="1487"/>
      <c r="Q73" s="1489"/>
      <c r="R73" s="1220"/>
      <c r="S73" s="677"/>
      <c r="T73" s="709"/>
      <c r="U73" s="709"/>
      <c r="V73" s="709"/>
      <c r="W73" s="678"/>
      <c r="X73" s="670"/>
      <c r="Y73" s="670"/>
      <c r="Z73" s="670"/>
      <c r="AA73" s="670"/>
      <c r="AB73" s="1220"/>
      <c r="AC73" s="1241"/>
      <c r="AD73" s="303">
        <f t="shared" si="85"/>
        <v>0</v>
      </c>
      <c r="AE73" s="303">
        <f t="shared" si="85"/>
        <v>0</v>
      </c>
      <c r="AF73" s="303">
        <f t="shared" si="85"/>
        <v>0</v>
      </c>
      <c r="AG73" s="303">
        <f t="shared" si="84"/>
        <v>0</v>
      </c>
      <c r="AH73" s="303">
        <f t="shared" si="84"/>
        <v>0</v>
      </c>
      <c r="AI73" s="303">
        <f t="shared" si="84"/>
        <v>0</v>
      </c>
      <c r="AJ73" s="303">
        <f t="shared" si="84"/>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Bot="1" x14ac:dyDescent="0.3">
      <c r="A74" s="673"/>
      <c r="B74" s="1334"/>
      <c r="C74" s="1315"/>
      <c r="D74" s="1098"/>
      <c r="E74" s="1095"/>
      <c r="F74" s="1095"/>
      <c r="G74" s="1095"/>
      <c r="H74" s="1095"/>
      <c r="I74" s="1095"/>
      <c r="J74" s="1221"/>
      <c r="K74" s="1218"/>
      <c r="L74" s="1490"/>
      <c r="M74" s="1491"/>
      <c r="N74" s="1492"/>
      <c r="O74" s="1493"/>
      <c r="P74" s="1494"/>
      <c r="Q74" s="1495"/>
      <c r="R74" s="1221"/>
      <c r="S74" s="679"/>
      <c r="T74" s="710"/>
      <c r="U74" s="710"/>
      <c r="V74" s="710"/>
      <c r="W74" s="679"/>
      <c r="X74" s="671"/>
      <c r="Y74" s="671"/>
      <c r="Z74" s="671"/>
      <c r="AA74" s="671"/>
      <c r="AB74" s="1221"/>
      <c r="AC74" s="1242"/>
      <c r="AD74" s="306">
        <f t="shared" si="85"/>
        <v>0</v>
      </c>
      <c r="AE74" s="306">
        <f t="shared" si="85"/>
        <v>0</v>
      </c>
      <c r="AF74" s="306">
        <f t="shared" si="85"/>
        <v>0</v>
      </c>
      <c r="AG74" s="306">
        <f t="shared" si="84"/>
        <v>0</v>
      </c>
      <c r="AH74" s="306">
        <f t="shared" si="84"/>
        <v>0</v>
      </c>
      <c r="AI74" s="306">
        <f t="shared" si="84"/>
        <v>0</v>
      </c>
      <c r="AJ74" s="306">
        <f t="shared" si="84"/>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x14ac:dyDescent="0.25">
      <c r="A75" s="673"/>
      <c r="B75" s="1334"/>
      <c r="C75" s="1315"/>
      <c r="D75" s="1096"/>
      <c r="E75" s="1093"/>
      <c r="F75" s="1093"/>
      <c r="G75" s="1093"/>
      <c r="H75" s="1093"/>
      <c r="I75" s="1093"/>
      <c r="J75" s="1219">
        <v>621</v>
      </c>
      <c r="K75" s="1216" t="str">
        <f>+[17]Metas!K712</f>
        <v>Dependencias con procesos y procedimientos actualizados</v>
      </c>
      <c r="L75" s="1222">
        <v>9</v>
      </c>
      <c r="M75" s="1225">
        <f t="shared" si="61"/>
        <v>9</v>
      </c>
      <c r="N75" s="1228"/>
      <c r="O75" s="1231"/>
      <c r="P75" s="1234"/>
      <c r="Q75" s="1237">
        <v>9</v>
      </c>
      <c r="R75" s="1219">
        <f>+$J75</f>
        <v>621</v>
      </c>
      <c r="S75" s="677" t="s">
        <v>6972</v>
      </c>
      <c r="T75" s="708"/>
      <c r="U75" s="708" t="s">
        <v>3839</v>
      </c>
      <c r="V75" s="708" t="s">
        <v>3843</v>
      </c>
      <c r="W75" s="677" t="s">
        <v>6973</v>
      </c>
      <c r="X75" s="669">
        <v>44562</v>
      </c>
      <c r="Y75" s="669">
        <v>44926</v>
      </c>
      <c r="Z75" s="669">
        <v>44562</v>
      </c>
      <c r="AA75" s="669">
        <v>44926</v>
      </c>
      <c r="AB75" s="1219">
        <f t="shared" ref="AB75" si="92">+$J75</f>
        <v>621</v>
      </c>
      <c r="AC75" s="1240">
        <f t="shared" ref="AC75" si="93">+L75</f>
        <v>9</v>
      </c>
      <c r="AD75" s="308">
        <f t="shared" si="85"/>
        <v>20000000</v>
      </c>
      <c r="AE75" s="308">
        <f t="shared" si="85"/>
        <v>20000000</v>
      </c>
      <c r="AF75" s="308">
        <f t="shared" si="85"/>
        <v>0</v>
      </c>
      <c r="AG75" s="308">
        <f t="shared" si="84"/>
        <v>0</v>
      </c>
      <c r="AH75" s="308">
        <f t="shared" si="84"/>
        <v>0</v>
      </c>
      <c r="AI75" s="308">
        <f t="shared" si="84"/>
        <v>0</v>
      </c>
      <c r="AJ75" s="308">
        <f t="shared" si="84"/>
        <v>0</v>
      </c>
      <c r="AK75" s="1219">
        <f t="shared" ref="AK75" si="94">+$J75</f>
        <v>621</v>
      </c>
      <c r="AL75" s="1243">
        <f t="shared" si="65"/>
        <v>0</v>
      </c>
      <c r="AM75" s="308">
        <f t="shared" si="2"/>
        <v>0</v>
      </c>
      <c r="AN75" s="683"/>
      <c r="AO75" s="683"/>
      <c r="AP75" s="683"/>
      <c r="AQ75" s="683"/>
      <c r="AR75" s="683"/>
      <c r="AS75" s="683"/>
      <c r="AT75" s="1219">
        <f t="shared" ref="AT75" si="95">+$J75</f>
        <v>621</v>
      </c>
      <c r="AU75" s="1246">
        <f t="shared" si="67"/>
        <v>0</v>
      </c>
      <c r="AV75" s="308">
        <f t="shared" si="3"/>
        <v>0</v>
      </c>
      <c r="AW75" s="683"/>
      <c r="AX75" s="683"/>
      <c r="AY75" s="683"/>
      <c r="AZ75" s="683"/>
      <c r="BA75" s="683"/>
      <c r="BB75" s="683"/>
      <c r="BC75" s="1219">
        <f t="shared" ref="BC75" si="96">+$J75</f>
        <v>621</v>
      </c>
      <c r="BD75" s="1249">
        <f t="shared" si="69"/>
        <v>0</v>
      </c>
      <c r="BE75" s="308">
        <f t="shared" si="4"/>
        <v>0</v>
      </c>
      <c r="BF75" s="683"/>
      <c r="BG75" s="683"/>
      <c r="BH75" s="683"/>
      <c r="BI75" s="683"/>
      <c r="BJ75" s="683"/>
      <c r="BK75" s="683"/>
      <c r="BL75" s="1219">
        <f t="shared" ref="BL75" si="97">+$J75</f>
        <v>621</v>
      </c>
      <c r="BM75" s="1252">
        <f t="shared" si="71"/>
        <v>9</v>
      </c>
      <c r="BN75" s="308">
        <f t="shared" si="5"/>
        <v>20000000</v>
      </c>
      <c r="BO75" s="918">
        <v>20000000</v>
      </c>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1334"/>
      <c r="C76" s="1315"/>
      <c r="D76" s="1097"/>
      <c r="E76" s="1094"/>
      <c r="F76" s="1094"/>
      <c r="G76" s="1094"/>
      <c r="H76" s="1094"/>
      <c r="I76" s="1094"/>
      <c r="J76" s="1220"/>
      <c r="K76" s="1217"/>
      <c r="L76" s="1223"/>
      <c r="M76" s="1226"/>
      <c r="N76" s="1229"/>
      <c r="O76" s="1232"/>
      <c r="P76" s="1235"/>
      <c r="Q76" s="1238"/>
      <c r="R76" s="1220"/>
      <c r="S76" s="678"/>
      <c r="T76" s="709"/>
      <c r="U76" s="709"/>
      <c r="V76" s="709"/>
      <c r="W76" s="678"/>
      <c r="X76" s="670"/>
      <c r="Y76" s="670"/>
      <c r="Z76" s="670"/>
      <c r="AA76" s="670"/>
      <c r="AB76" s="1220"/>
      <c r="AC76" s="1241"/>
      <c r="AD76" s="303">
        <f t="shared" si="85"/>
        <v>0</v>
      </c>
      <c r="AE76" s="303">
        <f t="shared" si="85"/>
        <v>0</v>
      </c>
      <c r="AF76" s="303">
        <f t="shared" si="85"/>
        <v>0</v>
      </c>
      <c r="AG76" s="303">
        <f t="shared" si="84"/>
        <v>0</v>
      </c>
      <c r="AH76" s="303">
        <f t="shared" si="84"/>
        <v>0</v>
      </c>
      <c r="AI76" s="303">
        <f t="shared" si="84"/>
        <v>0</v>
      </c>
      <c r="AJ76" s="303">
        <f t="shared" si="84"/>
        <v>0</v>
      </c>
      <c r="AK76" s="1220"/>
      <c r="AL76" s="1244"/>
      <c r="AM76" s="303">
        <f t="shared" ref="AM76:AM139" si="98">SUM(AN76:AS76)</f>
        <v>0</v>
      </c>
      <c r="AN76" s="684"/>
      <c r="AO76" s="684"/>
      <c r="AP76" s="684"/>
      <c r="AQ76" s="684"/>
      <c r="AR76" s="684"/>
      <c r="AS76" s="684"/>
      <c r="AT76" s="1220"/>
      <c r="AU76" s="1247"/>
      <c r="AV76" s="303">
        <f t="shared" ref="AV76:AV139" si="99">SUM(AW76:BB76)</f>
        <v>0</v>
      </c>
      <c r="AW76" s="684"/>
      <c r="AX76" s="684"/>
      <c r="AY76" s="684"/>
      <c r="AZ76" s="684"/>
      <c r="BA76" s="684"/>
      <c r="BB76" s="684"/>
      <c r="BC76" s="1220"/>
      <c r="BD76" s="1250"/>
      <c r="BE76" s="303">
        <f t="shared" ref="BE76:BE139" si="100">SUM(BF76:BK76)</f>
        <v>0</v>
      </c>
      <c r="BF76" s="684"/>
      <c r="BG76" s="684"/>
      <c r="BH76" s="684"/>
      <c r="BI76" s="684"/>
      <c r="BJ76" s="684"/>
      <c r="BK76" s="684"/>
      <c r="BL76" s="1220"/>
      <c r="BM76" s="1253"/>
      <c r="BN76" s="303">
        <f t="shared" ref="BN76:BN139" si="101">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x14ac:dyDescent="0.25">
      <c r="A77" s="673"/>
      <c r="B77" s="1334"/>
      <c r="C77" s="1315"/>
      <c r="D77" s="1097"/>
      <c r="E77" s="1094"/>
      <c r="F77" s="1094"/>
      <c r="G77" s="1094"/>
      <c r="H77" s="1094"/>
      <c r="I77" s="1094"/>
      <c r="J77" s="1220"/>
      <c r="K77" s="1217"/>
      <c r="L77" s="1223"/>
      <c r="M77" s="1226"/>
      <c r="N77" s="1229"/>
      <c r="O77" s="1232"/>
      <c r="P77" s="1235"/>
      <c r="Q77" s="1238"/>
      <c r="R77" s="1220"/>
      <c r="S77" s="678"/>
      <c r="T77" s="709"/>
      <c r="U77" s="709"/>
      <c r="V77" s="709"/>
      <c r="W77" s="678"/>
      <c r="X77" s="670"/>
      <c r="Y77" s="670"/>
      <c r="Z77" s="670"/>
      <c r="AA77" s="670"/>
      <c r="AB77" s="1220"/>
      <c r="AC77" s="1241"/>
      <c r="AD77" s="303">
        <f t="shared" si="85"/>
        <v>0</v>
      </c>
      <c r="AE77" s="303">
        <f t="shared" si="85"/>
        <v>0</v>
      </c>
      <c r="AF77" s="303">
        <f t="shared" si="85"/>
        <v>0</v>
      </c>
      <c r="AG77" s="303">
        <f t="shared" si="84"/>
        <v>0</v>
      </c>
      <c r="AH77" s="303">
        <f t="shared" si="84"/>
        <v>0</v>
      </c>
      <c r="AI77" s="303">
        <f t="shared" si="84"/>
        <v>0</v>
      </c>
      <c r="AJ77" s="303">
        <f t="shared" si="84"/>
        <v>0</v>
      </c>
      <c r="AK77" s="1220"/>
      <c r="AL77" s="1244"/>
      <c r="AM77" s="303">
        <f t="shared" si="98"/>
        <v>0</v>
      </c>
      <c r="AN77" s="684"/>
      <c r="AO77" s="684"/>
      <c r="AP77" s="684"/>
      <c r="AQ77" s="684"/>
      <c r="AR77" s="684"/>
      <c r="AS77" s="684"/>
      <c r="AT77" s="1220"/>
      <c r="AU77" s="1247"/>
      <c r="AV77" s="303">
        <f t="shared" si="99"/>
        <v>0</v>
      </c>
      <c r="AW77" s="684"/>
      <c r="AX77" s="684"/>
      <c r="AY77" s="684"/>
      <c r="AZ77" s="684"/>
      <c r="BA77" s="684"/>
      <c r="BB77" s="684"/>
      <c r="BC77" s="1220"/>
      <c r="BD77" s="1250"/>
      <c r="BE77" s="303">
        <f t="shared" si="100"/>
        <v>0</v>
      </c>
      <c r="BF77" s="684"/>
      <c r="BG77" s="684"/>
      <c r="BH77" s="684"/>
      <c r="BI77" s="684"/>
      <c r="BJ77" s="684"/>
      <c r="BK77" s="684"/>
      <c r="BL77" s="1220"/>
      <c r="BM77" s="1253"/>
      <c r="BN77" s="303">
        <f t="shared" si="101"/>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1334"/>
      <c r="C78" s="1315"/>
      <c r="D78" s="1098"/>
      <c r="E78" s="1095"/>
      <c r="F78" s="1095"/>
      <c r="G78" s="1095"/>
      <c r="H78" s="1095"/>
      <c r="I78" s="1095"/>
      <c r="J78" s="1221"/>
      <c r="K78" s="1218"/>
      <c r="L78" s="1224"/>
      <c r="M78" s="1227"/>
      <c r="N78" s="1230"/>
      <c r="O78" s="1233"/>
      <c r="P78" s="1236"/>
      <c r="Q78" s="1239"/>
      <c r="R78" s="1221"/>
      <c r="S78" s="679"/>
      <c r="T78" s="710"/>
      <c r="U78" s="710"/>
      <c r="V78" s="710"/>
      <c r="W78" s="679"/>
      <c r="X78" s="671"/>
      <c r="Y78" s="671"/>
      <c r="Z78" s="671"/>
      <c r="AA78" s="671"/>
      <c r="AB78" s="1221"/>
      <c r="AC78" s="1242"/>
      <c r="AD78" s="306">
        <f t="shared" si="85"/>
        <v>0</v>
      </c>
      <c r="AE78" s="306">
        <f t="shared" si="85"/>
        <v>0</v>
      </c>
      <c r="AF78" s="306">
        <f t="shared" si="85"/>
        <v>0</v>
      </c>
      <c r="AG78" s="306">
        <f t="shared" si="84"/>
        <v>0</v>
      </c>
      <c r="AH78" s="306">
        <f t="shared" si="84"/>
        <v>0</v>
      </c>
      <c r="AI78" s="306">
        <f t="shared" si="84"/>
        <v>0</v>
      </c>
      <c r="AJ78" s="306">
        <f t="shared" si="84"/>
        <v>0</v>
      </c>
      <c r="AK78" s="1221"/>
      <c r="AL78" s="1245"/>
      <c r="AM78" s="306">
        <f t="shared" si="98"/>
        <v>0</v>
      </c>
      <c r="AN78" s="685"/>
      <c r="AO78" s="685"/>
      <c r="AP78" s="685"/>
      <c r="AQ78" s="685"/>
      <c r="AR78" s="685"/>
      <c r="AS78" s="685"/>
      <c r="AT78" s="1221"/>
      <c r="AU78" s="1248"/>
      <c r="AV78" s="306">
        <f t="shared" si="99"/>
        <v>0</v>
      </c>
      <c r="AW78" s="685"/>
      <c r="AX78" s="685"/>
      <c r="AY78" s="685"/>
      <c r="AZ78" s="685"/>
      <c r="BA78" s="685"/>
      <c r="BB78" s="685"/>
      <c r="BC78" s="1221"/>
      <c r="BD78" s="1251"/>
      <c r="BE78" s="306">
        <f t="shared" si="100"/>
        <v>0</v>
      </c>
      <c r="BF78" s="685"/>
      <c r="BG78" s="685"/>
      <c r="BH78" s="685"/>
      <c r="BI78" s="685"/>
      <c r="BJ78" s="685"/>
      <c r="BK78" s="685"/>
      <c r="BL78" s="1221"/>
      <c r="BM78" s="1254"/>
      <c r="BN78" s="306">
        <f t="shared" si="101"/>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x14ac:dyDescent="0.25">
      <c r="A79" s="673"/>
      <c r="B79" s="1334"/>
      <c r="C79" s="1315"/>
      <c r="D79" s="1096"/>
      <c r="E79" s="1093"/>
      <c r="F79" s="1093"/>
      <c r="G79" s="1093"/>
      <c r="H79" s="1093"/>
      <c r="I79" s="1093"/>
      <c r="J79" s="1219">
        <v>622</v>
      </c>
      <c r="K79" s="1216" t="str">
        <f>+[17]Metas!K713</f>
        <v xml:space="preserve">Programa de mantenimiento de infraestructura implementado. </v>
      </c>
      <c r="L79" s="1222"/>
      <c r="M79" s="1225">
        <v>0</v>
      </c>
      <c r="N79" s="1228"/>
      <c r="O79" s="1231"/>
      <c r="P79" s="1234"/>
      <c r="Q79" s="1237"/>
      <c r="R79" s="1219">
        <f>+$J79</f>
        <v>622</v>
      </c>
      <c r="S79" s="677" t="s">
        <v>6974</v>
      </c>
      <c r="T79" s="708"/>
      <c r="U79" s="708"/>
      <c r="V79" s="708"/>
      <c r="W79" s="677"/>
      <c r="X79" s="669"/>
      <c r="Y79" s="669"/>
      <c r="Z79" s="669"/>
      <c r="AA79" s="669"/>
      <c r="AB79" s="1219">
        <f t="shared" ref="AB79" si="102">+$J79</f>
        <v>622</v>
      </c>
      <c r="AC79" s="1240">
        <f t="shared" ref="AC79" si="103">+L79</f>
        <v>0</v>
      </c>
      <c r="AD79" s="308">
        <f t="shared" si="85"/>
        <v>0</v>
      </c>
      <c r="AE79" s="308">
        <f t="shared" si="85"/>
        <v>0</v>
      </c>
      <c r="AF79" s="308">
        <f t="shared" si="85"/>
        <v>0</v>
      </c>
      <c r="AG79" s="308">
        <f t="shared" si="84"/>
        <v>0</v>
      </c>
      <c r="AH79" s="308">
        <f t="shared" si="84"/>
        <v>0</v>
      </c>
      <c r="AI79" s="308">
        <f t="shared" si="84"/>
        <v>0</v>
      </c>
      <c r="AJ79" s="308">
        <f t="shared" si="84"/>
        <v>0</v>
      </c>
      <c r="AK79" s="1219">
        <f t="shared" ref="AK79" si="104">+$J79</f>
        <v>622</v>
      </c>
      <c r="AL79" s="1243">
        <f t="shared" si="65"/>
        <v>0</v>
      </c>
      <c r="AM79" s="308">
        <f t="shared" si="98"/>
        <v>0</v>
      </c>
      <c r="AN79" s="683"/>
      <c r="AO79" s="683"/>
      <c r="AP79" s="683"/>
      <c r="AQ79" s="683"/>
      <c r="AR79" s="683"/>
      <c r="AS79" s="683"/>
      <c r="AT79" s="1219">
        <f t="shared" ref="AT79" si="105">+$J79</f>
        <v>622</v>
      </c>
      <c r="AU79" s="1246">
        <f t="shared" si="67"/>
        <v>0</v>
      </c>
      <c r="AV79" s="308">
        <f t="shared" si="99"/>
        <v>0</v>
      </c>
      <c r="AW79" s="683"/>
      <c r="AX79" s="683"/>
      <c r="AY79" s="683"/>
      <c r="AZ79" s="683"/>
      <c r="BA79" s="683"/>
      <c r="BB79" s="683"/>
      <c r="BC79" s="1219">
        <f t="shared" ref="BC79" si="106">+$J79</f>
        <v>622</v>
      </c>
      <c r="BD79" s="1249">
        <f t="shared" si="69"/>
        <v>0</v>
      </c>
      <c r="BE79" s="308">
        <f t="shared" si="100"/>
        <v>0</v>
      </c>
      <c r="BF79" s="683"/>
      <c r="BG79" s="683"/>
      <c r="BH79" s="683"/>
      <c r="BI79" s="683"/>
      <c r="BJ79" s="683"/>
      <c r="BK79" s="683"/>
      <c r="BL79" s="1219">
        <f t="shared" ref="BL79" si="107">+$J79</f>
        <v>622</v>
      </c>
      <c r="BM79" s="1252">
        <f t="shared" si="71"/>
        <v>0</v>
      </c>
      <c r="BN79" s="308">
        <f t="shared" si="101"/>
        <v>0</v>
      </c>
      <c r="BO79" s="683"/>
      <c r="BP79" s="683"/>
      <c r="BQ79" s="683"/>
      <c r="BR79" s="683"/>
      <c r="BS79" s="683"/>
      <c r="BT79" s="683"/>
      <c r="BU79" s="1204"/>
      <c r="BV79" s="1205"/>
      <c r="BW79" s="1205"/>
      <c r="BX79" s="1205"/>
      <c r="BY79" s="1205"/>
      <c r="BZ79" s="1205"/>
      <c r="CA79" s="1205"/>
      <c r="CB79" s="1205"/>
      <c r="CC79" s="1206"/>
    </row>
    <row r="80" spans="1:81" s="690" customFormat="1" ht="40.15" customHeight="1" x14ac:dyDescent="0.25">
      <c r="A80" s="673"/>
      <c r="B80" s="1334"/>
      <c r="C80" s="1315"/>
      <c r="D80" s="1097"/>
      <c r="E80" s="1094"/>
      <c r="F80" s="1094"/>
      <c r="G80" s="1094"/>
      <c r="H80" s="1094"/>
      <c r="I80" s="1094"/>
      <c r="J80" s="1220"/>
      <c r="K80" s="1217"/>
      <c r="L80" s="1223"/>
      <c r="M80" s="1226"/>
      <c r="N80" s="1229"/>
      <c r="O80" s="1232"/>
      <c r="P80" s="1235"/>
      <c r="Q80" s="1238"/>
      <c r="R80" s="1220"/>
      <c r="S80" s="678"/>
      <c r="T80" s="709"/>
      <c r="U80" s="709"/>
      <c r="V80" s="709"/>
      <c r="W80" s="678"/>
      <c r="X80" s="670"/>
      <c r="Y80" s="670"/>
      <c r="Z80" s="670"/>
      <c r="AA80" s="670"/>
      <c r="AB80" s="1220"/>
      <c r="AC80" s="1241"/>
      <c r="AD80" s="303">
        <f t="shared" si="85"/>
        <v>0</v>
      </c>
      <c r="AE80" s="303">
        <f t="shared" si="85"/>
        <v>0</v>
      </c>
      <c r="AF80" s="303">
        <f t="shared" si="85"/>
        <v>0</v>
      </c>
      <c r="AG80" s="303">
        <f t="shared" si="84"/>
        <v>0</v>
      </c>
      <c r="AH80" s="303">
        <f t="shared" si="84"/>
        <v>0</v>
      </c>
      <c r="AI80" s="303">
        <f t="shared" si="84"/>
        <v>0</v>
      </c>
      <c r="AJ80" s="303">
        <f t="shared" si="84"/>
        <v>0</v>
      </c>
      <c r="AK80" s="1220"/>
      <c r="AL80" s="1244"/>
      <c r="AM80" s="303">
        <f t="shared" si="98"/>
        <v>0</v>
      </c>
      <c r="AN80" s="684"/>
      <c r="AO80" s="684"/>
      <c r="AP80" s="684"/>
      <c r="AQ80" s="684"/>
      <c r="AR80" s="684"/>
      <c r="AS80" s="684"/>
      <c r="AT80" s="1220"/>
      <c r="AU80" s="1247"/>
      <c r="AV80" s="303">
        <f t="shared" si="99"/>
        <v>0</v>
      </c>
      <c r="AW80" s="684"/>
      <c r="AX80" s="684"/>
      <c r="AY80" s="684"/>
      <c r="AZ80" s="684"/>
      <c r="BA80" s="684"/>
      <c r="BB80" s="684"/>
      <c r="BC80" s="1220"/>
      <c r="BD80" s="1250"/>
      <c r="BE80" s="303">
        <f t="shared" si="100"/>
        <v>0</v>
      </c>
      <c r="BF80" s="684"/>
      <c r="BG80" s="684"/>
      <c r="BH80" s="684"/>
      <c r="BI80" s="684"/>
      <c r="BJ80" s="684"/>
      <c r="BK80" s="684"/>
      <c r="BL80" s="1220"/>
      <c r="BM80" s="1253"/>
      <c r="BN80" s="303">
        <f t="shared" si="101"/>
        <v>0</v>
      </c>
      <c r="BO80" s="684"/>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1334"/>
      <c r="C81" s="1315"/>
      <c r="D81" s="1097"/>
      <c r="E81" s="1094"/>
      <c r="F81" s="1094"/>
      <c r="G81" s="1094"/>
      <c r="H81" s="1094"/>
      <c r="I81" s="1094"/>
      <c r="J81" s="1220"/>
      <c r="K81" s="1217"/>
      <c r="L81" s="1223"/>
      <c r="M81" s="1226"/>
      <c r="N81" s="1229"/>
      <c r="O81" s="1232"/>
      <c r="P81" s="1235"/>
      <c r="Q81" s="1238"/>
      <c r="R81" s="1220"/>
      <c r="S81" s="678"/>
      <c r="T81" s="709"/>
      <c r="U81" s="709"/>
      <c r="V81" s="709"/>
      <c r="W81" s="678"/>
      <c r="X81" s="670"/>
      <c r="Y81" s="670"/>
      <c r="Z81" s="670"/>
      <c r="AA81" s="670"/>
      <c r="AB81" s="1220"/>
      <c r="AC81" s="1241"/>
      <c r="AD81" s="303">
        <f t="shared" si="85"/>
        <v>0</v>
      </c>
      <c r="AE81" s="303">
        <f t="shared" si="85"/>
        <v>0</v>
      </c>
      <c r="AF81" s="303">
        <f t="shared" si="85"/>
        <v>0</v>
      </c>
      <c r="AG81" s="303">
        <f t="shared" si="84"/>
        <v>0</v>
      </c>
      <c r="AH81" s="303">
        <f t="shared" si="84"/>
        <v>0</v>
      </c>
      <c r="AI81" s="303">
        <f t="shared" si="84"/>
        <v>0</v>
      </c>
      <c r="AJ81" s="303">
        <f t="shared" si="84"/>
        <v>0</v>
      </c>
      <c r="AK81" s="1220"/>
      <c r="AL81" s="1244"/>
      <c r="AM81" s="303">
        <f t="shared" si="98"/>
        <v>0</v>
      </c>
      <c r="AN81" s="684"/>
      <c r="AO81" s="684"/>
      <c r="AP81" s="684"/>
      <c r="AQ81" s="684"/>
      <c r="AR81" s="684"/>
      <c r="AS81" s="684"/>
      <c r="AT81" s="1220"/>
      <c r="AU81" s="1247"/>
      <c r="AV81" s="303">
        <f t="shared" si="99"/>
        <v>0</v>
      </c>
      <c r="AW81" s="684"/>
      <c r="AX81" s="684"/>
      <c r="AY81" s="684"/>
      <c r="AZ81" s="684"/>
      <c r="BA81" s="684"/>
      <c r="BB81" s="684"/>
      <c r="BC81" s="1220"/>
      <c r="BD81" s="1250"/>
      <c r="BE81" s="303">
        <f t="shared" si="100"/>
        <v>0</v>
      </c>
      <c r="BF81" s="684"/>
      <c r="BG81" s="684"/>
      <c r="BH81" s="684"/>
      <c r="BI81" s="684"/>
      <c r="BJ81" s="684"/>
      <c r="BK81" s="684"/>
      <c r="BL81" s="1220"/>
      <c r="BM81" s="1253"/>
      <c r="BN81" s="303">
        <f t="shared" si="101"/>
        <v>0</v>
      </c>
      <c r="BO81" s="684"/>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1334"/>
      <c r="C82" s="1316"/>
      <c r="D82" s="1098"/>
      <c r="E82" s="1095"/>
      <c r="F82" s="1095"/>
      <c r="G82" s="1095"/>
      <c r="H82" s="1095"/>
      <c r="I82" s="1095"/>
      <c r="J82" s="1221"/>
      <c r="K82" s="1218"/>
      <c r="L82" s="1224"/>
      <c r="M82" s="1227"/>
      <c r="N82" s="1230"/>
      <c r="O82" s="1233"/>
      <c r="P82" s="1236"/>
      <c r="Q82" s="1239"/>
      <c r="R82" s="1221"/>
      <c r="S82" s="679"/>
      <c r="T82" s="710"/>
      <c r="U82" s="710"/>
      <c r="V82" s="710"/>
      <c r="W82" s="679"/>
      <c r="X82" s="671"/>
      <c r="Y82" s="671"/>
      <c r="Z82" s="671"/>
      <c r="AA82" s="671"/>
      <c r="AB82" s="1221"/>
      <c r="AC82" s="1242"/>
      <c r="AD82" s="306">
        <f t="shared" si="85"/>
        <v>0</v>
      </c>
      <c r="AE82" s="306">
        <f t="shared" si="85"/>
        <v>0</v>
      </c>
      <c r="AF82" s="306">
        <f t="shared" si="85"/>
        <v>0</v>
      </c>
      <c r="AG82" s="306">
        <f t="shared" si="84"/>
        <v>0</v>
      </c>
      <c r="AH82" s="306">
        <f t="shared" si="84"/>
        <v>0</v>
      </c>
      <c r="AI82" s="306">
        <f t="shared" si="84"/>
        <v>0</v>
      </c>
      <c r="AJ82" s="306">
        <f t="shared" si="84"/>
        <v>0</v>
      </c>
      <c r="AK82" s="1221"/>
      <c r="AL82" s="1245"/>
      <c r="AM82" s="306">
        <f t="shared" si="98"/>
        <v>0</v>
      </c>
      <c r="AN82" s="685"/>
      <c r="AO82" s="685"/>
      <c r="AP82" s="685"/>
      <c r="AQ82" s="685"/>
      <c r="AR82" s="685"/>
      <c r="AS82" s="685"/>
      <c r="AT82" s="1221"/>
      <c r="AU82" s="1248"/>
      <c r="AV82" s="306">
        <f t="shared" si="99"/>
        <v>0</v>
      </c>
      <c r="AW82" s="685"/>
      <c r="AX82" s="685"/>
      <c r="AY82" s="685"/>
      <c r="AZ82" s="685"/>
      <c r="BA82" s="685"/>
      <c r="BB82" s="685"/>
      <c r="BC82" s="1221"/>
      <c r="BD82" s="1251"/>
      <c r="BE82" s="306">
        <f t="shared" si="100"/>
        <v>0</v>
      </c>
      <c r="BF82" s="685"/>
      <c r="BG82" s="685"/>
      <c r="BH82" s="685"/>
      <c r="BI82" s="685"/>
      <c r="BJ82" s="685"/>
      <c r="BK82" s="685"/>
      <c r="BL82" s="1221"/>
      <c r="BM82" s="1254"/>
      <c r="BN82" s="306">
        <f t="shared" si="101"/>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x14ac:dyDescent="0.25">
      <c r="A83" s="673"/>
      <c r="B83" s="1334"/>
      <c r="C83" s="1314" t="s">
        <v>977</v>
      </c>
      <c r="D83" s="1096"/>
      <c r="E83" s="1093"/>
      <c r="F83" s="1093"/>
      <c r="G83" s="1093"/>
      <c r="H83" s="1093"/>
      <c r="I83" s="1093"/>
      <c r="J83" s="1219">
        <v>623</v>
      </c>
      <c r="K83" s="1216" t="str">
        <f>+[17]Metas!K714</f>
        <v>Manual de contratación actualizado</v>
      </c>
      <c r="L83" s="1222"/>
      <c r="M83" s="1225">
        <f>SUM(N83:Q83)</f>
        <v>0</v>
      </c>
      <c r="N83" s="1228"/>
      <c r="O83" s="1231"/>
      <c r="P83" s="1234"/>
      <c r="Q83" s="1237"/>
      <c r="R83" s="1219">
        <f>+$J83</f>
        <v>623</v>
      </c>
      <c r="S83" s="677" t="s">
        <v>6975</v>
      </c>
      <c r="T83" s="708"/>
      <c r="U83" s="708"/>
      <c r="V83" s="708"/>
      <c r="W83" s="677"/>
      <c r="X83" s="669"/>
      <c r="Y83" s="669"/>
      <c r="Z83" s="669"/>
      <c r="AA83" s="669"/>
      <c r="AB83" s="1219">
        <f t="shared" ref="AB83" si="108">+$J83</f>
        <v>623</v>
      </c>
      <c r="AC83" s="1240">
        <f t="shared" ref="AC83" si="109">+L83</f>
        <v>0</v>
      </c>
      <c r="AD83" s="308">
        <f t="shared" si="85"/>
        <v>0</v>
      </c>
      <c r="AE83" s="308">
        <f t="shared" si="85"/>
        <v>0</v>
      </c>
      <c r="AF83" s="308">
        <f t="shared" si="85"/>
        <v>0</v>
      </c>
      <c r="AG83" s="308">
        <f t="shared" si="84"/>
        <v>0</v>
      </c>
      <c r="AH83" s="308">
        <f t="shared" si="84"/>
        <v>0</v>
      </c>
      <c r="AI83" s="308">
        <f t="shared" si="84"/>
        <v>0</v>
      </c>
      <c r="AJ83" s="308">
        <f t="shared" si="84"/>
        <v>0</v>
      </c>
      <c r="AK83" s="1219">
        <f t="shared" ref="AK83" si="110">+$J83</f>
        <v>623</v>
      </c>
      <c r="AL83" s="1243">
        <f>+N83</f>
        <v>0</v>
      </c>
      <c r="AM83" s="308">
        <f t="shared" si="98"/>
        <v>0</v>
      </c>
      <c r="AN83" s="683"/>
      <c r="AO83" s="683"/>
      <c r="AP83" s="683"/>
      <c r="AQ83" s="683"/>
      <c r="AR83" s="683"/>
      <c r="AS83" s="683"/>
      <c r="AT83" s="1219">
        <f t="shared" ref="AT83" si="111">+$J83</f>
        <v>623</v>
      </c>
      <c r="AU83" s="1246">
        <f>+O83</f>
        <v>0</v>
      </c>
      <c r="AV83" s="308">
        <f t="shared" si="99"/>
        <v>0</v>
      </c>
      <c r="AW83" s="683"/>
      <c r="AX83" s="683"/>
      <c r="AY83" s="683"/>
      <c r="AZ83" s="683"/>
      <c r="BA83" s="683"/>
      <c r="BB83" s="683"/>
      <c r="BC83" s="1219">
        <f t="shared" ref="BC83" si="112">+$J83</f>
        <v>623</v>
      </c>
      <c r="BD83" s="1249">
        <f>+P83</f>
        <v>0</v>
      </c>
      <c r="BE83" s="308">
        <f t="shared" si="100"/>
        <v>0</v>
      </c>
      <c r="BF83" s="683"/>
      <c r="BG83" s="683"/>
      <c r="BH83" s="683"/>
      <c r="BI83" s="683"/>
      <c r="BJ83" s="683"/>
      <c r="BK83" s="683"/>
      <c r="BL83" s="1219">
        <f t="shared" ref="BL83" si="113">+$J83</f>
        <v>623</v>
      </c>
      <c r="BM83" s="1252">
        <f>+Q83</f>
        <v>0</v>
      </c>
      <c r="BN83" s="308">
        <f t="shared" si="101"/>
        <v>0</v>
      </c>
      <c r="BO83" s="683"/>
      <c r="BP83" s="683"/>
      <c r="BQ83" s="683"/>
      <c r="BR83" s="683"/>
      <c r="BS83" s="683"/>
      <c r="BT83" s="683"/>
      <c r="BU83" s="1204"/>
      <c r="BV83" s="1205"/>
      <c r="BW83" s="1205"/>
      <c r="BX83" s="1205"/>
      <c r="BY83" s="1205"/>
      <c r="BZ83" s="1205"/>
      <c r="CA83" s="1205"/>
      <c r="CB83" s="1205"/>
      <c r="CC83" s="1206"/>
    </row>
    <row r="84" spans="1:81" s="690" customFormat="1" ht="40.15" customHeight="1" x14ac:dyDescent="0.25">
      <c r="A84" s="673"/>
      <c r="B84" s="1334"/>
      <c r="C84" s="1315"/>
      <c r="D84" s="1097"/>
      <c r="E84" s="1094"/>
      <c r="F84" s="1094"/>
      <c r="G84" s="1094"/>
      <c r="H84" s="1094"/>
      <c r="I84" s="1094"/>
      <c r="J84" s="1220"/>
      <c r="K84" s="1217"/>
      <c r="L84" s="1223"/>
      <c r="M84" s="1226"/>
      <c r="N84" s="1229"/>
      <c r="O84" s="1232"/>
      <c r="P84" s="1235"/>
      <c r="Q84" s="1238"/>
      <c r="R84" s="1220"/>
      <c r="S84" s="678"/>
      <c r="T84" s="709"/>
      <c r="U84" s="709"/>
      <c r="V84" s="709"/>
      <c r="W84" s="678"/>
      <c r="X84" s="670"/>
      <c r="Y84" s="670"/>
      <c r="Z84" s="670"/>
      <c r="AA84" s="670"/>
      <c r="AB84" s="1220"/>
      <c r="AC84" s="1241"/>
      <c r="AD84" s="303">
        <f t="shared" si="85"/>
        <v>0</v>
      </c>
      <c r="AE84" s="303">
        <f t="shared" si="85"/>
        <v>0</v>
      </c>
      <c r="AF84" s="303">
        <f t="shared" si="85"/>
        <v>0</v>
      </c>
      <c r="AG84" s="303">
        <f t="shared" si="84"/>
        <v>0</v>
      </c>
      <c r="AH84" s="303">
        <f t="shared" si="84"/>
        <v>0</v>
      </c>
      <c r="AI84" s="303">
        <f t="shared" si="84"/>
        <v>0</v>
      </c>
      <c r="AJ84" s="303">
        <f t="shared" si="84"/>
        <v>0</v>
      </c>
      <c r="AK84" s="1220"/>
      <c r="AL84" s="1244"/>
      <c r="AM84" s="303">
        <f t="shared" si="98"/>
        <v>0</v>
      </c>
      <c r="AN84" s="684"/>
      <c r="AO84" s="684"/>
      <c r="AP84" s="684"/>
      <c r="AQ84" s="684"/>
      <c r="AR84" s="684"/>
      <c r="AS84" s="684"/>
      <c r="AT84" s="1220"/>
      <c r="AU84" s="1247"/>
      <c r="AV84" s="303">
        <f t="shared" si="99"/>
        <v>0</v>
      </c>
      <c r="AW84" s="684"/>
      <c r="AX84" s="684"/>
      <c r="AY84" s="684"/>
      <c r="AZ84" s="684"/>
      <c r="BA84" s="684"/>
      <c r="BB84" s="684"/>
      <c r="BC84" s="1220"/>
      <c r="BD84" s="1250"/>
      <c r="BE84" s="303">
        <f t="shared" si="100"/>
        <v>0</v>
      </c>
      <c r="BF84" s="684"/>
      <c r="BG84" s="684"/>
      <c r="BH84" s="684"/>
      <c r="BI84" s="684"/>
      <c r="BJ84" s="684"/>
      <c r="BK84" s="684"/>
      <c r="BL84" s="1220"/>
      <c r="BM84" s="1253"/>
      <c r="BN84" s="303">
        <f t="shared" si="101"/>
        <v>0</v>
      </c>
      <c r="BO84" s="684"/>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1334"/>
      <c r="C85" s="1315"/>
      <c r="D85" s="1097"/>
      <c r="E85" s="1094"/>
      <c r="F85" s="1094"/>
      <c r="G85" s="1094"/>
      <c r="H85" s="1094"/>
      <c r="I85" s="1094"/>
      <c r="J85" s="1220"/>
      <c r="K85" s="1217"/>
      <c r="L85" s="1223"/>
      <c r="M85" s="1226"/>
      <c r="N85" s="1229"/>
      <c r="O85" s="1232"/>
      <c r="P85" s="1235"/>
      <c r="Q85" s="1238"/>
      <c r="R85" s="1220"/>
      <c r="S85" s="678"/>
      <c r="T85" s="709"/>
      <c r="U85" s="709"/>
      <c r="V85" s="709"/>
      <c r="W85" s="678"/>
      <c r="X85" s="670"/>
      <c r="Y85" s="670"/>
      <c r="Z85" s="670"/>
      <c r="AA85" s="670"/>
      <c r="AB85" s="1220"/>
      <c r="AC85" s="1241"/>
      <c r="AD85" s="303">
        <f t="shared" si="85"/>
        <v>0</v>
      </c>
      <c r="AE85" s="303">
        <f t="shared" si="85"/>
        <v>0</v>
      </c>
      <c r="AF85" s="303">
        <f t="shared" si="85"/>
        <v>0</v>
      </c>
      <c r="AG85" s="303">
        <f t="shared" si="84"/>
        <v>0</v>
      </c>
      <c r="AH85" s="303">
        <f t="shared" si="84"/>
        <v>0</v>
      </c>
      <c r="AI85" s="303">
        <f t="shared" si="84"/>
        <v>0</v>
      </c>
      <c r="AJ85" s="303">
        <f t="shared" si="84"/>
        <v>0</v>
      </c>
      <c r="AK85" s="1220"/>
      <c r="AL85" s="1244"/>
      <c r="AM85" s="303">
        <f t="shared" si="98"/>
        <v>0</v>
      </c>
      <c r="AN85" s="684"/>
      <c r="AO85" s="684"/>
      <c r="AP85" s="684"/>
      <c r="AQ85" s="684"/>
      <c r="AR85" s="684"/>
      <c r="AS85" s="684"/>
      <c r="AT85" s="1220"/>
      <c r="AU85" s="1247"/>
      <c r="AV85" s="303">
        <f t="shared" si="99"/>
        <v>0</v>
      </c>
      <c r="AW85" s="684"/>
      <c r="AX85" s="684"/>
      <c r="AY85" s="684"/>
      <c r="AZ85" s="684"/>
      <c r="BA85" s="684"/>
      <c r="BB85" s="684"/>
      <c r="BC85" s="1220"/>
      <c r="BD85" s="1250"/>
      <c r="BE85" s="303">
        <f t="shared" si="100"/>
        <v>0</v>
      </c>
      <c r="BF85" s="684"/>
      <c r="BG85" s="684"/>
      <c r="BH85" s="684"/>
      <c r="BI85" s="684"/>
      <c r="BJ85" s="684"/>
      <c r="BK85" s="684"/>
      <c r="BL85" s="1220"/>
      <c r="BM85" s="1253"/>
      <c r="BN85" s="303">
        <f t="shared" si="101"/>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4"/>
      <c r="C86" s="1315"/>
      <c r="D86" s="1098"/>
      <c r="E86" s="1095"/>
      <c r="F86" s="1095"/>
      <c r="G86" s="1095"/>
      <c r="H86" s="1095"/>
      <c r="I86" s="1095"/>
      <c r="J86" s="1221"/>
      <c r="K86" s="1218"/>
      <c r="L86" s="1224"/>
      <c r="M86" s="1227"/>
      <c r="N86" s="1230"/>
      <c r="O86" s="1233"/>
      <c r="P86" s="1236"/>
      <c r="Q86" s="1239"/>
      <c r="R86" s="1221"/>
      <c r="S86" s="679"/>
      <c r="T86" s="710"/>
      <c r="U86" s="710"/>
      <c r="V86" s="710"/>
      <c r="W86" s="679"/>
      <c r="X86" s="671"/>
      <c r="Y86" s="671"/>
      <c r="Z86" s="671"/>
      <c r="AA86" s="671"/>
      <c r="AB86" s="1221"/>
      <c r="AC86" s="1242"/>
      <c r="AD86" s="306">
        <f t="shared" si="85"/>
        <v>0</v>
      </c>
      <c r="AE86" s="306">
        <f t="shared" si="85"/>
        <v>0</v>
      </c>
      <c r="AF86" s="306">
        <f t="shared" si="85"/>
        <v>0</v>
      </c>
      <c r="AG86" s="306">
        <f t="shared" si="84"/>
        <v>0</v>
      </c>
      <c r="AH86" s="306">
        <f t="shared" si="84"/>
        <v>0</v>
      </c>
      <c r="AI86" s="306">
        <f t="shared" si="84"/>
        <v>0</v>
      </c>
      <c r="AJ86" s="306">
        <f t="shared" si="84"/>
        <v>0</v>
      </c>
      <c r="AK86" s="1221"/>
      <c r="AL86" s="1245"/>
      <c r="AM86" s="306">
        <f t="shared" si="98"/>
        <v>0</v>
      </c>
      <c r="AN86" s="685"/>
      <c r="AO86" s="685"/>
      <c r="AP86" s="685"/>
      <c r="AQ86" s="685"/>
      <c r="AR86" s="685"/>
      <c r="AS86" s="685"/>
      <c r="AT86" s="1221"/>
      <c r="AU86" s="1248"/>
      <c r="AV86" s="306">
        <f t="shared" si="99"/>
        <v>0</v>
      </c>
      <c r="AW86" s="685"/>
      <c r="AX86" s="685"/>
      <c r="AY86" s="685"/>
      <c r="AZ86" s="685"/>
      <c r="BA86" s="685"/>
      <c r="BB86" s="685"/>
      <c r="BC86" s="1221"/>
      <c r="BD86" s="1251"/>
      <c r="BE86" s="306">
        <f t="shared" si="100"/>
        <v>0</v>
      </c>
      <c r="BF86" s="685"/>
      <c r="BG86" s="685"/>
      <c r="BH86" s="685"/>
      <c r="BI86" s="685"/>
      <c r="BJ86" s="685"/>
      <c r="BK86" s="685"/>
      <c r="BL86" s="1221"/>
      <c r="BM86" s="1254"/>
      <c r="BN86" s="306">
        <f t="shared" si="101"/>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thickBot="1" x14ac:dyDescent="0.3">
      <c r="A87" s="673"/>
      <c r="B87" s="1334"/>
      <c r="C87" s="1315"/>
      <c r="D87" s="1096"/>
      <c r="E87" s="1093"/>
      <c r="F87" s="1093"/>
      <c r="G87" s="1093"/>
      <c r="H87" s="1093"/>
      <c r="I87" s="1093"/>
      <c r="J87" s="1219">
        <v>624</v>
      </c>
      <c r="K87" s="1216" t="str">
        <f>+[17]Metas!K715</f>
        <v>Cumplimiento del eje transversal del Plan Anticorrupción</v>
      </c>
      <c r="L87" s="1433">
        <v>0.25</v>
      </c>
      <c r="M87" s="1480">
        <f>SUM(N87:Q87)</f>
        <v>0.25</v>
      </c>
      <c r="N87" s="1482"/>
      <c r="O87" s="1484"/>
      <c r="P87" s="1486"/>
      <c r="Q87" s="1488">
        <v>0.25</v>
      </c>
      <c r="R87" s="1219">
        <f>+$J87</f>
        <v>624</v>
      </c>
      <c r="S87" s="677" t="s">
        <v>6976</v>
      </c>
      <c r="T87" s="708"/>
      <c r="U87" s="708" t="s">
        <v>3839</v>
      </c>
      <c r="V87" s="708" t="s">
        <v>3843</v>
      </c>
      <c r="W87" s="919" t="s">
        <v>6977</v>
      </c>
      <c r="X87" s="669">
        <v>44562</v>
      </c>
      <c r="Y87" s="669">
        <v>44926</v>
      </c>
      <c r="Z87" s="669">
        <v>44562</v>
      </c>
      <c r="AA87" s="669">
        <v>44926</v>
      </c>
      <c r="AB87" s="1219">
        <f t="shared" ref="AB87" si="114">+$J87</f>
        <v>624</v>
      </c>
      <c r="AC87" s="1240">
        <f t="shared" ref="AC87" si="115">+L87</f>
        <v>0.25</v>
      </c>
      <c r="AD87" s="308">
        <f t="shared" si="85"/>
        <v>68694000</v>
      </c>
      <c r="AE87" s="308">
        <f t="shared" si="85"/>
        <v>68694000</v>
      </c>
      <c r="AF87" s="308">
        <f t="shared" si="85"/>
        <v>0</v>
      </c>
      <c r="AG87" s="308">
        <f t="shared" si="84"/>
        <v>0</v>
      </c>
      <c r="AH87" s="308">
        <f t="shared" si="84"/>
        <v>0</v>
      </c>
      <c r="AI87" s="308">
        <f t="shared" si="84"/>
        <v>0</v>
      </c>
      <c r="AJ87" s="308">
        <f t="shared" si="84"/>
        <v>0</v>
      </c>
      <c r="AK87" s="1219">
        <f t="shared" ref="AK87" si="116">+$J87</f>
        <v>624</v>
      </c>
      <c r="AL87" s="1243">
        <f>+N87</f>
        <v>0</v>
      </c>
      <c r="AM87" s="308">
        <f t="shared" si="98"/>
        <v>68694000</v>
      </c>
      <c r="AN87" s="918">
        <v>68694000</v>
      </c>
      <c r="AO87" s="683"/>
      <c r="AP87" s="683"/>
      <c r="AQ87" s="683"/>
      <c r="AR87" s="683"/>
      <c r="AS87" s="683"/>
      <c r="AT87" s="1219">
        <f t="shared" ref="AT87" si="117">+$J87</f>
        <v>624</v>
      </c>
      <c r="AU87" s="1246">
        <f>+O87</f>
        <v>0</v>
      </c>
      <c r="AV87" s="308">
        <f t="shared" si="99"/>
        <v>0</v>
      </c>
      <c r="AW87" s="683"/>
      <c r="AX87" s="683"/>
      <c r="AY87" s="683"/>
      <c r="AZ87" s="683"/>
      <c r="BA87" s="683"/>
      <c r="BB87" s="683"/>
      <c r="BC87" s="1219">
        <f t="shared" ref="BC87" si="118">+$J87</f>
        <v>624</v>
      </c>
      <c r="BD87" s="1249">
        <f>+P87</f>
        <v>0</v>
      </c>
      <c r="BE87" s="308">
        <f t="shared" si="100"/>
        <v>0</v>
      </c>
      <c r="BF87" s="683"/>
      <c r="BG87" s="683"/>
      <c r="BH87" s="683"/>
      <c r="BI87" s="683"/>
      <c r="BJ87" s="683"/>
      <c r="BK87" s="683"/>
      <c r="BL87" s="1219">
        <f t="shared" ref="BL87" si="119">+$J87</f>
        <v>624</v>
      </c>
      <c r="BM87" s="1252">
        <f>+Q87</f>
        <v>0.25</v>
      </c>
      <c r="BN87" s="308">
        <f t="shared" si="101"/>
        <v>0</v>
      </c>
      <c r="BO87" s="683"/>
      <c r="BP87" s="683"/>
      <c r="BQ87" s="683"/>
      <c r="BR87" s="683"/>
      <c r="BS87" s="683"/>
      <c r="BT87" s="683"/>
      <c r="BU87" s="1204"/>
      <c r="BV87" s="1205"/>
      <c r="BW87" s="1205"/>
      <c r="BX87" s="1205"/>
      <c r="BY87" s="1205"/>
      <c r="BZ87" s="1205"/>
      <c r="CA87" s="1205"/>
      <c r="CB87" s="1205"/>
      <c r="CC87" s="1206"/>
    </row>
    <row r="88" spans="1:81" s="690" customFormat="1" ht="40.15" customHeight="1" thickTop="1" thickBot="1" x14ac:dyDescent="0.3">
      <c r="A88" s="673"/>
      <c r="B88" s="1334"/>
      <c r="C88" s="1315"/>
      <c r="D88" s="1097"/>
      <c r="E88" s="1094"/>
      <c r="F88" s="1094"/>
      <c r="G88" s="1094"/>
      <c r="H88" s="1094"/>
      <c r="I88" s="1094"/>
      <c r="J88" s="1220"/>
      <c r="K88" s="1217"/>
      <c r="L88" s="1434"/>
      <c r="M88" s="1481"/>
      <c r="N88" s="1483"/>
      <c r="O88" s="1485"/>
      <c r="P88" s="1487"/>
      <c r="Q88" s="1489"/>
      <c r="R88" s="1220"/>
      <c r="S88" s="678" t="s">
        <v>6978</v>
      </c>
      <c r="T88" s="709"/>
      <c r="U88" s="709" t="s">
        <v>3839</v>
      </c>
      <c r="V88" s="709" t="s">
        <v>3843</v>
      </c>
      <c r="W88" s="920" t="s">
        <v>6979</v>
      </c>
      <c r="X88" s="669">
        <v>44562</v>
      </c>
      <c r="Y88" s="669">
        <v>44926</v>
      </c>
      <c r="Z88" s="669">
        <v>44562</v>
      </c>
      <c r="AA88" s="669">
        <v>44926</v>
      </c>
      <c r="AB88" s="1220"/>
      <c r="AC88" s="1241"/>
      <c r="AD88" s="303">
        <f t="shared" si="85"/>
        <v>0</v>
      </c>
      <c r="AE88" s="303">
        <f t="shared" si="85"/>
        <v>0</v>
      </c>
      <c r="AF88" s="303">
        <f t="shared" si="85"/>
        <v>0</v>
      </c>
      <c r="AG88" s="303">
        <f t="shared" si="84"/>
        <v>0</v>
      </c>
      <c r="AH88" s="303">
        <f t="shared" si="84"/>
        <v>0</v>
      </c>
      <c r="AI88" s="303">
        <f t="shared" si="84"/>
        <v>0</v>
      </c>
      <c r="AJ88" s="303">
        <f t="shared" si="84"/>
        <v>0</v>
      </c>
      <c r="AK88" s="1220"/>
      <c r="AL88" s="1244"/>
      <c r="AM88" s="303">
        <f t="shared" si="98"/>
        <v>0</v>
      </c>
      <c r="AN88" s="684"/>
      <c r="AO88" s="684"/>
      <c r="AP88" s="684"/>
      <c r="AQ88" s="684"/>
      <c r="AR88" s="684"/>
      <c r="AS88" s="684"/>
      <c r="AT88" s="1220"/>
      <c r="AU88" s="1247"/>
      <c r="AV88" s="303">
        <f t="shared" si="99"/>
        <v>0</v>
      </c>
      <c r="AW88" s="684"/>
      <c r="AX88" s="684"/>
      <c r="AY88" s="684"/>
      <c r="AZ88" s="684"/>
      <c r="BA88" s="684"/>
      <c r="BB88" s="684"/>
      <c r="BC88" s="1220"/>
      <c r="BD88" s="1250"/>
      <c r="BE88" s="303">
        <f t="shared" si="100"/>
        <v>0</v>
      </c>
      <c r="BF88" s="684"/>
      <c r="BG88" s="684"/>
      <c r="BH88" s="684"/>
      <c r="BI88" s="684"/>
      <c r="BJ88" s="684"/>
      <c r="BK88" s="684"/>
      <c r="BL88" s="1220"/>
      <c r="BM88" s="1253"/>
      <c r="BN88" s="303">
        <f t="shared" si="101"/>
        <v>0</v>
      </c>
      <c r="BO88" s="684"/>
      <c r="BP88" s="684"/>
      <c r="BQ88" s="684"/>
      <c r="BR88" s="684"/>
      <c r="BS88" s="684"/>
      <c r="BT88" s="684"/>
      <c r="BU88" s="1207"/>
      <c r="BV88" s="1208"/>
      <c r="BW88" s="1208"/>
      <c r="BX88" s="1208"/>
      <c r="BY88" s="1208"/>
      <c r="BZ88" s="1208"/>
      <c r="CA88" s="1208"/>
      <c r="CB88" s="1208"/>
      <c r="CC88" s="1209"/>
    </row>
    <row r="89" spans="1:81" s="690" customFormat="1" ht="40.15" customHeight="1" x14ac:dyDescent="0.25">
      <c r="A89" s="673"/>
      <c r="B89" s="1334"/>
      <c r="C89" s="1315"/>
      <c r="D89" s="1097"/>
      <c r="E89" s="1094"/>
      <c r="F89" s="1094"/>
      <c r="G89" s="1094"/>
      <c r="H89" s="1094"/>
      <c r="I89" s="1094"/>
      <c r="J89" s="1220"/>
      <c r="K89" s="1217"/>
      <c r="L89" s="1434"/>
      <c r="M89" s="1481"/>
      <c r="N89" s="1483"/>
      <c r="O89" s="1485"/>
      <c r="P89" s="1487"/>
      <c r="Q89" s="1489"/>
      <c r="R89" s="1220"/>
      <c r="S89" s="678"/>
      <c r="T89" s="709"/>
      <c r="U89" s="709"/>
      <c r="V89" s="709"/>
      <c r="W89" s="678"/>
      <c r="X89" s="670"/>
      <c r="Y89" s="670"/>
      <c r="Z89" s="670"/>
      <c r="AA89" s="670"/>
      <c r="AB89" s="1220"/>
      <c r="AC89" s="1241"/>
      <c r="AD89" s="303">
        <f t="shared" si="85"/>
        <v>0</v>
      </c>
      <c r="AE89" s="303">
        <f t="shared" si="85"/>
        <v>0</v>
      </c>
      <c r="AF89" s="303">
        <f t="shared" si="85"/>
        <v>0</v>
      </c>
      <c r="AG89" s="303">
        <f t="shared" si="84"/>
        <v>0</v>
      </c>
      <c r="AH89" s="303">
        <f t="shared" si="84"/>
        <v>0</v>
      </c>
      <c r="AI89" s="303">
        <f t="shared" si="84"/>
        <v>0</v>
      </c>
      <c r="AJ89" s="303">
        <f t="shared" si="84"/>
        <v>0</v>
      </c>
      <c r="AK89" s="1220"/>
      <c r="AL89" s="1244"/>
      <c r="AM89" s="303">
        <f t="shared" si="98"/>
        <v>0</v>
      </c>
      <c r="AN89" s="684"/>
      <c r="AO89" s="684"/>
      <c r="AP89" s="684"/>
      <c r="AQ89" s="684"/>
      <c r="AR89" s="684"/>
      <c r="AS89" s="684"/>
      <c r="AT89" s="1220"/>
      <c r="AU89" s="1247"/>
      <c r="AV89" s="303">
        <f t="shared" si="99"/>
        <v>0</v>
      </c>
      <c r="AW89" s="684"/>
      <c r="AX89" s="684"/>
      <c r="AY89" s="684"/>
      <c r="AZ89" s="684"/>
      <c r="BA89" s="684"/>
      <c r="BB89" s="684"/>
      <c r="BC89" s="1220"/>
      <c r="BD89" s="1250"/>
      <c r="BE89" s="303">
        <f t="shared" si="100"/>
        <v>0</v>
      </c>
      <c r="BF89" s="684"/>
      <c r="BG89" s="684"/>
      <c r="BH89" s="684"/>
      <c r="BI89" s="684"/>
      <c r="BJ89" s="684"/>
      <c r="BK89" s="684"/>
      <c r="BL89" s="1220"/>
      <c r="BM89" s="1253"/>
      <c r="BN89" s="303">
        <f t="shared" si="101"/>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34"/>
      <c r="C90" s="1315"/>
      <c r="D90" s="1098"/>
      <c r="E90" s="1095"/>
      <c r="F90" s="1095"/>
      <c r="G90" s="1095"/>
      <c r="H90" s="1095"/>
      <c r="I90" s="1095"/>
      <c r="J90" s="1221"/>
      <c r="K90" s="1218"/>
      <c r="L90" s="1490"/>
      <c r="M90" s="1491"/>
      <c r="N90" s="1492"/>
      <c r="O90" s="1493"/>
      <c r="P90" s="1494"/>
      <c r="Q90" s="1495"/>
      <c r="R90" s="1221"/>
      <c r="S90" s="679"/>
      <c r="T90" s="710"/>
      <c r="U90" s="710"/>
      <c r="V90" s="710"/>
      <c r="W90" s="679"/>
      <c r="X90" s="671"/>
      <c r="Y90" s="671"/>
      <c r="Z90" s="671"/>
      <c r="AA90" s="671"/>
      <c r="AB90" s="1221"/>
      <c r="AC90" s="1242"/>
      <c r="AD90" s="306">
        <f t="shared" si="85"/>
        <v>0</v>
      </c>
      <c r="AE90" s="306">
        <f t="shared" si="85"/>
        <v>0</v>
      </c>
      <c r="AF90" s="306">
        <f t="shared" si="85"/>
        <v>0</v>
      </c>
      <c r="AG90" s="306">
        <f t="shared" si="84"/>
        <v>0</v>
      </c>
      <c r="AH90" s="306">
        <f t="shared" si="84"/>
        <v>0</v>
      </c>
      <c r="AI90" s="306">
        <f t="shared" si="84"/>
        <v>0</v>
      </c>
      <c r="AJ90" s="306">
        <f t="shared" si="84"/>
        <v>0</v>
      </c>
      <c r="AK90" s="1221"/>
      <c r="AL90" s="1245"/>
      <c r="AM90" s="306">
        <f t="shared" si="98"/>
        <v>0</v>
      </c>
      <c r="AN90" s="685"/>
      <c r="AO90" s="685"/>
      <c r="AP90" s="685"/>
      <c r="AQ90" s="685"/>
      <c r="AR90" s="685"/>
      <c r="AS90" s="685"/>
      <c r="AT90" s="1221"/>
      <c r="AU90" s="1248"/>
      <c r="AV90" s="306">
        <f t="shared" si="99"/>
        <v>0</v>
      </c>
      <c r="AW90" s="685"/>
      <c r="AX90" s="685"/>
      <c r="AY90" s="685"/>
      <c r="AZ90" s="685"/>
      <c r="BA90" s="685"/>
      <c r="BB90" s="685"/>
      <c r="BC90" s="1221"/>
      <c r="BD90" s="1251"/>
      <c r="BE90" s="306">
        <f t="shared" si="100"/>
        <v>0</v>
      </c>
      <c r="BF90" s="685"/>
      <c r="BG90" s="685"/>
      <c r="BH90" s="685"/>
      <c r="BI90" s="685"/>
      <c r="BJ90" s="685"/>
      <c r="BK90" s="685"/>
      <c r="BL90" s="1221"/>
      <c r="BM90" s="1254"/>
      <c r="BN90" s="306">
        <f t="shared" si="101"/>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1334"/>
      <c r="C91" s="1315"/>
      <c r="D91" s="1096"/>
      <c r="E91" s="1093"/>
      <c r="F91" s="1093"/>
      <c r="G91" s="1093"/>
      <c r="H91" s="1093"/>
      <c r="I91" s="1093"/>
      <c r="J91" s="1219">
        <v>625</v>
      </c>
      <c r="K91" s="1216" t="str">
        <f>+[17]Metas!K716</f>
        <v>Canal Nuevo implementado para la difusión de la Gaceta</v>
      </c>
      <c r="L91" s="1222"/>
      <c r="M91" s="1225">
        <f>SUM(N91:Q91)</f>
        <v>0</v>
      </c>
      <c r="N91" s="1228"/>
      <c r="O91" s="1231"/>
      <c r="P91" s="1234"/>
      <c r="Q91" s="1237"/>
      <c r="R91" s="1219">
        <f>+$J91</f>
        <v>625</v>
      </c>
      <c r="S91" s="677" t="s">
        <v>6980</v>
      </c>
      <c r="T91" s="708"/>
      <c r="U91" s="708"/>
      <c r="V91" s="708"/>
      <c r="W91" s="677"/>
      <c r="X91" s="669"/>
      <c r="Y91" s="669"/>
      <c r="Z91" s="669"/>
      <c r="AA91" s="669"/>
      <c r="AB91" s="1219">
        <f t="shared" ref="AB91" si="120">+$J91</f>
        <v>625</v>
      </c>
      <c r="AC91" s="1240">
        <f t="shared" ref="AC91" si="121">+L91</f>
        <v>0</v>
      </c>
      <c r="AD91" s="308">
        <f t="shared" si="85"/>
        <v>80000000</v>
      </c>
      <c r="AE91" s="308">
        <f t="shared" si="85"/>
        <v>80000000</v>
      </c>
      <c r="AF91" s="308">
        <f t="shared" si="85"/>
        <v>0</v>
      </c>
      <c r="AG91" s="308">
        <f t="shared" si="84"/>
        <v>0</v>
      </c>
      <c r="AH91" s="308">
        <f t="shared" si="84"/>
        <v>0</v>
      </c>
      <c r="AI91" s="308">
        <f t="shared" si="84"/>
        <v>0</v>
      </c>
      <c r="AJ91" s="308">
        <f t="shared" si="84"/>
        <v>0</v>
      </c>
      <c r="AK91" s="1219">
        <f t="shared" ref="AK91" si="122">+$J91</f>
        <v>625</v>
      </c>
      <c r="AL91" s="1243">
        <f>+N91</f>
        <v>0</v>
      </c>
      <c r="AM91" s="308">
        <f t="shared" si="98"/>
        <v>80000000</v>
      </c>
      <c r="AN91" s="918">
        <v>80000000</v>
      </c>
      <c r="AO91" s="683"/>
      <c r="AP91" s="683"/>
      <c r="AQ91" s="683"/>
      <c r="AR91" s="683"/>
      <c r="AS91" s="683"/>
      <c r="AT91" s="1219">
        <f t="shared" ref="AT91" si="123">+$J91</f>
        <v>625</v>
      </c>
      <c r="AU91" s="1246">
        <f>+O91</f>
        <v>0</v>
      </c>
      <c r="AV91" s="308">
        <f t="shared" si="99"/>
        <v>0</v>
      </c>
      <c r="AW91" s="683"/>
      <c r="AX91" s="683"/>
      <c r="AY91" s="683"/>
      <c r="AZ91" s="683"/>
      <c r="BA91" s="683"/>
      <c r="BB91" s="683"/>
      <c r="BC91" s="1219">
        <f t="shared" ref="BC91" si="124">+$J91</f>
        <v>625</v>
      </c>
      <c r="BD91" s="1249">
        <f>+P91</f>
        <v>0</v>
      </c>
      <c r="BE91" s="308">
        <f t="shared" si="100"/>
        <v>0</v>
      </c>
      <c r="BF91" s="683"/>
      <c r="BG91" s="683"/>
      <c r="BH91" s="683"/>
      <c r="BI91" s="683"/>
      <c r="BJ91" s="683"/>
      <c r="BK91" s="683"/>
      <c r="BL91" s="1219">
        <f t="shared" ref="BL91" si="125">+$J91</f>
        <v>625</v>
      </c>
      <c r="BM91" s="1252">
        <f>+Q91</f>
        <v>0</v>
      </c>
      <c r="BN91" s="308">
        <f t="shared" si="101"/>
        <v>0</v>
      </c>
      <c r="BO91" s="683"/>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1334"/>
      <c r="C92" s="1315"/>
      <c r="D92" s="1097"/>
      <c r="E92" s="1094"/>
      <c r="F92" s="1094"/>
      <c r="G92" s="1094"/>
      <c r="H92" s="1094"/>
      <c r="I92" s="1094"/>
      <c r="J92" s="1220"/>
      <c r="K92" s="1217"/>
      <c r="L92" s="1223"/>
      <c r="M92" s="1226"/>
      <c r="N92" s="1229"/>
      <c r="O92" s="1232"/>
      <c r="P92" s="1235"/>
      <c r="Q92" s="1238"/>
      <c r="R92" s="1220"/>
      <c r="S92" s="678"/>
      <c r="T92" s="709"/>
      <c r="U92" s="709"/>
      <c r="V92" s="709"/>
      <c r="W92" s="678"/>
      <c r="X92" s="670"/>
      <c r="Y92" s="670"/>
      <c r="Z92" s="670"/>
      <c r="AA92" s="670"/>
      <c r="AB92" s="1220"/>
      <c r="AC92" s="1241"/>
      <c r="AD92" s="303">
        <f t="shared" si="85"/>
        <v>0</v>
      </c>
      <c r="AE92" s="303">
        <f t="shared" si="85"/>
        <v>0</v>
      </c>
      <c r="AF92" s="303">
        <f t="shared" si="85"/>
        <v>0</v>
      </c>
      <c r="AG92" s="303">
        <f t="shared" si="84"/>
        <v>0</v>
      </c>
      <c r="AH92" s="303">
        <f t="shared" si="84"/>
        <v>0</v>
      </c>
      <c r="AI92" s="303">
        <f t="shared" si="84"/>
        <v>0</v>
      </c>
      <c r="AJ92" s="303">
        <f t="shared" si="84"/>
        <v>0</v>
      </c>
      <c r="AK92" s="1220"/>
      <c r="AL92" s="1244"/>
      <c r="AM92" s="303">
        <f t="shared" si="98"/>
        <v>0</v>
      </c>
      <c r="AN92" s="684"/>
      <c r="AO92" s="684"/>
      <c r="AP92" s="684"/>
      <c r="AQ92" s="684"/>
      <c r="AR92" s="684"/>
      <c r="AS92" s="684"/>
      <c r="AT92" s="1220"/>
      <c r="AU92" s="1247"/>
      <c r="AV92" s="303">
        <f t="shared" si="99"/>
        <v>0</v>
      </c>
      <c r="AW92" s="684"/>
      <c r="AX92" s="684"/>
      <c r="AY92" s="684"/>
      <c r="AZ92" s="684"/>
      <c r="BA92" s="684"/>
      <c r="BB92" s="684"/>
      <c r="BC92" s="1220"/>
      <c r="BD92" s="1250"/>
      <c r="BE92" s="303">
        <f t="shared" si="100"/>
        <v>0</v>
      </c>
      <c r="BF92" s="684"/>
      <c r="BG92" s="684"/>
      <c r="BH92" s="684"/>
      <c r="BI92" s="684"/>
      <c r="BJ92" s="684"/>
      <c r="BK92" s="684"/>
      <c r="BL92" s="1220"/>
      <c r="BM92" s="1253"/>
      <c r="BN92" s="303">
        <f t="shared" si="101"/>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1334"/>
      <c r="C93" s="1315"/>
      <c r="D93" s="1097"/>
      <c r="E93" s="1094"/>
      <c r="F93" s="1094"/>
      <c r="G93" s="1094"/>
      <c r="H93" s="1094"/>
      <c r="I93" s="1094"/>
      <c r="J93" s="1220"/>
      <c r="K93" s="1217"/>
      <c r="L93" s="1223"/>
      <c r="M93" s="1226"/>
      <c r="N93" s="1229"/>
      <c r="O93" s="1232"/>
      <c r="P93" s="1235"/>
      <c r="Q93" s="1238"/>
      <c r="R93" s="1220"/>
      <c r="S93" s="678"/>
      <c r="T93" s="709"/>
      <c r="U93" s="709"/>
      <c r="V93" s="709"/>
      <c r="W93" s="678"/>
      <c r="X93" s="670"/>
      <c r="Y93" s="670"/>
      <c r="Z93" s="670"/>
      <c r="AA93" s="670"/>
      <c r="AB93" s="1220"/>
      <c r="AC93" s="1241"/>
      <c r="AD93" s="303">
        <f t="shared" si="85"/>
        <v>0</v>
      </c>
      <c r="AE93" s="303">
        <f t="shared" si="85"/>
        <v>0</v>
      </c>
      <c r="AF93" s="303">
        <f t="shared" si="85"/>
        <v>0</v>
      </c>
      <c r="AG93" s="303">
        <f t="shared" si="84"/>
        <v>0</v>
      </c>
      <c r="AH93" s="303">
        <f t="shared" si="84"/>
        <v>0</v>
      </c>
      <c r="AI93" s="303">
        <f t="shared" si="84"/>
        <v>0</v>
      </c>
      <c r="AJ93" s="303">
        <f t="shared" si="84"/>
        <v>0</v>
      </c>
      <c r="AK93" s="1220"/>
      <c r="AL93" s="1244"/>
      <c r="AM93" s="303">
        <f t="shared" si="98"/>
        <v>0</v>
      </c>
      <c r="AN93" s="684"/>
      <c r="AO93" s="684"/>
      <c r="AP93" s="684"/>
      <c r="AQ93" s="684"/>
      <c r="AR93" s="684"/>
      <c r="AS93" s="684"/>
      <c r="AT93" s="1220"/>
      <c r="AU93" s="1247"/>
      <c r="AV93" s="303">
        <f t="shared" si="99"/>
        <v>0</v>
      </c>
      <c r="AW93" s="684"/>
      <c r="AX93" s="684"/>
      <c r="AY93" s="684"/>
      <c r="AZ93" s="684"/>
      <c r="BA93" s="684"/>
      <c r="BB93" s="684"/>
      <c r="BC93" s="1220"/>
      <c r="BD93" s="1250"/>
      <c r="BE93" s="303">
        <f t="shared" si="100"/>
        <v>0</v>
      </c>
      <c r="BF93" s="684"/>
      <c r="BG93" s="684"/>
      <c r="BH93" s="684"/>
      <c r="BI93" s="684"/>
      <c r="BJ93" s="684"/>
      <c r="BK93" s="684"/>
      <c r="BL93" s="1220"/>
      <c r="BM93" s="1253"/>
      <c r="BN93" s="303">
        <f t="shared" si="101"/>
        <v>0</v>
      </c>
      <c r="BO93" s="684"/>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1334"/>
      <c r="C94" s="1315"/>
      <c r="D94" s="1098"/>
      <c r="E94" s="1095"/>
      <c r="F94" s="1095"/>
      <c r="G94" s="1095"/>
      <c r="H94" s="1095"/>
      <c r="I94" s="1095"/>
      <c r="J94" s="1221"/>
      <c r="K94" s="1218"/>
      <c r="L94" s="1224"/>
      <c r="M94" s="1227"/>
      <c r="N94" s="1230"/>
      <c r="O94" s="1233"/>
      <c r="P94" s="1236"/>
      <c r="Q94" s="1239"/>
      <c r="R94" s="1221"/>
      <c r="S94" s="679"/>
      <c r="T94" s="710"/>
      <c r="U94" s="710"/>
      <c r="V94" s="710"/>
      <c r="W94" s="679"/>
      <c r="X94" s="671"/>
      <c r="Y94" s="671"/>
      <c r="Z94" s="671"/>
      <c r="AA94" s="671"/>
      <c r="AB94" s="1221"/>
      <c r="AC94" s="1242"/>
      <c r="AD94" s="306">
        <f t="shared" si="85"/>
        <v>0</v>
      </c>
      <c r="AE94" s="306">
        <f t="shared" si="85"/>
        <v>0</v>
      </c>
      <c r="AF94" s="306">
        <f t="shared" si="85"/>
        <v>0</v>
      </c>
      <c r="AG94" s="306">
        <f t="shared" si="84"/>
        <v>0</v>
      </c>
      <c r="AH94" s="306">
        <f t="shared" si="84"/>
        <v>0</v>
      </c>
      <c r="AI94" s="306">
        <f t="shared" si="84"/>
        <v>0</v>
      </c>
      <c r="AJ94" s="306">
        <f t="shared" si="84"/>
        <v>0</v>
      </c>
      <c r="AK94" s="1221"/>
      <c r="AL94" s="1245"/>
      <c r="AM94" s="306">
        <f t="shared" si="98"/>
        <v>0</v>
      </c>
      <c r="AN94" s="685"/>
      <c r="AO94" s="685"/>
      <c r="AP94" s="685"/>
      <c r="AQ94" s="685"/>
      <c r="AR94" s="685"/>
      <c r="AS94" s="685"/>
      <c r="AT94" s="1221"/>
      <c r="AU94" s="1248"/>
      <c r="AV94" s="306">
        <f t="shared" si="99"/>
        <v>0</v>
      </c>
      <c r="AW94" s="685"/>
      <c r="AX94" s="685"/>
      <c r="AY94" s="685"/>
      <c r="AZ94" s="685"/>
      <c r="BA94" s="685"/>
      <c r="BB94" s="685"/>
      <c r="BC94" s="1221"/>
      <c r="BD94" s="1251"/>
      <c r="BE94" s="306">
        <f t="shared" si="100"/>
        <v>0</v>
      </c>
      <c r="BF94" s="685"/>
      <c r="BG94" s="685"/>
      <c r="BH94" s="685"/>
      <c r="BI94" s="685"/>
      <c r="BJ94" s="685"/>
      <c r="BK94" s="685"/>
      <c r="BL94" s="1221"/>
      <c r="BM94" s="1254"/>
      <c r="BN94" s="306">
        <f t="shared" si="101"/>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x14ac:dyDescent="0.25">
      <c r="A95" s="673"/>
      <c r="B95" s="1334"/>
      <c r="C95" s="1315"/>
      <c r="D95" s="1096"/>
      <c r="E95" s="1093"/>
      <c r="F95" s="1093"/>
      <c r="G95" s="1093"/>
      <c r="H95" s="1093"/>
      <c r="I95" s="1093"/>
      <c r="J95" s="1219">
        <v>626</v>
      </c>
      <c r="K95" s="1216" t="str">
        <f>+[17]Metas!K717</f>
        <v>Implementado el SECOP II</v>
      </c>
      <c r="L95" s="1433">
        <v>1</v>
      </c>
      <c r="M95" s="1480">
        <f>SUM(N95:Q95)</f>
        <v>1</v>
      </c>
      <c r="N95" s="1482"/>
      <c r="O95" s="1484"/>
      <c r="P95" s="1486"/>
      <c r="Q95" s="1488">
        <v>1</v>
      </c>
      <c r="R95" s="1219">
        <f>+$J95</f>
        <v>626</v>
      </c>
      <c r="S95" s="677" t="s">
        <v>6981</v>
      </c>
      <c r="T95" s="708"/>
      <c r="U95" s="708" t="s">
        <v>3838</v>
      </c>
      <c r="V95" s="708" t="s">
        <v>3843</v>
      </c>
      <c r="W95" s="677" t="s">
        <v>6982</v>
      </c>
      <c r="X95" s="669">
        <v>44562</v>
      </c>
      <c r="Y95" s="669">
        <v>44926</v>
      </c>
      <c r="Z95" s="669">
        <v>44562</v>
      </c>
      <c r="AA95" s="669">
        <v>44926</v>
      </c>
      <c r="AB95" s="1219">
        <f t="shared" ref="AB95" si="126">+$J95</f>
        <v>626</v>
      </c>
      <c r="AC95" s="1240">
        <f t="shared" ref="AC95" si="127">+L95</f>
        <v>1</v>
      </c>
      <c r="AD95" s="308">
        <f t="shared" si="85"/>
        <v>0</v>
      </c>
      <c r="AE95" s="308">
        <f t="shared" si="85"/>
        <v>0</v>
      </c>
      <c r="AF95" s="308">
        <f t="shared" si="85"/>
        <v>0</v>
      </c>
      <c r="AG95" s="308">
        <f t="shared" si="84"/>
        <v>0</v>
      </c>
      <c r="AH95" s="308">
        <f t="shared" si="84"/>
        <v>0</v>
      </c>
      <c r="AI95" s="308">
        <f t="shared" si="84"/>
        <v>0</v>
      </c>
      <c r="AJ95" s="308">
        <f t="shared" si="84"/>
        <v>0</v>
      </c>
      <c r="AK95" s="1219">
        <f t="shared" ref="AK95" si="128">+$J95</f>
        <v>626</v>
      </c>
      <c r="AL95" s="1243">
        <f>+N95</f>
        <v>0</v>
      </c>
      <c r="AM95" s="308">
        <f t="shared" si="98"/>
        <v>0</v>
      </c>
      <c r="AN95" s="683"/>
      <c r="AO95" s="683"/>
      <c r="AP95" s="683"/>
      <c r="AQ95" s="683"/>
      <c r="AR95" s="683"/>
      <c r="AS95" s="683"/>
      <c r="AT95" s="1219">
        <f t="shared" ref="AT95" si="129">+$J95</f>
        <v>626</v>
      </c>
      <c r="AU95" s="1246">
        <f>+O95</f>
        <v>0</v>
      </c>
      <c r="AV95" s="308">
        <f t="shared" si="99"/>
        <v>0</v>
      </c>
      <c r="AW95" s="683"/>
      <c r="AX95" s="683"/>
      <c r="AY95" s="683"/>
      <c r="AZ95" s="683"/>
      <c r="BA95" s="683"/>
      <c r="BB95" s="683"/>
      <c r="BC95" s="1219">
        <f t="shared" ref="BC95" si="130">+$J95</f>
        <v>626</v>
      </c>
      <c r="BD95" s="1249">
        <f>+P95</f>
        <v>0</v>
      </c>
      <c r="BE95" s="308">
        <f t="shared" si="100"/>
        <v>0</v>
      </c>
      <c r="BF95" s="683"/>
      <c r="BG95" s="683"/>
      <c r="BH95" s="683"/>
      <c r="BI95" s="683"/>
      <c r="BJ95" s="683"/>
      <c r="BK95" s="683"/>
      <c r="BL95" s="1219">
        <f t="shared" ref="BL95" si="131">+$J95</f>
        <v>626</v>
      </c>
      <c r="BM95" s="1252">
        <f>+Q95</f>
        <v>1</v>
      </c>
      <c r="BN95" s="308">
        <f t="shared" si="101"/>
        <v>0</v>
      </c>
      <c r="BO95" s="683"/>
      <c r="BP95" s="683"/>
      <c r="BQ95" s="683"/>
      <c r="BR95" s="683"/>
      <c r="BS95" s="683"/>
      <c r="BT95" s="683"/>
      <c r="BU95" s="1204"/>
      <c r="BV95" s="1205"/>
      <c r="BW95" s="1205"/>
      <c r="BX95" s="1205"/>
      <c r="BY95" s="1205"/>
      <c r="BZ95" s="1205"/>
      <c r="CA95" s="1205"/>
      <c r="CB95" s="1205"/>
      <c r="CC95" s="1206"/>
    </row>
    <row r="96" spans="1:81" s="690" customFormat="1" ht="40.15" customHeight="1" x14ac:dyDescent="0.25">
      <c r="A96" s="673"/>
      <c r="B96" s="1334"/>
      <c r="C96" s="1315"/>
      <c r="D96" s="1097"/>
      <c r="E96" s="1094"/>
      <c r="F96" s="1094"/>
      <c r="G96" s="1094"/>
      <c r="H96" s="1094"/>
      <c r="I96" s="1094"/>
      <c r="J96" s="1220"/>
      <c r="K96" s="1217"/>
      <c r="L96" s="1434"/>
      <c r="M96" s="1481"/>
      <c r="N96" s="1483"/>
      <c r="O96" s="1485"/>
      <c r="P96" s="1487"/>
      <c r="Q96" s="1489"/>
      <c r="R96" s="1220"/>
      <c r="S96" s="678"/>
      <c r="T96" s="709"/>
      <c r="U96" s="709"/>
      <c r="V96" s="709"/>
      <c r="W96" s="678"/>
      <c r="X96" s="670"/>
      <c r="Y96" s="670"/>
      <c r="Z96" s="670"/>
      <c r="AA96" s="670"/>
      <c r="AB96" s="1220"/>
      <c r="AC96" s="1241"/>
      <c r="AD96" s="303">
        <f t="shared" si="85"/>
        <v>0</v>
      </c>
      <c r="AE96" s="303">
        <f t="shared" si="85"/>
        <v>0</v>
      </c>
      <c r="AF96" s="303">
        <f t="shared" si="85"/>
        <v>0</v>
      </c>
      <c r="AG96" s="303">
        <f t="shared" si="84"/>
        <v>0</v>
      </c>
      <c r="AH96" s="303">
        <f t="shared" si="84"/>
        <v>0</v>
      </c>
      <c r="AI96" s="303">
        <f t="shared" si="84"/>
        <v>0</v>
      </c>
      <c r="AJ96" s="303">
        <f t="shared" si="84"/>
        <v>0</v>
      </c>
      <c r="AK96" s="1220"/>
      <c r="AL96" s="1244"/>
      <c r="AM96" s="303">
        <f t="shared" si="98"/>
        <v>0</v>
      </c>
      <c r="AN96" s="684"/>
      <c r="AO96" s="684"/>
      <c r="AP96" s="684"/>
      <c r="AQ96" s="684"/>
      <c r="AR96" s="684"/>
      <c r="AS96" s="684"/>
      <c r="AT96" s="1220"/>
      <c r="AU96" s="1247"/>
      <c r="AV96" s="303">
        <f t="shared" si="99"/>
        <v>0</v>
      </c>
      <c r="AW96" s="684"/>
      <c r="AX96" s="684"/>
      <c r="AY96" s="684"/>
      <c r="AZ96" s="684"/>
      <c r="BA96" s="684"/>
      <c r="BB96" s="684"/>
      <c r="BC96" s="1220"/>
      <c r="BD96" s="1250"/>
      <c r="BE96" s="303">
        <f t="shared" si="100"/>
        <v>0</v>
      </c>
      <c r="BF96" s="684"/>
      <c r="BG96" s="684"/>
      <c r="BH96" s="684"/>
      <c r="BI96" s="684"/>
      <c r="BJ96" s="684"/>
      <c r="BK96" s="684"/>
      <c r="BL96" s="1220"/>
      <c r="BM96" s="1253"/>
      <c r="BN96" s="303">
        <f t="shared" si="101"/>
        <v>0</v>
      </c>
      <c r="BO96" s="684"/>
      <c r="BP96" s="684"/>
      <c r="BQ96" s="684"/>
      <c r="BR96" s="684"/>
      <c r="BS96" s="684"/>
      <c r="BT96" s="684"/>
      <c r="BU96" s="1207"/>
      <c r="BV96" s="1208"/>
      <c r="BW96" s="1208"/>
      <c r="BX96" s="1208"/>
      <c r="BY96" s="1208"/>
      <c r="BZ96" s="1208"/>
      <c r="CA96" s="1208"/>
      <c r="CB96" s="1208"/>
      <c r="CC96" s="1209"/>
    </row>
    <row r="97" spans="1:81" s="690" customFormat="1" ht="40.15" customHeight="1" x14ac:dyDescent="0.25">
      <c r="A97" s="673"/>
      <c r="B97" s="1334"/>
      <c r="C97" s="1315"/>
      <c r="D97" s="1097"/>
      <c r="E97" s="1094"/>
      <c r="F97" s="1094"/>
      <c r="G97" s="1094"/>
      <c r="H97" s="1094"/>
      <c r="I97" s="1094"/>
      <c r="J97" s="1220"/>
      <c r="K97" s="1217"/>
      <c r="L97" s="1434"/>
      <c r="M97" s="1481"/>
      <c r="N97" s="1483"/>
      <c r="O97" s="1485"/>
      <c r="P97" s="1487"/>
      <c r="Q97" s="1489"/>
      <c r="R97" s="1220"/>
      <c r="S97" s="678"/>
      <c r="T97" s="709"/>
      <c r="U97" s="709"/>
      <c r="V97" s="709"/>
      <c r="W97" s="678"/>
      <c r="X97" s="670"/>
      <c r="Y97" s="670"/>
      <c r="Z97" s="670"/>
      <c r="AA97" s="670"/>
      <c r="AB97" s="1220"/>
      <c r="AC97" s="1241"/>
      <c r="AD97" s="303">
        <f t="shared" si="85"/>
        <v>0</v>
      </c>
      <c r="AE97" s="303">
        <f t="shared" si="85"/>
        <v>0</v>
      </c>
      <c r="AF97" s="303">
        <f t="shared" si="85"/>
        <v>0</v>
      </c>
      <c r="AG97" s="303">
        <f t="shared" si="84"/>
        <v>0</v>
      </c>
      <c r="AH97" s="303">
        <f t="shared" si="84"/>
        <v>0</v>
      </c>
      <c r="AI97" s="303">
        <f t="shared" si="84"/>
        <v>0</v>
      </c>
      <c r="AJ97" s="303">
        <f t="shared" si="84"/>
        <v>0</v>
      </c>
      <c r="AK97" s="1220"/>
      <c r="AL97" s="1244"/>
      <c r="AM97" s="303">
        <f t="shared" si="98"/>
        <v>0</v>
      </c>
      <c r="AN97" s="684"/>
      <c r="AO97" s="684"/>
      <c r="AP97" s="684"/>
      <c r="AQ97" s="684"/>
      <c r="AR97" s="684"/>
      <c r="AS97" s="684"/>
      <c r="AT97" s="1220"/>
      <c r="AU97" s="1247"/>
      <c r="AV97" s="303">
        <f t="shared" si="99"/>
        <v>0</v>
      </c>
      <c r="AW97" s="684"/>
      <c r="AX97" s="684"/>
      <c r="AY97" s="684"/>
      <c r="AZ97" s="684"/>
      <c r="BA97" s="684"/>
      <c r="BB97" s="684"/>
      <c r="BC97" s="1220"/>
      <c r="BD97" s="1250"/>
      <c r="BE97" s="303">
        <f t="shared" si="100"/>
        <v>0</v>
      </c>
      <c r="BF97" s="684"/>
      <c r="BG97" s="684"/>
      <c r="BH97" s="684"/>
      <c r="BI97" s="684"/>
      <c r="BJ97" s="684"/>
      <c r="BK97" s="684"/>
      <c r="BL97" s="1220"/>
      <c r="BM97" s="1253"/>
      <c r="BN97" s="303">
        <f t="shared" si="101"/>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1334"/>
      <c r="C98" s="1316"/>
      <c r="D98" s="1098"/>
      <c r="E98" s="1095"/>
      <c r="F98" s="1095"/>
      <c r="G98" s="1095"/>
      <c r="H98" s="1095"/>
      <c r="I98" s="1095"/>
      <c r="J98" s="1221"/>
      <c r="K98" s="1218"/>
      <c r="L98" s="1490"/>
      <c r="M98" s="1491"/>
      <c r="N98" s="1492"/>
      <c r="O98" s="1493"/>
      <c r="P98" s="1494"/>
      <c r="Q98" s="1495"/>
      <c r="R98" s="1221"/>
      <c r="S98" s="679"/>
      <c r="T98" s="710"/>
      <c r="U98" s="710"/>
      <c r="V98" s="710"/>
      <c r="W98" s="679"/>
      <c r="X98" s="671"/>
      <c r="Y98" s="671"/>
      <c r="Z98" s="671"/>
      <c r="AA98" s="671"/>
      <c r="AB98" s="1221"/>
      <c r="AC98" s="1242"/>
      <c r="AD98" s="306">
        <f t="shared" si="85"/>
        <v>0</v>
      </c>
      <c r="AE98" s="306">
        <f t="shared" si="85"/>
        <v>0</v>
      </c>
      <c r="AF98" s="306">
        <f t="shared" si="85"/>
        <v>0</v>
      </c>
      <c r="AG98" s="306">
        <f t="shared" si="84"/>
        <v>0</v>
      </c>
      <c r="AH98" s="306">
        <f t="shared" si="84"/>
        <v>0</v>
      </c>
      <c r="AI98" s="306">
        <f t="shared" si="84"/>
        <v>0</v>
      </c>
      <c r="AJ98" s="306">
        <f t="shared" si="84"/>
        <v>0</v>
      </c>
      <c r="AK98" s="1221"/>
      <c r="AL98" s="1245"/>
      <c r="AM98" s="306">
        <f t="shared" si="98"/>
        <v>0</v>
      </c>
      <c r="AN98" s="685"/>
      <c r="AO98" s="685"/>
      <c r="AP98" s="685"/>
      <c r="AQ98" s="685"/>
      <c r="AR98" s="685"/>
      <c r="AS98" s="685"/>
      <c r="AT98" s="1221"/>
      <c r="AU98" s="1248"/>
      <c r="AV98" s="306">
        <f t="shared" si="99"/>
        <v>0</v>
      </c>
      <c r="AW98" s="685"/>
      <c r="AX98" s="685"/>
      <c r="AY98" s="685"/>
      <c r="AZ98" s="685"/>
      <c r="BA98" s="685"/>
      <c r="BB98" s="685"/>
      <c r="BC98" s="1221"/>
      <c r="BD98" s="1251"/>
      <c r="BE98" s="306">
        <f t="shared" si="100"/>
        <v>0</v>
      </c>
      <c r="BF98" s="685"/>
      <c r="BG98" s="685"/>
      <c r="BH98" s="685"/>
      <c r="BI98" s="685"/>
      <c r="BJ98" s="685"/>
      <c r="BK98" s="685"/>
      <c r="BL98" s="1221"/>
      <c r="BM98" s="1254"/>
      <c r="BN98" s="306">
        <f t="shared" si="101"/>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x14ac:dyDescent="0.25">
      <c r="A99" s="673"/>
      <c r="B99" s="1334"/>
      <c r="C99" s="1314" t="s">
        <v>983</v>
      </c>
      <c r="D99" s="1096"/>
      <c r="E99" s="1093"/>
      <c r="F99" s="1093"/>
      <c r="G99" s="1093"/>
      <c r="H99" s="1093"/>
      <c r="I99" s="1093"/>
      <c r="J99" s="1219">
        <v>627</v>
      </c>
      <c r="K99" s="1216" t="str">
        <f>+[17]Metas!K718</f>
        <v xml:space="preserve">Tramite de asignación de citas de pasaporte por medio electrónico implementado. </v>
      </c>
      <c r="L99" s="1222"/>
      <c r="M99" s="1225">
        <f>SUM(N99:Q99)</f>
        <v>0</v>
      </c>
      <c r="N99" s="1228"/>
      <c r="O99" s="1231"/>
      <c r="P99" s="1234"/>
      <c r="Q99" s="1237"/>
      <c r="R99" s="1219">
        <f>+$J99</f>
        <v>627</v>
      </c>
      <c r="S99" s="677" t="s">
        <v>6963</v>
      </c>
      <c r="T99" s="708"/>
      <c r="U99" s="708"/>
      <c r="V99" s="708"/>
      <c r="W99" s="677"/>
      <c r="X99" s="669"/>
      <c r="Y99" s="669"/>
      <c r="Z99" s="669"/>
      <c r="AA99" s="669"/>
      <c r="AB99" s="1219">
        <f t="shared" ref="AB99" si="132">+$J99</f>
        <v>627</v>
      </c>
      <c r="AC99" s="1240">
        <f t="shared" ref="AC99" si="133">+L99</f>
        <v>0</v>
      </c>
      <c r="AD99" s="308">
        <f t="shared" si="85"/>
        <v>0</v>
      </c>
      <c r="AE99" s="308">
        <f t="shared" si="85"/>
        <v>0</v>
      </c>
      <c r="AF99" s="308">
        <f t="shared" si="85"/>
        <v>0</v>
      </c>
      <c r="AG99" s="308">
        <f t="shared" si="84"/>
        <v>0</v>
      </c>
      <c r="AH99" s="308">
        <f t="shared" si="84"/>
        <v>0</v>
      </c>
      <c r="AI99" s="308">
        <f t="shared" si="84"/>
        <v>0</v>
      </c>
      <c r="AJ99" s="308">
        <f t="shared" si="84"/>
        <v>0</v>
      </c>
      <c r="AK99" s="1219">
        <f t="shared" ref="AK99" si="134">+$J99</f>
        <v>627</v>
      </c>
      <c r="AL99" s="1243">
        <f>+N99</f>
        <v>0</v>
      </c>
      <c r="AM99" s="308">
        <f t="shared" si="98"/>
        <v>0</v>
      </c>
      <c r="AN99" s="683"/>
      <c r="AO99" s="683"/>
      <c r="AP99" s="683"/>
      <c r="AQ99" s="683"/>
      <c r="AR99" s="683"/>
      <c r="AS99" s="683"/>
      <c r="AT99" s="1219">
        <f t="shared" ref="AT99" si="135">+$J99</f>
        <v>627</v>
      </c>
      <c r="AU99" s="1246">
        <f>+O99</f>
        <v>0</v>
      </c>
      <c r="AV99" s="308">
        <f t="shared" si="99"/>
        <v>0</v>
      </c>
      <c r="AW99" s="683"/>
      <c r="AX99" s="683"/>
      <c r="AY99" s="683"/>
      <c r="AZ99" s="683"/>
      <c r="BA99" s="683"/>
      <c r="BB99" s="683"/>
      <c r="BC99" s="1219">
        <f t="shared" ref="BC99" si="136">+$J99</f>
        <v>627</v>
      </c>
      <c r="BD99" s="1249">
        <f>+P99</f>
        <v>0</v>
      </c>
      <c r="BE99" s="308">
        <f t="shared" si="100"/>
        <v>0</v>
      </c>
      <c r="BF99" s="683"/>
      <c r="BG99" s="683"/>
      <c r="BH99" s="683"/>
      <c r="BI99" s="683"/>
      <c r="BJ99" s="683"/>
      <c r="BK99" s="683"/>
      <c r="BL99" s="1219">
        <f t="shared" ref="BL99" si="137">+$J99</f>
        <v>627</v>
      </c>
      <c r="BM99" s="1252">
        <f>+Q99</f>
        <v>0</v>
      </c>
      <c r="BN99" s="308">
        <f t="shared" si="101"/>
        <v>0</v>
      </c>
      <c r="BO99" s="683"/>
      <c r="BP99" s="683"/>
      <c r="BQ99" s="683"/>
      <c r="BR99" s="683"/>
      <c r="BS99" s="683"/>
      <c r="BT99" s="683"/>
      <c r="BU99" s="1204"/>
      <c r="BV99" s="1205"/>
      <c r="BW99" s="1205"/>
      <c r="BX99" s="1205"/>
      <c r="BY99" s="1205"/>
      <c r="BZ99" s="1205"/>
      <c r="CA99" s="1205"/>
      <c r="CB99" s="1205"/>
      <c r="CC99" s="1206"/>
    </row>
    <row r="100" spans="1:81" s="690" customFormat="1" ht="40.15" customHeight="1" x14ac:dyDescent="0.25">
      <c r="A100" s="673"/>
      <c r="B100" s="1334"/>
      <c r="C100" s="1315"/>
      <c r="D100" s="1097"/>
      <c r="E100" s="1094"/>
      <c r="F100" s="1094"/>
      <c r="G100" s="1094"/>
      <c r="H100" s="1094"/>
      <c r="I100" s="1094"/>
      <c r="J100" s="1220"/>
      <c r="K100" s="1217"/>
      <c r="L100" s="1223"/>
      <c r="M100" s="1226"/>
      <c r="N100" s="1229"/>
      <c r="O100" s="1232"/>
      <c r="P100" s="1235"/>
      <c r="Q100" s="1238"/>
      <c r="R100" s="1220"/>
      <c r="S100" s="678"/>
      <c r="T100" s="709"/>
      <c r="U100" s="709"/>
      <c r="V100" s="709"/>
      <c r="W100" s="678"/>
      <c r="X100" s="670"/>
      <c r="Y100" s="670"/>
      <c r="Z100" s="670"/>
      <c r="AA100" s="670"/>
      <c r="AB100" s="1220"/>
      <c r="AC100" s="1241"/>
      <c r="AD100" s="303">
        <f t="shared" si="85"/>
        <v>0</v>
      </c>
      <c r="AE100" s="303">
        <f t="shared" si="85"/>
        <v>0</v>
      </c>
      <c r="AF100" s="303">
        <f t="shared" si="85"/>
        <v>0</v>
      </c>
      <c r="AG100" s="303">
        <f t="shared" si="84"/>
        <v>0</v>
      </c>
      <c r="AH100" s="303">
        <f t="shared" si="84"/>
        <v>0</v>
      </c>
      <c r="AI100" s="303">
        <f t="shared" si="84"/>
        <v>0</v>
      </c>
      <c r="AJ100" s="303">
        <f t="shared" si="84"/>
        <v>0</v>
      </c>
      <c r="AK100" s="1220"/>
      <c r="AL100" s="1244"/>
      <c r="AM100" s="303">
        <f t="shared" si="98"/>
        <v>0</v>
      </c>
      <c r="AN100" s="684"/>
      <c r="AO100" s="684"/>
      <c r="AP100" s="684"/>
      <c r="AQ100" s="684"/>
      <c r="AR100" s="684"/>
      <c r="AS100" s="684"/>
      <c r="AT100" s="1220"/>
      <c r="AU100" s="1247"/>
      <c r="AV100" s="303">
        <f t="shared" si="99"/>
        <v>0</v>
      </c>
      <c r="AW100" s="684"/>
      <c r="AX100" s="684"/>
      <c r="AY100" s="684"/>
      <c r="AZ100" s="684"/>
      <c r="BA100" s="684"/>
      <c r="BB100" s="684"/>
      <c r="BC100" s="1220"/>
      <c r="BD100" s="1250"/>
      <c r="BE100" s="303">
        <f t="shared" si="100"/>
        <v>0</v>
      </c>
      <c r="BF100" s="684"/>
      <c r="BG100" s="684"/>
      <c r="BH100" s="684"/>
      <c r="BI100" s="684"/>
      <c r="BJ100" s="684"/>
      <c r="BK100" s="684"/>
      <c r="BL100" s="1220"/>
      <c r="BM100" s="1253"/>
      <c r="BN100" s="303">
        <f t="shared" si="101"/>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x14ac:dyDescent="0.25">
      <c r="A101" s="673"/>
      <c r="B101" s="1334"/>
      <c r="C101" s="1315"/>
      <c r="D101" s="1097"/>
      <c r="E101" s="1094"/>
      <c r="F101" s="1094"/>
      <c r="G101" s="1094"/>
      <c r="H101" s="1094"/>
      <c r="I101" s="1094"/>
      <c r="J101" s="1220"/>
      <c r="K101" s="1217"/>
      <c r="L101" s="1223"/>
      <c r="M101" s="1226"/>
      <c r="N101" s="1229"/>
      <c r="O101" s="1232"/>
      <c r="P101" s="1235"/>
      <c r="Q101" s="1238"/>
      <c r="R101" s="1220"/>
      <c r="S101" s="678"/>
      <c r="T101" s="709"/>
      <c r="U101" s="709"/>
      <c r="V101" s="709"/>
      <c r="W101" s="678"/>
      <c r="X101" s="670"/>
      <c r="Y101" s="670"/>
      <c r="Z101" s="670"/>
      <c r="AA101" s="670"/>
      <c r="AB101" s="1220"/>
      <c r="AC101" s="1241"/>
      <c r="AD101" s="303">
        <f t="shared" si="85"/>
        <v>0</v>
      </c>
      <c r="AE101" s="303">
        <f t="shared" si="85"/>
        <v>0</v>
      </c>
      <c r="AF101" s="303">
        <f t="shared" si="85"/>
        <v>0</v>
      </c>
      <c r="AG101" s="303">
        <f t="shared" si="84"/>
        <v>0</v>
      </c>
      <c r="AH101" s="303">
        <f t="shared" si="84"/>
        <v>0</v>
      </c>
      <c r="AI101" s="303">
        <f t="shared" si="84"/>
        <v>0</v>
      </c>
      <c r="AJ101" s="303">
        <f t="shared" si="84"/>
        <v>0</v>
      </c>
      <c r="AK101" s="1220"/>
      <c r="AL101" s="1244"/>
      <c r="AM101" s="303">
        <f t="shared" si="98"/>
        <v>0</v>
      </c>
      <c r="AN101" s="684"/>
      <c r="AO101" s="684"/>
      <c r="AP101" s="684"/>
      <c r="AQ101" s="684"/>
      <c r="AR101" s="684"/>
      <c r="AS101" s="684"/>
      <c r="AT101" s="1220"/>
      <c r="AU101" s="1247"/>
      <c r="AV101" s="303">
        <f t="shared" si="99"/>
        <v>0</v>
      </c>
      <c r="AW101" s="684"/>
      <c r="AX101" s="684"/>
      <c r="AY101" s="684"/>
      <c r="AZ101" s="684"/>
      <c r="BA101" s="684"/>
      <c r="BB101" s="684"/>
      <c r="BC101" s="1220"/>
      <c r="BD101" s="1250"/>
      <c r="BE101" s="303">
        <f t="shared" si="100"/>
        <v>0</v>
      </c>
      <c r="BF101" s="684"/>
      <c r="BG101" s="684"/>
      <c r="BH101" s="684"/>
      <c r="BI101" s="684"/>
      <c r="BJ101" s="684"/>
      <c r="BK101" s="684"/>
      <c r="BL101" s="1220"/>
      <c r="BM101" s="1253"/>
      <c r="BN101" s="303">
        <f t="shared" si="101"/>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1334"/>
      <c r="C102" s="1315"/>
      <c r="D102" s="1098"/>
      <c r="E102" s="1095"/>
      <c r="F102" s="1095"/>
      <c r="G102" s="1095"/>
      <c r="H102" s="1095"/>
      <c r="I102" s="1095"/>
      <c r="J102" s="1221"/>
      <c r="K102" s="1218"/>
      <c r="L102" s="1224"/>
      <c r="M102" s="1227"/>
      <c r="N102" s="1230"/>
      <c r="O102" s="1233"/>
      <c r="P102" s="1236"/>
      <c r="Q102" s="1239"/>
      <c r="R102" s="1221"/>
      <c r="S102" s="679"/>
      <c r="T102" s="710"/>
      <c r="U102" s="710"/>
      <c r="V102" s="710"/>
      <c r="W102" s="679"/>
      <c r="X102" s="671"/>
      <c r="Y102" s="671"/>
      <c r="Z102" s="671"/>
      <c r="AA102" s="671"/>
      <c r="AB102" s="1221"/>
      <c r="AC102" s="1242"/>
      <c r="AD102" s="306">
        <f t="shared" si="85"/>
        <v>0</v>
      </c>
      <c r="AE102" s="306">
        <f t="shared" si="85"/>
        <v>0</v>
      </c>
      <c r="AF102" s="306">
        <f t="shared" si="85"/>
        <v>0</v>
      </c>
      <c r="AG102" s="306">
        <f t="shared" si="84"/>
        <v>0</v>
      </c>
      <c r="AH102" s="306">
        <f t="shared" si="84"/>
        <v>0</v>
      </c>
      <c r="AI102" s="306">
        <f t="shared" si="84"/>
        <v>0</v>
      </c>
      <c r="AJ102" s="306">
        <f t="shared" si="84"/>
        <v>0</v>
      </c>
      <c r="AK102" s="1221"/>
      <c r="AL102" s="1245"/>
      <c r="AM102" s="306">
        <f t="shared" si="98"/>
        <v>0</v>
      </c>
      <c r="AN102" s="685"/>
      <c r="AO102" s="685"/>
      <c r="AP102" s="685"/>
      <c r="AQ102" s="685"/>
      <c r="AR102" s="685"/>
      <c r="AS102" s="685"/>
      <c r="AT102" s="1221"/>
      <c r="AU102" s="1248"/>
      <c r="AV102" s="306">
        <f t="shared" si="99"/>
        <v>0</v>
      </c>
      <c r="AW102" s="685"/>
      <c r="AX102" s="685"/>
      <c r="AY102" s="685"/>
      <c r="AZ102" s="685"/>
      <c r="BA102" s="685"/>
      <c r="BB102" s="685"/>
      <c r="BC102" s="1221"/>
      <c r="BD102" s="1251"/>
      <c r="BE102" s="306">
        <f t="shared" si="100"/>
        <v>0</v>
      </c>
      <c r="BF102" s="685"/>
      <c r="BG102" s="685"/>
      <c r="BH102" s="685"/>
      <c r="BI102" s="685"/>
      <c r="BJ102" s="685"/>
      <c r="BK102" s="685"/>
      <c r="BL102" s="1221"/>
      <c r="BM102" s="1254"/>
      <c r="BN102" s="306">
        <f t="shared" si="101"/>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x14ac:dyDescent="0.25">
      <c r="A103" s="673"/>
      <c r="B103" s="1334"/>
      <c r="C103" s="1315"/>
      <c r="D103" s="1096"/>
      <c r="E103" s="1093"/>
      <c r="F103" s="1093"/>
      <c r="G103" s="1093"/>
      <c r="H103" s="1093"/>
      <c r="I103" s="1093"/>
      <c r="J103" s="1219">
        <v>628</v>
      </c>
      <c r="K103" s="1216" t="str">
        <f>+[17]Metas!K719</f>
        <v>Capacitación del Sistema de Información De Entidades Públicas (SIEP DOCUMENTAL)</v>
      </c>
      <c r="L103" s="1222">
        <v>1</v>
      </c>
      <c r="M103" s="1225">
        <f>SUM(N103:Q103)</f>
        <v>1</v>
      </c>
      <c r="N103" s="1228"/>
      <c r="O103" s="1231"/>
      <c r="P103" s="1234">
        <v>1</v>
      </c>
      <c r="Q103" s="1237"/>
      <c r="R103" s="1219">
        <f>+$J103</f>
        <v>628</v>
      </c>
      <c r="S103" s="677" t="s">
        <v>6983</v>
      </c>
      <c r="T103" s="708"/>
      <c r="U103" s="708" t="s">
        <v>3839</v>
      </c>
      <c r="V103" s="708" t="s">
        <v>3843</v>
      </c>
      <c r="W103" s="677" t="s">
        <v>6984</v>
      </c>
      <c r="X103" s="669">
        <v>44562</v>
      </c>
      <c r="Y103" s="669">
        <v>44926</v>
      </c>
      <c r="Z103" s="669">
        <v>44562</v>
      </c>
      <c r="AA103" s="669">
        <v>44926</v>
      </c>
      <c r="AB103" s="1219">
        <f t="shared" ref="AB103" si="138">+$J103</f>
        <v>628</v>
      </c>
      <c r="AC103" s="1240">
        <f t="shared" ref="AC103" si="139">+L103</f>
        <v>1</v>
      </c>
      <c r="AD103" s="308">
        <f t="shared" si="85"/>
        <v>84722600</v>
      </c>
      <c r="AE103" s="308">
        <f t="shared" si="85"/>
        <v>84722600</v>
      </c>
      <c r="AF103" s="308">
        <f t="shared" si="85"/>
        <v>0</v>
      </c>
      <c r="AG103" s="308">
        <f t="shared" si="84"/>
        <v>0</v>
      </c>
      <c r="AH103" s="308">
        <f t="shared" si="84"/>
        <v>0</v>
      </c>
      <c r="AI103" s="308">
        <f t="shared" si="84"/>
        <v>0</v>
      </c>
      <c r="AJ103" s="308">
        <f t="shared" si="84"/>
        <v>0</v>
      </c>
      <c r="AK103" s="1219">
        <f t="shared" ref="AK103" si="140">+$J103</f>
        <v>628</v>
      </c>
      <c r="AL103" s="1243">
        <f>+N103</f>
        <v>0</v>
      </c>
      <c r="AM103" s="308">
        <f t="shared" si="98"/>
        <v>84722600</v>
      </c>
      <c r="AN103" s="918">
        <v>84722600</v>
      </c>
      <c r="AO103" s="683"/>
      <c r="AP103" s="683"/>
      <c r="AQ103" s="683"/>
      <c r="AR103" s="683"/>
      <c r="AS103" s="683"/>
      <c r="AT103" s="1219">
        <f t="shared" ref="AT103" si="141">+$J103</f>
        <v>628</v>
      </c>
      <c r="AU103" s="1246">
        <f>+O103</f>
        <v>0</v>
      </c>
      <c r="AV103" s="308">
        <f t="shared" si="99"/>
        <v>0</v>
      </c>
      <c r="AW103" s="683"/>
      <c r="AX103" s="683"/>
      <c r="AY103" s="683"/>
      <c r="AZ103" s="683"/>
      <c r="BA103" s="683"/>
      <c r="BB103" s="683"/>
      <c r="BC103" s="1219">
        <f t="shared" ref="BC103" si="142">+$J103</f>
        <v>628</v>
      </c>
      <c r="BD103" s="1249">
        <f>+P103</f>
        <v>1</v>
      </c>
      <c r="BE103" s="308">
        <f t="shared" si="100"/>
        <v>0</v>
      </c>
      <c r="BF103" s="683"/>
      <c r="BG103" s="683"/>
      <c r="BH103" s="683"/>
      <c r="BI103" s="683"/>
      <c r="BJ103" s="683"/>
      <c r="BK103" s="683"/>
      <c r="BL103" s="1219">
        <f t="shared" ref="BL103" si="143">+$J103</f>
        <v>628</v>
      </c>
      <c r="BM103" s="1252">
        <f>+Q103</f>
        <v>0</v>
      </c>
      <c r="BN103" s="308">
        <f t="shared" si="101"/>
        <v>0</v>
      </c>
      <c r="BO103" s="683"/>
      <c r="BP103" s="683"/>
      <c r="BQ103" s="683"/>
      <c r="BR103" s="683"/>
      <c r="BS103" s="683"/>
      <c r="BT103" s="683"/>
      <c r="BU103" s="1204"/>
      <c r="BV103" s="1205"/>
      <c r="BW103" s="1205"/>
      <c r="BX103" s="1205"/>
      <c r="BY103" s="1205"/>
      <c r="BZ103" s="1205"/>
      <c r="CA103" s="1205"/>
      <c r="CB103" s="1205"/>
      <c r="CC103" s="1206"/>
    </row>
    <row r="104" spans="1:81" s="690" customFormat="1" ht="40.15" customHeight="1" x14ac:dyDescent="0.25">
      <c r="A104" s="673"/>
      <c r="B104" s="1334"/>
      <c r="C104" s="1315"/>
      <c r="D104" s="1097"/>
      <c r="E104" s="1094"/>
      <c r="F104" s="1094"/>
      <c r="G104" s="1094"/>
      <c r="H104" s="1094"/>
      <c r="I104" s="1094"/>
      <c r="J104" s="1220"/>
      <c r="K104" s="1217"/>
      <c r="L104" s="1223"/>
      <c r="M104" s="1226"/>
      <c r="N104" s="1229"/>
      <c r="O104" s="1232"/>
      <c r="P104" s="1235"/>
      <c r="Q104" s="1238"/>
      <c r="R104" s="1220"/>
      <c r="S104" s="678"/>
      <c r="T104" s="709"/>
      <c r="U104" s="709"/>
      <c r="V104" s="709"/>
      <c r="W104" s="678"/>
      <c r="X104" s="670"/>
      <c r="Y104" s="670"/>
      <c r="Z104" s="670"/>
      <c r="AA104" s="670"/>
      <c r="AB104" s="1220"/>
      <c r="AC104" s="1241"/>
      <c r="AD104" s="303">
        <f t="shared" si="85"/>
        <v>0</v>
      </c>
      <c r="AE104" s="303">
        <f t="shared" si="85"/>
        <v>0</v>
      </c>
      <c r="AF104" s="303">
        <f t="shared" si="85"/>
        <v>0</v>
      </c>
      <c r="AG104" s="303">
        <f t="shared" si="84"/>
        <v>0</v>
      </c>
      <c r="AH104" s="303">
        <f t="shared" si="84"/>
        <v>0</v>
      </c>
      <c r="AI104" s="303">
        <f t="shared" si="84"/>
        <v>0</v>
      </c>
      <c r="AJ104" s="303">
        <f t="shared" si="84"/>
        <v>0</v>
      </c>
      <c r="AK104" s="1220"/>
      <c r="AL104" s="1244"/>
      <c r="AM104" s="303">
        <f t="shared" si="98"/>
        <v>0</v>
      </c>
      <c r="AN104" s="684"/>
      <c r="AO104" s="684"/>
      <c r="AP104" s="684"/>
      <c r="AQ104" s="684"/>
      <c r="AR104" s="684"/>
      <c r="AS104" s="684"/>
      <c r="AT104" s="1220"/>
      <c r="AU104" s="1247"/>
      <c r="AV104" s="303">
        <f t="shared" si="99"/>
        <v>0</v>
      </c>
      <c r="AW104" s="684"/>
      <c r="AX104" s="684"/>
      <c r="AY104" s="684"/>
      <c r="AZ104" s="684"/>
      <c r="BA104" s="684"/>
      <c r="BB104" s="684"/>
      <c r="BC104" s="1220"/>
      <c r="BD104" s="1250"/>
      <c r="BE104" s="303">
        <f t="shared" si="100"/>
        <v>0</v>
      </c>
      <c r="BF104" s="684"/>
      <c r="BG104" s="684"/>
      <c r="BH104" s="684"/>
      <c r="BI104" s="684"/>
      <c r="BJ104" s="684"/>
      <c r="BK104" s="684"/>
      <c r="BL104" s="1220"/>
      <c r="BM104" s="1253"/>
      <c r="BN104" s="303">
        <f t="shared" si="101"/>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x14ac:dyDescent="0.25">
      <c r="A105" s="673"/>
      <c r="B105" s="1334"/>
      <c r="C105" s="1315"/>
      <c r="D105" s="1097"/>
      <c r="E105" s="1094"/>
      <c r="F105" s="1094"/>
      <c r="G105" s="1094"/>
      <c r="H105" s="1094"/>
      <c r="I105" s="1094"/>
      <c r="J105" s="1220"/>
      <c r="K105" s="1217"/>
      <c r="L105" s="1223"/>
      <c r="M105" s="1226"/>
      <c r="N105" s="1229"/>
      <c r="O105" s="1232"/>
      <c r="P105" s="1235"/>
      <c r="Q105" s="1238"/>
      <c r="R105" s="1220"/>
      <c r="S105" s="678"/>
      <c r="T105" s="709"/>
      <c r="U105" s="709"/>
      <c r="V105" s="709"/>
      <c r="W105" s="678"/>
      <c r="X105" s="670"/>
      <c r="Y105" s="670"/>
      <c r="Z105" s="670"/>
      <c r="AA105" s="670"/>
      <c r="AB105" s="1220"/>
      <c r="AC105" s="1241"/>
      <c r="AD105" s="303">
        <f t="shared" si="85"/>
        <v>0</v>
      </c>
      <c r="AE105" s="303">
        <f t="shared" si="85"/>
        <v>0</v>
      </c>
      <c r="AF105" s="303">
        <f t="shared" si="85"/>
        <v>0</v>
      </c>
      <c r="AG105" s="303">
        <f t="shared" si="84"/>
        <v>0</v>
      </c>
      <c r="AH105" s="303">
        <f t="shared" si="84"/>
        <v>0</v>
      </c>
      <c r="AI105" s="303">
        <f t="shared" si="84"/>
        <v>0</v>
      </c>
      <c r="AJ105" s="303">
        <f t="shared" si="84"/>
        <v>0</v>
      </c>
      <c r="AK105" s="1220"/>
      <c r="AL105" s="1244"/>
      <c r="AM105" s="303">
        <f t="shared" si="98"/>
        <v>0</v>
      </c>
      <c r="AN105" s="684"/>
      <c r="AO105" s="684"/>
      <c r="AP105" s="684"/>
      <c r="AQ105" s="684"/>
      <c r="AR105" s="684"/>
      <c r="AS105" s="684"/>
      <c r="AT105" s="1220"/>
      <c r="AU105" s="1247"/>
      <c r="AV105" s="303">
        <f t="shared" si="99"/>
        <v>0</v>
      </c>
      <c r="AW105" s="684"/>
      <c r="AX105" s="684"/>
      <c r="AY105" s="684"/>
      <c r="AZ105" s="684"/>
      <c r="BA105" s="684"/>
      <c r="BB105" s="684"/>
      <c r="BC105" s="1220"/>
      <c r="BD105" s="1250"/>
      <c r="BE105" s="303">
        <f t="shared" si="100"/>
        <v>0</v>
      </c>
      <c r="BF105" s="684"/>
      <c r="BG105" s="684"/>
      <c r="BH105" s="684"/>
      <c r="BI105" s="684"/>
      <c r="BJ105" s="684"/>
      <c r="BK105" s="684"/>
      <c r="BL105" s="1220"/>
      <c r="BM105" s="1253"/>
      <c r="BN105" s="303">
        <f t="shared" si="101"/>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1334"/>
      <c r="C106" s="1316"/>
      <c r="D106" s="1098"/>
      <c r="E106" s="1095"/>
      <c r="F106" s="1095"/>
      <c r="G106" s="1095"/>
      <c r="H106" s="1095"/>
      <c r="I106" s="1095"/>
      <c r="J106" s="1221"/>
      <c r="K106" s="1218"/>
      <c r="L106" s="1224"/>
      <c r="M106" s="1227"/>
      <c r="N106" s="1230"/>
      <c r="O106" s="1233"/>
      <c r="P106" s="1236"/>
      <c r="Q106" s="1239"/>
      <c r="R106" s="1221"/>
      <c r="S106" s="679"/>
      <c r="T106" s="710"/>
      <c r="U106" s="710"/>
      <c r="V106" s="710"/>
      <c r="W106" s="679"/>
      <c r="X106" s="671"/>
      <c r="Y106" s="671"/>
      <c r="Z106" s="671"/>
      <c r="AA106" s="671"/>
      <c r="AB106" s="1221"/>
      <c r="AC106" s="1242"/>
      <c r="AD106" s="306">
        <f t="shared" si="85"/>
        <v>0</v>
      </c>
      <c r="AE106" s="306">
        <f t="shared" si="85"/>
        <v>0</v>
      </c>
      <c r="AF106" s="306">
        <f t="shared" si="85"/>
        <v>0</v>
      </c>
      <c r="AG106" s="306">
        <f t="shared" si="84"/>
        <v>0</v>
      </c>
      <c r="AH106" s="306">
        <f t="shared" si="84"/>
        <v>0</v>
      </c>
      <c r="AI106" s="306">
        <f t="shared" si="84"/>
        <v>0</v>
      </c>
      <c r="AJ106" s="306">
        <f t="shared" si="84"/>
        <v>0</v>
      </c>
      <c r="AK106" s="1221"/>
      <c r="AL106" s="1245"/>
      <c r="AM106" s="306">
        <f t="shared" si="98"/>
        <v>0</v>
      </c>
      <c r="AN106" s="685"/>
      <c r="AO106" s="685"/>
      <c r="AP106" s="685"/>
      <c r="AQ106" s="685"/>
      <c r="AR106" s="685"/>
      <c r="AS106" s="685"/>
      <c r="AT106" s="1221"/>
      <c r="AU106" s="1248"/>
      <c r="AV106" s="306">
        <f t="shared" si="99"/>
        <v>0</v>
      </c>
      <c r="AW106" s="685"/>
      <c r="AX106" s="685"/>
      <c r="AY106" s="685"/>
      <c r="AZ106" s="685"/>
      <c r="BA106" s="685"/>
      <c r="BB106" s="685"/>
      <c r="BC106" s="1221"/>
      <c r="BD106" s="1251"/>
      <c r="BE106" s="306">
        <f t="shared" si="100"/>
        <v>0</v>
      </c>
      <c r="BF106" s="685"/>
      <c r="BG106" s="685"/>
      <c r="BH106" s="685"/>
      <c r="BI106" s="685"/>
      <c r="BJ106" s="685"/>
      <c r="BK106" s="685"/>
      <c r="BL106" s="1221"/>
      <c r="BM106" s="1254"/>
      <c r="BN106" s="306">
        <f t="shared" si="101"/>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x14ac:dyDescent="0.25">
      <c r="A107" s="673"/>
      <c r="B107" s="1334"/>
      <c r="C107" s="1314" t="s">
        <v>986</v>
      </c>
      <c r="D107" s="1096"/>
      <c r="E107" s="1093"/>
      <c r="F107" s="1093"/>
      <c r="G107" s="1093"/>
      <c r="H107" s="1093"/>
      <c r="I107" s="1093"/>
      <c r="J107" s="1219">
        <v>629</v>
      </c>
      <c r="K107" s="1216" t="str">
        <f>+[17]Metas!K720</f>
        <v>Encuesta de satisfacción enviada a usuarios en tiempo real</v>
      </c>
      <c r="L107" s="1433">
        <v>0.25</v>
      </c>
      <c r="M107" s="1480">
        <f>SUM(N107:Q107)</f>
        <v>0.25</v>
      </c>
      <c r="N107" s="1482"/>
      <c r="O107" s="1484"/>
      <c r="P107" s="1486"/>
      <c r="Q107" s="1488">
        <v>0.25</v>
      </c>
      <c r="R107" s="1219">
        <f>+$J107</f>
        <v>629</v>
      </c>
      <c r="S107" s="677" t="s">
        <v>6985</v>
      </c>
      <c r="T107" s="708"/>
      <c r="U107" s="708" t="s">
        <v>3839</v>
      </c>
      <c r="V107" s="708" t="s">
        <v>3843</v>
      </c>
      <c r="W107" s="677" t="s">
        <v>6986</v>
      </c>
      <c r="X107" s="669">
        <v>44562</v>
      </c>
      <c r="Y107" s="669">
        <v>44926</v>
      </c>
      <c r="Z107" s="669">
        <v>44562</v>
      </c>
      <c r="AA107" s="669">
        <v>44926</v>
      </c>
      <c r="AB107" s="1219">
        <f t="shared" ref="AB107" si="144">+$J107</f>
        <v>629</v>
      </c>
      <c r="AC107" s="1240">
        <f t="shared" ref="AC107" si="145">+L107</f>
        <v>0.25</v>
      </c>
      <c r="AD107" s="308">
        <f t="shared" si="85"/>
        <v>0</v>
      </c>
      <c r="AE107" s="308">
        <f t="shared" si="85"/>
        <v>0</v>
      </c>
      <c r="AF107" s="308">
        <f t="shared" si="85"/>
        <v>0</v>
      </c>
      <c r="AG107" s="308">
        <f t="shared" si="84"/>
        <v>0</v>
      </c>
      <c r="AH107" s="308">
        <f t="shared" si="84"/>
        <v>0</v>
      </c>
      <c r="AI107" s="308">
        <f t="shared" si="84"/>
        <v>0</v>
      </c>
      <c r="AJ107" s="308">
        <f t="shared" si="84"/>
        <v>0</v>
      </c>
      <c r="AK107" s="1219">
        <f t="shared" ref="AK107" si="146">+$J107</f>
        <v>629</v>
      </c>
      <c r="AL107" s="1243">
        <f>+N107</f>
        <v>0</v>
      </c>
      <c r="AM107" s="308">
        <f t="shared" si="98"/>
        <v>0</v>
      </c>
      <c r="AN107" s="683"/>
      <c r="AO107" s="683"/>
      <c r="AP107" s="683"/>
      <c r="AQ107" s="683"/>
      <c r="AR107" s="683"/>
      <c r="AS107" s="683"/>
      <c r="AT107" s="1219">
        <f t="shared" ref="AT107" si="147">+$J107</f>
        <v>629</v>
      </c>
      <c r="AU107" s="1246">
        <f>+O107</f>
        <v>0</v>
      </c>
      <c r="AV107" s="308">
        <f t="shared" si="99"/>
        <v>0</v>
      </c>
      <c r="AW107" s="683"/>
      <c r="AX107" s="683"/>
      <c r="AY107" s="683"/>
      <c r="AZ107" s="683"/>
      <c r="BA107" s="683"/>
      <c r="BB107" s="683"/>
      <c r="BC107" s="1219">
        <f t="shared" ref="BC107" si="148">+$J107</f>
        <v>629</v>
      </c>
      <c r="BD107" s="1249">
        <f>+P107</f>
        <v>0</v>
      </c>
      <c r="BE107" s="308">
        <f t="shared" si="100"/>
        <v>0</v>
      </c>
      <c r="BF107" s="683"/>
      <c r="BG107" s="683"/>
      <c r="BH107" s="683"/>
      <c r="BI107" s="683"/>
      <c r="BJ107" s="683"/>
      <c r="BK107" s="683"/>
      <c r="BL107" s="1219">
        <f t="shared" ref="BL107" si="149">+$J107</f>
        <v>629</v>
      </c>
      <c r="BM107" s="1252">
        <f>+Q107</f>
        <v>0.25</v>
      </c>
      <c r="BN107" s="308">
        <f t="shared" si="101"/>
        <v>0</v>
      </c>
      <c r="BO107" s="683"/>
      <c r="BP107" s="683"/>
      <c r="BQ107" s="683"/>
      <c r="BR107" s="683"/>
      <c r="BS107" s="683"/>
      <c r="BT107" s="683"/>
      <c r="BU107" s="1204"/>
      <c r="BV107" s="1205"/>
      <c r="BW107" s="1205"/>
      <c r="BX107" s="1205"/>
      <c r="BY107" s="1205"/>
      <c r="BZ107" s="1205"/>
      <c r="CA107" s="1205"/>
      <c r="CB107" s="1205"/>
      <c r="CC107" s="1206"/>
    </row>
    <row r="108" spans="1:81" s="690" customFormat="1" ht="40.15" customHeight="1" x14ac:dyDescent="0.25">
      <c r="A108" s="673"/>
      <c r="B108" s="1334"/>
      <c r="C108" s="1315"/>
      <c r="D108" s="1097"/>
      <c r="E108" s="1094"/>
      <c r="F108" s="1094"/>
      <c r="G108" s="1094"/>
      <c r="H108" s="1094"/>
      <c r="I108" s="1094"/>
      <c r="J108" s="1220"/>
      <c r="K108" s="1217"/>
      <c r="L108" s="1434"/>
      <c r="M108" s="1481"/>
      <c r="N108" s="1483"/>
      <c r="O108" s="1485"/>
      <c r="P108" s="1487"/>
      <c r="Q108" s="1489"/>
      <c r="R108" s="1220"/>
      <c r="S108" s="678"/>
      <c r="T108" s="709"/>
      <c r="U108" s="709"/>
      <c r="V108" s="709"/>
      <c r="W108" s="678"/>
      <c r="X108" s="670"/>
      <c r="Y108" s="670"/>
      <c r="Z108" s="670"/>
      <c r="AA108" s="670"/>
      <c r="AB108" s="1220"/>
      <c r="AC108" s="1241"/>
      <c r="AD108" s="303">
        <f t="shared" si="85"/>
        <v>0</v>
      </c>
      <c r="AE108" s="303">
        <f t="shared" si="85"/>
        <v>0</v>
      </c>
      <c r="AF108" s="303">
        <f t="shared" si="85"/>
        <v>0</v>
      </c>
      <c r="AG108" s="303">
        <f t="shared" si="84"/>
        <v>0</v>
      </c>
      <c r="AH108" s="303">
        <f t="shared" si="84"/>
        <v>0</v>
      </c>
      <c r="AI108" s="303">
        <f t="shared" si="84"/>
        <v>0</v>
      </c>
      <c r="AJ108" s="303">
        <f t="shared" si="84"/>
        <v>0</v>
      </c>
      <c r="AK108" s="1220"/>
      <c r="AL108" s="1244"/>
      <c r="AM108" s="303">
        <f t="shared" si="98"/>
        <v>0</v>
      </c>
      <c r="AN108" s="684"/>
      <c r="AO108" s="684"/>
      <c r="AP108" s="684"/>
      <c r="AQ108" s="684"/>
      <c r="AR108" s="684"/>
      <c r="AS108" s="684"/>
      <c r="AT108" s="1220"/>
      <c r="AU108" s="1247"/>
      <c r="AV108" s="303">
        <f t="shared" si="99"/>
        <v>0</v>
      </c>
      <c r="AW108" s="684"/>
      <c r="AX108" s="684"/>
      <c r="AY108" s="684"/>
      <c r="AZ108" s="684"/>
      <c r="BA108" s="684"/>
      <c r="BB108" s="684"/>
      <c r="BC108" s="1220"/>
      <c r="BD108" s="1250"/>
      <c r="BE108" s="303">
        <f t="shared" si="100"/>
        <v>0</v>
      </c>
      <c r="BF108" s="684"/>
      <c r="BG108" s="684"/>
      <c r="BH108" s="684"/>
      <c r="BI108" s="684"/>
      <c r="BJ108" s="684"/>
      <c r="BK108" s="684"/>
      <c r="BL108" s="1220"/>
      <c r="BM108" s="1253"/>
      <c r="BN108" s="303">
        <f t="shared" si="101"/>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1334"/>
      <c r="C109" s="1315"/>
      <c r="D109" s="1097"/>
      <c r="E109" s="1094"/>
      <c r="F109" s="1094"/>
      <c r="G109" s="1094"/>
      <c r="H109" s="1094"/>
      <c r="I109" s="1094"/>
      <c r="J109" s="1220"/>
      <c r="K109" s="1217"/>
      <c r="L109" s="1434"/>
      <c r="M109" s="1481"/>
      <c r="N109" s="1483"/>
      <c r="O109" s="1485"/>
      <c r="P109" s="1487"/>
      <c r="Q109" s="1489"/>
      <c r="R109" s="1220"/>
      <c r="S109" s="678"/>
      <c r="T109" s="709"/>
      <c r="U109" s="709"/>
      <c r="V109" s="709"/>
      <c r="W109" s="678"/>
      <c r="X109" s="670"/>
      <c r="Y109" s="670"/>
      <c r="Z109" s="670"/>
      <c r="AA109" s="670"/>
      <c r="AB109" s="1220"/>
      <c r="AC109" s="1241"/>
      <c r="AD109" s="303">
        <f t="shared" si="85"/>
        <v>0</v>
      </c>
      <c r="AE109" s="303">
        <f t="shared" si="85"/>
        <v>0</v>
      </c>
      <c r="AF109" s="303">
        <f t="shared" si="85"/>
        <v>0</v>
      </c>
      <c r="AG109" s="303">
        <f t="shared" si="84"/>
        <v>0</v>
      </c>
      <c r="AH109" s="303">
        <f t="shared" si="84"/>
        <v>0</v>
      </c>
      <c r="AI109" s="303">
        <f t="shared" si="84"/>
        <v>0</v>
      </c>
      <c r="AJ109" s="303">
        <f t="shared" si="84"/>
        <v>0</v>
      </c>
      <c r="AK109" s="1220"/>
      <c r="AL109" s="1244"/>
      <c r="AM109" s="303">
        <f t="shared" si="98"/>
        <v>0</v>
      </c>
      <c r="AN109" s="684"/>
      <c r="AO109" s="684"/>
      <c r="AP109" s="684"/>
      <c r="AQ109" s="684"/>
      <c r="AR109" s="684"/>
      <c r="AS109" s="684"/>
      <c r="AT109" s="1220"/>
      <c r="AU109" s="1247"/>
      <c r="AV109" s="303">
        <f t="shared" si="99"/>
        <v>0</v>
      </c>
      <c r="AW109" s="684"/>
      <c r="AX109" s="684"/>
      <c r="AY109" s="684"/>
      <c r="AZ109" s="684"/>
      <c r="BA109" s="684"/>
      <c r="BB109" s="684"/>
      <c r="BC109" s="1220"/>
      <c r="BD109" s="1250"/>
      <c r="BE109" s="303">
        <f t="shared" si="100"/>
        <v>0</v>
      </c>
      <c r="BF109" s="684"/>
      <c r="BG109" s="684"/>
      <c r="BH109" s="684"/>
      <c r="BI109" s="684"/>
      <c r="BJ109" s="684"/>
      <c r="BK109" s="684"/>
      <c r="BL109" s="1220"/>
      <c r="BM109" s="1253"/>
      <c r="BN109" s="303">
        <f t="shared" si="101"/>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1334"/>
      <c r="C110" s="1315"/>
      <c r="D110" s="1098"/>
      <c r="E110" s="1095"/>
      <c r="F110" s="1095"/>
      <c r="G110" s="1095"/>
      <c r="H110" s="1095"/>
      <c r="I110" s="1095"/>
      <c r="J110" s="1221"/>
      <c r="K110" s="1218"/>
      <c r="L110" s="1490"/>
      <c r="M110" s="1491"/>
      <c r="N110" s="1492"/>
      <c r="O110" s="1493"/>
      <c r="P110" s="1494"/>
      <c r="Q110" s="1495"/>
      <c r="R110" s="1221"/>
      <c r="S110" s="679"/>
      <c r="T110" s="710"/>
      <c r="U110" s="710"/>
      <c r="V110" s="710"/>
      <c r="W110" s="679"/>
      <c r="X110" s="671"/>
      <c r="Y110" s="671"/>
      <c r="Z110" s="671"/>
      <c r="AA110" s="671"/>
      <c r="AB110" s="1221"/>
      <c r="AC110" s="1242"/>
      <c r="AD110" s="306">
        <f t="shared" si="85"/>
        <v>0</v>
      </c>
      <c r="AE110" s="306">
        <f t="shared" si="85"/>
        <v>0</v>
      </c>
      <c r="AF110" s="306">
        <f t="shared" si="85"/>
        <v>0</v>
      </c>
      <c r="AG110" s="306">
        <f t="shared" si="84"/>
        <v>0</v>
      </c>
      <c r="AH110" s="306">
        <f t="shared" si="84"/>
        <v>0</v>
      </c>
      <c r="AI110" s="306">
        <f t="shared" si="84"/>
        <v>0</v>
      </c>
      <c r="AJ110" s="306">
        <f t="shared" si="84"/>
        <v>0</v>
      </c>
      <c r="AK110" s="1221"/>
      <c r="AL110" s="1245"/>
      <c r="AM110" s="306">
        <f t="shared" si="98"/>
        <v>0</v>
      </c>
      <c r="AN110" s="685"/>
      <c r="AO110" s="685"/>
      <c r="AP110" s="685"/>
      <c r="AQ110" s="685"/>
      <c r="AR110" s="685"/>
      <c r="AS110" s="685"/>
      <c r="AT110" s="1221"/>
      <c r="AU110" s="1248"/>
      <c r="AV110" s="306">
        <f t="shared" si="99"/>
        <v>0</v>
      </c>
      <c r="AW110" s="685"/>
      <c r="AX110" s="685"/>
      <c r="AY110" s="685"/>
      <c r="AZ110" s="685"/>
      <c r="BA110" s="685"/>
      <c r="BB110" s="685"/>
      <c r="BC110" s="1221"/>
      <c r="BD110" s="1251"/>
      <c r="BE110" s="306">
        <f t="shared" si="100"/>
        <v>0</v>
      </c>
      <c r="BF110" s="685"/>
      <c r="BG110" s="685"/>
      <c r="BH110" s="685"/>
      <c r="BI110" s="685"/>
      <c r="BJ110" s="685"/>
      <c r="BK110" s="685"/>
      <c r="BL110" s="1221"/>
      <c r="BM110" s="1254"/>
      <c r="BN110" s="306">
        <f t="shared" si="101"/>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x14ac:dyDescent="0.25">
      <c r="A111" s="673"/>
      <c r="B111" s="1334"/>
      <c r="C111" s="1315"/>
      <c r="D111" s="1096"/>
      <c r="E111" s="1093"/>
      <c r="F111" s="1093"/>
      <c r="G111" s="1093"/>
      <c r="H111" s="1093"/>
      <c r="I111" s="1093"/>
      <c r="J111" s="1219">
        <v>630</v>
      </c>
      <c r="K111" s="1216" t="str">
        <f>+[17]Metas!K721</f>
        <v xml:space="preserve">Enlace de asignación de cita en pasaporte por medio digital. </v>
      </c>
      <c r="L111" s="1222"/>
      <c r="M111" s="1225">
        <f t="shared" ref="M111:M119" si="150">SUM(N111:Q111)/4</f>
        <v>0</v>
      </c>
      <c r="N111" s="1228"/>
      <c r="O111" s="1231"/>
      <c r="P111" s="1234"/>
      <c r="Q111" s="1237"/>
      <c r="R111" s="1219">
        <f>+$J111</f>
        <v>630</v>
      </c>
      <c r="S111" s="677" t="s">
        <v>6963</v>
      </c>
      <c r="T111" s="708"/>
      <c r="U111" s="708"/>
      <c r="V111" s="708"/>
      <c r="W111" s="677"/>
      <c r="X111" s="669"/>
      <c r="Y111" s="669"/>
      <c r="Z111" s="669"/>
      <c r="AA111" s="669"/>
      <c r="AB111" s="1219">
        <f t="shared" ref="AB111" si="151">+$J111</f>
        <v>630</v>
      </c>
      <c r="AC111" s="1240">
        <f t="shared" ref="AC111" si="152">+L111</f>
        <v>0</v>
      </c>
      <c r="AD111" s="308">
        <f t="shared" si="85"/>
        <v>0</v>
      </c>
      <c r="AE111" s="308">
        <f t="shared" si="85"/>
        <v>0</v>
      </c>
      <c r="AF111" s="308">
        <f t="shared" si="85"/>
        <v>0</v>
      </c>
      <c r="AG111" s="308">
        <f t="shared" si="84"/>
        <v>0</v>
      </c>
      <c r="AH111" s="308">
        <f t="shared" si="84"/>
        <v>0</v>
      </c>
      <c r="AI111" s="308">
        <f t="shared" si="84"/>
        <v>0</v>
      </c>
      <c r="AJ111" s="308">
        <f t="shared" si="84"/>
        <v>0</v>
      </c>
      <c r="AK111" s="1219">
        <f t="shared" ref="AK111" si="153">+$J111</f>
        <v>630</v>
      </c>
      <c r="AL111" s="1243">
        <f t="shared" ref="AL111:AL131" si="154">+N111</f>
        <v>0</v>
      </c>
      <c r="AM111" s="308">
        <f t="shared" si="98"/>
        <v>0</v>
      </c>
      <c r="AN111" s="683"/>
      <c r="AO111" s="683"/>
      <c r="AP111" s="683"/>
      <c r="AQ111" s="683"/>
      <c r="AR111" s="683"/>
      <c r="AS111" s="683"/>
      <c r="AT111" s="1219">
        <f t="shared" ref="AT111" si="155">+$J111</f>
        <v>630</v>
      </c>
      <c r="AU111" s="1246">
        <f t="shared" ref="AU111:AU131" si="156">+O111</f>
        <v>0</v>
      </c>
      <c r="AV111" s="308">
        <f t="shared" si="99"/>
        <v>0</v>
      </c>
      <c r="AW111" s="683"/>
      <c r="AX111" s="683"/>
      <c r="AY111" s="683"/>
      <c r="AZ111" s="683"/>
      <c r="BA111" s="683"/>
      <c r="BB111" s="683"/>
      <c r="BC111" s="1219">
        <f t="shared" ref="BC111" si="157">+$J111</f>
        <v>630</v>
      </c>
      <c r="BD111" s="1249">
        <f t="shared" ref="BD111:BD131" si="158">+P111</f>
        <v>0</v>
      </c>
      <c r="BE111" s="308">
        <f t="shared" si="100"/>
        <v>0</v>
      </c>
      <c r="BF111" s="683"/>
      <c r="BG111" s="683"/>
      <c r="BH111" s="683"/>
      <c r="BI111" s="683"/>
      <c r="BJ111" s="683"/>
      <c r="BK111" s="683"/>
      <c r="BL111" s="1219">
        <f t="shared" ref="BL111" si="159">+$J111</f>
        <v>630</v>
      </c>
      <c r="BM111" s="1252">
        <f t="shared" ref="BM111:BM131" si="160">+Q111</f>
        <v>0</v>
      </c>
      <c r="BN111" s="308">
        <f t="shared" si="101"/>
        <v>0</v>
      </c>
      <c r="BO111" s="683"/>
      <c r="BP111" s="683"/>
      <c r="BQ111" s="683"/>
      <c r="BR111" s="683"/>
      <c r="BS111" s="683"/>
      <c r="BT111" s="683"/>
      <c r="BU111" s="1204"/>
      <c r="BV111" s="1205"/>
      <c r="BW111" s="1205"/>
      <c r="BX111" s="1205"/>
      <c r="BY111" s="1205"/>
      <c r="BZ111" s="1205"/>
      <c r="CA111" s="1205"/>
      <c r="CB111" s="1205"/>
      <c r="CC111" s="1206"/>
    </row>
    <row r="112" spans="1:81" s="690" customFormat="1" ht="40.15" customHeight="1" x14ac:dyDescent="0.25">
      <c r="A112" s="673"/>
      <c r="B112" s="1334"/>
      <c r="C112" s="1315"/>
      <c r="D112" s="1097"/>
      <c r="E112" s="1094"/>
      <c r="F112" s="1094"/>
      <c r="G112" s="1094"/>
      <c r="H112" s="1094"/>
      <c r="I112" s="1094"/>
      <c r="J112" s="1220"/>
      <c r="K112" s="1217"/>
      <c r="L112" s="1223"/>
      <c r="M112" s="1226"/>
      <c r="N112" s="1229"/>
      <c r="O112" s="1232"/>
      <c r="P112" s="1235"/>
      <c r="Q112" s="1238"/>
      <c r="R112" s="1220"/>
      <c r="S112" s="678"/>
      <c r="T112" s="709"/>
      <c r="U112" s="709"/>
      <c r="V112" s="709"/>
      <c r="W112" s="678"/>
      <c r="X112" s="670"/>
      <c r="Y112" s="670"/>
      <c r="Z112" s="670"/>
      <c r="AA112" s="670"/>
      <c r="AB112" s="1220"/>
      <c r="AC112" s="1241"/>
      <c r="AD112" s="303">
        <f t="shared" si="85"/>
        <v>0</v>
      </c>
      <c r="AE112" s="303">
        <f t="shared" si="85"/>
        <v>0</v>
      </c>
      <c r="AF112" s="303">
        <f t="shared" si="85"/>
        <v>0</v>
      </c>
      <c r="AG112" s="303">
        <f t="shared" si="84"/>
        <v>0</v>
      </c>
      <c r="AH112" s="303">
        <f t="shared" si="84"/>
        <v>0</v>
      </c>
      <c r="AI112" s="303">
        <f t="shared" si="84"/>
        <v>0</v>
      </c>
      <c r="AJ112" s="303">
        <f t="shared" si="84"/>
        <v>0</v>
      </c>
      <c r="AK112" s="1220"/>
      <c r="AL112" s="1244"/>
      <c r="AM112" s="303">
        <f t="shared" si="98"/>
        <v>0</v>
      </c>
      <c r="AN112" s="684"/>
      <c r="AO112" s="684"/>
      <c r="AP112" s="684"/>
      <c r="AQ112" s="684"/>
      <c r="AR112" s="684"/>
      <c r="AS112" s="684"/>
      <c r="AT112" s="1220"/>
      <c r="AU112" s="1247"/>
      <c r="AV112" s="303">
        <f t="shared" si="99"/>
        <v>0</v>
      </c>
      <c r="AW112" s="684"/>
      <c r="AX112" s="684"/>
      <c r="AY112" s="684"/>
      <c r="AZ112" s="684"/>
      <c r="BA112" s="684"/>
      <c r="BB112" s="684"/>
      <c r="BC112" s="1220"/>
      <c r="BD112" s="1250"/>
      <c r="BE112" s="303">
        <f t="shared" si="100"/>
        <v>0</v>
      </c>
      <c r="BF112" s="684"/>
      <c r="BG112" s="684"/>
      <c r="BH112" s="684"/>
      <c r="BI112" s="684"/>
      <c r="BJ112" s="684"/>
      <c r="BK112" s="684"/>
      <c r="BL112" s="1220"/>
      <c r="BM112" s="1253"/>
      <c r="BN112" s="303">
        <f t="shared" si="101"/>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x14ac:dyDescent="0.25">
      <c r="A113" s="673"/>
      <c r="B113" s="1334"/>
      <c r="C113" s="1315"/>
      <c r="D113" s="1097"/>
      <c r="E113" s="1094"/>
      <c r="F113" s="1094"/>
      <c r="G113" s="1094"/>
      <c r="H113" s="1094"/>
      <c r="I113" s="1094"/>
      <c r="J113" s="1220"/>
      <c r="K113" s="1217"/>
      <c r="L113" s="1223"/>
      <c r="M113" s="1226"/>
      <c r="N113" s="1229"/>
      <c r="O113" s="1232"/>
      <c r="P113" s="1235"/>
      <c r="Q113" s="1238"/>
      <c r="R113" s="1220"/>
      <c r="S113" s="678"/>
      <c r="T113" s="709"/>
      <c r="U113" s="709"/>
      <c r="V113" s="709"/>
      <c r="W113" s="678"/>
      <c r="X113" s="670"/>
      <c r="Y113" s="670"/>
      <c r="Z113" s="670"/>
      <c r="AA113" s="670"/>
      <c r="AB113" s="1220"/>
      <c r="AC113" s="1241"/>
      <c r="AD113" s="303">
        <f t="shared" si="85"/>
        <v>0</v>
      </c>
      <c r="AE113" s="303">
        <f t="shared" si="85"/>
        <v>0</v>
      </c>
      <c r="AF113" s="303">
        <f t="shared" si="85"/>
        <v>0</v>
      </c>
      <c r="AG113" s="303">
        <f t="shared" si="84"/>
        <v>0</v>
      </c>
      <c r="AH113" s="303">
        <f t="shared" si="84"/>
        <v>0</v>
      </c>
      <c r="AI113" s="303">
        <f t="shared" si="84"/>
        <v>0</v>
      </c>
      <c r="AJ113" s="303">
        <f t="shared" si="84"/>
        <v>0</v>
      </c>
      <c r="AK113" s="1220"/>
      <c r="AL113" s="1244"/>
      <c r="AM113" s="303">
        <f t="shared" si="98"/>
        <v>0</v>
      </c>
      <c r="AN113" s="684"/>
      <c r="AO113" s="684"/>
      <c r="AP113" s="684"/>
      <c r="AQ113" s="684"/>
      <c r="AR113" s="684"/>
      <c r="AS113" s="684"/>
      <c r="AT113" s="1220"/>
      <c r="AU113" s="1247"/>
      <c r="AV113" s="303">
        <f t="shared" si="99"/>
        <v>0</v>
      </c>
      <c r="AW113" s="684"/>
      <c r="AX113" s="684"/>
      <c r="AY113" s="684"/>
      <c r="AZ113" s="684"/>
      <c r="BA113" s="684"/>
      <c r="BB113" s="684"/>
      <c r="BC113" s="1220"/>
      <c r="BD113" s="1250"/>
      <c r="BE113" s="303">
        <f t="shared" si="100"/>
        <v>0</v>
      </c>
      <c r="BF113" s="684"/>
      <c r="BG113" s="684"/>
      <c r="BH113" s="684"/>
      <c r="BI113" s="684"/>
      <c r="BJ113" s="684"/>
      <c r="BK113" s="684"/>
      <c r="BL113" s="1220"/>
      <c r="BM113" s="1253"/>
      <c r="BN113" s="303">
        <f t="shared" si="101"/>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Bot="1" x14ac:dyDescent="0.3">
      <c r="A114" s="673"/>
      <c r="B114" s="1334"/>
      <c r="C114" s="1316"/>
      <c r="D114" s="1098"/>
      <c r="E114" s="1095"/>
      <c r="F114" s="1095"/>
      <c r="G114" s="1095"/>
      <c r="H114" s="1095"/>
      <c r="I114" s="1095"/>
      <c r="J114" s="1221"/>
      <c r="K114" s="1218"/>
      <c r="L114" s="1224"/>
      <c r="M114" s="1227"/>
      <c r="N114" s="1230"/>
      <c r="O114" s="1233"/>
      <c r="P114" s="1236"/>
      <c r="Q114" s="1239"/>
      <c r="R114" s="1221"/>
      <c r="S114" s="679"/>
      <c r="T114" s="710"/>
      <c r="U114" s="710"/>
      <c r="V114" s="710"/>
      <c r="W114" s="679"/>
      <c r="X114" s="671"/>
      <c r="Y114" s="671"/>
      <c r="Z114" s="671"/>
      <c r="AA114" s="671"/>
      <c r="AB114" s="1221"/>
      <c r="AC114" s="1242"/>
      <c r="AD114" s="306">
        <f t="shared" si="85"/>
        <v>0</v>
      </c>
      <c r="AE114" s="306">
        <f t="shared" si="85"/>
        <v>0</v>
      </c>
      <c r="AF114" s="306">
        <f t="shared" si="85"/>
        <v>0</v>
      </c>
      <c r="AG114" s="306">
        <f t="shared" si="84"/>
        <v>0</v>
      </c>
      <c r="AH114" s="306">
        <f t="shared" si="84"/>
        <v>0</v>
      </c>
      <c r="AI114" s="306">
        <f t="shared" si="84"/>
        <v>0</v>
      </c>
      <c r="AJ114" s="306">
        <f t="shared" si="84"/>
        <v>0</v>
      </c>
      <c r="AK114" s="1221"/>
      <c r="AL114" s="1245"/>
      <c r="AM114" s="306">
        <f t="shared" si="98"/>
        <v>0</v>
      </c>
      <c r="AN114" s="685"/>
      <c r="AO114" s="685"/>
      <c r="AP114" s="685"/>
      <c r="AQ114" s="685"/>
      <c r="AR114" s="685"/>
      <c r="AS114" s="685"/>
      <c r="AT114" s="1221"/>
      <c r="AU114" s="1248"/>
      <c r="AV114" s="306">
        <f t="shared" si="99"/>
        <v>0</v>
      </c>
      <c r="AW114" s="685"/>
      <c r="AX114" s="685"/>
      <c r="AY114" s="685"/>
      <c r="AZ114" s="685"/>
      <c r="BA114" s="685"/>
      <c r="BB114" s="685"/>
      <c r="BC114" s="1221"/>
      <c r="BD114" s="1251"/>
      <c r="BE114" s="306">
        <f t="shared" si="100"/>
        <v>0</v>
      </c>
      <c r="BF114" s="685"/>
      <c r="BG114" s="685"/>
      <c r="BH114" s="685"/>
      <c r="BI114" s="685"/>
      <c r="BJ114" s="685"/>
      <c r="BK114" s="685"/>
      <c r="BL114" s="1221"/>
      <c r="BM114" s="1254"/>
      <c r="BN114" s="306">
        <f t="shared" si="101"/>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x14ac:dyDescent="0.25">
      <c r="A115" s="673"/>
      <c r="B115" s="1334"/>
      <c r="C115" s="1314" t="s">
        <v>990</v>
      </c>
      <c r="D115" s="1096"/>
      <c r="E115" s="1093"/>
      <c r="F115" s="1093"/>
      <c r="G115" s="1093"/>
      <c r="H115" s="1093"/>
      <c r="I115" s="1093"/>
      <c r="J115" s="1219">
        <v>631</v>
      </c>
      <c r="K115" s="1216" t="str">
        <f>+[17]Metas!K722</f>
        <v>Tabla de Valoración Documental aplicada para realizar depuración de los archivos en custodia en Archivo Central que hayan cumplido su tiempo de permanencia.</v>
      </c>
      <c r="L115" s="1433">
        <v>0.5</v>
      </c>
      <c r="M115" s="1480">
        <f>SUM(N115:Q115)/1</f>
        <v>0.5</v>
      </c>
      <c r="N115" s="1482"/>
      <c r="O115" s="1484"/>
      <c r="P115" s="1486"/>
      <c r="Q115" s="1488">
        <v>0.5</v>
      </c>
      <c r="R115" s="1219">
        <f>+$J115</f>
        <v>631</v>
      </c>
      <c r="S115" s="677" t="s">
        <v>6987</v>
      </c>
      <c r="T115" s="708"/>
      <c r="U115" s="708" t="s">
        <v>3839</v>
      </c>
      <c r="V115" s="708" t="s">
        <v>3843</v>
      </c>
      <c r="W115" s="677" t="s">
        <v>6988</v>
      </c>
      <c r="X115" s="669">
        <v>44562</v>
      </c>
      <c r="Y115" s="669">
        <v>44926</v>
      </c>
      <c r="Z115" s="669">
        <v>44562</v>
      </c>
      <c r="AA115" s="669">
        <v>44926</v>
      </c>
      <c r="AB115" s="1219">
        <f t="shared" ref="AB115" si="161">+$J115</f>
        <v>631</v>
      </c>
      <c r="AC115" s="1240">
        <f t="shared" ref="AC115" si="162">+L115</f>
        <v>0.5</v>
      </c>
      <c r="AD115" s="308">
        <f t="shared" si="85"/>
        <v>400000000</v>
      </c>
      <c r="AE115" s="308">
        <f t="shared" si="85"/>
        <v>400000000</v>
      </c>
      <c r="AF115" s="308">
        <f t="shared" si="85"/>
        <v>0</v>
      </c>
      <c r="AG115" s="308">
        <f t="shared" si="84"/>
        <v>0</v>
      </c>
      <c r="AH115" s="308">
        <f t="shared" si="84"/>
        <v>0</v>
      </c>
      <c r="AI115" s="308">
        <f t="shared" si="84"/>
        <v>0</v>
      </c>
      <c r="AJ115" s="308">
        <f t="shared" si="84"/>
        <v>0</v>
      </c>
      <c r="AK115" s="1219">
        <f t="shared" ref="AK115" si="163">+$J115</f>
        <v>631</v>
      </c>
      <c r="AL115" s="1243">
        <f t="shared" si="154"/>
        <v>0</v>
      </c>
      <c r="AM115" s="308">
        <f t="shared" si="98"/>
        <v>0</v>
      </c>
      <c r="AN115" s="683"/>
      <c r="AO115" s="683"/>
      <c r="AP115" s="683"/>
      <c r="AQ115" s="683"/>
      <c r="AR115" s="683"/>
      <c r="AS115" s="683"/>
      <c r="AT115" s="1219">
        <f t="shared" ref="AT115" si="164">+$J115</f>
        <v>631</v>
      </c>
      <c r="AU115" s="1246">
        <f t="shared" si="156"/>
        <v>0</v>
      </c>
      <c r="AV115" s="308">
        <f t="shared" si="99"/>
        <v>0</v>
      </c>
      <c r="AW115" s="683"/>
      <c r="AX115" s="683"/>
      <c r="AY115" s="683"/>
      <c r="AZ115" s="683"/>
      <c r="BA115" s="683"/>
      <c r="BB115" s="683"/>
      <c r="BC115" s="1219">
        <f t="shared" ref="BC115" si="165">+$J115</f>
        <v>631</v>
      </c>
      <c r="BD115" s="1249">
        <f t="shared" si="158"/>
        <v>0</v>
      </c>
      <c r="BE115" s="308">
        <f t="shared" si="100"/>
        <v>400000000</v>
      </c>
      <c r="BF115" s="918">
        <v>400000000</v>
      </c>
      <c r="BG115" s="683"/>
      <c r="BH115" s="683"/>
      <c r="BI115" s="683"/>
      <c r="BJ115" s="683"/>
      <c r="BK115" s="683"/>
      <c r="BL115" s="1219">
        <f t="shared" ref="BL115" si="166">+$J115</f>
        <v>631</v>
      </c>
      <c r="BM115" s="1252">
        <f t="shared" si="160"/>
        <v>0.5</v>
      </c>
      <c r="BN115" s="308">
        <f t="shared" si="101"/>
        <v>0</v>
      </c>
      <c r="BO115" s="683"/>
      <c r="BP115" s="683"/>
      <c r="BQ115" s="683"/>
      <c r="BR115" s="683"/>
      <c r="BS115" s="683"/>
      <c r="BT115" s="683"/>
      <c r="BU115" s="1204"/>
      <c r="BV115" s="1205"/>
      <c r="BW115" s="1205"/>
      <c r="BX115" s="1205"/>
      <c r="BY115" s="1205"/>
      <c r="BZ115" s="1205"/>
      <c r="CA115" s="1205"/>
      <c r="CB115" s="1205"/>
      <c r="CC115" s="1206"/>
    </row>
    <row r="116" spans="1:81" s="690" customFormat="1" ht="40.15" customHeight="1" x14ac:dyDescent="0.25">
      <c r="A116" s="673"/>
      <c r="B116" s="1334"/>
      <c r="C116" s="1315"/>
      <c r="D116" s="1097"/>
      <c r="E116" s="1094"/>
      <c r="F116" s="1094"/>
      <c r="G116" s="1094"/>
      <c r="H116" s="1094"/>
      <c r="I116" s="1094"/>
      <c r="J116" s="1220"/>
      <c r="K116" s="1217"/>
      <c r="L116" s="1434"/>
      <c r="M116" s="1481"/>
      <c r="N116" s="1483"/>
      <c r="O116" s="1485"/>
      <c r="P116" s="1487"/>
      <c r="Q116" s="1489"/>
      <c r="R116" s="1220"/>
      <c r="S116" s="678"/>
      <c r="T116" s="709"/>
      <c r="U116" s="709"/>
      <c r="V116" s="709"/>
      <c r="W116" s="678"/>
      <c r="X116" s="670"/>
      <c r="Y116" s="670"/>
      <c r="Z116" s="670"/>
      <c r="AA116" s="670"/>
      <c r="AB116" s="1220"/>
      <c r="AC116" s="1241"/>
      <c r="AD116" s="303">
        <f t="shared" si="85"/>
        <v>0</v>
      </c>
      <c r="AE116" s="303">
        <f t="shared" si="85"/>
        <v>0</v>
      </c>
      <c r="AF116" s="303">
        <f t="shared" si="85"/>
        <v>0</v>
      </c>
      <c r="AG116" s="303">
        <f t="shared" si="84"/>
        <v>0</v>
      </c>
      <c r="AH116" s="303">
        <f t="shared" si="84"/>
        <v>0</v>
      </c>
      <c r="AI116" s="303">
        <f t="shared" si="84"/>
        <v>0</v>
      </c>
      <c r="AJ116" s="303">
        <f t="shared" si="84"/>
        <v>0</v>
      </c>
      <c r="AK116" s="1220"/>
      <c r="AL116" s="1244"/>
      <c r="AM116" s="303">
        <f t="shared" si="98"/>
        <v>0</v>
      </c>
      <c r="AN116" s="684"/>
      <c r="AO116" s="684"/>
      <c r="AP116" s="684"/>
      <c r="AQ116" s="684"/>
      <c r="AR116" s="684"/>
      <c r="AS116" s="684"/>
      <c r="AT116" s="1220"/>
      <c r="AU116" s="1247"/>
      <c r="AV116" s="303">
        <f t="shared" si="99"/>
        <v>0</v>
      </c>
      <c r="AW116" s="684"/>
      <c r="AX116" s="684"/>
      <c r="AY116" s="684"/>
      <c r="AZ116" s="684"/>
      <c r="BA116" s="684"/>
      <c r="BB116" s="684"/>
      <c r="BC116" s="1220"/>
      <c r="BD116" s="1250"/>
      <c r="BE116" s="303">
        <f t="shared" si="100"/>
        <v>0</v>
      </c>
      <c r="BF116" s="684"/>
      <c r="BG116" s="684"/>
      <c r="BH116" s="684"/>
      <c r="BI116" s="684"/>
      <c r="BJ116" s="684"/>
      <c r="BK116" s="684"/>
      <c r="BL116" s="1220"/>
      <c r="BM116" s="1253"/>
      <c r="BN116" s="303">
        <f t="shared" si="101"/>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x14ac:dyDescent="0.25">
      <c r="A117" s="673"/>
      <c r="B117" s="1334"/>
      <c r="C117" s="1315"/>
      <c r="D117" s="1097"/>
      <c r="E117" s="1094"/>
      <c r="F117" s="1094"/>
      <c r="G117" s="1094"/>
      <c r="H117" s="1094"/>
      <c r="I117" s="1094"/>
      <c r="J117" s="1220"/>
      <c r="K117" s="1217"/>
      <c r="L117" s="1434"/>
      <c r="M117" s="1481"/>
      <c r="N117" s="1483"/>
      <c r="O117" s="1485"/>
      <c r="P117" s="1487"/>
      <c r="Q117" s="1489"/>
      <c r="R117" s="1220"/>
      <c r="S117" s="678"/>
      <c r="T117" s="709"/>
      <c r="U117" s="709"/>
      <c r="V117" s="709"/>
      <c r="W117" s="678"/>
      <c r="X117" s="670"/>
      <c r="Y117" s="670"/>
      <c r="Z117" s="670"/>
      <c r="AA117" s="670"/>
      <c r="AB117" s="1220"/>
      <c r="AC117" s="1241"/>
      <c r="AD117" s="303">
        <f t="shared" si="85"/>
        <v>0</v>
      </c>
      <c r="AE117" s="303">
        <f t="shared" si="85"/>
        <v>0</v>
      </c>
      <c r="AF117" s="303">
        <f t="shared" si="85"/>
        <v>0</v>
      </c>
      <c r="AG117" s="303">
        <f t="shared" si="84"/>
        <v>0</v>
      </c>
      <c r="AH117" s="303">
        <f t="shared" si="84"/>
        <v>0</v>
      </c>
      <c r="AI117" s="303">
        <f t="shared" si="84"/>
        <v>0</v>
      </c>
      <c r="AJ117" s="303">
        <f t="shared" si="84"/>
        <v>0</v>
      </c>
      <c r="AK117" s="1220"/>
      <c r="AL117" s="1244"/>
      <c r="AM117" s="303">
        <f t="shared" si="98"/>
        <v>0</v>
      </c>
      <c r="AN117" s="684"/>
      <c r="AO117" s="684"/>
      <c r="AP117" s="684"/>
      <c r="AQ117" s="684"/>
      <c r="AR117" s="684"/>
      <c r="AS117" s="684"/>
      <c r="AT117" s="1220"/>
      <c r="AU117" s="1247"/>
      <c r="AV117" s="303">
        <f t="shared" si="99"/>
        <v>0</v>
      </c>
      <c r="AW117" s="684"/>
      <c r="AX117" s="684"/>
      <c r="AY117" s="684"/>
      <c r="AZ117" s="684"/>
      <c r="BA117" s="684"/>
      <c r="BB117" s="684"/>
      <c r="BC117" s="1220"/>
      <c r="BD117" s="1250"/>
      <c r="BE117" s="303">
        <f t="shared" si="100"/>
        <v>0</v>
      </c>
      <c r="BF117" s="684"/>
      <c r="BG117" s="684"/>
      <c r="BH117" s="684"/>
      <c r="BI117" s="684"/>
      <c r="BJ117" s="684"/>
      <c r="BK117" s="684"/>
      <c r="BL117" s="1220"/>
      <c r="BM117" s="1253"/>
      <c r="BN117" s="303">
        <f t="shared" si="101"/>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Bot="1" x14ac:dyDescent="0.3">
      <c r="A118" s="673"/>
      <c r="B118" s="1334"/>
      <c r="C118" s="1315"/>
      <c r="D118" s="1098"/>
      <c r="E118" s="1095"/>
      <c r="F118" s="1095"/>
      <c r="G118" s="1095"/>
      <c r="H118" s="1095"/>
      <c r="I118" s="1095"/>
      <c r="J118" s="1221"/>
      <c r="K118" s="1218"/>
      <c r="L118" s="1490"/>
      <c r="M118" s="1491"/>
      <c r="N118" s="1492"/>
      <c r="O118" s="1493"/>
      <c r="P118" s="1494"/>
      <c r="Q118" s="1495"/>
      <c r="R118" s="1221"/>
      <c r="S118" s="679"/>
      <c r="T118" s="710"/>
      <c r="U118" s="710"/>
      <c r="V118" s="710"/>
      <c r="W118" s="679"/>
      <c r="X118" s="671"/>
      <c r="Y118" s="671"/>
      <c r="Z118" s="671"/>
      <c r="AA118" s="671"/>
      <c r="AB118" s="1221"/>
      <c r="AC118" s="1242"/>
      <c r="AD118" s="306">
        <f t="shared" si="85"/>
        <v>0</v>
      </c>
      <c r="AE118" s="306">
        <f t="shared" si="85"/>
        <v>0</v>
      </c>
      <c r="AF118" s="306">
        <f t="shared" si="85"/>
        <v>0</v>
      </c>
      <c r="AG118" s="306">
        <f t="shared" si="84"/>
        <v>0</v>
      </c>
      <c r="AH118" s="306">
        <f t="shared" si="84"/>
        <v>0</v>
      </c>
      <c r="AI118" s="306">
        <f t="shared" si="84"/>
        <v>0</v>
      </c>
      <c r="AJ118" s="306">
        <f t="shared" si="84"/>
        <v>0</v>
      </c>
      <c r="AK118" s="1221"/>
      <c r="AL118" s="1245"/>
      <c r="AM118" s="306">
        <f t="shared" si="98"/>
        <v>0</v>
      </c>
      <c r="AN118" s="685"/>
      <c r="AO118" s="685"/>
      <c r="AP118" s="685"/>
      <c r="AQ118" s="685"/>
      <c r="AR118" s="685"/>
      <c r="AS118" s="685"/>
      <c r="AT118" s="1221"/>
      <c r="AU118" s="1248"/>
      <c r="AV118" s="306">
        <f t="shared" si="99"/>
        <v>0</v>
      </c>
      <c r="AW118" s="685"/>
      <c r="AX118" s="685"/>
      <c r="AY118" s="685"/>
      <c r="AZ118" s="685"/>
      <c r="BA118" s="685"/>
      <c r="BB118" s="685"/>
      <c r="BC118" s="1221"/>
      <c r="BD118" s="1251"/>
      <c r="BE118" s="306">
        <f t="shared" si="100"/>
        <v>0</v>
      </c>
      <c r="BF118" s="685"/>
      <c r="BG118" s="685"/>
      <c r="BH118" s="685"/>
      <c r="BI118" s="685"/>
      <c r="BJ118" s="685"/>
      <c r="BK118" s="685"/>
      <c r="BL118" s="1221"/>
      <c r="BM118" s="1254"/>
      <c r="BN118" s="306">
        <f t="shared" si="101"/>
        <v>0</v>
      </c>
      <c r="BO118" s="685"/>
      <c r="BP118" s="685"/>
      <c r="BQ118" s="685"/>
      <c r="BR118" s="685"/>
      <c r="BS118" s="685"/>
      <c r="BT118" s="685"/>
      <c r="BU118" s="1210"/>
      <c r="BV118" s="1211"/>
      <c r="BW118" s="1211"/>
      <c r="BX118" s="1211"/>
      <c r="BY118" s="1211"/>
      <c r="BZ118" s="1211"/>
      <c r="CA118" s="1211"/>
      <c r="CB118" s="1211"/>
      <c r="CC118" s="1212"/>
    </row>
    <row r="119" spans="1:81" s="690" customFormat="1" ht="40.15" customHeight="1" thickTop="1" x14ac:dyDescent="0.25">
      <c r="A119" s="673"/>
      <c r="B119" s="1334"/>
      <c r="C119" s="1315"/>
      <c r="D119" s="1096">
        <v>4599</v>
      </c>
      <c r="E119" s="1093" t="s">
        <v>6989</v>
      </c>
      <c r="F119" s="1093"/>
      <c r="G119" s="1093"/>
      <c r="H119" s="1093" t="s">
        <v>6990</v>
      </c>
      <c r="I119" s="1446">
        <v>2021004540188</v>
      </c>
      <c r="J119" s="1219">
        <v>632</v>
      </c>
      <c r="K119" s="1216" t="str">
        <f>+[17]Metas!K723</f>
        <v>Archivo General del Departamento proyectado y ejecutado</v>
      </c>
      <c r="L119" s="1222"/>
      <c r="M119" s="1225">
        <f t="shared" si="150"/>
        <v>0</v>
      </c>
      <c r="N119" s="1228"/>
      <c r="O119" s="1231"/>
      <c r="P119" s="1234"/>
      <c r="Q119" s="1237"/>
      <c r="R119" s="1219">
        <f>+$J119</f>
        <v>632</v>
      </c>
      <c r="S119" s="677" t="s">
        <v>6991</v>
      </c>
      <c r="T119" s="708"/>
      <c r="U119" s="708"/>
      <c r="V119" s="708"/>
      <c r="W119" s="677"/>
      <c r="X119" s="669"/>
      <c r="Y119" s="669"/>
      <c r="Z119" s="669"/>
      <c r="AA119" s="669"/>
      <c r="AB119" s="1219">
        <f t="shared" ref="AB119" si="167">+$J119</f>
        <v>632</v>
      </c>
      <c r="AC119" s="1240">
        <f t="shared" ref="AC119" si="168">+L119</f>
        <v>0</v>
      </c>
      <c r="AD119" s="308">
        <f t="shared" si="85"/>
        <v>0</v>
      </c>
      <c r="AE119" s="308">
        <f t="shared" si="85"/>
        <v>0</v>
      </c>
      <c r="AF119" s="308">
        <f t="shared" si="85"/>
        <v>0</v>
      </c>
      <c r="AG119" s="308">
        <f t="shared" si="84"/>
        <v>0</v>
      </c>
      <c r="AH119" s="308">
        <f t="shared" si="84"/>
        <v>0</v>
      </c>
      <c r="AI119" s="308">
        <f t="shared" si="84"/>
        <v>0</v>
      </c>
      <c r="AJ119" s="308">
        <f t="shared" si="84"/>
        <v>0</v>
      </c>
      <c r="AK119" s="1219">
        <f t="shared" ref="AK119" si="169">+$J119</f>
        <v>632</v>
      </c>
      <c r="AL119" s="1243">
        <f t="shared" si="154"/>
        <v>0</v>
      </c>
      <c r="AM119" s="308">
        <f t="shared" si="98"/>
        <v>0</v>
      </c>
      <c r="AN119" s="683"/>
      <c r="AO119" s="683"/>
      <c r="AP119" s="683"/>
      <c r="AQ119" s="683"/>
      <c r="AR119" s="683"/>
      <c r="AS119" s="683"/>
      <c r="AT119" s="1219">
        <f t="shared" ref="AT119" si="170">+$J119</f>
        <v>632</v>
      </c>
      <c r="AU119" s="1246">
        <f t="shared" si="156"/>
        <v>0</v>
      </c>
      <c r="AV119" s="308">
        <f t="shared" si="99"/>
        <v>0</v>
      </c>
      <c r="AW119" s="683"/>
      <c r="AX119" s="683"/>
      <c r="AY119" s="683"/>
      <c r="AZ119" s="683"/>
      <c r="BA119" s="683"/>
      <c r="BB119" s="683"/>
      <c r="BC119" s="1219">
        <f t="shared" ref="BC119" si="171">+$J119</f>
        <v>632</v>
      </c>
      <c r="BD119" s="1249">
        <f t="shared" si="158"/>
        <v>0</v>
      </c>
      <c r="BE119" s="308">
        <f t="shared" si="100"/>
        <v>0</v>
      </c>
      <c r="BF119" s="683"/>
      <c r="BG119" s="683"/>
      <c r="BH119" s="683"/>
      <c r="BI119" s="683"/>
      <c r="BJ119" s="683"/>
      <c r="BK119" s="683"/>
      <c r="BL119" s="1219">
        <f t="shared" ref="BL119" si="172">+$J119</f>
        <v>632</v>
      </c>
      <c r="BM119" s="1252">
        <f t="shared" si="160"/>
        <v>0</v>
      </c>
      <c r="BN119" s="308">
        <f t="shared" si="101"/>
        <v>0</v>
      </c>
      <c r="BO119" s="683"/>
      <c r="BP119" s="683"/>
      <c r="BQ119" s="683"/>
      <c r="BR119" s="683"/>
      <c r="BS119" s="683"/>
      <c r="BT119" s="683"/>
      <c r="BU119" s="1204"/>
      <c r="BV119" s="1205"/>
      <c r="BW119" s="1205"/>
      <c r="BX119" s="1205"/>
      <c r="BY119" s="1205"/>
      <c r="BZ119" s="1205"/>
      <c r="CA119" s="1205"/>
      <c r="CB119" s="1205"/>
      <c r="CC119" s="1206"/>
    </row>
    <row r="120" spans="1:81" s="690" customFormat="1" ht="40.15" customHeight="1" x14ac:dyDescent="0.25">
      <c r="A120" s="673"/>
      <c r="B120" s="1334"/>
      <c r="C120" s="1315"/>
      <c r="D120" s="1097"/>
      <c r="E120" s="1094"/>
      <c r="F120" s="1094"/>
      <c r="G120" s="1094"/>
      <c r="H120" s="1094"/>
      <c r="I120" s="1447"/>
      <c r="J120" s="1220"/>
      <c r="K120" s="1217"/>
      <c r="L120" s="1223"/>
      <c r="M120" s="1226"/>
      <c r="N120" s="1229"/>
      <c r="O120" s="1232"/>
      <c r="P120" s="1235"/>
      <c r="Q120" s="1238"/>
      <c r="R120" s="1220"/>
      <c r="S120" s="678"/>
      <c r="T120" s="709"/>
      <c r="U120" s="709"/>
      <c r="V120" s="709"/>
      <c r="W120" s="678"/>
      <c r="X120" s="670"/>
      <c r="Y120" s="670"/>
      <c r="Z120" s="670"/>
      <c r="AA120" s="670"/>
      <c r="AB120" s="1220"/>
      <c r="AC120" s="1241"/>
      <c r="AD120" s="303">
        <f t="shared" si="85"/>
        <v>0</v>
      </c>
      <c r="AE120" s="303">
        <f t="shared" si="85"/>
        <v>0</v>
      </c>
      <c r="AF120" s="303">
        <f t="shared" si="85"/>
        <v>0</v>
      </c>
      <c r="AG120" s="303">
        <f t="shared" si="84"/>
        <v>0</v>
      </c>
      <c r="AH120" s="303">
        <f t="shared" si="84"/>
        <v>0</v>
      </c>
      <c r="AI120" s="303">
        <f t="shared" si="84"/>
        <v>0</v>
      </c>
      <c r="AJ120" s="303">
        <f t="shared" si="84"/>
        <v>0</v>
      </c>
      <c r="AK120" s="1220"/>
      <c r="AL120" s="1244"/>
      <c r="AM120" s="303">
        <f t="shared" si="98"/>
        <v>0</v>
      </c>
      <c r="AN120" s="684"/>
      <c r="AO120" s="684"/>
      <c r="AP120" s="684"/>
      <c r="AQ120" s="684"/>
      <c r="AR120" s="684"/>
      <c r="AS120" s="684"/>
      <c r="AT120" s="1220"/>
      <c r="AU120" s="1247"/>
      <c r="AV120" s="303">
        <f t="shared" si="99"/>
        <v>0</v>
      </c>
      <c r="AW120" s="684"/>
      <c r="AX120" s="684"/>
      <c r="AY120" s="684"/>
      <c r="AZ120" s="684"/>
      <c r="BA120" s="684"/>
      <c r="BB120" s="684"/>
      <c r="BC120" s="1220"/>
      <c r="BD120" s="1250"/>
      <c r="BE120" s="303">
        <f t="shared" si="100"/>
        <v>0</v>
      </c>
      <c r="BF120" s="684"/>
      <c r="BG120" s="684"/>
      <c r="BH120" s="684"/>
      <c r="BI120" s="684"/>
      <c r="BJ120" s="684"/>
      <c r="BK120" s="684"/>
      <c r="BL120" s="1220"/>
      <c r="BM120" s="1253"/>
      <c r="BN120" s="303">
        <f t="shared" si="101"/>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x14ac:dyDescent="0.25">
      <c r="A121" s="673"/>
      <c r="B121" s="1334"/>
      <c r="C121" s="1315"/>
      <c r="D121" s="1097"/>
      <c r="E121" s="1094"/>
      <c r="F121" s="1094"/>
      <c r="G121" s="1094"/>
      <c r="H121" s="1094"/>
      <c r="I121" s="1447"/>
      <c r="J121" s="1220"/>
      <c r="K121" s="1217"/>
      <c r="L121" s="1223"/>
      <c r="M121" s="1226"/>
      <c r="N121" s="1229"/>
      <c r="O121" s="1232"/>
      <c r="P121" s="1235"/>
      <c r="Q121" s="1238"/>
      <c r="R121" s="1220"/>
      <c r="S121" s="678"/>
      <c r="T121" s="709"/>
      <c r="U121" s="709"/>
      <c r="V121" s="709"/>
      <c r="W121" s="678"/>
      <c r="X121" s="670"/>
      <c r="Y121" s="670"/>
      <c r="Z121" s="670"/>
      <c r="AA121" s="670"/>
      <c r="AB121" s="1220"/>
      <c r="AC121" s="1241"/>
      <c r="AD121" s="303">
        <f t="shared" si="85"/>
        <v>0</v>
      </c>
      <c r="AE121" s="303">
        <f t="shared" si="85"/>
        <v>0</v>
      </c>
      <c r="AF121" s="303">
        <f t="shared" si="85"/>
        <v>0</v>
      </c>
      <c r="AG121" s="303">
        <f t="shared" si="84"/>
        <v>0</v>
      </c>
      <c r="AH121" s="303">
        <f t="shared" si="84"/>
        <v>0</v>
      </c>
      <c r="AI121" s="303">
        <f t="shared" si="84"/>
        <v>0</v>
      </c>
      <c r="AJ121" s="303">
        <f t="shared" si="84"/>
        <v>0</v>
      </c>
      <c r="AK121" s="1220"/>
      <c r="AL121" s="1244"/>
      <c r="AM121" s="303">
        <f t="shared" si="98"/>
        <v>0</v>
      </c>
      <c r="AN121" s="684"/>
      <c r="AO121" s="684"/>
      <c r="AP121" s="684"/>
      <c r="AQ121" s="684"/>
      <c r="AR121" s="684"/>
      <c r="AS121" s="684"/>
      <c r="AT121" s="1220"/>
      <c r="AU121" s="1247"/>
      <c r="AV121" s="303">
        <f t="shared" si="99"/>
        <v>0</v>
      </c>
      <c r="AW121" s="684"/>
      <c r="AX121" s="684"/>
      <c r="AY121" s="684"/>
      <c r="AZ121" s="684"/>
      <c r="BA121" s="684"/>
      <c r="BB121" s="684"/>
      <c r="BC121" s="1220"/>
      <c r="BD121" s="1250"/>
      <c r="BE121" s="303">
        <f t="shared" si="100"/>
        <v>0</v>
      </c>
      <c r="BF121" s="684"/>
      <c r="BG121" s="684"/>
      <c r="BH121" s="684"/>
      <c r="BI121" s="684"/>
      <c r="BJ121" s="684"/>
      <c r="BK121" s="684"/>
      <c r="BL121" s="1220"/>
      <c r="BM121" s="1253"/>
      <c r="BN121" s="303">
        <f t="shared" si="101"/>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thickBot="1" x14ac:dyDescent="0.3">
      <c r="A122" s="673"/>
      <c r="B122" s="1334"/>
      <c r="C122" s="1315"/>
      <c r="D122" s="1098"/>
      <c r="E122" s="1095"/>
      <c r="F122" s="1095"/>
      <c r="G122" s="1095"/>
      <c r="H122" s="1095"/>
      <c r="I122" s="1448"/>
      <c r="J122" s="1221"/>
      <c r="K122" s="1218"/>
      <c r="L122" s="1224"/>
      <c r="M122" s="1227"/>
      <c r="N122" s="1230"/>
      <c r="O122" s="1233"/>
      <c r="P122" s="1236"/>
      <c r="Q122" s="1239"/>
      <c r="R122" s="1221"/>
      <c r="S122" s="679"/>
      <c r="T122" s="710"/>
      <c r="U122" s="710"/>
      <c r="V122" s="710"/>
      <c r="W122" s="679"/>
      <c r="X122" s="671"/>
      <c r="Y122" s="671"/>
      <c r="Z122" s="671"/>
      <c r="AA122" s="671"/>
      <c r="AB122" s="1221"/>
      <c r="AC122" s="1242"/>
      <c r="AD122" s="306">
        <f t="shared" si="85"/>
        <v>0</v>
      </c>
      <c r="AE122" s="306">
        <f t="shared" si="85"/>
        <v>0</v>
      </c>
      <c r="AF122" s="306">
        <f t="shared" si="85"/>
        <v>0</v>
      </c>
      <c r="AG122" s="306">
        <f t="shared" si="84"/>
        <v>0</v>
      </c>
      <c r="AH122" s="306">
        <f t="shared" si="84"/>
        <v>0</v>
      </c>
      <c r="AI122" s="306">
        <f t="shared" si="84"/>
        <v>0</v>
      </c>
      <c r="AJ122" s="306">
        <f t="shared" si="84"/>
        <v>0</v>
      </c>
      <c r="AK122" s="1221"/>
      <c r="AL122" s="1245"/>
      <c r="AM122" s="306">
        <f t="shared" si="98"/>
        <v>0</v>
      </c>
      <c r="AN122" s="685"/>
      <c r="AO122" s="685"/>
      <c r="AP122" s="685"/>
      <c r="AQ122" s="685"/>
      <c r="AR122" s="685"/>
      <c r="AS122" s="685"/>
      <c r="AT122" s="1221"/>
      <c r="AU122" s="1248"/>
      <c r="AV122" s="306">
        <f t="shared" si="99"/>
        <v>0</v>
      </c>
      <c r="AW122" s="685"/>
      <c r="AX122" s="685"/>
      <c r="AY122" s="685"/>
      <c r="AZ122" s="685"/>
      <c r="BA122" s="685"/>
      <c r="BB122" s="685"/>
      <c r="BC122" s="1221"/>
      <c r="BD122" s="1251"/>
      <c r="BE122" s="306">
        <f t="shared" si="100"/>
        <v>0</v>
      </c>
      <c r="BF122" s="685"/>
      <c r="BG122" s="685"/>
      <c r="BH122" s="685"/>
      <c r="BI122" s="685"/>
      <c r="BJ122" s="685"/>
      <c r="BK122" s="685"/>
      <c r="BL122" s="1221"/>
      <c r="BM122" s="1254"/>
      <c r="BN122" s="306">
        <f t="shared" si="101"/>
        <v>0</v>
      </c>
      <c r="BO122" s="685"/>
      <c r="BP122" s="685"/>
      <c r="BQ122" s="685"/>
      <c r="BR122" s="685"/>
      <c r="BS122" s="685"/>
      <c r="BT122" s="685"/>
      <c r="BU122" s="1210"/>
      <c r="BV122" s="1211"/>
      <c r="BW122" s="1211"/>
      <c r="BX122" s="1211"/>
      <c r="BY122" s="1211"/>
      <c r="BZ122" s="1211"/>
      <c r="CA122" s="1211"/>
      <c r="CB122" s="1211"/>
      <c r="CC122" s="1212"/>
    </row>
    <row r="123" spans="1:81" s="690" customFormat="1" ht="40.15" customHeight="1" thickTop="1" x14ac:dyDescent="0.25">
      <c r="A123" s="673"/>
      <c r="B123" s="1334"/>
      <c r="C123" s="1315"/>
      <c r="D123" s="1096"/>
      <c r="E123" s="1093"/>
      <c r="F123" s="1093"/>
      <c r="G123" s="1093"/>
      <c r="H123" s="1093"/>
      <c r="I123" s="1093"/>
      <c r="J123" s="1219">
        <v>633</v>
      </c>
      <c r="K123" s="1216" t="str">
        <f>+[17]Metas!K724</f>
        <v>Capacitación del Sistema de información de entidades públicas (SIEP DOCUMENTAL)</v>
      </c>
      <c r="L123" s="1222">
        <v>1</v>
      </c>
      <c r="M123" s="1225">
        <f>SUM(N123:Q123)/1</f>
        <v>1</v>
      </c>
      <c r="N123" s="1228"/>
      <c r="O123" s="1231"/>
      <c r="P123" s="1234">
        <v>1</v>
      </c>
      <c r="Q123" s="1237"/>
      <c r="R123" s="1219">
        <f>+$J123</f>
        <v>633</v>
      </c>
      <c r="S123" s="677" t="s">
        <v>6983</v>
      </c>
      <c r="T123" s="708" t="s">
        <v>3833</v>
      </c>
      <c r="U123" s="708" t="s">
        <v>3839</v>
      </c>
      <c r="V123" s="708" t="s">
        <v>3842</v>
      </c>
      <c r="W123" s="677" t="s">
        <v>6992</v>
      </c>
      <c r="X123" s="669">
        <v>44743</v>
      </c>
      <c r="Y123" s="669">
        <v>44926</v>
      </c>
      <c r="Z123" s="669">
        <v>44743</v>
      </c>
      <c r="AA123" s="669">
        <v>44926</v>
      </c>
      <c r="AB123" s="1219">
        <f t="shared" ref="AB123" si="173">+$J123</f>
        <v>633</v>
      </c>
      <c r="AC123" s="1240">
        <f t="shared" ref="AC123" si="174">+L123</f>
        <v>1</v>
      </c>
      <c r="AD123" s="308">
        <f t="shared" si="85"/>
        <v>0</v>
      </c>
      <c r="AE123" s="308">
        <f t="shared" si="85"/>
        <v>0</v>
      </c>
      <c r="AF123" s="308">
        <f t="shared" si="85"/>
        <v>0</v>
      </c>
      <c r="AG123" s="308">
        <f t="shared" si="84"/>
        <v>0</v>
      </c>
      <c r="AH123" s="308">
        <f t="shared" si="84"/>
        <v>0</v>
      </c>
      <c r="AI123" s="308">
        <f t="shared" si="84"/>
        <v>0</v>
      </c>
      <c r="AJ123" s="308">
        <f t="shared" si="84"/>
        <v>0</v>
      </c>
      <c r="AK123" s="1219">
        <f t="shared" ref="AK123" si="175">+$J123</f>
        <v>633</v>
      </c>
      <c r="AL123" s="1243">
        <f t="shared" si="154"/>
        <v>0</v>
      </c>
      <c r="AM123" s="308">
        <f t="shared" si="98"/>
        <v>0</v>
      </c>
      <c r="AN123" s="683"/>
      <c r="AO123" s="683"/>
      <c r="AP123" s="683"/>
      <c r="AQ123" s="683"/>
      <c r="AR123" s="683"/>
      <c r="AS123" s="683"/>
      <c r="AT123" s="1219">
        <f t="shared" ref="AT123" si="176">+$J123</f>
        <v>633</v>
      </c>
      <c r="AU123" s="1246">
        <f t="shared" si="156"/>
        <v>0</v>
      </c>
      <c r="AV123" s="308">
        <f t="shared" si="99"/>
        <v>0</v>
      </c>
      <c r="AW123" s="683"/>
      <c r="AX123" s="683"/>
      <c r="AY123" s="683"/>
      <c r="AZ123" s="683"/>
      <c r="BA123" s="683"/>
      <c r="BB123" s="683"/>
      <c r="BC123" s="1219">
        <f t="shared" ref="BC123" si="177">+$J123</f>
        <v>633</v>
      </c>
      <c r="BD123" s="1249">
        <f t="shared" si="158"/>
        <v>1</v>
      </c>
      <c r="BE123" s="308">
        <f t="shared" si="100"/>
        <v>0</v>
      </c>
      <c r="BF123" s="683"/>
      <c r="BG123" s="683"/>
      <c r="BH123" s="683"/>
      <c r="BI123" s="683"/>
      <c r="BJ123" s="683"/>
      <c r="BK123" s="683"/>
      <c r="BL123" s="1219">
        <f t="shared" ref="BL123" si="178">+$J123</f>
        <v>633</v>
      </c>
      <c r="BM123" s="1252">
        <f t="shared" si="160"/>
        <v>0</v>
      </c>
      <c r="BN123" s="308">
        <f t="shared" si="101"/>
        <v>0</v>
      </c>
      <c r="BO123" s="683"/>
      <c r="BP123" s="683"/>
      <c r="BQ123" s="683"/>
      <c r="BR123" s="683"/>
      <c r="BS123" s="683"/>
      <c r="BT123" s="683"/>
      <c r="BU123" s="1204"/>
      <c r="BV123" s="1205"/>
      <c r="BW123" s="1205"/>
      <c r="BX123" s="1205"/>
      <c r="BY123" s="1205"/>
      <c r="BZ123" s="1205"/>
      <c r="CA123" s="1205"/>
      <c r="CB123" s="1205"/>
      <c r="CC123" s="1206"/>
    </row>
    <row r="124" spans="1:81" s="690" customFormat="1" ht="40.15" customHeight="1" x14ac:dyDescent="0.25">
      <c r="A124" s="673"/>
      <c r="B124" s="1334"/>
      <c r="C124" s="1315"/>
      <c r="D124" s="1097"/>
      <c r="E124" s="1094"/>
      <c r="F124" s="1094"/>
      <c r="G124" s="1094"/>
      <c r="H124" s="1094"/>
      <c r="I124" s="1094"/>
      <c r="J124" s="1220"/>
      <c r="K124" s="1217"/>
      <c r="L124" s="1223"/>
      <c r="M124" s="1226"/>
      <c r="N124" s="1229"/>
      <c r="O124" s="1232"/>
      <c r="P124" s="1235"/>
      <c r="Q124" s="1238"/>
      <c r="R124" s="1220"/>
      <c r="S124" s="678"/>
      <c r="T124" s="709"/>
      <c r="U124" s="709"/>
      <c r="V124" s="709"/>
      <c r="W124" s="678"/>
      <c r="X124" s="670"/>
      <c r="Y124" s="670"/>
      <c r="Z124" s="670"/>
      <c r="AA124" s="670"/>
      <c r="AB124" s="1220"/>
      <c r="AC124" s="1241"/>
      <c r="AD124" s="303">
        <f t="shared" si="85"/>
        <v>0</v>
      </c>
      <c r="AE124" s="303">
        <f t="shared" si="85"/>
        <v>0</v>
      </c>
      <c r="AF124" s="303">
        <f t="shared" si="85"/>
        <v>0</v>
      </c>
      <c r="AG124" s="303">
        <f t="shared" si="84"/>
        <v>0</v>
      </c>
      <c r="AH124" s="303">
        <f t="shared" si="84"/>
        <v>0</v>
      </c>
      <c r="AI124" s="303">
        <f t="shared" si="84"/>
        <v>0</v>
      </c>
      <c r="AJ124" s="303">
        <f t="shared" si="84"/>
        <v>0</v>
      </c>
      <c r="AK124" s="1220"/>
      <c r="AL124" s="1244"/>
      <c r="AM124" s="303">
        <f t="shared" si="98"/>
        <v>0</v>
      </c>
      <c r="AN124" s="684"/>
      <c r="AO124" s="684"/>
      <c r="AP124" s="684"/>
      <c r="AQ124" s="684"/>
      <c r="AR124" s="684"/>
      <c r="AS124" s="684"/>
      <c r="AT124" s="1220"/>
      <c r="AU124" s="1247"/>
      <c r="AV124" s="303">
        <f t="shared" si="99"/>
        <v>0</v>
      </c>
      <c r="AW124" s="684"/>
      <c r="AX124" s="684"/>
      <c r="AY124" s="684"/>
      <c r="AZ124" s="684"/>
      <c r="BA124" s="684"/>
      <c r="BB124" s="684"/>
      <c r="BC124" s="1220"/>
      <c r="BD124" s="1250"/>
      <c r="BE124" s="303">
        <f t="shared" si="100"/>
        <v>0</v>
      </c>
      <c r="BF124" s="684"/>
      <c r="BG124" s="684"/>
      <c r="BH124" s="684"/>
      <c r="BI124" s="684"/>
      <c r="BJ124" s="684"/>
      <c r="BK124" s="684"/>
      <c r="BL124" s="1220"/>
      <c r="BM124" s="1253"/>
      <c r="BN124" s="303">
        <f t="shared" si="101"/>
        <v>0</v>
      </c>
      <c r="BO124" s="684"/>
      <c r="BP124" s="684"/>
      <c r="BQ124" s="684"/>
      <c r="BR124" s="684"/>
      <c r="BS124" s="684"/>
      <c r="BT124" s="684"/>
      <c r="BU124" s="1207"/>
      <c r="BV124" s="1208"/>
      <c r="BW124" s="1208"/>
      <c r="BX124" s="1208"/>
      <c r="BY124" s="1208"/>
      <c r="BZ124" s="1208"/>
      <c r="CA124" s="1208"/>
      <c r="CB124" s="1208"/>
      <c r="CC124" s="1209"/>
    </row>
    <row r="125" spans="1:81" s="690" customFormat="1" ht="40.15" customHeight="1" x14ac:dyDescent="0.25">
      <c r="A125" s="673"/>
      <c r="B125" s="1334"/>
      <c r="C125" s="1315"/>
      <c r="D125" s="1097"/>
      <c r="E125" s="1094"/>
      <c r="F125" s="1094"/>
      <c r="G125" s="1094"/>
      <c r="H125" s="1094"/>
      <c r="I125" s="1094"/>
      <c r="J125" s="1220"/>
      <c r="K125" s="1217"/>
      <c r="L125" s="1223"/>
      <c r="M125" s="1226"/>
      <c r="N125" s="1229"/>
      <c r="O125" s="1232"/>
      <c r="P125" s="1235"/>
      <c r="Q125" s="1238"/>
      <c r="R125" s="1220"/>
      <c r="S125" s="678"/>
      <c r="T125" s="709"/>
      <c r="U125" s="709"/>
      <c r="V125" s="709"/>
      <c r="W125" s="678"/>
      <c r="X125" s="670"/>
      <c r="Y125" s="670"/>
      <c r="Z125" s="670"/>
      <c r="AA125" s="670"/>
      <c r="AB125" s="1220"/>
      <c r="AC125" s="1241"/>
      <c r="AD125" s="303">
        <f t="shared" si="85"/>
        <v>0</v>
      </c>
      <c r="AE125" s="303">
        <f t="shared" si="85"/>
        <v>0</v>
      </c>
      <c r="AF125" s="303">
        <f t="shared" si="85"/>
        <v>0</v>
      </c>
      <c r="AG125" s="303">
        <f t="shared" si="84"/>
        <v>0</v>
      </c>
      <c r="AH125" s="303">
        <f t="shared" si="84"/>
        <v>0</v>
      </c>
      <c r="AI125" s="303">
        <f t="shared" si="84"/>
        <v>0</v>
      </c>
      <c r="AJ125" s="303">
        <f t="shared" si="84"/>
        <v>0</v>
      </c>
      <c r="AK125" s="1220"/>
      <c r="AL125" s="1244"/>
      <c r="AM125" s="303">
        <f t="shared" si="98"/>
        <v>0</v>
      </c>
      <c r="AN125" s="684"/>
      <c r="AO125" s="684"/>
      <c r="AP125" s="684"/>
      <c r="AQ125" s="684"/>
      <c r="AR125" s="684"/>
      <c r="AS125" s="684"/>
      <c r="AT125" s="1220"/>
      <c r="AU125" s="1247"/>
      <c r="AV125" s="303">
        <f t="shared" si="99"/>
        <v>0</v>
      </c>
      <c r="AW125" s="684"/>
      <c r="AX125" s="684"/>
      <c r="AY125" s="684"/>
      <c r="AZ125" s="684"/>
      <c r="BA125" s="684"/>
      <c r="BB125" s="684"/>
      <c r="BC125" s="1220"/>
      <c r="BD125" s="1250"/>
      <c r="BE125" s="303">
        <f t="shared" si="100"/>
        <v>0</v>
      </c>
      <c r="BF125" s="684"/>
      <c r="BG125" s="684"/>
      <c r="BH125" s="684"/>
      <c r="BI125" s="684"/>
      <c r="BJ125" s="684"/>
      <c r="BK125" s="684"/>
      <c r="BL125" s="1220"/>
      <c r="BM125" s="1253"/>
      <c r="BN125" s="303">
        <f t="shared" si="101"/>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thickBot="1" x14ac:dyDescent="0.3">
      <c r="A126" s="673"/>
      <c r="B126" s="1334"/>
      <c r="C126" s="1315"/>
      <c r="D126" s="1098"/>
      <c r="E126" s="1095"/>
      <c r="F126" s="1095"/>
      <c r="G126" s="1095"/>
      <c r="H126" s="1095"/>
      <c r="I126" s="1095"/>
      <c r="J126" s="1221"/>
      <c r="K126" s="1218"/>
      <c r="L126" s="1224"/>
      <c r="M126" s="1227"/>
      <c r="N126" s="1230"/>
      <c r="O126" s="1233"/>
      <c r="P126" s="1236"/>
      <c r="Q126" s="1239"/>
      <c r="R126" s="1221"/>
      <c r="S126" s="679"/>
      <c r="T126" s="710"/>
      <c r="U126" s="710"/>
      <c r="V126" s="710"/>
      <c r="W126" s="679"/>
      <c r="X126" s="671"/>
      <c r="Y126" s="671"/>
      <c r="Z126" s="671"/>
      <c r="AA126" s="671"/>
      <c r="AB126" s="1221"/>
      <c r="AC126" s="1242"/>
      <c r="AD126" s="306">
        <f t="shared" si="85"/>
        <v>0</v>
      </c>
      <c r="AE126" s="306">
        <f t="shared" si="85"/>
        <v>0</v>
      </c>
      <c r="AF126" s="306">
        <f t="shared" si="85"/>
        <v>0</v>
      </c>
      <c r="AG126" s="306">
        <f t="shared" si="84"/>
        <v>0</v>
      </c>
      <c r="AH126" s="306">
        <f t="shared" si="84"/>
        <v>0</v>
      </c>
      <c r="AI126" s="306">
        <f t="shared" si="84"/>
        <v>0</v>
      </c>
      <c r="AJ126" s="306">
        <f t="shared" si="84"/>
        <v>0</v>
      </c>
      <c r="AK126" s="1221"/>
      <c r="AL126" s="1245"/>
      <c r="AM126" s="306">
        <f t="shared" si="98"/>
        <v>0</v>
      </c>
      <c r="AN126" s="685"/>
      <c r="AO126" s="685"/>
      <c r="AP126" s="685"/>
      <c r="AQ126" s="685"/>
      <c r="AR126" s="685"/>
      <c r="AS126" s="685"/>
      <c r="AT126" s="1221"/>
      <c r="AU126" s="1248"/>
      <c r="AV126" s="306">
        <f t="shared" si="99"/>
        <v>0</v>
      </c>
      <c r="AW126" s="685"/>
      <c r="AX126" s="685"/>
      <c r="AY126" s="685"/>
      <c r="AZ126" s="685"/>
      <c r="BA126" s="685"/>
      <c r="BB126" s="685"/>
      <c r="BC126" s="1221"/>
      <c r="BD126" s="1251"/>
      <c r="BE126" s="306">
        <f t="shared" si="100"/>
        <v>0</v>
      </c>
      <c r="BF126" s="685"/>
      <c r="BG126" s="685"/>
      <c r="BH126" s="685"/>
      <c r="BI126" s="685"/>
      <c r="BJ126" s="685"/>
      <c r="BK126" s="685"/>
      <c r="BL126" s="1221"/>
      <c r="BM126" s="1254"/>
      <c r="BN126" s="306">
        <f t="shared" si="101"/>
        <v>0</v>
      </c>
      <c r="BO126" s="685"/>
      <c r="BP126" s="685"/>
      <c r="BQ126" s="685"/>
      <c r="BR126" s="685"/>
      <c r="BS126" s="685"/>
      <c r="BT126" s="685"/>
      <c r="BU126" s="1210"/>
      <c r="BV126" s="1211"/>
      <c r="BW126" s="1211"/>
      <c r="BX126" s="1211"/>
      <c r="BY126" s="1211"/>
      <c r="BZ126" s="1211"/>
      <c r="CA126" s="1211"/>
      <c r="CB126" s="1211"/>
      <c r="CC126" s="1212"/>
    </row>
    <row r="127" spans="1:81" s="690" customFormat="1" ht="40.15" customHeight="1" thickTop="1" x14ac:dyDescent="0.25">
      <c r="A127" s="673"/>
      <c r="B127" s="1334"/>
      <c r="C127" s="1315"/>
      <c r="D127" s="1096"/>
      <c r="E127" s="1093"/>
      <c r="F127" s="1093"/>
      <c r="G127" s="1093"/>
      <c r="H127" s="1093"/>
      <c r="I127" s="1093"/>
      <c r="J127" s="1219">
        <v>634</v>
      </c>
      <c r="K127" s="1216" t="str">
        <f>+[17]Metas!K725</f>
        <v>Capacitaciones a los funcionarios en la normatividad vigente para aplicar en sus archivos de Gestión. (1 anual)</v>
      </c>
      <c r="L127" s="1222">
        <v>1</v>
      </c>
      <c r="M127" s="1225">
        <f>SUM(N127:Q127)/1</f>
        <v>1</v>
      </c>
      <c r="N127" s="1228"/>
      <c r="O127" s="1231"/>
      <c r="P127" s="1234">
        <v>1</v>
      </c>
      <c r="Q127" s="1237"/>
      <c r="R127" s="1219">
        <f>+$J127</f>
        <v>634</v>
      </c>
      <c r="S127" s="677" t="s">
        <v>6993</v>
      </c>
      <c r="T127" s="708"/>
      <c r="U127" s="708" t="s">
        <v>3839</v>
      </c>
      <c r="V127" s="708" t="s">
        <v>3843</v>
      </c>
      <c r="W127" s="677" t="s">
        <v>6994</v>
      </c>
      <c r="X127" s="669">
        <v>44743</v>
      </c>
      <c r="Y127" s="669">
        <v>44926</v>
      </c>
      <c r="Z127" s="669">
        <v>44743</v>
      </c>
      <c r="AA127" s="669">
        <v>44926</v>
      </c>
      <c r="AB127" s="1219">
        <f t="shared" ref="AB127" si="179">+$J127</f>
        <v>634</v>
      </c>
      <c r="AC127" s="1240">
        <f t="shared" ref="AC127" si="180">+L127</f>
        <v>1</v>
      </c>
      <c r="AD127" s="308">
        <f t="shared" si="85"/>
        <v>20000000</v>
      </c>
      <c r="AE127" s="308">
        <f t="shared" si="85"/>
        <v>20000000</v>
      </c>
      <c r="AF127" s="308">
        <f t="shared" si="85"/>
        <v>0</v>
      </c>
      <c r="AG127" s="308">
        <f t="shared" si="84"/>
        <v>0</v>
      </c>
      <c r="AH127" s="308">
        <f t="shared" si="84"/>
        <v>0</v>
      </c>
      <c r="AI127" s="308">
        <f t="shared" si="84"/>
        <v>0</v>
      </c>
      <c r="AJ127" s="308">
        <f t="shared" si="84"/>
        <v>0</v>
      </c>
      <c r="AK127" s="1219">
        <f t="shared" ref="AK127" si="181">+$J127</f>
        <v>634</v>
      </c>
      <c r="AL127" s="1243">
        <f t="shared" si="154"/>
        <v>0</v>
      </c>
      <c r="AM127" s="308">
        <f t="shared" si="98"/>
        <v>20000000</v>
      </c>
      <c r="AN127" s="918">
        <v>20000000</v>
      </c>
      <c r="AO127" s="683"/>
      <c r="AP127" s="683"/>
      <c r="AQ127" s="683"/>
      <c r="AR127" s="683"/>
      <c r="AS127" s="683"/>
      <c r="AT127" s="1219">
        <f t="shared" ref="AT127" si="182">+$J127</f>
        <v>634</v>
      </c>
      <c r="AU127" s="1246">
        <f t="shared" si="156"/>
        <v>0</v>
      </c>
      <c r="AV127" s="308">
        <f t="shared" si="99"/>
        <v>0</v>
      </c>
      <c r="AW127" s="683"/>
      <c r="AX127" s="683"/>
      <c r="AY127" s="683"/>
      <c r="AZ127" s="683"/>
      <c r="BA127" s="683"/>
      <c r="BB127" s="683"/>
      <c r="BC127" s="1219">
        <f t="shared" ref="BC127" si="183">+$J127</f>
        <v>634</v>
      </c>
      <c r="BD127" s="1249">
        <f t="shared" si="158"/>
        <v>1</v>
      </c>
      <c r="BE127" s="308">
        <f t="shared" si="100"/>
        <v>0</v>
      </c>
      <c r="BF127" s="683"/>
      <c r="BG127" s="683"/>
      <c r="BH127" s="683"/>
      <c r="BI127" s="683"/>
      <c r="BJ127" s="683"/>
      <c r="BK127" s="683"/>
      <c r="BL127" s="1219">
        <f t="shared" ref="BL127" si="184">+$J127</f>
        <v>634</v>
      </c>
      <c r="BM127" s="1252">
        <f t="shared" si="160"/>
        <v>0</v>
      </c>
      <c r="BN127" s="308">
        <f t="shared" si="101"/>
        <v>0</v>
      </c>
      <c r="BO127" s="683"/>
      <c r="BP127" s="683"/>
      <c r="BQ127" s="683"/>
      <c r="BR127" s="683"/>
      <c r="BS127" s="683"/>
      <c r="BT127" s="683"/>
      <c r="BU127" s="1204"/>
      <c r="BV127" s="1205"/>
      <c r="BW127" s="1205"/>
      <c r="BX127" s="1205"/>
      <c r="BY127" s="1205"/>
      <c r="BZ127" s="1205"/>
      <c r="CA127" s="1205"/>
      <c r="CB127" s="1205"/>
      <c r="CC127" s="1206"/>
    </row>
    <row r="128" spans="1:81" s="690" customFormat="1" ht="40.15" customHeight="1" x14ac:dyDescent="0.25">
      <c r="A128" s="673"/>
      <c r="B128" s="1334"/>
      <c r="C128" s="1315"/>
      <c r="D128" s="1097"/>
      <c r="E128" s="1094"/>
      <c r="F128" s="1094"/>
      <c r="G128" s="1094"/>
      <c r="H128" s="1094"/>
      <c r="I128" s="1094"/>
      <c r="J128" s="1220"/>
      <c r="K128" s="1217"/>
      <c r="L128" s="1223"/>
      <c r="M128" s="1226"/>
      <c r="N128" s="1229"/>
      <c r="O128" s="1232"/>
      <c r="P128" s="1235"/>
      <c r="Q128" s="1238"/>
      <c r="R128" s="1220"/>
      <c r="S128" s="678"/>
      <c r="T128" s="709"/>
      <c r="U128" s="709"/>
      <c r="V128" s="709"/>
      <c r="W128" s="678"/>
      <c r="X128" s="670"/>
      <c r="Y128" s="670"/>
      <c r="Z128" s="670"/>
      <c r="AA128" s="670"/>
      <c r="AB128" s="1220"/>
      <c r="AC128" s="1241"/>
      <c r="AD128" s="303">
        <f t="shared" si="85"/>
        <v>0</v>
      </c>
      <c r="AE128" s="303">
        <f t="shared" si="85"/>
        <v>0</v>
      </c>
      <c r="AF128" s="303">
        <f t="shared" si="85"/>
        <v>0</v>
      </c>
      <c r="AG128" s="303">
        <f t="shared" si="84"/>
        <v>0</v>
      </c>
      <c r="AH128" s="303">
        <f t="shared" si="84"/>
        <v>0</v>
      </c>
      <c r="AI128" s="303">
        <f t="shared" si="84"/>
        <v>0</v>
      </c>
      <c r="AJ128" s="303">
        <f t="shared" si="84"/>
        <v>0</v>
      </c>
      <c r="AK128" s="1220"/>
      <c r="AL128" s="1244"/>
      <c r="AM128" s="303">
        <f t="shared" si="98"/>
        <v>0</v>
      </c>
      <c r="AN128" s="684"/>
      <c r="AO128" s="684"/>
      <c r="AP128" s="684"/>
      <c r="AQ128" s="684"/>
      <c r="AR128" s="684"/>
      <c r="AS128" s="684"/>
      <c r="AT128" s="1220"/>
      <c r="AU128" s="1247"/>
      <c r="AV128" s="303">
        <f t="shared" si="99"/>
        <v>0</v>
      </c>
      <c r="AW128" s="684"/>
      <c r="AX128" s="684"/>
      <c r="AY128" s="684"/>
      <c r="AZ128" s="684"/>
      <c r="BA128" s="684"/>
      <c r="BB128" s="684"/>
      <c r="BC128" s="1220"/>
      <c r="BD128" s="1250"/>
      <c r="BE128" s="303">
        <f t="shared" si="100"/>
        <v>0</v>
      </c>
      <c r="BF128" s="684"/>
      <c r="BG128" s="684"/>
      <c r="BH128" s="684"/>
      <c r="BI128" s="684"/>
      <c r="BJ128" s="684"/>
      <c r="BK128" s="684"/>
      <c r="BL128" s="1220"/>
      <c r="BM128" s="1253"/>
      <c r="BN128" s="303">
        <f t="shared" si="101"/>
        <v>0</v>
      </c>
      <c r="BO128" s="684"/>
      <c r="BP128" s="684"/>
      <c r="BQ128" s="684"/>
      <c r="BR128" s="684"/>
      <c r="BS128" s="684"/>
      <c r="BT128" s="684"/>
      <c r="BU128" s="1207"/>
      <c r="BV128" s="1208"/>
      <c r="BW128" s="1208"/>
      <c r="BX128" s="1208"/>
      <c r="BY128" s="1208"/>
      <c r="BZ128" s="1208"/>
      <c r="CA128" s="1208"/>
      <c r="CB128" s="1208"/>
      <c r="CC128" s="1209"/>
    </row>
    <row r="129" spans="1:81" s="690" customFormat="1" ht="40.15" customHeight="1" x14ac:dyDescent="0.25">
      <c r="A129" s="673"/>
      <c r="B129" s="1334"/>
      <c r="C129" s="1315"/>
      <c r="D129" s="1097"/>
      <c r="E129" s="1094"/>
      <c r="F129" s="1094"/>
      <c r="G129" s="1094"/>
      <c r="H129" s="1094"/>
      <c r="I129" s="1094"/>
      <c r="J129" s="1220"/>
      <c r="K129" s="1217"/>
      <c r="L129" s="1223"/>
      <c r="M129" s="1226"/>
      <c r="N129" s="1229"/>
      <c r="O129" s="1232"/>
      <c r="P129" s="1235"/>
      <c r="Q129" s="1238"/>
      <c r="R129" s="1220"/>
      <c r="S129" s="678"/>
      <c r="T129" s="709"/>
      <c r="U129" s="709"/>
      <c r="V129" s="709"/>
      <c r="W129" s="678"/>
      <c r="X129" s="670"/>
      <c r="Y129" s="670"/>
      <c r="Z129" s="670"/>
      <c r="AA129" s="670"/>
      <c r="AB129" s="1220"/>
      <c r="AC129" s="1241"/>
      <c r="AD129" s="303">
        <f t="shared" si="85"/>
        <v>0</v>
      </c>
      <c r="AE129" s="303">
        <f t="shared" si="85"/>
        <v>0</v>
      </c>
      <c r="AF129" s="303">
        <f t="shared" si="85"/>
        <v>0</v>
      </c>
      <c r="AG129" s="303">
        <f t="shared" si="84"/>
        <v>0</v>
      </c>
      <c r="AH129" s="303">
        <f t="shared" si="84"/>
        <v>0</v>
      </c>
      <c r="AI129" s="303">
        <f t="shared" si="84"/>
        <v>0</v>
      </c>
      <c r="AJ129" s="303">
        <f t="shared" si="84"/>
        <v>0</v>
      </c>
      <c r="AK129" s="1220"/>
      <c r="AL129" s="1244"/>
      <c r="AM129" s="303">
        <f t="shared" si="98"/>
        <v>0</v>
      </c>
      <c r="AN129" s="684"/>
      <c r="AO129" s="684"/>
      <c r="AP129" s="684"/>
      <c r="AQ129" s="684"/>
      <c r="AR129" s="684"/>
      <c r="AS129" s="684"/>
      <c r="AT129" s="1220"/>
      <c r="AU129" s="1247"/>
      <c r="AV129" s="303">
        <f t="shared" si="99"/>
        <v>0</v>
      </c>
      <c r="AW129" s="684"/>
      <c r="AX129" s="684"/>
      <c r="AY129" s="684"/>
      <c r="AZ129" s="684"/>
      <c r="BA129" s="684"/>
      <c r="BB129" s="684"/>
      <c r="BC129" s="1220"/>
      <c r="BD129" s="1250"/>
      <c r="BE129" s="303">
        <f t="shared" si="100"/>
        <v>0</v>
      </c>
      <c r="BF129" s="684"/>
      <c r="BG129" s="684"/>
      <c r="BH129" s="684"/>
      <c r="BI129" s="684"/>
      <c r="BJ129" s="684"/>
      <c r="BK129" s="684"/>
      <c r="BL129" s="1220"/>
      <c r="BM129" s="1253"/>
      <c r="BN129" s="303">
        <f t="shared" si="101"/>
        <v>0</v>
      </c>
      <c r="BO129" s="684"/>
      <c r="BP129" s="684"/>
      <c r="BQ129" s="684"/>
      <c r="BR129" s="684"/>
      <c r="BS129" s="684"/>
      <c r="BT129" s="684"/>
      <c r="BU129" s="1207"/>
      <c r="BV129" s="1208"/>
      <c r="BW129" s="1208"/>
      <c r="BX129" s="1208"/>
      <c r="BY129" s="1208"/>
      <c r="BZ129" s="1208"/>
      <c r="CA129" s="1208"/>
      <c r="CB129" s="1208"/>
      <c r="CC129" s="1209"/>
    </row>
    <row r="130" spans="1:81" s="690" customFormat="1" ht="40.15" customHeight="1" thickBot="1" x14ac:dyDescent="0.3">
      <c r="A130" s="673"/>
      <c r="B130" s="1334"/>
      <c r="C130" s="1315"/>
      <c r="D130" s="1098"/>
      <c r="E130" s="1095"/>
      <c r="F130" s="1095"/>
      <c r="G130" s="1095"/>
      <c r="H130" s="1095"/>
      <c r="I130" s="1095"/>
      <c r="J130" s="1221"/>
      <c r="K130" s="1218"/>
      <c r="L130" s="1224"/>
      <c r="M130" s="1227"/>
      <c r="N130" s="1230"/>
      <c r="O130" s="1233"/>
      <c r="P130" s="1236"/>
      <c r="Q130" s="1239"/>
      <c r="R130" s="1221"/>
      <c r="S130" s="679"/>
      <c r="T130" s="710"/>
      <c r="U130" s="710"/>
      <c r="V130" s="710"/>
      <c r="W130" s="679"/>
      <c r="X130" s="671"/>
      <c r="Y130" s="671"/>
      <c r="Z130" s="671"/>
      <c r="AA130" s="671"/>
      <c r="AB130" s="1221"/>
      <c r="AC130" s="1242"/>
      <c r="AD130" s="306">
        <f t="shared" si="85"/>
        <v>0</v>
      </c>
      <c r="AE130" s="306">
        <f t="shared" si="85"/>
        <v>0</v>
      </c>
      <c r="AF130" s="306">
        <f t="shared" si="85"/>
        <v>0</v>
      </c>
      <c r="AG130" s="306">
        <f t="shared" si="84"/>
        <v>0</v>
      </c>
      <c r="AH130" s="306">
        <f t="shared" si="84"/>
        <v>0</v>
      </c>
      <c r="AI130" s="306">
        <f t="shared" si="84"/>
        <v>0</v>
      </c>
      <c r="AJ130" s="306">
        <f t="shared" si="84"/>
        <v>0</v>
      </c>
      <c r="AK130" s="1221"/>
      <c r="AL130" s="1245"/>
      <c r="AM130" s="306">
        <f t="shared" si="98"/>
        <v>0</v>
      </c>
      <c r="AN130" s="685"/>
      <c r="AO130" s="685"/>
      <c r="AP130" s="685"/>
      <c r="AQ130" s="685"/>
      <c r="AR130" s="685"/>
      <c r="AS130" s="685"/>
      <c r="AT130" s="1221"/>
      <c r="AU130" s="1248"/>
      <c r="AV130" s="306">
        <f t="shared" si="99"/>
        <v>0</v>
      </c>
      <c r="AW130" s="685"/>
      <c r="AX130" s="685"/>
      <c r="AY130" s="685"/>
      <c r="AZ130" s="685"/>
      <c r="BA130" s="685"/>
      <c r="BB130" s="685"/>
      <c r="BC130" s="1221"/>
      <c r="BD130" s="1251"/>
      <c r="BE130" s="306">
        <f t="shared" si="100"/>
        <v>0</v>
      </c>
      <c r="BF130" s="685"/>
      <c r="BG130" s="685"/>
      <c r="BH130" s="685"/>
      <c r="BI130" s="685"/>
      <c r="BJ130" s="685"/>
      <c r="BK130" s="685"/>
      <c r="BL130" s="1221"/>
      <c r="BM130" s="1254"/>
      <c r="BN130" s="306">
        <f t="shared" si="101"/>
        <v>0</v>
      </c>
      <c r="BO130" s="685"/>
      <c r="BP130" s="685"/>
      <c r="BQ130" s="685"/>
      <c r="BR130" s="685"/>
      <c r="BS130" s="685"/>
      <c r="BT130" s="685"/>
      <c r="BU130" s="1210"/>
      <c r="BV130" s="1211"/>
      <c r="BW130" s="1211"/>
      <c r="BX130" s="1211"/>
      <c r="BY130" s="1211"/>
      <c r="BZ130" s="1211"/>
      <c r="CA130" s="1211"/>
      <c r="CB130" s="1211"/>
      <c r="CC130" s="1212"/>
    </row>
    <row r="131" spans="1:81" s="690" customFormat="1" ht="40.15" customHeight="1" thickTop="1" thickBot="1" x14ac:dyDescent="0.3">
      <c r="A131" s="673"/>
      <c r="B131" s="1334"/>
      <c r="C131" s="1315"/>
      <c r="D131" s="1096"/>
      <c r="E131" s="1093"/>
      <c r="F131" s="1093"/>
      <c r="G131" s="1093"/>
      <c r="H131" s="1093"/>
      <c r="I131" s="1093"/>
      <c r="J131" s="1219">
        <v>635</v>
      </c>
      <c r="K131" s="1216" t="str">
        <f>+[17]Metas!K726</f>
        <v>Instrumentos archivísticos implementados en el archivo central y de gestión</v>
      </c>
      <c r="L131" s="1222">
        <v>3</v>
      </c>
      <c r="M131" s="1225">
        <f>SUM(N131:Q131)/1</f>
        <v>3</v>
      </c>
      <c r="N131" s="1228"/>
      <c r="O131" s="1231"/>
      <c r="P131" s="1234"/>
      <c r="Q131" s="1237">
        <v>3</v>
      </c>
      <c r="R131" s="1219">
        <f>+$J131</f>
        <v>635</v>
      </c>
      <c r="S131" s="677" t="s">
        <v>6995</v>
      </c>
      <c r="T131" s="708"/>
      <c r="U131" s="708" t="s">
        <v>3839</v>
      </c>
      <c r="V131" s="708" t="s">
        <v>3843</v>
      </c>
      <c r="W131" s="677" t="s">
        <v>6996</v>
      </c>
      <c r="X131" s="669">
        <v>44562</v>
      </c>
      <c r="Y131" s="669">
        <v>44926</v>
      </c>
      <c r="Z131" s="669">
        <v>44562</v>
      </c>
      <c r="AA131" s="669">
        <v>44926</v>
      </c>
      <c r="AB131" s="1219">
        <f t="shared" ref="AB131" si="185">+$J131</f>
        <v>635</v>
      </c>
      <c r="AC131" s="1240">
        <f t="shared" ref="AC131" si="186">+L131</f>
        <v>3</v>
      </c>
      <c r="AD131" s="308">
        <f t="shared" si="85"/>
        <v>0</v>
      </c>
      <c r="AE131" s="308">
        <f t="shared" si="85"/>
        <v>0</v>
      </c>
      <c r="AF131" s="308">
        <f t="shared" si="85"/>
        <v>0</v>
      </c>
      <c r="AG131" s="308">
        <f t="shared" si="84"/>
        <v>0</v>
      </c>
      <c r="AH131" s="308">
        <f t="shared" si="84"/>
        <v>0</v>
      </c>
      <c r="AI131" s="308">
        <f t="shared" si="84"/>
        <v>0</v>
      </c>
      <c r="AJ131" s="308">
        <f t="shared" si="84"/>
        <v>0</v>
      </c>
      <c r="AK131" s="1219">
        <f t="shared" ref="AK131" si="187">+$J131</f>
        <v>635</v>
      </c>
      <c r="AL131" s="1243">
        <f t="shared" si="154"/>
        <v>0</v>
      </c>
      <c r="AM131" s="308">
        <f t="shared" si="98"/>
        <v>0</v>
      </c>
      <c r="AN131" s="683"/>
      <c r="AO131" s="683"/>
      <c r="AP131" s="683"/>
      <c r="AQ131" s="683"/>
      <c r="AR131" s="683"/>
      <c r="AS131" s="683"/>
      <c r="AT131" s="1219">
        <f t="shared" ref="AT131" si="188">+$J131</f>
        <v>635</v>
      </c>
      <c r="AU131" s="1246">
        <f t="shared" si="156"/>
        <v>0</v>
      </c>
      <c r="AV131" s="308">
        <f t="shared" si="99"/>
        <v>0</v>
      </c>
      <c r="AW131" s="683"/>
      <c r="AX131" s="683"/>
      <c r="AY131" s="683"/>
      <c r="AZ131" s="683"/>
      <c r="BA131" s="683"/>
      <c r="BB131" s="683"/>
      <c r="BC131" s="1219">
        <f t="shared" ref="BC131" si="189">+$J131</f>
        <v>635</v>
      </c>
      <c r="BD131" s="1249">
        <f t="shared" si="158"/>
        <v>0</v>
      </c>
      <c r="BE131" s="308">
        <f t="shared" si="100"/>
        <v>0</v>
      </c>
      <c r="BF131" s="683"/>
      <c r="BG131" s="683"/>
      <c r="BH131" s="683"/>
      <c r="BI131" s="683"/>
      <c r="BJ131" s="683"/>
      <c r="BK131" s="683"/>
      <c r="BL131" s="1219">
        <f t="shared" ref="BL131" si="190">+$J131</f>
        <v>635</v>
      </c>
      <c r="BM131" s="1252">
        <f t="shared" si="160"/>
        <v>3</v>
      </c>
      <c r="BN131" s="308">
        <f t="shared" si="101"/>
        <v>0</v>
      </c>
      <c r="BO131" s="683"/>
      <c r="BP131" s="683"/>
      <c r="BQ131" s="683"/>
      <c r="BR131" s="683"/>
      <c r="BS131" s="683"/>
      <c r="BT131" s="683"/>
      <c r="BU131" s="1204"/>
      <c r="BV131" s="1205"/>
      <c r="BW131" s="1205"/>
      <c r="BX131" s="1205"/>
      <c r="BY131" s="1205"/>
      <c r="BZ131" s="1205"/>
      <c r="CA131" s="1205"/>
      <c r="CB131" s="1205"/>
      <c r="CC131" s="1206"/>
    </row>
    <row r="132" spans="1:81" s="690" customFormat="1" ht="40.15" customHeight="1" thickTop="1" x14ac:dyDescent="0.25">
      <c r="A132" s="673"/>
      <c r="B132" s="1334"/>
      <c r="C132" s="1315"/>
      <c r="D132" s="1097"/>
      <c r="E132" s="1094"/>
      <c r="F132" s="1094"/>
      <c r="G132" s="1094"/>
      <c r="H132" s="1094"/>
      <c r="I132" s="1094"/>
      <c r="J132" s="1220"/>
      <c r="K132" s="1217"/>
      <c r="L132" s="1223"/>
      <c r="M132" s="1226"/>
      <c r="N132" s="1229"/>
      <c r="O132" s="1232"/>
      <c r="P132" s="1235"/>
      <c r="Q132" s="1238"/>
      <c r="R132" s="1220"/>
      <c r="S132" s="678"/>
      <c r="T132" s="709"/>
      <c r="U132" s="709" t="s">
        <v>3839</v>
      </c>
      <c r="V132" s="709" t="s">
        <v>3843</v>
      </c>
      <c r="W132" s="678" t="s">
        <v>6997</v>
      </c>
      <c r="X132" s="669">
        <v>44562</v>
      </c>
      <c r="Y132" s="669">
        <v>44926</v>
      </c>
      <c r="Z132" s="669">
        <v>44562</v>
      </c>
      <c r="AA132" s="669">
        <v>44926</v>
      </c>
      <c r="AB132" s="1220"/>
      <c r="AC132" s="1241"/>
      <c r="AD132" s="303">
        <f t="shared" si="85"/>
        <v>0</v>
      </c>
      <c r="AE132" s="303">
        <f t="shared" si="85"/>
        <v>0</v>
      </c>
      <c r="AF132" s="303">
        <f t="shared" si="85"/>
        <v>0</v>
      </c>
      <c r="AG132" s="303">
        <f t="shared" si="85"/>
        <v>0</v>
      </c>
      <c r="AH132" s="303">
        <f t="shared" si="85"/>
        <v>0</v>
      </c>
      <c r="AI132" s="303">
        <f t="shared" si="85"/>
        <v>0</v>
      </c>
      <c r="AJ132" s="303">
        <f t="shared" si="85"/>
        <v>0</v>
      </c>
      <c r="AK132" s="1220"/>
      <c r="AL132" s="1244"/>
      <c r="AM132" s="303">
        <f t="shared" si="98"/>
        <v>0</v>
      </c>
      <c r="AN132" s="684"/>
      <c r="AO132" s="684"/>
      <c r="AP132" s="684"/>
      <c r="AQ132" s="684"/>
      <c r="AR132" s="684"/>
      <c r="AS132" s="684"/>
      <c r="AT132" s="1220"/>
      <c r="AU132" s="1247"/>
      <c r="AV132" s="303">
        <f t="shared" si="99"/>
        <v>0</v>
      </c>
      <c r="AW132" s="684"/>
      <c r="AX132" s="684"/>
      <c r="AY132" s="684"/>
      <c r="AZ132" s="684"/>
      <c r="BA132" s="684"/>
      <c r="BB132" s="684"/>
      <c r="BC132" s="1220"/>
      <c r="BD132" s="1250"/>
      <c r="BE132" s="303">
        <f t="shared" si="100"/>
        <v>0</v>
      </c>
      <c r="BF132" s="684"/>
      <c r="BG132" s="684"/>
      <c r="BH132" s="684"/>
      <c r="BI132" s="684"/>
      <c r="BJ132" s="684"/>
      <c r="BK132" s="684"/>
      <c r="BL132" s="1220"/>
      <c r="BM132" s="1253"/>
      <c r="BN132" s="303">
        <f t="shared" si="101"/>
        <v>0</v>
      </c>
      <c r="BO132" s="684"/>
      <c r="BP132" s="684"/>
      <c r="BQ132" s="684"/>
      <c r="BR132" s="684"/>
      <c r="BS132" s="684"/>
      <c r="BT132" s="684"/>
      <c r="BU132" s="1207"/>
      <c r="BV132" s="1208"/>
      <c r="BW132" s="1208"/>
      <c r="BX132" s="1208"/>
      <c r="BY132" s="1208"/>
      <c r="BZ132" s="1208"/>
      <c r="CA132" s="1208"/>
      <c r="CB132" s="1208"/>
      <c r="CC132" s="1209"/>
    </row>
    <row r="133" spans="1:81" s="690" customFormat="1" ht="40.15" customHeight="1" x14ac:dyDescent="0.25">
      <c r="A133" s="673"/>
      <c r="B133" s="1334"/>
      <c r="C133" s="1315"/>
      <c r="D133" s="1097"/>
      <c r="E133" s="1094"/>
      <c r="F133" s="1094"/>
      <c r="G133" s="1094"/>
      <c r="H133" s="1094"/>
      <c r="I133" s="1094"/>
      <c r="J133" s="1220"/>
      <c r="K133" s="1217"/>
      <c r="L133" s="1223"/>
      <c r="M133" s="1226"/>
      <c r="N133" s="1229"/>
      <c r="O133" s="1232"/>
      <c r="P133" s="1235"/>
      <c r="Q133" s="1238"/>
      <c r="R133" s="1220"/>
      <c r="S133" s="678"/>
      <c r="T133" s="709"/>
      <c r="U133" s="709"/>
      <c r="V133" s="709"/>
      <c r="W133" s="678"/>
      <c r="X133" s="670"/>
      <c r="Y133" s="670"/>
      <c r="Z133" s="670"/>
      <c r="AA133" s="670"/>
      <c r="AB133" s="1220"/>
      <c r="AC133" s="1241"/>
      <c r="AD133" s="303">
        <f t="shared" ref="AD133:AJ146" si="191">+AM133+AV133+BE133+BN133</f>
        <v>0</v>
      </c>
      <c r="AE133" s="303">
        <f t="shared" si="191"/>
        <v>0</v>
      </c>
      <c r="AF133" s="303">
        <f t="shared" si="191"/>
        <v>0</v>
      </c>
      <c r="AG133" s="303">
        <f t="shared" si="191"/>
        <v>0</v>
      </c>
      <c r="AH133" s="303">
        <f t="shared" si="191"/>
        <v>0</v>
      </c>
      <c r="AI133" s="303">
        <f t="shared" si="191"/>
        <v>0</v>
      </c>
      <c r="AJ133" s="303">
        <f t="shared" si="191"/>
        <v>0</v>
      </c>
      <c r="AK133" s="1220"/>
      <c r="AL133" s="1244"/>
      <c r="AM133" s="303">
        <f t="shared" si="98"/>
        <v>0</v>
      </c>
      <c r="AN133" s="684"/>
      <c r="AO133" s="684"/>
      <c r="AP133" s="684"/>
      <c r="AQ133" s="684"/>
      <c r="AR133" s="684"/>
      <c r="AS133" s="684"/>
      <c r="AT133" s="1220"/>
      <c r="AU133" s="1247"/>
      <c r="AV133" s="303">
        <f t="shared" si="99"/>
        <v>0</v>
      </c>
      <c r="AW133" s="684"/>
      <c r="AX133" s="684"/>
      <c r="AY133" s="684"/>
      <c r="AZ133" s="684"/>
      <c r="BA133" s="684"/>
      <c r="BB133" s="684"/>
      <c r="BC133" s="1220"/>
      <c r="BD133" s="1250"/>
      <c r="BE133" s="303">
        <f t="shared" si="100"/>
        <v>0</v>
      </c>
      <c r="BF133" s="684"/>
      <c r="BG133" s="684"/>
      <c r="BH133" s="684"/>
      <c r="BI133" s="684"/>
      <c r="BJ133" s="684"/>
      <c r="BK133" s="684"/>
      <c r="BL133" s="1220"/>
      <c r="BM133" s="1253"/>
      <c r="BN133" s="303">
        <f t="shared" si="101"/>
        <v>0</v>
      </c>
      <c r="BO133" s="684"/>
      <c r="BP133" s="684"/>
      <c r="BQ133" s="684"/>
      <c r="BR133" s="684"/>
      <c r="BS133" s="684"/>
      <c r="BT133" s="684"/>
      <c r="BU133" s="1207"/>
      <c r="BV133" s="1208"/>
      <c r="BW133" s="1208"/>
      <c r="BX133" s="1208"/>
      <c r="BY133" s="1208"/>
      <c r="BZ133" s="1208"/>
      <c r="CA133" s="1208"/>
      <c r="CB133" s="1208"/>
      <c r="CC133" s="1209"/>
    </row>
    <row r="134" spans="1:81" s="690" customFormat="1" ht="40.15" customHeight="1" thickBot="1" x14ac:dyDescent="0.3">
      <c r="A134" s="673"/>
      <c r="B134" s="1334"/>
      <c r="C134" s="1316"/>
      <c r="D134" s="1098"/>
      <c r="E134" s="1095"/>
      <c r="F134" s="1095"/>
      <c r="G134" s="1095"/>
      <c r="H134" s="1095"/>
      <c r="I134" s="1095"/>
      <c r="J134" s="1221"/>
      <c r="K134" s="1218"/>
      <c r="L134" s="1224"/>
      <c r="M134" s="1227"/>
      <c r="N134" s="1230"/>
      <c r="O134" s="1233"/>
      <c r="P134" s="1236"/>
      <c r="Q134" s="1239"/>
      <c r="R134" s="1221"/>
      <c r="S134" s="679"/>
      <c r="T134" s="710"/>
      <c r="U134" s="710"/>
      <c r="V134" s="710"/>
      <c r="W134" s="679"/>
      <c r="X134" s="671"/>
      <c r="Y134" s="671"/>
      <c r="Z134" s="671"/>
      <c r="AA134" s="671"/>
      <c r="AB134" s="1221"/>
      <c r="AC134" s="1242"/>
      <c r="AD134" s="306">
        <f t="shared" si="191"/>
        <v>0</v>
      </c>
      <c r="AE134" s="306">
        <f t="shared" si="191"/>
        <v>0</v>
      </c>
      <c r="AF134" s="306">
        <f t="shared" si="191"/>
        <v>0</v>
      </c>
      <c r="AG134" s="306">
        <f t="shared" si="191"/>
        <v>0</v>
      </c>
      <c r="AH134" s="306">
        <f t="shared" si="191"/>
        <v>0</v>
      </c>
      <c r="AI134" s="306">
        <f t="shared" si="191"/>
        <v>0</v>
      </c>
      <c r="AJ134" s="306">
        <f t="shared" si="191"/>
        <v>0</v>
      </c>
      <c r="AK134" s="1221"/>
      <c r="AL134" s="1245"/>
      <c r="AM134" s="306">
        <f t="shared" si="98"/>
        <v>0</v>
      </c>
      <c r="AN134" s="685"/>
      <c r="AO134" s="685"/>
      <c r="AP134" s="685"/>
      <c r="AQ134" s="685"/>
      <c r="AR134" s="685"/>
      <c r="AS134" s="685"/>
      <c r="AT134" s="1221"/>
      <c r="AU134" s="1248"/>
      <c r="AV134" s="306">
        <f t="shared" si="99"/>
        <v>0</v>
      </c>
      <c r="AW134" s="685"/>
      <c r="AX134" s="685"/>
      <c r="AY134" s="685"/>
      <c r="AZ134" s="685"/>
      <c r="BA134" s="685"/>
      <c r="BB134" s="685"/>
      <c r="BC134" s="1221"/>
      <c r="BD134" s="1251"/>
      <c r="BE134" s="306">
        <f t="shared" si="100"/>
        <v>0</v>
      </c>
      <c r="BF134" s="685"/>
      <c r="BG134" s="685"/>
      <c r="BH134" s="685"/>
      <c r="BI134" s="685"/>
      <c r="BJ134" s="685"/>
      <c r="BK134" s="685"/>
      <c r="BL134" s="1221"/>
      <c r="BM134" s="1254"/>
      <c r="BN134" s="306">
        <f t="shared" si="101"/>
        <v>0</v>
      </c>
      <c r="BO134" s="685"/>
      <c r="BP134" s="685"/>
      <c r="BQ134" s="685"/>
      <c r="BR134" s="685"/>
      <c r="BS134" s="685"/>
      <c r="BT134" s="685"/>
      <c r="BU134" s="1210"/>
      <c r="BV134" s="1211"/>
      <c r="BW134" s="1211"/>
      <c r="BX134" s="1211"/>
      <c r="BY134" s="1211"/>
      <c r="BZ134" s="1211"/>
      <c r="CA134" s="1211"/>
      <c r="CB134" s="1211"/>
      <c r="CC134" s="1212"/>
    </row>
    <row r="135" spans="1:81" s="690" customFormat="1" ht="40.15" customHeight="1" thickTop="1" thickBot="1" x14ac:dyDescent="0.3">
      <c r="A135" s="673"/>
      <c r="B135" s="1334"/>
      <c r="C135" s="1472" t="s">
        <v>997</v>
      </c>
      <c r="D135" s="1096"/>
      <c r="E135" s="1093"/>
      <c r="F135" s="1093"/>
      <c r="G135" s="1093"/>
      <c r="H135" s="1093"/>
      <c r="I135" s="1093"/>
      <c r="J135" s="1219">
        <v>636</v>
      </c>
      <c r="K135" s="1216" t="str">
        <f>+[17]Metas!K727</f>
        <v xml:space="preserve">Proceso implementado para retener el conocimiento de los funcionarios a pensionarse o retirarse. </v>
      </c>
      <c r="L135" s="1433">
        <v>0.25</v>
      </c>
      <c r="M135" s="1480">
        <f>SUM(N135:Q135)</f>
        <v>0.25</v>
      </c>
      <c r="N135" s="1482"/>
      <c r="O135" s="1484"/>
      <c r="P135" s="1486"/>
      <c r="Q135" s="1488">
        <v>0.25</v>
      </c>
      <c r="R135" s="1219">
        <f>+$J135</f>
        <v>636</v>
      </c>
      <c r="S135" s="677" t="s">
        <v>6998</v>
      </c>
      <c r="T135" s="708"/>
      <c r="U135" s="708"/>
      <c r="V135" s="708"/>
      <c r="W135" s="677" t="s">
        <v>6999</v>
      </c>
      <c r="X135" s="669">
        <v>44562</v>
      </c>
      <c r="Y135" s="669">
        <v>44926</v>
      </c>
      <c r="Z135" s="669">
        <v>44562</v>
      </c>
      <c r="AA135" s="669">
        <v>44926</v>
      </c>
      <c r="AB135" s="1219">
        <f t="shared" ref="AB135" si="192">+$J135</f>
        <v>636</v>
      </c>
      <c r="AC135" s="1240">
        <f t="shared" ref="AC135" si="193">+L135</f>
        <v>0.25</v>
      </c>
      <c r="AD135" s="308">
        <f t="shared" si="191"/>
        <v>0</v>
      </c>
      <c r="AE135" s="308">
        <f t="shared" si="191"/>
        <v>0</v>
      </c>
      <c r="AF135" s="308">
        <f t="shared" si="191"/>
        <v>0</v>
      </c>
      <c r="AG135" s="308">
        <f t="shared" si="191"/>
        <v>0</v>
      </c>
      <c r="AH135" s="308">
        <f t="shared" si="191"/>
        <v>0</v>
      </c>
      <c r="AI135" s="308">
        <f t="shared" si="191"/>
        <v>0</v>
      </c>
      <c r="AJ135" s="308">
        <f t="shared" si="191"/>
        <v>0</v>
      </c>
      <c r="AK135" s="1219">
        <f t="shared" ref="AK135" si="194">+$J135</f>
        <v>636</v>
      </c>
      <c r="AL135" s="1243">
        <f>+N135</f>
        <v>0</v>
      </c>
      <c r="AM135" s="308">
        <f t="shared" si="98"/>
        <v>0</v>
      </c>
      <c r="AN135" s="683"/>
      <c r="AO135" s="683"/>
      <c r="AP135" s="683"/>
      <c r="AQ135" s="683"/>
      <c r="AR135" s="683"/>
      <c r="AS135" s="683"/>
      <c r="AT135" s="1219">
        <f t="shared" ref="AT135" si="195">+$J135</f>
        <v>636</v>
      </c>
      <c r="AU135" s="1246">
        <f>+O135</f>
        <v>0</v>
      </c>
      <c r="AV135" s="308">
        <f t="shared" si="99"/>
        <v>0</v>
      </c>
      <c r="AW135" s="683"/>
      <c r="AX135" s="683"/>
      <c r="AY135" s="683"/>
      <c r="AZ135" s="683"/>
      <c r="BA135" s="683"/>
      <c r="BB135" s="683"/>
      <c r="BC135" s="1219">
        <f t="shared" ref="BC135" si="196">+$J135</f>
        <v>636</v>
      </c>
      <c r="BD135" s="1249">
        <f>+P135</f>
        <v>0</v>
      </c>
      <c r="BE135" s="308">
        <f t="shared" si="100"/>
        <v>0</v>
      </c>
      <c r="BF135" s="683"/>
      <c r="BG135" s="683"/>
      <c r="BH135" s="683"/>
      <c r="BI135" s="683"/>
      <c r="BJ135" s="683"/>
      <c r="BK135" s="683"/>
      <c r="BL135" s="1219">
        <f t="shared" ref="BL135" si="197">+$J135</f>
        <v>636</v>
      </c>
      <c r="BM135" s="1252">
        <f>+Q135</f>
        <v>0.25</v>
      </c>
      <c r="BN135" s="308">
        <f t="shared" si="101"/>
        <v>0</v>
      </c>
      <c r="BO135" s="683"/>
      <c r="BP135" s="683"/>
      <c r="BQ135" s="683"/>
      <c r="BR135" s="683"/>
      <c r="BS135" s="683"/>
      <c r="BT135" s="683"/>
      <c r="BU135" s="1204"/>
      <c r="BV135" s="1205"/>
      <c r="BW135" s="1205"/>
      <c r="BX135" s="1205"/>
      <c r="BY135" s="1205"/>
      <c r="BZ135" s="1205"/>
      <c r="CA135" s="1205"/>
      <c r="CB135" s="1205"/>
      <c r="CC135" s="1206"/>
    </row>
    <row r="136" spans="1:81" s="690" customFormat="1" ht="40.15" customHeight="1" thickTop="1" x14ac:dyDescent="0.25">
      <c r="A136" s="673"/>
      <c r="B136" s="1334"/>
      <c r="C136" s="1473"/>
      <c r="D136" s="1097"/>
      <c r="E136" s="1094"/>
      <c r="F136" s="1094"/>
      <c r="G136" s="1094"/>
      <c r="H136" s="1094"/>
      <c r="I136" s="1094"/>
      <c r="J136" s="1220"/>
      <c r="K136" s="1217"/>
      <c r="L136" s="1434"/>
      <c r="M136" s="1481"/>
      <c r="N136" s="1483"/>
      <c r="O136" s="1485"/>
      <c r="P136" s="1487"/>
      <c r="Q136" s="1489"/>
      <c r="R136" s="1220"/>
      <c r="S136" s="678"/>
      <c r="T136" s="709"/>
      <c r="U136" s="709"/>
      <c r="V136" s="709"/>
      <c r="W136" s="678" t="s">
        <v>7000</v>
      </c>
      <c r="X136" s="669">
        <v>44562</v>
      </c>
      <c r="Y136" s="669">
        <v>44926</v>
      </c>
      <c r="Z136" s="669">
        <v>44562</v>
      </c>
      <c r="AA136" s="669">
        <v>44926</v>
      </c>
      <c r="AB136" s="1220"/>
      <c r="AC136" s="1241"/>
      <c r="AD136" s="303">
        <f t="shared" si="191"/>
        <v>0</v>
      </c>
      <c r="AE136" s="303">
        <f t="shared" si="191"/>
        <v>0</v>
      </c>
      <c r="AF136" s="303">
        <f t="shared" si="191"/>
        <v>0</v>
      </c>
      <c r="AG136" s="303">
        <f t="shared" si="191"/>
        <v>0</v>
      </c>
      <c r="AH136" s="303">
        <f t="shared" si="191"/>
        <v>0</v>
      </c>
      <c r="AI136" s="303">
        <f t="shared" si="191"/>
        <v>0</v>
      </c>
      <c r="AJ136" s="303">
        <f t="shared" si="191"/>
        <v>0</v>
      </c>
      <c r="AK136" s="1220"/>
      <c r="AL136" s="1244"/>
      <c r="AM136" s="303">
        <f t="shared" si="98"/>
        <v>0</v>
      </c>
      <c r="AN136" s="684"/>
      <c r="AO136" s="684"/>
      <c r="AP136" s="684"/>
      <c r="AQ136" s="684"/>
      <c r="AR136" s="684"/>
      <c r="AS136" s="684"/>
      <c r="AT136" s="1220"/>
      <c r="AU136" s="1247"/>
      <c r="AV136" s="303">
        <f t="shared" si="99"/>
        <v>0</v>
      </c>
      <c r="AW136" s="684"/>
      <c r="AX136" s="684"/>
      <c r="AY136" s="684"/>
      <c r="AZ136" s="684"/>
      <c r="BA136" s="684"/>
      <c r="BB136" s="684"/>
      <c r="BC136" s="1220"/>
      <c r="BD136" s="1250"/>
      <c r="BE136" s="303">
        <f t="shared" si="100"/>
        <v>0</v>
      </c>
      <c r="BF136" s="684"/>
      <c r="BG136" s="684"/>
      <c r="BH136" s="684"/>
      <c r="BI136" s="684"/>
      <c r="BJ136" s="684"/>
      <c r="BK136" s="684"/>
      <c r="BL136" s="1220"/>
      <c r="BM136" s="1253"/>
      <c r="BN136" s="303">
        <f t="shared" si="101"/>
        <v>0</v>
      </c>
      <c r="BO136" s="684"/>
      <c r="BP136" s="684"/>
      <c r="BQ136" s="684"/>
      <c r="BR136" s="684"/>
      <c r="BS136" s="684"/>
      <c r="BT136" s="684"/>
      <c r="BU136" s="1207"/>
      <c r="BV136" s="1208"/>
      <c r="BW136" s="1208"/>
      <c r="BX136" s="1208"/>
      <c r="BY136" s="1208"/>
      <c r="BZ136" s="1208"/>
      <c r="CA136" s="1208"/>
      <c r="CB136" s="1208"/>
      <c r="CC136" s="1209"/>
    </row>
    <row r="137" spans="1:81" s="690" customFormat="1" ht="40.15" customHeight="1" x14ac:dyDescent="0.25">
      <c r="A137" s="673"/>
      <c r="B137" s="1334"/>
      <c r="C137" s="1473"/>
      <c r="D137" s="1097"/>
      <c r="E137" s="1094"/>
      <c r="F137" s="1094"/>
      <c r="G137" s="1094"/>
      <c r="H137" s="1094"/>
      <c r="I137" s="1094"/>
      <c r="J137" s="1220"/>
      <c r="K137" s="1217"/>
      <c r="L137" s="1434"/>
      <c r="M137" s="1481"/>
      <c r="N137" s="1483"/>
      <c r="O137" s="1485"/>
      <c r="P137" s="1487"/>
      <c r="Q137" s="1489"/>
      <c r="R137" s="1220"/>
      <c r="S137" s="678"/>
      <c r="T137" s="709"/>
      <c r="U137" s="709"/>
      <c r="V137" s="709"/>
      <c r="W137" s="678"/>
      <c r="X137" s="670"/>
      <c r="Y137" s="670"/>
      <c r="Z137" s="670"/>
      <c r="AA137" s="670"/>
      <c r="AB137" s="1220"/>
      <c r="AC137" s="1241"/>
      <c r="AD137" s="303">
        <f t="shared" si="191"/>
        <v>0</v>
      </c>
      <c r="AE137" s="303">
        <f t="shared" si="191"/>
        <v>0</v>
      </c>
      <c r="AF137" s="303">
        <f t="shared" si="191"/>
        <v>0</v>
      </c>
      <c r="AG137" s="303">
        <f t="shared" si="191"/>
        <v>0</v>
      </c>
      <c r="AH137" s="303">
        <f t="shared" si="191"/>
        <v>0</v>
      </c>
      <c r="AI137" s="303">
        <f t="shared" si="191"/>
        <v>0</v>
      </c>
      <c r="AJ137" s="303">
        <f t="shared" si="191"/>
        <v>0</v>
      </c>
      <c r="AK137" s="1220"/>
      <c r="AL137" s="1244"/>
      <c r="AM137" s="303">
        <f t="shared" si="98"/>
        <v>0</v>
      </c>
      <c r="AN137" s="684"/>
      <c r="AO137" s="684"/>
      <c r="AP137" s="684"/>
      <c r="AQ137" s="684"/>
      <c r="AR137" s="684"/>
      <c r="AS137" s="684"/>
      <c r="AT137" s="1220"/>
      <c r="AU137" s="1247"/>
      <c r="AV137" s="303">
        <f t="shared" si="99"/>
        <v>0</v>
      </c>
      <c r="AW137" s="684"/>
      <c r="AX137" s="684"/>
      <c r="AY137" s="684"/>
      <c r="AZ137" s="684"/>
      <c r="BA137" s="684"/>
      <c r="BB137" s="684"/>
      <c r="BC137" s="1220"/>
      <c r="BD137" s="1250"/>
      <c r="BE137" s="303">
        <f t="shared" si="100"/>
        <v>0</v>
      </c>
      <c r="BF137" s="684"/>
      <c r="BG137" s="684"/>
      <c r="BH137" s="684"/>
      <c r="BI137" s="684"/>
      <c r="BJ137" s="684"/>
      <c r="BK137" s="684"/>
      <c r="BL137" s="1220"/>
      <c r="BM137" s="1253"/>
      <c r="BN137" s="303">
        <f t="shared" si="101"/>
        <v>0</v>
      </c>
      <c r="BO137" s="684"/>
      <c r="BP137" s="684"/>
      <c r="BQ137" s="684"/>
      <c r="BR137" s="684"/>
      <c r="BS137" s="684"/>
      <c r="BT137" s="684"/>
      <c r="BU137" s="1207"/>
      <c r="BV137" s="1208"/>
      <c r="BW137" s="1208"/>
      <c r="BX137" s="1208"/>
      <c r="BY137" s="1208"/>
      <c r="BZ137" s="1208"/>
      <c r="CA137" s="1208"/>
      <c r="CB137" s="1208"/>
      <c r="CC137" s="1209"/>
    </row>
    <row r="138" spans="1:81" s="690" customFormat="1" ht="40.15" customHeight="1" thickBot="1" x14ac:dyDescent="0.3">
      <c r="A138" s="673"/>
      <c r="B138" s="1334"/>
      <c r="C138" s="1473"/>
      <c r="D138" s="1098"/>
      <c r="E138" s="1095"/>
      <c r="F138" s="1095"/>
      <c r="G138" s="1095"/>
      <c r="H138" s="1095"/>
      <c r="I138" s="1095"/>
      <c r="J138" s="1221"/>
      <c r="K138" s="1218"/>
      <c r="L138" s="1490"/>
      <c r="M138" s="1491"/>
      <c r="N138" s="1492"/>
      <c r="O138" s="1493"/>
      <c r="P138" s="1494"/>
      <c r="Q138" s="1495"/>
      <c r="R138" s="1221"/>
      <c r="S138" s="679"/>
      <c r="T138" s="710"/>
      <c r="U138" s="710"/>
      <c r="V138" s="710"/>
      <c r="W138" s="679"/>
      <c r="X138" s="671"/>
      <c r="Y138" s="671"/>
      <c r="Z138" s="671"/>
      <c r="AA138" s="671"/>
      <c r="AB138" s="1221"/>
      <c r="AC138" s="1242"/>
      <c r="AD138" s="306">
        <f t="shared" si="191"/>
        <v>0</v>
      </c>
      <c r="AE138" s="306">
        <f t="shared" si="191"/>
        <v>0</v>
      </c>
      <c r="AF138" s="306">
        <f t="shared" si="191"/>
        <v>0</v>
      </c>
      <c r="AG138" s="306">
        <f t="shared" si="191"/>
        <v>0</v>
      </c>
      <c r="AH138" s="306">
        <f t="shared" si="191"/>
        <v>0</v>
      </c>
      <c r="AI138" s="306">
        <f t="shared" si="191"/>
        <v>0</v>
      </c>
      <c r="AJ138" s="306">
        <f t="shared" si="191"/>
        <v>0</v>
      </c>
      <c r="AK138" s="1221"/>
      <c r="AL138" s="1245"/>
      <c r="AM138" s="306">
        <f t="shared" si="98"/>
        <v>0</v>
      </c>
      <c r="AN138" s="685"/>
      <c r="AO138" s="685"/>
      <c r="AP138" s="685"/>
      <c r="AQ138" s="685"/>
      <c r="AR138" s="685"/>
      <c r="AS138" s="685"/>
      <c r="AT138" s="1221"/>
      <c r="AU138" s="1248"/>
      <c r="AV138" s="306">
        <f t="shared" si="99"/>
        <v>0</v>
      </c>
      <c r="AW138" s="685"/>
      <c r="AX138" s="685"/>
      <c r="AY138" s="685"/>
      <c r="AZ138" s="685"/>
      <c r="BA138" s="685"/>
      <c r="BB138" s="685"/>
      <c r="BC138" s="1221"/>
      <c r="BD138" s="1251"/>
      <c r="BE138" s="306">
        <f t="shared" si="100"/>
        <v>0</v>
      </c>
      <c r="BF138" s="685"/>
      <c r="BG138" s="685"/>
      <c r="BH138" s="685"/>
      <c r="BI138" s="685"/>
      <c r="BJ138" s="685"/>
      <c r="BK138" s="685"/>
      <c r="BL138" s="1221"/>
      <c r="BM138" s="1254"/>
      <c r="BN138" s="306">
        <f t="shared" si="101"/>
        <v>0</v>
      </c>
      <c r="BO138" s="685"/>
      <c r="BP138" s="685"/>
      <c r="BQ138" s="685"/>
      <c r="BR138" s="685"/>
      <c r="BS138" s="685"/>
      <c r="BT138" s="685"/>
      <c r="BU138" s="1210"/>
      <c r="BV138" s="1211"/>
      <c r="BW138" s="1211"/>
      <c r="BX138" s="1211"/>
      <c r="BY138" s="1211"/>
      <c r="BZ138" s="1211"/>
      <c r="CA138" s="1211"/>
      <c r="CB138" s="1211"/>
      <c r="CC138" s="1212"/>
    </row>
    <row r="139" spans="1:81" s="690" customFormat="1" ht="40.15" customHeight="1" thickTop="1" x14ac:dyDescent="0.25">
      <c r="A139" s="673"/>
      <c r="B139" s="1334"/>
      <c r="C139" s="1473"/>
      <c r="D139" s="1096"/>
      <c r="E139" s="1093"/>
      <c r="F139" s="1093"/>
      <c r="G139" s="1093"/>
      <c r="H139" s="1093"/>
      <c r="I139" s="1093"/>
      <c r="J139" s="1219">
        <v>637</v>
      </c>
      <c r="K139" s="1216" t="str">
        <f>+[17]Metas!K728</f>
        <v xml:space="preserve">Actualización de la base de datos de los pensionados y pre pensionados </v>
      </c>
      <c r="L139" s="1222"/>
      <c r="M139" s="1225">
        <f>SUM(N139:Q139)</f>
        <v>0</v>
      </c>
      <c r="N139" s="1228"/>
      <c r="O139" s="1231"/>
      <c r="P139" s="1234"/>
      <c r="Q139" s="1237"/>
      <c r="R139" s="1219">
        <f>+$J139</f>
        <v>637</v>
      </c>
      <c r="S139" s="677" t="s">
        <v>6991</v>
      </c>
      <c r="T139" s="708"/>
      <c r="U139" s="708"/>
      <c r="V139" s="708"/>
      <c r="W139" s="677"/>
      <c r="X139" s="669"/>
      <c r="Y139" s="669"/>
      <c r="Z139" s="669"/>
      <c r="AA139" s="669"/>
      <c r="AB139" s="1219">
        <f t="shared" ref="AB139" si="198">+$J139</f>
        <v>637</v>
      </c>
      <c r="AC139" s="1240">
        <f t="shared" ref="AC139" si="199">+L139</f>
        <v>0</v>
      </c>
      <c r="AD139" s="308">
        <f t="shared" si="191"/>
        <v>0</v>
      </c>
      <c r="AE139" s="308">
        <f t="shared" si="191"/>
        <v>0</v>
      </c>
      <c r="AF139" s="308">
        <f t="shared" si="191"/>
        <v>0</v>
      </c>
      <c r="AG139" s="308">
        <f t="shared" si="191"/>
        <v>0</v>
      </c>
      <c r="AH139" s="308">
        <f t="shared" si="191"/>
        <v>0</v>
      </c>
      <c r="AI139" s="308">
        <f t="shared" si="191"/>
        <v>0</v>
      </c>
      <c r="AJ139" s="308">
        <f t="shared" si="191"/>
        <v>0</v>
      </c>
      <c r="AK139" s="1219">
        <f t="shared" ref="AK139" si="200">+$J139</f>
        <v>637</v>
      </c>
      <c r="AL139" s="1243">
        <f>+N139</f>
        <v>0</v>
      </c>
      <c r="AM139" s="308">
        <f t="shared" si="98"/>
        <v>0</v>
      </c>
      <c r="AN139" s="683"/>
      <c r="AO139" s="683"/>
      <c r="AP139" s="683"/>
      <c r="AQ139" s="683"/>
      <c r="AR139" s="683"/>
      <c r="AS139" s="683"/>
      <c r="AT139" s="1219">
        <f t="shared" ref="AT139" si="201">+$J139</f>
        <v>637</v>
      </c>
      <c r="AU139" s="1246">
        <f>+O139</f>
        <v>0</v>
      </c>
      <c r="AV139" s="308">
        <f t="shared" si="99"/>
        <v>0</v>
      </c>
      <c r="AW139" s="683"/>
      <c r="AX139" s="683"/>
      <c r="AY139" s="683"/>
      <c r="AZ139" s="683"/>
      <c r="BA139" s="683"/>
      <c r="BB139" s="683"/>
      <c r="BC139" s="1219">
        <f t="shared" ref="BC139" si="202">+$J139</f>
        <v>637</v>
      </c>
      <c r="BD139" s="1249">
        <f>+P139</f>
        <v>0</v>
      </c>
      <c r="BE139" s="308">
        <f t="shared" si="100"/>
        <v>0</v>
      </c>
      <c r="BF139" s="683"/>
      <c r="BG139" s="683"/>
      <c r="BH139" s="683"/>
      <c r="BI139" s="683"/>
      <c r="BJ139" s="683"/>
      <c r="BK139" s="683"/>
      <c r="BL139" s="1219">
        <f t="shared" ref="BL139" si="203">+$J139</f>
        <v>637</v>
      </c>
      <c r="BM139" s="1252">
        <f>+Q139</f>
        <v>0</v>
      </c>
      <c r="BN139" s="308">
        <f t="shared" si="101"/>
        <v>0</v>
      </c>
      <c r="BO139" s="683"/>
      <c r="BP139" s="683"/>
      <c r="BQ139" s="683"/>
      <c r="BR139" s="683"/>
      <c r="BS139" s="683"/>
      <c r="BT139" s="683"/>
      <c r="BU139" s="1204"/>
      <c r="BV139" s="1205"/>
      <c r="BW139" s="1205"/>
      <c r="BX139" s="1205"/>
      <c r="BY139" s="1205"/>
      <c r="BZ139" s="1205"/>
      <c r="CA139" s="1205"/>
      <c r="CB139" s="1205"/>
      <c r="CC139" s="1206"/>
    </row>
    <row r="140" spans="1:81" s="690" customFormat="1" ht="40.15" customHeight="1" x14ac:dyDescent="0.25">
      <c r="A140" s="673"/>
      <c r="B140" s="1334"/>
      <c r="C140" s="1473"/>
      <c r="D140" s="1097"/>
      <c r="E140" s="1094"/>
      <c r="F140" s="1094"/>
      <c r="G140" s="1094"/>
      <c r="H140" s="1094"/>
      <c r="I140" s="1094"/>
      <c r="J140" s="1220"/>
      <c r="K140" s="1217"/>
      <c r="L140" s="1223"/>
      <c r="M140" s="1226"/>
      <c r="N140" s="1229"/>
      <c r="O140" s="1232"/>
      <c r="P140" s="1235"/>
      <c r="Q140" s="1238"/>
      <c r="R140" s="1220"/>
      <c r="S140" s="678"/>
      <c r="T140" s="709"/>
      <c r="U140" s="709"/>
      <c r="V140" s="709"/>
      <c r="W140" s="678"/>
      <c r="X140" s="670"/>
      <c r="Y140" s="670"/>
      <c r="Z140" s="670"/>
      <c r="AA140" s="670"/>
      <c r="AB140" s="1220"/>
      <c r="AC140" s="1241"/>
      <c r="AD140" s="303">
        <f t="shared" si="191"/>
        <v>0</v>
      </c>
      <c r="AE140" s="303">
        <f t="shared" si="191"/>
        <v>0</v>
      </c>
      <c r="AF140" s="303">
        <f t="shared" si="191"/>
        <v>0</v>
      </c>
      <c r="AG140" s="303">
        <f t="shared" si="191"/>
        <v>0</v>
      </c>
      <c r="AH140" s="303">
        <f t="shared" si="191"/>
        <v>0</v>
      </c>
      <c r="AI140" s="303">
        <f t="shared" si="191"/>
        <v>0</v>
      </c>
      <c r="AJ140" s="303">
        <f t="shared" si="191"/>
        <v>0</v>
      </c>
      <c r="AK140" s="1220"/>
      <c r="AL140" s="1244"/>
      <c r="AM140" s="303">
        <f t="shared" ref="AM140:AM146" si="204">SUM(AN140:AS140)</f>
        <v>0</v>
      </c>
      <c r="AN140" s="684"/>
      <c r="AO140" s="684"/>
      <c r="AP140" s="684"/>
      <c r="AQ140" s="684"/>
      <c r="AR140" s="684"/>
      <c r="AS140" s="684"/>
      <c r="AT140" s="1220"/>
      <c r="AU140" s="1247"/>
      <c r="AV140" s="303">
        <f t="shared" ref="AV140:AV146" si="205">SUM(AW140:BB140)</f>
        <v>0</v>
      </c>
      <c r="AW140" s="684"/>
      <c r="AX140" s="684"/>
      <c r="AY140" s="684"/>
      <c r="AZ140" s="684"/>
      <c r="BA140" s="684"/>
      <c r="BB140" s="684"/>
      <c r="BC140" s="1220"/>
      <c r="BD140" s="1250"/>
      <c r="BE140" s="303">
        <f t="shared" ref="BE140:BE146" si="206">SUM(BF140:BK140)</f>
        <v>0</v>
      </c>
      <c r="BF140" s="684"/>
      <c r="BG140" s="684"/>
      <c r="BH140" s="684"/>
      <c r="BI140" s="684"/>
      <c r="BJ140" s="684"/>
      <c r="BK140" s="684"/>
      <c r="BL140" s="1220"/>
      <c r="BM140" s="1253"/>
      <c r="BN140" s="303">
        <f t="shared" ref="BN140:BN146" si="207">SUM(BO140:BT140)</f>
        <v>0</v>
      </c>
      <c r="BO140" s="684"/>
      <c r="BP140" s="684"/>
      <c r="BQ140" s="684"/>
      <c r="BR140" s="684"/>
      <c r="BS140" s="684"/>
      <c r="BT140" s="684"/>
      <c r="BU140" s="1207"/>
      <c r="BV140" s="1208"/>
      <c r="BW140" s="1208"/>
      <c r="BX140" s="1208"/>
      <c r="BY140" s="1208"/>
      <c r="BZ140" s="1208"/>
      <c r="CA140" s="1208"/>
      <c r="CB140" s="1208"/>
      <c r="CC140" s="1209"/>
    </row>
    <row r="141" spans="1:81" s="690" customFormat="1" ht="40.15" customHeight="1" x14ac:dyDescent="0.25">
      <c r="A141" s="673"/>
      <c r="B141" s="1334"/>
      <c r="C141" s="1473"/>
      <c r="D141" s="1097"/>
      <c r="E141" s="1094"/>
      <c r="F141" s="1094"/>
      <c r="G141" s="1094"/>
      <c r="H141" s="1094"/>
      <c r="I141" s="1094"/>
      <c r="J141" s="1220"/>
      <c r="K141" s="1217"/>
      <c r="L141" s="1223"/>
      <c r="M141" s="1226"/>
      <c r="N141" s="1229"/>
      <c r="O141" s="1232"/>
      <c r="P141" s="1235"/>
      <c r="Q141" s="1238"/>
      <c r="R141" s="1220"/>
      <c r="S141" s="678"/>
      <c r="T141" s="709"/>
      <c r="U141" s="709"/>
      <c r="V141" s="709"/>
      <c r="W141" s="678"/>
      <c r="X141" s="670"/>
      <c r="Y141" s="670"/>
      <c r="Z141" s="670"/>
      <c r="AA141" s="670"/>
      <c r="AB141" s="1220"/>
      <c r="AC141" s="1241"/>
      <c r="AD141" s="303">
        <f t="shared" si="191"/>
        <v>0</v>
      </c>
      <c r="AE141" s="303">
        <f t="shared" si="191"/>
        <v>0</v>
      </c>
      <c r="AF141" s="303">
        <f t="shared" si="191"/>
        <v>0</v>
      </c>
      <c r="AG141" s="303">
        <f t="shared" si="191"/>
        <v>0</v>
      </c>
      <c r="AH141" s="303">
        <f t="shared" si="191"/>
        <v>0</v>
      </c>
      <c r="AI141" s="303">
        <f t="shared" si="191"/>
        <v>0</v>
      </c>
      <c r="AJ141" s="303">
        <f t="shared" si="191"/>
        <v>0</v>
      </c>
      <c r="AK141" s="1220"/>
      <c r="AL141" s="1244"/>
      <c r="AM141" s="303">
        <f t="shared" si="204"/>
        <v>0</v>
      </c>
      <c r="AN141" s="684"/>
      <c r="AO141" s="684"/>
      <c r="AP141" s="684"/>
      <c r="AQ141" s="684"/>
      <c r="AR141" s="684"/>
      <c r="AS141" s="684"/>
      <c r="AT141" s="1220"/>
      <c r="AU141" s="1247"/>
      <c r="AV141" s="303">
        <f t="shared" si="205"/>
        <v>0</v>
      </c>
      <c r="AW141" s="684"/>
      <c r="AX141" s="684"/>
      <c r="AY141" s="684"/>
      <c r="AZ141" s="684"/>
      <c r="BA141" s="684"/>
      <c r="BB141" s="684"/>
      <c r="BC141" s="1220"/>
      <c r="BD141" s="1250"/>
      <c r="BE141" s="303">
        <f t="shared" si="206"/>
        <v>0</v>
      </c>
      <c r="BF141" s="684"/>
      <c r="BG141" s="684"/>
      <c r="BH141" s="684"/>
      <c r="BI141" s="684"/>
      <c r="BJ141" s="684"/>
      <c r="BK141" s="684"/>
      <c r="BL141" s="1220"/>
      <c r="BM141" s="1253"/>
      <c r="BN141" s="303">
        <f t="shared" si="207"/>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thickBot="1" x14ac:dyDescent="0.3">
      <c r="A142" s="673"/>
      <c r="B142" s="1334"/>
      <c r="C142" s="1477"/>
      <c r="D142" s="1098"/>
      <c r="E142" s="1095"/>
      <c r="F142" s="1095"/>
      <c r="G142" s="1095"/>
      <c r="H142" s="1095"/>
      <c r="I142" s="1095"/>
      <c r="J142" s="1221"/>
      <c r="K142" s="1218"/>
      <c r="L142" s="1224"/>
      <c r="M142" s="1227"/>
      <c r="N142" s="1230"/>
      <c r="O142" s="1233"/>
      <c r="P142" s="1236"/>
      <c r="Q142" s="1239"/>
      <c r="R142" s="1221"/>
      <c r="S142" s="679"/>
      <c r="T142" s="710"/>
      <c r="U142" s="710"/>
      <c r="V142" s="710"/>
      <c r="W142" s="679"/>
      <c r="X142" s="671"/>
      <c r="Y142" s="671"/>
      <c r="Z142" s="671"/>
      <c r="AA142" s="671"/>
      <c r="AB142" s="1221"/>
      <c r="AC142" s="1242"/>
      <c r="AD142" s="306">
        <f t="shared" si="191"/>
        <v>0</v>
      </c>
      <c r="AE142" s="306">
        <f t="shared" si="191"/>
        <v>0</v>
      </c>
      <c r="AF142" s="306">
        <f t="shared" si="191"/>
        <v>0</v>
      </c>
      <c r="AG142" s="306">
        <f t="shared" si="191"/>
        <v>0</v>
      </c>
      <c r="AH142" s="306">
        <f t="shared" si="191"/>
        <v>0</v>
      </c>
      <c r="AI142" s="306">
        <f t="shared" si="191"/>
        <v>0</v>
      </c>
      <c r="AJ142" s="306">
        <f t="shared" si="191"/>
        <v>0</v>
      </c>
      <c r="AK142" s="1221"/>
      <c r="AL142" s="1245"/>
      <c r="AM142" s="306">
        <f t="shared" si="204"/>
        <v>0</v>
      </c>
      <c r="AN142" s="685"/>
      <c r="AO142" s="685"/>
      <c r="AP142" s="685"/>
      <c r="AQ142" s="685"/>
      <c r="AR142" s="685"/>
      <c r="AS142" s="685"/>
      <c r="AT142" s="1221"/>
      <c r="AU142" s="1248"/>
      <c r="AV142" s="306">
        <f t="shared" si="205"/>
        <v>0</v>
      </c>
      <c r="AW142" s="685"/>
      <c r="AX142" s="685"/>
      <c r="AY142" s="685"/>
      <c r="AZ142" s="685"/>
      <c r="BA142" s="685"/>
      <c r="BB142" s="685"/>
      <c r="BC142" s="1221"/>
      <c r="BD142" s="1251"/>
      <c r="BE142" s="306">
        <f t="shared" si="206"/>
        <v>0</v>
      </c>
      <c r="BF142" s="685"/>
      <c r="BG142" s="685"/>
      <c r="BH142" s="685"/>
      <c r="BI142" s="685"/>
      <c r="BJ142" s="685"/>
      <c r="BK142" s="685"/>
      <c r="BL142" s="1221"/>
      <c r="BM142" s="1254"/>
      <c r="BN142" s="306">
        <f t="shared" si="207"/>
        <v>0</v>
      </c>
      <c r="BO142" s="685"/>
      <c r="BP142" s="685"/>
      <c r="BQ142" s="685"/>
      <c r="BR142" s="685"/>
      <c r="BS142" s="685"/>
      <c r="BT142" s="685"/>
      <c r="BU142" s="1210"/>
      <c r="BV142" s="1211"/>
      <c r="BW142" s="1211"/>
      <c r="BX142" s="1211"/>
      <c r="BY142" s="1211"/>
      <c r="BZ142" s="1211"/>
      <c r="CA142" s="1211"/>
      <c r="CB142" s="1211"/>
      <c r="CC142" s="1212"/>
    </row>
    <row r="143" spans="1:81" s="690" customFormat="1" ht="40.15" customHeight="1" thickTop="1" thickBot="1" x14ac:dyDescent="0.3">
      <c r="A143" s="673"/>
      <c r="B143" s="1334"/>
      <c r="C143" s="1472" t="s">
        <v>1001</v>
      </c>
      <c r="D143" s="1096"/>
      <c r="E143" s="1093"/>
      <c r="F143" s="1093"/>
      <c r="G143" s="1093"/>
      <c r="H143" s="1093"/>
      <c r="I143" s="1093"/>
      <c r="J143" s="1219">
        <v>638</v>
      </c>
      <c r="K143" s="1216" t="str">
        <f>+[17]Metas!K729</f>
        <v>Escuela de gestión pública y participación ciudadana proyectado y ejecutado</v>
      </c>
      <c r="L143" s="1222"/>
      <c r="M143" s="1225">
        <f>SUM(N143:Q143)</f>
        <v>0</v>
      </c>
      <c r="N143" s="1228"/>
      <c r="O143" s="1231"/>
      <c r="P143" s="1234"/>
      <c r="Q143" s="1237"/>
      <c r="R143" s="1219">
        <f>+$J143</f>
        <v>638</v>
      </c>
      <c r="S143" s="677" t="s">
        <v>6991</v>
      </c>
      <c r="T143" s="708"/>
      <c r="U143" s="708"/>
      <c r="V143" s="708"/>
      <c r="W143" s="677"/>
      <c r="X143" s="669"/>
      <c r="Y143" s="669"/>
      <c r="Z143" s="669"/>
      <c r="AA143" s="669"/>
      <c r="AB143" s="1219">
        <f t="shared" ref="AB143" si="208">+$J143</f>
        <v>638</v>
      </c>
      <c r="AC143" s="1240">
        <f t="shared" ref="AC143" si="209">+L143</f>
        <v>0</v>
      </c>
      <c r="AD143" s="308">
        <f t="shared" si="191"/>
        <v>1100000000</v>
      </c>
      <c r="AE143" s="308">
        <f t="shared" si="191"/>
        <v>1100000000</v>
      </c>
      <c r="AF143" s="308">
        <f t="shared" si="191"/>
        <v>0</v>
      </c>
      <c r="AG143" s="308">
        <f t="shared" si="191"/>
        <v>0</v>
      </c>
      <c r="AH143" s="308">
        <f t="shared" si="191"/>
        <v>0</v>
      </c>
      <c r="AI143" s="308">
        <f t="shared" si="191"/>
        <v>0</v>
      </c>
      <c r="AJ143" s="308">
        <f t="shared" si="191"/>
        <v>0</v>
      </c>
      <c r="AK143" s="1219">
        <f t="shared" ref="AK143" si="210">+$J143</f>
        <v>638</v>
      </c>
      <c r="AL143" s="1243">
        <f>+N143</f>
        <v>0</v>
      </c>
      <c r="AM143" s="308">
        <f t="shared" si="204"/>
        <v>0</v>
      </c>
      <c r="AN143" s="683"/>
      <c r="AO143" s="683"/>
      <c r="AP143" s="683"/>
      <c r="AQ143" s="683"/>
      <c r="AR143" s="683"/>
      <c r="AS143" s="683"/>
      <c r="AT143" s="1219">
        <f t="shared" ref="AT143" si="211">+$J143</f>
        <v>638</v>
      </c>
      <c r="AU143" s="1246">
        <f>+O143</f>
        <v>0</v>
      </c>
      <c r="AV143" s="308">
        <f t="shared" si="205"/>
        <v>0</v>
      </c>
      <c r="AW143" s="683"/>
      <c r="AX143" s="683"/>
      <c r="AY143" s="683"/>
      <c r="AZ143" s="683"/>
      <c r="BA143" s="683"/>
      <c r="BB143" s="683"/>
      <c r="BC143" s="1219">
        <f t="shared" ref="BC143" si="212">+$J143</f>
        <v>638</v>
      </c>
      <c r="BD143" s="1249">
        <f>+P143</f>
        <v>0</v>
      </c>
      <c r="BE143" s="308">
        <f t="shared" si="206"/>
        <v>0</v>
      </c>
      <c r="BF143" s="683"/>
      <c r="BG143" s="683"/>
      <c r="BH143" s="683"/>
      <c r="BI143" s="683"/>
      <c r="BJ143" s="683"/>
      <c r="BK143" s="683"/>
      <c r="BL143" s="1219">
        <f t="shared" ref="BL143" si="213">+$J143</f>
        <v>638</v>
      </c>
      <c r="BM143" s="1252">
        <f>+Q143</f>
        <v>0</v>
      </c>
      <c r="BN143" s="308">
        <f t="shared" si="207"/>
        <v>1100000000</v>
      </c>
      <c r="BO143" s="918">
        <v>1100000000</v>
      </c>
      <c r="BP143" s="683"/>
      <c r="BQ143" s="683"/>
      <c r="BR143" s="683"/>
      <c r="BS143" s="683"/>
      <c r="BT143" s="683"/>
      <c r="BU143" s="1204"/>
      <c r="BV143" s="1205"/>
      <c r="BW143" s="1205"/>
      <c r="BX143" s="1205"/>
      <c r="BY143" s="1205"/>
      <c r="BZ143" s="1205"/>
      <c r="CA143" s="1205"/>
      <c r="CB143" s="1205"/>
      <c r="CC143" s="1206"/>
    </row>
    <row r="144" spans="1:81" s="690" customFormat="1" ht="40.15" customHeight="1" thickTop="1" x14ac:dyDescent="0.25">
      <c r="A144" s="673"/>
      <c r="B144" s="1334"/>
      <c r="C144" s="1473"/>
      <c r="D144" s="1097"/>
      <c r="E144" s="1094"/>
      <c r="F144" s="1094"/>
      <c r="G144" s="1094"/>
      <c r="H144" s="1094"/>
      <c r="I144" s="1094"/>
      <c r="J144" s="1220"/>
      <c r="K144" s="1217"/>
      <c r="L144" s="1223"/>
      <c r="M144" s="1226"/>
      <c r="N144" s="1229"/>
      <c r="O144" s="1232"/>
      <c r="P144" s="1235"/>
      <c r="Q144" s="1238"/>
      <c r="R144" s="1220"/>
      <c r="S144" s="677"/>
      <c r="T144" s="709"/>
      <c r="U144" s="709"/>
      <c r="V144" s="709"/>
      <c r="W144" s="678"/>
      <c r="X144" s="670"/>
      <c r="Y144" s="670"/>
      <c r="Z144" s="670"/>
      <c r="AA144" s="670"/>
      <c r="AB144" s="1220"/>
      <c r="AC144" s="1241"/>
      <c r="AD144" s="303">
        <f t="shared" si="191"/>
        <v>0</v>
      </c>
      <c r="AE144" s="303">
        <f t="shared" si="191"/>
        <v>0</v>
      </c>
      <c r="AF144" s="303">
        <f t="shared" si="191"/>
        <v>0</v>
      </c>
      <c r="AG144" s="303">
        <f t="shared" si="191"/>
        <v>0</v>
      </c>
      <c r="AH144" s="303">
        <f t="shared" si="191"/>
        <v>0</v>
      </c>
      <c r="AI144" s="303">
        <f t="shared" si="191"/>
        <v>0</v>
      </c>
      <c r="AJ144" s="303">
        <f t="shared" si="191"/>
        <v>0</v>
      </c>
      <c r="AK144" s="1220"/>
      <c r="AL144" s="1244"/>
      <c r="AM144" s="303">
        <f t="shared" si="204"/>
        <v>0</v>
      </c>
      <c r="AN144" s="684"/>
      <c r="AO144" s="684"/>
      <c r="AP144" s="684"/>
      <c r="AQ144" s="684"/>
      <c r="AR144" s="684"/>
      <c r="AS144" s="684"/>
      <c r="AT144" s="1220"/>
      <c r="AU144" s="1247"/>
      <c r="AV144" s="303">
        <f t="shared" si="205"/>
        <v>0</v>
      </c>
      <c r="AW144" s="684"/>
      <c r="AX144" s="684"/>
      <c r="AY144" s="684"/>
      <c r="AZ144" s="684"/>
      <c r="BA144" s="684"/>
      <c r="BB144" s="684"/>
      <c r="BC144" s="1220"/>
      <c r="BD144" s="1250"/>
      <c r="BE144" s="303">
        <f t="shared" si="206"/>
        <v>0</v>
      </c>
      <c r="BF144" s="684"/>
      <c r="BG144" s="684"/>
      <c r="BH144" s="684"/>
      <c r="BI144" s="684"/>
      <c r="BJ144" s="684"/>
      <c r="BK144" s="684"/>
      <c r="BL144" s="1220"/>
      <c r="BM144" s="1253"/>
      <c r="BN144" s="303">
        <f t="shared" si="207"/>
        <v>0</v>
      </c>
      <c r="BO144" s="684"/>
      <c r="BP144" s="684"/>
      <c r="BQ144" s="684"/>
      <c r="BR144" s="684"/>
      <c r="BS144" s="684"/>
      <c r="BT144" s="684"/>
      <c r="BU144" s="1207"/>
      <c r="BV144" s="1208"/>
      <c r="BW144" s="1208"/>
      <c r="BX144" s="1208"/>
      <c r="BY144" s="1208"/>
      <c r="BZ144" s="1208"/>
      <c r="CA144" s="1208"/>
      <c r="CB144" s="1208"/>
      <c r="CC144" s="1209"/>
    </row>
    <row r="145" spans="1:81" s="690" customFormat="1" ht="40.15" customHeight="1" x14ac:dyDescent="0.25">
      <c r="A145" s="673"/>
      <c r="B145" s="1334"/>
      <c r="C145" s="1473"/>
      <c r="D145" s="1097"/>
      <c r="E145" s="1094"/>
      <c r="F145" s="1094"/>
      <c r="G145" s="1094"/>
      <c r="H145" s="1094"/>
      <c r="I145" s="1094"/>
      <c r="J145" s="1220"/>
      <c r="K145" s="1217"/>
      <c r="L145" s="1223"/>
      <c r="M145" s="1226"/>
      <c r="N145" s="1229"/>
      <c r="O145" s="1232"/>
      <c r="P145" s="1235"/>
      <c r="Q145" s="1238"/>
      <c r="R145" s="1220"/>
      <c r="S145" s="678"/>
      <c r="T145" s="709"/>
      <c r="U145" s="709"/>
      <c r="V145" s="709"/>
      <c r="W145" s="678"/>
      <c r="X145" s="670"/>
      <c r="Y145" s="670"/>
      <c r="Z145" s="670"/>
      <c r="AA145" s="670"/>
      <c r="AB145" s="1220"/>
      <c r="AC145" s="1241"/>
      <c r="AD145" s="303">
        <f t="shared" si="191"/>
        <v>0</v>
      </c>
      <c r="AE145" s="303">
        <f t="shared" si="191"/>
        <v>0</v>
      </c>
      <c r="AF145" s="303">
        <f t="shared" si="191"/>
        <v>0</v>
      </c>
      <c r="AG145" s="303">
        <f t="shared" si="191"/>
        <v>0</v>
      </c>
      <c r="AH145" s="303">
        <f t="shared" si="191"/>
        <v>0</v>
      </c>
      <c r="AI145" s="303">
        <f t="shared" si="191"/>
        <v>0</v>
      </c>
      <c r="AJ145" s="303">
        <f t="shared" si="191"/>
        <v>0</v>
      </c>
      <c r="AK145" s="1220"/>
      <c r="AL145" s="1244"/>
      <c r="AM145" s="303">
        <f t="shared" si="204"/>
        <v>0</v>
      </c>
      <c r="AN145" s="684"/>
      <c r="AO145" s="684"/>
      <c r="AP145" s="684"/>
      <c r="AQ145" s="684"/>
      <c r="AR145" s="684"/>
      <c r="AS145" s="684"/>
      <c r="AT145" s="1220"/>
      <c r="AU145" s="1247"/>
      <c r="AV145" s="303">
        <f t="shared" si="205"/>
        <v>0</v>
      </c>
      <c r="AW145" s="684"/>
      <c r="AX145" s="684"/>
      <c r="AY145" s="684"/>
      <c r="AZ145" s="684"/>
      <c r="BA145" s="684"/>
      <c r="BB145" s="684"/>
      <c r="BC145" s="1220"/>
      <c r="BD145" s="1250"/>
      <c r="BE145" s="303">
        <f t="shared" si="206"/>
        <v>0</v>
      </c>
      <c r="BF145" s="684"/>
      <c r="BG145" s="684"/>
      <c r="BH145" s="684"/>
      <c r="BI145" s="684"/>
      <c r="BJ145" s="684"/>
      <c r="BK145" s="684"/>
      <c r="BL145" s="1220"/>
      <c r="BM145" s="1253"/>
      <c r="BN145" s="303">
        <f t="shared" si="207"/>
        <v>0</v>
      </c>
      <c r="BO145" s="684"/>
      <c r="BP145" s="684"/>
      <c r="BQ145" s="684"/>
      <c r="BR145" s="684"/>
      <c r="BS145" s="684"/>
      <c r="BT145" s="684"/>
      <c r="BU145" s="1207"/>
      <c r="BV145" s="1208"/>
      <c r="BW145" s="1208"/>
      <c r="BX145" s="1208"/>
      <c r="BY145" s="1208"/>
      <c r="BZ145" s="1208"/>
      <c r="CA145" s="1208"/>
      <c r="CB145" s="1208"/>
      <c r="CC145" s="1209"/>
    </row>
    <row r="146" spans="1:81" s="690" customFormat="1" ht="40.15" customHeight="1" thickBot="1" x14ac:dyDescent="0.3">
      <c r="A146" s="673"/>
      <c r="B146" s="1335"/>
      <c r="C146" s="1477"/>
      <c r="D146" s="1098"/>
      <c r="E146" s="1095"/>
      <c r="F146" s="1095"/>
      <c r="G146" s="1095"/>
      <c r="H146" s="1095"/>
      <c r="I146" s="1095"/>
      <c r="J146" s="1221"/>
      <c r="K146" s="1218"/>
      <c r="L146" s="1224"/>
      <c r="M146" s="1227"/>
      <c r="N146" s="1230"/>
      <c r="O146" s="1233"/>
      <c r="P146" s="1236"/>
      <c r="Q146" s="1239"/>
      <c r="R146" s="1221"/>
      <c r="S146" s="679"/>
      <c r="T146" s="710"/>
      <c r="U146" s="710"/>
      <c r="V146" s="710"/>
      <c r="W146" s="679"/>
      <c r="X146" s="671"/>
      <c r="Y146" s="671"/>
      <c r="Z146" s="671"/>
      <c r="AA146" s="671"/>
      <c r="AB146" s="1221"/>
      <c r="AC146" s="1242"/>
      <c r="AD146" s="306">
        <f t="shared" si="191"/>
        <v>0</v>
      </c>
      <c r="AE146" s="306">
        <f t="shared" si="191"/>
        <v>0</v>
      </c>
      <c r="AF146" s="306">
        <f t="shared" si="191"/>
        <v>0</v>
      </c>
      <c r="AG146" s="306">
        <f t="shared" si="191"/>
        <v>0</v>
      </c>
      <c r="AH146" s="306">
        <f t="shared" si="191"/>
        <v>0</v>
      </c>
      <c r="AI146" s="306">
        <f t="shared" si="191"/>
        <v>0</v>
      </c>
      <c r="AJ146" s="306">
        <f t="shared" si="191"/>
        <v>0</v>
      </c>
      <c r="AK146" s="1221"/>
      <c r="AL146" s="1245"/>
      <c r="AM146" s="306">
        <f t="shared" si="204"/>
        <v>0</v>
      </c>
      <c r="AN146" s="685"/>
      <c r="AO146" s="685"/>
      <c r="AP146" s="685"/>
      <c r="AQ146" s="685"/>
      <c r="AR146" s="685"/>
      <c r="AS146" s="685"/>
      <c r="AT146" s="1221"/>
      <c r="AU146" s="1248"/>
      <c r="AV146" s="306">
        <f t="shared" si="205"/>
        <v>0</v>
      </c>
      <c r="AW146" s="685"/>
      <c r="AX146" s="685"/>
      <c r="AY146" s="685"/>
      <c r="AZ146" s="685"/>
      <c r="BA146" s="685"/>
      <c r="BB146" s="685"/>
      <c r="BC146" s="1221"/>
      <c r="BD146" s="1251"/>
      <c r="BE146" s="306">
        <f t="shared" si="206"/>
        <v>0</v>
      </c>
      <c r="BF146" s="685"/>
      <c r="BG146" s="685"/>
      <c r="BH146" s="685"/>
      <c r="BI146" s="685"/>
      <c r="BJ146" s="685"/>
      <c r="BK146" s="685"/>
      <c r="BL146" s="1221"/>
      <c r="BM146" s="1254"/>
      <c r="BN146" s="306">
        <f t="shared" si="207"/>
        <v>0</v>
      </c>
      <c r="BO146" s="685"/>
      <c r="BP146" s="685"/>
      <c r="BQ146" s="685"/>
      <c r="BR146" s="685"/>
      <c r="BS146" s="685"/>
      <c r="BT146" s="685"/>
      <c r="BU146" s="1210"/>
      <c r="BV146" s="1211"/>
      <c r="BW146" s="1211"/>
      <c r="BX146" s="1211"/>
      <c r="BY146" s="1211"/>
      <c r="BZ146" s="1211"/>
      <c r="CA146" s="1211"/>
      <c r="CB146" s="1211"/>
      <c r="CC146" s="1212"/>
    </row>
    <row r="147" spans="1:81" ht="40.15" customHeight="1" thickTop="1" x14ac:dyDescent="0.25"/>
  </sheetData>
  <mergeCells count="1104">
    <mergeCell ref="R103:R106"/>
    <mergeCell ref="R107:R110"/>
    <mergeCell ref="R111:R114"/>
    <mergeCell ref="R115:R118"/>
    <mergeCell ref="R119:R122"/>
    <mergeCell ref="R123:R126"/>
    <mergeCell ref="R127:R130"/>
    <mergeCell ref="R59:R62"/>
    <mergeCell ref="R63:R66"/>
    <mergeCell ref="R67:R70"/>
    <mergeCell ref="R71:R74"/>
    <mergeCell ref="R75:R78"/>
    <mergeCell ref="R79:R82"/>
    <mergeCell ref="R83:R86"/>
    <mergeCell ref="R87:R90"/>
    <mergeCell ref="R91:R94"/>
    <mergeCell ref="R31:R34"/>
    <mergeCell ref="R35:R38"/>
    <mergeCell ref="R39:R42"/>
    <mergeCell ref="R43:R46"/>
    <mergeCell ref="R47:R50"/>
    <mergeCell ref="R55:R58"/>
    <mergeCell ref="R99:R102"/>
    <mergeCell ref="D7:D9"/>
    <mergeCell ref="E7:E9"/>
    <mergeCell ref="F7:F9"/>
    <mergeCell ref="G7:G9"/>
    <mergeCell ref="H7:H9"/>
    <mergeCell ref="I7:I9"/>
    <mergeCell ref="S7:S9"/>
    <mergeCell ref="T7:T9"/>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C2:H2"/>
    <mergeCell ref="L2:Q2"/>
    <mergeCell ref="R2:S2"/>
    <mergeCell ref="T2:V2"/>
    <mergeCell ref="C3:H3"/>
    <mergeCell ref="L3:Q3"/>
    <mergeCell ref="R3:S3"/>
    <mergeCell ref="T3:V3"/>
    <mergeCell ref="C4:H5"/>
    <mergeCell ref="L4:Q4"/>
    <mergeCell ref="R4:S5"/>
    <mergeCell ref="T4:V4"/>
    <mergeCell ref="L5:Q5"/>
    <mergeCell ref="T5:V5"/>
    <mergeCell ref="D139:D142"/>
    <mergeCell ref="E139:E142"/>
    <mergeCell ref="F139:F142"/>
    <mergeCell ref="G139:G142"/>
    <mergeCell ref="H139:H142"/>
    <mergeCell ref="I139:I142"/>
    <mergeCell ref="D123:D126"/>
    <mergeCell ref="E123:E126"/>
    <mergeCell ref="F123:F126"/>
    <mergeCell ref="G123:G126"/>
    <mergeCell ref="H123:H126"/>
    <mergeCell ref="I123:I126"/>
    <mergeCell ref="D127:D130"/>
    <mergeCell ref="E127:E130"/>
    <mergeCell ref="F127:F130"/>
    <mergeCell ref="G127:G130"/>
    <mergeCell ref="H127:H130"/>
    <mergeCell ref="R15:R18"/>
    <mergeCell ref="D143:D146"/>
    <mergeCell ref="E143:E146"/>
    <mergeCell ref="F143:F146"/>
    <mergeCell ref="G143:G146"/>
    <mergeCell ref="H143:H146"/>
    <mergeCell ref="I143:I146"/>
    <mergeCell ref="D131:D134"/>
    <mergeCell ref="E131:E134"/>
    <mergeCell ref="F131:F134"/>
    <mergeCell ref="G131:G134"/>
    <mergeCell ref="H131:H134"/>
    <mergeCell ref="I131:I134"/>
    <mergeCell ref="D135:D138"/>
    <mergeCell ref="E135:E138"/>
    <mergeCell ref="F135:F138"/>
    <mergeCell ref="G135:G138"/>
    <mergeCell ref="H135:H138"/>
    <mergeCell ref="I135:I138"/>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F4:BK4"/>
    <mergeCell ref="BO8:BR8"/>
    <mergeCell ref="AL7:AL9"/>
    <mergeCell ref="AM7:AS7"/>
    <mergeCell ref="AT7:AT9"/>
    <mergeCell ref="AU7:AU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U7:U9"/>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S8:BS9"/>
    <mergeCell ref="BT8:BT9"/>
    <mergeCell ref="BN8:BN9"/>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23:CC23"/>
    <mergeCell ref="BU24:CC24"/>
    <mergeCell ref="BU25:CC25"/>
    <mergeCell ref="BU26:CC26"/>
    <mergeCell ref="P23:P26"/>
    <mergeCell ref="Q23:Q26"/>
    <mergeCell ref="AB23:AB26"/>
    <mergeCell ref="AC23:AC26"/>
    <mergeCell ref="AK23:AK26"/>
    <mergeCell ref="AL23:AL26"/>
    <mergeCell ref="BL19:BL22"/>
    <mergeCell ref="BU19:CC19"/>
    <mergeCell ref="BU20:CC20"/>
    <mergeCell ref="BU21:CC21"/>
    <mergeCell ref="BU22:CC22"/>
    <mergeCell ref="P19:P22"/>
    <mergeCell ref="Q19:Q22"/>
    <mergeCell ref="AB19:AB22"/>
    <mergeCell ref="AC19:AC22"/>
    <mergeCell ref="AK19:AK22"/>
    <mergeCell ref="AL19:AL22"/>
    <mergeCell ref="R19:R22"/>
    <mergeCell ref="R23:R26"/>
    <mergeCell ref="BM15:BM18"/>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J23:J26"/>
    <mergeCell ref="K23:K26"/>
    <mergeCell ref="L23:L26"/>
    <mergeCell ref="M23:M26"/>
    <mergeCell ref="N23:N26"/>
    <mergeCell ref="O23:O26"/>
    <mergeCell ref="AT23:AT26"/>
    <mergeCell ref="AU23:AU26"/>
    <mergeCell ref="BC23:BC26"/>
    <mergeCell ref="BL23:BL26"/>
    <mergeCell ref="R27:R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1:J34"/>
    <mergeCell ref="K31:K34"/>
    <mergeCell ref="L31:L34"/>
    <mergeCell ref="M31:M34"/>
    <mergeCell ref="N31:N34"/>
    <mergeCell ref="O31:O34"/>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AT51:AT54"/>
    <mergeCell ref="AU51:AU54"/>
    <mergeCell ref="BC51:BC54"/>
    <mergeCell ref="R51:R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AK59:AK62"/>
    <mergeCell ref="AL59:AL62"/>
    <mergeCell ref="BU59:CC59"/>
    <mergeCell ref="BU60:CC60"/>
    <mergeCell ref="BU61:CC61"/>
    <mergeCell ref="BU62:CC62"/>
    <mergeCell ref="J55:J58"/>
    <mergeCell ref="K55:K58"/>
    <mergeCell ref="L55:L58"/>
    <mergeCell ref="M55:M58"/>
    <mergeCell ref="N55:N58"/>
    <mergeCell ref="O55:O58"/>
    <mergeCell ref="AK63:AK66"/>
    <mergeCell ref="AL63:AL66"/>
    <mergeCell ref="BU67:CC67"/>
    <mergeCell ref="BU68:CC68"/>
    <mergeCell ref="BU69:CC69"/>
    <mergeCell ref="BU70:CC70"/>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T67:AT70"/>
    <mergeCell ref="AU67:AU70"/>
    <mergeCell ref="BC67:BC70"/>
    <mergeCell ref="BD67:BD70"/>
    <mergeCell ref="BL67:BL70"/>
    <mergeCell ref="BM67:BM70"/>
    <mergeCell ref="P67:P70"/>
    <mergeCell ref="Q67:Q70"/>
    <mergeCell ref="AB67:AB70"/>
    <mergeCell ref="AC67:AC70"/>
    <mergeCell ref="AK67:AK70"/>
    <mergeCell ref="AL67:AL70"/>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L79:AL82"/>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BU94:CC94"/>
    <mergeCell ref="J87:J90"/>
    <mergeCell ref="K87:K90"/>
    <mergeCell ref="L87:L90"/>
    <mergeCell ref="M87:M90"/>
    <mergeCell ref="N87:N90"/>
    <mergeCell ref="O87:O90"/>
    <mergeCell ref="AB83:AB86"/>
    <mergeCell ref="AC83:AC86"/>
    <mergeCell ref="AK83:AK86"/>
    <mergeCell ref="AL83:AL86"/>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T99:AT102"/>
    <mergeCell ref="AU99:AU102"/>
    <mergeCell ref="BC99:BC102"/>
    <mergeCell ref="BD99:BD102"/>
    <mergeCell ref="BL99:BL102"/>
    <mergeCell ref="BM99:BM10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R95:R98"/>
    <mergeCell ref="P99:P102"/>
    <mergeCell ref="Q99:Q102"/>
    <mergeCell ref="AB99:AB102"/>
    <mergeCell ref="AC99:AC102"/>
    <mergeCell ref="AK99:AK102"/>
    <mergeCell ref="AL99:AL102"/>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R131:R134"/>
    <mergeCell ref="AT131:AT134"/>
    <mergeCell ref="AU131:AU134"/>
    <mergeCell ref="BC131:BC134"/>
    <mergeCell ref="BD131:BD134"/>
    <mergeCell ref="BL131:BL134"/>
    <mergeCell ref="BM131:BM134"/>
    <mergeCell ref="P131:P134"/>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M139:BM142"/>
    <mergeCell ref="J135:J138"/>
    <mergeCell ref="K135:K138"/>
    <mergeCell ref="L135:L138"/>
    <mergeCell ref="M135:M138"/>
    <mergeCell ref="N135:N138"/>
    <mergeCell ref="O135:O138"/>
    <mergeCell ref="R135:R138"/>
    <mergeCell ref="R139:R142"/>
    <mergeCell ref="AT139:AT142"/>
    <mergeCell ref="AU139:AU142"/>
    <mergeCell ref="BC139:BC142"/>
    <mergeCell ref="P139:P142"/>
    <mergeCell ref="Q139:Q142"/>
    <mergeCell ref="Q131:Q134"/>
    <mergeCell ref="AB131:AB134"/>
    <mergeCell ref="AC131:AC134"/>
    <mergeCell ref="AK131:AK134"/>
    <mergeCell ref="AL131:AL134"/>
    <mergeCell ref="AL139:AL142"/>
    <mergeCell ref="P143:P146"/>
    <mergeCell ref="Q143:Q146"/>
    <mergeCell ref="AB143:AB146"/>
    <mergeCell ref="AC143:AC146"/>
    <mergeCell ref="AK143:AK146"/>
    <mergeCell ref="AL143:AL146"/>
    <mergeCell ref="BU135:CC135"/>
    <mergeCell ref="BU136:CC136"/>
    <mergeCell ref="BU137:CC137"/>
    <mergeCell ref="BU138:CC138"/>
    <mergeCell ref="R143:R146"/>
    <mergeCell ref="C83:C98"/>
    <mergeCell ref="C99:C106"/>
    <mergeCell ref="C107:C114"/>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11:B146"/>
    <mergeCell ref="C11:C50"/>
    <mergeCell ref="C51:C54"/>
    <mergeCell ref="C55:C82"/>
    <mergeCell ref="BU145:CC145"/>
    <mergeCell ref="BU146:CC146"/>
    <mergeCell ref="AT143:AT146"/>
    <mergeCell ref="AU143:AU146"/>
    <mergeCell ref="BC143:BC146"/>
    <mergeCell ref="BD143:BD146"/>
    <mergeCell ref="BL143:BL146"/>
    <mergeCell ref="BM143:BM146"/>
    <mergeCell ref="C115:C134"/>
    <mergeCell ref="C135:C142"/>
    <mergeCell ref="C143:C146"/>
    <mergeCell ref="BU139:CC139"/>
    <mergeCell ref="BU140:CC140"/>
    <mergeCell ref="BU141:CC141"/>
    <mergeCell ref="BU142:CC142"/>
    <mergeCell ref="BD139:BD142"/>
    <mergeCell ref="BL139:BL142"/>
    <mergeCell ref="BU143:CC143"/>
    <mergeCell ref="BU144:CC144"/>
    <mergeCell ref="J143:J146"/>
    <mergeCell ref="K143:K146"/>
    <mergeCell ref="L143:L146"/>
    <mergeCell ref="M143:M146"/>
    <mergeCell ref="N143:N146"/>
    <mergeCell ref="O143:O146"/>
    <mergeCell ref="AB139:AB142"/>
    <mergeCell ref="AC139:AC142"/>
    <mergeCell ref="AK139:AK142"/>
  </mergeCells>
  <conditionalFormatting sqref="L27 L115 L119 L123 L127 L131 L71 L75 L79 L87 L91 L95 L103 L107 L139 L143 L15 L19">
    <cfRule type="expression" dxfId="201" priority="16">
      <formula>$L15=$M15</formula>
    </cfRule>
  </conditionalFormatting>
  <conditionalFormatting sqref="L51">
    <cfRule type="expression" dxfId="200" priority="11">
      <formula>$L51=$M51</formula>
    </cfRule>
  </conditionalFormatting>
  <conditionalFormatting sqref="L35">
    <cfRule type="expression" dxfId="199" priority="14">
      <formula>$L35=$M35</formula>
    </cfRule>
  </conditionalFormatting>
  <conditionalFormatting sqref="L23">
    <cfRule type="expression" dxfId="198" priority="17">
      <formula>$L23=$M23</formula>
    </cfRule>
  </conditionalFormatting>
  <conditionalFormatting sqref="L31">
    <cfRule type="expression" dxfId="197" priority="15">
      <formula>$L31=$M31</formula>
    </cfRule>
  </conditionalFormatting>
  <conditionalFormatting sqref="L43">
    <cfRule type="expression" dxfId="196" priority="13">
      <formula>$L43=$M43</formula>
    </cfRule>
  </conditionalFormatting>
  <conditionalFormatting sqref="L47">
    <cfRule type="expression" dxfId="195" priority="12">
      <formula>$L47=$M47</formula>
    </cfRule>
  </conditionalFormatting>
  <conditionalFormatting sqref="L59">
    <cfRule type="expression" dxfId="194" priority="9">
      <formula>$L59=$M59</formula>
    </cfRule>
  </conditionalFormatting>
  <conditionalFormatting sqref="L111">
    <cfRule type="expression" dxfId="193" priority="4">
      <formula>$L111=$M111</formula>
    </cfRule>
  </conditionalFormatting>
  <conditionalFormatting sqref="L55">
    <cfRule type="expression" dxfId="192" priority="10">
      <formula>$L55=$M55</formula>
    </cfRule>
  </conditionalFormatting>
  <conditionalFormatting sqref="L63">
    <cfRule type="expression" dxfId="191" priority="8">
      <formula>$L63=$M63</formula>
    </cfRule>
  </conditionalFormatting>
  <conditionalFormatting sqref="L67">
    <cfRule type="expression" dxfId="190" priority="7">
      <formula>$L67=$M67</formula>
    </cfRule>
  </conditionalFormatting>
  <conditionalFormatting sqref="L83">
    <cfRule type="expression" dxfId="189" priority="6">
      <formula>$L83=$M83</formula>
    </cfRule>
  </conditionalFormatting>
  <conditionalFormatting sqref="L99">
    <cfRule type="expression" dxfId="188" priority="5">
      <formula>$L99=$M99</formula>
    </cfRule>
  </conditionalFormatting>
  <conditionalFormatting sqref="L135">
    <cfRule type="expression" dxfId="187" priority="3">
      <formula>$L135=$M135</formula>
    </cfRule>
  </conditionalFormatting>
  <conditionalFormatting sqref="L11">
    <cfRule type="expression" dxfId="186" priority="2">
      <formula>$L11=$M11</formula>
    </cfRule>
  </conditionalFormatting>
  <conditionalFormatting sqref="L39">
    <cfRule type="expression" dxfId="185"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45" man="1"/>
    <brk id="27" max="1048575" man="1"/>
    <brk id="45" max="1048575" man="1"/>
    <brk id="63"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71"/>
  <sheetViews>
    <sheetView view="pageBreakPreview" zoomScale="60" zoomScaleNormal="60" workbookViewId="0">
      <selection sqref="A1:XFD1048576"/>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0" width="23.28515625" style="660" customWidth="1"/>
    <col min="21"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1853" t="s">
        <v>2876</v>
      </c>
      <c r="M2" s="1854"/>
      <c r="N2" s="1854"/>
      <c r="O2" s="1854"/>
      <c r="P2" s="1854"/>
      <c r="Q2" s="1855"/>
      <c r="R2" s="1114" t="s">
        <v>0</v>
      </c>
      <c r="S2" s="1116"/>
      <c r="T2" s="1195" t="s">
        <v>1</v>
      </c>
      <c r="U2" s="1196"/>
      <c r="V2" s="1197"/>
      <c r="W2" s="1856" t="str">
        <f>+$L2</f>
        <v>SECRETARÌA DE HACIENDA</v>
      </c>
      <c r="X2" s="1857"/>
      <c r="Y2" s="1857"/>
      <c r="Z2" s="1857"/>
      <c r="AA2" s="1858"/>
      <c r="AB2" s="1114" t="s">
        <v>0</v>
      </c>
      <c r="AC2" s="1115"/>
      <c r="AD2" s="1115"/>
      <c r="AE2" s="1115"/>
      <c r="AF2" s="1115"/>
      <c r="AG2" s="1115"/>
      <c r="AH2" s="1115"/>
      <c r="AI2" s="1115"/>
      <c r="AJ2" s="1116"/>
      <c r="AK2" s="1112" t="s">
        <v>1</v>
      </c>
      <c r="AL2" s="1112"/>
      <c r="AM2" s="1112"/>
      <c r="AN2" s="1841" t="str">
        <f>+$L2</f>
        <v>SECRETARÌA DE HACIENDA</v>
      </c>
      <c r="AO2" s="1842"/>
      <c r="AP2" s="1842"/>
      <c r="AQ2" s="1842"/>
      <c r="AR2" s="1842"/>
      <c r="AS2" s="1843"/>
      <c r="AT2" s="1114" t="s">
        <v>0</v>
      </c>
      <c r="AU2" s="1115"/>
      <c r="AV2" s="1115"/>
      <c r="AW2" s="1115"/>
      <c r="AX2" s="1115"/>
      <c r="AY2" s="1115"/>
      <c r="AZ2" s="1115"/>
      <c r="BA2" s="1115"/>
      <c r="BB2" s="1116"/>
      <c r="BC2" s="1112" t="s">
        <v>1</v>
      </c>
      <c r="BD2" s="1112"/>
      <c r="BE2" s="1112"/>
      <c r="BF2" s="1830" t="str">
        <f>+$L2</f>
        <v>SECRETARÌA DE HACIENDA</v>
      </c>
      <c r="BG2" s="1830"/>
      <c r="BH2" s="1830"/>
      <c r="BI2" s="1830"/>
      <c r="BJ2" s="1830"/>
      <c r="BK2" s="1830"/>
      <c r="BL2" s="1114" t="s">
        <v>0</v>
      </c>
      <c r="BM2" s="1115"/>
      <c r="BN2" s="1115"/>
      <c r="BO2" s="1115"/>
      <c r="BP2" s="1115"/>
      <c r="BQ2" s="1115"/>
      <c r="BR2" s="1115"/>
      <c r="BS2" s="1115"/>
      <c r="BT2" s="1116"/>
      <c r="BU2" s="1112" t="s">
        <v>1</v>
      </c>
      <c r="BV2" s="1112"/>
      <c r="BW2" s="1112"/>
      <c r="BX2" s="1830" t="str">
        <f>+$L2</f>
        <v>SECRETARÌA DE HACIENDA</v>
      </c>
      <c r="BY2" s="1830"/>
      <c r="BZ2" s="1830"/>
      <c r="CA2" s="1830"/>
      <c r="CB2" s="1830"/>
      <c r="CC2" s="1830"/>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1746" t="s">
        <v>859</v>
      </c>
      <c r="M4" s="1747"/>
      <c r="N4" s="1747"/>
      <c r="O4" s="1747"/>
      <c r="P4" s="1747"/>
      <c r="Q4" s="1748"/>
      <c r="R4" s="1142" t="s">
        <v>3860</v>
      </c>
      <c r="S4" s="1144"/>
      <c r="T4" s="1195" t="s">
        <v>1675</v>
      </c>
      <c r="U4" s="1196"/>
      <c r="V4" s="1197"/>
      <c r="W4" s="1787" t="str">
        <f>+$L4</f>
        <v xml:space="preserve">3. Gobernanza </v>
      </c>
      <c r="X4" s="1788"/>
      <c r="Y4" s="1788"/>
      <c r="Z4" s="1788"/>
      <c r="AA4" s="1789"/>
      <c r="AB4" s="1142" t="s">
        <v>3860</v>
      </c>
      <c r="AC4" s="1143"/>
      <c r="AD4" s="1143"/>
      <c r="AE4" s="1143"/>
      <c r="AF4" s="1143"/>
      <c r="AG4" s="1143"/>
      <c r="AH4" s="1143"/>
      <c r="AI4" s="1143"/>
      <c r="AJ4" s="1144"/>
      <c r="AK4" s="1112" t="s">
        <v>1667</v>
      </c>
      <c r="AL4" s="1112"/>
      <c r="AM4" s="1112"/>
      <c r="AN4" s="1746" t="str">
        <f>+$L4</f>
        <v xml:space="preserve">3. Gobernanza </v>
      </c>
      <c r="AO4" s="1747"/>
      <c r="AP4" s="1747"/>
      <c r="AQ4" s="1747"/>
      <c r="AR4" s="1747"/>
      <c r="AS4" s="1748"/>
      <c r="AT4" s="1142" t="s">
        <v>3860</v>
      </c>
      <c r="AU4" s="1143"/>
      <c r="AV4" s="1143"/>
      <c r="AW4" s="1143"/>
      <c r="AX4" s="1143"/>
      <c r="AY4" s="1143"/>
      <c r="AZ4" s="1143"/>
      <c r="BA4" s="1143"/>
      <c r="BB4" s="1144"/>
      <c r="BC4" s="1112" t="s">
        <v>1667</v>
      </c>
      <c r="BD4" s="1112"/>
      <c r="BE4" s="1112"/>
      <c r="BF4" s="1743" t="str">
        <f>+$L4</f>
        <v xml:space="preserve">3. Gobernanza </v>
      </c>
      <c r="BG4" s="1743"/>
      <c r="BH4" s="1743"/>
      <c r="BI4" s="1743"/>
      <c r="BJ4" s="1743"/>
      <c r="BK4" s="1743"/>
      <c r="BL4" s="1142" t="s">
        <v>3860</v>
      </c>
      <c r="BM4" s="1143"/>
      <c r="BN4" s="1143"/>
      <c r="BO4" s="1143"/>
      <c r="BP4" s="1143"/>
      <c r="BQ4" s="1143"/>
      <c r="BR4" s="1143"/>
      <c r="BS4" s="1143"/>
      <c r="BT4" s="1144"/>
      <c r="BU4" s="1112" t="s">
        <v>1667</v>
      </c>
      <c r="BV4" s="1112"/>
      <c r="BW4" s="1112"/>
      <c r="BX4" s="1743" t="str">
        <f>+$L4</f>
        <v xml:space="preserve">3. Gobernanza </v>
      </c>
      <c r="BY4" s="1743"/>
      <c r="BZ4" s="1743"/>
      <c r="CA4" s="1743"/>
      <c r="CB4" s="1743"/>
      <c r="CC4" s="1743"/>
    </row>
    <row r="5" spans="1:81" s="690" customFormat="1" ht="16.149999999999999" customHeight="1" x14ac:dyDescent="0.25">
      <c r="A5" s="673"/>
      <c r="B5" s="1133"/>
      <c r="C5" s="1146"/>
      <c r="D5" s="1146"/>
      <c r="E5" s="1146"/>
      <c r="F5" s="1146"/>
      <c r="G5" s="1146"/>
      <c r="H5" s="1146"/>
      <c r="I5" s="700"/>
      <c r="J5" s="715" t="s">
        <v>1670</v>
      </c>
      <c r="K5" s="715"/>
      <c r="L5" s="1259" t="s">
        <v>3845</v>
      </c>
      <c r="M5" s="1260"/>
      <c r="N5" s="1260"/>
      <c r="O5" s="1260"/>
      <c r="P5" s="1260"/>
      <c r="Q5" s="1261"/>
      <c r="R5" s="1145"/>
      <c r="S5" s="1147"/>
      <c r="T5" s="1195" t="s">
        <v>1676</v>
      </c>
      <c r="U5" s="1196"/>
      <c r="V5" s="1197"/>
      <c r="W5" s="1275" t="str">
        <f>+$L5</f>
        <v>3.4 Más Oportunidades para el Buen Gobierno</v>
      </c>
      <c r="X5" s="1276"/>
      <c r="Y5" s="1276"/>
      <c r="Z5" s="1276"/>
      <c r="AA5" s="1277"/>
      <c r="AB5" s="1145"/>
      <c r="AC5" s="1146"/>
      <c r="AD5" s="1146"/>
      <c r="AE5" s="1146"/>
      <c r="AF5" s="1146"/>
      <c r="AG5" s="1146"/>
      <c r="AH5" s="1146"/>
      <c r="AI5" s="1146"/>
      <c r="AJ5" s="1147"/>
      <c r="AK5" s="1112" t="s">
        <v>1670</v>
      </c>
      <c r="AL5" s="1112"/>
      <c r="AM5" s="1112"/>
      <c r="AN5" s="1259" t="str">
        <f>+$L5</f>
        <v>3.4 Más Oportunidades para el Buen Gobierno</v>
      </c>
      <c r="AO5" s="1260"/>
      <c r="AP5" s="1260"/>
      <c r="AQ5" s="1260"/>
      <c r="AR5" s="1260"/>
      <c r="AS5" s="1261"/>
      <c r="AT5" s="1145"/>
      <c r="AU5" s="1146"/>
      <c r="AV5" s="1146"/>
      <c r="AW5" s="1146"/>
      <c r="AX5" s="1146"/>
      <c r="AY5" s="1146"/>
      <c r="AZ5" s="1146"/>
      <c r="BA5" s="1146"/>
      <c r="BB5" s="1147"/>
      <c r="BC5" s="1112" t="s">
        <v>1670</v>
      </c>
      <c r="BD5" s="1112"/>
      <c r="BE5" s="1112"/>
      <c r="BF5" s="1149" t="str">
        <f>+$L5</f>
        <v>3.4 Más Oportunidades para el Buen Gobierno</v>
      </c>
      <c r="BG5" s="1149"/>
      <c r="BH5" s="1149"/>
      <c r="BI5" s="1149"/>
      <c r="BJ5" s="1149"/>
      <c r="BK5" s="1149"/>
      <c r="BL5" s="1145"/>
      <c r="BM5" s="1146"/>
      <c r="BN5" s="1146"/>
      <c r="BO5" s="1146"/>
      <c r="BP5" s="1146"/>
      <c r="BQ5" s="1146"/>
      <c r="BR5" s="1146"/>
      <c r="BS5" s="1146"/>
      <c r="BT5" s="1147"/>
      <c r="BU5" s="1112" t="s">
        <v>1670</v>
      </c>
      <c r="BV5" s="1112"/>
      <c r="BW5" s="1112"/>
      <c r="BX5" s="1149" t="str">
        <f>+$L5</f>
        <v>3.4 Más Oportunidades para el Buen Gobierno</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1052</v>
      </c>
      <c r="C11" s="1393" t="s">
        <v>1055</v>
      </c>
      <c r="D11" s="1096"/>
      <c r="E11" s="1093"/>
      <c r="F11" s="1093"/>
      <c r="G11" s="1093"/>
      <c r="H11" s="1093" t="s">
        <v>7001</v>
      </c>
      <c r="I11" s="1446">
        <v>2021004541056</v>
      </c>
      <c r="J11" s="1219">
        <v>670</v>
      </c>
      <c r="K11" s="1216" t="str">
        <f>+[18]Metas!K764</f>
        <v>Reorganización de la estructura institucional de la Administración Tributaria de la Secretaría de Hacienda Departamental</v>
      </c>
      <c r="L11" s="1433">
        <v>1</v>
      </c>
      <c r="M11" s="1480">
        <f>SUM(N11:Q11)</f>
        <v>1</v>
      </c>
      <c r="N11" s="1482">
        <v>0.25</v>
      </c>
      <c r="O11" s="1484">
        <v>0.25</v>
      </c>
      <c r="P11" s="1486">
        <v>0.25</v>
      </c>
      <c r="Q11" s="1488">
        <v>0.25</v>
      </c>
      <c r="R11" s="1219">
        <f>+$J11</f>
        <v>670</v>
      </c>
      <c r="S11" s="677" t="s">
        <v>7002</v>
      </c>
      <c r="T11" s="708" t="s">
        <v>3834</v>
      </c>
      <c r="U11" s="708" t="s">
        <v>3838</v>
      </c>
      <c r="V11" s="708" t="s">
        <v>3842</v>
      </c>
      <c r="W11" s="677" t="s">
        <v>7003</v>
      </c>
      <c r="X11" s="669">
        <v>44576</v>
      </c>
      <c r="Y11" s="669">
        <v>44926</v>
      </c>
      <c r="Z11" s="669">
        <v>44576</v>
      </c>
      <c r="AA11" s="669">
        <v>44926</v>
      </c>
      <c r="AB11" s="1219">
        <f>+$J11</f>
        <v>670</v>
      </c>
      <c r="AC11" s="1803">
        <f>+L11</f>
        <v>1</v>
      </c>
      <c r="AD11" s="308">
        <f>+AM11+AV11+BE11+BN11</f>
        <v>299.01719583333318</v>
      </c>
      <c r="AE11" s="308">
        <f t="shared" ref="AE11:AJ26" si="0">+AN11+AW11+BF11+BO11</f>
        <v>299.01719583333318</v>
      </c>
      <c r="AF11" s="308">
        <f t="shared" si="0"/>
        <v>0</v>
      </c>
      <c r="AG11" s="308">
        <f t="shared" si="0"/>
        <v>0</v>
      </c>
      <c r="AH11" s="308">
        <f t="shared" si="0"/>
        <v>0</v>
      </c>
      <c r="AI11" s="308">
        <f t="shared" si="0"/>
        <v>0</v>
      </c>
      <c r="AJ11" s="308">
        <f t="shared" si="0"/>
        <v>0</v>
      </c>
      <c r="AK11" s="1219">
        <f>+$J11</f>
        <v>670</v>
      </c>
      <c r="AL11" s="2198">
        <f>+N11</f>
        <v>0.25</v>
      </c>
      <c r="AM11" s="308">
        <f>SUM(AN11:AS11)</f>
        <v>74.754298958333294</v>
      </c>
      <c r="AN11" s="674">
        <v>74.754298958333294</v>
      </c>
      <c r="AO11" s="674"/>
      <c r="AP11" s="674"/>
      <c r="AQ11" s="674"/>
      <c r="AR11" s="674"/>
      <c r="AS11" s="674"/>
      <c r="AT11" s="1219">
        <f>+$J11</f>
        <v>670</v>
      </c>
      <c r="AU11" s="2201">
        <f>+O11</f>
        <v>0.25</v>
      </c>
      <c r="AV11" s="308">
        <f>SUM(AW11:BB11)</f>
        <v>74.754298958333294</v>
      </c>
      <c r="AW11" s="674">
        <v>74.754298958333294</v>
      </c>
      <c r="AX11" s="674"/>
      <c r="AY11" s="674"/>
      <c r="AZ11" s="674"/>
      <c r="BA11" s="674"/>
      <c r="BB11" s="674"/>
      <c r="BC11" s="1219">
        <f>+$J11</f>
        <v>670</v>
      </c>
      <c r="BD11" s="2211">
        <f>+P11</f>
        <v>0.25</v>
      </c>
      <c r="BE11" s="308">
        <f>SUM(BF11:BK11)</f>
        <v>74.754298958333294</v>
      </c>
      <c r="BF11" s="674">
        <v>74.754298958333294</v>
      </c>
      <c r="BG11" s="674"/>
      <c r="BH11" s="674"/>
      <c r="BI11" s="674"/>
      <c r="BJ11" s="674"/>
      <c r="BK11" s="674"/>
      <c r="BL11" s="1219">
        <f>+$J11</f>
        <v>670</v>
      </c>
      <c r="BM11" s="2214">
        <f>+Q11</f>
        <v>0.25</v>
      </c>
      <c r="BN11" s="308">
        <f>SUM(BO11:BT11)</f>
        <v>74.754298958333294</v>
      </c>
      <c r="BO11" s="674">
        <v>74.754298958333294</v>
      </c>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447"/>
      <c r="J12" s="1220"/>
      <c r="K12" s="1217"/>
      <c r="L12" s="1434"/>
      <c r="M12" s="1481"/>
      <c r="N12" s="1483"/>
      <c r="O12" s="1485"/>
      <c r="P12" s="1487"/>
      <c r="Q12" s="1489"/>
      <c r="R12" s="1220"/>
      <c r="S12" s="678"/>
      <c r="T12" s="709"/>
      <c r="U12" s="709"/>
      <c r="V12" s="709"/>
      <c r="W12" s="678"/>
      <c r="X12" s="670"/>
      <c r="Y12" s="670"/>
      <c r="Z12" s="670"/>
      <c r="AA12" s="670"/>
      <c r="AB12" s="1220"/>
      <c r="AC12" s="1804"/>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2199"/>
      <c r="AM12" s="303">
        <f t="shared" ref="AM12:AM70" si="2">SUM(AN12:AS12)</f>
        <v>0</v>
      </c>
      <c r="AN12" s="675"/>
      <c r="AO12" s="675"/>
      <c r="AP12" s="675"/>
      <c r="AQ12" s="675"/>
      <c r="AR12" s="675"/>
      <c r="AS12" s="675"/>
      <c r="AT12" s="1220"/>
      <c r="AU12" s="2202"/>
      <c r="AV12" s="303">
        <f t="shared" ref="AV12:AV70" si="3">SUM(AW12:BB12)</f>
        <v>0</v>
      </c>
      <c r="AW12" s="675"/>
      <c r="AX12" s="675"/>
      <c r="AY12" s="675"/>
      <c r="AZ12" s="675"/>
      <c r="BA12" s="675"/>
      <c r="BB12" s="675"/>
      <c r="BC12" s="1220"/>
      <c r="BD12" s="2212"/>
      <c r="BE12" s="303">
        <f t="shared" ref="BE12:BE70" si="4">SUM(BF12:BK12)</f>
        <v>0</v>
      </c>
      <c r="BF12" s="675"/>
      <c r="BG12" s="675"/>
      <c r="BH12" s="675"/>
      <c r="BI12" s="675"/>
      <c r="BJ12" s="675"/>
      <c r="BK12" s="675"/>
      <c r="BL12" s="1220"/>
      <c r="BM12" s="2215"/>
      <c r="BN12" s="303">
        <f t="shared" ref="BN12:BN70"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447"/>
      <c r="J13" s="1220"/>
      <c r="K13" s="1217"/>
      <c r="L13" s="1434"/>
      <c r="M13" s="1481"/>
      <c r="N13" s="1483"/>
      <c r="O13" s="1485"/>
      <c r="P13" s="1487"/>
      <c r="Q13" s="1489"/>
      <c r="R13" s="1220"/>
      <c r="S13" s="678"/>
      <c r="T13" s="709"/>
      <c r="U13" s="709"/>
      <c r="V13" s="709"/>
      <c r="W13" s="678"/>
      <c r="X13" s="670"/>
      <c r="Y13" s="670"/>
      <c r="Z13" s="670"/>
      <c r="AA13" s="670"/>
      <c r="AB13" s="1220"/>
      <c r="AC13" s="1804"/>
      <c r="AD13" s="303">
        <f t="shared" si="1"/>
        <v>0</v>
      </c>
      <c r="AE13" s="303">
        <f t="shared" si="0"/>
        <v>0</v>
      </c>
      <c r="AF13" s="303">
        <f t="shared" si="0"/>
        <v>0</v>
      </c>
      <c r="AG13" s="303">
        <f t="shared" si="0"/>
        <v>0</v>
      </c>
      <c r="AH13" s="303">
        <f t="shared" si="0"/>
        <v>0</v>
      </c>
      <c r="AI13" s="303">
        <f t="shared" si="0"/>
        <v>0</v>
      </c>
      <c r="AJ13" s="303">
        <f t="shared" si="0"/>
        <v>0</v>
      </c>
      <c r="AK13" s="1220"/>
      <c r="AL13" s="2199"/>
      <c r="AM13" s="303">
        <f t="shared" si="2"/>
        <v>0</v>
      </c>
      <c r="AN13" s="675"/>
      <c r="AO13" s="675"/>
      <c r="AP13" s="675"/>
      <c r="AQ13" s="675"/>
      <c r="AR13" s="675"/>
      <c r="AS13" s="675"/>
      <c r="AT13" s="1220"/>
      <c r="AU13" s="2202"/>
      <c r="AV13" s="303">
        <f t="shared" si="3"/>
        <v>0</v>
      </c>
      <c r="AW13" s="675"/>
      <c r="AX13" s="675"/>
      <c r="AY13" s="675"/>
      <c r="AZ13" s="675"/>
      <c r="BA13" s="675"/>
      <c r="BB13" s="675"/>
      <c r="BC13" s="1220"/>
      <c r="BD13" s="2212"/>
      <c r="BE13" s="303">
        <f t="shared" si="4"/>
        <v>0</v>
      </c>
      <c r="BF13" s="675"/>
      <c r="BG13" s="675"/>
      <c r="BH13" s="675"/>
      <c r="BI13" s="675"/>
      <c r="BJ13" s="675"/>
      <c r="BK13" s="675"/>
      <c r="BL13" s="1220"/>
      <c r="BM13" s="2215"/>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448"/>
      <c r="J14" s="1221"/>
      <c r="K14" s="1218"/>
      <c r="L14" s="1490"/>
      <c r="M14" s="1491"/>
      <c r="N14" s="1492"/>
      <c r="O14" s="1493"/>
      <c r="P14" s="1494"/>
      <c r="Q14" s="1495"/>
      <c r="R14" s="1221"/>
      <c r="S14" s="679"/>
      <c r="T14" s="710"/>
      <c r="U14" s="710"/>
      <c r="V14" s="710"/>
      <c r="W14" s="679"/>
      <c r="X14" s="671"/>
      <c r="Y14" s="671"/>
      <c r="Z14" s="671"/>
      <c r="AA14" s="671"/>
      <c r="AB14" s="1221"/>
      <c r="AC14" s="1805"/>
      <c r="AD14" s="306">
        <f t="shared" si="1"/>
        <v>0</v>
      </c>
      <c r="AE14" s="306">
        <f t="shared" si="0"/>
        <v>0</v>
      </c>
      <c r="AF14" s="306">
        <f t="shared" si="0"/>
        <v>0</v>
      </c>
      <c r="AG14" s="306">
        <f t="shared" si="0"/>
        <v>0</v>
      </c>
      <c r="AH14" s="306">
        <f t="shared" si="0"/>
        <v>0</v>
      </c>
      <c r="AI14" s="306">
        <f t="shared" si="0"/>
        <v>0</v>
      </c>
      <c r="AJ14" s="306">
        <f t="shared" si="0"/>
        <v>0</v>
      </c>
      <c r="AK14" s="1221"/>
      <c r="AL14" s="2200"/>
      <c r="AM14" s="306">
        <f t="shared" si="2"/>
        <v>0</v>
      </c>
      <c r="AN14" s="676"/>
      <c r="AO14" s="676"/>
      <c r="AP14" s="676"/>
      <c r="AQ14" s="676"/>
      <c r="AR14" s="676"/>
      <c r="AS14" s="676"/>
      <c r="AT14" s="1221"/>
      <c r="AU14" s="2203"/>
      <c r="AV14" s="306">
        <f t="shared" si="3"/>
        <v>0</v>
      </c>
      <c r="AW14" s="676"/>
      <c r="AX14" s="676"/>
      <c r="AY14" s="676"/>
      <c r="AZ14" s="676"/>
      <c r="BA14" s="676"/>
      <c r="BB14" s="676"/>
      <c r="BC14" s="1221"/>
      <c r="BD14" s="2213"/>
      <c r="BE14" s="306">
        <f t="shared" si="4"/>
        <v>0</v>
      </c>
      <c r="BF14" s="676"/>
      <c r="BG14" s="676"/>
      <c r="BH14" s="676"/>
      <c r="BI14" s="676"/>
      <c r="BJ14" s="676"/>
      <c r="BK14" s="676"/>
      <c r="BL14" s="1221"/>
      <c r="BM14" s="2216"/>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c r="E15" s="1093"/>
      <c r="F15" s="1093"/>
      <c r="G15" s="1093"/>
      <c r="H15" s="1093" t="s">
        <v>7001</v>
      </c>
      <c r="I15" s="1446">
        <v>2021004541056</v>
      </c>
      <c r="J15" s="1219">
        <v>671</v>
      </c>
      <c r="K15" s="1216" t="str">
        <f>+[18]Metas!K765</f>
        <v>Plan de Fiscalización adoptado para materializar la potencialidad del riesgo según el sector de incumplimiento.</v>
      </c>
      <c r="L15" s="1222">
        <v>1</v>
      </c>
      <c r="M15" s="1225">
        <f>SUM(N15:Q15)</f>
        <v>1</v>
      </c>
      <c r="N15" s="1228">
        <v>0.25</v>
      </c>
      <c r="O15" s="1231">
        <v>0.25</v>
      </c>
      <c r="P15" s="1234">
        <v>0.25</v>
      </c>
      <c r="Q15" s="1237">
        <v>0.25</v>
      </c>
      <c r="R15" s="1219">
        <f>+$J15</f>
        <v>671</v>
      </c>
      <c r="S15" s="677" t="s">
        <v>7004</v>
      </c>
      <c r="T15" s="708" t="s">
        <v>3834</v>
      </c>
      <c r="U15" s="708" t="s">
        <v>3838</v>
      </c>
      <c r="V15" s="708" t="s">
        <v>3842</v>
      </c>
      <c r="W15" s="677"/>
      <c r="X15" s="669">
        <v>44576</v>
      </c>
      <c r="Y15" s="669">
        <v>44926</v>
      </c>
      <c r="Z15" s="669">
        <v>44576</v>
      </c>
      <c r="AA15" s="669">
        <v>44926</v>
      </c>
      <c r="AB15" s="1219">
        <f>+$J15</f>
        <v>671</v>
      </c>
      <c r="AC15" s="1240">
        <f>+L15</f>
        <v>1</v>
      </c>
      <c r="AD15" s="308">
        <f>+AM15+AV15+BE15+BN15</f>
        <v>1003.565608333332</v>
      </c>
      <c r="AE15" s="308">
        <f t="shared" si="0"/>
        <v>1003.565608333332</v>
      </c>
      <c r="AF15" s="308">
        <f t="shared" si="0"/>
        <v>0</v>
      </c>
      <c r="AG15" s="308">
        <f t="shared" si="0"/>
        <v>0</v>
      </c>
      <c r="AH15" s="308">
        <f t="shared" si="0"/>
        <v>0</v>
      </c>
      <c r="AI15" s="308">
        <f t="shared" si="0"/>
        <v>0</v>
      </c>
      <c r="AJ15" s="308">
        <f t="shared" si="0"/>
        <v>0</v>
      </c>
      <c r="AK15" s="1219">
        <f>+$J15</f>
        <v>671</v>
      </c>
      <c r="AL15" s="2206">
        <f>+N15</f>
        <v>0.25</v>
      </c>
      <c r="AM15" s="308">
        <f t="shared" si="2"/>
        <v>250.89140208333299</v>
      </c>
      <c r="AN15" s="674">
        <v>250.89140208333299</v>
      </c>
      <c r="AO15" s="674"/>
      <c r="AP15" s="674"/>
      <c r="AQ15" s="674"/>
      <c r="AR15" s="674"/>
      <c r="AS15" s="674"/>
      <c r="AT15" s="1219">
        <f>+$J15</f>
        <v>671</v>
      </c>
      <c r="AU15" s="2204">
        <f>+O15</f>
        <v>0.25</v>
      </c>
      <c r="AV15" s="308">
        <f t="shared" si="3"/>
        <v>250.89140208333299</v>
      </c>
      <c r="AW15" s="674">
        <v>250.89140208333299</v>
      </c>
      <c r="AX15" s="674"/>
      <c r="AY15" s="674"/>
      <c r="AZ15" s="674"/>
      <c r="BA15" s="674"/>
      <c r="BB15" s="674"/>
      <c r="BC15" s="1219">
        <f>+$J15</f>
        <v>671</v>
      </c>
      <c r="BD15" s="2208">
        <f>+P15</f>
        <v>0.25</v>
      </c>
      <c r="BE15" s="308">
        <f t="shared" si="4"/>
        <v>250.89140208333299</v>
      </c>
      <c r="BF15" s="674">
        <v>250.89140208333299</v>
      </c>
      <c r="BG15" s="674"/>
      <c r="BH15" s="674"/>
      <c r="BI15" s="674"/>
      <c r="BJ15" s="674"/>
      <c r="BK15" s="674"/>
      <c r="BL15" s="1219">
        <f>+$J15</f>
        <v>671</v>
      </c>
      <c r="BM15" s="2217">
        <f>+Q15</f>
        <v>0.25</v>
      </c>
      <c r="BN15" s="308">
        <f t="shared" si="5"/>
        <v>250.89140208333299</v>
      </c>
      <c r="BO15" s="674">
        <v>250.89140208333299</v>
      </c>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447"/>
      <c r="J16" s="1220"/>
      <c r="K16" s="1217"/>
      <c r="L16" s="1223"/>
      <c r="M16" s="1226"/>
      <c r="N16" s="1229"/>
      <c r="O16" s="1232"/>
      <c r="P16" s="1235"/>
      <c r="Q16" s="1238"/>
      <c r="R16" s="1220"/>
      <c r="S16" s="678"/>
      <c r="T16" s="709"/>
      <c r="U16" s="709"/>
      <c r="V16" s="709"/>
      <c r="W16" s="678"/>
      <c r="X16" s="670"/>
      <c r="Y16" s="670"/>
      <c r="Z16" s="670"/>
      <c r="AA16" s="670"/>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702"/>
      <c r="AM16" s="303">
        <f t="shared" si="2"/>
        <v>0</v>
      </c>
      <c r="AN16" s="675"/>
      <c r="AO16" s="675"/>
      <c r="AP16" s="675"/>
      <c r="AQ16" s="675"/>
      <c r="AR16" s="675"/>
      <c r="AS16" s="675"/>
      <c r="AT16" s="1220"/>
      <c r="AU16" s="1705"/>
      <c r="AV16" s="303">
        <f t="shared" si="3"/>
        <v>0</v>
      </c>
      <c r="AW16" s="675"/>
      <c r="AX16" s="675"/>
      <c r="AY16" s="675"/>
      <c r="AZ16" s="675"/>
      <c r="BA16" s="675"/>
      <c r="BB16" s="675"/>
      <c r="BC16" s="1220"/>
      <c r="BD16" s="2209"/>
      <c r="BE16" s="303">
        <f t="shared" si="4"/>
        <v>0</v>
      </c>
      <c r="BF16" s="675"/>
      <c r="BG16" s="675"/>
      <c r="BH16" s="675"/>
      <c r="BI16" s="675"/>
      <c r="BJ16" s="675"/>
      <c r="BK16" s="675"/>
      <c r="BL16" s="1220"/>
      <c r="BM16" s="221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447"/>
      <c r="J17" s="1220"/>
      <c r="K17" s="1217"/>
      <c r="L17" s="1223"/>
      <c r="M17" s="1226"/>
      <c r="N17" s="1229"/>
      <c r="O17" s="1232"/>
      <c r="P17" s="1235"/>
      <c r="Q17" s="1238"/>
      <c r="R17" s="1220"/>
      <c r="S17" s="678"/>
      <c r="T17" s="709"/>
      <c r="U17" s="709"/>
      <c r="V17" s="709"/>
      <c r="W17" s="678"/>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702"/>
      <c r="AM17" s="303">
        <f t="shared" si="2"/>
        <v>0</v>
      </c>
      <c r="AN17" s="675"/>
      <c r="AO17" s="675"/>
      <c r="AP17" s="675"/>
      <c r="AQ17" s="675"/>
      <c r="AR17" s="675"/>
      <c r="AS17" s="675"/>
      <c r="AT17" s="1220"/>
      <c r="AU17" s="1705"/>
      <c r="AV17" s="303">
        <f t="shared" si="3"/>
        <v>0</v>
      </c>
      <c r="AW17" s="675"/>
      <c r="AX17" s="675"/>
      <c r="AY17" s="675"/>
      <c r="AZ17" s="675"/>
      <c r="BA17" s="675"/>
      <c r="BB17" s="675"/>
      <c r="BC17" s="1220"/>
      <c r="BD17" s="2209"/>
      <c r="BE17" s="303">
        <f t="shared" si="4"/>
        <v>0</v>
      </c>
      <c r="BF17" s="675"/>
      <c r="BG17" s="675"/>
      <c r="BH17" s="675"/>
      <c r="BI17" s="675"/>
      <c r="BJ17" s="675"/>
      <c r="BK17" s="675"/>
      <c r="BL17" s="1220"/>
      <c r="BM17" s="221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394"/>
      <c r="D18" s="1098"/>
      <c r="E18" s="1095"/>
      <c r="F18" s="1095"/>
      <c r="G18" s="1095"/>
      <c r="H18" s="1095"/>
      <c r="I18" s="1448"/>
      <c r="J18" s="1221"/>
      <c r="K18" s="1218"/>
      <c r="L18" s="1224"/>
      <c r="M18" s="1227"/>
      <c r="N18" s="1230"/>
      <c r="O18" s="1233"/>
      <c r="P18" s="1236"/>
      <c r="Q18" s="1239"/>
      <c r="R18" s="1221"/>
      <c r="S18" s="6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2207"/>
      <c r="AM18" s="306">
        <f t="shared" si="2"/>
        <v>0</v>
      </c>
      <c r="AN18" s="676"/>
      <c r="AO18" s="676"/>
      <c r="AP18" s="676"/>
      <c r="AQ18" s="676"/>
      <c r="AR18" s="676"/>
      <c r="AS18" s="676"/>
      <c r="AT18" s="1221"/>
      <c r="AU18" s="2205"/>
      <c r="AV18" s="306">
        <f t="shared" si="3"/>
        <v>0</v>
      </c>
      <c r="AW18" s="676"/>
      <c r="AX18" s="676"/>
      <c r="AY18" s="676"/>
      <c r="AZ18" s="676"/>
      <c r="BA18" s="676"/>
      <c r="BB18" s="676"/>
      <c r="BC18" s="1221"/>
      <c r="BD18" s="2210"/>
      <c r="BE18" s="306">
        <f t="shared" si="4"/>
        <v>0</v>
      </c>
      <c r="BF18" s="676"/>
      <c r="BG18" s="676"/>
      <c r="BH18" s="676"/>
      <c r="BI18" s="676"/>
      <c r="BJ18" s="676"/>
      <c r="BK18" s="676"/>
      <c r="BL18" s="1221"/>
      <c r="BM18" s="221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1394"/>
      <c r="D19" s="1096"/>
      <c r="E19" s="1093"/>
      <c r="F19" s="1093"/>
      <c r="G19" s="1093"/>
      <c r="H19" s="1093" t="s">
        <v>7001</v>
      </c>
      <c r="I19" s="1446">
        <v>2021004541056</v>
      </c>
      <c r="J19" s="1219">
        <v>672</v>
      </c>
      <c r="K19" s="1216" t="str">
        <f>+[18]Metas!K766</f>
        <v>Adecuación y Mejoramiento de las instalaciones de la Secretaría de Hacienda</v>
      </c>
      <c r="L19" s="1433">
        <v>1</v>
      </c>
      <c r="M19" s="1480">
        <f>SUM(N19:Q19)</f>
        <v>1</v>
      </c>
      <c r="N19" s="1482">
        <v>0</v>
      </c>
      <c r="O19" s="1484">
        <v>0.33</v>
      </c>
      <c r="P19" s="1486">
        <v>0.33</v>
      </c>
      <c r="Q19" s="1488">
        <v>0.34</v>
      </c>
      <c r="R19" s="1219">
        <f>+$J19</f>
        <v>672</v>
      </c>
      <c r="S19" s="677" t="s">
        <v>7005</v>
      </c>
      <c r="T19" s="708" t="s">
        <v>3833</v>
      </c>
      <c r="U19" s="708" t="s">
        <v>3838</v>
      </c>
      <c r="V19" s="708" t="s">
        <v>3842</v>
      </c>
      <c r="W19" s="677"/>
      <c r="X19" s="669">
        <v>44576</v>
      </c>
      <c r="Y19" s="669">
        <v>44926</v>
      </c>
      <c r="Z19" s="669">
        <v>44576</v>
      </c>
      <c r="AA19" s="669">
        <v>44926</v>
      </c>
      <c r="AB19" s="1219">
        <f>+$J19</f>
        <v>672</v>
      </c>
      <c r="AC19" s="1803">
        <f>+L19</f>
        <v>1</v>
      </c>
      <c r="AD19" s="308">
        <f t="shared" si="6"/>
        <v>300</v>
      </c>
      <c r="AE19" s="308">
        <f t="shared" si="0"/>
        <v>300</v>
      </c>
      <c r="AF19" s="308">
        <f t="shared" si="0"/>
        <v>0</v>
      </c>
      <c r="AG19" s="308">
        <f t="shared" si="0"/>
        <v>0</v>
      </c>
      <c r="AH19" s="308">
        <f t="shared" si="0"/>
        <v>0</v>
      </c>
      <c r="AI19" s="308">
        <f t="shared" si="0"/>
        <v>0</v>
      </c>
      <c r="AJ19" s="308">
        <f t="shared" si="0"/>
        <v>0</v>
      </c>
      <c r="AK19" s="1219">
        <f>+$J19</f>
        <v>672</v>
      </c>
      <c r="AL19" s="1310">
        <f>+N19</f>
        <v>0</v>
      </c>
      <c r="AM19" s="308">
        <f t="shared" si="2"/>
        <v>0</v>
      </c>
      <c r="AN19" s="674">
        <v>0</v>
      </c>
      <c r="AO19" s="674"/>
      <c r="AP19" s="674"/>
      <c r="AQ19" s="674"/>
      <c r="AR19" s="674"/>
      <c r="AS19" s="674"/>
      <c r="AT19" s="1219">
        <f>+$J19</f>
        <v>672</v>
      </c>
      <c r="AU19" s="2201">
        <f>+O19</f>
        <v>0.33</v>
      </c>
      <c r="AV19" s="308">
        <f t="shared" si="3"/>
        <v>100</v>
      </c>
      <c r="AW19" s="674">
        <v>100</v>
      </c>
      <c r="AX19" s="674"/>
      <c r="AY19" s="674"/>
      <c r="AZ19" s="674"/>
      <c r="BA19" s="674"/>
      <c r="BB19" s="674"/>
      <c r="BC19" s="1219">
        <f>+$J19</f>
        <v>672</v>
      </c>
      <c r="BD19" s="2211">
        <f>+P19</f>
        <v>0.33</v>
      </c>
      <c r="BE19" s="308">
        <f t="shared" si="4"/>
        <v>100</v>
      </c>
      <c r="BF19" s="674">
        <v>100</v>
      </c>
      <c r="BG19" s="674"/>
      <c r="BH19" s="674"/>
      <c r="BI19" s="674"/>
      <c r="BJ19" s="674"/>
      <c r="BK19" s="674"/>
      <c r="BL19" s="1219">
        <f>+$J19</f>
        <v>672</v>
      </c>
      <c r="BM19" s="2214">
        <f>+Q19</f>
        <v>0.34</v>
      </c>
      <c r="BN19" s="308">
        <f t="shared" si="5"/>
        <v>100</v>
      </c>
      <c r="BO19" s="674">
        <v>100</v>
      </c>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447"/>
      <c r="J20" s="1220"/>
      <c r="K20" s="1217"/>
      <c r="L20" s="1434"/>
      <c r="M20" s="1481"/>
      <c r="N20" s="1483"/>
      <c r="O20" s="1485"/>
      <c r="P20" s="1487"/>
      <c r="Q20" s="1489"/>
      <c r="R20" s="1220"/>
      <c r="S20" s="678"/>
      <c r="T20" s="709"/>
      <c r="U20" s="709"/>
      <c r="V20" s="709"/>
      <c r="W20" s="678"/>
      <c r="X20" s="670"/>
      <c r="Y20" s="670"/>
      <c r="Z20" s="670"/>
      <c r="AA20" s="670"/>
      <c r="AB20" s="1220"/>
      <c r="AC20" s="1804"/>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2202"/>
      <c r="AV20" s="303">
        <f t="shared" si="3"/>
        <v>0</v>
      </c>
      <c r="AW20" s="675"/>
      <c r="AX20" s="675"/>
      <c r="AY20" s="675"/>
      <c r="AZ20" s="675"/>
      <c r="BA20" s="675"/>
      <c r="BB20" s="675"/>
      <c r="BC20" s="1220"/>
      <c r="BD20" s="2212"/>
      <c r="BE20" s="303">
        <f t="shared" si="4"/>
        <v>0</v>
      </c>
      <c r="BF20" s="675"/>
      <c r="BG20" s="675"/>
      <c r="BH20" s="675"/>
      <c r="BI20" s="675"/>
      <c r="BJ20" s="675"/>
      <c r="BK20" s="675"/>
      <c r="BL20" s="1220"/>
      <c r="BM20" s="2215"/>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447"/>
      <c r="J21" s="1220"/>
      <c r="K21" s="1217"/>
      <c r="L21" s="1434"/>
      <c r="M21" s="1481"/>
      <c r="N21" s="1483"/>
      <c r="O21" s="1485"/>
      <c r="P21" s="1487"/>
      <c r="Q21" s="1489"/>
      <c r="R21" s="1220"/>
      <c r="S21" s="678"/>
      <c r="T21" s="709"/>
      <c r="U21" s="709"/>
      <c r="V21" s="709"/>
      <c r="W21" s="678"/>
      <c r="X21" s="670"/>
      <c r="Y21" s="670"/>
      <c r="Z21" s="670"/>
      <c r="AA21" s="670"/>
      <c r="AB21" s="1220"/>
      <c r="AC21" s="1804"/>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2202"/>
      <c r="AV21" s="303">
        <f t="shared" si="3"/>
        <v>0</v>
      </c>
      <c r="AW21" s="675"/>
      <c r="AX21" s="675"/>
      <c r="AY21" s="675"/>
      <c r="AZ21" s="675"/>
      <c r="BA21" s="675"/>
      <c r="BB21" s="675"/>
      <c r="BC21" s="1220"/>
      <c r="BD21" s="2212"/>
      <c r="BE21" s="303">
        <f t="shared" si="4"/>
        <v>0</v>
      </c>
      <c r="BF21" s="675"/>
      <c r="BG21" s="675"/>
      <c r="BH21" s="675"/>
      <c r="BI21" s="675"/>
      <c r="BJ21" s="675"/>
      <c r="BK21" s="675"/>
      <c r="BL21" s="1220"/>
      <c r="BM21" s="2215"/>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095"/>
      <c r="G22" s="1095"/>
      <c r="H22" s="1095"/>
      <c r="I22" s="1448"/>
      <c r="J22" s="1221"/>
      <c r="K22" s="1218"/>
      <c r="L22" s="1490"/>
      <c r="M22" s="1491"/>
      <c r="N22" s="1492"/>
      <c r="O22" s="1493"/>
      <c r="P22" s="1494"/>
      <c r="Q22" s="1495"/>
      <c r="R22" s="1221"/>
      <c r="S22" s="679"/>
      <c r="T22" s="710"/>
      <c r="U22" s="710"/>
      <c r="V22" s="710"/>
      <c r="W22" s="679"/>
      <c r="X22" s="671"/>
      <c r="Y22" s="671"/>
      <c r="Z22" s="671"/>
      <c r="AA22" s="671"/>
      <c r="AB22" s="1221"/>
      <c r="AC22" s="1805"/>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2203"/>
      <c r="AV22" s="306">
        <f t="shared" si="3"/>
        <v>0</v>
      </c>
      <c r="AW22" s="676"/>
      <c r="AX22" s="676"/>
      <c r="AY22" s="676"/>
      <c r="AZ22" s="676"/>
      <c r="BA22" s="676"/>
      <c r="BB22" s="676"/>
      <c r="BC22" s="1221"/>
      <c r="BD22" s="2213"/>
      <c r="BE22" s="306">
        <f t="shared" si="4"/>
        <v>0</v>
      </c>
      <c r="BF22" s="676"/>
      <c r="BG22" s="676"/>
      <c r="BH22" s="676"/>
      <c r="BI22" s="676"/>
      <c r="BJ22" s="676"/>
      <c r="BK22" s="676"/>
      <c r="BL22" s="1221"/>
      <c r="BM22" s="2216"/>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c r="E23" s="1093"/>
      <c r="F23" s="1093"/>
      <c r="G23" s="1093"/>
      <c r="H23" s="1093" t="s">
        <v>7001</v>
      </c>
      <c r="I23" s="1446">
        <v>2021004541056</v>
      </c>
      <c r="J23" s="1219">
        <v>673</v>
      </c>
      <c r="K23" s="1216" t="str">
        <f>+[18]Metas!K767</f>
        <v>Campañas publicitarias de Anti evasión y operativos contra la defraudación de las rentas Departamentales</v>
      </c>
      <c r="L23" s="1222">
        <v>40</v>
      </c>
      <c r="M23" s="1225">
        <f>SUM(N23:Q23)</f>
        <v>40</v>
      </c>
      <c r="N23" s="1228">
        <v>10</v>
      </c>
      <c r="O23" s="1231">
        <v>10</v>
      </c>
      <c r="P23" s="1234">
        <v>10</v>
      </c>
      <c r="Q23" s="1237">
        <v>10</v>
      </c>
      <c r="R23" s="1219">
        <f>+$J23</f>
        <v>673</v>
      </c>
      <c r="S23" s="677" t="s">
        <v>7006</v>
      </c>
      <c r="T23" s="708" t="s">
        <v>3833</v>
      </c>
      <c r="U23" s="708" t="s">
        <v>3838</v>
      </c>
      <c r="V23" s="708" t="s">
        <v>3842</v>
      </c>
      <c r="W23" s="677"/>
      <c r="X23" s="669">
        <v>44576</v>
      </c>
      <c r="Y23" s="669">
        <v>44926</v>
      </c>
      <c r="Z23" s="669">
        <v>44576</v>
      </c>
      <c r="AA23" s="669">
        <v>44926</v>
      </c>
      <c r="AB23" s="1219">
        <f t="shared" ref="AB23" si="7">+$J23</f>
        <v>673</v>
      </c>
      <c r="AC23" s="1240">
        <f>+L23</f>
        <v>40</v>
      </c>
      <c r="AD23" s="308">
        <f t="shared" si="6"/>
        <v>704.54841250000004</v>
      </c>
      <c r="AE23" s="308">
        <f t="shared" si="0"/>
        <v>704.54841250000004</v>
      </c>
      <c r="AF23" s="308">
        <f t="shared" si="0"/>
        <v>0</v>
      </c>
      <c r="AG23" s="308">
        <f t="shared" si="0"/>
        <v>0</v>
      </c>
      <c r="AH23" s="308">
        <f t="shared" si="0"/>
        <v>0</v>
      </c>
      <c r="AI23" s="308">
        <f t="shared" si="0"/>
        <v>0</v>
      </c>
      <c r="AJ23" s="308">
        <f t="shared" si="0"/>
        <v>0</v>
      </c>
      <c r="AK23" s="1219">
        <f t="shared" ref="AK23" si="8">+$J23</f>
        <v>673</v>
      </c>
      <c r="AL23" s="1310">
        <f>+N23</f>
        <v>10</v>
      </c>
      <c r="AM23" s="308">
        <f t="shared" si="2"/>
        <v>176.13710312500001</v>
      </c>
      <c r="AN23" s="674">
        <v>176.13710312500001</v>
      </c>
      <c r="AO23" s="674"/>
      <c r="AP23" s="674"/>
      <c r="AQ23" s="674"/>
      <c r="AR23" s="674"/>
      <c r="AS23" s="674"/>
      <c r="AT23" s="1219">
        <f t="shared" ref="AT23" si="9">+$J23</f>
        <v>673</v>
      </c>
      <c r="AU23" s="1311">
        <f>+O23</f>
        <v>10</v>
      </c>
      <c r="AV23" s="308">
        <f t="shared" si="3"/>
        <v>176.13710312500001</v>
      </c>
      <c r="AW23" s="674">
        <v>176.13710312500001</v>
      </c>
      <c r="AX23" s="674"/>
      <c r="AY23" s="674"/>
      <c r="AZ23" s="674"/>
      <c r="BA23" s="674"/>
      <c r="BB23" s="674"/>
      <c r="BC23" s="1219">
        <f t="shared" ref="BC23" si="10">+$J23</f>
        <v>673</v>
      </c>
      <c r="BD23" s="1312">
        <f>+P23</f>
        <v>10</v>
      </c>
      <c r="BE23" s="308">
        <f t="shared" si="4"/>
        <v>176.13710312500001</v>
      </c>
      <c r="BF23" s="674">
        <v>176.13710312500001</v>
      </c>
      <c r="BG23" s="674"/>
      <c r="BH23" s="674"/>
      <c r="BI23" s="674"/>
      <c r="BJ23" s="674"/>
      <c r="BK23" s="674"/>
      <c r="BL23" s="1219">
        <f t="shared" ref="BL23" si="11">+$J23</f>
        <v>673</v>
      </c>
      <c r="BM23" s="1313">
        <f>+Q23</f>
        <v>10</v>
      </c>
      <c r="BN23" s="308">
        <f t="shared" si="5"/>
        <v>176.13710312500001</v>
      </c>
      <c r="BO23" s="674">
        <v>176.13710312500001</v>
      </c>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1447"/>
      <c r="J24" s="1220"/>
      <c r="K24" s="1217"/>
      <c r="L24" s="1223"/>
      <c r="M24" s="1226"/>
      <c r="N24" s="1229"/>
      <c r="O24" s="1232"/>
      <c r="P24" s="1235"/>
      <c r="Q24" s="1238"/>
      <c r="R24" s="1220"/>
      <c r="S24" s="678"/>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1306"/>
      <c r="BE24" s="303">
        <f t="shared" si="4"/>
        <v>0</v>
      </c>
      <c r="BF24" s="675"/>
      <c r="BG24" s="675"/>
      <c r="BH24" s="675"/>
      <c r="BI24" s="675"/>
      <c r="BJ24" s="675"/>
      <c r="BK24" s="675"/>
      <c r="BL24" s="1220"/>
      <c r="BM24" s="1308"/>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1447"/>
      <c r="J25" s="1220"/>
      <c r="K25" s="1217"/>
      <c r="L25" s="1223"/>
      <c r="M25" s="1226"/>
      <c r="N25" s="1229"/>
      <c r="O25" s="1232"/>
      <c r="P25" s="1235"/>
      <c r="Q25" s="1238"/>
      <c r="R25" s="1220"/>
      <c r="S25" s="678"/>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1306"/>
      <c r="BE25" s="303">
        <f t="shared" si="4"/>
        <v>0</v>
      </c>
      <c r="BF25" s="675"/>
      <c r="BG25" s="675"/>
      <c r="BH25" s="675"/>
      <c r="BI25" s="675"/>
      <c r="BJ25" s="675"/>
      <c r="BK25" s="675"/>
      <c r="BL25" s="1220"/>
      <c r="BM25" s="1308"/>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511"/>
      <c r="D26" s="1098"/>
      <c r="E26" s="1095"/>
      <c r="F26" s="1095"/>
      <c r="G26" s="1095"/>
      <c r="H26" s="1095"/>
      <c r="I26" s="1448"/>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1307"/>
      <c r="BE26" s="306">
        <f t="shared" si="4"/>
        <v>0</v>
      </c>
      <c r="BF26" s="676"/>
      <c r="BG26" s="676"/>
      <c r="BH26" s="676"/>
      <c r="BI26" s="676"/>
      <c r="BJ26" s="676"/>
      <c r="BK26" s="676"/>
      <c r="BL26" s="1221"/>
      <c r="BM26" s="1309"/>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14" t="s">
        <v>1062</v>
      </c>
      <c r="D27" s="1096"/>
      <c r="E27" s="1093"/>
      <c r="F27" s="1093"/>
      <c r="G27" s="1093"/>
      <c r="H27" s="1093" t="s">
        <v>7001</v>
      </c>
      <c r="I27" s="1446">
        <v>2021004541056</v>
      </c>
      <c r="J27" s="1219">
        <v>674</v>
      </c>
      <c r="K27" s="1216" t="str">
        <f>+[18]Metas!K768</f>
        <v>Adopción y publicación del calendario tributario de tributos de período</v>
      </c>
      <c r="L27" s="1222">
        <v>1</v>
      </c>
      <c r="M27" s="1225">
        <f>SUM(N27:Q27)</f>
        <v>1</v>
      </c>
      <c r="N27" s="1228">
        <v>0.25</v>
      </c>
      <c r="O27" s="1231">
        <v>0.25</v>
      </c>
      <c r="P27" s="1234">
        <v>0.25</v>
      </c>
      <c r="Q27" s="1237">
        <v>0.25</v>
      </c>
      <c r="R27" s="1219">
        <f>+$J27</f>
        <v>674</v>
      </c>
      <c r="S27" s="677" t="s">
        <v>7007</v>
      </c>
      <c r="T27" s="708" t="s">
        <v>3834</v>
      </c>
      <c r="U27" s="708" t="s">
        <v>3837</v>
      </c>
      <c r="V27" s="708" t="s">
        <v>3842</v>
      </c>
      <c r="W27" s="677"/>
      <c r="X27" s="669">
        <v>44576</v>
      </c>
      <c r="Y27" s="669">
        <v>44926</v>
      </c>
      <c r="Z27" s="669">
        <v>44576</v>
      </c>
      <c r="AA27" s="669">
        <v>44926</v>
      </c>
      <c r="AB27" s="1219">
        <f t="shared" ref="AB27" si="12">+$J27</f>
        <v>674</v>
      </c>
      <c r="AC27" s="1240">
        <f t="shared" ref="AC27" si="13">+L27</f>
        <v>1</v>
      </c>
      <c r="AD27" s="308">
        <f t="shared" si="6"/>
        <v>299.01719583333318</v>
      </c>
      <c r="AE27" s="308">
        <f t="shared" si="6"/>
        <v>299.01719583333318</v>
      </c>
      <c r="AF27" s="308">
        <f t="shared" si="6"/>
        <v>0</v>
      </c>
      <c r="AG27" s="308">
        <f t="shared" si="6"/>
        <v>0</v>
      </c>
      <c r="AH27" s="308">
        <f t="shared" si="6"/>
        <v>0</v>
      </c>
      <c r="AI27" s="308">
        <f t="shared" si="6"/>
        <v>0</v>
      </c>
      <c r="AJ27" s="308">
        <f t="shared" si="6"/>
        <v>0</v>
      </c>
      <c r="AK27" s="1219">
        <f t="shared" ref="AK27" si="14">+$J27</f>
        <v>674</v>
      </c>
      <c r="AL27" s="2227">
        <f>+N27</f>
        <v>0.25</v>
      </c>
      <c r="AM27" s="308">
        <f t="shared" si="2"/>
        <v>74.754298958333294</v>
      </c>
      <c r="AN27" s="683">
        <v>74.754298958333294</v>
      </c>
      <c r="AO27" s="683"/>
      <c r="AP27" s="683"/>
      <c r="AQ27" s="683"/>
      <c r="AR27" s="683"/>
      <c r="AS27" s="683"/>
      <c r="AT27" s="1219">
        <f t="shared" ref="AT27" si="15">+$J27</f>
        <v>674</v>
      </c>
      <c r="AU27" s="2223">
        <f>+O27</f>
        <v>0.25</v>
      </c>
      <c r="AV27" s="308">
        <f t="shared" si="3"/>
        <v>74.754298958333294</v>
      </c>
      <c r="AW27" s="683">
        <v>74.754298958333294</v>
      </c>
      <c r="AX27" s="683"/>
      <c r="AY27" s="683"/>
      <c r="AZ27" s="683"/>
      <c r="BA27" s="683"/>
      <c r="BB27" s="683"/>
      <c r="BC27" s="1219">
        <f t="shared" ref="BC27" si="16">+$J27</f>
        <v>674</v>
      </c>
      <c r="BD27" s="2220">
        <f>+P27</f>
        <v>0.25</v>
      </c>
      <c r="BE27" s="308">
        <f t="shared" si="4"/>
        <v>74.754298958333294</v>
      </c>
      <c r="BF27" s="683">
        <v>74.754298958333294</v>
      </c>
      <c r="BG27" s="683"/>
      <c r="BH27" s="683"/>
      <c r="BI27" s="683"/>
      <c r="BJ27" s="683"/>
      <c r="BK27" s="683"/>
      <c r="BL27" s="1219">
        <f t="shared" ref="BL27" si="17">+$J27</f>
        <v>674</v>
      </c>
      <c r="BM27" s="2225">
        <f>+Q27</f>
        <v>0.25</v>
      </c>
      <c r="BN27" s="308">
        <f t="shared" si="5"/>
        <v>74.754298958333294</v>
      </c>
      <c r="BO27" s="683">
        <v>74.754298958333294</v>
      </c>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15"/>
      <c r="D28" s="1097"/>
      <c r="E28" s="1094"/>
      <c r="F28" s="1094"/>
      <c r="G28" s="1094"/>
      <c r="H28" s="1094"/>
      <c r="I28" s="1447"/>
      <c r="J28" s="1220"/>
      <c r="K28" s="1217"/>
      <c r="L28" s="1223"/>
      <c r="M28" s="1226"/>
      <c r="N28" s="1229"/>
      <c r="O28" s="1232"/>
      <c r="P28" s="1235"/>
      <c r="Q28" s="1238"/>
      <c r="R28" s="1220"/>
      <c r="S28" s="678"/>
      <c r="T28" s="709"/>
      <c r="U28" s="709"/>
      <c r="V28" s="709"/>
      <c r="W28" s="678"/>
      <c r="X28" s="670"/>
      <c r="Y28" s="670"/>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574"/>
      <c r="AM28" s="303">
        <f t="shared" si="2"/>
        <v>0</v>
      </c>
      <c r="AN28" s="684"/>
      <c r="AO28" s="684"/>
      <c r="AP28" s="684"/>
      <c r="AQ28" s="684"/>
      <c r="AR28" s="684"/>
      <c r="AS28" s="684"/>
      <c r="AT28" s="1220"/>
      <c r="AU28" s="1577"/>
      <c r="AV28" s="303">
        <f t="shared" si="3"/>
        <v>0</v>
      </c>
      <c r="AW28" s="684"/>
      <c r="AX28" s="684"/>
      <c r="AY28" s="684"/>
      <c r="AZ28" s="684"/>
      <c r="BA28" s="684"/>
      <c r="BB28" s="684"/>
      <c r="BC28" s="1220"/>
      <c r="BD28" s="2221"/>
      <c r="BE28" s="303">
        <f t="shared" si="4"/>
        <v>0</v>
      </c>
      <c r="BF28" s="684"/>
      <c r="BG28" s="684"/>
      <c r="BH28" s="684"/>
      <c r="BI28" s="684"/>
      <c r="BJ28" s="684"/>
      <c r="BK28" s="684"/>
      <c r="BL28" s="1220"/>
      <c r="BM28" s="1537"/>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1097"/>
      <c r="E29" s="1094"/>
      <c r="F29" s="1094"/>
      <c r="G29" s="1094"/>
      <c r="H29" s="1094"/>
      <c r="I29" s="1447"/>
      <c r="J29" s="1220"/>
      <c r="K29" s="1217"/>
      <c r="L29" s="1223"/>
      <c r="M29" s="1226"/>
      <c r="N29" s="1229"/>
      <c r="O29" s="1232"/>
      <c r="P29" s="1235"/>
      <c r="Q29" s="1238"/>
      <c r="R29" s="1220"/>
      <c r="S29" s="678"/>
      <c r="T29" s="709"/>
      <c r="U29" s="709"/>
      <c r="V29" s="709"/>
      <c r="W29" s="678"/>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574"/>
      <c r="AM29" s="303">
        <f t="shared" si="2"/>
        <v>0</v>
      </c>
      <c r="AN29" s="684"/>
      <c r="AO29" s="684"/>
      <c r="AP29" s="684"/>
      <c r="AQ29" s="684"/>
      <c r="AR29" s="684"/>
      <c r="AS29" s="684"/>
      <c r="AT29" s="1220"/>
      <c r="AU29" s="1577"/>
      <c r="AV29" s="303">
        <f t="shared" si="3"/>
        <v>0</v>
      </c>
      <c r="AW29" s="684"/>
      <c r="AX29" s="684"/>
      <c r="AY29" s="684"/>
      <c r="AZ29" s="684"/>
      <c r="BA29" s="684"/>
      <c r="BB29" s="684"/>
      <c r="BC29" s="1220"/>
      <c r="BD29" s="2221"/>
      <c r="BE29" s="303">
        <f t="shared" si="4"/>
        <v>0</v>
      </c>
      <c r="BF29" s="684"/>
      <c r="BG29" s="684"/>
      <c r="BH29" s="684"/>
      <c r="BI29" s="684"/>
      <c r="BJ29" s="684"/>
      <c r="BK29" s="684"/>
      <c r="BL29" s="1220"/>
      <c r="BM29" s="1537"/>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315"/>
      <c r="D30" s="1098"/>
      <c r="E30" s="1095"/>
      <c r="F30" s="1095"/>
      <c r="G30" s="1095"/>
      <c r="H30" s="1095"/>
      <c r="I30" s="1448"/>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2228"/>
      <c r="AM30" s="306">
        <f t="shared" si="2"/>
        <v>0</v>
      </c>
      <c r="AN30" s="685"/>
      <c r="AO30" s="685"/>
      <c r="AP30" s="685"/>
      <c r="AQ30" s="685"/>
      <c r="AR30" s="685"/>
      <c r="AS30" s="685"/>
      <c r="AT30" s="1221"/>
      <c r="AU30" s="2224"/>
      <c r="AV30" s="306">
        <f t="shared" si="3"/>
        <v>0</v>
      </c>
      <c r="AW30" s="685"/>
      <c r="AX30" s="685"/>
      <c r="AY30" s="685"/>
      <c r="AZ30" s="685"/>
      <c r="BA30" s="685"/>
      <c r="BB30" s="685"/>
      <c r="BC30" s="1221"/>
      <c r="BD30" s="2222"/>
      <c r="BE30" s="306">
        <f t="shared" si="4"/>
        <v>0</v>
      </c>
      <c r="BF30" s="685"/>
      <c r="BG30" s="685"/>
      <c r="BH30" s="685"/>
      <c r="BI30" s="685"/>
      <c r="BJ30" s="685"/>
      <c r="BK30" s="685"/>
      <c r="BL30" s="1221"/>
      <c r="BM30" s="2226"/>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4"/>
      <c r="C31" s="1315"/>
      <c r="D31" s="1096"/>
      <c r="E31" s="1093"/>
      <c r="F31" s="1093"/>
      <c r="G31" s="1093"/>
      <c r="H31" s="1093" t="s">
        <v>7001</v>
      </c>
      <c r="I31" s="1446">
        <v>2021004541056</v>
      </c>
      <c r="J31" s="1219">
        <v>675</v>
      </c>
      <c r="K31" s="1216" t="str">
        <f>+[18]Metas!K769</f>
        <v>Inscripción y actualización del Registro de Contribuyentes a través de medios electrónicos</v>
      </c>
      <c r="L31" s="1222">
        <v>1</v>
      </c>
      <c r="M31" s="1225">
        <f>SUM(N31:Q31)</f>
        <v>1</v>
      </c>
      <c r="N31" s="1228">
        <v>0.25</v>
      </c>
      <c r="O31" s="1231">
        <v>0.25</v>
      </c>
      <c r="P31" s="1234">
        <v>0.25</v>
      </c>
      <c r="Q31" s="1237">
        <v>0.25</v>
      </c>
      <c r="R31" s="1219">
        <f>+$J31</f>
        <v>675</v>
      </c>
      <c r="S31" s="677" t="s">
        <v>7008</v>
      </c>
      <c r="T31" s="708" t="s">
        <v>3833</v>
      </c>
      <c r="U31" s="708" t="s">
        <v>3838</v>
      </c>
      <c r="V31" s="708" t="s">
        <v>3842</v>
      </c>
      <c r="W31" s="677"/>
      <c r="X31" s="669">
        <v>44562</v>
      </c>
      <c r="Y31" s="669">
        <v>44926</v>
      </c>
      <c r="Z31" s="669">
        <v>44562</v>
      </c>
      <c r="AA31" s="669">
        <v>44926</v>
      </c>
      <c r="AB31" s="1219">
        <f t="shared" ref="AB31" si="18">+$J31</f>
        <v>675</v>
      </c>
      <c r="AC31" s="1240">
        <f t="shared" ref="AC31" si="19">+L31</f>
        <v>1</v>
      </c>
      <c r="AD31" s="308">
        <f t="shared" si="6"/>
        <v>1100</v>
      </c>
      <c r="AE31" s="308">
        <f t="shared" si="6"/>
        <v>1100</v>
      </c>
      <c r="AF31" s="308">
        <f t="shared" si="6"/>
        <v>0</v>
      </c>
      <c r="AG31" s="308">
        <f t="shared" si="6"/>
        <v>0</v>
      </c>
      <c r="AH31" s="308">
        <f t="shared" si="6"/>
        <v>0</v>
      </c>
      <c r="AI31" s="308">
        <f t="shared" si="6"/>
        <v>0</v>
      </c>
      <c r="AJ31" s="308">
        <f t="shared" si="6"/>
        <v>0</v>
      </c>
      <c r="AK31" s="1219">
        <f t="shared" ref="AK31" si="20">+$J31</f>
        <v>675</v>
      </c>
      <c r="AL31" s="2227">
        <f>+N31</f>
        <v>0.25</v>
      </c>
      <c r="AM31" s="308">
        <f t="shared" si="2"/>
        <v>275</v>
      </c>
      <c r="AN31" s="683">
        <v>275</v>
      </c>
      <c r="AO31" s="683"/>
      <c r="AP31" s="683"/>
      <c r="AQ31" s="683"/>
      <c r="AR31" s="683"/>
      <c r="AS31" s="683"/>
      <c r="AT31" s="1219">
        <f t="shared" ref="AT31" si="21">+$J31</f>
        <v>675</v>
      </c>
      <c r="AU31" s="2223">
        <f>+O31</f>
        <v>0.25</v>
      </c>
      <c r="AV31" s="308">
        <f t="shared" si="3"/>
        <v>275</v>
      </c>
      <c r="AW31" s="683">
        <v>275</v>
      </c>
      <c r="AX31" s="683"/>
      <c r="AY31" s="683"/>
      <c r="AZ31" s="683"/>
      <c r="BA31" s="683"/>
      <c r="BB31" s="683"/>
      <c r="BC31" s="1219">
        <f t="shared" ref="BC31" si="22">+$J31</f>
        <v>675</v>
      </c>
      <c r="BD31" s="2220">
        <f>+P31</f>
        <v>0.25</v>
      </c>
      <c r="BE31" s="308">
        <f t="shared" si="4"/>
        <v>275</v>
      </c>
      <c r="BF31" s="683">
        <v>275</v>
      </c>
      <c r="BG31" s="683"/>
      <c r="BH31" s="683"/>
      <c r="BI31" s="683"/>
      <c r="BJ31" s="683"/>
      <c r="BK31" s="683"/>
      <c r="BL31" s="1219">
        <f t="shared" ref="BL31" si="23">+$J31</f>
        <v>675</v>
      </c>
      <c r="BM31" s="2225">
        <f>+Q31</f>
        <v>0.25</v>
      </c>
      <c r="BN31" s="308">
        <f t="shared" si="5"/>
        <v>275</v>
      </c>
      <c r="BO31" s="683">
        <v>275</v>
      </c>
      <c r="BP31" s="683"/>
      <c r="BQ31" s="683"/>
      <c r="BR31" s="683"/>
      <c r="BS31" s="683"/>
      <c r="BT31" s="683"/>
      <c r="BU31" s="1204"/>
      <c r="BV31" s="1205"/>
      <c r="BW31" s="1205"/>
      <c r="BX31" s="1205"/>
      <c r="BY31" s="1205"/>
      <c r="BZ31" s="1205"/>
      <c r="CA31" s="1205"/>
      <c r="CB31" s="1205"/>
      <c r="CC31" s="1206"/>
    </row>
    <row r="32" spans="1:81" s="690" customFormat="1" ht="40.15" customHeight="1" x14ac:dyDescent="0.25">
      <c r="A32" s="673"/>
      <c r="B32" s="1334"/>
      <c r="C32" s="1315"/>
      <c r="D32" s="1097"/>
      <c r="E32" s="1094"/>
      <c r="F32" s="1094"/>
      <c r="G32" s="1094"/>
      <c r="H32" s="1094"/>
      <c r="I32" s="1447"/>
      <c r="J32" s="1220"/>
      <c r="K32" s="1217"/>
      <c r="L32" s="1223"/>
      <c r="M32" s="1226"/>
      <c r="N32" s="1229"/>
      <c r="O32" s="1232"/>
      <c r="P32" s="1235"/>
      <c r="Q32" s="1238"/>
      <c r="R32" s="1220"/>
      <c r="S32" s="678"/>
      <c r="T32" s="709"/>
      <c r="U32" s="709"/>
      <c r="V32" s="709"/>
      <c r="W32" s="678"/>
      <c r="X32" s="670"/>
      <c r="Y32" s="670"/>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574"/>
      <c r="AM32" s="303">
        <f t="shared" si="2"/>
        <v>0</v>
      </c>
      <c r="AN32" s="684"/>
      <c r="AO32" s="684"/>
      <c r="AP32" s="684"/>
      <c r="AQ32" s="684"/>
      <c r="AR32" s="684"/>
      <c r="AS32" s="684"/>
      <c r="AT32" s="1220"/>
      <c r="AU32" s="1577"/>
      <c r="AV32" s="303">
        <f t="shared" si="3"/>
        <v>0</v>
      </c>
      <c r="AW32" s="684"/>
      <c r="AX32" s="684"/>
      <c r="AY32" s="684"/>
      <c r="AZ32" s="684"/>
      <c r="BA32" s="684"/>
      <c r="BB32" s="684"/>
      <c r="BC32" s="1220"/>
      <c r="BD32" s="2221"/>
      <c r="BE32" s="303">
        <f t="shared" si="4"/>
        <v>0</v>
      </c>
      <c r="BF32" s="684"/>
      <c r="BG32" s="684"/>
      <c r="BH32" s="684"/>
      <c r="BI32" s="684"/>
      <c r="BJ32" s="684"/>
      <c r="BK32" s="684"/>
      <c r="BL32" s="1220"/>
      <c r="BM32" s="1537"/>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15"/>
      <c r="D33" s="1097"/>
      <c r="E33" s="1094"/>
      <c r="F33" s="1094"/>
      <c r="G33" s="1094"/>
      <c r="H33" s="1094"/>
      <c r="I33" s="1447"/>
      <c r="J33" s="1220"/>
      <c r="K33" s="1217"/>
      <c r="L33" s="1223"/>
      <c r="M33" s="1226"/>
      <c r="N33" s="1229"/>
      <c r="O33" s="1232"/>
      <c r="P33" s="1235"/>
      <c r="Q33" s="1238"/>
      <c r="R33" s="1220"/>
      <c r="S33" s="678"/>
      <c r="T33" s="709"/>
      <c r="U33" s="709"/>
      <c r="V33" s="709"/>
      <c r="W33" s="678"/>
      <c r="X33" s="670"/>
      <c r="Y33" s="670"/>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574"/>
      <c r="AM33" s="303">
        <f t="shared" si="2"/>
        <v>0</v>
      </c>
      <c r="AN33" s="684"/>
      <c r="AO33" s="684"/>
      <c r="AP33" s="684"/>
      <c r="AQ33" s="684"/>
      <c r="AR33" s="684"/>
      <c r="AS33" s="684"/>
      <c r="AT33" s="1220"/>
      <c r="AU33" s="1577"/>
      <c r="AV33" s="303">
        <f t="shared" si="3"/>
        <v>0</v>
      </c>
      <c r="AW33" s="684"/>
      <c r="AX33" s="684"/>
      <c r="AY33" s="684"/>
      <c r="AZ33" s="684"/>
      <c r="BA33" s="684"/>
      <c r="BB33" s="684"/>
      <c r="BC33" s="1220"/>
      <c r="BD33" s="2221"/>
      <c r="BE33" s="303">
        <f t="shared" si="4"/>
        <v>0</v>
      </c>
      <c r="BF33" s="684"/>
      <c r="BG33" s="684"/>
      <c r="BH33" s="684"/>
      <c r="BI33" s="684"/>
      <c r="BJ33" s="684"/>
      <c r="BK33" s="684"/>
      <c r="BL33" s="1220"/>
      <c r="BM33" s="1537"/>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15"/>
      <c r="D34" s="1098"/>
      <c r="E34" s="1095"/>
      <c r="F34" s="1095"/>
      <c r="G34" s="1095"/>
      <c r="H34" s="1095"/>
      <c r="I34" s="1448"/>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2228"/>
      <c r="AM34" s="306">
        <f t="shared" si="2"/>
        <v>0</v>
      </c>
      <c r="AN34" s="685"/>
      <c r="AO34" s="685"/>
      <c r="AP34" s="685"/>
      <c r="AQ34" s="685"/>
      <c r="AR34" s="685"/>
      <c r="AS34" s="685"/>
      <c r="AT34" s="1221"/>
      <c r="AU34" s="2224"/>
      <c r="AV34" s="306">
        <f t="shared" si="3"/>
        <v>0</v>
      </c>
      <c r="AW34" s="685"/>
      <c r="AX34" s="685"/>
      <c r="AY34" s="685"/>
      <c r="AZ34" s="685"/>
      <c r="BA34" s="685"/>
      <c r="BB34" s="685"/>
      <c r="BC34" s="1221"/>
      <c r="BD34" s="2222"/>
      <c r="BE34" s="306">
        <f t="shared" si="4"/>
        <v>0</v>
      </c>
      <c r="BF34" s="685"/>
      <c r="BG34" s="685"/>
      <c r="BH34" s="685"/>
      <c r="BI34" s="685"/>
      <c r="BJ34" s="685"/>
      <c r="BK34" s="685"/>
      <c r="BL34" s="1221"/>
      <c r="BM34" s="2226"/>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1315"/>
      <c r="D35" s="1096"/>
      <c r="E35" s="1093"/>
      <c r="F35" s="1093"/>
      <c r="G35" s="1093"/>
      <c r="H35" s="1093" t="s">
        <v>7001</v>
      </c>
      <c r="I35" s="1446">
        <v>2021004541056</v>
      </c>
      <c r="J35" s="1219">
        <v>676</v>
      </c>
      <c r="K35" s="1216" t="str">
        <f>+[18]Metas!K770</f>
        <v>Implementación del Portal para la Presentación electrónica de la Declaración y Pago del Impuesto de Vehículos desde cualquier lugar del país</v>
      </c>
      <c r="L35" s="1222">
        <v>1</v>
      </c>
      <c r="M35" s="1225">
        <f>SUM(N35:Q35)</f>
        <v>1</v>
      </c>
      <c r="N35" s="1228">
        <v>0.25</v>
      </c>
      <c r="O35" s="1231">
        <v>0.25</v>
      </c>
      <c r="P35" s="1234">
        <v>0.25</v>
      </c>
      <c r="Q35" s="1237">
        <v>0.25</v>
      </c>
      <c r="R35" s="1219">
        <f>+$J35</f>
        <v>676</v>
      </c>
      <c r="S35" s="677" t="s">
        <v>7009</v>
      </c>
      <c r="T35" s="708" t="s">
        <v>3833</v>
      </c>
      <c r="U35" s="708" t="s">
        <v>3838</v>
      </c>
      <c r="V35" s="708" t="s">
        <v>3842</v>
      </c>
      <c r="W35" s="677"/>
      <c r="X35" s="669">
        <v>44562</v>
      </c>
      <c r="Y35" s="669">
        <v>44926</v>
      </c>
      <c r="Z35" s="669">
        <v>44562</v>
      </c>
      <c r="AA35" s="669">
        <v>44926</v>
      </c>
      <c r="AB35" s="1219">
        <f t="shared" ref="AB35" si="25">+$J35</f>
        <v>676</v>
      </c>
      <c r="AC35" s="1240">
        <f t="shared" ref="AC35" si="26">+L35</f>
        <v>1</v>
      </c>
      <c r="AD35" s="308">
        <f t="shared" si="24"/>
        <v>400</v>
      </c>
      <c r="AE35" s="308">
        <f t="shared" si="24"/>
        <v>400</v>
      </c>
      <c r="AF35" s="308">
        <f t="shared" si="24"/>
        <v>0</v>
      </c>
      <c r="AG35" s="308">
        <f t="shared" si="24"/>
        <v>0</v>
      </c>
      <c r="AH35" s="308">
        <f t="shared" si="24"/>
        <v>0</v>
      </c>
      <c r="AI35" s="308">
        <f t="shared" si="24"/>
        <v>0</v>
      </c>
      <c r="AJ35" s="308">
        <f t="shared" si="24"/>
        <v>0</v>
      </c>
      <c r="AK35" s="1219">
        <f t="shared" ref="AK35" si="27">+$J35</f>
        <v>676</v>
      </c>
      <c r="AL35" s="2227">
        <f>+N35</f>
        <v>0.25</v>
      </c>
      <c r="AM35" s="308">
        <f t="shared" si="2"/>
        <v>100</v>
      </c>
      <c r="AN35" s="683">
        <v>100</v>
      </c>
      <c r="AO35" s="683"/>
      <c r="AP35" s="683"/>
      <c r="AQ35" s="683"/>
      <c r="AR35" s="683"/>
      <c r="AS35" s="683"/>
      <c r="AT35" s="1219">
        <f t="shared" ref="AT35" si="28">+$J35</f>
        <v>676</v>
      </c>
      <c r="AU35" s="2223">
        <f>+O35</f>
        <v>0.25</v>
      </c>
      <c r="AV35" s="308">
        <f t="shared" si="3"/>
        <v>100</v>
      </c>
      <c r="AW35" s="683">
        <v>100</v>
      </c>
      <c r="AX35" s="683"/>
      <c r="AY35" s="683"/>
      <c r="AZ35" s="683"/>
      <c r="BA35" s="683"/>
      <c r="BB35" s="683"/>
      <c r="BC35" s="1219">
        <f t="shared" ref="BC35" si="29">+$J35</f>
        <v>676</v>
      </c>
      <c r="BD35" s="2220">
        <f>+P35</f>
        <v>0.25</v>
      </c>
      <c r="BE35" s="308">
        <f t="shared" si="4"/>
        <v>100</v>
      </c>
      <c r="BF35" s="683">
        <v>100</v>
      </c>
      <c r="BG35" s="683"/>
      <c r="BH35" s="683"/>
      <c r="BI35" s="683"/>
      <c r="BJ35" s="683"/>
      <c r="BK35" s="683"/>
      <c r="BL35" s="1219">
        <f t="shared" ref="BL35" si="30">+$J35</f>
        <v>676</v>
      </c>
      <c r="BM35" s="2225">
        <f>+Q35</f>
        <v>0.25</v>
      </c>
      <c r="BN35" s="308">
        <f t="shared" si="5"/>
        <v>100</v>
      </c>
      <c r="BO35" s="683">
        <v>100</v>
      </c>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1447"/>
      <c r="J36" s="1220"/>
      <c r="K36" s="1217"/>
      <c r="L36" s="1223"/>
      <c r="M36" s="1226"/>
      <c r="N36" s="1229"/>
      <c r="O36" s="1232"/>
      <c r="P36" s="1235"/>
      <c r="Q36" s="1238"/>
      <c r="R36" s="1220"/>
      <c r="S36" s="678"/>
      <c r="T36" s="709"/>
      <c r="U36" s="709"/>
      <c r="V36" s="709"/>
      <c r="W36" s="678"/>
      <c r="X36" s="670"/>
      <c r="Y36" s="670"/>
      <c r="Z36" s="670"/>
      <c r="AA36" s="670"/>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574"/>
      <c r="AM36" s="303">
        <f t="shared" si="2"/>
        <v>0</v>
      </c>
      <c r="AN36" s="684"/>
      <c r="AO36" s="684"/>
      <c r="AP36" s="684"/>
      <c r="AQ36" s="684"/>
      <c r="AR36" s="684"/>
      <c r="AS36" s="684"/>
      <c r="AT36" s="1220"/>
      <c r="AU36" s="1577"/>
      <c r="AV36" s="303">
        <f t="shared" si="3"/>
        <v>0</v>
      </c>
      <c r="AW36" s="684"/>
      <c r="AX36" s="684"/>
      <c r="AY36" s="684"/>
      <c r="AZ36" s="684"/>
      <c r="BA36" s="684"/>
      <c r="BB36" s="684"/>
      <c r="BC36" s="1220"/>
      <c r="BD36" s="2221"/>
      <c r="BE36" s="303">
        <f t="shared" si="4"/>
        <v>0</v>
      </c>
      <c r="BF36" s="684"/>
      <c r="BG36" s="684"/>
      <c r="BH36" s="684"/>
      <c r="BI36" s="684"/>
      <c r="BJ36" s="684"/>
      <c r="BK36" s="684"/>
      <c r="BL36" s="1220"/>
      <c r="BM36" s="1537"/>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1447"/>
      <c r="J37" s="1220"/>
      <c r="K37" s="1217"/>
      <c r="L37" s="1223"/>
      <c r="M37" s="1226"/>
      <c r="N37" s="1229"/>
      <c r="O37" s="1232"/>
      <c r="P37" s="1235"/>
      <c r="Q37" s="1238"/>
      <c r="R37" s="1220"/>
      <c r="S37" s="678"/>
      <c r="T37" s="709"/>
      <c r="U37" s="709"/>
      <c r="V37" s="709"/>
      <c r="W37" s="678"/>
      <c r="X37" s="670"/>
      <c r="Y37" s="670"/>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574"/>
      <c r="AM37" s="303">
        <f t="shared" si="2"/>
        <v>0</v>
      </c>
      <c r="AN37" s="684"/>
      <c r="AO37" s="684"/>
      <c r="AP37" s="684"/>
      <c r="AQ37" s="684"/>
      <c r="AR37" s="684"/>
      <c r="AS37" s="684"/>
      <c r="AT37" s="1220"/>
      <c r="AU37" s="1577"/>
      <c r="AV37" s="303">
        <f t="shared" si="3"/>
        <v>0</v>
      </c>
      <c r="AW37" s="684"/>
      <c r="AX37" s="684"/>
      <c r="AY37" s="684"/>
      <c r="AZ37" s="684"/>
      <c r="BA37" s="684"/>
      <c r="BB37" s="684"/>
      <c r="BC37" s="1220"/>
      <c r="BD37" s="2221"/>
      <c r="BE37" s="303">
        <f t="shared" si="4"/>
        <v>0</v>
      </c>
      <c r="BF37" s="684"/>
      <c r="BG37" s="684"/>
      <c r="BH37" s="684"/>
      <c r="BI37" s="684"/>
      <c r="BJ37" s="684"/>
      <c r="BK37" s="684"/>
      <c r="BL37" s="1220"/>
      <c r="BM37" s="1537"/>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15"/>
      <c r="D38" s="1098"/>
      <c r="E38" s="1095"/>
      <c r="F38" s="1095"/>
      <c r="G38" s="1095"/>
      <c r="H38" s="1095"/>
      <c r="I38" s="1448"/>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2228"/>
      <c r="AM38" s="306">
        <f t="shared" si="2"/>
        <v>0</v>
      </c>
      <c r="AN38" s="685"/>
      <c r="AO38" s="685"/>
      <c r="AP38" s="685"/>
      <c r="AQ38" s="685"/>
      <c r="AR38" s="685"/>
      <c r="AS38" s="685"/>
      <c r="AT38" s="1221"/>
      <c r="AU38" s="2224"/>
      <c r="AV38" s="306">
        <f t="shared" si="3"/>
        <v>0</v>
      </c>
      <c r="AW38" s="685"/>
      <c r="AX38" s="685"/>
      <c r="AY38" s="685"/>
      <c r="AZ38" s="685"/>
      <c r="BA38" s="685"/>
      <c r="BB38" s="685"/>
      <c r="BC38" s="1221"/>
      <c r="BD38" s="2222"/>
      <c r="BE38" s="306">
        <f t="shared" si="4"/>
        <v>0</v>
      </c>
      <c r="BF38" s="685"/>
      <c r="BG38" s="685"/>
      <c r="BH38" s="685"/>
      <c r="BI38" s="685"/>
      <c r="BJ38" s="685"/>
      <c r="BK38" s="685"/>
      <c r="BL38" s="1221"/>
      <c r="BM38" s="2226"/>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15"/>
      <c r="D39" s="1096"/>
      <c r="E39" s="1093"/>
      <c r="F39" s="1093"/>
      <c r="G39" s="1093"/>
      <c r="H39" s="1093" t="s">
        <v>7001</v>
      </c>
      <c r="I39" s="1446">
        <v>2021004541056</v>
      </c>
      <c r="J39" s="1219">
        <v>677</v>
      </c>
      <c r="K39" s="1216" t="str">
        <f>+[18]Metas!K771</f>
        <v>Integración del Software TNS de los entes territoriales y entidades del estado del orden municipal, departamental o nacional, con el sistema de información de trámite de liquidación de impuestos departamentales</v>
      </c>
      <c r="L39" s="1433">
        <v>1</v>
      </c>
      <c r="M39" s="1480">
        <f>SUM(N39:Q39)</f>
        <v>1</v>
      </c>
      <c r="N39" s="1482">
        <v>0.25</v>
      </c>
      <c r="O39" s="1484">
        <v>0.25</v>
      </c>
      <c r="P39" s="1486">
        <v>0.25</v>
      </c>
      <c r="Q39" s="1488">
        <v>0.25</v>
      </c>
      <c r="R39" s="1219">
        <f>+$J39</f>
        <v>677</v>
      </c>
      <c r="S39" s="677" t="s">
        <v>7010</v>
      </c>
      <c r="T39" s="708" t="s">
        <v>3833</v>
      </c>
      <c r="U39" s="708" t="s">
        <v>3838</v>
      </c>
      <c r="V39" s="708" t="s">
        <v>3842</v>
      </c>
      <c r="W39" s="677"/>
      <c r="X39" s="669">
        <v>44562</v>
      </c>
      <c r="Y39" s="669">
        <v>44926</v>
      </c>
      <c r="Z39" s="669">
        <v>44562</v>
      </c>
      <c r="AA39" s="669">
        <v>44926</v>
      </c>
      <c r="AB39" s="1219">
        <f t="shared" ref="AB39" si="31">+$J39</f>
        <v>677</v>
      </c>
      <c r="AC39" s="1803">
        <f t="shared" ref="AC39" si="32">+L39</f>
        <v>1</v>
      </c>
      <c r="AD39" s="308">
        <f t="shared" si="24"/>
        <v>125</v>
      </c>
      <c r="AE39" s="308">
        <f t="shared" si="24"/>
        <v>125</v>
      </c>
      <c r="AF39" s="308">
        <f t="shared" si="24"/>
        <v>0</v>
      </c>
      <c r="AG39" s="308">
        <f t="shared" si="24"/>
        <v>0</v>
      </c>
      <c r="AH39" s="308">
        <f t="shared" si="24"/>
        <v>0</v>
      </c>
      <c r="AI39" s="308">
        <f t="shared" si="24"/>
        <v>0</v>
      </c>
      <c r="AJ39" s="308">
        <f t="shared" si="24"/>
        <v>0</v>
      </c>
      <c r="AK39" s="1219">
        <f t="shared" ref="AK39" si="33">+$J39</f>
        <v>677</v>
      </c>
      <c r="AL39" s="2238">
        <f>+N39</f>
        <v>0.25</v>
      </c>
      <c r="AM39" s="308">
        <f t="shared" si="2"/>
        <v>31.25</v>
      </c>
      <c r="AN39" s="683">
        <v>31.25</v>
      </c>
      <c r="AO39" s="683"/>
      <c r="AP39" s="683"/>
      <c r="AQ39" s="683"/>
      <c r="AR39" s="683"/>
      <c r="AS39" s="683"/>
      <c r="AT39" s="1219">
        <f t="shared" ref="AT39" si="34">+$J39</f>
        <v>677</v>
      </c>
      <c r="AU39" s="2229">
        <f>+O39</f>
        <v>0.25</v>
      </c>
      <c r="AV39" s="308">
        <f t="shared" si="3"/>
        <v>31.25</v>
      </c>
      <c r="AW39" s="683">
        <v>31.25</v>
      </c>
      <c r="AX39" s="683"/>
      <c r="AY39" s="683"/>
      <c r="AZ39" s="683"/>
      <c r="BA39" s="683"/>
      <c r="BB39" s="683"/>
      <c r="BC39" s="1219">
        <f t="shared" ref="BC39" si="35">+$J39</f>
        <v>677</v>
      </c>
      <c r="BD39" s="2232">
        <f>+P39</f>
        <v>0.25</v>
      </c>
      <c r="BE39" s="308">
        <f t="shared" si="4"/>
        <v>31.25</v>
      </c>
      <c r="BF39" s="683">
        <v>31.25</v>
      </c>
      <c r="BG39" s="683"/>
      <c r="BH39" s="683"/>
      <c r="BI39" s="683"/>
      <c r="BJ39" s="683"/>
      <c r="BK39" s="683"/>
      <c r="BL39" s="1219">
        <f t="shared" ref="BL39" si="36">+$J39</f>
        <v>677</v>
      </c>
      <c r="BM39" s="2235">
        <f>+Q39</f>
        <v>0.25</v>
      </c>
      <c r="BN39" s="308">
        <f t="shared" si="5"/>
        <v>31.25</v>
      </c>
      <c r="BO39" s="683">
        <v>31.25</v>
      </c>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1447"/>
      <c r="J40" s="1220"/>
      <c r="K40" s="1217"/>
      <c r="L40" s="1434"/>
      <c r="M40" s="1481"/>
      <c r="N40" s="1483"/>
      <c r="O40" s="1485"/>
      <c r="P40" s="1487"/>
      <c r="Q40" s="1489"/>
      <c r="R40" s="1220"/>
      <c r="S40" s="678"/>
      <c r="T40" s="709"/>
      <c r="U40" s="709"/>
      <c r="V40" s="709"/>
      <c r="W40" s="678"/>
      <c r="X40" s="670"/>
      <c r="Y40" s="670"/>
      <c r="Z40" s="670"/>
      <c r="AA40" s="670"/>
      <c r="AB40" s="1220"/>
      <c r="AC40" s="1804"/>
      <c r="AD40" s="303">
        <f t="shared" si="24"/>
        <v>0</v>
      </c>
      <c r="AE40" s="303">
        <f t="shared" si="24"/>
        <v>0</v>
      </c>
      <c r="AF40" s="303">
        <f t="shared" si="24"/>
        <v>0</v>
      </c>
      <c r="AG40" s="303">
        <f t="shared" si="24"/>
        <v>0</v>
      </c>
      <c r="AH40" s="303">
        <f t="shared" si="24"/>
        <v>0</v>
      </c>
      <c r="AI40" s="303">
        <f t="shared" si="24"/>
        <v>0</v>
      </c>
      <c r="AJ40" s="303">
        <f t="shared" si="24"/>
        <v>0</v>
      </c>
      <c r="AK40" s="1220"/>
      <c r="AL40" s="2239"/>
      <c r="AM40" s="303">
        <f t="shared" si="2"/>
        <v>0</v>
      </c>
      <c r="AN40" s="684"/>
      <c r="AO40" s="684"/>
      <c r="AP40" s="684"/>
      <c r="AQ40" s="684"/>
      <c r="AR40" s="684"/>
      <c r="AS40" s="684"/>
      <c r="AT40" s="1220"/>
      <c r="AU40" s="2230"/>
      <c r="AV40" s="303">
        <f t="shared" si="3"/>
        <v>0</v>
      </c>
      <c r="AW40" s="684"/>
      <c r="AX40" s="684"/>
      <c r="AY40" s="684"/>
      <c r="AZ40" s="684"/>
      <c r="BA40" s="684"/>
      <c r="BB40" s="684"/>
      <c r="BC40" s="1220"/>
      <c r="BD40" s="2233"/>
      <c r="BE40" s="303">
        <f t="shared" si="4"/>
        <v>0</v>
      </c>
      <c r="BF40" s="684"/>
      <c r="BG40" s="684"/>
      <c r="BH40" s="684"/>
      <c r="BI40" s="684"/>
      <c r="BJ40" s="684"/>
      <c r="BK40" s="684"/>
      <c r="BL40" s="1220"/>
      <c r="BM40" s="2236"/>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1447"/>
      <c r="J41" s="1220"/>
      <c r="K41" s="1217"/>
      <c r="L41" s="1434"/>
      <c r="M41" s="1481"/>
      <c r="N41" s="1483"/>
      <c r="O41" s="1485"/>
      <c r="P41" s="1487"/>
      <c r="Q41" s="1489"/>
      <c r="R41" s="1220"/>
      <c r="S41" s="678"/>
      <c r="T41" s="709"/>
      <c r="U41" s="709"/>
      <c r="V41" s="709"/>
      <c r="W41" s="678"/>
      <c r="X41" s="670"/>
      <c r="Y41" s="670"/>
      <c r="Z41" s="670"/>
      <c r="AA41" s="670"/>
      <c r="AB41" s="1220"/>
      <c r="AC41" s="1804"/>
      <c r="AD41" s="303">
        <f t="shared" si="24"/>
        <v>0</v>
      </c>
      <c r="AE41" s="303">
        <f t="shared" si="24"/>
        <v>0</v>
      </c>
      <c r="AF41" s="303">
        <f t="shared" si="24"/>
        <v>0</v>
      </c>
      <c r="AG41" s="303">
        <f t="shared" si="24"/>
        <v>0</v>
      </c>
      <c r="AH41" s="303">
        <f t="shared" si="24"/>
        <v>0</v>
      </c>
      <c r="AI41" s="303">
        <f t="shared" si="24"/>
        <v>0</v>
      </c>
      <c r="AJ41" s="303">
        <f t="shared" si="24"/>
        <v>0</v>
      </c>
      <c r="AK41" s="1220"/>
      <c r="AL41" s="2239"/>
      <c r="AM41" s="303">
        <f t="shared" si="2"/>
        <v>0</v>
      </c>
      <c r="AN41" s="684"/>
      <c r="AO41" s="684"/>
      <c r="AP41" s="684"/>
      <c r="AQ41" s="684"/>
      <c r="AR41" s="684"/>
      <c r="AS41" s="684"/>
      <c r="AT41" s="1220"/>
      <c r="AU41" s="2230"/>
      <c r="AV41" s="303">
        <f t="shared" si="3"/>
        <v>0</v>
      </c>
      <c r="AW41" s="684"/>
      <c r="AX41" s="684"/>
      <c r="AY41" s="684"/>
      <c r="AZ41" s="684"/>
      <c r="BA41" s="684"/>
      <c r="BB41" s="684"/>
      <c r="BC41" s="1220"/>
      <c r="BD41" s="2233"/>
      <c r="BE41" s="303">
        <f t="shared" si="4"/>
        <v>0</v>
      </c>
      <c r="BF41" s="684"/>
      <c r="BG41" s="684"/>
      <c r="BH41" s="684"/>
      <c r="BI41" s="684"/>
      <c r="BJ41" s="684"/>
      <c r="BK41" s="684"/>
      <c r="BL41" s="1220"/>
      <c r="BM41" s="2236"/>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5"/>
      <c r="D42" s="1098"/>
      <c r="E42" s="1095"/>
      <c r="F42" s="1095"/>
      <c r="G42" s="1095"/>
      <c r="H42" s="1095"/>
      <c r="I42" s="1448"/>
      <c r="J42" s="1221"/>
      <c r="K42" s="1218"/>
      <c r="L42" s="1490"/>
      <c r="M42" s="1491"/>
      <c r="N42" s="1492"/>
      <c r="O42" s="1493"/>
      <c r="P42" s="1494"/>
      <c r="Q42" s="1495"/>
      <c r="R42" s="1221"/>
      <c r="S42" s="679"/>
      <c r="T42" s="710"/>
      <c r="U42" s="710"/>
      <c r="V42" s="710"/>
      <c r="W42" s="679"/>
      <c r="X42" s="671"/>
      <c r="Y42" s="671"/>
      <c r="Z42" s="671"/>
      <c r="AA42" s="671"/>
      <c r="AB42" s="1221"/>
      <c r="AC42" s="1805"/>
      <c r="AD42" s="306">
        <f t="shared" si="24"/>
        <v>0</v>
      </c>
      <c r="AE42" s="306">
        <f t="shared" si="24"/>
        <v>0</v>
      </c>
      <c r="AF42" s="306">
        <f t="shared" si="24"/>
        <v>0</v>
      </c>
      <c r="AG42" s="306">
        <f t="shared" si="24"/>
        <v>0</v>
      </c>
      <c r="AH42" s="306">
        <f t="shared" si="24"/>
        <v>0</v>
      </c>
      <c r="AI42" s="306">
        <f t="shared" si="24"/>
        <v>0</v>
      </c>
      <c r="AJ42" s="306">
        <f t="shared" si="24"/>
        <v>0</v>
      </c>
      <c r="AK42" s="1221"/>
      <c r="AL42" s="2240"/>
      <c r="AM42" s="306">
        <f t="shared" si="2"/>
        <v>0</v>
      </c>
      <c r="AN42" s="685"/>
      <c r="AO42" s="685"/>
      <c r="AP42" s="685"/>
      <c r="AQ42" s="685"/>
      <c r="AR42" s="685"/>
      <c r="AS42" s="685"/>
      <c r="AT42" s="1221"/>
      <c r="AU42" s="2231"/>
      <c r="AV42" s="306">
        <f t="shared" si="3"/>
        <v>0</v>
      </c>
      <c r="AW42" s="685"/>
      <c r="AX42" s="685"/>
      <c r="AY42" s="685"/>
      <c r="AZ42" s="685"/>
      <c r="BA42" s="685"/>
      <c r="BB42" s="685"/>
      <c r="BC42" s="1221"/>
      <c r="BD42" s="2234"/>
      <c r="BE42" s="306">
        <f t="shared" si="4"/>
        <v>0</v>
      </c>
      <c r="BF42" s="685"/>
      <c r="BG42" s="685"/>
      <c r="BH42" s="685"/>
      <c r="BI42" s="685"/>
      <c r="BJ42" s="685"/>
      <c r="BK42" s="685"/>
      <c r="BL42" s="1221"/>
      <c r="BM42" s="2237"/>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1334"/>
      <c r="C43" s="1315"/>
      <c r="D43" s="1096"/>
      <c r="E43" s="1093"/>
      <c r="F43" s="1093"/>
      <c r="G43" s="1093"/>
      <c r="H43" s="1093" t="s">
        <v>7001</v>
      </c>
      <c r="I43" s="1446">
        <v>2021004541056</v>
      </c>
      <c r="J43" s="1219">
        <v>678</v>
      </c>
      <c r="K43" s="1216" t="str">
        <f>+[18]Metas!K772</f>
        <v>Integración el Software TNS con el sistema de información de trámite de liquidación del Impuesto de Registro y el Impuesto de Vehículos</v>
      </c>
      <c r="L43" s="1433">
        <v>1</v>
      </c>
      <c r="M43" s="1480">
        <f>SUM(N43:Q43)</f>
        <v>1</v>
      </c>
      <c r="N43" s="1482">
        <v>0.25</v>
      </c>
      <c r="O43" s="1484">
        <v>0.25</v>
      </c>
      <c r="P43" s="1486">
        <v>0.25</v>
      </c>
      <c r="Q43" s="1488">
        <v>0.25</v>
      </c>
      <c r="R43" s="1219">
        <f>+$J43</f>
        <v>678</v>
      </c>
      <c r="S43" s="677" t="s">
        <v>7011</v>
      </c>
      <c r="T43" s="708" t="s">
        <v>3833</v>
      </c>
      <c r="U43" s="708" t="s">
        <v>3838</v>
      </c>
      <c r="V43" s="708" t="s">
        <v>3842</v>
      </c>
      <c r="W43" s="677"/>
      <c r="X43" s="669">
        <v>44562</v>
      </c>
      <c r="Y43" s="669">
        <v>44926</v>
      </c>
      <c r="Z43" s="669">
        <v>44562</v>
      </c>
      <c r="AA43" s="669">
        <v>44926</v>
      </c>
      <c r="AB43" s="1219">
        <f t="shared" ref="AB43" si="37">+$J43</f>
        <v>678</v>
      </c>
      <c r="AC43" s="1803">
        <f t="shared" ref="AC43" si="38">+L43</f>
        <v>1</v>
      </c>
      <c r="AD43" s="308">
        <f t="shared" si="24"/>
        <v>125</v>
      </c>
      <c r="AE43" s="308">
        <f t="shared" si="24"/>
        <v>125</v>
      </c>
      <c r="AF43" s="308">
        <f t="shared" si="24"/>
        <v>0</v>
      </c>
      <c r="AG43" s="308">
        <f t="shared" si="24"/>
        <v>0</v>
      </c>
      <c r="AH43" s="308">
        <f t="shared" si="24"/>
        <v>0</v>
      </c>
      <c r="AI43" s="308">
        <f t="shared" si="24"/>
        <v>0</v>
      </c>
      <c r="AJ43" s="308">
        <f t="shared" si="24"/>
        <v>0</v>
      </c>
      <c r="AK43" s="1219">
        <f t="shared" ref="AK43" si="39">+$J43</f>
        <v>678</v>
      </c>
      <c r="AL43" s="2238">
        <f>+N43</f>
        <v>0.25</v>
      </c>
      <c r="AM43" s="308">
        <f t="shared" si="2"/>
        <v>31.25</v>
      </c>
      <c r="AN43" s="683">
        <v>31.25</v>
      </c>
      <c r="AO43" s="683"/>
      <c r="AP43" s="683"/>
      <c r="AQ43" s="683"/>
      <c r="AR43" s="683"/>
      <c r="AS43" s="683"/>
      <c r="AT43" s="1219">
        <f t="shared" ref="AT43" si="40">+$J43</f>
        <v>678</v>
      </c>
      <c r="AU43" s="2229">
        <f>+O43</f>
        <v>0.25</v>
      </c>
      <c r="AV43" s="308">
        <f t="shared" si="3"/>
        <v>31.25</v>
      </c>
      <c r="AW43" s="683">
        <v>31.25</v>
      </c>
      <c r="AX43" s="683"/>
      <c r="AY43" s="683"/>
      <c r="AZ43" s="683"/>
      <c r="BA43" s="683"/>
      <c r="BB43" s="683"/>
      <c r="BC43" s="1219">
        <f t="shared" ref="BC43" si="41">+$J43</f>
        <v>678</v>
      </c>
      <c r="BD43" s="2232">
        <f>+P43</f>
        <v>0.25</v>
      </c>
      <c r="BE43" s="308">
        <f t="shared" si="4"/>
        <v>31.25</v>
      </c>
      <c r="BF43" s="683">
        <v>31.25</v>
      </c>
      <c r="BG43" s="683"/>
      <c r="BH43" s="683"/>
      <c r="BI43" s="683"/>
      <c r="BJ43" s="683"/>
      <c r="BK43" s="683"/>
      <c r="BL43" s="1219">
        <f t="shared" ref="BL43" si="42">+$J43</f>
        <v>678</v>
      </c>
      <c r="BM43" s="2235">
        <f>+Q43</f>
        <v>0.25</v>
      </c>
      <c r="BN43" s="308">
        <f t="shared" si="5"/>
        <v>31.25</v>
      </c>
      <c r="BO43" s="683">
        <v>31.25</v>
      </c>
      <c r="BP43" s="683"/>
      <c r="BQ43" s="683"/>
      <c r="BR43" s="683"/>
      <c r="BS43" s="683"/>
      <c r="BT43" s="683"/>
      <c r="BU43" s="1204"/>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1447"/>
      <c r="J44" s="1220"/>
      <c r="K44" s="1217"/>
      <c r="L44" s="1434"/>
      <c r="M44" s="1481"/>
      <c r="N44" s="1483"/>
      <c r="O44" s="1485"/>
      <c r="P44" s="1487"/>
      <c r="Q44" s="1489"/>
      <c r="R44" s="1220"/>
      <c r="S44" s="678"/>
      <c r="T44" s="709"/>
      <c r="U44" s="709"/>
      <c r="V44" s="709"/>
      <c r="W44" s="678"/>
      <c r="X44" s="670"/>
      <c r="Y44" s="670"/>
      <c r="Z44" s="670"/>
      <c r="AA44" s="670"/>
      <c r="AB44" s="1220"/>
      <c r="AC44" s="1804"/>
      <c r="AD44" s="303">
        <f t="shared" si="24"/>
        <v>0</v>
      </c>
      <c r="AE44" s="303">
        <f t="shared" si="24"/>
        <v>0</v>
      </c>
      <c r="AF44" s="303">
        <f t="shared" si="24"/>
        <v>0</v>
      </c>
      <c r="AG44" s="303">
        <f t="shared" si="24"/>
        <v>0</v>
      </c>
      <c r="AH44" s="303">
        <f t="shared" si="24"/>
        <v>0</v>
      </c>
      <c r="AI44" s="303">
        <f t="shared" si="24"/>
        <v>0</v>
      </c>
      <c r="AJ44" s="303">
        <f t="shared" si="24"/>
        <v>0</v>
      </c>
      <c r="AK44" s="1220"/>
      <c r="AL44" s="2239"/>
      <c r="AM44" s="303">
        <f t="shared" si="2"/>
        <v>0</v>
      </c>
      <c r="AN44" s="684"/>
      <c r="AO44" s="684"/>
      <c r="AP44" s="684"/>
      <c r="AQ44" s="684"/>
      <c r="AR44" s="684"/>
      <c r="AS44" s="684"/>
      <c r="AT44" s="1220"/>
      <c r="AU44" s="2230"/>
      <c r="AV44" s="303">
        <f t="shared" si="3"/>
        <v>0</v>
      </c>
      <c r="AW44" s="684"/>
      <c r="AX44" s="684"/>
      <c r="AY44" s="684"/>
      <c r="AZ44" s="684"/>
      <c r="BA44" s="684"/>
      <c r="BB44" s="684"/>
      <c r="BC44" s="1220"/>
      <c r="BD44" s="2233"/>
      <c r="BE44" s="303">
        <f t="shared" si="4"/>
        <v>0</v>
      </c>
      <c r="BF44" s="684"/>
      <c r="BG44" s="684"/>
      <c r="BH44" s="684"/>
      <c r="BI44" s="684"/>
      <c r="BJ44" s="684"/>
      <c r="BK44" s="684"/>
      <c r="BL44" s="1220"/>
      <c r="BM44" s="2236"/>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1447"/>
      <c r="J45" s="1220"/>
      <c r="K45" s="1217"/>
      <c r="L45" s="1434"/>
      <c r="M45" s="1481"/>
      <c r="N45" s="1483"/>
      <c r="O45" s="1485"/>
      <c r="P45" s="1487"/>
      <c r="Q45" s="1489"/>
      <c r="R45" s="1220"/>
      <c r="S45" s="678"/>
      <c r="T45" s="709"/>
      <c r="U45" s="709"/>
      <c r="V45" s="709"/>
      <c r="W45" s="678"/>
      <c r="X45" s="670"/>
      <c r="Y45" s="670"/>
      <c r="Z45" s="670"/>
      <c r="AA45" s="670"/>
      <c r="AB45" s="1220"/>
      <c r="AC45" s="1804"/>
      <c r="AD45" s="303">
        <f t="shared" si="24"/>
        <v>0</v>
      </c>
      <c r="AE45" s="303">
        <f t="shared" si="24"/>
        <v>0</v>
      </c>
      <c r="AF45" s="303">
        <f t="shared" si="24"/>
        <v>0</v>
      </c>
      <c r="AG45" s="303">
        <f t="shared" si="24"/>
        <v>0</v>
      </c>
      <c r="AH45" s="303">
        <f t="shared" si="24"/>
        <v>0</v>
      </c>
      <c r="AI45" s="303">
        <f t="shared" si="24"/>
        <v>0</v>
      </c>
      <c r="AJ45" s="303">
        <f t="shared" si="24"/>
        <v>0</v>
      </c>
      <c r="AK45" s="1220"/>
      <c r="AL45" s="2239"/>
      <c r="AM45" s="303">
        <f t="shared" si="2"/>
        <v>0</v>
      </c>
      <c r="AN45" s="684"/>
      <c r="AO45" s="684"/>
      <c r="AP45" s="684"/>
      <c r="AQ45" s="684"/>
      <c r="AR45" s="684"/>
      <c r="AS45" s="684"/>
      <c r="AT45" s="1220"/>
      <c r="AU45" s="2230"/>
      <c r="AV45" s="303">
        <f t="shared" si="3"/>
        <v>0</v>
      </c>
      <c r="AW45" s="684"/>
      <c r="AX45" s="684"/>
      <c r="AY45" s="684"/>
      <c r="AZ45" s="684"/>
      <c r="BA45" s="684"/>
      <c r="BB45" s="684"/>
      <c r="BC45" s="1220"/>
      <c r="BD45" s="2233"/>
      <c r="BE45" s="303">
        <f t="shared" si="4"/>
        <v>0</v>
      </c>
      <c r="BF45" s="684"/>
      <c r="BG45" s="684"/>
      <c r="BH45" s="684"/>
      <c r="BI45" s="684"/>
      <c r="BJ45" s="684"/>
      <c r="BK45" s="684"/>
      <c r="BL45" s="1220"/>
      <c r="BM45" s="2236"/>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5"/>
      <c r="D46" s="1098"/>
      <c r="E46" s="1095"/>
      <c r="F46" s="1095"/>
      <c r="G46" s="1095"/>
      <c r="H46" s="1095"/>
      <c r="I46" s="1448"/>
      <c r="J46" s="1221"/>
      <c r="K46" s="1218"/>
      <c r="L46" s="1490"/>
      <c r="M46" s="1491"/>
      <c r="N46" s="1492"/>
      <c r="O46" s="1493"/>
      <c r="P46" s="1494"/>
      <c r="Q46" s="1495"/>
      <c r="R46" s="1221"/>
      <c r="S46" s="679"/>
      <c r="T46" s="710"/>
      <c r="U46" s="710"/>
      <c r="V46" s="710"/>
      <c r="W46" s="679"/>
      <c r="X46" s="671"/>
      <c r="Y46" s="671"/>
      <c r="Z46" s="671"/>
      <c r="AA46" s="671"/>
      <c r="AB46" s="1221"/>
      <c r="AC46" s="1805"/>
      <c r="AD46" s="306">
        <f t="shared" si="24"/>
        <v>0</v>
      </c>
      <c r="AE46" s="306">
        <f t="shared" si="24"/>
        <v>0</v>
      </c>
      <c r="AF46" s="306">
        <f t="shared" si="24"/>
        <v>0</v>
      </c>
      <c r="AG46" s="306">
        <f t="shared" si="24"/>
        <v>0</v>
      </c>
      <c r="AH46" s="306">
        <f t="shared" si="24"/>
        <v>0</v>
      </c>
      <c r="AI46" s="306">
        <f t="shared" si="24"/>
        <v>0</v>
      </c>
      <c r="AJ46" s="306">
        <f t="shared" si="24"/>
        <v>0</v>
      </c>
      <c r="AK46" s="1221"/>
      <c r="AL46" s="2240"/>
      <c r="AM46" s="306">
        <f t="shared" si="2"/>
        <v>0</v>
      </c>
      <c r="AN46" s="685"/>
      <c r="AO46" s="685"/>
      <c r="AP46" s="685"/>
      <c r="AQ46" s="685"/>
      <c r="AR46" s="685"/>
      <c r="AS46" s="685"/>
      <c r="AT46" s="1221"/>
      <c r="AU46" s="2231"/>
      <c r="AV46" s="306">
        <f t="shared" si="3"/>
        <v>0</v>
      </c>
      <c r="AW46" s="685"/>
      <c r="AX46" s="685"/>
      <c r="AY46" s="685"/>
      <c r="AZ46" s="685"/>
      <c r="BA46" s="685"/>
      <c r="BB46" s="685"/>
      <c r="BC46" s="1221"/>
      <c r="BD46" s="2234"/>
      <c r="BE46" s="306">
        <f t="shared" si="4"/>
        <v>0</v>
      </c>
      <c r="BF46" s="685"/>
      <c r="BG46" s="685"/>
      <c r="BH46" s="685"/>
      <c r="BI46" s="685"/>
      <c r="BJ46" s="685"/>
      <c r="BK46" s="685"/>
      <c r="BL46" s="1221"/>
      <c r="BM46" s="2237"/>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15"/>
      <c r="D47" s="1096"/>
      <c r="E47" s="1093"/>
      <c r="F47" s="1093"/>
      <c r="G47" s="1093"/>
      <c r="H47" s="1093" t="s">
        <v>7001</v>
      </c>
      <c r="I47" s="1446">
        <v>2021004541056</v>
      </c>
      <c r="J47" s="1219">
        <v>679</v>
      </c>
      <c r="K47" s="1216" t="str">
        <f>+[18]Metas!K773</f>
        <v>Implementación de los Decretos y/o Resoluciones para Decretar los Grandes Contribuyentes de impuestos departamentales por la Secretaría de Hacienda y el control a través de los portales electrónicos</v>
      </c>
      <c r="L47" s="1222">
        <v>1</v>
      </c>
      <c r="M47" s="1225">
        <f>SUM(N47:Q47)</f>
        <v>1</v>
      </c>
      <c r="N47" s="1228">
        <v>0.25</v>
      </c>
      <c r="O47" s="1231">
        <v>0.25</v>
      </c>
      <c r="P47" s="1234">
        <v>0.25</v>
      </c>
      <c r="Q47" s="1237">
        <v>0.25</v>
      </c>
      <c r="R47" s="1219">
        <f>+$J47</f>
        <v>679</v>
      </c>
      <c r="S47" s="677" t="s">
        <v>7012</v>
      </c>
      <c r="T47" s="708" t="s">
        <v>3833</v>
      </c>
      <c r="U47" s="708" t="s">
        <v>3837</v>
      </c>
      <c r="V47" s="708"/>
      <c r="W47" s="677"/>
      <c r="X47" s="669">
        <v>44562</v>
      </c>
      <c r="Y47" s="669">
        <v>44926</v>
      </c>
      <c r="Z47" s="669">
        <v>44562</v>
      </c>
      <c r="AA47" s="669">
        <v>44926</v>
      </c>
      <c r="AB47" s="1219">
        <f t="shared" ref="AB47" si="43">+$J47</f>
        <v>679</v>
      </c>
      <c r="AC47" s="1240">
        <f t="shared" ref="AC47" si="44">+L47</f>
        <v>1</v>
      </c>
      <c r="AD47" s="308">
        <f t="shared" si="24"/>
        <v>299.01719583333318</v>
      </c>
      <c r="AE47" s="308">
        <f t="shared" si="24"/>
        <v>299.01719583333318</v>
      </c>
      <c r="AF47" s="308">
        <f t="shared" si="24"/>
        <v>0</v>
      </c>
      <c r="AG47" s="308">
        <f t="shared" si="24"/>
        <v>0</v>
      </c>
      <c r="AH47" s="308">
        <f t="shared" si="24"/>
        <v>0</v>
      </c>
      <c r="AI47" s="308">
        <f t="shared" si="24"/>
        <v>0</v>
      </c>
      <c r="AJ47" s="308">
        <f t="shared" si="24"/>
        <v>0</v>
      </c>
      <c r="AK47" s="1219">
        <f t="shared" ref="AK47" si="45">+$J47</f>
        <v>679</v>
      </c>
      <c r="AL47" s="2227">
        <f>+N47</f>
        <v>0.25</v>
      </c>
      <c r="AM47" s="308">
        <f t="shared" si="2"/>
        <v>74.754298958333294</v>
      </c>
      <c r="AN47" s="683">
        <v>74.754298958333294</v>
      </c>
      <c r="AO47" s="683"/>
      <c r="AP47" s="683"/>
      <c r="AQ47" s="683"/>
      <c r="AR47" s="683"/>
      <c r="AS47" s="683"/>
      <c r="AT47" s="1219">
        <f t="shared" ref="AT47" si="46">+$J47</f>
        <v>679</v>
      </c>
      <c r="AU47" s="2223">
        <f>+O47</f>
        <v>0.25</v>
      </c>
      <c r="AV47" s="308">
        <f t="shared" si="3"/>
        <v>74.754298958333294</v>
      </c>
      <c r="AW47" s="683">
        <v>74.754298958333294</v>
      </c>
      <c r="AX47" s="683"/>
      <c r="AY47" s="683"/>
      <c r="AZ47" s="683"/>
      <c r="BA47" s="683"/>
      <c r="BB47" s="683"/>
      <c r="BC47" s="1219">
        <f t="shared" ref="BC47" si="47">+$J47</f>
        <v>679</v>
      </c>
      <c r="BD47" s="2220">
        <f>+P47</f>
        <v>0.25</v>
      </c>
      <c r="BE47" s="308">
        <f t="shared" si="4"/>
        <v>74.754298958333294</v>
      </c>
      <c r="BF47" s="683">
        <v>74.754298958333294</v>
      </c>
      <c r="BG47" s="683"/>
      <c r="BH47" s="683"/>
      <c r="BI47" s="683"/>
      <c r="BJ47" s="683"/>
      <c r="BK47" s="683"/>
      <c r="BL47" s="1219">
        <f t="shared" ref="BL47" si="48">+$J47</f>
        <v>679</v>
      </c>
      <c r="BM47" s="2225">
        <f>+Q47</f>
        <v>0.25</v>
      </c>
      <c r="BN47" s="308">
        <f t="shared" si="5"/>
        <v>74.754298958333294</v>
      </c>
      <c r="BO47" s="683">
        <v>74.754298958333294</v>
      </c>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1447"/>
      <c r="J48" s="1220"/>
      <c r="K48" s="1217"/>
      <c r="L48" s="1223"/>
      <c r="M48" s="1226"/>
      <c r="N48" s="1229"/>
      <c r="O48" s="1232"/>
      <c r="P48" s="1235"/>
      <c r="Q48" s="1238"/>
      <c r="R48" s="1220"/>
      <c r="S48" s="678"/>
      <c r="T48" s="709"/>
      <c r="U48" s="709"/>
      <c r="V48" s="709"/>
      <c r="W48" s="678"/>
      <c r="X48" s="670"/>
      <c r="Y48" s="670"/>
      <c r="Z48" s="670"/>
      <c r="AA48" s="670"/>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574"/>
      <c r="AM48" s="303">
        <f t="shared" si="2"/>
        <v>0</v>
      </c>
      <c r="AN48" s="684"/>
      <c r="AO48" s="684"/>
      <c r="AP48" s="684"/>
      <c r="AQ48" s="684"/>
      <c r="AR48" s="684"/>
      <c r="AS48" s="684"/>
      <c r="AT48" s="1220"/>
      <c r="AU48" s="1577"/>
      <c r="AV48" s="303">
        <f t="shared" si="3"/>
        <v>0</v>
      </c>
      <c r="AW48" s="684"/>
      <c r="AX48" s="684"/>
      <c r="AY48" s="684"/>
      <c r="AZ48" s="684"/>
      <c r="BA48" s="684"/>
      <c r="BB48" s="684"/>
      <c r="BC48" s="1220"/>
      <c r="BD48" s="2221"/>
      <c r="BE48" s="303">
        <f t="shared" si="4"/>
        <v>0</v>
      </c>
      <c r="BF48" s="684"/>
      <c r="BG48" s="684"/>
      <c r="BH48" s="684"/>
      <c r="BI48" s="684"/>
      <c r="BJ48" s="684"/>
      <c r="BK48" s="684"/>
      <c r="BL48" s="1220"/>
      <c r="BM48" s="1537"/>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1447"/>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574"/>
      <c r="AM49" s="303">
        <f t="shared" si="2"/>
        <v>0</v>
      </c>
      <c r="AN49" s="684"/>
      <c r="AO49" s="684"/>
      <c r="AP49" s="684"/>
      <c r="AQ49" s="684"/>
      <c r="AR49" s="684"/>
      <c r="AS49" s="684"/>
      <c r="AT49" s="1220"/>
      <c r="AU49" s="1577"/>
      <c r="AV49" s="303">
        <f t="shared" si="3"/>
        <v>0</v>
      </c>
      <c r="AW49" s="684"/>
      <c r="AX49" s="684"/>
      <c r="AY49" s="684"/>
      <c r="AZ49" s="684"/>
      <c r="BA49" s="684"/>
      <c r="BB49" s="684"/>
      <c r="BC49" s="1220"/>
      <c r="BD49" s="2221"/>
      <c r="BE49" s="303">
        <f t="shared" si="4"/>
        <v>0</v>
      </c>
      <c r="BF49" s="684"/>
      <c r="BG49" s="684"/>
      <c r="BH49" s="684"/>
      <c r="BI49" s="684"/>
      <c r="BJ49" s="684"/>
      <c r="BK49" s="684"/>
      <c r="BL49" s="1220"/>
      <c r="BM49" s="1537"/>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315"/>
      <c r="D50" s="1098"/>
      <c r="E50" s="1095"/>
      <c r="F50" s="1095"/>
      <c r="G50" s="1095"/>
      <c r="H50" s="1095"/>
      <c r="I50" s="1448"/>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2228"/>
      <c r="AM50" s="306">
        <f t="shared" si="2"/>
        <v>0</v>
      </c>
      <c r="AN50" s="685"/>
      <c r="AO50" s="685"/>
      <c r="AP50" s="685"/>
      <c r="AQ50" s="685"/>
      <c r="AR50" s="685"/>
      <c r="AS50" s="685"/>
      <c r="AT50" s="1221"/>
      <c r="AU50" s="2224"/>
      <c r="AV50" s="306">
        <f t="shared" si="3"/>
        <v>0</v>
      </c>
      <c r="AW50" s="685"/>
      <c r="AX50" s="685"/>
      <c r="AY50" s="685"/>
      <c r="AZ50" s="685"/>
      <c r="BA50" s="685"/>
      <c r="BB50" s="685"/>
      <c r="BC50" s="1221"/>
      <c r="BD50" s="2222"/>
      <c r="BE50" s="306">
        <f t="shared" si="4"/>
        <v>0</v>
      </c>
      <c r="BF50" s="685"/>
      <c r="BG50" s="685"/>
      <c r="BH50" s="685"/>
      <c r="BI50" s="685"/>
      <c r="BJ50" s="685"/>
      <c r="BK50" s="685"/>
      <c r="BL50" s="1221"/>
      <c r="BM50" s="2226"/>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1334"/>
      <c r="C51" s="1315"/>
      <c r="D51" s="1096"/>
      <c r="E51" s="1093"/>
      <c r="F51" s="1093"/>
      <c r="G51" s="1093"/>
      <c r="H51" s="1093" t="s">
        <v>7001</v>
      </c>
      <c r="I51" s="1446">
        <v>2021004541056</v>
      </c>
      <c r="J51" s="1219">
        <v>680</v>
      </c>
      <c r="K51" s="1216" t="str">
        <f>+[18]Metas!K774</f>
        <v>Notificación electrónica de las actuaciones de la administración tributaria, incluyendo las de cobro coactivo y providencias que decidan recursos</v>
      </c>
      <c r="L51" s="1433">
        <v>1</v>
      </c>
      <c r="M51" s="1480">
        <f>SUM(N51:Q51)</f>
        <v>1</v>
      </c>
      <c r="N51" s="1482">
        <v>0.25</v>
      </c>
      <c r="O51" s="1484">
        <v>0.25</v>
      </c>
      <c r="P51" s="1486">
        <v>0.25</v>
      </c>
      <c r="Q51" s="1488">
        <v>0.25</v>
      </c>
      <c r="R51" s="1219">
        <f>+$J51</f>
        <v>680</v>
      </c>
      <c r="S51" s="677" t="s">
        <v>7013</v>
      </c>
      <c r="T51" s="708" t="s">
        <v>3833</v>
      </c>
      <c r="U51" s="708" t="s">
        <v>3840</v>
      </c>
      <c r="V51" s="708" t="s">
        <v>3842</v>
      </c>
      <c r="W51" s="677"/>
      <c r="X51" s="669">
        <v>44562</v>
      </c>
      <c r="Y51" s="669">
        <v>44926</v>
      </c>
      <c r="Z51" s="669">
        <v>44562</v>
      </c>
      <c r="AA51" s="669">
        <v>44926</v>
      </c>
      <c r="AB51" s="1219">
        <f t="shared" ref="AB51" si="49">+$J51</f>
        <v>680</v>
      </c>
      <c r="AC51" s="1240">
        <f t="shared" ref="AC51" si="50">+L51</f>
        <v>1</v>
      </c>
      <c r="AD51" s="308">
        <f t="shared" si="24"/>
        <v>299.01719583333318</v>
      </c>
      <c r="AE51" s="308">
        <f t="shared" si="24"/>
        <v>299.01719583333318</v>
      </c>
      <c r="AF51" s="308">
        <f t="shared" si="24"/>
        <v>0</v>
      </c>
      <c r="AG51" s="308">
        <f t="shared" si="24"/>
        <v>0</v>
      </c>
      <c r="AH51" s="308">
        <f t="shared" si="24"/>
        <v>0</v>
      </c>
      <c r="AI51" s="308">
        <f t="shared" si="24"/>
        <v>0</v>
      </c>
      <c r="AJ51" s="308">
        <f t="shared" si="24"/>
        <v>0</v>
      </c>
      <c r="AK51" s="1219">
        <f t="shared" ref="AK51" si="51">+$J51</f>
        <v>680</v>
      </c>
      <c r="AL51" s="2238">
        <f>+N51</f>
        <v>0.25</v>
      </c>
      <c r="AM51" s="308">
        <f t="shared" si="2"/>
        <v>74.754298958333294</v>
      </c>
      <c r="AN51" s="683">
        <v>74.754298958333294</v>
      </c>
      <c r="AO51" s="683"/>
      <c r="AP51" s="683"/>
      <c r="AQ51" s="683"/>
      <c r="AR51" s="683"/>
      <c r="AS51" s="683"/>
      <c r="AT51" s="1219">
        <f t="shared" ref="AT51" si="52">+$J51</f>
        <v>680</v>
      </c>
      <c r="AU51" s="2229">
        <f>+O51</f>
        <v>0.25</v>
      </c>
      <c r="AV51" s="308">
        <f t="shared" si="3"/>
        <v>74.754298958333294</v>
      </c>
      <c r="AW51" s="683">
        <v>74.754298958333294</v>
      </c>
      <c r="AX51" s="683"/>
      <c r="AY51" s="683"/>
      <c r="AZ51" s="683"/>
      <c r="BA51" s="683"/>
      <c r="BB51" s="683"/>
      <c r="BC51" s="1219">
        <f t="shared" ref="BC51" si="53">+$J51</f>
        <v>680</v>
      </c>
      <c r="BD51" s="2232">
        <f>+P51</f>
        <v>0.25</v>
      </c>
      <c r="BE51" s="308">
        <f t="shared" si="4"/>
        <v>74.754298958333294</v>
      </c>
      <c r="BF51" s="683">
        <v>74.754298958333294</v>
      </c>
      <c r="BG51" s="683"/>
      <c r="BH51" s="683"/>
      <c r="BI51" s="683"/>
      <c r="BJ51" s="683"/>
      <c r="BK51" s="683"/>
      <c r="BL51" s="1219">
        <f t="shared" ref="BL51" si="54">+$J51</f>
        <v>680</v>
      </c>
      <c r="BM51" s="2235">
        <f>+Q51</f>
        <v>0.25</v>
      </c>
      <c r="BN51" s="308">
        <f t="shared" si="5"/>
        <v>74.754298958333294</v>
      </c>
      <c r="BO51" s="683">
        <v>74.754298958333294</v>
      </c>
      <c r="BP51" s="683"/>
      <c r="BQ51" s="683"/>
      <c r="BR51" s="683"/>
      <c r="BS51" s="683"/>
      <c r="BT51" s="683"/>
      <c r="BU51" s="1204"/>
      <c r="BV51" s="1205"/>
      <c r="BW51" s="1205"/>
      <c r="BX51" s="1205"/>
      <c r="BY51" s="1205"/>
      <c r="BZ51" s="1205"/>
      <c r="CA51" s="1205"/>
      <c r="CB51" s="1205"/>
      <c r="CC51" s="1206"/>
    </row>
    <row r="52" spans="1:81" s="690" customFormat="1" ht="40.15" customHeight="1" x14ac:dyDescent="0.25">
      <c r="A52" s="673"/>
      <c r="B52" s="1334"/>
      <c r="C52" s="1315"/>
      <c r="D52" s="1097"/>
      <c r="E52" s="1094"/>
      <c r="F52" s="1094"/>
      <c r="G52" s="1094"/>
      <c r="H52" s="1094"/>
      <c r="I52" s="1447"/>
      <c r="J52" s="1220"/>
      <c r="K52" s="1217"/>
      <c r="L52" s="1434"/>
      <c r="M52" s="1481"/>
      <c r="N52" s="1483"/>
      <c r="O52" s="1485"/>
      <c r="P52" s="1487"/>
      <c r="Q52" s="1489"/>
      <c r="R52" s="1220"/>
      <c r="S52" s="678"/>
      <c r="T52" s="709"/>
      <c r="U52" s="709"/>
      <c r="V52" s="709"/>
      <c r="W52" s="678"/>
      <c r="X52" s="670"/>
      <c r="Y52" s="670"/>
      <c r="Z52" s="670"/>
      <c r="AA52" s="670"/>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2239"/>
      <c r="AM52" s="303">
        <f t="shared" si="2"/>
        <v>0</v>
      </c>
      <c r="AN52" s="684"/>
      <c r="AO52" s="684"/>
      <c r="AP52" s="684"/>
      <c r="AQ52" s="684"/>
      <c r="AR52" s="684"/>
      <c r="AS52" s="684"/>
      <c r="AT52" s="1220"/>
      <c r="AU52" s="2230"/>
      <c r="AV52" s="303">
        <f t="shared" si="3"/>
        <v>0</v>
      </c>
      <c r="AW52" s="684"/>
      <c r="AX52" s="684"/>
      <c r="AY52" s="684"/>
      <c r="AZ52" s="684"/>
      <c r="BA52" s="684"/>
      <c r="BB52" s="684"/>
      <c r="BC52" s="1220"/>
      <c r="BD52" s="2233"/>
      <c r="BE52" s="303">
        <f t="shared" si="4"/>
        <v>0</v>
      </c>
      <c r="BF52" s="684"/>
      <c r="BG52" s="684"/>
      <c r="BH52" s="684"/>
      <c r="BI52" s="684"/>
      <c r="BJ52" s="684"/>
      <c r="BK52" s="684"/>
      <c r="BL52" s="1220"/>
      <c r="BM52" s="2236"/>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1334"/>
      <c r="C53" s="1315"/>
      <c r="D53" s="1097"/>
      <c r="E53" s="1094"/>
      <c r="F53" s="1094"/>
      <c r="G53" s="1094"/>
      <c r="H53" s="1094"/>
      <c r="I53" s="1447"/>
      <c r="J53" s="1220"/>
      <c r="K53" s="1217"/>
      <c r="L53" s="1434"/>
      <c r="M53" s="1481"/>
      <c r="N53" s="1483"/>
      <c r="O53" s="1485"/>
      <c r="P53" s="1487"/>
      <c r="Q53" s="1489"/>
      <c r="R53" s="122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2239"/>
      <c r="AM53" s="303">
        <f t="shared" si="2"/>
        <v>0</v>
      </c>
      <c r="AN53" s="684"/>
      <c r="AO53" s="684"/>
      <c r="AP53" s="684"/>
      <c r="AQ53" s="684"/>
      <c r="AR53" s="684"/>
      <c r="AS53" s="684"/>
      <c r="AT53" s="1220"/>
      <c r="AU53" s="2230"/>
      <c r="AV53" s="303">
        <f t="shared" si="3"/>
        <v>0</v>
      </c>
      <c r="AW53" s="684"/>
      <c r="AX53" s="684"/>
      <c r="AY53" s="684"/>
      <c r="AZ53" s="684"/>
      <c r="BA53" s="684"/>
      <c r="BB53" s="684"/>
      <c r="BC53" s="1220"/>
      <c r="BD53" s="2233"/>
      <c r="BE53" s="303">
        <f t="shared" si="4"/>
        <v>0</v>
      </c>
      <c r="BF53" s="684"/>
      <c r="BG53" s="684"/>
      <c r="BH53" s="684"/>
      <c r="BI53" s="684"/>
      <c r="BJ53" s="684"/>
      <c r="BK53" s="684"/>
      <c r="BL53" s="1220"/>
      <c r="BM53" s="2236"/>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1334"/>
      <c r="C54" s="1315"/>
      <c r="D54" s="1098"/>
      <c r="E54" s="1095"/>
      <c r="F54" s="1095"/>
      <c r="G54" s="1095"/>
      <c r="H54" s="1095"/>
      <c r="I54" s="1448"/>
      <c r="J54" s="1221"/>
      <c r="K54" s="1218"/>
      <c r="L54" s="1490"/>
      <c r="M54" s="1491"/>
      <c r="N54" s="1492"/>
      <c r="O54" s="1493"/>
      <c r="P54" s="1494"/>
      <c r="Q54" s="1495"/>
      <c r="R54" s="122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2240"/>
      <c r="AM54" s="306">
        <f t="shared" si="2"/>
        <v>0</v>
      </c>
      <c r="AN54" s="685"/>
      <c r="AO54" s="685"/>
      <c r="AP54" s="685"/>
      <c r="AQ54" s="685"/>
      <c r="AR54" s="685"/>
      <c r="AS54" s="685"/>
      <c r="AT54" s="1221"/>
      <c r="AU54" s="2231"/>
      <c r="AV54" s="306">
        <f t="shared" si="3"/>
        <v>0</v>
      </c>
      <c r="AW54" s="685"/>
      <c r="AX54" s="685"/>
      <c r="AY54" s="685"/>
      <c r="AZ54" s="685"/>
      <c r="BA54" s="685"/>
      <c r="BB54" s="685"/>
      <c r="BC54" s="1221"/>
      <c r="BD54" s="2234"/>
      <c r="BE54" s="306">
        <f t="shared" si="4"/>
        <v>0</v>
      </c>
      <c r="BF54" s="685"/>
      <c r="BG54" s="685"/>
      <c r="BH54" s="685"/>
      <c r="BI54" s="685"/>
      <c r="BJ54" s="685"/>
      <c r="BK54" s="685"/>
      <c r="BL54" s="1221"/>
      <c r="BM54" s="2237"/>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x14ac:dyDescent="0.25">
      <c r="A55" s="673"/>
      <c r="B55" s="1334"/>
      <c r="C55" s="1315"/>
      <c r="D55" s="1096"/>
      <c r="E55" s="1093"/>
      <c r="F55" s="1093"/>
      <c r="G55" s="1093"/>
      <c r="H55" s="1093" t="s">
        <v>7001</v>
      </c>
      <c r="I55" s="1446">
        <v>2021004541056</v>
      </c>
      <c r="J55" s="1219">
        <v>681</v>
      </c>
      <c r="K55" s="1216" t="str">
        <f>+[18]Metas!K775</f>
        <v>Codificación, registro, trazabilidad y manejo de la información correspondiente a las actividades de producción, importación, exportación, distribución, tornaguías, bodegaje, consumo, declaración, pago, señalización y movilización, productos que generan Impuestos al Consumo.</v>
      </c>
      <c r="L55" s="1433">
        <v>1</v>
      </c>
      <c r="M55" s="1480">
        <f>SUM(N55:Q55)</f>
        <v>1</v>
      </c>
      <c r="N55" s="1482">
        <v>0.25</v>
      </c>
      <c r="O55" s="1484">
        <v>0.25</v>
      </c>
      <c r="P55" s="1486">
        <v>0.25</v>
      </c>
      <c r="Q55" s="1488">
        <v>0.25</v>
      </c>
      <c r="R55" s="1219">
        <f>+$J55</f>
        <v>681</v>
      </c>
      <c r="S55" s="677" t="s">
        <v>7014</v>
      </c>
      <c r="T55" s="708" t="s">
        <v>3833</v>
      </c>
      <c r="U55" s="708" t="s">
        <v>3840</v>
      </c>
      <c r="V55" s="708" t="s">
        <v>3842</v>
      </c>
      <c r="W55" s="677"/>
      <c r="X55" s="669">
        <v>44562</v>
      </c>
      <c r="Y55" s="669">
        <v>44926</v>
      </c>
      <c r="Z55" s="669">
        <v>44562</v>
      </c>
      <c r="AA55" s="669">
        <v>44926</v>
      </c>
      <c r="AB55" s="1219">
        <f t="shared" ref="AB55" si="55">+$J55</f>
        <v>681</v>
      </c>
      <c r="AC55" s="1240">
        <f t="shared" ref="AC55" si="56">+L55</f>
        <v>1</v>
      </c>
      <c r="AD55" s="308">
        <f t="shared" si="24"/>
        <v>299.01719583333318</v>
      </c>
      <c r="AE55" s="308">
        <f t="shared" si="24"/>
        <v>299.01719583333318</v>
      </c>
      <c r="AF55" s="308">
        <f t="shared" si="24"/>
        <v>0</v>
      </c>
      <c r="AG55" s="308">
        <f t="shared" si="24"/>
        <v>0</v>
      </c>
      <c r="AH55" s="308">
        <f t="shared" si="24"/>
        <v>0</v>
      </c>
      <c r="AI55" s="308">
        <f t="shared" si="24"/>
        <v>0</v>
      </c>
      <c r="AJ55" s="308">
        <f t="shared" si="24"/>
        <v>0</v>
      </c>
      <c r="AK55" s="1219">
        <f t="shared" ref="AK55" si="57">+$J55</f>
        <v>681</v>
      </c>
      <c r="AL55" s="2238">
        <f>+N55</f>
        <v>0.25</v>
      </c>
      <c r="AM55" s="308">
        <f t="shared" si="2"/>
        <v>74.754298958333294</v>
      </c>
      <c r="AN55" s="683">
        <v>74.754298958333294</v>
      </c>
      <c r="AO55" s="683"/>
      <c r="AP55" s="683"/>
      <c r="AQ55" s="683"/>
      <c r="AR55" s="683"/>
      <c r="AS55" s="683"/>
      <c r="AT55" s="1219">
        <f t="shared" ref="AT55" si="58">+$J55</f>
        <v>681</v>
      </c>
      <c r="AU55" s="2229">
        <f>+O55</f>
        <v>0.25</v>
      </c>
      <c r="AV55" s="308">
        <f t="shared" si="3"/>
        <v>74.754298958333294</v>
      </c>
      <c r="AW55" s="683">
        <v>74.754298958333294</v>
      </c>
      <c r="AX55" s="683"/>
      <c r="AY55" s="683"/>
      <c r="AZ55" s="683"/>
      <c r="BA55" s="683"/>
      <c r="BB55" s="683"/>
      <c r="BC55" s="1219">
        <f t="shared" ref="BC55" si="59">+$J55</f>
        <v>681</v>
      </c>
      <c r="BD55" s="2232">
        <f>+P55</f>
        <v>0.25</v>
      </c>
      <c r="BE55" s="308">
        <f t="shared" si="4"/>
        <v>74.754298958333294</v>
      </c>
      <c r="BF55" s="683">
        <v>74.754298958333294</v>
      </c>
      <c r="BG55" s="683"/>
      <c r="BH55" s="683"/>
      <c r="BI55" s="683"/>
      <c r="BJ55" s="683"/>
      <c r="BK55" s="683"/>
      <c r="BL55" s="1219">
        <f t="shared" ref="BL55" si="60">+$J55</f>
        <v>681</v>
      </c>
      <c r="BM55" s="2235">
        <f>+Q55</f>
        <v>0.25</v>
      </c>
      <c r="BN55" s="308">
        <f t="shared" si="5"/>
        <v>74.754298958333294</v>
      </c>
      <c r="BO55" s="683">
        <v>74.754298958333294</v>
      </c>
      <c r="BP55" s="683"/>
      <c r="BQ55" s="683"/>
      <c r="BR55" s="683"/>
      <c r="BS55" s="683"/>
      <c r="BT55" s="683"/>
      <c r="BU55" s="1204"/>
      <c r="BV55" s="1205"/>
      <c r="BW55" s="1205"/>
      <c r="BX55" s="1205"/>
      <c r="BY55" s="1205"/>
      <c r="BZ55" s="1205"/>
      <c r="CA55" s="1205"/>
      <c r="CB55" s="1205"/>
      <c r="CC55" s="1206"/>
    </row>
    <row r="56" spans="1:81" s="690" customFormat="1" ht="40.15" customHeight="1" x14ac:dyDescent="0.25">
      <c r="A56" s="673"/>
      <c r="B56" s="1334"/>
      <c r="C56" s="1315"/>
      <c r="D56" s="1097"/>
      <c r="E56" s="1094"/>
      <c r="F56" s="1094"/>
      <c r="G56" s="1094"/>
      <c r="H56" s="1094"/>
      <c r="I56" s="1447"/>
      <c r="J56" s="1220"/>
      <c r="K56" s="1217"/>
      <c r="L56" s="1434"/>
      <c r="M56" s="1481"/>
      <c r="N56" s="1483"/>
      <c r="O56" s="1485"/>
      <c r="P56" s="1487"/>
      <c r="Q56" s="1489"/>
      <c r="R56" s="1220"/>
      <c r="S56" s="678"/>
      <c r="T56" s="709"/>
      <c r="U56" s="709"/>
      <c r="V56" s="709"/>
      <c r="W56" s="678"/>
      <c r="X56" s="670"/>
      <c r="Y56" s="670"/>
      <c r="Z56" s="670"/>
      <c r="AA56" s="670"/>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2239"/>
      <c r="AM56" s="303">
        <f t="shared" si="2"/>
        <v>0</v>
      </c>
      <c r="AN56" s="684"/>
      <c r="AO56" s="684"/>
      <c r="AP56" s="684"/>
      <c r="AQ56" s="684"/>
      <c r="AR56" s="684"/>
      <c r="AS56" s="684"/>
      <c r="AT56" s="1220"/>
      <c r="AU56" s="2230"/>
      <c r="AV56" s="303">
        <f t="shared" si="3"/>
        <v>0</v>
      </c>
      <c r="AW56" s="684"/>
      <c r="AX56" s="684"/>
      <c r="AY56" s="684"/>
      <c r="AZ56" s="684"/>
      <c r="BA56" s="684"/>
      <c r="BB56" s="684"/>
      <c r="BC56" s="1220"/>
      <c r="BD56" s="2233"/>
      <c r="BE56" s="303">
        <f t="shared" si="4"/>
        <v>0</v>
      </c>
      <c r="BF56" s="684"/>
      <c r="BG56" s="684"/>
      <c r="BH56" s="684"/>
      <c r="BI56" s="684"/>
      <c r="BJ56" s="684"/>
      <c r="BK56" s="684"/>
      <c r="BL56" s="1220"/>
      <c r="BM56" s="2236"/>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1334"/>
      <c r="C57" s="1315"/>
      <c r="D57" s="1097"/>
      <c r="E57" s="1094"/>
      <c r="F57" s="1094"/>
      <c r="G57" s="1094"/>
      <c r="H57" s="1094"/>
      <c r="I57" s="1447"/>
      <c r="J57" s="1220"/>
      <c r="K57" s="1217"/>
      <c r="L57" s="1434"/>
      <c r="M57" s="1481"/>
      <c r="N57" s="1483"/>
      <c r="O57" s="1485"/>
      <c r="P57" s="1487"/>
      <c r="Q57" s="1489"/>
      <c r="R57" s="1220"/>
      <c r="S57" s="678"/>
      <c r="T57" s="709"/>
      <c r="U57" s="709"/>
      <c r="V57" s="709"/>
      <c r="W57" s="678"/>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2239"/>
      <c r="AM57" s="303">
        <f t="shared" si="2"/>
        <v>0</v>
      </c>
      <c r="AN57" s="684"/>
      <c r="AO57" s="684"/>
      <c r="AP57" s="684"/>
      <c r="AQ57" s="684"/>
      <c r="AR57" s="684"/>
      <c r="AS57" s="684"/>
      <c r="AT57" s="1220"/>
      <c r="AU57" s="2230"/>
      <c r="AV57" s="303">
        <f t="shared" si="3"/>
        <v>0</v>
      </c>
      <c r="AW57" s="684"/>
      <c r="AX57" s="684"/>
      <c r="AY57" s="684"/>
      <c r="AZ57" s="684"/>
      <c r="BA57" s="684"/>
      <c r="BB57" s="684"/>
      <c r="BC57" s="1220"/>
      <c r="BD57" s="2233"/>
      <c r="BE57" s="303">
        <f t="shared" si="4"/>
        <v>0</v>
      </c>
      <c r="BF57" s="684"/>
      <c r="BG57" s="684"/>
      <c r="BH57" s="684"/>
      <c r="BI57" s="684"/>
      <c r="BJ57" s="684"/>
      <c r="BK57" s="684"/>
      <c r="BL57" s="1220"/>
      <c r="BM57" s="2236"/>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1334"/>
      <c r="C58" s="1316"/>
      <c r="D58" s="1098"/>
      <c r="E58" s="1095"/>
      <c r="F58" s="1095"/>
      <c r="G58" s="1095"/>
      <c r="H58" s="1095"/>
      <c r="I58" s="1448"/>
      <c r="J58" s="1221"/>
      <c r="K58" s="1218"/>
      <c r="L58" s="1490"/>
      <c r="M58" s="1491"/>
      <c r="N58" s="1492"/>
      <c r="O58" s="1493"/>
      <c r="P58" s="1494"/>
      <c r="Q58" s="1495"/>
      <c r="R58" s="1221"/>
      <c r="S58" s="679"/>
      <c r="T58" s="710"/>
      <c r="U58" s="710"/>
      <c r="V58" s="710"/>
      <c r="W58" s="679"/>
      <c r="X58" s="671"/>
      <c r="Y58" s="671"/>
      <c r="Z58" s="671"/>
      <c r="AA58" s="671"/>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2240"/>
      <c r="AM58" s="306">
        <f t="shared" si="2"/>
        <v>0</v>
      </c>
      <c r="AN58" s="685"/>
      <c r="AO58" s="685"/>
      <c r="AP58" s="685"/>
      <c r="AQ58" s="685"/>
      <c r="AR58" s="685"/>
      <c r="AS58" s="685"/>
      <c r="AT58" s="1221"/>
      <c r="AU58" s="2231"/>
      <c r="AV58" s="306">
        <f t="shared" si="3"/>
        <v>0</v>
      </c>
      <c r="AW58" s="685"/>
      <c r="AX58" s="685"/>
      <c r="AY58" s="685"/>
      <c r="AZ58" s="685"/>
      <c r="BA58" s="685"/>
      <c r="BB58" s="685"/>
      <c r="BC58" s="1221"/>
      <c r="BD58" s="2234"/>
      <c r="BE58" s="306">
        <f t="shared" si="4"/>
        <v>0</v>
      </c>
      <c r="BF58" s="685"/>
      <c r="BG58" s="685"/>
      <c r="BH58" s="685"/>
      <c r="BI58" s="685"/>
      <c r="BJ58" s="685"/>
      <c r="BK58" s="685"/>
      <c r="BL58" s="1221"/>
      <c r="BM58" s="2237"/>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x14ac:dyDescent="0.25">
      <c r="A59" s="673"/>
      <c r="B59" s="1334"/>
      <c r="C59" s="1314" t="s">
        <v>1072</v>
      </c>
      <c r="D59" s="1096"/>
      <c r="E59" s="1093"/>
      <c r="F59" s="1093"/>
      <c r="G59" s="1093"/>
      <c r="H59" s="1093" t="s">
        <v>7001</v>
      </c>
      <c r="I59" s="1446">
        <v>2021004541056</v>
      </c>
      <c r="J59" s="1219">
        <v>682</v>
      </c>
      <c r="K59" s="1216" t="str">
        <f>+[18]Metas!K776</f>
        <v>Municipios asistidos para el fortalecimiento normativo tributario y presupuestal a través de la elaboración y/o actualización de sus estatutos, manuales, reglamentos y políticas</v>
      </c>
      <c r="L59" s="1222">
        <v>40</v>
      </c>
      <c r="M59" s="1225">
        <f t="shared" ref="M59:M67" si="61">SUM(N59:Q59)</f>
        <v>40</v>
      </c>
      <c r="N59" s="1228">
        <v>10</v>
      </c>
      <c r="O59" s="1231">
        <v>10</v>
      </c>
      <c r="P59" s="1234">
        <v>10</v>
      </c>
      <c r="Q59" s="1237">
        <v>10</v>
      </c>
      <c r="R59" s="1219">
        <f>+$J59</f>
        <v>682</v>
      </c>
      <c r="S59" s="677" t="s">
        <v>7015</v>
      </c>
      <c r="T59" s="708" t="s">
        <v>3834</v>
      </c>
      <c r="U59" s="708" t="s">
        <v>3839</v>
      </c>
      <c r="V59" s="708" t="s">
        <v>3842</v>
      </c>
      <c r="W59" s="677"/>
      <c r="X59" s="669">
        <v>44576</v>
      </c>
      <c r="Y59" s="669">
        <v>44926</v>
      </c>
      <c r="Z59" s="669">
        <v>44576</v>
      </c>
      <c r="AA59" s="669">
        <v>44926</v>
      </c>
      <c r="AB59" s="1219">
        <f t="shared" ref="AB59" si="62">+$J59</f>
        <v>682</v>
      </c>
      <c r="AC59" s="1240">
        <f t="shared" ref="AC59" si="63">+L59</f>
        <v>40</v>
      </c>
      <c r="AD59" s="308">
        <f t="shared" si="24"/>
        <v>523.93333333333203</v>
      </c>
      <c r="AE59" s="308">
        <f t="shared" si="24"/>
        <v>523.93333333333203</v>
      </c>
      <c r="AF59" s="308">
        <f t="shared" si="24"/>
        <v>0</v>
      </c>
      <c r="AG59" s="308">
        <f t="shared" si="24"/>
        <v>0</v>
      </c>
      <c r="AH59" s="308">
        <f t="shared" si="24"/>
        <v>0</v>
      </c>
      <c r="AI59" s="308">
        <f t="shared" si="24"/>
        <v>0</v>
      </c>
      <c r="AJ59" s="308">
        <f t="shared" si="24"/>
        <v>0</v>
      </c>
      <c r="AK59" s="1219">
        <f t="shared" ref="AK59" si="64">+$J59</f>
        <v>682</v>
      </c>
      <c r="AL59" s="1243">
        <f t="shared" ref="AL59:AL67" si="65">+N59</f>
        <v>10</v>
      </c>
      <c r="AM59" s="308">
        <f t="shared" si="2"/>
        <v>130.98333333333301</v>
      </c>
      <c r="AN59" s="683">
        <v>130.98333333333301</v>
      </c>
      <c r="AO59" s="683"/>
      <c r="AP59" s="683"/>
      <c r="AQ59" s="683"/>
      <c r="AR59" s="683"/>
      <c r="AS59" s="683"/>
      <c r="AT59" s="1219">
        <f t="shared" ref="AT59" si="66">+$J59</f>
        <v>682</v>
      </c>
      <c r="AU59" s="1246">
        <f t="shared" ref="AU59:AU67" si="67">+O59</f>
        <v>10</v>
      </c>
      <c r="AV59" s="308">
        <f t="shared" si="3"/>
        <v>130.98333333333301</v>
      </c>
      <c r="AW59" s="683">
        <v>130.98333333333301</v>
      </c>
      <c r="AX59" s="683"/>
      <c r="AY59" s="683"/>
      <c r="AZ59" s="683"/>
      <c r="BA59" s="683"/>
      <c r="BB59" s="683"/>
      <c r="BC59" s="1219">
        <f t="shared" ref="BC59" si="68">+$J59</f>
        <v>682</v>
      </c>
      <c r="BD59" s="1249">
        <f t="shared" ref="BD59:BD67" si="69">+P59</f>
        <v>10</v>
      </c>
      <c r="BE59" s="308">
        <f t="shared" si="4"/>
        <v>130.98333333333301</v>
      </c>
      <c r="BF59" s="683">
        <v>130.98333333333301</v>
      </c>
      <c r="BG59" s="683"/>
      <c r="BH59" s="683"/>
      <c r="BI59" s="683"/>
      <c r="BJ59" s="683"/>
      <c r="BK59" s="683"/>
      <c r="BL59" s="1219">
        <f t="shared" ref="BL59" si="70">+$J59</f>
        <v>682</v>
      </c>
      <c r="BM59" s="1252">
        <f t="shared" ref="BM59:BM67" si="71">+Q59</f>
        <v>10</v>
      </c>
      <c r="BN59" s="308">
        <f t="shared" si="5"/>
        <v>130.98333333333301</v>
      </c>
      <c r="BO59" s="683">
        <v>130.98333333333301</v>
      </c>
      <c r="BP59" s="683"/>
      <c r="BQ59" s="683"/>
      <c r="BR59" s="683"/>
      <c r="BS59" s="683"/>
      <c r="BT59" s="683"/>
      <c r="BU59" s="1204"/>
      <c r="BV59" s="1205"/>
      <c r="BW59" s="1205"/>
      <c r="BX59" s="1205"/>
      <c r="BY59" s="1205"/>
      <c r="BZ59" s="1205"/>
      <c r="CA59" s="1205"/>
      <c r="CB59" s="1205"/>
      <c r="CC59" s="1206"/>
    </row>
    <row r="60" spans="1:81" s="690" customFormat="1" ht="40.15" customHeight="1" x14ac:dyDescent="0.25">
      <c r="A60" s="673"/>
      <c r="B60" s="1334"/>
      <c r="C60" s="1315"/>
      <c r="D60" s="1097"/>
      <c r="E60" s="1094"/>
      <c r="F60" s="1094"/>
      <c r="G60" s="1094"/>
      <c r="H60" s="1094"/>
      <c r="I60" s="1447"/>
      <c r="J60" s="1220"/>
      <c r="K60" s="1217"/>
      <c r="L60" s="1223"/>
      <c r="M60" s="1226"/>
      <c r="N60" s="1229"/>
      <c r="O60" s="1232"/>
      <c r="P60" s="1235"/>
      <c r="Q60" s="1238"/>
      <c r="R60" s="1220"/>
      <c r="S60" s="678"/>
      <c r="T60" s="709"/>
      <c r="U60" s="709"/>
      <c r="V60" s="709"/>
      <c r="W60" s="678"/>
      <c r="X60" s="670"/>
      <c r="Y60" s="670"/>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34"/>
      <c r="C61" s="1315"/>
      <c r="D61" s="1097"/>
      <c r="E61" s="1094"/>
      <c r="F61" s="1094"/>
      <c r="G61" s="1094"/>
      <c r="H61" s="1094"/>
      <c r="I61" s="1447"/>
      <c r="J61" s="1220"/>
      <c r="K61" s="1217"/>
      <c r="L61" s="1223"/>
      <c r="M61" s="1226"/>
      <c r="N61" s="1229"/>
      <c r="O61" s="1232"/>
      <c r="P61" s="1235"/>
      <c r="Q61" s="1238"/>
      <c r="R61" s="1220"/>
      <c r="S61" s="678"/>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34"/>
      <c r="C62" s="1315"/>
      <c r="D62" s="1098"/>
      <c r="E62" s="1095"/>
      <c r="F62" s="1095"/>
      <c r="G62" s="1095"/>
      <c r="H62" s="1095"/>
      <c r="I62" s="1448"/>
      <c r="J62" s="1221"/>
      <c r="K62" s="1218"/>
      <c r="L62" s="1224"/>
      <c r="M62" s="1227"/>
      <c r="N62" s="1230"/>
      <c r="O62" s="1233"/>
      <c r="P62" s="1236"/>
      <c r="Q62" s="1239"/>
      <c r="R62" s="1221"/>
      <c r="S62" s="679"/>
      <c r="T62" s="710"/>
      <c r="U62" s="710"/>
      <c r="V62" s="710"/>
      <c r="W62" s="679"/>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x14ac:dyDescent="0.25">
      <c r="A63" s="673"/>
      <c r="B63" s="1334"/>
      <c r="C63" s="1315"/>
      <c r="D63" s="1096"/>
      <c r="E63" s="1093"/>
      <c r="F63" s="1093"/>
      <c r="G63" s="1093"/>
      <c r="H63" s="1093" t="s">
        <v>7001</v>
      </c>
      <c r="I63" s="1446">
        <v>2021004541056</v>
      </c>
      <c r="J63" s="1219">
        <v>683</v>
      </c>
      <c r="K63" s="1216" t="str">
        <f>+[18]Metas!K777</f>
        <v>Municipios apoyados financiera, técnica y administrativamente para que asuman su gestión catastral y para la prestación del servicio público catastral en su jurisdicción</v>
      </c>
      <c r="L63" s="1222">
        <v>40</v>
      </c>
      <c r="M63" s="1225">
        <f t="shared" si="61"/>
        <v>40</v>
      </c>
      <c r="N63" s="1228">
        <v>10</v>
      </c>
      <c r="O63" s="1231">
        <v>10</v>
      </c>
      <c r="P63" s="1234">
        <v>10</v>
      </c>
      <c r="Q63" s="1237">
        <v>10</v>
      </c>
      <c r="R63" s="1219">
        <f>+$J63</f>
        <v>683</v>
      </c>
      <c r="S63" s="677" t="s">
        <v>7016</v>
      </c>
      <c r="T63" s="708" t="s">
        <v>3834</v>
      </c>
      <c r="U63" s="708" t="s">
        <v>3839</v>
      </c>
      <c r="V63" s="708" t="s">
        <v>3842</v>
      </c>
      <c r="W63" s="677"/>
      <c r="X63" s="669">
        <v>44576</v>
      </c>
      <c r="Y63" s="669">
        <v>44926</v>
      </c>
      <c r="Z63" s="669">
        <v>44576</v>
      </c>
      <c r="AA63" s="669">
        <v>44926</v>
      </c>
      <c r="AB63" s="1219">
        <f t="shared" ref="AB63" si="72">+$J63</f>
        <v>683</v>
      </c>
      <c r="AC63" s="1240">
        <f t="shared" ref="AC63" si="73">+L63</f>
        <v>40</v>
      </c>
      <c r="AD63" s="308">
        <f t="shared" si="24"/>
        <v>523.93333333333203</v>
      </c>
      <c r="AE63" s="308">
        <f t="shared" si="24"/>
        <v>523.93333333333203</v>
      </c>
      <c r="AF63" s="308">
        <f t="shared" si="24"/>
        <v>0</v>
      </c>
      <c r="AG63" s="308">
        <f t="shared" si="24"/>
        <v>0</v>
      </c>
      <c r="AH63" s="308">
        <f t="shared" si="24"/>
        <v>0</v>
      </c>
      <c r="AI63" s="308">
        <f t="shared" si="24"/>
        <v>0</v>
      </c>
      <c r="AJ63" s="308">
        <f t="shared" si="24"/>
        <v>0</v>
      </c>
      <c r="AK63" s="1219">
        <f t="shared" ref="AK63" si="74">+$J63</f>
        <v>683</v>
      </c>
      <c r="AL63" s="1243">
        <f t="shared" si="65"/>
        <v>10</v>
      </c>
      <c r="AM63" s="308">
        <f t="shared" si="2"/>
        <v>130.98333333333301</v>
      </c>
      <c r="AN63" s="683">
        <v>130.98333333333301</v>
      </c>
      <c r="AO63" s="683"/>
      <c r="AP63" s="683"/>
      <c r="AQ63" s="683"/>
      <c r="AR63" s="683"/>
      <c r="AS63" s="683"/>
      <c r="AT63" s="1219">
        <f t="shared" ref="AT63" si="75">+$J63</f>
        <v>683</v>
      </c>
      <c r="AU63" s="1246">
        <f t="shared" si="67"/>
        <v>10</v>
      </c>
      <c r="AV63" s="308">
        <f t="shared" si="3"/>
        <v>130.98333333333301</v>
      </c>
      <c r="AW63" s="683">
        <v>130.98333333333301</v>
      </c>
      <c r="AX63" s="683"/>
      <c r="AY63" s="683"/>
      <c r="AZ63" s="683"/>
      <c r="BA63" s="683"/>
      <c r="BB63" s="683"/>
      <c r="BC63" s="1219">
        <f t="shared" ref="BC63" si="76">+$J63</f>
        <v>683</v>
      </c>
      <c r="BD63" s="1249">
        <f t="shared" si="69"/>
        <v>10</v>
      </c>
      <c r="BE63" s="308">
        <f t="shared" si="4"/>
        <v>130.98333333333301</v>
      </c>
      <c r="BF63" s="683">
        <v>130.98333333333301</v>
      </c>
      <c r="BG63" s="683"/>
      <c r="BH63" s="683"/>
      <c r="BI63" s="683"/>
      <c r="BJ63" s="683"/>
      <c r="BK63" s="683"/>
      <c r="BL63" s="1219">
        <f t="shared" ref="BL63" si="77">+$J63</f>
        <v>683</v>
      </c>
      <c r="BM63" s="1252">
        <f t="shared" si="71"/>
        <v>10</v>
      </c>
      <c r="BN63" s="308">
        <f t="shared" si="5"/>
        <v>130.98333333333301</v>
      </c>
      <c r="BO63" s="683">
        <v>130.98333333333301</v>
      </c>
      <c r="BP63" s="683"/>
      <c r="BQ63" s="683"/>
      <c r="BR63" s="683"/>
      <c r="BS63" s="683"/>
      <c r="BT63" s="683"/>
      <c r="BU63" s="1204"/>
      <c r="BV63" s="1205"/>
      <c r="BW63" s="1205"/>
      <c r="BX63" s="1205"/>
      <c r="BY63" s="1205"/>
      <c r="BZ63" s="1205"/>
      <c r="CA63" s="1205"/>
      <c r="CB63" s="1205"/>
      <c r="CC63" s="1206"/>
    </row>
    <row r="64" spans="1:81" s="690" customFormat="1" ht="40.15" customHeight="1" x14ac:dyDescent="0.25">
      <c r="A64" s="673"/>
      <c r="B64" s="1334"/>
      <c r="C64" s="1315"/>
      <c r="D64" s="1097"/>
      <c r="E64" s="1094"/>
      <c r="F64" s="1094"/>
      <c r="G64" s="1094"/>
      <c r="H64" s="1094"/>
      <c r="I64" s="1447"/>
      <c r="J64" s="1220"/>
      <c r="K64" s="1217"/>
      <c r="L64" s="1223"/>
      <c r="M64" s="1226"/>
      <c r="N64" s="1229"/>
      <c r="O64" s="1232"/>
      <c r="P64" s="1235"/>
      <c r="Q64" s="1238"/>
      <c r="R64" s="1220"/>
      <c r="S64" s="678"/>
      <c r="T64" s="709"/>
      <c r="U64" s="709"/>
      <c r="V64" s="709"/>
      <c r="W64" s="678"/>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x14ac:dyDescent="0.25">
      <c r="A65" s="673"/>
      <c r="B65" s="1334"/>
      <c r="C65" s="1315"/>
      <c r="D65" s="1097"/>
      <c r="E65" s="1094"/>
      <c r="F65" s="1094"/>
      <c r="G65" s="1094"/>
      <c r="H65" s="1094"/>
      <c r="I65" s="1447"/>
      <c r="J65" s="1220"/>
      <c r="K65" s="1217"/>
      <c r="L65" s="1223"/>
      <c r="M65" s="1226"/>
      <c r="N65" s="1229"/>
      <c r="O65" s="1232"/>
      <c r="P65" s="1235"/>
      <c r="Q65" s="1238"/>
      <c r="R65" s="1220"/>
      <c r="S65" s="678"/>
      <c r="T65" s="709"/>
      <c r="U65" s="709"/>
      <c r="V65" s="709"/>
      <c r="W65" s="678"/>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1334"/>
      <c r="C66" s="1315"/>
      <c r="D66" s="1098"/>
      <c r="E66" s="1095"/>
      <c r="F66" s="1095"/>
      <c r="G66" s="1095"/>
      <c r="H66" s="1095"/>
      <c r="I66" s="1448"/>
      <c r="J66" s="1221"/>
      <c r="K66" s="1218"/>
      <c r="L66" s="1224"/>
      <c r="M66" s="1227"/>
      <c r="N66" s="1230"/>
      <c r="O66" s="1233"/>
      <c r="P66" s="1236"/>
      <c r="Q66" s="1239"/>
      <c r="R66" s="1221"/>
      <c r="S66" s="679"/>
      <c r="T66" s="710"/>
      <c r="U66" s="710"/>
      <c r="V66" s="710"/>
      <c r="W66" s="679"/>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x14ac:dyDescent="0.25">
      <c r="A67" s="673"/>
      <c r="B67" s="1334"/>
      <c r="C67" s="1315"/>
      <c r="D67" s="1096"/>
      <c r="E67" s="1093"/>
      <c r="F67" s="1093"/>
      <c r="G67" s="1093"/>
      <c r="H67" s="1093" t="s">
        <v>7001</v>
      </c>
      <c r="I67" s="1446">
        <v>2021004541056</v>
      </c>
      <c r="J67" s="1219">
        <v>684</v>
      </c>
      <c r="K67" s="1216" t="str">
        <f>+[18]Metas!K778</f>
        <v>Alcaldías del Área Metropolitana apoyadas para facilitar hacer negocios y crear empresa</v>
      </c>
      <c r="L67" s="1222">
        <v>6</v>
      </c>
      <c r="M67" s="1225">
        <f t="shared" si="61"/>
        <v>6</v>
      </c>
      <c r="N67" s="1228">
        <v>0</v>
      </c>
      <c r="O67" s="1231">
        <v>2</v>
      </c>
      <c r="P67" s="1234">
        <v>2</v>
      </c>
      <c r="Q67" s="1237">
        <v>2</v>
      </c>
      <c r="R67" s="1219">
        <f>+$J67</f>
        <v>684</v>
      </c>
      <c r="S67" s="677" t="s">
        <v>7017</v>
      </c>
      <c r="T67" s="708" t="s">
        <v>3834</v>
      </c>
      <c r="U67" s="708" t="s">
        <v>3839</v>
      </c>
      <c r="V67" s="708" t="s">
        <v>3842</v>
      </c>
      <c r="W67" s="677"/>
      <c r="X67" s="669">
        <v>44576</v>
      </c>
      <c r="Y67" s="669">
        <v>44926</v>
      </c>
      <c r="Z67" s="669">
        <v>44576</v>
      </c>
      <c r="AA67" s="669">
        <v>44926</v>
      </c>
      <c r="AB67" s="1219">
        <f t="shared" ref="AB67" si="78">+$J67</f>
        <v>684</v>
      </c>
      <c r="AC67" s="1240">
        <f t="shared" ref="AC67" si="79">+L67</f>
        <v>6</v>
      </c>
      <c r="AD67" s="308">
        <f t="shared" si="24"/>
        <v>523.93333333333203</v>
      </c>
      <c r="AE67" s="308">
        <f t="shared" si="24"/>
        <v>523.93333333333203</v>
      </c>
      <c r="AF67" s="308">
        <f t="shared" si="24"/>
        <v>0</v>
      </c>
      <c r="AG67" s="308">
        <f t="shared" si="24"/>
        <v>0</v>
      </c>
      <c r="AH67" s="308">
        <f t="shared" si="24"/>
        <v>0</v>
      </c>
      <c r="AI67" s="308">
        <f t="shared" si="24"/>
        <v>0</v>
      </c>
      <c r="AJ67" s="308">
        <f t="shared" si="24"/>
        <v>0</v>
      </c>
      <c r="AK67" s="1219">
        <f t="shared" ref="AK67" si="80">+$J67</f>
        <v>684</v>
      </c>
      <c r="AL67" s="1243">
        <f t="shared" si="65"/>
        <v>0</v>
      </c>
      <c r="AM67" s="308">
        <f t="shared" si="2"/>
        <v>0</v>
      </c>
      <c r="AN67" s="683">
        <v>0</v>
      </c>
      <c r="AO67" s="683"/>
      <c r="AP67" s="683"/>
      <c r="AQ67" s="683"/>
      <c r="AR67" s="683"/>
      <c r="AS67" s="683"/>
      <c r="AT67" s="1219">
        <f t="shared" ref="AT67" si="81">+$J67</f>
        <v>684</v>
      </c>
      <c r="AU67" s="1246">
        <f t="shared" si="67"/>
        <v>2</v>
      </c>
      <c r="AV67" s="308">
        <f t="shared" si="3"/>
        <v>174.64444444444399</v>
      </c>
      <c r="AW67" s="683">
        <v>174.64444444444399</v>
      </c>
      <c r="AX67" s="683"/>
      <c r="AY67" s="683"/>
      <c r="AZ67" s="683"/>
      <c r="BA67" s="683"/>
      <c r="BB67" s="683"/>
      <c r="BC67" s="1219">
        <f t="shared" ref="BC67" si="82">+$J67</f>
        <v>684</v>
      </c>
      <c r="BD67" s="1249">
        <f t="shared" si="69"/>
        <v>2</v>
      </c>
      <c r="BE67" s="308">
        <f t="shared" si="4"/>
        <v>174.64444444444399</v>
      </c>
      <c r="BF67" s="683">
        <v>174.64444444444399</v>
      </c>
      <c r="BG67" s="683"/>
      <c r="BH67" s="683"/>
      <c r="BI67" s="683"/>
      <c r="BJ67" s="683"/>
      <c r="BK67" s="683"/>
      <c r="BL67" s="1219">
        <f t="shared" ref="BL67" si="83">+$J67</f>
        <v>684</v>
      </c>
      <c r="BM67" s="1252">
        <f t="shared" si="71"/>
        <v>2</v>
      </c>
      <c r="BN67" s="308">
        <f t="shared" si="5"/>
        <v>174.64444444444399</v>
      </c>
      <c r="BO67" s="683">
        <v>174.64444444444399</v>
      </c>
      <c r="BP67" s="683"/>
      <c r="BQ67" s="683"/>
      <c r="BR67" s="683"/>
      <c r="BS67" s="683"/>
      <c r="BT67" s="683"/>
      <c r="BU67" s="1204"/>
      <c r="BV67" s="1205"/>
      <c r="BW67" s="1205"/>
      <c r="BX67" s="1205"/>
      <c r="BY67" s="1205"/>
      <c r="BZ67" s="1205"/>
      <c r="CA67" s="1205"/>
      <c r="CB67" s="1205"/>
      <c r="CC67" s="1206"/>
    </row>
    <row r="68" spans="1:81" s="690" customFormat="1" ht="40.15" customHeight="1" x14ac:dyDescent="0.25">
      <c r="A68" s="673"/>
      <c r="B68" s="1334"/>
      <c r="C68" s="1315"/>
      <c r="D68" s="1097"/>
      <c r="E68" s="1094"/>
      <c r="F68" s="1094"/>
      <c r="G68" s="1094"/>
      <c r="H68" s="1094"/>
      <c r="I68" s="1447"/>
      <c r="J68" s="1220"/>
      <c r="K68" s="1217"/>
      <c r="L68" s="1223"/>
      <c r="M68" s="1226"/>
      <c r="N68" s="1229"/>
      <c r="O68" s="1232"/>
      <c r="P68" s="1235"/>
      <c r="Q68" s="1238"/>
      <c r="R68" s="1220"/>
      <c r="S68" s="678"/>
      <c r="T68" s="709"/>
      <c r="U68" s="709"/>
      <c r="V68" s="709"/>
      <c r="W68" s="678"/>
      <c r="X68" s="670"/>
      <c r="Y68" s="670"/>
      <c r="Z68" s="670"/>
      <c r="AA68" s="670"/>
      <c r="AB68" s="1220"/>
      <c r="AC68" s="1241"/>
      <c r="AD68" s="303">
        <f t="shared" si="24"/>
        <v>0</v>
      </c>
      <c r="AE68" s="303">
        <f t="shared" si="24"/>
        <v>0</v>
      </c>
      <c r="AF68" s="303">
        <f t="shared" si="24"/>
        <v>0</v>
      </c>
      <c r="AG68" s="303">
        <f t="shared" ref="AG68:AJ70" si="84">+AP68+AY68+BH68+BQ68</f>
        <v>0</v>
      </c>
      <c r="AH68" s="303">
        <f t="shared" si="84"/>
        <v>0</v>
      </c>
      <c r="AI68" s="303">
        <f t="shared" si="84"/>
        <v>0</v>
      </c>
      <c r="AJ68" s="303">
        <f t="shared" si="8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x14ac:dyDescent="0.25">
      <c r="A69" s="673"/>
      <c r="B69" s="1334"/>
      <c r="C69" s="1315"/>
      <c r="D69" s="1097"/>
      <c r="E69" s="1094"/>
      <c r="F69" s="1094"/>
      <c r="G69" s="1094"/>
      <c r="H69" s="1094"/>
      <c r="I69" s="1447"/>
      <c r="J69" s="1220"/>
      <c r="K69" s="1217"/>
      <c r="L69" s="1223"/>
      <c r="M69" s="1226"/>
      <c r="N69" s="1229"/>
      <c r="O69" s="1232"/>
      <c r="P69" s="1235"/>
      <c r="Q69" s="1238"/>
      <c r="R69" s="1220"/>
      <c r="S69" s="678"/>
      <c r="T69" s="709"/>
      <c r="U69" s="709"/>
      <c r="V69" s="709"/>
      <c r="W69" s="678"/>
      <c r="X69" s="670"/>
      <c r="Y69" s="670"/>
      <c r="Z69" s="670"/>
      <c r="AA69" s="670"/>
      <c r="AB69" s="1220"/>
      <c r="AC69" s="1241"/>
      <c r="AD69" s="303">
        <f t="shared" ref="AD69:AF70" si="85">+AM69+AV69+BE69+BN69</f>
        <v>0</v>
      </c>
      <c r="AE69" s="303">
        <f t="shared" si="85"/>
        <v>0</v>
      </c>
      <c r="AF69" s="303">
        <f t="shared" si="85"/>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Bot="1" x14ac:dyDescent="0.3">
      <c r="A70" s="673"/>
      <c r="B70" s="1335"/>
      <c r="C70" s="1316"/>
      <c r="D70" s="1098"/>
      <c r="E70" s="1095"/>
      <c r="F70" s="1095"/>
      <c r="G70" s="1095"/>
      <c r="H70" s="1095"/>
      <c r="I70" s="1448"/>
      <c r="J70" s="1221"/>
      <c r="K70" s="1218"/>
      <c r="L70" s="1224"/>
      <c r="M70" s="1227"/>
      <c r="N70" s="1230"/>
      <c r="O70" s="1233"/>
      <c r="P70" s="1236"/>
      <c r="Q70" s="1239"/>
      <c r="R70" s="1221"/>
      <c r="S70" s="679"/>
      <c r="T70" s="710"/>
      <c r="U70" s="710"/>
      <c r="V70" s="710"/>
      <c r="W70" s="679"/>
      <c r="X70" s="671"/>
      <c r="Y70" s="671"/>
      <c r="Z70" s="671"/>
      <c r="AA70" s="671"/>
      <c r="AB70" s="1221"/>
      <c r="AC70" s="1242"/>
      <c r="AD70" s="306">
        <f t="shared" si="85"/>
        <v>0</v>
      </c>
      <c r="AE70" s="306">
        <f t="shared" si="85"/>
        <v>0</v>
      </c>
      <c r="AF70" s="306">
        <f t="shared" si="85"/>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ht="40.15" customHeight="1" thickTop="1" x14ac:dyDescent="0.25"/>
  </sheetData>
  <mergeCells count="551">
    <mergeCell ref="BM23:BM26"/>
    <mergeCell ref="R59:R62"/>
    <mergeCell ref="R63:R66"/>
    <mergeCell ref="J55:J58"/>
    <mergeCell ref="K55:K58"/>
    <mergeCell ref="L55:L58"/>
    <mergeCell ref="D7:D9"/>
    <mergeCell ref="E7:E9"/>
    <mergeCell ref="F7:F9"/>
    <mergeCell ref="G7:G9"/>
    <mergeCell ref="R35:R38"/>
    <mergeCell ref="J19:J22"/>
    <mergeCell ref="K19:K22"/>
    <mergeCell ref="L19:L22"/>
    <mergeCell ref="M19:M22"/>
    <mergeCell ref="N19:N22"/>
    <mergeCell ref="O19:O22"/>
    <mergeCell ref="J15:J18"/>
    <mergeCell ref="K15:K18"/>
    <mergeCell ref="D31:D34"/>
    <mergeCell ref="E31:E34"/>
    <mergeCell ref="F31:F34"/>
    <mergeCell ref="G31:G34"/>
    <mergeCell ref="I39:I42"/>
    <mergeCell ref="D43:D46"/>
    <mergeCell ref="E43:E46"/>
    <mergeCell ref="F43:F46"/>
    <mergeCell ref="G43:G46"/>
    <mergeCell ref="H43:H46"/>
    <mergeCell ref="I43:I46"/>
    <mergeCell ref="D39:D42"/>
    <mergeCell ref="BD23:BD26"/>
    <mergeCell ref="D47:D50"/>
    <mergeCell ref="E47:E50"/>
    <mergeCell ref="F47:F50"/>
    <mergeCell ref="G47:G50"/>
    <mergeCell ref="H47:H50"/>
    <mergeCell ref="I47:I50"/>
    <mergeCell ref="D51:D54"/>
    <mergeCell ref="E51:E54"/>
    <mergeCell ref="F51:F54"/>
    <mergeCell ref="G51:G54"/>
    <mergeCell ref="H51:H54"/>
    <mergeCell ref="I51:I54"/>
    <mergeCell ref="D67:D70"/>
    <mergeCell ref="E67:E70"/>
    <mergeCell ref="F67:F70"/>
    <mergeCell ref="G67:G70"/>
    <mergeCell ref="H67:H70"/>
    <mergeCell ref="I67:I70"/>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E39:E42"/>
    <mergeCell ref="F39:F42"/>
    <mergeCell ref="I35:I38"/>
    <mergeCell ref="D23:D26"/>
    <mergeCell ref="E23:E26"/>
    <mergeCell ref="F23:F26"/>
    <mergeCell ref="G23:G26"/>
    <mergeCell ref="H23:H26"/>
    <mergeCell ref="I23:I26"/>
    <mergeCell ref="D27:D30"/>
    <mergeCell ref="E27:E30"/>
    <mergeCell ref="F27:F30"/>
    <mergeCell ref="G27:G30"/>
    <mergeCell ref="H27:H30"/>
    <mergeCell ref="I27:I30"/>
    <mergeCell ref="D35:D38"/>
    <mergeCell ref="E35:E38"/>
    <mergeCell ref="F35:F38"/>
    <mergeCell ref="G35:G38"/>
    <mergeCell ref="H35:H38"/>
    <mergeCell ref="H31:H34"/>
    <mergeCell ref="I31:I34"/>
    <mergeCell ref="G39:G42"/>
    <mergeCell ref="H39:H42"/>
    <mergeCell ref="D15:D18"/>
    <mergeCell ref="E15:E18"/>
    <mergeCell ref="F15:F18"/>
    <mergeCell ref="G15:G18"/>
    <mergeCell ref="H15:H18"/>
    <mergeCell ref="I15:I18"/>
    <mergeCell ref="D19:D22"/>
    <mergeCell ref="E19:E22"/>
    <mergeCell ref="F19:F22"/>
    <mergeCell ref="G19:G22"/>
    <mergeCell ref="H19:H22"/>
    <mergeCell ref="I19:I22"/>
    <mergeCell ref="C59:C70"/>
    <mergeCell ref="B11:B70"/>
    <mergeCell ref="C11:C26"/>
    <mergeCell ref="C27:C58"/>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D11:D14"/>
    <mergeCell ref="E11:E14"/>
    <mergeCell ref="F11:F14"/>
    <mergeCell ref="G11:G14"/>
    <mergeCell ref="H11:H14"/>
    <mergeCell ref="I11:I14"/>
    <mergeCell ref="AK67:AK70"/>
    <mergeCell ref="AL67:AL70"/>
    <mergeCell ref="BU63:CC63"/>
    <mergeCell ref="Q63:Q66"/>
    <mergeCell ref="AB63:AB66"/>
    <mergeCell ref="AC63:AC66"/>
    <mergeCell ref="AK63:AK66"/>
    <mergeCell ref="AL63:AL66"/>
    <mergeCell ref="J67:J70"/>
    <mergeCell ref="K67:K70"/>
    <mergeCell ref="L67:L70"/>
    <mergeCell ref="M67:M70"/>
    <mergeCell ref="N67:N70"/>
    <mergeCell ref="O67:O70"/>
    <mergeCell ref="BU64:CC64"/>
    <mergeCell ref="BU65:CC65"/>
    <mergeCell ref="BU66:CC66"/>
    <mergeCell ref="AT63:AT66"/>
    <mergeCell ref="AU63:AU66"/>
    <mergeCell ref="BC63:BC66"/>
    <mergeCell ref="R67:R7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D63:BD66"/>
    <mergeCell ref="BL63:BL66"/>
    <mergeCell ref="BM63:BM66"/>
    <mergeCell ref="P63:P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M55:M58"/>
    <mergeCell ref="N55:N58"/>
    <mergeCell ref="O55:O58"/>
    <mergeCell ref="AT51:AT54"/>
    <mergeCell ref="AU51:AU54"/>
    <mergeCell ref="BC51:BC54"/>
    <mergeCell ref="R55:R58"/>
    <mergeCell ref="BU49:CC49"/>
    <mergeCell ref="BU50:CC50"/>
    <mergeCell ref="BD47:BD50"/>
    <mergeCell ref="BL47:BL50"/>
    <mergeCell ref="BM47:BM50"/>
    <mergeCell ref="BU51:CC51"/>
    <mergeCell ref="BU52:CC52"/>
    <mergeCell ref="BU53:CC53"/>
    <mergeCell ref="BU54:CC54"/>
    <mergeCell ref="BD51:BD54"/>
    <mergeCell ref="BL51:BL54"/>
    <mergeCell ref="BM51:BM54"/>
    <mergeCell ref="P51:P54"/>
    <mergeCell ref="Q51:Q54"/>
    <mergeCell ref="AB51:AB54"/>
    <mergeCell ref="AC51:AC54"/>
    <mergeCell ref="AK51:AK54"/>
    <mergeCell ref="J51:J54"/>
    <mergeCell ref="K51:K54"/>
    <mergeCell ref="L51:L54"/>
    <mergeCell ref="M51:M54"/>
    <mergeCell ref="N51:N54"/>
    <mergeCell ref="O51:O54"/>
    <mergeCell ref="AT47:AT50"/>
    <mergeCell ref="AU47:AU50"/>
    <mergeCell ref="BC47:BC50"/>
    <mergeCell ref="P47:P50"/>
    <mergeCell ref="Q47:Q50"/>
    <mergeCell ref="AB47:AB50"/>
    <mergeCell ref="AC47:AC50"/>
    <mergeCell ref="AK47:AK50"/>
    <mergeCell ref="AL47:AL50"/>
    <mergeCell ref="AL51:AL54"/>
    <mergeCell ref="R51:R54"/>
    <mergeCell ref="R47:R50"/>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R39:R42"/>
    <mergeCell ref="J43:J46"/>
    <mergeCell ref="K43:K46"/>
    <mergeCell ref="L43:L46"/>
    <mergeCell ref="M43:M46"/>
    <mergeCell ref="N43:N46"/>
    <mergeCell ref="O43:O46"/>
    <mergeCell ref="AT39:AT42"/>
    <mergeCell ref="AU39:AU42"/>
    <mergeCell ref="BC39:BC42"/>
    <mergeCell ref="R43:R4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R27:R30"/>
    <mergeCell ref="AK23:AK26"/>
    <mergeCell ref="AL23:AL26"/>
    <mergeCell ref="J31:J34"/>
    <mergeCell ref="K31:K34"/>
    <mergeCell ref="L31:L34"/>
    <mergeCell ref="M31:M34"/>
    <mergeCell ref="N31:N34"/>
    <mergeCell ref="O31:O34"/>
    <mergeCell ref="AT27:AT30"/>
    <mergeCell ref="J27:J30"/>
    <mergeCell ref="K27:K30"/>
    <mergeCell ref="R23:R26"/>
    <mergeCell ref="R31:R34"/>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AT19:AT22"/>
    <mergeCell ref="AU19:AU22"/>
    <mergeCell ref="BC19:BC22"/>
    <mergeCell ref="R19:R22"/>
    <mergeCell ref="BD19:BD22"/>
    <mergeCell ref="BM19:BM22"/>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K8:BK9"/>
    <mergeCell ref="BN8:BN9"/>
    <mergeCell ref="J11:J14"/>
    <mergeCell ref="K11:K14"/>
    <mergeCell ref="L11:L14"/>
    <mergeCell ref="M11:M14"/>
    <mergeCell ref="N11:N14"/>
    <mergeCell ref="O11:O14"/>
    <mergeCell ref="P11:P14"/>
    <mergeCell ref="Q11:Q14"/>
    <mergeCell ref="BU15:CC15"/>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R15:R18"/>
    <mergeCell ref="BC11:BC14"/>
    <mergeCell ref="AB11:AB14"/>
    <mergeCell ref="AC11:AC14"/>
    <mergeCell ref="AK11:AK14"/>
    <mergeCell ref="AL11:AL14"/>
    <mergeCell ref="AT11:AT14"/>
    <mergeCell ref="AU11:AU14"/>
    <mergeCell ref="R11:R14"/>
    <mergeCell ref="BJ8:BJ9"/>
    <mergeCell ref="AW8:AZ8"/>
    <mergeCell ref="BA8:BA9"/>
    <mergeCell ref="BB8:BB9"/>
    <mergeCell ref="AB7:AB9"/>
    <mergeCell ref="S7:S9"/>
    <mergeCell ref="T7:T9"/>
    <mergeCell ref="U7:U9"/>
    <mergeCell ref="V7:V9"/>
    <mergeCell ref="AK7:AK9"/>
    <mergeCell ref="AD8:AD9"/>
    <mergeCell ref="AE8:AH8"/>
    <mergeCell ref="AI8:AI9"/>
    <mergeCell ref="AJ8:AJ9"/>
    <mergeCell ref="BO8:BR8"/>
    <mergeCell ref="AL7:AL9"/>
    <mergeCell ref="AM7:AS7"/>
    <mergeCell ref="AT7:AT9"/>
    <mergeCell ref="AU7:AU9"/>
    <mergeCell ref="AV7:BB7"/>
    <mergeCell ref="BC7:BC9"/>
    <mergeCell ref="AM8:AM9"/>
    <mergeCell ref="AN8:AQ8"/>
    <mergeCell ref="AR8:AR9"/>
    <mergeCell ref="AS8:AS9"/>
    <mergeCell ref="BL4:BT5"/>
    <mergeCell ref="BU4:BW4"/>
    <mergeCell ref="AV8:AV9"/>
    <mergeCell ref="Q7:Q9"/>
    <mergeCell ref="R7:R9"/>
    <mergeCell ref="W7:W9"/>
    <mergeCell ref="BU7:CC9"/>
    <mergeCell ref="AK2:AM2"/>
    <mergeCell ref="BU3:BW3"/>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7:B9"/>
    <mergeCell ref="C7:C9"/>
    <mergeCell ref="J7:J9"/>
    <mergeCell ref="K7:K9"/>
    <mergeCell ref="L7:L9"/>
    <mergeCell ref="M7:M9"/>
    <mergeCell ref="B2:B5"/>
    <mergeCell ref="AC7:AC9"/>
    <mergeCell ref="AD7:AJ7"/>
    <mergeCell ref="W2:AA2"/>
    <mergeCell ref="AB2:AJ2"/>
    <mergeCell ref="X7:Y7"/>
    <mergeCell ref="Z7:AA7"/>
    <mergeCell ref="H7:H9"/>
    <mergeCell ref="I7:I9"/>
    <mergeCell ref="C2:H2"/>
    <mergeCell ref="L2:Q2"/>
    <mergeCell ref="R2:S2"/>
    <mergeCell ref="T2:V2"/>
    <mergeCell ref="C3:H3"/>
    <mergeCell ref="L3:Q3"/>
    <mergeCell ref="R3:S3"/>
    <mergeCell ref="T3:V3"/>
    <mergeCell ref="C4:H5"/>
    <mergeCell ref="N7:N9"/>
    <mergeCell ref="O7:O9"/>
    <mergeCell ref="P7:P9"/>
    <mergeCell ref="BC2:BE2"/>
    <mergeCell ref="L4:Q4"/>
    <mergeCell ref="R4:S5"/>
    <mergeCell ref="T4:V4"/>
    <mergeCell ref="L5:Q5"/>
    <mergeCell ref="T5:V5"/>
    <mergeCell ref="BX2:CC2"/>
    <mergeCell ref="W3:AA3"/>
    <mergeCell ref="AB3:AJ3"/>
    <mergeCell ref="AK3:AM3"/>
    <mergeCell ref="AN3:AS3"/>
    <mergeCell ref="AT3:BB3"/>
    <mergeCell ref="BC3:BE3"/>
    <mergeCell ref="BF3:BK3"/>
    <mergeCell ref="BL3:BT3"/>
    <mergeCell ref="AN2:AS2"/>
    <mergeCell ref="AT2:BB2"/>
    <mergeCell ref="BX3:CC3"/>
    <mergeCell ref="BF2:BK2"/>
    <mergeCell ref="BL2:BT2"/>
    <mergeCell ref="BU2:BW2"/>
  </mergeCells>
  <conditionalFormatting sqref="L27 L15 L19">
    <cfRule type="expression" dxfId="184" priority="12">
      <formula>$L15=$M15</formula>
    </cfRule>
  </conditionalFormatting>
  <conditionalFormatting sqref="L51">
    <cfRule type="expression" dxfId="183" priority="7">
      <formula>$L51=$M51</formula>
    </cfRule>
  </conditionalFormatting>
  <conditionalFormatting sqref="L35">
    <cfRule type="expression" dxfId="182" priority="10">
      <formula>$L35=$M35</formula>
    </cfRule>
  </conditionalFormatting>
  <conditionalFormatting sqref="L23">
    <cfRule type="expression" dxfId="181" priority="13">
      <formula>$L23=$M23</formula>
    </cfRule>
  </conditionalFormatting>
  <conditionalFormatting sqref="L31">
    <cfRule type="expression" dxfId="180" priority="11">
      <formula>$L31=$M31</formula>
    </cfRule>
  </conditionalFormatting>
  <conditionalFormatting sqref="L43">
    <cfRule type="expression" dxfId="179" priority="9">
      <formula>$L43=$M43</formula>
    </cfRule>
  </conditionalFormatting>
  <conditionalFormatting sqref="L47">
    <cfRule type="expression" dxfId="178" priority="8">
      <formula>$L47=$M47</formula>
    </cfRule>
  </conditionalFormatting>
  <conditionalFormatting sqref="L59">
    <cfRule type="expression" dxfId="177" priority="5">
      <formula>$L59=$M59</formula>
    </cfRule>
  </conditionalFormatting>
  <conditionalFormatting sqref="L55">
    <cfRule type="expression" dxfId="176" priority="6">
      <formula>$L55=$M55</formula>
    </cfRule>
  </conditionalFormatting>
  <conditionalFormatting sqref="L63">
    <cfRule type="expression" dxfId="175" priority="4">
      <formula>$L63=$M63</formula>
    </cfRule>
  </conditionalFormatting>
  <conditionalFormatting sqref="L67">
    <cfRule type="expression" dxfId="174" priority="3">
      <formula>$L67=$M67</formula>
    </cfRule>
  </conditionalFormatting>
  <conditionalFormatting sqref="L11">
    <cfRule type="expression" dxfId="173" priority="2">
      <formula>$L11=$M11</formula>
    </cfRule>
  </conditionalFormatting>
  <conditionalFormatting sqref="L39">
    <cfRule type="expression" dxfId="172"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CC155"/>
  <sheetViews>
    <sheetView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6" width="15.7109375" style="660" customWidth="1"/>
    <col min="7" max="7" width="21.42578125" style="660" customWidth="1"/>
    <col min="8" max="8" width="20.140625" style="660" customWidth="1"/>
    <col min="9" max="9" width="25.85546875" style="921" customWidth="1"/>
    <col min="10" max="10" width="6.5703125" style="686" customWidth="1"/>
    <col min="11" max="11" width="25.7109375" style="664" customWidth="1"/>
    <col min="12" max="12" width="9.7109375" style="25" customWidth="1"/>
    <col min="13" max="13" width="10.85546875" style="25" customWidth="1"/>
    <col min="14" max="17" width="9.7109375" style="664" customWidth="1"/>
    <col min="18" max="18" width="6.42578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922"/>
      <c r="J2" s="715" t="s">
        <v>1</v>
      </c>
      <c r="K2" s="743"/>
      <c r="L2" s="2262" t="s">
        <v>3847</v>
      </c>
      <c r="M2" s="2263"/>
      <c r="N2" s="2263"/>
      <c r="O2" s="2263"/>
      <c r="P2" s="2263"/>
      <c r="Q2" s="2264"/>
      <c r="R2" s="1114" t="s">
        <v>0</v>
      </c>
      <c r="S2" s="1116"/>
      <c r="T2" s="1195" t="s">
        <v>1</v>
      </c>
      <c r="U2" s="1196"/>
      <c r="V2" s="1197"/>
      <c r="W2" s="2241" t="str">
        <f>+$L2</f>
        <v xml:space="preserve">SECRETARÌA DE MEDIO AMBIENTE, RECURSOS NATURALES Y SOSTENIBILIDAD </v>
      </c>
      <c r="X2" s="2242"/>
      <c r="Y2" s="2242"/>
      <c r="Z2" s="2242"/>
      <c r="AA2" s="2243"/>
      <c r="AB2" s="1114" t="s">
        <v>0</v>
      </c>
      <c r="AC2" s="1115"/>
      <c r="AD2" s="1115"/>
      <c r="AE2" s="1115"/>
      <c r="AF2" s="1115"/>
      <c r="AG2" s="1115"/>
      <c r="AH2" s="1115"/>
      <c r="AI2" s="1115"/>
      <c r="AJ2" s="1116"/>
      <c r="AK2" s="1112" t="s">
        <v>1</v>
      </c>
      <c r="AL2" s="1112"/>
      <c r="AM2" s="1112"/>
      <c r="AN2" s="2241" t="str">
        <f>+$L2</f>
        <v xml:space="preserve">SECRETARÌA DE MEDIO AMBIENTE, RECURSOS NATURALES Y SOSTENIBILIDAD </v>
      </c>
      <c r="AO2" s="2242"/>
      <c r="AP2" s="2242"/>
      <c r="AQ2" s="2242"/>
      <c r="AR2" s="2242"/>
      <c r="AS2" s="2243"/>
      <c r="AT2" s="1114" t="s">
        <v>0</v>
      </c>
      <c r="AU2" s="1115"/>
      <c r="AV2" s="1115"/>
      <c r="AW2" s="1115"/>
      <c r="AX2" s="1115"/>
      <c r="AY2" s="1115"/>
      <c r="AZ2" s="1115"/>
      <c r="BA2" s="1115"/>
      <c r="BB2" s="1116"/>
      <c r="BC2" s="1112" t="s">
        <v>1</v>
      </c>
      <c r="BD2" s="1112"/>
      <c r="BE2" s="1112"/>
      <c r="BF2" s="2244" t="str">
        <f>+$L2</f>
        <v xml:space="preserve">SECRETARÌA DE MEDIO AMBIENTE, RECURSOS NATURALES Y SOSTENIBILIDAD </v>
      </c>
      <c r="BG2" s="2244"/>
      <c r="BH2" s="2244"/>
      <c r="BI2" s="2244"/>
      <c r="BJ2" s="2244"/>
      <c r="BK2" s="2244"/>
      <c r="BL2" s="1114" t="s">
        <v>0</v>
      </c>
      <c r="BM2" s="1115"/>
      <c r="BN2" s="1115"/>
      <c r="BO2" s="1115"/>
      <c r="BP2" s="1115"/>
      <c r="BQ2" s="1115"/>
      <c r="BR2" s="1115"/>
      <c r="BS2" s="1115"/>
      <c r="BT2" s="1116"/>
      <c r="BU2" s="1112" t="s">
        <v>1</v>
      </c>
      <c r="BV2" s="1112"/>
      <c r="BW2" s="1112"/>
      <c r="BX2" s="2241" t="str">
        <f>+$L2</f>
        <v xml:space="preserve">SECRETARÌA DE MEDIO AMBIENTE, RECURSOS NATURALES Y SOSTENIBILIDAD </v>
      </c>
      <c r="BY2" s="2242"/>
      <c r="BZ2" s="2242"/>
      <c r="CA2" s="2242"/>
      <c r="CB2" s="2242"/>
      <c r="CC2" s="2243"/>
    </row>
    <row r="3" spans="1:81" s="690" customFormat="1" ht="16.149999999999999" customHeight="1" x14ac:dyDescent="0.25">
      <c r="A3" s="673"/>
      <c r="B3" s="1132"/>
      <c r="C3" s="1110" t="s">
        <v>1668</v>
      </c>
      <c r="D3" s="1110"/>
      <c r="E3" s="1110"/>
      <c r="F3" s="1110"/>
      <c r="G3" s="1110"/>
      <c r="H3" s="1110"/>
      <c r="I3" s="923"/>
      <c r="J3" s="715" t="s">
        <v>2</v>
      </c>
      <c r="K3" s="743"/>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923"/>
      <c r="J4" s="715" t="s">
        <v>1667</v>
      </c>
      <c r="K4" s="743"/>
      <c r="L4" s="2249" t="s">
        <v>1092</v>
      </c>
      <c r="M4" s="2250"/>
      <c r="N4" s="2250"/>
      <c r="O4" s="2250"/>
      <c r="P4" s="2250"/>
      <c r="Q4" s="2251"/>
      <c r="R4" s="1142" t="s">
        <v>3860</v>
      </c>
      <c r="S4" s="1144"/>
      <c r="T4" s="1195" t="s">
        <v>1675</v>
      </c>
      <c r="U4" s="1196"/>
      <c r="V4" s="1197"/>
      <c r="W4" s="2246" t="str">
        <f>+$L4</f>
        <v xml:space="preserve">4. Hábitat </v>
      </c>
      <c r="X4" s="2247"/>
      <c r="Y4" s="2247"/>
      <c r="Z4" s="2247"/>
      <c r="AA4" s="2248"/>
      <c r="AB4" s="1142" t="s">
        <v>3860</v>
      </c>
      <c r="AC4" s="1143"/>
      <c r="AD4" s="1143"/>
      <c r="AE4" s="1143"/>
      <c r="AF4" s="1143"/>
      <c r="AG4" s="1143"/>
      <c r="AH4" s="1143"/>
      <c r="AI4" s="1143"/>
      <c r="AJ4" s="1144"/>
      <c r="AK4" s="1112" t="s">
        <v>1667</v>
      </c>
      <c r="AL4" s="1112"/>
      <c r="AM4" s="1112"/>
      <c r="AN4" s="2249" t="str">
        <f>+$L4</f>
        <v xml:space="preserve">4. Hábitat </v>
      </c>
      <c r="AO4" s="2250"/>
      <c r="AP4" s="2250"/>
      <c r="AQ4" s="2250"/>
      <c r="AR4" s="2250"/>
      <c r="AS4" s="2251"/>
      <c r="AT4" s="1142" t="s">
        <v>3860</v>
      </c>
      <c r="AU4" s="1143"/>
      <c r="AV4" s="1143"/>
      <c r="AW4" s="1143"/>
      <c r="AX4" s="1143"/>
      <c r="AY4" s="1143"/>
      <c r="AZ4" s="1143"/>
      <c r="BA4" s="1143"/>
      <c r="BB4" s="1144"/>
      <c r="BC4" s="1112" t="s">
        <v>1667</v>
      </c>
      <c r="BD4" s="1112"/>
      <c r="BE4" s="1112"/>
      <c r="BF4" s="2245" t="str">
        <f>+$L4</f>
        <v xml:space="preserve">4. Hábitat </v>
      </c>
      <c r="BG4" s="2245"/>
      <c r="BH4" s="2245"/>
      <c r="BI4" s="2245"/>
      <c r="BJ4" s="2245"/>
      <c r="BK4" s="2245"/>
      <c r="BL4" s="1142" t="s">
        <v>3860</v>
      </c>
      <c r="BM4" s="1143"/>
      <c r="BN4" s="1143"/>
      <c r="BO4" s="1143"/>
      <c r="BP4" s="1143"/>
      <c r="BQ4" s="1143"/>
      <c r="BR4" s="1143"/>
      <c r="BS4" s="1143"/>
      <c r="BT4" s="1144"/>
      <c r="BU4" s="1112" t="s">
        <v>1667</v>
      </c>
      <c r="BV4" s="1112"/>
      <c r="BW4" s="1112"/>
      <c r="BX4" s="2245" t="str">
        <f>+$L4</f>
        <v xml:space="preserve">4. Hábitat </v>
      </c>
      <c r="BY4" s="2245"/>
      <c r="BZ4" s="2245"/>
      <c r="CA4" s="2245"/>
      <c r="CB4" s="2245"/>
      <c r="CC4" s="2245"/>
    </row>
    <row r="5" spans="1:81" s="690" customFormat="1" ht="16.149999999999999" customHeight="1" x14ac:dyDescent="0.25">
      <c r="A5" s="673"/>
      <c r="B5" s="1133"/>
      <c r="C5" s="1146"/>
      <c r="D5" s="1146"/>
      <c r="E5" s="1146"/>
      <c r="F5" s="1146"/>
      <c r="G5" s="1146"/>
      <c r="H5" s="1146"/>
      <c r="I5" s="924"/>
      <c r="J5" s="715" t="s">
        <v>1670</v>
      </c>
      <c r="K5" s="743"/>
      <c r="L5" s="1259" t="s">
        <v>1093</v>
      </c>
      <c r="M5" s="1260"/>
      <c r="N5" s="1260"/>
      <c r="O5" s="1260"/>
      <c r="P5" s="1260"/>
      <c r="Q5" s="1261"/>
      <c r="R5" s="1145"/>
      <c r="S5" s="1147"/>
      <c r="T5" s="1195" t="s">
        <v>1676</v>
      </c>
      <c r="U5" s="1196"/>
      <c r="V5" s="1197"/>
      <c r="W5" s="1275" t="str">
        <f>+$L5</f>
        <v>4.1 Más Oportunidades para los Bosques, Biodiversidad y Servicios Ecosistémicos</v>
      </c>
      <c r="X5" s="1276"/>
      <c r="Y5" s="1276"/>
      <c r="Z5" s="1276"/>
      <c r="AA5" s="1277"/>
      <c r="AB5" s="1145"/>
      <c r="AC5" s="1146"/>
      <c r="AD5" s="1146"/>
      <c r="AE5" s="1146"/>
      <c r="AF5" s="1146"/>
      <c r="AG5" s="1146"/>
      <c r="AH5" s="1146"/>
      <c r="AI5" s="1146"/>
      <c r="AJ5" s="1147"/>
      <c r="AK5" s="1112" t="s">
        <v>1670</v>
      </c>
      <c r="AL5" s="1112"/>
      <c r="AM5" s="1112"/>
      <c r="AN5" s="1259" t="str">
        <f>+$L5</f>
        <v>4.1 Más Oportunidades para los Bosques, Biodiversidad y Servicios Ecosistémicos</v>
      </c>
      <c r="AO5" s="1260"/>
      <c r="AP5" s="1260"/>
      <c r="AQ5" s="1260"/>
      <c r="AR5" s="1260"/>
      <c r="AS5" s="1261"/>
      <c r="AT5" s="1145"/>
      <c r="AU5" s="1146"/>
      <c r="AV5" s="1146"/>
      <c r="AW5" s="1146"/>
      <c r="AX5" s="1146"/>
      <c r="AY5" s="1146"/>
      <c r="AZ5" s="1146"/>
      <c r="BA5" s="1146"/>
      <c r="BB5" s="1147"/>
      <c r="BC5" s="1112" t="s">
        <v>1670</v>
      </c>
      <c r="BD5" s="1112"/>
      <c r="BE5" s="1112"/>
      <c r="BF5" s="1149" t="str">
        <f>+$L5</f>
        <v>4.1 Más Oportunidades para los Bosques, Biodiversidad y Servicios Ecosistémicos</v>
      </c>
      <c r="BG5" s="1149"/>
      <c r="BH5" s="1149"/>
      <c r="BI5" s="1149"/>
      <c r="BJ5" s="1149"/>
      <c r="BK5" s="1149"/>
      <c r="BL5" s="1145"/>
      <c r="BM5" s="1146"/>
      <c r="BN5" s="1146"/>
      <c r="BO5" s="1146"/>
      <c r="BP5" s="1146"/>
      <c r="BQ5" s="1146"/>
      <c r="BR5" s="1146"/>
      <c r="BS5" s="1146"/>
      <c r="BT5" s="1147"/>
      <c r="BU5" s="1112" t="s">
        <v>1670</v>
      </c>
      <c r="BV5" s="1112"/>
      <c r="BW5" s="1112"/>
      <c r="BX5" s="1149" t="str">
        <f>+$L5</f>
        <v>4.1 Más Oportunidades para los Bosques, Biodiversidad y Servicios Ecosistémicos</v>
      </c>
      <c r="BY5" s="1149"/>
      <c r="BZ5" s="1149"/>
      <c r="CA5" s="1149"/>
      <c r="CB5" s="1149"/>
      <c r="CC5" s="1149"/>
    </row>
    <row r="6" spans="1:81" ht="16.149999999999999" customHeight="1" thickBot="1" x14ac:dyDescent="0.3">
      <c r="B6" s="658"/>
      <c r="C6" s="658"/>
      <c r="D6" s="658"/>
      <c r="E6" s="658"/>
      <c r="F6" s="658"/>
      <c r="G6" s="658"/>
      <c r="H6" s="658"/>
      <c r="I6" s="925"/>
      <c r="J6" s="284"/>
      <c r="K6" s="926"/>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1094</v>
      </c>
      <c r="C11" s="2265" t="s">
        <v>1098</v>
      </c>
      <c r="D11" s="1282">
        <v>32</v>
      </c>
      <c r="E11" s="1285" t="s">
        <v>7018</v>
      </c>
      <c r="F11" s="1285"/>
      <c r="G11" s="1285" t="s">
        <v>7019</v>
      </c>
      <c r="H11" s="1285" t="s">
        <v>7020</v>
      </c>
      <c r="I11" s="1388">
        <v>2021004540048</v>
      </c>
      <c r="J11" s="1219">
        <v>694</v>
      </c>
      <c r="K11" s="1288" t="str">
        <f>+[19]Metas!K794</f>
        <v>Árboles sembrados. (Equivalente a 400 Ha)</v>
      </c>
      <c r="L11" s="1222">
        <v>317972</v>
      </c>
      <c r="M11" s="1225">
        <f>SUM(N11:Q11)</f>
        <v>317972</v>
      </c>
      <c r="N11" s="1228">
        <v>0</v>
      </c>
      <c r="O11" s="1231">
        <v>50000</v>
      </c>
      <c r="P11" s="1234">
        <v>133986</v>
      </c>
      <c r="Q11" s="1237">
        <v>133986</v>
      </c>
      <c r="R11" s="1219">
        <f>+$J11</f>
        <v>694</v>
      </c>
      <c r="S11" s="927" t="s">
        <v>7021</v>
      </c>
      <c r="T11" s="928" t="s">
        <v>3834</v>
      </c>
      <c r="U11" s="928" t="s">
        <v>3839</v>
      </c>
      <c r="V11" s="928" t="s">
        <v>3842</v>
      </c>
      <c r="W11" s="677" t="s">
        <v>7022</v>
      </c>
      <c r="X11" s="929"/>
      <c r="Y11" s="929"/>
      <c r="Z11" s="669"/>
      <c r="AA11" s="669"/>
      <c r="AB11" s="1219">
        <f>+$J11</f>
        <v>694</v>
      </c>
      <c r="AC11" s="1240">
        <f>+L11</f>
        <v>317972</v>
      </c>
      <c r="AD11" s="303">
        <f t="shared" ref="AD11:AJ26" si="0">+AM11+AV11+BE11+BN11</f>
        <v>80</v>
      </c>
      <c r="AE11" s="303">
        <f t="shared" si="0"/>
        <v>80</v>
      </c>
      <c r="AF11" s="308">
        <f t="shared" si="0"/>
        <v>0</v>
      </c>
      <c r="AG11" s="308">
        <f t="shared" si="0"/>
        <v>0</v>
      </c>
      <c r="AH11" s="308">
        <f t="shared" si="0"/>
        <v>0</v>
      </c>
      <c r="AI11" s="308">
        <f t="shared" si="0"/>
        <v>0</v>
      </c>
      <c r="AJ11" s="308">
        <f t="shared" si="0"/>
        <v>0</v>
      </c>
      <c r="AK11" s="1219">
        <f>+$J11</f>
        <v>694</v>
      </c>
      <c r="AL11" s="1310">
        <f>+N11</f>
        <v>0</v>
      </c>
      <c r="AM11" s="303">
        <f t="shared" ref="AM11:AM38" si="1">SUM(AN11:AS11)</f>
        <v>20</v>
      </c>
      <c r="AN11" s="674">
        <v>20</v>
      </c>
      <c r="AO11" s="674"/>
      <c r="AP11" s="674"/>
      <c r="AQ11" s="674"/>
      <c r="AR11" s="674"/>
      <c r="AS11" s="674"/>
      <c r="AT11" s="1219">
        <f>+$J11</f>
        <v>694</v>
      </c>
      <c r="AU11" s="1311">
        <f>+O11</f>
        <v>50000</v>
      </c>
      <c r="AV11" s="303">
        <f t="shared" ref="AV11:AV74" si="2">SUM(AW11:BB11)</f>
        <v>20</v>
      </c>
      <c r="AW11" s="674">
        <v>20</v>
      </c>
      <c r="AX11" s="674"/>
      <c r="AY11" s="674"/>
      <c r="AZ11" s="674"/>
      <c r="BA11" s="674"/>
      <c r="BB11" s="674"/>
      <c r="BC11" s="1219">
        <f>+$J11</f>
        <v>694</v>
      </c>
      <c r="BD11" s="1312">
        <f>+P11</f>
        <v>133986</v>
      </c>
      <c r="BE11" s="303">
        <f t="shared" ref="BE11:BE74" si="3">SUM(BF11:BK11)</f>
        <v>20</v>
      </c>
      <c r="BF11" s="674">
        <v>20</v>
      </c>
      <c r="BG11" s="674"/>
      <c r="BH11" s="674"/>
      <c r="BI11" s="674"/>
      <c r="BJ11" s="674"/>
      <c r="BK11" s="674"/>
      <c r="BL11" s="1219">
        <f>+$J11</f>
        <v>694</v>
      </c>
      <c r="BM11" s="1313">
        <f>+Q11</f>
        <v>133986</v>
      </c>
      <c r="BN11" s="930">
        <f t="shared" ref="BN11:BN74" si="4">SUM(BO11:BT11)</f>
        <v>20</v>
      </c>
      <c r="BO11" s="674">
        <v>20</v>
      </c>
      <c r="BP11" s="674"/>
      <c r="BQ11" s="674"/>
      <c r="BR11" s="674"/>
      <c r="BS11" s="674"/>
      <c r="BT11" s="674"/>
      <c r="BU11" s="1204"/>
      <c r="BV11" s="1205"/>
      <c r="BW11" s="1205"/>
      <c r="BX11" s="1205"/>
      <c r="BY11" s="1205"/>
      <c r="BZ11" s="1205"/>
      <c r="CA11" s="1205"/>
      <c r="CB11" s="1205"/>
      <c r="CC11" s="1206"/>
    </row>
    <row r="12" spans="1:81" s="690" customFormat="1" ht="47.25" customHeight="1" x14ac:dyDescent="0.25">
      <c r="A12" s="673"/>
      <c r="B12" s="1334"/>
      <c r="C12" s="2266"/>
      <c r="D12" s="1283"/>
      <c r="E12" s="1286"/>
      <c r="F12" s="1286"/>
      <c r="G12" s="1286"/>
      <c r="H12" s="1286"/>
      <c r="I12" s="1389"/>
      <c r="J12" s="1220"/>
      <c r="K12" s="1289"/>
      <c r="L12" s="1223"/>
      <c r="M12" s="1226"/>
      <c r="N12" s="1229"/>
      <c r="O12" s="1232"/>
      <c r="P12" s="1235"/>
      <c r="Q12" s="1238"/>
      <c r="R12" s="1220"/>
      <c r="S12" s="931" t="s">
        <v>7023</v>
      </c>
      <c r="T12" s="932" t="s">
        <v>3834</v>
      </c>
      <c r="U12" s="932" t="s">
        <v>3839</v>
      </c>
      <c r="V12" s="932" t="s">
        <v>3842</v>
      </c>
      <c r="W12" s="678" t="s">
        <v>7024</v>
      </c>
      <c r="X12" s="933"/>
      <c r="Y12" s="933"/>
      <c r="Z12" s="670"/>
      <c r="AA12" s="670"/>
      <c r="AB12" s="1220"/>
      <c r="AC12" s="1241"/>
      <c r="AD12" s="303">
        <f t="shared" si="0"/>
        <v>80</v>
      </c>
      <c r="AE12" s="303">
        <f t="shared" si="0"/>
        <v>80</v>
      </c>
      <c r="AF12" s="303">
        <f t="shared" si="0"/>
        <v>0</v>
      </c>
      <c r="AG12" s="303">
        <f t="shared" si="0"/>
        <v>0</v>
      </c>
      <c r="AH12" s="303">
        <f t="shared" si="0"/>
        <v>0</v>
      </c>
      <c r="AI12" s="303">
        <f t="shared" si="0"/>
        <v>0</v>
      </c>
      <c r="AJ12" s="303">
        <f t="shared" si="0"/>
        <v>0</v>
      </c>
      <c r="AK12" s="1220"/>
      <c r="AL12" s="1302"/>
      <c r="AM12" s="303">
        <f t="shared" si="1"/>
        <v>20</v>
      </c>
      <c r="AN12" s="675">
        <v>20</v>
      </c>
      <c r="AO12" s="675"/>
      <c r="AP12" s="675"/>
      <c r="AQ12" s="675"/>
      <c r="AR12" s="675"/>
      <c r="AS12" s="675"/>
      <c r="AT12" s="1220"/>
      <c r="AU12" s="1304"/>
      <c r="AV12" s="303">
        <f t="shared" si="2"/>
        <v>20</v>
      </c>
      <c r="AW12" s="675">
        <v>20</v>
      </c>
      <c r="AX12" s="675"/>
      <c r="AY12" s="675"/>
      <c r="AZ12" s="675"/>
      <c r="BA12" s="675"/>
      <c r="BB12" s="675"/>
      <c r="BC12" s="1220"/>
      <c r="BD12" s="1306"/>
      <c r="BE12" s="303">
        <f t="shared" si="3"/>
        <v>20</v>
      </c>
      <c r="BF12" s="675">
        <v>20</v>
      </c>
      <c r="BG12" s="675"/>
      <c r="BH12" s="675"/>
      <c r="BI12" s="675"/>
      <c r="BJ12" s="675"/>
      <c r="BK12" s="675"/>
      <c r="BL12" s="1220"/>
      <c r="BM12" s="1308"/>
      <c r="BN12" s="303">
        <f t="shared" si="4"/>
        <v>20</v>
      </c>
      <c r="BO12" s="675">
        <v>20</v>
      </c>
      <c r="BP12" s="675"/>
      <c r="BQ12" s="675"/>
      <c r="BR12" s="675"/>
      <c r="BS12" s="675"/>
      <c r="BT12" s="675"/>
      <c r="BU12" s="1207"/>
      <c r="BV12" s="1208"/>
      <c r="BW12" s="1208"/>
      <c r="BX12" s="1208"/>
      <c r="BY12" s="1208"/>
      <c r="BZ12" s="1208"/>
      <c r="CA12" s="1208"/>
      <c r="CB12" s="1208"/>
      <c r="CC12" s="1209"/>
    </row>
    <row r="13" spans="1:81" s="690" customFormat="1" ht="57" customHeight="1" x14ac:dyDescent="0.25">
      <c r="A13" s="673"/>
      <c r="B13" s="1334"/>
      <c r="C13" s="2266"/>
      <c r="D13" s="1283"/>
      <c r="E13" s="1286"/>
      <c r="F13" s="1286"/>
      <c r="G13" s="1286"/>
      <c r="H13" s="1286"/>
      <c r="I13" s="1389"/>
      <c r="J13" s="1220"/>
      <c r="K13" s="1289"/>
      <c r="L13" s="1223"/>
      <c r="M13" s="1226"/>
      <c r="N13" s="1229"/>
      <c r="O13" s="1232"/>
      <c r="P13" s="1235"/>
      <c r="Q13" s="1238"/>
      <c r="R13" s="1220"/>
      <c r="S13" s="931" t="s">
        <v>7025</v>
      </c>
      <c r="T13" s="932" t="s">
        <v>3834</v>
      </c>
      <c r="U13" s="932" t="s">
        <v>3839</v>
      </c>
      <c r="V13" s="932" t="s">
        <v>3842</v>
      </c>
      <c r="W13" s="678" t="s">
        <v>7026</v>
      </c>
      <c r="X13" s="933"/>
      <c r="Y13" s="933"/>
      <c r="Z13" s="670"/>
      <c r="AA13" s="670"/>
      <c r="AB13" s="1220"/>
      <c r="AC13" s="1241"/>
      <c r="AD13" s="303">
        <f t="shared" si="0"/>
        <v>120</v>
      </c>
      <c r="AE13" s="303">
        <f t="shared" si="0"/>
        <v>120</v>
      </c>
      <c r="AF13" s="303">
        <f t="shared" si="0"/>
        <v>0</v>
      </c>
      <c r="AG13" s="303">
        <f t="shared" si="0"/>
        <v>0</v>
      </c>
      <c r="AH13" s="303">
        <f t="shared" si="0"/>
        <v>0</v>
      </c>
      <c r="AI13" s="303">
        <f t="shared" si="0"/>
        <v>0</v>
      </c>
      <c r="AJ13" s="303">
        <f t="shared" si="0"/>
        <v>0</v>
      </c>
      <c r="AK13" s="1220"/>
      <c r="AL13" s="1302"/>
      <c r="AM13" s="303">
        <f t="shared" si="1"/>
        <v>30</v>
      </c>
      <c r="AN13" s="675">
        <v>30</v>
      </c>
      <c r="AO13" s="675"/>
      <c r="AP13" s="675"/>
      <c r="AQ13" s="675"/>
      <c r="AR13" s="675"/>
      <c r="AS13" s="675"/>
      <c r="AT13" s="1220"/>
      <c r="AU13" s="1304"/>
      <c r="AV13" s="303">
        <f t="shared" si="2"/>
        <v>30</v>
      </c>
      <c r="AW13" s="675">
        <v>30</v>
      </c>
      <c r="AX13" s="675"/>
      <c r="AY13" s="675"/>
      <c r="AZ13" s="675"/>
      <c r="BA13" s="675"/>
      <c r="BB13" s="675"/>
      <c r="BC13" s="1220"/>
      <c r="BD13" s="1306"/>
      <c r="BE13" s="303">
        <f t="shared" si="3"/>
        <v>30</v>
      </c>
      <c r="BF13" s="675">
        <v>30</v>
      </c>
      <c r="BG13" s="675"/>
      <c r="BH13" s="675"/>
      <c r="BI13" s="675"/>
      <c r="BJ13" s="675"/>
      <c r="BK13" s="675"/>
      <c r="BL13" s="1220"/>
      <c r="BM13" s="1308"/>
      <c r="BN13" s="303">
        <f t="shared" si="4"/>
        <v>30</v>
      </c>
      <c r="BO13" s="675">
        <v>30</v>
      </c>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2266"/>
      <c r="D14" s="1284"/>
      <c r="E14" s="1287"/>
      <c r="F14" s="1287"/>
      <c r="G14" s="1287"/>
      <c r="H14" s="1287"/>
      <c r="I14" s="1410"/>
      <c r="J14" s="1221"/>
      <c r="K14" s="1290"/>
      <c r="L14" s="1224"/>
      <c r="M14" s="1227"/>
      <c r="N14" s="1230"/>
      <c r="O14" s="1233"/>
      <c r="P14" s="1236"/>
      <c r="Q14" s="1239"/>
      <c r="R14" s="1221"/>
      <c r="S14" s="931" t="s">
        <v>7027</v>
      </c>
      <c r="T14" s="934" t="s">
        <v>3833</v>
      </c>
      <c r="U14" s="934" t="s">
        <v>3840</v>
      </c>
      <c r="V14" s="934" t="s">
        <v>3842</v>
      </c>
      <c r="W14" s="679" t="s">
        <v>7028</v>
      </c>
      <c r="X14" s="935"/>
      <c r="Y14" s="935"/>
      <c r="Z14" s="671"/>
      <c r="AA14" s="671"/>
      <c r="AB14" s="1221"/>
      <c r="AC14" s="1242"/>
      <c r="AD14" s="306">
        <f t="shared" si="0"/>
        <v>9100</v>
      </c>
      <c r="AE14" s="306">
        <f t="shared" si="0"/>
        <v>5000</v>
      </c>
      <c r="AF14" s="306">
        <f t="shared" si="0"/>
        <v>4000</v>
      </c>
      <c r="AG14" s="306">
        <f t="shared" si="0"/>
        <v>0</v>
      </c>
      <c r="AH14" s="306">
        <f t="shared" si="0"/>
        <v>0</v>
      </c>
      <c r="AI14" s="306">
        <f t="shared" si="0"/>
        <v>0</v>
      </c>
      <c r="AJ14" s="306">
        <f t="shared" si="0"/>
        <v>100</v>
      </c>
      <c r="AK14" s="1221"/>
      <c r="AL14" s="1303"/>
      <c r="AM14" s="303">
        <f t="shared" si="1"/>
        <v>3025</v>
      </c>
      <c r="AN14" s="676">
        <v>3000</v>
      </c>
      <c r="AO14" s="676"/>
      <c r="AP14" s="676"/>
      <c r="AQ14" s="676"/>
      <c r="AR14" s="676"/>
      <c r="AS14" s="676">
        <v>25</v>
      </c>
      <c r="AT14" s="1221"/>
      <c r="AU14" s="1305"/>
      <c r="AV14" s="303">
        <f t="shared" si="2"/>
        <v>2025</v>
      </c>
      <c r="AW14" s="676">
        <v>2000</v>
      </c>
      <c r="AX14" s="676"/>
      <c r="AY14" s="676"/>
      <c r="AZ14" s="676"/>
      <c r="BA14" s="676"/>
      <c r="BB14" s="676">
        <v>25</v>
      </c>
      <c r="BC14" s="1221"/>
      <c r="BD14" s="1307"/>
      <c r="BE14" s="303">
        <f t="shared" si="3"/>
        <v>4025</v>
      </c>
      <c r="BF14" s="676"/>
      <c r="BG14" s="676">
        <v>4000</v>
      </c>
      <c r="BH14" s="676"/>
      <c r="BI14" s="676"/>
      <c r="BJ14" s="676"/>
      <c r="BK14" s="676">
        <v>25</v>
      </c>
      <c r="BL14" s="1221"/>
      <c r="BM14" s="1309"/>
      <c r="BN14" s="303">
        <f t="shared" si="4"/>
        <v>25</v>
      </c>
      <c r="BO14" s="676"/>
      <c r="BP14" s="676"/>
      <c r="BQ14" s="676"/>
      <c r="BR14" s="676"/>
      <c r="BS14" s="676"/>
      <c r="BT14" s="676">
        <v>25</v>
      </c>
      <c r="BU14" s="1210"/>
      <c r="BV14" s="1211"/>
      <c r="BW14" s="1211"/>
      <c r="BX14" s="1211"/>
      <c r="BY14" s="1211"/>
      <c r="BZ14" s="1211"/>
      <c r="CA14" s="1211"/>
      <c r="CB14" s="1211"/>
      <c r="CC14" s="1212"/>
    </row>
    <row r="15" spans="1:81" s="690" customFormat="1" ht="69" customHeight="1" thickTop="1" x14ac:dyDescent="0.25">
      <c r="A15" s="673"/>
      <c r="B15" s="1334"/>
      <c r="C15" s="2266"/>
      <c r="D15" s="1282">
        <v>32</v>
      </c>
      <c r="E15" s="1285" t="s">
        <v>7018</v>
      </c>
      <c r="F15" s="1285"/>
      <c r="G15" s="1285" t="s">
        <v>7029</v>
      </c>
      <c r="H15" s="1285" t="s">
        <v>7030</v>
      </c>
      <c r="I15" s="1388">
        <v>2021004540065</v>
      </c>
      <c r="J15" s="1219">
        <v>695</v>
      </c>
      <c r="K15" s="1288" t="str">
        <f>+[19]Metas!K795</f>
        <v>Sistema Integral de Gestión para el Observatorio Ambiental implementado (municipios de convención, Teorama, San Calixto, El Tarra, Tibú y Sardinata).</v>
      </c>
      <c r="L15" s="1222">
        <v>0.25</v>
      </c>
      <c r="M15" s="1225">
        <f>SUM(N15:Q15)</f>
        <v>0.25</v>
      </c>
      <c r="N15" s="1228">
        <v>0</v>
      </c>
      <c r="O15" s="1231">
        <v>0</v>
      </c>
      <c r="P15" s="1234">
        <v>0.125</v>
      </c>
      <c r="Q15" s="1237">
        <v>0.125</v>
      </c>
      <c r="R15" s="1219">
        <f>+$J15</f>
        <v>695</v>
      </c>
      <c r="S15" s="936" t="s">
        <v>7031</v>
      </c>
      <c r="T15" s="928" t="s">
        <v>3834</v>
      </c>
      <c r="U15" s="928" t="s">
        <v>3839</v>
      </c>
      <c r="V15" s="928" t="s">
        <v>3842</v>
      </c>
      <c r="W15" s="677" t="s">
        <v>7032</v>
      </c>
      <c r="X15" s="669">
        <v>44593</v>
      </c>
      <c r="Y15" s="669">
        <v>44603</v>
      </c>
      <c r="Z15" s="669"/>
      <c r="AA15" s="669"/>
      <c r="AB15" s="1219">
        <f>+$J15</f>
        <v>695</v>
      </c>
      <c r="AC15" s="1240">
        <f>+L15</f>
        <v>0.25</v>
      </c>
      <c r="AD15" s="303">
        <f t="shared" si="0"/>
        <v>15</v>
      </c>
      <c r="AE15" s="303">
        <f t="shared" si="0"/>
        <v>15</v>
      </c>
      <c r="AF15" s="308">
        <f t="shared" si="0"/>
        <v>0</v>
      </c>
      <c r="AG15" s="308">
        <f t="shared" si="0"/>
        <v>0</v>
      </c>
      <c r="AH15" s="308">
        <f t="shared" si="0"/>
        <v>0</v>
      </c>
      <c r="AI15" s="308">
        <f t="shared" si="0"/>
        <v>0</v>
      </c>
      <c r="AJ15" s="308">
        <f t="shared" si="0"/>
        <v>0</v>
      </c>
      <c r="AK15" s="1219">
        <f>+$J15</f>
        <v>695</v>
      </c>
      <c r="AL15" s="1310">
        <f>+N15</f>
        <v>0</v>
      </c>
      <c r="AM15" s="303">
        <f t="shared" si="1"/>
        <v>5</v>
      </c>
      <c r="AN15" s="674">
        <v>5</v>
      </c>
      <c r="AO15" s="674"/>
      <c r="AP15" s="674"/>
      <c r="AQ15" s="674"/>
      <c r="AR15" s="674"/>
      <c r="AS15" s="674"/>
      <c r="AT15" s="1219">
        <f>+$J15</f>
        <v>695</v>
      </c>
      <c r="AU15" s="1311">
        <f>+O15</f>
        <v>0</v>
      </c>
      <c r="AV15" s="303">
        <f t="shared" si="2"/>
        <v>5</v>
      </c>
      <c r="AW15" s="674">
        <v>5</v>
      </c>
      <c r="AX15" s="674"/>
      <c r="AY15" s="674"/>
      <c r="AZ15" s="674"/>
      <c r="BA15" s="674"/>
      <c r="BB15" s="674"/>
      <c r="BC15" s="1219">
        <f>+$J15</f>
        <v>695</v>
      </c>
      <c r="BD15" s="1312">
        <f>+P15</f>
        <v>0.125</v>
      </c>
      <c r="BE15" s="303">
        <f t="shared" si="3"/>
        <v>5</v>
      </c>
      <c r="BF15" s="674">
        <v>5</v>
      </c>
      <c r="BG15" s="674"/>
      <c r="BH15" s="674"/>
      <c r="BI15" s="674"/>
      <c r="BJ15" s="674"/>
      <c r="BK15" s="674"/>
      <c r="BL15" s="1219">
        <f>+$J15</f>
        <v>695</v>
      </c>
      <c r="BM15" s="1313">
        <f>+Q15</f>
        <v>0.125</v>
      </c>
      <c r="BN15" s="303">
        <f t="shared" si="4"/>
        <v>0</v>
      </c>
      <c r="BO15" s="674"/>
      <c r="BP15" s="674"/>
      <c r="BQ15" s="674"/>
      <c r="BR15" s="674"/>
      <c r="BS15" s="674"/>
      <c r="BT15" s="674"/>
      <c r="BU15" s="1204"/>
      <c r="BV15" s="1205"/>
      <c r="BW15" s="1205"/>
      <c r="BX15" s="1205"/>
      <c r="BY15" s="1205"/>
      <c r="BZ15" s="1205"/>
      <c r="CA15" s="1205"/>
      <c r="CB15" s="1205"/>
      <c r="CC15" s="1206"/>
    </row>
    <row r="16" spans="1:81" s="690" customFormat="1" ht="54" customHeight="1" x14ac:dyDescent="0.25">
      <c r="A16" s="673"/>
      <c r="B16" s="1334"/>
      <c r="C16" s="2266"/>
      <c r="D16" s="1283"/>
      <c r="E16" s="1286"/>
      <c r="F16" s="1286"/>
      <c r="G16" s="1286"/>
      <c r="H16" s="1286"/>
      <c r="I16" s="1389"/>
      <c r="J16" s="1220"/>
      <c r="K16" s="1289"/>
      <c r="L16" s="1223"/>
      <c r="M16" s="1226"/>
      <c r="N16" s="1229"/>
      <c r="O16" s="1232"/>
      <c r="P16" s="1235"/>
      <c r="Q16" s="1238"/>
      <c r="R16" s="1220"/>
      <c r="S16" s="936" t="s">
        <v>7033</v>
      </c>
      <c r="T16" s="709" t="s">
        <v>3834</v>
      </c>
      <c r="U16" s="932" t="s">
        <v>3840</v>
      </c>
      <c r="V16" s="932" t="s">
        <v>3842</v>
      </c>
      <c r="W16" s="678" t="s">
        <v>7034</v>
      </c>
      <c r="X16" s="670">
        <v>44606</v>
      </c>
      <c r="Y16" s="670">
        <v>44620</v>
      </c>
      <c r="Z16" s="670"/>
      <c r="AA16" s="670"/>
      <c r="AB16" s="1220"/>
      <c r="AC16" s="1241"/>
      <c r="AD16" s="303">
        <f t="shared" si="0"/>
        <v>10</v>
      </c>
      <c r="AE16" s="303">
        <f t="shared" si="0"/>
        <v>10</v>
      </c>
      <c r="AF16" s="303">
        <f t="shared" si="0"/>
        <v>0</v>
      </c>
      <c r="AG16" s="303">
        <f t="shared" si="0"/>
        <v>0</v>
      </c>
      <c r="AH16" s="303">
        <f t="shared" si="0"/>
        <v>0</v>
      </c>
      <c r="AI16" s="303">
        <f t="shared" si="0"/>
        <v>0</v>
      </c>
      <c r="AJ16" s="303">
        <f t="shared" si="0"/>
        <v>0</v>
      </c>
      <c r="AK16" s="1220"/>
      <c r="AL16" s="1302"/>
      <c r="AM16" s="303">
        <f t="shared" si="1"/>
        <v>2.5</v>
      </c>
      <c r="AN16" s="675">
        <v>2.5</v>
      </c>
      <c r="AO16" s="675"/>
      <c r="AP16" s="675"/>
      <c r="AQ16" s="675"/>
      <c r="AR16" s="675"/>
      <c r="AS16" s="675"/>
      <c r="AT16" s="1220"/>
      <c r="AU16" s="1304"/>
      <c r="AV16" s="303">
        <f t="shared" si="2"/>
        <v>2.5</v>
      </c>
      <c r="AW16" s="675">
        <v>2.5</v>
      </c>
      <c r="AX16" s="675"/>
      <c r="AY16" s="675"/>
      <c r="AZ16" s="675"/>
      <c r="BA16" s="675"/>
      <c r="BB16" s="675"/>
      <c r="BC16" s="1220"/>
      <c r="BD16" s="1306"/>
      <c r="BE16" s="303">
        <f t="shared" si="3"/>
        <v>2.5</v>
      </c>
      <c r="BF16" s="675">
        <v>2.5</v>
      </c>
      <c r="BG16" s="675"/>
      <c r="BH16" s="675"/>
      <c r="BI16" s="675"/>
      <c r="BJ16" s="675"/>
      <c r="BK16" s="675"/>
      <c r="BL16" s="1220"/>
      <c r="BM16" s="1308"/>
      <c r="BN16" s="303">
        <f t="shared" si="4"/>
        <v>2.5</v>
      </c>
      <c r="BO16" s="675">
        <v>2.5</v>
      </c>
      <c r="BP16" s="675"/>
      <c r="BQ16" s="675"/>
      <c r="BR16" s="675"/>
      <c r="BS16" s="675"/>
      <c r="BT16" s="675"/>
      <c r="BU16" s="1207"/>
      <c r="BV16" s="1208"/>
      <c r="BW16" s="1208"/>
      <c r="BX16" s="1208"/>
      <c r="BY16" s="1208"/>
      <c r="BZ16" s="1208"/>
      <c r="CA16" s="1208"/>
      <c r="CB16" s="1208"/>
      <c r="CC16" s="1209"/>
    </row>
    <row r="17" spans="1:81" s="690" customFormat="1" ht="85.5" customHeight="1" x14ac:dyDescent="0.25">
      <c r="A17" s="673"/>
      <c r="B17" s="1334"/>
      <c r="C17" s="2266"/>
      <c r="D17" s="1283"/>
      <c r="E17" s="1286"/>
      <c r="F17" s="1286"/>
      <c r="G17" s="1286"/>
      <c r="H17" s="1286"/>
      <c r="I17" s="1389"/>
      <c r="J17" s="1220"/>
      <c r="K17" s="1289"/>
      <c r="L17" s="1223"/>
      <c r="M17" s="1226"/>
      <c r="N17" s="1229"/>
      <c r="O17" s="1232"/>
      <c r="P17" s="1235"/>
      <c r="Q17" s="1238"/>
      <c r="R17" s="1220"/>
      <c r="S17" s="937" t="s">
        <v>7035</v>
      </c>
      <c r="T17" s="709" t="s">
        <v>3834</v>
      </c>
      <c r="U17" s="932" t="s">
        <v>3840</v>
      </c>
      <c r="V17" s="932" t="s">
        <v>3842</v>
      </c>
      <c r="W17" s="678" t="s">
        <v>7036</v>
      </c>
      <c r="X17" s="670">
        <v>44621</v>
      </c>
      <c r="Y17" s="670">
        <v>44712</v>
      </c>
      <c r="Z17" s="670"/>
      <c r="AA17" s="670"/>
      <c r="AB17" s="1220"/>
      <c r="AC17" s="1241"/>
      <c r="AD17" s="303">
        <f t="shared" si="0"/>
        <v>10</v>
      </c>
      <c r="AE17" s="303">
        <f t="shared" si="0"/>
        <v>10</v>
      </c>
      <c r="AF17" s="303">
        <f t="shared" si="0"/>
        <v>0</v>
      </c>
      <c r="AG17" s="303">
        <f t="shared" si="0"/>
        <v>0</v>
      </c>
      <c r="AH17" s="303">
        <f t="shared" si="0"/>
        <v>0</v>
      </c>
      <c r="AI17" s="303">
        <f t="shared" si="0"/>
        <v>0</v>
      </c>
      <c r="AJ17" s="303">
        <f t="shared" si="0"/>
        <v>0</v>
      </c>
      <c r="AK17" s="1220"/>
      <c r="AL17" s="1302"/>
      <c r="AM17" s="303">
        <f t="shared" si="1"/>
        <v>2.5</v>
      </c>
      <c r="AN17" s="675">
        <v>2.5</v>
      </c>
      <c r="AO17" s="675"/>
      <c r="AP17" s="675"/>
      <c r="AQ17" s="675"/>
      <c r="AR17" s="675"/>
      <c r="AS17" s="675"/>
      <c r="AT17" s="1220"/>
      <c r="AU17" s="1304"/>
      <c r="AV17" s="303">
        <f t="shared" si="2"/>
        <v>2.5</v>
      </c>
      <c r="AW17" s="675">
        <v>2.5</v>
      </c>
      <c r="AX17" s="675"/>
      <c r="AY17" s="675"/>
      <c r="AZ17" s="675"/>
      <c r="BA17" s="675"/>
      <c r="BB17" s="675"/>
      <c r="BC17" s="1220"/>
      <c r="BD17" s="1306"/>
      <c r="BE17" s="303">
        <f t="shared" si="3"/>
        <v>2.5</v>
      </c>
      <c r="BF17" s="675">
        <v>2.5</v>
      </c>
      <c r="BG17" s="675"/>
      <c r="BH17" s="675"/>
      <c r="BI17" s="675"/>
      <c r="BJ17" s="675"/>
      <c r="BK17" s="675"/>
      <c r="BL17" s="1220"/>
      <c r="BM17" s="1308"/>
      <c r="BN17" s="303">
        <f t="shared" si="4"/>
        <v>2.5</v>
      </c>
      <c r="BO17" s="675">
        <v>2.5</v>
      </c>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2266"/>
      <c r="D18" s="1284"/>
      <c r="E18" s="1287"/>
      <c r="F18" s="1287"/>
      <c r="G18" s="1287"/>
      <c r="H18" s="1287"/>
      <c r="I18" s="1410"/>
      <c r="J18" s="1221"/>
      <c r="K18" s="1290"/>
      <c r="L18" s="1224"/>
      <c r="M18" s="1227"/>
      <c r="N18" s="1230"/>
      <c r="O18" s="1233"/>
      <c r="P18" s="1236"/>
      <c r="Q18" s="1239"/>
      <c r="R18" s="1221"/>
      <c r="S18" s="938" t="s">
        <v>7037</v>
      </c>
      <c r="T18" s="710" t="s">
        <v>3833</v>
      </c>
      <c r="U18" s="934" t="s">
        <v>3840</v>
      </c>
      <c r="V18" s="934" t="s">
        <v>3842</v>
      </c>
      <c r="W18" s="679" t="s">
        <v>7038</v>
      </c>
      <c r="X18" s="671">
        <v>44725</v>
      </c>
      <c r="Y18" s="671">
        <v>44925</v>
      </c>
      <c r="Z18" s="671"/>
      <c r="AA18" s="671"/>
      <c r="AB18" s="1221"/>
      <c r="AC18" s="1242"/>
      <c r="AD18" s="303">
        <f t="shared" si="0"/>
        <v>55</v>
      </c>
      <c r="AE18" s="303">
        <f t="shared" si="0"/>
        <v>25</v>
      </c>
      <c r="AF18" s="306">
        <f t="shared" si="0"/>
        <v>0</v>
      </c>
      <c r="AG18" s="306">
        <f t="shared" si="0"/>
        <v>0</v>
      </c>
      <c r="AH18" s="306">
        <f t="shared" si="0"/>
        <v>0</v>
      </c>
      <c r="AI18" s="306">
        <f t="shared" si="0"/>
        <v>0</v>
      </c>
      <c r="AJ18" s="306">
        <v>30</v>
      </c>
      <c r="AK18" s="1221"/>
      <c r="AL18" s="1303"/>
      <c r="AM18" s="303">
        <f t="shared" si="1"/>
        <v>20</v>
      </c>
      <c r="AN18" s="676">
        <v>10</v>
      </c>
      <c r="AO18" s="676"/>
      <c r="AP18" s="676"/>
      <c r="AQ18" s="676"/>
      <c r="AR18" s="676"/>
      <c r="AS18" s="676">
        <v>10</v>
      </c>
      <c r="AT18" s="1221"/>
      <c r="AU18" s="1305"/>
      <c r="AV18" s="303">
        <f t="shared" si="2"/>
        <v>15</v>
      </c>
      <c r="AW18" s="676">
        <v>5</v>
      </c>
      <c r="AX18" s="676"/>
      <c r="AY18" s="676"/>
      <c r="AZ18" s="676"/>
      <c r="BA18" s="676"/>
      <c r="BB18" s="676">
        <v>10</v>
      </c>
      <c r="BC18" s="1221"/>
      <c r="BD18" s="1307"/>
      <c r="BE18" s="303">
        <f t="shared" si="3"/>
        <v>15</v>
      </c>
      <c r="BF18" s="676">
        <v>5</v>
      </c>
      <c r="BG18" s="676"/>
      <c r="BH18" s="676"/>
      <c r="BI18" s="676"/>
      <c r="BJ18" s="676"/>
      <c r="BK18" s="676">
        <v>10</v>
      </c>
      <c r="BL18" s="1221"/>
      <c r="BM18" s="1309"/>
      <c r="BN18" s="303">
        <f t="shared" si="4"/>
        <v>5</v>
      </c>
      <c r="BO18" s="676">
        <v>5</v>
      </c>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2266"/>
      <c r="D19" s="1282">
        <v>32</v>
      </c>
      <c r="E19" s="1285" t="s">
        <v>7018</v>
      </c>
      <c r="F19" s="1285"/>
      <c r="G19" s="1285" t="s">
        <v>7039</v>
      </c>
      <c r="H19" s="1285" t="s">
        <v>7030</v>
      </c>
      <c r="I19" s="1388">
        <v>2021004540065</v>
      </c>
      <c r="J19" s="1219">
        <v>696</v>
      </c>
      <c r="K19" s="1288" t="str">
        <f>+[19]Metas!K796</f>
        <v>Instrumentos financieros creados para la conservación de ecosistemas bosques y biodiversidad.</v>
      </c>
      <c r="L19" s="1222">
        <v>0.5</v>
      </c>
      <c r="M19" s="1225">
        <f>SUM(N19:Q19)</f>
        <v>0.5</v>
      </c>
      <c r="N19" s="1228">
        <v>0.125</v>
      </c>
      <c r="O19" s="1231">
        <v>0.125</v>
      </c>
      <c r="P19" s="1234">
        <v>0.125</v>
      </c>
      <c r="Q19" s="1237">
        <v>0.125</v>
      </c>
      <c r="R19" s="1219">
        <f>+$J19</f>
        <v>696</v>
      </c>
      <c r="S19" s="939" t="s">
        <v>7040</v>
      </c>
      <c r="T19" s="928" t="s">
        <v>3834</v>
      </c>
      <c r="U19" s="928" t="s">
        <v>3838</v>
      </c>
      <c r="V19" s="928" t="s">
        <v>3842</v>
      </c>
      <c r="W19" s="677" t="s">
        <v>7041</v>
      </c>
      <c r="X19" s="669">
        <v>44593</v>
      </c>
      <c r="Y19" s="669">
        <v>44655</v>
      </c>
      <c r="Z19" s="669"/>
      <c r="AA19" s="669"/>
      <c r="AB19" s="1219">
        <f>+$J19</f>
        <v>696</v>
      </c>
      <c r="AC19" s="1240">
        <f>+L19</f>
        <v>0.5</v>
      </c>
      <c r="AD19" s="303">
        <f t="shared" si="0"/>
        <v>0</v>
      </c>
      <c r="AE19" s="303">
        <f t="shared" si="0"/>
        <v>0</v>
      </c>
      <c r="AF19" s="308">
        <f t="shared" si="0"/>
        <v>0</v>
      </c>
      <c r="AG19" s="308">
        <f t="shared" si="0"/>
        <v>0</v>
      </c>
      <c r="AH19" s="308">
        <f t="shared" si="0"/>
        <v>0</v>
      </c>
      <c r="AI19" s="308">
        <f t="shared" si="0"/>
        <v>0</v>
      </c>
      <c r="AJ19" s="308">
        <f t="shared" si="0"/>
        <v>0</v>
      </c>
      <c r="AK19" s="1219">
        <f>+$J19</f>
        <v>696</v>
      </c>
      <c r="AL19" s="1310">
        <f>+N19</f>
        <v>0.125</v>
      </c>
      <c r="AM19" s="303">
        <f t="shared" si="1"/>
        <v>0</v>
      </c>
      <c r="AN19" s="674"/>
      <c r="AO19" s="674"/>
      <c r="AP19" s="674"/>
      <c r="AQ19" s="674"/>
      <c r="AR19" s="674"/>
      <c r="AS19" s="674"/>
      <c r="AT19" s="1219">
        <f>+$J19</f>
        <v>696</v>
      </c>
      <c r="AU19" s="1311">
        <f>+O19</f>
        <v>0.125</v>
      </c>
      <c r="AV19" s="308">
        <f t="shared" si="2"/>
        <v>0</v>
      </c>
      <c r="AW19" s="674"/>
      <c r="AX19" s="674"/>
      <c r="AY19" s="674"/>
      <c r="AZ19" s="674"/>
      <c r="BA19" s="674"/>
      <c r="BB19" s="674"/>
      <c r="BC19" s="1219">
        <f>+$J19</f>
        <v>696</v>
      </c>
      <c r="BD19" s="687">
        <f>+P19</f>
        <v>0.125</v>
      </c>
      <c r="BE19" s="308">
        <f t="shared" si="3"/>
        <v>0</v>
      </c>
      <c r="BF19" s="674"/>
      <c r="BG19" s="674"/>
      <c r="BH19" s="674"/>
      <c r="BI19" s="674"/>
      <c r="BJ19" s="674"/>
      <c r="BK19" s="674"/>
      <c r="BL19" s="1219">
        <f>+$J19</f>
        <v>696</v>
      </c>
      <c r="BM19" s="680">
        <f>+Q19</f>
        <v>0.125</v>
      </c>
      <c r="BN19" s="308">
        <f t="shared" si="4"/>
        <v>0</v>
      </c>
      <c r="BO19" s="674"/>
      <c r="BP19" s="674"/>
      <c r="BQ19" s="674"/>
      <c r="BR19" s="674"/>
      <c r="BS19" s="674"/>
      <c r="BT19" s="674"/>
      <c r="BU19" s="1204"/>
      <c r="BV19" s="1205"/>
      <c r="BW19" s="1205"/>
      <c r="BX19" s="1205"/>
      <c r="BY19" s="1205"/>
      <c r="BZ19" s="1205"/>
      <c r="CA19" s="1205"/>
      <c r="CB19" s="1205"/>
      <c r="CC19" s="1206"/>
    </row>
    <row r="20" spans="1:81" s="690" customFormat="1" ht="53.25" customHeight="1" x14ac:dyDescent="0.25">
      <c r="A20" s="673"/>
      <c r="B20" s="1334"/>
      <c r="C20" s="2266"/>
      <c r="D20" s="1283"/>
      <c r="E20" s="1286"/>
      <c r="F20" s="1286"/>
      <c r="G20" s="1286"/>
      <c r="H20" s="1286"/>
      <c r="I20" s="1389"/>
      <c r="J20" s="1220"/>
      <c r="K20" s="1289"/>
      <c r="L20" s="1223"/>
      <c r="M20" s="1226"/>
      <c r="N20" s="1229"/>
      <c r="O20" s="1232"/>
      <c r="P20" s="1235"/>
      <c r="Q20" s="1238"/>
      <c r="R20" s="1220"/>
      <c r="S20" s="931" t="s">
        <v>7042</v>
      </c>
      <c r="T20" s="932" t="s">
        <v>3834</v>
      </c>
      <c r="U20" s="932" t="s">
        <v>3839</v>
      </c>
      <c r="V20" s="932" t="s">
        <v>3842</v>
      </c>
      <c r="W20" s="678" t="s">
        <v>7043</v>
      </c>
      <c r="X20" s="670">
        <v>44656</v>
      </c>
      <c r="Y20" s="670">
        <v>44712</v>
      </c>
      <c r="Z20" s="670"/>
      <c r="AA20" s="670"/>
      <c r="AB20" s="1220"/>
      <c r="AC20" s="1241"/>
      <c r="AD20" s="303">
        <f t="shared" si="0"/>
        <v>10</v>
      </c>
      <c r="AE20" s="303">
        <f t="shared" si="0"/>
        <v>10</v>
      </c>
      <c r="AF20" s="303">
        <f t="shared" si="0"/>
        <v>0</v>
      </c>
      <c r="AG20" s="303">
        <f t="shared" si="0"/>
        <v>0</v>
      </c>
      <c r="AH20" s="303">
        <f t="shared" si="0"/>
        <v>0</v>
      </c>
      <c r="AI20" s="303">
        <f t="shared" si="0"/>
        <v>0</v>
      </c>
      <c r="AJ20" s="303">
        <f t="shared" si="0"/>
        <v>0</v>
      </c>
      <c r="AK20" s="1220"/>
      <c r="AL20" s="1302"/>
      <c r="AM20" s="303">
        <f t="shared" si="1"/>
        <v>2.5</v>
      </c>
      <c r="AN20" s="675">
        <v>2.5</v>
      </c>
      <c r="AO20" s="675"/>
      <c r="AP20" s="675"/>
      <c r="AQ20" s="675"/>
      <c r="AR20" s="675"/>
      <c r="AS20" s="675"/>
      <c r="AT20" s="1220"/>
      <c r="AU20" s="1304"/>
      <c r="AV20" s="303">
        <v>2.5</v>
      </c>
      <c r="AW20" s="675">
        <v>2.5</v>
      </c>
      <c r="AX20" s="675"/>
      <c r="AY20" s="675"/>
      <c r="AZ20" s="675"/>
      <c r="BA20" s="675"/>
      <c r="BB20" s="675"/>
      <c r="BC20" s="1220"/>
      <c r="BD20" s="688"/>
      <c r="BE20" s="303">
        <v>2.5</v>
      </c>
      <c r="BF20" s="675">
        <v>2.5</v>
      </c>
      <c r="BG20" s="675"/>
      <c r="BH20" s="675"/>
      <c r="BI20" s="675"/>
      <c r="BJ20" s="675"/>
      <c r="BK20" s="675"/>
      <c r="BL20" s="1220"/>
      <c r="BM20" s="681"/>
      <c r="BN20" s="303">
        <v>2.5</v>
      </c>
      <c r="BO20" s="675">
        <v>2.5</v>
      </c>
      <c r="BP20" s="675"/>
      <c r="BQ20" s="675"/>
      <c r="BR20" s="675"/>
      <c r="BS20" s="675"/>
      <c r="BT20" s="675"/>
      <c r="BU20" s="1207"/>
      <c r="BV20" s="1208"/>
      <c r="BW20" s="1208"/>
      <c r="BX20" s="1208"/>
      <c r="BY20" s="1208"/>
      <c r="BZ20" s="1208"/>
      <c r="CA20" s="1208"/>
      <c r="CB20" s="1208"/>
      <c r="CC20" s="1209"/>
    </row>
    <row r="21" spans="1:81" s="690" customFormat="1" ht="85.5" customHeight="1" x14ac:dyDescent="0.25">
      <c r="A21" s="673"/>
      <c r="B21" s="1334"/>
      <c r="C21" s="2266"/>
      <c r="D21" s="1283"/>
      <c r="E21" s="1286"/>
      <c r="F21" s="1286"/>
      <c r="G21" s="1286"/>
      <c r="H21" s="1286"/>
      <c r="I21" s="1389"/>
      <c r="J21" s="1220"/>
      <c r="K21" s="1289"/>
      <c r="L21" s="1223"/>
      <c r="M21" s="1226"/>
      <c r="N21" s="1229"/>
      <c r="O21" s="1232"/>
      <c r="P21" s="1235"/>
      <c r="Q21" s="1238"/>
      <c r="R21" s="1220"/>
      <c r="S21" s="931" t="s">
        <v>7044</v>
      </c>
      <c r="T21" s="932" t="s">
        <v>3833</v>
      </c>
      <c r="U21" s="932" t="s">
        <v>3838</v>
      </c>
      <c r="V21" s="932" t="s">
        <v>3842</v>
      </c>
      <c r="W21" s="678" t="s">
        <v>7045</v>
      </c>
      <c r="X21" s="670">
        <v>44713</v>
      </c>
      <c r="Y21" s="670">
        <v>44742</v>
      </c>
      <c r="Z21" s="670"/>
      <c r="AA21" s="670"/>
      <c r="AB21" s="1220"/>
      <c r="AC21" s="1241"/>
      <c r="AD21" s="303">
        <f t="shared" si="0"/>
        <v>0</v>
      </c>
      <c r="AE21" s="303">
        <f t="shared" si="0"/>
        <v>0</v>
      </c>
      <c r="AF21" s="303">
        <f t="shared" si="0"/>
        <v>0</v>
      </c>
      <c r="AG21" s="303">
        <f t="shared" si="0"/>
        <v>0</v>
      </c>
      <c r="AH21" s="303">
        <f t="shared" si="0"/>
        <v>0</v>
      </c>
      <c r="AI21" s="303">
        <f t="shared" si="0"/>
        <v>0</v>
      </c>
      <c r="AJ21" s="303">
        <f t="shared" si="0"/>
        <v>0</v>
      </c>
      <c r="AK21" s="1220"/>
      <c r="AL21" s="1302"/>
      <c r="AM21" s="303">
        <f t="shared" si="1"/>
        <v>0</v>
      </c>
      <c r="AN21" s="675"/>
      <c r="AO21" s="675"/>
      <c r="AP21" s="675"/>
      <c r="AQ21" s="675"/>
      <c r="AR21" s="675"/>
      <c r="AS21" s="675"/>
      <c r="AT21" s="1220"/>
      <c r="AU21" s="1304"/>
      <c r="AV21" s="303">
        <f t="shared" si="2"/>
        <v>0</v>
      </c>
      <c r="AW21" s="675"/>
      <c r="AX21" s="675"/>
      <c r="AY21" s="675"/>
      <c r="AZ21" s="675"/>
      <c r="BA21" s="675"/>
      <c r="BB21" s="675"/>
      <c r="BC21" s="1220"/>
      <c r="BD21" s="688"/>
      <c r="BE21" s="303">
        <f t="shared" si="3"/>
        <v>0</v>
      </c>
      <c r="BF21" s="675"/>
      <c r="BG21" s="675"/>
      <c r="BH21" s="675"/>
      <c r="BI21" s="675"/>
      <c r="BJ21" s="675"/>
      <c r="BK21" s="675"/>
      <c r="BL21" s="1220"/>
      <c r="BM21" s="681"/>
      <c r="BN21" s="303">
        <f t="shared" si="4"/>
        <v>0</v>
      </c>
      <c r="BO21" s="675"/>
      <c r="BP21" s="675"/>
      <c r="BQ21" s="675"/>
      <c r="BR21" s="675"/>
      <c r="BS21" s="675"/>
      <c r="BT21" s="675"/>
      <c r="BU21" s="1207"/>
      <c r="BV21" s="1208"/>
      <c r="BW21" s="1208"/>
      <c r="BX21" s="1208"/>
      <c r="BY21" s="1208"/>
      <c r="BZ21" s="1208"/>
      <c r="CA21" s="1208"/>
      <c r="CB21" s="1208"/>
      <c r="CC21" s="1209"/>
    </row>
    <row r="22" spans="1:81" s="690" customFormat="1" ht="89.25" customHeight="1" thickBot="1" x14ac:dyDescent="0.3">
      <c r="A22" s="673"/>
      <c r="B22" s="1334"/>
      <c r="C22" s="2266"/>
      <c r="D22" s="1284"/>
      <c r="E22" s="1287"/>
      <c r="F22" s="1287"/>
      <c r="G22" s="1287"/>
      <c r="H22" s="1287"/>
      <c r="I22" s="1410"/>
      <c r="J22" s="1221"/>
      <c r="K22" s="1290"/>
      <c r="L22" s="1224"/>
      <c r="M22" s="1227"/>
      <c r="N22" s="1230"/>
      <c r="O22" s="1233"/>
      <c r="P22" s="1236"/>
      <c r="Q22" s="1239"/>
      <c r="R22" s="1221"/>
      <c r="S22" s="939" t="s">
        <v>7046</v>
      </c>
      <c r="T22" s="934" t="s">
        <v>3834</v>
      </c>
      <c r="U22" s="934" t="s">
        <v>3839</v>
      </c>
      <c r="V22" s="934" t="s">
        <v>3842</v>
      </c>
      <c r="W22" s="679" t="s">
        <v>7047</v>
      </c>
      <c r="X22" s="671">
        <v>44746</v>
      </c>
      <c r="Y22" s="671">
        <v>44774</v>
      </c>
      <c r="Z22" s="671"/>
      <c r="AA22" s="671"/>
      <c r="AB22" s="1221"/>
      <c r="AC22" s="1242"/>
      <c r="AD22" s="303">
        <f t="shared" si="0"/>
        <v>10</v>
      </c>
      <c r="AE22" s="303">
        <f t="shared" si="0"/>
        <v>10</v>
      </c>
      <c r="AF22" s="306">
        <f t="shared" si="0"/>
        <v>0</v>
      </c>
      <c r="AG22" s="306">
        <f t="shared" si="0"/>
        <v>0</v>
      </c>
      <c r="AH22" s="306">
        <f t="shared" si="0"/>
        <v>0</v>
      </c>
      <c r="AI22" s="306">
        <f t="shared" si="0"/>
        <v>0</v>
      </c>
      <c r="AJ22" s="306">
        <f t="shared" si="0"/>
        <v>0</v>
      </c>
      <c r="AK22" s="1221"/>
      <c r="AL22" s="1303"/>
      <c r="AM22" s="303">
        <f t="shared" si="1"/>
        <v>2.5</v>
      </c>
      <c r="AN22" s="675">
        <v>2.5</v>
      </c>
      <c r="AO22" s="676"/>
      <c r="AP22" s="676"/>
      <c r="AQ22" s="676"/>
      <c r="AR22" s="676"/>
      <c r="AS22" s="676"/>
      <c r="AT22" s="1221"/>
      <c r="AU22" s="1305"/>
      <c r="AV22" s="303">
        <v>2.5</v>
      </c>
      <c r="AW22" s="675">
        <v>2.5</v>
      </c>
      <c r="AX22" s="676"/>
      <c r="AY22" s="676"/>
      <c r="AZ22" s="676"/>
      <c r="BA22" s="676"/>
      <c r="BB22" s="676"/>
      <c r="BC22" s="1221"/>
      <c r="BD22" s="689"/>
      <c r="BE22" s="303">
        <v>2.5</v>
      </c>
      <c r="BF22" s="675">
        <v>2.5</v>
      </c>
      <c r="BG22" s="676"/>
      <c r="BH22" s="676"/>
      <c r="BI22" s="676"/>
      <c r="BJ22" s="676"/>
      <c r="BK22" s="676"/>
      <c r="BL22" s="1221"/>
      <c r="BM22" s="682"/>
      <c r="BN22" s="303">
        <v>2.5</v>
      </c>
      <c r="BO22" s="675">
        <v>2.5</v>
      </c>
      <c r="BP22" s="676"/>
      <c r="BQ22" s="676"/>
      <c r="BR22" s="676"/>
      <c r="BS22" s="676"/>
      <c r="BT22" s="676"/>
      <c r="BU22" s="1210"/>
      <c r="BV22" s="1211"/>
      <c r="BW22" s="1211"/>
      <c r="BX22" s="1211"/>
      <c r="BY22" s="1211"/>
      <c r="BZ22" s="1211"/>
      <c r="CA22" s="1211"/>
      <c r="CB22" s="1211"/>
      <c r="CC22" s="1212"/>
    </row>
    <row r="23" spans="1:81" s="690" customFormat="1" ht="57.75" customHeight="1" thickTop="1" x14ac:dyDescent="0.25">
      <c r="A23" s="673"/>
      <c r="B23" s="1334"/>
      <c r="C23" s="2266"/>
      <c r="D23" s="1282">
        <v>32</v>
      </c>
      <c r="E23" s="1285" t="s">
        <v>7018</v>
      </c>
      <c r="F23" s="1285"/>
      <c r="G23" s="2268" t="s">
        <v>7048</v>
      </c>
      <c r="H23" s="1285" t="s">
        <v>7030</v>
      </c>
      <c r="I23" s="1388">
        <v>2021004540065</v>
      </c>
      <c r="J23" s="1219">
        <v>697</v>
      </c>
      <c r="K23" s="1288" t="str">
        <f>+[19]Metas!K797</f>
        <v>Proyectos agroforestales desarrollados en zonas de influencia de las cuencas Zulia, Pamplonita y Algodonal.</v>
      </c>
      <c r="L23" s="1222">
        <v>2</v>
      </c>
      <c r="M23" s="1225">
        <f>SUM(N23:Q23)</f>
        <v>2</v>
      </c>
      <c r="N23" s="1228">
        <v>0.5</v>
      </c>
      <c r="O23" s="1231">
        <v>0.5</v>
      </c>
      <c r="P23" s="1234">
        <v>0.5</v>
      </c>
      <c r="Q23" s="2252">
        <v>0.5</v>
      </c>
      <c r="R23" s="1219">
        <f>+$J23</f>
        <v>697</v>
      </c>
      <c r="S23" s="936" t="s">
        <v>7049</v>
      </c>
      <c r="T23" s="928" t="s">
        <v>3833</v>
      </c>
      <c r="U23" s="928" t="s">
        <v>3838</v>
      </c>
      <c r="V23" s="928" t="s">
        <v>3842</v>
      </c>
      <c r="W23" s="677" t="s">
        <v>7024</v>
      </c>
      <c r="X23" s="669">
        <v>44595</v>
      </c>
      <c r="Y23" s="669">
        <v>44621</v>
      </c>
      <c r="Z23" s="669"/>
      <c r="AA23" s="669"/>
      <c r="AB23" s="1219">
        <f t="shared" ref="AB23" si="5">+$J23</f>
        <v>697</v>
      </c>
      <c r="AC23" s="1240">
        <f>+L23</f>
        <v>2</v>
      </c>
      <c r="AD23" s="303">
        <f t="shared" si="0"/>
        <v>0</v>
      </c>
      <c r="AE23" s="303">
        <f t="shared" si="0"/>
        <v>0</v>
      </c>
      <c r="AF23" s="308">
        <f t="shared" si="0"/>
        <v>0</v>
      </c>
      <c r="AG23" s="308">
        <f t="shared" si="0"/>
        <v>0</v>
      </c>
      <c r="AH23" s="308">
        <f t="shared" si="0"/>
        <v>0</v>
      </c>
      <c r="AI23" s="308">
        <f t="shared" si="0"/>
        <v>0</v>
      </c>
      <c r="AJ23" s="308">
        <f t="shared" si="0"/>
        <v>0</v>
      </c>
      <c r="AK23" s="1219">
        <f t="shared" ref="AK23" si="6">+$J23</f>
        <v>697</v>
      </c>
      <c r="AL23" s="1310">
        <f>+N23</f>
        <v>0.5</v>
      </c>
      <c r="AM23" s="303">
        <f t="shared" si="1"/>
        <v>0</v>
      </c>
      <c r="AN23" s="674"/>
      <c r="AO23" s="674"/>
      <c r="AP23" s="674"/>
      <c r="AQ23" s="674"/>
      <c r="AR23" s="674"/>
      <c r="AS23" s="674"/>
      <c r="AT23" s="1219">
        <f t="shared" ref="AT23" si="7">+$J23</f>
        <v>697</v>
      </c>
      <c r="AU23" s="1311">
        <f>+O23</f>
        <v>0.5</v>
      </c>
      <c r="AV23" s="308">
        <f t="shared" si="2"/>
        <v>0</v>
      </c>
      <c r="AW23" s="674"/>
      <c r="AX23" s="674"/>
      <c r="AY23" s="674"/>
      <c r="AZ23" s="674"/>
      <c r="BA23" s="674"/>
      <c r="BB23" s="674"/>
      <c r="BC23" s="1219">
        <f t="shared" ref="BC23" si="8">+$J23</f>
        <v>697</v>
      </c>
      <c r="BD23" s="687">
        <f>+P23</f>
        <v>0.5</v>
      </c>
      <c r="BE23" s="308">
        <f t="shared" si="3"/>
        <v>0</v>
      </c>
      <c r="BF23" s="674"/>
      <c r="BG23" s="674"/>
      <c r="BH23" s="674"/>
      <c r="BI23" s="674"/>
      <c r="BJ23" s="674"/>
      <c r="BK23" s="674"/>
      <c r="BL23" s="1219">
        <f t="shared" ref="BL23" si="9">+$J23</f>
        <v>697</v>
      </c>
      <c r="BM23" s="680">
        <f>+Q23</f>
        <v>0.5</v>
      </c>
      <c r="BN23" s="308">
        <f t="shared" si="4"/>
        <v>0</v>
      </c>
      <c r="BO23" s="674"/>
      <c r="BP23" s="674"/>
      <c r="BQ23" s="674"/>
      <c r="BR23" s="674"/>
      <c r="BS23" s="674"/>
      <c r="BT23" s="674"/>
      <c r="BU23" s="1204"/>
      <c r="BV23" s="1205"/>
      <c r="BW23" s="1205"/>
      <c r="BX23" s="1205"/>
      <c r="BY23" s="1205"/>
      <c r="BZ23" s="1205"/>
      <c r="CA23" s="1205"/>
      <c r="CB23" s="1205"/>
      <c r="CC23" s="1206"/>
    </row>
    <row r="24" spans="1:81" s="690" customFormat="1" ht="57" customHeight="1" x14ac:dyDescent="0.25">
      <c r="A24" s="673"/>
      <c r="B24" s="1334"/>
      <c r="C24" s="2266"/>
      <c r="D24" s="1283"/>
      <c r="E24" s="1286"/>
      <c r="F24" s="1286"/>
      <c r="G24" s="2269"/>
      <c r="H24" s="1286"/>
      <c r="I24" s="1389"/>
      <c r="J24" s="1220"/>
      <c r="K24" s="1289"/>
      <c r="L24" s="1223"/>
      <c r="M24" s="1226"/>
      <c r="N24" s="1229"/>
      <c r="O24" s="1232"/>
      <c r="P24" s="1235"/>
      <c r="Q24" s="1238"/>
      <c r="R24" s="1220"/>
      <c r="S24" s="936" t="s">
        <v>7050</v>
      </c>
      <c r="T24" s="932" t="s">
        <v>3834</v>
      </c>
      <c r="U24" s="932" t="s">
        <v>3839</v>
      </c>
      <c r="V24" s="932" t="s">
        <v>3842</v>
      </c>
      <c r="W24" s="678" t="s">
        <v>7051</v>
      </c>
      <c r="X24" s="670">
        <v>44655</v>
      </c>
      <c r="Y24" s="670">
        <v>44680</v>
      </c>
      <c r="Z24" s="670"/>
      <c r="AA24" s="670"/>
      <c r="AB24" s="1220"/>
      <c r="AC24" s="1241"/>
      <c r="AD24" s="303">
        <f t="shared" si="0"/>
        <v>20</v>
      </c>
      <c r="AE24" s="303">
        <f t="shared" si="0"/>
        <v>10</v>
      </c>
      <c r="AF24" s="303">
        <f t="shared" si="0"/>
        <v>0</v>
      </c>
      <c r="AG24" s="303">
        <f t="shared" si="0"/>
        <v>0</v>
      </c>
      <c r="AH24" s="303">
        <f t="shared" si="0"/>
        <v>0</v>
      </c>
      <c r="AI24" s="303">
        <f t="shared" si="0"/>
        <v>0</v>
      </c>
      <c r="AJ24" s="303">
        <v>30</v>
      </c>
      <c r="AK24" s="1220"/>
      <c r="AL24" s="1302"/>
      <c r="AM24" s="303">
        <f t="shared" si="1"/>
        <v>12.5</v>
      </c>
      <c r="AN24" s="675">
        <v>2.5</v>
      </c>
      <c r="AO24" s="675"/>
      <c r="AP24" s="675"/>
      <c r="AQ24" s="675"/>
      <c r="AR24" s="675"/>
      <c r="AS24" s="675">
        <v>10</v>
      </c>
      <c r="AT24" s="1220"/>
      <c r="AU24" s="1304"/>
      <c r="AV24" s="303">
        <v>2.5</v>
      </c>
      <c r="AW24" s="675">
        <v>2.5</v>
      </c>
      <c r="AX24" s="675"/>
      <c r="AY24" s="675"/>
      <c r="AZ24" s="675"/>
      <c r="BA24" s="675"/>
      <c r="BB24" s="675">
        <v>10</v>
      </c>
      <c r="BC24" s="1220"/>
      <c r="BD24" s="688"/>
      <c r="BE24" s="303">
        <v>2.5</v>
      </c>
      <c r="BF24" s="675">
        <v>2.5</v>
      </c>
      <c r="BG24" s="675"/>
      <c r="BH24" s="675"/>
      <c r="BI24" s="675"/>
      <c r="BJ24" s="675"/>
      <c r="BK24" s="675">
        <v>10</v>
      </c>
      <c r="BL24" s="1220"/>
      <c r="BM24" s="681"/>
      <c r="BN24" s="303">
        <v>2.5</v>
      </c>
      <c r="BO24" s="675">
        <v>2.5</v>
      </c>
      <c r="BP24" s="675"/>
      <c r="BQ24" s="675"/>
      <c r="BR24" s="675"/>
      <c r="BS24" s="675"/>
      <c r="BT24" s="675"/>
      <c r="BU24" s="1207"/>
      <c r="BV24" s="1208"/>
      <c r="BW24" s="1208"/>
      <c r="BX24" s="1208"/>
      <c r="BY24" s="1208"/>
      <c r="BZ24" s="1208"/>
      <c r="CA24" s="1208"/>
      <c r="CB24" s="1208"/>
      <c r="CC24" s="1209"/>
    </row>
    <row r="25" spans="1:81" s="690" customFormat="1" ht="54" customHeight="1" x14ac:dyDescent="0.25">
      <c r="A25" s="673"/>
      <c r="B25" s="1334"/>
      <c r="C25" s="2266"/>
      <c r="D25" s="1283"/>
      <c r="E25" s="1286"/>
      <c r="F25" s="1286"/>
      <c r="G25" s="2269"/>
      <c r="H25" s="1286"/>
      <c r="I25" s="1389"/>
      <c r="J25" s="1220"/>
      <c r="K25" s="1289"/>
      <c r="L25" s="1223"/>
      <c r="M25" s="1226"/>
      <c r="N25" s="1229"/>
      <c r="O25" s="1232"/>
      <c r="P25" s="1235"/>
      <c r="Q25" s="1238"/>
      <c r="R25" s="1220"/>
      <c r="S25" s="940" t="s">
        <v>7052</v>
      </c>
      <c r="T25" s="932" t="s">
        <v>3834</v>
      </c>
      <c r="U25" s="932" t="s">
        <v>3838</v>
      </c>
      <c r="V25" s="932" t="s">
        <v>3842</v>
      </c>
      <c r="W25" s="678" t="s">
        <v>7053</v>
      </c>
      <c r="X25" s="670">
        <v>44683</v>
      </c>
      <c r="Y25" s="670">
        <v>44746</v>
      </c>
      <c r="Z25" s="670"/>
      <c r="AA25" s="670"/>
      <c r="AB25" s="1220"/>
      <c r="AC25" s="1241"/>
      <c r="AD25" s="303">
        <f t="shared" si="0"/>
        <v>0</v>
      </c>
      <c r="AE25" s="303">
        <f t="shared" si="0"/>
        <v>0</v>
      </c>
      <c r="AF25" s="303">
        <f t="shared" si="0"/>
        <v>0</v>
      </c>
      <c r="AG25" s="303">
        <f t="shared" si="0"/>
        <v>0</v>
      </c>
      <c r="AH25" s="303">
        <f t="shared" si="0"/>
        <v>0</v>
      </c>
      <c r="AI25" s="303">
        <f t="shared" si="0"/>
        <v>0</v>
      </c>
      <c r="AJ25" s="303">
        <f t="shared" si="0"/>
        <v>0</v>
      </c>
      <c r="AK25" s="1220"/>
      <c r="AL25" s="1302"/>
      <c r="AM25" s="303">
        <f t="shared" si="1"/>
        <v>0</v>
      </c>
      <c r="AN25" s="675"/>
      <c r="AO25" s="675"/>
      <c r="AP25" s="675"/>
      <c r="AQ25" s="675"/>
      <c r="AR25" s="675"/>
      <c r="AS25" s="675"/>
      <c r="AT25" s="1220"/>
      <c r="AU25" s="1304"/>
      <c r="AV25" s="303">
        <f t="shared" si="2"/>
        <v>0</v>
      </c>
      <c r="AW25" s="675"/>
      <c r="AX25" s="675"/>
      <c r="AY25" s="675"/>
      <c r="AZ25" s="675"/>
      <c r="BA25" s="675"/>
      <c r="BB25" s="675"/>
      <c r="BC25" s="1220"/>
      <c r="BD25" s="688"/>
      <c r="BE25" s="303">
        <f t="shared" si="3"/>
        <v>0</v>
      </c>
      <c r="BF25" s="675"/>
      <c r="BG25" s="675"/>
      <c r="BH25" s="675"/>
      <c r="BI25" s="675"/>
      <c r="BJ25" s="675"/>
      <c r="BK25" s="675"/>
      <c r="BL25" s="1220"/>
      <c r="BM25" s="681"/>
      <c r="BN25" s="303">
        <f t="shared" si="4"/>
        <v>0</v>
      </c>
      <c r="BO25" s="675"/>
      <c r="BP25" s="675"/>
      <c r="BQ25" s="675"/>
      <c r="BR25" s="675"/>
      <c r="BS25" s="675"/>
      <c r="BT25" s="675"/>
      <c r="BU25" s="1207"/>
      <c r="BV25" s="1208"/>
      <c r="BW25" s="1208"/>
      <c r="BX25" s="1208"/>
      <c r="BY25" s="1208"/>
      <c r="BZ25" s="1208"/>
      <c r="CA25" s="1208"/>
      <c r="CB25" s="1208"/>
      <c r="CC25" s="1209"/>
    </row>
    <row r="26" spans="1:81" s="690" customFormat="1" ht="62.25" customHeight="1" thickBot="1" x14ac:dyDescent="0.3">
      <c r="A26" s="673"/>
      <c r="B26" s="1334"/>
      <c r="C26" s="2266"/>
      <c r="D26" s="1284"/>
      <c r="E26" s="1287"/>
      <c r="F26" s="1287"/>
      <c r="G26" s="2270"/>
      <c r="H26" s="1287"/>
      <c r="I26" s="1410"/>
      <c r="J26" s="1221"/>
      <c r="K26" s="1290"/>
      <c r="L26" s="1224"/>
      <c r="M26" s="1227"/>
      <c r="N26" s="1230"/>
      <c r="O26" s="1233"/>
      <c r="P26" s="1236"/>
      <c r="Q26" s="1239"/>
      <c r="R26" s="1221"/>
      <c r="S26" s="940" t="s">
        <v>7054</v>
      </c>
      <c r="T26" s="934" t="s">
        <v>3833</v>
      </c>
      <c r="U26" s="934" t="s">
        <v>3838</v>
      </c>
      <c r="V26" s="934" t="s">
        <v>3842</v>
      </c>
      <c r="W26" s="679" t="s">
        <v>7055</v>
      </c>
      <c r="X26" s="671">
        <v>44774</v>
      </c>
      <c r="Y26" s="671">
        <v>44925</v>
      </c>
      <c r="Z26" s="671"/>
      <c r="AA26" s="671"/>
      <c r="AB26" s="1221"/>
      <c r="AC26" s="1242"/>
      <c r="AD26" s="303">
        <f t="shared" si="0"/>
        <v>4000</v>
      </c>
      <c r="AE26" s="303">
        <f t="shared" si="0"/>
        <v>4000</v>
      </c>
      <c r="AF26" s="306">
        <f t="shared" si="0"/>
        <v>0</v>
      </c>
      <c r="AG26" s="306">
        <f t="shared" si="0"/>
        <v>0</v>
      </c>
      <c r="AH26" s="306">
        <f t="shared" si="0"/>
        <v>0</v>
      </c>
      <c r="AI26" s="306">
        <f t="shared" si="0"/>
        <v>0</v>
      </c>
      <c r="AJ26" s="306">
        <f t="shared" si="0"/>
        <v>0</v>
      </c>
      <c r="AK26" s="1221"/>
      <c r="AL26" s="1303"/>
      <c r="AM26" s="303">
        <f t="shared" si="1"/>
        <v>1000</v>
      </c>
      <c r="AN26" s="676">
        <v>1000</v>
      </c>
      <c r="AO26" s="676"/>
      <c r="AP26" s="676"/>
      <c r="AQ26" s="676"/>
      <c r="AR26" s="676"/>
      <c r="AS26" s="676"/>
      <c r="AT26" s="1221"/>
      <c r="AU26" s="1305"/>
      <c r="AV26" s="306">
        <v>1000</v>
      </c>
      <c r="AW26" s="676">
        <v>1000</v>
      </c>
      <c r="AX26" s="676"/>
      <c r="AY26" s="676"/>
      <c r="AZ26" s="676"/>
      <c r="BA26" s="676"/>
      <c r="BB26" s="676"/>
      <c r="BC26" s="1221"/>
      <c r="BD26" s="689"/>
      <c r="BE26" s="306">
        <v>1000</v>
      </c>
      <c r="BF26" s="676">
        <v>1000</v>
      </c>
      <c r="BG26" s="676"/>
      <c r="BH26" s="676"/>
      <c r="BI26" s="676"/>
      <c r="BJ26" s="676"/>
      <c r="BK26" s="676"/>
      <c r="BL26" s="1221"/>
      <c r="BM26" s="682"/>
      <c r="BN26" s="306">
        <v>1000</v>
      </c>
      <c r="BO26" s="676">
        <v>1000</v>
      </c>
      <c r="BP26" s="676"/>
      <c r="BQ26" s="676"/>
      <c r="BR26" s="676"/>
      <c r="BS26" s="676"/>
      <c r="BT26" s="676"/>
      <c r="BU26" s="1210"/>
      <c r="BV26" s="1211"/>
      <c r="BW26" s="1211"/>
      <c r="BX26" s="1211"/>
      <c r="BY26" s="1211"/>
      <c r="BZ26" s="1211"/>
      <c r="CA26" s="1211"/>
      <c r="CB26" s="1211"/>
      <c r="CC26" s="1212"/>
    </row>
    <row r="27" spans="1:81" s="690" customFormat="1" ht="55.5" customHeight="1" thickTop="1" x14ac:dyDescent="0.25">
      <c r="A27" s="673"/>
      <c r="B27" s="1334"/>
      <c r="C27" s="2266"/>
      <c r="D27" s="1282">
        <v>32</v>
      </c>
      <c r="E27" s="1285" t="s">
        <v>7018</v>
      </c>
      <c r="F27" s="1285"/>
      <c r="G27" s="1285" t="s">
        <v>7056</v>
      </c>
      <c r="H27" s="1285" t="s">
        <v>7030</v>
      </c>
      <c r="I27" s="1388">
        <v>2021004540065</v>
      </c>
      <c r="J27" s="1219">
        <v>698</v>
      </c>
      <c r="K27" s="1288" t="str">
        <f>+[19]Metas!K798</f>
        <v>Soluciones fotovoltaicas ejecutadas en zonas no interconectadas – ZNI del Departamento.</v>
      </c>
      <c r="L27" s="1222">
        <v>20</v>
      </c>
      <c r="M27" s="1225">
        <f>SUM(N27:Q27)</f>
        <v>20</v>
      </c>
      <c r="N27" s="1228">
        <v>5</v>
      </c>
      <c r="O27" s="1231">
        <v>5</v>
      </c>
      <c r="P27" s="1234">
        <v>5</v>
      </c>
      <c r="Q27" s="1237">
        <v>5</v>
      </c>
      <c r="R27" s="1219">
        <f>+$J27</f>
        <v>698</v>
      </c>
      <c r="S27" s="940" t="s">
        <v>7057</v>
      </c>
      <c r="T27" s="928" t="s">
        <v>3834</v>
      </c>
      <c r="U27" s="928" t="s">
        <v>3839</v>
      </c>
      <c r="V27" s="928" t="s">
        <v>3842</v>
      </c>
      <c r="W27" s="677" t="s">
        <v>7058</v>
      </c>
      <c r="X27" s="669">
        <v>44596</v>
      </c>
      <c r="Y27" s="669">
        <v>44651</v>
      </c>
      <c r="Z27" s="669"/>
      <c r="AA27" s="669"/>
      <c r="AB27" s="1219">
        <f t="shared" ref="AB27" si="10">+$J27</f>
        <v>698</v>
      </c>
      <c r="AC27" s="1240">
        <f t="shared" ref="AC27" si="11">+L27</f>
        <v>20</v>
      </c>
      <c r="AD27" s="308">
        <f t="shared" ref="AD27:AJ38" si="12">+AM27+AV27+BE27+BN27</f>
        <v>0</v>
      </c>
      <c r="AE27" s="308">
        <f t="shared" si="12"/>
        <v>0</v>
      </c>
      <c r="AF27" s="308">
        <f t="shared" si="12"/>
        <v>0</v>
      </c>
      <c r="AG27" s="308">
        <f t="shared" si="12"/>
        <v>0</v>
      </c>
      <c r="AH27" s="308">
        <f t="shared" si="12"/>
        <v>0</v>
      </c>
      <c r="AI27" s="308">
        <f t="shared" si="12"/>
        <v>0</v>
      </c>
      <c r="AJ27" s="308">
        <f t="shared" si="12"/>
        <v>0</v>
      </c>
      <c r="AK27" s="1219">
        <f t="shared" ref="AK27" si="13">+$J27</f>
        <v>698</v>
      </c>
      <c r="AL27" s="1243">
        <f>+N27</f>
        <v>5</v>
      </c>
      <c r="AM27" s="303">
        <f t="shared" si="1"/>
        <v>0</v>
      </c>
      <c r="AN27" s="683"/>
      <c r="AO27" s="683"/>
      <c r="AP27" s="683"/>
      <c r="AQ27" s="683"/>
      <c r="AR27" s="683"/>
      <c r="AS27" s="683"/>
      <c r="AT27" s="1219">
        <f t="shared" ref="AT27" si="14">+$J27</f>
        <v>698</v>
      </c>
      <c r="AU27" s="1246">
        <f>+O27</f>
        <v>5</v>
      </c>
      <c r="AV27" s="308">
        <f t="shared" si="2"/>
        <v>0</v>
      </c>
      <c r="AW27" s="683"/>
      <c r="AX27" s="683"/>
      <c r="AY27" s="683"/>
      <c r="AZ27" s="683"/>
      <c r="BA27" s="683"/>
      <c r="BB27" s="683"/>
      <c r="BC27" s="1219">
        <f t="shared" ref="BC27" si="15">+$J27</f>
        <v>698</v>
      </c>
      <c r="BD27" s="1249">
        <f>+P27</f>
        <v>5</v>
      </c>
      <c r="BE27" s="308">
        <f t="shared" si="3"/>
        <v>0</v>
      </c>
      <c r="BF27" s="683"/>
      <c r="BG27" s="683"/>
      <c r="BH27" s="683"/>
      <c r="BI27" s="683"/>
      <c r="BJ27" s="683"/>
      <c r="BK27" s="683"/>
      <c r="BL27" s="1219">
        <f t="shared" ref="BL27" si="16">+$J27</f>
        <v>698</v>
      </c>
      <c r="BM27" s="1252">
        <f>+Q27</f>
        <v>5</v>
      </c>
      <c r="BN27" s="308">
        <f t="shared" si="4"/>
        <v>0</v>
      </c>
      <c r="BO27" s="683"/>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2266"/>
      <c r="D28" s="1283"/>
      <c r="E28" s="1286"/>
      <c r="F28" s="1286"/>
      <c r="G28" s="1286"/>
      <c r="H28" s="1286"/>
      <c r="I28" s="1389"/>
      <c r="J28" s="1220"/>
      <c r="K28" s="1289"/>
      <c r="L28" s="1223"/>
      <c r="M28" s="1226"/>
      <c r="N28" s="1229"/>
      <c r="O28" s="1232"/>
      <c r="P28" s="1235"/>
      <c r="Q28" s="1238"/>
      <c r="R28" s="1220"/>
      <c r="S28" s="931" t="s">
        <v>7059</v>
      </c>
      <c r="T28" s="932" t="s">
        <v>3834</v>
      </c>
      <c r="U28" s="932" t="s">
        <v>3839</v>
      </c>
      <c r="V28" s="932" t="s">
        <v>3842</v>
      </c>
      <c r="W28" s="678" t="s">
        <v>7060</v>
      </c>
      <c r="X28" s="670">
        <v>44655</v>
      </c>
      <c r="Y28" s="670">
        <v>44713</v>
      </c>
      <c r="Z28" s="670"/>
      <c r="AA28" s="670"/>
      <c r="AB28" s="1220"/>
      <c r="AC28" s="1241"/>
      <c r="AD28" s="303">
        <f t="shared" si="12"/>
        <v>0</v>
      </c>
      <c r="AE28" s="303">
        <f t="shared" si="12"/>
        <v>0</v>
      </c>
      <c r="AF28" s="303">
        <f t="shared" si="12"/>
        <v>0</v>
      </c>
      <c r="AG28" s="303">
        <f t="shared" si="12"/>
        <v>0</v>
      </c>
      <c r="AH28" s="303">
        <f t="shared" si="12"/>
        <v>0</v>
      </c>
      <c r="AI28" s="303">
        <f t="shared" si="12"/>
        <v>0</v>
      </c>
      <c r="AJ28" s="303">
        <f t="shared" si="12"/>
        <v>0</v>
      </c>
      <c r="AK28" s="1220"/>
      <c r="AL28" s="1244"/>
      <c r="AM28" s="303">
        <f t="shared" si="1"/>
        <v>0</v>
      </c>
      <c r="AN28" s="684"/>
      <c r="AO28" s="684"/>
      <c r="AP28" s="684"/>
      <c r="AQ28" s="684"/>
      <c r="AR28" s="684"/>
      <c r="AS28" s="684"/>
      <c r="AT28" s="1220"/>
      <c r="AU28" s="1247"/>
      <c r="AV28" s="303">
        <f t="shared" si="2"/>
        <v>0</v>
      </c>
      <c r="AW28" s="684"/>
      <c r="AX28" s="684"/>
      <c r="AY28" s="684"/>
      <c r="AZ28" s="684"/>
      <c r="BA28" s="684"/>
      <c r="BB28" s="684"/>
      <c r="BC28" s="1220"/>
      <c r="BD28" s="1250"/>
      <c r="BE28" s="303">
        <f t="shared" si="3"/>
        <v>0</v>
      </c>
      <c r="BF28" s="684"/>
      <c r="BG28" s="684"/>
      <c r="BH28" s="684"/>
      <c r="BI28" s="684"/>
      <c r="BJ28" s="684"/>
      <c r="BK28" s="684"/>
      <c r="BL28" s="1220"/>
      <c r="BM28" s="1253"/>
      <c r="BN28" s="303">
        <f t="shared" si="4"/>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2266"/>
      <c r="D29" s="1283"/>
      <c r="E29" s="1286"/>
      <c r="F29" s="1286"/>
      <c r="G29" s="1286"/>
      <c r="H29" s="1286"/>
      <c r="I29" s="1389"/>
      <c r="J29" s="1220"/>
      <c r="K29" s="1289"/>
      <c r="L29" s="1223"/>
      <c r="M29" s="1226"/>
      <c r="N29" s="1229"/>
      <c r="O29" s="1232"/>
      <c r="P29" s="1235"/>
      <c r="Q29" s="1238"/>
      <c r="R29" s="1220"/>
      <c r="S29" s="931" t="s">
        <v>7061</v>
      </c>
      <c r="T29" s="932" t="s">
        <v>3834</v>
      </c>
      <c r="U29" s="932" t="s">
        <v>3839</v>
      </c>
      <c r="V29" s="932" t="s">
        <v>3842</v>
      </c>
      <c r="W29" s="678" t="s">
        <v>7062</v>
      </c>
      <c r="X29" s="670">
        <v>44743</v>
      </c>
      <c r="Y29" s="670">
        <v>44805</v>
      </c>
      <c r="Z29" s="670"/>
      <c r="AA29" s="670"/>
      <c r="AB29" s="1220"/>
      <c r="AC29" s="1241"/>
      <c r="AD29" s="303">
        <v>20</v>
      </c>
      <c r="AE29" s="303">
        <v>20</v>
      </c>
      <c r="AF29" s="303">
        <f t="shared" si="12"/>
        <v>0</v>
      </c>
      <c r="AG29" s="303">
        <f t="shared" si="12"/>
        <v>0</v>
      </c>
      <c r="AH29" s="303">
        <f t="shared" si="12"/>
        <v>0</v>
      </c>
      <c r="AI29" s="303">
        <f t="shared" si="12"/>
        <v>0</v>
      </c>
      <c r="AJ29" s="303">
        <f t="shared" si="12"/>
        <v>0</v>
      </c>
      <c r="AK29" s="1220"/>
      <c r="AL29" s="1244"/>
      <c r="AM29" s="303">
        <f t="shared" si="1"/>
        <v>5</v>
      </c>
      <c r="AN29" s="684">
        <v>5</v>
      </c>
      <c r="AO29" s="684"/>
      <c r="AP29" s="684"/>
      <c r="AQ29" s="684"/>
      <c r="AR29" s="684"/>
      <c r="AS29" s="684"/>
      <c r="AT29" s="1220"/>
      <c r="AU29" s="1247"/>
      <c r="AV29" s="303">
        <f t="shared" si="2"/>
        <v>0</v>
      </c>
      <c r="AW29" s="684"/>
      <c r="AX29" s="684"/>
      <c r="AY29" s="684"/>
      <c r="AZ29" s="684"/>
      <c r="BA29" s="684"/>
      <c r="BB29" s="684"/>
      <c r="BC29" s="1220"/>
      <c r="BD29" s="1250"/>
      <c r="BE29" s="303">
        <f t="shared" si="3"/>
        <v>0</v>
      </c>
      <c r="BF29" s="684"/>
      <c r="BG29" s="684"/>
      <c r="BH29" s="684"/>
      <c r="BI29" s="684"/>
      <c r="BJ29" s="684"/>
      <c r="BK29" s="684"/>
      <c r="BL29" s="1220"/>
      <c r="BM29" s="1253"/>
      <c r="BN29" s="303">
        <f t="shared" si="4"/>
        <v>0</v>
      </c>
      <c r="BO29" s="684"/>
      <c r="BP29" s="684"/>
      <c r="BQ29" s="684"/>
      <c r="BR29" s="684"/>
      <c r="BS29" s="684"/>
      <c r="BT29" s="684"/>
      <c r="BU29" s="1207"/>
      <c r="BV29" s="1208"/>
      <c r="BW29" s="1208"/>
      <c r="BX29" s="1208"/>
      <c r="BY29" s="1208"/>
      <c r="BZ29" s="1208"/>
      <c r="CA29" s="1208"/>
      <c r="CB29" s="1208"/>
      <c r="CC29" s="1209"/>
    </row>
    <row r="30" spans="1:81" s="690" customFormat="1" ht="56.25" customHeight="1" thickBot="1" x14ac:dyDescent="0.3">
      <c r="A30" s="673"/>
      <c r="B30" s="1334"/>
      <c r="C30" s="2266"/>
      <c r="D30" s="1284"/>
      <c r="E30" s="1287"/>
      <c r="F30" s="1287"/>
      <c r="G30" s="1287"/>
      <c r="H30" s="1287"/>
      <c r="I30" s="1410"/>
      <c r="J30" s="1221"/>
      <c r="K30" s="1290"/>
      <c r="L30" s="1224"/>
      <c r="M30" s="1227"/>
      <c r="N30" s="1230"/>
      <c r="O30" s="1233"/>
      <c r="P30" s="1236"/>
      <c r="Q30" s="1239"/>
      <c r="R30" s="1221"/>
      <c r="S30" s="931" t="s">
        <v>7063</v>
      </c>
      <c r="T30" s="934" t="s">
        <v>3833</v>
      </c>
      <c r="U30" s="934" t="s">
        <v>3840</v>
      </c>
      <c r="V30" s="934" t="s">
        <v>3842</v>
      </c>
      <c r="W30" s="679" t="s">
        <v>7064</v>
      </c>
      <c r="X30" s="671">
        <v>44837</v>
      </c>
      <c r="Y30" s="671">
        <v>44925</v>
      </c>
      <c r="Z30" s="671"/>
      <c r="AA30" s="671"/>
      <c r="AB30" s="1221"/>
      <c r="AC30" s="1242"/>
      <c r="AD30" s="306">
        <v>500</v>
      </c>
      <c r="AE30" s="306">
        <v>100</v>
      </c>
      <c r="AF30" s="306">
        <f t="shared" si="12"/>
        <v>0</v>
      </c>
      <c r="AG30" s="306">
        <f t="shared" si="12"/>
        <v>0</v>
      </c>
      <c r="AH30" s="306">
        <f t="shared" si="12"/>
        <v>0</v>
      </c>
      <c r="AI30" s="306">
        <v>100</v>
      </c>
      <c r="AJ30" s="306">
        <v>300</v>
      </c>
      <c r="AK30" s="1221"/>
      <c r="AL30" s="1245"/>
      <c r="AM30" s="303">
        <f t="shared" si="1"/>
        <v>125</v>
      </c>
      <c r="AN30" s="685">
        <v>25</v>
      </c>
      <c r="AO30" s="685"/>
      <c r="AP30" s="685"/>
      <c r="AQ30" s="685"/>
      <c r="AR30" s="685">
        <v>25</v>
      </c>
      <c r="AS30" s="685">
        <v>75</v>
      </c>
      <c r="AT30" s="1221"/>
      <c r="AU30" s="1248"/>
      <c r="AV30" s="306">
        <v>125</v>
      </c>
      <c r="AW30" s="685">
        <v>25</v>
      </c>
      <c r="AX30" s="685"/>
      <c r="AY30" s="685"/>
      <c r="AZ30" s="685"/>
      <c r="BA30" s="685">
        <v>25</v>
      </c>
      <c r="BB30" s="685">
        <v>75</v>
      </c>
      <c r="BC30" s="1221"/>
      <c r="BD30" s="1251"/>
      <c r="BE30" s="306">
        <v>125</v>
      </c>
      <c r="BF30" s="685">
        <v>25</v>
      </c>
      <c r="BG30" s="685"/>
      <c r="BH30" s="685"/>
      <c r="BI30" s="685"/>
      <c r="BJ30" s="685">
        <v>25</v>
      </c>
      <c r="BK30" s="685">
        <v>75</v>
      </c>
      <c r="BL30" s="1221"/>
      <c r="BM30" s="1254"/>
      <c r="BN30" s="306">
        <v>125</v>
      </c>
      <c r="BO30" s="685">
        <v>25</v>
      </c>
      <c r="BP30" s="685"/>
      <c r="BQ30" s="685"/>
      <c r="BR30" s="685"/>
      <c r="BS30" s="685">
        <v>25</v>
      </c>
      <c r="BT30" s="685">
        <v>75</v>
      </c>
      <c r="BU30" s="1210"/>
      <c r="BV30" s="1211"/>
      <c r="BW30" s="1211"/>
      <c r="BX30" s="1211"/>
      <c r="BY30" s="1211"/>
      <c r="BZ30" s="1211"/>
      <c r="CA30" s="1211"/>
      <c r="CB30" s="1211"/>
      <c r="CC30" s="1212"/>
    </row>
    <row r="31" spans="1:81" s="690" customFormat="1" ht="40.15" customHeight="1" thickTop="1" x14ac:dyDescent="0.25">
      <c r="A31" s="673"/>
      <c r="B31" s="1334"/>
      <c r="C31" s="2266"/>
      <c r="D31" s="1282">
        <v>32</v>
      </c>
      <c r="E31" s="1285" t="s">
        <v>7018</v>
      </c>
      <c r="F31" s="1285"/>
      <c r="G31" s="1285" t="s">
        <v>7065</v>
      </c>
      <c r="H31" s="1285" t="s">
        <v>7030</v>
      </c>
      <c r="I31" s="1388">
        <v>2021004540065</v>
      </c>
      <c r="J31" s="1219">
        <v>699</v>
      </c>
      <c r="K31" s="1288" t="str">
        <f>+[19]Metas!K799</f>
        <v>Hectáreas adquiridas para la conservación del recurso hídrico, y protección de páramos y parques naturales en el Departamento.</v>
      </c>
      <c r="L31" s="1222">
        <v>320</v>
      </c>
      <c r="M31" s="1225">
        <f>SUM(N31:Q31)</f>
        <v>320</v>
      </c>
      <c r="N31" s="2253">
        <v>80</v>
      </c>
      <c r="O31" s="2256">
        <v>80</v>
      </c>
      <c r="P31" s="2259">
        <v>80</v>
      </c>
      <c r="Q31" s="2259">
        <v>80</v>
      </c>
      <c r="R31" s="1219">
        <f>+$J31</f>
        <v>699</v>
      </c>
      <c r="S31" s="940" t="s">
        <v>7066</v>
      </c>
      <c r="T31" s="928" t="s">
        <v>3834</v>
      </c>
      <c r="U31" s="928" t="s">
        <v>3838</v>
      </c>
      <c r="V31" s="928" t="s">
        <v>3842</v>
      </c>
      <c r="W31" s="677" t="s">
        <v>7067</v>
      </c>
      <c r="X31" s="669">
        <v>44593</v>
      </c>
      <c r="Y31" s="669">
        <v>44651</v>
      </c>
      <c r="Z31" s="669"/>
      <c r="AA31" s="669"/>
      <c r="AB31" s="1219">
        <f t="shared" ref="AB31" si="17">+$J31</f>
        <v>699</v>
      </c>
      <c r="AC31" s="1240">
        <f t="shared" ref="AC31" si="18">+L31</f>
        <v>320</v>
      </c>
      <c r="AD31" s="308">
        <f t="shared" si="12"/>
        <v>0</v>
      </c>
      <c r="AE31" s="308">
        <f t="shared" si="12"/>
        <v>0</v>
      </c>
      <c r="AF31" s="308">
        <f t="shared" si="12"/>
        <v>0</v>
      </c>
      <c r="AG31" s="308">
        <f t="shared" si="12"/>
        <v>0</v>
      </c>
      <c r="AH31" s="308">
        <f t="shared" si="12"/>
        <v>0</v>
      </c>
      <c r="AI31" s="308">
        <f t="shared" si="12"/>
        <v>0</v>
      </c>
      <c r="AJ31" s="308">
        <f t="shared" si="12"/>
        <v>0</v>
      </c>
      <c r="AK31" s="1219">
        <f t="shared" ref="AK31" si="19">+$J31</f>
        <v>699</v>
      </c>
      <c r="AL31" s="1243">
        <f>+N31</f>
        <v>80</v>
      </c>
      <c r="AM31" s="303">
        <f t="shared" si="1"/>
        <v>0</v>
      </c>
      <c r="AN31" s="683"/>
      <c r="AO31" s="683"/>
      <c r="AP31" s="683"/>
      <c r="AQ31" s="683"/>
      <c r="AR31" s="683"/>
      <c r="AS31" s="683"/>
      <c r="AT31" s="1219">
        <f t="shared" ref="AT31" si="20">+$J31</f>
        <v>699</v>
      </c>
      <c r="AU31" s="1246">
        <f>+O31</f>
        <v>80</v>
      </c>
      <c r="AV31" s="308">
        <f t="shared" si="2"/>
        <v>0</v>
      </c>
      <c r="AW31" s="683"/>
      <c r="AX31" s="683"/>
      <c r="AY31" s="683"/>
      <c r="AZ31" s="683"/>
      <c r="BA31" s="683"/>
      <c r="BB31" s="683"/>
      <c r="BC31" s="1219">
        <f t="shared" ref="BC31" si="21">+$J31</f>
        <v>699</v>
      </c>
      <c r="BD31" s="1249">
        <f>+P31</f>
        <v>80</v>
      </c>
      <c r="BE31" s="308">
        <f t="shared" si="3"/>
        <v>0</v>
      </c>
      <c r="BF31" s="683"/>
      <c r="BG31" s="683"/>
      <c r="BH31" s="683"/>
      <c r="BI31" s="683"/>
      <c r="BJ31" s="683"/>
      <c r="BK31" s="683"/>
      <c r="BL31" s="1219">
        <f t="shared" ref="BL31" si="22">+$J31</f>
        <v>699</v>
      </c>
      <c r="BM31" s="1252">
        <f>+Q31</f>
        <v>80</v>
      </c>
      <c r="BN31" s="308">
        <f t="shared" si="4"/>
        <v>0</v>
      </c>
      <c r="BO31" s="683"/>
      <c r="BP31" s="683"/>
      <c r="BQ31" s="683"/>
      <c r="BR31" s="683"/>
      <c r="BS31" s="683"/>
      <c r="BT31" s="683"/>
      <c r="BU31" s="1204"/>
      <c r="BV31" s="1205"/>
      <c r="BW31" s="1205"/>
      <c r="BX31" s="1205"/>
      <c r="BY31" s="1205"/>
      <c r="BZ31" s="1205"/>
      <c r="CA31" s="1205"/>
      <c r="CB31" s="1205"/>
      <c r="CC31" s="1206"/>
    </row>
    <row r="32" spans="1:81" s="690" customFormat="1" ht="50.25" customHeight="1" x14ac:dyDescent="0.25">
      <c r="A32" s="673"/>
      <c r="B32" s="1334"/>
      <c r="C32" s="2266"/>
      <c r="D32" s="1283"/>
      <c r="E32" s="1286"/>
      <c r="F32" s="1286"/>
      <c r="G32" s="1286"/>
      <c r="H32" s="1286"/>
      <c r="I32" s="1389"/>
      <c r="J32" s="1220"/>
      <c r="K32" s="1289"/>
      <c r="L32" s="1223"/>
      <c r="M32" s="1226"/>
      <c r="N32" s="2254"/>
      <c r="O32" s="2257"/>
      <c r="P32" s="2260"/>
      <c r="Q32" s="2260"/>
      <c r="R32" s="1220"/>
      <c r="S32" s="2271" t="s">
        <v>7068</v>
      </c>
      <c r="T32" s="932" t="s">
        <v>3833</v>
      </c>
      <c r="U32" s="932" t="s">
        <v>3838</v>
      </c>
      <c r="V32" s="932" t="s">
        <v>3842</v>
      </c>
      <c r="W32" s="678" t="s">
        <v>7069</v>
      </c>
      <c r="X32" s="670">
        <v>44652</v>
      </c>
      <c r="Y32" s="670">
        <v>44742</v>
      </c>
      <c r="Z32" s="670"/>
      <c r="AA32" s="670"/>
      <c r="AB32" s="1220"/>
      <c r="AC32" s="1241"/>
      <c r="AD32" s="303">
        <f t="shared" si="12"/>
        <v>0</v>
      </c>
      <c r="AE32" s="303">
        <f t="shared" si="12"/>
        <v>0</v>
      </c>
      <c r="AF32" s="303">
        <f t="shared" si="12"/>
        <v>0</v>
      </c>
      <c r="AG32" s="303">
        <f t="shared" si="12"/>
        <v>0</v>
      </c>
      <c r="AH32" s="303">
        <f t="shared" si="12"/>
        <v>0</v>
      </c>
      <c r="AI32" s="303">
        <f t="shared" si="12"/>
        <v>0</v>
      </c>
      <c r="AJ32" s="303">
        <f t="shared" si="12"/>
        <v>0</v>
      </c>
      <c r="AK32" s="1220"/>
      <c r="AL32" s="1244"/>
      <c r="AM32" s="303">
        <f t="shared" si="1"/>
        <v>0</v>
      </c>
      <c r="AN32" s="684"/>
      <c r="AO32" s="684"/>
      <c r="AP32" s="684"/>
      <c r="AQ32" s="684"/>
      <c r="AR32" s="684"/>
      <c r="AS32" s="684"/>
      <c r="AT32" s="1220"/>
      <c r="AU32" s="1247"/>
      <c r="AV32" s="303">
        <f t="shared" si="2"/>
        <v>0</v>
      </c>
      <c r="AW32" s="684"/>
      <c r="AX32" s="684"/>
      <c r="AY32" s="684"/>
      <c r="AZ32" s="684"/>
      <c r="BA32" s="684"/>
      <c r="BB32" s="684"/>
      <c r="BC32" s="1220"/>
      <c r="BD32" s="1250"/>
      <c r="BE32" s="303">
        <f t="shared" si="3"/>
        <v>0</v>
      </c>
      <c r="BF32" s="684"/>
      <c r="BG32" s="684"/>
      <c r="BH32" s="684"/>
      <c r="BI32" s="684"/>
      <c r="BJ32" s="684"/>
      <c r="BK32" s="684"/>
      <c r="BL32" s="1220"/>
      <c r="BM32" s="1253"/>
      <c r="BN32" s="303">
        <f t="shared" si="4"/>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2266"/>
      <c r="D33" s="1283"/>
      <c r="E33" s="1286"/>
      <c r="F33" s="1286"/>
      <c r="G33" s="1286"/>
      <c r="H33" s="1286"/>
      <c r="I33" s="1389"/>
      <c r="J33" s="1220"/>
      <c r="K33" s="1289"/>
      <c r="L33" s="1223"/>
      <c r="M33" s="1226"/>
      <c r="N33" s="2254"/>
      <c r="O33" s="2257"/>
      <c r="P33" s="2260"/>
      <c r="Q33" s="2260"/>
      <c r="R33" s="1220"/>
      <c r="S33" s="2271"/>
      <c r="T33" s="932" t="s">
        <v>3833</v>
      </c>
      <c r="U33" s="932" t="s">
        <v>3837</v>
      </c>
      <c r="V33" s="932" t="s">
        <v>3842</v>
      </c>
      <c r="W33" s="678" t="s">
        <v>7070</v>
      </c>
      <c r="X33" s="670">
        <v>44743</v>
      </c>
      <c r="Y33" s="670">
        <v>44834</v>
      </c>
      <c r="Z33" s="670"/>
      <c r="AA33" s="670"/>
      <c r="AB33" s="1220"/>
      <c r="AC33" s="1241"/>
      <c r="AD33" s="303">
        <f t="shared" si="12"/>
        <v>0</v>
      </c>
      <c r="AE33" s="303">
        <f t="shared" si="12"/>
        <v>0</v>
      </c>
      <c r="AF33" s="303">
        <f t="shared" si="12"/>
        <v>0</v>
      </c>
      <c r="AG33" s="303">
        <f t="shared" si="12"/>
        <v>0</v>
      </c>
      <c r="AH33" s="303">
        <f t="shared" si="12"/>
        <v>0</v>
      </c>
      <c r="AI33" s="303">
        <f t="shared" si="12"/>
        <v>0</v>
      </c>
      <c r="AJ33" s="303">
        <f t="shared" si="12"/>
        <v>0</v>
      </c>
      <c r="AK33" s="1220"/>
      <c r="AL33" s="1244"/>
      <c r="AM33" s="303">
        <f t="shared" si="1"/>
        <v>0</v>
      </c>
      <c r="AN33" s="684"/>
      <c r="AO33" s="684"/>
      <c r="AP33" s="684"/>
      <c r="AQ33" s="684"/>
      <c r="AR33" s="684"/>
      <c r="AS33" s="684"/>
      <c r="AT33" s="1220"/>
      <c r="AU33" s="1247"/>
      <c r="AV33" s="303">
        <f t="shared" si="2"/>
        <v>0</v>
      </c>
      <c r="AW33" s="684"/>
      <c r="AX33" s="684"/>
      <c r="AY33" s="684"/>
      <c r="AZ33" s="684"/>
      <c r="BA33" s="684"/>
      <c r="BB33" s="684"/>
      <c r="BC33" s="1220"/>
      <c r="BD33" s="1250"/>
      <c r="BE33" s="303">
        <f t="shared" si="3"/>
        <v>0</v>
      </c>
      <c r="BF33" s="684"/>
      <c r="BG33" s="684"/>
      <c r="BH33" s="684"/>
      <c r="BI33" s="684"/>
      <c r="BJ33" s="684"/>
      <c r="BK33" s="684"/>
      <c r="BL33" s="1220"/>
      <c r="BM33" s="1253"/>
      <c r="BN33" s="303">
        <f t="shared" si="4"/>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2266"/>
      <c r="D34" s="1284"/>
      <c r="E34" s="1287"/>
      <c r="F34" s="1287"/>
      <c r="G34" s="1287"/>
      <c r="H34" s="1287"/>
      <c r="I34" s="1410"/>
      <c r="J34" s="1221"/>
      <c r="K34" s="1290"/>
      <c r="L34" s="1224"/>
      <c r="M34" s="1227"/>
      <c r="N34" s="2255"/>
      <c r="O34" s="2258"/>
      <c r="P34" s="2261"/>
      <c r="Q34" s="2261"/>
      <c r="R34" s="1221"/>
      <c r="S34" s="940" t="s">
        <v>7071</v>
      </c>
      <c r="T34" s="934" t="s">
        <v>3834</v>
      </c>
      <c r="U34" s="934" t="s">
        <v>3837</v>
      </c>
      <c r="V34" s="934" t="s">
        <v>3842</v>
      </c>
      <c r="W34" s="679" t="s">
        <v>7072</v>
      </c>
      <c r="X34" s="671">
        <v>44837</v>
      </c>
      <c r="Y34" s="671">
        <v>44925</v>
      </c>
      <c r="Z34" s="671"/>
      <c r="AA34" s="671"/>
      <c r="AB34" s="1221"/>
      <c r="AC34" s="1242"/>
      <c r="AD34" s="306">
        <f t="shared" si="12"/>
        <v>1620</v>
      </c>
      <c r="AE34" s="306">
        <f t="shared" si="12"/>
        <v>1620</v>
      </c>
      <c r="AF34" s="306">
        <f t="shared" si="12"/>
        <v>0</v>
      </c>
      <c r="AG34" s="306">
        <f t="shared" si="12"/>
        <v>0</v>
      </c>
      <c r="AH34" s="306">
        <f t="shared" si="12"/>
        <v>0</v>
      </c>
      <c r="AI34" s="306">
        <f t="shared" si="12"/>
        <v>0</v>
      </c>
      <c r="AJ34" s="306">
        <f t="shared" si="12"/>
        <v>0</v>
      </c>
      <c r="AK34" s="1221"/>
      <c r="AL34" s="1245"/>
      <c r="AM34" s="303">
        <f t="shared" si="1"/>
        <v>0</v>
      </c>
      <c r="AN34" s="685"/>
      <c r="AO34" s="685"/>
      <c r="AP34" s="685"/>
      <c r="AQ34" s="685"/>
      <c r="AR34" s="685"/>
      <c r="AS34" s="685"/>
      <c r="AT34" s="1221"/>
      <c r="AU34" s="1248"/>
      <c r="AV34" s="303">
        <f t="shared" si="2"/>
        <v>620</v>
      </c>
      <c r="AW34" s="685">
        <v>620</v>
      </c>
      <c r="AX34" s="685"/>
      <c r="AY34" s="685"/>
      <c r="AZ34" s="685"/>
      <c r="BA34" s="685"/>
      <c r="BB34" s="685"/>
      <c r="BC34" s="1221"/>
      <c r="BD34" s="1251"/>
      <c r="BE34" s="303">
        <f t="shared" si="3"/>
        <v>500</v>
      </c>
      <c r="BF34" s="685">
        <v>500</v>
      </c>
      <c r="BG34" s="685"/>
      <c r="BH34" s="685"/>
      <c r="BI34" s="685"/>
      <c r="BJ34" s="685"/>
      <c r="BK34" s="685"/>
      <c r="BL34" s="1221"/>
      <c r="BM34" s="1254"/>
      <c r="BN34" s="303">
        <f t="shared" ref="BN34" si="23">SUM(BO34:BT34)</f>
        <v>500</v>
      </c>
      <c r="BO34" s="685">
        <v>500</v>
      </c>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2266"/>
      <c r="D35" s="1282">
        <v>32</v>
      </c>
      <c r="E35" s="1285" t="s">
        <v>7018</v>
      </c>
      <c r="F35" s="1285"/>
      <c r="G35" s="1285" t="s">
        <v>7073</v>
      </c>
      <c r="H35" s="1285" t="s">
        <v>7030</v>
      </c>
      <c r="I35" s="1388">
        <v>2021004540065</v>
      </c>
      <c r="J35" s="1219">
        <v>700</v>
      </c>
      <c r="K35" s="1288" t="str">
        <f>+[19]Metas!K800</f>
        <v>Kilómetros de aislamiento como estrategia de mantenimiento de las áreas de importancia estratégica del Departamento.</v>
      </c>
      <c r="L35" s="1222">
        <v>20</v>
      </c>
      <c r="M35" s="1225">
        <f>SUM(N35:Q35)</f>
        <v>20</v>
      </c>
      <c r="N35" s="1228">
        <v>5</v>
      </c>
      <c r="O35" s="1231">
        <v>5</v>
      </c>
      <c r="P35" s="1234">
        <v>5</v>
      </c>
      <c r="Q35" s="1237">
        <v>5</v>
      </c>
      <c r="R35" s="1219">
        <f>+$J35</f>
        <v>700</v>
      </c>
      <c r="S35" s="931" t="s">
        <v>7074</v>
      </c>
      <c r="T35" s="928" t="s">
        <v>3834</v>
      </c>
      <c r="U35" s="928" t="s">
        <v>3838</v>
      </c>
      <c r="V35" s="928" t="s">
        <v>3842</v>
      </c>
      <c r="W35" s="677" t="s">
        <v>7070</v>
      </c>
      <c r="X35" s="669">
        <v>44593</v>
      </c>
      <c r="Y35" s="669">
        <v>44638</v>
      </c>
      <c r="Z35" s="669"/>
      <c r="AA35" s="669"/>
      <c r="AB35" s="1219">
        <f t="shared" ref="AB35" si="24">+$J35</f>
        <v>700</v>
      </c>
      <c r="AC35" s="1240">
        <f t="shared" ref="AC35" si="25">+L35</f>
        <v>20</v>
      </c>
      <c r="AD35" s="308">
        <f t="shared" si="12"/>
        <v>0</v>
      </c>
      <c r="AE35" s="308">
        <f t="shared" si="12"/>
        <v>0</v>
      </c>
      <c r="AF35" s="308">
        <f t="shared" si="12"/>
        <v>0</v>
      </c>
      <c r="AG35" s="308">
        <f t="shared" si="12"/>
        <v>0</v>
      </c>
      <c r="AH35" s="308">
        <f t="shared" si="12"/>
        <v>0</v>
      </c>
      <c r="AI35" s="308">
        <f t="shared" si="12"/>
        <v>0</v>
      </c>
      <c r="AJ35" s="308">
        <f t="shared" si="12"/>
        <v>0</v>
      </c>
      <c r="AK35" s="1219">
        <f t="shared" ref="AK35" si="26">+$J35</f>
        <v>700</v>
      </c>
      <c r="AL35" s="1243">
        <f>+N35</f>
        <v>5</v>
      </c>
      <c r="AM35" s="303">
        <f t="shared" si="1"/>
        <v>0</v>
      </c>
      <c r="AN35" s="683"/>
      <c r="AO35" s="683"/>
      <c r="AP35" s="683"/>
      <c r="AQ35" s="683"/>
      <c r="AR35" s="683"/>
      <c r="AS35" s="683"/>
      <c r="AT35" s="1219">
        <f t="shared" ref="AT35" si="27">+$J35</f>
        <v>700</v>
      </c>
      <c r="AU35" s="1246">
        <f>+O35</f>
        <v>5</v>
      </c>
      <c r="AV35" s="308">
        <f t="shared" si="2"/>
        <v>0</v>
      </c>
      <c r="AW35" s="683"/>
      <c r="AX35" s="683"/>
      <c r="AY35" s="683"/>
      <c r="AZ35" s="683"/>
      <c r="BA35" s="683"/>
      <c r="BB35" s="683"/>
      <c r="BC35" s="1219">
        <f t="shared" ref="BC35" si="28">+$J35</f>
        <v>700</v>
      </c>
      <c r="BD35" s="1249">
        <f>+P35</f>
        <v>5</v>
      </c>
      <c r="BE35" s="308">
        <f t="shared" si="3"/>
        <v>0</v>
      </c>
      <c r="BF35" s="683"/>
      <c r="BG35" s="683"/>
      <c r="BH35" s="683"/>
      <c r="BI35" s="683"/>
      <c r="BJ35" s="683"/>
      <c r="BK35" s="683"/>
      <c r="BL35" s="1219">
        <f t="shared" ref="BL35" si="29">+$J35</f>
        <v>700</v>
      </c>
      <c r="BM35" s="1252">
        <f>+Q35</f>
        <v>5</v>
      </c>
      <c r="BN35" s="308">
        <f t="shared" si="4"/>
        <v>0</v>
      </c>
      <c r="BO35" s="683"/>
      <c r="BP35" s="683"/>
      <c r="BQ35" s="683"/>
      <c r="BR35" s="683"/>
      <c r="BS35" s="683"/>
      <c r="BT35" s="683"/>
      <c r="BU35" s="1204"/>
      <c r="BV35" s="1205"/>
      <c r="BW35" s="1205"/>
      <c r="BX35" s="1205"/>
      <c r="BY35" s="1205"/>
      <c r="BZ35" s="1205"/>
      <c r="CA35" s="1205"/>
      <c r="CB35" s="1205"/>
      <c r="CC35" s="1206"/>
    </row>
    <row r="36" spans="1:81" s="690" customFormat="1" ht="52.5" customHeight="1" x14ac:dyDescent="0.25">
      <c r="A36" s="673"/>
      <c r="B36" s="1334"/>
      <c r="C36" s="2266"/>
      <c r="D36" s="1283"/>
      <c r="E36" s="1286"/>
      <c r="F36" s="1286"/>
      <c r="G36" s="1286"/>
      <c r="H36" s="1286"/>
      <c r="I36" s="1389"/>
      <c r="J36" s="1220"/>
      <c r="K36" s="1289"/>
      <c r="L36" s="1223"/>
      <c r="M36" s="1226"/>
      <c r="N36" s="1229"/>
      <c r="O36" s="1232"/>
      <c r="P36" s="1235"/>
      <c r="Q36" s="1238"/>
      <c r="R36" s="1220"/>
      <c r="S36" s="931" t="s">
        <v>7075</v>
      </c>
      <c r="T36" s="932" t="s">
        <v>3834</v>
      </c>
      <c r="U36" s="932" t="s">
        <v>3839</v>
      </c>
      <c r="V36" s="932" t="s">
        <v>3842</v>
      </c>
      <c r="W36" s="678" t="s">
        <v>7069</v>
      </c>
      <c r="X36" s="670">
        <v>44641</v>
      </c>
      <c r="Y36" s="670">
        <v>44742</v>
      </c>
      <c r="Z36" s="670"/>
      <c r="AA36" s="670"/>
      <c r="AB36" s="1220"/>
      <c r="AC36" s="1241"/>
      <c r="AD36" s="303">
        <f t="shared" si="12"/>
        <v>0</v>
      </c>
      <c r="AE36" s="303">
        <f t="shared" si="12"/>
        <v>0</v>
      </c>
      <c r="AF36" s="303">
        <f t="shared" si="12"/>
        <v>0</v>
      </c>
      <c r="AG36" s="303">
        <f t="shared" si="12"/>
        <v>0</v>
      </c>
      <c r="AH36" s="303">
        <f t="shared" si="12"/>
        <v>0</v>
      </c>
      <c r="AI36" s="303">
        <f t="shared" si="12"/>
        <v>0</v>
      </c>
      <c r="AJ36" s="303">
        <f t="shared" si="12"/>
        <v>0</v>
      </c>
      <c r="AK36" s="1220"/>
      <c r="AL36" s="1244"/>
      <c r="AM36" s="303">
        <f t="shared" si="1"/>
        <v>0</v>
      </c>
      <c r="AN36" s="684"/>
      <c r="AO36" s="684"/>
      <c r="AP36" s="684"/>
      <c r="AQ36" s="684"/>
      <c r="AR36" s="684"/>
      <c r="AS36" s="684"/>
      <c r="AT36" s="1220"/>
      <c r="AU36" s="1247"/>
      <c r="AV36" s="303">
        <f t="shared" si="2"/>
        <v>0</v>
      </c>
      <c r="AW36" s="684"/>
      <c r="AX36" s="684"/>
      <c r="AY36" s="684"/>
      <c r="AZ36" s="684"/>
      <c r="BA36" s="684"/>
      <c r="BB36" s="684"/>
      <c r="BC36" s="1220"/>
      <c r="BD36" s="1250"/>
      <c r="BE36" s="303">
        <f t="shared" si="3"/>
        <v>0</v>
      </c>
      <c r="BF36" s="684"/>
      <c r="BG36" s="684"/>
      <c r="BH36" s="684"/>
      <c r="BI36" s="684"/>
      <c r="BJ36" s="684"/>
      <c r="BK36" s="684"/>
      <c r="BL36" s="1220"/>
      <c r="BM36" s="1253"/>
      <c r="BN36" s="303">
        <f t="shared" si="4"/>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2266"/>
      <c r="D37" s="1283"/>
      <c r="E37" s="1286"/>
      <c r="F37" s="1286"/>
      <c r="G37" s="1286"/>
      <c r="H37" s="1286"/>
      <c r="I37" s="1389"/>
      <c r="J37" s="1220"/>
      <c r="K37" s="1289"/>
      <c r="L37" s="1223"/>
      <c r="M37" s="1226"/>
      <c r="N37" s="1229"/>
      <c r="O37" s="1232"/>
      <c r="P37" s="1235"/>
      <c r="Q37" s="1238"/>
      <c r="R37" s="1220"/>
      <c r="S37" s="931" t="s">
        <v>7076</v>
      </c>
      <c r="T37" s="932" t="s">
        <v>3833</v>
      </c>
      <c r="U37" s="932" t="s">
        <v>3838</v>
      </c>
      <c r="V37" s="932" t="s">
        <v>3842</v>
      </c>
      <c r="W37" s="678" t="s">
        <v>7077</v>
      </c>
      <c r="X37" s="670">
        <v>44746</v>
      </c>
      <c r="Y37" s="670">
        <v>44834</v>
      </c>
      <c r="Z37" s="670"/>
      <c r="AA37" s="670"/>
      <c r="AB37" s="1220"/>
      <c r="AC37" s="1241"/>
      <c r="AD37" s="303">
        <f t="shared" si="12"/>
        <v>0</v>
      </c>
      <c r="AE37" s="303">
        <f t="shared" si="12"/>
        <v>0</v>
      </c>
      <c r="AF37" s="303">
        <f t="shared" si="12"/>
        <v>0</v>
      </c>
      <c r="AG37" s="303">
        <f t="shared" si="12"/>
        <v>0</v>
      </c>
      <c r="AH37" s="303">
        <f t="shared" si="12"/>
        <v>0</v>
      </c>
      <c r="AI37" s="303">
        <f t="shared" si="12"/>
        <v>0</v>
      </c>
      <c r="AJ37" s="303">
        <f t="shared" si="12"/>
        <v>0</v>
      </c>
      <c r="AK37" s="1220"/>
      <c r="AL37" s="1244"/>
      <c r="AM37" s="303">
        <f t="shared" si="1"/>
        <v>0</v>
      </c>
      <c r="AN37" s="684"/>
      <c r="AO37" s="684"/>
      <c r="AP37" s="684"/>
      <c r="AQ37" s="684"/>
      <c r="AR37" s="684"/>
      <c r="AS37" s="684"/>
      <c r="AT37" s="1220"/>
      <c r="AU37" s="1247"/>
      <c r="AV37" s="303">
        <f t="shared" si="2"/>
        <v>0</v>
      </c>
      <c r="AW37" s="684"/>
      <c r="AX37" s="684"/>
      <c r="AY37" s="684"/>
      <c r="AZ37" s="684"/>
      <c r="BA37" s="684"/>
      <c r="BB37" s="684"/>
      <c r="BC37" s="1220"/>
      <c r="BD37" s="1250"/>
      <c r="BE37" s="303">
        <f t="shared" si="3"/>
        <v>0</v>
      </c>
      <c r="BF37" s="684"/>
      <c r="BG37" s="684"/>
      <c r="BH37" s="684"/>
      <c r="BI37" s="684"/>
      <c r="BJ37" s="684"/>
      <c r="BK37" s="684"/>
      <c r="BL37" s="1220"/>
      <c r="BM37" s="1253"/>
      <c r="BN37" s="303">
        <f t="shared" si="4"/>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5"/>
      <c r="C38" s="2267"/>
      <c r="D38" s="1284"/>
      <c r="E38" s="1287"/>
      <c r="F38" s="1287"/>
      <c r="G38" s="1287"/>
      <c r="H38" s="1287"/>
      <c r="I38" s="1410"/>
      <c r="J38" s="1221"/>
      <c r="K38" s="1290"/>
      <c r="L38" s="1224"/>
      <c r="M38" s="1227"/>
      <c r="N38" s="1230"/>
      <c r="O38" s="1233"/>
      <c r="P38" s="1236"/>
      <c r="Q38" s="1239"/>
      <c r="R38" s="1221"/>
      <c r="S38" s="938" t="s">
        <v>7078</v>
      </c>
      <c r="T38" s="934" t="s">
        <v>3833</v>
      </c>
      <c r="U38" s="934" t="s">
        <v>3840</v>
      </c>
      <c r="V38" s="934" t="s">
        <v>3842</v>
      </c>
      <c r="W38" s="679" t="s">
        <v>7079</v>
      </c>
      <c r="X38" s="671">
        <v>44837</v>
      </c>
      <c r="Y38" s="671">
        <v>44925</v>
      </c>
      <c r="Z38" s="671"/>
      <c r="AA38" s="671"/>
      <c r="AB38" s="1221"/>
      <c r="AC38" s="1242"/>
      <c r="AD38" s="306">
        <v>300</v>
      </c>
      <c r="AE38" s="306">
        <v>50</v>
      </c>
      <c r="AF38" s="306">
        <f t="shared" si="12"/>
        <v>0</v>
      </c>
      <c r="AG38" s="306">
        <f t="shared" si="12"/>
        <v>0</v>
      </c>
      <c r="AH38" s="306">
        <f t="shared" si="12"/>
        <v>0</v>
      </c>
      <c r="AI38" s="306">
        <v>150</v>
      </c>
      <c r="AJ38" s="306">
        <v>100</v>
      </c>
      <c r="AK38" s="1221"/>
      <c r="AL38" s="1245"/>
      <c r="AM38" s="303">
        <f t="shared" si="1"/>
        <v>80</v>
      </c>
      <c r="AN38" s="685">
        <v>20</v>
      </c>
      <c r="AO38" s="685"/>
      <c r="AP38" s="685"/>
      <c r="AQ38" s="685"/>
      <c r="AR38" s="685">
        <v>40</v>
      </c>
      <c r="AS38" s="685">
        <v>20</v>
      </c>
      <c r="AT38" s="1221"/>
      <c r="AU38" s="1248"/>
      <c r="AV38" s="306">
        <v>80</v>
      </c>
      <c r="AW38" s="685">
        <v>20</v>
      </c>
      <c r="AX38" s="685"/>
      <c r="AY38" s="685"/>
      <c r="AZ38" s="685"/>
      <c r="BA38" s="685">
        <v>40</v>
      </c>
      <c r="BB38" s="685">
        <v>20</v>
      </c>
      <c r="BC38" s="1221"/>
      <c r="BD38" s="1251"/>
      <c r="BE38" s="306">
        <v>80</v>
      </c>
      <c r="BF38" s="685">
        <v>10</v>
      </c>
      <c r="BG38" s="685"/>
      <c r="BH38" s="685"/>
      <c r="BI38" s="685"/>
      <c r="BJ38" s="685">
        <v>50</v>
      </c>
      <c r="BK38" s="685">
        <v>20</v>
      </c>
      <c r="BL38" s="1221"/>
      <c r="BM38" s="1254"/>
      <c r="BN38" s="306">
        <v>60</v>
      </c>
      <c r="BO38" s="685">
        <v>0</v>
      </c>
      <c r="BP38" s="685"/>
      <c r="BQ38" s="685"/>
      <c r="BR38" s="685"/>
      <c r="BS38" s="685">
        <v>40</v>
      </c>
      <c r="BT38" s="685">
        <v>20</v>
      </c>
      <c r="BU38" s="1210"/>
      <c r="BV38" s="1211"/>
      <c r="BW38" s="1211"/>
      <c r="BX38" s="1211"/>
      <c r="BY38" s="1211"/>
      <c r="BZ38" s="1211"/>
      <c r="CA38" s="1211"/>
      <c r="CB38" s="1211"/>
      <c r="CC38" s="1212"/>
    </row>
    <row r="39" spans="1:81" ht="16.149999999999999" customHeight="1" thickTop="1" x14ac:dyDescent="0.25"/>
    <row r="40" spans="1:81" s="690" customFormat="1" ht="16.149999999999999" customHeight="1" x14ac:dyDescent="0.25">
      <c r="A40" s="673"/>
      <c r="B40" s="1131"/>
      <c r="C40" s="1115" t="s">
        <v>0</v>
      </c>
      <c r="D40" s="1115"/>
      <c r="E40" s="1115"/>
      <c r="F40" s="1115"/>
      <c r="G40" s="1115"/>
      <c r="H40" s="1115"/>
      <c r="I40" s="922"/>
      <c r="J40" s="715" t="s">
        <v>1</v>
      </c>
      <c r="K40" s="743"/>
      <c r="L40" s="2262" t="s">
        <v>3847</v>
      </c>
      <c r="M40" s="2263"/>
      <c r="N40" s="2263"/>
      <c r="O40" s="2263"/>
      <c r="P40" s="2263"/>
      <c r="Q40" s="2264"/>
      <c r="R40" s="1114" t="s">
        <v>0</v>
      </c>
      <c r="S40" s="1116"/>
      <c r="T40" s="1195" t="s">
        <v>1</v>
      </c>
      <c r="U40" s="1196"/>
      <c r="V40" s="1197"/>
      <c r="W40" s="2241" t="str">
        <f>+$L40</f>
        <v xml:space="preserve">SECRETARÌA DE MEDIO AMBIENTE, RECURSOS NATURALES Y SOSTENIBILIDAD </v>
      </c>
      <c r="X40" s="2242"/>
      <c r="Y40" s="2242"/>
      <c r="Z40" s="2242"/>
      <c r="AA40" s="2243"/>
      <c r="AB40" s="1114" t="s">
        <v>0</v>
      </c>
      <c r="AC40" s="1115"/>
      <c r="AD40" s="1115"/>
      <c r="AE40" s="1115"/>
      <c r="AF40" s="1115"/>
      <c r="AG40" s="1115"/>
      <c r="AH40" s="1115"/>
      <c r="AI40" s="1115"/>
      <c r="AJ40" s="1116"/>
      <c r="AK40" s="1112" t="s">
        <v>1</v>
      </c>
      <c r="AL40" s="1112"/>
      <c r="AM40" s="1112"/>
      <c r="AN40" s="2241" t="str">
        <f>+$L40</f>
        <v xml:space="preserve">SECRETARÌA DE MEDIO AMBIENTE, RECURSOS NATURALES Y SOSTENIBILIDAD </v>
      </c>
      <c r="AO40" s="2242"/>
      <c r="AP40" s="2242"/>
      <c r="AQ40" s="2242"/>
      <c r="AR40" s="2242"/>
      <c r="AS40" s="2243"/>
      <c r="AT40" s="1114" t="s">
        <v>0</v>
      </c>
      <c r="AU40" s="1115"/>
      <c r="AV40" s="1115"/>
      <c r="AW40" s="1115"/>
      <c r="AX40" s="1115"/>
      <c r="AY40" s="1115"/>
      <c r="AZ40" s="1115"/>
      <c r="BA40" s="1115"/>
      <c r="BB40" s="1116"/>
      <c r="BC40" s="1112" t="s">
        <v>1</v>
      </c>
      <c r="BD40" s="1112"/>
      <c r="BE40" s="1112"/>
      <c r="BF40" s="2244" t="str">
        <f>+$L40</f>
        <v xml:space="preserve">SECRETARÌA DE MEDIO AMBIENTE, RECURSOS NATURALES Y SOSTENIBILIDAD </v>
      </c>
      <c r="BG40" s="2244"/>
      <c r="BH40" s="2244"/>
      <c r="BI40" s="2244"/>
      <c r="BJ40" s="2244"/>
      <c r="BK40" s="2244"/>
      <c r="BL40" s="1114" t="s">
        <v>0</v>
      </c>
      <c r="BM40" s="1115"/>
      <c r="BN40" s="1115"/>
      <c r="BO40" s="1115"/>
      <c r="BP40" s="1115"/>
      <c r="BQ40" s="1115"/>
      <c r="BR40" s="1115"/>
      <c r="BS40" s="1115"/>
      <c r="BT40" s="1116"/>
      <c r="BU40" s="1112" t="s">
        <v>1</v>
      </c>
      <c r="BV40" s="1112"/>
      <c r="BW40" s="1112"/>
      <c r="BX40" s="2241" t="str">
        <f>+$L40</f>
        <v xml:space="preserve">SECRETARÌA DE MEDIO AMBIENTE, RECURSOS NATURALES Y SOSTENIBILIDAD </v>
      </c>
      <c r="BY40" s="2242"/>
      <c r="BZ40" s="2242"/>
      <c r="CA40" s="2242"/>
      <c r="CB40" s="2242"/>
      <c r="CC40" s="2243"/>
    </row>
    <row r="41" spans="1:81" s="690" customFormat="1" ht="16.149999999999999" customHeight="1" x14ac:dyDescent="0.25">
      <c r="A41" s="673"/>
      <c r="B41" s="1132"/>
      <c r="C41" s="1110" t="s">
        <v>1668</v>
      </c>
      <c r="D41" s="1110"/>
      <c r="E41" s="1110"/>
      <c r="F41" s="1110"/>
      <c r="G41" s="1110"/>
      <c r="H41" s="1110"/>
      <c r="I41" s="923"/>
      <c r="J41" s="715" t="s">
        <v>2</v>
      </c>
      <c r="K41" s="743"/>
      <c r="L41" s="1265"/>
      <c r="M41" s="1266"/>
      <c r="N41" s="1266"/>
      <c r="O41" s="1266"/>
      <c r="P41" s="1266"/>
      <c r="Q41" s="1267"/>
      <c r="R41" s="1109" t="s">
        <v>1668</v>
      </c>
      <c r="S41" s="1111"/>
      <c r="T41" s="1195" t="s">
        <v>2</v>
      </c>
      <c r="U41" s="1196"/>
      <c r="V41" s="1197"/>
      <c r="W41" s="1207">
        <f>+$L41</f>
        <v>0</v>
      </c>
      <c r="X41" s="1208"/>
      <c r="Y41" s="1208"/>
      <c r="Z41" s="1208"/>
      <c r="AA41" s="1268"/>
      <c r="AB41" s="1109" t="s">
        <v>1668</v>
      </c>
      <c r="AC41" s="1110"/>
      <c r="AD41" s="1110"/>
      <c r="AE41" s="1110"/>
      <c r="AF41" s="1110"/>
      <c r="AG41" s="1110"/>
      <c r="AH41" s="1110"/>
      <c r="AI41" s="1110"/>
      <c r="AJ41" s="1111"/>
      <c r="AK41" s="1112" t="s">
        <v>2</v>
      </c>
      <c r="AL41" s="1112"/>
      <c r="AM41" s="1112"/>
      <c r="AN41" s="1777">
        <f>+$L41</f>
        <v>0</v>
      </c>
      <c r="AO41" s="1778"/>
      <c r="AP41" s="1778"/>
      <c r="AQ41" s="1778"/>
      <c r="AR41" s="1778"/>
      <c r="AS41" s="1779"/>
      <c r="AT41" s="1109" t="s">
        <v>1668</v>
      </c>
      <c r="AU41" s="1110"/>
      <c r="AV41" s="1110"/>
      <c r="AW41" s="1110"/>
      <c r="AX41" s="1110"/>
      <c r="AY41" s="1110"/>
      <c r="AZ41" s="1110"/>
      <c r="BA41" s="1110"/>
      <c r="BB41" s="1111"/>
      <c r="BC41" s="1112" t="s">
        <v>2</v>
      </c>
      <c r="BD41" s="1112"/>
      <c r="BE41" s="1112"/>
      <c r="BF41" s="1113">
        <f>+$L41</f>
        <v>0</v>
      </c>
      <c r="BG41" s="1113"/>
      <c r="BH41" s="1113"/>
      <c r="BI41" s="1113"/>
      <c r="BJ41" s="1113"/>
      <c r="BK41" s="1113"/>
      <c r="BL41" s="1109" t="s">
        <v>1668</v>
      </c>
      <c r="BM41" s="1110"/>
      <c r="BN41" s="1110"/>
      <c r="BO41" s="1110"/>
      <c r="BP41" s="1110"/>
      <c r="BQ41" s="1110"/>
      <c r="BR41" s="1110"/>
      <c r="BS41" s="1110"/>
      <c r="BT41" s="1111"/>
      <c r="BU41" s="1112" t="s">
        <v>2</v>
      </c>
      <c r="BV41" s="1112"/>
      <c r="BW41" s="1112"/>
      <c r="BX41" s="1113">
        <f>+$L41</f>
        <v>0</v>
      </c>
      <c r="BY41" s="1113"/>
      <c r="BZ41" s="1113"/>
      <c r="CA41" s="1113"/>
      <c r="CB41" s="1113"/>
      <c r="CC41" s="1113"/>
    </row>
    <row r="42" spans="1:81" s="690" customFormat="1" ht="16.149999999999999" customHeight="1" x14ac:dyDescent="0.25">
      <c r="A42" s="673"/>
      <c r="B42" s="1132"/>
      <c r="C42" s="1143" t="s">
        <v>3860</v>
      </c>
      <c r="D42" s="1143"/>
      <c r="E42" s="1143"/>
      <c r="F42" s="1143"/>
      <c r="G42" s="1143"/>
      <c r="H42" s="1143"/>
      <c r="I42" s="923"/>
      <c r="J42" s="715" t="s">
        <v>1667</v>
      </c>
      <c r="K42" s="743"/>
      <c r="L42" s="2249" t="s">
        <v>1092</v>
      </c>
      <c r="M42" s="2250"/>
      <c r="N42" s="2250"/>
      <c r="O42" s="2250"/>
      <c r="P42" s="2250"/>
      <c r="Q42" s="2251"/>
      <c r="R42" s="1142" t="s">
        <v>3860</v>
      </c>
      <c r="S42" s="1144"/>
      <c r="T42" s="1195" t="s">
        <v>1675</v>
      </c>
      <c r="U42" s="1196"/>
      <c r="V42" s="1197"/>
      <c r="W42" s="2246" t="str">
        <f>+$L42</f>
        <v xml:space="preserve">4. Hábitat </v>
      </c>
      <c r="X42" s="2247"/>
      <c r="Y42" s="2247"/>
      <c r="Z42" s="2247"/>
      <c r="AA42" s="2248"/>
      <c r="AB42" s="1142" t="s">
        <v>3860</v>
      </c>
      <c r="AC42" s="1143"/>
      <c r="AD42" s="1143"/>
      <c r="AE42" s="1143"/>
      <c r="AF42" s="1143"/>
      <c r="AG42" s="1143"/>
      <c r="AH42" s="1143"/>
      <c r="AI42" s="1143"/>
      <c r="AJ42" s="1144"/>
      <c r="AK42" s="1112" t="s">
        <v>1667</v>
      </c>
      <c r="AL42" s="1112"/>
      <c r="AM42" s="1112"/>
      <c r="AN42" s="2249" t="str">
        <f>+$L42</f>
        <v xml:space="preserve">4. Hábitat </v>
      </c>
      <c r="AO42" s="2250"/>
      <c r="AP42" s="2250"/>
      <c r="AQ42" s="2250"/>
      <c r="AR42" s="2250"/>
      <c r="AS42" s="2251"/>
      <c r="AT42" s="1142" t="s">
        <v>3860</v>
      </c>
      <c r="AU42" s="1143"/>
      <c r="AV42" s="1143"/>
      <c r="AW42" s="1143"/>
      <c r="AX42" s="1143"/>
      <c r="AY42" s="1143"/>
      <c r="AZ42" s="1143"/>
      <c r="BA42" s="1143"/>
      <c r="BB42" s="1144"/>
      <c r="BC42" s="1112" t="s">
        <v>1667</v>
      </c>
      <c r="BD42" s="1112"/>
      <c r="BE42" s="1112"/>
      <c r="BF42" s="2245" t="str">
        <f>+$L42</f>
        <v xml:space="preserve">4. Hábitat </v>
      </c>
      <c r="BG42" s="2245"/>
      <c r="BH42" s="2245"/>
      <c r="BI42" s="2245"/>
      <c r="BJ42" s="2245"/>
      <c r="BK42" s="2245"/>
      <c r="BL42" s="1142" t="s">
        <v>3860</v>
      </c>
      <c r="BM42" s="1143"/>
      <c r="BN42" s="1143"/>
      <c r="BO42" s="1143"/>
      <c r="BP42" s="1143"/>
      <c r="BQ42" s="1143"/>
      <c r="BR42" s="1143"/>
      <c r="BS42" s="1143"/>
      <c r="BT42" s="1144"/>
      <c r="BU42" s="1112" t="s">
        <v>1667</v>
      </c>
      <c r="BV42" s="1112"/>
      <c r="BW42" s="1112"/>
      <c r="BX42" s="2245" t="str">
        <f>+$L42</f>
        <v xml:space="preserve">4. Hábitat </v>
      </c>
      <c r="BY42" s="2245"/>
      <c r="BZ42" s="2245"/>
      <c r="CA42" s="2245"/>
      <c r="CB42" s="2245"/>
      <c r="CC42" s="2245"/>
    </row>
    <row r="43" spans="1:81" s="690" customFormat="1" ht="16.149999999999999" customHeight="1" x14ac:dyDescent="0.25">
      <c r="A43" s="673"/>
      <c r="B43" s="1133"/>
      <c r="C43" s="1146"/>
      <c r="D43" s="1146"/>
      <c r="E43" s="1146"/>
      <c r="F43" s="1146"/>
      <c r="G43" s="1146"/>
      <c r="H43" s="1146"/>
      <c r="I43" s="924"/>
      <c r="J43" s="715" t="s">
        <v>1670</v>
      </c>
      <c r="K43" s="743"/>
      <c r="L43" s="1259" t="s">
        <v>1105</v>
      </c>
      <c r="M43" s="1260"/>
      <c r="N43" s="1260"/>
      <c r="O43" s="1260"/>
      <c r="P43" s="1260"/>
      <c r="Q43" s="1261"/>
      <c r="R43" s="1145"/>
      <c r="S43" s="1147"/>
      <c r="T43" s="1195" t="s">
        <v>1676</v>
      </c>
      <c r="U43" s="1196"/>
      <c r="V43" s="1197"/>
      <c r="W43" s="1275" t="str">
        <f>+$L43</f>
        <v>4.2 Más Oportunidades para los Recursos Hídricos.</v>
      </c>
      <c r="X43" s="1276"/>
      <c r="Y43" s="1276"/>
      <c r="Z43" s="1276"/>
      <c r="AA43" s="1277"/>
      <c r="AB43" s="1145"/>
      <c r="AC43" s="1146"/>
      <c r="AD43" s="1146"/>
      <c r="AE43" s="1146"/>
      <c r="AF43" s="1146"/>
      <c r="AG43" s="1146"/>
      <c r="AH43" s="1146"/>
      <c r="AI43" s="1146"/>
      <c r="AJ43" s="1147"/>
      <c r="AK43" s="1112" t="s">
        <v>1670</v>
      </c>
      <c r="AL43" s="1112"/>
      <c r="AM43" s="1112"/>
      <c r="AN43" s="1259" t="str">
        <f>+$L43</f>
        <v>4.2 Más Oportunidades para los Recursos Hídricos.</v>
      </c>
      <c r="AO43" s="1260"/>
      <c r="AP43" s="1260"/>
      <c r="AQ43" s="1260"/>
      <c r="AR43" s="1260"/>
      <c r="AS43" s="1261"/>
      <c r="AT43" s="1145"/>
      <c r="AU43" s="1146"/>
      <c r="AV43" s="1146"/>
      <c r="AW43" s="1146"/>
      <c r="AX43" s="1146"/>
      <c r="AY43" s="1146"/>
      <c r="AZ43" s="1146"/>
      <c r="BA43" s="1146"/>
      <c r="BB43" s="1147"/>
      <c r="BC43" s="1112" t="s">
        <v>1670</v>
      </c>
      <c r="BD43" s="1112"/>
      <c r="BE43" s="1112"/>
      <c r="BF43" s="1149" t="str">
        <f>+$L43</f>
        <v>4.2 Más Oportunidades para los Recursos Hídricos.</v>
      </c>
      <c r="BG43" s="1149"/>
      <c r="BH43" s="1149"/>
      <c r="BI43" s="1149"/>
      <c r="BJ43" s="1149"/>
      <c r="BK43" s="1149"/>
      <c r="BL43" s="1145"/>
      <c r="BM43" s="1146"/>
      <c r="BN43" s="1146"/>
      <c r="BO43" s="1146"/>
      <c r="BP43" s="1146"/>
      <c r="BQ43" s="1146"/>
      <c r="BR43" s="1146"/>
      <c r="BS43" s="1146"/>
      <c r="BT43" s="1147"/>
      <c r="BU43" s="1112" t="s">
        <v>1670</v>
      </c>
      <c r="BV43" s="1112"/>
      <c r="BW43" s="1112"/>
      <c r="BX43" s="1149" t="str">
        <f>+$L43</f>
        <v>4.2 Más Oportunidades para los Recursos Hídricos.</v>
      </c>
      <c r="BY43" s="1149"/>
      <c r="BZ43" s="1149"/>
      <c r="CA43" s="1149"/>
      <c r="CB43" s="1149"/>
      <c r="CC43" s="1149"/>
    </row>
    <row r="44" spans="1:81" ht="16.149999999999999" customHeight="1" thickBot="1" x14ac:dyDescent="0.3">
      <c r="B44" s="658"/>
      <c r="C44" s="658"/>
      <c r="D44" s="658"/>
      <c r="E44" s="658"/>
      <c r="F44" s="658"/>
      <c r="G44" s="658"/>
      <c r="H44" s="658"/>
      <c r="I44" s="925"/>
      <c r="J44" s="284"/>
      <c r="K44" s="926"/>
      <c r="L44" s="661"/>
      <c r="M44" s="661"/>
      <c r="N44" s="661"/>
      <c r="O44" s="661"/>
      <c r="P44" s="661"/>
      <c r="Q44" s="661"/>
      <c r="R44" s="661"/>
      <c r="S44" s="658"/>
      <c r="T44" s="658"/>
      <c r="U44" s="658"/>
      <c r="V44" s="658"/>
      <c r="W44" s="658"/>
      <c r="X44" s="691"/>
      <c r="Y44" s="691"/>
      <c r="Z44" s="691"/>
      <c r="AA44" s="665"/>
      <c r="AB44" s="665"/>
      <c r="AC44" s="661"/>
      <c r="AK44" s="665"/>
      <c r="AT44" s="665"/>
      <c r="BC44" s="665"/>
      <c r="BL44" s="665"/>
    </row>
    <row r="45" spans="1:81" ht="16.149999999999999" customHeight="1" thickBot="1" x14ac:dyDescent="0.3">
      <c r="A45" s="661"/>
      <c r="B45" s="1130" t="s">
        <v>3</v>
      </c>
      <c r="C45" s="1130" t="s">
        <v>1672</v>
      </c>
      <c r="D45" s="1107" t="s">
        <v>3825</v>
      </c>
      <c r="E45" s="1107" t="s">
        <v>3824</v>
      </c>
      <c r="F45" s="1099" t="s">
        <v>3826</v>
      </c>
      <c r="G45" s="1099" t="s">
        <v>3827</v>
      </c>
      <c r="H45" s="1099" t="s">
        <v>3828</v>
      </c>
      <c r="I45" s="1099" t="s">
        <v>3829</v>
      </c>
      <c r="J45" s="1134" t="s">
        <v>1673</v>
      </c>
      <c r="K45" s="1135" t="s">
        <v>1685</v>
      </c>
      <c r="L45" s="1136" t="s">
        <v>3861</v>
      </c>
      <c r="M45" s="1139" t="s">
        <v>1663</v>
      </c>
      <c r="N45" s="1163" t="s">
        <v>3862</v>
      </c>
      <c r="O45" s="1166" t="s">
        <v>3863</v>
      </c>
      <c r="P45" s="1169" t="s">
        <v>3864</v>
      </c>
      <c r="Q45" s="1172" t="s">
        <v>3865</v>
      </c>
      <c r="R45" s="1134" t="s">
        <v>1673</v>
      </c>
      <c r="S45" s="1175" t="s">
        <v>4</v>
      </c>
      <c r="T45" s="1128" t="s">
        <v>3830</v>
      </c>
      <c r="U45" s="1128" t="s">
        <v>3831</v>
      </c>
      <c r="V45" s="1128" t="s">
        <v>3832</v>
      </c>
      <c r="W45" s="1175" t="s">
        <v>5</v>
      </c>
      <c r="X45" s="1190" t="s">
        <v>6</v>
      </c>
      <c r="Y45" s="1191"/>
      <c r="Z45" s="1190" t="s">
        <v>7</v>
      </c>
      <c r="AA45" s="1191"/>
      <c r="AB45" s="1130" t="s">
        <v>1673</v>
      </c>
      <c r="AC45" s="1136" t="s">
        <v>3861</v>
      </c>
      <c r="AD45" s="1192" t="s">
        <v>3866</v>
      </c>
      <c r="AE45" s="1193"/>
      <c r="AF45" s="1193"/>
      <c r="AG45" s="1193"/>
      <c r="AH45" s="1193"/>
      <c r="AI45" s="1193"/>
      <c r="AJ45" s="1194"/>
      <c r="AK45" s="1129" t="s">
        <v>1673</v>
      </c>
      <c r="AL45" s="1181" t="s">
        <v>3867</v>
      </c>
      <c r="AM45" s="1178" t="s">
        <v>3868</v>
      </c>
      <c r="AN45" s="1179"/>
      <c r="AO45" s="1179"/>
      <c r="AP45" s="1179"/>
      <c r="AQ45" s="1179"/>
      <c r="AR45" s="1179"/>
      <c r="AS45" s="1180"/>
      <c r="AT45" s="1130" t="s">
        <v>1673</v>
      </c>
      <c r="AU45" s="1184" t="s">
        <v>3869</v>
      </c>
      <c r="AV45" s="1187" t="s">
        <v>3870</v>
      </c>
      <c r="AW45" s="1188"/>
      <c r="AX45" s="1188"/>
      <c r="AY45" s="1188"/>
      <c r="AZ45" s="1188"/>
      <c r="BA45" s="1188"/>
      <c r="BB45" s="1189"/>
      <c r="BC45" s="1130" t="s">
        <v>1673</v>
      </c>
      <c r="BD45" s="1152" t="s">
        <v>3871</v>
      </c>
      <c r="BE45" s="1155" t="s">
        <v>3872</v>
      </c>
      <c r="BF45" s="1156"/>
      <c r="BG45" s="1156"/>
      <c r="BH45" s="1156"/>
      <c r="BI45" s="1156"/>
      <c r="BJ45" s="1156"/>
      <c r="BK45" s="1157"/>
      <c r="BL45" s="1130" t="s">
        <v>1673</v>
      </c>
      <c r="BM45" s="1158" t="s">
        <v>3873</v>
      </c>
      <c r="BN45" s="1160" t="s">
        <v>3874</v>
      </c>
      <c r="BO45" s="1161"/>
      <c r="BP45" s="1161"/>
      <c r="BQ45" s="1161"/>
      <c r="BR45" s="1161"/>
      <c r="BS45" s="1161"/>
      <c r="BT45" s="1162"/>
      <c r="BU45" s="1117" t="s">
        <v>1674</v>
      </c>
      <c r="BV45" s="1118"/>
      <c r="BW45" s="1118"/>
      <c r="BX45" s="1118"/>
      <c r="BY45" s="1118"/>
      <c r="BZ45" s="1118"/>
      <c r="CA45" s="1118"/>
      <c r="CB45" s="1118"/>
      <c r="CC45" s="1119"/>
    </row>
    <row r="46" spans="1:81" ht="16.149999999999999" customHeight="1" x14ac:dyDescent="0.25">
      <c r="A46" s="661"/>
      <c r="B46" s="1130"/>
      <c r="C46" s="1130"/>
      <c r="D46" s="1107"/>
      <c r="E46" s="1107"/>
      <c r="F46" s="1100"/>
      <c r="G46" s="1100"/>
      <c r="H46" s="1100"/>
      <c r="I46" s="1100"/>
      <c r="J46" s="1134"/>
      <c r="K46" s="1135"/>
      <c r="L46" s="1137"/>
      <c r="M46" s="1140"/>
      <c r="N46" s="1164"/>
      <c r="O46" s="1167"/>
      <c r="P46" s="1170"/>
      <c r="Q46" s="1173"/>
      <c r="R46" s="1134"/>
      <c r="S46" s="1176"/>
      <c r="T46" s="1128"/>
      <c r="U46" s="1128"/>
      <c r="V46" s="1128"/>
      <c r="W46" s="1176"/>
      <c r="X46" s="667" t="s">
        <v>12</v>
      </c>
      <c r="Y46" s="667" t="s">
        <v>13</v>
      </c>
      <c r="Z46" s="667" t="s">
        <v>12</v>
      </c>
      <c r="AA46" s="667" t="s">
        <v>13</v>
      </c>
      <c r="AB46" s="1130"/>
      <c r="AC46" s="1137"/>
      <c r="AD46" s="1104" t="s">
        <v>8</v>
      </c>
      <c r="AE46" s="1106" t="s">
        <v>9</v>
      </c>
      <c r="AF46" s="1106"/>
      <c r="AG46" s="1106"/>
      <c r="AH46" s="1106"/>
      <c r="AI46" s="1126" t="s">
        <v>1664</v>
      </c>
      <c r="AJ46" s="1102" t="s">
        <v>10</v>
      </c>
      <c r="AK46" s="1130"/>
      <c r="AL46" s="1182"/>
      <c r="AM46" s="1150" t="s">
        <v>11</v>
      </c>
      <c r="AN46" s="1106" t="s">
        <v>9</v>
      </c>
      <c r="AO46" s="1106"/>
      <c r="AP46" s="1106"/>
      <c r="AQ46" s="1106"/>
      <c r="AR46" s="1126" t="s">
        <v>1664</v>
      </c>
      <c r="AS46" s="1102" t="s">
        <v>10</v>
      </c>
      <c r="AT46" s="1130"/>
      <c r="AU46" s="1185"/>
      <c r="AV46" s="1150" t="s">
        <v>11</v>
      </c>
      <c r="AW46" s="1106" t="s">
        <v>9</v>
      </c>
      <c r="AX46" s="1106"/>
      <c r="AY46" s="1106"/>
      <c r="AZ46" s="1106"/>
      <c r="BA46" s="1126" t="s">
        <v>1664</v>
      </c>
      <c r="BB46" s="1102" t="s">
        <v>10</v>
      </c>
      <c r="BC46" s="1130"/>
      <c r="BD46" s="1153"/>
      <c r="BE46" s="1150" t="s">
        <v>11</v>
      </c>
      <c r="BF46" s="1106" t="s">
        <v>9</v>
      </c>
      <c r="BG46" s="1106"/>
      <c r="BH46" s="1106"/>
      <c r="BI46" s="1106"/>
      <c r="BJ46" s="1126" t="s">
        <v>1664</v>
      </c>
      <c r="BK46" s="1102" t="s">
        <v>10</v>
      </c>
      <c r="BL46" s="1130"/>
      <c r="BM46" s="1158"/>
      <c r="BN46" s="1104" t="s">
        <v>11</v>
      </c>
      <c r="BO46" s="1106" t="s">
        <v>9</v>
      </c>
      <c r="BP46" s="1106"/>
      <c r="BQ46" s="1106"/>
      <c r="BR46" s="1106"/>
      <c r="BS46" s="1213" t="s">
        <v>1664</v>
      </c>
      <c r="BT46" s="1214" t="s">
        <v>10</v>
      </c>
      <c r="BU46" s="1120"/>
      <c r="BV46" s="1121"/>
      <c r="BW46" s="1121"/>
      <c r="BX46" s="1121"/>
      <c r="BY46" s="1121"/>
      <c r="BZ46" s="1121"/>
      <c r="CA46" s="1121"/>
      <c r="CB46" s="1121"/>
      <c r="CC46" s="1122"/>
    </row>
    <row r="47" spans="1:81" ht="16.149999999999999" customHeight="1" x14ac:dyDescent="0.25">
      <c r="A47" s="661"/>
      <c r="B47" s="1130"/>
      <c r="C47" s="1130"/>
      <c r="D47" s="1107"/>
      <c r="E47" s="1107"/>
      <c r="F47" s="1101"/>
      <c r="G47" s="1101"/>
      <c r="H47" s="1101"/>
      <c r="I47" s="1101"/>
      <c r="J47" s="1134"/>
      <c r="K47" s="1135"/>
      <c r="L47" s="1138"/>
      <c r="M47" s="1141"/>
      <c r="N47" s="1165"/>
      <c r="O47" s="1168"/>
      <c r="P47" s="1171"/>
      <c r="Q47" s="1174"/>
      <c r="R47" s="1134"/>
      <c r="S47" s="1177"/>
      <c r="T47" s="1128"/>
      <c r="U47" s="1128"/>
      <c r="V47" s="1128"/>
      <c r="W47" s="1177"/>
      <c r="X47" s="668" t="s">
        <v>1671</v>
      </c>
      <c r="Y47" s="668" t="s">
        <v>1671</v>
      </c>
      <c r="Z47" s="668" t="s">
        <v>1671</v>
      </c>
      <c r="AA47" s="668" t="s">
        <v>1671</v>
      </c>
      <c r="AB47" s="1130"/>
      <c r="AC47" s="1138"/>
      <c r="AD47" s="1105"/>
      <c r="AE47" s="662" t="s">
        <v>14</v>
      </c>
      <c r="AF47" s="662" t="s">
        <v>17</v>
      </c>
      <c r="AG47" s="662" t="s">
        <v>15</v>
      </c>
      <c r="AH47" s="662" t="s">
        <v>16</v>
      </c>
      <c r="AI47" s="1127"/>
      <c r="AJ47" s="1103"/>
      <c r="AK47" s="1130"/>
      <c r="AL47" s="1183"/>
      <c r="AM47" s="1151"/>
      <c r="AN47" s="662" t="s">
        <v>14</v>
      </c>
      <c r="AO47" s="662" t="s">
        <v>17</v>
      </c>
      <c r="AP47" s="662" t="s">
        <v>15</v>
      </c>
      <c r="AQ47" s="662" t="s">
        <v>16</v>
      </c>
      <c r="AR47" s="1127"/>
      <c r="AS47" s="1103"/>
      <c r="AT47" s="1130"/>
      <c r="AU47" s="1186"/>
      <c r="AV47" s="1151"/>
      <c r="AW47" s="662" t="s">
        <v>14</v>
      </c>
      <c r="AX47" s="662" t="s">
        <v>17</v>
      </c>
      <c r="AY47" s="662" t="s">
        <v>15</v>
      </c>
      <c r="AZ47" s="662" t="s">
        <v>16</v>
      </c>
      <c r="BA47" s="1127"/>
      <c r="BB47" s="1103"/>
      <c r="BC47" s="1130"/>
      <c r="BD47" s="1154"/>
      <c r="BE47" s="1151"/>
      <c r="BF47" s="662" t="s">
        <v>14</v>
      </c>
      <c r="BG47" s="662" t="s">
        <v>17</v>
      </c>
      <c r="BH47" s="662" t="s">
        <v>15</v>
      </c>
      <c r="BI47" s="662" t="s">
        <v>16</v>
      </c>
      <c r="BJ47" s="1127"/>
      <c r="BK47" s="1103"/>
      <c r="BL47" s="1130"/>
      <c r="BM47" s="1159"/>
      <c r="BN47" s="1105"/>
      <c r="BO47" s="662" t="s">
        <v>14</v>
      </c>
      <c r="BP47" s="662" t="s">
        <v>17</v>
      </c>
      <c r="BQ47" s="662" t="s">
        <v>15</v>
      </c>
      <c r="BR47" s="662" t="s">
        <v>16</v>
      </c>
      <c r="BS47" s="1127"/>
      <c r="BT47" s="1215"/>
      <c r="BU47" s="1123"/>
      <c r="BV47" s="1124"/>
      <c r="BW47" s="1124"/>
      <c r="BX47" s="1124"/>
      <c r="BY47" s="1124"/>
      <c r="BZ47" s="1124"/>
      <c r="CA47" s="1124"/>
      <c r="CB47" s="1124"/>
      <c r="CC47" s="1125"/>
    </row>
    <row r="48" spans="1:81" ht="16.149999999999999" customHeight="1" thickBot="1" x14ac:dyDescent="0.3">
      <c r="B48" s="658"/>
    </row>
    <row r="49" spans="1:81" s="690" customFormat="1" ht="99" customHeight="1" thickTop="1" x14ac:dyDescent="0.25">
      <c r="A49" s="673"/>
      <c r="B49" s="1333" t="s">
        <v>1106</v>
      </c>
      <c r="C49" s="1314" t="s">
        <v>1110</v>
      </c>
      <c r="D49" s="1282">
        <v>32</v>
      </c>
      <c r="E49" s="1285" t="s">
        <v>7018</v>
      </c>
      <c r="F49" s="1285"/>
      <c r="G49" s="1285" t="s">
        <v>7080</v>
      </c>
      <c r="H49" s="1285" t="s">
        <v>7081</v>
      </c>
      <c r="I49" s="1388">
        <v>2021004540066</v>
      </c>
      <c r="J49" s="1219">
        <v>701</v>
      </c>
      <c r="K49" s="1288" t="str">
        <f>+[19]Metas!K803</f>
        <v>Proyectos ejecutados de los priorizados de los POMCAS de los ríos Pamplonita, Zulia y Algodonal.</v>
      </c>
      <c r="L49" s="1222">
        <v>13</v>
      </c>
      <c r="M49" s="1225">
        <f>SUM(N49:Q49)</f>
        <v>13</v>
      </c>
      <c r="N49" s="1228">
        <v>3.25</v>
      </c>
      <c r="O49" s="1231">
        <v>3.25</v>
      </c>
      <c r="P49" s="1234">
        <v>3.25</v>
      </c>
      <c r="Q49" s="1237">
        <v>3.25</v>
      </c>
      <c r="R49" s="1219">
        <f>+$J49</f>
        <v>701</v>
      </c>
      <c r="S49" s="931" t="s">
        <v>7082</v>
      </c>
      <c r="T49" s="928" t="s">
        <v>3834</v>
      </c>
      <c r="U49" s="928" t="s">
        <v>3838</v>
      </c>
      <c r="V49" s="928" t="s">
        <v>3842</v>
      </c>
      <c r="W49" s="677" t="s">
        <v>7083</v>
      </c>
      <c r="X49" s="669">
        <v>44593</v>
      </c>
      <c r="Y49" s="669">
        <v>44651</v>
      </c>
      <c r="Z49" s="669"/>
      <c r="AA49" s="669"/>
      <c r="AB49" s="1219">
        <f t="shared" ref="AB49" si="30">+$J49</f>
        <v>701</v>
      </c>
      <c r="AC49" s="1240">
        <f t="shared" ref="AC49" si="31">+L49</f>
        <v>13</v>
      </c>
      <c r="AD49" s="303">
        <f t="shared" ref="AD49:AJ60" si="32">+AM49+AV49+BE49+BN49</f>
        <v>20</v>
      </c>
      <c r="AE49" s="303">
        <f t="shared" si="32"/>
        <v>20</v>
      </c>
      <c r="AF49" s="308">
        <f t="shared" si="32"/>
        <v>0</v>
      </c>
      <c r="AG49" s="308">
        <f t="shared" si="32"/>
        <v>0</v>
      </c>
      <c r="AH49" s="308">
        <f t="shared" si="32"/>
        <v>0</v>
      </c>
      <c r="AI49" s="308">
        <f t="shared" si="32"/>
        <v>0</v>
      </c>
      <c r="AJ49" s="308">
        <f t="shared" si="32"/>
        <v>0</v>
      </c>
      <c r="AK49" s="1219">
        <f t="shared" ref="AK49" si="33">+$J49</f>
        <v>701</v>
      </c>
      <c r="AL49" s="1243">
        <f>+N49</f>
        <v>3.25</v>
      </c>
      <c r="AM49" s="308">
        <f t="shared" ref="AM49:AM105" si="34">SUM(AN49:AS49)</f>
        <v>5</v>
      </c>
      <c r="AN49" s="683">
        <v>5</v>
      </c>
      <c r="AO49" s="683"/>
      <c r="AP49" s="683"/>
      <c r="AQ49" s="683"/>
      <c r="AR49" s="683"/>
      <c r="AS49" s="683"/>
      <c r="AT49" s="1219">
        <f t="shared" ref="AT49" si="35">+$J49</f>
        <v>701</v>
      </c>
      <c r="AU49" s="1246">
        <f>+O49</f>
        <v>3.25</v>
      </c>
      <c r="AV49" s="308">
        <f t="shared" si="2"/>
        <v>5</v>
      </c>
      <c r="AW49" s="683">
        <v>5</v>
      </c>
      <c r="AX49" s="683"/>
      <c r="AY49" s="683"/>
      <c r="AZ49" s="683"/>
      <c r="BA49" s="683"/>
      <c r="BB49" s="683"/>
      <c r="BC49" s="1219">
        <f t="shared" ref="BC49" si="36">+$J49</f>
        <v>701</v>
      </c>
      <c r="BD49" s="1249">
        <f>+P49</f>
        <v>3.25</v>
      </c>
      <c r="BE49" s="308">
        <f t="shared" si="3"/>
        <v>5</v>
      </c>
      <c r="BF49" s="683">
        <v>5</v>
      </c>
      <c r="BG49" s="683"/>
      <c r="BH49" s="683"/>
      <c r="BI49" s="683"/>
      <c r="BJ49" s="683"/>
      <c r="BK49" s="683"/>
      <c r="BL49" s="1219">
        <f t="shared" ref="BL49" si="37">+$J49</f>
        <v>701</v>
      </c>
      <c r="BM49" s="1252">
        <f>+Q49</f>
        <v>3.25</v>
      </c>
      <c r="BN49" s="308">
        <f t="shared" si="4"/>
        <v>5</v>
      </c>
      <c r="BO49" s="683">
        <v>5</v>
      </c>
      <c r="BP49" s="683"/>
      <c r="BQ49" s="683"/>
      <c r="BR49" s="683"/>
      <c r="BS49" s="683"/>
      <c r="BT49" s="683"/>
      <c r="BU49" s="1204"/>
      <c r="BV49" s="1205"/>
      <c r="BW49" s="1205"/>
      <c r="BX49" s="1205"/>
      <c r="BY49" s="1205"/>
      <c r="BZ49" s="1205"/>
      <c r="CA49" s="1205"/>
      <c r="CB49" s="1205"/>
      <c r="CC49" s="1206"/>
    </row>
    <row r="50" spans="1:81" s="690" customFormat="1" ht="48.75" customHeight="1" x14ac:dyDescent="0.25">
      <c r="A50" s="673"/>
      <c r="B50" s="1334"/>
      <c r="C50" s="1315"/>
      <c r="D50" s="1283"/>
      <c r="E50" s="1286"/>
      <c r="F50" s="1286"/>
      <c r="G50" s="1286"/>
      <c r="H50" s="1286"/>
      <c r="I50" s="1389"/>
      <c r="J50" s="1220"/>
      <c r="K50" s="1289"/>
      <c r="L50" s="1223"/>
      <c r="M50" s="1226"/>
      <c r="N50" s="1229"/>
      <c r="O50" s="1232"/>
      <c r="P50" s="1235"/>
      <c r="Q50" s="1238"/>
      <c r="R50" s="1220"/>
      <c r="S50" s="931" t="s">
        <v>7084</v>
      </c>
      <c r="T50" s="932" t="s">
        <v>3834</v>
      </c>
      <c r="U50" s="932" t="s">
        <v>3838</v>
      </c>
      <c r="V50" s="932" t="s">
        <v>3842</v>
      </c>
      <c r="W50" s="678" t="s">
        <v>7085</v>
      </c>
      <c r="X50" s="670">
        <v>44654</v>
      </c>
      <c r="Y50" s="670">
        <v>44742</v>
      </c>
      <c r="Z50" s="670"/>
      <c r="AA50" s="670"/>
      <c r="AB50" s="1220"/>
      <c r="AC50" s="1241"/>
      <c r="AD50" s="303">
        <f t="shared" si="32"/>
        <v>10</v>
      </c>
      <c r="AE50" s="303">
        <f t="shared" si="32"/>
        <v>10</v>
      </c>
      <c r="AF50" s="303">
        <f t="shared" si="32"/>
        <v>0</v>
      </c>
      <c r="AG50" s="303">
        <f t="shared" si="32"/>
        <v>0</v>
      </c>
      <c r="AH50" s="303">
        <f t="shared" si="32"/>
        <v>0</v>
      </c>
      <c r="AI50" s="303">
        <f t="shared" si="32"/>
        <v>0</v>
      </c>
      <c r="AJ50" s="303">
        <f t="shared" si="32"/>
        <v>0</v>
      </c>
      <c r="AK50" s="1220"/>
      <c r="AL50" s="1244"/>
      <c r="AM50" s="303">
        <f t="shared" si="34"/>
        <v>2.5</v>
      </c>
      <c r="AN50" s="684">
        <v>2.5</v>
      </c>
      <c r="AO50" s="684"/>
      <c r="AP50" s="684"/>
      <c r="AQ50" s="684"/>
      <c r="AR50" s="684"/>
      <c r="AS50" s="684"/>
      <c r="AT50" s="1220"/>
      <c r="AU50" s="1247"/>
      <c r="AV50" s="303">
        <f t="shared" si="2"/>
        <v>2.5</v>
      </c>
      <c r="AW50" s="684">
        <v>2.5</v>
      </c>
      <c r="AX50" s="684"/>
      <c r="AY50" s="684"/>
      <c r="AZ50" s="684"/>
      <c r="BA50" s="684"/>
      <c r="BB50" s="684"/>
      <c r="BC50" s="1220"/>
      <c r="BD50" s="1250"/>
      <c r="BE50" s="303">
        <f t="shared" si="3"/>
        <v>2.5</v>
      </c>
      <c r="BF50" s="684">
        <v>2.5</v>
      </c>
      <c r="BG50" s="684"/>
      <c r="BH50" s="684"/>
      <c r="BI50" s="684"/>
      <c r="BJ50" s="684"/>
      <c r="BK50" s="684"/>
      <c r="BL50" s="1220"/>
      <c r="BM50" s="1253"/>
      <c r="BN50" s="303">
        <f t="shared" si="4"/>
        <v>2.5</v>
      </c>
      <c r="BO50" s="684">
        <v>2.5</v>
      </c>
      <c r="BP50" s="684"/>
      <c r="BQ50" s="684"/>
      <c r="BR50" s="684"/>
      <c r="BS50" s="684"/>
      <c r="BT50" s="684"/>
      <c r="BU50" s="1207"/>
      <c r="BV50" s="1208"/>
      <c r="BW50" s="1208"/>
      <c r="BX50" s="1208"/>
      <c r="BY50" s="1208"/>
      <c r="BZ50" s="1208"/>
      <c r="CA50" s="1208"/>
      <c r="CB50" s="1208"/>
      <c r="CC50" s="1209"/>
    </row>
    <row r="51" spans="1:81" s="690" customFormat="1" ht="45" customHeight="1" x14ac:dyDescent="0.25">
      <c r="A51" s="673"/>
      <c r="B51" s="1334"/>
      <c r="C51" s="1315"/>
      <c r="D51" s="1283"/>
      <c r="E51" s="1286"/>
      <c r="F51" s="1286"/>
      <c r="G51" s="1286"/>
      <c r="H51" s="1286"/>
      <c r="I51" s="1389"/>
      <c r="J51" s="1220"/>
      <c r="K51" s="1289"/>
      <c r="L51" s="1223"/>
      <c r="M51" s="1226"/>
      <c r="N51" s="1229"/>
      <c r="O51" s="1232"/>
      <c r="P51" s="1235"/>
      <c r="Q51" s="1238"/>
      <c r="R51" s="1220"/>
      <c r="S51" s="939" t="s">
        <v>7086</v>
      </c>
      <c r="T51" s="932" t="s">
        <v>3833</v>
      </c>
      <c r="U51" s="932" t="s">
        <v>3838</v>
      </c>
      <c r="V51" s="932" t="s">
        <v>3842</v>
      </c>
      <c r="W51" s="678" t="s">
        <v>7072</v>
      </c>
      <c r="X51" s="670">
        <v>44746</v>
      </c>
      <c r="Y51" s="670">
        <v>44834</v>
      </c>
      <c r="Z51" s="670"/>
      <c r="AA51" s="670"/>
      <c r="AB51" s="1220"/>
      <c r="AC51" s="1241"/>
      <c r="AD51" s="303">
        <f t="shared" si="32"/>
        <v>0</v>
      </c>
      <c r="AE51" s="303">
        <f t="shared" si="32"/>
        <v>0</v>
      </c>
      <c r="AF51" s="303">
        <f t="shared" si="32"/>
        <v>0</v>
      </c>
      <c r="AG51" s="303">
        <f t="shared" si="32"/>
        <v>0</v>
      </c>
      <c r="AH51" s="303">
        <f t="shared" si="32"/>
        <v>0</v>
      </c>
      <c r="AI51" s="303">
        <f t="shared" si="32"/>
        <v>0</v>
      </c>
      <c r="AJ51" s="303">
        <f t="shared" si="32"/>
        <v>0</v>
      </c>
      <c r="AK51" s="1220"/>
      <c r="AL51" s="1244"/>
      <c r="AM51" s="303">
        <f t="shared" si="34"/>
        <v>0</v>
      </c>
      <c r="AN51" s="684"/>
      <c r="AO51" s="684"/>
      <c r="AP51" s="684"/>
      <c r="AQ51" s="684"/>
      <c r="AR51" s="684"/>
      <c r="AS51" s="684"/>
      <c r="AT51" s="1220"/>
      <c r="AU51" s="1247"/>
      <c r="AV51" s="303">
        <f t="shared" si="2"/>
        <v>0</v>
      </c>
      <c r="AW51" s="684"/>
      <c r="AX51" s="684"/>
      <c r="AY51" s="684"/>
      <c r="AZ51" s="684"/>
      <c r="BA51" s="684"/>
      <c r="BB51" s="684"/>
      <c r="BC51" s="1220"/>
      <c r="BD51" s="1250"/>
      <c r="BE51" s="303">
        <f t="shared" si="3"/>
        <v>0</v>
      </c>
      <c r="BF51" s="684"/>
      <c r="BG51" s="684"/>
      <c r="BH51" s="684"/>
      <c r="BI51" s="684"/>
      <c r="BJ51" s="684"/>
      <c r="BK51" s="684"/>
      <c r="BL51" s="1220"/>
      <c r="BM51" s="1253"/>
      <c r="BN51" s="303">
        <f t="shared" si="4"/>
        <v>0</v>
      </c>
      <c r="BO51" s="684"/>
      <c r="BP51" s="684"/>
      <c r="BQ51" s="684"/>
      <c r="BR51" s="684"/>
      <c r="BS51" s="684"/>
      <c r="BT51" s="684"/>
      <c r="BU51" s="1207"/>
      <c r="BV51" s="1208"/>
      <c r="BW51" s="1208"/>
      <c r="BX51" s="1208"/>
      <c r="BY51" s="1208"/>
      <c r="BZ51" s="1208"/>
      <c r="CA51" s="1208"/>
      <c r="CB51" s="1208"/>
      <c r="CC51" s="1209"/>
    </row>
    <row r="52" spans="1:81" s="690" customFormat="1" ht="53.25" customHeight="1" thickBot="1" x14ac:dyDescent="0.3">
      <c r="A52" s="673"/>
      <c r="B52" s="1334"/>
      <c r="C52" s="1315"/>
      <c r="D52" s="1284"/>
      <c r="E52" s="1287"/>
      <c r="F52" s="1287"/>
      <c r="G52" s="1287"/>
      <c r="H52" s="1287"/>
      <c r="I52" s="1410"/>
      <c r="J52" s="1221"/>
      <c r="K52" s="1290"/>
      <c r="L52" s="1224"/>
      <c r="M52" s="1227"/>
      <c r="N52" s="1230"/>
      <c r="O52" s="1233"/>
      <c r="P52" s="1236"/>
      <c r="Q52" s="1239"/>
      <c r="R52" s="1221"/>
      <c r="S52" s="939" t="s">
        <v>7087</v>
      </c>
      <c r="T52" s="934" t="s">
        <v>3833</v>
      </c>
      <c r="U52" s="934" t="s">
        <v>3839</v>
      </c>
      <c r="V52" s="934" t="s">
        <v>3842</v>
      </c>
      <c r="W52" s="679" t="s">
        <v>7088</v>
      </c>
      <c r="X52" s="671">
        <v>44837</v>
      </c>
      <c r="Y52" s="671">
        <v>44925</v>
      </c>
      <c r="Z52" s="671"/>
      <c r="AA52" s="671"/>
      <c r="AB52" s="1221"/>
      <c r="AC52" s="1242"/>
      <c r="AD52" s="303">
        <f t="shared" si="32"/>
        <v>0</v>
      </c>
      <c r="AE52" s="303">
        <f t="shared" si="32"/>
        <v>0</v>
      </c>
      <c r="AF52" s="306">
        <f t="shared" si="32"/>
        <v>0</v>
      </c>
      <c r="AG52" s="306">
        <f t="shared" si="32"/>
        <v>0</v>
      </c>
      <c r="AH52" s="306">
        <f t="shared" si="32"/>
        <v>0</v>
      </c>
      <c r="AI52" s="306">
        <f t="shared" si="32"/>
        <v>0</v>
      </c>
      <c r="AJ52" s="306">
        <f t="shared" si="32"/>
        <v>0</v>
      </c>
      <c r="AK52" s="1221"/>
      <c r="AL52" s="1245"/>
      <c r="AM52" s="306">
        <f t="shared" si="34"/>
        <v>0</v>
      </c>
      <c r="AN52" s="685"/>
      <c r="AO52" s="685"/>
      <c r="AP52" s="685"/>
      <c r="AQ52" s="685"/>
      <c r="AR52" s="685"/>
      <c r="AS52" s="685"/>
      <c r="AT52" s="1221"/>
      <c r="AU52" s="1248"/>
      <c r="AV52" s="306">
        <f t="shared" si="2"/>
        <v>0</v>
      </c>
      <c r="AW52" s="685"/>
      <c r="AX52" s="685"/>
      <c r="AY52" s="685"/>
      <c r="AZ52" s="685"/>
      <c r="BA52" s="685"/>
      <c r="BB52" s="685"/>
      <c r="BC52" s="1221"/>
      <c r="BD52" s="1251"/>
      <c r="BE52" s="306">
        <f t="shared" si="3"/>
        <v>0</v>
      </c>
      <c r="BF52" s="685"/>
      <c r="BG52" s="685"/>
      <c r="BH52" s="685"/>
      <c r="BI52" s="685"/>
      <c r="BJ52" s="685"/>
      <c r="BK52" s="685"/>
      <c r="BL52" s="1221"/>
      <c r="BM52" s="1254"/>
      <c r="BN52" s="306">
        <f t="shared" si="4"/>
        <v>0</v>
      </c>
      <c r="BO52" s="685"/>
      <c r="BP52" s="685"/>
      <c r="BQ52" s="685"/>
      <c r="BR52" s="685"/>
      <c r="BS52" s="685"/>
      <c r="BT52" s="685"/>
      <c r="BU52" s="1210"/>
      <c r="BV52" s="1211"/>
      <c r="BW52" s="1211"/>
      <c r="BX52" s="1211"/>
      <c r="BY52" s="1211"/>
      <c r="BZ52" s="1211"/>
      <c r="CA52" s="1211"/>
      <c r="CB52" s="1211"/>
      <c r="CC52" s="1212"/>
    </row>
    <row r="53" spans="1:81" s="690" customFormat="1" ht="40.15" customHeight="1" thickTop="1" x14ac:dyDescent="0.25">
      <c r="A53" s="673"/>
      <c r="B53" s="1334"/>
      <c r="C53" s="1315"/>
      <c r="D53" s="1282">
        <v>32</v>
      </c>
      <c r="E53" s="1285" t="s">
        <v>7018</v>
      </c>
      <c r="F53" s="1285"/>
      <c r="G53" s="1285" t="s">
        <v>7089</v>
      </c>
      <c r="H53" s="1285" t="s">
        <v>7081</v>
      </c>
      <c r="I53" s="1388">
        <v>2021004540066</v>
      </c>
      <c r="J53" s="1219">
        <v>702</v>
      </c>
      <c r="K53" s="1288" t="str">
        <f>+[19]Metas!K804</f>
        <v>Beneficiarios atendidos con pagos por servicios ambientales - PSA por cada una de las cuencas media y media-alta de los ríos Zulia, Pamplonita y Algodonal, y páramos del Departamento.</v>
      </c>
      <c r="L53" s="1222">
        <v>10</v>
      </c>
      <c r="M53" s="1225">
        <f>SUM(N53:Q53)</f>
        <v>10</v>
      </c>
      <c r="N53" s="1228">
        <v>0</v>
      </c>
      <c r="O53" s="1231">
        <v>0</v>
      </c>
      <c r="P53" s="1234">
        <v>5</v>
      </c>
      <c r="Q53" s="1237">
        <v>5</v>
      </c>
      <c r="R53" s="1219">
        <f>+$J53</f>
        <v>702</v>
      </c>
      <c r="S53" s="936" t="s">
        <v>7090</v>
      </c>
      <c r="T53" s="928" t="s">
        <v>3834</v>
      </c>
      <c r="U53" s="928" t="s">
        <v>3838</v>
      </c>
      <c r="V53" s="928" t="s">
        <v>3842</v>
      </c>
      <c r="W53" s="677" t="s">
        <v>7091</v>
      </c>
      <c r="X53" s="669">
        <v>44593</v>
      </c>
      <c r="Y53" s="669" t="s">
        <v>7092</v>
      </c>
      <c r="Z53" s="669"/>
      <c r="AA53" s="669"/>
      <c r="AB53" s="1219">
        <f t="shared" ref="AB53" si="38">+$J53</f>
        <v>702</v>
      </c>
      <c r="AC53" s="1240">
        <f t="shared" ref="AC53" si="39">+L53</f>
        <v>10</v>
      </c>
      <c r="AD53" s="303">
        <f t="shared" si="32"/>
        <v>0</v>
      </c>
      <c r="AE53" s="303">
        <f t="shared" si="32"/>
        <v>0</v>
      </c>
      <c r="AF53" s="308">
        <f t="shared" si="32"/>
        <v>0</v>
      </c>
      <c r="AG53" s="308">
        <f t="shared" si="32"/>
        <v>0</v>
      </c>
      <c r="AH53" s="308">
        <f t="shared" si="32"/>
        <v>0</v>
      </c>
      <c r="AI53" s="308">
        <f t="shared" si="32"/>
        <v>0</v>
      </c>
      <c r="AJ53" s="308">
        <f t="shared" si="32"/>
        <v>0</v>
      </c>
      <c r="AK53" s="1219">
        <f t="shared" ref="AK53" si="40">+$J53</f>
        <v>702</v>
      </c>
      <c r="AL53" s="1243">
        <f>+N53</f>
        <v>0</v>
      </c>
      <c r="AM53" s="308">
        <f t="shared" si="34"/>
        <v>0</v>
      </c>
      <c r="AN53" s="683"/>
      <c r="AO53" s="683"/>
      <c r="AP53" s="683"/>
      <c r="AQ53" s="683"/>
      <c r="AR53" s="683"/>
      <c r="AS53" s="683"/>
      <c r="AT53" s="1219">
        <f t="shared" ref="AT53" si="41">+$J53</f>
        <v>702</v>
      </c>
      <c r="AU53" s="1246">
        <f>+O53</f>
        <v>0</v>
      </c>
      <c r="AV53" s="308">
        <f t="shared" si="2"/>
        <v>0</v>
      </c>
      <c r="AW53" s="683"/>
      <c r="AX53" s="683"/>
      <c r="AY53" s="683"/>
      <c r="AZ53" s="683"/>
      <c r="BA53" s="683"/>
      <c r="BB53" s="683"/>
      <c r="BC53" s="1219">
        <f t="shared" ref="BC53" si="42">+$J53</f>
        <v>702</v>
      </c>
      <c r="BD53" s="1249">
        <f>+P53</f>
        <v>5</v>
      </c>
      <c r="BE53" s="308">
        <f t="shared" si="3"/>
        <v>0</v>
      </c>
      <c r="BF53" s="683"/>
      <c r="BG53" s="683"/>
      <c r="BH53" s="683"/>
      <c r="BI53" s="683"/>
      <c r="BJ53" s="683"/>
      <c r="BK53" s="683"/>
      <c r="BL53" s="1219">
        <f t="shared" ref="BL53" si="43">+$J53</f>
        <v>702</v>
      </c>
      <c r="BM53" s="1252">
        <f>+Q53</f>
        <v>5</v>
      </c>
      <c r="BN53" s="308">
        <f t="shared" si="4"/>
        <v>0</v>
      </c>
      <c r="BO53" s="683"/>
      <c r="BP53" s="683"/>
      <c r="BQ53" s="683"/>
      <c r="BR53" s="683"/>
      <c r="BS53" s="683"/>
      <c r="BT53" s="683"/>
      <c r="BU53" s="1204"/>
      <c r="BV53" s="1205"/>
      <c r="BW53" s="1205"/>
      <c r="BX53" s="1205"/>
      <c r="BY53" s="1205"/>
      <c r="BZ53" s="1205"/>
      <c r="CA53" s="1205"/>
      <c r="CB53" s="1205"/>
      <c r="CC53" s="1206"/>
    </row>
    <row r="54" spans="1:81" s="690" customFormat="1" ht="56.25" customHeight="1" x14ac:dyDescent="0.25">
      <c r="A54" s="673"/>
      <c r="B54" s="1334"/>
      <c r="C54" s="1315"/>
      <c r="D54" s="1283"/>
      <c r="E54" s="1286"/>
      <c r="F54" s="1286"/>
      <c r="G54" s="1286"/>
      <c r="H54" s="1286"/>
      <c r="I54" s="1389"/>
      <c r="J54" s="1220"/>
      <c r="K54" s="1289"/>
      <c r="L54" s="1223"/>
      <c r="M54" s="1226"/>
      <c r="N54" s="1229"/>
      <c r="O54" s="1232"/>
      <c r="P54" s="1235"/>
      <c r="Q54" s="1238"/>
      <c r="R54" s="1220"/>
      <c r="S54" s="936" t="s">
        <v>7093</v>
      </c>
      <c r="T54" s="932" t="s">
        <v>3834</v>
      </c>
      <c r="U54" s="932" t="s">
        <v>3839</v>
      </c>
      <c r="V54" s="932" t="s">
        <v>3842</v>
      </c>
      <c r="W54" s="678" t="s">
        <v>7094</v>
      </c>
      <c r="X54" s="670">
        <v>44683</v>
      </c>
      <c r="Y54" s="670">
        <v>44771</v>
      </c>
      <c r="Z54" s="670"/>
      <c r="AA54" s="670"/>
      <c r="AB54" s="1220"/>
      <c r="AC54" s="1241"/>
      <c r="AD54" s="303">
        <f t="shared" si="32"/>
        <v>20</v>
      </c>
      <c r="AE54" s="303">
        <f t="shared" si="32"/>
        <v>20</v>
      </c>
      <c r="AF54" s="303">
        <f t="shared" si="32"/>
        <v>0</v>
      </c>
      <c r="AG54" s="303">
        <f t="shared" si="32"/>
        <v>0</v>
      </c>
      <c r="AH54" s="303">
        <f t="shared" si="32"/>
        <v>0</v>
      </c>
      <c r="AI54" s="303">
        <f t="shared" si="32"/>
        <v>0</v>
      </c>
      <c r="AJ54" s="303">
        <f t="shared" si="32"/>
        <v>0</v>
      </c>
      <c r="AK54" s="1220"/>
      <c r="AL54" s="1244"/>
      <c r="AM54" s="303">
        <f t="shared" si="34"/>
        <v>5</v>
      </c>
      <c r="AN54" s="684">
        <v>5</v>
      </c>
      <c r="AO54" s="684"/>
      <c r="AP54" s="684"/>
      <c r="AQ54" s="684"/>
      <c r="AR54" s="684"/>
      <c r="AS54" s="684"/>
      <c r="AT54" s="1220"/>
      <c r="AU54" s="1247"/>
      <c r="AV54" s="303">
        <f t="shared" si="2"/>
        <v>5</v>
      </c>
      <c r="AW54" s="684">
        <v>5</v>
      </c>
      <c r="AX54" s="684"/>
      <c r="AY54" s="684"/>
      <c r="AZ54" s="684"/>
      <c r="BA54" s="684"/>
      <c r="BB54" s="684"/>
      <c r="BC54" s="1220"/>
      <c r="BD54" s="1250"/>
      <c r="BE54" s="303">
        <f t="shared" si="3"/>
        <v>5</v>
      </c>
      <c r="BF54" s="684">
        <v>5</v>
      </c>
      <c r="BG54" s="684"/>
      <c r="BH54" s="684"/>
      <c r="BI54" s="684"/>
      <c r="BJ54" s="684"/>
      <c r="BK54" s="684"/>
      <c r="BL54" s="1220"/>
      <c r="BM54" s="1253"/>
      <c r="BN54" s="303">
        <f t="shared" si="4"/>
        <v>5</v>
      </c>
      <c r="BO54" s="684">
        <v>5</v>
      </c>
      <c r="BP54" s="684"/>
      <c r="BQ54" s="684"/>
      <c r="BR54" s="684"/>
      <c r="BS54" s="684"/>
      <c r="BT54" s="684"/>
      <c r="BU54" s="1207"/>
      <c r="BV54" s="1208"/>
      <c r="BW54" s="1208"/>
      <c r="BX54" s="1208"/>
      <c r="BY54" s="1208"/>
      <c r="BZ54" s="1208"/>
      <c r="CA54" s="1208"/>
      <c r="CB54" s="1208"/>
      <c r="CC54" s="1209"/>
    </row>
    <row r="55" spans="1:81" s="690" customFormat="1" ht="40.15" customHeight="1" x14ac:dyDescent="0.25">
      <c r="A55" s="673"/>
      <c r="B55" s="1334"/>
      <c r="C55" s="1315"/>
      <c r="D55" s="1283"/>
      <c r="E55" s="1286"/>
      <c r="F55" s="1286"/>
      <c r="G55" s="1286"/>
      <c r="H55" s="1286"/>
      <c r="I55" s="1389"/>
      <c r="J55" s="1220"/>
      <c r="K55" s="1289"/>
      <c r="L55" s="1223"/>
      <c r="M55" s="1226"/>
      <c r="N55" s="1229"/>
      <c r="O55" s="1232"/>
      <c r="P55" s="1235"/>
      <c r="Q55" s="1238"/>
      <c r="R55" s="1220"/>
      <c r="S55" s="940" t="s">
        <v>7095</v>
      </c>
      <c r="T55" s="932" t="s">
        <v>3833</v>
      </c>
      <c r="U55" s="932" t="s">
        <v>3838</v>
      </c>
      <c r="V55" s="932" t="s">
        <v>3842</v>
      </c>
      <c r="W55" s="678" t="s">
        <v>7072</v>
      </c>
      <c r="X55" s="670">
        <v>44774</v>
      </c>
      <c r="Y55" s="670">
        <v>44834</v>
      </c>
      <c r="Z55" s="670"/>
      <c r="AA55" s="670"/>
      <c r="AB55" s="1220"/>
      <c r="AC55" s="1241"/>
      <c r="AD55" s="303">
        <f t="shared" si="32"/>
        <v>10</v>
      </c>
      <c r="AE55" s="303">
        <f t="shared" si="32"/>
        <v>10</v>
      </c>
      <c r="AF55" s="303">
        <f t="shared" si="32"/>
        <v>0</v>
      </c>
      <c r="AG55" s="303">
        <f t="shared" si="32"/>
        <v>0</v>
      </c>
      <c r="AH55" s="303">
        <f t="shared" si="32"/>
        <v>0</v>
      </c>
      <c r="AI55" s="303">
        <f t="shared" si="32"/>
        <v>0</v>
      </c>
      <c r="AJ55" s="303">
        <f t="shared" si="32"/>
        <v>0</v>
      </c>
      <c r="AK55" s="1220"/>
      <c r="AL55" s="1244"/>
      <c r="AM55" s="303">
        <f t="shared" si="34"/>
        <v>2.5</v>
      </c>
      <c r="AN55" s="684">
        <v>2.5</v>
      </c>
      <c r="AO55" s="684"/>
      <c r="AP55" s="684"/>
      <c r="AQ55" s="684"/>
      <c r="AR55" s="684"/>
      <c r="AS55" s="684"/>
      <c r="AT55" s="1220"/>
      <c r="AU55" s="1247"/>
      <c r="AV55" s="303">
        <f t="shared" si="2"/>
        <v>2.5</v>
      </c>
      <c r="AW55" s="684">
        <v>2.5</v>
      </c>
      <c r="AX55" s="684"/>
      <c r="AY55" s="684"/>
      <c r="AZ55" s="684"/>
      <c r="BA55" s="684"/>
      <c r="BB55" s="684"/>
      <c r="BC55" s="1220"/>
      <c r="BD55" s="1250"/>
      <c r="BE55" s="303">
        <f t="shared" si="3"/>
        <v>2.5</v>
      </c>
      <c r="BF55" s="684">
        <v>2.5</v>
      </c>
      <c r="BG55" s="684"/>
      <c r="BH55" s="684"/>
      <c r="BI55" s="684"/>
      <c r="BJ55" s="684"/>
      <c r="BK55" s="684"/>
      <c r="BL55" s="1220"/>
      <c r="BM55" s="1253"/>
      <c r="BN55" s="303">
        <f t="shared" si="4"/>
        <v>2.5</v>
      </c>
      <c r="BO55" s="684">
        <v>2.5</v>
      </c>
      <c r="BP55" s="684"/>
      <c r="BQ55" s="684"/>
      <c r="BR55" s="684"/>
      <c r="BS55" s="684"/>
      <c r="BT55" s="684"/>
      <c r="BU55" s="1207"/>
      <c r="BV55" s="1208"/>
      <c r="BW55" s="1208"/>
      <c r="BX55" s="1208"/>
      <c r="BY55" s="1208"/>
      <c r="BZ55" s="1208"/>
      <c r="CA55" s="1208"/>
      <c r="CB55" s="1208"/>
      <c r="CC55" s="1209"/>
    </row>
    <row r="56" spans="1:81" s="690" customFormat="1" ht="40.15" customHeight="1" thickBot="1" x14ac:dyDescent="0.3">
      <c r="A56" s="673"/>
      <c r="B56" s="1334"/>
      <c r="C56" s="1315"/>
      <c r="D56" s="1284"/>
      <c r="E56" s="1287"/>
      <c r="F56" s="1287"/>
      <c r="G56" s="1287"/>
      <c r="H56" s="1287"/>
      <c r="I56" s="1410"/>
      <c r="J56" s="1221"/>
      <c r="K56" s="1290"/>
      <c r="L56" s="1224"/>
      <c r="M56" s="1227"/>
      <c r="N56" s="1230"/>
      <c r="O56" s="1233"/>
      <c r="P56" s="1236"/>
      <c r="Q56" s="1239"/>
      <c r="R56" s="1221"/>
      <c r="S56" s="941" t="s">
        <v>7096</v>
      </c>
      <c r="T56" s="934" t="s">
        <v>3833</v>
      </c>
      <c r="U56" s="934" t="s">
        <v>3840</v>
      </c>
      <c r="V56" s="934" t="s">
        <v>3842</v>
      </c>
      <c r="W56" s="679" t="s">
        <v>7097</v>
      </c>
      <c r="X56" s="671">
        <v>44837</v>
      </c>
      <c r="Y56" s="671">
        <v>44925</v>
      </c>
      <c r="Z56" s="671"/>
      <c r="AA56" s="671"/>
      <c r="AB56" s="1221"/>
      <c r="AC56" s="1242"/>
      <c r="AD56" s="303">
        <f t="shared" si="32"/>
        <v>0</v>
      </c>
      <c r="AE56" s="303">
        <f t="shared" si="32"/>
        <v>0</v>
      </c>
      <c r="AF56" s="306">
        <f t="shared" si="32"/>
        <v>0</v>
      </c>
      <c r="AG56" s="306">
        <f t="shared" si="32"/>
        <v>0</v>
      </c>
      <c r="AH56" s="306">
        <f t="shared" si="32"/>
        <v>0</v>
      </c>
      <c r="AI56" s="306">
        <f t="shared" si="32"/>
        <v>0</v>
      </c>
      <c r="AJ56" s="306">
        <f t="shared" si="32"/>
        <v>0</v>
      </c>
      <c r="AK56" s="1221"/>
      <c r="AL56" s="1245"/>
      <c r="AM56" s="306">
        <f t="shared" si="34"/>
        <v>0</v>
      </c>
      <c r="AN56" s="685"/>
      <c r="AO56" s="685"/>
      <c r="AP56" s="685"/>
      <c r="AQ56" s="685"/>
      <c r="AR56" s="685"/>
      <c r="AS56" s="685"/>
      <c r="AT56" s="1221"/>
      <c r="AU56" s="1248"/>
      <c r="AV56" s="306">
        <f t="shared" si="2"/>
        <v>0</v>
      </c>
      <c r="AW56" s="685"/>
      <c r="AX56" s="685"/>
      <c r="AY56" s="685"/>
      <c r="AZ56" s="685"/>
      <c r="BA56" s="685"/>
      <c r="BB56" s="685"/>
      <c r="BC56" s="1221"/>
      <c r="BD56" s="1251"/>
      <c r="BE56" s="306">
        <f t="shared" si="3"/>
        <v>0</v>
      </c>
      <c r="BF56" s="685"/>
      <c r="BG56" s="685"/>
      <c r="BH56" s="685"/>
      <c r="BI56" s="685"/>
      <c r="BJ56" s="685"/>
      <c r="BK56" s="685"/>
      <c r="BL56" s="1221"/>
      <c r="BM56" s="1254"/>
      <c r="BN56" s="306">
        <f t="shared" si="4"/>
        <v>0</v>
      </c>
      <c r="BO56" s="685"/>
      <c r="BP56" s="685"/>
      <c r="BQ56" s="685"/>
      <c r="BR56" s="685"/>
      <c r="BS56" s="685"/>
      <c r="BT56" s="685"/>
      <c r="BU56" s="1210"/>
      <c r="BV56" s="1211"/>
      <c r="BW56" s="1211"/>
      <c r="BX56" s="1211"/>
      <c r="BY56" s="1211"/>
      <c r="BZ56" s="1211"/>
      <c r="CA56" s="1211"/>
      <c r="CB56" s="1211"/>
      <c r="CC56" s="1212"/>
    </row>
    <row r="57" spans="1:81" s="690" customFormat="1" ht="69.75" customHeight="1" thickTop="1" x14ac:dyDescent="0.25">
      <c r="A57" s="673"/>
      <c r="B57" s="1334"/>
      <c r="C57" s="1315"/>
      <c r="D57" s="1282">
        <v>32</v>
      </c>
      <c r="E57" s="1285" t="s">
        <v>7018</v>
      </c>
      <c r="F57" s="1285"/>
      <c r="G57" s="1285" t="s">
        <v>7098</v>
      </c>
      <c r="H57" s="1285" t="s">
        <v>7081</v>
      </c>
      <c r="I57" s="1388">
        <v>2021004540066</v>
      </c>
      <c r="J57" s="1219">
        <v>703</v>
      </c>
      <c r="K57" s="1288" t="str">
        <f>+[19]Metas!K805</f>
        <v>Proyectos productivos alternativos desarrollados en las comunidades paramunas que apliquen las BPA - BPG de acuerdo a la delimitación y/o zonificación del MADS</v>
      </c>
      <c r="L57" s="1222">
        <v>8</v>
      </c>
      <c r="M57" s="1225">
        <f>SUM(N57:Q57)</f>
        <v>8</v>
      </c>
      <c r="N57" s="1228">
        <v>2</v>
      </c>
      <c r="O57" s="1231">
        <v>2</v>
      </c>
      <c r="P57" s="1234">
        <v>2</v>
      </c>
      <c r="Q57" s="1237">
        <v>2</v>
      </c>
      <c r="R57" s="1219">
        <f>+$J57</f>
        <v>703</v>
      </c>
      <c r="S57" s="939" t="s">
        <v>7099</v>
      </c>
      <c r="T57" s="928" t="s">
        <v>3834</v>
      </c>
      <c r="U57" s="928" t="s">
        <v>3838</v>
      </c>
      <c r="V57" s="928" t="s">
        <v>3842</v>
      </c>
      <c r="W57" s="677" t="s">
        <v>7100</v>
      </c>
      <c r="X57" s="669">
        <v>44593</v>
      </c>
      <c r="Y57" s="669">
        <v>44651</v>
      </c>
      <c r="Z57" s="669"/>
      <c r="AA57" s="669"/>
      <c r="AB57" s="1219">
        <f t="shared" ref="AB57" si="44">+$J57</f>
        <v>703</v>
      </c>
      <c r="AC57" s="1240">
        <f t="shared" ref="AC57" si="45">+L57</f>
        <v>8</v>
      </c>
      <c r="AD57" s="303">
        <f t="shared" si="32"/>
        <v>0</v>
      </c>
      <c r="AE57" s="303">
        <f t="shared" si="32"/>
        <v>0</v>
      </c>
      <c r="AF57" s="308">
        <f t="shared" si="32"/>
        <v>0</v>
      </c>
      <c r="AG57" s="308">
        <f t="shared" si="32"/>
        <v>0</v>
      </c>
      <c r="AH57" s="308">
        <f t="shared" si="32"/>
        <v>0</v>
      </c>
      <c r="AI57" s="308">
        <f t="shared" si="32"/>
        <v>0</v>
      </c>
      <c r="AJ57" s="308">
        <f t="shared" si="32"/>
        <v>0</v>
      </c>
      <c r="AK57" s="1219">
        <f t="shared" ref="AK57" si="46">+$J57</f>
        <v>703</v>
      </c>
      <c r="AL57" s="1243">
        <f>+N57</f>
        <v>2</v>
      </c>
      <c r="AM57" s="308">
        <f t="shared" si="34"/>
        <v>0</v>
      </c>
      <c r="AN57" s="683"/>
      <c r="AO57" s="683"/>
      <c r="AP57" s="683"/>
      <c r="AQ57" s="683"/>
      <c r="AR57" s="683"/>
      <c r="AS57" s="683"/>
      <c r="AT57" s="1219">
        <f t="shared" ref="AT57" si="47">+$J57</f>
        <v>703</v>
      </c>
      <c r="AU57" s="1246">
        <f>+O57</f>
        <v>2</v>
      </c>
      <c r="AV57" s="308">
        <f t="shared" si="2"/>
        <v>0</v>
      </c>
      <c r="AW57" s="683"/>
      <c r="AX57" s="683"/>
      <c r="AY57" s="683"/>
      <c r="AZ57" s="683"/>
      <c r="BA57" s="683"/>
      <c r="BB57" s="683"/>
      <c r="BC57" s="1219">
        <f t="shared" ref="BC57" si="48">+$J57</f>
        <v>703</v>
      </c>
      <c r="BD57" s="1249">
        <f>+P57</f>
        <v>2</v>
      </c>
      <c r="BE57" s="308">
        <f t="shared" si="3"/>
        <v>0</v>
      </c>
      <c r="BF57" s="683"/>
      <c r="BG57" s="683"/>
      <c r="BH57" s="683"/>
      <c r="BI57" s="683"/>
      <c r="BJ57" s="683"/>
      <c r="BK57" s="683"/>
      <c r="BL57" s="1219">
        <f t="shared" ref="BL57" si="49">+$J57</f>
        <v>703</v>
      </c>
      <c r="BM57" s="1252">
        <f>+Q57</f>
        <v>2</v>
      </c>
      <c r="BN57" s="308">
        <f t="shared" si="4"/>
        <v>0</v>
      </c>
      <c r="BO57" s="683"/>
      <c r="BP57" s="683"/>
      <c r="BQ57" s="683"/>
      <c r="BR57" s="683"/>
      <c r="BS57" s="683"/>
      <c r="BT57" s="683"/>
      <c r="BU57" s="1204"/>
      <c r="BV57" s="1205"/>
      <c r="BW57" s="1205"/>
      <c r="BX57" s="1205"/>
      <c r="BY57" s="1205"/>
      <c r="BZ57" s="1205"/>
      <c r="CA57" s="1205"/>
      <c r="CB57" s="1205"/>
      <c r="CC57" s="1206"/>
    </row>
    <row r="58" spans="1:81" s="690" customFormat="1" ht="62.25" customHeight="1" x14ac:dyDescent="0.25">
      <c r="A58" s="673"/>
      <c r="B58" s="1334"/>
      <c r="C58" s="1315"/>
      <c r="D58" s="1283"/>
      <c r="E58" s="1286"/>
      <c r="F58" s="1286"/>
      <c r="G58" s="1286"/>
      <c r="H58" s="1286"/>
      <c r="I58" s="1389"/>
      <c r="J58" s="1220"/>
      <c r="K58" s="1289"/>
      <c r="L58" s="1223"/>
      <c r="M58" s="1226"/>
      <c r="N58" s="1229"/>
      <c r="O58" s="1232"/>
      <c r="P58" s="1235"/>
      <c r="Q58" s="1238"/>
      <c r="R58" s="1220"/>
      <c r="S58" s="939" t="s">
        <v>7101</v>
      </c>
      <c r="T58" s="932" t="s">
        <v>3834</v>
      </c>
      <c r="U58" s="932" t="s">
        <v>3839</v>
      </c>
      <c r="V58" s="932" t="s">
        <v>3842</v>
      </c>
      <c r="W58" s="678" t="s">
        <v>7102</v>
      </c>
      <c r="X58" s="670">
        <v>44652</v>
      </c>
      <c r="Y58" s="670">
        <v>44742</v>
      </c>
      <c r="Z58" s="670"/>
      <c r="AA58" s="670"/>
      <c r="AB58" s="1220"/>
      <c r="AC58" s="1241"/>
      <c r="AD58" s="303">
        <f t="shared" si="32"/>
        <v>0</v>
      </c>
      <c r="AE58" s="303">
        <f t="shared" si="32"/>
        <v>0</v>
      </c>
      <c r="AF58" s="303">
        <f t="shared" si="32"/>
        <v>0</v>
      </c>
      <c r="AG58" s="303">
        <f t="shared" si="32"/>
        <v>0</v>
      </c>
      <c r="AH58" s="303">
        <f t="shared" si="32"/>
        <v>0</v>
      </c>
      <c r="AI58" s="303">
        <f t="shared" si="32"/>
        <v>0</v>
      </c>
      <c r="AJ58" s="303">
        <f t="shared" si="32"/>
        <v>0</v>
      </c>
      <c r="AK58" s="1220"/>
      <c r="AL58" s="1244"/>
      <c r="AM58" s="303">
        <f t="shared" si="34"/>
        <v>0</v>
      </c>
      <c r="AN58" s="684"/>
      <c r="AO58" s="684"/>
      <c r="AP58" s="684"/>
      <c r="AQ58" s="684"/>
      <c r="AR58" s="684"/>
      <c r="AS58" s="684"/>
      <c r="AT58" s="1220"/>
      <c r="AU58" s="1247"/>
      <c r="AV58" s="303">
        <f t="shared" si="2"/>
        <v>0</v>
      </c>
      <c r="AW58" s="684"/>
      <c r="AX58" s="684"/>
      <c r="AY58" s="684"/>
      <c r="AZ58" s="684"/>
      <c r="BA58" s="684"/>
      <c r="BB58" s="684"/>
      <c r="BC58" s="1220"/>
      <c r="BD58" s="1250"/>
      <c r="BE58" s="303">
        <f t="shared" si="3"/>
        <v>0</v>
      </c>
      <c r="BF58" s="684"/>
      <c r="BG58" s="684"/>
      <c r="BH58" s="684"/>
      <c r="BI58" s="684"/>
      <c r="BJ58" s="684"/>
      <c r="BK58" s="684"/>
      <c r="BL58" s="1220"/>
      <c r="BM58" s="1253"/>
      <c r="BN58" s="303">
        <f t="shared" si="4"/>
        <v>0</v>
      </c>
      <c r="BO58" s="684"/>
      <c r="BP58" s="684"/>
      <c r="BQ58" s="684"/>
      <c r="BR58" s="684"/>
      <c r="BS58" s="684"/>
      <c r="BT58" s="684"/>
      <c r="BU58" s="1207"/>
      <c r="BV58" s="1208"/>
      <c r="BW58" s="1208"/>
      <c r="BX58" s="1208"/>
      <c r="BY58" s="1208"/>
      <c r="BZ58" s="1208"/>
      <c r="CA58" s="1208"/>
      <c r="CB58" s="1208"/>
      <c r="CC58" s="1209"/>
    </row>
    <row r="59" spans="1:81" s="690" customFormat="1" ht="69.75" customHeight="1" x14ac:dyDescent="0.25">
      <c r="A59" s="673"/>
      <c r="B59" s="1334"/>
      <c r="C59" s="1315"/>
      <c r="D59" s="1283"/>
      <c r="E59" s="1286"/>
      <c r="F59" s="1286"/>
      <c r="G59" s="1286"/>
      <c r="H59" s="1286"/>
      <c r="I59" s="1389"/>
      <c r="J59" s="1220"/>
      <c r="K59" s="1289"/>
      <c r="L59" s="1223"/>
      <c r="M59" s="1226"/>
      <c r="N59" s="1229"/>
      <c r="O59" s="1232"/>
      <c r="P59" s="1235"/>
      <c r="Q59" s="1238"/>
      <c r="R59" s="1220"/>
      <c r="S59" s="939" t="s">
        <v>7103</v>
      </c>
      <c r="T59" s="932" t="s">
        <v>3834</v>
      </c>
      <c r="U59" s="932" t="s">
        <v>3839</v>
      </c>
      <c r="V59" s="932" t="s">
        <v>3842</v>
      </c>
      <c r="W59" s="678" t="s">
        <v>7104</v>
      </c>
      <c r="X59" s="670">
        <v>44743</v>
      </c>
      <c r="Y59" s="670">
        <v>44834</v>
      </c>
      <c r="Z59" s="670"/>
      <c r="AA59" s="670"/>
      <c r="AB59" s="1220"/>
      <c r="AC59" s="1241"/>
      <c r="AD59" s="303">
        <f t="shared" si="32"/>
        <v>20</v>
      </c>
      <c r="AE59" s="303">
        <f t="shared" si="32"/>
        <v>20</v>
      </c>
      <c r="AF59" s="303">
        <f t="shared" si="32"/>
        <v>0</v>
      </c>
      <c r="AG59" s="303">
        <f t="shared" si="32"/>
        <v>0</v>
      </c>
      <c r="AH59" s="303">
        <f t="shared" si="32"/>
        <v>0</v>
      </c>
      <c r="AI59" s="303">
        <f t="shared" si="32"/>
        <v>0</v>
      </c>
      <c r="AJ59" s="303">
        <f t="shared" si="32"/>
        <v>0</v>
      </c>
      <c r="AK59" s="1220"/>
      <c r="AL59" s="1244"/>
      <c r="AM59" s="303">
        <f t="shared" si="34"/>
        <v>5</v>
      </c>
      <c r="AN59" s="684">
        <v>5</v>
      </c>
      <c r="AO59" s="684"/>
      <c r="AP59" s="684"/>
      <c r="AQ59" s="684"/>
      <c r="AR59" s="684"/>
      <c r="AS59" s="684"/>
      <c r="AT59" s="1220"/>
      <c r="AU59" s="1247"/>
      <c r="AV59" s="303">
        <f t="shared" si="2"/>
        <v>5</v>
      </c>
      <c r="AW59" s="684">
        <v>5</v>
      </c>
      <c r="AX59" s="684"/>
      <c r="AY59" s="684"/>
      <c r="AZ59" s="684"/>
      <c r="BA59" s="684"/>
      <c r="BB59" s="684"/>
      <c r="BC59" s="1220"/>
      <c r="BD59" s="1250"/>
      <c r="BE59" s="303">
        <f t="shared" si="3"/>
        <v>5</v>
      </c>
      <c r="BF59" s="684">
        <v>5</v>
      </c>
      <c r="BG59" s="684"/>
      <c r="BH59" s="684"/>
      <c r="BI59" s="684"/>
      <c r="BJ59" s="684"/>
      <c r="BK59" s="684"/>
      <c r="BL59" s="1220"/>
      <c r="BM59" s="1253"/>
      <c r="BN59" s="303">
        <f t="shared" si="4"/>
        <v>5</v>
      </c>
      <c r="BO59" s="684">
        <v>5</v>
      </c>
      <c r="BP59" s="684"/>
      <c r="BQ59" s="684"/>
      <c r="BR59" s="684"/>
      <c r="BS59" s="684"/>
      <c r="BT59" s="684"/>
      <c r="BU59" s="1207"/>
      <c r="BV59" s="1208"/>
      <c r="BW59" s="1208"/>
      <c r="BX59" s="1208"/>
      <c r="BY59" s="1208"/>
      <c r="BZ59" s="1208"/>
      <c r="CA59" s="1208"/>
      <c r="CB59" s="1208"/>
      <c r="CC59" s="1209"/>
    </row>
    <row r="60" spans="1:81" s="690" customFormat="1" ht="59.25" customHeight="1" thickBot="1" x14ac:dyDescent="0.3">
      <c r="A60" s="673"/>
      <c r="B60" s="1335"/>
      <c r="C60" s="1316"/>
      <c r="D60" s="1284"/>
      <c r="E60" s="1287"/>
      <c r="F60" s="1287"/>
      <c r="G60" s="1287"/>
      <c r="H60" s="1287"/>
      <c r="I60" s="1410"/>
      <c r="J60" s="1221"/>
      <c r="K60" s="1290"/>
      <c r="L60" s="1224"/>
      <c r="M60" s="1227"/>
      <c r="N60" s="1230"/>
      <c r="O60" s="1233"/>
      <c r="P60" s="1236"/>
      <c r="Q60" s="1239"/>
      <c r="R60" s="1221"/>
      <c r="S60" s="939" t="s">
        <v>7105</v>
      </c>
      <c r="T60" s="934" t="s">
        <v>3833</v>
      </c>
      <c r="U60" s="934" t="s">
        <v>3840</v>
      </c>
      <c r="V60" s="934" t="s">
        <v>3842</v>
      </c>
      <c r="W60" s="679" t="s">
        <v>7106</v>
      </c>
      <c r="X60" s="671">
        <v>44837</v>
      </c>
      <c r="Y60" s="671">
        <v>44925</v>
      </c>
      <c r="Z60" s="671"/>
      <c r="AA60" s="671"/>
      <c r="AB60" s="1221"/>
      <c r="AC60" s="1242"/>
      <c r="AD60" s="303">
        <f t="shared" si="32"/>
        <v>20</v>
      </c>
      <c r="AE60" s="303">
        <f t="shared" si="32"/>
        <v>20</v>
      </c>
      <c r="AF60" s="306">
        <f t="shared" si="32"/>
        <v>0</v>
      </c>
      <c r="AG60" s="306">
        <f t="shared" si="32"/>
        <v>0</v>
      </c>
      <c r="AH60" s="306">
        <f t="shared" si="32"/>
        <v>0</v>
      </c>
      <c r="AI60" s="306">
        <f t="shared" si="32"/>
        <v>0</v>
      </c>
      <c r="AJ60" s="306">
        <f t="shared" si="32"/>
        <v>0</v>
      </c>
      <c r="AK60" s="1221"/>
      <c r="AL60" s="1245"/>
      <c r="AM60" s="306">
        <f t="shared" si="34"/>
        <v>5</v>
      </c>
      <c r="AN60" s="685">
        <v>5</v>
      </c>
      <c r="AO60" s="685"/>
      <c r="AP60" s="685"/>
      <c r="AQ60" s="685"/>
      <c r="AR60" s="685"/>
      <c r="AS60" s="685"/>
      <c r="AT60" s="1221"/>
      <c r="AU60" s="1248"/>
      <c r="AV60" s="306">
        <f t="shared" si="2"/>
        <v>5</v>
      </c>
      <c r="AW60" s="685">
        <v>5</v>
      </c>
      <c r="AX60" s="685"/>
      <c r="AY60" s="685"/>
      <c r="AZ60" s="685"/>
      <c r="BA60" s="685"/>
      <c r="BB60" s="685"/>
      <c r="BC60" s="1221"/>
      <c r="BD60" s="1251"/>
      <c r="BE60" s="306">
        <f t="shared" si="3"/>
        <v>5</v>
      </c>
      <c r="BF60" s="685">
        <v>5</v>
      </c>
      <c r="BG60" s="685"/>
      <c r="BH60" s="685"/>
      <c r="BI60" s="685"/>
      <c r="BJ60" s="685"/>
      <c r="BK60" s="685"/>
      <c r="BL60" s="1221"/>
      <c r="BM60" s="1254"/>
      <c r="BN60" s="306">
        <f t="shared" si="4"/>
        <v>5</v>
      </c>
      <c r="BO60" s="685">
        <v>5</v>
      </c>
      <c r="BP60" s="685"/>
      <c r="BQ60" s="685"/>
      <c r="BR60" s="685"/>
      <c r="BS60" s="685"/>
      <c r="BT60" s="685"/>
      <c r="BU60" s="1210"/>
      <c r="BV60" s="1211"/>
      <c r="BW60" s="1211"/>
      <c r="BX60" s="1211"/>
      <c r="BY60" s="1211"/>
      <c r="BZ60" s="1211"/>
      <c r="CA60" s="1211"/>
      <c r="CB60" s="1211"/>
      <c r="CC60" s="1212"/>
    </row>
    <row r="61" spans="1:81" ht="16.149999999999999" customHeight="1" thickTop="1" x14ac:dyDescent="0.25">
      <c r="S61" s="939"/>
    </row>
    <row r="62" spans="1:81" s="690" customFormat="1" ht="16.149999999999999" customHeight="1" x14ac:dyDescent="0.25">
      <c r="A62" s="673"/>
      <c r="B62" s="1131"/>
      <c r="C62" s="1115" t="s">
        <v>0</v>
      </c>
      <c r="D62" s="1115"/>
      <c r="E62" s="1115"/>
      <c r="F62" s="1115"/>
      <c r="G62" s="1115"/>
      <c r="H62" s="1115"/>
      <c r="I62" s="922"/>
      <c r="J62" s="715" t="s">
        <v>1</v>
      </c>
      <c r="K62" s="743"/>
      <c r="L62" s="2262" t="s">
        <v>3847</v>
      </c>
      <c r="M62" s="2263"/>
      <c r="N62" s="2263"/>
      <c r="O62" s="2263"/>
      <c r="P62" s="2263"/>
      <c r="Q62" s="2264"/>
      <c r="R62" s="1114" t="s">
        <v>0</v>
      </c>
      <c r="S62" s="1116"/>
      <c r="T62" s="1195" t="s">
        <v>1</v>
      </c>
      <c r="U62" s="1196"/>
      <c r="V62" s="1197"/>
      <c r="W62" s="2241" t="str">
        <f>+$L62</f>
        <v xml:space="preserve">SECRETARÌA DE MEDIO AMBIENTE, RECURSOS NATURALES Y SOSTENIBILIDAD </v>
      </c>
      <c r="X62" s="2242"/>
      <c r="Y62" s="2242"/>
      <c r="Z62" s="2242"/>
      <c r="AA62" s="2243"/>
      <c r="AB62" s="1114" t="s">
        <v>0</v>
      </c>
      <c r="AC62" s="1115"/>
      <c r="AD62" s="1115"/>
      <c r="AE62" s="1115"/>
      <c r="AF62" s="1115"/>
      <c r="AG62" s="1115"/>
      <c r="AH62" s="1115"/>
      <c r="AI62" s="1115"/>
      <c r="AJ62" s="1116"/>
      <c r="AK62" s="1112" t="s">
        <v>1</v>
      </c>
      <c r="AL62" s="1112"/>
      <c r="AM62" s="1112"/>
      <c r="AN62" s="2241" t="str">
        <f>+$L62</f>
        <v xml:space="preserve">SECRETARÌA DE MEDIO AMBIENTE, RECURSOS NATURALES Y SOSTENIBILIDAD </v>
      </c>
      <c r="AO62" s="2242"/>
      <c r="AP62" s="2242"/>
      <c r="AQ62" s="2242"/>
      <c r="AR62" s="2242"/>
      <c r="AS62" s="2243"/>
      <c r="AT62" s="1114" t="s">
        <v>0</v>
      </c>
      <c r="AU62" s="1115"/>
      <c r="AV62" s="1115"/>
      <c r="AW62" s="1115"/>
      <c r="AX62" s="1115"/>
      <c r="AY62" s="1115"/>
      <c r="AZ62" s="1115"/>
      <c r="BA62" s="1115"/>
      <c r="BB62" s="1116"/>
      <c r="BC62" s="1112" t="s">
        <v>1</v>
      </c>
      <c r="BD62" s="1112"/>
      <c r="BE62" s="1112"/>
      <c r="BF62" s="2244" t="str">
        <f>+$L62</f>
        <v xml:space="preserve">SECRETARÌA DE MEDIO AMBIENTE, RECURSOS NATURALES Y SOSTENIBILIDAD </v>
      </c>
      <c r="BG62" s="2244"/>
      <c r="BH62" s="2244"/>
      <c r="BI62" s="2244"/>
      <c r="BJ62" s="2244"/>
      <c r="BK62" s="2244"/>
      <c r="BL62" s="1114" t="s">
        <v>0</v>
      </c>
      <c r="BM62" s="1115"/>
      <c r="BN62" s="1115"/>
      <c r="BO62" s="1115"/>
      <c r="BP62" s="1115"/>
      <c r="BQ62" s="1115"/>
      <c r="BR62" s="1115"/>
      <c r="BS62" s="1115"/>
      <c r="BT62" s="1116"/>
      <c r="BU62" s="1112" t="s">
        <v>1</v>
      </c>
      <c r="BV62" s="1112"/>
      <c r="BW62" s="1112"/>
      <c r="BX62" s="2241" t="str">
        <f>+$L62</f>
        <v xml:space="preserve">SECRETARÌA DE MEDIO AMBIENTE, RECURSOS NATURALES Y SOSTENIBILIDAD </v>
      </c>
      <c r="BY62" s="2242"/>
      <c r="BZ62" s="2242"/>
      <c r="CA62" s="2242"/>
      <c r="CB62" s="2242"/>
      <c r="CC62" s="2243"/>
    </row>
    <row r="63" spans="1:81" s="690" customFormat="1" ht="16.149999999999999" customHeight="1" x14ac:dyDescent="0.25">
      <c r="A63" s="673"/>
      <c r="B63" s="1132"/>
      <c r="C63" s="1110" t="s">
        <v>1668</v>
      </c>
      <c r="D63" s="1110"/>
      <c r="E63" s="1110"/>
      <c r="F63" s="1110"/>
      <c r="G63" s="1110"/>
      <c r="H63" s="1110"/>
      <c r="I63" s="923"/>
      <c r="J63" s="715" t="s">
        <v>2</v>
      </c>
      <c r="K63" s="743"/>
      <c r="L63" s="1265"/>
      <c r="M63" s="1266"/>
      <c r="N63" s="1266"/>
      <c r="O63" s="1266"/>
      <c r="P63" s="1266"/>
      <c r="Q63" s="1267"/>
      <c r="R63" s="1109" t="s">
        <v>1668</v>
      </c>
      <c r="S63" s="1111"/>
      <c r="T63" s="1195" t="s">
        <v>2</v>
      </c>
      <c r="U63" s="1196"/>
      <c r="V63" s="1197"/>
      <c r="W63" s="1207">
        <f>+$L63</f>
        <v>0</v>
      </c>
      <c r="X63" s="1208"/>
      <c r="Y63" s="1208"/>
      <c r="Z63" s="1208"/>
      <c r="AA63" s="1268"/>
      <c r="AB63" s="1109" t="s">
        <v>1668</v>
      </c>
      <c r="AC63" s="1110"/>
      <c r="AD63" s="1110"/>
      <c r="AE63" s="1110"/>
      <c r="AF63" s="1110"/>
      <c r="AG63" s="1110"/>
      <c r="AH63" s="1110"/>
      <c r="AI63" s="1110"/>
      <c r="AJ63" s="1111"/>
      <c r="AK63" s="1112" t="s">
        <v>2</v>
      </c>
      <c r="AL63" s="1112"/>
      <c r="AM63" s="1112"/>
      <c r="AN63" s="1777">
        <f>+$L63</f>
        <v>0</v>
      </c>
      <c r="AO63" s="1778"/>
      <c r="AP63" s="1778"/>
      <c r="AQ63" s="1778"/>
      <c r="AR63" s="1778"/>
      <c r="AS63" s="1779"/>
      <c r="AT63" s="1109" t="s">
        <v>1668</v>
      </c>
      <c r="AU63" s="1110"/>
      <c r="AV63" s="1110"/>
      <c r="AW63" s="1110"/>
      <c r="AX63" s="1110"/>
      <c r="AY63" s="1110"/>
      <c r="AZ63" s="1110"/>
      <c r="BA63" s="1110"/>
      <c r="BB63" s="1111"/>
      <c r="BC63" s="1112" t="s">
        <v>2</v>
      </c>
      <c r="BD63" s="1112"/>
      <c r="BE63" s="1112"/>
      <c r="BF63" s="1113">
        <f>+$L63</f>
        <v>0</v>
      </c>
      <c r="BG63" s="1113"/>
      <c r="BH63" s="1113"/>
      <c r="BI63" s="1113"/>
      <c r="BJ63" s="1113"/>
      <c r="BK63" s="1113"/>
      <c r="BL63" s="1109" t="s">
        <v>1668</v>
      </c>
      <c r="BM63" s="1110"/>
      <c r="BN63" s="1110"/>
      <c r="BO63" s="1110"/>
      <c r="BP63" s="1110"/>
      <c r="BQ63" s="1110"/>
      <c r="BR63" s="1110"/>
      <c r="BS63" s="1110"/>
      <c r="BT63" s="1111"/>
      <c r="BU63" s="1112" t="s">
        <v>2</v>
      </c>
      <c r="BV63" s="1112"/>
      <c r="BW63" s="1112"/>
      <c r="BX63" s="1113">
        <f>+$L63</f>
        <v>0</v>
      </c>
      <c r="BY63" s="1113"/>
      <c r="BZ63" s="1113"/>
      <c r="CA63" s="1113"/>
      <c r="CB63" s="1113"/>
      <c r="CC63" s="1113"/>
    </row>
    <row r="64" spans="1:81" s="690" customFormat="1" ht="16.149999999999999" customHeight="1" x14ac:dyDescent="0.25">
      <c r="A64" s="673"/>
      <c r="B64" s="1132"/>
      <c r="C64" s="1143" t="s">
        <v>3860</v>
      </c>
      <c r="D64" s="1143"/>
      <c r="E64" s="1143"/>
      <c r="F64" s="1143"/>
      <c r="G64" s="1143"/>
      <c r="H64" s="1143"/>
      <c r="I64" s="923"/>
      <c r="J64" s="715" t="s">
        <v>1667</v>
      </c>
      <c r="K64" s="743"/>
      <c r="L64" s="2249" t="s">
        <v>1092</v>
      </c>
      <c r="M64" s="2250"/>
      <c r="N64" s="2250"/>
      <c r="O64" s="2250"/>
      <c r="P64" s="2250"/>
      <c r="Q64" s="2251"/>
      <c r="R64" s="1142" t="s">
        <v>3860</v>
      </c>
      <c r="S64" s="1144"/>
      <c r="T64" s="1195" t="s">
        <v>1675</v>
      </c>
      <c r="U64" s="1196"/>
      <c r="V64" s="1197"/>
      <c r="W64" s="2246" t="str">
        <f>+$L64</f>
        <v xml:space="preserve">4. Hábitat </v>
      </c>
      <c r="X64" s="2247"/>
      <c r="Y64" s="2247"/>
      <c r="Z64" s="2247"/>
      <c r="AA64" s="2248"/>
      <c r="AB64" s="1142" t="s">
        <v>3860</v>
      </c>
      <c r="AC64" s="1143"/>
      <c r="AD64" s="1143"/>
      <c r="AE64" s="1143"/>
      <c r="AF64" s="1143"/>
      <c r="AG64" s="1143"/>
      <c r="AH64" s="1143"/>
      <c r="AI64" s="1143"/>
      <c r="AJ64" s="1144"/>
      <c r="AK64" s="1112" t="s">
        <v>1667</v>
      </c>
      <c r="AL64" s="1112"/>
      <c r="AM64" s="1112"/>
      <c r="AN64" s="2249" t="str">
        <f>+$L64</f>
        <v xml:space="preserve">4. Hábitat </v>
      </c>
      <c r="AO64" s="2250"/>
      <c r="AP64" s="2250"/>
      <c r="AQ64" s="2250"/>
      <c r="AR64" s="2250"/>
      <c r="AS64" s="2251"/>
      <c r="AT64" s="1142" t="s">
        <v>3860</v>
      </c>
      <c r="AU64" s="1143"/>
      <c r="AV64" s="1143"/>
      <c r="AW64" s="1143"/>
      <c r="AX64" s="1143"/>
      <c r="AY64" s="1143"/>
      <c r="AZ64" s="1143"/>
      <c r="BA64" s="1143"/>
      <c r="BB64" s="1144"/>
      <c r="BC64" s="1112" t="s">
        <v>1667</v>
      </c>
      <c r="BD64" s="1112"/>
      <c r="BE64" s="1112"/>
      <c r="BF64" s="2245" t="str">
        <f>+$L64</f>
        <v xml:space="preserve">4. Hábitat </v>
      </c>
      <c r="BG64" s="2245"/>
      <c r="BH64" s="2245"/>
      <c r="BI64" s="2245"/>
      <c r="BJ64" s="2245"/>
      <c r="BK64" s="2245"/>
      <c r="BL64" s="1142" t="s">
        <v>3860</v>
      </c>
      <c r="BM64" s="1143"/>
      <c r="BN64" s="1143"/>
      <c r="BO64" s="1143"/>
      <c r="BP64" s="1143"/>
      <c r="BQ64" s="1143"/>
      <c r="BR64" s="1143"/>
      <c r="BS64" s="1143"/>
      <c r="BT64" s="1144"/>
      <c r="BU64" s="1112" t="s">
        <v>1667</v>
      </c>
      <c r="BV64" s="1112"/>
      <c r="BW64" s="1112"/>
      <c r="BX64" s="2245" t="str">
        <f>+$L64</f>
        <v xml:space="preserve">4. Hábitat </v>
      </c>
      <c r="BY64" s="2245"/>
      <c r="BZ64" s="2245"/>
      <c r="CA64" s="2245"/>
      <c r="CB64" s="2245"/>
      <c r="CC64" s="2245"/>
    </row>
    <row r="65" spans="1:81" s="690" customFormat="1" ht="16.149999999999999" customHeight="1" x14ac:dyDescent="0.25">
      <c r="A65" s="673"/>
      <c r="B65" s="1133"/>
      <c r="C65" s="1146"/>
      <c r="D65" s="1146"/>
      <c r="E65" s="1146"/>
      <c r="F65" s="1146"/>
      <c r="G65" s="1146"/>
      <c r="H65" s="1146"/>
      <c r="I65" s="924"/>
      <c r="J65" s="715" t="s">
        <v>1670</v>
      </c>
      <c r="K65" s="743"/>
      <c r="L65" s="1259" t="s">
        <v>1112</v>
      </c>
      <c r="M65" s="1260"/>
      <c r="N65" s="1260"/>
      <c r="O65" s="1260"/>
      <c r="P65" s="1260"/>
      <c r="Q65" s="1261"/>
      <c r="R65" s="1145"/>
      <c r="S65" s="1147"/>
      <c r="T65" s="1195" t="s">
        <v>1676</v>
      </c>
      <c r="U65" s="1196"/>
      <c r="V65" s="1197"/>
      <c r="W65" s="1275" t="str">
        <f>+$L65</f>
        <v>4.3 Más Oportunidades para los Asuntos Ambientales, Sectoriales y Urbanos.</v>
      </c>
      <c r="X65" s="1276"/>
      <c r="Y65" s="1276"/>
      <c r="Z65" s="1276"/>
      <c r="AA65" s="1277"/>
      <c r="AB65" s="1145"/>
      <c r="AC65" s="1146"/>
      <c r="AD65" s="1146"/>
      <c r="AE65" s="1146"/>
      <c r="AF65" s="1146"/>
      <c r="AG65" s="1146"/>
      <c r="AH65" s="1146"/>
      <c r="AI65" s="1146"/>
      <c r="AJ65" s="1147"/>
      <c r="AK65" s="1112" t="s">
        <v>1670</v>
      </c>
      <c r="AL65" s="1112"/>
      <c r="AM65" s="1112"/>
      <c r="AN65" s="1259" t="str">
        <f>+$L65</f>
        <v>4.3 Más Oportunidades para los Asuntos Ambientales, Sectoriales y Urbanos.</v>
      </c>
      <c r="AO65" s="1260"/>
      <c r="AP65" s="1260"/>
      <c r="AQ65" s="1260"/>
      <c r="AR65" s="1260"/>
      <c r="AS65" s="1261"/>
      <c r="AT65" s="1145"/>
      <c r="AU65" s="1146"/>
      <c r="AV65" s="1146"/>
      <c r="AW65" s="1146"/>
      <c r="AX65" s="1146"/>
      <c r="AY65" s="1146"/>
      <c r="AZ65" s="1146"/>
      <c r="BA65" s="1146"/>
      <c r="BB65" s="1147"/>
      <c r="BC65" s="1112" t="s">
        <v>1670</v>
      </c>
      <c r="BD65" s="1112"/>
      <c r="BE65" s="1112"/>
      <c r="BF65" s="1149" t="str">
        <f>+$L65</f>
        <v>4.3 Más Oportunidades para los Asuntos Ambientales, Sectoriales y Urbanos.</v>
      </c>
      <c r="BG65" s="1149"/>
      <c r="BH65" s="1149"/>
      <c r="BI65" s="1149"/>
      <c r="BJ65" s="1149"/>
      <c r="BK65" s="1149"/>
      <c r="BL65" s="1145"/>
      <c r="BM65" s="1146"/>
      <c r="BN65" s="1146"/>
      <c r="BO65" s="1146"/>
      <c r="BP65" s="1146"/>
      <c r="BQ65" s="1146"/>
      <c r="BR65" s="1146"/>
      <c r="BS65" s="1146"/>
      <c r="BT65" s="1147"/>
      <c r="BU65" s="1112" t="s">
        <v>1670</v>
      </c>
      <c r="BV65" s="1112"/>
      <c r="BW65" s="1112"/>
      <c r="BX65" s="1149" t="str">
        <f>+$L65</f>
        <v>4.3 Más Oportunidades para los Asuntos Ambientales, Sectoriales y Urbanos.</v>
      </c>
      <c r="BY65" s="1149"/>
      <c r="BZ65" s="1149"/>
      <c r="CA65" s="1149"/>
      <c r="CB65" s="1149"/>
      <c r="CC65" s="1149"/>
    </row>
    <row r="66" spans="1:81" ht="16.149999999999999" customHeight="1" thickBot="1" x14ac:dyDescent="0.3">
      <c r="B66" s="658"/>
      <c r="C66" s="658"/>
      <c r="D66" s="658"/>
      <c r="E66" s="658"/>
      <c r="F66" s="658"/>
      <c r="G66" s="658"/>
      <c r="H66" s="658"/>
      <c r="I66" s="925"/>
      <c r="J66" s="284"/>
      <c r="K66" s="926"/>
      <c r="L66" s="661"/>
      <c r="M66" s="661"/>
      <c r="N66" s="661"/>
      <c r="O66" s="661"/>
      <c r="P66" s="661"/>
      <c r="Q66" s="661"/>
      <c r="R66" s="661"/>
      <c r="S66" s="658"/>
      <c r="T66" s="658"/>
      <c r="U66" s="658"/>
      <c r="V66" s="658"/>
      <c r="W66" s="658"/>
      <c r="X66" s="691"/>
      <c r="Y66" s="691"/>
      <c r="Z66" s="691"/>
      <c r="AA66" s="665"/>
      <c r="AB66" s="665"/>
      <c r="AC66" s="661"/>
      <c r="AK66" s="665"/>
      <c r="AT66" s="665"/>
      <c r="BC66" s="665"/>
      <c r="BL66" s="665"/>
    </row>
    <row r="67" spans="1:81" ht="16.149999999999999" customHeight="1" thickBot="1" x14ac:dyDescent="0.3">
      <c r="A67" s="661"/>
      <c r="B67" s="1130" t="s">
        <v>3</v>
      </c>
      <c r="C67" s="1130" t="s">
        <v>1672</v>
      </c>
      <c r="D67" s="1107" t="s">
        <v>3825</v>
      </c>
      <c r="E67" s="1107" t="s">
        <v>3824</v>
      </c>
      <c r="F67" s="1099" t="s">
        <v>3826</v>
      </c>
      <c r="G67" s="1099" t="s">
        <v>3827</v>
      </c>
      <c r="H67" s="1099" t="s">
        <v>3828</v>
      </c>
      <c r="I67" s="1099" t="s">
        <v>3829</v>
      </c>
      <c r="J67" s="1134" t="s">
        <v>1673</v>
      </c>
      <c r="K67" s="1135" t="s">
        <v>1685</v>
      </c>
      <c r="L67" s="1136" t="s">
        <v>3861</v>
      </c>
      <c r="M67" s="1139" t="s">
        <v>1663</v>
      </c>
      <c r="N67" s="1163" t="s">
        <v>3862</v>
      </c>
      <c r="O67" s="1166" t="s">
        <v>3863</v>
      </c>
      <c r="P67" s="1169" t="s">
        <v>3864</v>
      </c>
      <c r="Q67" s="1172" t="s">
        <v>3865</v>
      </c>
      <c r="R67" s="1134" t="s">
        <v>1673</v>
      </c>
      <c r="S67" s="1175" t="s">
        <v>4</v>
      </c>
      <c r="T67" s="1128" t="s">
        <v>3830</v>
      </c>
      <c r="U67" s="1128" t="s">
        <v>3831</v>
      </c>
      <c r="V67" s="1128" t="s">
        <v>3832</v>
      </c>
      <c r="W67" s="1175" t="s">
        <v>5</v>
      </c>
      <c r="X67" s="1190" t="s">
        <v>6</v>
      </c>
      <c r="Y67" s="1191"/>
      <c r="Z67" s="1190" t="s">
        <v>7</v>
      </c>
      <c r="AA67" s="1191"/>
      <c r="AB67" s="1130" t="s">
        <v>1673</v>
      </c>
      <c r="AC67" s="1136" t="s">
        <v>3861</v>
      </c>
      <c r="AD67" s="1192" t="s">
        <v>3866</v>
      </c>
      <c r="AE67" s="1193"/>
      <c r="AF67" s="1193"/>
      <c r="AG67" s="1193"/>
      <c r="AH67" s="1193"/>
      <c r="AI67" s="1193"/>
      <c r="AJ67" s="1194"/>
      <c r="AK67" s="1129" t="s">
        <v>1673</v>
      </c>
      <c r="AL67" s="1181" t="s">
        <v>3867</v>
      </c>
      <c r="AM67" s="1178" t="s">
        <v>3868</v>
      </c>
      <c r="AN67" s="1179"/>
      <c r="AO67" s="1179"/>
      <c r="AP67" s="1179"/>
      <c r="AQ67" s="1179"/>
      <c r="AR67" s="1179"/>
      <c r="AS67" s="1180"/>
      <c r="AT67" s="1130" t="s">
        <v>1673</v>
      </c>
      <c r="AU67" s="1184" t="s">
        <v>3869</v>
      </c>
      <c r="AV67" s="1187" t="s">
        <v>3870</v>
      </c>
      <c r="AW67" s="1188"/>
      <c r="AX67" s="1188"/>
      <c r="AY67" s="1188"/>
      <c r="AZ67" s="1188"/>
      <c r="BA67" s="1188"/>
      <c r="BB67" s="1189"/>
      <c r="BC67" s="1130" t="s">
        <v>1673</v>
      </c>
      <c r="BD67" s="1152" t="s">
        <v>3871</v>
      </c>
      <c r="BE67" s="1155" t="s">
        <v>3872</v>
      </c>
      <c r="BF67" s="1156"/>
      <c r="BG67" s="1156"/>
      <c r="BH67" s="1156"/>
      <c r="BI67" s="1156"/>
      <c r="BJ67" s="1156"/>
      <c r="BK67" s="1157"/>
      <c r="BL67" s="1130" t="s">
        <v>1673</v>
      </c>
      <c r="BM67" s="1158" t="s">
        <v>3873</v>
      </c>
      <c r="BN67" s="1160" t="s">
        <v>3874</v>
      </c>
      <c r="BO67" s="1161"/>
      <c r="BP67" s="1161"/>
      <c r="BQ67" s="1161"/>
      <c r="BR67" s="1161"/>
      <c r="BS67" s="1161"/>
      <c r="BT67" s="1162"/>
      <c r="BU67" s="1117" t="s">
        <v>1674</v>
      </c>
      <c r="BV67" s="1118"/>
      <c r="BW67" s="1118"/>
      <c r="BX67" s="1118"/>
      <c r="BY67" s="1118"/>
      <c r="BZ67" s="1118"/>
      <c r="CA67" s="1118"/>
      <c r="CB67" s="1118"/>
      <c r="CC67" s="1119"/>
    </row>
    <row r="68" spans="1:81" ht="16.149999999999999" customHeight="1" x14ac:dyDescent="0.25">
      <c r="A68" s="661"/>
      <c r="B68" s="1130"/>
      <c r="C68" s="1130"/>
      <c r="D68" s="1107"/>
      <c r="E68" s="1107"/>
      <c r="F68" s="1100"/>
      <c r="G68" s="1100"/>
      <c r="H68" s="1100"/>
      <c r="I68" s="1100"/>
      <c r="J68" s="1134"/>
      <c r="K68" s="1135"/>
      <c r="L68" s="1137"/>
      <c r="M68" s="1140"/>
      <c r="N68" s="1164"/>
      <c r="O68" s="1167"/>
      <c r="P68" s="1170"/>
      <c r="Q68" s="1173"/>
      <c r="R68" s="1134"/>
      <c r="S68" s="1176"/>
      <c r="T68" s="1128"/>
      <c r="U68" s="1128"/>
      <c r="V68" s="1128"/>
      <c r="W68" s="1176"/>
      <c r="X68" s="667" t="s">
        <v>12</v>
      </c>
      <c r="Y68" s="667" t="s">
        <v>13</v>
      </c>
      <c r="Z68" s="667" t="s">
        <v>12</v>
      </c>
      <c r="AA68" s="667" t="s">
        <v>13</v>
      </c>
      <c r="AB68" s="1130"/>
      <c r="AC68" s="1137"/>
      <c r="AD68" s="1104" t="s">
        <v>8</v>
      </c>
      <c r="AE68" s="1106" t="s">
        <v>9</v>
      </c>
      <c r="AF68" s="1106"/>
      <c r="AG68" s="1106"/>
      <c r="AH68" s="1106"/>
      <c r="AI68" s="1126" t="s">
        <v>1664</v>
      </c>
      <c r="AJ68" s="1102" t="s">
        <v>10</v>
      </c>
      <c r="AK68" s="1130"/>
      <c r="AL68" s="1182"/>
      <c r="AM68" s="1150" t="s">
        <v>11</v>
      </c>
      <c r="AN68" s="1106" t="s">
        <v>9</v>
      </c>
      <c r="AO68" s="1106"/>
      <c r="AP68" s="1106"/>
      <c r="AQ68" s="1106"/>
      <c r="AR68" s="1126" t="s">
        <v>1664</v>
      </c>
      <c r="AS68" s="1102" t="s">
        <v>10</v>
      </c>
      <c r="AT68" s="1130"/>
      <c r="AU68" s="1185"/>
      <c r="AV68" s="1150" t="s">
        <v>11</v>
      </c>
      <c r="AW68" s="1106" t="s">
        <v>9</v>
      </c>
      <c r="AX68" s="1106"/>
      <c r="AY68" s="1106"/>
      <c r="AZ68" s="1106"/>
      <c r="BA68" s="1126" t="s">
        <v>1664</v>
      </c>
      <c r="BB68" s="1102" t="s">
        <v>10</v>
      </c>
      <c r="BC68" s="1130"/>
      <c r="BD68" s="1153"/>
      <c r="BE68" s="1150" t="s">
        <v>11</v>
      </c>
      <c r="BF68" s="1106" t="s">
        <v>9</v>
      </c>
      <c r="BG68" s="1106"/>
      <c r="BH68" s="1106"/>
      <c r="BI68" s="1106"/>
      <c r="BJ68" s="1126" t="s">
        <v>1664</v>
      </c>
      <c r="BK68" s="1102" t="s">
        <v>10</v>
      </c>
      <c r="BL68" s="1130"/>
      <c r="BM68" s="1158"/>
      <c r="BN68" s="1104" t="s">
        <v>11</v>
      </c>
      <c r="BO68" s="1106" t="s">
        <v>9</v>
      </c>
      <c r="BP68" s="1106"/>
      <c r="BQ68" s="1106"/>
      <c r="BR68" s="1106"/>
      <c r="BS68" s="1213" t="s">
        <v>1664</v>
      </c>
      <c r="BT68" s="1214" t="s">
        <v>10</v>
      </c>
      <c r="BU68" s="1120"/>
      <c r="BV68" s="1121"/>
      <c r="BW68" s="1121"/>
      <c r="BX68" s="1121"/>
      <c r="BY68" s="1121"/>
      <c r="BZ68" s="1121"/>
      <c r="CA68" s="1121"/>
      <c r="CB68" s="1121"/>
      <c r="CC68" s="1122"/>
    </row>
    <row r="69" spans="1:81" ht="16.149999999999999" customHeight="1" x14ac:dyDescent="0.25">
      <c r="A69" s="661"/>
      <c r="B69" s="1130"/>
      <c r="C69" s="1130"/>
      <c r="D69" s="1107"/>
      <c r="E69" s="1107"/>
      <c r="F69" s="1101"/>
      <c r="G69" s="1101"/>
      <c r="H69" s="1101"/>
      <c r="I69" s="1101"/>
      <c r="J69" s="1134"/>
      <c r="K69" s="1135"/>
      <c r="L69" s="1138"/>
      <c r="M69" s="1141"/>
      <c r="N69" s="1165"/>
      <c r="O69" s="1168"/>
      <c r="P69" s="1171"/>
      <c r="Q69" s="1174"/>
      <c r="R69" s="1134"/>
      <c r="S69" s="1177"/>
      <c r="T69" s="1128"/>
      <c r="U69" s="1128"/>
      <c r="V69" s="1128"/>
      <c r="W69" s="1177"/>
      <c r="X69" s="668" t="s">
        <v>1671</v>
      </c>
      <c r="Y69" s="668" t="s">
        <v>1671</v>
      </c>
      <c r="Z69" s="668" t="s">
        <v>1671</v>
      </c>
      <c r="AA69" s="668" t="s">
        <v>1671</v>
      </c>
      <c r="AB69" s="1130"/>
      <c r="AC69" s="1138"/>
      <c r="AD69" s="1105"/>
      <c r="AE69" s="662" t="s">
        <v>14</v>
      </c>
      <c r="AF69" s="662" t="s">
        <v>17</v>
      </c>
      <c r="AG69" s="662" t="s">
        <v>15</v>
      </c>
      <c r="AH69" s="662" t="s">
        <v>16</v>
      </c>
      <c r="AI69" s="1127"/>
      <c r="AJ69" s="1103"/>
      <c r="AK69" s="1130"/>
      <c r="AL69" s="1183"/>
      <c r="AM69" s="1151"/>
      <c r="AN69" s="662" t="s">
        <v>14</v>
      </c>
      <c r="AO69" s="662" t="s">
        <v>17</v>
      </c>
      <c r="AP69" s="662" t="s">
        <v>15</v>
      </c>
      <c r="AQ69" s="662" t="s">
        <v>16</v>
      </c>
      <c r="AR69" s="1127"/>
      <c r="AS69" s="1103"/>
      <c r="AT69" s="1130"/>
      <c r="AU69" s="1186"/>
      <c r="AV69" s="1151"/>
      <c r="AW69" s="662" t="s">
        <v>14</v>
      </c>
      <c r="AX69" s="662" t="s">
        <v>17</v>
      </c>
      <c r="AY69" s="662" t="s">
        <v>15</v>
      </c>
      <c r="AZ69" s="662" t="s">
        <v>16</v>
      </c>
      <c r="BA69" s="1127"/>
      <c r="BB69" s="1103"/>
      <c r="BC69" s="1130"/>
      <c r="BD69" s="1154"/>
      <c r="BE69" s="1151"/>
      <c r="BF69" s="662" t="s">
        <v>14</v>
      </c>
      <c r="BG69" s="662" t="s">
        <v>17</v>
      </c>
      <c r="BH69" s="662" t="s">
        <v>15</v>
      </c>
      <c r="BI69" s="662" t="s">
        <v>16</v>
      </c>
      <c r="BJ69" s="1127"/>
      <c r="BK69" s="1103"/>
      <c r="BL69" s="1130"/>
      <c r="BM69" s="1159"/>
      <c r="BN69" s="1105"/>
      <c r="BO69" s="662" t="s">
        <v>14</v>
      </c>
      <c r="BP69" s="662" t="s">
        <v>17</v>
      </c>
      <c r="BQ69" s="662" t="s">
        <v>15</v>
      </c>
      <c r="BR69" s="662" t="s">
        <v>16</v>
      </c>
      <c r="BS69" s="1127"/>
      <c r="BT69" s="1215"/>
      <c r="BU69" s="1123"/>
      <c r="BV69" s="1124"/>
      <c r="BW69" s="1124"/>
      <c r="BX69" s="1124"/>
      <c r="BY69" s="1124"/>
      <c r="BZ69" s="1124"/>
      <c r="CA69" s="1124"/>
      <c r="CB69" s="1124"/>
      <c r="CC69" s="1125"/>
    </row>
    <row r="70" spans="1:81" ht="16.149999999999999" customHeight="1" thickBot="1" x14ac:dyDescent="0.3">
      <c r="B70" s="658"/>
    </row>
    <row r="71" spans="1:81" s="690" customFormat="1" ht="40.15" customHeight="1" thickTop="1" x14ac:dyDescent="0.25">
      <c r="A71" s="673"/>
      <c r="B71" s="1333" t="s">
        <v>1113</v>
      </c>
      <c r="C71" s="1314" t="s">
        <v>1117</v>
      </c>
      <c r="D71" s="1282">
        <v>32</v>
      </c>
      <c r="E71" s="1285" t="s">
        <v>7018</v>
      </c>
      <c r="F71" s="1285"/>
      <c r="G71" s="1285" t="s">
        <v>7107</v>
      </c>
      <c r="H71" s="1285" t="s">
        <v>7108</v>
      </c>
      <c r="I71" s="1388">
        <v>2021004540067</v>
      </c>
      <c r="J71" s="1219">
        <v>704</v>
      </c>
      <c r="K71" s="1288" t="str">
        <f>+[19]Metas!K808</f>
        <v>Proyectos de crecimiento, desarrollo sostenible y negocios verdes ejecutados, priorizados en las subregiones del Departamento.</v>
      </c>
      <c r="L71" s="1222">
        <v>20</v>
      </c>
      <c r="M71" s="1225">
        <f>SUM(N71:Q71)</f>
        <v>20</v>
      </c>
      <c r="N71" s="1228">
        <v>5</v>
      </c>
      <c r="O71" s="1231">
        <v>5</v>
      </c>
      <c r="P71" s="1234">
        <v>5</v>
      </c>
      <c r="Q71" s="1237">
        <v>5</v>
      </c>
      <c r="R71" s="1219">
        <f>+$J71</f>
        <v>704</v>
      </c>
      <c r="S71" s="2271" t="s">
        <v>7109</v>
      </c>
      <c r="T71" s="928" t="s">
        <v>3834</v>
      </c>
      <c r="U71" s="928" t="s">
        <v>3839</v>
      </c>
      <c r="V71" s="928" t="s">
        <v>3842</v>
      </c>
      <c r="W71" s="1336" t="s">
        <v>7110</v>
      </c>
      <c r="X71" s="669">
        <v>44593</v>
      </c>
      <c r="Y71" s="669">
        <v>44651</v>
      </c>
      <c r="Z71" s="669"/>
      <c r="AA71" s="669"/>
      <c r="AB71" s="1219">
        <f t="shared" ref="AB71" si="50">+$J71</f>
        <v>704</v>
      </c>
      <c r="AC71" s="1240">
        <f t="shared" ref="AC71" si="51">+L71</f>
        <v>20</v>
      </c>
      <c r="AD71" s="308">
        <f t="shared" ref="AD71:AJ117" si="52">+AM71+AV71+BE71+BN71</f>
        <v>0</v>
      </c>
      <c r="AE71" s="308">
        <f t="shared" si="52"/>
        <v>0</v>
      </c>
      <c r="AF71" s="308">
        <f t="shared" si="52"/>
        <v>0</v>
      </c>
      <c r="AG71" s="308">
        <f t="shared" si="52"/>
        <v>0</v>
      </c>
      <c r="AH71" s="308">
        <f t="shared" si="52"/>
        <v>0</v>
      </c>
      <c r="AI71" s="308">
        <f t="shared" si="52"/>
        <v>0</v>
      </c>
      <c r="AJ71" s="308">
        <f t="shared" si="52"/>
        <v>0</v>
      </c>
      <c r="AK71" s="1219">
        <f t="shared" ref="AK71" si="53">+$J71</f>
        <v>704</v>
      </c>
      <c r="AL71" s="1243">
        <f>+N71</f>
        <v>5</v>
      </c>
      <c r="AM71" s="308">
        <f t="shared" si="34"/>
        <v>0</v>
      </c>
      <c r="AN71" s="683"/>
      <c r="AO71" s="683"/>
      <c r="AP71" s="683"/>
      <c r="AQ71" s="683"/>
      <c r="AR71" s="683"/>
      <c r="AS71" s="683"/>
      <c r="AT71" s="1219">
        <f t="shared" ref="AT71" si="54">+$J71</f>
        <v>704</v>
      </c>
      <c r="AU71" s="1246">
        <f>+O71</f>
        <v>5</v>
      </c>
      <c r="AV71" s="308">
        <f t="shared" si="2"/>
        <v>0</v>
      </c>
      <c r="AW71" s="683"/>
      <c r="AX71" s="683"/>
      <c r="AY71" s="683"/>
      <c r="AZ71" s="683"/>
      <c r="BA71" s="683"/>
      <c r="BB71" s="683"/>
      <c r="BC71" s="1219">
        <f t="shared" ref="BC71" si="55">+$J71</f>
        <v>704</v>
      </c>
      <c r="BD71" s="1249">
        <f>+P71</f>
        <v>5</v>
      </c>
      <c r="BE71" s="308">
        <f t="shared" si="3"/>
        <v>0</v>
      </c>
      <c r="BF71" s="683"/>
      <c r="BG71" s="683"/>
      <c r="BH71" s="683"/>
      <c r="BI71" s="683"/>
      <c r="BJ71" s="683"/>
      <c r="BK71" s="683"/>
      <c r="BL71" s="1219">
        <f t="shared" ref="BL71" si="56">+$J71</f>
        <v>704</v>
      </c>
      <c r="BM71" s="1252">
        <f>+Q71</f>
        <v>5</v>
      </c>
      <c r="BN71" s="308">
        <f t="shared" si="4"/>
        <v>0</v>
      </c>
      <c r="BO71" s="683"/>
      <c r="BP71" s="683"/>
      <c r="BQ71" s="683"/>
      <c r="BR71" s="683"/>
      <c r="BS71" s="683"/>
      <c r="BT71" s="683"/>
      <c r="BU71" s="1204"/>
      <c r="BV71" s="1205"/>
      <c r="BW71" s="1205"/>
      <c r="BX71" s="1205"/>
      <c r="BY71" s="1205"/>
      <c r="BZ71" s="1205"/>
      <c r="CA71" s="1205"/>
      <c r="CB71" s="1205"/>
      <c r="CC71" s="1206"/>
    </row>
    <row r="72" spans="1:81" s="690" customFormat="1" ht="40.15" customHeight="1" x14ac:dyDescent="0.25">
      <c r="A72" s="673"/>
      <c r="B72" s="1334"/>
      <c r="C72" s="1315"/>
      <c r="D72" s="1283"/>
      <c r="E72" s="1286"/>
      <c r="F72" s="1286"/>
      <c r="G72" s="1286"/>
      <c r="H72" s="1286"/>
      <c r="I72" s="1389"/>
      <c r="J72" s="1220"/>
      <c r="K72" s="1289"/>
      <c r="L72" s="1223"/>
      <c r="M72" s="1226"/>
      <c r="N72" s="1229"/>
      <c r="O72" s="1232"/>
      <c r="P72" s="1235"/>
      <c r="Q72" s="1238"/>
      <c r="R72" s="1220"/>
      <c r="S72" s="2271"/>
      <c r="T72" s="932"/>
      <c r="U72" s="932"/>
      <c r="V72" s="932"/>
      <c r="W72" s="1338"/>
      <c r="X72" s="670"/>
      <c r="Y72" s="670"/>
      <c r="Z72" s="670"/>
      <c r="AA72" s="670"/>
      <c r="AB72" s="1220"/>
      <c r="AC72" s="1241"/>
      <c r="AD72" s="303">
        <f t="shared" si="52"/>
        <v>0</v>
      </c>
      <c r="AE72" s="303">
        <f t="shared" si="52"/>
        <v>0</v>
      </c>
      <c r="AF72" s="303">
        <f t="shared" si="52"/>
        <v>0</v>
      </c>
      <c r="AG72" s="303">
        <f t="shared" si="52"/>
        <v>0</v>
      </c>
      <c r="AH72" s="303">
        <f t="shared" si="52"/>
        <v>0</v>
      </c>
      <c r="AI72" s="303">
        <f t="shared" si="52"/>
        <v>0</v>
      </c>
      <c r="AJ72" s="303">
        <f t="shared" si="52"/>
        <v>0</v>
      </c>
      <c r="AK72" s="1220"/>
      <c r="AL72" s="1244"/>
      <c r="AM72" s="303">
        <f t="shared" si="34"/>
        <v>0</v>
      </c>
      <c r="AN72" s="684"/>
      <c r="AO72" s="684"/>
      <c r="AP72" s="684"/>
      <c r="AQ72" s="684"/>
      <c r="AR72" s="684"/>
      <c r="AS72" s="684"/>
      <c r="AT72" s="1220"/>
      <c r="AU72" s="1247"/>
      <c r="AV72" s="303">
        <f t="shared" si="2"/>
        <v>0</v>
      </c>
      <c r="AW72" s="684"/>
      <c r="AX72" s="684"/>
      <c r="AY72" s="684"/>
      <c r="AZ72" s="684"/>
      <c r="BA72" s="684"/>
      <c r="BB72" s="684"/>
      <c r="BC72" s="1220"/>
      <c r="BD72" s="1250"/>
      <c r="BE72" s="303">
        <f t="shared" si="3"/>
        <v>0</v>
      </c>
      <c r="BF72" s="684"/>
      <c r="BG72" s="684"/>
      <c r="BH72" s="684"/>
      <c r="BI72" s="684"/>
      <c r="BJ72" s="684"/>
      <c r="BK72" s="684"/>
      <c r="BL72" s="1220"/>
      <c r="BM72" s="1253"/>
      <c r="BN72" s="303">
        <f t="shared" si="4"/>
        <v>0</v>
      </c>
      <c r="BO72" s="684"/>
      <c r="BP72" s="684"/>
      <c r="BQ72" s="684"/>
      <c r="BR72" s="684"/>
      <c r="BS72" s="684"/>
      <c r="BT72" s="684"/>
      <c r="BU72" s="1207"/>
      <c r="BV72" s="1208"/>
      <c r="BW72" s="1208"/>
      <c r="BX72" s="1208"/>
      <c r="BY72" s="1208"/>
      <c r="BZ72" s="1208"/>
      <c r="CA72" s="1208"/>
      <c r="CB72" s="1208"/>
      <c r="CC72" s="1209"/>
    </row>
    <row r="73" spans="1:81" s="690" customFormat="1" ht="40.15" customHeight="1" x14ac:dyDescent="0.25">
      <c r="A73" s="673"/>
      <c r="B73" s="1334"/>
      <c r="C73" s="1315"/>
      <c r="D73" s="1283"/>
      <c r="E73" s="1286"/>
      <c r="F73" s="1286"/>
      <c r="G73" s="1286"/>
      <c r="H73" s="1286"/>
      <c r="I73" s="1389"/>
      <c r="J73" s="1220"/>
      <c r="K73" s="1289"/>
      <c r="L73" s="1223"/>
      <c r="M73" s="1226"/>
      <c r="N73" s="1229"/>
      <c r="O73" s="1232"/>
      <c r="P73" s="1235"/>
      <c r="Q73" s="1238"/>
      <c r="R73" s="1220"/>
      <c r="S73" s="940" t="s">
        <v>7111</v>
      </c>
      <c r="T73" s="932" t="s">
        <v>3834</v>
      </c>
      <c r="U73" s="932" t="s">
        <v>3838</v>
      </c>
      <c r="V73" s="932" t="s">
        <v>3842</v>
      </c>
      <c r="W73" s="678" t="s">
        <v>7112</v>
      </c>
      <c r="X73" s="670">
        <v>44652</v>
      </c>
      <c r="Y73" s="670">
        <v>44834</v>
      </c>
      <c r="Z73" s="670"/>
      <c r="AA73" s="670"/>
      <c r="AB73" s="1220"/>
      <c r="AC73" s="1241"/>
      <c r="AD73" s="303">
        <f t="shared" si="52"/>
        <v>60</v>
      </c>
      <c r="AE73" s="303">
        <f t="shared" si="52"/>
        <v>30</v>
      </c>
      <c r="AF73" s="303">
        <f t="shared" si="52"/>
        <v>0</v>
      </c>
      <c r="AG73" s="303">
        <f t="shared" si="52"/>
        <v>0</v>
      </c>
      <c r="AH73" s="303">
        <f t="shared" si="52"/>
        <v>0</v>
      </c>
      <c r="AI73" s="303">
        <v>30</v>
      </c>
      <c r="AJ73" s="303">
        <f t="shared" si="52"/>
        <v>0</v>
      </c>
      <c r="AK73" s="1220"/>
      <c r="AL73" s="1244"/>
      <c r="AM73" s="303">
        <f t="shared" si="34"/>
        <v>18</v>
      </c>
      <c r="AN73" s="684">
        <v>8</v>
      </c>
      <c r="AO73" s="684"/>
      <c r="AP73" s="684"/>
      <c r="AQ73" s="684"/>
      <c r="AR73" s="684">
        <v>10</v>
      </c>
      <c r="AS73" s="684"/>
      <c r="AT73" s="1220"/>
      <c r="AU73" s="1247"/>
      <c r="AV73" s="303">
        <f t="shared" si="2"/>
        <v>18</v>
      </c>
      <c r="AW73" s="684">
        <v>8</v>
      </c>
      <c r="AX73" s="684"/>
      <c r="AY73" s="684"/>
      <c r="AZ73" s="684"/>
      <c r="BA73" s="684">
        <v>10</v>
      </c>
      <c r="BB73" s="684"/>
      <c r="BC73" s="1220"/>
      <c r="BD73" s="1250"/>
      <c r="BE73" s="303">
        <f t="shared" si="3"/>
        <v>18</v>
      </c>
      <c r="BF73" s="684">
        <v>8</v>
      </c>
      <c r="BG73" s="684"/>
      <c r="BH73" s="684"/>
      <c r="BI73" s="684"/>
      <c r="BJ73" s="684">
        <v>10</v>
      </c>
      <c r="BK73" s="684"/>
      <c r="BL73" s="1220"/>
      <c r="BM73" s="1253"/>
      <c r="BN73" s="303">
        <f t="shared" si="4"/>
        <v>6</v>
      </c>
      <c r="BO73" s="684">
        <v>6</v>
      </c>
      <c r="BP73" s="684"/>
      <c r="BQ73" s="684"/>
      <c r="BR73" s="684"/>
      <c r="BS73" s="684"/>
      <c r="BT73" s="684"/>
      <c r="BU73" s="1207"/>
      <c r="BV73" s="1208"/>
      <c r="BW73" s="1208"/>
      <c r="BX73" s="1208"/>
      <c r="BY73" s="1208"/>
      <c r="BZ73" s="1208"/>
      <c r="CA73" s="1208"/>
      <c r="CB73" s="1208"/>
      <c r="CC73" s="1209"/>
    </row>
    <row r="74" spans="1:81" s="690" customFormat="1" ht="53.25" customHeight="1" thickBot="1" x14ac:dyDescent="0.3">
      <c r="A74" s="673"/>
      <c r="B74" s="1334"/>
      <c r="C74" s="1315"/>
      <c r="D74" s="1284"/>
      <c r="E74" s="1287"/>
      <c r="F74" s="1287"/>
      <c r="G74" s="1287"/>
      <c r="H74" s="1287"/>
      <c r="I74" s="1410"/>
      <c r="J74" s="1221"/>
      <c r="K74" s="1290"/>
      <c r="L74" s="1224"/>
      <c r="M74" s="1227"/>
      <c r="N74" s="1230"/>
      <c r="O74" s="1233"/>
      <c r="P74" s="1236"/>
      <c r="Q74" s="1239"/>
      <c r="R74" s="1221"/>
      <c r="S74" s="940" t="s">
        <v>7113</v>
      </c>
      <c r="T74" s="934" t="s">
        <v>3833</v>
      </c>
      <c r="U74" s="934" t="s">
        <v>3840</v>
      </c>
      <c r="V74" s="934" t="s">
        <v>3842</v>
      </c>
      <c r="W74" s="679" t="s">
        <v>7114</v>
      </c>
      <c r="X74" s="671">
        <v>44837</v>
      </c>
      <c r="Y74" s="671">
        <v>44925</v>
      </c>
      <c r="Z74" s="671"/>
      <c r="AA74" s="671"/>
      <c r="AB74" s="1221"/>
      <c r="AC74" s="1242"/>
      <c r="AD74" s="306">
        <f t="shared" si="52"/>
        <v>0</v>
      </c>
      <c r="AE74" s="306">
        <f t="shared" si="52"/>
        <v>0</v>
      </c>
      <c r="AF74" s="306">
        <f t="shared" si="52"/>
        <v>0</v>
      </c>
      <c r="AG74" s="306">
        <f t="shared" si="52"/>
        <v>0</v>
      </c>
      <c r="AH74" s="306">
        <f t="shared" si="52"/>
        <v>0</v>
      </c>
      <c r="AI74" s="306">
        <f t="shared" si="52"/>
        <v>0</v>
      </c>
      <c r="AJ74" s="306">
        <f t="shared" si="52"/>
        <v>0</v>
      </c>
      <c r="AK74" s="1221"/>
      <c r="AL74" s="1245"/>
      <c r="AM74" s="306">
        <f t="shared" si="34"/>
        <v>0</v>
      </c>
      <c r="AN74" s="685"/>
      <c r="AO74" s="685"/>
      <c r="AP74" s="685"/>
      <c r="AQ74" s="685"/>
      <c r="AR74" s="685"/>
      <c r="AS74" s="685"/>
      <c r="AT74" s="1221"/>
      <c r="AU74" s="1248"/>
      <c r="AV74" s="306">
        <f t="shared" si="2"/>
        <v>0</v>
      </c>
      <c r="AW74" s="685"/>
      <c r="AX74" s="685"/>
      <c r="AY74" s="685"/>
      <c r="AZ74" s="685"/>
      <c r="BA74" s="685"/>
      <c r="BB74" s="685"/>
      <c r="BC74" s="1221"/>
      <c r="BD74" s="1251"/>
      <c r="BE74" s="306">
        <f t="shared" si="3"/>
        <v>0</v>
      </c>
      <c r="BF74" s="685"/>
      <c r="BG74" s="685"/>
      <c r="BH74" s="685"/>
      <c r="BI74" s="685"/>
      <c r="BJ74" s="685"/>
      <c r="BK74" s="685"/>
      <c r="BL74" s="1221"/>
      <c r="BM74" s="1254"/>
      <c r="BN74" s="306">
        <f t="shared" si="4"/>
        <v>0</v>
      </c>
      <c r="BO74" s="685"/>
      <c r="BP74" s="685"/>
      <c r="BQ74" s="685"/>
      <c r="BR74" s="685"/>
      <c r="BS74" s="685"/>
      <c r="BT74" s="685"/>
      <c r="BU74" s="1210"/>
      <c r="BV74" s="1211"/>
      <c r="BW74" s="1211"/>
      <c r="BX74" s="1211"/>
      <c r="BY74" s="1211"/>
      <c r="BZ74" s="1211"/>
      <c r="CA74" s="1211"/>
      <c r="CB74" s="1211"/>
      <c r="CC74" s="1212"/>
    </row>
    <row r="75" spans="1:81" s="690" customFormat="1" ht="70.5" customHeight="1" thickTop="1" x14ac:dyDescent="0.25">
      <c r="A75" s="673"/>
      <c r="B75" s="1334"/>
      <c r="C75" s="1315"/>
      <c r="D75" s="1282">
        <v>32</v>
      </c>
      <c r="E75" s="1285" t="s">
        <v>7018</v>
      </c>
      <c r="F75" s="1285"/>
      <c r="G75" s="1285" t="s">
        <v>7115</v>
      </c>
      <c r="H75" s="1285" t="s">
        <v>7108</v>
      </c>
      <c r="I75" s="1388">
        <v>2021004540067</v>
      </c>
      <c r="J75" s="1219">
        <v>705</v>
      </c>
      <c r="K75" s="1288" t="str">
        <f>+[19]Metas!K809</f>
        <v>Ejes viales ambientales creados en las subregiones del Departamento que contribuyan con el desarrollo eco y agroturístico, del Departamento.</v>
      </c>
      <c r="L75" s="1222">
        <v>5</v>
      </c>
      <c r="M75" s="1225">
        <f>SUM(N75:Q75)</f>
        <v>5</v>
      </c>
      <c r="N75" s="1228">
        <v>1.25</v>
      </c>
      <c r="O75" s="1231">
        <v>1.25</v>
      </c>
      <c r="P75" s="1234">
        <v>1.25</v>
      </c>
      <c r="Q75" s="1237">
        <v>1.25</v>
      </c>
      <c r="R75" s="1219">
        <f>+$J75</f>
        <v>705</v>
      </c>
      <c r="S75" s="2273" t="s">
        <v>7116</v>
      </c>
      <c r="T75" s="928" t="s">
        <v>3834</v>
      </c>
      <c r="U75" s="928" t="s">
        <v>3839</v>
      </c>
      <c r="V75" s="928" t="s">
        <v>3842</v>
      </c>
      <c r="W75" s="677" t="s">
        <v>7117</v>
      </c>
      <c r="X75" s="669">
        <v>44593</v>
      </c>
      <c r="Y75" s="669">
        <v>44651</v>
      </c>
      <c r="Z75" s="669"/>
      <c r="AA75" s="669"/>
      <c r="AB75" s="1219">
        <f t="shared" ref="AB75" si="57">+$J75</f>
        <v>705</v>
      </c>
      <c r="AC75" s="1240">
        <f t="shared" ref="AC75" si="58">+L75</f>
        <v>5</v>
      </c>
      <c r="AD75" s="308">
        <f t="shared" si="52"/>
        <v>0</v>
      </c>
      <c r="AE75" s="308">
        <f t="shared" si="52"/>
        <v>0</v>
      </c>
      <c r="AF75" s="308">
        <f t="shared" si="52"/>
        <v>0</v>
      </c>
      <c r="AG75" s="308">
        <f t="shared" si="52"/>
        <v>0</v>
      </c>
      <c r="AH75" s="308">
        <f t="shared" si="52"/>
        <v>0</v>
      </c>
      <c r="AI75" s="308">
        <f t="shared" si="52"/>
        <v>0</v>
      </c>
      <c r="AJ75" s="308">
        <f t="shared" si="52"/>
        <v>0</v>
      </c>
      <c r="AK75" s="1219">
        <f t="shared" ref="AK75" si="59">+$J75</f>
        <v>705</v>
      </c>
      <c r="AL75" s="1243">
        <f>+N75</f>
        <v>1.25</v>
      </c>
      <c r="AM75" s="308">
        <f t="shared" si="34"/>
        <v>0</v>
      </c>
      <c r="AN75" s="683"/>
      <c r="AO75" s="683"/>
      <c r="AP75" s="683"/>
      <c r="AQ75" s="683"/>
      <c r="AR75" s="683"/>
      <c r="AS75" s="683"/>
      <c r="AT75" s="1219">
        <f t="shared" ref="AT75" si="60">+$J75</f>
        <v>705</v>
      </c>
      <c r="AU75" s="1246">
        <f>+O75</f>
        <v>1.25</v>
      </c>
      <c r="AV75" s="308">
        <f t="shared" ref="AV75:AV154" si="61">SUM(AW75:BB75)</f>
        <v>0</v>
      </c>
      <c r="AW75" s="683"/>
      <c r="AX75" s="683"/>
      <c r="AY75" s="683"/>
      <c r="AZ75" s="683"/>
      <c r="BA75" s="683"/>
      <c r="BB75" s="683"/>
      <c r="BC75" s="1219">
        <f t="shared" ref="BC75" si="62">+$J75</f>
        <v>705</v>
      </c>
      <c r="BD75" s="1249">
        <f>+P75</f>
        <v>1.25</v>
      </c>
      <c r="BE75" s="308">
        <f t="shared" ref="BE75:BE154" si="63">SUM(BF75:BK75)</f>
        <v>0</v>
      </c>
      <c r="BF75" s="683"/>
      <c r="BG75" s="683"/>
      <c r="BH75" s="683"/>
      <c r="BI75" s="683"/>
      <c r="BJ75" s="683"/>
      <c r="BK75" s="683"/>
      <c r="BL75" s="1219">
        <f t="shared" ref="BL75" si="64">+$J75</f>
        <v>705</v>
      </c>
      <c r="BM75" s="1252">
        <f>+Q75</f>
        <v>1.25</v>
      </c>
      <c r="BN75" s="308">
        <f t="shared" ref="BN75:BN154" si="65">SUM(BO75:BT75)</f>
        <v>0</v>
      </c>
      <c r="BO75" s="683"/>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1334"/>
      <c r="C76" s="1315"/>
      <c r="D76" s="1283"/>
      <c r="E76" s="1286"/>
      <c r="F76" s="1286"/>
      <c r="G76" s="1286"/>
      <c r="H76" s="1286"/>
      <c r="I76" s="1389"/>
      <c r="J76" s="1220"/>
      <c r="K76" s="1289"/>
      <c r="L76" s="1223"/>
      <c r="M76" s="1226"/>
      <c r="N76" s="1229"/>
      <c r="O76" s="1232"/>
      <c r="P76" s="1235"/>
      <c r="Q76" s="1238"/>
      <c r="R76" s="1220"/>
      <c r="S76" s="2273"/>
      <c r="T76" s="932"/>
      <c r="U76" s="932"/>
      <c r="V76" s="932"/>
      <c r="W76" s="678"/>
      <c r="X76" s="670"/>
      <c r="Y76" s="670"/>
      <c r="Z76" s="670"/>
      <c r="AA76" s="670"/>
      <c r="AB76" s="1220"/>
      <c r="AC76" s="1241"/>
      <c r="AD76" s="303">
        <f t="shared" si="52"/>
        <v>0</v>
      </c>
      <c r="AE76" s="303">
        <f t="shared" si="52"/>
        <v>0</v>
      </c>
      <c r="AF76" s="303">
        <f t="shared" si="52"/>
        <v>0</v>
      </c>
      <c r="AG76" s="303">
        <f t="shared" si="52"/>
        <v>0</v>
      </c>
      <c r="AH76" s="303">
        <f t="shared" si="52"/>
        <v>0</v>
      </c>
      <c r="AI76" s="303">
        <f t="shared" si="52"/>
        <v>0</v>
      </c>
      <c r="AJ76" s="303">
        <f t="shared" si="52"/>
        <v>0</v>
      </c>
      <c r="AK76" s="1220"/>
      <c r="AL76" s="1244"/>
      <c r="AM76" s="303">
        <f t="shared" si="34"/>
        <v>0</v>
      </c>
      <c r="AN76" s="684"/>
      <c r="AO76" s="684"/>
      <c r="AP76" s="684"/>
      <c r="AQ76" s="684"/>
      <c r="AR76" s="684"/>
      <c r="AS76" s="684"/>
      <c r="AT76" s="1220"/>
      <c r="AU76" s="1247"/>
      <c r="AV76" s="303">
        <f t="shared" si="61"/>
        <v>0</v>
      </c>
      <c r="AW76" s="684"/>
      <c r="AX76" s="684"/>
      <c r="AY76" s="684"/>
      <c r="AZ76" s="684"/>
      <c r="BA76" s="684"/>
      <c r="BB76" s="684"/>
      <c r="BC76" s="1220"/>
      <c r="BD76" s="1250"/>
      <c r="BE76" s="303">
        <f t="shared" si="63"/>
        <v>0</v>
      </c>
      <c r="BF76" s="684"/>
      <c r="BG76" s="684"/>
      <c r="BH76" s="684"/>
      <c r="BI76" s="684"/>
      <c r="BJ76" s="684"/>
      <c r="BK76" s="684"/>
      <c r="BL76" s="1220"/>
      <c r="BM76" s="1253"/>
      <c r="BN76" s="303">
        <f t="shared" si="65"/>
        <v>0</v>
      </c>
      <c r="BO76" s="684"/>
      <c r="BP76" s="684"/>
      <c r="BQ76" s="684"/>
      <c r="BR76" s="684"/>
      <c r="BS76" s="684"/>
      <c r="BT76" s="684"/>
      <c r="BU76" s="1207"/>
      <c r="BV76" s="1208"/>
      <c r="BW76" s="1208"/>
      <c r="BX76" s="1208"/>
      <c r="BY76" s="1208"/>
      <c r="BZ76" s="1208"/>
      <c r="CA76" s="1208"/>
      <c r="CB76" s="1208"/>
      <c r="CC76" s="1209"/>
    </row>
    <row r="77" spans="1:81" s="690" customFormat="1" ht="65.25" customHeight="1" x14ac:dyDescent="0.25">
      <c r="A77" s="673"/>
      <c r="B77" s="1334"/>
      <c r="C77" s="1315"/>
      <c r="D77" s="1283"/>
      <c r="E77" s="1286"/>
      <c r="F77" s="1286"/>
      <c r="G77" s="1286"/>
      <c r="H77" s="1286"/>
      <c r="I77" s="1389"/>
      <c r="J77" s="1220"/>
      <c r="K77" s="1289"/>
      <c r="L77" s="1223"/>
      <c r="M77" s="1226"/>
      <c r="N77" s="1229"/>
      <c r="O77" s="1232"/>
      <c r="P77" s="1235"/>
      <c r="Q77" s="1238"/>
      <c r="R77" s="1220"/>
      <c r="S77" s="931" t="s">
        <v>7118</v>
      </c>
      <c r="T77" s="932" t="s">
        <v>3834</v>
      </c>
      <c r="U77" s="932" t="s">
        <v>3838</v>
      </c>
      <c r="V77" s="932" t="s">
        <v>3842</v>
      </c>
      <c r="W77" s="678" t="s">
        <v>7119</v>
      </c>
      <c r="X77" s="670">
        <v>44652</v>
      </c>
      <c r="Y77" s="670">
        <v>44834</v>
      </c>
      <c r="Z77" s="670"/>
      <c r="AA77" s="670"/>
      <c r="AB77" s="1220"/>
      <c r="AC77" s="1241"/>
      <c r="AD77" s="303">
        <f t="shared" si="52"/>
        <v>110</v>
      </c>
      <c r="AE77" s="303">
        <f t="shared" si="52"/>
        <v>30</v>
      </c>
      <c r="AF77" s="303">
        <f t="shared" si="52"/>
        <v>0</v>
      </c>
      <c r="AG77" s="303">
        <f t="shared" si="52"/>
        <v>0</v>
      </c>
      <c r="AH77" s="303">
        <f t="shared" si="52"/>
        <v>0</v>
      </c>
      <c r="AI77" s="303">
        <f t="shared" si="52"/>
        <v>80</v>
      </c>
      <c r="AJ77" s="303">
        <f t="shared" si="52"/>
        <v>0</v>
      </c>
      <c r="AK77" s="1220"/>
      <c r="AL77" s="1244"/>
      <c r="AM77" s="303">
        <f t="shared" si="34"/>
        <v>26</v>
      </c>
      <c r="AN77" s="684">
        <v>6</v>
      </c>
      <c r="AO77" s="684"/>
      <c r="AP77" s="684"/>
      <c r="AQ77" s="684"/>
      <c r="AR77" s="684">
        <v>20</v>
      </c>
      <c r="AS77" s="684"/>
      <c r="AT77" s="1220"/>
      <c r="AU77" s="1247"/>
      <c r="AV77" s="303">
        <f t="shared" si="61"/>
        <v>28</v>
      </c>
      <c r="AW77" s="684">
        <v>8</v>
      </c>
      <c r="AX77" s="684"/>
      <c r="AY77" s="684"/>
      <c r="AZ77" s="684"/>
      <c r="BA77" s="684">
        <v>20</v>
      </c>
      <c r="BB77" s="684"/>
      <c r="BC77" s="1220"/>
      <c r="BD77" s="1250"/>
      <c r="BE77" s="303">
        <f t="shared" si="63"/>
        <v>28</v>
      </c>
      <c r="BF77" s="684">
        <v>8</v>
      </c>
      <c r="BG77" s="684"/>
      <c r="BH77" s="684"/>
      <c r="BI77" s="684"/>
      <c r="BJ77" s="684">
        <v>20</v>
      </c>
      <c r="BK77" s="684"/>
      <c r="BL77" s="1220"/>
      <c r="BM77" s="1253"/>
      <c r="BN77" s="303">
        <f t="shared" si="65"/>
        <v>28</v>
      </c>
      <c r="BO77" s="684">
        <v>8</v>
      </c>
      <c r="BP77" s="684"/>
      <c r="BQ77" s="684"/>
      <c r="BR77" s="684"/>
      <c r="BS77" s="684">
        <v>20</v>
      </c>
      <c r="BT77" s="684"/>
      <c r="BU77" s="1207"/>
      <c r="BV77" s="1208"/>
      <c r="BW77" s="1208"/>
      <c r="BX77" s="1208"/>
      <c r="BY77" s="1208"/>
      <c r="BZ77" s="1208"/>
      <c r="CA77" s="1208"/>
      <c r="CB77" s="1208"/>
      <c r="CC77" s="1209"/>
    </row>
    <row r="78" spans="1:81" s="690" customFormat="1" ht="71.25" customHeight="1" thickBot="1" x14ac:dyDescent="0.3">
      <c r="A78" s="673"/>
      <c r="B78" s="1334"/>
      <c r="C78" s="1315"/>
      <c r="D78" s="1284"/>
      <c r="E78" s="1287"/>
      <c r="F78" s="1287"/>
      <c r="G78" s="1287"/>
      <c r="H78" s="1287"/>
      <c r="I78" s="1410"/>
      <c r="J78" s="1221"/>
      <c r="K78" s="1290"/>
      <c r="L78" s="1224"/>
      <c r="M78" s="1227"/>
      <c r="N78" s="1230"/>
      <c r="O78" s="1233"/>
      <c r="P78" s="1236"/>
      <c r="Q78" s="1239"/>
      <c r="R78" s="1221"/>
      <c r="S78" s="931" t="s">
        <v>7120</v>
      </c>
      <c r="T78" s="934" t="s">
        <v>3833</v>
      </c>
      <c r="U78" s="934" t="s">
        <v>3840</v>
      </c>
      <c r="V78" s="934" t="s">
        <v>3842</v>
      </c>
      <c r="W78" s="679" t="s">
        <v>7121</v>
      </c>
      <c r="X78" s="671">
        <v>44837</v>
      </c>
      <c r="Y78" s="671">
        <v>44925</v>
      </c>
      <c r="Z78" s="671"/>
      <c r="AA78" s="671"/>
      <c r="AB78" s="1221"/>
      <c r="AC78" s="1242"/>
      <c r="AD78" s="306">
        <f t="shared" si="52"/>
        <v>0</v>
      </c>
      <c r="AE78" s="306">
        <f t="shared" si="52"/>
        <v>0</v>
      </c>
      <c r="AF78" s="306">
        <f t="shared" si="52"/>
        <v>0</v>
      </c>
      <c r="AG78" s="306">
        <f t="shared" si="52"/>
        <v>0</v>
      </c>
      <c r="AH78" s="306">
        <f t="shared" si="52"/>
        <v>0</v>
      </c>
      <c r="AI78" s="306">
        <f t="shared" si="52"/>
        <v>0</v>
      </c>
      <c r="AJ78" s="306">
        <f t="shared" si="52"/>
        <v>0</v>
      </c>
      <c r="AK78" s="1221"/>
      <c r="AL78" s="1245"/>
      <c r="AM78" s="306">
        <f t="shared" si="34"/>
        <v>0</v>
      </c>
      <c r="AN78" s="685"/>
      <c r="AO78" s="685"/>
      <c r="AP78" s="685"/>
      <c r="AQ78" s="685"/>
      <c r="AR78" s="685"/>
      <c r="AS78" s="685"/>
      <c r="AT78" s="1221"/>
      <c r="AU78" s="1248"/>
      <c r="AV78" s="306">
        <f t="shared" si="61"/>
        <v>0</v>
      </c>
      <c r="AW78" s="685"/>
      <c r="AX78" s="685"/>
      <c r="AY78" s="685"/>
      <c r="AZ78" s="685"/>
      <c r="BA78" s="685"/>
      <c r="BB78" s="685"/>
      <c r="BC78" s="1221"/>
      <c r="BD78" s="1251"/>
      <c r="BE78" s="306">
        <f t="shared" si="63"/>
        <v>0</v>
      </c>
      <c r="BF78" s="685"/>
      <c r="BG78" s="685"/>
      <c r="BH78" s="685"/>
      <c r="BI78" s="685"/>
      <c r="BJ78" s="685"/>
      <c r="BK78" s="685"/>
      <c r="BL78" s="1221"/>
      <c r="BM78" s="1254"/>
      <c r="BN78" s="306">
        <f t="shared" si="65"/>
        <v>0</v>
      </c>
      <c r="BO78" s="685"/>
      <c r="BP78" s="685"/>
      <c r="BQ78" s="685"/>
      <c r="BR78" s="685"/>
      <c r="BS78" s="685"/>
      <c r="BT78" s="685"/>
      <c r="BU78" s="1210"/>
      <c r="BV78" s="1211"/>
      <c r="BW78" s="1211"/>
      <c r="BX78" s="1211"/>
      <c r="BY78" s="1211"/>
      <c r="BZ78" s="1211"/>
      <c r="CA78" s="1211"/>
      <c r="CB78" s="1211"/>
      <c r="CC78" s="1212"/>
    </row>
    <row r="79" spans="1:81" s="690" customFormat="1" ht="78" customHeight="1" thickTop="1" x14ac:dyDescent="0.25">
      <c r="A79" s="673"/>
      <c r="B79" s="1334"/>
      <c r="C79" s="1315"/>
      <c r="D79" s="1282">
        <v>32</v>
      </c>
      <c r="E79" s="1285" t="s">
        <v>7018</v>
      </c>
      <c r="F79" s="1285"/>
      <c r="G79" s="1285" t="s">
        <v>7122</v>
      </c>
      <c r="H79" s="1285" t="s">
        <v>7108</v>
      </c>
      <c r="I79" s="1388">
        <v>2021004540067</v>
      </c>
      <c r="J79" s="1219">
        <v>706</v>
      </c>
      <c r="K79" s="1288" t="str">
        <f>+[19]Metas!K810</f>
        <v>Estrategias desarrolladas para reducir y minimizar el impacto ambiental de los residuos sólidos y otros generados en el Departamento.</v>
      </c>
      <c r="L79" s="1222">
        <v>1</v>
      </c>
      <c r="M79" s="1225">
        <f t="shared" ref="M79:M91" si="66">SUM(N79:Q79)</f>
        <v>1</v>
      </c>
      <c r="N79" s="1228">
        <v>0.25</v>
      </c>
      <c r="O79" s="1231">
        <v>0.25</v>
      </c>
      <c r="P79" s="1234">
        <v>0.25</v>
      </c>
      <c r="Q79" s="1237">
        <v>0.25</v>
      </c>
      <c r="R79" s="1219">
        <f>+$J79</f>
        <v>706</v>
      </c>
      <c r="S79" s="942" t="s">
        <v>7123</v>
      </c>
      <c r="T79" s="928" t="s">
        <v>3834</v>
      </c>
      <c r="U79" s="928" t="s">
        <v>3839</v>
      </c>
      <c r="V79" s="928" t="s">
        <v>3842</v>
      </c>
      <c r="W79" s="677" t="s">
        <v>7124</v>
      </c>
      <c r="X79" s="669">
        <v>44593</v>
      </c>
      <c r="Y79" s="669">
        <v>44651</v>
      </c>
      <c r="Z79" s="669"/>
      <c r="AA79" s="669"/>
      <c r="AB79" s="1219">
        <f t="shared" ref="AB79" si="67">+$J79</f>
        <v>706</v>
      </c>
      <c r="AC79" s="1240">
        <f t="shared" ref="AC79" si="68">+L79</f>
        <v>1</v>
      </c>
      <c r="AD79" s="308">
        <f t="shared" si="52"/>
        <v>0</v>
      </c>
      <c r="AE79" s="308">
        <f t="shared" si="52"/>
        <v>0</v>
      </c>
      <c r="AF79" s="308">
        <f t="shared" si="52"/>
        <v>0</v>
      </c>
      <c r="AG79" s="308">
        <f t="shared" si="52"/>
        <v>0</v>
      </c>
      <c r="AH79" s="308">
        <f t="shared" si="52"/>
        <v>0</v>
      </c>
      <c r="AI79" s="308">
        <f t="shared" si="52"/>
        <v>0</v>
      </c>
      <c r="AJ79" s="308">
        <f t="shared" si="52"/>
        <v>0</v>
      </c>
      <c r="AK79" s="1219">
        <f t="shared" ref="AK79" si="69">+$J79</f>
        <v>706</v>
      </c>
      <c r="AL79" s="1243">
        <f t="shared" ref="AL79:AL109" si="70">+N79</f>
        <v>0.25</v>
      </c>
      <c r="AM79" s="308">
        <f t="shared" si="34"/>
        <v>0</v>
      </c>
      <c r="AN79" s="683"/>
      <c r="AO79" s="683"/>
      <c r="AP79" s="683"/>
      <c r="AQ79" s="683"/>
      <c r="AR79" s="683"/>
      <c r="AS79" s="683"/>
      <c r="AT79" s="1219">
        <f t="shared" ref="AT79" si="71">+$J79</f>
        <v>706</v>
      </c>
      <c r="AU79" s="1246">
        <f t="shared" ref="AU79:AU109" si="72">+O79</f>
        <v>0.25</v>
      </c>
      <c r="AV79" s="308">
        <f t="shared" si="61"/>
        <v>0</v>
      </c>
      <c r="AW79" s="683"/>
      <c r="AX79" s="683"/>
      <c r="AY79" s="683"/>
      <c r="AZ79" s="683"/>
      <c r="BA79" s="683"/>
      <c r="BB79" s="683"/>
      <c r="BC79" s="1219">
        <f t="shared" ref="BC79" si="73">+$J79</f>
        <v>706</v>
      </c>
      <c r="BD79" s="1249">
        <f t="shared" ref="BD79:BD109" si="74">+P79</f>
        <v>0.25</v>
      </c>
      <c r="BE79" s="308">
        <f t="shared" si="63"/>
        <v>0</v>
      </c>
      <c r="BF79" s="683"/>
      <c r="BG79" s="683"/>
      <c r="BH79" s="683"/>
      <c r="BI79" s="683"/>
      <c r="BJ79" s="683"/>
      <c r="BK79" s="683"/>
      <c r="BL79" s="1219">
        <f t="shared" ref="BL79" si="75">+$J79</f>
        <v>706</v>
      </c>
      <c r="BM79" s="1252">
        <f t="shared" ref="BM79:BM109" si="76">+Q79</f>
        <v>0.25</v>
      </c>
      <c r="BN79" s="308">
        <f t="shared" si="65"/>
        <v>0</v>
      </c>
      <c r="BO79" s="683"/>
      <c r="BP79" s="683"/>
      <c r="BQ79" s="683"/>
      <c r="BR79" s="683"/>
      <c r="BS79" s="683"/>
      <c r="BT79" s="683"/>
      <c r="BU79" s="1204"/>
      <c r="BV79" s="1205"/>
      <c r="BW79" s="1205"/>
      <c r="BX79" s="1205"/>
      <c r="BY79" s="1205"/>
      <c r="BZ79" s="1205"/>
      <c r="CA79" s="1205"/>
      <c r="CB79" s="1205"/>
      <c r="CC79" s="1206"/>
    </row>
    <row r="80" spans="1:81" s="690" customFormat="1" ht="49.5" customHeight="1" x14ac:dyDescent="0.25">
      <c r="A80" s="673"/>
      <c r="B80" s="1334"/>
      <c r="C80" s="1315"/>
      <c r="D80" s="1283"/>
      <c r="E80" s="1286"/>
      <c r="F80" s="1286"/>
      <c r="G80" s="1286"/>
      <c r="H80" s="1286"/>
      <c r="I80" s="1389"/>
      <c r="J80" s="1220"/>
      <c r="K80" s="1289"/>
      <c r="L80" s="1223"/>
      <c r="M80" s="1226"/>
      <c r="N80" s="1229"/>
      <c r="O80" s="1232"/>
      <c r="P80" s="1235"/>
      <c r="Q80" s="1238"/>
      <c r="R80" s="1220"/>
      <c r="S80" s="942" t="s">
        <v>7125</v>
      </c>
      <c r="T80" s="932" t="s">
        <v>3834</v>
      </c>
      <c r="U80" s="932" t="s">
        <v>3839</v>
      </c>
      <c r="V80" s="932" t="s">
        <v>3842</v>
      </c>
      <c r="W80" s="678" t="s">
        <v>7126</v>
      </c>
      <c r="X80" s="670">
        <v>44652</v>
      </c>
      <c r="Y80" s="670">
        <v>44742</v>
      </c>
      <c r="Z80" s="670"/>
      <c r="AA80" s="670"/>
      <c r="AB80" s="1220"/>
      <c r="AC80" s="1241"/>
      <c r="AD80" s="303">
        <f t="shared" si="52"/>
        <v>0</v>
      </c>
      <c r="AE80" s="303">
        <f t="shared" si="52"/>
        <v>0</v>
      </c>
      <c r="AF80" s="303">
        <f t="shared" si="52"/>
        <v>0</v>
      </c>
      <c r="AG80" s="303">
        <f t="shared" si="52"/>
        <v>0</v>
      </c>
      <c r="AH80" s="303">
        <f t="shared" si="52"/>
        <v>0</v>
      </c>
      <c r="AI80" s="303">
        <f t="shared" si="52"/>
        <v>0</v>
      </c>
      <c r="AJ80" s="303">
        <f t="shared" si="52"/>
        <v>0</v>
      </c>
      <c r="AK80" s="1220"/>
      <c r="AL80" s="1244"/>
      <c r="AM80" s="303">
        <f t="shared" si="34"/>
        <v>0</v>
      </c>
      <c r="AN80" s="684"/>
      <c r="AO80" s="684"/>
      <c r="AP80" s="684"/>
      <c r="AQ80" s="684"/>
      <c r="AR80" s="684"/>
      <c r="AS80" s="684"/>
      <c r="AT80" s="1220"/>
      <c r="AU80" s="1247"/>
      <c r="AV80" s="303">
        <f t="shared" si="61"/>
        <v>0</v>
      </c>
      <c r="AW80" s="684"/>
      <c r="AX80" s="684"/>
      <c r="AY80" s="684"/>
      <c r="AZ80" s="684"/>
      <c r="BA80" s="684"/>
      <c r="BB80" s="684"/>
      <c r="BC80" s="1220"/>
      <c r="BD80" s="1250"/>
      <c r="BE80" s="303">
        <f t="shared" si="63"/>
        <v>0</v>
      </c>
      <c r="BF80" s="684"/>
      <c r="BG80" s="684"/>
      <c r="BH80" s="684"/>
      <c r="BI80" s="684"/>
      <c r="BJ80" s="684"/>
      <c r="BK80" s="684"/>
      <c r="BL80" s="1220"/>
      <c r="BM80" s="1253"/>
      <c r="BN80" s="303">
        <f t="shared" si="65"/>
        <v>0</v>
      </c>
      <c r="BO80" s="684"/>
      <c r="BP80" s="684"/>
      <c r="BQ80" s="684"/>
      <c r="BR80" s="684"/>
      <c r="BS80" s="684"/>
      <c r="BT80" s="684"/>
      <c r="BU80" s="1207"/>
      <c r="BV80" s="1208"/>
      <c r="BW80" s="1208"/>
      <c r="BX80" s="1208"/>
      <c r="BY80" s="1208"/>
      <c r="BZ80" s="1208"/>
      <c r="CA80" s="1208"/>
      <c r="CB80" s="1208"/>
      <c r="CC80" s="1209"/>
    </row>
    <row r="81" spans="1:81" s="690" customFormat="1" ht="38.25" customHeight="1" x14ac:dyDescent="0.25">
      <c r="A81" s="673"/>
      <c r="B81" s="1334"/>
      <c r="C81" s="1315"/>
      <c r="D81" s="1283"/>
      <c r="E81" s="1286"/>
      <c r="F81" s="1286"/>
      <c r="G81" s="1286"/>
      <c r="H81" s="1286"/>
      <c r="I81" s="1389"/>
      <c r="J81" s="1220"/>
      <c r="K81" s="1289"/>
      <c r="L81" s="1223"/>
      <c r="M81" s="1226"/>
      <c r="N81" s="1229"/>
      <c r="O81" s="1232"/>
      <c r="P81" s="1235"/>
      <c r="Q81" s="1238"/>
      <c r="R81" s="1220"/>
      <c r="S81" s="943" t="s">
        <v>7127</v>
      </c>
      <c r="T81" s="932" t="s">
        <v>3834</v>
      </c>
      <c r="U81" s="932" t="s">
        <v>3839</v>
      </c>
      <c r="V81" s="932" t="s">
        <v>3842</v>
      </c>
      <c r="W81" s="678" t="s">
        <v>7128</v>
      </c>
      <c r="X81" s="670">
        <v>44743</v>
      </c>
      <c r="Y81" s="670">
        <v>44834</v>
      </c>
      <c r="Z81" s="670"/>
      <c r="AA81" s="670"/>
      <c r="AB81" s="1220"/>
      <c r="AC81" s="1241"/>
      <c r="AD81" s="303">
        <f t="shared" si="52"/>
        <v>0</v>
      </c>
      <c r="AE81" s="303">
        <f t="shared" si="52"/>
        <v>0</v>
      </c>
      <c r="AF81" s="303">
        <f t="shared" si="52"/>
        <v>0</v>
      </c>
      <c r="AG81" s="303">
        <f t="shared" si="52"/>
        <v>0</v>
      </c>
      <c r="AH81" s="303">
        <f t="shared" si="52"/>
        <v>0</v>
      </c>
      <c r="AI81" s="303">
        <f t="shared" si="52"/>
        <v>0</v>
      </c>
      <c r="AJ81" s="303">
        <f t="shared" si="52"/>
        <v>0</v>
      </c>
      <c r="AK81" s="1220"/>
      <c r="AL81" s="1244"/>
      <c r="AM81" s="303">
        <f t="shared" si="34"/>
        <v>0</v>
      </c>
      <c r="AN81" s="684"/>
      <c r="AO81" s="684"/>
      <c r="AP81" s="684"/>
      <c r="AQ81" s="684"/>
      <c r="AR81" s="684"/>
      <c r="AS81" s="684"/>
      <c r="AT81" s="1220"/>
      <c r="AU81" s="1247"/>
      <c r="AV81" s="303">
        <f t="shared" si="61"/>
        <v>0</v>
      </c>
      <c r="AW81" s="684"/>
      <c r="AX81" s="684"/>
      <c r="AY81" s="684"/>
      <c r="AZ81" s="684"/>
      <c r="BA81" s="684"/>
      <c r="BB81" s="684"/>
      <c r="BC81" s="1220"/>
      <c r="BD81" s="1250"/>
      <c r="BE81" s="303">
        <f t="shared" si="63"/>
        <v>0</v>
      </c>
      <c r="BF81" s="684"/>
      <c r="BG81" s="684"/>
      <c r="BH81" s="684"/>
      <c r="BI81" s="684"/>
      <c r="BJ81" s="684"/>
      <c r="BK81" s="684"/>
      <c r="BL81" s="1220"/>
      <c r="BM81" s="1253"/>
      <c r="BN81" s="303">
        <f t="shared" si="65"/>
        <v>0</v>
      </c>
      <c r="BO81" s="684"/>
      <c r="BP81" s="684"/>
      <c r="BQ81" s="684"/>
      <c r="BR81" s="684"/>
      <c r="BS81" s="684"/>
      <c r="BT81" s="684"/>
      <c r="BU81" s="1207"/>
      <c r="BV81" s="1208"/>
      <c r="BW81" s="1208"/>
      <c r="BX81" s="1208"/>
      <c r="BY81" s="1208"/>
      <c r="BZ81" s="1208"/>
      <c r="CA81" s="1208"/>
      <c r="CB81" s="1208"/>
      <c r="CC81" s="1209"/>
    </row>
    <row r="82" spans="1:81" s="690" customFormat="1" ht="56.25" customHeight="1" thickBot="1" x14ac:dyDescent="0.3">
      <c r="A82" s="673"/>
      <c r="B82" s="1334"/>
      <c r="C82" s="1315"/>
      <c r="D82" s="1284"/>
      <c r="E82" s="1287"/>
      <c r="F82" s="1287"/>
      <c r="G82" s="1287"/>
      <c r="H82" s="1287"/>
      <c r="I82" s="1410"/>
      <c r="J82" s="1221"/>
      <c r="K82" s="1290"/>
      <c r="L82" s="1224"/>
      <c r="M82" s="1227"/>
      <c r="N82" s="1230"/>
      <c r="O82" s="1233"/>
      <c r="P82" s="1236"/>
      <c r="Q82" s="1239"/>
      <c r="R82" s="1221"/>
      <c r="S82" s="943" t="s">
        <v>7129</v>
      </c>
      <c r="T82" s="934" t="s">
        <v>3834</v>
      </c>
      <c r="U82" s="934" t="s">
        <v>3839</v>
      </c>
      <c r="V82" s="934" t="s">
        <v>3842</v>
      </c>
      <c r="W82" s="679" t="s">
        <v>7130</v>
      </c>
      <c r="X82" s="671">
        <v>44837</v>
      </c>
      <c r="Y82" s="671">
        <v>44925</v>
      </c>
      <c r="Z82" s="671"/>
      <c r="AA82" s="671"/>
      <c r="AB82" s="1221"/>
      <c r="AC82" s="1242"/>
      <c r="AD82" s="306">
        <f t="shared" si="52"/>
        <v>170</v>
      </c>
      <c r="AE82" s="306">
        <f t="shared" si="52"/>
        <v>30</v>
      </c>
      <c r="AF82" s="306">
        <f t="shared" si="52"/>
        <v>0</v>
      </c>
      <c r="AG82" s="306">
        <f t="shared" si="52"/>
        <v>0</v>
      </c>
      <c r="AH82" s="306">
        <f t="shared" si="52"/>
        <v>0</v>
      </c>
      <c r="AI82" s="306">
        <f t="shared" si="52"/>
        <v>60</v>
      </c>
      <c r="AJ82" s="306">
        <f t="shared" si="52"/>
        <v>80</v>
      </c>
      <c r="AK82" s="1221"/>
      <c r="AL82" s="1245"/>
      <c r="AM82" s="306">
        <f t="shared" si="34"/>
        <v>41</v>
      </c>
      <c r="AN82" s="685">
        <v>6</v>
      </c>
      <c r="AO82" s="685"/>
      <c r="AP82" s="685"/>
      <c r="AQ82" s="685"/>
      <c r="AR82" s="685">
        <v>15</v>
      </c>
      <c r="AS82" s="685">
        <v>20</v>
      </c>
      <c r="AT82" s="1221"/>
      <c r="AU82" s="1248"/>
      <c r="AV82" s="306">
        <f t="shared" si="61"/>
        <v>43</v>
      </c>
      <c r="AW82" s="685">
        <v>8</v>
      </c>
      <c r="AX82" s="685"/>
      <c r="AY82" s="685"/>
      <c r="AZ82" s="685"/>
      <c r="BA82" s="685">
        <v>15</v>
      </c>
      <c r="BB82" s="685">
        <v>20</v>
      </c>
      <c r="BC82" s="1221"/>
      <c r="BD82" s="1251"/>
      <c r="BE82" s="306">
        <f t="shared" si="63"/>
        <v>43</v>
      </c>
      <c r="BF82" s="685">
        <v>8</v>
      </c>
      <c r="BG82" s="685"/>
      <c r="BH82" s="685"/>
      <c r="BI82" s="685"/>
      <c r="BJ82" s="685">
        <v>15</v>
      </c>
      <c r="BK82" s="685">
        <v>20</v>
      </c>
      <c r="BL82" s="1221"/>
      <c r="BM82" s="1254"/>
      <c r="BN82" s="306">
        <f t="shared" si="65"/>
        <v>43</v>
      </c>
      <c r="BO82" s="685">
        <v>8</v>
      </c>
      <c r="BP82" s="685"/>
      <c r="BQ82" s="685"/>
      <c r="BR82" s="685"/>
      <c r="BS82" s="685">
        <v>15</v>
      </c>
      <c r="BT82" s="685">
        <v>20</v>
      </c>
      <c r="BU82" s="1210"/>
      <c r="BV82" s="1211"/>
      <c r="BW82" s="1211"/>
      <c r="BX82" s="1211"/>
      <c r="BY82" s="1211"/>
      <c r="BZ82" s="1211"/>
      <c r="CA82" s="1211"/>
      <c r="CB82" s="1211"/>
      <c r="CC82" s="1212"/>
    </row>
    <row r="83" spans="1:81" s="690" customFormat="1" ht="45.75" customHeight="1" thickTop="1" x14ac:dyDescent="0.25">
      <c r="A83" s="673"/>
      <c r="B83" s="1334"/>
      <c r="C83" s="1315"/>
      <c r="D83" s="1282">
        <v>32</v>
      </c>
      <c r="E83" s="1285" t="s">
        <v>7018</v>
      </c>
      <c r="F83" s="1285"/>
      <c r="G83" s="1285" t="s">
        <v>7131</v>
      </c>
      <c r="H83" s="1285" t="s">
        <v>7108</v>
      </c>
      <c r="I83" s="1388">
        <v>2021004540067</v>
      </c>
      <c r="J83" s="1219">
        <v>707</v>
      </c>
      <c r="K83" s="1288" t="str">
        <f>+[19]Metas!K811</f>
        <v>Modelo tecnológico diseñado como herramienta de información y difusión de las condiciones del aire como medida preventiva a la afluencia de personas en determinados espacios del territorio de Cúcuta y su área metropolitana.</v>
      </c>
      <c r="L83" s="1222">
        <v>0.1</v>
      </c>
      <c r="M83" s="1225">
        <f t="shared" si="66"/>
        <v>0.1</v>
      </c>
      <c r="N83" s="1228">
        <v>0</v>
      </c>
      <c r="O83" s="1231">
        <v>0</v>
      </c>
      <c r="P83" s="1234">
        <v>0</v>
      </c>
      <c r="Q83" s="1237">
        <v>0.1</v>
      </c>
      <c r="R83" s="1219">
        <f>+$J83</f>
        <v>707</v>
      </c>
      <c r="S83" s="939" t="s">
        <v>7132</v>
      </c>
      <c r="T83" s="928" t="s">
        <v>3833</v>
      </c>
      <c r="U83" s="928" t="s">
        <v>3839</v>
      </c>
      <c r="V83" s="928" t="s">
        <v>3842</v>
      </c>
      <c r="W83" s="677" t="s">
        <v>7133</v>
      </c>
      <c r="X83" s="669"/>
      <c r="Y83" s="669"/>
      <c r="Z83" s="669"/>
      <c r="AA83" s="669"/>
      <c r="AB83" s="1219">
        <f t="shared" ref="AB83" si="77">+$J83</f>
        <v>707</v>
      </c>
      <c r="AC83" s="1240">
        <f t="shared" ref="AC83" si="78">+L83</f>
        <v>0.1</v>
      </c>
      <c r="AD83" s="308">
        <f t="shared" si="52"/>
        <v>0</v>
      </c>
      <c r="AE83" s="308">
        <f t="shared" si="52"/>
        <v>0</v>
      </c>
      <c r="AF83" s="308">
        <f t="shared" si="52"/>
        <v>0</v>
      </c>
      <c r="AG83" s="308">
        <f t="shared" si="52"/>
        <v>0</v>
      </c>
      <c r="AH83" s="308">
        <f t="shared" si="52"/>
        <v>0</v>
      </c>
      <c r="AI83" s="308">
        <f t="shared" si="52"/>
        <v>0</v>
      </c>
      <c r="AJ83" s="308">
        <f t="shared" si="52"/>
        <v>0</v>
      </c>
      <c r="AK83" s="1219">
        <f t="shared" ref="AK83" si="79">+$J83</f>
        <v>707</v>
      </c>
      <c r="AL83" s="1243">
        <f t="shared" si="70"/>
        <v>0</v>
      </c>
      <c r="AM83" s="308">
        <f t="shared" si="34"/>
        <v>0</v>
      </c>
      <c r="AN83" s="683"/>
      <c r="AO83" s="683"/>
      <c r="AP83" s="683"/>
      <c r="AQ83" s="683"/>
      <c r="AR83" s="683"/>
      <c r="AS83" s="683"/>
      <c r="AT83" s="1219">
        <f t="shared" ref="AT83" si="80">+$J83</f>
        <v>707</v>
      </c>
      <c r="AU83" s="1246">
        <f t="shared" si="72"/>
        <v>0</v>
      </c>
      <c r="AV83" s="308">
        <f t="shared" si="61"/>
        <v>0</v>
      </c>
      <c r="AW83" s="683"/>
      <c r="AX83" s="683"/>
      <c r="AY83" s="683"/>
      <c r="AZ83" s="683"/>
      <c r="BA83" s="683"/>
      <c r="BB83" s="683"/>
      <c r="BC83" s="1219">
        <f t="shared" ref="BC83" si="81">+$J83</f>
        <v>707</v>
      </c>
      <c r="BD83" s="1249">
        <f t="shared" si="74"/>
        <v>0</v>
      </c>
      <c r="BE83" s="308">
        <f t="shared" si="63"/>
        <v>0</v>
      </c>
      <c r="BF83" s="683"/>
      <c r="BG83" s="683"/>
      <c r="BH83" s="683"/>
      <c r="BI83" s="683"/>
      <c r="BJ83" s="683"/>
      <c r="BK83" s="683"/>
      <c r="BL83" s="1219">
        <f t="shared" ref="BL83" si="82">+$J83</f>
        <v>707</v>
      </c>
      <c r="BM83" s="1252">
        <f t="shared" si="76"/>
        <v>0.1</v>
      </c>
      <c r="BN83" s="308">
        <f t="shared" si="65"/>
        <v>0</v>
      </c>
      <c r="BO83" s="683"/>
      <c r="BP83" s="683"/>
      <c r="BQ83" s="683"/>
      <c r="BR83" s="683"/>
      <c r="BS83" s="683"/>
      <c r="BT83" s="683"/>
      <c r="BU83" s="1204"/>
      <c r="BV83" s="1205"/>
      <c r="BW83" s="1205"/>
      <c r="BX83" s="1205"/>
      <c r="BY83" s="1205"/>
      <c r="BZ83" s="1205"/>
      <c r="CA83" s="1205"/>
      <c r="CB83" s="1205"/>
      <c r="CC83" s="1206"/>
    </row>
    <row r="84" spans="1:81" s="690" customFormat="1" ht="55.5" customHeight="1" x14ac:dyDescent="0.25">
      <c r="A84" s="673"/>
      <c r="B84" s="1334"/>
      <c r="C84" s="1315"/>
      <c r="D84" s="1283"/>
      <c r="E84" s="1286"/>
      <c r="F84" s="1286"/>
      <c r="G84" s="1286"/>
      <c r="H84" s="1286"/>
      <c r="I84" s="1389"/>
      <c r="J84" s="1220"/>
      <c r="K84" s="1289"/>
      <c r="L84" s="1223"/>
      <c r="M84" s="1226"/>
      <c r="N84" s="1229"/>
      <c r="O84" s="1232"/>
      <c r="P84" s="1235"/>
      <c r="Q84" s="1238"/>
      <c r="R84" s="1220"/>
      <c r="S84" s="939" t="s">
        <v>7134</v>
      </c>
      <c r="T84" s="932" t="s">
        <v>3834</v>
      </c>
      <c r="U84" s="932" t="s">
        <v>3838</v>
      </c>
      <c r="V84" s="932" t="s">
        <v>3842</v>
      </c>
      <c r="W84" s="678" t="s">
        <v>7135</v>
      </c>
      <c r="X84" s="670"/>
      <c r="Y84" s="670"/>
      <c r="Z84" s="670"/>
      <c r="AA84" s="670"/>
      <c r="AB84" s="1220"/>
      <c r="AC84" s="1241"/>
      <c r="AD84" s="303">
        <f t="shared" si="52"/>
        <v>150</v>
      </c>
      <c r="AE84" s="303">
        <f t="shared" si="52"/>
        <v>30</v>
      </c>
      <c r="AF84" s="303">
        <f t="shared" si="52"/>
        <v>0</v>
      </c>
      <c r="AG84" s="303">
        <f t="shared" si="52"/>
        <v>0</v>
      </c>
      <c r="AH84" s="303">
        <f t="shared" si="52"/>
        <v>0</v>
      </c>
      <c r="AI84" s="303">
        <f t="shared" si="52"/>
        <v>0</v>
      </c>
      <c r="AJ84" s="303">
        <f t="shared" si="52"/>
        <v>120</v>
      </c>
      <c r="AK84" s="1220"/>
      <c r="AL84" s="1244"/>
      <c r="AM84" s="303">
        <f t="shared" si="34"/>
        <v>36</v>
      </c>
      <c r="AN84" s="684">
        <v>6</v>
      </c>
      <c r="AO84" s="684"/>
      <c r="AP84" s="684"/>
      <c r="AQ84" s="684"/>
      <c r="AR84" s="684"/>
      <c r="AS84" s="684">
        <v>30</v>
      </c>
      <c r="AT84" s="1220"/>
      <c r="AU84" s="1247"/>
      <c r="AV84" s="303">
        <f t="shared" si="61"/>
        <v>38</v>
      </c>
      <c r="AW84" s="684">
        <v>8</v>
      </c>
      <c r="AX84" s="684"/>
      <c r="AY84" s="684"/>
      <c r="AZ84" s="684"/>
      <c r="BA84" s="684"/>
      <c r="BB84" s="684">
        <v>30</v>
      </c>
      <c r="BC84" s="1220"/>
      <c r="BD84" s="1250"/>
      <c r="BE84" s="303">
        <f t="shared" si="63"/>
        <v>38</v>
      </c>
      <c r="BF84" s="684">
        <v>8</v>
      </c>
      <c r="BG84" s="684"/>
      <c r="BH84" s="684"/>
      <c r="BI84" s="684"/>
      <c r="BJ84" s="684"/>
      <c r="BK84" s="684">
        <v>30</v>
      </c>
      <c r="BL84" s="1220"/>
      <c r="BM84" s="1253"/>
      <c r="BN84" s="303">
        <f t="shared" si="65"/>
        <v>38</v>
      </c>
      <c r="BO84" s="684">
        <v>8</v>
      </c>
      <c r="BP84" s="684"/>
      <c r="BQ84" s="684"/>
      <c r="BR84" s="684"/>
      <c r="BS84" s="684"/>
      <c r="BT84" s="684">
        <v>30</v>
      </c>
      <c r="BU84" s="1207"/>
      <c r="BV84" s="1208"/>
      <c r="BW84" s="1208"/>
      <c r="BX84" s="1208"/>
      <c r="BY84" s="1208"/>
      <c r="BZ84" s="1208"/>
      <c r="CA84" s="1208"/>
      <c r="CB84" s="1208"/>
      <c r="CC84" s="1209"/>
    </row>
    <row r="85" spans="1:81" s="690" customFormat="1" ht="40.15" customHeight="1" x14ac:dyDescent="0.25">
      <c r="A85" s="673"/>
      <c r="B85" s="1334"/>
      <c r="C85" s="1315"/>
      <c r="D85" s="1283"/>
      <c r="E85" s="1286"/>
      <c r="F85" s="1286"/>
      <c r="G85" s="1286"/>
      <c r="H85" s="1286"/>
      <c r="I85" s="1389"/>
      <c r="J85" s="1220"/>
      <c r="K85" s="1289"/>
      <c r="L85" s="1223"/>
      <c r="M85" s="1226"/>
      <c r="N85" s="1229"/>
      <c r="O85" s="1232"/>
      <c r="P85" s="1235"/>
      <c r="Q85" s="1238"/>
      <c r="R85" s="1220"/>
      <c r="S85" s="939" t="s">
        <v>7136</v>
      </c>
      <c r="T85" s="932" t="s">
        <v>3833</v>
      </c>
      <c r="U85" s="932" t="s">
        <v>3840</v>
      </c>
      <c r="V85" s="932" t="s">
        <v>3842</v>
      </c>
      <c r="W85" s="678" t="s">
        <v>7137</v>
      </c>
      <c r="X85" s="670"/>
      <c r="Y85" s="670"/>
      <c r="Z85" s="670"/>
      <c r="AA85" s="670"/>
      <c r="AB85" s="1220"/>
      <c r="AC85" s="1241"/>
      <c r="AD85" s="303">
        <f t="shared" si="52"/>
        <v>0</v>
      </c>
      <c r="AE85" s="303">
        <f t="shared" si="52"/>
        <v>0</v>
      </c>
      <c r="AF85" s="303">
        <f t="shared" si="52"/>
        <v>0</v>
      </c>
      <c r="AG85" s="303">
        <f t="shared" si="52"/>
        <v>0</v>
      </c>
      <c r="AH85" s="303">
        <f t="shared" si="52"/>
        <v>0</v>
      </c>
      <c r="AI85" s="303">
        <f t="shared" si="52"/>
        <v>0</v>
      </c>
      <c r="AJ85" s="303">
        <f t="shared" si="52"/>
        <v>0</v>
      </c>
      <c r="AK85" s="1220"/>
      <c r="AL85" s="1244"/>
      <c r="AM85" s="303">
        <f t="shared" si="34"/>
        <v>0</v>
      </c>
      <c r="AN85" s="684"/>
      <c r="AO85" s="684"/>
      <c r="AP85" s="684"/>
      <c r="AQ85" s="684"/>
      <c r="AR85" s="684"/>
      <c r="AS85" s="684"/>
      <c r="AT85" s="1220"/>
      <c r="AU85" s="1247"/>
      <c r="AV85" s="303">
        <f t="shared" si="61"/>
        <v>0</v>
      </c>
      <c r="AW85" s="684"/>
      <c r="AX85" s="684"/>
      <c r="AY85" s="684"/>
      <c r="AZ85" s="684"/>
      <c r="BA85" s="684"/>
      <c r="BB85" s="684"/>
      <c r="BC85" s="1220"/>
      <c r="BD85" s="1250"/>
      <c r="BE85" s="303">
        <f t="shared" si="63"/>
        <v>0</v>
      </c>
      <c r="BF85" s="684"/>
      <c r="BG85" s="684"/>
      <c r="BH85" s="684"/>
      <c r="BI85" s="684"/>
      <c r="BJ85" s="684"/>
      <c r="BK85" s="684"/>
      <c r="BL85" s="1220"/>
      <c r="BM85" s="1253"/>
      <c r="BN85" s="303">
        <f t="shared" si="65"/>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4"/>
      <c r="C86" s="1315"/>
      <c r="D86" s="1284"/>
      <c r="E86" s="1287"/>
      <c r="F86" s="1287"/>
      <c r="G86" s="1287"/>
      <c r="H86" s="1287"/>
      <c r="I86" s="1410"/>
      <c r="J86" s="1221"/>
      <c r="K86" s="1290"/>
      <c r="L86" s="1224"/>
      <c r="M86" s="1227"/>
      <c r="N86" s="1230"/>
      <c r="O86" s="1233"/>
      <c r="P86" s="1236"/>
      <c r="Q86" s="1239"/>
      <c r="R86" s="1221"/>
      <c r="S86" s="939"/>
      <c r="T86" s="934"/>
      <c r="U86" s="934"/>
      <c r="V86" s="934"/>
      <c r="W86" s="679"/>
      <c r="X86" s="671"/>
      <c r="Y86" s="671"/>
      <c r="Z86" s="671"/>
      <c r="AA86" s="671"/>
      <c r="AB86" s="1221"/>
      <c r="AC86" s="1242"/>
      <c r="AD86" s="306">
        <f t="shared" si="52"/>
        <v>0</v>
      </c>
      <c r="AE86" s="306">
        <f t="shared" si="52"/>
        <v>0</v>
      </c>
      <c r="AF86" s="306">
        <f t="shared" si="52"/>
        <v>0</v>
      </c>
      <c r="AG86" s="306">
        <f t="shared" si="52"/>
        <v>0</v>
      </c>
      <c r="AH86" s="306">
        <f t="shared" si="52"/>
        <v>0</v>
      </c>
      <c r="AI86" s="306">
        <f t="shared" si="52"/>
        <v>0</v>
      </c>
      <c r="AJ86" s="306">
        <f t="shared" si="52"/>
        <v>0</v>
      </c>
      <c r="AK86" s="1221"/>
      <c r="AL86" s="1245"/>
      <c r="AM86" s="306">
        <f t="shared" si="34"/>
        <v>0</v>
      </c>
      <c r="AN86" s="685"/>
      <c r="AO86" s="685"/>
      <c r="AP86" s="685"/>
      <c r="AQ86" s="685"/>
      <c r="AR86" s="685"/>
      <c r="AS86" s="685"/>
      <c r="AT86" s="1221"/>
      <c r="AU86" s="1248"/>
      <c r="AV86" s="306">
        <f t="shared" si="61"/>
        <v>0</v>
      </c>
      <c r="AW86" s="685"/>
      <c r="AX86" s="685"/>
      <c r="AY86" s="685"/>
      <c r="AZ86" s="685"/>
      <c r="BA86" s="685"/>
      <c r="BB86" s="685"/>
      <c r="BC86" s="1221"/>
      <c r="BD86" s="1251"/>
      <c r="BE86" s="306">
        <f t="shared" si="63"/>
        <v>0</v>
      </c>
      <c r="BF86" s="685"/>
      <c r="BG86" s="685"/>
      <c r="BH86" s="685"/>
      <c r="BI86" s="685"/>
      <c r="BJ86" s="685"/>
      <c r="BK86" s="685"/>
      <c r="BL86" s="1221"/>
      <c r="BM86" s="1254"/>
      <c r="BN86" s="306">
        <f t="shared" si="65"/>
        <v>0</v>
      </c>
      <c r="BO86" s="685"/>
      <c r="BP86" s="685"/>
      <c r="BQ86" s="685"/>
      <c r="BR86" s="685"/>
      <c r="BS86" s="685"/>
      <c r="BT86" s="685"/>
      <c r="BU86" s="1210"/>
      <c r="BV86" s="1211"/>
      <c r="BW86" s="1211"/>
      <c r="BX86" s="1211"/>
      <c r="BY86" s="1211"/>
      <c r="BZ86" s="1211"/>
      <c r="CA86" s="1211"/>
      <c r="CB86" s="1211"/>
      <c r="CC86" s="1212"/>
    </row>
    <row r="87" spans="1:81" s="690" customFormat="1" ht="68.25" customHeight="1" thickTop="1" x14ac:dyDescent="0.25">
      <c r="A87" s="673"/>
      <c r="B87" s="1334"/>
      <c r="C87" s="1315"/>
      <c r="D87" s="1282">
        <v>32</v>
      </c>
      <c r="E87" s="1285" t="s">
        <v>7018</v>
      </c>
      <c r="F87" s="1285"/>
      <c r="G87" s="2268" t="s">
        <v>7138</v>
      </c>
      <c r="H87" s="1285" t="s">
        <v>7108</v>
      </c>
      <c r="I87" s="1388">
        <v>2021004540067</v>
      </c>
      <c r="J87" s="1219">
        <v>708</v>
      </c>
      <c r="K87" s="1288" t="str">
        <f>+[19]Metas!K812</f>
        <v>Capacitaciones desarrolladas para orientar y apoyar la implementación de la norma ISO 14001 en 5 sectores productivos representativos del Departamento.</v>
      </c>
      <c r="L87" s="1222">
        <v>5.45</v>
      </c>
      <c r="M87" s="1225">
        <f t="shared" si="66"/>
        <v>5.45</v>
      </c>
      <c r="N87" s="1228">
        <v>1.3625</v>
      </c>
      <c r="O87" s="1231">
        <v>1.3625</v>
      </c>
      <c r="P87" s="1234">
        <v>1.3625</v>
      </c>
      <c r="Q87" s="1237">
        <v>1.3625</v>
      </c>
      <c r="R87" s="1219">
        <f>+$J87</f>
        <v>708</v>
      </c>
      <c r="S87" s="940" t="s">
        <v>7139</v>
      </c>
      <c r="T87" s="928" t="s">
        <v>3834</v>
      </c>
      <c r="U87" s="928" t="s">
        <v>3839</v>
      </c>
      <c r="V87" s="928" t="s">
        <v>3842</v>
      </c>
      <c r="W87" s="677" t="s">
        <v>7140</v>
      </c>
      <c r="X87" s="669">
        <v>44593</v>
      </c>
      <c r="Y87" s="669">
        <v>44651</v>
      </c>
      <c r="Z87" s="669"/>
      <c r="AA87" s="669"/>
      <c r="AB87" s="1219">
        <f t="shared" ref="AB87" si="83">+$J87</f>
        <v>708</v>
      </c>
      <c r="AC87" s="1240">
        <f t="shared" ref="AC87" si="84">+L87</f>
        <v>5.45</v>
      </c>
      <c r="AD87" s="308">
        <f t="shared" si="52"/>
        <v>0</v>
      </c>
      <c r="AE87" s="308">
        <f t="shared" si="52"/>
        <v>0</v>
      </c>
      <c r="AF87" s="308">
        <f t="shared" si="52"/>
        <v>0</v>
      </c>
      <c r="AG87" s="308">
        <f t="shared" si="52"/>
        <v>0</v>
      </c>
      <c r="AH87" s="308">
        <f t="shared" si="52"/>
        <v>0</v>
      </c>
      <c r="AI87" s="308">
        <f t="shared" si="52"/>
        <v>0</v>
      </c>
      <c r="AJ87" s="308">
        <f t="shared" si="52"/>
        <v>0</v>
      </c>
      <c r="AK87" s="1219">
        <f t="shared" ref="AK87" si="85">+$J87</f>
        <v>708</v>
      </c>
      <c r="AL87" s="1243">
        <f t="shared" si="70"/>
        <v>1.3625</v>
      </c>
      <c r="AM87" s="308">
        <f t="shared" si="34"/>
        <v>0</v>
      </c>
      <c r="AN87" s="683"/>
      <c r="AO87" s="683"/>
      <c r="AP87" s="683"/>
      <c r="AQ87" s="683"/>
      <c r="AR87" s="683"/>
      <c r="AS87" s="683"/>
      <c r="AT87" s="1219">
        <f t="shared" ref="AT87" si="86">+$J87</f>
        <v>708</v>
      </c>
      <c r="AU87" s="1246">
        <f t="shared" si="72"/>
        <v>1.3625</v>
      </c>
      <c r="AV87" s="308">
        <f t="shared" si="61"/>
        <v>0</v>
      </c>
      <c r="AW87" s="683"/>
      <c r="AX87" s="683"/>
      <c r="AY87" s="683"/>
      <c r="AZ87" s="683"/>
      <c r="BA87" s="683"/>
      <c r="BB87" s="683"/>
      <c r="BC87" s="1219">
        <f t="shared" ref="BC87" si="87">+$J87</f>
        <v>708</v>
      </c>
      <c r="BD87" s="1249">
        <f t="shared" si="74"/>
        <v>1.3625</v>
      </c>
      <c r="BE87" s="308">
        <f t="shared" si="63"/>
        <v>0</v>
      </c>
      <c r="BF87" s="683"/>
      <c r="BG87" s="683"/>
      <c r="BH87" s="683"/>
      <c r="BI87" s="683"/>
      <c r="BJ87" s="683"/>
      <c r="BK87" s="683"/>
      <c r="BL87" s="1219">
        <f t="shared" ref="BL87" si="88">+$J87</f>
        <v>708</v>
      </c>
      <c r="BM87" s="1252">
        <f t="shared" si="76"/>
        <v>1.3625</v>
      </c>
      <c r="BN87" s="308">
        <f t="shared" si="65"/>
        <v>0</v>
      </c>
      <c r="BO87" s="683"/>
      <c r="BP87" s="683"/>
      <c r="BQ87" s="683"/>
      <c r="BR87" s="683"/>
      <c r="BS87" s="683"/>
      <c r="BT87" s="683"/>
      <c r="BU87" s="1204"/>
      <c r="BV87" s="1205"/>
      <c r="BW87" s="1205"/>
      <c r="BX87" s="1205"/>
      <c r="BY87" s="1205"/>
      <c r="BZ87" s="1205"/>
      <c r="CA87" s="1205"/>
      <c r="CB87" s="1205"/>
      <c r="CC87" s="1206"/>
    </row>
    <row r="88" spans="1:81" s="690" customFormat="1" ht="68.25" customHeight="1" x14ac:dyDescent="0.25">
      <c r="A88" s="673"/>
      <c r="B88" s="1334"/>
      <c r="C88" s="1315"/>
      <c r="D88" s="1283"/>
      <c r="E88" s="1286"/>
      <c r="F88" s="1286"/>
      <c r="G88" s="2269"/>
      <c r="H88" s="1286"/>
      <c r="I88" s="1389"/>
      <c r="J88" s="1220"/>
      <c r="K88" s="1289"/>
      <c r="L88" s="1223"/>
      <c r="M88" s="1226"/>
      <c r="N88" s="1229"/>
      <c r="O88" s="1232"/>
      <c r="P88" s="1235"/>
      <c r="Q88" s="1238"/>
      <c r="R88" s="1220"/>
      <c r="S88" s="940" t="s">
        <v>7141</v>
      </c>
      <c r="T88" s="932" t="s">
        <v>3833</v>
      </c>
      <c r="U88" s="932" t="s">
        <v>3838</v>
      </c>
      <c r="V88" s="932" t="s">
        <v>3842</v>
      </c>
      <c r="W88" s="678" t="s">
        <v>7142</v>
      </c>
      <c r="X88" s="670">
        <v>44652</v>
      </c>
      <c r="Y88" s="670">
        <v>44834</v>
      </c>
      <c r="Z88" s="670"/>
      <c r="AA88" s="670"/>
      <c r="AB88" s="1220"/>
      <c r="AC88" s="1241"/>
      <c r="AD88" s="303">
        <f t="shared" si="52"/>
        <v>0</v>
      </c>
      <c r="AE88" s="303">
        <f t="shared" si="52"/>
        <v>0</v>
      </c>
      <c r="AF88" s="303">
        <f t="shared" si="52"/>
        <v>0</v>
      </c>
      <c r="AG88" s="303">
        <f t="shared" si="52"/>
        <v>0</v>
      </c>
      <c r="AH88" s="303">
        <f t="shared" si="52"/>
        <v>0</v>
      </c>
      <c r="AI88" s="303">
        <f t="shared" si="52"/>
        <v>0</v>
      </c>
      <c r="AJ88" s="303">
        <f t="shared" si="52"/>
        <v>0</v>
      </c>
      <c r="AK88" s="1220"/>
      <c r="AL88" s="1244"/>
      <c r="AM88" s="303">
        <f t="shared" si="34"/>
        <v>0</v>
      </c>
      <c r="AN88" s="684"/>
      <c r="AO88" s="684"/>
      <c r="AP88" s="684"/>
      <c r="AQ88" s="684"/>
      <c r="AR88" s="684"/>
      <c r="AS88" s="684"/>
      <c r="AT88" s="1220"/>
      <c r="AU88" s="1247"/>
      <c r="AV88" s="303">
        <f t="shared" si="61"/>
        <v>0</v>
      </c>
      <c r="AW88" s="684"/>
      <c r="AX88" s="684"/>
      <c r="AY88" s="684"/>
      <c r="AZ88" s="684"/>
      <c r="BA88" s="684"/>
      <c r="BB88" s="684"/>
      <c r="BC88" s="1220"/>
      <c r="BD88" s="1250"/>
      <c r="BE88" s="303">
        <f t="shared" si="63"/>
        <v>0</v>
      </c>
      <c r="BF88" s="684"/>
      <c r="BG88" s="684"/>
      <c r="BH88" s="684"/>
      <c r="BI88" s="684"/>
      <c r="BJ88" s="684"/>
      <c r="BK88" s="684"/>
      <c r="BL88" s="1220"/>
      <c r="BM88" s="1253"/>
      <c r="BN88" s="303">
        <f t="shared" si="65"/>
        <v>0</v>
      </c>
      <c r="BO88" s="684"/>
      <c r="BP88" s="684"/>
      <c r="BQ88" s="684"/>
      <c r="BR88" s="684"/>
      <c r="BS88" s="684"/>
      <c r="BT88" s="684"/>
      <c r="BU88" s="1207"/>
      <c r="BV88" s="1208"/>
      <c r="BW88" s="1208"/>
      <c r="BX88" s="1208"/>
      <c r="BY88" s="1208"/>
      <c r="BZ88" s="1208"/>
      <c r="CA88" s="1208"/>
      <c r="CB88" s="1208"/>
      <c r="CC88" s="1209"/>
    </row>
    <row r="89" spans="1:81" s="690" customFormat="1" ht="55.5" customHeight="1" x14ac:dyDescent="0.25">
      <c r="A89" s="673"/>
      <c r="B89" s="1334"/>
      <c r="C89" s="1315"/>
      <c r="D89" s="1283"/>
      <c r="E89" s="1286"/>
      <c r="F89" s="1286"/>
      <c r="G89" s="2269"/>
      <c r="H89" s="1286"/>
      <c r="I89" s="1389"/>
      <c r="J89" s="1220"/>
      <c r="K89" s="1289"/>
      <c r="L89" s="1223"/>
      <c r="M89" s="1226"/>
      <c r="N89" s="1229"/>
      <c r="O89" s="1232"/>
      <c r="P89" s="1235"/>
      <c r="Q89" s="1238"/>
      <c r="R89" s="1220"/>
      <c r="S89" s="940" t="s">
        <v>7143</v>
      </c>
      <c r="T89" s="932" t="s">
        <v>3833</v>
      </c>
      <c r="U89" s="932" t="s">
        <v>3840</v>
      </c>
      <c r="V89" s="932" t="s">
        <v>3842</v>
      </c>
      <c r="W89" s="678" t="s">
        <v>7144</v>
      </c>
      <c r="X89" s="670">
        <v>44837</v>
      </c>
      <c r="Y89" s="670">
        <v>44925</v>
      </c>
      <c r="Z89" s="670"/>
      <c r="AA89" s="670"/>
      <c r="AB89" s="1220"/>
      <c r="AC89" s="1241"/>
      <c r="AD89" s="303">
        <f t="shared" si="52"/>
        <v>70</v>
      </c>
      <c r="AE89" s="303">
        <f t="shared" si="52"/>
        <v>30</v>
      </c>
      <c r="AF89" s="303">
        <f t="shared" si="52"/>
        <v>0</v>
      </c>
      <c r="AG89" s="303">
        <f t="shared" si="52"/>
        <v>0</v>
      </c>
      <c r="AH89" s="303">
        <f t="shared" si="52"/>
        <v>0</v>
      </c>
      <c r="AI89" s="303">
        <f t="shared" si="52"/>
        <v>0</v>
      </c>
      <c r="AJ89" s="303">
        <f t="shared" si="52"/>
        <v>40</v>
      </c>
      <c r="AK89" s="1220"/>
      <c r="AL89" s="1244"/>
      <c r="AM89" s="303">
        <f t="shared" si="34"/>
        <v>16</v>
      </c>
      <c r="AN89" s="684">
        <v>6</v>
      </c>
      <c r="AO89" s="684"/>
      <c r="AP89" s="684"/>
      <c r="AQ89" s="684"/>
      <c r="AR89" s="684"/>
      <c r="AS89" s="684">
        <v>10</v>
      </c>
      <c r="AT89" s="1220"/>
      <c r="AU89" s="1247"/>
      <c r="AV89" s="303">
        <f t="shared" si="61"/>
        <v>18</v>
      </c>
      <c r="AW89" s="684">
        <v>8</v>
      </c>
      <c r="AX89" s="684"/>
      <c r="AY89" s="684"/>
      <c r="AZ89" s="684"/>
      <c r="BA89" s="684"/>
      <c r="BB89" s="684">
        <v>10</v>
      </c>
      <c r="BC89" s="1220"/>
      <c r="BD89" s="1250"/>
      <c r="BE89" s="303">
        <f t="shared" si="63"/>
        <v>18</v>
      </c>
      <c r="BF89" s="684">
        <v>8</v>
      </c>
      <c r="BG89" s="684"/>
      <c r="BH89" s="684"/>
      <c r="BI89" s="684"/>
      <c r="BJ89" s="684"/>
      <c r="BK89" s="684">
        <v>10</v>
      </c>
      <c r="BL89" s="1220"/>
      <c r="BM89" s="1253"/>
      <c r="BN89" s="303">
        <f t="shared" si="65"/>
        <v>18</v>
      </c>
      <c r="BO89" s="684">
        <v>8</v>
      </c>
      <c r="BP89" s="684"/>
      <c r="BQ89" s="684"/>
      <c r="BR89" s="684"/>
      <c r="BS89" s="684"/>
      <c r="BT89" s="684">
        <v>10</v>
      </c>
      <c r="BU89" s="1207"/>
      <c r="BV89" s="1208"/>
      <c r="BW89" s="1208"/>
      <c r="BX89" s="1208"/>
      <c r="BY89" s="1208"/>
      <c r="BZ89" s="1208"/>
      <c r="CA89" s="1208"/>
      <c r="CB89" s="1208"/>
      <c r="CC89" s="1209"/>
    </row>
    <row r="90" spans="1:81" s="690" customFormat="1" ht="40.15" customHeight="1" thickBot="1" x14ac:dyDescent="0.3">
      <c r="A90" s="673"/>
      <c r="B90" s="1334"/>
      <c r="C90" s="1316"/>
      <c r="D90" s="1284"/>
      <c r="E90" s="1287"/>
      <c r="F90" s="1287"/>
      <c r="G90" s="2270"/>
      <c r="H90" s="1287"/>
      <c r="I90" s="1410"/>
      <c r="J90" s="1221"/>
      <c r="K90" s="1290"/>
      <c r="L90" s="1224"/>
      <c r="M90" s="1227"/>
      <c r="N90" s="1230"/>
      <c r="O90" s="1233"/>
      <c r="P90" s="1236"/>
      <c r="Q90" s="1239"/>
      <c r="R90" s="1221"/>
      <c r="S90" s="679"/>
      <c r="T90" s="934"/>
      <c r="U90" s="934"/>
      <c r="V90" s="934"/>
      <c r="W90" s="679"/>
      <c r="X90" s="671"/>
      <c r="Y90" s="671"/>
      <c r="Z90" s="671"/>
      <c r="AA90" s="671"/>
      <c r="AB90" s="1221"/>
      <c r="AC90" s="1242"/>
      <c r="AD90" s="306">
        <f t="shared" si="52"/>
        <v>0</v>
      </c>
      <c r="AE90" s="306">
        <f t="shared" si="52"/>
        <v>0</v>
      </c>
      <c r="AF90" s="306">
        <f t="shared" si="52"/>
        <v>0</v>
      </c>
      <c r="AG90" s="306">
        <f t="shared" si="52"/>
        <v>0</v>
      </c>
      <c r="AH90" s="306">
        <f t="shared" si="52"/>
        <v>0</v>
      </c>
      <c r="AI90" s="306">
        <f t="shared" si="52"/>
        <v>0</v>
      </c>
      <c r="AJ90" s="306">
        <f t="shared" si="52"/>
        <v>0</v>
      </c>
      <c r="AK90" s="1221"/>
      <c r="AL90" s="1245"/>
      <c r="AM90" s="306">
        <f t="shared" si="34"/>
        <v>0</v>
      </c>
      <c r="AN90" s="685"/>
      <c r="AO90" s="685"/>
      <c r="AP90" s="685"/>
      <c r="AQ90" s="685"/>
      <c r="AR90" s="685"/>
      <c r="AS90" s="685"/>
      <c r="AT90" s="1221"/>
      <c r="AU90" s="1248"/>
      <c r="AV90" s="306">
        <f t="shared" si="61"/>
        <v>0</v>
      </c>
      <c r="AW90" s="685"/>
      <c r="AX90" s="685"/>
      <c r="AY90" s="685"/>
      <c r="AZ90" s="685"/>
      <c r="BA90" s="685"/>
      <c r="BB90" s="685"/>
      <c r="BC90" s="1221"/>
      <c r="BD90" s="1251"/>
      <c r="BE90" s="306">
        <f t="shared" si="63"/>
        <v>0</v>
      </c>
      <c r="BF90" s="685"/>
      <c r="BG90" s="685"/>
      <c r="BH90" s="685"/>
      <c r="BI90" s="685"/>
      <c r="BJ90" s="685"/>
      <c r="BK90" s="685"/>
      <c r="BL90" s="1221"/>
      <c r="BM90" s="1254"/>
      <c r="BN90" s="306">
        <f t="shared" si="65"/>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1334"/>
      <c r="C91" s="1314" t="s">
        <v>1119</v>
      </c>
      <c r="D91" s="1282">
        <v>32</v>
      </c>
      <c r="E91" s="1285" t="s">
        <v>7018</v>
      </c>
      <c r="F91" s="1285"/>
      <c r="G91" s="1285" t="s">
        <v>7145</v>
      </c>
      <c r="H91" s="1285" t="s">
        <v>7108</v>
      </c>
      <c r="I91" s="1388">
        <v>2021004540067</v>
      </c>
      <c r="J91" s="1219">
        <v>709</v>
      </c>
      <c r="K91" s="1288" t="str">
        <f>+[19]Metas!K813</f>
        <v xml:space="preserve">Hogares operando en el Departamento para la protección de animales en abandono. </v>
      </c>
      <c r="L91" s="1222">
        <v>9</v>
      </c>
      <c r="M91" s="1225">
        <f t="shared" si="66"/>
        <v>9</v>
      </c>
      <c r="N91" s="1228">
        <v>2.25</v>
      </c>
      <c r="O91" s="1231">
        <v>2.25</v>
      </c>
      <c r="P91" s="1234">
        <v>2.25</v>
      </c>
      <c r="Q91" s="1237">
        <v>2.25</v>
      </c>
      <c r="R91" s="1219">
        <f>+$J91</f>
        <v>709</v>
      </c>
      <c r="S91" s="2273" t="s">
        <v>7146</v>
      </c>
      <c r="T91" s="928" t="s">
        <v>3834</v>
      </c>
      <c r="U91" s="928" t="s">
        <v>3839</v>
      </c>
      <c r="V91" s="928" t="s">
        <v>3842</v>
      </c>
      <c r="W91" s="677" t="s">
        <v>7147</v>
      </c>
      <c r="X91" s="669">
        <v>44593</v>
      </c>
      <c r="Y91" s="669">
        <v>44651</v>
      </c>
      <c r="Z91" s="669"/>
      <c r="AA91" s="669"/>
      <c r="AB91" s="1219">
        <f t="shared" ref="AB91" si="89">+$J91</f>
        <v>709</v>
      </c>
      <c r="AC91" s="1240">
        <f t="shared" ref="AC91" si="90">+L91</f>
        <v>9</v>
      </c>
      <c r="AD91" s="308">
        <f t="shared" si="52"/>
        <v>20</v>
      </c>
      <c r="AE91" s="308">
        <f t="shared" si="52"/>
        <v>20</v>
      </c>
      <c r="AF91" s="308">
        <f t="shared" si="52"/>
        <v>0</v>
      </c>
      <c r="AG91" s="308">
        <f t="shared" si="52"/>
        <v>0</v>
      </c>
      <c r="AH91" s="308">
        <f t="shared" si="52"/>
        <v>0</v>
      </c>
      <c r="AI91" s="308">
        <f t="shared" si="52"/>
        <v>0</v>
      </c>
      <c r="AJ91" s="308">
        <f t="shared" si="52"/>
        <v>0</v>
      </c>
      <c r="AK91" s="1219">
        <f t="shared" ref="AK91" si="91">+$J91</f>
        <v>709</v>
      </c>
      <c r="AL91" s="1243">
        <f t="shared" si="70"/>
        <v>2.25</v>
      </c>
      <c r="AM91" s="308">
        <f t="shared" si="34"/>
        <v>5</v>
      </c>
      <c r="AN91" s="683">
        <v>5</v>
      </c>
      <c r="AO91" s="683"/>
      <c r="AP91" s="683"/>
      <c r="AQ91" s="683"/>
      <c r="AR91" s="683"/>
      <c r="AS91" s="683"/>
      <c r="AT91" s="1219">
        <f t="shared" ref="AT91" si="92">+$J91</f>
        <v>709</v>
      </c>
      <c r="AU91" s="1246">
        <f t="shared" si="72"/>
        <v>2.25</v>
      </c>
      <c r="AV91" s="308">
        <f t="shared" si="61"/>
        <v>5</v>
      </c>
      <c r="AW91" s="683">
        <v>5</v>
      </c>
      <c r="AX91" s="683"/>
      <c r="AY91" s="683"/>
      <c r="AZ91" s="683"/>
      <c r="BA91" s="683"/>
      <c r="BB91" s="683"/>
      <c r="BC91" s="1219">
        <f t="shared" ref="BC91" si="93">+$J91</f>
        <v>709</v>
      </c>
      <c r="BD91" s="1249">
        <f t="shared" si="74"/>
        <v>2.25</v>
      </c>
      <c r="BE91" s="308">
        <f t="shared" si="63"/>
        <v>5</v>
      </c>
      <c r="BF91" s="683">
        <v>5</v>
      </c>
      <c r="BG91" s="683"/>
      <c r="BH91" s="683"/>
      <c r="BI91" s="683"/>
      <c r="BJ91" s="683"/>
      <c r="BK91" s="683"/>
      <c r="BL91" s="1219">
        <f t="shared" ref="BL91" si="94">+$J91</f>
        <v>709</v>
      </c>
      <c r="BM91" s="1252">
        <f t="shared" si="76"/>
        <v>2.25</v>
      </c>
      <c r="BN91" s="308">
        <f t="shared" si="65"/>
        <v>5</v>
      </c>
      <c r="BO91" s="683">
        <v>5</v>
      </c>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1334"/>
      <c r="C92" s="1315"/>
      <c r="D92" s="1283"/>
      <c r="E92" s="1286"/>
      <c r="F92" s="1286"/>
      <c r="G92" s="1286"/>
      <c r="H92" s="1286"/>
      <c r="I92" s="1389"/>
      <c r="J92" s="1220"/>
      <c r="K92" s="1289"/>
      <c r="L92" s="1223"/>
      <c r="M92" s="1226"/>
      <c r="N92" s="1229"/>
      <c r="O92" s="1232"/>
      <c r="P92" s="1235"/>
      <c r="Q92" s="1238"/>
      <c r="R92" s="1220"/>
      <c r="S92" s="2273"/>
      <c r="T92" s="932"/>
      <c r="U92" s="932"/>
      <c r="V92" s="932"/>
      <c r="W92" s="678"/>
      <c r="X92" s="670"/>
      <c r="Y92" s="670"/>
      <c r="Z92" s="670"/>
      <c r="AA92" s="670"/>
      <c r="AB92" s="1220"/>
      <c r="AC92" s="1241"/>
      <c r="AD92" s="303">
        <f t="shared" si="52"/>
        <v>0</v>
      </c>
      <c r="AE92" s="303">
        <f t="shared" si="52"/>
        <v>0</v>
      </c>
      <c r="AF92" s="303">
        <f t="shared" si="52"/>
        <v>0</v>
      </c>
      <c r="AG92" s="303">
        <f t="shared" si="52"/>
        <v>0</v>
      </c>
      <c r="AH92" s="303">
        <f t="shared" si="52"/>
        <v>0</v>
      </c>
      <c r="AI92" s="303">
        <f t="shared" si="52"/>
        <v>0</v>
      </c>
      <c r="AJ92" s="303">
        <f t="shared" si="52"/>
        <v>0</v>
      </c>
      <c r="AK92" s="1220"/>
      <c r="AL92" s="1244"/>
      <c r="AM92" s="303">
        <f t="shared" si="34"/>
        <v>0</v>
      </c>
      <c r="AN92" s="684"/>
      <c r="AO92" s="684"/>
      <c r="AP92" s="684"/>
      <c r="AQ92" s="684"/>
      <c r="AR92" s="684"/>
      <c r="AS92" s="684"/>
      <c r="AT92" s="1220"/>
      <c r="AU92" s="1247"/>
      <c r="AV92" s="303">
        <f t="shared" si="61"/>
        <v>0</v>
      </c>
      <c r="AW92" s="684"/>
      <c r="AX92" s="684"/>
      <c r="AY92" s="684"/>
      <c r="AZ92" s="684"/>
      <c r="BA92" s="684"/>
      <c r="BB92" s="684"/>
      <c r="BC92" s="1220"/>
      <c r="BD92" s="1250"/>
      <c r="BE92" s="303">
        <f t="shared" si="63"/>
        <v>0</v>
      </c>
      <c r="BF92" s="684"/>
      <c r="BG92" s="684"/>
      <c r="BH92" s="684"/>
      <c r="BI92" s="684"/>
      <c r="BJ92" s="684"/>
      <c r="BK92" s="684"/>
      <c r="BL92" s="1220"/>
      <c r="BM92" s="1253"/>
      <c r="BN92" s="303">
        <f t="shared" si="65"/>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1334"/>
      <c r="C93" s="1315"/>
      <c r="D93" s="1283"/>
      <c r="E93" s="1286"/>
      <c r="F93" s="1286"/>
      <c r="G93" s="1286"/>
      <c r="H93" s="1286"/>
      <c r="I93" s="1389"/>
      <c r="J93" s="1220"/>
      <c r="K93" s="1289"/>
      <c r="L93" s="1223"/>
      <c r="M93" s="1226"/>
      <c r="N93" s="1229"/>
      <c r="O93" s="1232"/>
      <c r="P93" s="1235"/>
      <c r="Q93" s="1238"/>
      <c r="R93" s="1220"/>
      <c r="S93" s="939" t="s">
        <v>7148</v>
      </c>
      <c r="T93" s="932" t="s">
        <v>3834</v>
      </c>
      <c r="U93" s="932" t="s">
        <v>3839</v>
      </c>
      <c r="V93" s="932" t="s">
        <v>3842</v>
      </c>
      <c r="W93" s="678" t="s">
        <v>7149</v>
      </c>
      <c r="X93" s="670">
        <v>44652</v>
      </c>
      <c r="Y93" s="670">
        <v>44834</v>
      </c>
      <c r="Z93" s="670"/>
      <c r="AA93" s="670"/>
      <c r="AB93" s="1220"/>
      <c r="AC93" s="1241"/>
      <c r="AD93" s="303">
        <f t="shared" si="52"/>
        <v>10</v>
      </c>
      <c r="AE93" s="303">
        <f t="shared" si="52"/>
        <v>10</v>
      </c>
      <c r="AF93" s="303">
        <f t="shared" si="52"/>
        <v>0</v>
      </c>
      <c r="AG93" s="303">
        <f t="shared" si="52"/>
        <v>0</v>
      </c>
      <c r="AH93" s="303">
        <f t="shared" si="52"/>
        <v>0</v>
      </c>
      <c r="AI93" s="303">
        <f t="shared" si="52"/>
        <v>0</v>
      </c>
      <c r="AJ93" s="303">
        <f t="shared" si="52"/>
        <v>0</v>
      </c>
      <c r="AK93" s="1220"/>
      <c r="AL93" s="1244"/>
      <c r="AM93" s="303">
        <f t="shared" si="34"/>
        <v>2.5</v>
      </c>
      <c r="AN93" s="684">
        <v>2.5</v>
      </c>
      <c r="AO93" s="684"/>
      <c r="AP93" s="684"/>
      <c r="AQ93" s="684"/>
      <c r="AR93" s="684"/>
      <c r="AS93" s="684"/>
      <c r="AT93" s="1220"/>
      <c r="AU93" s="1247"/>
      <c r="AV93" s="303">
        <f t="shared" si="61"/>
        <v>2.5</v>
      </c>
      <c r="AW93" s="684">
        <v>2.5</v>
      </c>
      <c r="AX93" s="684"/>
      <c r="AY93" s="684"/>
      <c r="AZ93" s="684"/>
      <c r="BA93" s="684"/>
      <c r="BB93" s="684"/>
      <c r="BC93" s="1220"/>
      <c r="BD93" s="1250"/>
      <c r="BE93" s="303">
        <f t="shared" si="63"/>
        <v>2.5</v>
      </c>
      <c r="BF93" s="684">
        <v>2.5</v>
      </c>
      <c r="BG93" s="684"/>
      <c r="BH93" s="684"/>
      <c r="BI93" s="684"/>
      <c r="BJ93" s="684"/>
      <c r="BK93" s="684"/>
      <c r="BL93" s="1220"/>
      <c r="BM93" s="1253"/>
      <c r="BN93" s="303">
        <f t="shared" si="65"/>
        <v>2.5</v>
      </c>
      <c r="BO93" s="684">
        <v>2.5</v>
      </c>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1335"/>
      <c r="C94" s="1316"/>
      <c r="D94" s="1284"/>
      <c r="E94" s="1287"/>
      <c r="F94" s="1287"/>
      <c r="G94" s="1287"/>
      <c r="H94" s="1287"/>
      <c r="I94" s="1410"/>
      <c r="J94" s="1221"/>
      <c r="K94" s="1290"/>
      <c r="L94" s="1224"/>
      <c r="M94" s="1227"/>
      <c r="N94" s="1230"/>
      <c r="O94" s="1233"/>
      <c r="P94" s="1236"/>
      <c r="Q94" s="1239"/>
      <c r="R94" s="1221"/>
      <c r="S94" s="939" t="s">
        <v>7150</v>
      </c>
      <c r="T94" s="934" t="s">
        <v>3833</v>
      </c>
      <c r="U94" s="934" t="s">
        <v>3838</v>
      </c>
      <c r="V94" s="934" t="s">
        <v>3842</v>
      </c>
      <c r="W94" s="679" t="s">
        <v>7151</v>
      </c>
      <c r="X94" s="671">
        <v>44837</v>
      </c>
      <c r="Y94" s="671">
        <v>44925</v>
      </c>
      <c r="Z94" s="671"/>
      <c r="AA94" s="671"/>
      <c r="AB94" s="1221"/>
      <c r="AC94" s="1242"/>
      <c r="AD94" s="306">
        <f t="shared" si="52"/>
        <v>100</v>
      </c>
      <c r="AE94" s="306">
        <f t="shared" si="52"/>
        <v>20</v>
      </c>
      <c r="AF94" s="306">
        <f t="shared" si="52"/>
        <v>0</v>
      </c>
      <c r="AG94" s="306">
        <f t="shared" si="52"/>
        <v>0</v>
      </c>
      <c r="AH94" s="306">
        <f t="shared" si="52"/>
        <v>0</v>
      </c>
      <c r="AI94" s="306">
        <f t="shared" si="52"/>
        <v>80</v>
      </c>
      <c r="AJ94" s="306">
        <f t="shared" si="52"/>
        <v>0</v>
      </c>
      <c r="AK94" s="1221"/>
      <c r="AL94" s="1245"/>
      <c r="AM94" s="306">
        <f t="shared" si="34"/>
        <v>25</v>
      </c>
      <c r="AN94" s="685">
        <v>5</v>
      </c>
      <c r="AO94" s="685"/>
      <c r="AP94" s="685"/>
      <c r="AQ94" s="685"/>
      <c r="AR94" s="685">
        <v>20</v>
      </c>
      <c r="AS94" s="685"/>
      <c r="AT94" s="1221"/>
      <c r="AU94" s="1248"/>
      <c r="AV94" s="306">
        <f t="shared" si="61"/>
        <v>25</v>
      </c>
      <c r="AW94" s="685">
        <v>5</v>
      </c>
      <c r="AX94" s="685"/>
      <c r="AY94" s="685"/>
      <c r="AZ94" s="685"/>
      <c r="BA94" s="685">
        <v>20</v>
      </c>
      <c r="BB94" s="685"/>
      <c r="BC94" s="1221"/>
      <c r="BD94" s="1251"/>
      <c r="BE94" s="306">
        <f t="shared" si="63"/>
        <v>25</v>
      </c>
      <c r="BF94" s="685">
        <v>5</v>
      </c>
      <c r="BG94" s="685"/>
      <c r="BH94" s="685"/>
      <c r="BI94" s="685"/>
      <c r="BJ94" s="685">
        <v>20</v>
      </c>
      <c r="BK94" s="685"/>
      <c r="BL94" s="1221"/>
      <c r="BM94" s="1254"/>
      <c r="BN94" s="306">
        <f t="shared" si="65"/>
        <v>25</v>
      </c>
      <c r="BO94" s="685">
        <v>5</v>
      </c>
      <c r="BP94" s="685"/>
      <c r="BQ94" s="685"/>
      <c r="BR94" s="685"/>
      <c r="BS94" s="685">
        <v>20</v>
      </c>
      <c r="BT94" s="685"/>
      <c r="BU94" s="1210"/>
      <c r="BV94" s="1211"/>
      <c r="BW94" s="1211"/>
      <c r="BX94" s="1211"/>
      <c r="BY94" s="1211"/>
      <c r="BZ94" s="1211"/>
      <c r="CA94" s="1211"/>
      <c r="CB94" s="1211"/>
      <c r="CC94" s="1212"/>
    </row>
    <row r="95" spans="1:81" ht="16.149999999999999" customHeight="1" thickTop="1" x14ac:dyDescent="0.25">
      <c r="S95" s="944"/>
    </row>
    <row r="96" spans="1:81" s="690" customFormat="1" ht="16.149999999999999" customHeight="1" x14ac:dyDescent="0.25">
      <c r="A96" s="673"/>
      <c r="B96" s="1131"/>
      <c r="C96" s="1115" t="s">
        <v>0</v>
      </c>
      <c r="D96" s="1115"/>
      <c r="E96" s="1115"/>
      <c r="F96" s="1115"/>
      <c r="G96" s="1115"/>
      <c r="H96" s="1115"/>
      <c r="I96" s="922"/>
      <c r="J96" s="715" t="s">
        <v>1</v>
      </c>
      <c r="K96" s="743"/>
      <c r="L96" s="2262" t="s">
        <v>3847</v>
      </c>
      <c r="M96" s="2263"/>
      <c r="N96" s="2263"/>
      <c r="O96" s="2263"/>
      <c r="P96" s="2263"/>
      <c r="Q96" s="2264"/>
      <c r="R96" s="1114" t="s">
        <v>0</v>
      </c>
      <c r="S96" s="1116"/>
      <c r="T96" s="1195" t="s">
        <v>1</v>
      </c>
      <c r="U96" s="1196"/>
      <c r="V96" s="1197"/>
      <c r="W96" s="2241" t="str">
        <f>+$L96</f>
        <v xml:space="preserve">SECRETARÌA DE MEDIO AMBIENTE, RECURSOS NATURALES Y SOSTENIBILIDAD </v>
      </c>
      <c r="X96" s="2242"/>
      <c r="Y96" s="2242"/>
      <c r="Z96" s="2242"/>
      <c r="AA96" s="2243"/>
      <c r="AB96" s="1114" t="s">
        <v>0</v>
      </c>
      <c r="AC96" s="1115"/>
      <c r="AD96" s="1115"/>
      <c r="AE96" s="1115"/>
      <c r="AF96" s="1115"/>
      <c r="AG96" s="1115"/>
      <c r="AH96" s="1115"/>
      <c r="AI96" s="1115"/>
      <c r="AJ96" s="1116"/>
      <c r="AK96" s="1112" t="s">
        <v>1</v>
      </c>
      <c r="AL96" s="1112"/>
      <c r="AM96" s="1112"/>
      <c r="AN96" s="2241" t="str">
        <f>+$L96</f>
        <v xml:space="preserve">SECRETARÌA DE MEDIO AMBIENTE, RECURSOS NATURALES Y SOSTENIBILIDAD </v>
      </c>
      <c r="AO96" s="2242"/>
      <c r="AP96" s="2242"/>
      <c r="AQ96" s="2242"/>
      <c r="AR96" s="2242"/>
      <c r="AS96" s="2243"/>
      <c r="AT96" s="1114" t="s">
        <v>0</v>
      </c>
      <c r="AU96" s="1115"/>
      <c r="AV96" s="1115"/>
      <c r="AW96" s="1115"/>
      <c r="AX96" s="1115"/>
      <c r="AY96" s="1115"/>
      <c r="AZ96" s="1115"/>
      <c r="BA96" s="1115"/>
      <c r="BB96" s="1116"/>
      <c r="BC96" s="1112" t="s">
        <v>1</v>
      </c>
      <c r="BD96" s="1112"/>
      <c r="BE96" s="1112"/>
      <c r="BF96" s="2244" t="str">
        <f>+$L96</f>
        <v xml:space="preserve">SECRETARÌA DE MEDIO AMBIENTE, RECURSOS NATURALES Y SOSTENIBILIDAD </v>
      </c>
      <c r="BG96" s="2244"/>
      <c r="BH96" s="2244"/>
      <c r="BI96" s="2244"/>
      <c r="BJ96" s="2244"/>
      <c r="BK96" s="2244"/>
      <c r="BL96" s="1114" t="s">
        <v>0</v>
      </c>
      <c r="BM96" s="1115"/>
      <c r="BN96" s="1115"/>
      <c r="BO96" s="1115"/>
      <c r="BP96" s="1115"/>
      <c r="BQ96" s="1115"/>
      <c r="BR96" s="1115"/>
      <c r="BS96" s="1115"/>
      <c r="BT96" s="1116"/>
      <c r="BU96" s="1112" t="s">
        <v>1</v>
      </c>
      <c r="BV96" s="1112"/>
      <c r="BW96" s="1112"/>
      <c r="BX96" s="2241" t="str">
        <f>+$L96</f>
        <v xml:space="preserve">SECRETARÌA DE MEDIO AMBIENTE, RECURSOS NATURALES Y SOSTENIBILIDAD </v>
      </c>
      <c r="BY96" s="2242"/>
      <c r="BZ96" s="2242"/>
      <c r="CA96" s="2242"/>
      <c r="CB96" s="2242"/>
      <c r="CC96" s="2243"/>
    </row>
    <row r="97" spans="1:81" s="690" customFormat="1" ht="16.149999999999999" customHeight="1" x14ac:dyDescent="0.25">
      <c r="A97" s="673"/>
      <c r="B97" s="1132"/>
      <c r="C97" s="1110" t="s">
        <v>1668</v>
      </c>
      <c r="D97" s="1110"/>
      <c r="E97" s="1110"/>
      <c r="F97" s="1110"/>
      <c r="G97" s="1110"/>
      <c r="H97" s="1110"/>
      <c r="I97" s="923"/>
      <c r="J97" s="715" t="s">
        <v>2</v>
      </c>
      <c r="K97" s="743"/>
      <c r="L97" s="1265"/>
      <c r="M97" s="1266"/>
      <c r="N97" s="1266"/>
      <c r="O97" s="1266"/>
      <c r="P97" s="1266"/>
      <c r="Q97" s="1267"/>
      <c r="R97" s="1109" t="s">
        <v>1668</v>
      </c>
      <c r="S97" s="1111"/>
      <c r="T97" s="1195" t="s">
        <v>2</v>
      </c>
      <c r="U97" s="1196"/>
      <c r="V97" s="1197"/>
      <c r="W97" s="1207">
        <f>+$L97</f>
        <v>0</v>
      </c>
      <c r="X97" s="1208"/>
      <c r="Y97" s="1208"/>
      <c r="Z97" s="1208"/>
      <c r="AA97" s="1268"/>
      <c r="AB97" s="1109" t="s">
        <v>1668</v>
      </c>
      <c r="AC97" s="1110"/>
      <c r="AD97" s="1110"/>
      <c r="AE97" s="1110"/>
      <c r="AF97" s="1110"/>
      <c r="AG97" s="1110"/>
      <c r="AH97" s="1110"/>
      <c r="AI97" s="1110"/>
      <c r="AJ97" s="1111"/>
      <c r="AK97" s="1112" t="s">
        <v>2</v>
      </c>
      <c r="AL97" s="1112"/>
      <c r="AM97" s="1112"/>
      <c r="AN97" s="1777">
        <f>+$L97</f>
        <v>0</v>
      </c>
      <c r="AO97" s="1778"/>
      <c r="AP97" s="1778"/>
      <c r="AQ97" s="1778"/>
      <c r="AR97" s="1778"/>
      <c r="AS97" s="1779"/>
      <c r="AT97" s="1109" t="s">
        <v>1668</v>
      </c>
      <c r="AU97" s="1110"/>
      <c r="AV97" s="1110"/>
      <c r="AW97" s="1110"/>
      <c r="AX97" s="1110"/>
      <c r="AY97" s="1110"/>
      <c r="AZ97" s="1110"/>
      <c r="BA97" s="1110"/>
      <c r="BB97" s="1111"/>
      <c r="BC97" s="1112" t="s">
        <v>2</v>
      </c>
      <c r="BD97" s="1112"/>
      <c r="BE97" s="1112"/>
      <c r="BF97" s="1113">
        <f>+$L97</f>
        <v>0</v>
      </c>
      <c r="BG97" s="1113"/>
      <c r="BH97" s="1113"/>
      <c r="BI97" s="1113"/>
      <c r="BJ97" s="1113"/>
      <c r="BK97" s="1113"/>
      <c r="BL97" s="1109" t="s">
        <v>1668</v>
      </c>
      <c r="BM97" s="1110"/>
      <c r="BN97" s="1110"/>
      <c r="BO97" s="1110"/>
      <c r="BP97" s="1110"/>
      <c r="BQ97" s="1110"/>
      <c r="BR97" s="1110"/>
      <c r="BS97" s="1110"/>
      <c r="BT97" s="1111"/>
      <c r="BU97" s="1112" t="s">
        <v>2</v>
      </c>
      <c r="BV97" s="1112"/>
      <c r="BW97" s="1112"/>
      <c r="BX97" s="1113">
        <f>+$L97</f>
        <v>0</v>
      </c>
      <c r="BY97" s="1113"/>
      <c r="BZ97" s="1113"/>
      <c r="CA97" s="1113"/>
      <c r="CB97" s="1113"/>
      <c r="CC97" s="1113"/>
    </row>
    <row r="98" spans="1:81" s="690" customFormat="1" ht="16.149999999999999" customHeight="1" x14ac:dyDescent="0.25">
      <c r="A98" s="673"/>
      <c r="B98" s="1132"/>
      <c r="C98" s="1143" t="s">
        <v>3860</v>
      </c>
      <c r="D98" s="1143"/>
      <c r="E98" s="1143"/>
      <c r="F98" s="1143"/>
      <c r="G98" s="1143"/>
      <c r="H98" s="1143"/>
      <c r="I98" s="923"/>
      <c r="J98" s="715" t="s">
        <v>1667</v>
      </c>
      <c r="K98" s="743"/>
      <c r="L98" s="2249" t="s">
        <v>1092</v>
      </c>
      <c r="M98" s="2250"/>
      <c r="N98" s="2250"/>
      <c r="O98" s="2250"/>
      <c r="P98" s="2250"/>
      <c r="Q98" s="2251"/>
      <c r="R98" s="1142" t="s">
        <v>3860</v>
      </c>
      <c r="S98" s="1144"/>
      <c r="T98" s="1195" t="s">
        <v>1675</v>
      </c>
      <c r="U98" s="1196"/>
      <c r="V98" s="1197"/>
      <c r="W98" s="2246" t="str">
        <f>+$L98</f>
        <v xml:space="preserve">4. Hábitat </v>
      </c>
      <c r="X98" s="2247"/>
      <c r="Y98" s="2247"/>
      <c r="Z98" s="2247"/>
      <c r="AA98" s="2248"/>
      <c r="AB98" s="1142" t="s">
        <v>3860</v>
      </c>
      <c r="AC98" s="1143"/>
      <c r="AD98" s="1143"/>
      <c r="AE98" s="1143"/>
      <c r="AF98" s="1143"/>
      <c r="AG98" s="1143"/>
      <c r="AH98" s="1143"/>
      <c r="AI98" s="1143"/>
      <c r="AJ98" s="1144"/>
      <c r="AK98" s="1112" t="s">
        <v>1667</v>
      </c>
      <c r="AL98" s="1112"/>
      <c r="AM98" s="1112"/>
      <c r="AN98" s="2249" t="str">
        <f>+$L98</f>
        <v xml:space="preserve">4. Hábitat </v>
      </c>
      <c r="AO98" s="2250"/>
      <c r="AP98" s="2250"/>
      <c r="AQ98" s="2250"/>
      <c r="AR98" s="2250"/>
      <c r="AS98" s="2251"/>
      <c r="AT98" s="1142" t="s">
        <v>3860</v>
      </c>
      <c r="AU98" s="1143"/>
      <c r="AV98" s="1143"/>
      <c r="AW98" s="1143"/>
      <c r="AX98" s="1143"/>
      <c r="AY98" s="1143"/>
      <c r="AZ98" s="1143"/>
      <c r="BA98" s="1143"/>
      <c r="BB98" s="1144"/>
      <c r="BC98" s="1112" t="s">
        <v>1667</v>
      </c>
      <c r="BD98" s="1112"/>
      <c r="BE98" s="1112"/>
      <c r="BF98" s="2245" t="str">
        <f>+$L98</f>
        <v xml:space="preserve">4. Hábitat </v>
      </c>
      <c r="BG98" s="2245"/>
      <c r="BH98" s="2245"/>
      <c r="BI98" s="2245"/>
      <c r="BJ98" s="2245"/>
      <c r="BK98" s="2245"/>
      <c r="BL98" s="1142" t="s">
        <v>3860</v>
      </c>
      <c r="BM98" s="1143"/>
      <c r="BN98" s="1143"/>
      <c r="BO98" s="1143"/>
      <c r="BP98" s="1143"/>
      <c r="BQ98" s="1143"/>
      <c r="BR98" s="1143"/>
      <c r="BS98" s="1143"/>
      <c r="BT98" s="1144"/>
      <c r="BU98" s="1112" t="s">
        <v>1667</v>
      </c>
      <c r="BV98" s="1112"/>
      <c r="BW98" s="1112"/>
      <c r="BX98" s="2245" t="str">
        <f>+$L98</f>
        <v xml:space="preserve">4. Hábitat </v>
      </c>
      <c r="BY98" s="2245"/>
      <c r="BZ98" s="2245"/>
      <c r="CA98" s="2245"/>
      <c r="CB98" s="2245"/>
      <c r="CC98" s="2245"/>
    </row>
    <row r="99" spans="1:81" s="690" customFormat="1" ht="16.149999999999999" customHeight="1" x14ac:dyDescent="0.25">
      <c r="A99" s="673"/>
      <c r="B99" s="1133"/>
      <c r="C99" s="1146"/>
      <c r="D99" s="1146"/>
      <c r="E99" s="1146"/>
      <c r="F99" s="1146"/>
      <c r="G99" s="1146"/>
      <c r="H99" s="1146"/>
      <c r="I99" s="924"/>
      <c r="J99" s="715" t="s">
        <v>1670</v>
      </c>
      <c r="K99" s="743"/>
      <c r="L99" s="1259" t="s">
        <v>1120</v>
      </c>
      <c r="M99" s="1260"/>
      <c r="N99" s="1260"/>
      <c r="O99" s="1260"/>
      <c r="P99" s="1260"/>
      <c r="Q99" s="1261"/>
      <c r="R99" s="1145"/>
      <c r="S99" s="1147"/>
      <c r="T99" s="1195" t="s">
        <v>1676</v>
      </c>
      <c r="U99" s="1196"/>
      <c r="V99" s="1197"/>
      <c r="W99" s="1275" t="str">
        <f>+$L99</f>
        <v>4.4 Más Oportunidades para la Mitigación y Adaptación al Cambio Climático.</v>
      </c>
      <c r="X99" s="1276"/>
      <c r="Y99" s="1276"/>
      <c r="Z99" s="1276"/>
      <c r="AA99" s="1277"/>
      <c r="AB99" s="1145"/>
      <c r="AC99" s="1146"/>
      <c r="AD99" s="1146"/>
      <c r="AE99" s="1146"/>
      <c r="AF99" s="1146"/>
      <c r="AG99" s="1146"/>
      <c r="AH99" s="1146"/>
      <c r="AI99" s="1146"/>
      <c r="AJ99" s="1147"/>
      <c r="AK99" s="1112" t="s">
        <v>1670</v>
      </c>
      <c r="AL99" s="1112"/>
      <c r="AM99" s="1112"/>
      <c r="AN99" s="1259" t="str">
        <f>+$L99</f>
        <v>4.4 Más Oportunidades para la Mitigación y Adaptación al Cambio Climático.</v>
      </c>
      <c r="AO99" s="1260"/>
      <c r="AP99" s="1260"/>
      <c r="AQ99" s="1260"/>
      <c r="AR99" s="1260"/>
      <c r="AS99" s="1261"/>
      <c r="AT99" s="1145"/>
      <c r="AU99" s="1146"/>
      <c r="AV99" s="1146"/>
      <c r="AW99" s="1146"/>
      <c r="AX99" s="1146"/>
      <c r="AY99" s="1146"/>
      <c r="AZ99" s="1146"/>
      <c r="BA99" s="1146"/>
      <c r="BB99" s="1147"/>
      <c r="BC99" s="1112" t="s">
        <v>1670</v>
      </c>
      <c r="BD99" s="1112"/>
      <c r="BE99" s="1112"/>
      <c r="BF99" s="1149" t="str">
        <f>+$L99</f>
        <v>4.4 Más Oportunidades para la Mitigación y Adaptación al Cambio Climático.</v>
      </c>
      <c r="BG99" s="1149"/>
      <c r="BH99" s="1149"/>
      <c r="BI99" s="1149"/>
      <c r="BJ99" s="1149"/>
      <c r="BK99" s="1149"/>
      <c r="BL99" s="1145"/>
      <c r="BM99" s="1146"/>
      <c r="BN99" s="1146"/>
      <c r="BO99" s="1146"/>
      <c r="BP99" s="1146"/>
      <c r="BQ99" s="1146"/>
      <c r="BR99" s="1146"/>
      <c r="BS99" s="1146"/>
      <c r="BT99" s="1147"/>
      <c r="BU99" s="1112" t="s">
        <v>1670</v>
      </c>
      <c r="BV99" s="1112"/>
      <c r="BW99" s="1112"/>
      <c r="BX99" s="1149" t="str">
        <f>+$L99</f>
        <v>4.4 Más Oportunidades para la Mitigación y Adaptación al Cambio Climático.</v>
      </c>
      <c r="BY99" s="1149"/>
      <c r="BZ99" s="1149"/>
      <c r="CA99" s="1149"/>
      <c r="CB99" s="1149"/>
      <c r="CC99" s="1149"/>
    </row>
    <row r="100" spans="1:81" ht="16.149999999999999" customHeight="1" thickBot="1" x14ac:dyDescent="0.3">
      <c r="B100" s="658"/>
      <c r="C100" s="658"/>
      <c r="D100" s="658"/>
      <c r="E100" s="658"/>
      <c r="F100" s="658"/>
      <c r="G100" s="658"/>
      <c r="H100" s="658"/>
      <c r="I100" s="925"/>
      <c r="J100" s="284"/>
      <c r="K100" s="926"/>
      <c r="L100" s="661"/>
      <c r="M100" s="661"/>
      <c r="N100" s="661"/>
      <c r="O100" s="661"/>
      <c r="P100" s="661"/>
      <c r="Q100" s="661"/>
      <c r="R100" s="661"/>
      <c r="S100" s="658"/>
      <c r="T100" s="658"/>
      <c r="U100" s="658"/>
      <c r="V100" s="658"/>
      <c r="W100" s="658"/>
      <c r="X100" s="691"/>
      <c r="Y100" s="691"/>
      <c r="Z100" s="691"/>
      <c r="AA100" s="665"/>
      <c r="AB100" s="665"/>
      <c r="AC100" s="661"/>
      <c r="AK100" s="665"/>
      <c r="AT100" s="665"/>
      <c r="BC100" s="665"/>
      <c r="BL100" s="665"/>
    </row>
    <row r="101" spans="1:81" ht="16.149999999999999" customHeight="1" thickBot="1" x14ac:dyDescent="0.3">
      <c r="A101" s="661"/>
      <c r="B101" s="1130" t="s">
        <v>3</v>
      </c>
      <c r="C101" s="1130" t="s">
        <v>1672</v>
      </c>
      <c r="D101" s="1107" t="s">
        <v>3825</v>
      </c>
      <c r="E101" s="1107" t="s">
        <v>3824</v>
      </c>
      <c r="F101" s="1099" t="s">
        <v>3826</v>
      </c>
      <c r="G101" s="1099" t="s">
        <v>3827</v>
      </c>
      <c r="H101" s="1099" t="s">
        <v>3828</v>
      </c>
      <c r="I101" s="1099" t="s">
        <v>3829</v>
      </c>
      <c r="J101" s="1134" t="s">
        <v>1673</v>
      </c>
      <c r="K101" s="1135" t="s">
        <v>1685</v>
      </c>
      <c r="L101" s="1136" t="s">
        <v>3861</v>
      </c>
      <c r="M101" s="1139" t="s">
        <v>1663</v>
      </c>
      <c r="N101" s="1163" t="s">
        <v>3862</v>
      </c>
      <c r="O101" s="1166" t="s">
        <v>3863</v>
      </c>
      <c r="P101" s="1169" t="s">
        <v>3864</v>
      </c>
      <c r="Q101" s="1172" t="s">
        <v>3865</v>
      </c>
      <c r="R101" s="1134" t="s">
        <v>1673</v>
      </c>
      <c r="S101" s="1175" t="s">
        <v>4</v>
      </c>
      <c r="T101" s="1128" t="s">
        <v>3830</v>
      </c>
      <c r="U101" s="1128" t="s">
        <v>3831</v>
      </c>
      <c r="V101" s="1128" t="s">
        <v>3832</v>
      </c>
      <c r="W101" s="1175" t="s">
        <v>5</v>
      </c>
      <c r="X101" s="1190" t="s">
        <v>6</v>
      </c>
      <c r="Y101" s="1191"/>
      <c r="Z101" s="1190" t="s">
        <v>7</v>
      </c>
      <c r="AA101" s="1191"/>
      <c r="AB101" s="1130" t="s">
        <v>1673</v>
      </c>
      <c r="AC101" s="1136" t="s">
        <v>3861</v>
      </c>
      <c r="AD101" s="1192" t="s">
        <v>3866</v>
      </c>
      <c r="AE101" s="1193"/>
      <c r="AF101" s="1193"/>
      <c r="AG101" s="1193"/>
      <c r="AH101" s="1193"/>
      <c r="AI101" s="1193"/>
      <c r="AJ101" s="1194"/>
      <c r="AK101" s="1129" t="s">
        <v>1673</v>
      </c>
      <c r="AL101" s="1181" t="s">
        <v>3867</v>
      </c>
      <c r="AM101" s="1178" t="s">
        <v>3868</v>
      </c>
      <c r="AN101" s="1179"/>
      <c r="AO101" s="1179"/>
      <c r="AP101" s="1179"/>
      <c r="AQ101" s="1179"/>
      <c r="AR101" s="1179"/>
      <c r="AS101" s="1180"/>
      <c r="AT101" s="1130" t="s">
        <v>1673</v>
      </c>
      <c r="AU101" s="1184" t="s">
        <v>3869</v>
      </c>
      <c r="AV101" s="1187" t="s">
        <v>3870</v>
      </c>
      <c r="AW101" s="1188"/>
      <c r="AX101" s="1188"/>
      <c r="AY101" s="1188"/>
      <c r="AZ101" s="1188"/>
      <c r="BA101" s="1188"/>
      <c r="BB101" s="1189"/>
      <c r="BC101" s="1130" t="s">
        <v>1673</v>
      </c>
      <c r="BD101" s="1152" t="s">
        <v>3871</v>
      </c>
      <c r="BE101" s="1155" t="s">
        <v>3872</v>
      </c>
      <c r="BF101" s="1156"/>
      <c r="BG101" s="1156"/>
      <c r="BH101" s="1156"/>
      <c r="BI101" s="1156"/>
      <c r="BJ101" s="1156"/>
      <c r="BK101" s="1157"/>
      <c r="BL101" s="1130" t="s">
        <v>1673</v>
      </c>
      <c r="BM101" s="1158" t="s">
        <v>3873</v>
      </c>
      <c r="BN101" s="1160" t="s">
        <v>3874</v>
      </c>
      <c r="BO101" s="1161"/>
      <c r="BP101" s="1161"/>
      <c r="BQ101" s="1161"/>
      <c r="BR101" s="1161"/>
      <c r="BS101" s="1161"/>
      <c r="BT101" s="1162"/>
      <c r="BU101" s="1117" t="s">
        <v>1674</v>
      </c>
      <c r="BV101" s="1118"/>
      <c r="BW101" s="1118"/>
      <c r="BX101" s="1118"/>
      <c r="BY101" s="1118"/>
      <c r="BZ101" s="1118"/>
      <c r="CA101" s="1118"/>
      <c r="CB101" s="1118"/>
      <c r="CC101" s="1119"/>
    </row>
    <row r="102" spans="1:81" ht="16.149999999999999" customHeight="1" x14ac:dyDescent="0.25">
      <c r="A102" s="661"/>
      <c r="B102" s="1130"/>
      <c r="C102" s="1130"/>
      <c r="D102" s="1107"/>
      <c r="E102" s="1107"/>
      <c r="F102" s="1100"/>
      <c r="G102" s="1100"/>
      <c r="H102" s="1100"/>
      <c r="I102" s="1100"/>
      <c r="J102" s="1134"/>
      <c r="K102" s="1135"/>
      <c r="L102" s="1137"/>
      <c r="M102" s="1140"/>
      <c r="N102" s="1164"/>
      <c r="O102" s="1167"/>
      <c r="P102" s="1170"/>
      <c r="Q102" s="1173"/>
      <c r="R102" s="1134"/>
      <c r="S102" s="1176"/>
      <c r="T102" s="1128"/>
      <c r="U102" s="1128"/>
      <c r="V102" s="1128"/>
      <c r="W102" s="1176"/>
      <c r="X102" s="667" t="s">
        <v>12</v>
      </c>
      <c r="Y102" s="667" t="s">
        <v>13</v>
      </c>
      <c r="Z102" s="667" t="s">
        <v>12</v>
      </c>
      <c r="AA102" s="667" t="s">
        <v>13</v>
      </c>
      <c r="AB102" s="1130"/>
      <c r="AC102" s="1137"/>
      <c r="AD102" s="1104" t="s">
        <v>8</v>
      </c>
      <c r="AE102" s="1106" t="s">
        <v>9</v>
      </c>
      <c r="AF102" s="1106"/>
      <c r="AG102" s="1106"/>
      <c r="AH102" s="1106"/>
      <c r="AI102" s="1126" t="s">
        <v>1664</v>
      </c>
      <c r="AJ102" s="1102" t="s">
        <v>10</v>
      </c>
      <c r="AK102" s="1130"/>
      <c r="AL102" s="1182"/>
      <c r="AM102" s="1150" t="s">
        <v>11</v>
      </c>
      <c r="AN102" s="1106" t="s">
        <v>9</v>
      </c>
      <c r="AO102" s="1106"/>
      <c r="AP102" s="1106"/>
      <c r="AQ102" s="1106"/>
      <c r="AR102" s="1126" t="s">
        <v>1664</v>
      </c>
      <c r="AS102" s="1102" t="s">
        <v>10</v>
      </c>
      <c r="AT102" s="1130"/>
      <c r="AU102" s="1185"/>
      <c r="AV102" s="1150" t="s">
        <v>11</v>
      </c>
      <c r="AW102" s="1106" t="s">
        <v>9</v>
      </c>
      <c r="AX102" s="1106"/>
      <c r="AY102" s="1106"/>
      <c r="AZ102" s="1106"/>
      <c r="BA102" s="1126" t="s">
        <v>1664</v>
      </c>
      <c r="BB102" s="1102" t="s">
        <v>10</v>
      </c>
      <c r="BC102" s="1130"/>
      <c r="BD102" s="1153"/>
      <c r="BE102" s="1150" t="s">
        <v>11</v>
      </c>
      <c r="BF102" s="1106" t="s">
        <v>9</v>
      </c>
      <c r="BG102" s="1106"/>
      <c r="BH102" s="1106"/>
      <c r="BI102" s="1106"/>
      <c r="BJ102" s="1126" t="s">
        <v>1664</v>
      </c>
      <c r="BK102" s="1102" t="s">
        <v>10</v>
      </c>
      <c r="BL102" s="1130"/>
      <c r="BM102" s="1158"/>
      <c r="BN102" s="1104" t="s">
        <v>11</v>
      </c>
      <c r="BO102" s="1106" t="s">
        <v>9</v>
      </c>
      <c r="BP102" s="1106"/>
      <c r="BQ102" s="1106"/>
      <c r="BR102" s="1106"/>
      <c r="BS102" s="1213" t="s">
        <v>1664</v>
      </c>
      <c r="BT102" s="1214" t="s">
        <v>10</v>
      </c>
      <c r="BU102" s="1120"/>
      <c r="BV102" s="1121"/>
      <c r="BW102" s="1121"/>
      <c r="BX102" s="1121"/>
      <c r="BY102" s="1121"/>
      <c r="BZ102" s="1121"/>
      <c r="CA102" s="1121"/>
      <c r="CB102" s="1121"/>
      <c r="CC102" s="1122"/>
    </row>
    <row r="103" spans="1:81" ht="16.149999999999999" customHeight="1" x14ac:dyDescent="0.25">
      <c r="A103" s="661"/>
      <c r="B103" s="1130"/>
      <c r="C103" s="1130"/>
      <c r="D103" s="1107"/>
      <c r="E103" s="1107"/>
      <c r="F103" s="1101"/>
      <c r="G103" s="1101"/>
      <c r="H103" s="1101"/>
      <c r="I103" s="1101"/>
      <c r="J103" s="1134"/>
      <c r="K103" s="1135"/>
      <c r="L103" s="1138"/>
      <c r="M103" s="1141"/>
      <c r="N103" s="1165"/>
      <c r="O103" s="1168"/>
      <c r="P103" s="1171"/>
      <c r="Q103" s="1174"/>
      <c r="R103" s="1134"/>
      <c r="S103" s="1177"/>
      <c r="T103" s="1128"/>
      <c r="U103" s="1128"/>
      <c r="V103" s="1128"/>
      <c r="W103" s="1177"/>
      <c r="X103" s="668" t="s">
        <v>1671</v>
      </c>
      <c r="Y103" s="668" t="s">
        <v>1671</v>
      </c>
      <c r="Z103" s="668" t="s">
        <v>1671</v>
      </c>
      <c r="AA103" s="668" t="s">
        <v>1671</v>
      </c>
      <c r="AB103" s="1130"/>
      <c r="AC103" s="1138"/>
      <c r="AD103" s="1105"/>
      <c r="AE103" s="662" t="s">
        <v>14</v>
      </c>
      <c r="AF103" s="662" t="s">
        <v>17</v>
      </c>
      <c r="AG103" s="662" t="s">
        <v>15</v>
      </c>
      <c r="AH103" s="662" t="s">
        <v>16</v>
      </c>
      <c r="AI103" s="1127"/>
      <c r="AJ103" s="1103"/>
      <c r="AK103" s="1130"/>
      <c r="AL103" s="1183"/>
      <c r="AM103" s="1151"/>
      <c r="AN103" s="662" t="s">
        <v>14</v>
      </c>
      <c r="AO103" s="662" t="s">
        <v>17</v>
      </c>
      <c r="AP103" s="662" t="s">
        <v>15</v>
      </c>
      <c r="AQ103" s="662" t="s">
        <v>16</v>
      </c>
      <c r="AR103" s="1127"/>
      <c r="AS103" s="1103"/>
      <c r="AT103" s="1130"/>
      <c r="AU103" s="1186"/>
      <c r="AV103" s="1151"/>
      <c r="AW103" s="662" t="s">
        <v>14</v>
      </c>
      <c r="AX103" s="662" t="s">
        <v>17</v>
      </c>
      <c r="AY103" s="662" t="s">
        <v>15</v>
      </c>
      <c r="AZ103" s="662" t="s">
        <v>16</v>
      </c>
      <c r="BA103" s="1127"/>
      <c r="BB103" s="1103"/>
      <c r="BC103" s="1130"/>
      <c r="BD103" s="1154"/>
      <c r="BE103" s="1151"/>
      <c r="BF103" s="662" t="s">
        <v>14</v>
      </c>
      <c r="BG103" s="662" t="s">
        <v>17</v>
      </c>
      <c r="BH103" s="662" t="s">
        <v>15</v>
      </c>
      <c r="BI103" s="662" t="s">
        <v>16</v>
      </c>
      <c r="BJ103" s="1127"/>
      <c r="BK103" s="1103"/>
      <c r="BL103" s="1130"/>
      <c r="BM103" s="1159"/>
      <c r="BN103" s="1105"/>
      <c r="BO103" s="662" t="s">
        <v>14</v>
      </c>
      <c r="BP103" s="662" t="s">
        <v>17</v>
      </c>
      <c r="BQ103" s="662" t="s">
        <v>15</v>
      </c>
      <c r="BR103" s="662" t="s">
        <v>16</v>
      </c>
      <c r="BS103" s="1127"/>
      <c r="BT103" s="1215"/>
      <c r="BU103" s="1123"/>
      <c r="BV103" s="1124"/>
      <c r="BW103" s="1124"/>
      <c r="BX103" s="1124"/>
      <c r="BY103" s="1124"/>
      <c r="BZ103" s="1124"/>
      <c r="CA103" s="1124"/>
      <c r="CB103" s="1124"/>
      <c r="CC103" s="1125"/>
    </row>
    <row r="104" spans="1:81" ht="16.149999999999999" customHeight="1" thickBot="1" x14ac:dyDescent="0.3">
      <c r="B104" s="658"/>
    </row>
    <row r="105" spans="1:81" s="690" customFormat="1" ht="86.25" customHeight="1" thickTop="1" thickBot="1" x14ac:dyDescent="0.3">
      <c r="A105" s="673"/>
      <c r="B105" s="1333" t="s">
        <v>1121</v>
      </c>
      <c r="C105" s="1314" t="s">
        <v>1125</v>
      </c>
      <c r="D105" s="1282">
        <v>32</v>
      </c>
      <c r="E105" s="1285" t="s">
        <v>7018</v>
      </c>
      <c r="F105" s="1285"/>
      <c r="G105" s="1285" t="s">
        <v>7152</v>
      </c>
      <c r="H105" s="1285" t="s">
        <v>7153</v>
      </c>
      <c r="I105" s="1388">
        <v>2021004540153</v>
      </c>
      <c r="J105" s="1219">
        <v>710</v>
      </c>
      <c r="K105" s="1288" t="str">
        <f>+[19]Metas!K816</f>
        <v>Programa de incentivos implementado por el uso de energías alternativas y/o renovables (Eólica, Hídrica, Solar u otras) en el Departamento.</v>
      </c>
      <c r="L105" s="1222"/>
      <c r="M105" s="1225">
        <f>SUM(N105:Q105)</f>
        <v>0.39990000000000003</v>
      </c>
      <c r="N105" s="1228">
        <v>0</v>
      </c>
      <c r="O105" s="1231">
        <v>0.1333</v>
      </c>
      <c r="P105" s="1234">
        <v>0.1333</v>
      </c>
      <c r="Q105" s="1237">
        <v>0.1333</v>
      </c>
      <c r="R105" s="1219">
        <f>+$J105</f>
        <v>710</v>
      </c>
      <c r="S105" s="931" t="s">
        <v>7154</v>
      </c>
      <c r="T105" s="928" t="s">
        <v>3834</v>
      </c>
      <c r="U105" s="928" t="s">
        <v>3838</v>
      </c>
      <c r="V105" s="928" t="s">
        <v>3842</v>
      </c>
      <c r="W105" s="945" t="s">
        <v>7155</v>
      </c>
      <c r="X105" s="669">
        <v>44593</v>
      </c>
      <c r="Y105" s="669">
        <v>44651</v>
      </c>
      <c r="Z105" s="669"/>
      <c r="AA105" s="669"/>
      <c r="AB105" s="1219">
        <f t="shared" ref="AB105" si="95">+$J105</f>
        <v>710</v>
      </c>
      <c r="AC105" s="1240">
        <f t="shared" ref="AC105" si="96">+L105</f>
        <v>0</v>
      </c>
      <c r="AD105" s="308">
        <f t="shared" si="52"/>
        <v>0</v>
      </c>
      <c r="AE105" s="308">
        <f t="shared" si="52"/>
        <v>0</v>
      </c>
      <c r="AF105" s="308">
        <f t="shared" si="52"/>
        <v>0</v>
      </c>
      <c r="AG105" s="308">
        <f t="shared" si="52"/>
        <v>0</v>
      </c>
      <c r="AH105" s="308">
        <f t="shared" si="52"/>
        <v>0</v>
      </c>
      <c r="AI105" s="308">
        <f t="shared" si="52"/>
        <v>0</v>
      </c>
      <c r="AJ105" s="308">
        <f t="shared" si="52"/>
        <v>0</v>
      </c>
      <c r="AK105" s="1219">
        <f t="shared" ref="AK105" si="97">+$J105</f>
        <v>710</v>
      </c>
      <c r="AL105" s="1243">
        <f t="shared" si="70"/>
        <v>0</v>
      </c>
      <c r="AM105" s="308">
        <f t="shared" si="34"/>
        <v>0</v>
      </c>
      <c r="AN105" s="683"/>
      <c r="AO105" s="683"/>
      <c r="AP105" s="683"/>
      <c r="AQ105" s="683"/>
      <c r="AR105" s="683"/>
      <c r="AS105" s="683"/>
      <c r="AT105" s="1219">
        <f t="shared" ref="AT105" si="98">+$J105</f>
        <v>710</v>
      </c>
      <c r="AU105" s="1246">
        <f t="shared" si="72"/>
        <v>0.1333</v>
      </c>
      <c r="AV105" s="308">
        <f t="shared" si="61"/>
        <v>0</v>
      </c>
      <c r="AW105" s="683"/>
      <c r="AX105" s="683"/>
      <c r="AY105" s="683"/>
      <c r="AZ105" s="683"/>
      <c r="BA105" s="683"/>
      <c r="BB105" s="683"/>
      <c r="BC105" s="1219">
        <f t="shared" ref="BC105" si="99">+$J105</f>
        <v>710</v>
      </c>
      <c r="BD105" s="1249">
        <f t="shared" si="74"/>
        <v>0.1333</v>
      </c>
      <c r="BE105" s="308">
        <f t="shared" si="63"/>
        <v>0</v>
      </c>
      <c r="BF105" s="683"/>
      <c r="BG105" s="683"/>
      <c r="BH105" s="683"/>
      <c r="BI105" s="683"/>
      <c r="BJ105" s="683"/>
      <c r="BK105" s="683"/>
      <c r="BL105" s="1219">
        <f t="shared" ref="BL105" si="100">+$J105</f>
        <v>710</v>
      </c>
      <c r="BM105" s="1252">
        <f t="shared" si="76"/>
        <v>0.1333</v>
      </c>
      <c r="BN105" s="308">
        <f t="shared" si="65"/>
        <v>0</v>
      </c>
      <c r="BO105" s="683"/>
      <c r="BP105" s="683"/>
      <c r="BQ105" s="683"/>
      <c r="BR105" s="683"/>
      <c r="BS105" s="683"/>
      <c r="BT105" s="683"/>
      <c r="BU105" s="1204"/>
      <c r="BV105" s="1205"/>
      <c r="BW105" s="1205"/>
      <c r="BX105" s="1205"/>
      <c r="BY105" s="1205"/>
      <c r="BZ105" s="1205"/>
      <c r="CA105" s="1205"/>
      <c r="CB105" s="1205"/>
      <c r="CC105" s="1206"/>
    </row>
    <row r="106" spans="1:81" s="690" customFormat="1" ht="59.25" customHeight="1" thickBot="1" x14ac:dyDescent="0.3">
      <c r="A106" s="673"/>
      <c r="B106" s="1334"/>
      <c r="C106" s="1315"/>
      <c r="D106" s="1283"/>
      <c r="E106" s="1286"/>
      <c r="F106" s="1286"/>
      <c r="G106" s="1286"/>
      <c r="H106" s="1286"/>
      <c r="I106" s="1389"/>
      <c r="J106" s="1220"/>
      <c r="K106" s="1289"/>
      <c r="L106" s="1223"/>
      <c r="M106" s="1226"/>
      <c r="N106" s="1229"/>
      <c r="O106" s="1232"/>
      <c r="P106" s="1235"/>
      <c r="Q106" s="1238"/>
      <c r="R106" s="1220"/>
      <c r="S106" s="2273" t="s">
        <v>7156</v>
      </c>
      <c r="T106" s="932" t="s">
        <v>3834</v>
      </c>
      <c r="U106" s="932" t="s">
        <v>3839</v>
      </c>
      <c r="V106" s="932" t="s">
        <v>3842</v>
      </c>
      <c r="W106" s="946" t="s">
        <v>7157</v>
      </c>
      <c r="X106" s="670">
        <v>44652</v>
      </c>
      <c r="Y106" s="670">
        <v>44834</v>
      </c>
      <c r="Z106" s="670"/>
      <c r="AA106" s="670"/>
      <c r="AB106" s="1220"/>
      <c r="AC106" s="1241"/>
      <c r="AD106" s="303">
        <f t="shared" si="52"/>
        <v>0</v>
      </c>
      <c r="AE106" s="303">
        <f t="shared" si="52"/>
        <v>0</v>
      </c>
      <c r="AF106" s="303">
        <f t="shared" si="52"/>
        <v>0</v>
      </c>
      <c r="AG106" s="303">
        <f t="shared" si="52"/>
        <v>0</v>
      </c>
      <c r="AH106" s="303">
        <f t="shared" si="52"/>
        <v>0</v>
      </c>
      <c r="AI106" s="303">
        <f t="shared" si="52"/>
        <v>0</v>
      </c>
      <c r="AJ106" s="303">
        <f t="shared" si="52"/>
        <v>0</v>
      </c>
      <c r="AK106" s="1220"/>
      <c r="AL106" s="1244"/>
      <c r="AM106" s="303">
        <f t="shared" ref="AM106:AM150" si="101">SUM(AN106:AS106)</f>
        <v>0</v>
      </c>
      <c r="AN106" s="684"/>
      <c r="AO106" s="684"/>
      <c r="AP106" s="684"/>
      <c r="AQ106" s="684"/>
      <c r="AR106" s="684"/>
      <c r="AS106" s="684"/>
      <c r="AT106" s="1220"/>
      <c r="AU106" s="1247"/>
      <c r="AV106" s="303">
        <f t="shared" si="61"/>
        <v>0</v>
      </c>
      <c r="AW106" s="684"/>
      <c r="AX106" s="684"/>
      <c r="AY106" s="684"/>
      <c r="AZ106" s="684"/>
      <c r="BA106" s="684"/>
      <c r="BB106" s="684"/>
      <c r="BC106" s="1220"/>
      <c r="BD106" s="1250"/>
      <c r="BE106" s="303">
        <f t="shared" si="63"/>
        <v>0</v>
      </c>
      <c r="BF106" s="684"/>
      <c r="BG106" s="684"/>
      <c r="BH106" s="684"/>
      <c r="BI106" s="684"/>
      <c r="BJ106" s="684"/>
      <c r="BK106" s="684"/>
      <c r="BL106" s="1220"/>
      <c r="BM106" s="1253"/>
      <c r="BN106" s="303">
        <f t="shared" si="65"/>
        <v>0</v>
      </c>
      <c r="BO106" s="684"/>
      <c r="BP106" s="684"/>
      <c r="BQ106" s="684"/>
      <c r="BR106" s="684"/>
      <c r="BS106" s="684"/>
      <c r="BT106" s="684"/>
      <c r="BU106" s="1207"/>
      <c r="BV106" s="1208"/>
      <c r="BW106" s="1208"/>
      <c r="BX106" s="1208"/>
      <c r="BY106" s="1208"/>
      <c r="BZ106" s="1208"/>
      <c r="CA106" s="1208"/>
      <c r="CB106" s="1208"/>
      <c r="CC106" s="1209"/>
    </row>
    <row r="107" spans="1:81" s="690" customFormat="1" ht="40.15" customHeight="1" thickBot="1" x14ac:dyDescent="0.3">
      <c r="A107" s="673"/>
      <c r="B107" s="1334"/>
      <c r="C107" s="1315"/>
      <c r="D107" s="1283"/>
      <c r="E107" s="1286"/>
      <c r="F107" s="1286"/>
      <c r="G107" s="1286"/>
      <c r="H107" s="1286"/>
      <c r="I107" s="1389"/>
      <c r="J107" s="1220"/>
      <c r="K107" s="1289"/>
      <c r="L107" s="1223"/>
      <c r="M107" s="1226"/>
      <c r="N107" s="1229"/>
      <c r="O107" s="1232"/>
      <c r="P107" s="1235"/>
      <c r="Q107" s="1238"/>
      <c r="R107" s="1220"/>
      <c r="S107" s="2273"/>
      <c r="T107" s="932"/>
      <c r="U107" s="932"/>
      <c r="V107" s="932"/>
      <c r="W107" s="946"/>
      <c r="X107" s="670"/>
      <c r="Y107" s="670"/>
      <c r="Z107" s="670"/>
      <c r="AA107" s="670"/>
      <c r="AB107" s="1220"/>
      <c r="AC107" s="1241"/>
      <c r="AD107" s="303">
        <f t="shared" si="52"/>
        <v>0</v>
      </c>
      <c r="AE107" s="303">
        <f t="shared" si="52"/>
        <v>0</v>
      </c>
      <c r="AF107" s="303">
        <f t="shared" si="52"/>
        <v>0</v>
      </c>
      <c r="AG107" s="303">
        <f t="shared" si="52"/>
        <v>0</v>
      </c>
      <c r="AH107" s="303">
        <f t="shared" si="52"/>
        <v>0</v>
      </c>
      <c r="AI107" s="303">
        <f t="shared" si="52"/>
        <v>0</v>
      </c>
      <c r="AJ107" s="303">
        <f t="shared" si="52"/>
        <v>0</v>
      </c>
      <c r="AK107" s="1220"/>
      <c r="AL107" s="1244"/>
      <c r="AM107" s="303">
        <f t="shared" si="101"/>
        <v>0</v>
      </c>
      <c r="AN107" s="684"/>
      <c r="AO107" s="684"/>
      <c r="AP107" s="684"/>
      <c r="AQ107" s="684"/>
      <c r="AR107" s="684"/>
      <c r="AS107" s="684"/>
      <c r="AT107" s="1220"/>
      <c r="AU107" s="1247"/>
      <c r="AV107" s="303">
        <f t="shared" si="61"/>
        <v>0</v>
      </c>
      <c r="AW107" s="684"/>
      <c r="AX107" s="684"/>
      <c r="AY107" s="684"/>
      <c r="AZ107" s="684"/>
      <c r="BA107" s="684"/>
      <c r="BB107" s="684"/>
      <c r="BC107" s="1220"/>
      <c r="BD107" s="1250"/>
      <c r="BE107" s="303">
        <f t="shared" si="63"/>
        <v>0</v>
      </c>
      <c r="BF107" s="684"/>
      <c r="BG107" s="684"/>
      <c r="BH107" s="684"/>
      <c r="BI107" s="684"/>
      <c r="BJ107" s="684"/>
      <c r="BK107" s="684"/>
      <c r="BL107" s="1220"/>
      <c r="BM107" s="1253"/>
      <c r="BN107" s="303">
        <f t="shared" si="65"/>
        <v>0</v>
      </c>
      <c r="BO107" s="684"/>
      <c r="BP107" s="684"/>
      <c r="BQ107" s="684"/>
      <c r="BR107" s="684"/>
      <c r="BS107" s="684"/>
      <c r="BT107" s="684"/>
      <c r="BU107" s="1207"/>
      <c r="BV107" s="1208"/>
      <c r="BW107" s="1208"/>
      <c r="BX107" s="1208"/>
      <c r="BY107" s="1208"/>
      <c r="BZ107" s="1208"/>
      <c r="CA107" s="1208"/>
      <c r="CB107" s="1208"/>
      <c r="CC107" s="1209"/>
    </row>
    <row r="108" spans="1:81" s="690" customFormat="1" ht="59.25" customHeight="1" thickBot="1" x14ac:dyDescent="0.3">
      <c r="A108" s="673"/>
      <c r="B108" s="1334"/>
      <c r="C108" s="1315"/>
      <c r="D108" s="1284"/>
      <c r="E108" s="1287"/>
      <c r="F108" s="1287"/>
      <c r="G108" s="1287"/>
      <c r="H108" s="1287"/>
      <c r="I108" s="1410"/>
      <c r="J108" s="1221"/>
      <c r="K108" s="1290"/>
      <c r="L108" s="1224"/>
      <c r="M108" s="1227"/>
      <c r="N108" s="1230"/>
      <c r="O108" s="1233"/>
      <c r="P108" s="1236"/>
      <c r="Q108" s="1239"/>
      <c r="R108" s="1221"/>
      <c r="S108" s="931" t="s">
        <v>7158</v>
      </c>
      <c r="T108" s="934" t="s">
        <v>3833</v>
      </c>
      <c r="U108" s="934" t="s">
        <v>3838</v>
      </c>
      <c r="V108" s="934" t="s">
        <v>3842</v>
      </c>
      <c r="W108" s="679" t="s">
        <v>7159</v>
      </c>
      <c r="X108" s="671">
        <v>44837</v>
      </c>
      <c r="Y108" s="671">
        <v>44925</v>
      </c>
      <c r="Z108" s="671"/>
      <c r="AA108" s="671"/>
      <c r="AB108" s="1221"/>
      <c r="AC108" s="1242"/>
      <c r="AD108" s="306">
        <f t="shared" si="52"/>
        <v>140</v>
      </c>
      <c r="AE108" s="306">
        <f t="shared" si="52"/>
        <v>20</v>
      </c>
      <c r="AF108" s="306">
        <f t="shared" si="52"/>
        <v>0</v>
      </c>
      <c r="AG108" s="306">
        <f t="shared" si="52"/>
        <v>0</v>
      </c>
      <c r="AH108" s="306">
        <f t="shared" si="52"/>
        <v>0</v>
      </c>
      <c r="AI108" s="306">
        <f t="shared" si="52"/>
        <v>40</v>
      </c>
      <c r="AJ108" s="306">
        <f t="shared" si="52"/>
        <v>80</v>
      </c>
      <c r="AK108" s="1221"/>
      <c r="AL108" s="1245"/>
      <c r="AM108" s="306">
        <f t="shared" si="101"/>
        <v>35</v>
      </c>
      <c r="AN108" s="685">
        <v>5</v>
      </c>
      <c r="AO108" s="685"/>
      <c r="AP108" s="685"/>
      <c r="AQ108" s="685"/>
      <c r="AR108" s="685">
        <v>10</v>
      </c>
      <c r="AS108" s="685">
        <v>20</v>
      </c>
      <c r="AT108" s="1221"/>
      <c r="AU108" s="1248"/>
      <c r="AV108" s="306">
        <f t="shared" si="61"/>
        <v>35</v>
      </c>
      <c r="AW108" s="685">
        <v>5</v>
      </c>
      <c r="AX108" s="685"/>
      <c r="AY108" s="685"/>
      <c r="AZ108" s="685"/>
      <c r="BA108" s="685">
        <v>10</v>
      </c>
      <c r="BB108" s="685">
        <v>20</v>
      </c>
      <c r="BC108" s="1221"/>
      <c r="BD108" s="1251"/>
      <c r="BE108" s="306">
        <f t="shared" si="63"/>
        <v>35</v>
      </c>
      <c r="BF108" s="685">
        <v>5</v>
      </c>
      <c r="BG108" s="685"/>
      <c r="BH108" s="685"/>
      <c r="BI108" s="685"/>
      <c r="BJ108" s="685">
        <v>10</v>
      </c>
      <c r="BK108" s="685">
        <v>20</v>
      </c>
      <c r="BL108" s="1221"/>
      <c r="BM108" s="1254"/>
      <c r="BN108" s="306">
        <f t="shared" si="65"/>
        <v>35</v>
      </c>
      <c r="BO108" s="685">
        <v>5</v>
      </c>
      <c r="BP108" s="685"/>
      <c r="BQ108" s="685"/>
      <c r="BR108" s="685"/>
      <c r="BS108" s="685">
        <v>10</v>
      </c>
      <c r="BT108" s="685">
        <v>20</v>
      </c>
      <c r="BU108" s="1210"/>
      <c r="BV108" s="1211"/>
      <c r="BW108" s="1211"/>
      <c r="BX108" s="1211"/>
      <c r="BY108" s="1211"/>
      <c r="BZ108" s="1211"/>
      <c r="CA108" s="1211"/>
      <c r="CB108" s="1211"/>
      <c r="CC108" s="1212"/>
    </row>
    <row r="109" spans="1:81" s="690" customFormat="1" ht="40.15" customHeight="1" thickTop="1" x14ac:dyDescent="0.25">
      <c r="A109" s="673"/>
      <c r="B109" s="1334"/>
      <c r="C109" s="1315"/>
      <c r="D109" s="1282">
        <v>32</v>
      </c>
      <c r="E109" s="1285" t="s">
        <v>7018</v>
      </c>
      <c r="F109" s="1285"/>
      <c r="G109" s="1285" t="s">
        <v>7160</v>
      </c>
      <c r="H109" s="1285" t="s">
        <v>7153</v>
      </c>
      <c r="I109" s="1388">
        <v>2021004540153</v>
      </c>
      <c r="J109" s="1219">
        <v>711</v>
      </c>
      <c r="K109" s="1288" t="str">
        <f>+[19]Metas!K817</f>
        <v>Programa desarrollado sobre el uso, conservación y sostenibilidad de los recursos naturales, articulado al Plan departamental de extensión agropecuaria.</v>
      </c>
      <c r="L109" s="1222">
        <v>0.4</v>
      </c>
      <c r="M109" s="1225">
        <f>SUM(N109:Q109)</f>
        <v>0.4</v>
      </c>
      <c r="N109" s="1228">
        <v>0</v>
      </c>
      <c r="O109" s="1231">
        <v>0</v>
      </c>
      <c r="P109" s="1234">
        <v>0.2</v>
      </c>
      <c r="Q109" s="1237">
        <v>0.2</v>
      </c>
      <c r="R109" s="1219">
        <f>+$J109</f>
        <v>711</v>
      </c>
      <c r="S109" s="940" t="s">
        <v>7161</v>
      </c>
      <c r="T109" s="928" t="s">
        <v>3834</v>
      </c>
      <c r="U109" s="928" t="s">
        <v>3838</v>
      </c>
      <c r="V109" s="928" t="s">
        <v>3842</v>
      </c>
      <c r="W109" s="677" t="s">
        <v>7162</v>
      </c>
      <c r="X109" s="669">
        <v>44593</v>
      </c>
      <c r="Y109" s="669">
        <v>44651</v>
      </c>
      <c r="Z109" s="669"/>
      <c r="AA109" s="669"/>
      <c r="AB109" s="1219">
        <f t="shared" ref="AB109" si="102">+$J109</f>
        <v>711</v>
      </c>
      <c r="AC109" s="1240">
        <f t="shared" ref="AC109" si="103">+L109</f>
        <v>0.4</v>
      </c>
      <c r="AD109" s="308">
        <f t="shared" si="52"/>
        <v>0</v>
      </c>
      <c r="AE109" s="308">
        <f t="shared" si="52"/>
        <v>0</v>
      </c>
      <c r="AF109" s="308">
        <f t="shared" si="52"/>
        <v>0</v>
      </c>
      <c r="AG109" s="308">
        <f t="shared" si="52"/>
        <v>0</v>
      </c>
      <c r="AH109" s="308">
        <f t="shared" si="52"/>
        <v>0</v>
      </c>
      <c r="AI109" s="308">
        <f t="shared" si="52"/>
        <v>0</v>
      </c>
      <c r="AJ109" s="308">
        <f t="shared" si="52"/>
        <v>0</v>
      </c>
      <c r="AK109" s="1219">
        <f t="shared" ref="AK109" si="104">+$J109</f>
        <v>711</v>
      </c>
      <c r="AL109" s="1243">
        <f t="shared" si="70"/>
        <v>0</v>
      </c>
      <c r="AM109" s="308">
        <f t="shared" si="101"/>
        <v>0</v>
      </c>
      <c r="AN109" s="683"/>
      <c r="AO109" s="683"/>
      <c r="AP109" s="683"/>
      <c r="AQ109" s="683"/>
      <c r="AR109" s="683"/>
      <c r="AS109" s="683"/>
      <c r="AT109" s="1219">
        <f t="shared" ref="AT109" si="105">+$J109</f>
        <v>711</v>
      </c>
      <c r="AU109" s="1246">
        <f t="shared" si="72"/>
        <v>0</v>
      </c>
      <c r="AV109" s="308">
        <f t="shared" si="61"/>
        <v>0</v>
      </c>
      <c r="AW109" s="683"/>
      <c r="AX109" s="683"/>
      <c r="AY109" s="683"/>
      <c r="AZ109" s="683"/>
      <c r="BA109" s="683"/>
      <c r="BB109" s="683"/>
      <c r="BC109" s="1219">
        <f t="shared" ref="BC109" si="106">+$J109</f>
        <v>711</v>
      </c>
      <c r="BD109" s="1249">
        <f t="shared" si="74"/>
        <v>0.2</v>
      </c>
      <c r="BE109" s="308">
        <f t="shared" si="63"/>
        <v>0</v>
      </c>
      <c r="BF109" s="683"/>
      <c r="BG109" s="683"/>
      <c r="BH109" s="683"/>
      <c r="BI109" s="683"/>
      <c r="BJ109" s="683"/>
      <c r="BK109" s="683"/>
      <c r="BL109" s="1219">
        <f t="shared" ref="BL109" si="107">+$J109</f>
        <v>711</v>
      </c>
      <c r="BM109" s="1252">
        <f t="shared" si="76"/>
        <v>0.2</v>
      </c>
      <c r="BN109" s="308">
        <f t="shared" si="65"/>
        <v>0</v>
      </c>
      <c r="BO109" s="683"/>
      <c r="BP109" s="683"/>
      <c r="BQ109" s="683"/>
      <c r="BR109" s="683"/>
      <c r="BS109" s="683"/>
      <c r="BT109" s="683"/>
      <c r="BU109" s="1204"/>
      <c r="BV109" s="1205"/>
      <c r="BW109" s="1205"/>
      <c r="BX109" s="1205"/>
      <c r="BY109" s="1205"/>
      <c r="BZ109" s="1205"/>
      <c r="CA109" s="1205"/>
      <c r="CB109" s="1205"/>
      <c r="CC109" s="1206"/>
    </row>
    <row r="110" spans="1:81" s="690" customFormat="1" ht="54" customHeight="1" x14ac:dyDescent="0.25">
      <c r="A110" s="673"/>
      <c r="B110" s="1334"/>
      <c r="C110" s="1315"/>
      <c r="D110" s="1283"/>
      <c r="E110" s="1286"/>
      <c r="F110" s="1286"/>
      <c r="G110" s="1286"/>
      <c r="H110" s="1286"/>
      <c r="I110" s="1389"/>
      <c r="J110" s="1220"/>
      <c r="K110" s="1289"/>
      <c r="L110" s="1223"/>
      <c r="M110" s="1226"/>
      <c r="N110" s="1229"/>
      <c r="O110" s="1232"/>
      <c r="P110" s="1235"/>
      <c r="Q110" s="1238"/>
      <c r="R110" s="1220"/>
      <c r="S110" s="2271" t="s">
        <v>7163</v>
      </c>
      <c r="T110" s="932" t="s">
        <v>3834</v>
      </c>
      <c r="U110" s="932" t="s">
        <v>3839</v>
      </c>
      <c r="V110" s="932" t="s">
        <v>3842</v>
      </c>
      <c r="W110" s="678" t="s">
        <v>7164</v>
      </c>
      <c r="X110" s="670">
        <v>44652</v>
      </c>
      <c r="Y110" s="670">
        <v>44834</v>
      </c>
      <c r="Z110" s="670"/>
      <c r="AA110" s="670"/>
      <c r="AB110" s="1220"/>
      <c r="AC110" s="1241"/>
      <c r="AD110" s="303">
        <f t="shared" si="52"/>
        <v>0</v>
      </c>
      <c r="AE110" s="303">
        <f t="shared" si="52"/>
        <v>0</v>
      </c>
      <c r="AF110" s="303">
        <f t="shared" si="52"/>
        <v>0</v>
      </c>
      <c r="AG110" s="303">
        <f t="shared" si="52"/>
        <v>0</v>
      </c>
      <c r="AH110" s="303">
        <f t="shared" si="52"/>
        <v>0</v>
      </c>
      <c r="AI110" s="303">
        <f t="shared" si="52"/>
        <v>0</v>
      </c>
      <c r="AJ110" s="303">
        <f t="shared" si="52"/>
        <v>0</v>
      </c>
      <c r="AK110" s="1220"/>
      <c r="AL110" s="1244"/>
      <c r="AM110" s="303">
        <f t="shared" si="101"/>
        <v>0</v>
      </c>
      <c r="AN110" s="684"/>
      <c r="AO110" s="684"/>
      <c r="AP110" s="684"/>
      <c r="AQ110" s="684"/>
      <c r="AR110" s="684"/>
      <c r="AS110" s="684"/>
      <c r="AT110" s="1220"/>
      <c r="AU110" s="1247"/>
      <c r="AV110" s="303">
        <f t="shared" si="61"/>
        <v>0</v>
      </c>
      <c r="AW110" s="684"/>
      <c r="AX110" s="684"/>
      <c r="AY110" s="684"/>
      <c r="AZ110" s="684"/>
      <c r="BA110" s="684"/>
      <c r="BB110" s="684"/>
      <c r="BC110" s="1220"/>
      <c r="BD110" s="1250"/>
      <c r="BE110" s="303">
        <f t="shared" si="63"/>
        <v>0</v>
      </c>
      <c r="BF110" s="684"/>
      <c r="BG110" s="684"/>
      <c r="BH110" s="684"/>
      <c r="BI110" s="684"/>
      <c r="BJ110" s="684"/>
      <c r="BK110" s="684"/>
      <c r="BL110" s="1220"/>
      <c r="BM110" s="1253"/>
      <c r="BN110" s="303">
        <f t="shared" si="65"/>
        <v>0</v>
      </c>
      <c r="BO110" s="684"/>
      <c r="BP110" s="684"/>
      <c r="BQ110" s="684"/>
      <c r="BR110" s="684"/>
      <c r="BS110" s="684"/>
      <c r="BT110" s="684"/>
      <c r="BU110" s="1207"/>
      <c r="BV110" s="1208"/>
      <c r="BW110" s="1208"/>
      <c r="BX110" s="1208"/>
      <c r="BY110" s="1208"/>
      <c r="BZ110" s="1208"/>
      <c r="CA110" s="1208"/>
      <c r="CB110" s="1208"/>
      <c r="CC110" s="1209"/>
    </row>
    <row r="111" spans="1:81" s="690" customFormat="1" ht="40.15" customHeight="1" x14ac:dyDescent="0.25">
      <c r="A111" s="673"/>
      <c r="B111" s="1334"/>
      <c r="C111" s="1315"/>
      <c r="D111" s="1283"/>
      <c r="E111" s="1286"/>
      <c r="F111" s="1286"/>
      <c r="G111" s="1286"/>
      <c r="H111" s="1286"/>
      <c r="I111" s="1389"/>
      <c r="J111" s="1220"/>
      <c r="K111" s="1289"/>
      <c r="L111" s="1223"/>
      <c r="M111" s="1226"/>
      <c r="N111" s="1229"/>
      <c r="O111" s="1232"/>
      <c r="P111" s="1235"/>
      <c r="Q111" s="1238"/>
      <c r="R111" s="1220"/>
      <c r="S111" s="2271"/>
      <c r="T111" s="932"/>
      <c r="U111" s="932"/>
      <c r="V111" s="932"/>
      <c r="W111" s="678"/>
      <c r="X111" s="670"/>
      <c r="Y111" s="670"/>
      <c r="Z111" s="670"/>
      <c r="AA111" s="670"/>
      <c r="AB111" s="1220"/>
      <c r="AC111" s="1241"/>
      <c r="AD111" s="303">
        <f t="shared" si="52"/>
        <v>0</v>
      </c>
      <c r="AE111" s="303">
        <f t="shared" si="52"/>
        <v>0</v>
      </c>
      <c r="AF111" s="303">
        <f t="shared" si="52"/>
        <v>0</v>
      </c>
      <c r="AG111" s="303">
        <f t="shared" si="52"/>
        <v>0</v>
      </c>
      <c r="AH111" s="303">
        <f t="shared" si="52"/>
        <v>0</v>
      </c>
      <c r="AI111" s="303">
        <f t="shared" si="52"/>
        <v>0</v>
      </c>
      <c r="AJ111" s="303">
        <f t="shared" si="52"/>
        <v>0</v>
      </c>
      <c r="AK111" s="1220"/>
      <c r="AL111" s="1244"/>
      <c r="AM111" s="303">
        <f t="shared" si="101"/>
        <v>0</v>
      </c>
      <c r="AN111" s="684"/>
      <c r="AO111" s="684"/>
      <c r="AP111" s="684"/>
      <c r="AQ111" s="684"/>
      <c r="AR111" s="684"/>
      <c r="AS111" s="684"/>
      <c r="AT111" s="1220"/>
      <c r="AU111" s="1247"/>
      <c r="AV111" s="303">
        <f t="shared" si="61"/>
        <v>0</v>
      </c>
      <c r="AW111" s="684"/>
      <c r="AX111" s="684"/>
      <c r="AY111" s="684"/>
      <c r="AZ111" s="684"/>
      <c r="BA111" s="684"/>
      <c r="BB111" s="684"/>
      <c r="BC111" s="1220"/>
      <c r="BD111" s="1250"/>
      <c r="BE111" s="303">
        <f t="shared" si="63"/>
        <v>0</v>
      </c>
      <c r="BF111" s="684"/>
      <c r="BG111" s="684"/>
      <c r="BH111" s="684"/>
      <c r="BI111" s="684"/>
      <c r="BJ111" s="684"/>
      <c r="BK111" s="684"/>
      <c r="BL111" s="1220"/>
      <c r="BM111" s="1253"/>
      <c r="BN111" s="303">
        <f t="shared" si="65"/>
        <v>0</v>
      </c>
      <c r="BO111" s="684"/>
      <c r="BP111" s="684"/>
      <c r="BQ111" s="684"/>
      <c r="BR111" s="684"/>
      <c r="BS111" s="684"/>
      <c r="BT111" s="684"/>
      <c r="BU111" s="1207"/>
      <c r="BV111" s="1208"/>
      <c r="BW111" s="1208"/>
      <c r="BX111" s="1208"/>
      <c r="BY111" s="1208"/>
      <c r="BZ111" s="1208"/>
      <c r="CA111" s="1208"/>
      <c r="CB111" s="1208"/>
      <c r="CC111" s="1209"/>
    </row>
    <row r="112" spans="1:81" s="690" customFormat="1" ht="40.15" customHeight="1" thickBot="1" x14ac:dyDescent="0.3">
      <c r="A112" s="673"/>
      <c r="B112" s="1334"/>
      <c r="C112" s="1315"/>
      <c r="D112" s="1284"/>
      <c r="E112" s="1287"/>
      <c r="F112" s="1287"/>
      <c r="G112" s="1287"/>
      <c r="H112" s="1287"/>
      <c r="I112" s="1410"/>
      <c r="J112" s="1221"/>
      <c r="K112" s="1290"/>
      <c r="L112" s="1224"/>
      <c r="M112" s="1227"/>
      <c r="N112" s="1230"/>
      <c r="O112" s="1233"/>
      <c r="P112" s="1236"/>
      <c r="Q112" s="1239"/>
      <c r="R112" s="1221"/>
      <c r="S112" s="940" t="s">
        <v>7165</v>
      </c>
      <c r="T112" s="934" t="s">
        <v>3834</v>
      </c>
      <c r="U112" s="934" t="s">
        <v>3839</v>
      </c>
      <c r="V112" s="934" t="s">
        <v>3842</v>
      </c>
      <c r="W112" s="679" t="s">
        <v>7166</v>
      </c>
      <c r="X112" s="671">
        <v>44837</v>
      </c>
      <c r="Y112" s="671">
        <v>44925</v>
      </c>
      <c r="Z112" s="671"/>
      <c r="AA112" s="671"/>
      <c r="AB112" s="1221"/>
      <c r="AC112" s="1242"/>
      <c r="AD112" s="306">
        <f t="shared" si="52"/>
        <v>140</v>
      </c>
      <c r="AE112" s="306">
        <f t="shared" si="52"/>
        <v>20</v>
      </c>
      <c r="AF112" s="306">
        <f t="shared" si="52"/>
        <v>0</v>
      </c>
      <c r="AG112" s="306">
        <f t="shared" si="52"/>
        <v>0</v>
      </c>
      <c r="AH112" s="306">
        <f t="shared" si="52"/>
        <v>0</v>
      </c>
      <c r="AI112" s="306">
        <f t="shared" si="52"/>
        <v>40</v>
      </c>
      <c r="AJ112" s="306">
        <f t="shared" si="52"/>
        <v>80</v>
      </c>
      <c r="AK112" s="1221"/>
      <c r="AL112" s="1245"/>
      <c r="AM112" s="306">
        <f t="shared" si="101"/>
        <v>35</v>
      </c>
      <c r="AN112" s="685">
        <v>5</v>
      </c>
      <c r="AO112" s="685"/>
      <c r="AP112" s="685"/>
      <c r="AQ112" s="685"/>
      <c r="AR112" s="685">
        <v>10</v>
      </c>
      <c r="AS112" s="685">
        <v>20</v>
      </c>
      <c r="AT112" s="1221"/>
      <c r="AU112" s="1248"/>
      <c r="AV112" s="306">
        <f t="shared" si="61"/>
        <v>35</v>
      </c>
      <c r="AW112" s="685">
        <v>5</v>
      </c>
      <c r="AX112" s="685"/>
      <c r="AY112" s="685"/>
      <c r="AZ112" s="685"/>
      <c r="BA112" s="685">
        <v>10</v>
      </c>
      <c r="BB112" s="685">
        <v>20</v>
      </c>
      <c r="BC112" s="1221"/>
      <c r="BD112" s="1251"/>
      <c r="BE112" s="306">
        <f t="shared" si="63"/>
        <v>35</v>
      </c>
      <c r="BF112" s="685">
        <v>5</v>
      </c>
      <c r="BG112" s="685"/>
      <c r="BH112" s="685"/>
      <c r="BI112" s="685"/>
      <c r="BJ112" s="685">
        <v>10</v>
      </c>
      <c r="BK112" s="685">
        <v>20</v>
      </c>
      <c r="BL112" s="1221"/>
      <c r="BM112" s="1254"/>
      <c r="BN112" s="306">
        <f t="shared" si="65"/>
        <v>35</v>
      </c>
      <c r="BO112" s="685">
        <v>5</v>
      </c>
      <c r="BP112" s="685"/>
      <c r="BQ112" s="685"/>
      <c r="BR112" s="685"/>
      <c r="BS112" s="685">
        <v>10</v>
      </c>
      <c r="BT112" s="685">
        <v>20</v>
      </c>
      <c r="BU112" s="1210"/>
      <c r="BV112" s="1211"/>
      <c r="BW112" s="1211"/>
      <c r="BX112" s="1211"/>
      <c r="BY112" s="1211"/>
      <c r="BZ112" s="1211"/>
      <c r="CA112" s="1211"/>
      <c r="CB112" s="1211"/>
      <c r="CC112" s="1212"/>
    </row>
    <row r="113" spans="1:81" s="690" customFormat="1" ht="54" customHeight="1" thickTop="1" x14ac:dyDescent="0.25">
      <c r="A113" s="673"/>
      <c r="B113" s="1334"/>
      <c r="C113" s="1315"/>
      <c r="D113" s="1282">
        <v>32</v>
      </c>
      <c r="E113" s="1285" t="s">
        <v>7018</v>
      </c>
      <c r="F113" s="1285"/>
      <c r="G113" s="1285" t="s">
        <v>7167</v>
      </c>
      <c r="H113" s="1285" t="s">
        <v>7153</v>
      </c>
      <c r="I113" s="1388">
        <v>2021004540153</v>
      </c>
      <c r="J113" s="1219">
        <v>712</v>
      </c>
      <c r="K113" s="1288" t="str">
        <f>+[19]Metas!K818</f>
        <v>Proyecto implementado para la reconversión energética en dependencias de la Gobernación.</v>
      </c>
      <c r="L113" s="1222">
        <v>0.42499999999999999</v>
      </c>
      <c r="M113" s="1225">
        <f>SUM(N113:Q113)</f>
        <v>0.42499999999999999</v>
      </c>
      <c r="N113" s="1228">
        <v>0.10625</v>
      </c>
      <c r="O113" s="1231">
        <v>0.10625</v>
      </c>
      <c r="P113" s="1234">
        <v>0.10625</v>
      </c>
      <c r="Q113" s="1237">
        <v>0.10625</v>
      </c>
      <c r="R113" s="1219">
        <f>+$J113</f>
        <v>712</v>
      </c>
      <c r="S113" s="931" t="s">
        <v>7168</v>
      </c>
      <c r="T113" s="928" t="s">
        <v>3834</v>
      </c>
      <c r="U113" s="928" t="s">
        <v>3838</v>
      </c>
      <c r="V113" s="928" t="s">
        <v>3842</v>
      </c>
      <c r="W113" s="677" t="s">
        <v>7169</v>
      </c>
      <c r="X113" s="669">
        <v>44593</v>
      </c>
      <c r="Y113" s="669">
        <v>44651</v>
      </c>
      <c r="Z113" s="669"/>
      <c r="AA113" s="669"/>
      <c r="AB113" s="1219">
        <f t="shared" ref="AB113" si="108">+$J113</f>
        <v>712</v>
      </c>
      <c r="AC113" s="1240">
        <f t="shared" ref="AC113" si="109">+L113</f>
        <v>0.42499999999999999</v>
      </c>
      <c r="AD113" s="308">
        <f t="shared" si="52"/>
        <v>0</v>
      </c>
      <c r="AE113" s="308">
        <f t="shared" si="52"/>
        <v>0</v>
      </c>
      <c r="AF113" s="308">
        <f t="shared" si="52"/>
        <v>0</v>
      </c>
      <c r="AG113" s="308">
        <f t="shared" si="52"/>
        <v>0</v>
      </c>
      <c r="AH113" s="308">
        <f t="shared" si="52"/>
        <v>0</v>
      </c>
      <c r="AI113" s="308">
        <f t="shared" si="52"/>
        <v>0</v>
      </c>
      <c r="AJ113" s="308">
        <f t="shared" si="52"/>
        <v>0</v>
      </c>
      <c r="AK113" s="1219">
        <f t="shared" ref="AK113" si="110">+$J113</f>
        <v>712</v>
      </c>
      <c r="AL113" s="1243">
        <f>+N113</f>
        <v>0.10625</v>
      </c>
      <c r="AM113" s="308">
        <f t="shared" si="101"/>
        <v>0</v>
      </c>
      <c r="AN113" s="683"/>
      <c r="AO113" s="683"/>
      <c r="AP113" s="683"/>
      <c r="AQ113" s="683"/>
      <c r="AR113" s="683"/>
      <c r="AS113" s="683"/>
      <c r="AT113" s="1219">
        <f t="shared" ref="AT113" si="111">+$J113</f>
        <v>712</v>
      </c>
      <c r="AU113" s="1246">
        <f>+O113</f>
        <v>0.10625</v>
      </c>
      <c r="AV113" s="308">
        <f t="shared" si="61"/>
        <v>0</v>
      </c>
      <c r="AW113" s="683"/>
      <c r="AX113" s="683"/>
      <c r="AY113" s="683"/>
      <c r="AZ113" s="683"/>
      <c r="BA113" s="683"/>
      <c r="BB113" s="683"/>
      <c r="BC113" s="1219">
        <f t="shared" ref="BC113" si="112">+$J113</f>
        <v>712</v>
      </c>
      <c r="BD113" s="1249">
        <f>+P113</f>
        <v>0.10625</v>
      </c>
      <c r="BE113" s="308">
        <f t="shared" si="63"/>
        <v>0</v>
      </c>
      <c r="BF113" s="683"/>
      <c r="BG113" s="683"/>
      <c r="BH113" s="683"/>
      <c r="BI113" s="683"/>
      <c r="BJ113" s="683"/>
      <c r="BK113" s="683"/>
      <c r="BL113" s="1219">
        <f t="shared" ref="BL113" si="113">+$J113</f>
        <v>712</v>
      </c>
      <c r="BM113" s="1252">
        <f>+Q113</f>
        <v>0.10625</v>
      </c>
      <c r="BN113" s="308">
        <f t="shared" si="65"/>
        <v>0</v>
      </c>
      <c r="BO113" s="683"/>
      <c r="BP113" s="683"/>
      <c r="BQ113" s="683"/>
      <c r="BR113" s="683"/>
      <c r="BS113" s="683"/>
      <c r="BT113" s="683"/>
      <c r="BU113" s="1204"/>
      <c r="BV113" s="1205"/>
      <c r="BW113" s="1205"/>
      <c r="BX113" s="1205"/>
      <c r="BY113" s="1205"/>
      <c r="BZ113" s="1205"/>
      <c r="CA113" s="1205"/>
      <c r="CB113" s="1205"/>
      <c r="CC113" s="1206"/>
    </row>
    <row r="114" spans="1:81" s="690" customFormat="1" ht="40.15" customHeight="1" x14ac:dyDescent="0.25">
      <c r="A114" s="673"/>
      <c r="B114" s="1334"/>
      <c r="C114" s="1315"/>
      <c r="D114" s="1283"/>
      <c r="E114" s="1286"/>
      <c r="F114" s="1286"/>
      <c r="G114" s="1286"/>
      <c r="H114" s="1286"/>
      <c r="I114" s="1389"/>
      <c r="J114" s="1220"/>
      <c r="K114" s="1289"/>
      <c r="L114" s="1223"/>
      <c r="M114" s="1226"/>
      <c r="N114" s="1229"/>
      <c r="O114" s="1232"/>
      <c r="P114" s="1235"/>
      <c r="Q114" s="1238"/>
      <c r="R114" s="1220"/>
      <c r="S114" s="931" t="s">
        <v>7170</v>
      </c>
      <c r="T114" s="932" t="s">
        <v>3834</v>
      </c>
      <c r="U114" s="932" t="s">
        <v>3839</v>
      </c>
      <c r="V114" s="932" t="s">
        <v>3842</v>
      </c>
      <c r="W114" s="678" t="s">
        <v>7171</v>
      </c>
      <c r="X114" s="670">
        <v>44652</v>
      </c>
      <c r="Y114" s="670">
        <v>44834</v>
      </c>
      <c r="Z114" s="670"/>
      <c r="AA114" s="670"/>
      <c r="AB114" s="1220"/>
      <c r="AC114" s="1241"/>
      <c r="AD114" s="303">
        <f t="shared" si="52"/>
        <v>0</v>
      </c>
      <c r="AE114" s="303">
        <f t="shared" si="52"/>
        <v>0</v>
      </c>
      <c r="AF114" s="303">
        <f t="shared" si="52"/>
        <v>0</v>
      </c>
      <c r="AG114" s="303">
        <f t="shared" si="52"/>
        <v>0</v>
      </c>
      <c r="AH114" s="303">
        <f t="shared" si="52"/>
        <v>0</v>
      </c>
      <c r="AI114" s="303">
        <f t="shared" si="52"/>
        <v>0</v>
      </c>
      <c r="AJ114" s="303">
        <f t="shared" si="52"/>
        <v>0</v>
      </c>
      <c r="AK114" s="1220"/>
      <c r="AL114" s="1244"/>
      <c r="AM114" s="303">
        <f t="shared" si="101"/>
        <v>0</v>
      </c>
      <c r="AN114" s="684"/>
      <c r="AO114" s="684"/>
      <c r="AP114" s="684"/>
      <c r="AQ114" s="684"/>
      <c r="AR114" s="684"/>
      <c r="AS114" s="684"/>
      <c r="AT114" s="1220"/>
      <c r="AU114" s="1247"/>
      <c r="AV114" s="303">
        <f t="shared" si="61"/>
        <v>0</v>
      </c>
      <c r="AW114" s="684"/>
      <c r="AX114" s="684"/>
      <c r="AY114" s="684"/>
      <c r="AZ114" s="684"/>
      <c r="BA114" s="684"/>
      <c r="BB114" s="684"/>
      <c r="BC114" s="1220"/>
      <c r="BD114" s="1250"/>
      <c r="BE114" s="303">
        <f t="shared" si="63"/>
        <v>0</v>
      </c>
      <c r="BF114" s="684"/>
      <c r="BG114" s="684"/>
      <c r="BH114" s="684"/>
      <c r="BI114" s="684"/>
      <c r="BJ114" s="684"/>
      <c r="BK114" s="684"/>
      <c r="BL114" s="1220"/>
      <c r="BM114" s="1253"/>
      <c r="BN114" s="303">
        <f t="shared" si="65"/>
        <v>0</v>
      </c>
      <c r="BO114" s="684"/>
      <c r="BP114" s="684"/>
      <c r="BQ114" s="684"/>
      <c r="BR114" s="684"/>
      <c r="BS114" s="684"/>
      <c r="BT114" s="684"/>
      <c r="BU114" s="1207"/>
      <c r="BV114" s="1208"/>
      <c r="BW114" s="1208"/>
      <c r="BX114" s="1208"/>
      <c r="BY114" s="1208"/>
      <c r="BZ114" s="1208"/>
      <c r="CA114" s="1208"/>
      <c r="CB114" s="1208"/>
      <c r="CC114" s="1209"/>
    </row>
    <row r="115" spans="1:81" s="690" customFormat="1" ht="40.15" customHeight="1" x14ac:dyDescent="0.25">
      <c r="A115" s="673"/>
      <c r="B115" s="1334"/>
      <c r="C115" s="1315"/>
      <c r="D115" s="1283"/>
      <c r="E115" s="1286"/>
      <c r="F115" s="1286"/>
      <c r="G115" s="1286"/>
      <c r="H115" s="1286"/>
      <c r="I115" s="1389"/>
      <c r="J115" s="1220"/>
      <c r="K115" s="1289"/>
      <c r="L115" s="1223"/>
      <c r="M115" s="1226"/>
      <c r="N115" s="1229"/>
      <c r="O115" s="1232"/>
      <c r="P115" s="1235"/>
      <c r="Q115" s="1238"/>
      <c r="R115" s="1220"/>
      <c r="S115" s="931" t="s">
        <v>7172</v>
      </c>
      <c r="T115" s="932" t="s">
        <v>3833</v>
      </c>
      <c r="U115" s="932" t="s">
        <v>3838</v>
      </c>
      <c r="V115" s="932" t="s">
        <v>3842</v>
      </c>
      <c r="W115" s="678" t="s">
        <v>7173</v>
      </c>
      <c r="X115" s="670">
        <v>44837</v>
      </c>
      <c r="Y115" s="670">
        <v>44925</v>
      </c>
      <c r="Z115" s="670"/>
      <c r="AA115" s="670"/>
      <c r="AB115" s="1220"/>
      <c r="AC115" s="1241"/>
      <c r="AD115" s="303">
        <f t="shared" si="52"/>
        <v>0</v>
      </c>
      <c r="AE115" s="303">
        <f t="shared" si="52"/>
        <v>0</v>
      </c>
      <c r="AF115" s="303">
        <f t="shared" si="52"/>
        <v>0</v>
      </c>
      <c r="AG115" s="303">
        <f t="shared" si="52"/>
        <v>0</v>
      </c>
      <c r="AH115" s="303">
        <f t="shared" si="52"/>
        <v>0</v>
      </c>
      <c r="AI115" s="303">
        <f t="shared" si="52"/>
        <v>0</v>
      </c>
      <c r="AJ115" s="303">
        <f t="shared" si="52"/>
        <v>0</v>
      </c>
      <c r="AK115" s="1220"/>
      <c r="AL115" s="1244"/>
      <c r="AM115" s="303">
        <f t="shared" si="101"/>
        <v>0</v>
      </c>
      <c r="AN115" s="684"/>
      <c r="AO115" s="684"/>
      <c r="AP115" s="684"/>
      <c r="AQ115" s="684"/>
      <c r="AR115" s="684"/>
      <c r="AS115" s="684"/>
      <c r="AT115" s="1220"/>
      <c r="AU115" s="1247"/>
      <c r="AV115" s="303">
        <f t="shared" si="61"/>
        <v>0</v>
      </c>
      <c r="AW115" s="684"/>
      <c r="AX115" s="684"/>
      <c r="AY115" s="684"/>
      <c r="AZ115" s="684"/>
      <c r="BA115" s="684"/>
      <c r="BB115" s="684"/>
      <c r="BC115" s="1220"/>
      <c r="BD115" s="1250"/>
      <c r="BE115" s="303">
        <f t="shared" si="63"/>
        <v>0</v>
      </c>
      <c r="BF115" s="684"/>
      <c r="BG115" s="684"/>
      <c r="BH115" s="684"/>
      <c r="BI115" s="684"/>
      <c r="BJ115" s="684"/>
      <c r="BK115" s="684"/>
      <c r="BL115" s="1220"/>
      <c r="BM115" s="1253"/>
      <c r="BN115" s="303">
        <f t="shared" si="65"/>
        <v>0</v>
      </c>
      <c r="BO115" s="684"/>
      <c r="BP115" s="684"/>
      <c r="BQ115" s="684"/>
      <c r="BR115" s="684"/>
      <c r="BS115" s="684"/>
      <c r="BT115" s="684"/>
      <c r="BU115" s="1207"/>
      <c r="BV115" s="1208"/>
      <c r="BW115" s="1208"/>
      <c r="BX115" s="1208"/>
      <c r="BY115" s="1208"/>
      <c r="BZ115" s="1208"/>
      <c r="CA115" s="1208"/>
      <c r="CB115" s="1208"/>
      <c r="CC115" s="1209"/>
    </row>
    <row r="116" spans="1:81" s="690" customFormat="1" ht="40.15" customHeight="1" thickBot="1" x14ac:dyDescent="0.3">
      <c r="A116" s="673"/>
      <c r="B116" s="1334"/>
      <c r="C116" s="1315"/>
      <c r="D116" s="1284"/>
      <c r="E116" s="1287"/>
      <c r="F116" s="1287"/>
      <c r="G116" s="1287"/>
      <c r="H116" s="1287"/>
      <c r="I116" s="1410"/>
      <c r="J116" s="1221"/>
      <c r="K116" s="1290"/>
      <c r="L116" s="1224"/>
      <c r="M116" s="1227"/>
      <c r="N116" s="1230"/>
      <c r="O116" s="1233"/>
      <c r="P116" s="1236"/>
      <c r="Q116" s="1239"/>
      <c r="R116" s="1221"/>
      <c r="S116" s="931" t="s">
        <v>7174</v>
      </c>
      <c r="T116" s="934" t="s">
        <v>3833</v>
      </c>
      <c r="U116" s="934" t="s">
        <v>3840</v>
      </c>
      <c r="V116" s="934" t="s">
        <v>3842</v>
      </c>
      <c r="W116" s="679" t="s">
        <v>7175</v>
      </c>
      <c r="X116" s="670">
        <v>44837</v>
      </c>
      <c r="Y116" s="670">
        <v>44925</v>
      </c>
      <c r="Z116" s="671"/>
      <c r="AA116" s="671"/>
      <c r="AB116" s="1221"/>
      <c r="AC116" s="1242"/>
      <c r="AD116" s="306">
        <f t="shared" si="52"/>
        <v>220</v>
      </c>
      <c r="AE116" s="306">
        <f t="shared" si="52"/>
        <v>20</v>
      </c>
      <c r="AF116" s="306">
        <f t="shared" si="52"/>
        <v>0</v>
      </c>
      <c r="AG116" s="306">
        <f t="shared" si="52"/>
        <v>0</v>
      </c>
      <c r="AH116" s="306">
        <f t="shared" si="52"/>
        <v>0</v>
      </c>
      <c r="AI116" s="306">
        <f t="shared" si="52"/>
        <v>0</v>
      </c>
      <c r="AJ116" s="306">
        <f t="shared" si="52"/>
        <v>200</v>
      </c>
      <c r="AK116" s="1221"/>
      <c r="AL116" s="1245"/>
      <c r="AM116" s="306">
        <f t="shared" si="101"/>
        <v>55</v>
      </c>
      <c r="AN116" s="685">
        <v>5</v>
      </c>
      <c r="AO116" s="685"/>
      <c r="AP116" s="685"/>
      <c r="AQ116" s="685"/>
      <c r="AR116" s="685"/>
      <c r="AS116" s="685">
        <v>50</v>
      </c>
      <c r="AT116" s="1221"/>
      <c r="AU116" s="1248"/>
      <c r="AV116" s="306">
        <f t="shared" si="61"/>
        <v>110</v>
      </c>
      <c r="AW116" s="685">
        <v>10</v>
      </c>
      <c r="AX116" s="685"/>
      <c r="AY116" s="685"/>
      <c r="AZ116" s="685"/>
      <c r="BA116" s="685"/>
      <c r="BB116" s="685">
        <v>100</v>
      </c>
      <c r="BC116" s="1221"/>
      <c r="BD116" s="1251"/>
      <c r="BE116" s="306">
        <f t="shared" si="63"/>
        <v>55</v>
      </c>
      <c r="BF116" s="685">
        <v>5</v>
      </c>
      <c r="BG116" s="685"/>
      <c r="BH116" s="685"/>
      <c r="BI116" s="685"/>
      <c r="BJ116" s="685"/>
      <c r="BK116" s="685">
        <v>50</v>
      </c>
      <c r="BL116" s="1221"/>
      <c r="BM116" s="1254"/>
      <c r="BN116" s="306">
        <f t="shared" si="65"/>
        <v>0</v>
      </c>
      <c r="BO116" s="685"/>
      <c r="BP116" s="685"/>
      <c r="BQ116" s="685"/>
      <c r="BR116" s="685"/>
      <c r="BS116" s="685"/>
      <c r="BT116" s="685"/>
      <c r="BU116" s="1210"/>
      <c r="BV116" s="1211"/>
      <c r="BW116" s="1211"/>
      <c r="BX116" s="1211"/>
      <c r="BY116" s="1211"/>
      <c r="BZ116" s="1211"/>
      <c r="CA116" s="1211"/>
      <c r="CB116" s="1211"/>
      <c r="CC116" s="1212"/>
    </row>
    <row r="117" spans="1:81" s="690" customFormat="1" ht="40.15" customHeight="1" thickTop="1" x14ac:dyDescent="0.25">
      <c r="A117" s="673"/>
      <c r="B117" s="1334"/>
      <c r="C117" s="1315"/>
      <c r="D117" s="1282">
        <v>32</v>
      </c>
      <c r="E117" s="1285" t="s">
        <v>7018</v>
      </c>
      <c r="F117" s="1285"/>
      <c r="G117" s="1285" t="s">
        <v>7176</v>
      </c>
      <c r="H117" s="1285" t="s">
        <v>7153</v>
      </c>
      <c r="I117" s="1388">
        <v>2021004540153</v>
      </c>
      <c r="J117" s="1219">
        <v>713</v>
      </c>
      <c r="K117" s="1288" t="str">
        <f>+[19]Metas!K819</f>
        <v>Programa implementado en el Departamento para la modernización ecológica y disminución de GEI mediante el uso de fuentes de energías renovables no convencionales.</v>
      </c>
      <c r="L117" s="1222">
        <v>0.3</v>
      </c>
      <c r="M117" s="1225">
        <f>SUM(N117:Q117)</f>
        <v>0.30000000000000004</v>
      </c>
      <c r="N117" s="1228">
        <v>0</v>
      </c>
      <c r="O117" s="1231">
        <v>0.1</v>
      </c>
      <c r="P117" s="1234">
        <v>0.1</v>
      </c>
      <c r="Q117" s="1237">
        <v>0.1</v>
      </c>
      <c r="R117" s="1219">
        <f>+$J117</f>
        <v>713</v>
      </c>
      <c r="S117" s="2271" t="s">
        <v>7177</v>
      </c>
      <c r="T117" s="928" t="s">
        <v>3834</v>
      </c>
      <c r="U117" s="928" t="s">
        <v>3839</v>
      </c>
      <c r="V117" s="928" t="s">
        <v>3842</v>
      </c>
      <c r="W117" s="677" t="s">
        <v>7178</v>
      </c>
      <c r="X117" s="669">
        <v>44593</v>
      </c>
      <c r="Y117" s="669">
        <v>44651</v>
      </c>
      <c r="Z117" s="669"/>
      <c r="AA117" s="669"/>
      <c r="AB117" s="1219">
        <f t="shared" ref="AB117" si="114">+$J117</f>
        <v>713</v>
      </c>
      <c r="AC117" s="1240">
        <f t="shared" ref="AC117" si="115">+L117</f>
        <v>0.3</v>
      </c>
      <c r="AD117" s="308">
        <f t="shared" si="52"/>
        <v>0</v>
      </c>
      <c r="AE117" s="308">
        <f t="shared" si="52"/>
        <v>0</v>
      </c>
      <c r="AF117" s="308">
        <f t="shared" si="52"/>
        <v>0</v>
      </c>
      <c r="AG117" s="308">
        <f t="shared" si="52"/>
        <v>0</v>
      </c>
      <c r="AH117" s="308">
        <f t="shared" ref="AG117:AJ154" si="116">+AQ117+AZ117+BI117+BR117</f>
        <v>0</v>
      </c>
      <c r="AI117" s="308">
        <f t="shared" si="116"/>
        <v>0</v>
      </c>
      <c r="AJ117" s="308">
        <f t="shared" si="116"/>
        <v>0</v>
      </c>
      <c r="AK117" s="1219">
        <f t="shared" ref="AK117" si="117">+$J117</f>
        <v>713</v>
      </c>
      <c r="AL117" s="1243">
        <f>+N117</f>
        <v>0</v>
      </c>
      <c r="AM117" s="308">
        <f t="shared" si="101"/>
        <v>0</v>
      </c>
      <c r="AN117" s="683"/>
      <c r="AO117" s="683"/>
      <c r="AP117" s="683"/>
      <c r="AQ117" s="683"/>
      <c r="AR117" s="683"/>
      <c r="AS117" s="683"/>
      <c r="AT117" s="1219">
        <f t="shared" ref="AT117" si="118">+$J117</f>
        <v>713</v>
      </c>
      <c r="AU117" s="1246">
        <f>+O117</f>
        <v>0.1</v>
      </c>
      <c r="AV117" s="308">
        <f t="shared" si="61"/>
        <v>0</v>
      </c>
      <c r="AW117" s="683"/>
      <c r="AX117" s="683"/>
      <c r="AY117" s="683"/>
      <c r="AZ117" s="683"/>
      <c r="BA117" s="683"/>
      <c r="BB117" s="683"/>
      <c r="BC117" s="1219">
        <f t="shared" ref="BC117" si="119">+$J117</f>
        <v>713</v>
      </c>
      <c r="BD117" s="1249">
        <f>+P117</f>
        <v>0.1</v>
      </c>
      <c r="BE117" s="308">
        <f t="shared" si="63"/>
        <v>0</v>
      </c>
      <c r="BF117" s="683"/>
      <c r="BG117" s="683"/>
      <c r="BH117" s="683"/>
      <c r="BI117" s="683"/>
      <c r="BJ117" s="683"/>
      <c r="BK117" s="683"/>
      <c r="BL117" s="1219">
        <f t="shared" ref="BL117" si="120">+$J117</f>
        <v>713</v>
      </c>
      <c r="BM117" s="1252">
        <f>+Q117</f>
        <v>0.1</v>
      </c>
      <c r="BN117" s="308">
        <f t="shared" si="65"/>
        <v>0</v>
      </c>
      <c r="BO117" s="683"/>
      <c r="BP117" s="683"/>
      <c r="BQ117" s="683"/>
      <c r="BR117" s="683"/>
      <c r="BS117" s="683"/>
      <c r="BT117" s="683"/>
      <c r="BU117" s="1204"/>
      <c r="BV117" s="1205"/>
      <c r="BW117" s="1205"/>
      <c r="BX117" s="1205"/>
      <c r="BY117" s="1205"/>
      <c r="BZ117" s="1205"/>
      <c r="CA117" s="1205"/>
      <c r="CB117" s="1205"/>
      <c r="CC117" s="1206"/>
    </row>
    <row r="118" spans="1:81" s="690" customFormat="1" ht="40.15" customHeight="1" x14ac:dyDescent="0.25">
      <c r="A118" s="673"/>
      <c r="B118" s="1334"/>
      <c r="C118" s="1315"/>
      <c r="D118" s="1283"/>
      <c r="E118" s="1286"/>
      <c r="F118" s="1286"/>
      <c r="G118" s="1286"/>
      <c r="H118" s="1286"/>
      <c r="I118" s="1389"/>
      <c r="J118" s="1220"/>
      <c r="K118" s="1289"/>
      <c r="L118" s="1223"/>
      <c r="M118" s="1226"/>
      <c r="N118" s="1229"/>
      <c r="O118" s="1232"/>
      <c r="P118" s="1235"/>
      <c r="Q118" s="1238"/>
      <c r="R118" s="1220"/>
      <c r="S118" s="2271"/>
      <c r="T118" s="932"/>
      <c r="U118" s="932"/>
      <c r="V118" s="932"/>
      <c r="W118" s="678"/>
      <c r="X118" s="670"/>
      <c r="Y118" s="670"/>
      <c r="Z118" s="670"/>
      <c r="AA118" s="670"/>
      <c r="AB118" s="1220"/>
      <c r="AC118" s="1241"/>
      <c r="AD118" s="303">
        <f t="shared" ref="AD118:AF154" si="121">+AM118+AV118+BE118+BN118</f>
        <v>0</v>
      </c>
      <c r="AE118" s="303">
        <f t="shared" si="121"/>
        <v>0</v>
      </c>
      <c r="AF118" s="303">
        <f t="shared" si="121"/>
        <v>0</v>
      </c>
      <c r="AG118" s="303">
        <f t="shared" si="116"/>
        <v>0</v>
      </c>
      <c r="AH118" s="303">
        <f t="shared" si="116"/>
        <v>0</v>
      </c>
      <c r="AI118" s="303">
        <f t="shared" si="116"/>
        <v>0</v>
      </c>
      <c r="AJ118" s="303">
        <f t="shared" si="116"/>
        <v>0</v>
      </c>
      <c r="AK118" s="1220"/>
      <c r="AL118" s="1244"/>
      <c r="AM118" s="303">
        <f t="shared" si="101"/>
        <v>0</v>
      </c>
      <c r="AN118" s="684"/>
      <c r="AO118" s="684"/>
      <c r="AP118" s="684"/>
      <c r="AQ118" s="684"/>
      <c r="AR118" s="684"/>
      <c r="AS118" s="684"/>
      <c r="AT118" s="1220"/>
      <c r="AU118" s="1247"/>
      <c r="AV118" s="303">
        <f t="shared" si="61"/>
        <v>0</v>
      </c>
      <c r="AW118" s="684"/>
      <c r="AX118" s="684"/>
      <c r="AY118" s="684"/>
      <c r="AZ118" s="684"/>
      <c r="BA118" s="684"/>
      <c r="BB118" s="684"/>
      <c r="BC118" s="1220"/>
      <c r="BD118" s="1250"/>
      <c r="BE118" s="303">
        <f t="shared" si="63"/>
        <v>0</v>
      </c>
      <c r="BF118" s="684"/>
      <c r="BG118" s="684"/>
      <c r="BH118" s="684"/>
      <c r="BI118" s="684"/>
      <c r="BJ118" s="684"/>
      <c r="BK118" s="684"/>
      <c r="BL118" s="1220"/>
      <c r="BM118" s="1253"/>
      <c r="BN118" s="303">
        <f t="shared" si="65"/>
        <v>0</v>
      </c>
      <c r="BO118" s="684"/>
      <c r="BP118" s="684"/>
      <c r="BQ118" s="684"/>
      <c r="BR118" s="684"/>
      <c r="BS118" s="684"/>
      <c r="BT118" s="684"/>
      <c r="BU118" s="1207"/>
      <c r="BV118" s="1208"/>
      <c r="BW118" s="1208"/>
      <c r="BX118" s="1208"/>
      <c r="BY118" s="1208"/>
      <c r="BZ118" s="1208"/>
      <c r="CA118" s="1208"/>
      <c r="CB118" s="1208"/>
      <c r="CC118" s="1209"/>
    </row>
    <row r="119" spans="1:81" s="690" customFormat="1" ht="40.15" customHeight="1" x14ac:dyDescent="0.25">
      <c r="A119" s="673"/>
      <c r="B119" s="1334"/>
      <c r="C119" s="1315"/>
      <c r="D119" s="1283"/>
      <c r="E119" s="1286"/>
      <c r="F119" s="1286"/>
      <c r="G119" s="1286"/>
      <c r="H119" s="1286"/>
      <c r="I119" s="1389"/>
      <c r="J119" s="1220"/>
      <c r="K119" s="1289"/>
      <c r="L119" s="1223"/>
      <c r="M119" s="1226"/>
      <c r="N119" s="1229"/>
      <c r="O119" s="1232"/>
      <c r="P119" s="1235"/>
      <c r="Q119" s="1238"/>
      <c r="R119" s="1220"/>
      <c r="S119" s="940" t="s">
        <v>7179</v>
      </c>
      <c r="T119" s="932" t="s">
        <v>3834</v>
      </c>
      <c r="U119" s="932" t="s">
        <v>3839</v>
      </c>
      <c r="V119" s="932" t="s">
        <v>3842</v>
      </c>
      <c r="W119" s="678" t="s">
        <v>7180</v>
      </c>
      <c r="X119" s="670">
        <v>44652</v>
      </c>
      <c r="Y119" s="670">
        <v>44834</v>
      </c>
      <c r="Z119" s="670"/>
      <c r="AA119" s="670"/>
      <c r="AB119" s="1220"/>
      <c r="AC119" s="1241"/>
      <c r="AD119" s="303">
        <f t="shared" si="121"/>
        <v>140</v>
      </c>
      <c r="AE119" s="303">
        <f t="shared" si="121"/>
        <v>20</v>
      </c>
      <c r="AF119" s="303">
        <f t="shared" si="121"/>
        <v>0</v>
      </c>
      <c r="AG119" s="303">
        <f t="shared" si="116"/>
        <v>0</v>
      </c>
      <c r="AH119" s="303">
        <f t="shared" si="116"/>
        <v>0</v>
      </c>
      <c r="AI119" s="303">
        <f t="shared" si="116"/>
        <v>0</v>
      </c>
      <c r="AJ119" s="303">
        <f t="shared" si="116"/>
        <v>120</v>
      </c>
      <c r="AK119" s="1220"/>
      <c r="AL119" s="1244"/>
      <c r="AM119" s="303">
        <f t="shared" si="101"/>
        <v>35</v>
      </c>
      <c r="AN119" s="684">
        <v>5</v>
      </c>
      <c r="AO119" s="684"/>
      <c r="AP119" s="684"/>
      <c r="AQ119" s="684"/>
      <c r="AR119" s="684"/>
      <c r="AS119" s="684">
        <v>30</v>
      </c>
      <c r="AT119" s="1220"/>
      <c r="AU119" s="1247"/>
      <c r="AV119" s="303">
        <f t="shared" si="61"/>
        <v>35</v>
      </c>
      <c r="AW119" s="684">
        <v>5</v>
      </c>
      <c r="AX119" s="684"/>
      <c r="AY119" s="684"/>
      <c r="AZ119" s="684"/>
      <c r="BA119" s="684"/>
      <c r="BB119" s="684">
        <v>30</v>
      </c>
      <c r="BC119" s="1220"/>
      <c r="BD119" s="1250"/>
      <c r="BE119" s="303">
        <f t="shared" si="63"/>
        <v>35</v>
      </c>
      <c r="BF119" s="684">
        <v>5</v>
      </c>
      <c r="BG119" s="684"/>
      <c r="BH119" s="684"/>
      <c r="BI119" s="684"/>
      <c r="BJ119" s="684"/>
      <c r="BK119" s="684">
        <v>30</v>
      </c>
      <c r="BL119" s="1220"/>
      <c r="BM119" s="1253"/>
      <c r="BN119" s="303">
        <f t="shared" si="65"/>
        <v>35</v>
      </c>
      <c r="BO119" s="684">
        <v>5</v>
      </c>
      <c r="BP119" s="684"/>
      <c r="BQ119" s="684"/>
      <c r="BR119" s="684"/>
      <c r="BS119" s="684"/>
      <c r="BT119" s="684">
        <v>30</v>
      </c>
      <c r="BU119" s="1207"/>
      <c r="BV119" s="1208"/>
      <c r="BW119" s="1208"/>
      <c r="BX119" s="1208"/>
      <c r="BY119" s="1208"/>
      <c r="BZ119" s="1208"/>
      <c r="CA119" s="1208"/>
      <c r="CB119" s="1208"/>
      <c r="CC119" s="1209"/>
    </row>
    <row r="120" spans="1:81" s="690" customFormat="1" ht="40.15" customHeight="1" thickBot="1" x14ac:dyDescent="0.3">
      <c r="A120" s="673"/>
      <c r="B120" s="1334"/>
      <c r="C120" s="1315"/>
      <c r="D120" s="1284"/>
      <c r="E120" s="1287"/>
      <c r="F120" s="1287"/>
      <c r="G120" s="1287"/>
      <c r="H120" s="1287"/>
      <c r="I120" s="1410"/>
      <c r="J120" s="1221"/>
      <c r="K120" s="1290"/>
      <c r="L120" s="1224"/>
      <c r="M120" s="1227"/>
      <c r="N120" s="1230"/>
      <c r="O120" s="1233"/>
      <c r="P120" s="1236"/>
      <c r="Q120" s="1239"/>
      <c r="R120" s="1221"/>
      <c r="S120" s="940" t="s">
        <v>7181</v>
      </c>
      <c r="T120" s="934" t="s">
        <v>3833</v>
      </c>
      <c r="U120" s="934" t="s">
        <v>3840</v>
      </c>
      <c r="V120" s="934" t="s">
        <v>3842</v>
      </c>
      <c r="W120" s="679" t="s">
        <v>7182</v>
      </c>
      <c r="X120" s="670">
        <v>44837</v>
      </c>
      <c r="Y120" s="670">
        <v>44925</v>
      </c>
      <c r="Z120" s="671"/>
      <c r="AA120" s="671"/>
      <c r="AB120" s="1221"/>
      <c r="AC120" s="1242"/>
      <c r="AD120" s="306">
        <f t="shared" si="121"/>
        <v>0</v>
      </c>
      <c r="AE120" s="306">
        <f t="shared" si="121"/>
        <v>0</v>
      </c>
      <c r="AF120" s="306">
        <f t="shared" si="121"/>
        <v>0</v>
      </c>
      <c r="AG120" s="306">
        <f t="shared" si="116"/>
        <v>0</v>
      </c>
      <c r="AH120" s="306">
        <f t="shared" si="116"/>
        <v>0</v>
      </c>
      <c r="AI120" s="306">
        <f t="shared" si="116"/>
        <v>0</v>
      </c>
      <c r="AJ120" s="306">
        <f t="shared" si="116"/>
        <v>0</v>
      </c>
      <c r="AK120" s="1221"/>
      <c r="AL120" s="1245"/>
      <c r="AM120" s="306">
        <f t="shared" si="101"/>
        <v>0</v>
      </c>
      <c r="AN120" s="685"/>
      <c r="AO120" s="685"/>
      <c r="AP120" s="685"/>
      <c r="AQ120" s="685"/>
      <c r="AR120" s="685"/>
      <c r="AS120" s="685"/>
      <c r="AT120" s="1221"/>
      <c r="AU120" s="1248"/>
      <c r="AV120" s="306">
        <f t="shared" si="61"/>
        <v>0</v>
      </c>
      <c r="AW120" s="685"/>
      <c r="AX120" s="685"/>
      <c r="AY120" s="685"/>
      <c r="AZ120" s="685"/>
      <c r="BA120" s="685"/>
      <c r="BB120" s="685"/>
      <c r="BC120" s="1221"/>
      <c r="BD120" s="1251"/>
      <c r="BE120" s="306">
        <f t="shared" si="63"/>
        <v>0</v>
      </c>
      <c r="BF120" s="685"/>
      <c r="BG120" s="685"/>
      <c r="BH120" s="685"/>
      <c r="BI120" s="685"/>
      <c r="BJ120" s="685"/>
      <c r="BK120" s="685"/>
      <c r="BL120" s="1221"/>
      <c r="BM120" s="1254"/>
      <c r="BN120" s="306">
        <f t="shared" si="65"/>
        <v>0</v>
      </c>
      <c r="BO120" s="685"/>
      <c r="BP120" s="685"/>
      <c r="BQ120" s="685"/>
      <c r="BR120" s="685"/>
      <c r="BS120" s="685"/>
      <c r="BT120" s="685"/>
      <c r="BU120" s="1210"/>
      <c r="BV120" s="1211"/>
      <c r="BW120" s="1211"/>
      <c r="BX120" s="1211"/>
      <c r="BY120" s="1211"/>
      <c r="BZ120" s="1211"/>
      <c r="CA120" s="1211"/>
      <c r="CB120" s="1211"/>
      <c r="CC120" s="1212"/>
    </row>
    <row r="121" spans="1:81" s="690" customFormat="1" ht="40.15" customHeight="1" thickTop="1" thickBot="1" x14ac:dyDescent="0.3">
      <c r="A121" s="673"/>
      <c r="B121" s="1334"/>
      <c r="C121" s="1315"/>
      <c r="D121" s="1282">
        <v>32</v>
      </c>
      <c r="E121" s="1285" t="s">
        <v>7018</v>
      </c>
      <c r="F121" s="1285"/>
      <c r="G121" s="1285" t="s">
        <v>7183</v>
      </c>
      <c r="H121" s="1285" t="s">
        <v>7153</v>
      </c>
      <c r="I121" s="1388">
        <v>2021004540153</v>
      </c>
      <c r="J121" s="1219">
        <v>714</v>
      </c>
      <c r="K121" s="1288" t="str">
        <f>+[19]Metas!K820</f>
        <v>Proyectos ejecutados de los perfiles identificados dentro de las medidas de mitigación y adaptación al cambio climático consignadas en el PICCDNS.</v>
      </c>
      <c r="L121" s="1222">
        <v>9</v>
      </c>
      <c r="M121" s="1225">
        <f>SUM(N121:Q121)</f>
        <v>9</v>
      </c>
      <c r="N121" s="1228">
        <v>2.25</v>
      </c>
      <c r="O121" s="1231">
        <v>2.25</v>
      </c>
      <c r="P121" s="1234">
        <v>2.25</v>
      </c>
      <c r="Q121" s="1237">
        <v>2.25</v>
      </c>
      <c r="R121" s="1219">
        <f>+$J121</f>
        <v>714</v>
      </c>
      <c r="S121" s="931" t="s">
        <v>7184</v>
      </c>
      <c r="T121" s="928" t="s">
        <v>3834</v>
      </c>
      <c r="U121" s="928" t="s">
        <v>3839</v>
      </c>
      <c r="V121" s="928" t="s">
        <v>3842</v>
      </c>
      <c r="W121" s="946" t="s">
        <v>7185</v>
      </c>
      <c r="X121" s="669">
        <v>44593</v>
      </c>
      <c r="Y121" s="669">
        <v>44651</v>
      </c>
      <c r="Z121" s="669"/>
      <c r="AA121" s="669"/>
      <c r="AB121" s="1219">
        <f t="shared" ref="AB121" si="122">+$J121</f>
        <v>714</v>
      </c>
      <c r="AC121" s="1240">
        <f t="shared" ref="AC121" si="123">+L121</f>
        <v>9</v>
      </c>
      <c r="AD121" s="308">
        <f t="shared" si="121"/>
        <v>0</v>
      </c>
      <c r="AE121" s="308">
        <f t="shared" si="121"/>
        <v>0</v>
      </c>
      <c r="AF121" s="308">
        <f t="shared" si="121"/>
        <v>0</v>
      </c>
      <c r="AG121" s="308">
        <f t="shared" si="116"/>
        <v>0</v>
      </c>
      <c r="AH121" s="308">
        <f t="shared" si="116"/>
        <v>0</v>
      </c>
      <c r="AI121" s="308">
        <f t="shared" si="116"/>
        <v>0</v>
      </c>
      <c r="AJ121" s="308">
        <f t="shared" si="116"/>
        <v>0</v>
      </c>
      <c r="AK121" s="1219">
        <f t="shared" ref="AK121" si="124">+$J121</f>
        <v>714</v>
      </c>
      <c r="AL121" s="1243">
        <f>+N121</f>
        <v>2.25</v>
      </c>
      <c r="AM121" s="308">
        <f t="shared" si="101"/>
        <v>0</v>
      </c>
      <c r="AN121" s="683"/>
      <c r="AO121" s="683"/>
      <c r="AP121" s="683"/>
      <c r="AQ121" s="683"/>
      <c r="AR121" s="683"/>
      <c r="AS121" s="683"/>
      <c r="AT121" s="1219">
        <f t="shared" ref="AT121" si="125">+$J121</f>
        <v>714</v>
      </c>
      <c r="AU121" s="1246">
        <f>+O121</f>
        <v>2.25</v>
      </c>
      <c r="AV121" s="308">
        <f t="shared" si="61"/>
        <v>0</v>
      </c>
      <c r="AW121" s="683"/>
      <c r="AX121" s="683"/>
      <c r="AY121" s="683"/>
      <c r="AZ121" s="683"/>
      <c r="BA121" s="683"/>
      <c r="BB121" s="683"/>
      <c r="BC121" s="1219">
        <f t="shared" ref="BC121" si="126">+$J121</f>
        <v>714</v>
      </c>
      <c r="BD121" s="1249">
        <f>+P121</f>
        <v>2.25</v>
      </c>
      <c r="BE121" s="308">
        <f t="shared" si="63"/>
        <v>0</v>
      </c>
      <c r="BF121" s="683"/>
      <c r="BG121" s="683"/>
      <c r="BH121" s="683"/>
      <c r="BI121" s="683"/>
      <c r="BJ121" s="683"/>
      <c r="BK121" s="683"/>
      <c r="BL121" s="1219">
        <f t="shared" ref="BL121" si="127">+$J121</f>
        <v>714</v>
      </c>
      <c r="BM121" s="1252">
        <f>+Q121</f>
        <v>2.25</v>
      </c>
      <c r="BN121" s="308">
        <f t="shared" si="65"/>
        <v>0</v>
      </c>
      <c r="BO121" s="683"/>
      <c r="BP121" s="683"/>
      <c r="BQ121" s="683"/>
      <c r="BR121" s="683"/>
      <c r="BS121" s="683"/>
      <c r="BT121" s="683"/>
      <c r="BU121" s="1204"/>
      <c r="BV121" s="1205"/>
      <c r="BW121" s="1205"/>
      <c r="BX121" s="1205"/>
      <c r="BY121" s="1205"/>
      <c r="BZ121" s="1205"/>
      <c r="CA121" s="1205"/>
      <c r="CB121" s="1205"/>
      <c r="CC121" s="1206"/>
    </row>
    <row r="122" spans="1:81" s="690" customFormat="1" ht="40.15" customHeight="1" thickBot="1" x14ac:dyDescent="0.3">
      <c r="A122" s="673"/>
      <c r="B122" s="1334"/>
      <c r="C122" s="1315"/>
      <c r="D122" s="1283"/>
      <c r="E122" s="1286"/>
      <c r="F122" s="1286"/>
      <c r="G122" s="1286"/>
      <c r="H122" s="1286"/>
      <c r="I122" s="1389"/>
      <c r="J122" s="1220"/>
      <c r="K122" s="1289"/>
      <c r="L122" s="1223"/>
      <c r="M122" s="1226"/>
      <c r="N122" s="1229"/>
      <c r="O122" s="1232"/>
      <c r="P122" s="1235"/>
      <c r="Q122" s="1238"/>
      <c r="R122" s="1220"/>
      <c r="S122" s="931" t="s">
        <v>7186</v>
      </c>
      <c r="T122" s="932" t="s">
        <v>3834</v>
      </c>
      <c r="U122" s="932" t="s">
        <v>3839</v>
      </c>
      <c r="V122" s="932" t="s">
        <v>3842</v>
      </c>
      <c r="W122" s="946" t="s">
        <v>7187</v>
      </c>
      <c r="X122" s="670">
        <v>44652</v>
      </c>
      <c r="Y122" s="670">
        <v>44834</v>
      </c>
      <c r="Z122" s="670"/>
      <c r="AA122" s="670"/>
      <c r="AB122" s="1220"/>
      <c r="AC122" s="1241"/>
      <c r="AD122" s="303">
        <f t="shared" si="121"/>
        <v>0</v>
      </c>
      <c r="AE122" s="303">
        <f t="shared" si="121"/>
        <v>0</v>
      </c>
      <c r="AF122" s="303">
        <f t="shared" si="121"/>
        <v>0</v>
      </c>
      <c r="AG122" s="303">
        <f t="shared" si="116"/>
        <v>0</v>
      </c>
      <c r="AH122" s="303">
        <f t="shared" si="116"/>
        <v>0</v>
      </c>
      <c r="AI122" s="303">
        <f t="shared" si="116"/>
        <v>0</v>
      </c>
      <c r="AJ122" s="303">
        <f t="shared" si="116"/>
        <v>0</v>
      </c>
      <c r="AK122" s="1220"/>
      <c r="AL122" s="1244"/>
      <c r="AM122" s="303">
        <f t="shared" si="101"/>
        <v>0</v>
      </c>
      <c r="AN122" s="684"/>
      <c r="AO122" s="684"/>
      <c r="AP122" s="684"/>
      <c r="AQ122" s="684"/>
      <c r="AR122" s="684"/>
      <c r="AS122" s="684"/>
      <c r="AT122" s="1220"/>
      <c r="AU122" s="1247"/>
      <c r="AV122" s="303">
        <f t="shared" si="61"/>
        <v>0</v>
      </c>
      <c r="AW122" s="684"/>
      <c r="AX122" s="684"/>
      <c r="AY122" s="684"/>
      <c r="AZ122" s="684"/>
      <c r="BA122" s="684"/>
      <c r="BB122" s="684"/>
      <c r="BC122" s="1220"/>
      <c r="BD122" s="1250"/>
      <c r="BE122" s="303">
        <f t="shared" si="63"/>
        <v>0</v>
      </c>
      <c r="BF122" s="684"/>
      <c r="BG122" s="684"/>
      <c r="BH122" s="684"/>
      <c r="BI122" s="684"/>
      <c r="BJ122" s="684"/>
      <c r="BK122" s="684"/>
      <c r="BL122" s="1220"/>
      <c r="BM122" s="1253"/>
      <c r="BN122" s="303">
        <f t="shared" si="65"/>
        <v>0</v>
      </c>
      <c r="BO122" s="684"/>
      <c r="BP122" s="684"/>
      <c r="BQ122" s="684"/>
      <c r="BR122" s="684"/>
      <c r="BS122" s="684"/>
      <c r="BT122" s="684"/>
      <c r="BU122" s="1207"/>
      <c r="BV122" s="1208"/>
      <c r="BW122" s="1208"/>
      <c r="BX122" s="1208"/>
      <c r="BY122" s="1208"/>
      <c r="BZ122" s="1208"/>
      <c r="CA122" s="1208"/>
      <c r="CB122" s="1208"/>
      <c r="CC122" s="1209"/>
    </row>
    <row r="123" spans="1:81" s="690" customFormat="1" ht="40.15" customHeight="1" thickBot="1" x14ac:dyDescent="0.3">
      <c r="A123" s="673"/>
      <c r="B123" s="1334"/>
      <c r="C123" s="1315"/>
      <c r="D123" s="1283"/>
      <c r="E123" s="1286"/>
      <c r="F123" s="1286"/>
      <c r="G123" s="1286"/>
      <c r="H123" s="1286"/>
      <c r="I123" s="1389"/>
      <c r="J123" s="1220"/>
      <c r="K123" s="1289"/>
      <c r="L123" s="1223"/>
      <c r="M123" s="1226"/>
      <c r="N123" s="1229"/>
      <c r="O123" s="1232"/>
      <c r="P123" s="1235"/>
      <c r="Q123" s="1238"/>
      <c r="R123" s="1220"/>
      <c r="S123" s="931" t="s">
        <v>7188</v>
      </c>
      <c r="T123" s="932" t="s">
        <v>3833</v>
      </c>
      <c r="U123" s="932" t="s">
        <v>3840</v>
      </c>
      <c r="V123" s="932" t="s">
        <v>3842</v>
      </c>
      <c r="W123" s="946" t="s">
        <v>7189</v>
      </c>
      <c r="X123" s="670">
        <v>44837</v>
      </c>
      <c r="Y123" s="670">
        <v>44925</v>
      </c>
      <c r="Z123" s="670"/>
      <c r="AA123" s="670"/>
      <c r="AB123" s="1220"/>
      <c r="AC123" s="1241"/>
      <c r="AD123" s="303">
        <f t="shared" si="121"/>
        <v>120</v>
      </c>
      <c r="AE123" s="303">
        <f t="shared" si="121"/>
        <v>20</v>
      </c>
      <c r="AF123" s="303">
        <f t="shared" si="121"/>
        <v>0</v>
      </c>
      <c r="AG123" s="303">
        <f t="shared" si="116"/>
        <v>0</v>
      </c>
      <c r="AH123" s="303">
        <f t="shared" si="116"/>
        <v>0</v>
      </c>
      <c r="AI123" s="303">
        <f t="shared" si="116"/>
        <v>20</v>
      </c>
      <c r="AJ123" s="303">
        <f t="shared" si="116"/>
        <v>80</v>
      </c>
      <c r="AK123" s="1220"/>
      <c r="AL123" s="1244"/>
      <c r="AM123" s="303">
        <f t="shared" si="101"/>
        <v>30</v>
      </c>
      <c r="AN123" s="684">
        <v>5</v>
      </c>
      <c r="AO123" s="684"/>
      <c r="AP123" s="684"/>
      <c r="AQ123" s="684"/>
      <c r="AR123" s="684">
        <v>5</v>
      </c>
      <c r="AS123" s="684">
        <v>20</v>
      </c>
      <c r="AT123" s="1220"/>
      <c r="AU123" s="1247"/>
      <c r="AV123" s="303">
        <f t="shared" si="61"/>
        <v>30</v>
      </c>
      <c r="AW123" s="684">
        <v>5</v>
      </c>
      <c r="AX123" s="684"/>
      <c r="AY123" s="684"/>
      <c r="AZ123" s="684"/>
      <c r="BA123" s="684">
        <v>5</v>
      </c>
      <c r="BB123" s="684">
        <v>20</v>
      </c>
      <c r="BC123" s="1220"/>
      <c r="BD123" s="1250"/>
      <c r="BE123" s="303">
        <f t="shared" si="63"/>
        <v>30</v>
      </c>
      <c r="BF123" s="684">
        <v>5</v>
      </c>
      <c r="BG123" s="684"/>
      <c r="BH123" s="684"/>
      <c r="BI123" s="684"/>
      <c r="BJ123" s="684">
        <v>5</v>
      </c>
      <c r="BK123" s="684">
        <v>20</v>
      </c>
      <c r="BL123" s="1220"/>
      <c r="BM123" s="1253"/>
      <c r="BN123" s="303">
        <f t="shared" si="65"/>
        <v>30</v>
      </c>
      <c r="BO123" s="684">
        <v>5</v>
      </c>
      <c r="BP123" s="684"/>
      <c r="BQ123" s="684"/>
      <c r="BR123" s="684"/>
      <c r="BS123" s="684">
        <v>5</v>
      </c>
      <c r="BT123" s="684">
        <v>20</v>
      </c>
      <c r="BU123" s="1207"/>
      <c r="BV123" s="1208"/>
      <c r="BW123" s="1208"/>
      <c r="BX123" s="1208"/>
      <c r="BY123" s="1208"/>
      <c r="BZ123" s="1208"/>
      <c r="CA123" s="1208"/>
      <c r="CB123" s="1208"/>
      <c r="CC123" s="1209"/>
    </row>
    <row r="124" spans="1:81" s="690" customFormat="1" ht="40.15" customHeight="1" thickBot="1" x14ac:dyDescent="0.3">
      <c r="A124" s="673"/>
      <c r="B124" s="1335"/>
      <c r="C124" s="1316"/>
      <c r="D124" s="1284"/>
      <c r="E124" s="1287"/>
      <c r="F124" s="1287"/>
      <c r="G124" s="1287"/>
      <c r="H124" s="1287"/>
      <c r="I124" s="1410"/>
      <c r="J124" s="1221"/>
      <c r="K124" s="1290"/>
      <c r="L124" s="1224"/>
      <c r="M124" s="1227"/>
      <c r="N124" s="1230"/>
      <c r="O124" s="1233"/>
      <c r="P124" s="1236"/>
      <c r="Q124" s="1239"/>
      <c r="R124" s="1221"/>
      <c r="S124" s="679"/>
      <c r="T124" s="934"/>
      <c r="U124" s="934"/>
      <c r="V124" s="934"/>
      <c r="W124" s="679"/>
      <c r="X124" s="671"/>
      <c r="Y124" s="671"/>
      <c r="Z124" s="671"/>
      <c r="AA124" s="671"/>
      <c r="AB124" s="1221"/>
      <c r="AC124" s="1242"/>
      <c r="AD124" s="306">
        <f t="shared" si="121"/>
        <v>0</v>
      </c>
      <c r="AE124" s="306">
        <f t="shared" si="121"/>
        <v>0</v>
      </c>
      <c r="AF124" s="306">
        <f t="shared" si="121"/>
        <v>0</v>
      </c>
      <c r="AG124" s="306">
        <f t="shared" si="116"/>
        <v>0</v>
      </c>
      <c r="AH124" s="306">
        <f t="shared" si="116"/>
        <v>0</v>
      </c>
      <c r="AI124" s="306">
        <f t="shared" si="116"/>
        <v>0</v>
      </c>
      <c r="AJ124" s="306">
        <f t="shared" si="116"/>
        <v>0</v>
      </c>
      <c r="AK124" s="1221"/>
      <c r="AL124" s="1245"/>
      <c r="AM124" s="306">
        <f t="shared" si="101"/>
        <v>0</v>
      </c>
      <c r="AN124" s="685"/>
      <c r="AO124" s="685"/>
      <c r="AP124" s="685"/>
      <c r="AQ124" s="685"/>
      <c r="AR124" s="685"/>
      <c r="AS124" s="685"/>
      <c r="AT124" s="1221"/>
      <c r="AU124" s="1248"/>
      <c r="AV124" s="306">
        <f t="shared" si="61"/>
        <v>0</v>
      </c>
      <c r="AW124" s="685"/>
      <c r="AX124" s="685"/>
      <c r="AY124" s="685"/>
      <c r="AZ124" s="685"/>
      <c r="BA124" s="685"/>
      <c r="BB124" s="685"/>
      <c r="BC124" s="1221"/>
      <c r="BD124" s="1251"/>
      <c r="BE124" s="306">
        <f t="shared" si="63"/>
        <v>0</v>
      </c>
      <c r="BF124" s="685"/>
      <c r="BG124" s="685"/>
      <c r="BH124" s="685"/>
      <c r="BI124" s="685"/>
      <c r="BJ124" s="685"/>
      <c r="BK124" s="685"/>
      <c r="BL124" s="1221"/>
      <c r="BM124" s="1254"/>
      <c r="BN124" s="306">
        <f t="shared" si="65"/>
        <v>0</v>
      </c>
      <c r="BO124" s="685"/>
      <c r="BP124" s="685"/>
      <c r="BQ124" s="685"/>
      <c r="BR124" s="685"/>
      <c r="BS124" s="685"/>
      <c r="BT124" s="685"/>
      <c r="BU124" s="1210"/>
      <c r="BV124" s="1211"/>
      <c r="BW124" s="1211"/>
      <c r="BX124" s="1211"/>
      <c r="BY124" s="1211"/>
      <c r="BZ124" s="1211"/>
      <c r="CA124" s="1211"/>
      <c r="CB124" s="1211"/>
      <c r="CC124" s="1212"/>
    </row>
    <row r="125" spans="1:81" ht="16.149999999999999" customHeight="1" thickTop="1" x14ac:dyDescent="0.25"/>
    <row r="126" spans="1:81" s="690" customFormat="1" ht="16.149999999999999" customHeight="1" x14ac:dyDescent="0.25">
      <c r="A126" s="673"/>
      <c r="B126" s="1131"/>
      <c r="C126" s="1115" t="s">
        <v>0</v>
      </c>
      <c r="D126" s="1115"/>
      <c r="E126" s="1115"/>
      <c r="F126" s="1115"/>
      <c r="G126" s="1115"/>
      <c r="H126" s="1115"/>
      <c r="I126" s="922"/>
      <c r="J126" s="715" t="s">
        <v>1</v>
      </c>
      <c r="K126" s="743"/>
      <c r="L126" s="2262" t="s">
        <v>3847</v>
      </c>
      <c r="M126" s="2263"/>
      <c r="N126" s="2263"/>
      <c r="O126" s="2263"/>
      <c r="P126" s="2263"/>
      <c r="Q126" s="2264"/>
      <c r="R126" s="1114" t="s">
        <v>0</v>
      </c>
      <c r="S126" s="1116"/>
      <c r="T126" s="1195" t="s">
        <v>1</v>
      </c>
      <c r="U126" s="1196"/>
      <c r="V126" s="1197"/>
      <c r="W126" s="2241" t="str">
        <f>+$L126</f>
        <v xml:space="preserve">SECRETARÌA DE MEDIO AMBIENTE, RECURSOS NATURALES Y SOSTENIBILIDAD </v>
      </c>
      <c r="X126" s="2242"/>
      <c r="Y126" s="2242"/>
      <c r="Z126" s="2242"/>
      <c r="AA126" s="2243"/>
      <c r="AB126" s="1114" t="s">
        <v>0</v>
      </c>
      <c r="AC126" s="1115"/>
      <c r="AD126" s="1115"/>
      <c r="AE126" s="1115"/>
      <c r="AF126" s="1115"/>
      <c r="AG126" s="1115"/>
      <c r="AH126" s="1115"/>
      <c r="AI126" s="1115"/>
      <c r="AJ126" s="1116"/>
      <c r="AK126" s="1112" t="s">
        <v>1</v>
      </c>
      <c r="AL126" s="1112"/>
      <c r="AM126" s="1112"/>
      <c r="AN126" s="2241" t="str">
        <f>+$L126</f>
        <v xml:space="preserve">SECRETARÌA DE MEDIO AMBIENTE, RECURSOS NATURALES Y SOSTENIBILIDAD </v>
      </c>
      <c r="AO126" s="2242"/>
      <c r="AP126" s="2242"/>
      <c r="AQ126" s="2242"/>
      <c r="AR126" s="2242"/>
      <c r="AS126" s="2243"/>
      <c r="AT126" s="1114" t="s">
        <v>0</v>
      </c>
      <c r="AU126" s="1115"/>
      <c r="AV126" s="1115"/>
      <c r="AW126" s="1115"/>
      <c r="AX126" s="1115"/>
      <c r="AY126" s="1115"/>
      <c r="AZ126" s="1115"/>
      <c r="BA126" s="1115"/>
      <c r="BB126" s="1116"/>
      <c r="BC126" s="1112" t="s">
        <v>1</v>
      </c>
      <c r="BD126" s="1112"/>
      <c r="BE126" s="1112"/>
      <c r="BF126" s="2244" t="str">
        <f>+$L126</f>
        <v xml:space="preserve">SECRETARÌA DE MEDIO AMBIENTE, RECURSOS NATURALES Y SOSTENIBILIDAD </v>
      </c>
      <c r="BG126" s="2244"/>
      <c r="BH126" s="2244"/>
      <c r="BI126" s="2244"/>
      <c r="BJ126" s="2244"/>
      <c r="BK126" s="2244"/>
      <c r="BL126" s="1114" t="s">
        <v>0</v>
      </c>
      <c r="BM126" s="1115"/>
      <c r="BN126" s="1115"/>
      <c r="BO126" s="1115"/>
      <c r="BP126" s="1115"/>
      <c r="BQ126" s="1115"/>
      <c r="BR126" s="1115"/>
      <c r="BS126" s="1115"/>
      <c r="BT126" s="1116"/>
      <c r="BU126" s="1112" t="s">
        <v>1</v>
      </c>
      <c r="BV126" s="1112"/>
      <c r="BW126" s="1112"/>
      <c r="BX126" s="2241" t="str">
        <f>+$L126</f>
        <v xml:space="preserve">SECRETARÌA DE MEDIO AMBIENTE, RECURSOS NATURALES Y SOSTENIBILIDAD </v>
      </c>
      <c r="BY126" s="2242"/>
      <c r="BZ126" s="2242"/>
      <c r="CA126" s="2242"/>
      <c r="CB126" s="2242"/>
      <c r="CC126" s="2243"/>
    </row>
    <row r="127" spans="1:81" s="690" customFormat="1" ht="16.149999999999999" customHeight="1" x14ac:dyDescent="0.25">
      <c r="A127" s="673"/>
      <c r="B127" s="1132"/>
      <c r="C127" s="1110" t="s">
        <v>1668</v>
      </c>
      <c r="D127" s="1110"/>
      <c r="E127" s="1110"/>
      <c r="F127" s="1110"/>
      <c r="G127" s="1110"/>
      <c r="H127" s="1110"/>
      <c r="I127" s="923"/>
      <c r="J127" s="715" t="s">
        <v>2</v>
      </c>
      <c r="K127" s="743"/>
      <c r="L127" s="1265"/>
      <c r="M127" s="1266"/>
      <c r="N127" s="1266"/>
      <c r="O127" s="1266"/>
      <c r="P127" s="1266"/>
      <c r="Q127" s="1267"/>
      <c r="R127" s="1109" t="s">
        <v>1668</v>
      </c>
      <c r="S127" s="1111"/>
      <c r="T127" s="1195" t="s">
        <v>2</v>
      </c>
      <c r="U127" s="1196"/>
      <c r="V127" s="1197"/>
      <c r="W127" s="1207">
        <f>+$L127</f>
        <v>0</v>
      </c>
      <c r="X127" s="1208"/>
      <c r="Y127" s="1208"/>
      <c r="Z127" s="1208"/>
      <c r="AA127" s="1268"/>
      <c r="AB127" s="1109" t="s">
        <v>1668</v>
      </c>
      <c r="AC127" s="1110"/>
      <c r="AD127" s="1110"/>
      <c r="AE127" s="1110"/>
      <c r="AF127" s="1110"/>
      <c r="AG127" s="1110"/>
      <c r="AH127" s="1110"/>
      <c r="AI127" s="1110"/>
      <c r="AJ127" s="1111"/>
      <c r="AK127" s="1112" t="s">
        <v>2</v>
      </c>
      <c r="AL127" s="1112"/>
      <c r="AM127" s="1112"/>
      <c r="AN127" s="1777">
        <f>+$L127</f>
        <v>0</v>
      </c>
      <c r="AO127" s="1778"/>
      <c r="AP127" s="1778"/>
      <c r="AQ127" s="1778"/>
      <c r="AR127" s="1778"/>
      <c r="AS127" s="1779"/>
      <c r="AT127" s="1109" t="s">
        <v>1668</v>
      </c>
      <c r="AU127" s="1110"/>
      <c r="AV127" s="1110"/>
      <c r="AW127" s="1110"/>
      <c r="AX127" s="1110"/>
      <c r="AY127" s="1110"/>
      <c r="AZ127" s="1110"/>
      <c r="BA127" s="1110"/>
      <c r="BB127" s="1111"/>
      <c r="BC127" s="1112" t="s">
        <v>2</v>
      </c>
      <c r="BD127" s="1112"/>
      <c r="BE127" s="1112"/>
      <c r="BF127" s="1113">
        <f>+$L127</f>
        <v>0</v>
      </c>
      <c r="BG127" s="1113"/>
      <c r="BH127" s="1113"/>
      <c r="BI127" s="1113"/>
      <c r="BJ127" s="1113"/>
      <c r="BK127" s="1113"/>
      <c r="BL127" s="1109" t="s">
        <v>1668</v>
      </c>
      <c r="BM127" s="1110"/>
      <c r="BN127" s="1110"/>
      <c r="BO127" s="1110"/>
      <c r="BP127" s="1110"/>
      <c r="BQ127" s="1110"/>
      <c r="BR127" s="1110"/>
      <c r="BS127" s="1110"/>
      <c r="BT127" s="1111"/>
      <c r="BU127" s="1112" t="s">
        <v>2</v>
      </c>
      <c r="BV127" s="1112"/>
      <c r="BW127" s="1112"/>
      <c r="BX127" s="1113">
        <f>+$L127</f>
        <v>0</v>
      </c>
      <c r="BY127" s="1113"/>
      <c r="BZ127" s="1113"/>
      <c r="CA127" s="1113"/>
      <c r="CB127" s="1113"/>
      <c r="CC127" s="1113"/>
    </row>
    <row r="128" spans="1:81" s="690" customFormat="1" ht="16.149999999999999" customHeight="1" x14ac:dyDescent="0.25">
      <c r="A128" s="673"/>
      <c r="B128" s="1132"/>
      <c r="C128" s="1143" t="s">
        <v>3860</v>
      </c>
      <c r="D128" s="1143"/>
      <c r="E128" s="1143"/>
      <c r="F128" s="1143"/>
      <c r="G128" s="1143"/>
      <c r="H128" s="1143"/>
      <c r="I128" s="923"/>
      <c r="J128" s="715" t="s">
        <v>1667</v>
      </c>
      <c r="K128" s="743"/>
      <c r="L128" s="2249" t="s">
        <v>1092</v>
      </c>
      <c r="M128" s="2250"/>
      <c r="N128" s="2250"/>
      <c r="O128" s="2250"/>
      <c r="P128" s="2250"/>
      <c r="Q128" s="2251"/>
      <c r="R128" s="1142" t="s">
        <v>3860</v>
      </c>
      <c r="S128" s="1144"/>
      <c r="T128" s="1195" t="s">
        <v>1675</v>
      </c>
      <c r="U128" s="1196"/>
      <c r="V128" s="1197"/>
      <c r="W128" s="2246" t="str">
        <f>+$L128</f>
        <v xml:space="preserve">4. Hábitat </v>
      </c>
      <c r="X128" s="2247"/>
      <c r="Y128" s="2247"/>
      <c r="Z128" s="2247"/>
      <c r="AA128" s="2248"/>
      <c r="AB128" s="1142" t="s">
        <v>3860</v>
      </c>
      <c r="AC128" s="1143"/>
      <c r="AD128" s="1143"/>
      <c r="AE128" s="1143"/>
      <c r="AF128" s="1143"/>
      <c r="AG128" s="1143"/>
      <c r="AH128" s="1143"/>
      <c r="AI128" s="1143"/>
      <c r="AJ128" s="1144"/>
      <c r="AK128" s="1112" t="s">
        <v>1667</v>
      </c>
      <c r="AL128" s="1112"/>
      <c r="AM128" s="1112"/>
      <c r="AN128" s="2249" t="str">
        <f>+$L128</f>
        <v xml:space="preserve">4. Hábitat </v>
      </c>
      <c r="AO128" s="2250"/>
      <c r="AP128" s="2250"/>
      <c r="AQ128" s="2250"/>
      <c r="AR128" s="2250"/>
      <c r="AS128" s="2251"/>
      <c r="AT128" s="1142" t="s">
        <v>3860</v>
      </c>
      <c r="AU128" s="1143"/>
      <c r="AV128" s="1143"/>
      <c r="AW128" s="1143"/>
      <c r="AX128" s="1143"/>
      <c r="AY128" s="1143"/>
      <c r="AZ128" s="1143"/>
      <c r="BA128" s="1143"/>
      <c r="BB128" s="1144"/>
      <c r="BC128" s="1112" t="s">
        <v>1667</v>
      </c>
      <c r="BD128" s="1112"/>
      <c r="BE128" s="1112"/>
      <c r="BF128" s="2245" t="str">
        <f>+$L128</f>
        <v xml:space="preserve">4. Hábitat </v>
      </c>
      <c r="BG128" s="2245"/>
      <c r="BH128" s="2245"/>
      <c r="BI128" s="2245"/>
      <c r="BJ128" s="2245"/>
      <c r="BK128" s="2245"/>
      <c r="BL128" s="1142" t="s">
        <v>3860</v>
      </c>
      <c r="BM128" s="1143"/>
      <c r="BN128" s="1143"/>
      <c r="BO128" s="1143"/>
      <c r="BP128" s="1143"/>
      <c r="BQ128" s="1143"/>
      <c r="BR128" s="1143"/>
      <c r="BS128" s="1143"/>
      <c r="BT128" s="1144"/>
      <c r="BU128" s="1112" t="s">
        <v>1667</v>
      </c>
      <c r="BV128" s="1112"/>
      <c r="BW128" s="1112"/>
      <c r="BX128" s="2245" t="str">
        <f>+$L128</f>
        <v xml:space="preserve">4. Hábitat </v>
      </c>
      <c r="BY128" s="2245"/>
      <c r="BZ128" s="2245"/>
      <c r="CA128" s="2245"/>
      <c r="CB128" s="2245"/>
      <c r="CC128" s="2245"/>
    </row>
    <row r="129" spans="1:81" s="690" customFormat="1" ht="16.149999999999999" customHeight="1" x14ac:dyDescent="0.25">
      <c r="A129" s="673"/>
      <c r="B129" s="1133"/>
      <c r="C129" s="1146"/>
      <c r="D129" s="1146"/>
      <c r="E129" s="1146"/>
      <c r="F129" s="1146"/>
      <c r="G129" s="1146"/>
      <c r="H129" s="1146"/>
      <c r="I129" s="924"/>
      <c r="J129" s="715" t="s">
        <v>1670</v>
      </c>
      <c r="K129" s="743"/>
      <c r="L129" s="1259" t="s">
        <v>3848</v>
      </c>
      <c r="M129" s="1260"/>
      <c r="N129" s="1260"/>
      <c r="O129" s="1260"/>
      <c r="P129" s="1260"/>
      <c r="Q129" s="1261"/>
      <c r="R129" s="1145"/>
      <c r="S129" s="1147"/>
      <c r="T129" s="1195" t="s">
        <v>1676</v>
      </c>
      <c r="U129" s="1196"/>
      <c r="V129" s="1197"/>
      <c r="W129" s="1275" t="str">
        <f>+$L129</f>
        <v>4.5 Más Oportunidades para la Educación Ambiental</v>
      </c>
      <c r="X129" s="1276"/>
      <c r="Y129" s="1276"/>
      <c r="Z129" s="1276"/>
      <c r="AA129" s="1277"/>
      <c r="AB129" s="1145"/>
      <c r="AC129" s="1146"/>
      <c r="AD129" s="1146"/>
      <c r="AE129" s="1146"/>
      <c r="AF129" s="1146"/>
      <c r="AG129" s="1146"/>
      <c r="AH129" s="1146"/>
      <c r="AI129" s="1146"/>
      <c r="AJ129" s="1147"/>
      <c r="AK129" s="1112" t="s">
        <v>1670</v>
      </c>
      <c r="AL129" s="1112"/>
      <c r="AM129" s="1112"/>
      <c r="AN129" s="1259" t="str">
        <f>+$L129</f>
        <v>4.5 Más Oportunidades para la Educación Ambiental</v>
      </c>
      <c r="AO129" s="1260"/>
      <c r="AP129" s="1260"/>
      <c r="AQ129" s="1260"/>
      <c r="AR129" s="1260"/>
      <c r="AS129" s="1261"/>
      <c r="AT129" s="1145"/>
      <c r="AU129" s="1146"/>
      <c r="AV129" s="1146"/>
      <c r="AW129" s="1146"/>
      <c r="AX129" s="1146"/>
      <c r="AY129" s="1146"/>
      <c r="AZ129" s="1146"/>
      <c r="BA129" s="1146"/>
      <c r="BB129" s="1147"/>
      <c r="BC129" s="1112" t="s">
        <v>1670</v>
      </c>
      <c r="BD129" s="1112"/>
      <c r="BE129" s="1112"/>
      <c r="BF129" s="1149" t="str">
        <f>+$L129</f>
        <v>4.5 Más Oportunidades para la Educación Ambiental</v>
      </c>
      <c r="BG129" s="1149"/>
      <c r="BH129" s="1149"/>
      <c r="BI129" s="1149"/>
      <c r="BJ129" s="1149"/>
      <c r="BK129" s="1149"/>
      <c r="BL129" s="1145"/>
      <c r="BM129" s="1146"/>
      <c r="BN129" s="1146"/>
      <c r="BO129" s="1146"/>
      <c r="BP129" s="1146"/>
      <c r="BQ129" s="1146"/>
      <c r="BR129" s="1146"/>
      <c r="BS129" s="1146"/>
      <c r="BT129" s="1147"/>
      <c r="BU129" s="1112" t="s">
        <v>1670</v>
      </c>
      <c r="BV129" s="1112"/>
      <c r="BW129" s="1112"/>
      <c r="BX129" s="1149" t="str">
        <f>+$L129</f>
        <v>4.5 Más Oportunidades para la Educación Ambiental</v>
      </c>
      <c r="BY129" s="1149"/>
      <c r="BZ129" s="1149"/>
      <c r="CA129" s="1149"/>
      <c r="CB129" s="1149"/>
      <c r="CC129" s="1149"/>
    </row>
    <row r="130" spans="1:81" ht="16.149999999999999" customHeight="1" thickBot="1" x14ac:dyDescent="0.3">
      <c r="B130" s="658"/>
      <c r="C130" s="658"/>
      <c r="D130" s="658"/>
      <c r="E130" s="658"/>
      <c r="F130" s="658"/>
      <c r="G130" s="658"/>
      <c r="H130" s="658"/>
      <c r="I130" s="925"/>
      <c r="J130" s="284"/>
      <c r="K130" s="926"/>
      <c r="L130" s="661"/>
      <c r="M130" s="661"/>
      <c r="N130" s="661"/>
      <c r="O130" s="661"/>
      <c r="P130" s="661"/>
      <c r="Q130" s="661"/>
      <c r="R130" s="661"/>
      <c r="S130" s="658"/>
      <c r="T130" s="658"/>
      <c r="U130" s="658"/>
      <c r="V130" s="658"/>
      <c r="W130" s="658"/>
      <c r="X130" s="691"/>
      <c r="Y130" s="691"/>
      <c r="Z130" s="691"/>
      <c r="AA130" s="665"/>
      <c r="AB130" s="665"/>
      <c r="AC130" s="661"/>
      <c r="AK130" s="665"/>
      <c r="AT130" s="665"/>
      <c r="BC130" s="665"/>
      <c r="BL130" s="665"/>
    </row>
    <row r="131" spans="1:81" ht="16.149999999999999" customHeight="1" thickBot="1" x14ac:dyDescent="0.3">
      <c r="A131" s="661"/>
      <c r="B131" s="1130" t="s">
        <v>3</v>
      </c>
      <c r="C131" s="1130" t="s">
        <v>1672</v>
      </c>
      <c r="D131" s="1107" t="s">
        <v>3825</v>
      </c>
      <c r="E131" s="1107" t="s">
        <v>3824</v>
      </c>
      <c r="F131" s="1099" t="s">
        <v>3826</v>
      </c>
      <c r="G131" s="1099" t="s">
        <v>3827</v>
      </c>
      <c r="H131" s="1099" t="s">
        <v>3828</v>
      </c>
      <c r="I131" s="1099" t="s">
        <v>3829</v>
      </c>
      <c r="J131" s="1134" t="s">
        <v>1673</v>
      </c>
      <c r="K131" s="1135" t="s">
        <v>1685</v>
      </c>
      <c r="L131" s="1136" t="s">
        <v>3861</v>
      </c>
      <c r="M131" s="1139" t="s">
        <v>1663</v>
      </c>
      <c r="N131" s="1163" t="s">
        <v>3862</v>
      </c>
      <c r="O131" s="1166" t="s">
        <v>3863</v>
      </c>
      <c r="P131" s="1169" t="s">
        <v>3864</v>
      </c>
      <c r="Q131" s="1172" t="s">
        <v>3865</v>
      </c>
      <c r="R131" s="1134" t="s">
        <v>1673</v>
      </c>
      <c r="S131" s="1175" t="s">
        <v>4</v>
      </c>
      <c r="T131" s="1128" t="s">
        <v>3830</v>
      </c>
      <c r="U131" s="1128" t="s">
        <v>3831</v>
      </c>
      <c r="V131" s="1128" t="s">
        <v>3832</v>
      </c>
      <c r="W131" s="1175" t="s">
        <v>5</v>
      </c>
      <c r="X131" s="1190" t="s">
        <v>6</v>
      </c>
      <c r="Y131" s="1191"/>
      <c r="Z131" s="1190" t="s">
        <v>7</v>
      </c>
      <c r="AA131" s="1191"/>
      <c r="AB131" s="1130" t="s">
        <v>1673</v>
      </c>
      <c r="AC131" s="1136" t="s">
        <v>3861</v>
      </c>
      <c r="AD131" s="1192" t="s">
        <v>3866</v>
      </c>
      <c r="AE131" s="1193"/>
      <c r="AF131" s="1193"/>
      <c r="AG131" s="1193"/>
      <c r="AH131" s="1193"/>
      <c r="AI131" s="1193"/>
      <c r="AJ131" s="1194"/>
      <c r="AK131" s="1129" t="s">
        <v>1673</v>
      </c>
      <c r="AL131" s="1181" t="s">
        <v>3867</v>
      </c>
      <c r="AM131" s="1178" t="s">
        <v>3868</v>
      </c>
      <c r="AN131" s="1179"/>
      <c r="AO131" s="1179"/>
      <c r="AP131" s="1179"/>
      <c r="AQ131" s="1179"/>
      <c r="AR131" s="1179"/>
      <c r="AS131" s="1180"/>
      <c r="AT131" s="1130" t="s">
        <v>1673</v>
      </c>
      <c r="AU131" s="1184" t="s">
        <v>3869</v>
      </c>
      <c r="AV131" s="1187" t="s">
        <v>3870</v>
      </c>
      <c r="AW131" s="1188"/>
      <c r="AX131" s="1188"/>
      <c r="AY131" s="1188"/>
      <c r="AZ131" s="1188"/>
      <c r="BA131" s="1188"/>
      <c r="BB131" s="1189"/>
      <c r="BC131" s="1130" t="s">
        <v>1673</v>
      </c>
      <c r="BD131" s="1152" t="s">
        <v>3871</v>
      </c>
      <c r="BE131" s="1155" t="s">
        <v>3872</v>
      </c>
      <c r="BF131" s="1156"/>
      <c r="BG131" s="1156"/>
      <c r="BH131" s="1156"/>
      <c r="BI131" s="1156"/>
      <c r="BJ131" s="1156"/>
      <c r="BK131" s="1157"/>
      <c r="BL131" s="1130" t="s">
        <v>1673</v>
      </c>
      <c r="BM131" s="1158" t="s">
        <v>3873</v>
      </c>
      <c r="BN131" s="1160" t="s">
        <v>3874</v>
      </c>
      <c r="BO131" s="1161"/>
      <c r="BP131" s="1161"/>
      <c r="BQ131" s="1161"/>
      <c r="BR131" s="1161"/>
      <c r="BS131" s="1161"/>
      <c r="BT131" s="1162"/>
      <c r="BU131" s="1117" t="s">
        <v>1674</v>
      </c>
      <c r="BV131" s="1118"/>
      <c r="BW131" s="1118"/>
      <c r="BX131" s="1118"/>
      <c r="BY131" s="1118"/>
      <c r="BZ131" s="1118"/>
      <c r="CA131" s="1118"/>
      <c r="CB131" s="1118"/>
      <c r="CC131" s="1119"/>
    </row>
    <row r="132" spans="1:81" ht="16.149999999999999" customHeight="1" x14ac:dyDescent="0.25">
      <c r="A132" s="661"/>
      <c r="B132" s="1130"/>
      <c r="C132" s="1130"/>
      <c r="D132" s="1107"/>
      <c r="E132" s="1107"/>
      <c r="F132" s="1100"/>
      <c r="G132" s="1100"/>
      <c r="H132" s="1100"/>
      <c r="I132" s="1100"/>
      <c r="J132" s="1134"/>
      <c r="K132" s="1135"/>
      <c r="L132" s="1137"/>
      <c r="M132" s="1140"/>
      <c r="N132" s="1164"/>
      <c r="O132" s="1167"/>
      <c r="P132" s="1170"/>
      <c r="Q132" s="1173"/>
      <c r="R132" s="1134"/>
      <c r="S132" s="1176"/>
      <c r="T132" s="1128"/>
      <c r="U132" s="1128"/>
      <c r="V132" s="1128"/>
      <c r="W132" s="1176"/>
      <c r="X132" s="667" t="s">
        <v>12</v>
      </c>
      <c r="Y132" s="667" t="s">
        <v>13</v>
      </c>
      <c r="Z132" s="667" t="s">
        <v>12</v>
      </c>
      <c r="AA132" s="667" t="s">
        <v>13</v>
      </c>
      <c r="AB132" s="1130"/>
      <c r="AC132" s="1137"/>
      <c r="AD132" s="1104" t="s">
        <v>8</v>
      </c>
      <c r="AE132" s="1106" t="s">
        <v>9</v>
      </c>
      <c r="AF132" s="1106"/>
      <c r="AG132" s="1106"/>
      <c r="AH132" s="1106"/>
      <c r="AI132" s="1126" t="s">
        <v>1664</v>
      </c>
      <c r="AJ132" s="1102" t="s">
        <v>10</v>
      </c>
      <c r="AK132" s="1130"/>
      <c r="AL132" s="1182"/>
      <c r="AM132" s="1150" t="s">
        <v>11</v>
      </c>
      <c r="AN132" s="1106" t="s">
        <v>9</v>
      </c>
      <c r="AO132" s="1106"/>
      <c r="AP132" s="1106"/>
      <c r="AQ132" s="1106"/>
      <c r="AR132" s="1126" t="s">
        <v>1664</v>
      </c>
      <c r="AS132" s="1102" t="s">
        <v>10</v>
      </c>
      <c r="AT132" s="1130"/>
      <c r="AU132" s="1185"/>
      <c r="AV132" s="1150" t="s">
        <v>11</v>
      </c>
      <c r="AW132" s="1106" t="s">
        <v>9</v>
      </c>
      <c r="AX132" s="1106"/>
      <c r="AY132" s="1106"/>
      <c r="AZ132" s="1106"/>
      <c r="BA132" s="1126" t="s">
        <v>1664</v>
      </c>
      <c r="BB132" s="1102" t="s">
        <v>10</v>
      </c>
      <c r="BC132" s="1130"/>
      <c r="BD132" s="1153"/>
      <c r="BE132" s="1150" t="s">
        <v>11</v>
      </c>
      <c r="BF132" s="1106" t="s">
        <v>9</v>
      </c>
      <c r="BG132" s="1106"/>
      <c r="BH132" s="1106"/>
      <c r="BI132" s="1106"/>
      <c r="BJ132" s="1126" t="s">
        <v>1664</v>
      </c>
      <c r="BK132" s="1102" t="s">
        <v>10</v>
      </c>
      <c r="BL132" s="1130"/>
      <c r="BM132" s="1158"/>
      <c r="BN132" s="1104" t="s">
        <v>11</v>
      </c>
      <c r="BO132" s="1106" t="s">
        <v>9</v>
      </c>
      <c r="BP132" s="1106"/>
      <c r="BQ132" s="1106"/>
      <c r="BR132" s="1106"/>
      <c r="BS132" s="1213" t="s">
        <v>1664</v>
      </c>
      <c r="BT132" s="1214" t="s">
        <v>10</v>
      </c>
      <c r="BU132" s="1120"/>
      <c r="BV132" s="1121"/>
      <c r="BW132" s="1121"/>
      <c r="BX132" s="1121"/>
      <c r="BY132" s="1121"/>
      <c r="BZ132" s="1121"/>
      <c r="CA132" s="1121"/>
      <c r="CB132" s="1121"/>
      <c r="CC132" s="1122"/>
    </row>
    <row r="133" spans="1:81" ht="16.149999999999999" customHeight="1" x14ac:dyDescent="0.25">
      <c r="A133" s="661"/>
      <c r="B133" s="1130"/>
      <c r="C133" s="1130"/>
      <c r="D133" s="1107"/>
      <c r="E133" s="1107"/>
      <c r="F133" s="1101"/>
      <c r="G133" s="1101"/>
      <c r="H133" s="1101"/>
      <c r="I133" s="1101"/>
      <c r="J133" s="1134"/>
      <c r="K133" s="1135"/>
      <c r="L133" s="1138"/>
      <c r="M133" s="1141"/>
      <c r="N133" s="1165"/>
      <c r="O133" s="1168"/>
      <c r="P133" s="1171"/>
      <c r="Q133" s="1174"/>
      <c r="R133" s="1134"/>
      <c r="S133" s="1177"/>
      <c r="T133" s="1128"/>
      <c r="U133" s="1128"/>
      <c r="V133" s="1128"/>
      <c r="W133" s="1177"/>
      <c r="X133" s="668" t="s">
        <v>1671</v>
      </c>
      <c r="Y133" s="668" t="s">
        <v>1671</v>
      </c>
      <c r="Z133" s="668" t="s">
        <v>1671</v>
      </c>
      <c r="AA133" s="668" t="s">
        <v>1671</v>
      </c>
      <c r="AB133" s="1130"/>
      <c r="AC133" s="1138"/>
      <c r="AD133" s="1105"/>
      <c r="AE133" s="662" t="s">
        <v>14</v>
      </c>
      <c r="AF133" s="662" t="s">
        <v>17</v>
      </c>
      <c r="AG133" s="662" t="s">
        <v>15</v>
      </c>
      <c r="AH133" s="662" t="s">
        <v>16</v>
      </c>
      <c r="AI133" s="1127"/>
      <c r="AJ133" s="1103"/>
      <c r="AK133" s="1130"/>
      <c r="AL133" s="1183"/>
      <c r="AM133" s="1151"/>
      <c r="AN133" s="662" t="s">
        <v>14</v>
      </c>
      <c r="AO133" s="662" t="s">
        <v>17</v>
      </c>
      <c r="AP133" s="662" t="s">
        <v>15</v>
      </c>
      <c r="AQ133" s="662" t="s">
        <v>16</v>
      </c>
      <c r="AR133" s="1127"/>
      <c r="AS133" s="1103"/>
      <c r="AT133" s="1130"/>
      <c r="AU133" s="1186"/>
      <c r="AV133" s="1151"/>
      <c r="AW133" s="662" t="s">
        <v>14</v>
      </c>
      <c r="AX133" s="662" t="s">
        <v>17</v>
      </c>
      <c r="AY133" s="662" t="s">
        <v>15</v>
      </c>
      <c r="AZ133" s="662" t="s">
        <v>16</v>
      </c>
      <c r="BA133" s="1127"/>
      <c r="BB133" s="1103"/>
      <c r="BC133" s="1130"/>
      <c r="BD133" s="1154"/>
      <c r="BE133" s="1151"/>
      <c r="BF133" s="662" t="s">
        <v>14</v>
      </c>
      <c r="BG133" s="662" t="s">
        <v>17</v>
      </c>
      <c r="BH133" s="662" t="s">
        <v>15</v>
      </c>
      <c r="BI133" s="662" t="s">
        <v>16</v>
      </c>
      <c r="BJ133" s="1127"/>
      <c r="BK133" s="1103"/>
      <c r="BL133" s="1130"/>
      <c r="BM133" s="1159"/>
      <c r="BN133" s="1105"/>
      <c r="BO133" s="662" t="s">
        <v>14</v>
      </c>
      <c r="BP133" s="662" t="s">
        <v>17</v>
      </c>
      <c r="BQ133" s="662" t="s">
        <v>15</v>
      </c>
      <c r="BR133" s="662" t="s">
        <v>16</v>
      </c>
      <c r="BS133" s="1127"/>
      <c r="BT133" s="1215"/>
      <c r="BU133" s="1123"/>
      <c r="BV133" s="1124"/>
      <c r="BW133" s="1124"/>
      <c r="BX133" s="1124"/>
      <c r="BY133" s="1124"/>
      <c r="BZ133" s="1124"/>
      <c r="CA133" s="1124"/>
      <c r="CB133" s="1124"/>
      <c r="CC133" s="1125"/>
    </row>
    <row r="134" spans="1:81" ht="16.149999999999999" customHeight="1" thickBot="1" x14ac:dyDescent="0.3">
      <c r="B134" s="658"/>
    </row>
    <row r="135" spans="1:81" s="690" customFormat="1" ht="50.25" customHeight="1" thickTop="1" thickBot="1" x14ac:dyDescent="0.3">
      <c r="A135" s="673"/>
      <c r="B135" s="1317" t="s">
        <v>1128</v>
      </c>
      <c r="C135" s="1314" t="s">
        <v>1131</v>
      </c>
      <c r="D135" s="1282">
        <v>32</v>
      </c>
      <c r="E135" s="1285" t="s">
        <v>7018</v>
      </c>
      <c r="F135" s="1285"/>
      <c r="G135" s="1285" t="s">
        <v>7190</v>
      </c>
      <c r="H135" s="1285" t="s">
        <v>7191</v>
      </c>
      <c r="I135" s="1388">
        <v>2021004540139</v>
      </c>
      <c r="J135" s="1744">
        <v>715</v>
      </c>
      <c r="K135" s="1288" t="str">
        <f>+[19]Metas!K823</f>
        <v>Programa implementado de articulación de instituciones de educación superior regional, para la difusión y divulgación de investigaciones y otros asuntos ambientales relacionados con el desarrollo socioambiental del Departamento.</v>
      </c>
      <c r="L135" s="1222">
        <v>0.22</v>
      </c>
      <c r="M135" s="1225">
        <f>SUM(N135:Q135)</f>
        <v>0.22</v>
      </c>
      <c r="N135" s="1228">
        <v>5.5E-2</v>
      </c>
      <c r="O135" s="1231">
        <v>5.5E-2</v>
      </c>
      <c r="P135" s="1234">
        <v>5.5E-2</v>
      </c>
      <c r="Q135" s="1237">
        <v>5.5E-2</v>
      </c>
      <c r="R135" s="1219">
        <f>+$J135</f>
        <v>715</v>
      </c>
      <c r="S135" s="2274" t="s">
        <v>7192</v>
      </c>
      <c r="T135" s="928" t="s">
        <v>3834</v>
      </c>
      <c r="U135" s="928" t="s">
        <v>3839</v>
      </c>
      <c r="V135" s="928" t="s">
        <v>3842</v>
      </c>
      <c r="W135" s="945" t="s">
        <v>7193</v>
      </c>
      <c r="X135" s="669">
        <v>44593</v>
      </c>
      <c r="Y135" s="669">
        <v>44651</v>
      </c>
      <c r="Z135" s="669"/>
      <c r="AA135" s="669"/>
      <c r="AB135" s="1219">
        <f t="shared" ref="AB135" si="128">+$J135</f>
        <v>715</v>
      </c>
      <c r="AC135" s="1240">
        <f t="shared" ref="AC135" si="129">+L135</f>
        <v>0.22</v>
      </c>
      <c r="AD135" s="308">
        <f t="shared" si="121"/>
        <v>0</v>
      </c>
      <c r="AE135" s="308">
        <f t="shared" si="121"/>
        <v>0</v>
      </c>
      <c r="AF135" s="308">
        <f t="shared" si="121"/>
        <v>0</v>
      </c>
      <c r="AG135" s="308">
        <f t="shared" si="116"/>
        <v>0</v>
      </c>
      <c r="AH135" s="308">
        <f t="shared" si="116"/>
        <v>0</v>
      </c>
      <c r="AI135" s="308">
        <f t="shared" si="116"/>
        <v>0</v>
      </c>
      <c r="AJ135" s="308">
        <f t="shared" si="116"/>
        <v>0</v>
      </c>
      <c r="AK135" s="1219">
        <f t="shared" ref="AK135" si="130">+$J135</f>
        <v>715</v>
      </c>
      <c r="AL135" s="1243">
        <f>+N135</f>
        <v>5.5E-2</v>
      </c>
      <c r="AM135" s="308">
        <f t="shared" si="101"/>
        <v>0</v>
      </c>
      <c r="AN135" s="683"/>
      <c r="AO135" s="683"/>
      <c r="AP135" s="683"/>
      <c r="AQ135" s="683"/>
      <c r="AR135" s="683"/>
      <c r="AS135" s="683"/>
      <c r="AT135" s="1219">
        <f t="shared" ref="AT135" si="131">+$J135</f>
        <v>715</v>
      </c>
      <c r="AU135" s="1246">
        <f>+O135</f>
        <v>5.5E-2</v>
      </c>
      <c r="AV135" s="308">
        <f t="shared" si="61"/>
        <v>0</v>
      </c>
      <c r="AW135" s="683"/>
      <c r="AX135" s="683"/>
      <c r="AY135" s="683"/>
      <c r="AZ135" s="683"/>
      <c r="BA135" s="683"/>
      <c r="BB135" s="683"/>
      <c r="BC135" s="1219">
        <f t="shared" ref="BC135" si="132">+$J135</f>
        <v>715</v>
      </c>
      <c r="BD135" s="1249">
        <f>+P135</f>
        <v>5.5E-2</v>
      </c>
      <c r="BE135" s="308">
        <f t="shared" si="63"/>
        <v>0</v>
      </c>
      <c r="BF135" s="683"/>
      <c r="BG135" s="683"/>
      <c r="BH135" s="683"/>
      <c r="BI135" s="683"/>
      <c r="BJ135" s="683"/>
      <c r="BK135" s="683"/>
      <c r="BL135" s="1219">
        <f t="shared" ref="BL135" si="133">+$J135</f>
        <v>715</v>
      </c>
      <c r="BM135" s="1252">
        <f>+Q135</f>
        <v>5.5E-2</v>
      </c>
      <c r="BN135" s="308">
        <f t="shared" si="65"/>
        <v>0</v>
      </c>
      <c r="BO135" s="683"/>
      <c r="BP135" s="683"/>
      <c r="BQ135" s="683"/>
      <c r="BR135" s="683"/>
      <c r="BS135" s="683"/>
      <c r="BT135" s="683"/>
      <c r="BU135" s="1204"/>
      <c r="BV135" s="1205"/>
      <c r="BW135" s="1205"/>
      <c r="BX135" s="1205"/>
      <c r="BY135" s="1205"/>
      <c r="BZ135" s="1205"/>
      <c r="CA135" s="1205"/>
      <c r="CB135" s="1205"/>
      <c r="CC135" s="1206"/>
    </row>
    <row r="136" spans="1:81" s="690" customFormat="1" ht="79.5" customHeight="1" thickBot="1" x14ac:dyDescent="0.3">
      <c r="A136" s="673"/>
      <c r="B136" s="1318"/>
      <c r="C136" s="1315"/>
      <c r="D136" s="1283"/>
      <c r="E136" s="1286"/>
      <c r="F136" s="1286"/>
      <c r="G136" s="1286"/>
      <c r="H136" s="1286"/>
      <c r="I136" s="1389"/>
      <c r="J136" s="1722"/>
      <c r="K136" s="1289"/>
      <c r="L136" s="1223"/>
      <c r="M136" s="1226"/>
      <c r="N136" s="1229"/>
      <c r="O136" s="1232"/>
      <c r="P136" s="1235"/>
      <c r="Q136" s="1238"/>
      <c r="R136" s="1220"/>
      <c r="S136" s="2275"/>
      <c r="T136" s="932"/>
      <c r="U136" s="932"/>
      <c r="V136" s="932"/>
      <c r="W136" s="946"/>
      <c r="X136" s="670"/>
      <c r="Y136" s="670"/>
      <c r="Z136" s="670"/>
      <c r="AA136" s="670"/>
      <c r="AB136" s="1220"/>
      <c r="AC136" s="1241"/>
      <c r="AD136" s="303">
        <f t="shared" si="121"/>
        <v>0</v>
      </c>
      <c r="AE136" s="303">
        <f t="shared" si="121"/>
        <v>0</v>
      </c>
      <c r="AF136" s="303">
        <f t="shared" si="121"/>
        <v>0</v>
      </c>
      <c r="AG136" s="303">
        <f t="shared" si="116"/>
        <v>0</v>
      </c>
      <c r="AH136" s="303">
        <f t="shared" si="116"/>
        <v>0</v>
      </c>
      <c r="AI136" s="303">
        <f t="shared" si="116"/>
        <v>0</v>
      </c>
      <c r="AJ136" s="303">
        <f t="shared" si="116"/>
        <v>0</v>
      </c>
      <c r="AK136" s="1220"/>
      <c r="AL136" s="1244"/>
      <c r="AM136" s="303">
        <f t="shared" si="101"/>
        <v>0</v>
      </c>
      <c r="AN136" s="684"/>
      <c r="AO136" s="684"/>
      <c r="AP136" s="684"/>
      <c r="AQ136" s="684"/>
      <c r="AR136" s="684"/>
      <c r="AS136" s="684"/>
      <c r="AT136" s="1220"/>
      <c r="AU136" s="1247"/>
      <c r="AV136" s="303">
        <f t="shared" si="61"/>
        <v>0</v>
      </c>
      <c r="AW136" s="684"/>
      <c r="AX136" s="684"/>
      <c r="AY136" s="684"/>
      <c r="AZ136" s="684"/>
      <c r="BA136" s="684"/>
      <c r="BB136" s="684"/>
      <c r="BC136" s="1220"/>
      <c r="BD136" s="1250"/>
      <c r="BE136" s="303">
        <f t="shared" si="63"/>
        <v>0</v>
      </c>
      <c r="BF136" s="684"/>
      <c r="BG136" s="684"/>
      <c r="BH136" s="684"/>
      <c r="BI136" s="684"/>
      <c r="BJ136" s="684"/>
      <c r="BK136" s="684"/>
      <c r="BL136" s="1220"/>
      <c r="BM136" s="1253"/>
      <c r="BN136" s="303">
        <f t="shared" si="65"/>
        <v>0</v>
      </c>
      <c r="BO136" s="684"/>
      <c r="BP136" s="684"/>
      <c r="BQ136" s="684"/>
      <c r="BR136" s="684"/>
      <c r="BS136" s="684"/>
      <c r="BT136" s="684"/>
      <c r="BU136" s="1207"/>
      <c r="BV136" s="1208"/>
      <c r="BW136" s="1208"/>
      <c r="BX136" s="1208"/>
      <c r="BY136" s="1208"/>
      <c r="BZ136" s="1208"/>
      <c r="CA136" s="1208"/>
      <c r="CB136" s="1208"/>
      <c r="CC136" s="1209"/>
    </row>
    <row r="137" spans="1:81" s="690" customFormat="1" ht="88.5" customHeight="1" thickBot="1" x14ac:dyDescent="0.3">
      <c r="A137" s="673"/>
      <c r="B137" s="1318"/>
      <c r="C137" s="1315"/>
      <c r="D137" s="1283"/>
      <c r="E137" s="1286"/>
      <c r="F137" s="1286"/>
      <c r="G137" s="1286"/>
      <c r="H137" s="1286"/>
      <c r="I137" s="1389"/>
      <c r="J137" s="1722"/>
      <c r="K137" s="1289"/>
      <c r="L137" s="1223"/>
      <c r="M137" s="1226"/>
      <c r="N137" s="1229"/>
      <c r="O137" s="1232"/>
      <c r="P137" s="1235"/>
      <c r="Q137" s="1238"/>
      <c r="R137" s="1220"/>
      <c r="S137" s="947" t="s">
        <v>7194</v>
      </c>
      <c r="T137" s="932" t="s">
        <v>3833</v>
      </c>
      <c r="U137" s="932" t="s">
        <v>3840</v>
      </c>
      <c r="V137" s="932" t="s">
        <v>3842</v>
      </c>
      <c r="W137" s="946" t="s">
        <v>7195</v>
      </c>
      <c r="X137" s="670">
        <v>44652</v>
      </c>
      <c r="Y137" s="670">
        <v>44834</v>
      </c>
      <c r="Z137" s="670"/>
      <c r="AA137" s="670"/>
      <c r="AB137" s="1220"/>
      <c r="AC137" s="1241"/>
      <c r="AD137" s="303">
        <f t="shared" si="121"/>
        <v>0</v>
      </c>
      <c r="AE137" s="303">
        <f t="shared" si="121"/>
        <v>0</v>
      </c>
      <c r="AF137" s="303">
        <f t="shared" si="121"/>
        <v>0</v>
      </c>
      <c r="AG137" s="303">
        <f t="shared" si="116"/>
        <v>0</v>
      </c>
      <c r="AH137" s="303">
        <f t="shared" si="116"/>
        <v>0</v>
      </c>
      <c r="AI137" s="303">
        <f t="shared" si="116"/>
        <v>0</v>
      </c>
      <c r="AJ137" s="303">
        <f t="shared" si="116"/>
        <v>0</v>
      </c>
      <c r="AK137" s="1220"/>
      <c r="AL137" s="1244"/>
      <c r="AM137" s="303">
        <f t="shared" si="101"/>
        <v>0</v>
      </c>
      <c r="AN137" s="684"/>
      <c r="AO137" s="684"/>
      <c r="AP137" s="684"/>
      <c r="AQ137" s="684"/>
      <c r="AR137" s="684"/>
      <c r="AS137" s="684"/>
      <c r="AT137" s="1220"/>
      <c r="AU137" s="1247"/>
      <c r="AV137" s="303">
        <f t="shared" si="61"/>
        <v>0</v>
      </c>
      <c r="AW137" s="684"/>
      <c r="AX137" s="684"/>
      <c r="AY137" s="684"/>
      <c r="AZ137" s="684"/>
      <c r="BA137" s="684"/>
      <c r="BB137" s="684"/>
      <c r="BC137" s="1220"/>
      <c r="BD137" s="1250"/>
      <c r="BE137" s="303">
        <f t="shared" si="63"/>
        <v>0</v>
      </c>
      <c r="BF137" s="684"/>
      <c r="BG137" s="684"/>
      <c r="BH137" s="684"/>
      <c r="BI137" s="684"/>
      <c r="BJ137" s="684"/>
      <c r="BK137" s="684"/>
      <c r="BL137" s="1220"/>
      <c r="BM137" s="1253"/>
      <c r="BN137" s="303">
        <f t="shared" si="65"/>
        <v>0</v>
      </c>
      <c r="BO137" s="684"/>
      <c r="BP137" s="684"/>
      <c r="BQ137" s="684"/>
      <c r="BR137" s="684"/>
      <c r="BS137" s="684"/>
      <c r="BT137" s="684"/>
      <c r="BU137" s="1207"/>
      <c r="BV137" s="1208"/>
      <c r="BW137" s="1208"/>
      <c r="BX137" s="1208"/>
      <c r="BY137" s="1208"/>
      <c r="BZ137" s="1208"/>
      <c r="CA137" s="1208"/>
      <c r="CB137" s="1208"/>
      <c r="CC137" s="1209"/>
    </row>
    <row r="138" spans="1:81" s="690" customFormat="1" ht="62.25" customHeight="1" thickBot="1" x14ac:dyDescent="0.3">
      <c r="A138" s="673"/>
      <c r="B138" s="1318"/>
      <c r="C138" s="1315"/>
      <c r="D138" s="1284"/>
      <c r="E138" s="1287"/>
      <c r="F138" s="1287"/>
      <c r="G138" s="1287"/>
      <c r="H138" s="1287"/>
      <c r="I138" s="1410"/>
      <c r="J138" s="1745"/>
      <c r="K138" s="1290"/>
      <c r="L138" s="1224"/>
      <c r="M138" s="1227"/>
      <c r="N138" s="1230"/>
      <c r="O138" s="1233"/>
      <c r="P138" s="1236"/>
      <c r="Q138" s="1239"/>
      <c r="R138" s="1221"/>
      <c r="S138" s="948" t="s">
        <v>7196</v>
      </c>
      <c r="T138" s="934" t="s">
        <v>3833</v>
      </c>
      <c r="U138" s="934" t="s">
        <v>3840</v>
      </c>
      <c r="V138" s="934" t="s">
        <v>3842</v>
      </c>
      <c r="W138" s="679" t="s">
        <v>7197</v>
      </c>
      <c r="X138" s="670">
        <v>44837</v>
      </c>
      <c r="Y138" s="670">
        <v>44925</v>
      </c>
      <c r="Z138" s="671"/>
      <c r="AA138" s="671"/>
      <c r="AB138" s="1221"/>
      <c r="AC138" s="1242"/>
      <c r="AD138" s="306">
        <f t="shared" si="121"/>
        <v>140</v>
      </c>
      <c r="AE138" s="306">
        <f t="shared" si="121"/>
        <v>20</v>
      </c>
      <c r="AF138" s="306">
        <f t="shared" si="121"/>
        <v>0</v>
      </c>
      <c r="AG138" s="306">
        <f t="shared" si="116"/>
        <v>0</v>
      </c>
      <c r="AH138" s="306">
        <f t="shared" si="116"/>
        <v>0</v>
      </c>
      <c r="AI138" s="306">
        <f t="shared" si="116"/>
        <v>0</v>
      </c>
      <c r="AJ138" s="306">
        <f t="shared" si="116"/>
        <v>120</v>
      </c>
      <c r="AK138" s="1221"/>
      <c r="AL138" s="1245"/>
      <c r="AM138" s="306">
        <f t="shared" si="101"/>
        <v>35</v>
      </c>
      <c r="AN138" s="685">
        <v>5</v>
      </c>
      <c r="AO138" s="685"/>
      <c r="AP138" s="685"/>
      <c r="AQ138" s="685"/>
      <c r="AR138" s="685"/>
      <c r="AS138" s="685">
        <v>30</v>
      </c>
      <c r="AT138" s="1221"/>
      <c r="AU138" s="1248"/>
      <c r="AV138" s="306">
        <f t="shared" si="61"/>
        <v>35</v>
      </c>
      <c r="AW138" s="685">
        <v>5</v>
      </c>
      <c r="AX138" s="685"/>
      <c r="AY138" s="685"/>
      <c r="AZ138" s="685"/>
      <c r="BA138" s="685"/>
      <c r="BB138" s="685">
        <v>30</v>
      </c>
      <c r="BC138" s="1221"/>
      <c r="BD138" s="1251"/>
      <c r="BE138" s="306">
        <f t="shared" si="63"/>
        <v>35</v>
      </c>
      <c r="BF138" s="685">
        <v>5</v>
      </c>
      <c r="BG138" s="685"/>
      <c r="BH138" s="685"/>
      <c r="BI138" s="685"/>
      <c r="BJ138" s="685"/>
      <c r="BK138" s="685">
        <v>30</v>
      </c>
      <c r="BL138" s="1221"/>
      <c r="BM138" s="1254"/>
      <c r="BN138" s="306">
        <f t="shared" si="65"/>
        <v>35</v>
      </c>
      <c r="BO138" s="685">
        <v>5</v>
      </c>
      <c r="BP138" s="685"/>
      <c r="BQ138" s="685"/>
      <c r="BR138" s="685"/>
      <c r="BS138" s="685"/>
      <c r="BT138" s="685">
        <v>30</v>
      </c>
      <c r="BU138" s="1210"/>
      <c r="BV138" s="1211"/>
      <c r="BW138" s="1211"/>
      <c r="BX138" s="1211"/>
      <c r="BY138" s="1211"/>
      <c r="BZ138" s="1211"/>
      <c r="CA138" s="1211"/>
      <c r="CB138" s="1211"/>
      <c r="CC138" s="1212"/>
    </row>
    <row r="139" spans="1:81" s="690" customFormat="1" ht="40.15" customHeight="1" thickTop="1" thickBot="1" x14ac:dyDescent="0.3">
      <c r="A139" s="673"/>
      <c r="B139" s="1318"/>
      <c r="C139" s="1315"/>
      <c r="D139" s="1282">
        <v>32</v>
      </c>
      <c r="E139" s="1285" t="s">
        <v>7018</v>
      </c>
      <c r="F139" s="1285"/>
      <c r="G139" s="1285" t="s">
        <v>7198</v>
      </c>
      <c r="H139" s="1285" t="s">
        <v>7191</v>
      </c>
      <c r="I139" s="1388">
        <v>2021004540139</v>
      </c>
      <c r="J139" s="1744">
        <v>716</v>
      </c>
      <c r="K139" s="1288" t="str">
        <f>+[19]Metas!K824</f>
        <v>Programa desarrollado en las distintas subregiones del Departamento para la formación en la gestión integral del recurso hídrico y variabilidad y cambio climático.</v>
      </c>
      <c r="L139" s="1222">
        <v>0.3</v>
      </c>
      <c r="M139" s="1225">
        <f>SUM(N139:Q139)</f>
        <v>0.3</v>
      </c>
      <c r="N139" s="1228">
        <v>7.4999999999999997E-2</v>
      </c>
      <c r="O139" s="1231">
        <v>7.4999999999999997E-2</v>
      </c>
      <c r="P139" s="1234">
        <v>7.4999999999999997E-2</v>
      </c>
      <c r="Q139" s="1237">
        <v>7.4999999999999997E-2</v>
      </c>
      <c r="R139" s="1219">
        <f>+$J139</f>
        <v>716</v>
      </c>
      <c r="S139" s="2276" t="s">
        <v>7199</v>
      </c>
      <c r="T139" s="928" t="s">
        <v>3834</v>
      </c>
      <c r="U139" s="928" t="s">
        <v>3838</v>
      </c>
      <c r="V139" s="928" t="s">
        <v>3842</v>
      </c>
      <c r="W139" s="946" t="s">
        <v>7200</v>
      </c>
      <c r="X139" s="669">
        <v>44593</v>
      </c>
      <c r="Y139" s="669">
        <v>44651</v>
      </c>
      <c r="Z139" s="669"/>
      <c r="AA139" s="669"/>
      <c r="AB139" s="1219">
        <f t="shared" ref="AB139" si="134">+$J139</f>
        <v>716</v>
      </c>
      <c r="AC139" s="1240">
        <f t="shared" ref="AC139" si="135">+L139</f>
        <v>0.3</v>
      </c>
      <c r="AD139" s="308">
        <f t="shared" si="121"/>
        <v>0</v>
      </c>
      <c r="AE139" s="308">
        <f t="shared" si="121"/>
        <v>0</v>
      </c>
      <c r="AF139" s="308">
        <f t="shared" si="121"/>
        <v>0</v>
      </c>
      <c r="AG139" s="308">
        <f t="shared" si="116"/>
        <v>0</v>
      </c>
      <c r="AH139" s="308">
        <f t="shared" si="116"/>
        <v>0</v>
      </c>
      <c r="AI139" s="308">
        <f t="shared" si="116"/>
        <v>0</v>
      </c>
      <c r="AJ139" s="308">
        <f t="shared" si="116"/>
        <v>0</v>
      </c>
      <c r="AK139" s="1219">
        <f t="shared" ref="AK139" si="136">+$J139</f>
        <v>716</v>
      </c>
      <c r="AL139" s="1243">
        <f>+N139</f>
        <v>7.4999999999999997E-2</v>
      </c>
      <c r="AM139" s="308">
        <f t="shared" si="101"/>
        <v>0</v>
      </c>
      <c r="AN139" s="683"/>
      <c r="AO139" s="683"/>
      <c r="AP139" s="683"/>
      <c r="AQ139" s="683"/>
      <c r="AR139" s="683"/>
      <c r="AS139" s="683"/>
      <c r="AT139" s="1219">
        <f t="shared" ref="AT139" si="137">+$J139</f>
        <v>716</v>
      </c>
      <c r="AU139" s="1246">
        <f>+O139</f>
        <v>7.4999999999999997E-2</v>
      </c>
      <c r="AV139" s="308">
        <f t="shared" si="61"/>
        <v>0</v>
      </c>
      <c r="AW139" s="683"/>
      <c r="AX139" s="683"/>
      <c r="AY139" s="683"/>
      <c r="AZ139" s="683"/>
      <c r="BA139" s="683"/>
      <c r="BB139" s="683"/>
      <c r="BC139" s="1219">
        <f t="shared" ref="BC139" si="138">+$J139</f>
        <v>716</v>
      </c>
      <c r="BD139" s="1249">
        <f>+P139</f>
        <v>7.4999999999999997E-2</v>
      </c>
      <c r="BE139" s="308">
        <f t="shared" si="63"/>
        <v>0</v>
      </c>
      <c r="BF139" s="683"/>
      <c r="BG139" s="683"/>
      <c r="BH139" s="683"/>
      <c r="BI139" s="683"/>
      <c r="BJ139" s="683"/>
      <c r="BK139" s="683"/>
      <c r="BL139" s="1219">
        <f t="shared" ref="BL139" si="139">+$J139</f>
        <v>716</v>
      </c>
      <c r="BM139" s="1252">
        <f>+Q139</f>
        <v>7.4999999999999997E-2</v>
      </c>
      <c r="BN139" s="308">
        <f t="shared" si="65"/>
        <v>0</v>
      </c>
      <c r="BO139" s="683"/>
      <c r="BP139" s="683"/>
      <c r="BQ139" s="683"/>
      <c r="BR139" s="683"/>
      <c r="BS139" s="683"/>
      <c r="BT139" s="683"/>
      <c r="BU139" s="1204"/>
      <c r="BV139" s="1205"/>
      <c r="BW139" s="1205"/>
      <c r="BX139" s="1205"/>
      <c r="BY139" s="1205"/>
      <c r="BZ139" s="1205"/>
      <c r="CA139" s="1205"/>
      <c r="CB139" s="1205"/>
      <c r="CC139" s="1206"/>
    </row>
    <row r="140" spans="1:81" s="690" customFormat="1" ht="40.15" customHeight="1" thickBot="1" x14ac:dyDescent="0.3">
      <c r="A140" s="673"/>
      <c r="B140" s="1318"/>
      <c r="C140" s="1315"/>
      <c r="D140" s="1283"/>
      <c r="E140" s="1286"/>
      <c r="F140" s="1286"/>
      <c r="G140" s="1286"/>
      <c r="H140" s="1286"/>
      <c r="I140" s="1389"/>
      <c r="J140" s="1722"/>
      <c r="K140" s="1289"/>
      <c r="L140" s="1223"/>
      <c r="M140" s="1226"/>
      <c r="N140" s="1229"/>
      <c r="O140" s="1232"/>
      <c r="P140" s="1235"/>
      <c r="Q140" s="1238"/>
      <c r="R140" s="1220"/>
      <c r="S140" s="2276"/>
      <c r="T140" s="932"/>
      <c r="U140" s="932"/>
      <c r="V140" s="932"/>
      <c r="W140" s="946"/>
      <c r="X140" s="670"/>
      <c r="Y140" s="670"/>
      <c r="Z140" s="670"/>
      <c r="AA140" s="670"/>
      <c r="AB140" s="1220"/>
      <c r="AC140" s="1241"/>
      <c r="AD140" s="303">
        <f t="shared" si="121"/>
        <v>0</v>
      </c>
      <c r="AE140" s="303">
        <f t="shared" si="121"/>
        <v>0</v>
      </c>
      <c r="AF140" s="303">
        <f t="shared" si="121"/>
        <v>0</v>
      </c>
      <c r="AG140" s="303">
        <f t="shared" si="116"/>
        <v>0</v>
      </c>
      <c r="AH140" s="303">
        <f t="shared" si="116"/>
        <v>0</v>
      </c>
      <c r="AI140" s="303">
        <f t="shared" si="116"/>
        <v>0</v>
      </c>
      <c r="AJ140" s="303">
        <f t="shared" si="116"/>
        <v>0</v>
      </c>
      <c r="AK140" s="1220"/>
      <c r="AL140" s="1244"/>
      <c r="AM140" s="303">
        <f t="shared" si="101"/>
        <v>0</v>
      </c>
      <c r="AN140" s="684"/>
      <c r="AO140" s="684"/>
      <c r="AP140" s="684"/>
      <c r="AQ140" s="684"/>
      <c r="AR140" s="684"/>
      <c r="AS140" s="684"/>
      <c r="AT140" s="1220"/>
      <c r="AU140" s="1247"/>
      <c r="AV140" s="303">
        <f t="shared" si="61"/>
        <v>0</v>
      </c>
      <c r="AW140" s="684"/>
      <c r="AX140" s="684"/>
      <c r="AY140" s="684"/>
      <c r="AZ140" s="684"/>
      <c r="BA140" s="684"/>
      <c r="BB140" s="684"/>
      <c r="BC140" s="1220"/>
      <c r="BD140" s="1250"/>
      <c r="BE140" s="303">
        <f t="shared" si="63"/>
        <v>0</v>
      </c>
      <c r="BF140" s="684"/>
      <c r="BG140" s="684"/>
      <c r="BH140" s="684"/>
      <c r="BI140" s="684"/>
      <c r="BJ140" s="684"/>
      <c r="BK140" s="684"/>
      <c r="BL140" s="1220"/>
      <c r="BM140" s="1253"/>
      <c r="BN140" s="303">
        <f t="shared" si="65"/>
        <v>0</v>
      </c>
      <c r="BO140" s="684"/>
      <c r="BP140" s="684"/>
      <c r="BQ140" s="684"/>
      <c r="BR140" s="684"/>
      <c r="BS140" s="684"/>
      <c r="BT140" s="684"/>
      <c r="BU140" s="1207"/>
      <c r="BV140" s="1208"/>
      <c r="BW140" s="1208"/>
      <c r="BX140" s="1208"/>
      <c r="BY140" s="1208"/>
      <c r="BZ140" s="1208"/>
      <c r="CA140" s="1208"/>
      <c r="CB140" s="1208"/>
      <c r="CC140" s="1209"/>
    </row>
    <row r="141" spans="1:81" s="690" customFormat="1" ht="40.15" customHeight="1" thickBot="1" x14ac:dyDescent="0.3">
      <c r="A141" s="673"/>
      <c r="B141" s="1318"/>
      <c r="C141" s="1315"/>
      <c r="D141" s="1283"/>
      <c r="E141" s="1286"/>
      <c r="F141" s="1286"/>
      <c r="G141" s="1286"/>
      <c r="H141" s="1286"/>
      <c r="I141" s="1389"/>
      <c r="J141" s="1722"/>
      <c r="K141" s="1289"/>
      <c r="L141" s="1223"/>
      <c r="M141" s="1226"/>
      <c r="N141" s="1229"/>
      <c r="O141" s="1232"/>
      <c r="P141" s="1235"/>
      <c r="Q141" s="1238"/>
      <c r="R141" s="1220"/>
      <c r="S141" s="949" t="s">
        <v>7201</v>
      </c>
      <c r="T141" s="932" t="s">
        <v>3834</v>
      </c>
      <c r="U141" s="932" t="s">
        <v>3839</v>
      </c>
      <c r="V141" s="932" t="s">
        <v>3842</v>
      </c>
      <c r="W141" s="946" t="s">
        <v>7202</v>
      </c>
      <c r="X141" s="670">
        <v>44652</v>
      </c>
      <c r="Y141" s="670">
        <v>44834</v>
      </c>
      <c r="Z141" s="670"/>
      <c r="AA141" s="670"/>
      <c r="AB141" s="1220"/>
      <c r="AC141" s="1241"/>
      <c r="AD141" s="303">
        <f t="shared" si="121"/>
        <v>0</v>
      </c>
      <c r="AE141" s="303">
        <f t="shared" si="121"/>
        <v>0</v>
      </c>
      <c r="AF141" s="303">
        <f t="shared" si="121"/>
        <v>0</v>
      </c>
      <c r="AG141" s="303">
        <f t="shared" si="116"/>
        <v>0</v>
      </c>
      <c r="AH141" s="303">
        <f t="shared" si="116"/>
        <v>0</v>
      </c>
      <c r="AI141" s="303">
        <f t="shared" si="116"/>
        <v>0</v>
      </c>
      <c r="AJ141" s="303">
        <f t="shared" si="116"/>
        <v>0</v>
      </c>
      <c r="AK141" s="1220"/>
      <c r="AL141" s="1244"/>
      <c r="AM141" s="303">
        <f t="shared" si="101"/>
        <v>0</v>
      </c>
      <c r="AN141" s="684"/>
      <c r="AO141" s="684"/>
      <c r="AP141" s="684"/>
      <c r="AQ141" s="684"/>
      <c r="AR141" s="684"/>
      <c r="AS141" s="684"/>
      <c r="AT141" s="1220"/>
      <c r="AU141" s="1247"/>
      <c r="AV141" s="303">
        <f t="shared" si="61"/>
        <v>0</v>
      </c>
      <c r="AW141" s="684"/>
      <c r="AX141" s="684"/>
      <c r="AY141" s="684"/>
      <c r="AZ141" s="684"/>
      <c r="BA141" s="684"/>
      <c r="BB141" s="684"/>
      <c r="BC141" s="1220"/>
      <c r="BD141" s="1250"/>
      <c r="BE141" s="303">
        <f t="shared" si="63"/>
        <v>0</v>
      </c>
      <c r="BF141" s="684"/>
      <c r="BG141" s="684"/>
      <c r="BH141" s="684"/>
      <c r="BI141" s="684"/>
      <c r="BJ141" s="684"/>
      <c r="BK141" s="684"/>
      <c r="BL141" s="1220"/>
      <c r="BM141" s="1253"/>
      <c r="BN141" s="303">
        <f t="shared" si="65"/>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thickBot="1" x14ac:dyDescent="0.3">
      <c r="A142" s="673"/>
      <c r="B142" s="1318"/>
      <c r="C142" s="1315"/>
      <c r="D142" s="1284"/>
      <c r="E142" s="1287"/>
      <c r="F142" s="1287"/>
      <c r="G142" s="1287"/>
      <c r="H142" s="1287"/>
      <c r="I142" s="1410"/>
      <c r="J142" s="1745"/>
      <c r="K142" s="1290"/>
      <c r="L142" s="1224"/>
      <c r="M142" s="1227"/>
      <c r="N142" s="1230"/>
      <c r="O142" s="1233"/>
      <c r="P142" s="1236"/>
      <c r="Q142" s="1239"/>
      <c r="R142" s="1221"/>
      <c r="S142" s="950" t="s">
        <v>7203</v>
      </c>
      <c r="T142" s="934" t="s">
        <v>3834</v>
      </c>
      <c r="U142" s="934" t="s">
        <v>3840</v>
      </c>
      <c r="V142" s="934" t="s">
        <v>3842</v>
      </c>
      <c r="W142" s="946" t="s">
        <v>7204</v>
      </c>
      <c r="X142" s="670">
        <v>44837</v>
      </c>
      <c r="Y142" s="670">
        <v>44925</v>
      </c>
      <c r="Z142" s="671"/>
      <c r="AA142" s="671"/>
      <c r="AB142" s="1221"/>
      <c r="AC142" s="1242"/>
      <c r="AD142" s="306">
        <f t="shared" si="121"/>
        <v>140</v>
      </c>
      <c r="AE142" s="306">
        <f t="shared" si="121"/>
        <v>20</v>
      </c>
      <c r="AF142" s="306">
        <f t="shared" si="121"/>
        <v>0</v>
      </c>
      <c r="AG142" s="306">
        <f t="shared" si="116"/>
        <v>0</v>
      </c>
      <c r="AH142" s="306">
        <f t="shared" si="116"/>
        <v>0</v>
      </c>
      <c r="AI142" s="306">
        <f t="shared" si="116"/>
        <v>0</v>
      </c>
      <c r="AJ142" s="306">
        <f t="shared" si="116"/>
        <v>120</v>
      </c>
      <c r="AK142" s="1221"/>
      <c r="AL142" s="1245"/>
      <c r="AM142" s="306">
        <f t="shared" si="101"/>
        <v>35</v>
      </c>
      <c r="AN142" s="685">
        <v>5</v>
      </c>
      <c r="AO142" s="685"/>
      <c r="AP142" s="685"/>
      <c r="AQ142" s="685"/>
      <c r="AR142" s="685"/>
      <c r="AS142" s="685">
        <v>30</v>
      </c>
      <c r="AT142" s="1221"/>
      <c r="AU142" s="1248"/>
      <c r="AV142" s="306">
        <f t="shared" si="61"/>
        <v>35</v>
      </c>
      <c r="AW142" s="685">
        <v>5</v>
      </c>
      <c r="AX142" s="685"/>
      <c r="AY142" s="685"/>
      <c r="AZ142" s="685"/>
      <c r="BA142" s="685"/>
      <c r="BB142" s="685">
        <v>30</v>
      </c>
      <c r="BC142" s="1221"/>
      <c r="BD142" s="1251"/>
      <c r="BE142" s="306">
        <f t="shared" si="63"/>
        <v>35</v>
      </c>
      <c r="BF142" s="685">
        <v>5</v>
      </c>
      <c r="BG142" s="685"/>
      <c r="BH142" s="685"/>
      <c r="BI142" s="685"/>
      <c r="BJ142" s="685"/>
      <c r="BK142" s="685">
        <v>30</v>
      </c>
      <c r="BL142" s="1221"/>
      <c r="BM142" s="1254"/>
      <c r="BN142" s="306">
        <f t="shared" si="65"/>
        <v>35</v>
      </c>
      <c r="BO142" s="685">
        <v>5</v>
      </c>
      <c r="BP142" s="685"/>
      <c r="BQ142" s="685"/>
      <c r="BR142" s="685"/>
      <c r="BS142" s="685"/>
      <c r="BT142" s="685">
        <v>30</v>
      </c>
      <c r="BU142" s="1210"/>
      <c r="BV142" s="1211"/>
      <c r="BW142" s="1211"/>
      <c r="BX142" s="1211"/>
      <c r="BY142" s="1211"/>
      <c r="BZ142" s="1211"/>
      <c r="CA142" s="1211"/>
      <c r="CB142" s="1211"/>
      <c r="CC142" s="1212"/>
    </row>
    <row r="143" spans="1:81" s="690" customFormat="1" ht="40.15" customHeight="1" thickTop="1" thickBot="1" x14ac:dyDescent="0.3">
      <c r="A143" s="673"/>
      <c r="B143" s="1318"/>
      <c r="C143" s="1315"/>
      <c r="D143" s="1282">
        <v>32</v>
      </c>
      <c r="E143" s="1285" t="s">
        <v>7018</v>
      </c>
      <c r="F143" s="1285"/>
      <c r="G143" s="2268" t="s">
        <v>7205</v>
      </c>
      <c r="H143" s="1285" t="s">
        <v>7191</v>
      </c>
      <c r="I143" s="1388">
        <v>2021004540139</v>
      </c>
      <c r="J143" s="1744">
        <v>717</v>
      </c>
      <c r="K143" s="1288" t="str">
        <f>+[19]Metas!K825</f>
        <v xml:space="preserve">Programa desarrollado en las instituciones educativas del Departamento, para el reconocimiento, cuidado, protección y conservación de flora y fauna silvestre, </v>
      </c>
      <c r="L143" s="1222">
        <v>0.3</v>
      </c>
      <c r="M143" s="1225">
        <f>SUM(N143:Q143)</f>
        <v>0.3</v>
      </c>
      <c r="N143" s="1228">
        <v>7.4999999999999997E-2</v>
      </c>
      <c r="O143" s="1231">
        <v>7.4999999999999997E-2</v>
      </c>
      <c r="P143" s="1234">
        <v>7.4999999999999997E-2</v>
      </c>
      <c r="Q143" s="1237">
        <v>7.4999999999999997E-2</v>
      </c>
      <c r="R143" s="2272">
        <f>+$J143</f>
        <v>717</v>
      </c>
      <c r="S143" s="951" t="s">
        <v>7206</v>
      </c>
      <c r="T143" s="928" t="s">
        <v>3834</v>
      </c>
      <c r="U143" s="928" t="s">
        <v>3839</v>
      </c>
      <c r="V143" s="928" t="s">
        <v>3842</v>
      </c>
      <c r="W143" s="946" t="s">
        <v>7207</v>
      </c>
      <c r="X143" s="669">
        <v>44593</v>
      </c>
      <c r="Y143" s="669">
        <v>44651</v>
      </c>
      <c r="Z143" s="669"/>
      <c r="AA143" s="669"/>
      <c r="AB143" s="1219">
        <f t="shared" ref="AB143" si="140">+$J143</f>
        <v>717</v>
      </c>
      <c r="AC143" s="1240">
        <f t="shared" ref="AC143" si="141">+L143</f>
        <v>0.3</v>
      </c>
      <c r="AD143" s="308">
        <f t="shared" si="121"/>
        <v>0</v>
      </c>
      <c r="AE143" s="308">
        <f t="shared" si="121"/>
        <v>0</v>
      </c>
      <c r="AF143" s="308">
        <f t="shared" si="121"/>
        <v>0</v>
      </c>
      <c r="AG143" s="308">
        <f t="shared" si="116"/>
        <v>0</v>
      </c>
      <c r="AH143" s="308">
        <f t="shared" si="116"/>
        <v>0</v>
      </c>
      <c r="AI143" s="308">
        <f t="shared" si="116"/>
        <v>0</v>
      </c>
      <c r="AJ143" s="308">
        <f t="shared" si="116"/>
        <v>0</v>
      </c>
      <c r="AK143" s="1219">
        <f t="shared" ref="AK143" si="142">+$J143</f>
        <v>717</v>
      </c>
      <c r="AL143" s="1243">
        <f>+N143</f>
        <v>7.4999999999999997E-2</v>
      </c>
      <c r="AM143" s="308">
        <f t="shared" si="101"/>
        <v>0</v>
      </c>
      <c r="AN143" s="683"/>
      <c r="AO143" s="683"/>
      <c r="AP143" s="683"/>
      <c r="AQ143" s="683"/>
      <c r="AR143" s="683"/>
      <c r="AS143" s="683"/>
      <c r="AT143" s="1219">
        <f t="shared" ref="AT143" si="143">+$J143</f>
        <v>717</v>
      </c>
      <c r="AU143" s="1246">
        <f>+O143</f>
        <v>7.4999999999999997E-2</v>
      </c>
      <c r="AV143" s="308">
        <f t="shared" si="61"/>
        <v>0</v>
      </c>
      <c r="AW143" s="683"/>
      <c r="AX143" s="683"/>
      <c r="AY143" s="683"/>
      <c r="AZ143" s="683"/>
      <c r="BA143" s="683"/>
      <c r="BB143" s="683"/>
      <c r="BC143" s="1219">
        <f t="shared" ref="BC143" si="144">+$J143</f>
        <v>717</v>
      </c>
      <c r="BD143" s="1249">
        <f>+P143</f>
        <v>7.4999999999999997E-2</v>
      </c>
      <c r="BE143" s="308">
        <f t="shared" si="63"/>
        <v>0</v>
      </c>
      <c r="BF143" s="683"/>
      <c r="BG143" s="683"/>
      <c r="BH143" s="683"/>
      <c r="BI143" s="683"/>
      <c r="BJ143" s="683"/>
      <c r="BK143" s="683"/>
      <c r="BL143" s="1219">
        <f t="shared" ref="BL143" si="145">+$J143</f>
        <v>717</v>
      </c>
      <c r="BM143" s="1252">
        <f>+Q143</f>
        <v>7.4999999999999997E-2</v>
      </c>
      <c r="BN143" s="308">
        <f t="shared" si="65"/>
        <v>0</v>
      </c>
      <c r="BO143" s="683"/>
      <c r="BP143" s="683"/>
      <c r="BQ143" s="683"/>
      <c r="BR143" s="683"/>
      <c r="BS143" s="683"/>
      <c r="BT143" s="683"/>
      <c r="BU143" s="1204"/>
      <c r="BV143" s="1205"/>
      <c r="BW143" s="1205"/>
      <c r="BX143" s="1205"/>
      <c r="BY143" s="1205"/>
      <c r="BZ143" s="1205"/>
      <c r="CA143" s="1205"/>
      <c r="CB143" s="1205"/>
      <c r="CC143" s="1206"/>
    </row>
    <row r="144" spans="1:81" s="690" customFormat="1" ht="40.15" customHeight="1" x14ac:dyDescent="0.25">
      <c r="A144" s="673"/>
      <c r="B144" s="1318"/>
      <c r="C144" s="1315"/>
      <c r="D144" s="1283"/>
      <c r="E144" s="1286"/>
      <c r="F144" s="1286"/>
      <c r="G144" s="2269"/>
      <c r="H144" s="1286"/>
      <c r="I144" s="1389"/>
      <c r="J144" s="1722"/>
      <c r="K144" s="1289"/>
      <c r="L144" s="1223"/>
      <c r="M144" s="1226"/>
      <c r="N144" s="1229"/>
      <c r="O144" s="1232"/>
      <c r="P144" s="1235"/>
      <c r="Q144" s="1238"/>
      <c r="R144" s="1220"/>
      <c r="S144" s="2277" t="s">
        <v>7208</v>
      </c>
      <c r="T144" s="932" t="s">
        <v>3833</v>
      </c>
      <c r="U144" s="932" t="s">
        <v>3839</v>
      </c>
      <c r="V144" s="932" t="s">
        <v>3842</v>
      </c>
      <c r="W144" s="678" t="s">
        <v>7209</v>
      </c>
      <c r="X144" s="670">
        <v>44652</v>
      </c>
      <c r="Y144" s="670">
        <v>44834</v>
      </c>
      <c r="Z144" s="670"/>
      <c r="AA144" s="670"/>
      <c r="AB144" s="1220"/>
      <c r="AC144" s="1241"/>
      <c r="AD144" s="303">
        <f t="shared" si="121"/>
        <v>0</v>
      </c>
      <c r="AE144" s="303">
        <f t="shared" si="121"/>
        <v>0</v>
      </c>
      <c r="AF144" s="303">
        <f t="shared" si="121"/>
        <v>0</v>
      </c>
      <c r="AG144" s="303">
        <f t="shared" si="116"/>
        <v>0</v>
      </c>
      <c r="AH144" s="303">
        <f t="shared" si="116"/>
        <v>0</v>
      </c>
      <c r="AI144" s="303">
        <f t="shared" si="116"/>
        <v>0</v>
      </c>
      <c r="AJ144" s="303">
        <f t="shared" si="116"/>
        <v>0</v>
      </c>
      <c r="AK144" s="1220"/>
      <c r="AL144" s="1244"/>
      <c r="AM144" s="303">
        <f t="shared" si="101"/>
        <v>0</v>
      </c>
      <c r="AN144" s="684"/>
      <c r="AO144" s="684"/>
      <c r="AP144" s="684"/>
      <c r="AQ144" s="684"/>
      <c r="AR144" s="684"/>
      <c r="AS144" s="684"/>
      <c r="AT144" s="1220"/>
      <c r="AU144" s="1247"/>
      <c r="AV144" s="303">
        <f t="shared" si="61"/>
        <v>0</v>
      </c>
      <c r="AW144" s="684"/>
      <c r="AX144" s="684"/>
      <c r="AY144" s="684"/>
      <c r="AZ144" s="684"/>
      <c r="BA144" s="684"/>
      <c r="BB144" s="684"/>
      <c r="BC144" s="1220"/>
      <c r="BD144" s="1250"/>
      <c r="BE144" s="303">
        <f t="shared" si="63"/>
        <v>0</v>
      </c>
      <c r="BF144" s="684"/>
      <c r="BG144" s="684"/>
      <c r="BH144" s="684"/>
      <c r="BI144" s="684"/>
      <c r="BJ144" s="684"/>
      <c r="BK144" s="684"/>
      <c r="BL144" s="1220"/>
      <c r="BM144" s="1253"/>
      <c r="BN144" s="303">
        <f t="shared" si="65"/>
        <v>0</v>
      </c>
      <c r="BO144" s="684"/>
      <c r="BP144" s="684"/>
      <c r="BQ144" s="684"/>
      <c r="BR144" s="684"/>
      <c r="BS144" s="684"/>
      <c r="BT144" s="684"/>
      <c r="BU144" s="1207"/>
      <c r="BV144" s="1208"/>
      <c r="BW144" s="1208"/>
      <c r="BX144" s="1208"/>
      <c r="BY144" s="1208"/>
      <c r="BZ144" s="1208"/>
      <c r="CA144" s="1208"/>
      <c r="CB144" s="1208"/>
      <c r="CC144" s="1209"/>
    </row>
    <row r="145" spans="1:81" s="690" customFormat="1" ht="40.15" customHeight="1" x14ac:dyDescent="0.25">
      <c r="A145" s="673"/>
      <c r="B145" s="1318"/>
      <c r="C145" s="1315"/>
      <c r="D145" s="1283"/>
      <c r="E145" s="1286"/>
      <c r="F145" s="1286"/>
      <c r="G145" s="2269"/>
      <c r="H145" s="1286"/>
      <c r="I145" s="1389"/>
      <c r="J145" s="1722"/>
      <c r="K145" s="1289"/>
      <c r="L145" s="1223"/>
      <c r="M145" s="1226"/>
      <c r="N145" s="1229"/>
      <c r="O145" s="1232"/>
      <c r="P145" s="1235"/>
      <c r="Q145" s="1238"/>
      <c r="R145" s="1220"/>
      <c r="S145" s="2278"/>
      <c r="T145" s="932"/>
      <c r="U145" s="932"/>
      <c r="V145" s="932"/>
      <c r="W145" s="678"/>
      <c r="X145" s="670"/>
      <c r="Y145" s="670"/>
      <c r="Z145" s="670"/>
      <c r="AA145" s="670"/>
      <c r="AB145" s="1220"/>
      <c r="AC145" s="1241"/>
      <c r="AD145" s="303">
        <f t="shared" si="121"/>
        <v>0</v>
      </c>
      <c r="AE145" s="303">
        <f t="shared" si="121"/>
        <v>0</v>
      </c>
      <c r="AF145" s="303">
        <f t="shared" si="121"/>
        <v>0</v>
      </c>
      <c r="AG145" s="303">
        <f t="shared" si="116"/>
        <v>0</v>
      </c>
      <c r="AH145" s="303">
        <f t="shared" si="116"/>
        <v>0</v>
      </c>
      <c r="AI145" s="303">
        <f t="shared" si="116"/>
        <v>0</v>
      </c>
      <c r="AJ145" s="303">
        <f t="shared" si="116"/>
        <v>0</v>
      </c>
      <c r="AK145" s="1220"/>
      <c r="AL145" s="1244"/>
      <c r="AM145" s="303">
        <f t="shared" si="101"/>
        <v>0</v>
      </c>
      <c r="AN145" s="684"/>
      <c r="AO145" s="684"/>
      <c r="AP145" s="684"/>
      <c r="AQ145" s="684"/>
      <c r="AR145" s="684"/>
      <c r="AS145" s="684"/>
      <c r="AT145" s="1220"/>
      <c r="AU145" s="1247"/>
      <c r="AV145" s="303">
        <f t="shared" si="61"/>
        <v>0</v>
      </c>
      <c r="AW145" s="684"/>
      <c r="AX145" s="684"/>
      <c r="AY145" s="684"/>
      <c r="AZ145" s="684"/>
      <c r="BA145" s="684"/>
      <c r="BB145" s="684"/>
      <c r="BC145" s="1220"/>
      <c r="BD145" s="1250"/>
      <c r="BE145" s="303">
        <f t="shared" si="63"/>
        <v>0</v>
      </c>
      <c r="BF145" s="684"/>
      <c r="BG145" s="684"/>
      <c r="BH145" s="684"/>
      <c r="BI145" s="684"/>
      <c r="BJ145" s="684"/>
      <c r="BK145" s="684"/>
      <c r="BL145" s="1220"/>
      <c r="BM145" s="1253"/>
      <c r="BN145" s="303">
        <f t="shared" si="65"/>
        <v>0</v>
      </c>
      <c r="BO145" s="684"/>
      <c r="BP145" s="684"/>
      <c r="BQ145" s="684"/>
      <c r="BR145" s="684"/>
      <c r="BS145" s="684"/>
      <c r="BT145" s="684"/>
      <c r="BU145" s="1207"/>
      <c r="BV145" s="1208"/>
      <c r="BW145" s="1208"/>
      <c r="BX145" s="1208"/>
      <c r="BY145" s="1208"/>
      <c r="BZ145" s="1208"/>
      <c r="CA145" s="1208"/>
      <c r="CB145" s="1208"/>
      <c r="CC145" s="1209"/>
    </row>
    <row r="146" spans="1:81" s="690" customFormat="1" ht="40.15" customHeight="1" thickBot="1" x14ac:dyDescent="0.3">
      <c r="A146" s="673"/>
      <c r="B146" s="1318"/>
      <c r="C146" s="1315"/>
      <c r="D146" s="1284"/>
      <c r="E146" s="1287"/>
      <c r="F146" s="1287"/>
      <c r="G146" s="2270"/>
      <c r="H146" s="1287"/>
      <c r="I146" s="1410"/>
      <c r="J146" s="1745"/>
      <c r="K146" s="1290"/>
      <c r="L146" s="1224"/>
      <c r="M146" s="1227"/>
      <c r="N146" s="1230"/>
      <c r="O146" s="1233"/>
      <c r="P146" s="1236"/>
      <c r="Q146" s="1239"/>
      <c r="R146" s="1221"/>
      <c r="S146" s="948" t="s">
        <v>7210</v>
      </c>
      <c r="T146" s="934" t="s">
        <v>3834</v>
      </c>
      <c r="U146" s="934" t="s">
        <v>3840</v>
      </c>
      <c r="V146" s="934" t="s">
        <v>3842</v>
      </c>
      <c r="W146" s="679" t="s">
        <v>7211</v>
      </c>
      <c r="X146" s="670">
        <v>44837</v>
      </c>
      <c r="Y146" s="670">
        <v>44925</v>
      </c>
      <c r="Z146" s="671"/>
      <c r="AA146" s="671"/>
      <c r="AB146" s="1221"/>
      <c r="AC146" s="1242"/>
      <c r="AD146" s="306">
        <f t="shared" si="121"/>
        <v>140</v>
      </c>
      <c r="AE146" s="306">
        <f t="shared" si="121"/>
        <v>20</v>
      </c>
      <c r="AF146" s="306">
        <f t="shared" si="121"/>
        <v>0</v>
      </c>
      <c r="AG146" s="306">
        <f t="shared" si="116"/>
        <v>0</v>
      </c>
      <c r="AH146" s="306">
        <f t="shared" si="116"/>
        <v>0</v>
      </c>
      <c r="AI146" s="306">
        <f t="shared" si="116"/>
        <v>0</v>
      </c>
      <c r="AJ146" s="306">
        <f t="shared" si="116"/>
        <v>120</v>
      </c>
      <c r="AK146" s="1221"/>
      <c r="AL146" s="1245"/>
      <c r="AM146" s="306">
        <f t="shared" si="101"/>
        <v>35</v>
      </c>
      <c r="AN146" s="685">
        <v>5</v>
      </c>
      <c r="AO146" s="685"/>
      <c r="AP146" s="685"/>
      <c r="AQ146" s="685"/>
      <c r="AR146" s="685"/>
      <c r="AS146" s="685">
        <v>30</v>
      </c>
      <c r="AT146" s="1221"/>
      <c r="AU146" s="1248"/>
      <c r="AV146" s="306">
        <f t="shared" si="61"/>
        <v>35</v>
      </c>
      <c r="AW146" s="685">
        <v>5</v>
      </c>
      <c r="AX146" s="685"/>
      <c r="AY146" s="685"/>
      <c r="AZ146" s="685"/>
      <c r="BA146" s="685"/>
      <c r="BB146" s="685">
        <v>30</v>
      </c>
      <c r="BC146" s="1221"/>
      <c r="BD146" s="1251"/>
      <c r="BE146" s="306">
        <f t="shared" si="63"/>
        <v>35</v>
      </c>
      <c r="BF146" s="685">
        <v>5</v>
      </c>
      <c r="BG146" s="685"/>
      <c r="BH146" s="685"/>
      <c r="BI146" s="685"/>
      <c r="BJ146" s="685"/>
      <c r="BK146" s="685">
        <v>30</v>
      </c>
      <c r="BL146" s="1221"/>
      <c r="BM146" s="1254"/>
      <c r="BN146" s="306">
        <f t="shared" si="65"/>
        <v>35</v>
      </c>
      <c r="BO146" s="685">
        <v>5</v>
      </c>
      <c r="BP146" s="685"/>
      <c r="BQ146" s="685"/>
      <c r="BR146" s="685"/>
      <c r="BS146" s="685"/>
      <c r="BT146" s="685">
        <v>30</v>
      </c>
      <c r="BU146" s="1210"/>
      <c r="BV146" s="1211"/>
      <c r="BW146" s="1211"/>
      <c r="BX146" s="1211"/>
      <c r="BY146" s="1211"/>
      <c r="BZ146" s="1211"/>
      <c r="CA146" s="1211"/>
      <c r="CB146" s="1211"/>
      <c r="CC146" s="1212"/>
    </row>
    <row r="147" spans="1:81" s="690" customFormat="1" ht="40.15" customHeight="1" thickTop="1" thickBot="1" x14ac:dyDescent="0.3">
      <c r="A147" s="673"/>
      <c r="B147" s="1318"/>
      <c r="C147" s="1315"/>
      <c r="D147" s="1282">
        <v>32</v>
      </c>
      <c r="E147" s="1285" t="s">
        <v>7018</v>
      </c>
      <c r="F147" s="1285"/>
      <c r="G147" s="1285" t="s">
        <v>7212</v>
      </c>
      <c r="H147" s="1285" t="s">
        <v>7191</v>
      </c>
      <c r="I147" s="1388">
        <v>2021004540139</v>
      </c>
      <c r="J147" s="1744">
        <v>718</v>
      </c>
      <c r="K147" s="1288" t="str">
        <f>+[19]Metas!K826</f>
        <v>Programa de capacitación implementado en las instituciones educativas del Departamento, dirigido a docentes responsables de las áreas ambientales, para el fortalecimiento del conocimiento sobre la gestión integral del recurso hídrico -GIRH y cambio climático.</v>
      </c>
      <c r="L147" s="1222">
        <v>0.3</v>
      </c>
      <c r="M147" s="1225">
        <f>SUM(N147:Q147)</f>
        <v>0.3</v>
      </c>
      <c r="N147" s="1228">
        <v>7.4999999999999997E-2</v>
      </c>
      <c r="O147" s="1231">
        <v>7.4999999999999997E-2</v>
      </c>
      <c r="P147" s="1234">
        <v>7.4999999999999997E-2</v>
      </c>
      <c r="Q147" s="1237">
        <v>7.4999999999999997E-2</v>
      </c>
      <c r="R147" s="1219">
        <f>+$J147</f>
        <v>718</v>
      </c>
      <c r="S147" s="952" t="s">
        <v>7213</v>
      </c>
      <c r="T147" s="928" t="s">
        <v>3834</v>
      </c>
      <c r="U147" s="928" t="s">
        <v>3839</v>
      </c>
      <c r="V147" s="928" t="s">
        <v>3842</v>
      </c>
      <c r="W147" s="946" t="s">
        <v>7214</v>
      </c>
      <c r="X147" s="669">
        <v>44593</v>
      </c>
      <c r="Y147" s="669">
        <v>44651</v>
      </c>
      <c r="Z147" s="669"/>
      <c r="AA147" s="669"/>
      <c r="AB147" s="1219">
        <f t="shared" ref="AB147" si="146">+$J147</f>
        <v>718</v>
      </c>
      <c r="AC147" s="1240">
        <f t="shared" ref="AC147" si="147">+L147</f>
        <v>0.3</v>
      </c>
      <c r="AD147" s="308">
        <f t="shared" si="121"/>
        <v>0</v>
      </c>
      <c r="AE147" s="308">
        <f t="shared" si="121"/>
        <v>0</v>
      </c>
      <c r="AF147" s="308">
        <f t="shared" si="121"/>
        <v>0</v>
      </c>
      <c r="AG147" s="308">
        <f t="shared" si="116"/>
        <v>0</v>
      </c>
      <c r="AH147" s="308">
        <f t="shared" si="116"/>
        <v>0</v>
      </c>
      <c r="AI147" s="308">
        <f t="shared" si="116"/>
        <v>0</v>
      </c>
      <c r="AJ147" s="308">
        <f t="shared" si="116"/>
        <v>0</v>
      </c>
      <c r="AK147" s="1219">
        <f t="shared" ref="AK147" si="148">+$J147</f>
        <v>718</v>
      </c>
      <c r="AL147" s="1243">
        <f>+N147</f>
        <v>7.4999999999999997E-2</v>
      </c>
      <c r="AM147" s="308">
        <f t="shared" si="101"/>
        <v>0</v>
      </c>
      <c r="AN147" s="683"/>
      <c r="AO147" s="683"/>
      <c r="AP147" s="683"/>
      <c r="AQ147" s="683"/>
      <c r="AR147" s="683"/>
      <c r="AS147" s="683"/>
      <c r="AT147" s="1219">
        <f t="shared" ref="AT147" si="149">+$J147</f>
        <v>718</v>
      </c>
      <c r="AU147" s="1246">
        <f>+O147</f>
        <v>7.4999999999999997E-2</v>
      </c>
      <c r="AV147" s="308">
        <f t="shared" si="61"/>
        <v>0</v>
      </c>
      <c r="AW147" s="683"/>
      <c r="AX147" s="683"/>
      <c r="AY147" s="683"/>
      <c r="AZ147" s="683"/>
      <c r="BA147" s="683"/>
      <c r="BB147" s="683"/>
      <c r="BC147" s="1219">
        <f t="shared" ref="BC147" si="150">+$J147</f>
        <v>718</v>
      </c>
      <c r="BD147" s="1249">
        <f>+P147</f>
        <v>7.4999999999999997E-2</v>
      </c>
      <c r="BE147" s="308">
        <f t="shared" si="63"/>
        <v>0</v>
      </c>
      <c r="BF147" s="683"/>
      <c r="BG147" s="683"/>
      <c r="BH147" s="683"/>
      <c r="BI147" s="683"/>
      <c r="BJ147" s="683"/>
      <c r="BK147" s="683"/>
      <c r="BL147" s="1219">
        <f t="shared" ref="BL147" si="151">+$J147</f>
        <v>718</v>
      </c>
      <c r="BM147" s="1252">
        <f>+Q147</f>
        <v>7.4999999999999997E-2</v>
      </c>
      <c r="BN147" s="308">
        <f t="shared" si="65"/>
        <v>0</v>
      </c>
      <c r="BO147" s="683"/>
      <c r="BP147" s="683"/>
      <c r="BQ147" s="683"/>
      <c r="BR147" s="683"/>
      <c r="BS147" s="683"/>
      <c r="BT147" s="683"/>
      <c r="BU147" s="1204"/>
      <c r="BV147" s="1205"/>
      <c r="BW147" s="1205"/>
      <c r="BX147" s="1205"/>
      <c r="BY147" s="1205"/>
      <c r="BZ147" s="1205"/>
      <c r="CA147" s="1205"/>
      <c r="CB147" s="1205"/>
      <c r="CC147" s="1206"/>
    </row>
    <row r="148" spans="1:81" s="690" customFormat="1" ht="45.75" customHeight="1" thickBot="1" x14ac:dyDescent="0.3">
      <c r="A148" s="673"/>
      <c r="B148" s="1318"/>
      <c r="C148" s="1315"/>
      <c r="D148" s="1283"/>
      <c r="E148" s="1286"/>
      <c r="F148" s="1286"/>
      <c r="G148" s="1286"/>
      <c r="H148" s="1286"/>
      <c r="I148" s="1389"/>
      <c r="J148" s="1722"/>
      <c r="K148" s="1289"/>
      <c r="L148" s="1223"/>
      <c r="M148" s="1226"/>
      <c r="N148" s="1229"/>
      <c r="O148" s="1232"/>
      <c r="P148" s="1235"/>
      <c r="Q148" s="1238"/>
      <c r="R148" s="1220"/>
      <c r="S148" s="953" t="s">
        <v>7215</v>
      </c>
      <c r="T148" s="932" t="s">
        <v>3834</v>
      </c>
      <c r="U148" s="932" t="s">
        <v>3839</v>
      </c>
      <c r="V148" s="932" t="s">
        <v>3842</v>
      </c>
      <c r="W148" s="946" t="s">
        <v>7216</v>
      </c>
      <c r="X148" s="670">
        <v>44652</v>
      </c>
      <c r="Y148" s="670">
        <v>44834</v>
      </c>
      <c r="Z148" s="670"/>
      <c r="AA148" s="670"/>
      <c r="AB148" s="1220"/>
      <c r="AC148" s="1241"/>
      <c r="AD148" s="303">
        <f t="shared" si="121"/>
        <v>0</v>
      </c>
      <c r="AE148" s="303">
        <f t="shared" si="121"/>
        <v>0</v>
      </c>
      <c r="AF148" s="303">
        <f t="shared" si="121"/>
        <v>0</v>
      </c>
      <c r="AG148" s="303">
        <f t="shared" si="116"/>
        <v>0</v>
      </c>
      <c r="AH148" s="303">
        <f t="shared" si="116"/>
        <v>0</v>
      </c>
      <c r="AI148" s="303">
        <f t="shared" si="116"/>
        <v>0</v>
      </c>
      <c r="AJ148" s="303">
        <f t="shared" si="116"/>
        <v>0</v>
      </c>
      <c r="AK148" s="1220"/>
      <c r="AL148" s="1244"/>
      <c r="AM148" s="303">
        <f t="shared" si="101"/>
        <v>0</v>
      </c>
      <c r="AN148" s="684"/>
      <c r="AO148" s="684"/>
      <c r="AP148" s="684"/>
      <c r="AQ148" s="684"/>
      <c r="AR148" s="684"/>
      <c r="AS148" s="684"/>
      <c r="AT148" s="1220"/>
      <c r="AU148" s="1247"/>
      <c r="AV148" s="303">
        <f t="shared" si="61"/>
        <v>0</v>
      </c>
      <c r="AW148" s="684"/>
      <c r="AX148" s="684"/>
      <c r="AY148" s="684"/>
      <c r="AZ148" s="684"/>
      <c r="BA148" s="684"/>
      <c r="BB148" s="684"/>
      <c r="BC148" s="1220"/>
      <c r="BD148" s="1250"/>
      <c r="BE148" s="303">
        <f t="shared" si="63"/>
        <v>0</v>
      </c>
      <c r="BF148" s="684"/>
      <c r="BG148" s="684"/>
      <c r="BH148" s="684"/>
      <c r="BI148" s="684"/>
      <c r="BJ148" s="684"/>
      <c r="BK148" s="684"/>
      <c r="BL148" s="1220"/>
      <c r="BM148" s="1253"/>
      <c r="BN148" s="303">
        <f t="shared" si="65"/>
        <v>0</v>
      </c>
      <c r="BO148" s="684"/>
      <c r="BP148" s="684"/>
      <c r="BQ148" s="684"/>
      <c r="BR148" s="684"/>
      <c r="BS148" s="684"/>
      <c r="BT148" s="684"/>
      <c r="BU148" s="1207"/>
      <c r="BV148" s="1208"/>
      <c r="BW148" s="1208"/>
      <c r="BX148" s="1208"/>
      <c r="BY148" s="1208"/>
      <c r="BZ148" s="1208"/>
      <c r="CA148" s="1208"/>
      <c r="CB148" s="1208"/>
      <c r="CC148" s="1209"/>
    </row>
    <row r="149" spans="1:81" s="690" customFormat="1" ht="40.15" customHeight="1" thickBot="1" x14ac:dyDescent="0.3">
      <c r="A149" s="673"/>
      <c r="B149" s="1318"/>
      <c r="C149" s="1315"/>
      <c r="D149" s="1283"/>
      <c r="E149" s="1286"/>
      <c r="F149" s="1286"/>
      <c r="G149" s="1286"/>
      <c r="H149" s="1286"/>
      <c r="I149" s="1389"/>
      <c r="J149" s="1722"/>
      <c r="K149" s="1289"/>
      <c r="L149" s="1223"/>
      <c r="M149" s="1226"/>
      <c r="N149" s="1229"/>
      <c r="O149" s="1232"/>
      <c r="P149" s="1235"/>
      <c r="Q149" s="1238"/>
      <c r="R149" s="1220"/>
      <c r="S149" s="949" t="s">
        <v>7217</v>
      </c>
      <c r="T149" s="932" t="s">
        <v>3834</v>
      </c>
      <c r="U149" s="932" t="s">
        <v>3840</v>
      </c>
      <c r="V149" s="932" t="s">
        <v>3842</v>
      </c>
      <c r="W149" s="679" t="s">
        <v>7211</v>
      </c>
      <c r="X149" s="670">
        <v>44837</v>
      </c>
      <c r="Y149" s="670">
        <v>44925</v>
      </c>
      <c r="Z149" s="670"/>
      <c r="AA149" s="670"/>
      <c r="AB149" s="1220"/>
      <c r="AC149" s="1241"/>
      <c r="AD149" s="303">
        <f t="shared" si="121"/>
        <v>180</v>
      </c>
      <c r="AE149" s="303">
        <f t="shared" si="121"/>
        <v>20</v>
      </c>
      <c r="AF149" s="303">
        <f t="shared" si="121"/>
        <v>0</v>
      </c>
      <c r="AG149" s="303">
        <f t="shared" si="116"/>
        <v>0</v>
      </c>
      <c r="AH149" s="303">
        <f t="shared" si="116"/>
        <v>0</v>
      </c>
      <c r="AI149" s="303">
        <f t="shared" si="116"/>
        <v>40</v>
      </c>
      <c r="AJ149" s="303">
        <f t="shared" si="116"/>
        <v>120</v>
      </c>
      <c r="AK149" s="1220"/>
      <c r="AL149" s="1244"/>
      <c r="AM149" s="303">
        <f t="shared" si="101"/>
        <v>45</v>
      </c>
      <c r="AN149" s="684">
        <v>5</v>
      </c>
      <c r="AO149" s="684"/>
      <c r="AP149" s="684"/>
      <c r="AQ149" s="684"/>
      <c r="AR149" s="684">
        <v>10</v>
      </c>
      <c r="AS149" s="684">
        <v>30</v>
      </c>
      <c r="AT149" s="1220"/>
      <c r="AU149" s="1247"/>
      <c r="AV149" s="303">
        <f t="shared" si="61"/>
        <v>45</v>
      </c>
      <c r="AW149" s="684">
        <v>5</v>
      </c>
      <c r="AX149" s="684"/>
      <c r="AY149" s="684"/>
      <c r="AZ149" s="684"/>
      <c r="BA149" s="684">
        <v>10</v>
      </c>
      <c r="BB149" s="684">
        <v>30</v>
      </c>
      <c r="BC149" s="1220"/>
      <c r="BD149" s="1250"/>
      <c r="BE149" s="303">
        <f t="shared" si="63"/>
        <v>45</v>
      </c>
      <c r="BF149" s="684">
        <v>5</v>
      </c>
      <c r="BG149" s="684"/>
      <c r="BH149" s="684"/>
      <c r="BI149" s="684"/>
      <c r="BJ149" s="684">
        <v>10</v>
      </c>
      <c r="BK149" s="684">
        <v>30</v>
      </c>
      <c r="BL149" s="1220"/>
      <c r="BM149" s="1253"/>
      <c r="BN149" s="303">
        <f t="shared" si="65"/>
        <v>45</v>
      </c>
      <c r="BO149" s="684">
        <v>5</v>
      </c>
      <c r="BP149" s="684"/>
      <c r="BQ149" s="684"/>
      <c r="BR149" s="684"/>
      <c r="BS149" s="684">
        <v>10</v>
      </c>
      <c r="BT149" s="684">
        <v>30</v>
      </c>
      <c r="BU149" s="1207"/>
      <c r="BV149" s="1208"/>
      <c r="BW149" s="1208"/>
      <c r="BX149" s="1208"/>
      <c r="BY149" s="1208"/>
      <c r="BZ149" s="1208"/>
      <c r="CA149" s="1208"/>
      <c r="CB149" s="1208"/>
      <c r="CC149" s="1209"/>
    </row>
    <row r="150" spans="1:81" s="690" customFormat="1" ht="40.15" customHeight="1" thickTop="1" thickBot="1" x14ac:dyDescent="0.3">
      <c r="A150" s="673"/>
      <c r="B150" s="1318"/>
      <c r="C150" s="1315"/>
      <c r="D150" s="1284"/>
      <c r="E150" s="1287"/>
      <c r="F150" s="1287"/>
      <c r="G150" s="1287"/>
      <c r="H150" s="1287"/>
      <c r="I150" s="1410"/>
      <c r="J150" s="1745"/>
      <c r="K150" s="1290"/>
      <c r="L150" s="1224"/>
      <c r="M150" s="1227"/>
      <c r="N150" s="1230"/>
      <c r="O150" s="1233"/>
      <c r="P150" s="1236"/>
      <c r="Q150" s="1239"/>
      <c r="R150" s="1221"/>
      <c r="S150" s="954"/>
      <c r="T150" s="934"/>
      <c r="U150" s="934"/>
      <c r="V150" s="934"/>
      <c r="W150" s="679"/>
      <c r="X150" s="671"/>
      <c r="Y150" s="671"/>
      <c r="Z150" s="671"/>
      <c r="AA150" s="671"/>
      <c r="AB150" s="1221"/>
      <c r="AC150" s="1242"/>
      <c r="AD150" s="306">
        <f t="shared" si="121"/>
        <v>0</v>
      </c>
      <c r="AE150" s="306">
        <f t="shared" si="121"/>
        <v>0</v>
      </c>
      <c r="AF150" s="306">
        <f t="shared" si="121"/>
        <v>0</v>
      </c>
      <c r="AG150" s="306">
        <f t="shared" si="116"/>
        <v>0</v>
      </c>
      <c r="AH150" s="306">
        <f t="shared" si="116"/>
        <v>0</v>
      </c>
      <c r="AI150" s="306">
        <f t="shared" si="116"/>
        <v>0</v>
      </c>
      <c r="AJ150" s="306">
        <f t="shared" si="116"/>
        <v>0</v>
      </c>
      <c r="AK150" s="1221"/>
      <c r="AL150" s="1245"/>
      <c r="AM150" s="306">
        <f t="shared" si="101"/>
        <v>0</v>
      </c>
      <c r="AN150" s="685"/>
      <c r="AO150" s="685"/>
      <c r="AP150" s="685"/>
      <c r="AQ150" s="685"/>
      <c r="AR150" s="685"/>
      <c r="AS150" s="685"/>
      <c r="AT150" s="1221"/>
      <c r="AU150" s="1248"/>
      <c r="AV150" s="306">
        <f t="shared" si="61"/>
        <v>0</v>
      </c>
      <c r="AW150" s="685"/>
      <c r="AX150" s="685"/>
      <c r="AY150" s="685"/>
      <c r="AZ150" s="685"/>
      <c r="BA150" s="685"/>
      <c r="BB150" s="685"/>
      <c r="BC150" s="1221"/>
      <c r="BD150" s="1251"/>
      <c r="BE150" s="306">
        <f t="shared" si="63"/>
        <v>0</v>
      </c>
      <c r="BF150" s="685"/>
      <c r="BG150" s="685"/>
      <c r="BH150" s="685"/>
      <c r="BI150" s="685"/>
      <c r="BJ150" s="685"/>
      <c r="BK150" s="685"/>
      <c r="BL150" s="1221"/>
      <c r="BM150" s="1254"/>
      <c r="BN150" s="306">
        <f t="shared" si="65"/>
        <v>0</v>
      </c>
      <c r="BO150" s="685"/>
      <c r="BP150" s="685"/>
      <c r="BQ150" s="685"/>
      <c r="BR150" s="685"/>
      <c r="BS150" s="685"/>
      <c r="BT150" s="685"/>
      <c r="BU150" s="1210"/>
      <c r="BV150" s="1211"/>
      <c r="BW150" s="1211"/>
      <c r="BX150" s="1211"/>
      <c r="BY150" s="1211"/>
      <c r="BZ150" s="1211"/>
      <c r="CA150" s="1211"/>
      <c r="CB150" s="1211"/>
      <c r="CC150" s="1212"/>
    </row>
    <row r="151" spans="1:81" s="690" customFormat="1" ht="54" customHeight="1" thickTop="1" thickBot="1" x14ac:dyDescent="0.3">
      <c r="A151" s="673"/>
      <c r="B151" s="1318"/>
      <c r="C151" s="1315"/>
      <c r="D151" s="1282">
        <v>32</v>
      </c>
      <c r="E151" s="1285" t="s">
        <v>7018</v>
      </c>
      <c r="F151" s="1285"/>
      <c r="G151" s="1285" t="s">
        <v>7218</v>
      </c>
      <c r="H151" s="1285" t="s">
        <v>7191</v>
      </c>
      <c r="I151" s="1388">
        <v>2021004540139</v>
      </c>
      <c r="J151" s="1744">
        <v>719</v>
      </c>
      <c r="K151" s="1288" t="str">
        <f>+[19]Metas!K827</f>
        <v>Programa de capacitación implementado para el fortalecimiento de capacidades sobre recolección, manejo, aprovechamiento y disposición de los residuos sólidos y otros, dirigido a los municipios del Departamento.</v>
      </c>
      <c r="L151" s="1222">
        <v>0.3</v>
      </c>
      <c r="M151" s="1225">
        <f>SUM(N151:Q151)</f>
        <v>0.3</v>
      </c>
      <c r="N151" s="1228">
        <v>7.4999999999999997E-2</v>
      </c>
      <c r="O151" s="1231">
        <v>7.4999999999999997E-2</v>
      </c>
      <c r="P151" s="1234">
        <v>7.4999999999999997E-2</v>
      </c>
      <c r="Q151" s="1237">
        <v>7.4999999999999997E-2</v>
      </c>
      <c r="R151" s="1219">
        <f>+$J151</f>
        <v>719</v>
      </c>
      <c r="S151" s="951" t="s">
        <v>7219</v>
      </c>
      <c r="T151" s="928" t="s">
        <v>3834</v>
      </c>
      <c r="U151" s="928" t="s">
        <v>3838</v>
      </c>
      <c r="V151" s="928" t="s">
        <v>3842</v>
      </c>
      <c r="W151" s="946" t="s">
        <v>7220</v>
      </c>
      <c r="X151" s="669">
        <v>44593</v>
      </c>
      <c r="Y151" s="669">
        <v>44651</v>
      </c>
      <c r="Z151" s="669"/>
      <c r="AA151" s="669"/>
      <c r="AB151" s="1219">
        <f t="shared" ref="AB151" si="152">+$J151</f>
        <v>719</v>
      </c>
      <c r="AC151" s="1240">
        <f t="shared" ref="AC151" si="153">+L151</f>
        <v>0.3</v>
      </c>
      <c r="AD151" s="308">
        <f t="shared" si="121"/>
        <v>0</v>
      </c>
      <c r="AE151" s="308">
        <f t="shared" si="121"/>
        <v>0</v>
      </c>
      <c r="AF151" s="308">
        <f t="shared" si="121"/>
        <v>0</v>
      </c>
      <c r="AG151" s="308">
        <f t="shared" si="116"/>
        <v>0</v>
      </c>
      <c r="AH151" s="308">
        <f t="shared" si="116"/>
        <v>0</v>
      </c>
      <c r="AI151" s="308">
        <f t="shared" si="116"/>
        <v>0</v>
      </c>
      <c r="AJ151" s="308">
        <f t="shared" si="116"/>
        <v>0</v>
      </c>
      <c r="AK151" s="1219">
        <f t="shared" ref="AK151" si="154">+$J151</f>
        <v>719</v>
      </c>
      <c r="AL151" s="1243">
        <f>+N151</f>
        <v>7.4999999999999997E-2</v>
      </c>
      <c r="AM151" s="308">
        <f t="shared" ref="AM151:AM154" si="155">SUM(AN151:AS151)</f>
        <v>0</v>
      </c>
      <c r="AN151" s="683"/>
      <c r="AO151" s="683"/>
      <c r="AP151" s="683"/>
      <c r="AQ151" s="683"/>
      <c r="AR151" s="683"/>
      <c r="AS151" s="683"/>
      <c r="AT151" s="1219">
        <f t="shared" ref="AT151" si="156">+$J151</f>
        <v>719</v>
      </c>
      <c r="AU151" s="1246">
        <f>+O151</f>
        <v>7.4999999999999997E-2</v>
      </c>
      <c r="AV151" s="308">
        <f t="shared" si="61"/>
        <v>0</v>
      </c>
      <c r="AW151" s="683"/>
      <c r="AX151" s="683"/>
      <c r="AY151" s="683"/>
      <c r="AZ151" s="683"/>
      <c r="BA151" s="683"/>
      <c r="BB151" s="683"/>
      <c r="BC151" s="1219">
        <f t="shared" ref="BC151" si="157">+$J151</f>
        <v>719</v>
      </c>
      <c r="BD151" s="1249">
        <f>+P151</f>
        <v>7.4999999999999997E-2</v>
      </c>
      <c r="BE151" s="308">
        <f t="shared" si="63"/>
        <v>0</v>
      </c>
      <c r="BF151" s="683"/>
      <c r="BG151" s="683"/>
      <c r="BH151" s="683"/>
      <c r="BI151" s="683"/>
      <c r="BJ151" s="683"/>
      <c r="BK151" s="683"/>
      <c r="BL151" s="1219">
        <f t="shared" ref="BL151" si="158">+$J151</f>
        <v>719</v>
      </c>
      <c r="BM151" s="1252">
        <f>+Q151</f>
        <v>7.4999999999999997E-2</v>
      </c>
      <c r="BN151" s="308">
        <f t="shared" si="65"/>
        <v>0</v>
      </c>
      <c r="BO151" s="683"/>
      <c r="BP151" s="683"/>
      <c r="BQ151" s="683"/>
      <c r="BR151" s="683"/>
      <c r="BS151" s="683"/>
      <c r="BT151" s="683"/>
      <c r="BU151" s="1204"/>
      <c r="BV151" s="1205"/>
      <c r="BW151" s="1205"/>
      <c r="BX151" s="1205"/>
      <c r="BY151" s="1205"/>
      <c r="BZ151" s="1205"/>
      <c r="CA151" s="1205"/>
      <c r="CB151" s="1205"/>
      <c r="CC151" s="1206"/>
    </row>
    <row r="152" spans="1:81" s="690" customFormat="1" ht="49.5" customHeight="1" thickBot="1" x14ac:dyDescent="0.3">
      <c r="A152" s="673"/>
      <c r="B152" s="1318"/>
      <c r="C152" s="1315"/>
      <c r="D152" s="1283"/>
      <c r="E152" s="1286"/>
      <c r="F152" s="1286"/>
      <c r="G152" s="1286"/>
      <c r="H152" s="1286"/>
      <c r="I152" s="1389"/>
      <c r="J152" s="1722"/>
      <c r="K152" s="1289"/>
      <c r="L152" s="1223"/>
      <c r="M152" s="1226"/>
      <c r="N152" s="1229"/>
      <c r="O152" s="1232"/>
      <c r="P152" s="1235"/>
      <c r="Q152" s="1238"/>
      <c r="R152" s="1220"/>
      <c r="S152" s="2277" t="s">
        <v>7221</v>
      </c>
      <c r="T152" s="932" t="s">
        <v>3834</v>
      </c>
      <c r="U152" s="932" t="s">
        <v>3839</v>
      </c>
      <c r="V152" s="932" t="s">
        <v>3842</v>
      </c>
      <c r="W152" s="946" t="s">
        <v>7222</v>
      </c>
      <c r="X152" s="670">
        <v>44652</v>
      </c>
      <c r="Y152" s="670">
        <v>44834</v>
      </c>
      <c r="Z152" s="670"/>
      <c r="AA152" s="670"/>
      <c r="AB152" s="1220"/>
      <c r="AC152" s="1241"/>
      <c r="AD152" s="303">
        <f t="shared" si="121"/>
        <v>0</v>
      </c>
      <c r="AE152" s="303">
        <f t="shared" si="121"/>
        <v>0</v>
      </c>
      <c r="AF152" s="303">
        <f t="shared" si="121"/>
        <v>0</v>
      </c>
      <c r="AG152" s="303">
        <f t="shared" si="116"/>
        <v>0</v>
      </c>
      <c r="AH152" s="303">
        <f t="shared" si="116"/>
        <v>0</v>
      </c>
      <c r="AI152" s="303">
        <f t="shared" si="116"/>
        <v>0</v>
      </c>
      <c r="AJ152" s="303">
        <f t="shared" si="116"/>
        <v>0</v>
      </c>
      <c r="AK152" s="1220"/>
      <c r="AL152" s="1244"/>
      <c r="AM152" s="303">
        <f t="shared" si="155"/>
        <v>0</v>
      </c>
      <c r="AN152" s="684"/>
      <c r="AO152" s="684"/>
      <c r="AP152" s="684"/>
      <c r="AQ152" s="684"/>
      <c r="AR152" s="684"/>
      <c r="AS152" s="684"/>
      <c r="AT152" s="1220"/>
      <c r="AU152" s="1247"/>
      <c r="AV152" s="303">
        <f t="shared" si="61"/>
        <v>0</v>
      </c>
      <c r="AW152" s="684"/>
      <c r="AX152" s="684"/>
      <c r="AY152" s="684"/>
      <c r="AZ152" s="684"/>
      <c r="BA152" s="684"/>
      <c r="BB152" s="684"/>
      <c r="BC152" s="1220"/>
      <c r="BD152" s="1250"/>
      <c r="BE152" s="303">
        <f t="shared" si="63"/>
        <v>0</v>
      </c>
      <c r="BF152" s="684"/>
      <c r="BG152" s="684"/>
      <c r="BH152" s="684"/>
      <c r="BI152" s="684"/>
      <c r="BJ152" s="684"/>
      <c r="BK152" s="684"/>
      <c r="BL152" s="1220"/>
      <c r="BM152" s="1253"/>
      <c r="BN152" s="303">
        <f t="shared" si="65"/>
        <v>0</v>
      </c>
      <c r="BO152" s="684"/>
      <c r="BP152" s="684"/>
      <c r="BQ152" s="684"/>
      <c r="BR152" s="684"/>
      <c r="BS152" s="684"/>
      <c r="BT152" s="684"/>
      <c r="BU152" s="1207"/>
      <c r="BV152" s="1208"/>
      <c r="BW152" s="1208"/>
      <c r="BX152" s="1208"/>
      <c r="BY152" s="1208"/>
      <c r="BZ152" s="1208"/>
      <c r="CA152" s="1208"/>
      <c r="CB152" s="1208"/>
      <c r="CC152" s="1209"/>
    </row>
    <row r="153" spans="1:81" s="690" customFormat="1" ht="40.15" customHeight="1" x14ac:dyDescent="0.25">
      <c r="A153" s="673"/>
      <c r="B153" s="1318"/>
      <c r="C153" s="1315"/>
      <c r="D153" s="1283"/>
      <c r="E153" s="1286"/>
      <c r="F153" s="1286"/>
      <c r="G153" s="1286"/>
      <c r="H153" s="1286"/>
      <c r="I153" s="1389"/>
      <c r="J153" s="1722"/>
      <c r="K153" s="1289"/>
      <c r="L153" s="1223"/>
      <c r="M153" s="1226"/>
      <c r="N153" s="1229"/>
      <c r="O153" s="1232"/>
      <c r="P153" s="1235"/>
      <c r="Q153" s="1238"/>
      <c r="R153" s="1220"/>
      <c r="S153" s="2278"/>
      <c r="T153" s="932"/>
      <c r="U153" s="932"/>
      <c r="V153" s="932"/>
      <c r="W153" s="678"/>
      <c r="X153" s="670"/>
      <c r="Y153" s="670"/>
      <c r="Z153" s="670"/>
      <c r="AA153" s="670"/>
      <c r="AB153" s="1220"/>
      <c r="AC153" s="1241"/>
      <c r="AD153" s="303">
        <f t="shared" si="121"/>
        <v>0</v>
      </c>
      <c r="AE153" s="303">
        <f t="shared" si="121"/>
        <v>0</v>
      </c>
      <c r="AF153" s="303">
        <f t="shared" si="121"/>
        <v>0</v>
      </c>
      <c r="AG153" s="303">
        <f t="shared" si="116"/>
        <v>0</v>
      </c>
      <c r="AH153" s="303">
        <f t="shared" si="116"/>
        <v>0</v>
      </c>
      <c r="AI153" s="303">
        <f t="shared" si="116"/>
        <v>0</v>
      </c>
      <c r="AJ153" s="303">
        <f t="shared" si="116"/>
        <v>0</v>
      </c>
      <c r="AK153" s="1220"/>
      <c r="AL153" s="1244"/>
      <c r="AM153" s="303">
        <f t="shared" si="155"/>
        <v>0</v>
      </c>
      <c r="AN153" s="684"/>
      <c r="AO153" s="684"/>
      <c r="AP153" s="684"/>
      <c r="AQ153" s="684"/>
      <c r="AR153" s="684"/>
      <c r="AS153" s="684"/>
      <c r="AT153" s="1220"/>
      <c r="AU153" s="1247"/>
      <c r="AV153" s="303">
        <f t="shared" si="61"/>
        <v>0</v>
      </c>
      <c r="AW153" s="684"/>
      <c r="AX153" s="684"/>
      <c r="AY153" s="684"/>
      <c r="AZ153" s="684"/>
      <c r="BA153" s="684"/>
      <c r="BB153" s="684"/>
      <c r="BC153" s="1220"/>
      <c r="BD153" s="1250"/>
      <c r="BE153" s="303">
        <f t="shared" si="63"/>
        <v>0</v>
      </c>
      <c r="BF153" s="684"/>
      <c r="BG153" s="684"/>
      <c r="BH153" s="684"/>
      <c r="BI153" s="684"/>
      <c r="BJ153" s="684"/>
      <c r="BK153" s="684"/>
      <c r="BL153" s="1220"/>
      <c r="BM153" s="1253"/>
      <c r="BN153" s="303">
        <f t="shared" si="65"/>
        <v>0</v>
      </c>
      <c r="BO153" s="684"/>
      <c r="BP153" s="684"/>
      <c r="BQ153" s="684"/>
      <c r="BR153" s="684"/>
      <c r="BS153" s="684"/>
      <c r="BT153" s="684"/>
      <c r="BU153" s="1207"/>
      <c r="BV153" s="1208"/>
      <c r="BW153" s="1208"/>
      <c r="BX153" s="1208"/>
      <c r="BY153" s="1208"/>
      <c r="BZ153" s="1208"/>
      <c r="CA153" s="1208"/>
      <c r="CB153" s="1208"/>
      <c r="CC153" s="1209"/>
    </row>
    <row r="154" spans="1:81" s="690" customFormat="1" ht="56.25" customHeight="1" thickBot="1" x14ac:dyDescent="0.3">
      <c r="A154" s="673"/>
      <c r="B154" s="1319"/>
      <c r="C154" s="1316"/>
      <c r="D154" s="1284"/>
      <c r="E154" s="1287"/>
      <c r="F154" s="1287"/>
      <c r="G154" s="1287"/>
      <c r="H154" s="1287"/>
      <c r="I154" s="1410"/>
      <c r="J154" s="1745"/>
      <c r="K154" s="1290"/>
      <c r="L154" s="1224"/>
      <c r="M154" s="1227"/>
      <c r="N154" s="1230"/>
      <c r="O154" s="1233"/>
      <c r="P154" s="1236"/>
      <c r="Q154" s="1239"/>
      <c r="R154" s="1221"/>
      <c r="S154" s="955" t="s">
        <v>7223</v>
      </c>
      <c r="T154" s="934" t="s">
        <v>3834</v>
      </c>
      <c r="U154" s="934" t="s">
        <v>3840</v>
      </c>
      <c r="V154" s="934" t="s">
        <v>3842</v>
      </c>
      <c r="W154" s="946" t="s">
        <v>7224</v>
      </c>
      <c r="X154" s="670">
        <v>44837</v>
      </c>
      <c r="Y154" s="670">
        <v>44925</v>
      </c>
      <c r="Z154" s="671"/>
      <c r="AA154" s="671"/>
      <c r="AB154" s="1221"/>
      <c r="AC154" s="1242"/>
      <c r="AD154" s="306">
        <f t="shared" si="121"/>
        <v>200</v>
      </c>
      <c r="AE154" s="306">
        <f t="shared" si="121"/>
        <v>20</v>
      </c>
      <c r="AF154" s="306">
        <f t="shared" si="121"/>
        <v>0</v>
      </c>
      <c r="AG154" s="306">
        <f t="shared" si="116"/>
        <v>0</v>
      </c>
      <c r="AH154" s="306">
        <f t="shared" si="116"/>
        <v>0</v>
      </c>
      <c r="AI154" s="306">
        <f t="shared" si="116"/>
        <v>60</v>
      </c>
      <c r="AJ154" s="306">
        <f t="shared" si="116"/>
        <v>120</v>
      </c>
      <c r="AK154" s="1221"/>
      <c r="AL154" s="1245"/>
      <c r="AM154" s="306">
        <f t="shared" si="155"/>
        <v>50</v>
      </c>
      <c r="AN154" s="685">
        <v>5</v>
      </c>
      <c r="AO154" s="685"/>
      <c r="AP154" s="685"/>
      <c r="AQ154" s="685"/>
      <c r="AR154" s="685">
        <v>15</v>
      </c>
      <c r="AS154" s="685">
        <v>30</v>
      </c>
      <c r="AT154" s="1221"/>
      <c r="AU154" s="1248"/>
      <c r="AV154" s="306">
        <f t="shared" si="61"/>
        <v>50</v>
      </c>
      <c r="AW154" s="685">
        <v>5</v>
      </c>
      <c r="AX154" s="685"/>
      <c r="AY154" s="685"/>
      <c r="AZ154" s="685"/>
      <c r="BA154" s="685">
        <v>15</v>
      </c>
      <c r="BB154" s="685">
        <v>30</v>
      </c>
      <c r="BC154" s="1221"/>
      <c r="BD154" s="1251"/>
      <c r="BE154" s="306">
        <f t="shared" si="63"/>
        <v>50</v>
      </c>
      <c r="BF154" s="685">
        <v>5</v>
      </c>
      <c r="BG154" s="685"/>
      <c r="BH154" s="685"/>
      <c r="BI154" s="685"/>
      <c r="BJ154" s="685">
        <v>15</v>
      </c>
      <c r="BK154" s="685">
        <v>30</v>
      </c>
      <c r="BL154" s="1221"/>
      <c r="BM154" s="1254"/>
      <c r="BN154" s="306">
        <f t="shared" si="65"/>
        <v>50</v>
      </c>
      <c r="BO154" s="685">
        <v>5</v>
      </c>
      <c r="BP154" s="685"/>
      <c r="BQ154" s="685"/>
      <c r="BR154" s="685"/>
      <c r="BS154" s="685">
        <v>15</v>
      </c>
      <c r="BT154" s="685">
        <v>30</v>
      </c>
      <c r="BU154" s="1210"/>
      <c r="BV154" s="1211"/>
      <c r="BW154" s="1211"/>
      <c r="BX154" s="1211"/>
      <c r="BY154" s="1211"/>
      <c r="BZ154" s="1211"/>
      <c r="CA154" s="1211"/>
      <c r="CB154" s="1211"/>
      <c r="CC154" s="1212"/>
    </row>
    <row r="155" spans="1:81" ht="40.15" customHeight="1" thickTop="1" thickBot="1" x14ac:dyDescent="0.3">
      <c r="S155" s="956"/>
    </row>
  </sheetData>
  <mergeCells count="1333">
    <mergeCell ref="W71:W72"/>
    <mergeCell ref="S75:S76"/>
    <mergeCell ref="S91:S92"/>
    <mergeCell ref="S106:S107"/>
    <mergeCell ref="S110:S111"/>
    <mergeCell ref="S117:S118"/>
    <mergeCell ref="S135:S136"/>
    <mergeCell ref="S139:S140"/>
    <mergeCell ref="S144:S145"/>
    <mergeCell ref="S152:S153"/>
    <mergeCell ref="P131:P133"/>
    <mergeCell ref="Q131:Q133"/>
    <mergeCell ref="R131:R133"/>
    <mergeCell ref="L65:Q65"/>
    <mergeCell ref="T65:V65"/>
    <mergeCell ref="D67:D69"/>
    <mergeCell ref="E67:E69"/>
    <mergeCell ref="F67:F69"/>
    <mergeCell ref="G67:G69"/>
    <mergeCell ref="H67:H69"/>
    <mergeCell ref="I67:I69"/>
    <mergeCell ref="S67:S69"/>
    <mergeCell ref="T67:T69"/>
    <mergeCell ref="U67:U69"/>
    <mergeCell ref="V67:V69"/>
    <mergeCell ref="C96:H96"/>
    <mergeCell ref="L96:Q96"/>
    <mergeCell ref="R96:S96"/>
    <mergeCell ref="T96:V96"/>
    <mergeCell ref="C97:H97"/>
    <mergeCell ref="L97:Q97"/>
    <mergeCell ref="R97:S97"/>
    <mergeCell ref="D79:D82"/>
    <mergeCell ref="E79:E82"/>
    <mergeCell ref="F79:F82"/>
    <mergeCell ref="G79:G82"/>
    <mergeCell ref="H79:H82"/>
    <mergeCell ref="I79:I82"/>
    <mergeCell ref="T42:V42"/>
    <mergeCell ref="L43:Q43"/>
    <mergeCell ref="T43:V43"/>
    <mergeCell ref="D45:D47"/>
    <mergeCell ref="E45:E47"/>
    <mergeCell ref="F45:F47"/>
    <mergeCell ref="G45:G47"/>
    <mergeCell ref="H45:H47"/>
    <mergeCell ref="I45:I47"/>
    <mergeCell ref="S45:S47"/>
    <mergeCell ref="T45:T47"/>
    <mergeCell ref="U45:U47"/>
    <mergeCell ref="V45:V47"/>
    <mergeCell ref="C62:H62"/>
    <mergeCell ref="L62:Q62"/>
    <mergeCell ref="R62:S62"/>
    <mergeCell ref="T62:V62"/>
    <mergeCell ref="J45:J47"/>
    <mergeCell ref="K45:K47"/>
    <mergeCell ref="N45:N47"/>
    <mergeCell ref="O45:O47"/>
    <mergeCell ref="J71:J74"/>
    <mergeCell ref="K71:K74"/>
    <mergeCell ref="L71:L74"/>
    <mergeCell ref="M71:M74"/>
    <mergeCell ref="N71:N74"/>
    <mergeCell ref="O71:O74"/>
    <mergeCell ref="R105:R108"/>
    <mergeCell ref="R109:R112"/>
    <mergeCell ref="R113:R116"/>
    <mergeCell ref="R117:R120"/>
    <mergeCell ref="R121:R124"/>
    <mergeCell ref="R135:R138"/>
    <mergeCell ref="R139:R142"/>
    <mergeCell ref="R49:R52"/>
    <mergeCell ref="R53:R56"/>
    <mergeCell ref="R57:R60"/>
    <mergeCell ref="R71:R74"/>
    <mergeCell ref="R75:R78"/>
    <mergeCell ref="R79:R82"/>
    <mergeCell ref="R83:R86"/>
    <mergeCell ref="R87:R90"/>
    <mergeCell ref="R91:R94"/>
    <mergeCell ref="J121:J124"/>
    <mergeCell ref="K121:K124"/>
    <mergeCell ref="L121:L124"/>
    <mergeCell ref="M121:M124"/>
    <mergeCell ref="N121:N124"/>
    <mergeCell ref="O121:O124"/>
    <mergeCell ref="R151:R154"/>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R11:R14"/>
    <mergeCell ref="R15:R18"/>
    <mergeCell ref="R19:R22"/>
    <mergeCell ref="R23:R26"/>
    <mergeCell ref="R27:R30"/>
    <mergeCell ref="R31:R34"/>
    <mergeCell ref="R35:R38"/>
    <mergeCell ref="L45:L47"/>
    <mergeCell ref="M45:M47"/>
    <mergeCell ref="R40:S40"/>
    <mergeCell ref="R41:S41"/>
    <mergeCell ref="R42:S43"/>
    <mergeCell ref="R63:S63"/>
    <mergeCell ref="R64:S65"/>
    <mergeCell ref="S32:S33"/>
    <mergeCell ref="S71:S72"/>
    <mergeCell ref="D143:D146"/>
    <mergeCell ref="E143:E146"/>
    <mergeCell ref="F143:F146"/>
    <mergeCell ref="G143:G146"/>
    <mergeCell ref="H143:H146"/>
    <mergeCell ref="I143:I146"/>
    <mergeCell ref="D147:D150"/>
    <mergeCell ref="E147:E150"/>
    <mergeCell ref="F147:F150"/>
    <mergeCell ref="G147:G150"/>
    <mergeCell ref="H147:H150"/>
    <mergeCell ref="I147:I150"/>
    <mergeCell ref="H131:H133"/>
    <mergeCell ref="I131:I133"/>
    <mergeCell ref="D105:D108"/>
    <mergeCell ref="E105:E108"/>
    <mergeCell ref="F105:F108"/>
    <mergeCell ref="G105:G108"/>
    <mergeCell ref="H105:H108"/>
    <mergeCell ref="I105:I108"/>
    <mergeCell ref="D109:D112"/>
    <mergeCell ref="E109:E112"/>
    <mergeCell ref="F109:F112"/>
    <mergeCell ref="G109:G112"/>
    <mergeCell ref="H109:H112"/>
    <mergeCell ref="D151:D154"/>
    <mergeCell ref="E151:E154"/>
    <mergeCell ref="F151:F154"/>
    <mergeCell ref="G151:G154"/>
    <mergeCell ref="H151:H154"/>
    <mergeCell ref="I151:I154"/>
    <mergeCell ref="I117:I120"/>
    <mergeCell ref="D121:D124"/>
    <mergeCell ref="E121:E124"/>
    <mergeCell ref="F121:F124"/>
    <mergeCell ref="G121:G124"/>
    <mergeCell ref="H121:H124"/>
    <mergeCell ref="I121:I124"/>
    <mergeCell ref="D135:D138"/>
    <mergeCell ref="E135:E138"/>
    <mergeCell ref="F135:F138"/>
    <mergeCell ref="G135:G138"/>
    <mergeCell ref="H135:H138"/>
    <mergeCell ref="I135:I138"/>
    <mergeCell ref="D139:D142"/>
    <mergeCell ref="E139:E142"/>
    <mergeCell ref="F139:F142"/>
    <mergeCell ref="G139:G142"/>
    <mergeCell ref="H139:H142"/>
    <mergeCell ref="I139:I142"/>
    <mergeCell ref="C126:H126"/>
    <mergeCell ref="C127:H127"/>
    <mergeCell ref="C128:H129"/>
    <mergeCell ref="D131:D133"/>
    <mergeCell ref="E131:E133"/>
    <mergeCell ref="F131:F133"/>
    <mergeCell ref="G131:G133"/>
    <mergeCell ref="I109:I112"/>
    <mergeCell ref="C98:H99"/>
    <mergeCell ref="D101:D103"/>
    <mergeCell ref="E101:E103"/>
    <mergeCell ref="F101:F103"/>
    <mergeCell ref="G101:G103"/>
    <mergeCell ref="H101:H103"/>
    <mergeCell ref="I101:I103"/>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57:D60"/>
    <mergeCell ref="E57:E60"/>
    <mergeCell ref="F57:F60"/>
    <mergeCell ref="G57:G60"/>
    <mergeCell ref="H57:H60"/>
    <mergeCell ref="I57:I60"/>
    <mergeCell ref="D71:D74"/>
    <mergeCell ref="E71:E74"/>
    <mergeCell ref="F71:F74"/>
    <mergeCell ref="G71:G74"/>
    <mergeCell ref="H71:H74"/>
    <mergeCell ref="I71:I74"/>
    <mergeCell ref="D75:D78"/>
    <mergeCell ref="E75:E78"/>
    <mergeCell ref="F75:F78"/>
    <mergeCell ref="G75:G78"/>
    <mergeCell ref="H75:H78"/>
    <mergeCell ref="I75:I78"/>
    <mergeCell ref="C63:H63"/>
    <mergeCell ref="C64:H65"/>
    <mergeCell ref="D35:D38"/>
    <mergeCell ref="E35:E38"/>
    <mergeCell ref="F35:F38"/>
    <mergeCell ref="G35:G38"/>
    <mergeCell ref="H35:H38"/>
    <mergeCell ref="I35:I38"/>
    <mergeCell ref="D49:D52"/>
    <mergeCell ref="E49:E52"/>
    <mergeCell ref="F49:F52"/>
    <mergeCell ref="G49:G52"/>
    <mergeCell ref="H49:H52"/>
    <mergeCell ref="I49:I52"/>
    <mergeCell ref="D53:D56"/>
    <mergeCell ref="E53:E56"/>
    <mergeCell ref="F53:F56"/>
    <mergeCell ref="G53:G56"/>
    <mergeCell ref="H53:H56"/>
    <mergeCell ref="I53:I56"/>
    <mergeCell ref="C40:H40"/>
    <mergeCell ref="C41:H41"/>
    <mergeCell ref="C42:H43"/>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J151:J154"/>
    <mergeCell ref="K151:K154"/>
    <mergeCell ref="B135:B154"/>
    <mergeCell ref="C135:C154"/>
    <mergeCell ref="AL151:AL154"/>
    <mergeCell ref="AT151:AT154"/>
    <mergeCell ref="AU151:AU154"/>
    <mergeCell ref="BC151:BC154"/>
    <mergeCell ref="BD151:BD154"/>
    <mergeCell ref="BL151:BL154"/>
    <mergeCell ref="O151:O154"/>
    <mergeCell ref="P151:P154"/>
    <mergeCell ref="Q151:Q154"/>
    <mergeCell ref="AB151:AB154"/>
    <mergeCell ref="AC151:AC154"/>
    <mergeCell ref="AK151:AK154"/>
    <mergeCell ref="BU147:CC147"/>
    <mergeCell ref="BU148:CC148"/>
    <mergeCell ref="BU149:CC149"/>
    <mergeCell ref="BU150:CC150"/>
    <mergeCell ref="BU139:CC139"/>
    <mergeCell ref="BU140:CC140"/>
    <mergeCell ref="BU141:CC141"/>
    <mergeCell ref="BU142:CC142"/>
    <mergeCell ref="L143:L146"/>
    <mergeCell ref="M143:M146"/>
    <mergeCell ref="N143:N146"/>
    <mergeCell ref="O143:O146"/>
    <mergeCell ref="AT139:AT142"/>
    <mergeCell ref="BU135:CC135"/>
    <mergeCell ref="BU136:CC136"/>
    <mergeCell ref="BU137:CC137"/>
    <mergeCell ref="BM151:BM154"/>
    <mergeCell ref="BU151:CC151"/>
    <mergeCell ref="BU152:CC152"/>
    <mergeCell ref="BU153:CC153"/>
    <mergeCell ref="BU154:CC154"/>
    <mergeCell ref="AM132:AM133"/>
    <mergeCell ref="AN132:AQ132"/>
    <mergeCell ref="AR132:AR133"/>
    <mergeCell ref="AS132:AS133"/>
    <mergeCell ref="X131:Y131"/>
    <mergeCell ref="Z131:AA131"/>
    <mergeCell ref="AB131:AB133"/>
    <mergeCell ref="AC131:AC133"/>
    <mergeCell ref="AD131:AJ131"/>
    <mergeCell ref="AK131:AK133"/>
    <mergeCell ref="AD132:AD133"/>
    <mergeCell ref="AE132:AH132"/>
    <mergeCell ref="AI132:AI133"/>
    <mergeCell ref="AJ132:AJ133"/>
    <mergeCell ref="BS132:BS133"/>
    <mergeCell ref="BT132:BT133"/>
    <mergeCell ref="BU138:CC138"/>
    <mergeCell ref="BU143:CC143"/>
    <mergeCell ref="BU144:CC144"/>
    <mergeCell ref="BU145:CC145"/>
    <mergeCell ref="BU146:CC146"/>
    <mergeCell ref="L151:L154"/>
    <mergeCell ref="M151:M154"/>
    <mergeCell ref="N151:N154"/>
    <mergeCell ref="AV132:AV133"/>
    <mergeCell ref="AW132:AZ132"/>
    <mergeCell ref="BA132:BA133"/>
    <mergeCell ref="BB132:BB133"/>
    <mergeCell ref="BE132:BE133"/>
    <mergeCell ref="BF132:BI132"/>
    <mergeCell ref="BD131:BD133"/>
    <mergeCell ref="BE131:BK131"/>
    <mergeCell ref="BL131:BL133"/>
    <mergeCell ref="BM131:BM133"/>
    <mergeCell ref="BN131:BT131"/>
    <mergeCell ref="AU139:AU142"/>
    <mergeCell ref="BC139:BC142"/>
    <mergeCell ref="BD139:BD142"/>
    <mergeCell ref="BL139:BL142"/>
    <mergeCell ref="BM139:BM142"/>
    <mergeCell ref="P139:P142"/>
    <mergeCell ref="Q139:Q142"/>
    <mergeCell ref="AB139:AB142"/>
    <mergeCell ref="AC139:AC142"/>
    <mergeCell ref="AK139:AK142"/>
    <mergeCell ref="AL139:AL142"/>
    <mergeCell ref="W131:W133"/>
    <mergeCell ref="P143:P146"/>
    <mergeCell ref="Q143:Q146"/>
    <mergeCell ref="AB143:AB146"/>
    <mergeCell ref="AC143:AC146"/>
    <mergeCell ref="AK143:AK146"/>
    <mergeCell ref="AL143:AL146"/>
    <mergeCell ref="B126:B129"/>
    <mergeCell ref="W126:AA126"/>
    <mergeCell ref="AB126:AJ126"/>
    <mergeCell ref="AK126:AM126"/>
    <mergeCell ref="B131:B133"/>
    <mergeCell ref="C131:C133"/>
    <mergeCell ref="J131:J133"/>
    <mergeCell ref="K131:K133"/>
    <mergeCell ref="L131:L133"/>
    <mergeCell ref="M131:M133"/>
    <mergeCell ref="BL128:BT129"/>
    <mergeCell ref="BU128:BW128"/>
    <mergeCell ref="BU131:CC133"/>
    <mergeCell ref="BJ132:BJ133"/>
    <mergeCell ref="BK132:BK133"/>
    <mergeCell ref="BN132:BN133"/>
    <mergeCell ref="BO132:BR132"/>
    <mergeCell ref="AL131:AL133"/>
    <mergeCell ref="AM131:AS131"/>
    <mergeCell ref="AT131:AT133"/>
    <mergeCell ref="AU131:AU133"/>
    <mergeCell ref="AV131:BB131"/>
    <mergeCell ref="BC131:BC133"/>
    <mergeCell ref="BX128:CC128"/>
    <mergeCell ref="W129:AA129"/>
    <mergeCell ref="AK129:AM129"/>
    <mergeCell ref="AN129:AS129"/>
    <mergeCell ref="BC129:BE129"/>
    <mergeCell ref="BF129:BK129"/>
    <mergeCell ref="BU129:BW129"/>
    <mergeCell ref="L126:Q126"/>
    <mergeCell ref="R126:S126"/>
    <mergeCell ref="BU101:CC103"/>
    <mergeCell ref="BJ102:BJ103"/>
    <mergeCell ref="BK102:BK103"/>
    <mergeCell ref="BN102:BN103"/>
    <mergeCell ref="BO102:BR102"/>
    <mergeCell ref="AL101:AL103"/>
    <mergeCell ref="AM101:AS101"/>
    <mergeCell ref="AT101:AT103"/>
    <mergeCell ref="AU101:AU103"/>
    <mergeCell ref="AV101:BB101"/>
    <mergeCell ref="BC101:BC103"/>
    <mergeCell ref="AM102:AM103"/>
    <mergeCell ref="AN102:AQ102"/>
    <mergeCell ref="AR102:AR103"/>
    <mergeCell ref="AS102:AS103"/>
    <mergeCell ref="X101:Y101"/>
    <mergeCell ref="Z101:AA101"/>
    <mergeCell ref="B101:B103"/>
    <mergeCell ref="C101:C103"/>
    <mergeCell ref="J101:J103"/>
    <mergeCell ref="K101:K103"/>
    <mergeCell ref="L101:L103"/>
    <mergeCell ref="M101:M103"/>
    <mergeCell ref="BS102:BS103"/>
    <mergeCell ref="BT102:BT103"/>
    <mergeCell ref="B105:B124"/>
    <mergeCell ref="C105:C124"/>
    <mergeCell ref="AV102:AV103"/>
    <mergeCell ref="AW102:AZ102"/>
    <mergeCell ref="BA102:BA103"/>
    <mergeCell ref="BB102:BB103"/>
    <mergeCell ref="BE102:BE103"/>
    <mergeCell ref="BF102:BI102"/>
    <mergeCell ref="BD101:BD103"/>
    <mergeCell ref="BE101:BK101"/>
    <mergeCell ref="BL101:BL103"/>
    <mergeCell ref="BM101:BM103"/>
    <mergeCell ref="BN101:BT101"/>
    <mergeCell ref="D113:D116"/>
    <mergeCell ref="E113:E116"/>
    <mergeCell ref="F113:F116"/>
    <mergeCell ref="G113:G116"/>
    <mergeCell ref="H113:H116"/>
    <mergeCell ref="I113:I116"/>
    <mergeCell ref="D117:D120"/>
    <mergeCell ref="E117:E120"/>
    <mergeCell ref="F117:F120"/>
    <mergeCell ref="G117:G120"/>
    <mergeCell ref="H117:H120"/>
    <mergeCell ref="BL97:BT97"/>
    <mergeCell ref="AB101:AB103"/>
    <mergeCell ref="AC101:AC103"/>
    <mergeCell ref="AD101:AJ101"/>
    <mergeCell ref="AK101:AK103"/>
    <mergeCell ref="AD102:AD103"/>
    <mergeCell ref="AE102:AH102"/>
    <mergeCell ref="AI102:AI103"/>
    <mergeCell ref="AJ102:AJ103"/>
    <mergeCell ref="N101:N103"/>
    <mergeCell ref="O101:O103"/>
    <mergeCell ref="P101:P103"/>
    <mergeCell ref="Q101:Q103"/>
    <mergeCell ref="R101:R103"/>
    <mergeCell ref="W101:W103"/>
    <mergeCell ref="L98:Q98"/>
    <mergeCell ref="R98:S99"/>
    <mergeCell ref="T98:V98"/>
    <mergeCell ref="L99:Q99"/>
    <mergeCell ref="T99:V99"/>
    <mergeCell ref="S101:S103"/>
    <mergeCell ref="T101:T103"/>
    <mergeCell ref="U101:U103"/>
    <mergeCell ref="V101:V103"/>
    <mergeCell ref="T97:V97"/>
    <mergeCell ref="B96:B99"/>
    <mergeCell ref="W96:AA96"/>
    <mergeCell ref="AB96:AJ96"/>
    <mergeCell ref="AK96:AM96"/>
    <mergeCell ref="BL98:BT99"/>
    <mergeCell ref="BU98:BW98"/>
    <mergeCell ref="B71:B94"/>
    <mergeCell ref="C71:C90"/>
    <mergeCell ref="C91:C94"/>
    <mergeCell ref="BU91:CC91"/>
    <mergeCell ref="BU92:CC92"/>
    <mergeCell ref="BU93:CC93"/>
    <mergeCell ref="BU94:CC94"/>
    <mergeCell ref="AT91:AT94"/>
    <mergeCell ref="AU91:AU94"/>
    <mergeCell ref="BC91:BC94"/>
    <mergeCell ref="BD91:BD94"/>
    <mergeCell ref="BL91:BL94"/>
    <mergeCell ref="BM91:BM94"/>
    <mergeCell ref="P91:P94"/>
    <mergeCell ref="Q91:Q94"/>
    <mergeCell ref="AB91:AB94"/>
    <mergeCell ref="AC91:AC94"/>
    <mergeCell ref="AK91:AK94"/>
    <mergeCell ref="BX98:CC98"/>
    <mergeCell ref="W99:AA99"/>
    <mergeCell ref="AK99:AM99"/>
    <mergeCell ref="BC98:BE98"/>
    <mergeCell ref="BF98:BK98"/>
    <mergeCell ref="AT97:BB97"/>
    <mergeCell ref="BC97:BE97"/>
    <mergeCell ref="BF97:BK97"/>
    <mergeCell ref="B67:B69"/>
    <mergeCell ref="C67:C69"/>
    <mergeCell ref="J67:J69"/>
    <mergeCell ref="K67:K69"/>
    <mergeCell ref="L67:L69"/>
    <mergeCell ref="M67:M69"/>
    <mergeCell ref="N67:N69"/>
    <mergeCell ref="O67:O69"/>
    <mergeCell ref="P67:P69"/>
    <mergeCell ref="BS68:BS69"/>
    <mergeCell ref="BT68:BT69"/>
    <mergeCell ref="BE68:BE69"/>
    <mergeCell ref="BF68:BI68"/>
    <mergeCell ref="BJ68:BJ69"/>
    <mergeCell ref="BK68:BK69"/>
    <mergeCell ref="BN68:BN69"/>
    <mergeCell ref="BO68:BR68"/>
    <mergeCell ref="BM67:BM69"/>
    <mergeCell ref="BN67:BT67"/>
    <mergeCell ref="AD68:AD69"/>
    <mergeCell ref="AE68:AH68"/>
    <mergeCell ref="AI68:AI69"/>
    <mergeCell ref="AJ68:AJ69"/>
    <mergeCell ref="AM68:AM69"/>
    <mergeCell ref="AN68:AQ68"/>
    <mergeCell ref="AR68:AR69"/>
    <mergeCell ref="AU67:AU69"/>
    <mergeCell ref="BL67:BL69"/>
    <mergeCell ref="AV68:AV69"/>
    <mergeCell ref="AW68:AZ68"/>
    <mergeCell ref="BA68:BA69"/>
    <mergeCell ref="BB68:BB69"/>
    <mergeCell ref="W65:AA65"/>
    <mergeCell ref="AK65:AM65"/>
    <mergeCell ref="AN65:AS65"/>
    <mergeCell ref="BC65:BE65"/>
    <mergeCell ref="BF65:BK65"/>
    <mergeCell ref="BU65:BW65"/>
    <mergeCell ref="BL63:BT63"/>
    <mergeCell ref="BU63:BW63"/>
    <mergeCell ref="BX63:CC63"/>
    <mergeCell ref="W64:AA64"/>
    <mergeCell ref="AB64:AJ65"/>
    <mergeCell ref="AK64:AM64"/>
    <mergeCell ref="AN64:AS64"/>
    <mergeCell ref="AT64:BB65"/>
    <mergeCell ref="BC64:BE64"/>
    <mergeCell ref="AN63:AS63"/>
    <mergeCell ref="AT63:BB63"/>
    <mergeCell ref="BC63:BE63"/>
    <mergeCell ref="BF63:BK63"/>
    <mergeCell ref="BX65:CC65"/>
    <mergeCell ref="B62:B65"/>
    <mergeCell ref="W62:AA62"/>
    <mergeCell ref="AB62:AJ62"/>
    <mergeCell ref="BE46:BE47"/>
    <mergeCell ref="BF46:BI46"/>
    <mergeCell ref="BJ46:BJ47"/>
    <mergeCell ref="BK46:BK47"/>
    <mergeCell ref="BN46:BN47"/>
    <mergeCell ref="BO46:BR46"/>
    <mergeCell ref="BL45:BL47"/>
    <mergeCell ref="BM45:BM47"/>
    <mergeCell ref="BN45:BT45"/>
    <mergeCell ref="BU45:CC47"/>
    <mergeCell ref="AD46:AD47"/>
    <mergeCell ref="AE46:AH46"/>
    <mergeCell ref="AI46:AI47"/>
    <mergeCell ref="AJ46:AJ47"/>
    <mergeCell ref="AM46:AM47"/>
    <mergeCell ref="AN46:AQ46"/>
    <mergeCell ref="AT45:AT47"/>
    <mergeCell ref="AU45:AU47"/>
    <mergeCell ref="AV45:BB45"/>
    <mergeCell ref="BC45:BC47"/>
    <mergeCell ref="BD45:BD47"/>
    <mergeCell ref="BE45:BK45"/>
    <mergeCell ref="AV46:AV47"/>
    <mergeCell ref="AW46:AZ46"/>
    <mergeCell ref="BA46:BA47"/>
    <mergeCell ref="B45:B47"/>
    <mergeCell ref="C45:C47"/>
    <mergeCell ref="AR46:AR47"/>
    <mergeCell ref="AS46:AS47"/>
    <mergeCell ref="BC43:BE43"/>
    <mergeCell ref="BF43:BK43"/>
    <mergeCell ref="P45:P47"/>
    <mergeCell ref="Q45:Q47"/>
    <mergeCell ref="R45:R47"/>
    <mergeCell ref="W45:W47"/>
    <mergeCell ref="X45:Y45"/>
    <mergeCell ref="BS46:BS47"/>
    <mergeCell ref="BT46:BT47"/>
    <mergeCell ref="BB46:BB47"/>
    <mergeCell ref="AB45:AB47"/>
    <mergeCell ref="AC45:AC47"/>
    <mergeCell ref="AD45:AJ45"/>
    <mergeCell ref="AK45:AK47"/>
    <mergeCell ref="AL45:AL47"/>
    <mergeCell ref="AM45:AS45"/>
    <mergeCell ref="B49:B60"/>
    <mergeCell ref="C49:C60"/>
    <mergeCell ref="AK57:AK60"/>
    <mergeCell ref="AL57:AL60"/>
    <mergeCell ref="AT57:AT60"/>
    <mergeCell ref="AU57:AU60"/>
    <mergeCell ref="BC57:BC60"/>
    <mergeCell ref="BD57:BD60"/>
    <mergeCell ref="BL57:BL60"/>
    <mergeCell ref="BM57:BM60"/>
    <mergeCell ref="P57:P60"/>
    <mergeCell ref="Q57:Q60"/>
    <mergeCell ref="AB57:AB60"/>
    <mergeCell ref="AC57:AC60"/>
    <mergeCell ref="P53:P56"/>
    <mergeCell ref="Q53:Q56"/>
    <mergeCell ref="BU41:BW41"/>
    <mergeCell ref="BX41:CC41"/>
    <mergeCell ref="W42:AA42"/>
    <mergeCell ref="AB42:AJ43"/>
    <mergeCell ref="AK42:AM42"/>
    <mergeCell ref="AN42:AS42"/>
    <mergeCell ref="BC40:BE40"/>
    <mergeCell ref="BF40:BK40"/>
    <mergeCell ref="BL40:BT40"/>
    <mergeCell ref="BU40:BW40"/>
    <mergeCell ref="BX40:CC40"/>
    <mergeCell ref="W41:AA41"/>
    <mergeCell ref="AB41:AJ41"/>
    <mergeCell ref="AK41:AM41"/>
    <mergeCell ref="AN41:AS41"/>
    <mergeCell ref="W40:AA40"/>
    <mergeCell ref="AB40:AJ40"/>
    <mergeCell ref="AK40:AM40"/>
    <mergeCell ref="AN40:AS40"/>
    <mergeCell ref="AT40:BB40"/>
    <mergeCell ref="AT41:BB41"/>
    <mergeCell ref="AT42:BB43"/>
    <mergeCell ref="BU43:BW43"/>
    <mergeCell ref="BX43:CC43"/>
    <mergeCell ref="BC42:BE42"/>
    <mergeCell ref="BF42:BK42"/>
    <mergeCell ref="BL42:BT43"/>
    <mergeCell ref="BU42:BW42"/>
    <mergeCell ref="BX42:CC42"/>
    <mergeCell ref="W43:AA43"/>
    <mergeCell ref="AK43:AM43"/>
    <mergeCell ref="AN43:AS43"/>
    <mergeCell ref="L40:Q40"/>
    <mergeCell ref="T40:V40"/>
    <mergeCell ref="L41:Q41"/>
    <mergeCell ref="T41:V41"/>
    <mergeCell ref="L42:Q42"/>
    <mergeCell ref="B11:B38"/>
    <mergeCell ref="C11:C38"/>
    <mergeCell ref="B40:B43"/>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M139:M142"/>
    <mergeCell ref="N139:N142"/>
    <mergeCell ref="O139:O142"/>
    <mergeCell ref="J139:J142"/>
    <mergeCell ref="K139:K142"/>
    <mergeCell ref="J143:J146"/>
    <mergeCell ref="K143:K146"/>
    <mergeCell ref="L139:L142"/>
    <mergeCell ref="R143:R146"/>
    <mergeCell ref="R147:R150"/>
    <mergeCell ref="AB128:AJ129"/>
    <mergeCell ref="J135:J138"/>
    <mergeCell ref="K135:K138"/>
    <mergeCell ref="L135:L138"/>
    <mergeCell ref="M135:M138"/>
    <mergeCell ref="N135:N138"/>
    <mergeCell ref="O135:O138"/>
    <mergeCell ref="AT121:AT124"/>
    <mergeCell ref="AU121:AU124"/>
    <mergeCell ref="BC121:BC124"/>
    <mergeCell ref="BD121:BD124"/>
    <mergeCell ref="BL121:BL124"/>
    <mergeCell ref="BM121:BM124"/>
    <mergeCell ref="P121:P124"/>
    <mergeCell ref="Q121:Q124"/>
    <mergeCell ref="AB121:AB124"/>
    <mergeCell ref="AC121:AC124"/>
    <mergeCell ref="T126:V126"/>
    <mergeCell ref="L127:Q127"/>
    <mergeCell ref="R127:S127"/>
    <mergeCell ref="T127:V127"/>
    <mergeCell ref="L128:Q128"/>
    <mergeCell ref="R128:S129"/>
    <mergeCell ref="T128:V128"/>
    <mergeCell ref="L129:Q129"/>
    <mergeCell ref="T129:V129"/>
    <mergeCell ref="S131:S133"/>
    <mergeCell ref="T131:T133"/>
    <mergeCell ref="U131:U133"/>
    <mergeCell ref="V131:V133"/>
    <mergeCell ref="N131:N133"/>
    <mergeCell ref="O131:O133"/>
    <mergeCell ref="W127:AA127"/>
    <mergeCell ref="AB127:AJ127"/>
    <mergeCell ref="AK127:AM127"/>
    <mergeCell ref="AN127:AS127"/>
    <mergeCell ref="AT127:BB127"/>
    <mergeCell ref="BC127:BE127"/>
    <mergeCell ref="BF127:BK127"/>
    <mergeCell ref="AK128:AM128"/>
    <mergeCell ref="AN128:AS128"/>
    <mergeCell ref="AT128:BB129"/>
    <mergeCell ref="BC128:BE128"/>
    <mergeCell ref="BF128:BK128"/>
    <mergeCell ref="BL127:BT127"/>
    <mergeCell ref="BU117:CC117"/>
    <mergeCell ref="BU118:CC118"/>
    <mergeCell ref="BU119:CC119"/>
    <mergeCell ref="BU120:CC120"/>
    <mergeCell ref="BU121:CC121"/>
    <mergeCell ref="BU122:CC122"/>
    <mergeCell ref="BU123:CC123"/>
    <mergeCell ref="BU124:CC124"/>
    <mergeCell ref="BX126:CC126"/>
    <mergeCell ref="AN126:AS126"/>
    <mergeCell ref="AT126:BB126"/>
    <mergeCell ref="BC126:BE126"/>
    <mergeCell ref="BF126:BK126"/>
    <mergeCell ref="BL126:BT126"/>
    <mergeCell ref="BU126:BW126"/>
    <mergeCell ref="BX129:CC129"/>
    <mergeCell ref="BU127:BW127"/>
    <mergeCell ref="BX127:CC127"/>
    <mergeCell ref="W128:AA128"/>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J117:J120"/>
    <mergeCell ref="K117:K120"/>
    <mergeCell ref="L117:L120"/>
    <mergeCell ref="M117:M120"/>
    <mergeCell ref="N117:N120"/>
    <mergeCell ref="O117:O120"/>
    <mergeCell ref="AK121:AK124"/>
    <mergeCell ref="AL121:AL124"/>
    <mergeCell ref="BC113:BC116"/>
    <mergeCell ref="BD113:BD116"/>
    <mergeCell ref="BL113:BL116"/>
    <mergeCell ref="BM113:BM116"/>
    <mergeCell ref="P113:P116"/>
    <mergeCell ref="Q113:Q116"/>
    <mergeCell ref="AB113:AB116"/>
    <mergeCell ref="AC113:AC116"/>
    <mergeCell ref="AK113:AK116"/>
    <mergeCell ref="AL113:AL116"/>
    <mergeCell ref="BU109:CC109"/>
    <mergeCell ref="BU110:CC110"/>
    <mergeCell ref="BU111:CC111"/>
    <mergeCell ref="BU112:CC112"/>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BU113:CC113"/>
    <mergeCell ref="BU114:CC114"/>
    <mergeCell ref="BU115:CC115"/>
    <mergeCell ref="BU116:CC116"/>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J105:J108"/>
    <mergeCell ref="K105:K108"/>
    <mergeCell ref="L105:L108"/>
    <mergeCell ref="M105:M108"/>
    <mergeCell ref="N105:N108"/>
    <mergeCell ref="O105:O108"/>
    <mergeCell ref="AT113:AT116"/>
    <mergeCell ref="AU113:AU116"/>
    <mergeCell ref="BU105:CC105"/>
    <mergeCell ref="BU106:CC106"/>
    <mergeCell ref="BU107:CC107"/>
    <mergeCell ref="BU108:CC108"/>
    <mergeCell ref="BX96:CC96"/>
    <mergeCell ref="W97:AA97"/>
    <mergeCell ref="AB97:AJ97"/>
    <mergeCell ref="AK97:AM97"/>
    <mergeCell ref="AN97:AS97"/>
    <mergeCell ref="J91:J94"/>
    <mergeCell ref="K91:K94"/>
    <mergeCell ref="L91:L94"/>
    <mergeCell ref="M91:M94"/>
    <mergeCell ref="N91:N94"/>
    <mergeCell ref="O91:O94"/>
    <mergeCell ref="AN96:AS96"/>
    <mergeCell ref="AT96:BB96"/>
    <mergeCell ref="BC96:BE96"/>
    <mergeCell ref="BF96:BK96"/>
    <mergeCell ref="BL96:BT96"/>
    <mergeCell ref="BU96:BW96"/>
    <mergeCell ref="BU99:BW99"/>
    <mergeCell ref="BX99:CC99"/>
    <mergeCell ref="BU97:BW97"/>
    <mergeCell ref="BX97:CC97"/>
    <mergeCell ref="W98:AA98"/>
    <mergeCell ref="AB98:AJ99"/>
    <mergeCell ref="AK98:AM98"/>
    <mergeCell ref="AN98:AS98"/>
    <mergeCell ref="AN99:AS99"/>
    <mergeCell ref="BC99:BE99"/>
    <mergeCell ref="BF99:BK99"/>
    <mergeCell ref="AL91:AL94"/>
    <mergeCell ref="AT98:BB99"/>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83:J86"/>
    <mergeCell ref="K83:K86"/>
    <mergeCell ref="L83:L86"/>
    <mergeCell ref="AB87:AB90"/>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AT87:AT90"/>
    <mergeCell ref="AU87:AU90"/>
    <mergeCell ref="BC87:BC90"/>
    <mergeCell ref="BD87:BD90"/>
    <mergeCell ref="BL87:BL90"/>
    <mergeCell ref="BM87:BM90"/>
    <mergeCell ref="P87:P90"/>
    <mergeCell ref="Q87:Q90"/>
    <mergeCell ref="AC87:AC90"/>
    <mergeCell ref="AK87:AK90"/>
    <mergeCell ref="AL87:AL90"/>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BC62:BE62"/>
    <mergeCell ref="BF62:BK62"/>
    <mergeCell ref="BL62:BT62"/>
    <mergeCell ref="AC67:AC69"/>
    <mergeCell ref="AD67:AJ67"/>
    <mergeCell ref="AK67:AK69"/>
    <mergeCell ref="AL67:AL69"/>
    <mergeCell ref="AM67:AS67"/>
    <mergeCell ref="BF64:BK64"/>
    <mergeCell ref="BL64:BT65"/>
    <mergeCell ref="AV67:BB67"/>
    <mergeCell ref="BC67:BC69"/>
    <mergeCell ref="BD67:BD69"/>
    <mergeCell ref="BM53:BM56"/>
    <mergeCell ref="BU75:CC75"/>
    <mergeCell ref="BU76:CC76"/>
    <mergeCell ref="BU77:CC77"/>
    <mergeCell ref="BU64:BW64"/>
    <mergeCell ref="BX64:CC64"/>
    <mergeCell ref="BU57:CC57"/>
    <mergeCell ref="BU58:CC58"/>
    <mergeCell ref="BU59:CC59"/>
    <mergeCell ref="BU60:CC60"/>
    <mergeCell ref="BU67:CC69"/>
    <mergeCell ref="AB53:AB56"/>
    <mergeCell ref="AC53:AC56"/>
    <mergeCell ref="AK53:AK56"/>
    <mergeCell ref="AL53:AL56"/>
    <mergeCell ref="AT71:AT74"/>
    <mergeCell ref="AU71:AU74"/>
    <mergeCell ref="BC71:BC74"/>
    <mergeCell ref="BD71:BD74"/>
    <mergeCell ref="BL71:BL74"/>
    <mergeCell ref="BM71:BM74"/>
    <mergeCell ref="P71:P74"/>
    <mergeCell ref="Q71:Q74"/>
    <mergeCell ref="AB71:AB74"/>
    <mergeCell ref="AC71:AC74"/>
    <mergeCell ref="AK71:AK74"/>
    <mergeCell ref="AL71:AL74"/>
    <mergeCell ref="AT67:AT69"/>
    <mergeCell ref="AS68:AS69"/>
    <mergeCell ref="Q67:Q69"/>
    <mergeCell ref="R67:R69"/>
    <mergeCell ref="W67:W69"/>
    <mergeCell ref="X67:Y67"/>
    <mergeCell ref="Z67:AA67"/>
    <mergeCell ref="AB67:AB69"/>
    <mergeCell ref="L63:Q63"/>
    <mergeCell ref="T63:V63"/>
    <mergeCell ref="L64:Q64"/>
    <mergeCell ref="T64:V64"/>
    <mergeCell ref="BE67:BK67"/>
    <mergeCell ref="AK62:AM62"/>
    <mergeCell ref="AN62:AS62"/>
    <mergeCell ref="AT62:BB62"/>
    <mergeCell ref="AK49:AK52"/>
    <mergeCell ref="AL49:AL52"/>
    <mergeCell ref="BU53:CC53"/>
    <mergeCell ref="BU54:CC54"/>
    <mergeCell ref="BU55:CC55"/>
    <mergeCell ref="BU56:CC56"/>
    <mergeCell ref="J49:J52"/>
    <mergeCell ref="K49:K52"/>
    <mergeCell ref="L49:L52"/>
    <mergeCell ref="M49:M52"/>
    <mergeCell ref="N49:N52"/>
    <mergeCell ref="O49:O52"/>
    <mergeCell ref="BU71:CC71"/>
    <mergeCell ref="BU72:CC72"/>
    <mergeCell ref="BU73:CC73"/>
    <mergeCell ref="BU74:CC74"/>
    <mergeCell ref="BU62:BW62"/>
    <mergeCell ref="BX62:CC62"/>
    <mergeCell ref="W63:AA63"/>
    <mergeCell ref="AB63:AJ63"/>
    <mergeCell ref="AK63:AM63"/>
    <mergeCell ref="J57:J60"/>
    <mergeCell ref="K57:K60"/>
    <mergeCell ref="L57:L60"/>
    <mergeCell ref="M57:M60"/>
    <mergeCell ref="N57:N60"/>
    <mergeCell ref="O57:O60"/>
    <mergeCell ref="AT53:AT56"/>
    <mergeCell ref="AU53:AU56"/>
    <mergeCell ref="BC53:BC56"/>
    <mergeCell ref="BD53:BD56"/>
    <mergeCell ref="BL53:BL56"/>
    <mergeCell ref="P35:P38"/>
    <mergeCell ref="Q35:Q38"/>
    <mergeCell ref="AB35:AB38"/>
    <mergeCell ref="AC35:AC38"/>
    <mergeCell ref="AK35:AK38"/>
    <mergeCell ref="AL35:AL38"/>
    <mergeCell ref="BC41:BE41"/>
    <mergeCell ref="BF41:BK41"/>
    <mergeCell ref="BL41:BT41"/>
    <mergeCell ref="Z45:AA45"/>
    <mergeCell ref="N27:N30"/>
    <mergeCell ref="O27:O30"/>
    <mergeCell ref="BU49:CC49"/>
    <mergeCell ref="BU50:CC50"/>
    <mergeCell ref="BU51:CC51"/>
    <mergeCell ref="BU52:CC52"/>
    <mergeCell ref="J53:J56"/>
    <mergeCell ref="K53:K56"/>
    <mergeCell ref="L53:L56"/>
    <mergeCell ref="M53:M56"/>
    <mergeCell ref="N53:N56"/>
    <mergeCell ref="O53:O56"/>
    <mergeCell ref="AT49:AT52"/>
    <mergeCell ref="AU49:AU52"/>
    <mergeCell ref="BC49:BC52"/>
    <mergeCell ref="BD49:BD52"/>
    <mergeCell ref="BL49:BL52"/>
    <mergeCell ref="BM49:BM52"/>
    <mergeCell ref="P49:P52"/>
    <mergeCell ref="Q49:Q52"/>
    <mergeCell ref="AB49:AB52"/>
    <mergeCell ref="AC49:AC5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U7:U9"/>
    <mergeCell ref="V7:V9"/>
    <mergeCell ref="N7:N9"/>
    <mergeCell ref="O7:O9"/>
    <mergeCell ref="P7:P9"/>
    <mergeCell ref="Q7:Q9"/>
    <mergeCell ref="R7:R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W7:W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s>
  <conditionalFormatting sqref="L27 L91 L105 L109 L117 L121 L135 L143 L147 L15 L19">
    <cfRule type="expression" dxfId="171" priority="15">
      <formula>$L15=$M15</formula>
    </cfRule>
  </conditionalFormatting>
  <conditionalFormatting sqref="L71">
    <cfRule type="expression" dxfId="170" priority="10">
      <formula>$L71=$M71</formula>
    </cfRule>
  </conditionalFormatting>
  <conditionalFormatting sqref="L35">
    <cfRule type="expression" dxfId="169" priority="13">
      <formula>$L35=$M35</formula>
    </cfRule>
  </conditionalFormatting>
  <conditionalFormatting sqref="L23">
    <cfRule type="expression" dxfId="168" priority="16">
      <formula>$L23=$M23</formula>
    </cfRule>
  </conditionalFormatting>
  <conditionalFormatting sqref="L31">
    <cfRule type="expression" dxfId="167" priority="14">
      <formula>$L31=$M31</formula>
    </cfRule>
  </conditionalFormatting>
  <conditionalFormatting sqref="L53">
    <cfRule type="expression" dxfId="166" priority="12">
      <formula>$L53=$M53</formula>
    </cfRule>
  </conditionalFormatting>
  <conditionalFormatting sqref="L57">
    <cfRule type="expression" dxfId="165" priority="11">
      <formula>$L57=$M57</formula>
    </cfRule>
  </conditionalFormatting>
  <conditionalFormatting sqref="L79">
    <cfRule type="expression" dxfId="164" priority="8">
      <formula>$L79=$M79</formula>
    </cfRule>
  </conditionalFormatting>
  <conditionalFormatting sqref="L75">
    <cfRule type="expression" dxfId="163" priority="9">
      <formula>$L75=$M75</formula>
    </cfRule>
  </conditionalFormatting>
  <conditionalFormatting sqref="L83">
    <cfRule type="expression" dxfId="162" priority="7">
      <formula>$L83=$M83</formula>
    </cfRule>
  </conditionalFormatting>
  <conditionalFormatting sqref="L87">
    <cfRule type="expression" dxfId="161" priority="6">
      <formula>$L87=$M87</formula>
    </cfRule>
  </conditionalFormatting>
  <conditionalFormatting sqref="L113">
    <cfRule type="expression" dxfId="160" priority="5">
      <formula>$L113=$M113</formula>
    </cfRule>
  </conditionalFormatting>
  <conditionalFormatting sqref="L139">
    <cfRule type="expression" dxfId="159" priority="4">
      <formula>$L139=$M139</formula>
    </cfRule>
  </conditionalFormatting>
  <conditionalFormatting sqref="L49">
    <cfRule type="expression" dxfId="158" priority="3">
      <formula>$L49=$M49</formula>
    </cfRule>
  </conditionalFormatting>
  <conditionalFormatting sqref="L151">
    <cfRule type="expression" dxfId="157" priority="2">
      <formula>$L151=$M151</formula>
    </cfRule>
  </conditionalFormatting>
  <conditionalFormatting sqref="L11">
    <cfRule type="expression" dxfId="156" priority="1">
      <formula>$L11=$M11</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CC131"/>
  <sheetViews>
    <sheetView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7.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262" t="s">
        <v>2877</v>
      </c>
      <c r="M2" s="2263"/>
      <c r="N2" s="2263"/>
      <c r="O2" s="2263"/>
      <c r="P2" s="2263"/>
      <c r="Q2" s="2264"/>
      <c r="R2" s="1114" t="s">
        <v>0</v>
      </c>
      <c r="S2" s="1116"/>
      <c r="T2" s="1195" t="s">
        <v>1</v>
      </c>
      <c r="U2" s="1196"/>
      <c r="V2" s="1197"/>
      <c r="W2" s="2241" t="str">
        <f>+$L2</f>
        <v>CONSEJERÍA PARA LA GESTIÓN DEL RIESGO</v>
      </c>
      <c r="X2" s="2242"/>
      <c r="Y2" s="2242"/>
      <c r="Z2" s="2242"/>
      <c r="AA2" s="2243"/>
      <c r="AB2" s="1114" t="s">
        <v>0</v>
      </c>
      <c r="AC2" s="1115"/>
      <c r="AD2" s="1115"/>
      <c r="AE2" s="1115"/>
      <c r="AF2" s="1115"/>
      <c r="AG2" s="1115"/>
      <c r="AH2" s="1115"/>
      <c r="AI2" s="1115"/>
      <c r="AJ2" s="1116"/>
      <c r="AK2" s="1112" t="s">
        <v>1</v>
      </c>
      <c r="AL2" s="1112"/>
      <c r="AM2" s="1112"/>
      <c r="AN2" s="2241" t="str">
        <f>+$L2</f>
        <v>CONSEJERÍA PARA LA GESTIÓN DEL RIESGO</v>
      </c>
      <c r="AO2" s="2242"/>
      <c r="AP2" s="2242"/>
      <c r="AQ2" s="2242"/>
      <c r="AR2" s="2242"/>
      <c r="AS2" s="2243"/>
      <c r="AT2" s="1114" t="s">
        <v>0</v>
      </c>
      <c r="AU2" s="1115"/>
      <c r="AV2" s="1115"/>
      <c r="AW2" s="1115"/>
      <c r="AX2" s="1115"/>
      <c r="AY2" s="1115"/>
      <c r="AZ2" s="1115"/>
      <c r="BA2" s="1115"/>
      <c r="BB2" s="1116"/>
      <c r="BC2" s="1112" t="s">
        <v>1</v>
      </c>
      <c r="BD2" s="1112"/>
      <c r="BE2" s="1112"/>
      <c r="BF2" s="2244" t="str">
        <f>+$L2</f>
        <v>CONSEJERÍA PARA LA GESTIÓN DEL RIESGO</v>
      </c>
      <c r="BG2" s="2244"/>
      <c r="BH2" s="2244"/>
      <c r="BI2" s="2244"/>
      <c r="BJ2" s="2244"/>
      <c r="BK2" s="2244"/>
      <c r="BL2" s="1114" t="s">
        <v>0</v>
      </c>
      <c r="BM2" s="1115"/>
      <c r="BN2" s="1115"/>
      <c r="BO2" s="1115"/>
      <c r="BP2" s="1115"/>
      <c r="BQ2" s="1115"/>
      <c r="BR2" s="1115"/>
      <c r="BS2" s="1115"/>
      <c r="BT2" s="1116"/>
      <c r="BU2" s="1112" t="s">
        <v>1</v>
      </c>
      <c r="BV2" s="1112"/>
      <c r="BW2" s="1112"/>
      <c r="BX2" s="2241" t="str">
        <f>+$L2</f>
        <v>CONSEJERÍA PARA LA GESTIÓN DEL RIESGO</v>
      </c>
      <c r="BY2" s="2242"/>
      <c r="BZ2" s="2242"/>
      <c r="CA2" s="2242"/>
      <c r="CB2" s="2242"/>
      <c r="CC2" s="2243"/>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249" t="s">
        <v>1092</v>
      </c>
      <c r="M4" s="2250"/>
      <c r="N4" s="2250"/>
      <c r="O4" s="2250"/>
      <c r="P4" s="2250"/>
      <c r="Q4" s="2251"/>
      <c r="R4" s="1142" t="s">
        <v>3860</v>
      </c>
      <c r="S4" s="1144"/>
      <c r="T4" s="1195" t="s">
        <v>1675</v>
      </c>
      <c r="U4" s="1196"/>
      <c r="V4" s="1197"/>
      <c r="W4" s="2246" t="str">
        <f>+$L4</f>
        <v xml:space="preserve">4. Hábitat </v>
      </c>
      <c r="X4" s="2247"/>
      <c r="Y4" s="2247"/>
      <c r="Z4" s="2247"/>
      <c r="AA4" s="2248"/>
      <c r="AB4" s="1142" t="s">
        <v>3860</v>
      </c>
      <c r="AC4" s="1143"/>
      <c r="AD4" s="1143"/>
      <c r="AE4" s="1143"/>
      <c r="AF4" s="1143"/>
      <c r="AG4" s="1143"/>
      <c r="AH4" s="1143"/>
      <c r="AI4" s="1143"/>
      <c r="AJ4" s="1144"/>
      <c r="AK4" s="1112" t="s">
        <v>1667</v>
      </c>
      <c r="AL4" s="1112"/>
      <c r="AM4" s="1112"/>
      <c r="AN4" s="2249" t="str">
        <f>+$L4</f>
        <v xml:space="preserve">4. Hábitat </v>
      </c>
      <c r="AO4" s="2250"/>
      <c r="AP4" s="2250"/>
      <c r="AQ4" s="2250"/>
      <c r="AR4" s="2250"/>
      <c r="AS4" s="2251"/>
      <c r="AT4" s="1142" t="s">
        <v>3860</v>
      </c>
      <c r="AU4" s="1143"/>
      <c r="AV4" s="1143"/>
      <c r="AW4" s="1143"/>
      <c r="AX4" s="1143"/>
      <c r="AY4" s="1143"/>
      <c r="AZ4" s="1143"/>
      <c r="BA4" s="1143"/>
      <c r="BB4" s="1144"/>
      <c r="BC4" s="1112" t="s">
        <v>1667</v>
      </c>
      <c r="BD4" s="1112"/>
      <c r="BE4" s="1112"/>
      <c r="BF4" s="2245" t="str">
        <f>+$L4</f>
        <v xml:space="preserve">4. Hábitat </v>
      </c>
      <c r="BG4" s="2245"/>
      <c r="BH4" s="2245"/>
      <c r="BI4" s="2245"/>
      <c r="BJ4" s="2245"/>
      <c r="BK4" s="2245"/>
      <c r="BL4" s="1142" t="s">
        <v>3860</v>
      </c>
      <c r="BM4" s="1143"/>
      <c r="BN4" s="1143"/>
      <c r="BO4" s="1143"/>
      <c r="BP4" s="1143"/>
      <c r="BQ4" s="1143"/>
      <c r="BR4" s="1143"/>
      <c r="BS4" s="1143"/>
      <c r="BT4" s="1144"/>
      <c r="BU4" s="1112" t="s">
        <v>1667</v>
      </c>
      <c r="BV4" s="1112"/>
      <c r="BW4" s="1112"/>
      <c r="BX4" s="2245" t="str">
        <f>+$L4</f>
        <v xml:space="preserve">4. Hábitat </v>
      </c>
      <c r="BY4" s="2245"/>
      <c r="BZ4" s="2245"/>
      <c r="CA4" s="2245"/>
      <c r="CB4" s="2245"/>
      <c r="CC4" s="2245"/>
    </row>
    <row r="5" spans="1:81" s="690" customFormat="1" ht="16.149999999999999" customHeight="1" x14ac:dyDescent="0.25">
      <c r="A5" s="673"/>
      <c r="B5" s="1133"/>
      <c r="C5" s="1146"/>
      <c r="D5" s="1146"/>
      <c r="E5" s="1146"/>
      <c r="F5" s="1146"/>
      <c r="G5" s="1146"/>
      <c r="H5" s="1146"/>
      <c r="I5" s="700"/>
      <c r="J5" s="715" t="s">
        <v>1670</v>
      </c>
      <c r="K5" s="715"/>
      <c r="L5" s="1259" t="s">
        <v>1132</v>
      </c>
      <c r="M5" s="1260"/>
      <c r="N5" s="1260"/>
      <c r="O5" s="1260"/>
      <c r="P5" s="1260"/>
      <c r="Q5" s="1261"/>
      <c r="R5" s="1145"/>
      <c r="S5" s="1147"/>
      <c r="T5" s="1195" t="s">
        <v>1676</v>
      </c>
      <c r="U5" s="1196"/>
      <c r="V5" s="1197"/>
      <c r="W5" s="1275" t="str">
        <f>+$L5</f>
        <v>4.6 Más Oportunidades para la Gestión Integral del Riesgo.</v>
      </c>
      <c r="X5" s="1276"/>
      <c r="Y5" s="1276"/>
      <c r="Z5" s="1276"/>
      <c r="AA5" s="1277"/>
      <c r="AB5" s="1145"/>
      <c r="AC5" s="1146"/>
      <c r="AD5" s="1146"/>
      <c r="AE5" s="1146"/>
      <c r="AF5" s="1146"/>
      <c r="AG5" s="1146"/>
      <c r="AH5" s="1146"/>
      <c r="AI5" s="1146"/>
      <c r="AJ5" s="1147"/>
      <c r="AK5" s="1112" t="s">
        <v>1670</v>
      </c>
      <c r="AL5" s="1112"/>
      <c r="AM5" s="1112"/>
      <c r="AN5" s="1259" t="str">
        <f>+$L5</f>
        <v>4.6 Más Oportunidades para la Gestión Integral del Riesgo.</v>
      </c>
      <c r="AO5" s="1260"/>
      <c r="AP5" s="1260"/>
      <c r="AQ5" s="1260"/>
      <c r="AR5" s="1260"/>
      <c r="AS5" s="1261"/>
      <c r="AT5" s="1145"/>
      <c r="AU5" s="1146"/>
      <c r="AV5" s="1146"/>
      <c r="AW5" s="1146"/>
      <c r="AX5" s="1146"/>
      <c r="AY5" s="1146"/>
      <c r="AZ5" s="1146"/>
      <c r="BA5" s="1146"/>
      <c r="BB5" s="1147"/>
      <c r="BC5" s="1112" t="s">
        <v>1670</v>
      </c>
      <c r="BD5" s="1112"/>
      <c r="BE5" s="1112"/>
      <c r="BF5" s="1149" t="str">
        <f>+$L5</f>
        <v>4.6 Más Oportunidades para la Gestión Integral del Riesgo.</v>
      </c>
      <c r="BG5" s="1149"/>
      <c r="BH5" s="1149"/>
      <c r="BI5" s="1149"/>
      <c r="BJ5" s="1149"/>
      <c r="BK5" s="1149"/>
      <c r="BL5" s="1145"/>
      <c r="BM5" s="1146"/>
      <c r="BN5" s="1146"/>
      <c r="BO5" s="1146"/>
      <c r="BP5" s="1146"/>
      <c r="BQ5" s="1146"/>
      <c r="BR5" s="1146"/>
      <c r="BS5" s="1146"/>
      <c r="BT5" s="1147"/>
      <c r="BU5" s="1112" t="s">
        <v>1670</v>
      </c>
      <c r="BV5" s="1112"/>
      <c r="BW5" s="1112"/>
      <c r="BX5" s="1149" t="str">
        <f>+$L5</f>
        <v>4.6 Más Oportunidades para la Gestión Integral del Riesgo.</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1133</v>
      </c>
      <c r="C11" s="1393" t="s">
        <v>1137</v>
      </c>
      <c r="D11" s="1096"/>
      <c r="E11" s="1093"/>
      <c r="F11" s="1093"/>
      <c r="G11" s="1093"/>
      <c r="H11" s="1093"/>
      <c r="I11" s="1093"/>
      <c r="J11" s="1219">
        <v>720</v>
      </c>
      <c r="K11" s="1216" t="str">
        <f>+[20]Metas!K830</f>
        <v>Creación de la Secretaria para la Gestión del Riesgo de Desastres en el Departamento con las subsecretarias de Conocimiento del Riesgo, Reducción del Riesgo y Manejo de desastres</v>
      </c>
      <c r="L11" s="1222">
        <v>1</v>
      </c>
      <c r="M11" s="1225">
        <f>SUM(N11:Q11)</f>
        <v>1</v>
      </c>
      <c r="N11" s="1228"/>
      <c r="O11" s="1231"/>
      <c r="P11" s="1234"/>
      <c r="Q11" s="1237">
        <v>1</v>
      </c>
      <c r="R11" s="1219">
        <f>+$J11</f>
        <v>720</v>
      </c>
      <c r="S11" s="375" t="s">
        <v>7225</v>
      </c>
      <c r="T11" s="708" t="s">
        <v>3834</v>
      </c>
      <c r="U11" s="708" t="s">
        <v>3838</v>
      </c>
      <c r="V11" s="708" t="s">
        <v>3842</v>
      </c>
      <c r="W11" s="677" t="s">
        <v>7226</v>
      </c>
      <c r="X11" s="670">
        <v>44743</v>
      </c>
      <c r="Y11" s="670">
        <v>44926</v>
      </c>
      <c r="Z11" s="670"/>
      <c r="AA11" s="670"/>
      <c r="AB11" s="1219">
        <f>+$J11</f>
        <v>720</v>
      </c>
      <c r="AC11" s="1240">
        <f>+L11</f>
        <v>1</v>
      </c>
      <c r="AD11" s="308">
        <f>+AM11+AV11+BE11+BN11</f>
        <v>65</v>
      </c>
      <c r="AE11" s="308">
        <f t="shared" ref="AE11:AJ26" si="0">+AN11+AW11+BF11+BO11</f>
        <v>65</v>
      </c>
      <c r="AF11" s="308">
        <f t="shared" si="0"/>
        <v>0</v>
      </c>
      <c r="AG11" s="308">
        <f t="shared" si="0"/>
        <v>0</v>
      </c>
      <c r="AH11" s="308">
        <f t="shared" si="0"/>
        <v>0</v>
      </c>
      <c r="AI11" s="308">
        <f t="shared" si="0"/>
        <v>0</v>
      </c>
      <c r="AJ11" s="308">
        <f t="shared" si="0"/>
        <v>0</v>
      </c>
      <c r="AK11" s="1219">
        <f>+$J11</f>
        <v>720</v>
      </c>
      <c r="AL11" s="1310">
        <f>+N11</f>
        <v>0</v>
      </c>
      <c r="AM11" s="308">
        <f>SUM(AN11:AS11)</f>
        <v>0</v>
      </c>
      <c r="AN11" s="674"/>
      <c r="AO11" s="674"/>
      <c r="AP11" s="674"/>
      <c r="AQ11" s="674"/>
      <c r="AR11" s="674"/>
      <c r="AS11" s="674"/>
      <c r="AT11" s="1219">
        <f>+$J11</f>
        <v>720</v>
      </c>
      <c r="AU11" s="1311">
        <f>+O11</f>
        <v>0</v>
      </c>
      <c r="AV11" s="308">
        <f>SUM(AW11:BB11)</f>
        <v>0</v>
      </c>
      <c r="AW11" s="674"/>
      <c r="AX11" s="674"/>
      <c r="AY11" s="674"/>
      <c r="AZ11" s="674"/>
      <c r="BA11" s="674"/>
      <c r="BB11" s="674"/>
      <c r="BC11" s="1219">
        <f>+$J11</f>
        <v>720</v>
      </c>
      <c r="BD11" s="1312">
        <f>+P11</f>
        <v>0</v>
      </c>
      <c r="BE11" s="308">
        <f>SUM(BF11:BK11)</f>
        <v>0</v>
      </c>
      <c r="BF11" s="674"/>
      <c r="BG11" s="674"/>
      <c r="BH11" s="674"/>
      <c r="BI11" s="674"/>
      <c r="BJ11" s="674"/>
      <c r="BK11" s="674"/>
      <c r="BL11" s="1219">
        <f>+$J11</f>
        <v>720</v>
      </c>
      <c r="BM11" s="1313">
        <f>+Q11</f>
        <v>1</v>
      </c>
      <c r="BN11" s="308">
        <f>SUM(BO11:BT11)</f>
        <v>65</v>
      </c>
      <c r="BO11" s="2287">
        <v>65</v>
      </c>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1223"/>
      <c r="M12" s="1226"/>
      <c r="N12" s="1229"/>
      <c r="O12" s="1232"/>
      <c r="P12" s="1235"/>
      <c r="Q12" s="1238"/>
      <c r="R12" s="1220"/>
      <c r="S12" s="377" t="s">
        <v>7227</v>
      </c>
      <c r="T12" s="709" t="s">
        <v>3834</v>
      </c>
      <c r="U12" s="709" t="s">
        <v>3838</v>
      </c>
      <c r="V12" s="709" t="s">
        <v>3842</v>
      </c>
      <c r="W12" s="678" t="s">
        <v>7226</v>
      </c>
      <c r="X12" s="670">
        <v>44743</v>
      </c>
      <c r="Y12" s="670">
        <v>44926</v>
      </c>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5" si="5">SUM(BO12:BT12)</f>
        <v>0</v>
      </c>
      <c r="BO12" s="2288"/>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094"/>
      <c r="J13" s="1220"/>
      <c r="K13" s="1217"/>
      <c r="L13" s="1223"/>
      <c r="M13" s="1226"/>
      <c r="N13" s="1229"/>
      <c r="O13" s="1232"/>
      <c r="P13" s="1235"/>
      <c r="Q13" s="1238"/>
      <c r="R13" s="1220"/>
      <c r="S13" s="377" t="s">
        <v>7228</v>
      </c>
      <c r="T13" s="709" t="s">
        <v>3834</v>
      </c>
      <c r="U13" s="709" t="s">
        <v>3838</v>
      </c>
      <c r="V13" s="709" t="s">
        <v>3843</v>
      </c>
      <c r="W13" s="678" t="s">
        <v>7229</v>
      </c>
      <c r="X13" s="670">
        <v>44743</v>
      </c>
      <c r="Y13" s="670">
        <v>44926</v>
      </c>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2288"/>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095"/>
      <c r="J14" s="1221"/>
      <c r="K14" s="1218"/>
      <c r="L14" s="1224"/>
      <c r="M14" s="1227"/>
      <c r="N14" s="1230"/>
      <c r="O14" s="1233"/>
      <c r="P14" s="1236"/>
      <c r="Q14" s="1239"/>
      <c r="R14" s="1221"/>
      <c r="S14" s="3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2289"/>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c r="E15" s="1093"/>
      <c r="F15" s="1093"/>
      <c r="G15" s="1093"/>
      <c r="H15" s="1093"/>
      <c r="I15" s="1093"/>
      <c r="J15" s="1219">
        <v>721</v>
      </c>
      <c r="K15" s="1216" t="str">
        <f>+[20]Metas!K831</f>
        <v>Dotación del CEGRID Fronterizo</v>
      </c>
      <c r="L15" s="1222">
        <v>2</v>
      </c>
      <c r="M15" s="1225">
        <f>SUM(N15:Q15)</f>
        <v>2</v>
      </c>
      <c r="N15" s="1228"/>
      <c r="O15" s="1231">
        <v>1</v>
      </c>
      <c r="P15" s="1234">
        <v>1</v>
      </c>
      <c r="Q15" s="1237"/>
      <c r="R15" s="1219">
        <f>+$J15</f>
        <v>721</v>
      </c>
      <c r="S15" s="375" t="s">
        <v>7230</v>
      </c>
      <c r="T15" s="708" t="s">
        <v>3833</v>
      </c>
      <c r="U15" s="708" t="s">
        <v>3840</v>
      </c>
      <c r="V15" s="708" t="s">
        <v>3842</v>
      </c>
      <c r="W15" s="677" t="s">
        <v>7231</v>
      </c>
      <c r="X15" s="669">
        <v>44652</v>
      </c>
      <c r="Y15" s="669">
        <v>44834</v>
      </c>
      <c r="Z15" s="670"/>
      <c r="AA15" s="670"/>
      <c r="AB15" s="1219">
        <f>+$J15</f>
        <v>721</v>
      </c>
      <c r="AC15" s="1240">
        <f>+L15</f>
        <v>2</v>
      </c>
      <c r="AD15" s="308">
        <f>+AM15+AV15+BE15+BN15</f>
        <v>570</v>
      </c>
      <c r="AE15" s="308">
        <f t="shared" si="0"/>
        <v>170</v>
      </c>
      <c r="AF15" s="308">
        <f t="shared" si="0"/>
        <v>0</v>
      </c>
      <c r="AG15" s="308">
        <f t="shared" si="0"/>
        <v>0</v>
      </c>
      <c r="AH15" s="308">
        <f t="shared" si="0"/>
        <v>0</v>
      </c>
      <c r="AI15" s="308">
        <f t="shared" si="0"/>
        <v>400</v>
      </c>
      <c r="AJ15" s="308">
        <f t="shared" si="0"/>
        <v>0</v>
      </c>
      <c r="AK15" s="1219">
        <f>+$J15</f>
        <v>721</v>
      </c>
      <c r="AL15" s="1310">
        <f>+N15</f>
        <v>0</v>
      </c>
      <c r="AM15" s="308">
        <f t="shared" si="2"/>
        <v>0</v>
      </c>
      <c r="AN15" s="674"/>
      <c r="AO15" s="674"/>
      <c r="AP15" s="674"/>
      <c r="AQ15" s="674"/>
      <c r="AR15" s="674"/>
      <c r="AS15" s="674"/>
      <c r="AT15" s="1219">
        <f>+$J15</f>
        <v>721</v>
      </c>
      <c r="AU15" s="1311">
        <f>+O15</f>
        <v>1</v>
      </c>
      <c r="AV15" s="2279">
        <f t="shared" si="3"/>
        <v>300</v>
      </c>
      <c r="AW15" s="2287">
        <v>100</v>
      </c>
      <c r="AX15" s="674"/>
      <c r="AY15" s="674"/>
      <c r="AZ15" s="674"/>
      <c r="BA15" s="2287">
        <v>200</v>
      </c>
      <c r="BB15" s="674"/>
      <c r="BC15" s="1219">
        <f>+$J15</f>
        <v>721</v>
      </c>
      <c r="BD15" s="1312">
        <f>+P15</f>
        <v>1</v>
      </c>
      <c r="BE15" s="2279">
        <f t="shared" si="4"/>
        <v>270</v>
      </c>
      <c r="BF15" s="2287">
        <v>70</v>
      </c>
      <c r="BG15" s="674"/>
      <c r="BH15" s="674"/>
      <c r="BI15" s="674"/>
      <c r="BJ15" s="2287">
        <v>200</v>
      </c>
      <c r="BK15" s="674"/>
      <c r="BL15" s="1219">
        <f>+$J15</f>
        <v>721</v>
      </c>
      <c r="BM15" s="1313">
        <f>+Q15</f>
        <v>0</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094"/>
      <c r="J16" s="1220"/>
      <c r="K16" s="1217"/>
      <c r="L16" s="1223"/>
      <c r="M16" s="1226"/>
      <c r="N16" s="1229"/>
      <c r="O16" s="1232"/>
      <c r="P16" s="1235"/>
      <c r="Q16" s="1238"/>
      <c r="R16" s="1220"/>
      <c r="S16" s="377" t="s">
        <v>7232</v>
      </c>
      <c r="T16" s="709" t="s">
        <v>3833</v>
      </c>
      <c r="U16" s="709" t="s">
        <v>3840</v>
      </c>
      <c r="V16" s="709" t="s">
        <v>3842</v>
      </c>
      <c r="W16" s="678" t="s">
        <v>7233</v>
      </c>
      <c r="X16" s="670">
        <v>44652</v>
      </c>
      <c r="Y16" s="670">
        <v>44834</v>
      </c>
      <c r="Z16" s="670"/>
      <c r="AA16" s="670"/>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2280"/>
      <c r="AW16" s="2288"/>
      <c r="AX16" s="675"/>
      <c r="AY16" s="675"/>
      <c r="AZ16" s="675"/>
      <c r="BA16" s="2288"/>
      <c r="BB16" s="675"/>
      <c r="BC16" s="1220"/>
      <c r="BD16" s="1306"/>
      <c r="BE16" s="2280"/>
      <c r="BF16" s="2288"/>
      <c r="BG16" s="675"/>
      <c r="BH16" s="675"/>
      <c r="BI16" s="675"/>
      <c r="BJ16" s="2288"/>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094"/>
      <c r="J17" s="1220"/>
      <c r="K17" s="1217"/>
      <c r="L17" s="1223"/>
      <c r="M17" s="1226"/>
      <c r="N17" s="1229"/>
      <c r="O17" s="1232"/>
      <c r="P17" s="1235"/>
      <c r="Q17" s="1238"/>
      <c r="R17" s="1220"/>
      <c r="S17" s="377"/>
      <c r="T17" s="709"/>
      <c r="U17" s="709"/>
      <c r="V17" s="709"/>
      <c r="W17" s="678"/>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2280"/>
      <c r="AW17" s="2288"/>
      <c r="AX17" s="675"/>
      <c r="AY17" s="675"/>
      <c r="AZ17" s="675"/>
      <c r="BA17" s="2288"/>
      <c r="BB17" s="675"/>
      <c r="BC17" s="1220"/>
      <c r="BD17" s="1306"/>
      <c r="BE17" s="2280"/>
      <c r="BF17" s="2288"/>
      <c r="BG17" s="675"/>
      <c r="BH17" s="675"/>
      <c r="BI17" s="675"/>
      <c r="BJ17" s="2288"/>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511"/>
      <c r="D18" s="1098"/>
      <c r="E18" s="1095"/>
      <c r="F18" s="1095"/>
      <c r="G18" s="1095"/>
      <c r="H18" s="1095"/>
      <c r="I18" s="1095"/>
      <c r="J18" s="1221"/>
      <c r="K18" s="1218"/>
      <c r="L18" s="1224"/>
      <c r="M18" s="1227"/>
      <c r="N18" s="1230"/>
      <c r="O18" s="1233"/>
      <c r="P18" s="1236"/>
      <c r="Q18" s="1239"/>
      <c r="R18" s="1221"/>
      <c r="S18" s="3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2281"/>
      <c r="AW18" s="2289"/>
      <c r="AX18" s="676"/>
      <c r="AY18" s="676"/>
      <c r="AZ18" s="676"/>
      <c r="BA18" s="2289"/>
      <c r="BB18" s="676"/>
      <c r="BC18" s="1221"/>
      <c r="BD18" s="1307"/>
      <c r="BE18" s="2281"/>
      <c r="BF18" s="2289"/>
      <c r="BG18" s="676"/>
      <c r="BH18" s="676"/>
      <c r="BI18" s="676"/>
      <c r="BJ18" s="2289"/>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4"/>
      <c r="C19" s="1393" t="s">
        <v>1141</v>
      </c>
      <c r="D19" s="1096"/>
      <c r="E19" s="1093"/>
      <c r="F19" s="1093"/>
      <c r="G19" s="1093"/>
      <c r="H19" s="1093"/>
      <c r="I19" s="1093"/>
      <c r="J19" s="1219">
        <v>722</v>
      </c>
      <c r="K19" s="1216" t="str">
        <f>+[20]Metas!K832</f>
        <v>Capacitaciones a Comités Municipales para la Gestión del Riesgo de desastres</v>
      </c>
      <c r="L19" s="1222">
        <v>10</v>
      </c>
      <c r="M19" s="1225">
        <f>SUM(N19:Q19)</f>
        <v>10</v>
      </c>
      <c r="N19" s="1228">
        <v>1</v>
      </c>
      <c r="O19" s="1231">
        <v>3</v>
      </c>
      <c r="P19" s="1234">
        <v>3</v>
      </c>
      <c r="Q19" s="1237">
        <v>3</v>
      </c>
      <c r="R19" s="1219">
        <f>+$J19</f>
        <v>722</v>
      </c>
      <c r="S19" s="375" t="s">
        <v>7234</v>
      </c>
      <c r="T19" s="708" t="s">
        <v>3833</v>
      </c>
      <c r="U19" s="708" t="s">
        <v>3839</v>
      </c>
      <c r="V19" s="708" t="s">
        <v>3842</v>
      </c>
      <c r="W19" s="677" t="s">
        <v>7235</v>
      </c>
      <c r="X19" s="2290">
        <v>44593</v>
      </c>
      <c r="Y19" s="2290">
        <v>44918</v>
      </c>
      <c r="Z19" s="669"/>
      <c r="AA19" s="669"/>
      <c r="AB19" s="1219">
        <f>+$J19</f>
        <v>722</v>
      </c>
      <c r="AC19" s="1240">
        <f>+L19</f>
        <v>10</v>
      </c>
      <c r="AD19" s="308">
        <f t="shared" si="6"/>
        <v>66</v>
      </c>
      <c r="AE19" s="308">
        <f t="shared" si="0"/>
        <v>66</v>
      </c>
      <c r="AF19" s="308">
        <f t="shared" si="0"/>
        <v>0</v>
      </c>
      <c r="AG19" s="308">
        <f t="shared" si="0"/>
        <v>0</v>
      </c>
      <c r="AH19" s="308">
        <f t="shared" si="0"/>
        <v>0</v>
      </c>
      <c r="AI19" s="308">
        <f t="shared" si="0"/>
        <v>0</v>
      </c>
      <c r="AJ19" s="308">
        <f t="shared" si="0"/>
        <v>0</v>
      </c>
      <c r="AK19" s="1219">
        <f>+$J19</f>
        <v>722</v>
      </c>
      <c r="AL19" s="1310">
        <f>+N19</f>
        <v>1</v>
      </c>
      <c r="AM19" s="308">
        <f t="shared" si="2"/>
        <v>6.6</v>
      </c>
      <c r="AN19" s="674">
        <v>6.6</v>
      </c>
      <c r="AO19" s="674"/>
      <c r="AP19" s="674"/>
      <c r="AQ19" s="674"/>
      <c r="AR19" s="674"/>
      <c r="AS19" s="674"/>
      <c r="AT19" s="1219">
        <f>+$J19</f>
        <v>722</v>
      </c>
      <c r="AU19" s="1311">
        <f>+O19</f>
        <v>3</v>
      </c>
      <c r="AV19" s="308">
        <f t="shared" si="3"/>
        <v>19.8</v>
      </c>
      <c r="AW19" s="674">
        <v>19.8</v>
      </c>
      <c r="AX19" s="674"/>
      <c r="AY19" s="674"/>
      <c r="AZ19" s="674"/>
      <c r="BA19" s="674"/>
      <c r="BB19" s="674"/>
      <c r="BC19" s="1219">
        <f>+$J19</f>
        <v>722</v>
      </c>
      <c r="BD19" s="687">
        <f>+P19</f>
        <v>3</v>
      </c>
      <c r="BE19" s="308">
        <v>19.8</v>
      </c>
      <c r="BF19" s="674">
        <v>19.8</v>
      </c>
      <c r="BG19" s="674"/>
      <c r="BH19" s="674"/>
      <c r="BI19" s="674"/>
      <c r="BJ19" s="674"/>
      <c r="BK19" s="674"/>
      <c r="BL19" s="1219">
        <f>+$J19</f>
        <v>722</v>
      </c>
      <c r="BM19" s="680">
        <f>+Q19</f>
        <v>3</v>
      </c>
      <c r="BN19" s="308">
        <f t="shared" si="5"/>
        <v>19.8</v>
      </c>
      <c r="BO19" s="674">
        <v>19.8</v>
      </c>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094"/>
      <c r="J20" s="1220"/>
      <c r="K20" s="1217"/>
      <c r="L20" s="1223"/>
      <c r="M20" s="1226"/>
      <c r="N20" s="1229"/>
      <c r="O20" s="1232"/>
      <c r="P20" s="1235"/>
      <c r="Q20" s="1238"/>
      <c r="R20" s="1220"/>
      <c r="S20" s="756" t="s">
        <v>7236</v>
      </c>
      <c r="T20" s="709" t="s">
        <v>3833</v>
      </c>
      <c r="U20" s="709" t="s">
        <v>3839</v>
      </c>
      <c r="V20" s="709" t="s">
        <v>3842</v>
      </c>
      <c r="W20" s="657" t="s">
        <v>7237</v>
      </c>
      <c r="X20" s="2291"/>
      <c r="Y20" s="2291"/>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094"/>
      <c r="J21" s="1220"/>
      <c r="K21" s="1217"/>
      <c r="L21" s="1223"/>
      <c r="M21" s="1226"/>
      <c r="N21" s="1229"/>
      <c r="O21" s="1232"/>
      <c r="P21" s="1235"/>
      <c r="Q21" s="1238"/>
      <c r="R21" s="1220"/>
      <c r="S21" s="377"/>
      <c r="T21" s="709"/>
      <c r="U21" s="709"/>
      <c r="V21" s="709"/>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095"/>
      <c r="G22" s="1095"/>
      <c r="H22" s="1095"/>
      <c r="I22" s="1095"/>
      <c r="J22" s="1221"/>
      <c r="K22" s="1218"/>
      <c r="L22" s="1224"/>
      <c r="M22" s="1227"/>
      <c r="N22" s="1230"/>
      <c r="O22" s="1233"/>
      <c r="P22" s="1236"/>
      <c r="Q22" s="1239"/>
      <c r="R22" s="1221"/>
      <c r="S22" s="3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c r="E23" s="1093"/>
      <c r="F23" s="1093"/>
      <c r="G23" s="1093"/>
      <c r="H23" s="1093"/>
      <c r="I23" s="1093"/>
      <c r="J23" s="1219">
        <v>723</v>
      </c>
      <c r="K23" s="1216" t="str">
        <f>+[20]Metas!K833</f>
        <v>Coordinadores Municipales para la Gestión del Riesgo de desastres dotados</v>
      </c>
      <c r="L23" s="1222">
        <v>40</v>
      </c>
      <c r="M23" s="1225">
        <f>SUM(N23:Q23)</f>
        <v>40</v>
      </c>
      <c r="N23" s="1228"/>
      <c r="O23" s="1231">
        <v>40</v>
      </c>
      <c r="P23" s="1234"/>
      <c r="Q23" s="1237"/>
      <c r="R23" s="1219">
        <f>+$J23</f>
        <v>723</v>
      </c>
      <c r="S23" s="375" t="s">
        <v>7238</v>
      </c>
      <c r="T23" s="708" t="s">
        <v>3833</v>
      </c>
      <c r="U23" s="708" t="s">
        <v>3840</v>
      </c>
      <c r="V23" s="708" t="s">
        <v>3842</v>
      </c>
      <c r="W23" s="677" t="s">
        <v>7239</v>
      </c>
      <c r="X23" s="669">
        <v>44652</v>
      </c>
      <c r="Y23" s="669">
        <v>44742</v>
      </c>
      <c r="Z23" s="669"/>
      <c r="AA23" s="669"/>
      <c r="AB23" s="1219">
        <f t="shared" ref="AB23" si="7">+$J23</f>
        <v>723</v>
      </c>
      <c r="AC23" s="1240">
        <f>+L23</f>
        <v>40</v>
      </c>
      <c r="AD23" s="308">
        <f t="shared" si="6"/>
        <v>55</v>
      </c>
      <c r="AE23" s="308">
        <f t="shared" si="0"/>
        <v>55</v>
      </c>
      <c r="AF23" s="308">
        <f t="shared" si="0"/>
        <v>0</v>
      </c>
      <c r="AG23" s="308">
        <f t="shared" si="0"/>
        <v>0</v>
      </c>
      <c r="AH23" s="308">
        <f t="shared" si="0"/>
        <v>0</v>
      </c>
      <c r="AI23" s="308">
        <f t="shared" si="0"/>
        <v>0</v>
      </c>
      <c r="AJ23" s="308">
        <f t="shared" si="0"/>
        <v>0</v>
      </c>
      <c r="AK23" s="1219">
        <f t="shared" ref="AK23" si="8">+$J23</f>
        <v>723</v>
      </c>
      <c r="AL23" s="1310">
        <f>+N23</f>
        <v>0</v>
      </c>
      <c r="AM23" s="308">
        <f t="shared" si="2"/>
        <v>0</v>
      </c>
      <c r="AN23" s="674"/>
      <c r="AO23" s="674"/>
      <c r="AP23" s="674"/>
      <c r="AQ23" s="674"/>
      <c r="AR23" s="674"/>
      <c r="AS23" s="674"/>
      <c r="AT23" s="1219">
        <f t="shared" ref="AT23" si="9">+$J23</f>
        <v>723</v>
      </c>
      <c r="AU23" s="1311">
        <f>+O23</f>
        <v>40</v>
      </c>
      <c r="AV23" s="308">
        <f t="shared" si="3"/>
        <v>55</v>
      </c>
      <c r="AW23" s="674">
        <v>55</v>
      </c>
      <c r="AX23" s="674"/>
      <c r="AY23" s="674"/>
      <c r="AZ23" s="674"/>
      <c r="BA23" s="674"/>
      <c r="BB23" s="674"/>
      <c r="BC23" s="1219">
        <f t="shared" ref="BC23" si="10">+$J23</f>
        <v>723</v>
      </c>
      <c r="BD23" s="687">
        <f>+P23</f>
        <v>0</v>
      </c>
      <c r="BE23" s="308">
        <f t="shared" si="4"/>
        <v>0</v>
      </c>
      <c r="BF23" s="674"/>
      <c r="BG23" s="674"/>
      <c r="BH23" s="674"/>
      <c r="BI23" s="674"/>
      <c r="BJ23" s="674"/>
      <c r="BK23" s="674"/>
      <c r="BL23" s="1219">
        <f t="shared" ref="BL23" si="11">+$J23</f>
        <v>723</v>
      </c>
      <c r="BM23" s="680">
        <f>+Q23</f>
        <v>0</v>
      </c>
      <c r="BN23" s="308">
        <f t="shared" si="5"/>
        <v>0</v>
      </c>
      <c r="BO23" s="674"/>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1094"/>
      <c r="J24" s="1220"/>
      <c r="K24" s="1217"/>
      <c r="L24" s="1223"/>
      <c r="M24" s="1226"/>
      <c r="N24" s="1229"/>
      <c r="O24" s="1232"/>
      <c r="P24" s="1235"/>
      <c r="Q24" s="1238"/>
      <c r="R24" s="1220"/>
      <c r="S24" s="377"/>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1094"/>
      <c r="J25" s="1220"/>
      <c r="K25" s="1217"/>
      <c r="L25" s="1223"/>
      <c r="M25" s="1226"/>
      <c r="N25" s="1229"/>
      <c r="O25" s="1232"/>
      <c r="P25" s="1235"/>
      <c r="Q25" s="1238"/>
      <c r="R25" s="1220"/>
      <c r="S25" s="377"/>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94"/>
      <c r="D26" s="1098"/>
      <c r="E26" s="1095"/>
      <c r="F26" s="1095"/>
      <c r="G26" s="1095"/>
      <c r="H26" s="1095"/>
      <c r="I26" s="1095"/>
      <c r="J26" s="1221"/>
      <c r="K26" s="1218"/>
      <c r="L26" s="1224"/>
      <c r="M26" s="1227"/>
      <c r="N26" s="1230"/>
      <c r="O26" s="1233"/>
      <c r="P26" s="1236"/>
      <c r="Q26" s="1239"/>
      <c r="R26" s="1221"/>
      <c r="S26" s="3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94"/>
      <c r="D27" s="1096"/>
      <c r="E27" s="1093"/>
      <c r="F27" s="1093"/>
      <c r="G27" s="1093"/>
      <c r="H27" s="1093"/>
      <c r="I27" s="1093"/>
      <c r="J27" s="1219">
        <v>724</v>
      </c>
      <c r="K27" s="1216" t="str">
        <f>+[20]Metas!K834</f>
        <v>Encuentros Departamental de Coordinadores Municipales para la Gestión del Riesgo de desastres</v>
      </c>
      <c r="L27" s="1222">
        <v>3</v>
      </c>
      <c r="M27" s="1225">
        <f>SUM(N27:Q27)</f>
        <v>3</v>
      </c>
      <c r="N27" s="1228">
        <v>1</v>
      </c>
      <c r="O27" s="1231">
        <v>1</v>
      </c>
      <c r="P27" s="1234">
        <v>1</v>
      </c>
      <c r="Q27" s="1237"/>
      <c r="R27" s="1219">
        <f>+$J27</f>
        <v>724</v>
      </c>
      <c r="S27" s="375" t="s">
        <v>7240</v>
      </c>
      <c r="T27" s="708" t="s">
        <v>3833</v>
      </c>
      <c r="U27" s="708" t="s">
        <v>3840</v>
      </c>
      <c r="V27" s="708" t="s">
        <v>3842</v>
      </c>
      <c r="W27" s="677" t="s">
        <v>7241</v>
      </c>
      <c r="X27" s="669">
        <v>44621</v>
      </c>
      <c r="Y27" s="669">
        <v>44834</v>
      </c>
      <c r="Z27" s="669"/>
      <c r="AA27" s="669"/>
      <c r="AB27" s="1219">
        <f t="shared" ref="AB27" si="12">+$J27</f>
        <v>724</v>
      </c>
      <c r="AC27" s="1240">
        <f t="shared" ref="AC27" si="13">+L27</f>
        <v>3</v>
      </c>
      <c r="AD27" s="2279">
        <f t="shared" si="6"/>
        <v>285</v>
      </c>
      <c r="AE27" s="2279">
        <f t="shared" si="6"/>
        <v>210</v>
      </c>
      <c r="AF27" s="308">
        <f t="shared" si="6"/>
        <v>0</v>
      </c>
      <c r="AG27" s="308">
        <f t="shared" si="6"/>
        <v>0</v>
      </c>
      <c r="AH27" s="308">
        <f t="shared" si="6"/>
        <v>0</v>
      </c>
      <c r="AI27" s="2279">
        <f t="shared" si="6"/>
        <v>75</v>
      </c>
      <c r="AJ27" s="308">
        <f t="shared" si="6"/>
        <v>0</v>
      </c>
      <c r="AK27" s="1219">
        <f t="shared" ref="AK27" si="14">+$J27</f>
        <v>724</v>
      </c>
      <c r="AL27" s="1243">
        <f>+N27</f>
        <v>1</v>
      </c>
      <c r="AM27" s="308">
        <f t="shared" si="2"/>
        <v>95</v>
      </c>
      <c r="AN27" s="2282">
        <v>70</v>
      </c>
      <c r="AO27" s="683"/>
      <c r="AP27" s="683"/>
      <c r="AQ27" s="683"/>
      <c r="AR27" s="2282">
        <v>25</v>
      </c>
      <c r="AS27" s="683"/>
      <c r="AT27" s="1219">
        <f t="shared" ref="AT27" si="15">+$J27</f>
        <v>724</v>
      </c>
      <c r="AU27" s="1246">
        <f>+O27</f>
        <v>1</v>
      </c>
      <c r="AV27" s="308">
        <f t="shared" si="3"/>
        <v>95</v>
      </c>
      <c r="AW27" s="2282">
        <v>70</v>
      </c>
      <c r="AX27" s="683"/>
      <c r="AY27" s="683"/>
      <c r="AZ27" s="683"/>
      <c r="BA27" s="2282">
        <v>25</v>
      </c>
      <c r="BB27" s="683"/>
      <c r="BC27" s="1219">
        <f t="shared" ref="BC27" si="16">+$J27</f>
        <v>724</v>
      </c>
      <c r="BD27" s="1249">
        <f>+P27</f>
        <v>1</v>
      </c>
      <c r="BE27" s="308">
        <f t="shared" si="4"/>
        <v>95</v>
      </c>
      <c r="BF27" s="2282">
        <v>70</v>
      </c>
      <c r="BG27" s="683"/>
      <c r="BH27" s="683"/>
      <c r="BI27" s="683"/>
      <c r="BJ27" s="2282">
        <v>25</v>
      </c>
      <c r="BK27" s="683"/>
      <c r="BL27" s="1219">
        <f t="shared" ref="BL27" si="17">+$J27</f>
        <v>724</v>
      </c>
      <c r="BM27" s="1252">
        <f>+Q27</f>
        <v>0</v>
      </c>
      <c r="BN27" s="308">
        <f t="shared" si="5"/>
        <v>0</v>
      </c>
      <c r="BO27" s="683"/>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94"/>
      <c r="D28" s="1097"/>
      <c r="E28" s="1094"/>
      <c r="F28" s="1094"/>
      <c r="G28" s="1094"/>
      <c r="H28" s="1094"/>
      <c r="I28" s="1094"/>
      <c r="J28" s="1220"/>
      <c r="K28" s="1217"/>
      <c r="L28" s="1223"/>
      <c r="M28" s="1226"/>
      <c r="N28" s="1229"/>
      <c r="O28" s="1232"/>
      <c r="P28" s="1235"/>
      <c r="Q28" s="1238"/>
      <c r="R28" s="1220"/>
      <c r="S28" s="377"/>
      <c r="T28" s="709"/>
      <c r="U28" s="709"/>
      <c r="V28" s="709"/>
      <c r="W28" s="678"/>
      <c r="X28" s="670"/>
      <c r="Y28" s="670"/>
      <c r="Z28" s="670"/>
      <c r="AA28" s="670"/>
      <c r="AB28" s="1220"/>
      <c r="AC28" s="1241"/>
      <c r="AD28" s="2280"/>
      <c r="AE28" s="2280"/>
      <c r="AF28" s="303">
        <f t="shared" si="6"/>
        <v>0</v>
      </c>
      <c r="AG28" s="303">
        <f t="shared" si="6"/>
        <v>0</v>
      </c>
      <c r="AH28" s="303">
        <f t="shared" si="6"/>
        <v>0</v>
      </c>
      <c r="AI28" s="2280"/>
      <c r="AJ28" s="303">
        <f t="shared" si="6"/>
        <v>0</v>
      </c>
      <c r="AK28" s="1220"/>
      <c r="AL28" s="1244"/>
      <c r="AM28" s="303">
        <f t="shared" si="2"/>
        <v>0</v>
      </c>
      <c r="AN28" s="2283"/>
      <c r="AO28" s="684"/>
      <c r="AP28" s="684"/>
      <c r="AQ28" s="684"/>
      <c r="AR28" s="2283"/>
      <c r="AS28" s="684"/>
      <c r="AT28" s="1220"/>
      <c r="AU28" s="1247"/>
      <c r="AV28" s="303">
        <f t="shared" si="3"/>
        <v>0</v>
      </c>
      <c r="AW28" s="2283"/>
      <c r="AX28" s="684"/>
      <c r="AY28" s="684"/>
      <c r="AZ28" s="684"/>
      <c r="BA28" s="2283"/>
      <c r="BB28" s="684"/>
      <c r="BC28" s="1220"/>
      <c r="BD28" s="1250"/>
      <c r="BE28" s="303">
        <f t="shared" si="4"/>
        <v>0</v>
      </c>
      <c r="BF28" s="2283"/>
      <c r="BG28" s="684"/>
      <c r="BH28" s="684"/>
      <c r="BI28" s="684"/>
      <c r="BJ28" s="2283"/>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94"/>
      <c r="D29" s="1097"/>
      <c r="E29" s="1094"/>
      <c r="F29" s="1094"/>
      <c r="G29" s="1094"/>
      <c r="H29" s="1094"/>
      <c r="I29" s="1094"/>
      <c r="J29" s="1220"/>
      <c r="K29" s="1217"/>
      <c r="L29" s="1223"/>
      <c r="M29" s="1226"/>
      <c r="N29" s="1229"/>
      <c r="O29" s="1232"/>
      <c r="P29" s="1235"/>
      <c r="Q29" s="1238"/>
      <c r="R29" s="1220"/>
      <c r="S29" s="377"/>
      <c r="T29" s="709"/>
      <c r="U29" s="709"/>
      <c r="V29" s="709"/>
      <c r="W29" s="678"/>
      <c r="X29" s="670"/>
      <c r="Y29" s="670"/>
      <c r="Z29" s="670"/>
      <c r="AA29" s="670"/>
      <c r="AB29" s="1220"/>
      <c r="AC29" s="1241"/>
      <c r="AD29" s="2280"/>
      <c r="AE29" s="2280"/>
      <c r="AF29" s="303">
        <f t="shared" si="6"/>
        <v>0</v>
      </c>
      <c r="AG29" s="303">
        <f t="shared" si="6"/>
        <v>0</v>
      </c>
      <c r="AH29" s="303">
        <f t="shared" si="6"/>
        <v>0</v>
      </c>
      <c r="AI29" s="2280"/>
      <c r="AJ29" s="303">
        <f t="shared" si="6"/>
        <v>0</v>
      </c>
      <c r="AK29" s="1220"/>
      <c r="AL29" s="1244"/>
      <c r="AM29" s="303">
        <f t="shared" si="2"/>
        <v>0</v>
      </c>
      <c r="AN29" s="2283"/>
      <c r="AO29" s="684"/>
      <c r="AP29" s="684"/>
      <c r="AQ29" s="684"/>
      <c r="AR29" s="2283"/>
      <c r="AS29" s="684"/>
      <c r="AT29" s="1220"/>
      <c r="AU29" s="1247"/>
      <c r="AV29" s="303">
        <f t="shared" si="3"/>
        <v>0</v>
      </c>
      <c r="AW29" s="2283"/>
      <c r="AX29" s="684"/>
      <c r="AY29" s="684"/>
      <c r="AZ29" s="684"/>
      <c r="BA29" s="2283"/>
      <c r="BB29" s="684"/>
      <c r="BC29" s="1220"/>
      <c r="BD29" s="1250"/>
      <c r="BE29" s="303">
        <f t="shared" si="4"/>
        <v>0</v>
      </c>
      <c r="BF29" s="2283"/>
      <c r="BG29" s="684"/>
      <c r="BH29" s="684"/>
      <c r="BI29" s="684"/>
      <c r="BJ29" s="2283"/>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5"/>
      <c r="C30" s="1511"/>
      <c r="D30" s="1098"/>
      <c r="E30" s="1095"/>
      <c r="F30" s="1095"/>
      <c r="G30" s="1095"/>
      <c r="H30" s="1095"/>
      <c r="I30" s="1095"/>
      <c r="J30" s="1221"/>
      <c r="K30" s="1218"/>
      <c r="L30" s="1224"/>
      <c r="M30" s="1227"/>
      <c r="N30" s="1230"/>
      <c r="O30" s="1233"/>
      <c r="P30" s="1236"/>
      <c r="Q30" s="1239"/>
      <c r="R30" s="1221"/>
      <c r="S30" s="379"/>
      <c r="T30" s="710"/>
      <c r="U30" s="710"/>
      <c r="V30" s="710"/>
      <c r="W30" s="679"/>
      <c r="X30" s="671"/>
      <c r="Y30" s="671"/>
      <c r="Z30" s="671"/>
      <c r="AA30" s="671"/>
      <c r="AB30" s="1221"/>
      <c r="AC30" s="1242"/>
      <c r="AD30" s="2281"/>
      <c r="AE30" s="2281"/>
      <c r="AF30" s="306">
        <f t="shared" si="6"/>
        <v>0</v>
      </c>
      <c r="AG30" s="306">
        <f t="shared" si="6"/>
        <v>0</v>
      </c>
      <c r="AH30" s="306">
        <f t="shared" si="6"/>
        <v>0</v>
      </c>
      <c r="AI30" s="2281"/>
      <c r="AJ30" s="306">
        <f t="shared" si="6"/>
        <v>0</v>
      </c>
      <c r="AK30" s="1221"/>
      <c r="AL30" s="1245"/>
      <c r="AM30" s="306">
        <f t="shared" si="2"/>
        <v>0</v>
      </c>
      <c r="AN30" s="2284"/>
      <c r="AO30" s="685"/>
      <c r="AP30" s="685"/>
      <c r="AQ30" s="685"/>
      <c r="AR30" s="2284"/>
      <c r="AS30" s="685"/>
      <c r="AT30" s="1221"/>
      <c r="AU30" s="1248"/>
      <c r="AV30" s="306">
        <f t="shared" si="3"/>
        <v>0</v>
      </c>
      <c r="AW30" s="2284"/>
      <c r="AX30" s="685"/>
      <c r="AY30" s="685"/>
      <c r="AZ30" s="685"/>
      <c r="BA30" s="2284"/>
      <c r="BB30" s="685"/>
      <c r="BC30" s="1221"/>
      <c r="BD30" s="1251"/>
      <c r="BE30" s="306">
        <f t="shared" si="4"/>
        <v>0</v>
      </c>
      <c r="BF30" s="2284"/>
      <c r="BG30" s="685"/>
      <c r="BH30" s="685"/>
      <c r="BI30" s="685"/>
      <c r="BJ30" s="2284"/>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3" t="s">
        <v>1145</v>
      </c>
      <c r="C31" s="1314" t="s">
        <v>1148</v>
      </c>
      <c r="D31" s="1096"/>
      <c r="E31" s="1093"/>
      <c r="F31" s="1093"/>
      <c r="G31" s="1093"/>
      <c r="H31" s="1093"/>
      <c r="I31" s="1093"/>
      <c r="J31" s="1219">
        <v>725</v>
      </c>
      <c r="K31" s="1216" t="str">
        <f>+[20]Metas!K836</f>
        <v>Estudios de Riesgo a través de consultorías o convenios con Universidades.</v>
      </c>
      <c r="L31" s="1222">
        <v>3</v>
      </c>
      <c r="M31" s="1225">
        <f>SUM(N31:Q34)</f>
        <v>3</v>
      </c>
      <c r="N31" s="1228"/>
      <c r="O31" s="1231">
        <v>1</v>
      </c>
      <c r="P31" s="1234">
        <v>2</v>
      </c>
      <c r="Q31" s="1237"/>
      <c r="R31" s="1219">
        <f>+$J31</f>
        <v>725</v>
      </c>
      <c r="S31" s="375" t="s">
        <v>7242</v>
      </c>
      <c r="T31" s="708" t="s">
        <v>3833</v>
      </c>
      <c r="U31" s="708" t="s">
        <v>3839</v>
      </c>
      <c r="V31" s="708" t="s">
        <v>3842</v>
      </c>
      <c r="W31" s="677" t="s">
        <v>7243</v>
      </c>
      <c r="X31" s="669">
        <v>44593</v>
      </c>
      <c r="Y31" s="669">
        <v>44834</v>
      </c>
      <c r="Z31" s="669"/>
      <c r="AA31" s="669"/>
      <c r="AB31" s="1219">
        <f t="shared" ref="AB31" si="18">+$J31</f>
        <v>725</v>
      </c>
      <c r="AC31" s="1240">
        <f t="shared" ref="AC31" si="19">+L31</f>
        <v>3</v>
      </c>
      <c r="AD31" s="308">
        <f t="shared" si="6"/>
        <v>695</v>
      </c>
      <c r="AE31" s="308">
        <f t="shared" si="6"/>
        <v>205</v>
      </c>
      <c r="AF31" s="308">
        <f t="shared" si="6"/>
        <v>0</v>
      </c>
      <c r="AG31" s="308">
        <f t="shared" si="6"/>
        <v>0</v>
      </c>
      <c r="AH31" s="308">
        <f t="shared" si="6"/>
        <v>0</v>
      </c>
      <c r="AI31" s="308">
        <f t="shared" si="6"/>
        <v>440</v>
      </c>
      <c r="AJ31" s="308">
        <f t="shared" si="6"/>
        <v>50</v>
      </c>
      <c r="AK31" s="1219">
        <f t="shared" ref="AK31" si="20">+$J31</f>
        <v>725</v>
      </c>
      <c r="AL31" s="1243">
        <f>+N31</f>
        <v>0</v>
      </c>
      <c r="AM31" s="308">
        <f t="shared" si="2"/>
        <v>0</v>
      </c>
      <c r="AN31" s="683"/>
      <c r="AO31" s="683"/>
      <c r="AP31" s="683"/>
      <c r="AQ31" s="683"/>
      <c r="AR31" s="683"/>
      <c r="AS31" s="683"/>
      <c r="AT31" s="1219">
        <f t="shared" ref="AT31" si="21">+$J31</f>
        <v>725</v>
      </c>
      <c r="AU31" s="1246">
        <f>+O31</f>
        <v>1</v>
      </c>
      <c r="AV31" s="2279">
        <f t="shared" si="3"/>
        <v>345</v>
      </c>
      <c r="AW31" s="2282">
        <v>100</v>
      </c>
      <c r="AX31" s="683"/>
      <c r="AY31" s="683"/>
      <c r="AZ31" s="683"/>
      <c r="BA31" s="2282">
        <v>220</v>
      </c>
      <c r="BB31" s="2282">
        <v>25</v>
      </c>
      <c r="BC31" s="1219">
        <f t="shared" ref="BC31" si="22">+$J31</f>
        <v>725</v>
      </c>
      <c r="BD31" s="1249">
        <f>+P31</f>
        <v>2</v>
      </c>
      <c r="BE31" s="2279">
        <f t="shared" si="4"/>
        <v>350</v>
      </c>
      <c r="BF31" s="2282">
        <v>105</v>
      </c>
      <c r="BG31" s="683"/>
      <c r="BH31" s="683"/>
      <c r="BI31" s="683"/>
      <c r="BJ31" s="2282">
        <v>220</v>
      </c>
      <c r="BK31" s="2282">
        <v>25</v>
      </c>
      <c r="BL31" s="1219">
        <f t="shared" ref="BL31" si="23">+$J31</f>
        <v>725</v>
      </c>
      <c r="BM31" s="1252">
        <f>+Q31</f>
        <v>0</v>
      </c>
      <c r="BN31" s="308">
        <f t="shared" si="5"/>
        <v>0</v>
      </c>
      <c r="BO31" s="683"/>
      <c r="BP31" s="683"/>
      <c r="BQ31" s="683"/>
      <c r="BR31" s="683"/>
      <c r="BS31" s="683"/>
      <c r="BT31" s="683"/>
      <c r="BU31" s="1204"/>
      <c r="BV31" s="1205"/>
      <c r="BW31" s="1205"/>
      <c r="BX31" s="1205"/>
      <c r="BY31" s="1205"/>
      <c r="BZ31" s="1205"/>
      <c r="CA31" s="1205"/>
      <c r="CB31" s="1205"/>
      <c r="CC31" s="1206"/>
    </row>
    <row r="32" spans="1:81" s="690" customFormat="1" ht="40.15" customHeight="1" x14ac:dyDescent="0.25">
      <c r="A32" s="673"/>
      <c r="B32" s="1334"/>
      <c r="C32" s="1315"/>
      <c r="D32" s="1097"/>
      <c r="E32" s="1094"/>
      <c r="F32" s="1094"/>
      <c r="G32" s="1094"/>
      <c r="H32" s="1094"/>
      <c r="I32" s="1094"/>
      <c r="J32" s="1220"/>
      <c r="K32" s="1217"/>
      <c r="L32" s="1223"/>
      <c r="M32" s="1226"/>
      <c r="N32" s="1229"/>
      <c r="O32" s="1232"/>
      <c r="P32" s="1235"/>
      <c r="Q32" s="1238"/>
      <c r="R32" s="1220"/>
      <c r="S32" s="756" t="s">
        <v>7244</v>
      </c>
      <c r="T32" s="729" t="s">
        <v>3833</v>
      </c>
      <c r="U32" s="729" t="s">
        <v>3839</v>
      </c>
      <c r="V32" s="729" t="s">
        <v>3842</v>
      </c>
      <c r="W32" s="717" t="s">
        <v>7243</v>
      </c>
      <c r="X32" s="300">
        <v>44593</v>
      </c>
      <c r="Y32" s="300">
        <v>44834</v>
      </c>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684"/>
      <c r="AO32" s="684"/>
      <c r="AP32" s="684"/>
      <c r="AQ32" s="684"/>
      <c r="AR32" s="684"/>
      <c r="AS32" s="684"/>
      <c r="AT32" s="1220"/>
      <c r="AU32" s="1247"/>
      <c r="AV32" s="2280"/>
      <c r="AW32" s="2283"/>
      <c r="AX32" s="684"/>
      <c r="AY32" s="684"/>
      <c r="AZ32" s="684"/>
      <c r="BA32" s="2283"/>
      <c r="BB32" s="2283"/>
      <c r="BC32" s="1220"/>
      <c r="BD32" s="1250"/>
      <c r="BE32" s="2280"/>
      <c r="BF32" s="2283"/>
      <c r="BG32" s="684"/>
      <c r="BH32" s="684"/>
      <c r="BI32" s="684"/>
      <c r="BJ32" s="2283"/>
      <c r="BK32" s="2283"/>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15"/>
      <c r="D33" s="1097"/>
      <c r="E33" s="1094"/>
      <c r="F33" s="1094"/>
      <c r="G33" s="1094"/>
      <c r="H33" s="1094"/>
      <c r="I33" s="1094"/>
      <c r="J33" s="1220"/>
      <c r="K33" s="1217"/>
      <c r="L33" s="1223"/>
      <c r="M33" s="1226"/>
      <c r="N33" s="1229"/>
      <c r="O33" s="1232"/>
      <c r="P33" s="1235"/>
      <c r="Q33" s="1238"/>
      <c r="R33" s="1220"/>
      <c r="S33" s="377" t="s">
        <v>7245</v>
      </c>
      <c r="T33" s="709" t="s">
        <v>3833</v>
      </c>
      <c r="U33" s="709" t="s">
        <v>3839</v>
      </c>
      <c r="V33" s="709" t="s">
        <v>3842</v>
      </c>
      <c r="W33" s="678" t="s">
        <v>7246</v>
      </c>
      <c r="X33" s="670">
        <v>44593</v>
      </c>
      <c r="Y33" s="670">
        <v>44834</v>
      </c>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2280"/>
      <c r="AW33" s="2283"/>
      <c r="AX33" s="684"/>
      <c r="AY33" s="684"/>
      <c r="AZ33" s="684"/>
      <c r="BA33" s="2283"/>
      <c r="BB33" s="2283"/>
      <c r="BC33" s="1220"/>
      <c r="BD33" s="1250"/>
      <c r="BE33" s="2280"/>
      <c r="BF33" s="2283"/>
      <c r="BG33" s="684"/>
      <c r="BH33" s="684"/>
      <c r="BI33" s="684"/>
      <c r="BJ33" s="2283"/>
      <c r="BK33" s="2283"/>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15"/>
      <c r="D34" s="1098"/>
      <c r="E34" s="1095"/>
      <c r="F34" s="1095"/>
      <c r="G34" s="1095"/>
      <c r="H34" s="1095"/>
      <c r="I34" s="1095"/>
      <c r="J34" s="1221"/>
      <c r="K34" s="1218"/>
      <c r="L34" s="1224"/>
      <c r="M34" s="1227"/>
      <c r="N34" s="1230"/>
      <c r="O34" s="1233"/>
      <c r="P34" s="1236"/>
      <c r="Q34" s="1239"/>
      <c r="R34" s="1221"/>
      <c r="S34" s="3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685"/>
      <c r="AO34" s="685"/>
      <c r="AP34" s="685"/>
      <c r="AQ34" s="685"/>
      <c r="AR34" s="685"/>
      <c r="AS34" s="685"/>
      <c r="AT34" s="1221"/>
      <c r="AU34" s="1248"/>
      <c r="AV34" s="2281"/>
      <c r="AW34" s="2284"/>
      <c r="AX34" s="685"/>
      <c r="AY34" s="685"/>
      <c r="AZ34" s="685"/>
      <c r="BA34" s="2284"/>
      <c r="BB34" s="2284"/>
      <c r="BC34" s="1221"/>
      <c r="BD34" s="1251"/>
      <c r="BE34" s="2281"/>
      <c r="BF34" s="2284"/>
      <c r="BG34" s="685"/>
      <c r="BH34" s="685"/>
      <c r="BI34" s="685"/>
      <c r="BJ34" s="2284"/>
      <c r="BK34" s="2284"/>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1315"/>
      <c r="D35" s="1096"/>
      <c r="E35" s="1093"/>
      <c r="F35" s="1093"/>
      <c r="G35" s="1093"/>
      <c r="H35" s="1093"/>
      <c r="I35" s="1093"/>
      <c r="J35" s="1219">
        <v>726</v>
      </c>
      <c r="K35" s="1216" t="str">
        <f>+[20]Metas!K837</f>
        <v>Histórico de eventos del Departamento realizado</v>
      </c>
      <c r="L35" s="1222"/>
      <c r="M35" s="1225">
        <f>SUM(N35:Q35)/4</f>
        <v>0</v>
      </c>
      <c r="N35" s="1228"/>
      <c r="O35" s="1231"/>
      <c r="P35" s="1234"/>
      <c r="Q35" s="1237"/>
      <c r="R35" s="1219">
        <f>+$J35</f>
        <v>726</v>
      </c>
      <c r="S35" s="375" t="s">
        <v>7247</v>
      </c>
      <c r="T35" s="708" t="s">
        <v>3833</v>
      </c>
      <c r="U35" s="708" t="s">
        <v>3839</v>
      </c>
      <c r="V35" s="708" t="s">
        <v>3842</v>
      </c>
      <c r="W35" s="677" t="s">
        <v>7248</v>
      </c>
      <c r="X35" s="669">
        <v>44593</v>
      </c>
      <c r="Y35" s="669">
        <v>44926</v>
      </c>
      <c r="Z35" s="669"/>
      <c r="AA35" s="669"/>
      <c r="AB35" s="1219">
        <f t="shared" ref="AB35" si="25">+$J35</f>
        <v>726</v>
      </c>
      <c r="AC35" s="1240">
        <f t="shared" ref="AC35" si="26">+L35</f>
        <v>0</v>
      </c>
      <c r="AD35" s="308">
        <f t="shared" si="24"/>
        <v>0</v>
      </c>
      <c r="AE35" s="308">
        <f t="shared" si="24"/>
        <v>0</v>
      </c>
      <c r="AF35" s="308">
        <f t="shared" si="24"/>
        <v>0</v>
      </c>
      <c r="AG35" s="308">
        <f t="shared" si="24"/>
        <v>0</v>
      </c>
      <c r="AH35" s="308">
        <f t="shared" si="24"/>
        <v>0</v>
      </c>
      <c r="AI35" s="308">
        <f t="shared" si="24"/>
        <v>0</v>
      </c>
      <c r="AJ35" s="308">
        <f t="shared" si="24"/>
        <v>0</v>
      </c>
      <c r="AK35" s="1219">
        <f t="shared" ref="AK35" si="27">+$J35</f>
        <v>726</v>
      </c>
      <c r="AL35" s="1243">
        <f>+N35</f>
        <v>0</v>
      </c>
      <c r="AM35" s="308">
        <f t="shared" si="2"/>
        <v>0</v>
      </c>
      <c r="AN35" s="683"/>
      <c r="AO35" s="683"/>
      <c r="AP35" s="683"/>
      <c r="AQ35" s="683"/>
      <c r="AR35" s="683"/>
      <c r="AS35" s="683"/>
      <c r="AT35" s="1219">
        <f t="shared" ref="AT35" si="28">+$J35</f>
        <v>726</v>
      </c>
      <c r="AU35" s="1246">
        <f>+O35</f>
        <v>0</v>
      </c>
      <c r="AV35" s="308">
        <f t="shared" si="3"/>
        <v>0</v>
      </c>
      <c r="AW35" s="683"/>
      <c r="AX35" s="683"/>
      <c r="AY35" s="683"/>
      <c r="AZ35" s="683"/>
      <c r="BA35" s="683"/>
      <c r="BB35" s="683"/>
      <c r="BC35" s="1219">
        <f t="shared" ref="BC35" si="29">+$J35</f>
        <v>726</v>
      </c>
      <c r="BD35" s="1249">
        <f>+P35</f>
        <v>0</v>
      </c>
      <c r="BE35" s="308">
        <f t="shared" si="4"/>
        <v>0</v>
      </c>
      <c r="BF35" s="683"/>
      <c r="BG35" s="683"/>
      <c r="BH35" s="683"/>
      <c r="BI35" s="683"/>
      <c r="BJ35" s="683"/>
      <c r="BK35" s="683"/>
      <c r="BL35" s="1219">
        <f t="shared" ref="BL35" si="30">+$J35</f>
        <v>726</v>
      </c>
      <c r="BM35" s="1252">
        <f>+Q35</f>
        <v>0</v>
      </c>
      <c r="BN35" s="308">
        <f t="shared" si="5"/>
        <v>0</v>
      </c>
      <c r="BO35" s="683"/>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1094"/>
      <c r="J36" s="1220"/>
      <c r="K36" s="1217"/>
      <c r="L36" s="1223"/>
      <c r="M36" s="1226"/>
      <c r="N36" s="1229"/>
      <c r="O36" s="1232"/>
      <c r="P36" s="1235"/>
      <c r="Q36" s="1238"/>
      <c r="R36" s="1220"/>
      <c r="S36" s="377" t="s">
        <v>7242</v>
      </c>
      <c r="T36" s="709" t="s">
        <v>3833</v>
      </c>
      <c r="U36" s="709" t="s">
        <v>3839</v>
      </c>
      <c r="V36" s="709" t="s">
        <v>3842</v>
      </c>
      <c r="W36" s="678" t="s">
        <v>7235</v>
      </c>
      <c r="X36" s="300">
        <v>44593</v>
      </c>
      <c r="Y36" s="300">
        <v>44926</v>
      </c>
      <c r="Z36" s="670"/>
      <c r="AA36" s="670"/>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1094"/>
      <c r="J37" s="1220"/>
      <c r="K37" s="1217"/>
      <c r="L37" s="1223"/>
      <c r="M37" s="1226"/>
      <c r="N37" s="1229"/>
      <c r="O37" s="1232"/>
      <c r="P37" s="1235"/>
      <c r="Q37" s="1238"/>
      <c r="R37" s="1220"/>
      <c r="S37" s="377"/>
      <c r="T37" s="709"/>
      <c r="U37" s="709"/>
      <c r="V37" s="709"/>
      <c r="W37" s="678"/>
      <c r="X37" s="670"/>
      <c r="Y37" s="670"/>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15"/>
      <c r="D38" s="1098"/>
      <c r="E38" s="1095"/>
      <c r="F38" s="1095"/>
      <c r="G38" s="1095"/>
      <c r="H38" s="1095"/>
      <c r="I38" s="1095"/>
      <c r="J38" s="1221"/>
      <c r="K38" s="1218"/>
      <c r="L38" s="1224"/>
      <c r="M38" s="1227"/>
      <c r="N38" s="1230"/>
      <c r="O38" s="1233"/>
      <c r="P38" s="1236"/>
      <c r="Q38" s="1239"/>
      <c r="R38" s="1221"/>
      <c r="S38" s="3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15"/>
      <c r="D39" s="1096"/>
      <c r="E39" s="1093"/>
      <c r="F39" s="1093"/>
      <c r="G39" s="1093"/>
      <c r="H39" s="1093"/>
      <c r="I39" s="1093"/>
      <c r="J39" s="1219">
        <v>727</v>
      </c>
      <c r="K39" s="1216" t="str">
        <f>+[20]Metas!K838</f>
        <v>Estudios de microzonificación sísmica</v>
      </c>
      <c r="L39" s="1222">
        <v>2</v>
      </c>
      <c r="M39" s="1225">
        <f>SUM(N39:Q39)</f>
        <v>2</v>
      </c>
      <c r="N39" s="1228"/>
      <c r="O39" s="1231"/>
      <c r="P39" s="1234">
        <v>2</v>
      </c>
      <c r="Q39" s="1237"/>
      <c r="R39" s="1219">
        <f>+$J39</f>
        <v>727</v>
      </c>
      <c r="S39" s="375" t="s">
        <v>7249</v>
      </c>
      <c r="T39" s="708" t="s">
        <v>3833</v>
      </c>
      <c r="U39" s="708" t="s">
        <v>3839</v>
      </c>
      <c r="V39" s="708" t="s">
        <v>3842</v>
      </c>
      <c r="W39" s="677" t="s">
        <v>7250</v>
      </c>
      <c r="X39" s="669">
        <v>44743</v>
      </c>
      <c r="Y39" s="669">
        <v>44895</v>
      </c>
      <c r="Z39" s="669"/>
      <c r="AA39" s="669"/>
      <c r="AB39" s="1219">
        <f t="shared" ref="AB39" si="31">+$J39</f>
        <v>727</v>
      </c>
      <c r="AC39" s="1240">
        <f t="shared" ref="AC39" si="32">+L39</f>
        <v>2</v>
      </c>
      <c r="AD39" s="2279">
        <f t="shared" si="24"/>
        <v>8100</v>
      </c>
      <c r="AE39" s="2279">
        <f t="shared" si="24"/>
        <v>800</v>
      </c>
      <c r="AF39" s="308">
        <f t="shared" si="24"/>
        <v>0</v>
      </c>
      <c r="AG39" s="308">
        <f t="shared" si="24"/>
        <v>0</v>
      </c>
      <c r="AH39" s="308">
        <f t="shared" si="24"/>
        <v>0</v>
      </c>
      <c r="AI39" s="2279">
        <f t="shared" si="24"/>
        <v>7000</v>
      </c>
      <c r="AJ39" s="2279">
        <f t="shared" si="24"/>
        <v>300</v>
      </c>
      <c r="AK39" s="1219">
        <f t="shared" ref="AK39" si="33">+$J39</f>
        <v>727</v>
      </c>
      <c r="AL39" s="1243">
        <f>+N39</f>
        <v>0</v>
      </c>
      <c r="AM39" s="308">
        <f t="shared" si="2"/>
        <v>0</v>
      </c>
      <c r="AN39" s="683"/>
      <c r="AO39" s="683"/>
      <c r="AP39" s="683"/>
      <c r="AQ39" s="683"/>
      <c r="AR39" s="683"/>
      <c r="AS39" s="683"/>
      <c r="AT39" s="1219">
        <f t="shared" ref="AT39" si="34">+$J39</f>
        <v>727</v>
      </c>
      <c r="AU39" s="1246">
        <f>+O39</f>
        <v>0</v>
      </c>
      <c r="AV39" s="308">
        <f t="shared" si="3"/>
        <v>0</v>
      </c>
      <c r="AW39" s="683"/>
      <c r="AX39" s="683"/>
      <c r="AY39" s="683"/>
      <c r="AZ39" s="683"/>
      <c r="BA39" s="683"/>
      <c r="BB39" s="683"/>
      <c r="BC39" s="1219">
        <f t="shared" ref="BC39" si="35">+$J39</f>
        <v>727</v>
      </c>
      <c r="BD39" s="1249">
        <f>+P39</f>
        <v>2</v>
      </c>
      <c r="BE39" s="2279">
        <f t="shared" si="4"/>
        <v>8100</v>
      </c>
      <c r="BF39" s="2282">
        <v>800</v>
      </c>
      <c r="BG39" s="683"/>
      <c r="BH39" s="683"/>
      <c r="BI39" s="683"/>
      <c r="BJ39" s="2282">
        <v>7000</v>
      </c>
      <c r="BK39" s="2282">
        <v>300</v>
      </c>
      <c r="BL39" s="1219">
        <f t="shared" ref="BL39" si="36">+$J39</f>
        <v>727</v>
      </c>
      <c r="BM39" s="1252">
        <f>+Q39</f>
        <v>0</v>
      </c>
      <c r="BN39" s="308">
        <f t="shared" si="5"/>
        <v>0</v>
      </c>
      <c r="BO39" s="683"/>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1094"/>
      <c r="J40" s="1220"/>
      <c r="K40" s="1217"/>
      <c r="L40" s="1223"/>
      <c r="M40" s="1226"/>
      <c r="N40" s="1229"/>
      <c r="O40" s="1232"/>
      <c r="P40" s="1235"/>
      <c r="Q40" s="1238"/>
      <c r="R40" s="1220"/>
      <c r="S40" s="377"/>
      <c r="T40" s="709"/>
      <c r="U40" s="709"/>
      <c r="V40" s="709"/>
      <c r="W40" s="678"/>
      <c r="X40" s="670"/>
      <c r="Y40" s="670"/>
      <c r="Z40" s="670"/>
      <c r="AA40" s="670"/>
      <c r="AB40" s="1220"/>
      <c r="AC40" s="1241"/>
      <c r="AD40" s="2280"/>
      <c r="AE40" s="2280"/>
      <c r="AF40" s="303">
        <f t="shared" si="24"/>
        <v>0</v>
      </c>
      <c r="AG40" s="303">
        <f t="shared" si="24"/>
        <v>0</v>
      </c>
      <c r="AH40" s="303">
        <f t="shared" si="24"/>
        <v>0</v>
      </c>
      <c r="AI40" s="2280"/>
      <c r="AJ40" s="2280"/>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2280"/>
      <c r="BF40" s="2283"/>
      <c r="BG40" s="684"/>
      <c r="BH40" s="684"/>
      <c r="BI40" s="684"/>
      <c r="BJ40" s="2283"/>
      <c r="BK40" s="2283"/>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1094"/>
      <c r="J41" s="1220"/>
      <c r="K41" s="1217"/>
      <c r="L41" s="1223"/>
      <c r="M41" s="1226"/>
      <c r="N41" s="1229"/>
      <c r="O41" s="1232"/>
      <c r="P41" s="1235"/>
      <c r="Q41" s="1238"/>
      <c r="R41" s="1220"/>
      <c r="S41" s="377"/>
      <c r="T41" s="709"/>
      <c r="U41" s="709"/>
      <c r="V41" s="709"/>
      <c r="W41" s="678"/>
      <c r="X41" s="670"/>
      <c r="Y41" s="670"/>
      <c r="Z41" s="670"/>
      <c r="AA41" s="670"/>
      <c r="AB41" s="1220"/>
      <c r="AC41" s="1241"/>
      <c r="AD41" s="2280"/>
      <c r="AE41" s="2280"/>
      <c r="AF41" s="303">
        <f t="shared" si="24"/>
        <v>0</v>
      </c>
      <c r="AG41" s="303">
        <f t="shared" si="24"/>
        <v>0</v>
      </c>
      <c r="AH41" s="303">
        <f t="shared" si="24"/>
        <v>0</v>
      </c>
      <c r="AI41" s="2280"/>
      <c r="AJ41" s="2280"/>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2280"/>
      <c r="BF41" s="2283"/>
      <c r="BG41" s="684"/>
      <c r="BH41" s="684"/>
      <c r="BI41" s="684"/>
      <c r="BJ41" s="2283"/>
      <c r="BK41" s="2283"/>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5"/>
      <c r="D42" s="1098"/>
      <c r="E42" s="1095"/>
      <c r="F42" s="1095"/>
      <c r="G42" s="1095"/>
      <c r="H42" s="1095"/>
      <c r="I42" s="1095"/>
      <c r="J42" s="1221"/>
      <c r="K42" s="1218"/>
      <c r="L42" s="1224"/>
      <c r="M42" s="1227"/>
      <c r="N42" s="1230"/>
      <c r="O42" s="1233"/>
      <c r="P42" s="1236"/>
      <c r="Q42" s="1239"/>
      <c r="R42" s="1221"/>
      <c r="S42" s="379"/>
      <c r="T42" s="710"/>
      <c r="U42" s="710"/>
      <c r="V42" s="710"/>
      <c r="W42" s="679"/>
      <c r="X42" s="671"/>
      <c r="Y42" s="671"/>
      <c r="Z42" s="671"/>
      <c r="AA42" s="671"/>
      <c r="AB42" s="1221"/>
      <c r="AC42" s="1242"/>
      <c r="AD42" s="2281"/>
      <c r="AE42" s="2281"/>
      <c r="AF42" s="306">
        <f t="shared" si="24"/>
        <v>0</v>
      </c>
      <c r="AG42" s="306">
        <f t="shared" si="24"/>
        <v>0</v>
      </c>
      <c r="AH42" s="306">
        <f t="shared" si="24"/>
        <v>0</v>
      </c>
      <c r="AI42" s="2281"/>
      <c r="AJ42" s="2281"/>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2281"/>
      <c r="BF42" s="2284"/>
      <c r="BG42" s="685"/>
      <c r="BH42" s="685"/>
      <c r="BI42" s="685"/>
      <c r="BJ42" s="2284"/>
      <c r="BK42" s="2284"/>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1334"/>
      <c r="C43" s="1315"/>
      <c r="D43" s="1096"/>
      <c r="E43" s="1093"/>
      <c r="F43" s="1093"/>
      <c r="G43" s="1093"/>
      <c r="H43" s="1093"/>
      <c r="I43" s="1093"/>
      <c r="J43" s="1219">
        <v>728</v>
      </c>
      <c r="K43" s="1216" t="str">
        <f>+[20]Metas!K839</f>
        <v>Estudios estructurales y/o de vulnerabilidad sísmica a edificaciones indispensables</v>
      </c>
      <c r="L43" s="1222">
        <v>2</v>
      </c>
      <c r="M43" s="1225">
        <f>SUM(N43:Q43)</f>
        <v>2</v>
      </c>
      <c r="N43" s="1228"/>
      <c r="O43" s="1231"/>
      <c r="P43" s="1234">
        <v>2</v>
      </c>
      <c r="Q43" s="1237"/>
      <c r="R43" s="1219">
        <f>+$J43</f>
        <v>728</v>
      </c>
      <c r="S43" s="375" t="s">
        <v>7251</v>
      </c>
      <c r="T43" s="708" t="s">
        <v>3833</v>
      </c>
      <c r="U43" s="708" t="s">
        <v>3839</v>
      </c>
      <c r="V43" s="708" t="s">
        <v>3842</v>
      </c>
      <c r="W43" s="2285" t="s">
        <v>7252</v>
      </c>
      <c r="X43" s="669">
        <v>44591</v>
      </c>
      <c r="Y43" s="669">
        <v>44864</v>
      </c>
      <c r="Z43" s="669"/>
      <c r="AA43" s="669"/>
      <c r="AB43" s="1219">
        <f t="shared" ref="AB43" si="37">+$J43</f>
        <v>728</v>
      </c>
      <c r="AC43" s="1240">
        <f t="shared" ref="AC43" si="38">+L43</f>
        <v>2</v>
      </c>
      <c r="AD43" s="2279">
        <f t="shared" si="24"/>
        <v>775</v>
      </c>
      <c r="AE43" s="2279">
        <f t="shared" si="24"/>
        <v>350</v>
      </c>
      <c r="AF43" s="308">
        <f t="shared" si="24"/>
        <v>0</v>
      </c>
      <c r="AG43" s="308">
        <f t="shared" si="24"/>
        <v>0</v>
      </c>
      <c r="AH43" s="308">
        <f t="shared" si="24"/>
        <v>0</v>
      </c>
      <c r="AI43" s="2279">
        <f t="shared" si="24"/>
        <v>400</v>
      </c>
      <c r="AJ43" s="2279">
        <f t="shared" si="24"/>
        <v>25</v>
      </c>
      <c r="AK43" s="1219">
        <f t="shared" ref="AK43" si="39">+$J43</f>
        <v>728</v>
      </c>
      <c r="AL43" s="1243">
        <f>+N43</f>
        <v>0</v>
      </c>
      <c r="AM43" s="308">
        <f t="shared" si="2"/>
        <v>0</v>
      </c>
      <c r="AN43" s="683"/>
      <c r="AO43" s="683"/>
      <c r="AP43" s="683"/>
      <c r="AQ43" s="683"/>
      <c r="AR43" s="683"/>
      <c r="AS43" s="683"/>
      <c r="AT43" s="1219">
        <f t="shared" ref="AT43" si="40">+$J43</f>
        <v>728</v>
      </c>
      <c r="AU43" s="1246">
        <f>+O43</f>
        <v>0</v>
      </c>
      <c r="AV43" s="308">
        <f t="shared" si="3"/>
        <v>0</v>
      </c>
      <c r="AW43" s="683"/>
      <c r="AX43" s="683"/>
      <c r="AY43" s="683"/>
      <c r="AZ43" s="683"/>
      <c r="BA43" s="683"/>
      <c r="BB43" s="683"/>
      <c r="BC43" s="1219">
        <f t="shared" ref="BC43" si="41">+$J43</f>
        <v>728</v>
      </c>
      <c r="BD43" s="1249">
        <f>+P43</f>
        <v>2</v>
      </c>
      <c r="BE43" s="2279">
        <f t="shared" si="4"/>
        <v>775</v>
      </c>
      <c r="BF43" s="2282">
        <v>350</v>
      </c>
      <c r="BG43" s="683"/>
      <c r="BH43" s="683"/>
      <c r="BI43" s="683"/>
      <c r="BJ43" s="2282">
        <v>400</v>
      </c>
      <c r="BK43" s="2282">
        <v>25</v>
      </c>
      <c r="BL43" s="1219">
        <f t="shared" ref="BL43" si="42">+$J43</f>
        <v>728</v>
      </c>
      <c r="BM43" s="1252">
        <f>+Q43</f>
        <v>0</v>
      </c>
      <c r="BN43" s="308">
        <f t="shared" si="5"/>
        <v>0</v>
      </c>
      <c r="BO43" s="683"/>
      <c r="BP43" s="683"/>
      <c r="BQ43" s="683"/>
      <c r="BR43" s="683"/>
      <c r="BS43" s="683"/>
      <c r="BT43" s="683"/>
      <c r="BU43" s="1204"/>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1094"/>
      <c r="J44" s="1220"/>
      <c r="K44" s="1217"/>
      <c r="L44" s="1223"/>
      <c r="M44" s="1226"/>
      <c r="N44" s="1229"/>
      <c r="O44" s="1232"/>
      <c r="P44" s="1235"/>
      <c r="Q44" s="1238"/>
      <c r="R44" s="1220"/>
      <c r="S44" s="377" t="s">
        <v>7253</v>
      </c>
      <c r="T44" s="709" t="s">
        <v>3833</v>
      </c>
      <c r="U44" s="709" t="s">
        <v>3839</v>
      </c>
      <c r="V44" s="709" t="s">
        <v>3842</v>
      </c>
      <c r="W44" s="2286"/>
      <c r="X44" s="300">
        <v>44591</v>
      </c>
      <c r="Y44" s="300">
        <v>44864</v>
      </c>
      <c r="Z44" s="670"/>
      <c r="AA44" s="670"/>
      <c r="AB44" s="1220"/>
      <c r="AC44" s="1241"/>
      <c r="AD44" s="2280"/>
      <c r="AE44" s="2280"/>
      <c r="AF44" s="303">
        <f t="shared" si="24"/>
        <v>0</v>
      </c>
      <c r="AG44" s="303">
        <f t="shared" si="24"/>
        <v>0</v>
      </c>
      <c r="AH44" s="303">
        <f t="shared" si="24"/>
        <v>0</v>
      </c>
      <c r="AI44" s="2280"/>
      <c r="AJ44" s="2280"/>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2280"/>
      <c r="BF44" s="2283"/>
      <c r="BG44" s="684"/>
      <c r="BH44" s="684"/>
      <c r="BI44" s="684"/>
      <c r="BJ44" s="2283"/>
      <c r="BK44" s="2283"/>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1094"/>
      <c r="J45" s="1220"/>
      <c r="K45" s="1217"/>
      <c r="L45" s="1223"/>
      <c r="M45" s="1226"/>
      <c r="N45" s="1229"/>
      <c r="O45" s="1232"/>
      <c r="P45" s="1235"/>
      <c r="Q45" s="1238"/>
      <c r="R45" s="1220"/>
      <c r="S45" s="377" t="s">
        <v>7254</v>
      </c>
      <c r="T45" s="709" t="s">
        <v>3833</v>
      </c>
      <c r="U45" s="709" t="s">
        <v>3839</v>
      </c>
      <c r="V45" s="709" t="s">
        <v>3842</v>
      </c>
      <c r="W45" s="678" t="s">
        <v>7255</v>
      </c>
      <c r="X45" s="300">
        <v>44591</v>
      </c>
      <c r="Y45" s="300">
        <v>44864</v>
      </c>
      <c r="Z45" s="670"/>
      <c r="AA45" s="670"/>
      <c r="AB45" s="1220"/>
      <c r="AC45" s="1241"/>
      <c r="AD45" s="2280"/>
      <c r="AE45" s="2280"/>
      <c r="AF45" s="303">
        <f t="shared" si="24"/>
        <v>0</v>
      </c>
      <c r="AG45" s="303">
        <f t="shared" si="24"/>
        <v>0</v>
      </c>
      <c r="AH45" s="303">
        <f t="shared" si="24"/>
        <v>0</v>
      </c>
      <c r="AI45" s="2280"/>
      <c r="AJ45" s="2280"/>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2280"/>
      <c r="BF45" s="2283"/>
      <c r="BG45" s="684"/>
      <c r="BH45" s="684"/>
      <c r="BI45" s="684"/>
      <c r="BJ45" s="2283"/>
      <c r="BK45" s="2283"/>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6"/>
      <c r="D46" s="1098"/>
      <c r="E46" s="1095"/>
      <c r="F46" s="1095"/>
      <c r="G46" s="1095"/>
      <c r="H46" s="1095"/>
      <c r="I46" s="1095"/>
      <c r="J46" s="1221"/>
      <c r="K46" s="1218"/>
      <c r="L46" s="1224"/>
      <c r="M46" s="1227"/>
      <c r="N46" s="1230"/>
      <c r="O46" s="1233"/>
      <c r="P46" s="1236"/>
      <c r="Q46" s="1239"/>
      <c r="R46" s="1221"/>
      <c r="S46" s="377" t="s">
        <v>7242</v>
      </c>
      <c r="T46" s="709" t="s">
        <v>3833</v>
      </c>
      <c r="U46" s="709" t="s">
        <v>3839</v>
      </c>
      <c r="V46" s="709" t="s">
        <v>3842</v>
      </c>
      <c r="W46" s="678" t="s">
        <v>7235</v>
      </c>
      <c r="X46" s="300">
        <v>44593</v>
      </c>
      <c r="Y46" s="300">
        <v>44926</v>
      </c>
      <c r="Z46" s="671"/>
      <c r="AA46" s="671"/>
      <c r="AB46" s="1221"/>
      <c r="AC46" s="1242"/>
      <c r="AD46" s="2281"/>
      <c r="AE46" s="2281"/>
      <c r="AF46" s="306">
        <f t="shared" si="24"/>
        <v>0</v>
      </c>
      <c r="AG46" s="306">
        <f t="shared" si="24"/>
        <v>0</v>
      </c>
      <c r="AH46" s="306">
        <f t="shared" si="24"/>
        <v>0</v>
      </c>
      <c r="AI46" s="2281"/>
      <c r="AJ46" s="2281"/>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2281"/>
      <c r="BF46" s="2284"/>
      <c r="BG46" s="685"/>
      <c r="BH46" s="685"/>
      <c r="BI46" s="685"/>
      <c r="BJ46" s="2284"/>
      <c r="BK46" s="2284"/>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14" t="s">
        <v>1154</v>
      </c>
      <c r="D47" s="1096"/>
      <c r="E47" s="1093"/>
      <c r="F47" s="1093"/>
      <c r="G47" s="1093"/>
      <c r="H47" s="1093"/>
      <c r="I47" s="1093"/>
      <c r="J47" s="1219">
        <v>729</v>
      </c>
      <c r="K47" s="1216" t="str">
        <f>+[20]Metas!K840</f>
        <v>Talleres sobre la gestión del riesgo de desastres y/o medio ambiente para población en general.</v>
      </c>
      <c r="L47" s="1222">
        <v>7</v>
      </c>
      <c r="M47" s="1225">
        <f>SUM(N47:Q47)</f>
        <v>7</v>
      </c>
      <c r="N47" s="1228">
        <v>1</v>
      </c>
      <c r="O47" s="1231">
        <v>2</v>
      </c>
      <c r="P47" s="1234">
        <v>2</v>
      </c>
      <c r="Q47" s="1237">
        <v>2</v>
      </c>
      <c r="R47" s="1219">
        <f>+$J47</f>
        <v>729</v>
      </c>
      <c r="S47" s="375" t="s">
        <v>7256</v>
      </c>
      <c r="T47" s="708" t="s">
        <v>3833</v>
      </c>
      <c r="U47" s="708" t="s">
        <v>3839</v>
      </c>
      <c r="V47" s="708" t="s">
        <v>3842</v>
      </c>
      <c r="W47" s="677" t="s">
        <v>7257</v>
      </c>
      <c r="X47" s="669">
        <v>44593</v>
      </c>
      <c r="Y47" s="669">
        <v>44925</v>
      </c>
      <c r="Z47" s="669"/>
      <c r="AA47" s="669"/>
      <c r="AB47" s="1219">
        <f t="shared" ref="AB47" si="43">+$J47</f>
        <v>729</v>
      </c>
      <c r="AC47" s="1240">
        <f t="shared" ref="AC47" si="44">+L47</f>
        <v>7</v>
      </c>
      <c r="AD47" s="2279">
        <f t="shared" si="24"/>
        <v>32</v>
      </c>
      <c r="AE47" s="2279">
        <f t="shared" si="24"/>
        <v>32</v>
      </c>
      <c r="AF47" s="308">
        <f t="shared" si="24"/>
        <v>0</v>
      </c>
      <c r="AG47" s="308">
        <f t="shared" si="24"/>
        <v>0</v>
      </c>
      <c r="AH47" s="308">
        <f t="shared" si="24"/>
        <v>0</v>
      </c>
      <c r="AI47" s="308">
        <f t="shared" si="24"/>
        <v>0</v>
      </c>
      <c r="AJ47" s="308">
        <f t="shared" si="24"/>
        <v>0</v>
      </c>
      <c r="AK47" s="1219">
        <f t="shared" ref="AK47" si="45">+$J47</f>
        <v>729</v>
      </c>
      <c r="AL47" s="1243">
        <f>+N47</f>
        <v>1</v>
      </c>
      <c r="AM47" s="2279">
        <f t="shared" si="2"/>
        <v>5</v>
      </c>
      <c r="AN47" s="2282">
        <v>5</v>
      </c>
      <c r="AO47" s="683"/>
      <c r="AP47" s="683"/>
      <c r="AQ47" s="683"/>
      <c r="AR47" s="683"/>
      <c r="AS47" s="683"/>
      <c r="AT47" s="1219">
        <f t="shared" ref="AT47" si="46">+$J47</f>
        <v>729</v>
      </c>
      <c r="AU47" s="1246">
        <f>+O47</f>
        <v>2</v>
      </c>
      <c r="AV47" s="2279">
        <f t="shared" si="3"/>
        <v>9</v>
      </c>
      <c r="AW47" s="2282">
        <v>9</v>
      </c>
      <c r="AX47" s="683"/>
      <c r="AY47" s="683"/>
      <c r="AZ47" s="683"/>
      <c r="BA47" s="683"/>
      <c r="BB47" s="683"/>
      <c r="BC47" s="1219">
        <f t="shared" ref="BC47" si="47">+$J47</f>
        <v>729</v>
      </c>
      <c r="BD47" s="1249">
        <f>+P47</f>
        <v>2</v>
      </c>
      <c r="BE47" s="2279">
        <f t="shared" si="4"/>
        <v>9</v>
      </c>
      <c r="BF47" s="2282">
        <v>9</v>
      </c>
      <c r="BG47" s="683"/>
      <c r="BH47" s="683"/>
      <c r="BI47" s="683"/>
      <c r="BJ47" s="683"/>
      <c r="BK47" s="683"/>
      <c r="BL47" s="1219">
        <f t="shared" ref="BL47" si="48">+$J47</f>
        <v>729</v>
      </c>
      <c r="BM47" s="1252">
        <f>+Q47</f>
        <v>2</v>
      </c>
      <c r="BN47" s="2279">
        <f t="shared" si="5"/>
        <v>9</v>
      </c>
      <c r="BO47" s="2282">
        <v>9</v>
      </c>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1094"/>
      <c r="J48" s="1220"/>
      <c r="K48" s="1217"/>
      <c r="L48" s="1223"/>
      <c r="M48" s="1226"/>
      <c r="N48" s="1229"/>
      <c r="O48" s="1232"/>
      <c r="P48" s="1235"/>
      <c r="Q48" s="1238"/>
      <c r="R48" s="1220"/>
      <c r="S48" s="377" t="s">
        <v>7258</v>
      </c>
      <c r="T48" s="709" t="s">
        <v>3833</v>
      </c>
      <c r="U48" s="709" t="s">
        <v>3839</v>
      </c>
      <c r="V48" s="709" t="s">
        <v>3842</v>
      </c>
      <c r="W48" s="678" t="s">
        <v>7259</v>
      </c>
      <c r="X48" s="300">
        <v>44593</v>
      </c>
      <c r="Y48" s="670">
        <v>44925</v>
      </c>
      <c r="Z48" s="670"/>
      <c r="AA48" s="670"/>
      <c r="AB48" s="1220"/>
      <c r="AC48" s="1241"/>
      <c r="AD48" s="2280"/>
      <c r="AE48" s="2280"/>
      <c r="AF48" s="303">
        <f t="shared" si="24"/>
        <v>0</v>
      </c>
      <c r="AG48" s="303">
        <f t="shared" si="24"/>
        <v>0</v>
      </c>
      <c r="AH48" s="303">
        <f t="shared" si="24"/>
        <v>0</v>
      </c>
      <c r="AI48" s="303">
        <f t="shared" si="24"/>
        <v>0</v>
      </c>
      <c r="AJ48" s="303">
        <f t="shared" si="24"/>
        <v>0</v>
      </c>
      <c r="AK48" s="1220"/>
      <c r="AL48" s="1244"/>
      <c r="AM48" s="2280"/>
      <c r="AN48" s="2283"/>
      <c r="AO48" s="684"/>
      <c r="AP48" s="684"/>
      <c r="AQ48" s="684"/>
      <c r="AR48" s="684"/>
      <c r="AS48" s="684"/>
      <c r="AT48" s="1220"/>
      <c r="AU48" s="1247"/>
      <c r="AV48" s="2280"/>
      <c r="AW48" s="2283"/>
      <c r="AX48" s="684"/>
      <c r="AY48" s="684"/>
      <c r="AZ48" s="684"/>
      <c r="BA48" s="684"/>
      <c r="BB48" s="684"/>
      <c r="BC48" s="1220"/>
      <c r="BD48" s="1250"/>
      <c r="BE48" s="2280"/>
      <c r="BF48" s="2283"/>
      <c r="BG48" s="684"/>
      <c r="BH48" s="684"/>
      <c r="BI48" s="684"/>
      <c r="BJ48" s="684"/>
      <c r="BK48" s="684"/>
      <c r="BL48" s="1220"/>
      <c r="BM48" s="1253"/>
      <c r="BN48" s="2280"/>
      <c r="BO48" s="2283"/>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1094"/>
      <c r="J49" s="1220"/>
      <c r="K49" s="1217"/>
      <c r="L49" s="1223"/>
      <c r="M49" s="1226"/>
      <c r="N49" s="1229"/>
      <c r="O49" s="1232"/>
      <c r="P49" s="1235"/>
      <c r="Q49" s="1238"/>
      <c r="R49" s="1220"/>
      <c r="S49" s="377" t="s">
        <v>7242</v>
      </c>
      <c r="T49" s="709" t="s">
        <v>3833</v>
      </c>
      <c r="U49" s="709" t="s">
        <v>3839</v>
      </c>
      <c r="V49" s="709" t="s">
        <v>3842</v>
      </c>
      <c r="W49" s="678" t="s">
        <v>7235</v>
      </c>
      <c r="X49" s="300">
        <v>44593</v>
      </c>
      <c r="Y49" s="300">
        <v>44926</v>
      </c>
      <c r="Z49" s="670"/>
      <c r="AA49" s="670"/>
      <c r="AB49" s="1220"/>
      <c r="AC49" s="1241"/>
      <c r="AD49" s="2280"/>
      <c r="AE49" s="2280"/>
      <c r="AF49" s="303">
        <f t="shared" si="24"/>
        <v>0</v>
      </c>
      <c r="AG49" s="303">
        <f t="shared" si="24"/>
        <v>0</v>
      </c>
      <c r="AH49" s="303">
        <f t="shared" si="24"/>
        <v>0</v>
      </c>
      <c r="AI49" s="303">
        <f t="shared" si="24"/>
        <v>0</v>
      </c>
      <c r="AJ49" s="303">
        <f t="shared" si="24"/>
        <v>0</v>
      </c>
      <c r="AK49" s="1220"/>
      <c r="AL49" s="1244"/>
      <c r="AM49" s="2280"/>
      <c r="AN49" s="2283"/>
      <c r="AO49" s="684"/>
      <c r="AP49" s="684"/>
      <c r="AQ49" s="684"/>
      <c r="AR49" s="684"/>
      <c r="AS49" s="684"/>
      <c r="AT49" s="1220"/>
      <c r="AU49" s="1247"/>
      <c r="AV49" s="2280"/>
      <c r="AW49" s="2283"/>
      <c r="AX49" s="684"/>
      <c r="AY49" s="684"/>
      <c r="AZ49" s="684"/>
      <c r="BA49" s="684"/>
      <c r="BB49" s="684"/>
      <c r="BC49" s="1220"/>
      <c r="BD49" s="1250"/>
      <c r="BE49" s="2280"/>
      <c r="BF49" s="2283"/>
      <c r="BG49" s="684"/>
      <c r="BH49" s="684"/>
      <c r="BI49" s="684"/>
      <c r="BJ49" s="684"/>
      <c r="BK49" s="684"/>
      <c r="BL49" s="1220"/>
      <c r="BM49" s="1253"/>
      <c r="BN49" s="2280"/>
      <c r="BO49" s="2283"/>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315"/>
      <c r="D50" s="1098"/>
      <c r="E50" s="1095"/>
      <c r="F50" s="1095"/>
      <c r="G50" s="1095"/>
      <c r="H50" s="1095"/>
      <c r="I50" s="1095"/>
      <c r="J50" s="1221"/>
      <c r="K50" s="1218"/>
      <c r="L50" s="1224"/>
      <c r="M50" s="1227"/>
      <c r="N50" s="1230"/>
      <c r="O50" s="1233"/>
      <c r="P50" s="1236"/>
      <c r="Q50" s="1239"/>
      <c r="R50" s="1221"/>
      <c r="S50" s="379"/>
      <c r="T50" s="710"/>
      <c r="U50" s="710"/>
      <c r="V50" s="710"/>
      <c r="W50" s="679"/>
      <c r="X50" s="671"/>
      <c r="Y50" s="671"/>
      <c r="Z50" s="671"/>
      <c r="AA50" s="671"/>
      <c r="AB50" s="1221"/>
      <c r="AC50" s="1242"/>
      <c r="AD50" s="2281"/>
      <c r="AE50" s="2281"/>
      <c r="AF50" s="306">
        <f t="shared" si="24"/>
        <v>0</v>
      </c>
      <c r="AG50" s="306">
        <f t="shared" si="24"/>
        <v>0</v>
      </c>
      <c r="AH50" s="306">
        <f t="shared" si="24"/>
        <v>0</v>
      </c>
      <c r="AI50" s="306">
        <f t="shared" si="24"/>
        <v>0</v>
      </c>
      <c r="AJ50" s="306">
        <f t="shared" si="24"/>
        <v>0</v>
      </c>
      <c r="AK50" s="1221"/>
      <c r="AL50" s="1245"/>
      <c r="AM50" s="2281"/>
      <c r="AN50" s="2284"/>
      <c r="AO50" s="685"/>
      <c r="AP50" s="685"/>
      <c r="AQ50" s="685"/>
      <c r="AR50" s="685"/>
      <c r="AS50" s="685"/>
      <c r="AT50" s="1221"/>
      <c r="AU50" s="1248"/>
      <c r="AV50" s="2281"/>
      <c r="AW50" s="2284"/>
      <c r="AX50" s="685"/>
      <c r="AY50" s="685"/>
      <c r="AZ50" s="685"/>
      <c r="BA50" s="685"/>
      <c r="BB50" s="685"/>
      <c r="BC50" s="1221"/>
      <c r="BD50" s="1251"/>
      <c r="BE50" s="2281"/>
      <c r="BF50" s="2284"/>
      <c r="BG50" s="685"/>
      <c r="BH50" s="685"/>
      <c r="BI50" s="685"/>
      <c r="BJ50" s="685"/>
      <c r="BK50" s="685"/>
      <c r="BL50" s="1221"/>
      <c r="BM50" s="1254"/>
      <c r="BN50" s="2281"/>
      <c r="BO50" s="2284"/>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1334"/>
      <c r="C51" s="1315"/>
      <c r="D51" s="1096"/>
      <c r="E51" s="1093"/>
      <c r="F51" s="1093"/>
      <c r="G51" s="1093"/>
      <c r="H51" s="1093"/>
      <c r="I51" s="1093"/>
      <c r="J51" s="1219">
        <v>730</v>
      </c>
      <c r="K51" s="1216" t="str">
        <f>+[20]Metas!K841</f>
        <v>Mujeres capacitadas en Gestión del Riesgo de Desastres.</v>
      </c>
      <c r="L51" s="1222">
        <v>111</v>
      </c>
      <c r="M51" s="1225">
        <f>SUM(N51:Q51)</f>
        <v>111</v>
      </c>
      <c r="N51" s="1228"/>
      <c r="O51" s="1231">
        <v>37</v>
      </c>
      <c r="P51" s="1234">
        <v>37</v>
      </c>
      <c r="Q51" s="1237">
        <v>37</v>
      </c>
      <c r="R51" s="1219">
        <f>+$J51</f>
        <v>730</v>
      </c>
      <c r="S51" s="375" t="s">
        <v>7260</v>
      </c>
      <c r="T51" s="708" t="s">
        <v>3833</v>
      </c>
      <c r="U51" s="708" t="s">
        <v>3839</v>
      </c>
      <c r="V51" s="708" t="s">
        <v>3842</v>
      </c>
      <c r="W51" s="677" t="s">
        <v>7261</v>
      </c>
      <c r="X51" s="669">
        <v>44652</v>
      </c>
      <c r="Y51" s="669">
        <v>44925</v>
      </c>
      <c r="Z51" s="669"/>
      <c r="AA51" s="669"/>
      <c r="AB51" s="1219">
        <f t="shared" ref="AB51" si="49">+$J51</f>
        <v>730</v>
      </c>
      <c r="AC51" s="1240">
        <f t="shared" ref="AC51" si="50">+L51</f>
        <v>111</v>
      </c>
      <c r="AD51" s="2279">
        <f t="shared" si="24"/>
        <v>125</v>
      </c>
      <c r="AE51" s="2279">
        <f t="shared" si="24"/>
        <v>25</v>
      </c>
      <c r="AF51" s="308">
        <f t="shared" si="24"/>
        <v>0</v>
      </c>
      <c r="AG51" s="308">
        <f t="shared" si="24"/>
        <v>0</v>
      </c>
      <c r="AH51" s="308">
        <f t="shared" si="24"/>
        <v>0</v>
      </c>
      <c r="AI51" s="2279">
        <f t="shared" si="24"/>
        <v>100</v>
      </c>
      <c r="AJ51" s="308">
        <f t="shared" si="24"/>
        <v>0</v>
      </c>
      <c r="AK51" s="1219">
        <f t="shared" ref="AK51" si="51">+$J51</f>
        <v>730</v>
      </c>
      <c r="AL51" s="1243">
        <f>+N51</f>
        <v>0</v>
      </c>
      <c r="AM51" s="308">
        <f t="shared" si="2"/>
        <v>0</v>
      </c>
      <c r="AN51" s="683"/>
      <c r="AO51" s="683"/>
      <c r="AP51" s="683"/>
      <c r="AQ51" s="683"/>
      <c r="AR51" s="683"/>
      <c r="AS51" s="683"/>
      <c r="AT51" s="1219">
        <f t="shared" ref="AT51" si="52">+$J51</f>
        <v>730</v>
      </c>
      <c r="AU51" s="1246">
        <f>+O51</f>
        <v>37</v>
      </c>
      <c r="AV51" s="2279">
        <f t="shared" si="3"/>
        <v>41</v>
      </c>
      <c r="AW51" s="2282">
        <v>8</v>
      </c>
      <c r="AX51" s="683"/>
      <c r="AY51" s="683"/>
      <c r="AZ51" s="683"/>
      <c r="BA51" s="2282">
        <v>33</v>
      </c>
      <c r="BB51" s="683"/>
      <c r="BC51" s="1219">
        <f t="shared" ref="BC51" si="53">+$J51</f>
        <v>730</v>
      </c>
      <c r="BD51" s="1249">
        <f>+P51</f>
        <v>37</v>
      </c>
      <c r="BE51" s="2279">
        <f t="shared" si="4"/>
        <v>41</v>
      </c>
      <c r="BF51" s="2282">
        <v>8</v>
      </c>
      <c r="BG51" s="683"/>
      <c r="BH51" s="683"/>
      <c r="BI51" s="683"/>
      <c r="BJ51" s="2282">
        <v>33</v>
      </c>
      <c r="BK51" s="683"/>
      <c r="BL51" s="1219">
        <f t="shared" ref="BL51" si="54">+$J51</f>
        <v>730</v>
      </c>
      <c r="BM51" s="1252">
        <f>+Q51</f>
        <v>37</v>
      </c>
      <c r="BN51" s="2279">
        <f t="shared" si="5"/>
        <v>43</v>
      </c>
      <c r="BO51" s="2282">
        <v>9</v>
      </c>
      <c r="BP51" s="683"/>
      <c r="BQ51" s="683"/>
      <c r="BR51" s="683"/>
      <c r="BS51" s="2282">
        <v>34</v>
      </c>
      <c r="BT51" s="683"/>
      <c r="BU51" s="1204"/>
      <c r="BV51" s="1205"/>
      <c r="BW51" s="1205"/>
      <c r="BX51" s="1205"/>
      <c r="BY51" s="1205"/>
      <c r="BZ51" s="1205"/>
      <c r="CA51" s="1205"/>
      <c r="CB51" s="1205"/>
      <c r="CC51" s="1206"/>
    </row>
    <row r="52" spans="1:81" s="690" customFormat="1" ht="40.15" customHeight="1" x14ac:dyDescent="0.25">
      <c r="A52" s="673"/>
      <c r="B52" s="1334"/>
      <c r="C52" s="1315"/>
      <c r="D52" s="1097"/>
      <c r="E52" s="1094"/>
      <c r="F52" s="1094"/>
      <c r="G52" s="1094"/>
      <c r="H52" s="1094"/>
      <c r="I52" s="1094"/>
      <c r="J52" s="1220"/>
      <c r="K52" s="1217"/>
      <c r="L52" s="1223"/>
      <c r="M52" s="1226"/>
      <c r="N52" s="1229"/>
      <c r="O52" s="1232"/>
      <c r="P52" s="1235"/>
      <c r="Q52" s="1238"/>
      <c r="R52" s="1220"/>
      <c r="S52" s="377" t="s">
        <v>7242</v>
      </c>
      <c r="T52" s="709" t="s">
        <v>3833</v>
      </c>
      <c r="U52" s="709" t="s">
        <v>3839</v>
      </c>
      <c r="V52" s="709" t="s">
        <v>3842</v>
      </c>
      <c r="W52" s="678" t="s">
        <v>7235</v>
      </c>
      <c r="X52" s="300">
        <v>44652</v>
      </c>
      <c r="Y52" s="300">
        <v>44926</v>
      </c>
      <c r="Z52" s="670"/>
      <c r="AA52" s="670"/>
      <c r="AB52" s="1220"/>
      <c r="AC52" s="1241"/>
      <c r="AD52" s="2280"/>
      <c r="AE52" s="2280"/>
      <c r="AF52" s="303">
        <f t="shared" si="24"/>
        <v>0</v>
      </c>
      <c r="AG52" s="303">
        <f t="shared" si="24"/>
        <v>0</v>
      </c>
      <c r="AH52" s="303">
        <f t="shared" si="24"/>
        <v>0</v>
      </c>
      <c r="AI52" s="2280"/>
      <c r="AJ52" s="303">
        <f t="shared" si="24"/>
        <v>0</v>
      </c>
      <c r="AK52" s="1220"/>
      <c r="AL52" s="1244"/>
      <c r="AM52" s="303">
        <f t="shared" si="2"/>
        <v>0</v>
      </c>
      <c r="AN52" s="684"/>
      <c r="AO52" s="684"/>
      <c r="AP52" s="684"/>
      <c r="AQ52" s="684"/>
      <c r="AR52" s="684"/>
      <c r="AS52" s="684"/>
      <c r="AT52" s="1220"/>
      <c r="AU52" s="1247"/>
      <c r="AV52" s="2280"/>
      <c r="AW52" s="2283"/>
      <c r="AX52" s="684"/>
      <c r="AY52" s="684"/>
      <c r="AZ52" s="684"/>
      <c r="BA52" s="2283"/>
      <c r="BB52" s="684"/>
      <c r="BC52" s="1220"/>
      <c r="BD52" s="1250"/>
      <c r="BE52" s="2280"/>
      <c r="BF52" s="2283"/>
      <c r="BG52" s="684"/>
      <c r="BH52" s="684"/>
      <c r="BI52" s="684"/>
      <c r="BJ52" s="2283"/>
      <c r="BK52" s="684"/>
      <c r="BL52" s="1220"/>
      <c r="BM52" s="1253"/>
      <c r="BN52" s="2280"/>
      <c r="BO52" s="2283"/>
      <c r="BP52" s="684"/>
      <c r="BQ52" s="684"/>
      <c r="BR52" s="684"/>
      <c r="BS52" s="2283"/>
      <c r="BT52" s="684"/>
      <c r="BU52" s="1207"/>
      <c r="BV52" s="1208"/>
      <c r="BW52" s="1208"/>
      <c r="BX52" s="1208"/>
      <c r="BY52" s="1208"/>
      <c r="BZ52" s="1208"/>
      <c r="CA52" s="1208"/>
      <c r="CB52" s="1208"/>
      <c r="CC52" s="1209"/>
    </row>
    <row r="53" spans="1:81" s="690" customFormat="1" ht="40.15" customHeight="1" x14ac:dyDescent="0.25">
      <c r="A53" s="673"/>
      <c r="B53" s="1334"/>
      <c r="C53" s="1315"/>
      <c r="D53" s="1097"/>
      <c r="E53" s="1094"/>
      <c r="F53" s="1094"/>
      <c r="G53" s="1094"/>
      <c r="H53" s="1094"/>
      <c r="I53" s="1094"/>
      <c r="J53" s="1220"/>
      <c r="K53" s="1217"/>
      <c r="L53" s="1223"/>
      <c r="M53" s="1226"/>
      <c r="N53" s="1229"/>
      <c r="O53" s="1232"/>
      <c r="P53" s="1235"/>
      <c r="Q53" s="1238"/>
      <c r="R53" s="1220"/>
      <c r="S53" s="377"/>
      <c r="T53" s="709"/>
      <c r="U53" s="709"/>
      <c r="V53" s="709"/>
      <c r="W53" s="678"/>
      <c r="X53" s="670"/>
      <c r="Y53" s="670"/>
      <c r="Z53" s="670"/>
      <c r="AA53" s="670"/>
      <c r="AB53" s="1220"/>
      <c r="AC53" s="1241"/>
      <c r="AD53" s="2280"/>
      <c r="AE53" s="2280"/>
      <c r="AF53" s="303">
        <f t="shared" si="24"/>
        <v>0</v>
      </c>
      <c r="AG53" s="303">
        <f t="shared" si="24"/>
        <v>0</v>
      </c>
      <c r="AH53" s="303">
        <f t="shared" si="24"/>
        <v>0</v>
      </c>
      <c r="AI53" s="2280"/>
      <c r="AJ53" s="303">
        <f t="shared" si="24"/>
        <v>0</v>
      </c>
      <c r="AK53" s="1220"/>
      <c r="AL53" s="1244"/>
      <c r="AM53" s="303">
        <f t="shared" si="2"/>
        <v>0</v>
      </c>
      <c r="AN53" s="684"/>
      <c r="AO53" s="684"/>
      <c r="AP53" s="684"/>
      <c r="AQ53" s="684"/>
      <c r="AR53" s="684"/>
      <c r="AS53" s="684"/>
      <c r="AT53" s="1220"/>
      <c r="AU53" s="1247"/>
      <c r="AV53" s="2280"/>
      <c r="AW53" s="2283"/>
      <c r="AX53" s="684"/>
      <c r="AY53" s="684"/>
      <c r="AZ53" s="684"/>
      <c r="BA53" s="2283"/>
      <c r="BB53" s="684"/>
      <c r="BC53" s="1220"/>
      <c r="BD53" s="1250"/>
      <c r="BE53" s="2280"/>
      <c r="BF53" s="2283"/>
      <c r="BG53" s="684"/>
      <c r="BH53" s="684"/>
      <c r="BI53" s="684"/>
      <c r="BJ53" s="2283"/>
      <c r="BK53" s="684"/>
      <c r="BL53" s="1220"/>
      <c r="BM53" s="1253"/>
      <c r="BN53" s="2280"/>
      <c r="BO53" s="2283"/>
      <c r="BP53" s="684"/>
      <c r="BQ53" s="684"/>
      <c r="BR53" s="684"/>
      <c r="BS53" s="2283"/>
      <c r="BT53" s="684"/>
      <c r="BU53" s="1207"/>
      <c r="BV53" s="1208"/>
      <c r="BW53" s="1208"/>
      <c r="BX53" s="1208"/>
      <c r="BY53" s="1208"/>
      <c r="BZ53" s="1208"/>
      <c r="CA53" s="1208"/>
      <c r="CB53" s="1208"/>
      <c r="CC53" s="1209"/>
    </row>
    <row r="54" spans="1:81" s="690" customFormat="1" ht="40.15" customHeight="1" thickBot="1" x14ac:dyDescent="0.3">
      <c r="A54" s="673"/>
      <c r="B54" s="1334"/>
      <c r="C54" s="1315"/>
      <c r="D54" s="1098"/>
      <c r="E54" s="1095"/>
      <c r="F54" s="1095"/>
      <c r="G54" s="1095"/>
      <c r="H54" s="1095"/>
      <c r="I54" s="1095"/>
      <c r="J54" s="1221"/>
      <c r="K54" s="1218"/>
      <c r="L54" s="1224"/>
      <c r="M54" s="1227"/>
      <c r="N54" s="1230"/>
      <c r="O54" s="1233"/>
      <c r="P54" s="1236"/>
      <c r="Q54" s="1239"/>
      <c r="R54" s="1221"/>
      <c r="S54" s="379"/>
      <c r="T54" s="710"/>
      <c r="U54" s="710"/>
      <c r="V54" s="710"/>
      <c r="W54" s="679"/>
      <c r="X54" s="671"/>
      <c r="Y54" s="671"/>
      <c r="Z54" s="671"/>
      <c r="AA54" s="671"/>
      <c r="AB54" s="1221"/>
      <c r="AC54" s="1242"/>
      <c r="AD54" s="2281"/>
      <c r="AE54" s="2281"/>
      <c r="AF54" s="306">
        <f t="shared" si="24"/>
        <v>0</v>
      </c>
      <c r="AG54" s="306">
        <f t="shared" si="24"/>
        <v>0</v>
      </c>
      <c r="AH54" s="306">
        <f t="shared" si="24"/>
        <v>0</v>
      </c>
      <c r="AI54" s="2281"/>
      <c r="AJ54" s="306">
        <f t="shared" si="24"/>
        <v>0</v>
      </c>
      <c r="AK54" s="1221"/>
      <c r="AL54" s="1245"/>
      <c r="AM54" s="306">
        <f t="shared" si="2"/>
        <v>0</v>
      </c>
      <c r="AN54" s="685"/>
      <c r="AO54" s="685"/>
      <c r="AP54" s="685"/>
      <c r="AQ54" s="685"/>
      <c r="AR54" s="685"/>
      <c r="AS54" s="685"/>
      <c r="AT54" s="1221"/>
      <c r="AU54" s="1248"/>
      <c r="AV54" s="2281"/>
      <c r="AW54" s="2284"/>
      <c r="AX54" s="685"/>
      <c r="AY54" s="685"/>
      <c r="AZ54" s="685"/>
      <c r="BA54" s="2284"/>
      <c r="BB54" s="685"/>
      <c r="BC54" s="1221"/>
      <c r="BD54" s="1251"/>
      <c r="BE54" s="2281"/>
      <c r="BF54" s="2284"/>
      <c r="BG54" s="685"/>
      <c r="BH54" s="685"/>
      <c r="BI54" s="685"/>
      <c r="BJ54" s="2284"/>
      <c r="BK54" s="685"/>
      <c r="BL54" s="1221"/>
      <c r="BM54" s="1254"/>
      <c r="BN54" s="2281"/>
      <c r="BO54" s="2284"/>
      <c r="BP54" s="685"/>
      <c r="BQ54" s="685"/>
      <c r="BR54" s="685"/>
      <c r="BS54" s="2284"/>
      <c r="BT54" s="685"/>
      <c r="BU54" s="1210"/>
      <c r="BV54" s="1211"/>
      <c r="BW54" s="1211"/>
      <c r="BX54" s="1211"/>
      <c r="BY54" s="1211"/>
      <c r="BZ54" s="1211"/>
      <c r="CA54" s="1211"/>
      <c r="CB54" s="1211"/>
      <c r="CC54" s="1212"/>
    </row>
    <row r="55" spans="1:81" s="690" customFormat="1" ht="40.15" customHeight="1" thickTop="1" x14ac:dyDescent="0.25">
      <c r="A55" s="673"/>
      <c r="B55" s="1334"/>
      <c r="C55" s="1314" t="s">
        <v>1158</v>
      </c>
      <c r="D55" s="1096"/>
      <c r="E55" s="1093"/>
      <c r="F55" s="1093"/>
      <c r="G55" s="1093"/>
      <c r="H55" s="1093"/>
      <c r="I55" s="1093"/>
      <c r="J55" s="1219">
        <v>731</v>
      </c>
      <c r="K55" s="1216" t="str">
        <f>+[20]Metas!K842</f>
        <v>Inventarios municipales de asentamientos en zonas de alto riesgo</v>
      </c>
      <c r="L55" s="1222">
        <v>2</v>
      </c>
      <c r="M55" s="1225">
        <f>SUM(N55:Q55)</f>
        <v>2</v>
      </c>
      <c r="N55" s="1228"/>
      <c r="O55" s="1231">
        <v>1</v>
      </c>
      <c r="P55" s="1234"/>
      <c r="Q55" s="1237">
        <v>1</v>
      </c>
      <c r="R55" s="1219">
        <f>+$J55</f>
        <v>731</v>
      </c>
      <c r="S55" s="375" t="s">
        <v>7262</v>
      </c>
      <c r="T55" s="708" t="s">
        <v>3833</v>
      </c>
      <c r="U55" s="708" t="s">
        <v>3839</v>
      </c>
      <c r="V55" s="708" t="s">
        <v>3842</v>
      </c>
      <c r="W55" s="677" t="s">
        <v>7263</v>
      </c>
      <c r="X55" s="669">
        <v>44593</v>
      </c>
      <c r="Y55" s="669">
        <v>44925</v>
      </c>
      <c r="Z55" s="669"/>
      <c r="AA55" s="669"/>
      <c r="AB55" s="1219">
        <f t="shared" ref="AB55" si="55">+$J55</f>
        <v>731</v>
      </c>
      <c r="AC55" s="1240">
        <f t="shared" ref="AC55" si="56">+L55</f>
        <v>2</v>
      </c>
      <c r="AD55" s="2279">
        <f t="shared" si="24"/>
        <v>61</v>
      </c>
      <c r="AE55" s="2279">
        <f t="shared" si="24"/>
        <v>41</v>
      </c>
      <c r="AF55" s="308">
        <f t="shared" si="24"/>
        <v>0</v>
      </c>
      <c r="AG55" s="308">
        <f t="shared" si="24"/>
        <v>0</v>
      </c>
      <c r="AH55" s="308">
        <f t="shared" si="24"/>
        <v>0</v>
      </c>
      <c r="AI55" s="2279">
        <f t="shared" si="24"/>
        <v>20</v>
      </c>
      <c r="AJ55" s="308">
        <f t="shared" si="24"/>
        <v>0</v>
      </c>
      <c r="AK55" s="1219">
        <f t="shared" ref="AK55" si="57">+$J55</f>
        <v>731</v>
      </c>
      <c r="AL55" s="1243">
        <f>+N55</f>
        <v>0</v>
      </c>
      <c r="AM55" s="308">
        <f t="shared" si="2"/>
        <v>0</v>
      </c>
      <c r="AN55" s="683"/>
      <c r="AO55" s="683"/>
      <c r="AP55" s="683"/>
      <c r="AQ55" s="683"/>
      <c r="AR55" s="683"/>
      <c r="AS55" s="683"/>
      <c r="AT55" s="1219">
        <f t="shared" ref="AT55" si="58">+$J55</f>
        <v>731</v>
      </c>
      <c r="AU55" s="1246">
        <f>+O55</f>
        <v>1</v>
      </c>
      <c r="AV55" s="2279">
        <f t="shared" si="3"/>
        <v>31</v>
      </c>
      <c r="AW55" s="2282">
        <v>21</v>
      </c>
      <c r="AX55" s="683"/>
      <c r="AY55" s="683"/>
      <c r="AZ55" s="683"/>
      <c r="BA55" s="2282">
        <v>10</v>
      </c>
      <c r="BB55" s="683"/>
      <c r="BC55" s="1219">
        <f t="shared" ref="BC55" si="59">+$J55</f>
        <v>731</v>
      </c>
      <c r="BD55" s="1249">
        <f>+P55</f>
        <v>0</v>
      </c>
      <c r="BE55" s="308">
        <f t="shared" si="4"/>
        <v>0</v>
      </c>
      <c r="BF55" s="683"/>
      <c r="BG55" s="683"/>
      <c r="BH55" s="683"/>
      <c r="BI55" s="683"/>
      <c r="BJ55" s="683"/>
      <c r="BK55" s="683"/>
      <c r="BL55" s="1219">
        <f t="shared" ref="BL55" si="60">+$J55</f>
        <v>731</v>
      </c>
      <c r="BM55" s="1252">
        <f>+Q55</f>
        <v>1</v>
      </c>
      <c r="BN55" s="2279">
        <f t="shared" si="5"/>
        <v>30</v>
      </c>
      <c r="BO55" s="2282">
        <v>20</v>
      </c>
      <c r="BP55" s="683"/>
      <c r="BQ55" s="683"/>
      <c r="BR55" s="683"/>
      <c r="BS55" s="2282">
        <v>10</v>
      </c>
      <c r="BT55" s="683"/>
      <c r="BU55" s="1204"/>
      <c r="BV55" s="1205"/>
      <c r="BW55" s="1205"/>
      <c r="BX55" s="1205"/>
      <c r="BY55" s="1205"/>
      <c r="BZ55" s="1205"/>
      <c r="CA55" s="1205"/>
      <c r="CB55" s="1205"/>
      <c r="CC55" s="1206"/>
    </row>
    <row r="56" spans="1:81" s="690" customFormat="1" ht="49.5" customHeight="1" x14ac:dyDescent="0.25">
      <c r="A56" s="673"/>
      <c r="B56" s="1334"/>
      <c r="C56" s="1315"/>
      <c r="D56" s="1097"/>
      <c r="E56" s="1094"/>
      <c r="F56" s="1094"/>
      <c r="G56" s="1094"/>
      <c r="H56" s="1094"/>
      <c r="I56" s="1094"/>
      <c r="J56" s="1220"/>
      <c r="K56" s="1217"/>
      <c r="L56" s="1223"/>
      <c r="M56" s="1226"/>
      <c r="N56" s="1229"/>
      <c r="O56" s="1232"/>
      <c r="P56" s="1235"/>
      <c r="Q56" s="1238"/>
      <c r="R56" s="1220"/>
      <c r="S56" s="377" t="s">
        <v>7264</v>
      </c>
      <c r="T56" s="709" t="s">
        <v>3833</v>
      </c>
      <c r="U56" s="709" t="s">
        <v>3839</v>
      </c>
      <c r="V56" s="709" t="s">
        <v>3842</v>
      </c>
      <c r="W56" s="678" t="s">
        <v>7265</v>
      </c>
      <c r="X56" s="670">
        <v>44593</v>
      </c>
      <c r="Y56" s="670">
        <v>44925</v>
      </c>
      <c r="Z56" s="670"/>
      <c r="AA56" s="670"/>
      <c r="AB56" s="1220"/>
      <c r="AC56" s="1241"/>
      <c r="AD56" s="2280"/>
      <c r="AE56" s="2280"/>
      <c r="AF56" s="303">
        <f t="shared" si="24"/>
        <v>0</v>
      </c>
      <c r="AG56" s="303">
        <f t="shared" si="24"/>
        <v>0</v>
      </c>
      <c r="AH56" s="303">
        <f t="shared" si="24"/>
        <v>0</v>
      </c>
      <c r="AI56" s="2280"/>
      <c r="AJ56" s="303">
        <f t="shared" si="24"/>
        <v>0</v>
      </c>
      <c r="AK56" s="1220"/>
      <c r="AL56" s="1244"/>
      <c r="AM56" s="303">
        <f t="shared" si="2"/>
        <v>0</v>
      </c>
      <c r="AN56" s="684"/>
      <c r="AO56" s="684"/>
      <c r="AP56" s="684"/>
      <c r="AQ56" s="684"/>
      <c r="AR56" s="684"/>
      <c r="AS56" s="684"/>
      <c r="AT56" s="1220"/>
      <c r="AU56" s="1247"/>
      <c r="AV56" s="2280"/>
      <c r="AW56" s="2283"/>
      <c r="AX56" s="684"/>
      <c r="AY56" s="684"/>
      <c r="AZ56" s="684"/>
      <c r="BA56" s="2283"/>
      <c r="BB56" s="684"/>
      <c r="BC56" s="1220"/>
      <c r="BD56" s="1250"/>
      <c r="BE56" s="303">
        <f t="shared" si="4"/>
        <v>0</v>
      </c>
      <c r="BF56" s="684"/>
      <c r="BG56" s="684"/>
      <c r="BH56" s="684"/>
      <c r="BI56" s="684"/>
      <c r="BJ56" s="684"/>
      <c r="BK56" s="684"/>
      <c r="BL56" s="1220"/>
      <c r="BM56" s="1253"/>
      <c r="BN56" s="2280"/>
      <c r="BO56" s="2283"/>
      <c r="BP56" s="684"/>
      <c r="BQ56" s="684"/>
      <c r="BR56" s="684"/>
      <c r="BS56" s="2283"/>
      <c r="BT56" s="684"/>
      <c r="BU56" s="1207"/>
      <c r="BV56" s="1208"/>
      <c r="BW56" s="1208"/>
      <c r="BX56" s="1208"/>
      <c r="BY56" s="1208"/>
      <c r="BZ56" s="1208"/>
      <c r="CA56" s="1208"/>
      <c r="CB56" s="1208"/>
      <c r="CC56" s="1209"/>
    </row>
    <row r="57" spans="1:81" s="690" customFormat="1" ht="40.15" customHeight="1" x14ac:dyDescent="0.25">
      <c r="A57" s="673"/>
      <c r="B57" s="1334"/>
      <c r="C57" s="1315"/>
      <c r="D57" s="1097"/>
      <c r="E57" s="1094"/>
      <c r="F57" s="1094"/>
      <c r="G57" s="1094"/>
      <c r="H57" s="1094"/>
      <c r="I57" s="1094"/>
      <c r="J57" s="1220"/>
      <c r="K57" s="1217"/>
      <c r="L57" s="1223"/>
      <c r="M57" s="1226"/>
      <c r="N57" s="1229"/>
      <c r="O57" s="1232"/>
      <c r="P57" s="1235"/>
      <c r="Q57" s="1238"/>
      <c r="R57" s="1220"/>
      <c r="S57" s="377" t="s">
        <v>7242</v>
      </c>
      <c r="T57" s="709" t="s">
        <v>3833</v>
      </c>
      <c r="U57" s="709" t="s">
        <v>3839</v>
      </c>
      <c r="V57" s="709" t="s">
        <v>3842</v>
      </c>
      <c r="W57" s="678" t="s">
        <v>7235</v>
      </c>
      <c r="X57" s="300">
        <v>44593</v>
      </c>
      <c r="Y57" s="300">
        <v>44926</v>
      </c>
      <c r="Z57" s="670"/>
      <c r="AA57" s="670"/>
      <c r="AB57" s="1220"/>
      <c r="AC57" s="1241"/>
      <c r="AD57" s="2280"/>
      <c r="AE57" s="2280"/>
      <c r="AF57" s="303">
        <f t="shared" si="24"/>
        <v>0</v>
      </c>
      <c r="AG57" s="303">
        <f t="shared" si="24"/>
        <v>0</v>
      </c>
      <c r="AH57" s="303">
        <f t="shared" si="24"/>
        <v>0</v>
      </c>
      <c r="AI57" s="2280"/>
      <c r="AJ57" s="303">
        <f t="shared" si="24"/>
        <v>0</v>
      </c>
      <c r="AK57" s="1220"/>
      <c r="AL57" s="1244"/>
      <c r="AM57" s="303">
        <f t="shared" si="2"/>
        <v>0</v>
      </c>
      <c r="AN57" s="684"/>
      <c r="AO57" s="684"/>
      <c r="AP57" s="684"/>
      <c r="AQ57" s="684"/>
      <c r="AR57" s="684"/>
      <c r="AS57" s="684"/>
      <c r="AT57" s="1220"/>
      <c r="AU57" s="1247"/>
      <c r="AV57" s="2280"/>
      <c r="AW57" s="2283"/>
      <c r="AX57" s="684"/>
      <c r="AY57" s="684"/>
      <c r="AZ57" s="684"/>
      <c r="BA57" s="2283"/>
      <c r="BB57" s="684"/>
      <c r="BC57" s="1220"/>
      <c r="BD57" s="1250"/>
      <c r="BE57" s="303">
        <f t="shared" si="4"/>
        <v>0</v>
      </c>
      <c r="BF57" s="684"/>
      <c r="BG57" s="684"/>
      <c r="BH57" s="684"/>
      <c r="BI57" s="684"/>
      <c r="BJ57" s="684"/>
      <c r="BK57" s="684"/>
      <c r="BL57" s="1220"/>
      <c r="BM57" s="1253"/>
      <c r="BN57" s="2280"/>
      <c r="BO57" s="2283"/>
      <c r="BP57" s="684"/>
      <c r="BQ57" s="684"/>
      <c r="BR57" s="684"/>
      <c r="BS57" s="2283"/>
      <c r="BT57" s="684"/>
      <c r="BU57" s="1207"/>
      <c r="BV57" s="1208"/>
      <c r="BW57" s="1208"/>
      <c r="BX57" s="1208"/>
      <c r="BY57" s="1208"/>
      <c r="BZ57" s="1208"/>
      <c r="CA57" s="1208"/>
      <c r="CB57" s="1208"/>
      <c r="CC57" s="1209"/>
    </row>
    <row r="58" spans="1:81" s="690" customFormat="1" ht="40.15" customHeight="1" thickBot="1" x14ac:dyDescent="0.3">
      <c r="A58" s="673"/>
      <c r="B58" s="1334"/>
      <c r="C58" s="1315"/>
      <c r="D58" s="1098"/>
      <c r="E58" s="1095"/>
      <c r="F58" s="1095"/>
      <c r="G58" s="1095"/>
      <c r="H58" s="1095"/>
      <c r="I58" s="1095"/>
      <c r="J58" s="1221"/>
      <c r="K58" s="1218"/>
      <c r="L58" s="1224"/>
      <c r="M58" s="1227"/>
      <c r="N58" s="1230"/>
      <c r="O58" s="1233"/>
      <c r="P58" s="1236"/>
      <c r="Q58" s="1239"/>
      <c r="R58" s="1221"/>
      <c r="S58" s="379"/>
      <c r="T58" s="710"/>
      <c r="U58" s="710"/>
      <c r="V58" s="710"/>
      <c r="W58" s="679"/>
      <c r="X58" s="671"/>
      <c r="Y58" s="671"/>
      <c r="Z58" s="671"/>
      <c r="AA58" s="671"/>
      <c r="AB58" s="1221"/>
      <c r="AC58" s="1242"/>
      <c r="AD58" s="2281"/>
      <c r="AE58" s="2281"/>
      <c r="AF58" s="306">
        <f t="shared" si="24"/>
        <v>0</v>
      </c>
      <c r="AG58" s="306">
        <f t="shared" si="24"/>
        <v>0</v>
      </c>
      <c r="AH58" s="306">
        <f t="shared" si="24"/>
        <v>0</v>
      </c>
      <c r="AI58" s="2281"/>
      <c r="AJ58" s="306">
        <f t="shared" si="24"/>
        <v>0</v>
      </c>
      <c r="AK58" s="1221"/>
      <c r="AL58" s="1245"/>
      <c r="AM58" s="306">
        <f t="shared" si="2"/>
        <v>0</v>
      </c>
      <c r="AN58" s="685"/>
      <c r="AO58" s="685"/>
      <c r="AP58" s="685"/>
      <c r="AQ58" s="685"/>
      <c r="AR58" s="685"/>
      <c r="AS58" s="685"/>
      <c r="AT58" s="1221"/>
      <c r="AU58" s="1248"/>
      <c r="AV58" s="2281"/>
      <c r="AW58" s="2284"/>
      <c r="AX58" s="685"/>
      <c r="AY58" s="685"/>
      <c r="AZ58" s="685"/>
      <c r="BA58" s="2284"/>
      <c r="BB58" s="685"/>
      <c r="BC58" s="1221"/>
      <c r="BD58" s="1251"/>
      <c r="BE58" s="306">
        <f t="shared" si="4"/>
        <v>0</v>
      </c>
      <c r="BF58" s="685"/>
      <c r="BG58" s="685"/>
      <c r="BH58" s="685"/>
      <c r="BI58" s="685"/>
      <c r="BJ58" s="685"/>
      <c r="BK58" s="685"/>
      <c r="BL58" s="1221"/>
      <c r="BM58" s="1254"/>
      <c r="BN58" s="2281"/>
      <c r="BO58" s="2284"/>
      <c r="BP58" s="685"/>
      <c r="BQ58" s="685"/>
      <c r="BR58" s="685"/>
      <c r="BS58" s="2284"/>
      <c r="BT58" s="685"/>
      <c r="BU58" s="1210"/>
      <c r="BV58" s="1211"/>
      <c r="BW58" s="1211"/>
      <c r="BX58" s="1211"/>
      <c r="BY58" s="1211"/>
      <c r="BZ58" s="1211"/>
      <c r="CA58" s="1211"/>
      <c r="CB58" s="1211"/>
      <c r="CC58" s="1212"/>
    </row>
    <row r="59" spans="1:81" s="690" customFormat="1" ht="40.15" customHeight="1" thickTop="1" x14ac:dyDescent="0.25">
      <c r="A59" s="673"/>
      <c r="B59" s="1334"/>
      <c r="C59" s="1315"/>
      <c r="D59" s="1096"/>
      <c r="E59" s="1093"/>
      <c r="F59" s="1093"/>
      <c r="G59" s="1093"/>
      <c r="H59" s="1093"/>
      <c r="I59" s="1093"/>
      <c r="J59" s="1219">
        <v>732</v>
      </c>
      <c r="K59" s="1216" t="str">
        <f>+[20]Metas!K843</f>
        <v>Necesidades identificadas en estudios de riesgo y obras de mitigación</v>
      </c>
      <c r="L59" s="1222">
        <v>22</v>
      </c>
      <c r="M59" s="1225">
        <f t="shared" ref="M59:M79" si="61">SUM(N59:Q59)</f>
        <v>22</v>
      </c>
      <c r="N59" s="1228">
        <v>5</v>
      </c>
      <c r="O59" s="1231">
        <v>5</v>
      </c>
      <c r="P59" s="1234">
        <v>6</v>
      </c>
      <c r="Q59" s="1237">
        <v>6</v>
      </c>
      <c r="R59" s="1219">
        <f>+$J59</f>
        <v>732</v>
      </c>
      <c r="S59" s="375" t="s">
        <v>7266</v>
      </c>
      <c r="T59" s="708" t="s">
        <v>3833</v>
      </c>
      <c r="U59" s="708" t="s">
        <v>3839</v>
      </c>
      <c r="V59" s="708" t="s">
        <v>3842</v>
      </c>
      <c r="W59" s="677" t="s">
        <v>7267</v>
      </c>
      <c r="X59" s="669">
        <v>44593</v>
      </c>
      <c r="Y59" s="669">
        <v>44925</v>
      </c>
      <c r="Z59" s="669"/>
      <c r="AA59" s="669"/>
      <c r="AB59" s="1219">
        <f t="shared" ref="AB59" si="62">+$J59</f>
        <v>732</v>
      </c>
      <c r="AC59" s="1240">
        <f t="shared" ref="AC59" si="63">+L59</f>
        <v>22</v>
      </c>
      <c r="AD59" s="308">
        <f t="shared" si="24"/>
        <v>20</v>
      </c>
      <c r="AE59" s="308">
        <f t="shared" si="24"/>
        <v>20</v>
      </c>
      <c r="AF59" s="308">
        <f t="shared" si="24"/>
        <v>0</v>
      </c>
      <c r="AG59" s="308">
        <f t="shared" si="24"/>
        <v>0</v>
      </c>
      <c r="AH59" s="308">
        <f t="shared" si="24"/>
        <v>0</v>
      </c>
      <c r="AI59" s="308">
        <f t="shared" si="24"/>
        <v>0</v>
      </c>
      <c r="AJ59" s="308">
        <f t="shared" si="24"/>
        <v>0</v>
      </c>
      <c r="AK59" s="1219">
        <f t="shared" ref="AK59" si="64">+$J59</f>
        <v>732</v>
      </c>
      <c r="AL59" s="1243">
        <f t="shared" ref="AL59:AL79" si="65">+N59</f>
        <v>5</v>
      </c>
      <c r="AM59" s="2279">
        <f t="shared" si="2"/>
        <v>5</v>
      </c>
      <c r="AN59" s="2282">
        <v>5</v>
      </c>
      <c r="AO59" s="683"/>
      <c r="AP59" s="683"/>
      <c r="AQ59" s="683"/>
      <c r="AR59" s="683"/>
      <c r="AS59" s="683"/>
      <c r="AT59" s="1219">
        <f t="shared" ref="AT59" si="66">+$J59</f>
        <v>732</v>
      </c>
      <c r="AU59" s="1246">
        <f t="shared" ref="AU59:AU79" si="67">+O59</f>
        <v>5</v>
      </c>
      <c r="AV59" s="2279">
        <f t="shared" si="3"/>
        <v>5</v>
      </c>
      <c r="AW59" s="2282">
        <v>5</v>
      </c>
      <c r="AX59" s="683"/>
      <c r="AY59" s="683"/>
      <c r="AZ59" s="683"/>
      <c r="BA59" s="683"/>
      <c r="BB59" s="683"/>
      <c r="BC59" s="1219">
        <f t="shared" ref="BC59" si="68">+$J59</f>
        <v>732</v>
      </c>
      <c r="BD59" s="1249">
        <f t="shared" ref="BD59:BD79" si="69">+P59</f>
        <v>6</v>
      </c>
      <c r="BE59" s="2279">
        <f t="shared" si="4"/>
        <v>5</v>
      </c>
      <c r="BF59" s="2282">
        <v>5</v>
      </c>
      <c r="BG59" s="683"/>
      <c r="BH59" s="683"/>
      <c r="BI59" s="683"/>
      <c r="BJ59" s="683"/>
      <c r="BK59" s="683"/>
      <c r="BL59" s="1219">
        <f t="shared" ref="BL59" si="70">+$J59</f>
        <v>732</v>
      </c>
      <c r="BM59" s="1252">
        <f t="shared" ref="BM59:BM79" si="71">+Q59</f>
        <v>6</v>
      </c>
      <c r="BN59" s="2279">
        <f t="shared" si="5"/>
        <v>5</v>
      </c>
      <c r="BO59" s="2282">
        <v>5</v>
      </c>
      <c r="BP59" s="683"/>
      <c r="BQ59" s="683"/>
      <c r="BR59" s="683"/>
      <c r="BS59" s="683"/>
      <c r="BT59" s="683"/>
      <c r="BU59" s="1204"/>
      <c r="BV59" s="1205"/>
      <c r="BW59" s="1205"/>
      <c r="BX59" s="1205"/>
      <c r="BY59" s="1205"/>
      <c r="BZ59" s="1205"/>
      <c r="CA59" s="1205"/>
      <c r="CB59" s="1205"/>
      <c r="CC59" s="1206"/>
    </row>
    <row r="60" spans="1:81" s="690" customFormat="1" ht="40.15" customHeight="1" x14ac:dyDescent="0.25">
      <c r="A60" s="673"/>
      <c r="B60" s="1334"/>
      <c r="C60" s="1315"/>
      <c r="D60" s="1097"/>
      <c r="E60" s="1094"/>
      <c r="F60" s="1094"/>
      <c r="G60" s="1094"/>
      <c r="H60" s="1094"/>
      <c r="I60" s="1094"/>
      <c r="J60" s="1220"/>
      <c r="K60" s="1217"/>
      <c r="L60" s="1223"/>
      <c r="M60" s="1226"/>
      <c r="N60" s="1229"/>
      <c r="O60" s="1232"/>
      <c r="P60" s="1235"/>
      <c r="Q60" s="1238"/>
      <c r="R60" s="1220"/>
      <c r="S60" s="377" t="s">
        <v>7242</v>
      </c>
      <c r="T60" s="709" t="s">
        <v>3833</v>
      </c>
      <c r="U60" s="709" t="s">
        <v>3839</v>
      </c>
      <c r="V60" s="709" t="s">
        <v>3842</v>
      </c>
      <c r="W60" s="678" t="s">
        <v>7235</v>
      </c>
      <c r="X60" s="300">
        <v>44593</v>
      </c>
      <c r="Y60" s="300">
        <v>44926</v>
      </c>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2280"/>
      <c r="AN60" s="2283"/>
      <c r="AO60" s="684"/>
      <c r="AP60" s="684"/>
      <c r="AQ60" s="684"/>
      <c r="AR60" s="684"/>
      <c r="AS60" s="684"/>
      <c r="AT60" s="1220"/>
      <c r="AU60" s="1247"/>
      <c r="AV60" s="2280"/>
      <c r="AW60" s="2283"/>
      <c r="AX60" s="684"/>
      <c r="AY60" s="684"/>
      <c r="AZ60" s="684"/>
      <c r="BA60" s="684"/>
      <c r="BB60" s="684"/>
      <c r="BC60" s="1220"/>
      <c r="BD60" s="1250"/>
      <c r="BE60" s="2280"/>
      <c r="BF60" s="2283"/>
      <c r="BG60" s="684"/>
      <c r="BH60" s="684"/>
      <c r="BI60" s="684"/>
      <c r="BJ60" s="684"/>
      <c r="BK60" s="684"/>
      <c r="BL60" s="1220"/>
      <c r="BM60" s="1253"/>
      <c r="BN60" s="2280"/>
      <c r="BO60" s="2283"/>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34"/>
      <c r="C61" s="1315"/>
      <c r="D61" s="1097"/>
      <c r="E61" s="1094"/>
      <c r="F61" s="1094"/>
      <c r="G61" s="1094"/>
      <c r="H61" s="1094"/>
      <c r="I61" s="1094"/>
      <c r="J61" s="1220"/>
      <c r="K61" s="1217"/>
      <c r="L61" s="1223"/>
      <c r="M61" s="1226"/>
      <c r="N61" s="1229"/>
      <c r="O61" s="1232"/>
      <c r="P61" s="1235"/>
      <c r="Q61" s="1238"/>
      <c r="R61" s="1220"/>
      <c r="S61" s="377"/>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2280"/>
      <c r="AN61" s="2283"/>
      <c r="AO61" s="684"/>
      <c r="AP61" s="684"/>
      <c r="AQ61" s="684"/>
      <c r="AR61" s="684"/>
      <c r="AS61" s="684"/>
      <c r="AT61" s="1220"/>
      <c r="AU61" s="1247"/>
      <c r="AV61" s="2280"/>
      <c r="AW61" s="2283"/>
      <c r="AX61" s="684"/>
      <c r="AY61" s="684"/>
      <c r="AZ61" s="684"/>
      <c r="BA61" s="684"/>
      <c r="BB61" s="684"/>
      <c r="BC61" s="1220"/>
      <c r="BD61" s="1250"/>
      <c r="BE61" s="2280"/>
      <c r="BF61" s="2283"/>
      <c r="BG61" s="684"/>
      <c r="BH61" s="684"/>
      <c r="BI61" s="684"/>
      <c r="BJ61" s="684"/>
      <c r="BK61" s="684"/>
      <c r="BL61" s="1220"/>
      <c r="BM61" s="1253"/>
      <c r="BN61" s="2280"/>
      <c r="BO61" s="2283"/>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34"/>
      <c r="C62" s="1315"/>
      <c r="D62" s="1098"/>
      <c r="E62" s="1095"/>
      <c r="F62" s="1095"/>
      <c r="G62" s="1095"/>
      <c r="H62" s="1095"/>
      <c r="I62" s="1095"/>
      <c r="J62" s="1221"/>
      <c r="K62" s="1218"/>
      <c r="L62" s="1224"/>
      <c r="M62" s="1227"/>
      <c r="N62" s="1230"/>
      <c r="O62" s="1233"/>
      <c r="P62" s="1236"/>
      <c r="Q62" s="1239"/>
      <c r="R62" s="1221"/>
      <c r="S62" s="379"/>
      <c r="T62" s="710"/>
      <c r="U62" s="710"/>
      <c r="V62" s="710"/>
      <c r="W62" s="679"/>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2281"/>
      <c r="AN62" s="2284"/>
      <c r="AO62" s="685"/>
      <c r="AP62" s="685"/>
      <c r="AQ62" s="685"/>
      <c r="AR62" s="685"/>
      <c r="AS62" s="685"/>
      <c r="AT62" s="1221"/>
      <c r="AU62" s="1248"/>
      <c r="AV62" s="2281"/>
      <c r="AW62" s="2284"/>
      <c r="AX62" s="685"/>
      <c r="AY62" s="685"/>
      <c r="AZ62" s="685"/>
      <c r="BA62" s="685"/>
      <c r="BB62" s="685"/>
      <c r="BC62" s="1221"/>
      <c r="BD62" s="1251"/>
      <c r="BE62" s="2281"/>
      <c r="BF62" s="2284"/>
      <c r="BG62" s="685"/>
      <c r="BH62" s="685"/>
      <c r="BI62" s="685"/>
      <c r="BJ62" s="685"/>
      <c r="BK62" s="685"/>
      <c r="BL62" s="1221"/>
      <c r="BM62" s="1254"/>
      <c r="BN62" s="2281"/>
      <c r="BO62" s="2284"/>
      <c r="BP62" s="685"/>
      <c r="BQ62" s="685"/>
      <c r="BR62" s="685"/>
      <c r="BS62" s="685"/>
      <c r="BT62" s="685"/>
      <c r="BU62" s="1210"/>
      <c r="BV62" s="1211"/>
      <c r="BW62" s="1211"/>
      <c r="BX62" s="1211"/>
      <c r="BY62" s="1211"/>
      <c r="BZ62" s="1211"/>
      <c r="CA62" s="1211"/>
      <c r="CB62" s="1211"/>
      <c r="CC62" s="1212"/>
    </row>
    <row r="63" spans="1:81" s="690" customFormat="1" ht="40.15" customHeight="1" thickTop="1" x14ac:dyDescent="0.25">
      <c r="A63" s="673"/>
      <c r="B63" s="1334"/>
      <c r="C63" s="1315"/>
      <c r="D63" s="1096"/>
      <c r="E63" s="1093"/>
      <c r="F63" s="1093"/>
      <c r="G63" s="1093"/>
      <c r="H63" s="1093"/>
      <c r="I63" s="1093"/>
      <c r="J63" s="1219">
        <v>733</v>
      </c>
      <c r="K63" s="1216" t="str">
        <f>+[20]Metas!K844</f>
        <v>Cobertura del Departamento con Sistema de Alertas Tempranas</v>
      </c>
      <c r="L63" s="1433">
        <v>0.25</v>
      </c>
      <c r="M63" s="1480">
        <f t="shared" si="61"/>
        <v>0.25</v>
      </c>
      <c r="N63" s="1482"/>
      <c r="O63" s="1484"/>
      <c r="P63" s="1486">
        <v>0.25</v>
      </c>
      <c r="Q63" s="1488"/>
      <c r="R63" s="1219">
        <f>+$J63</f>
        <v>733</v>
      </c>
      <c r="S63" s="375" t="s">
        <v>7268</v>
      </c>
      <c r="T63" s="708" t="s">
        <v>3833</v>
      </c>
      <c r="U63" s="708" t="s">
        <v>3839</v>
      </c>
      <c r="V63" s="708" t="s">
        <v>3842</v>
      </c>
      <c r="W63" s="677" t="s">
        <v>7269</v>
      </c>
      <c r="X63" s="669"/>
      <c r="Y63" s="669"/>
      <c r="Z63" s="669"/>
      <c r="AA63" s="669"/>
      <c r="AB63" s="1219">
        <f t="shared" ref="AB63" si="72">+$J63</f>
        <v>733</v>
      </c>
      <c r="AC63" s="1240">
        <f t="shared" ref="AC63" si="73">+L63</f>
        <v>0.25</v>
      </c>
      <c r="AD63" s="308">
        <f t="shared" si="24"/>
        <v>0</v>
      </c>
      <c r="AE63" s="308">
        <f t="shared" si="24"/>
        <v>0</v>
      </c>
      <c r="AF63" s="308">
        <f t="shared" si="24"/>
        <v>0</v>
      </c>
      <c r="AG63" s="308">
        <f t="shared" si="24"/>
        <v>0</v>
      </c>
      <c r="AH63" s="308">
        <f t="shared" si="24"/>
        <v>0</v>
      </c>
      <c r="AI63" s="308">
        <f t="shared" si="24"/>
        <v>0</v>
      </c>
      <c r="AJ63" s="308">
        <f t="shared" si="24"/>
        <v>0</v>
      </c>
      <c r="AK63" s="1219">
        <f t="shared" ref="AK63" si="74">+$J63</f>
        <v>733</v>
      </c>
      <c r="AL63" s="1243">
        <f t="shared" si="65"/>
        <v>0</v>
      </c>
      <c r="AM63" s="308">
        <f t="shared" si="2"/>
        <v>0</v>
      </c>
      <c r="AN63" s="683"/>
      <c r="AO63" s="683"/>
      <c r="AP63" s="683"/>
      <c r="AQ63" s="683"/>
      <c r="AR63" s="683"/>
      <c r="AS63" s="683"/>
      <c r="AT63" s="1219">
        <f t="shared" ref="AT63" si="75">+$J63</f>
        <v>733</v>
      </c>
      <c r="AU63" s="1246">
        <f t="shared" si="67"/>
        <v>0</v>
      </c>
      <c r="AV63" s="308">
        <f t="shared" si="3"/>
        <v>0</v>
      </c>
      <c r="AW63" s="683"/>
      <c r="AX63" s="683"/>
      <c r="AY63" s="683"/>
      <c r="AZ63" s="683"/>
      <c r="BA63" s="683"/>
      <c r="BB63" s="683"/>
      <c r="BC63" s="1219">
        <f t="shared" ref="BC63" si="76">+$J63</f>
        <v>733</v>
      </c>
      <c r="BD63" s="1249">
        <f t="shared" si="69"/>
        <v>0.25</v>
      </c>
      <c r="BE63" s="308">
        <f t="shared" si="4"/>
        <v>0</v>
      </c>
      <c r="BF63" s="683"/>
      <c r="BG63" s="683"/>
      <c r="BH63" s="683"/>
      <c r="BI63" s="683"/>
      <c r="BJ63" s="683"/>
      <c r="BK63" s="683"/>
      <c r="BL63" s="1219">
        <f t="shared" ref="BL63" si="77">+$J63</f>
        <v>733</v>
      </c>
      <c r="BM63" s="1252">
        <f t="shared" si="71"/>
        <v>0</v>
      </c>
      <c r="BN63" s="308">
        <f t="shared" si="5"/>
        <v>0</v>
      </c>
      <c r="BO63" s="683"/>
      <c r="BP63" s="683"/>
      <c r="BQ63" s="683"/>
      <c r="BR63" s="683"/>
      <c r="BS63" s="683"/>
      <c r="BT63" s="683"/>
      <c r="BU63" s="1204"/>
      <c r="BV63" s="1205"/>
      <c r="BW63" s="1205"/>
      <c r="BX63" s="1205"/>
      <c r="BY63" s="1205"/>
      <c r="BZ63" s="1205"/>
      <c r="CA63" s="1205"/>
      <c r="CB63" s="1205"/>
      <c r="CC63" s="1206"/>
    </row>
    <row r="64" spans="1:81" s="690" customFormat="1" ht="40.15" customHeight="1" x14ac:dyDescent="0.25">
      <c r="A64" s="673"/>
      <c r="B64" s="1334"/>
      <c r="C64" s="1315"/>
      <c r="D64" s="1097"/>
      <c r="E64" s="1094"/>
      <c r="F64" s="1094"/>
      <c r="G64" s="1094"/>
      <c r="H64" s="1094"/>
      <c r="I64" s="1094"/>
      <c r="J64" s="1220"/>
      <c r="K64" s="1217"/>
      <c r="L64" s="1434"/>
      <c r="M64" s="1481"/>
      <c r="N64" s="1483"/>
      <c r="O64" s="1485"/>
      <c r="P64" s="1487"/>
      <c r="Q64" s="1489"/>
      <c r="R64" s="1220"/>
      <c r="S64" s="377" t="s">
        <v>7270</v>
      </c>
      <c r="T64" s="709" t="s">
        <v>3835</v>
      </c>
      <c r="U64" s="709" t="s">
        <v>3839</v>
      </c>
      <c r="V64" s="709" t="s">
        <v>3842</v>
      </c>
      <c r="W64" s="678" t="s">
        <v>7271</v>
      </c>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x14ac:dyDescent="0.25">
      <c r="A65" s="673"/>
      <c r="B65" s="1334"/>
      <c r="C65" s="1315"/>
      <c r="D65" s="1097"/>
      <c r="E65" s="1094"/>
      <c r="F65" s="1094"/>
      <c r="G65" s="1094"/>
      <c r="H65" s="1094"/>
      <c r="I65" s="1094"/>
      <c r="J65" s="1220"/>
      <c r="K65" s="1217"/>
      <c r="L65" s="1434"/>
      <c r="M65" s="1481"/>
      <c r="N65" s="1483"/>
      <c r="O65" s="1485"/>
      <c r="P65" s="1487"/>
      <c r="Q65" s="1489"/>
      <c r="R65" s="1220"/>
      <c r="S65" s="377"/>
      <c r="T65" s="709"/>
      <c r="U65" s="709"/>
      <c r="V65" s="709"/>
      <c r="W65" s="678"/>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1334"/>
      <c r="C66" s="1315"/>
      <c r="D66" s="1098"/>
      <c r="E66" s="1095"/>
      <c r="F66" s="1095"/>
      <c r="G66" s="1095"/>
      <c r="H66" s="1095"/>
      <c r="I66" s="1095"/>
      <c r="J66" s="1221"/>
      <c r="K66" s="1218"/>
      <c r="L66" s="1490"/>
      <c r="M66" s="1491"/>
      <c r="N66" s="1492"/>
      <c r="O66" s="1493"/>
      <c r="P66" s="1494"/>
      <c r="Q66" s="1495"/>
      <c r="R66" s="1221"/>
      <c r="S66" s="379"/>
      <c r="T66" s="710"/>
      <c r="U66" s="710"/>
      <c r="V66" s="710"/>
      <c r="W66" s="679"/>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x14ac:dyDescent="0.25">
      <c r="A67" s="673"/>
      <c r="B67" s="1334"/>
      <c r="C67" s="1315"/>
      <c r="D67" s="1096"/>
      <c r="E67" s="1093"/>
      <c r="F67" s="1093"/>
      <c r="G67" s="1093"/>
      <c r="H67" s="1093"/>
      <c r="I67" s="1093"/>
      <c r="J67" s="1219">
        <v>734</v>
      </c>
      <c r="K67" s="1216" t="str">
        <f>+[20]Metas!K845</f>
        <v xml:space="preserve">Sistema de información geográfico para la gestión del riesgo de desastres. </v>
      </c>
      <c r="L67" s="1222">
        <v>1</v>
      </c>
      <c r="M67" s="1225">
        <f t="shared" si="61"/>
        <v>1</v>
      </c>
      <c r="N67" s="1228"/>
      <c r="O67" s="1231"/>
      <c r="P67" s="1234"/>
      <c r="Q67" s="1237">
        <v>1</v>
      </c>
      <c r="R67" s="1219">
        <f>+$J67</f>
        <v>734</v>
      </c>
      <c r="S67" s="375" t="s">
        <v>7272</v>
      </c>
      <c r="T67" s="708" t="s">
        <v>3833</v>
      </c>
      <c r="U67" s="708" t="s">
        <v>3839</v>
      </c>
      <c r="V67" s="708" t="s">
        <v>3842</v>
      </c>
      <c r="W67" s="677" t="s">
        <v>7273</v>
      </c>
      <c r="X67" s="669">
        <v>44682</v>
      </c>
      <c r="Y67" s="669">
        <v>44895</v>
      </c>
      <c r="Z67" s="669"/>
      <c r="AA67" s="669"/>
      <c r="AB67" s="1219">
        <f t="shared" ref="AB67" si="78">+$J67</f>
        <v>734</v>
      </c>
      <c r="AC67" s="1240">
        <f t="shared" ref="AC67" si="79">+L67</f>
        <v>1</v>
      </c>
      <c r="AD67" s="308">
        <f t="shared" si="24"/>
        <v>280</v>
      </c>
      <c r="AE67" s="308">
        <f t="shared" si="24"/>
        <v>80</v>
      </c>
      <c r="AF67" s="308">
        <f t="shared" si="24"/>
        <v>0</v>
      </c>
      <c r="AG67" s="308">
        <f t="shared" si="24"/>
        <v>0</v>
      </c>
      <c r="AH67" s="308">
        <f t="shared" si="24"/>
        <v>0</v>
      </c>
      <c r="AI67" s="308">
        <f t="shared" si="24"/>
        <v>200</v>
      </c>
      <c r="AJ67" s="308">
        <f t="shared" si="24"/>
        <v>0</v>
      </c>
      <c r="AK67" s="1219">
        <f t="shared" ref="AK67" si="80">+$J67</f>
        <v>734</v>
      </c>
      <c r="AL67" s="1243">
        <f t="shared" si="65"/>
        <v>0</v>
      </c>
      <c r="AM67" s="308">
        <f t="shared" si="2"/>
        <v>0</v>
      </c>
      <c r="AN67" s="683"/>
      <c r="AO67" s="683"/>
      <c r="AP67" s="683"/>
      <c r="AQ67" s="683"/>
      <c r="AR67" s="683"/>
      <c r="AS67" s="683"/>
      <c r="AT67" s="1219">
        <f t="shared" ref="AT67" si="81">+$J67</f>
        <v>734</v>
      </c>
      <c r="AU67" s="1246">
        <f t="shared" si="67"/>
        <v>0</v>
      </c>
      <c r="AV67" s="308">
        <f t="shared" si="3"/>
        <v>0</v>
      </c>
      <c r="AW67" s="683"/>
      <c r="AX67" s="683"/>
      <c r="AY67" s="683"/>
      <c r="AZ67" s="683"/>
      <c r="BA67" s="683"/>
      <c r="BB67" s="683"/>
      <c r="BC67" s="1219">
        <f t="shared" ref="BC67" si="82">+$J67</f>
        <v>734</v>
      </c>
      <c r="BD67" s="1249">
        <f t="shared" si="69"/>
        <v>0</v>
      </c>
      <c r="BE67" s="308">
        <f t="shared" si="4"/>
        <v>0</v>
      </c>
      <c r="BF67" s="683"/>
      <c r="BG67" s="683"/>
      <c r="BH67" s="683"/>
      <c r="BI67" s="683"/>
      <c r="BJ67" s="683"/>
      <c r="BK67" s="683"/>
      <c r="BL67" s="1219">
        <f t="shared" ref="BL67" si="83">+$J67</f>
        <v>734</v>
      </c>
      <c r="BM67" s="1252">
        <f t="shared" si="71"/>
        <v>1</v>
      </c>
      <c r="BN67" s="2279">
        <f t="shared" si="5"/>
        <v>280</v>
      </c>
      <c r="BO67" s="2282">
        <v>80</v>
      </c>
      <c r="BP67" s="683"/>
      <c r="BQ67" s="683"/>
      <c r="BR67" s="683"/>
      <c r="BS67" s="2282">
        <v>200</v>
      </c>
      <c r="BT67" s="683"/>
      <c r="BU67" s="1204"/>
      <c r="BV67" s="1205"/>
      <c r="BW67" s="1205"/>
      <c r="BX67" s="1205"/>
      <c r="BY67" s="1205"/>
      <c r="BZ67" s="1205"/>
      <c r="CA67" s="1205"/>
      <c r="CB67" s="1205"/>
      <c r="CC67" s="1206"/>
    </row>
    <row r="68" spans="1:81" s="690" customFormat="1" ht="40.15" customHeight="1" x14ac:dyDescent="0.25">
      <c r="A68" s="673"/>
      <c r="B68" s="1334"/>
      <c r="C68" s="1315"/>
      <c r="D68" s="1097"/>
      <c r="E68" s="1094"/>
      <c r="F68" s="1094"/>
      <c r="G68" s="1094"/>
      <c r="H68" s="1094"/>
      <c r="I68" s="1094"/>
      <c r="J68" s="1220"/>
      <c r="K68" s="1217"/>
      <c r="L68" s="1223"/>
      <c r="M68" s="1226"/>
      <c r="N68" s="1229"/>
      <c r="O68" s="1232"/>
      <c r="P68" s="1235"/>
      <c r="Q68" s="1238"/>
      <c r="R68" s="1220"/>
      <c r="S68" s="377"/>
      <c r="T68" s="709"/>
      <c r="U68" s="709"/>
      <c r="V68" s="709"/>
      <c r="W68" s="678"/>
      <c r="X68" s="670"/>
      <c r="Y68" s="670"/>
      <c r="Z68" s="670"/>
      <c r="AA68" s="670"/>
      <c r="AB68" s="1220"/>
      <c r="AC68" s="1241"/>
      <c r="AD68" s="303">
        <f t="shared" si="24"/>
        <v>0</v>
      </c>
      <c r="AE68" s="303">
        <f t="shared" si="24"/>
        <v>0</v>
      </c>
      <c r="AF68" s="303">
        <f t="shared" si="24"/>
        <v>0</v>
      </c>
      <c r="AG68" s="303">
        <f t="shared" si="24"/>
        <v>0</v>
      </c>
      <c r="AH68" s="303">
        <f t="shared" si="24"/>
        <v>0</v>
      </c>
      <c r="AI68" s="303">
        <f t="shared" si="24"/>
        <v>0</v>
      </c>
      <c r="AJ68" s="303">
        <f t="shared" si="2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2280"/>
      <c r="BO68" s="2283"/>
      <c r="BP68" s="684"/>
      <c r="BQ68" s="684"/>
      <c r="BR68" s="684"/>
      <c r="BS68" s="2283"/>
      <c r="BT68" s="684"/>
      <c r="BU68" s="1207"/>
      <c r="BV68" s="1208"/>
      <c r="BW68" s="1208"/>
      <c r="BX68" s="1208"/>
      <c r="BY68" s="1208"/>
      <c r="BZ68" s="1208"/>
      <c r="CA68" s="1208"/>
      <c r="CB68" s="1208"/>
      <c r="CC68" s="1209"/>
    </row>
    <row r="69" spans="1:81" s="690" customFormat="1" ht="40.15" customHeight="1" x14ac:dyDescent="0.25">
      <c r="A69" s="673"/>
      <c r="B69" s="1334"/>
      <c r="C69" s="1315"/>
      <c r="D69" s="1097"/>
      <c r="E69" s="1094"/>
      <c r="F69" s="1094"/>
      <c r="G69" s="1094"/>
      <c r="H69" s="1094"/>
      <c r="I69" s="1094"/>
      <c r="J69" s="1220"/>
      <c r="K69" s="1217"/>
      <c r="L69" s="1223"/>
      <c r="M69" s="1226"/>
      <c r="N69" s="1229"/>
      <c r="O69" s="1232"/>
      <c r="P69" s="1235"/>
      <c r="Q69" s="1238"/>
      <c r="R69" s="1220"/>
      <c r="S69" s="377"/>
      <c r="T69" s="709"/>
      <c r="U69" s="709"/>
      <c r="V69" s="709"/>
      <c r="W69" s="678"/>
      <c r="X69" s="670"/>
      <c r="Y69" s="670"/>
      <c r="Z69" s="670"/>
      <c r="AA69" s="670"/>
      <c r="AB69" s="1220"/>
      <c r="AC69" s="1241"/>
      <c r="AD69" s="303">
        <f t="shared" ref="AD69:AJ118" si="84">+AM69+AV69+BE69+BN69</f>
        <v>0</v>
      </c>
      <c r="AE69" s="303">
        <f t="shared" si="84"/>
        <v>0</v>
      </c>
      <c r="AF69" s="303">
        <f t="shared" si="84"/>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2280"/>
      <c r="BO69" s="2283"/>
      <c r="BP69" s="684"/>
      <c r="BQ69" s="684"/>
      <c r="BR69" s="684"/>
      <c r="BS69" s="2283"/>
      <c r="BT69" s="684"/>
      <c r="BU69" s="1207"/>
      <c r="BV69" s="1208"/>
      <c r="BW69" s="1208"/>
      <c r="BX69" s="1208"/>
      <c r="BY69" s="1208"/>
      <c r="BZ69" s="1208"/>
      <c r="CA69" s="1208"/>
      <c r="CB69" s="1208"/>
      <c r="CC69" s="1209"/>
    </row>
    <row r="70" spans="1:81" s="690" customFormat="1" ht="40.15" customHeight="1" thickBot="1" x14ac:dyDescent="0.3">
      <c r="A70" s="673"/>
      <c r="B70" s="1335"/>
      <c r="C70" s="1316"/>
      <c r="D70" s="1098"/>
      <c r="E70" s="1095"/>
      <c r="F70" s="1095"/>
      <c r="G70" s="1095"/>
      <c r="H70" s="1095"/>
      <c r="I70" s="1095"/>
      <c r="J70" s="1221"/>
      <c r="K70" s="1218"/>
      <c r="L70" s="1224"/>
      <c r="M70" s="1227"/>
      <c r="N70" s="1230"/>
      <c r="O70" s="1233"/>
      <c r="P70" s="1236"/>
      <c r="Q70" s="1239"/>
      <c r="R70" s="1221"/>
      <c r="S70" s="379"/>
      <c r="T70" s="710"/>
      <c r="U70" s="710"/>
      <c r="V70" s="710"/>
      <c r="W70" s="679"/>
      <c r="X70" s="671"/>
      <c r="Y70" s="671"/>
      <c r="Z70" s="671"/>
      <c r="AA70" s="671"/>
      <c r="AB70" s="1221"/>
      <c r="AC70" s="1242"/>
      <c r="AD70" s="306">
        <f t="shared" si="84"/>
        <v>0</v>
      </c>
      <c r="AE70" s="306">
        <f t="shared" si="84"/>
        <v>0</v>
      </c>
      <c r="AF70" s="306">
        <f t="shared" si="84"/>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2281"/>
      <c r="BO70" s="2284"/>
      <c r="BP70" s="685"/>
      <c r="BQ70" s="685"/>
      <c r="BR70" s="685"/>
      <c r="BS70" s="2284"/>
      <c r="BT70" s="685"/>
      <c r="BU70" s="1210"/>
      <c r="BV70" s="1211"/>
      <c r="BW70" s="1211"/>
      <c r="BX70" s="1211"/>
      <c r="BY70" s="1211"/>
      <c r="BZ70" s="1211"/>
      <c r="CA70" s="1211"/>
      <c r="CB70" s="1211"/>
      <c r="CC70" s="1212"/>
    </row>
    <row r="71" spans="1:81" s="690" customFormat="1" ht="40.15" customHeight="1" thickTop="1" x14ac:dyDescent="0.25">
      <c r="A71" s="673"/>
      <c r="B71" s="1333" t="s">
        <v>1162</v>
      </c>
      <c r="C71" s="1314" t="s">
        <v>1165</v>
      </c>
      <c r="D71" s="1096"/>
      <c r="E71" s="1093"/>
      <c r="F71" s="1093"/>
      <c r="G71" s="1093"/>
      <c r="H71" s="1093"/>
      <c r="I71" s="1093"/>
      <c r="J71" s="1219">
        <v>735</v>
      </c>
      <c r="K71" s="1216" t="str">
        <f>+[20]Metas!K847</f>
        <v>Talleres sobre gestión del riesgo escolar</v>
      </c>
      <c r="L71" s="1222">
        <v>1</v>
      </c>
      <c r="M71" s="1225">
        <f t="shared" si="61"/>
        <v>1</v>
      </c>
      <c r="N71" s="1228"/>
      <c r="O71" s="1231">
        <v>1</v>
      </c>
      <c r="P71" s="1234"/>
      <c r="Q71" s="1237"/>
      <c r="R71" s="1219">
        <f>+$J71</f>
        <v>735</v>
      </c>
      <c r="S71" s="375" t="s">
        <v>7274</v>
      </c>
      <c r="T71" s="708" t="s">
        <v>3833</v>
      </c>
      <c r="U71" s="708" t="s">
        <v>3839</v>
      </c>
      <c r="V71" s="708" t="s">
        <v>3842</v>
      </c>
      <c r="W71" s="677" t="s">
        <v>7275</v>
      </c>
      <c r="X71" s="669">
        <v>44652</v>
      </c>
      <c r="Y71" s="669">
        <v>44742</v>
      </c>
      <c r="Z71" s="669"/>
      <c r="AA71" s="669"/>
      <c r="AB71" s="1219">
        <f t="shared" ref="AB71" si="85">+$J71</f>
        <v>735</v>
      </c>
      <c r="AC71" s="1240">
        <f t="shared" ref="AC71" si="86">+L71</f>
        <v>1</v>
      </c>
      <c r="AD71" s="308">
        <f t="shared" si="84"/>
        <v>25</v>
      </c>
      <c r="AE71" s="308">
        <f t="shared" si="84"/>
        <v>25</v>
      </c>
      <c r="AF71" s="308">
        <f t="shared" si="84"/>
        <v>0</v>
      </c>
      <c r="AG71" s="308">
        <f t="shared" si="84"/>
        <v>0</v>
      </c>
      <c r="AH71" s="308">
        <f t="shared" si="84"/>
        <v>0</v>
      </c>
      <c r="AI71" s="308">
        <f t="shared" si="84"/>
        <v>0</v>
      </c>
      <c r="AJ71" s="308">
        <f t="shared" si="84"/>
        <v>0</v>
      </c>
      <c r="AK71" s="1219">
        <f t="shared" ref="AK71" si="87">+$J71</f>
        <v>735</v>
      </c>
      <c r="AL71" s="1243">
        <f t="shared" si="65"/>
        <v>0</v>
      </c>
      <c r="AM71" s="308">
        <f t="shared" si="2"/>
        <v>0</v>
      </c>
      <c r="AN71" s="683"/>
      <c r="AO71" s="683"/>
      <c r="AP71" s="683"/>
      <c r="AQ71" s="683"/>
      <c r="AR71" s="683"/>
      <c r="AS71" s="683"/>
      <c r="AT71" s="1219">
        <f t="shared" ref="AT71" si="88">+$J71</f>
        <v>735</v>
      </c>
      <c r="AU71" s="1246">
        <f t="shared" si="67"/>
        <v>1</v>
      </c>
      <c r="AV71" s="2279">
        <f t="shared" si="3"/>
        <v>25</v>
      </c>
      <c r="AW71" s="2282">
        <v>25</v>
      </c>
      <c r="AX71" s="683"/>
      <c r="AY71" s="683"/>
      <c r="AZ71" s="683"/>
      <c r="BA71" s="683"/>
      <c r="BB71" s="683"/>
      <c r="BC71" s="1219">
        <f t="shared" ref="BC71" si="89">+$J71</f>
        <v>735</v>
      </c>
      <c r="BD71" s="1249">
        <f t="shared" si="69"/>
        <v>0</v>
      </c>
      <c r="BE71" s="308">
        <f t="shared" si="4"/>
        <v>0</v>
      </c>
      <c r="BF71" s="683"/>
      <c r="BG71" s="683"/>
      <c r="BH71" s="683"/>
      <c r="BI71" s="683"/>
      <c r="BJ71" s="683"/>
      <c r="BK71" s="683"/>
      <c r="BL71" s="1219">
        <f t="shared" ref="BL71" si="90">+$J71</f>
        <v>735</v>
      </c>
      <c r="BM71" s="1252">
        <f t="shared" si="71"/>
        <v>0</v>
      </c>
      <c r="BN71" s="308">
        <f t="shared" si="5"/>
        <v>0</v>
      </c>
      <c r="BO71" s="683"/>
      <c r="BP71" s="683"/>
      <c r="BQ71" s="683"/>
      <c r="BR71" s="683"/>
      <c r="BS71" s="683"/>
      <c r="BT71" s="683"/>
      <c r="BU71" s="1204"/>
      <c r="BV71" s="1205"/>
      <c r="BW71" s="1205"/>
      <c r="BX71" s="1205"/>
      <c r="BY71" s="1205"/>
      <c r="BZ71" s="1205"/>
      <c r="CA71" s="1205"/>
      <c r="CB71" s="1205"/>
      <c r="CC71" s="1206"/>
    </row>
    <row r="72" spans="1:81" s="690" customFormat="1" ht="40.15" customHeight="1" x14ac:dyDescent="0.25">
      <c r="A72" s="673"/>
      <c r="B72" s="1334"/>
      <c r="C72" s="1315"/>
      <c r="D72" s="1097"/>
      <c r="E72" s="1094"/>
      <c r="F72" s="1094"/>
      <c r="G72" s="1094"/>
      <c r="H72" s="1094"/>
      <c r="I72" s="1094"/>
      <c r="J72" s="1220"/>
      <c r="K72" s="1217"/>
      <c r="L72" s="1223"/>
      <c r="M72" s="1226"/>
      <c r="N72" s="1229"/>
      <c r="O72" s="1232"/>
      <c r="P72" s="1235"/>
      <c r="Q72" s="1238"/>
      <c r="R72" s="1220"/>
      <c r="S72" s="377" t="s">
        <v>7242</v>
      </c>
      <c r="T72" s="709" t="s">
        <v>3833</v>
      </c>
      <c r="U72" s="709" t="s">
        <v>3839</v>
      </c>
      <c r="V72" s="709" t="s">
        <v>3842</v>
      </c>
      <c r="W72" s="678" t="s">
        <v>7235</v>
      </c>
      <c r="X72" s="300">
        <v>44652</v>
      </c>
      <c r="Y72" s="300" t="s">
        <v>7276</v>
      </c>
      <c r="Z72" s="670"/>
      <c r="AA72" s="670"/>
      <c r="AB72" s="1220"/>
      <c r="AC72" s="1241"/>
      <c r="AD72" s="303">
        <f t="shared" si="84"/>
        <v>0</v>
      </c>
      <c r="AE72" s="303">
        <f t="shared" si="84"/>
        <v>0</v>
      </c>
      <c r="AF72" s="303">
        <f t="shared" si="84"/>
        <v>0</v>
      </c>
      <c r="AG72" s="303">
        <f t="shared" si="84"/>
        <v>0</v>
      </c>
      <c r="AH72" s="303">
        <f t="shared" si="84"/>
        <v>0</v>
      </c>
      <c r="AI72" s="303">
        <f t="shared" si="84"/>
        <v>0</v>
      </c>
      <c r="AJ72" s="303">
        <f t="shared" si="84"/>
        <v>0</v>
      </c>
      <c r="AK72" s="1220"/>
      <c r="AL72" s="1244"/>
      <c r="AM72" s="303">
        <f t="shared" si="2"/>
        <v>0</v>
      </c>
      <c r="AN72" s="684"/>
      <c r="AO72" s="684"/>
      <c r="AP72" s="684"/>
      <c r="AQ72" s="684"/>
      <c r="AR72" s="684"/>
      <c r="AS72" s="684"/>
      <c r="AT72" s="1220"/>
      <c r="AU72" s="1247"/>
      <c r="AV72" s="2280"/>
      <c r="AW72" s="2283"/>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x14ac:dyDescent="0.25">
      <c r="A73" s="673"/>
      <c r="B73" s="1334"/>
      <c r="C73" s="1315"/>
      <c r="D73" s="1097"/>
      <c r="E73" s="1094"/>
      <c r="F73" s="1094"/>
      <c r="G73" s="1094"/>
      <c r="H73" s="1094"/>
      <c r="I73" s="1094"/>
      <c r="J73" s="1220"/>
      <c r="K73" s="1217"/>
      <c r="L73" s="1223"/>
      <c r="M73" s="1226"/>
      <c r="N73" s="1229"/>
      <c r="O73" s="1232"/>
      <c r="P73" s="1235"/>
      <c r="Q73" s="1238"/>
      <c r="R73" s="1220"/>
      <c r="S73" s="377"/>
      <c r="T73" s="709"/>
      <c r="U73" s="709"/>
      <c r="V73" s="709"/>
      <c r="W73" s="678"/>
      <c r="X73" s="670"/>
      <c r="Y73" s="670"/>
      <c r="Z73" s="670"/>
      <c r="AA73" s="670"/>
      <c r="AB73" s="1220"/>
      <c r="AC73" s="1241"/>
      <c r="AD73" s="303">
        <f t="shared" si="84"/>
        <v>0</v>
      </c>
      <c r="AE73" s="303">
        <f t="shared" si="84"/>
        <v>0</v>
      </c>
      <c r="AF73" s="303">
        <f t="shared" si="84"/>
        <v>0</v>
      </c>
      <c r="AG73" s="303">
        <f t="shared" si="84"/>
        <v>0</v>
      </c>
      <c r="AH73" s="303">
        <f t="shared" si="84"/>
        <v>0</v>
      </c>
      <c r="AI73" s="303">
        <f t="shared" si="84"/>
        <v>0</v>
      </c>
      <c r="AJ73" s="303">
        <f t="shared" si="84"/>
        <v>0</v>
      </c>
      <c r="AK73" s="1220"/>
      <c r="AL73" s="1244"/>
      <c r="AM73" s="303">
        <f t="shared" si="2"/>
        <v>0</v>
      </c>
      <c r="AN73" s="684"/>
      <c r="AO73" s="684"/>
      <c r="AP73" s="684"/>
      <c r="AQ73" s="684"/>
      <c r="AR73" s="684"/>
      <c r="AS73" s="684"/>
      <c r="AT73" s="1220"/>
      <c r="AU73" s="1247"/>
      <c r="AV73" s="2280"/>
      <c r="AW73" s="2283"/>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Bot="1" x14ac:dyDescent="0.3">
      <c r="A74" s="673"/>
      <c r="B74" s="1334"/>
      <c r="C74" s="1315"/>
      <c r="D74" s="1098"/>
      <c r="E74" s="1095"/>
      <c r="F74" s="1095"/>
      <c r="G74" s="1095"/>
      <c r="H74" s="1095"/>
      <c r="I74" s="1095"/>
      <c r="J74" s="1221"/>
      <c r="K74" s="1218"/>
      <c r="L74" s="1224"/>
      <c r="M74" s="1227"/>
      <c r="N74" s="1230"/>
      <c r="O74" s="1233"/>
      <c r="P74" s="1236"/>
      <c r="Q74" s="1239"/>
      <c r="R74" s="1221"/>
      <c r="S74" s="379"/>
      <c r="T74" s="710"/>
      <c r="U74" s="710"/>
      <c r="V74" s="710"/>
      <c r="W74" s="679"/>
      <c r="X74" s="671"/>
      <c r="Y74" s="671"/>
      <c r="Z74" s="671"/>
      <c r="AA74" s="671"/>
      <c r="AB74" s="1221"/>
      <c r="AC74" s="1242"/>
      <c r="AD74" s="306">
        <f t="shared" si="84"/>
        <v>0</v>
      </c>
      <c r="AE74" s="306">
        <f t="shared" si="84"/>
        <v>0</v>
      </c>
      <c r="AF74" s="306">
        <f t="shared" si="84"/>
        <v>0</v>
      </c>
      <c r="AG74" s="306">
        <f t="shared" si="84"/>
        <v>0</v>
      </c>
      <c r="AH74" s="306">
        <f t="shared" si="84"/>
        <v>0</v>
      </c>
      <c r="AI74" s="306">
        <f t="shared" si="84"/>
        <v>0</v>
      </c>
      <c r="AJ74" s="306">
        <f t="shared" si="84"/>
        <v>0</v>
      </c>
      <c r="AK74" s="1221"/>
      <c r="AL74" s="1245"/>
      <c r="AM74" s="306">
        <f t="shared" si="2"/>
        <v>0</v>
      </c>
      <c r="AN74" s="685"/>
      <c r="AO74" s="685"/>
      <c r="AP74" s="685"/>
      <c r="AQ74" s="685"/>
      <c r="AR74" s="685"/>
      <c r="AS74" s="685"/>
      <c r="AT74" s="1221"/>
      <c r="AU74" s="1248"/>
      <c r="AV74" s="2281"/>
      <c r="AW74" s="2284"/>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x14ac:dyDescent="0.25">
      <c r="A75" s="673"/>
      <c r="B75" s="1334"/>
      <c r="C75" s="1315"/>
      <c r="D75" s="1096"/>
      <c r="E75" s="1093"/>
      <c r="F75" s="1093"/>
      <c r="G75" s="1093"/>
      <c r="H75" s="1093"/>
      <c r="I75" s="1093"/>
      <c r="J75" s="1219">
        <v>736</v>
      </c>
      <c r="K75" s="1216" t="str">
        <f>+[20]Metas!K848</f>
        <v>Actualización del Plan Departamental para la Gestión del Riesgo de Desastres y la Estrategia Departamental de Respuesta a Emergencias.</v>
      </c>
      <c r="L75" s="1222">
        <v>1</v>
      </c>
      <c r="M75" s="1225">
        <f t="shared" si="61"/>
        <v>1</v>
      </c>
      <c r="N75" s="1228"/>
      <c r="O75" s="1231"/>
      <c r="P75" s="1234">
        <v>1</v>
      </c>
      <c r="Q75" s="1237"/>
      <c r="R75" s="1219">
        <f>+$J75</f>
        <v>736</v>
      </c>
      <c r="S75" s="375" t="s">
        <v>7277</v>
      </c>
      <c r="T75" s="708" t="s">
        <v>3833</v>
      </c>
      <c r="U75" s="708" t="s">
        <v>3839</v>
      </c>
      <c r="V75" s="708" t="s">
        <v>3842</v>
      </c>
      <c r="W75" s="677" t="s">
        <v>7278</v>
      </c>
      <c r="X75" s="669">
        <v>44621</v>
      </c>
      <c r="Y75" s="669">
        <v>44834</v>
      </c>
      <c r="Z75" s="669"/>
      <c r="AA75" s="669"/>
      <c r="AB75" s="1219">
        <f t="shared" ref="AB75" si="91">+$J75</f>
        <v>736</v>
      </c>
      <c r="AC75" s="1240">
        <f t="shared" ref="AC75" si="92">+L75</f>
        <v>1</v>
      </c>
      <c r="AD75" s="2279">
        <f t="shared" si="84"/>
        <v>300</v>
      </c>
      <c r="AE75" s="2279">
        <f t="shared" si="84"/>
        <v>300</v>
      </c>
      <c r="AF75" s="308">
        <f t="shared" si="84"/>
        <v>0</v>
      </c>
      <c r="AG75" s="308">
        <f t="shared" si="84"/>
        <v>0</v>
      </c>
      <c r="AH75" s="308">
        <f t="shared" si="84"/>
        <v>0</v>
      </c>
      <c r="AI75" s="308">
        <f t="shared" si="84"/>
        <v>0</v>
      </c>
      <c r="AJ75" s="308">
        <f t="shared" si="84"/>
        <v>0</v>
      </c>
      <c r="AK75" s="1219">
        <f t="shared" ref="AK75" si="93">+$J75</f>
        <v>736</v>
      </c>
      <c r="AL75" s="1243">
        <f t="shared" si="65"/>
        <v>0</v>
      </c>
      <c r="AM75" s="308">
        <f t="shared" si="2"/>
        <v>0</v>
      </c>
      <c r="AN75" s="683"/>
      <c r="AO75" s="683"/>
      <c r="AP75" s="683"/>
      <c r="AQ75" s="683"/>
      <c r="AR75" s="683"/>
      <c r="AS75" s="683"/>
      <c r="AT75" s="1219">
        <f t="shared" ref="AT75" si="94">+$J75</f>
        <v>736</v>
      </c>
      <c r="AU75" s="1246">
        <f t="shared" si="67"/>
        <v>0</v>
      </c>
      <c r="AV75" s="308">
        <f t="shared" si="3"/>
        <v>0</v>
      </c>
      <c r="AW75" s="683"/>
      <c r="AX75" s="683"/>
      <c r="AY75" s="683"/>
      <c r="AZ75" s="683"/>
      <c r="BA75" s="683"/>
      <c r="BB75" s="683"/>
      <c r="BC75" s="1219">
        <f t="shared" ref="BC75" si="95">+$J75</f>
        <v>736</v>
      </c>
      <c r="BD75" s="1249">
        <f t="shared" si="69"/>
        <v>1</v>
      </c>
      <c r="BE75" s="2279">
        <f t="shared" si="4"/>
        <v>300</v>
      </c>
      <c r="BF75" s="2282">
        <v>300</v>
      </c>
      <c r="BG75" s="683"/>
      <c r="BH75" s="683"/>
      <c r="BI75" s="683"/>
      <c r="BJ75" s="683"/>
      <c r="BK75" s="683"/>
      <c r="BL75" s="1219">
        <f t="shared" ref="BL75" si="96">+$J75</f>
        <v>736</v>
      </c>
      <c r="BM75" s="1252">
        <f t="shared" si="71"/>
        <v>0</v>
      </c>
      <c r="BN75" s="308">
        <f t="shared" si="5"/>
        <v>0</v>
      </c>
      <c r="BO75" s="683"/>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1334"/>
      <c r="C76" s="1315"/>
      <c r="D76" s="1097"/>
      <c r="E76" s="1094"/>
      <c r="F76" s="1094"/>
      <c r="G76" s="1094"/>
      <c r="H76" s="1094"/>
      <c r="I76" s="1094"/>
      <c r="J76" s="1220"/>
      <c r="K76" s="1217"/>
      <c r="L76" s="1223"/>
      <c r="M76" s="1226"/>
      <c r="N76" s="1229"/>
      <c r="O76" s="1232"/>
      <c r="P76" s="1235"/>
      <c r="Q76" s="1238"/>
      <c r="R76" s="1220"/>
      <c r="S76" s="377"/>
      <c r="T76" s="709"/>
      <c r="U76" s="709"/>
      <c r="V76" s="709"/>
      <c r="W76" s="678" t="s">
        <v>7279</v>
      </c>
      <c r="X76" s="300">
        <v>44621</v>
      </c>
      <c r="Y76" s="300">
        <v>44834</v>
      </c>
      <c r="Z76" s="670"/>
      <c r="AA76" s="670"/>
      <c r="AB76" s="1220"/>
      <c r="AC76" s="1241"/>
      <c r="AD76" s="2280"/>
      <c r="AE76" s="2280"/>
      <c r="AF76" s="303">
        <f t="shared" si="84"/>
        <v>0</v>
      </c>
      <c r="AG76" s="303">
        <f t="shared" si="84"/>
        <v>0</v>
      </c>
      <c r="AH76" s="303">
        <f t="shared" si="84"/>
        <v>0</v>
      </c>
      <c r="AI76" s="303">
        <f t="shared" si="84"/>
        <v>0</v>
      </c>
      <c r="AJ76" s="303">
        <f t="shared" si="84"/>
        <v>0</v>
      </c>
      <c r="AK76" s="1220"/>
      <c r="AL76" s="1244"/>
      <c r="AM76" s="303">
        <f t="shared" ref="AM76:AM130" si="97">SUM(AN76:AS76)</f>
        <v>0</v>
      </c>
      <c r="AN76" s="684"/>
      <c r="AO76" s="684"/>
      <c r="AP76" s="684"/>
      <c r="AQ76" s="684"/>
      <c r="AR76" s="684"/>
      <c r="AS76" s="684"/>
      <c r="AT76" s="1220"/>
      <c r="AU76" s="1247"/>
      <c r="AV76" s="303">
        <f t="shared" ref="AV76:AV130" si="98">SUM(AW76:BB76)</f>
        <v>0</v>
      </c>
      <c r="AW76" s="684"/>
      <c r="AX76" s="684"/>
      <c r="AY76" s="684"/>
      <c r="AZ76" s="684"/>
      <c r="BA76" s="684"/>
      <c r="BB76" s="684"/>
      <c r="BC76" s="1220"/>
      <c r="BD76" s="1250"/>
      <c r="BE76" s="2280"/>
      <c r="BF76" s="2283"/>
      <c r="BG76" s="684"/>
      <c r="BH76" s="684"/>
      <c r="BI76" s="684"/>
      <c r="BJ76" s="684"/>
      <c r="BK76" s="684"/>
      <c r="BL76" s="1220"/>
      <c r="BM76" s="1253"/>
      <c r="BN76" s="303">
        <f t="shared" ref="BN76:BN127" si="99">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x14ac:dyDescent="0.25">
      <c r="A77" s="673"/>
      <c r="B77" s="1334"/>
      <c r="C77" s="1315"/>
      <c r="D77" s="1097"/>
      <c r="E77" s="1094"/>
      <c r="F77" s="1094"/>
      <c r="G77" s="1094"/>
      <c r="H77" s="1094"/>
      <c r="I77" s="1094"/>
      <c r="J77" s="1220"/>
      <c r="K77" s="1217"/>
      <c r="L77" s="1223"/>
      <c r="M77" s="1226"/>
      <c r="N77" s="1229"/>
      <c r="O77" s="1232"/>
      <c r="P77" s="1235"/>
      <c r="Q77" s="1238"/>
      <c r="R77" s="1220"/>
      <c r="S77" s="377"/>
      <c r="T77" s="709"/>
      <c r="U77" s="709"/>
      <c r="V77" s="709"/>
      <c r="W77" s="678"/>
      <c r="X77" s="670"/>
      <c r="Y77" s="670"/>
      <c r="Z77" s="670"/>
      <c r="AA77" s="670"/>
      <c r="AB77" s="1220"/>
      <c r="AC77" s="1241"/>
      <c r="AD77" s="2280"/>
      <c r="AE77" s="2280"/>
      <c r="AF77" s="303">
        <f t="shared" si="84"/>
        <v>0</v>
      </c>
      <c r="AG77" s="303">
        <f t="shared" si="84"/>
        <v>0</v>
      </c>
      <c r="AH77" s="303">
        <f t="shared" si="84"/>
        <v>0</v>
      </c>
      <c r="AI77" s="303">
        <f t="shared" si="84"/>
        <v>0</v>
      </c>
      <c r="AJ77" s="303">
        <f t="shared" si="84"/>
        <v>0</v>
      </c>
      <c r="AK77" s="1220"/>
      <c r="AL77" s="1244"/>
      <c r="AM77" s="303">
        <f t="shared" si="97"/>
        <v>0</v>
      </c>
      <c r="AN77" s="684"/>
      <c r="AO77" s="684"/>
      <c r="AP77" s="684"/>
      <c r="AQ77" s="684"/>
      <c r="AR77" s="684"/>
      <c r="AS77" s="684"/>
      <c r="AT77" s="1220"/>
      <c r="AU77" s="1247"/>
      <c r="AV77" s="303">
        <f t="shared" si="98"/>
        <v>0</v>
      </c>
      <c r="AW77" s="684"/>
      <c r="AX77" s="684"/>
      <c r="AY77" s="684"/>
      <c r="AZ77" s="684"/>
      <c r="BA77" s="684"/>
      <c r="BB77" s="684"/>
      <c r="BC77" s="1220"/>
      <c r="BD77" s="1250"/>
      <c r="BE77" s="2280"/>
      <c r="BF77" s="2283"/>
      <c r="BG77" s="684"/>
      <c r="BH77" s="684"/>
      <c r="BI77" s="684"/>
      <c r="BJ77" s="684"/>
      <c r="BK77" s="684"/>
      <c r="BL77" s="1220"/>
      <c r="BM77" s="1253"/>
      <c r="BN77" s="303">
        <f t="shared" si="99"/>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1334"/>
      <c r="C78" s="1315"/>
      <c r="D78" s="1098"/>
      <c r="E78" s="1095"/>
      <c r="F78" s="1095"/>
      <c r="G78" s="1095"/>
      <c r="H78" s="1095"/>
      <c r="I78" s="1095"/>
      <c r="J78" s="1221"/>
      <c r="K78" s="1218"/>
      <c r="L78" s="1224"/>
      <c r="M78" s="1227"/>
      <c r="N78" s="1230"/>
      <c r="O78" s="1233"/>
      <c r="P78" s="1236"/>
      <c r="Q78" s="1239"/>
      <c r="R78" s="1221"/>
      <c r="S78" s="379"/>
      <c r="T78" s="710"/>
      <c r="U78" s="710"/>
      <c r="V78" s="710"/>
      <c r="W78" s="679"/>
      <c r="X78" s="671"/>
      <c r="Y78" s="671"/>
      <c r="Z78" s="671"/>
      <c r="AA78" s="671"/>
      <c r="AB78" s="1221"/>
      <c r="AC78" s="1242"/>
      <c r="AD78" s="2281"/>
      <c r="AE78" s="2281"/>
      <c r="AF78" s="306">
        <f t="shared" si="84"/>
        <v>0</v>
      </c>
      <c r="AG78" s="306">
        <f t="shared" si="84"/>
        <v>0</v>
      </c>
      <c r="AH78" s="306">
        <f t="shared" si="84"/>
        <v>0</v>
      </c>
      <c r="AI78" s="306">
        <f t="shared" si="84"/>
        <v>0</v>
      </c>
      <c r="AJ78" s="306">
        <f t="shared" si="84"/>
        <v>0</v>
      </c>
      <c r="AK78" s="1221"/>
      <c r="AL78" s="1245"/>
      <c r="AM78" s="306">
        <f t="shared" si="97"/>
        <v>0</v>
      </c>
      <c r="AN78" s="685"/>
      <c r="AO78" s="685"/>
      <c r="AP78" s="685"/>
      <c r="AQ78" s="685"/>
      <c r="AR78" s="685"/>
      <c r="AS78" s="685"/>
      <c r="AT78" s="1221"/>
      <c r="AU78" s="1248"/>
      <c r="AV78" s="306">
        <f t="shared" si="98"/>
        <v>0</v>
      </c>
      <c r="AW78" s="685"/>
      <c r="AX78" s="685"/>
      <c r="AY78" s="685"/>
      <c r="AZ78" s="685"/>
      <c r="BA78" s="685"/>
      <c r="BB78" s="685"/>
      <c r="BC78" s="1221"/>
      <c r="BD78" s="1251"/>
      <c r="BE78" s="2281"/>
      <c r="BF78" s="2284"/>
      <c r="BG78" s="685"/>
      <c r="BH78" s="685"/>
      <c r="BI78" s="685"/>
      <c r="BJ78" s="685"/>
      <c r="BK78" s="685"/>
      <c r="BL78" s="1221"/>
      <c r="BM78" s="1254"/>
      <c r="BN78" s="306">
        <f t="shared" si="99"/>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x14ac:dyDescent="0.25">
      <c r="A79" s="673"/>
      <c r="B79" s="1334"/>
      <c r="C79" s="1315"/>
      <c r="D79" s="1096"/>
      <c r="E79" s="1093"/>
      <c r="F79" s="1093"/>
      <c r="G79" s="1093"/>
      <c r="H79" s="1093"/>
      <c r="I79" s="1093"/>
      <c r="J79" s="1219">
        <v>737</v>
      </c>
      <c r="K79" s="1216" t="str">
        <f>+[20]Metas!K849</f>
        <v xml:space="preserve">Formular un Plan Departamental para Incendios Forestales. </v>
      </c>
      <c r="L79" s="1222">
        <v>1</v>
      </c>
      <c r="M79" s="1225">
        <f t="shared" si="61"/>
        <v>1</v>
      </c>
      <c r="N79" s="1228"/>
      <c r="O79" s="1231"/>
      <c r="P79" s="1234"/>
      <c r="Q79" s="1237">
        <v>1</v>
      </c>
      <c r="R79" s="1219">
        <f>+$J79</f>
        <v>737</v>
      </c>
      <c r="S79" s="375" t="s">
        <v>7280</v>
      </c>
      <c r="T79" s="708" t="s">
        <v>3833</v>
      </c>
      <c r="U79" s="708" t="s">
        <v>3839</v>
      </c>
      <c r="V79" s="708" t="s">
        <v>3842</v>
      </c>
      <c r="W79" s="677" t="s">
        <v>7278</v>
      </c>
      <c r="X79" s="669">
        <v>44743</v>
      </c>
      <c r="Y79" s="669">
        <v>44925</v>
      </c>
      <c r="Z79" s="669"/>
      <c r="AA79" s="669"/>
      <c r="AB79" s="1219">
        <f t="shared" ref="AB79" si="100">+$J79</f>
        <v>737</v>
      </c>
      <c r="AC79" s="1240">
        <f t="shared" ref="AC79" si="101">+L79</f>
        <v>1</v>
      </c>
      <c r="AD79" s="2279">
        <f t="shared" si="84"/>
        <v>100</v>
      </c>
      <c r="AE79" s="2279">
        <f t="shared" si="84"/>
        <v>100</v>
      </c>
      <c r="AF79" s="308">
        <f t="shared" si="84"/>
        <v>0</v>
      </c>
      <c r="AG79" s="308">
        <f t="shared" si="84"/>
        <v>0</v>
      </c>
      <c r="AH79" s="308">
        <f t="shared" si="84"/>
        <v>0</v>
      </c>
      <c r="AI79" s="308">
        <f t="shared" si="84"/>
        <v>0</v>
      </c>
      <c r="AJ79" s="308">
        <f t="shared" si="84"/>
        <v>0</v>
      </c>
      <c r="AK79" s="1219">
        <f t="shared" ref="AK79" si="102">+$J79</f>
        <v>737</v>
      </c>
      <c r="AL79" s="1243">
        <f t="shared" si="65"/>
        <v>0</v>
      </c>
      <c r="AM79" s="308">
        <f t="shared" si="97"/>
        <v>0</v>
      </c>
      <c r="AN79" s="683"/>
      <c r="AO79" s="683"/>
      <c r="AP79" s="683"/>
      <c r="AQ79" s="683"/>
      <c r="AR79" s="683"/>
      <c r="AS79" s="683"/>
      <c r="AT79" s="1219">
        <f t="shared" ref="AT79" si="103">+$J79</f>
        <v>737</v>
      </c>
      <c r="AU79" s="1246">
        <f t="shared" si="67"/>
        <v>0</v>
      </c>
      <c r="AV79" s="308">
        <f t="shared" si="98"/>
        <v>0</v>
      </c>
      <c r="AW79" s="683"/>
      <c r="AX79" s="683"/>
      <c r="AY79" s="683"/>
      <c r="AZ79" s="683"/>
      <c r="BA79" s="683"/>
      <c r="BB79" s="683"/>
      <c r="BC79" s="1219">
        <f t="shared" ref="BC79" si="104">+$J79</f>
        <v>737</v>
      </c>
      <c r="BD79" s="1249">
        <f t="shared" si="69"/>
        <v>0</v>
      </c>
      <c r="BE79" s="308">
        <f t="shared" ref="BE79:BE130" si="105">SUM(BF79:BK79)</f>
        <v>0</v>
      </c>
      <c r="BF79" s="683"/>
      <c r="BG79" s="683"/>
      <c r="BH79" s="683"/>
      <c r="BI79" s="683"/>
      <c r="BJ79" s="683"/>
      <c r="BK79" s="683"/>
      <c r="BL79" s="1219">
        <f t="shared" ref="BL79" si="106">+$J79</f>
        <v>737</v>
      </c>
      <c r="BM79" s="1252">
        <f t="shared" si="71"/>
        <v>1</v>
      </c>
      <c r="BN79" s="2279">
        <f t="shared" si="99"/>
        <v>100</v>
      </c>
      <c r="BO79" s="2282">
        <v>100</v>
      </c>
      <c r="BP79" s="683"/>
      <c r="BQ79" s="683"/>
      <c r="BR79" s="683"/>
      <c r="BS79" s="683"/>
      <c r="BT79" s="683"/>
      <c r="BU79" s="1204"/>
      <c r="BV79" s="1205"/>
      <c r="BW79" s="1205"/>
      <c r="BX79" s="1205"/>
      <c r="BY79" s="1205"/>
      <c r="BZ79" s="1205"/>
      <c r="CA79" s="1205"/>
      <c r="CB79" s="1205"/>
      <c r="CC79" s="1206"/>
    </row>
    <row r="80" spans="1:81" s="690" customFormat="1" ht="40.15" customHeight="1" x14ac:dyDescent="0.25">
      <c r="A80" s="673"/>
      <c r="B80" s="1334"/>
      <c r="C80" s="1315"/>
      <c r="D80" s="1097"/>
      <c r="E80" s="1094"/>
      <c r="F80" s="1094"/>
      <c r="G80" s="1094"/>
      <c r="H80" s="1094"/>
      <c r="I80" s="1094"/>
      <c r="J80" s="1220"/>
      <c r="K80" s="1217"/>
      <c r="L80" s="1223"/>
      <c r="M80" s="1226"/>
      <c r="N80" s="1229"/>
      <c r="O80" s="1232"/>
      <c r="P80" s="1235"/>
      <c r="Q80" s="1238"/>
      <c r="R80" s="1220"/>
      <c r="S80" s="377"/>
      <c r="T80" s="709"/>
      <c r="U80" s="709"/>
      <c r="V80" s="709"/>
      <c r="W80" s="678" t="s">
        <v>7281</v>
      </c>
      <c r="X80" s="300">
        <v>44743</v>
      </c>
      <c r="Y80" s="300">
        <v>44925</v>
      </c>
      <c r="Z80" s="670"/>
      <c r="AA80" s="670"/>
      <c r="AB80" s="1220"/>
      <c r="AC80" s="1241"/>
      <c r="AD80" s="2280"/>
      <c r="AE80" s="2280"/>
      <c r="AF80" s="303">
        <f t="shared" si="84"/>
        <v>0</v>
      </c>
      <c r="AG80" s="303">
        <f t="shared" si="84"/>
        <v>0</v>
      </c>
      <c r="AH80" s="303">
        <f t="shared" si="84"/>
        <v>0</v>
      </c>
      <c r="AI80" s="303">
        <f t="shared" si="84"/>
        <v>0</v>
      </c>
      <c r="AJ80" s="303">
        <f t="shared" si="84"/>
        <v>0</v>
      </c>
      <c r="AK80" s="1220"/>
      <c r="AL80" s="1244"/>
      <c r="AM80" s="303">
        <f t="shared" si="97"/>
        <v>0</v>
      </c>
      <c r="AN80" s="684"/>
      <c r="AO80" s="684"/>
      <c r="AP80" s="684"/>
      <c r="AQ80" s="684"/>
      <c r="AR80" s="684"/>
      <c r="AS80" s="684"/>
      <c r="AT80" s="1220"/>
      <c r="AU80" s="1247"/>
      <c r="AV80" s="303">
        <f t="shared" si="98"/>
        <v>0</v>
      </c>
      <c r="AW80" s="684"/>
      <c r="AX80" s="684"/>
      <c r="AY80" s="684"/>
      <c r="AZ80" s="684"/>
      <c r="BA80" s="684"/>
      <c r="BB80" s="684"/>
      <c r="BC80" s="1220"/>
      <c r="BD80" s="1250"/>
      <c r="BE80" s="303">
        <f t="shared" si="105"/>
        <v>0</v>
      </c>
      <c r="BF80" s="684"/>
      <c r="BG80" s="684"/>
      <c r="BH80" s="684"/>
      <c r="BI80" s="684"/>
      <c r="BJ80" s="684"/>
      <c r="BK80" s="684"/>
      <c r="BL80" s="1220"/>
      <c r="BM80" s="1253"/>
      <c r="BN80" s="2280"/>
      <c r="BO80" s="2283"/>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1334"/>
      <c r="C81" s="1315"/>
      <c r="D81" s="1097"/>
      <c r="E81" s="1094"/>
      <c r="F81" s="1094"/>
      <c r="G81" s="1094"/>
      <c r="H81" s="1094"/>
      <c r="I81" s="1094"/>
      <c r="J81" s="1220"/>
      <c r="K81" s="1217"/>
      <c r="L81" s="1223"/>
      <c r="M81" s="1226"/>
      <c r="N81" s="1229"/>
      <c r="O81" s="1232"/>
      <c r="P81" s="1235"/>
      <c r="Q81" s="1238"/>
      <c r="R81" s="1220"/>
      <c r="S81" s="377"/>
      <c r="T81" s="709"/>
      <c r="U81" s="709"/>
      <c r="V81" s="709"/>
      <c r="W81" s="678"/>
      <c r="X81" s="670"/>
      <c r="Y81" s="670"/>
      <c r="Z81" s="670"/>
      <c r="AA81" s="670"/>
      <c r="AB81" s="1220"/>
      <c r="AC81" s="1241"/>
      <c r="AD81" s="2280"/>
      <c r="AE81" s="2280"/>
      <c r="AF81" s="303">
        <f t="shared" si="84"/>
        <v>0</v>
      </c>
      <c r="AG81" s="303">
        <f t="shared" si="84"/>
        <v>0</v>
      </c>
      <c r="AH81" s="303">
        <f t="shared" si="84"/>
        <v>0</v>
      </c>
      <c r="AI81" s="303">
        <f t="shared" si="84"/>
        <v>0</v>
      </c>
      <c r="AJ81" s="303">
        <f t="shared" si="84"/>
        <v>0</v>
      </c>
      <c r="AK81" s="1220"/>
      <c r="AL81" s="1244"/>
      <c r="AM81" s="303">
        <f t="shared" si="97"/>
        <v>0</v>
      </c>
      <c r="AN81" s="684"/>
      <c r="AO81" s="684"/>
      <c r="AP81" s="684"/>
      <c r="AQ81" s="684"/>
      <c r="AR81" s="684"/>
      <c r="AS81" s="684"/>
      <c r="AT81" s="1220"/>
      <c r="AU81" s="1247"/>
      <c r="AV81" s="303">
        <f t="shared" si="98"/>
        <v>0</v>
      </c>
      <c r="AW81" s="684"/>
      <c r="AX81" s="684"/>
      <c r="AY81" s="684"/>
      <c r="AZ81" s="684"/>
      <c r="BA81" s="684"/>
      <c r="BB81" s="684"/>
      <c r="BC81" s="1220"/>
      <c r="BD81" s="1250"/>
      <c r="BE81" s="303">
        <f t="shared" si="105"/>
        <v>0</v>
      </c>
      <c r="BF81" s="684"/>
      <c r="BG81" s="684"/>
      <c r="BH81" s="684"/>
      <c r="BI81" s="684"/>
      <c r="BJ81" s="684"/>
      <c r="BK81" s="684"/>
      <c r="BL81" s="1220"/>
      <c r="BM81" s="1253"/>
      <c r="BN81" s="2280"/>
      <c r="BO81" s="2283"/>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1334"/>
      <c r="C82" s="1316"/>
      <c r="D82" s="1098"/>
      <c r="E82" s="1095"/>
      <c r="F82" s="1095"/>
      <c r="G82" s="1095"/>
      <c r="H82" s="1095"/>
      <c r="I82" s="1095"/>
      <c r="J82" s="1221"/>
      <c r="K82" s="1218"/>
      <c r="L82" s="1224"/>
      <c r="M82" s="1227"/>
      <c r="N82" s="1230"/>
      <c r="O82" s="1233"/>
      <c r="P82" s="1236"/>
      <c r="Q82" s="1239"/>
      <c r="R82" s="1221"/>
      <c r="S82" s="379"/>
      <c r="T82" s="710"/>
      <c r="U82" s="710"/>
      <c r="V82" s="710"/>
      <c r="W82" s="679"/>
      <c r="X82" s="671"/>
      <c r="Y82" s="671"/>
      <c r="Z82" s="671"/>
      <c r="AA82" s="671"/>
      <c r="AB82" s="1221"/>
      <c r="AC82" s="1242"/>
      <c r="AD82" s="2281"/>
      <c r="AE82" s="2281"/>
      <c r="AF82" s="306">
        <f t="shared" si="84"/>
        <v>0</v>
      </c>
      <c r="AG82" s="306">
        <f t="shared" si="84"/>
        <v>0</v>
      </c>
      <c r="AH82" s="306">
        <f t="shared" si="84"/>
        <v>0</v>
      </c>
      <c r="AI82" s="306">
        <f t="shared" si="84"/>
        <v>0</v>
      </c>
      <c r="AJ82" s="306">
        <f t="shared" si="84"/>
        <v>0</v>
      </c>
      <c r="AK82" s="1221"/>
      <c r="AL82" s="1245"/>
      <c r="AM82" s="306">
        <f t="shared" si="97"/>
        <v>0</v>
      </c>
      <c r="AN82" s="685"/>
      <c r="AO82" s="685"/>
      <c r="AP82" s="685"/>
      <c r="AQ82" s="685"/>
      <c r="AR82" s="685"/>
      <c r="AS82" s="685"/>
      <c r="AT82" s="1221"/>
      <c r="AU82" s="1248"/>
      <c r="AV82" s="306">
        <f t="shared" si="98"/>
        <v>0</v>
      </c>
      <c r="AW82" s="685"/>
      <c r="AX82" s="685"/>
      <c r="AY82" s="685"/>
      <c r="AZ82" s="685"/>
      <c r="BA82" s="685"/>
      <c r="BB82" s="685"/>
      <c r="BC82" s="1221"/>
      <c r="BD82" s="1251"/>
      <c r="BE82" s="306">
        <f t="shared" si="105"/>
        <v>0</v>
      </c>
      <c r="BF82" s="685"/>
      <c r="BG82" s="685"/>
      <c r="BH82" s="685"/>
      <c r="BI82" s="685"/>
      <c r="BJ82" s="685"/>
      <c r="BK82" s="685"/>
      <c r="BL82" s="1221"/>
      <c r="BM82" s="1254"/>
      <c r="BN82" s="2281"/>
      <c r="BO82" s="2284"/>
      <c r="BP82" s="685"/>
      <c r="BQ82" s="685"/>
      <c r="BR82" s="685"/>
      <c r="BS82" s="685"/>
      <c r="BT82" s="685"/>
      <c r="BU82" s="1210"/>
      <c r="BV82" s="1211"/>
      <c r="BW82" s="1211"/>
      <c r="BX82" s="1211"/>
      <c r="BY82" s="1211"/>
      <c r="BZ82" s="1211"/>
      <c r="CA82" s="1211"/>
      <c r="CB82" s="1211"/>
      <c r="CC82" s="1212"/>
    </row>
    <row r="83" spans="1:81" s="690" customFormat="1" ht="40.15" customHeight="1" thickTop="1" x14ac:dyDescent="0.25">
      <c r="A83" s="673"/>
      <c r="B83" s="1334"/>
      <c r="C83" s="1314" t="s">
        <v>1170</v>
      </c>
      <c r="D83" s="1096"/>
      <c r="E83" s="1093"/>
      <c r="F83" s="1093"/>
      <c r="G83" s="1093"/>
      <c r="H83" s="1093"/>
      <c r="I83" s="1093"/>
      <c r="J83" s="1219">
        <v>738</v>
      </c>
      <c r="K83" s="1216" t="str">
        <f>+[20]Metas!K850</f>
        <v>Obras o actividades de adaptación al cambio climático, resiliencia y/o desarrollo sostenible.</v>
      </c>
      <c r="L83" s="1222">
        <v>1</v>
      </c>
      <c r="M83" s="1225">
        <f>SUM(N83:Q83)</f>
        <v>1</v>
      </c>
      <c r="N83" s="1228"/>
      <c r="O83" s="1231"/>
      <c r="P83" s="1234">
        <v>1</v>
      </c>
      <c r="Q83" s="1237"/>
      <c r="R83" s="1219">
        <f>+$J83</f>
        <v>738</v>
      </c>
      <c r="S83" s="344" t="s">
        <v>7282</v>
      </c>
      <c r="T83" s="708" t="s">
        <v>3833</v>
      </c>
      <c r="U83" s="708" t="s">
        <v>3839</v>
      </c>
      <c r="V83" s="708" t="s">
        <v>3842</v>
      </c>
      <c r="W83" s="376" t="s">
        <v>7283</v>
      </c>
      <c r="X83" s="669">
        <v>44593</v>
      </c>
      <c r="Y83" s="669">
        <v>44834</v>
      </c>
      <c r="Z83" s="669"/>
      <c r="AA83" s="669"/>
      <c r="AB83" s="1219">
        <f t="shared" ref="AB83" si="107">+$J83</f>
        <v>738</v>
      </c>
      <c r="AC83" s="1240">
        <f t="shared" ref="AC83" si="108">+L83</f>
        <v>1</v>
      </c>
      <c r="AD83" s="2279">
        <f t="shared" si="84"/>
        <v>1533</v>
      </c>
      <c r="AE83" s="2279">
        <f t="shared" si="84"/>
        <v>100</v>
      </c>
      <c r="AF83" s="308">
        <f t="shared" si="84"/>
        <v>0</v>
      </c>
      <c r="AG83" s="308">
        <f t="shared" si="84"/>
        <v>0</v>
      </c>
      <c r="AH83" s="308">
        <f t="shared" si="84"/>
        <v>0</v>
      </c>
      <c r="AI83" s="2279">
        <f t="shared" si="84"/>
        <v>1333</v>
      </c>
      <c r="AJ83" s="2279">
        <f t="shared" si="84"/>
        <v>100</v>
      </c>
      <c r="AK83" s="1219">
        <f t="shared" ref="AK83" si="109">+$J83</f>
        <v>738</v>
      </c>
      <c r="AL83" s="1243">
        <f>+N83</f>
        <v>0</v>
      </c>
      <c r="AM83" s="308">
        <f t="shared" si="97"/>
        <v>0</v>
      </c>
      <c r="AN83" s="683"/>
      <c r="AO83" s="683"/>
      <c r="AP83" s="683"/>
      <c r="AQ83" s="683"/>
      <c r="AR83" s="683"/>
      <c r="AS83" s="683"/>
      <c r="AT83" s="1219">
        <f t="shared" ref="AT83" si="110">+$J83</f>
        <v>738</v>
      </c>
      <c r="AU83" s="1246">
        <f>+O83</f>
        <v>0</v>
      </c>
      <c r="AV83" s="308">
        <f t="shared" si="98"/>
        <v>0</v>
      </c>
      <c r="AW83" s="683"/>
      <c r="AX83" s="683"/>
      <c r="AY83" s="683"/>
      <c r="AZ83" s="683"/>
      <c r="BA83" s="683"/>
      <c r="BB83" s="683"/>
      <c r="BC83" s="1219">
        <f t="shared" ref="BC83" si="111">+$J83</f>
        <v>738</v>
      </c>
      <c r="BD83" s="1249">
        <f>+P83</f>
        <v>1</v>
      </c>
      <c r="BE83" s="2279">
        <f t="shared" si="105"/>
        <v>1533</v>
      </c>
      <c r="BF83" s="2282">
        <v>100</v>
      </c>
      <c r="BG83" s="683"/>
      <c r="BH83" s="683"/>
      <c r="BI83" s="683"/>
      <c r="BJ83" s="2282">
        <v>1333</v>
      </c>
      <c r="BK83" s="2282">
        <v>100</v>
      </c>
      <c r="BL83" s="1219">
        <f t="shared" ref="BL83" si="112">+$J83</f>
        <v>738</v>
      </c>
      <c r="BM83" s="1252">
        <f>+Q83</f>
        <v>0</v>
      </c>
      <c r="BN83" s="308">
        <f t="shared" si="99"/>
        <v>0</v>
      </c>
      <c r="BO83" s="683"/>
      <c r="BP83" s="683"/>
      <c r="BQ83" s="683"/>
      <c r="BR83" s="683"/>
      <c r="BS83" s="683"/>
      <c r="BT83" s="683"/>
      <c r="BU83" s="1204"/>
      <c r="BV83" s="1205"/>
      <c r="BW83" s="1205"/>
      <c r="BX83" s="1205"/>
      <c r="BY83" s="1205"/>
      <c r="BZ83" s="1205"/>
      <c r="CA83" s="1205"/>
      <c r="CB83" s="1205"/>
      <c r="CC83" s="1206"/>
    </row>
    <row r="84" spans="1:81" s="690" customFormat="1" ht="40.15" customHeight="1" x14ac:dyDescent="0.25">
      <c r="A84" s="673"/>
      <c r="B84" s="1334"/>
      <c r="C84" s="1315"/>
      <c r="D84" s="1097"/>
      <c r="E84" s="1094"/>
      <c r="F84" s="1094"/>
      <c r="G84" s="1094"/>
      <c r="H84" s="1094"/>
      <c r="I84" s="1094"/>
      <c r="J84" s="1220"/>
      <c r="K84" s="1217"/>
      <c r="L84" s="1223"/>
      <c r="M84" s="1226"/>
      <c r="N84" s="1229"/>
      <c r="O84" s="1232"/>
      <c r="P84" s="1235"/>
      <c r="Q84" s="1238"/>
      <c r="R84" s="1220"/>
      <c r="S84" s="345" t="s">
        <v>7284</v>
      </c>
      <c r="T84" s="709" t="s">
        <v>3833</v>
      </c>
      <c r="U84" s="709" t="s">
        <v>3839</v>
      </c>
      <c r="V84" s="709" t="s">
        <v>3842</v>
      </c>
      <c r="W84" s="378" t="s">
        <v>7285</v>
      </c>
      <c r="X84" s="670">
        <v>44593</v>
      </c>
      <c r="Y84" s="670">
        <v>44834</v>
      </c>
      <c r="Z84" s="670"/>
      <c r="AA84" s="670"/>
      <c r="AB84" s="1220"/>
      <c r="AC84" s="1241"/>
      <c r="AD84" s="2280"/>
      <c r="AE84" s="2280"/>
      <c r="AF84" s="303">
        <f t="shared" si="84"/>
        <v>0</v>
      </c>
      <c r="AG84" s="303">
        <f t="shared" si="84"/>
        <v>0</v>
      </c>
      <c r="AH84" s="303">
        <f t="shared" si="84"/>
        <v>0</v>
      </c>
      <c r="AI84" s="2280"/>
      <c r="AJ84" s="2280"/>
      <c r="AK84" s="1220"/>
      <c r="AL84" s="1244"/>
      <c r="AM84" s="303">
        <f t="shared" si="97"/>
        <v>0</v>
      </c>
      <c r="AN84" s="684"/>
      <c r="AO84" s="684"/>
      <c r="AP84" s="684"/>
      <c r="AQ84" s="684"/>
      <c r="AR84" s="684"/>
      <c r="AS84" s="684"/>
      <c r="AT84" s="1220"/>
      <c r="AU84" s="1247"/>
      <c r="AV84" s="303">
        <f t="shared" si="98"/>
        <v>0</v>
      </c>
      <c r="AW84" s="684"/>
      <c r="AX84" s="684"/>
      <c r="AY84" s="684"/>
      <c r="AZ84" s="684"/>
      <c r="BA84" s="684"/>
      <c r="BB84" s="684"/>
      <c r="BC84" s="1220"/>
      <c r="BD84" s="1250"/>
      <c r="BE84" s="2280"/>
      <c r="BF84" s="2283"/>
      <c r="BG84" s="684"/>
      <c r="BH84" s="684"/>
      <c r="BI84" s="684"/>
      <c r="BJ84" s="2283"/>
      <c r="BK84" s="2283"/>
      <c r="BL84" s="1220"/>
      <c r="BM84" s="1253"/>
      <c r="BN84" s="303">
        <f t="shared" si="99"/>
        <v>0</v>
      </c>
      <c r="BO84" s="684"/>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1334"/>
      <c r="C85" s="1315"/>
      <c r="D85" s="1097"/>
      <c r="E85" s="1094"/>
      <c r="F85" s="1094"/>
      <c r="G85" s="1094"/>
      <c r="H85" s="1094"/>
      <c r="I85" s="1094"/>
      <c r="J85" s="1220"/>
      <c r="K85" s="1217"/>
      <c r="L85" s="1223"/>
      <c r="M85" s="1226"/>
      <c r="N85" s="1229"/>
      <c r="O85" s="1232"/>
      <c r="P85" s="1235"/>
      <c r="Q85" s="1238"/>
      <c r="R85" s="1220"/>
      <c r="S85" s="345" t="s">
        <v>7286</v>
      </c>
      <c r="T85" s="709" t="s">
        <v>3833</v>
      </c>
      <c r="U85" s="709" t="s">
        <v>3839</v>
      </c>
      <c r="V85" s="709" t="s">
        <v>3842</v>
      </c>
      <c r="W85" s="378" t="s">
        <v>7275</v>
      </c>
      <c r="X85" s="300">
        <v>44593</v>
      </c>
      <c r="Y85" s="300">
        <v>44834</v>
      </c>
      <c r="Z85" s="670"/>
      <c r="AA85" s="670"/>
      <c r="AB85" s="1220"/>
      <c r="AC85" s="1241"/>
      <c r="AD85" s="2280"/>
      <c r="AE85" s="2280"/>
      <c r="AF85" s="303">
        <f t="shared" si="84"/>
        <v>0</v>
      </c>
      <c r="AG85" s="303">
        <f t="shared" si="84"/>
        <v>0</v>
      </c>
      <c r="AH85" s="303">
        <f t="shared" si="84"/>
        <v>0</v>
      </c>
      <c r="AI85" s="2280"/>
      <c r="AJ85" s="2280"/>
      <c r="AK85" s="1220"/>
      <c r="AL85" s="1244"/>
      <c r="AM85" s="303">
        <f t="shared" si="97"/>
        <v>0</v>
      </c>
      <c r="AN85" s="684"/>
      <c r="AO85" s="684"/>
      <c r="AP85" s="684"/>
      <c r="AQ85" s="684"/>
      <c r="AR85" s="684"/>
      <c r="AS85" s="684"/>
      <c r="AT85" s="1220"/>
      <c r="AU85" s="1247"/>
      <c r="AV85" s="303">
        <f t="shared" si="98"/>
        <v>0</v>
      </c>
      <c r="AW85" s="684"/>
      <c r="AX85" s="684"/>
      <c r="AY85" s="684"/>
      <c r="AZ85" s="684"/>
      <c r="BA85" s="684"/>
      <c r="BB85" s="684"/>
      <c r="BC85" s="1220"/>
      <c r="BD85" s="1250"/>
      <c r="BE85" s="2280"/>
      <c r="BF85" s="2283"/>
      <c r="BG85" s="684"/>
      <c r="BH85" s="684"/>
      <c r="BI85" s="684"/>
      <c r="BJ85" s="2283"/>
      <c r="BK85" s="2283"/>
      <c r="BL85" s="1220"/>
      <c r="BM85" s="1253"/>
      <c r="BN85" s="303">
        <f t="shared" si="99"/>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4"/>
      <c r="C86" s="1315"/>
      <c r="D86" s="1098"/>
      <c r="E86" s="1095"/>
      <c r="F86" s="1095"/>
      <c r="G86" s="1095"/>
      <c r="H86" s="1095"/>
      <c r="I86" s="1095"/>
      <c r="J86" s="1221"/>
      <c r="K86" s="1218"/>
      <c r="L86" s="1224"/>
      <c r="M86" s="1227"/>
      <c r="N86" s="1230"/>
      <c r="O86" s="1233"/>
      <c r="P86" s="1236"/>
      <c r="Q86" s="1239"/>
      <c r="R86" s="1221"/>
      <c r="S86" s="379"/>
      <c r="T86" s="710"/>
      <c r="U86" s="710"/>
      <c r="V86" s="710"/>
      <c r="W86" s="679"/>
      <c r="X86" s="671"/>
      <c r="Y86" s="671"/>
      <c r="Z86" s="671"/>
      <c r="AA86" s="671"/>
      <c r="AB86" s="1221"/>
      <c r="AC86" s="1242"/>
      <c r="AD86" s="2281"/>
      <c r="AE86" s="2281"/>
      <c r="AF86" s="306">
        <f t="shared" si="84"/>
        <v>0</v>
      </c>
      <c r="AG86" s="306">
        <f t="shared" si="84"/>
        <v>0</v>
      </c>
      <c r="AH86" s="306">
        <f t="shared" si="84"/>
        <v>0</v>
      </c>
      <c r="AI86" s="2281"/>
      <c r="AJ86" s="2281"/>
      <c r="AK86" s="1221"/>
      <c r="AL86" s="1245"/>
      <c r="AM86" s="306">
        <f t="shared" si="97"/>
        <v>0</v>
      </c>
      <c r="AN86" s="685"/>
      <c r="AO86" s="685"/>
      <c r="AP86" s="685"/>
      <c r="AQ86" s="685"/>
      <c r="AR86" s="685"/>
      <c r="AS86" s="685"/>
      <c r="AT86" s="1221"/>
      <c r="AU86" s="1248"/>
      <c r="AV86" s="306">
        <f t="shared" si="98"/>
        <v>0</v>
      </c>
      <c r="AW86" s="685"/>
      <c r="AX86" s="685"/>
      <c r="AY86" s="685"/>
      <c r="AZ86" s="685"/>
      <c r="BA86" s="685"/>
      <c r="BB86" s="685"/>
      <c r="BC86" s="1221"/>
      <c r="BD86" s="1251"/>
      <c r="BE86" s="2281"/>
      <c r="BF86" s="2284"/>
      <c r="BG86" s="685"/>
      <c r="BH86" s="685"/>
      <c r="BI86" s="685"/>
      <c r="BJ86" s="2284"/>
      <c r="BK86" s="2284"/>
      <c r="BL86" s="1221"/>
      <c r="BM86" s="1254"/>
      <c r="BN86" s="306">
        <f t="shared" si="99"/>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x14ac:dyDescent="0.25">
      <c r="A87" s="673"/>
      <c r="B87" s="1334"/>
      <c r="C87" s="1314" t="s">
        <v>1173</v>
      </c>
      <c r="D87" s="1096"/>
      <c r="E87" s="1093"/>
      <c r="F87" s="1093"/>
      <c r="G87" s="1093"/>
      <c r="H87" s="1093"/>
      <c r="I87" s="1093"/>
      <c r="J87" s="1219">
        <v>739</v>
      </c>
      <c r="K87" s="1216" t="str">
        <f>+[20]Metas!K851</f>
        <v>Obras de reducción del riesgo</v>
      </c>
      <c r="L87" s="1222">
        <v>4</v>
      </c>
      <c r="M87" s="1225">
        <f>SUM(N87:Q87)</f>
        <v>4</v>
      </c>
      <c r="N87" s="1228"/>
      <c r="O87" s="1231">
        <v>2</v>
      </c>
      <c r="P87" s="1234"/>
      <c r="Q87" s="1237">
        <v>2</v>
      </c>
      <c r="R87" s="1219">
        <f>+$J87</f>
        <v>739</v>
      </c>
      <c r="S87" s="344" t="s">
        <v>7287</v>
      </c>
      <c r="T87" s="708" t="s">
        <v>3833</v>
      </c>
      <c r="U87" s="708" t="s">
        <v>3839</v>
      </c>
      <c r="V87" s="708" t="s">
        <v>3842</v>
      </c>
      <c r="W87" s="376" t="s">
        <v>7288</v>
      </c>
      <c r="X87" s="669">
        <v>43922</v>
      </c>
      <c r="Y87" s="669">
        <v>44925</v>
      </c>
      <c r="Z87" s="669"/>
      <c r="AA87" s="669"/>
      <c r="AB87" s="1219">
        <f t="shared" ref="AB87" si="113">+$J87</f>
        <v>739</v>
      </c>
      <c r="AC87" s="1240">
        <f t="shared" ref="AC87" si="114">+L87</f>
        <v>4</v>
      </c>
      <c r="AD87" s="2279">
        <f t="shared" si="84"/>
        <v>4500</v>
      </c>
      <c r="AE87" s="2279">
        <f t="shared" si="84"/>
        <v>500</v>
      </c>
      <c r="AF87" s="308">
        <f t="shared" si="84"/>
        <v>0</v>
      </c>
      <c r="AG87" s="308">
        <f t="shared" si="84"/>
        <v>0</v>
      </c>
      <c r="AH87" s="308">
        <f t="shared" si="84"/>
        <v>0</v>
      </c>
      <c r="AI87" s="2279">
        <f t="shared" si="84"/>
        <v>4000</v>
      </c>
      <c r="AJ87" s="308">
        <f t="shared" si="84"/>
        <v>0</v>
      </c>
      <c r="AK87" s="1219">
        <f t="shared" ref="AK87" si="115">+$J87</f>
        <v>739</v>
      </c>
      <c r="AL87" s="1243">
        <f>+N87</f>
        <v>0</v>
      </c>
      <c r="AM87" s="308">
        <f t="shared" si="97"/>
        <v>0</v>
      </c>
      <c r="AN87" s="683"/>
      <c r="AO87" s="683"/>
      <c r="AP87" s="683"/>
      <c r="AQ87" s="683"/>
      <c r="AR87" s="683"/>
      <c r="AS87" s="683"/>
      <c r="AT87" s="1219">
        <f t="shared" ref="AT87" si="116">+$J87</f>
        <v>739</v>
      </c>
      <c r="AU87" s="1246">
        <f>+O87</f>
        <v>2</v>
      </c>
      <c r="AV87" s="2279">
        <f t="shared" si="98"/>
        <v>2250</v>
      </c>
      <c r="AW87" s="2282">
        <v>250</v>
      </c>
      <c r="AX87" s="683"/>
      <c r="AY87" s="683"/>
      <c r="AZ87" s="683"/>
      <c r="BA87" s="2282">
        <v>2000</v>
      </c>
      <c r="BB87" s="683"/>
      <c r="BC87" s="1219">
        <f t="shared" ref="BC87" si="117">+$J87</f>
        <v>739</v>
      </c>
      <c r="BD87" s="1249">
        <f>+P87</f>
        <v>0</v>
      </c>
      <c r="BE87" s="308">
        <f t="shared" si="105"/>
        <v>0</v>
      </c>
      <c r="BF87" s="683"/>
      <c r="BG87" s="683"/>
      <c r="BH87" s="683"/>
      <c r="BI87" s="683"/>
      <c r="BJ87" s="683"/>
      <c r="BK87" s="683"/>
      <c r="BL87" s="1219">
        <f t="shared" ref="BL87" si="118">+$J87</f>
        <v>739</v>
      </c>
      <c r="BM87" s="1252">
        <f>+Q87</f>
        <v>2</v>
      </c>
      <c r="BN87" s="2279">
        <f t="shared" si="99"/>
        <v>2250</v>
      </c>
      <c r="BO87" s="2282">
        <v>250</v>
      </c>
      <c r="BP87" s="683"/>
      <c r="BQ87" s="683"/>
      <c r="BR87" s="683"/>
      <c r="BS87" s="2282">
        <v>2000</v>
      </c>
      <c r="BT87" s="683"/>
      <c r="BU87" s="1204"/>
      <c r="BV87" s="1205"/>
      <c r="BW87" s="1205"/>
      <c r="BX87" s="1205"/>
      <c r="BY87" s="1205"/>
      <c r="BZ87" s="1205"/>
      <c r="CA87" s="1205"/>
      <c r="CB87" s="1205"/>
      <c r="CC87" s="1206"/>
    </row>
    <row r="88" spans="1:81" s="690" customFormat="1" ht="40.15" customHeight="1" x14ac:dyDescent="0.25">
      <c r="A88" s="673"/>
      <c r="B88" s="1334"/>
      <c r="C88" s="1315"/>
      <c r="D88" s="1097"/>
      <c r="E88" s="1094"/>
      <c r="F88" s="1094"/>
      <c r="G88" s="1094"/>
      <c r="H88" s="1094"/>
      <c r="I88" s="1094"/>
      <c r="J88" s="1220"/>
      <c r="K88" s="1217"/>
      <c r="L88" s="1223"/>
      <c r="M88" s="1226"/>
      <c r="N88" s="1229"/>
      <c r="O88" s="1232"/>
      <c r="P88" s="1235"/>
      <c r="Q88" s="1238"/>
      <c r="R88" s="1220"/>
      <c r="S88" s="345" t="s">
        <v>7284</v>
      </c>
      <c r="T88" s="709" t="s">
        <v>3833</v>
      </c>
      <c r="U88" s="709" t="s">
        <v>3839</v>
      </c>
      <c r="V88" s="709" t="s">
        <v>3842</v>
      </c>
      <c r="W88" s="378" t="s">
        <v>7285</v>
      </c>
      <c r="X88" s="300">
        <v>43922</v>
      </c>
      <c r="Y88" s="300">
        <v>44925</v>
      </c>
      <c r="Z88" s="670"/>
      <c r="AA88" s="670"/>
      <c r="AB88" s="1220"/>
      <c r="AC88" s="1241"/>
      <c r="AD88" s="2280"/>
      <c r="AE88" s="2280"/>
      <c r="AF88" s="303">
        <f t="shared" si="84"/>
        <v>0</v>
      </c>
      <c r="AG88" s="303">
        <f t="shared" si="84"/>
        <v>0</v>
      </c>
      <c r="AH88" s="303">
        <f t="shared" si="84"/>
        <v>0</v>
      </c>
      <c r="AI88" s="2280"/>
      <c r="AJ88" s="303">
        <f t="shared" si="84"/>
        <v>0</v>
      </c>
      <c r="AK88" s="1220"/>
      <c r="AL88" s="1244"/>
      <c r="AM88" s="303">
        <f t="shared" si="97"/>
        <v>0</v>
      </c>
      <c r="AN88" s="684"/>
      <c r="AO88" s="684"/>
      <c r="AP88" s="684"/>
      <c r="AQ88" s="684"/>
      <c r="AR88" s="684"/>
      <c r="AS88" s="684"/>
      <c r="AT88" s="1220"/>
      <c r="AU88" s="1247"/>
      <c r="AV88" s="2280"/>
      <c r="AW88" s="2283"/>
      <c r="AX88" s="684"/>
      <c r="AY88" s="684"/>
      <c r="AZ88" s="684"/>
      <c r="BA88" s="2283"/>
      <c r="BB88" s="684"/>
      <c r="BC88" s="1220"/>
      <c r="BD88" s="1250"/>
      <c r="BE88" s="303">
        <f t="shared" si="105"/>
        <v>0</v>
      </c>
      <c r="BF88" s="684"/>
      <c r="BG88" s="684"/>
      <c r="BH88" s="684"/>
      <c r="BI88" s="684"/>
      <c r="BJ88" s="684"/>
      <c r="BK88" s="684"/>
      <c r="BL88" s="1220"/>
      <c r="BM88" s="1253"/>
      <c r="BN88" s="2280"/>
      <c r="BO88" s="2283"/>
      <c r="BP88" s="684"/>
      <c r="BQ88" s="684"/>
      <c r="BR88" s="684"/>
      <c r="BS88" s="2283"/>
      <c r="BT88" s="684"/>
      <c r="BU88" s="1207"/>
      <c r="BV88" s="1208"/>
      <c r="BW88" s="1208"/>
      <c r="BX88" s="1208"/>
      <c r="BY88" s="1208"/>
      <c r="BZ88" s="1208"/>
      <c r="CA88" s="1208"/>
      <c r="CB88" s="1208"/>
      <c r="CC88" s="1209"/>
    </row>
    <row r="89" spans="1:81" s="690" customFormat="1" ht="40.15" customHeight="1" x14ac:dyDescent="0.25">
      <c r="A89" s="673"/>
      <c r="B89" s="1334"/>
      <c r="C89" s="1315"/>
      <c r="D89" s="1097"/>
      <c r="E89" s="1094"/>
      <c r="F89" s="1094"/>
      <c r="G89" s="1094"/>
      <c r="H89" s="1094"/>
      <c r="I89" s="1094"/>
      <c r="J89" s="1220"/>
      <c r="K89" s="1217"/>
      <c r="L89" s="1223"/>
      <c r="M89" s="1226"/>
      <c r="N89" s="1229"/>
      <c r="O89" s="1232"/>
      <c r="P89" s="1235"/>
      <c r="Q89" s="1238"/>
      <c r="R89" s="1220"/>
      <c r="S89" s="377"/>
      <c r="T89" s="709"/>
      <c r="U89" s="709"/>
      <c r="V89" s="709"/>
      <c r="W89" s="678"/>
      <c r="X89" s="670"/>
      <c r="Y89" s="670"/>
      <c r="Z89" s="670"/>
      <c r="AA89" s="670"/>
      <c r="AB89" s="1220"/>
      <c r="AC89" s="1241"/>
      <c r="AD89" s="2280"/>
      <c r="AE89" s="2280"/>
      <c r="AF89" s="303">
        <f t="shared" si="84"/>
        <v>0</v>
      </c>
      <c r="AG89" s="303">
        <f t="shared" si="84"/>
        <v>0</v>
      </c>
      <c r="AH89" s="303">
        <f t="shared" si="84"/>
        <v>0</v>
      </c>
      <c r="AI89" s="2280"/>
      <c r="AJ89" s="303">
        <f t="shared" si="84"/>
        <v>0</v>
      </c>
      <c r="AK89" s="1220"/>
      <c r="AL89" s="1244"/>
      <c r="AM89" s="303">
        <f t="shared" si="97"/>
        <v>0</v>
      </c>
      <c r="AN89" s="684"/>
      <c r="AO89" s="684"/>
      <c r="AP89" s="684"/>
      <c r="AQ89" s="684"/>
      <c r="AR89" s="684"/>
      <c r="AS89" s="684"/>
      <c r="AT89" s="1220"/>
      <c r="AU89" s="1247"/>
      <c r="AV89" s="2280"/>
      <c r="AW89" s="2283"/>
      <c r="AX89" s="684"/>
      <c r="AY89" s="684"/>
      <c r="AZ89" s="684"/>
      <c r="BA89" s="2283"/>
      <c r="BB89" s="684"/>
      <c r="BC89" s="1220"/>
      <c r="BD89" s="1250"/>
      <c r="BE89" s="303">
        <f t="shared" si="105"/>
        <v>0</v>
      </c>
      <c r="BF89" s="684"/>
      <c r="BG89" s="684"/>
      <c r="BH89" s="684"/>
      <c r="BI89" s="684"/>
      <c r="BJ89" s="684"/>
      <c r="BK89" s="684"/>
      <c r="BL89" s="1220"/>
      <c r="BM89" s="1253"/>
      <c r="BN89" s="2280"/>
      <c r="BO89" s="2283"/>
      <c r="BP89" s="684"/>
      <c r="BQ89" s="684"/>
      <c r="BR89" s="684"/>
      <c r="BS89" s="2283"/>
      <c r="BT89" s="684"/>
      <c r="BU89" s="1207"/>
      <c r="BV89" s="1208"/>
      <c r="BW89" s="1208"/>
      <c r="BX89" s="1208"/>
      <c r="BY89" s="1208"/>
      <c r="BZ89" s="1208"/>
      <c r="CA89" s="1208"/>
      <c r="CB89" s="1208"/>
      <c r="CC89" s="1209"/>
    </row>
    <row r="90" spans="1:81" s="690" customFormat="1" ht="40.15" customHeight="1" thickBot="1" x14ac:dyDescent="0.3">
      <c r="A90" s="673"/>
      <c r="B90" s="1334"/>
      <c r="C90" s="1315"/>
      <c r="D90" s="1098"/>
      <c r="E90" s="1095"/>
      <c r="F90" s="1095"/>
      <c r="G90" s="1095"/>
      <c r="H90" s="1095"/>
      <c r="I90" s="1095"/>
      <c r="J90" s="1221"/>
      <c r="K90" s="1218"/>
      <c r="L90" s="1224"/>
      <c r="M90" s="1227"/>
      <c r="N90" s="1230"/>
      <c r="O90" s="1233"/>
      <c r="P90" s="1236"/>
      <c r="Q90" s="1239"/>
      <c r="R90" s="1221"/>
      <c r="S90" s="379"/>
      <c r="T90" s="710"/>
      <c r="U90" s="710"/>
      <c r="V90" s="710"/>
      <c r="W90" s="679"/>
      <c r="X90" s="671"/>
      <c r="Y90" s="671"/>
      <c r="Z90" s="671"/>
      <c r="AA90" s="671"/>
      <c r="AB90" s="1221"/>
      <c r="AC90" s="1242"/>
      <c r="AD90" s="2281"/>
      <c r="AE90" s="2281"/>
      <c r="AF90" s="306">
        <f t="shared" si="84"/>
        <v>0</v>
      </c>
      <c r="AG90" s="306">
        <f t="shared" si="84"/>
        <v>0</v>
      </c>
      <c r="AH90" s="306">
        <f t="shared" si="84"/>
        <v>0</v>
      </c>
      <c r="AI90" s="2281"/>
      <c r="AJ90" s="306">
        <f t="shared" si="84"/>
        <v>0</v>
      </c>
      <c r="AK90" s="1221"/>
      <c r="AL90" s="1245"/>
      <c r="AM90" s="306">
        <f t="shared" si="97"/>
        <v>0</v>
      </c>
      <c r="AN90" s="685"/>
      <c r="AO90" s="685"/>
      <c r="AP90" s="685"/>
      <c r="AQ90" s="685"/>
      <c r="AR90" s="685"/>
      <c r="AS90" s="685"/>
      <c r="AT90" s="1221"/>
      <c r="AU90" s="1248"/>
      <c r="AV90" s="2281"/>
      <c r="AW90" s="2284"/>
      <c r="AX90" s="685"/>
      <c r="AY90" s="685"/>
      <c r="AZ90" s="685"/>
      <c r="BA90" s="2284"/>
      <c r="BB90" s="685"/>
      <c r="BC90" s="1221"/>
      <c r="BD90" s="1251"/>
      <c r="BE90" s="306">
        <f t="shared" si="105"/>
        <v>0</v>
      </c>
      <c r="BF90" s="685"/>
      <c r="BG90" s="685"/>
      <c r="BH90" s="685"/>
      <c r="BI90" s="685"/>
      <c r="BJ90" s="685"/>
      <c r="BK90" s="685"/>
      <c r="BL90" s="1221"/>
      <c r="BM90" s="1254"/>
      <c r="BN90" s="2281"/>
      <c r="BO90" s="2284"/>
      <c r="BP90" s="685"/>
      <c r="BQ90" s="685"/>
      <c r="BR90" s="685"/>
      <c r="BS90" s="2284"/>
      <c r="BT90" s="685"/>
      <c r="BU90" s="1210"/>
      <c r="BV90" s="1211"/>
      <c r="BW90" s="1211"/>
      <c r="BX90" s="1211"/>
      <c r="BY90" s="1211"/>
      <c r="BZ90" s="1211"/>
      <c r="CA90" s="1211"/>
      <c r="CB90" s="1211"/>
      <c r="CC90" s="1212"/>
    </row>
    <row r="91" spans="1:81" s="690" customFormat="1" ht="40.15" customHeight="1" thickTop="1" x14ac:dyDescent="0.25">
      <c r="A91" s="673"/>
      <c r="B91" s="1334"/>
      <c r="C91" s="1315"/>
      <c r="D91" s="1096"/>
      <c r="E91" s="1093"/>
      <c r="F91" s="1093"/>
      <c r="G91" s="1093"/>
      <c r="H91" s="1093"/>
      <c r="I91" s="1093"/>
      <c r="J91" s="1219">
        <v>740</v>
      </c>
      <c r="K91" s="1216" t="str">
        <f>+[20]Metas!K852</f>
        <v>Adecuación sismoresistente a edificaciones indispensables</v>
      </c>
      <c r="L91" s="1222">
        <v>1</v>
      </c>
      <c r="M91" s="1225">
        <f>SUM(N91:Q91)</f>
        <v>1</v>
      </c>
      <c r="N91" s="1228"/>
      <c r="O91" s="1231"/>
      <c r="P91" s="1234"/>
      <c r="Q91" s="1237">
        <v>1</v>
      </c>
      <c r="R91" s="1219">
        <f>+$J91</f>
        <v>740</v>
      </c>
      <c r="S91" s="375" t="s">
        <v>7289</v>
      </c>
      <c r="T91" s="708" t="s">
        <v>3833</v>
      </c>
      <c r="U91" s="708" t="s">
        <v>3839</v>
      </c>
      <c r="V91" s="708" t="s">
        <v>3842</v>
      </c>
      <c r="W91" s="677" t="s">
        <v>7290</v>
      </c>
      <c r="X91" s="669">
        <v>44743</v>
      </c>
      <c r="Y91" s="669">
        <v>44925</v>
      </c>
      <c r="Z91" s="669"/>
      <c r="AA91" s="669"/>
      <c r="AB91" s="1219">
        <f t="shared" ref="AB91" si="119">+$J91</f>
        <v>740</v>
      </c>
      <c r="AC91" s="1240">
        <f t="shared" ref="AC91" si="120">+L91</f>
        <v>1</v>
      </c>
      <c r="AD91" s="308">
        <f t="shared" si="84"/>
        <v>5000</v>
      </c>
      <c r="AE91" s="308">
        <f t="shared" si="84"/>
        <v>800</v>
      </c>
      <c r="AF91" s="308">
        <f t="shared" si="84"/>
        <v>0</v>
      </c>
      <c r="AG91" s="308">
        <f t="shared" si="84"/>
        <v>0</v>
      </c>
      <c r="AH91" s="308">
        <f t="shared" si="84"/>
        <v>0</v>
      </c>
      <c r="AI91" s="308">
        <f t="shared" si="84"/>
        <v>4000</v>
      </c>
      <c r="AJ91" s="308">
        <f t="shared" si="84"/>
        <v>200</v>
      </c>
      <c r="AK91" s="1219">
        <f t="shared" ref="AK91" si="121">+$J91</f>
        <v>740</v>
      </c>
      <c r="AL91" s="1243">
        <f>+N91</f>
        <v>0</v>
      </c>
      <c r="AM91" s="308">
        <f t="shared" si="97"/>
        <v>0</v>
      </c>
      <c r="AN91" s="683"/>
      <c r="AO91" s="683"/>
      <c r="AP91" s="683"/>
      <c r="AQ91" s="683"/>
      <c r="AR91" s="683"/>
      <c r="AS91" s="683"/>
      <c r="AT91" s="1219">
        <f t="shared" ref="AT91" si="122">+$J91</f>
        <v>740</v>
      </c>
      <c r="AU91" s="1246">
        <f>+O91</f>
        <v>0</v>
      </c>
      <c r="AV91" s="308">
        <f t="shared" si="98"/>
        <v>0</v>
      </c>
      <c r="AW91" s="683"/>
      <c r="AX91" s="683"/>
      <c r="AY91" s="683"/>
      <c r="AZ91" s="683"/>
      <c r="BA91" s="683"/>
      <c r="BB91" s="683"/>
      <c r="BC91" s="1219">
        <f t="shared" ref="BC91" si="123">+$J91</f>
        <v>740</v>
      </c>
      <c r="BD91" s="1249">
        <f>+P91</f>
        <v>0</v>
      </c>
      <c r="BE91" s="308">
        <f t="shared" si="105"/>
        <v>0</v>
      </c>
      <c r="BF91" s="683"/>
      <c r="BG91" s="683"/>
      <c r="BH91" s="683"/>
      <c r="BI91" s="683"/>
      <c r="BJ91" s="683"/>
      <c r="BK91" s="683"/>
      <c r="BL91" s="1219">
        <f t="shared" ref="BL91" si="124">+$J91</f>
        <v>740</v>
      </c>
      <c r="BM91" s="1252">
        <f>+Q91</f>
        <v>1</v>
      </c>
      <c r="BN91" s="2279">
        <f t="shared" si="99"/>
        <v>5000</v>
      </c>
      <c r="BO91" s="2282">
        <v>800</v>
      </c>
      <c r="BP91" s="683"/>
      <c r="BQ91" s="683"/>
      <c r="BR91" s="683"/>
      <c r="BS91" s="2282">
        <v>4000</v>
      </c>
      <c r="BT91" s="2282">
        <v>200</v>
      </c>
      <c r="BU91" s="1204"/>
      <c r="BV91" s="1205"/>
      <c r="BW91" s="1205"/>
      <c r="BX91" s="1205"/>
      <c r="BY91" s="1205"/>
      <c r="BZ91" s="1205"/>
      <c r="CA91" s="1205"/>
      <c r="CB91" s="1205"/>
      <c r="CC91" s="1206"/>
    </row>
    <row r="92" spans="1:81" s="690" customFormat="1" ht="40.15" customHeight="1" x14ac:dyDescent="0.25">
      <c r="A92" s="673"/>
      <c r="B92" s="1334"/>
      <c r="C92" s="1315"/>
      <c r="D92" s="1097"/>
      <c r="E92" s="1094"/>
      <c r="F92" s="1094"/>
      <c r="G92" s="1094"/>
      <c r="H92" s="1094"/>
      <c r="I92" s="1094"/>
      <c r="J92" s="1220"/>
      <c r="K92" s="1217"/>
      <c r="L92" s="1223"/>
      <c r="M92" s="1226"/>
      <c r="N92" s="1229"/>
      <c r="O92" s="1232"/>
      <c r="P92" s="1235"/>
      <c r="Q92" s="1238"/>
      <c r="R92" s="1220"/>
      <c r="S92" s="377"/>
      <c r="T92" s="709"/>
      <c r="U92" s="709"/>
      <c r="V92" s="709"/>
      <c r="W92" s="678"/>
      <c r="X92" s="670"/>
      <c r="Y92" s="670"/>
      <c r="Z92" s="670"/>
      <c r="AA92" s="670"/>
      <c r="AB92" s="1220"/>
      <c r="AC92" s="1241"/>
      <c r="AD92" s="303">
        <f t="shared" si="84"/>
        <v>0</v>
      </c>
      <c r="AE92" s="303">
        <f t="shared" si="84"/>
        <v>0</v>
      </c>
      <c r="AF92" s="303">
        <f t="shared" si="84"/>
        <v>0</v>
      </c>
      <c r="AG92" s="303">
        <f t="shared" si="84"/>
        <v>0</v>
      </c>
      <c r="AH92" s="303">
        <f t="shared" si="84"/>
        <v>0</v>
      </c>
      <c r="AI92" s="303">
        <f t="shared" si="84"/>
        <v>0</v>
      </c>
      <c r="AJ92" s="303">
        <f t="shared" si="84"/>
        <v>0</v>
      </c>
      <c r="AK92" s="1220"/>
      <c r="AL92" s="1244"/>
      <c r="AM92" s="303">
        <f t="shared" si="97"/>
        <v>0</v>
      </c>
      <c r="AN92" s="684"/>
      <c r="AO92" s="684"/>
      <c r="AP92" s="684"/>
      <c r="AQ92" s="684"/>
      <c r="AR92" s="684"/>
      <c r="AS92" s="684"/>
      <c r="AT92" s="1220"/>
      <c r="AU92" s="1247"/>
      <c r="AV92" s="303">
        <f t="shared" si="98"/>
        <v>0</v>
      </c>
      <c r="AW92" s="684"/>
      <c r="AX92" s="684"/>
      <c r="AY92" s="684"/>
      <c r="AZ92" s="684"/>
      <c r="BA92" s="684"/>
      <c r="BB92" s="684"/>
      <c r="BC92" s="1220"/>
      <c r="BD92" s="1250"/>
      <c r="BE92" s="303">
        <f t="shared" si="105"/>
        <v>0</v>
      </c>
      <c r="BF92" s="684"/>
      <c r="BG92" s="684"/>
      <c r="BH92" s="684"/>
      <c r="BI92" s="684"/>
      <c r="BJ92" s="684"/>
      <c r="BK92" s="684"/>
      <c r="BL92" s="1220"/>
      <c r="BM92" s="1253"/>
      <c r="BN92" s="2280"/>
      <c r="BO92" s="2283"/>
      <c r="BP92" s="684"/>
      <c r="BQ92" s="684"/>
      <c r="BR92" s="684"/>
      <c r="BS92" s="2283"/>
      <c r="BT92" s="2283"/>
      <c r="BU92" s="1207"/>
      <c r="BV92" s="1208"/>
      <c r="BW92" s="1208"/>
      <c r="BX92" s="1208"/>
      <c r="BY92" s="1208"/>
      <c r="BZ92" s="1208"/>
      <c r="CA92" s="1208"/>
      <c r="CB92" s="1208"/>
      <c r="CC92" s="1209"/>
    </row>
    <row r="93" spans="1:81" s="690" customFormat="1" ht="40.15" customHeight="1" x14ac:dyDescent="0.25">
      <c r="A93" s="673"/>
      <c r="B93" s="1334"/>
      <c r="C93" s="1315"/>
      <c r="D93" s="1097"/>
      <c r="E93" s="1094"/>
      <c r="F93" s="1094"/>
      <c r="G93" s="1094"/>
      <c r="H93" s="1094"/>
      <c r="I93" s="1094"/>
      <c r="J93" s="1220"/>
      <c r="K93" s="1217"/>
      <c r="L93" s="1223"/>
      <c r="M93" s="1226"/>
      <c r="N93" s="1229"/>
      <c r="O93" s="1232"/>
      <c r="P93" s="1235"/>
      <c r="Q93" s="1238"/>
      <c r="R93" s="1220"/>
      <c r="S93" s="377"/>
      <c r="T93" s="709"/>
      <c r="U93" s="709"/>
      <c r="V93" s="709"/>
      <c r="W93" s="678"/>
      <c r="X93" s="670"/>
      <c r="Y93" s="670"/>
      <c r="Z93" s="670"/>
      <c r="AA93" s="670"/>
      <c r="AB93" s="1220"/>
      <c r="AC93" s="1241"/>
      <c r="AD93" s="303">
        <f t="shared" si="84"/>
        <v>0</v>
      </c>
      <c r="AE93" s="303">
        <f t="shared" si="84"/>
        <v>0</v>
      </c>
      <c r="AF93" s="303">
        <f t="shared" si="84"/>
        <v>0</v>
      </c>
      <c r="AG93" s="303">
        <f t="shared" si="84"/>
        <v>0</v>
      </c>
      <c r="AH93" s="303">
        <f t="shared" si="84"/>
        <v>0</v>
      </c>
      <c r="AI93" s="303">
        <f t="shared" si="84"/>
        <v>0</v>
      </c>
      <c r="AJ93" s="303">
        <f t="shared" si="84"/>
        <v>0</v>
      </c>
      <c r="AK93" s="1220"/>
      <c r="AL93" s="1244"/>
      <c r="AM93" s="303">
        <f t="shared" si="97"/>
        <v>0</v>
      </c>
      <c r="AN93" s="684"/>
      <c r="AO93" s="684"/>
      <c r="AP93" s="684"/>
      <c r="AQ93" s="684"/>
      <c r="AR93" s="684"/>
      <c r="AS93" s="684"/>
      <c r="AT93" s="1220"/>
      <c r="AU93" s="1247"/>
      <c r="AV93" s="303">
        <f t="shared" si="98"/>
        <v>0</v>
      </c>
      <c r="AW93" s="684"/>
      <c r="AX93" s="684"/>
      <c r="AY93" s="684"/>
      <c r="AZ93" s="684"/>
      <c r="BA93" s="684"/>
      <c r="BB93" s="684"/>
      <c r="BC93" s="1220"/>
      <c r="BD93" s="1250"/>
      <c r="BE93" s="303">
        <f t="shared" si="105"/>
        <v>0</v>
      </c>
      <c r="BF93" s="684"/>
      <c r="BG93" s="684"/>
      <c r="BH93" s="684"/>
      <c r="BI93" s="684"/>
      <c r="BJ93" s="684"/>
      <c r="BK93" s="684"/>
      <c r="BL93" s="1220"/>
      <c r="BM93" s="1253"/>
      <c r="BN93" s="2280"/>
      <c r="BO93" s="2283"/>
      <c r="BP93" s="684"/>
      <c r="BQ93" s="684"/>
      <c r="BR93" s="684"/>
      <c r="BS93" s="2283"/>
      <c r="BT93" s="2283"/>
      <c r="BU93" s="1207"/>
      <c r="BV93" s="1208"/>
      <c r="BW93" s="1208"/>
      <c r="BX93" s="1208"/>
      <c r="BY93" s="1208"/>
      <c r="BZ93" s="1208"/>
      <c r="CA93" s="1208"/>
      <c r="CB93" s="1208"/>
      <c r="CC93" s="1209"/>
    </row>
    <row r="94" spans="1:81" s="690" customFormat="1" ht="40.15" customHeight="1" thickBot="1" x14ac:dyDescent="0.3">
      <c r="A94" s="673"/>
      <c r="B94" s="1335"/>
      <c r="C94" s="1316"/>
      <c r="D94" s="1098"/>
      <c r="E94" s="1095"/>
      <c r="F94" s="1095"/>
      <c r="G94" s="1095"/>
      <c r="H94" s="1095"/>
      <c r="I94" s="1095"/>
      <c r="J94" s="1221"/>
      <c r="K94" s="1218"/>
      <c r="L94" s="1224"/>
      <c r="M94" s="1227"/>
      <c r="N94" s="1230"/>
      <c r="O94" s="1233"/>
      <c r="P94" s="1236"/>
      <c r="Q94" s="1239"/>
      <c r="R94" s="1221"/>
      <c r="S94" s="379"/>
      <c r="T94" s="710"/>
      <c r="U94" s="710"/>
      <c r="V94" s="710"/>
      <c r="W94" s="679"/>
      <c r="X94" s="671"/>
      <c r="Y94" s="671"/>
      <c r="Z94" s="671"/>
      <c r="AA94" s="671"/>
      <c r="AB94" s="1221"/>
      <c r="AC94" s="1242"/>
      <c r="AD94" s="306">
        <f t="shared" si="84"/>
        <v>0</v>
      </c>
      <c r="AE94" s="306">
        <f t="shared" si="84"/>
        <v>0</v>
      </c>
      <c r="AF94" s="306">
        <f t="shared" si="84"/>
        <v>0</v>
      </c>
      <c r="AG94" s="306">
        <f t="shared" si="84"/>
        <v>0</v>
      </c>
      <c r="AH94" s="306">
        <f t="shared" si="84"/>
        <v>0</v>
      </c>
      <c r="AI94" s="306">
        <f t="shared" si="84"/>
        <v>0</v>
      </c>
      <c r="AJ94" s="306">
        <f t="shared" si="84"/>
        <v>0</v>
      </c>
      <c r="AK94" s="1221"/>
      <c r="AL94" s="1245"/>
      <c r="AM94" s="306">
        <f t="shared" si="97"/>
        <v>0</v>
      </c>
      <c r="AN94" s="685"/>
      <c r="AO94" s="685"/>
      <c r="AP94" s="685"/>
      <c r="AQ94" s="685"/>
      <c r="AR94" s="685"/>
      <c r="AS94" s="685"/>
      <c r="AT94" s="1221"/>
      <c r="AU94" s="1248"/>
      <c r="AV94" s="306">
        <f t="shared" si="98"/>
        <v>0</v>
      </c>
      <c r="AW94" s="685"/>
      <c r="AX94" s="685"/>
      <c r="AY94" s="685"/>
      <c r="AZ94" s="685"/>
      <c r="BA94" s="685"/>
      <c r="BB94" s="685"/>
      <c r="BC94" s="1221"/>
      <c r="BD94" s="1251"/>
      <c r="BE94" s="306">
        <f t="shared" si="105"/>
        <v>0</v>
      </c>
      <c r="BF94" s="685"/>
      <c r="BG94" s="685"/>
      <c r="BH94" s="685"/>
      <c r="BI94" s="685"/>
      <c r="BJ94" s="685"/>
      <c r="BK94" s="685"/>
      <c r="BL94" s="1221"/>
      <c r="BM94" s="1254"/>
      <c r="BN94" s="2281"/>
      <c r="BO94" s="2284"/>
      <c r="BP94" s="685"/>
      <c r="BQ94" s="685"/>
      <c r="BR94" s="685"/>
      <c r="BS94" s="2284"/>
      <c r="BT94" s="2284"/>
      <c r="BU94" s="1210"/>
      <c r="BV94" s="1211"/>
      <c r="BW94" s="1211"/>
      <c r="BX94" s="1211"/>
      <c r="BY94" s="1211"/>
      <c r="BZ94" s="1211"/>
      <c r="CA94" s="1211"/>
      <c r="CB94" s="1211"/>
      <c r="CC94" s="1212"/>
    </row>
    <row r="95" spans="1:81" s="690" customFormat="1" ht="40.15" customHeight="1" thickTop="1" x14ac:dyDescent="0.25">
      <c r="A95" s="673"/>
      <c r="B95" s="1333" t="s">
        <v>1176</v>
      </c>
      <c r="C95" s="1314" t="s">
        <v>1179</v>
      </c>
      <c r="D95" s="1096"/>
      <c r="E95" s="1093"/>
      <c r="F95" s="1093"/>
      <c r="G95" s="1093"/>
      <c r="H95" s="1093"/>
      <c r="I95" s="1093"/>
      <c r="J95" s="1219">
        <v>741</v>
      </c>
      <c r="K95" s="1216" t="str">
        <f>+[20]Metas!K854</f>
        <v>Fortalecimiento y/o dotación a los equipos de socorro</v>
      </c>
      <c r="L95" s="1222">
        <v>1</v>
      </c>
      <c r="M95" s="1225">
        <f>SUM(N95:Q95)</f>
        <v>1</v>
      </c>
      <c r="N95" s="1228"/>
      <c r="O95" s="1231"/>
      <c r="P95" s="1234">
        <v>1</v>
      </c>
      <c r="Q95" s="1237"/>
      <c r="R95" s="1219">
        <f>+$J95</f>
        <v>741</v>
      </c>
      <c r="S95" s="375" t="s">
        <v>7291</v>
      </c>
      <c r="T95" s="708" t="s">
        <v>3835</v>
      </c>
      <c r="U95" s="708" t="s">
        <v>3837</v>
      </c>
      <c r="V95" s="708" t="s">
        <v>3842</v>
      </c>
      <c r="W95" s="677" t="s">
        <v>7292</v>
      </c>
      <c r="X95" s="669">
        <v>44805</v>
      </c>
      <c r="Y95" s="669">
        <v>44926</v>
      </c>
      <c r="Z95" s="669"/>
      <c r="AA95" s="669"/>
      <c r="AB95" s="1219">
        <f t="shared" ref="AB95" si="125">+$J95</f>
        <v>741</v>
      </c>
      <c r="AC95" s="1240">
        <f t="shared" ref="AC95" si="126">+L95</f>
        <v>1</v>
      </c>
      <c r="AD95" s="2279">
        <f t="shared" si="84"/>
        <v>74</v>
      </c>
      <c r="AE95" s="2279">
        <f t="shared" si="84"/>
        <v>40</v>
      </c>
      <c r="AF95" s="308">
        <f t="shared" si="84"/>
        <v>0</v>
      </c>
      <c r="AG95" s="308">
        <f t="shared" si="84"/>
        <v>0</v>
      </c>
      <c r="AH95" s="308">
        <f t="shared" si="84"/>
        <v>0</v>
      </c>
      <c r="AI95" s="2279">
        <f t="shared" si="84"/>
        <v>17</v>
      </c>
      <c r="AJ95" s="2279">
        <f t="shared" si="84"/>
        <v>17</v>
      </c>
      <c r="AK95" s="1219">
        <f t="shared" ref="AK95" si="127">+$J95</f>
        <v>741</v>
      </c>
      <c r="AL95" s="1243">
        <f>+N95</f>
        <v>0</v>
      </c>
      <c r="AM95" s="308">
        <f t="shared" si="97"/>
        <v>0</v>
      </c>
      <c r="AN95" s="683"/>
      <c r="AO95" s="683"/>
      <c r="AP95" s="683"/>
      <c r="AQ95" s="683"/>
      <c r="AR95" s="683"/>
      <c r="AS95" s="683"/>
      <c r="AT95" s="1219">
        <f t="shared" ref="AT95" si="128">+$J95</f>
        <v>741</v>
      </c>
      <c r="AU95" s="1246">
        <f>+O95</f>
        <v>0</v>
      </c>
      <c r="AV95" s="308">
        <f t="shared" si="98"/>
        <v>0</v>
      </c>
      <c r="AW95" s="683"/>
      <c r="AX95" s="683"/>
      <c r="AY95" s="683"/>
      <c r="AZ95" s="683"/>
      <c r="BA95" s="683"/>
      <c r="BB95" s="683"/>
      <c r="BC95" s="1219">
        <f t="shared" ref="BC95" si="129">+$J95</f>
        <v>741</v>
      </c>
      <c r="BD95" s="1249">
        <f>+P95</f>
        <v>1</v>
      </c>
      <c r="BE95" s="2279">
        <f t="shared" si="105"/>
        <v>74</v>
      </c>
      <c r="BF95" s="2282">
        <v>40</v>
      </c>
      <c r="BG95" s="683"/>
      <c r="BH95" s="683"/>
      <c r="BI95" s="683"/>
      <c r="BJ95" s="2282">
        <v>17</v>
      </c>
      <c r="BK95" s="2282">
        <v>17</v>
      </c>
      <c r="BL95" s="1219">
        <f t="shared" ref="BL95" si="130">+$J95</f>
        <v>741</v>
      </c>
      <c r="BM95" s="1252">
        <f>+Q95</f>
        <v>0</v>
      </c>
      <c r="BN95" s="308">
        <f t="shared" si="99"/>
        <v>0</v>
      </c>
      <c r="BO95" s="683"/>
      <c r="BP95" s="683"/>
      <c r="BQ95" s="683"/>
      <c r="BR95" s="683"/>
      <c r="BS95" s="683"/>
      <c r="BT95" s="683"/>
      <c r="BU95" s="1204"/>
      <c r="BV95" s="1205"/>
      <c r="BW95" s="1205"/>
      <c r="BX95" s="1205"/>
      <c r="BY95" s="1205"/>
      <c r="BZ95" s="1205"/>
      <c r="CA95" s="1205"/>
      <c r="CB95" s="1205"/>
      <c r="CC95" s="1206"/>
    </row>
    <row r="96" spans="1:81" s="690" customFormat="1" ht="40.15" customHeight="1" x14ac:dyDescent="0.25">
      <c r="A96" s="673"/>
      <c r="B96" s="1334"/>
      <c r="C96" s="1315"/>
      <c r="D96" s="1097"/>
      <c r="E96" s="1094"/>
      <c r="F96" s="1094"/>
      <c r="G96" s="1094"/>
      <c r="H96" s="1094"/>
      <c r="I96" s="1094"/>
      <c r="J96" s="1220"/>
      <c r="K96" s="1217"/>
      <c r="L96" s="1223"/>
      <c r="M96" s="1226"/>
      <c r="N96" s="1229"/>
      <c r="O96" s="1232"/>
      <c r="P96" s="1235"/>
      <c r="Q96" s="1238"/>
      <c r="R96" s="1220"/>
      <c r="S96" s="377" t="s">
        <v>7293</v>
      </c>
      <c r="T96" s="709" t="s">
        <v>3833</v>
      </c>
      <c r="U96" s="709" t="s">
        <v>3839</v>
      </c>
      <c r="V96" s="709" t="s">
        <v>3842</v>
      </c>
      <c r="W96" s="678" t="s">
        <v>7294</v>
      </c>
      <c r="X96" s="300">
        <v>44805</v>
      </c>
      <c r="Y96" s="300">
        <v>44926</v>
      </c>
      <c r="Z96" s="670"/>
      <c r="AA96" s="670"/>
      <c r="AB96" s="1220"/>
      <c r="AC96" s="1241"/>
      <c r="AD96" s="2280"/>
      <c r="AE96" s="2280"/>
      <c r="AF96" s="303">
        <f t="shared" si="84"/>
        <v>0</v>
      </c>
      <c r="AG96" s="303">
        <f t="shared" si="84"/>
        <v>0</v>
      </c>
      <c r="AH96" s="303">
        <f t="shared" si="84"/>
        <v>0</v>
      </c>
      <c r="AI96" s="2280"/>
      <c r="AJ96" s="2280"/>
      <c r="AK96" s="1220"/>
      <c r="AL96" s="1244"/>
      <c r="AM96" s="303">
        <f t="shared" si="97"/>
        <v>0</v>
      </c>
      <c r="AN96" s="684"/>
      <c r="AO96" s="684"/>
      <c r="AP96" s="684"/>
      <c r="AQ96" s="684"/>
      <c r="AR96" s="684"/>
      <c r="AS96" s="684"/>
      <c r="AT96" s="1220"/>
      <c r="AU96" s="1247"/>
      <c r="AV96" s="303">
        <f t="shared" si="98"/>
        <v>0</v>
      </c>
      <c r="AW96" s="684"/>
      <c r="AX96" s="684"/>
      <c r="AY96" s="684"/>
      <c r="AZ96" s="684"/>
      <c r="BA96" s="684"/>
      <c r="BB96" s="684"/>
      <c r="BC96" s="1220"/>
      <c r="BD96" s="1250"/>
      <c r="BE96" s="2280"/>
      <c r="BF96" s="2283"/>
      <c r="BG96" s="684"/>
      <c r="BH96" s="684"/>
      <c r="BI96" s="684"/>
      <c r="BJ96" s="2283"/>
      <c r="BK96" s="2283"/>
      <c r="BL96" s="1220"/>
      <c r="BM96" s="1253"/>
      <c r="BN96" s="303">
        <f t="shared" si="99"/>
        <v>0</v>
      </c>
      <c r="BO96" s="684"/>
      <c r="BP96" s="684"/>
      <c r="BQ96" s="684"/>
      <c r="BR96" s="684"/>
      <c r="BS96" s="684"/>
      <c r="BT96" s="684"/>
      <c r="BU96" s="1207"/>
      <c r="BV96" s="1208"/>
      <c r="BW96" s="1208"/>
      <c r="BX96" s="1208"/>
      <c r="BY96" s="1208"/>
      <c r="BZ96" s="1208"/>
      <c r="CA96" s="1208"/>
      <c r="CB96" s="1208"/>
      <c r="CC96" s="1209"/>
    </row>
    <row r="97" spans="1:81" s="690" customFormat="1" ht="40.15" customHeight="1" x14ac:dyDescent="0.25">
      <c r="A97" s="673"/>
      <c r="B97" s="1334"/>
      <c r="C97" s="1315"/>
      <c r="D97" s="1097"/>
      <c r="E97" s="1094"/>
      <c r="F97" s="1094"/>
      <c r="G97" s="1094"/>
      <c r="H97" s="1094"/>
      <c r="I97" s="1094"/>
      <c r="J97" s="1220"/>
      <c r="K97" s="1217"/>
      <c r="L97" s="1223"/>
      <c r="M97" s="1226"/>
      <c r="N97" s="1229"/>
      <c r="O97" s="1232"/>
      <c r="P97" s="1235"/>
      <c r="Q97" s="1238"/>
      <c r="R97" s="1220"/>
      <c r="S97" s="377"/>
      <c r="T97" s="709"/>
      <c r="U97" s="709"/>
      <c r="V97" s="709"/>
      <c r="W97" s="678"/>
      <c r="X97" s="670"/>
      <c r="Y97" s="670"/>
      <c r="Z97" s="670"/>
      <c r="AA97" s="670"/>
      <c r="AB97" s="1220"/>
      <c r="AC97" s="1241"/>
      <c r="AD97" s="2280"/>
      <c r="AE97" s="2280"/>
      <c r="AF97" s="303">
        <f t="shared" si="84"/>
        <v>0</v>
      </c>
      <c r="AG97" s="303">
        <f t="shared" si="84"/>
        <v>0</v>
      </c>
      <c r="AH97" s="303">
        <f t="shared" si="84"/>
        <v>0</v>
      </c>
      <c r="AI97" s="2280"/>
      <c r="AJ97" s="2280"/>
      <c r="AK97" s="1220"/>
      <c r="AL97" s="1244"/>
      <c r="AM97" s="303">
        <f t="shared" si="97"/>
        <v>0</v>
      </c>
      <c r="AN97" s="684"/>
      <c r="AO97" s="684"/>
      <c r="AP97" s="684"/>
      <c r="AQ97" s="684"/>
      <c r="AR97" s="684"/>
      <c r="AS97" s="684"/>
      <c r="AT97" s="1220"/>
      <c r="AU97" s="1247"/>
      <c r="AV97" s="303">
        <f t="shared" si="98"/>
        <v>0</v>
      </c>
      <c r="AW97" s="684"/>
      <c r="AX97" s="684"/>
      <c r="AY97" s="684"/>
      <c r="AZ97" s="684"/>
      <c r="BA97" s="684"/>
      <c r="BB97" s="684"/>
      <c r="BC97" s="1220"/>
      <c r="BD97" s="1250"/>
      <c r="BE97" s="2280"/>
      <c r="BF97" s="2283"/>
      <c r="BG97" s="684"/>
      <c r="BH97" s="684"/>
      <c r="BI97" s="684"/>
      <c r="BJ97" s="2283"/>
      <c r="BK97" s="2283"/>
      <c r="BL97" s="1220"/>
      <c r="BM97" s="1253"/>
      <c r="BN97" s="303">
        <f t="shared" si="99"/>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1334"/>
      <c r="C98" s="1315"/>
      <c r="D98" s="1098"/>
      <c r="E98" s="1095"/>
      <c r="F98" s="1095"/>
      <c r="G98" s="1095"/>
      <c r="H98" s="1095"/>
      <c r="I98" s="1095"/>
      <c r="J98" s="1221"/>
      <c r="K98" s="1218"/>
      <c r="L98" s="1224"/>
      <c r="M98" s="1227"/>
      <c r="N98" s="1230"/>
      <c r="O98" s="1233"/>
      <c r="P98" s="1236"/>
      <c r="Q98" s="1239"/>
      <c r="R98" s="1221"/>
      <c r="S98" s="379"/>
      <c r="T98" s="710"/>
      <c r="U98" s="710"/>
      <c r="V98" s="710"/>
      <c r="W98" s="679"/>
      <c r="X98" s="671"/>
      <c r="Y98" s="671"/>
      <c r="Z98" s="671"/>
      <c r="AA98" s="671"/>
      <c r="AB98" s="1221"/>
      <c r="AC98" s="1242"/>
      <c r="AD98" s="2281"/>
      <c r="AE98" s="2281"/>
      <c r="AF98" s="306">
        <f t="shared" si="84"/>
        <v>0</v>
      </c>
      <c r="AG98" s="306">
        <f t="shared" si="84"/>
        <v>0</v>
      </c>
      <c r="AH98" s="306">
        <f t="shared" si="84"/>
        <v>0</v>
      </c>
      <c r="AI98" s="2281"/>
      <c r="AJ98" s="2281"/>
      <c r="AK98" s="1221"/>
      <c r="AL98" s="1245"/>
      <c r="AM98" s="306">
        <f t="shared" si="97"/>
        <v>0</v>
      </c>
      <c r="AN98" s="685"/>
      <c r="AO98" s="685"/>
      <c r="AP98" s="685"/>
      <c r="AQ98" s="685"/>
      <c r="AR98" s="685"/>
      <c r="AS98" s="685"/>
      <c r="AT98" s="1221"/>
      <c r="AU98" s="1248"/>
      <c r="AV98" s="306">
        <f t="shared" si="98"/>
        <v>0</v>
      </c>
      <c r="AW98" s="685"/>
      <c r="AX98" s="685"/>
      <c r="AY98" s="685"/>
      <c r="AZ98" s="685"/>
      <c r="BA98" s="685"/>
      <c r="BB98" s="685"/>
      <c r="BC98" s="1221"/>
      <c r="BD98" s="1251"/>
      <c r="BE98" s="2281"/>
      <c r="BF98" s="2284"/>
      <c r="BG98" s="685"/>
      <c r="BH98" s="685"/>
      <c r="BI98" s="685"/>
      <c r="BJ98" s="2284"/>
      <c r="BK98" s="2284"/>
      <c r="BL98" s="1221"/>
      <c r="BM98" s="1254"/>
      <c r="BN98" s="306">
        <f t="shared" si="99"/>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x14ac:dyDescent="0.25">
      <c r="A99" s="673"/>
      <c r="B99" s="1334"/>
      <c r="C99" s="1315"/>
      <c r="D99" s="1096"/>
      <c r="E99" s="1093"/>
      <c r="F99" s="1093"/>
      <c r="G99" s="1093"/>
      <c r="H99" s="1093"/>
      <c r="I99" s="1093"/>
      <c r="J99" s="1219">
        <v>742</v>
      </c>
      <c r="K99" s="1216" t="str">
        <f>+[20]Metas!K855</f>
        <v>Talleres sobre preparación para la emergencia y creación de comités comunitarios de respuesta.</v>
      </c>
      <c r="L99" s="1222">
        <v>2</v>
      </c>
      <c r="M99" s="1225">
        <f t="shared" ref="M99" si="131">SUM(N99:Q99)</f>
        <v>2</v>
      </c>
      <c r="N99" s="1228"/>
      <c r="O99" s="1231">
        <v>1</v>
      </c>
      <c r="P99" s="1234">
        <v>1</v>
      </c>
      <c r="Q99" s="1237"/>
      <c r="R99" s="1219">
        <f>+$J99</f>
        <v>742</v>
      </c>
      <c r="S99" s="375" t="s">
        <v>7242</v>
      </c>
      <c r="T99" s="708" t="s">
        <v>3833</v>
      </c>
      <c r="U99" s="708" t="s">
        <v>3839</v>
      </c>
      <c r="V99" s="708" t="s">
        <v>3842</v>
      </c>
      <c r="W99" s="677" t="s">
        <v>7235</v>
      </c>
      <c r="X99" s="669">
        <v>44652</v>
      </c>
      <c r="Y99" s="669">
        <v>44834</v>
      </c>
      <c r="Z99" s="669"/>
      <c r="AA99" s="669"/>
      <c r="AB99" s="1219">
        <f t="shared" ref="AB99:AB111" si="132">+$J99</f>
        <v>742</v>
      </c>
      <c r="AC99" s="1240">
        <f t="shared" ref="AC99" si="133">+L99</f>
        <v>2</v>
      </c>
      <c r="AD99" s="308">
        <f t="shared" ref="AD99:AE111" si="134">+AM99+AV99+BE99+BN99</f>
        <v>56</v>
      </c>
      <c r="AE99" s="308">
        <f t="shared" si="134"/>
        <v>25</v>
      </c>
      <c r="AF99" s="308">
        <f t="shared" si="84"/>
        <v>0</v>
      </c>
      <c r="AG99" s="308">
        <f t="shared" si="84"/>
        <v>0</v>
      </c>
      <c r="AH99" s="308">
        <f t="shared" si="84"/>
        <v>0</v>
      </c>
      <c r="AI99" s="308">
        <f t="shared" si="84"/>
        <v>31</v>
      </c>
      <c r="AJ99" s="308">
        <f t="shared" si="84"/>
        <v>0</v>
      </c>
      <c r="AK99" s="1219">
        <f t="shared" ref="AK99:AK111" si="135">+$J99</f>
        <v>742</v>
      </c>
      <c r="AL99" s="1243">
        <f t="shared" ref="AL99" si="136">+N99</f>
        <v>0</v>
      </c>
      <c r="AM99" s="308">
        <f t="shared" si="97"/>
        <v>0</v>
      </c>
      <c r="AN99" s="683"/>
      <c r="AO99" s="683"/>
      <c r="AP99" s="683"/>
      <c r="AQ99" s="683"/>
      <c r="AR99" s="683"/>
      <c r="AS99" s="683"/>
      <c r="AT99" s="1219">
        <f t="shared" ref="AT99:AT111" si="137">+$J99</f>
        <v>742</v>
      </c>
      <c r="AU99" s="1246">
        <f t="shared" ref="AU99" si="138">+O99</f>
        <v>1</v>
      </c>
      <c r="AV99" s="2279">
        <f t="shared" si="98"/>
        <v>27</v>
      </c>
      <c r="AW99" s="2282">
        <v>12</v>
      </c>
      <c r="AX99" s="683"/>
      <c r="AY99" s="683"/>
      <c r="AZ99" s="683"/>
      <c r="BA99" s="2282">
        <v>15</v>
      </c>
      <c r="BB99" s="683"/>
      <c r="BC99" s="1219">
        <f t="shared" ref="BC99:BC111" si="139">+$J99</f>
        <v>742</v>
      </c>
      <c r="BD99" s="1249">
        <f t="shared" ref="BD99" si="140">+P99</f>
        <v>1</v>
      </c>
      <c r="BE99" s="2279">
        <f t="shared" ref="BE99:BE111" si="141">SUM(BF99:BK99)</f>
        <v>29</v>
      </c>
      <c r="BF99" s="2282">
        <v>13</v>
      </c>
      <c r="BG99" s="683"/>
      <c r="BH99" s="683"/>
      <c r="BI99" s="683"/>
      <c r="BJ99" s="2282">
        <v>16</v>
      </c>
      <c r="BK99" s="683"/>
      <c r="BL99" s="1219">
        <f t="shared" ref="BL99:BL111" si="142">+$J99</f>
        <v>742</v>
      </c>
      <c r="BM99" s="1252">
        <f t="shared" ref="BM99" si="143">+Q99</f>
        <v>0</v>
      </c>
      <c r="BN99" s="308">
        <f t="shared" si="99"/>
        <v>0</v>
      </c>
      <c r="BO99" s="683"/>
      <c r="BP99" s="683"/>
      <c r="BQ99" s="683"/>
      <c r="BR99" s="683"/>
      <c r="BS99" s="683"/>
      <c r="BT99" s="683"/>
      <c r="BU99" s="1204"/>
      <c r="BV99" s="1205"/>
      <c r="BW99" s="1205"/>
      <c r="BX99" s="1205"/>
      <c r="BY99" s="1205"/>
      <c r="BZ99" s="1205"/>
      <c r="CA99" s="1205"/>
      <c r="CB99" s="1205"/>
      <c r="CC99" s="1206"/>
    </row>
    <row r="100" spans="1:81" s="690" customFormat="1" ht="40.15" customHeight="1" x14ac:dyDescent="0.25">
      <c r="A100" s="673"/>
      <c r="B100" s="1334"/>
      <c r="C100" s="1315"/>
      <c r="D100" s="1097"/>
      <c r="E100" s="1094"/>
      <c r="F100" s="1094"/>
      <c r="G100" s="1094"/>
      <c r="H100" s="1094"/>
      <c r="I100" s="1094"/>
      <c r="J100" s="1220"/>
      <c r="K100" s="1217"/>
      <c r="L100" s="1223"/>
      <c r="M100" s="1226"/>
      <c r="N100" s="1229"/>
      <c r="O100" s="1232"/>
      <c r="P100" s="1235"/>
      <c r="Q100" s="1238"/>
      <c r="R100" s="1220"/>
      <c r="S100" s="377" t="s">
        <v>7295</v>
      </c>
      <c r="T100" s="709" t="s">
        <v>3833</v>
      </c>
      <c r="U100" s="709" t="s">
        <v>3839</v>
      </c>
      <c r="V100" s="709" t="s">
        <v>3842</v>
      </c>
      <c r="W100" s="678" t="s">
        <v>7275</v>
      </c>
      <c r="X100" s="670">
        <v>44652</v>
      </c>
      <c r="Y100" s="670">
        <v>44834</v>
      </c>
      <c r="Z100" s="670"/>
      <c r="AA100" s="670"/>
      <c r="AB100" s="1220"/>
      <c r="AC100" s="1241"/>
      <c r="AD100" s="303">
        <f t="shared" si="134"/>
        <v>0</v>
      </c>
      <c r="AE100" s="303">
        <f t="shared" si="134"/>
        <v>0</v>
      </c>
      <c r="AF100" s="303">
        <f t="shared" si="84"/>
        <v>0</v>
      </c>
      <c r="AG100" s="303">
        <f t="shared" si="84"/>
        <v>0</v>
      </c>
      <c r="AH100" s="303">
        <f t="shared" si="84"/>
        <v>0</v>
      </c>
      <c r="AI100" s="303">
        <f t="shared" si="84"/>
        <v>0</v>
      </c>
      <c r="AJ100" s="303">
        <f t="shared" si="84"/>
        <v>0</v>
      </c>
      <c r="AK100" s="1220"/>
      <c r="AL100" s="1244"/>
      <c r="AM100" s="303">
        <f t="shared" si="97"/>
        <v>0</v>
      </c>
      <c r="AN100" s="684"/>
      <c r="AO100" s="684"/>
      <c r="AP100" s="684"/>
      <c r="AQ100" s="684"/>
      <c r="AR100" s="684"/>
      <c r="AS100" s="684"/>
      <c r="AT100" s="1220"/>
      <c r="AU100" s="1247"/>
      <c r="AV100" s="2280"/>
      <c r="AW100" s="2283"/>
      <c r="AX100" s="684"/>
      <c r="AY100" s="684"/>
      <c r="AZ100" s="684"/>
      <c r="BA100" s="2283"/>
      <c r="BB100" s="684"/>
      <c r="BC100" s="1220"/>
      <c r="BD100" s="1250"/>
      <c r="BE100" s="2280"/>
      <c r="BF100" s="2283"/>
      <c r="BG100" s="684"/>
      <c r="BH100" s="684"/>
      <c r="BI100" s="684"/>
      <c r="BJ100" s="2283"/>
      <c r="BK100" s="684"/>
      <c r="BL100" s="1220"/>
      <c r="BM100" s="1253"/>
      <c r="BN100" s="303">
        <f t="shared" si="99"/>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x14ac:dyDescent="0.25">
      <c r="A101" s="673"/>
      <c r="B101" s="1334"/>
      <c r="C101" s="1315"/>
      <c r="D101" s="1097"/>
      <c r="E101" s="1094"/>
      <c r="F101" s="1094"/>
      <c r="G101" s="1094"/>
      <c r="H101" s="1094"/>
      <c r="I101" s="1094"/>
      <c r="J101" s="1220"/>
      <c r="K101" s="1217"/>
      <c r="L101" s="1223"/>
      <c r="M101" s="1226"/>
      <c r="N101" s="1229"/>
      <c r="O101" s="1232"/>
      <c r="P101" s="1235"/>
      <c r="Q101" s="1238"/>
      <c r="R101" s="1220"/>
      <c r="S101" s="377"/>
      <c r="T101" s="709"/>
      <c r="U101" s="709"/>
      <c r="V101" s="709"/>
      <c r="W101" s="678"/>
      <c r="X101" s="670"/>
      <c r="Y101" s="670"/>
      <c r="Z101" s="670"/>
      <c r="AA101" s="670"/>
      <c r="AB101" s="1220"/>
      <c r="AC101" s="1241"/>
      <c r="AD101" s="303">
        <f t="shared" si="134"/>
        <v>0</v>
      </c>
      <c r="AE101" s="303">
        <f t="shared" si="134"/>
        <v>0</v>
      </c>
      <c r="AF101" s="303">
        <f t="shared" si="84"/>
        <v>0</v>
      </c>
      <c r="AG101" s="303">
        <f t="shared" si="84"/>
        <v>0</v>
      </c>
      <c r="AH101" s="303">
        <f t="shared" si="84"/>
        <v>0</v>
      </c>
      <c r="AI101" s="303">
        <f t="shared" si="84"/>
        <v>0</v>
      </c>
      <c r="AJ101" s="303">
        <f t="shared" si="84"/>
        <v>0</v>
      </c>
      <c r="AK101" s="1220"/>
      <c r="AL101" s="1244"/>
      <c r="AM101" s="303">
        <f t="shared" si="97"/>
        <v>0</v>
      </c>
      <c r="AN101" s="684"/>
      <c r="AO101" s="684"/>
      <c r="AP101" s="684"/>
      <c r="AQ101" s="684"/>
      <c r="AR101" s="684"/>
      <c r="AS101" s="684"/>
      <c r="AT101" s="1220"/>
      <c r="AU101" s="1247"/>
      <c r="AV101" s="2280"/>
      <c r="AW101" s="2283"/>
      <c r="AX101" s="684"/>
      <c r="AY101" s="684"/>
      <c r="AZ101" s="684"/>
      <c r="BA101" s="2283"/>
      <c r="BB101" s="684"/>
      <c r="BC101" s="1220"/>
      <c r="BD101" s="1250"/>
      <c r="BE101" s="2280"/>
      <c r="BF101" s="2283"/>
      <c r="BG101" s="684"/>
      <c r="BH101" s="684"/>
      <c r="BI101" s="684"/>
      <c r="BJ101" s="2283"/>
      <c r="BK101" s="684"/>
      <c r="BL101" s="1220"/>
      <c r="BM101" s="1253"/>
      <c r="BN101" s="303">
        <f t="shared" si="99"/>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1334"/>
      <c r="C102" s="1315"/>
      <c r="D102" s="1098"/>
      <c r="E102" s="1095"/>
      <c r="F102" s="1095"/>
      <c r="G102" s="1095"/>
      <c r="H102" s="1095"/>
      <c r="I102" s="1095"/>
      <c r="J102" s="1221"/>
      <c r="K102" s="1218"/>
      <c r="L102" s="1224"/>
      <c r="M102" s="1227"/>
      <c r="N102" s="1230"/>
      <c r="O102" s="1233"/>
      <c r="P102" s="1236"/>
      <c r="Q102" s="1239"/>
      <c r="R102" s="1221"/>
      <c r="S102" s="379"/>
      <c r="T102" s="710"/>
      <c r="U102" s="710"/>
      <c r="V102" s="710"/>
      <c r="W102" s="679"/>
      <c r="X102" s="671"/>
      <c r="Y102" s="671"/>
      <c r="Z102" s="671"/>
      <c r="AA102" s="671"/>
      <c r="AB102" s="1221"/>
      <c r="AC102" s="1242"/>
      <c r="AD102" s="306">
        <f t="shared" si="134"/>
        <v>0</v>
      </c>
      <c r="AE102" s="306">
        <f t="shared" si="134"/>
        <v>0</v>
      </c>
      <c r="AF102" s="306">
        <f t="shared" si="84"/>
        <v>0</v>
      </c>
      <c r="AG102" s="306">
        <f t="shared" si="84"/>
        <v>0</v>
      </c>
      <c r="AH102" s="306">
        <f t="shared" si="84"/>
        <v>0</v>
      </c>
      <c r="AI102" s="306">
        <f t="shared" si="84"/>
        <v>0</v>
      </c>
      <c r="AJ102" s="306">
        <f t="shared" si="84"/>
        <v>0</v>
      </c>
      <c r="AK102" s="1221"/>
      <c r="AL102" s="1245"/>
      <c r="AM102" s="306">
        <f t="shared" si="97"/>
        <v>0</v>
      </c>
      <c r="AN102" s="685"/>
      <c r="AO102" s="685"/>
      <c r="AP102" s="685"/>
      <c r="AQ102" s="685"/>
      <c r="AR102" s="685"/>
      <c r="AS102" s="685"/>
      <c r="AT102" s="1221"/>
      <c r="AU102" s="1248"/>
      <c r="AV102" s="2281"/>
      <c r="AW102" s="2284"/>
      <c r="AX102" s="685"/>
      <c r="AY102" s="685"/>
      <c r="AZ102" s="685"/>
      <c r="BA102" s="2284"/>
      <c r="BB102" s="685"/>
      <c r="BC102" s="1221"/>
      <c r="BD102" s="1251"/>
      <c r="BE102" s="2281"/>
      <c r="BF102" s="2284"/>
      <c r="BG102" s="685"/>
      <c r="BH102" s="685"/>
      <c r="BI102" s="685"/>
      <c r="BJ102" s="2284"/>
      <c r="BK102" s="685"/>
      <c r="BL102" s="1221"/>
      <c r="BM102" s="1254"/>
      <c r="BN102" s="306">
        <f t="shared" si="99"/>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x14ac:dyDescent="0.25">
      <c r="A103" s="673"/>
      <c r="B103" s="1334"/>
      <c r="C103" s="1315"/>
      <c r="D103" s="1096"/>
      <c r="E103" s="1093"/>
      <c r="F103" s="1093"/>
      <c r="G103" s="1093"/>
      <c r="H103" s="1093"/>
      <c r="I103" s="1093"/>
      <c r="J103" s="1219">
        <v>743</v>
      </c>
      <c r="K103" s="1216" t="str">
        <f>+[20]Metas!K856</f>
        <v>Simulacros de evacuación</v>
      </c>
      <c r="L103" s="1222">
        <v>1</v>
      </c>
      <c r="M103" s="1225">
        <f t="shared" ref="M103" si="144">SUM(N103:Q103)</f>
        <v>1</v>
      </c>
      <c r="N103" s="1228"/>
      <c r="O103" s="1231"/>
      <c r="P103" s="1234">
        <v>1</v>
      </c>
      <c r="Q103" s="1237"/>
      <c r="R103" s="1219">
        <f>+$J103</f>
        <v>743</v>
      </c>
      <c r="S103" s="375" t="s">
        <v>7242</v>
      </c>
      <c r="T103" s="708" t="s">
        <v>3833</v>
      </c>
      <c r="U103" s="708" t="s">
        <v>3839</v>
      </c>
      <c r="V103" s="708" t="s">
        <v>3842</v>
      </c>
      <c r="W103" s="677" t="s">
        <v>7235</v>
      </c>
      <c r="X103" s="669">
        <v>44805</v>
      </c>
      <c r="Y103" s="669">
        <v>44864</v>
      </c>
      <c r="Z103" s="669"/>
      <c r="AA103" s="669"/>
      <c r="AB103" s="1219">
        <f t="shared" si="132"/>
        <v>743</v>
      </c>
      <c r="AC103" s="1240">
        <f t="shared" ref="AC103" si="145">+L103</f>
        <v>1</v>
      </c>
      <c r="AD103" s="2279">
        <f t="shared" si="134"/>
        <v>10</v>
      </c>
      <c r="AE103" s="2279">
        <f t="shared" si="134"/>
        <v>10</v>
      </c>
      <c r="AF103" s="308">
        <f t="shared" si="84"/>
        <v>0</v>
      </c>
      <c r="AG103" s="308">
        <f t="shared" si="84"/>
        <v>0</v>
      </c>
      <c r="AH103" s="308">
        <f t="shared" si="84"/>
        <v>0</v>
      </c>
      <c r="AI103" s="308">
        <f t="shared" si="84"/>
        <v>0</v>
      </c>
      <c r="AJ103" s="308">
        <f t="shared" si="84"/>
        <v>0</v>
      </c>
      <c r="AK103" s="1219">
        <f t="shared" si="135"/>
        <v>743</v>
      </c>
      <c r="AL103" s="1243">
        <f t="shared" ref="AL103" si="146">+N103</f>
        <v>0</v>
      </c>
      <c r="AM103" s="308">
        <f t="shared" si="97"/>
        <v>0</v>
      </c>
      <c r="AN103" s="683"/>
      <c r="AO103" s="683"/>
      <c r="AP103" s="683"/>
      <c r="AQ103" s="683"/>
      <c r="AR103" s="683"/>
      <c r="AS103" s="683"/>
      <c r="AT103" s="1219">
        <f t="shared" si="137"/>
        <v>743</v>
      </c>
      <c r="AU103" s="1246">
        <f t="shared" ref="AU103" si="147">+O103</f>
        <v>0</v>
      </c>
      <c r="AV103" s="308">
        <f t="shared" si="98"/>
        <v>0</v>
      </c>
      <c r="AW103" s="683"/>
      <c r="AX103" s="683"/>
      <c r="AY103" s="683"/>
      <c r="AZ103" s="683"/>
      <c r="BA103" s="683"/>
      <c r="BB103" s="683"/>
      <c r="BC103" s="1219">
        <f t="shared" si="139"/>
        <v>743</v>
      </c>
      <c r="BD103" s="1249">
        <f t="shared" ref="BD103" si="148">+P103</f>
        <v>1</v>
      </c>
      <c r="BE103" s="2279">
        <f t="shared" si="141"/>
        <v>10</v>
      </c>
      <c r="BF103" s="2282">
        <v>10</v>
      </c>
      <c r="BG103" s="683"/>
      <c r="BH103" s="683"/>
      <c r="BI103" s="683"/>
      <c r="BJ103" s="683"/>
      <c r="BK103" s="683"/>
      <c r="BL103" s="1219">
        <f t="shared" si="142"/>
        <v>743</v>
      </c>
      <c r="BM103" s="1252">
        <f t="shared" ref="BM103" si="149">+Q103</f>
        <v>0</v>
      </c>
      <c r="BN103" s="308">
        <f t="shared" si="99"/>
        <v>0</v>
      </c>
      <c r="BO103" s="683"/>
      <c r="BP103" s="683"/>
      <c r="BQ103" s="683"/>
      <c r="BR103" s="683"/>
      <c r="BS103" s="683"/>
      <c r="BT103" s="683"/>
      <c r="BU103" s="1204"/>
      <c r="BV103" s="1205"/>
      <c r="BW103" s="1205"/>
      <c r="BX103" s="1205"/>
      <c r="BY103" s="1205"/>
      <c r="BZ103" s="1205"/>
      <c r="CA103" s="1205"/>
      <c r="CB103" s="1205"/>
      <c r="CC103" s="1206"/>
    </row>
    <row r="104" spans="1:81" s="690" customFormat="1" ht="40.15" customHeight="1" x14ac:dyDescent="0.25">
      <c r="A104" s="673"/>
      <c r="B104" s="1334"/>
      <c r="C104" s="1315"/>
      <c r="D104" s="1097"/>
      <c r="E104" s="1094"/>
      <c r="F104" s="1094"/>
      <c r="G104" s="1094"/>
      <c r="H104" s="1094"/>
      <c r="I104" s="1094"/>
      <c r="J104" s="1220"/>
      <c r="K104" s="1217"/>
      <c r="L104" s="1223"/>
      <c r="M104" s="1226"/>
      <c r="N104" s="1229"/>
      <c r="O104" s="1232"/>
      <c r="P104" s="1235"/>
      <c r="Q104" s="1238"/>
      <c r="R104" s="1220"/>
      <c r="S104" s="377" t="s">
        <v>7296</v>
      </c>
      <c r="T104" s="709" t="s">
        <v>3833</v>
      </c>
      <c r="U104" s="709" t="s">
        <v>3839</v>
      </c>
      <c r="V104" s="709" t="s">
        <v>3842</v>
      </c>
      <c r="W104" s="678" t="s">
        <v>7297</v>
      </c>
      <c r="X104" s="670">
        <v>44805</v>
      </c>
      <c r="Y104" s="670">
        <v>44864</v>
      </c>
      <c r="Z104" s="670"/>
      <c r="AA104" s="670"/>
      <c r="AB104" s="1220"/>
      <c r="AC104" s="1241"/>
      <c r="AD104" s="2280"/>
      <c r="AE104" s="2280"/>
      <c r="AF104" s="303">
        <f t="shared" si="84"/>
        <v>0</v>
      </c>
      <c r="AG104" s="303">
        <f t="shared" si="84"/>
        <v>0</v>
      </c>
      <c r="AH104" s="303">
        <f t="shared" si="84"/>
        <v>0</v>
      </c>
      <c r="AI104" s="303">
        <f t="shared" si="84"/>
        <v>0</v>
      </c>
      <c r="AJ104" s="303">
        <f t="shared" si="84"/>
        <v>0</v>
      </c>
      <c r="AK104" s="1220"/>
      <c r="AL104" s="1244"/>
      <c r="AM104" s="303">
        <f t="shared" si="97"/>
        <v>0</v>
      </c>
      <c r="AN104" s="684"/>
      <c r="AO104" s="684"/>
      <c r="AP104" s="684"/>
      <c r="AQ104" s="684"/>
      <c r="AR104" s="684"/>
      <c r="AS104" s="684"/>
      <c r="AT104" s="1220"/>
      <c r="AU104" s="1247"/>
      <c r="AV104" s="303">
        <f t="shared" si="98"/>
        <v>0</v>
      </c>
      <c r="AW104" s="684"/>
      <c r="AX104" s="684"/>
      <c r="AY104" s="684"/>
      <c r="AZ104" s="684"/>
      <c r="BA104" s="684"/>
      <c r="BB104" s="684"/>
      <c r="BC104" s="1220"/>
      <c r="BD104" s="1250"/>
      <c r="BE104" s="2280"/>
      <c r="BF104" s="2283"/>
      <c r="BG104" s="684"/>
      <c r="BH104" s="684"/>
      <c r="BI104" s="684"/>
      <c r="BJ104" s="684"/>
      <c r="BK104" s="684"/>
      <c r="BL104" s="1220"/>
      <c r="BM104" s="1253"/>
      <c r="BN104" s="303">
        <f t="shared" si="99"/>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x14ac:dyDescent="0.25">
      <c r="A105" s="673"/>
      <c r="B105" s="1334"/>
      <c r="C105" s="1315"/>
      <c r="D105" s="1097"/>
      <c r="E105" s="1094"/>
      <c r="F105" s="1094"/>
      <c r="G105" s="1094"/>
      <c r="H105" s="1094"/>
      <c r="I105" s="1094"/>
      <c r="J105" s="1220"/>
      <c r="K105" s="1217"/>
      <c r="L105" s="1223"/>
      <c r="M105" s="1226"/>
      <c r="N105" s="1229"/>
      <c r="O105" s="1232"/>
      <c r="P105" s="1235"/>
      <c r="Q105" s="1238"/>
      <c r="R105" s="1220"/>
      <c r="S105" s="377"/>
      <c r="T105" s="709"/>
      <c r="U105" s="709"/>
      <c r="V105" s="709"/>
      <c r="W105" s="678"/>
      <c r="X105" s="670"/>
      <c r="Y105" s="670"/>
      <c r="Z105" s="670"/>
      <c r="AA105" s="670"/>
      <c r="AB105" s="1220"/>
      <c r="AC105" s="1241"/>
      <c r="AD105" s="2280"/>
      <c r="AE105" s="2280"/>
      <c r="AF105" s="303">
        <f t="shared" si="84"/>
        <v>0</v>
      </c>
      <c r="AG105" s="303">
        <f t="shared" si="84"/>
        <v>0</v>
      </c>
      <c r="AH105" s="303">
        <f t="shared" si="84"/>
        <v>0</v>
      </c>
      <c r="AI105" s="303">
        <f t="shared" si="84"/>
        <v>0</v>
      </c>
      <c r="AJ105" s="303">
        <f t="shared" si="84"/>
        <v>0</v>
      </c>
      <c r="AK105" s="1220"/>
      <c r="AL105" s="1244"/>
      <c r="AM105" s="303">
        <f t="shared" si="97"/>
        <v>0</v>
      </c>
      <c r="AN105" s="684"/>
      <c r="AO105" s="684"/>
      <c r="AP105" s="684"/>
      <c r="AQ105" s="684"/>
      <c r="AR105" s="684"/>
      <c r="AS105" s="684"/>
      <c r="AT105" s="1220"/>
      <c r="AU105" s="1247"/>
      <c r="AV105" s="303">
        <f t="shared" si="98"/>
        <v>0</v>
      </c>
      <c r="AW105" s="684"/>
      <c r="AX105" s="684"/>
      <c r="AY105" s="684"/>
      <c r="AZ105" s="684"/>
      <c r="BA105" s="684"/>
      <c r="BB105" s="684"/>
      <c r="BC105" s="1220"/>
      <c r="BD105" s="1250"/>
      <c r="BE105" s="2280"/>
      <c r="BF105" s="2283"/>
      <c r="BG105" s="684"/>
      <c r="BH105" s="684"/>
      <c r="BI105" s="684"/>
      <c r="BJ105" s="684"/>
      <c r="BK105" s="684"/>
      <c r="BL105" s="1220"/>
      <c r="BM105" s="1253"/>
      <c r="BN105" s="303">
        <f t="shared" si="99"/>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1334"/>
      <c r="C106" s="1316"/>
      <c r="D106" s="1098"/>
      <c r="E106" s="1095"/>
      <c r="F106" s="1095"/>
      <c r="G106" s="1095"/>
      <c r="H106" s="1095"/>
      <c r="I106" s="1095"/>
      <c r="J106" s="1221"/>
      <c r="K106" s="1218"/>
      <c r="L106" s="1224"/>
      <c r="M106" s="1227"/>
      <c r="N106" s="1230"/>
      <c r="O106" s="1233"/>
      <c r="P106" s="1236"/>
      <c r="Q106" s="1239"/>
      <c r="R106" s="1221"/>
      <c r="S106" s="379"/>
      <c r="T106" s="710"/>
      <c r="U106" s="710"/>
      <c r="V106" s="710"/>
      <c r="W106" s="679"/>
      <c r="X106" s="671"/>
      <c r="Y106" s="671"/>
      <c r="Z106" s="671"/>
      <c r="AA106" s="671"/>
      <c r="AB106" s="1221"/>
      <c r="AC106" s="1242"/>
      <c r="AD106" s="2281"/>
      <c r="AE106" s="2281"/>
      <c r="AF106" s="306">
        <f t="shared" si="84"/>
        <v>0</v>
      </c>
      <c r="AG106" s="306">
        <f t="shared" si="84"/>
        <v>0</v>
      </c>
      <c r="AH106" s="306">
        <f t="shared" si="84"/>
        <v>0</v>
      </c>
      <c r="AI106" s="306">
        <f t="shared" si="84"/>
        <v>0</v>
      </c>
      <c r="AJ106" s="306">
        <f t="shared" si="84"/>
        <v>0</v>
      </c>
      <c r="AK106" s="1221"/>
      <c r="AL106" s="1245"/>
      <c r="AM106" s="306">
        <f t="shared" si="97"/>
        <v>0</v>
      </c>
      <c r="AN106" s="685"/>
      <c r="AO106" s="685"/>
      <c r="AP106" s="685"/>
      <c r="AQ106" s="685"/>
      <c r="AR106" s="685"/>
      <c r="AS106" s="685"/>
      <c r="AT106" s="1221"/>
      <c r="AU106" s="1248"/>
      <c r="AV106" s="306">
        <f t="shared" si="98"/>
        <v>0</v>
      </c>
      <c r="AW106" s="685"/>
      <c r="AX106" s="685"/>
      <c r="AY106" s="685"/>
      <c r="AZ106" s="685"/>
      <c r="BA106" s="685"/>
      <c r="BB106" s="685"/>
      <c r="BC106" s="1221"/>
      <c r="BD106" s="1251"/>
      <c r="BE106" s="2281"/>
      <c r="BF106" s="2284"/>
      <c r="BG106" s="685"/>
      <c r="BH106" s="685"/>
      <c r="BI106" s="685"/>
      <c r="BJ106" s="685"/>
      <c r="BK106" s="685"/>
      <c r="BL106" s="1221"/>
      <c r="BM106" s="1254"/>
      <c r="BN106" s="306">
        <f t="shared" si="99"/>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x14ac:dyDescent="0.25">
      <c r="A107" s="673"/>
      <c r="B107" s="1334"/>
      <c r="C107" s="1314" t="s">
        <v>1184</v>
      </c>
      <c r="D107" s="1096"/>
      <c r="E107" s="1093"/>
      <c r="F107" s="1093"/>
      <c r="G107" s="1093"/>
      <c r="H107" s="1093"/>
      <c r="I107" s="1093"/>
      <c r="J107" s="1219">
        <v>744</v>
      </c>
      <c r="K107" s="1216" t="str">
        <f>+[20]Metas!K857</f>
        <v>Red de comunicación en el Departamento fortalecida</v>
      </c>
      <c r="L107" s="1222">
        <v>1</v>
      </c>
      <c r="M107" s="1225">
        <f t="shared" ref="M107" si="150">SUM(N107:Q107)</f>
        <v>1</v>
      </c>
      <c r="N107" s="1228"/>
      <c r="O107" s="1231"/>
      <c r="P107" s="1234">
        <v>1</v>
      </c>
      <c r="Q107" s="1237"/>
      <c r="R107" s="1219">
        <f>+$J107</f>
        <v>744</v>
      </c>
      <c r="S107" s="958" t="s">
        <v>7298</v>
      </c>
      <c r="T107" s="708" t="s">
        <v>3833</v>
      </c>
      <c r="U107" s="708" t="s">
        <v>3838</v>
      </c>
      <c r="V107" s="708" t="s">
        <v>3842</v>
      </c>
      <c r="W107" s="677" t="s">
        <v>7299</v>
      </c>
      <c r="X107" s="669">
        <v>44743</v>
      </c>
      <c r="Y107" s="669">
        <v>44926</v>
      </c>
      <c r="Z107" s="669"/>
      <c r="AA107" s="669"/>
      <c r="AB107" s="1219">
        <f t="shared" si="132"/>
        <v>744</v>
      </c>
      <c r="AC107" s="1240">
        <f t="shared" ref="AC107" si="151">+L107</f>
        <v>1</v>
      </c>
      <c r="AD107" s="2279">
        <f t="shared" si="134"/>
        <v>210</v>
      </c>
      <c r="AE107" s="2279">
        <f t="shared" si="134"/>
        <v>30</v>
      </c>
      <c r="AF107" s="308">
        <f t="shared" si="84"/>
        <v>0</v>
      </c>
      <c r="AG107" s="308">
        <f t="shared" si="84"/>
        <v>0</v>
      </c>
      <c r="AH107" s="308">
        <f t="shared" si="84"/>
        <v>0</v>
      </c>
      <c r="AI107" s="2279">
        <f t="shared" si="84"/>
        <v>100</v>
      </c>
      <c r="AJ107" s="2279">
        <f t="shared" si="84"/>
        <v>80</v>
      </c>
      <c r="AK107" s="1219">
        <f t="shared" si="135"/>
        <v>744</v>
      </c>
      <c r="AL107" s="1243">
        <f t="shared" ref="AL107" si="152">+N107</f>
        <v>0</v>
      </c>
      <c r="AM107" s="308">
        <f t="shared" si="97"/>
        <v>0</v>
      </c>
      <c r="AN107" s="683"/>
      <c r="AO107" s="683"/>
      <c r="AP107" s="683"/>
      <c r="AQ107" s="683"/>
      <c r="AR107" s="683"/>
      <c r="AS107" s="683"/>
      <c r="AT107" s="1219">
        <f t="shared" si="137"/>
        <v>744</v>
      </c>
      <c r="AU107" s="1246">
        <f t="shared" ref="AU107" si="153">+O107</f>
        <v>0</v>
      </c>
      <c r="AV107" s="308">
        <f t="shared" si="98"/>
        <v>0</v>
      </c>
      <c r="AW107" s="683"/>
      <c r="AX107" s="683"/>
      <c r="AY107" s="683"/>
      <c r="AZ107" s="683"/>
      <c r="BA107" s="683"/>
      <c r="BB107" s="683"/>
      <c r="BC107" s="1219">
        <f t="shared" si="139"/>
        <v>744</v>
      </c>
      <c r="BD107" s="1249">
        <f t="shared" ref="BD107" si="154">+P107</f>
        <v>1</v>
      </c>
      <c r="BE107" s="308">
        <f t="shared" si="141"/>
        <v>210</v>
      </c>
      <c r="BF107" s="2282">
        <v>30</v>
      </c>
      <c r="BG107" s="683"/>
      <c r="BH107" s="683"/>
      <c r="BI107" s="683"/>
      <c r="BJ107" s="2282">
        <v>100</v>
      </c>
      <c r="BK107" s="2282">
        <v>80</v>
      </c>
      <c r="BL107" s="1219">
        <f t="shared" si="142"/>
        <v>744</v>
      </c>
      <c r="BM107" s="1252">
        <f t="shared" ref="BM107" si="155">+Q107</f>
        <v>0</v>
      </c>
      <c r="BN107" s="308">
        <f t="shared" si="99"/>
        <v>0</v>
      </c>
      <c r="BO107" s="683"/>
      <c r="BP107" s="683"/>
      <c r="BQ107" s="683"/>
      <c r="BR107" s="683"/>
      <c r="BS107" s="683"/>
      <c r="BT107" s="683"/>
      <c r="BU107" s="1204"/>
      <c r="BV107" s="1205"/>
      <c r="BW107" s="1205"/>
      <c r="BX107" s="1205"/>
      <c r="BY107" s="1205"/>
      <c r="BZ107" s="1205"/>
      <c r="CA107" s="1205"/>
      <c r="CB107" s="1205"/>
      <c r="CC107" s="1206"/>
    </row>
    <row r="108" spans="1:81" s="690" customFormat="1" ht="40.15" customHeight="1" x14ac:dyDescent="0.25">
      <c r="A108" s="673"/>
      <c r="B108" s="1334"/>
      <c r="C108" s="1315"/>
      <c r="D108" s="1097"/>
      <c r="E108" s="1094"/>
      <c r="F108" s="1094"/>
      <c r="G108" s="1094"/>
      <c r="H108" s="1094"/>
      <c r="I108" s="1094"/>
      <c r="J108" s="1220"/>
      <c r="K108" s="1217"/>
      <c r="L108" s="1223"/>
      <c r="M108" s="1226"/>
      <c r="N108" s="1229"/>
      <c r="O108" s="1232"/>
      <c r="P108" s="1235"/>
      <c r="Q108" s="1238"/>
      <c r="R108" s="1220"/>
      <c r="S108" s="959" t="s">
        <v>7300</v>
      </c>
      <c r="T108" s="709" t="s">
        <v>3833</v>
      </c>
      <c r="U108" s="709" t="s">
        <v>3839</v>
      </c>
      <c r="V108" s="709" t="s">
        <v>3842</v>
      </c>
      <c r="W108" s="717" t="s">
        <v>7301</v>
      </c>
      <c r="X108" s="300">
        <v>44743</v>
      </c>
      <c r="Y108" s="300">
        <v>44834</v>
      </c>
      <c r="Z108" s="670"/>
      <c r="AA108" s="670"/>
      <c r="AB108" s="1220"/>
      <c r="AC108" s="1241"/>
      <c r="AD108" s="2280"/>
      <c r="AE108" s="2280"/>
      <c r="AF108" s="303">
        <f t="shared" si="84"/>
        <v>0</v>
      </c>
      <c r="AG108" s="303">
        <f t="shared" si="84"/>
        <v>0</v>
      </c>
      <c r="AH108" s="303">
        <f t="shared" si="84"/>
        <v>0</v>
      </c>
      <c r="AI108" s="2280"/>
      <c r="AJ108" s="2280"/>
      <c r="AK108" s="1220"/>
      <c r="AL108" s="1244"/>
      <c r="AM108" s="303">
        <f t="shared" si="97"/>
        <v>0</v>
      </c>
      <c r="AN108" s="684"/>
      <c r="AO108" s="684"/>
      <c r="AP108" s="684"/>
      <c r="AQ108" s="684"/>
      <c r="AR108" s="684"/>
      <c r="AS108" s="684"/>
      <c r="AT108" s="1220"/>
      <c r="AU108" s="1247"/>
      <c r="AV108" s="303">
        <f t="shared" si="98"/>
        <v>0</v>
      </c>
      <c r="AW108" s="684"/>
      <c r="AX108" s="684"/>
      <c r="AY108" s="684"/>
      <c r="AZ108" s="684"/>
      <c r="BA108" s="684"/>
      <c r="BB108" s="684"/>
      <c r="BC108" s="1220"/>
      <c r="BD108" s="1250"/>
      <c r="BE108" s="303">
        <f t="shared" si="141"/>
        <v>0</v>
      </c>
      <c r="BF108" s="2283"/>
      <c r="BG108" s="684"/>
      <c r="BH108" s="684"/>
      <c r="BI108" s="684"/>
      <c r="BJ108" s="2283"/>
      <c r="BK108" s="2283"/>
      <c r="BL108" s="1220"/>
      <c r="BM108" s="1253"/>
      <c r="BN108" s="303">
        <f t="shared" si="99"/>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1334"/>
      <c r="C109" s="1315"/>
      <c r="D109" s="1097"/>
      <c r="E109" s="1094"/>
      <c r="F109" s="1094"/>
      <c r="G109" s="1094"/>
      <c r="H109" s="1094"/>
      <c r="I109" s="1094"/>
      <c r="J109" s="1220"/>
      <c r="K109" s="1217"/>
      <c r="L109" s="1223"/>
      <c r="M109" s="1226"/>
      <c r="N109" s="1229"/>
      <c r="O109" s="1232"/>
      <c r="P109" s="1235"/>
      <c r="Q109" s="1238"/>
      <c r="R109" s="1220"/>
      <c r="S109" s="678"/>
      <c r="T109" s="709"/>
      <c r="U109" s="709"/>
      <c r="V109" s="709"/>
      <c r="W109" s="678"/>
      <c r="X109" s="670"/>
      <c r="Y109" s="670"/>
      <c r="Z109" s="670"/>
      <c r="AA109" s="670"/>
      <c r="AB109" s="1220"/>
      <c r="AC109" s="1241"/>
      <c r="AD109" s="2280"/>
      <c r="AE109" s="2280"/>
      <c r="AF109" s="303">
        <f t="shared" si="84"/>
        <v>0</v>
      </c>
      <c r="AG109" s="303">
        <f t="shared" si="84"/>
        <v>0</v>
      </c>
      <c r="AH109" s="303">
        <f t="shared" si="84"/>
        <v>0</v>
      </c>
      <c r="AI109" s="2280"/>
      <c r="AJ109" s="2280"/>
      <c r="AK109" s="1220"/>
      <c r="AL109" s="1244"/>
      <c r="AM109" s="303">
        <f t="shared" si="97"/>
        <v>0</v>
      </c>
      <c r="AN109" s="684"/>
      <c r="AO109" s="684"/>
      <c r="AP109" s="684"/>
      <c r="AQ109" s="684"/>
      <c r="AR109" s="684"/>
      <c r="AS109" s="684"/>
      <c r="AT109" s="1220"/>
      <c r="AU109" s="1247"/>
      <c r="AV109" s="303">
        <f t="shared" si="98"/>
        <v>0</v>
      </c>
      <c r="AW109" s="684"/>
      <c r="AX109" s="684"/>
      <c r="AY109" s="684"/>
      <c r="AZ109" s="684"/>
      <c r="BA109" s="684"/>
      <c r="BB109" s="684"/>
      <c r="BC109" s="1220"/>
      <c r="BD109" s="1250"/>
      <c r="BE109" s="303">
        <f t="shared" si="141"/>
        <v>0</v>
      </c>
      <c r="BF109" s="2283"/>
      <c r="BG109" s="684"/>
      <c r="BH109" s="684"/>
      <c r="BI109" s="684"/>
      <c r="BJ109" s="2283"/>
      <c r="BK109" s="2283"/>
      <c r="BL109" s="1220"/>
      <c r="BM109" s="1253"/>
      <c r="BN109" s="303">
        <f t="shared" si="99"/>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1334"/>
      <c r="C110" s="1315"/>
      <c r="D110" s="1098"/>
      <c r="E110" s="1095"/>
      <c r="F110" s="1095"/>
      <c r="G110" s="1095"/>
      <c r="H110" s="1095"/>
      <c r="I110" s="1095"/>
      <c r="J110" s="1221"/>
      <c r="K110" s="1218"/>
      <c r="L110" s="1224"/>
      <c r="M110" s="1227"/>
      <c r="N110" s="1230"/>
      <c r="O110" s="1233"/>
      <c r="P110" s="1236"/>
      <c r="Q110" s="1239"/>
      <c r="R110" s="1221"/>
      <c r="S110" s="679"/>
      <c r="T110" s="710"/>
      <c r="U110" s="710"/>
      <c r="V110" s="710"/>
      <c r="W110" s="679"/>
      <c r="X110" s="671"/>
      <c r="Y110" s="671"/>
      <c r="Z110" s="671"/>
      <c r="AA110" s="671"/>
      <c r="AB110" s="1221"/>
      <c r="AC110" s="1242"/>
      <c r="AD110" s="2281"/>
      <c r="AE110" s="2281"/>
      <c r="AF110" s="306">
        <f t="shared" si="84"/>
        <v>0</v>
      </c>
      <c r="AG110" s="306">
        <f t="shared" si="84"/>
        <v>0</v>
      </c>
      <c r="AH110" s="306">
        <f t="shared" si="84"/>
        <v>0</v>
      </c>
      <c r="AI110" s="2281"/>
      <c r="AJ110" s="2281"/>
      <c r="AK110" s="1221"/>
      <c r="AL110" s="1245"/>
      <c r="AM110" s="306">
        <f t="shared" si="97"/>
        <v>0</v>
      </c>
      <c r="AN110" s="685"/>
      <c r="AO110" s="685"/>
      <c r="AP110" s="685"/>
      <c r="AQ110" s="685"/>
      <c r="AR110" s="685"/>
      <c r="AS110" s="685"/>
      <c r="AT110" s="1221"/>
      <c r="AU110" s="1248"/>
      <c r="AV110" s="306">
        <f t="shared" si="98"/>
        <v>0</v>
      </c>
      <c r="AW110" s="685"/>
      <c r="AX110" s="685"/>
      <c r="AY110" s="685"/>
      <c r="AZ110" s="685"/>
      <c r="BA110" s="685"/>
      <c r="BB110" s="685"/>
      <c r="BC110" s="1221"/>
      <c r="BD110" s="1251"/>
      <c r="BE110" s="306">
        <f t="shared" si="141"/>
        <v>0</v>
      </c>
      <c r="BF110" s="2284"/>
      <c r="BG110" s="685"/>
      <c r="BH110" s="685"/>
      <c r="BI110" s="685"/>
      <c r="BJ110" s="2284"/>
      <c r="BK110" s="2284"/>
      <c r="BL110" s="1221"/>
      <c r="BM110" s="1254"/>
      <c r="BN110" s="306">
        <f t="shared" si="99"/>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x14ac:dyDescent="0.25">
      <c r="A111" s="673"/>
      <c r="B111" s="1334"/>
      <c r="C111" s="1315"/>
      <c r="D111" s="1096"/>
      <c r="E111" s="1093"/>
      <c r="F111" s="1093"/>
      <c r="G111" s="1093"/>
      <c r="H111" s="1093"/>
      <c r="I111" s="1093"/>
      <c r="J111" s="1219">
        <v>745</v>
      </c>
      <c r="K111" s="1216" t="str">
        <f>+[20]Metas!K858</f>
        <v>Dotación del Centro Logístico Humanitario</v>
      </c>
      <c r="L111" s="1222">
        <v>1</v>
      </c>
      <c r="M111" s="1225">
        <f t="shared" ref="M111" si="156">SUM(N111:Q111)</f>
        <v>1</v>
      </c>
      <c r="N111" s="1228"/>
      <c r="O111" s="1231"/>
      <c r="P111" s="1234">
        <v>1</v>
      </c>
      <c r="Q111" s="1237"/>
      <c r="R111" s="1219">
        <f>+$J111</f>
        <v>745</v>
      </c>
      <c r="S111" s="375" t="s">
        <v>7302</v>
      </c>
      <c r="T111" s="708" t="s">
        <v>3833</v>
      </c>
      <c r="U111" s="708" t="s">
        <v>3840</v>
      </c>
      <c r="V111" s="708" t="s">
        <v>3842</v>
      </c>
      <c r="W111" s="677" t="s">
        <v>7235</v>
      </c>
      <c r="X111" s="300">
        <v>44743</v>
      </c>
      <c r="Y111" s="300">
        <v>44834</v>
      </c>
      <c r="Z111" s="669"/>
      <c r="AA111" s="669"/>
      <c r="AB111" s="1219">
        <f t="shared" si="132"/>
        <v>745</v>
      </c>
      <c r="AC111" s="1240">
        <f t="shared" ref="AC111" si="157">+L111</f>
        <v>1</v>
      </c>
      <c r="AD111" s="2279">
        <f t="shared" si="134"/>
        <v>230</v>
      </c>
      <c r="AE111" s="2279">
        <f t="shared" si="134"/>
        <v>40</v>
      </c>
      <c r="AF111" s="308">
        <f t="shared" si="84"/>
        <v>0</v>
      </c>
      <c r="AG111" s="308">
        <f t="shared" si="84"/>
        <v>0</v>
      </c>
      <c r="AH111" s="308">
        <f t="shared" si="84"/>
        <v>0</v>
      </c>
      <c r="AI111" s="2279">
        <f t="shared" si="84"/>
        <v>150</v>
      </c>
      <c r="AJ111" s="2279">
        <f t="shared" si="84"/>
        <v>40</v>
      </c>
      <c r="AK111" s="1219">
        <f t="shared" si="135"/>
        <v>745</v>
      </c>
      <c r="AL111" s="1243">
        <f t="shared" ref="AL111" si="158">+N111</f>
        <v>0</v>
      </c>
      <c r="AM111" s="308">
        <f t="shared" si="97"/>
        <v>0</v>
      </c>
      <c r="AN111" s="683"/>
      <c r="AO111" s="683"/>
      <c r="AP111" s="683"/>
      <c r="AQ111" s="683"/>
      <c r="AR111" s="683"/>
      <c r="AS111" s="683"/>
      <c r="AT111" s="1219">
        <f t="shared" si="137"/>
        <v>745</v>
      </c>
      <c r="AU111" s="1246">
        <f t="shared" ref="AU111" si="159">+O111</f>
        <v>0</v>
      </c>
      <c r="AV111" s="308">
        <f t="shared" si="98"/>
        <v>0</v>
      </c>
      <c r="AW111" s="683"/>
      <c r="AX111" s="683"/>
      <c r="AY111" s="683"/>
      <c r="AZ111" s="683"/>
      <c r="BA111" s="683"/>
      <c r="BB111" s="683"/>
      <c r="BC111" s="1219">
        <f t="shared" si="139"/>
        <v>745</v>
      </c>
      <c r="BD111" s="1249">
        <f t="shared" ref="BD111" si="160">+P111</f>
        <v>1</v>
      </c>
      <c r="BE111" s="2279">
        <f t="shared" si="141"/>
        <v>230</v>
      </c>
      <c r="BF111" s="2282">
        <v>40</v>
      </c>
      <c r="BG111" s="683"/>
      <c r="BH111" s="683"/>
      <c r="BI111" s="683"/>
      <c r="BJ111" s="2282">
        <v>150</v>
      </c>
      <c r="BK111" s="2282">
        <v>40</v>
      </c>
      <c r="BL111" s="1219">
        <f t="shared" si="142"/>
        <v>745</v>
      </c>
      <c r="BM111" s="1252">
        <f t="shared" ref="BM111" si="161">+Q111</f>
        <v>0</v>
      </c>
      <c r="BN111" s="308">
        <f t="shared" si="99"/>
        <v>0</v>
      </c>
      <c r="BO111" s="683"/>
      <c r="BP111" s="683"/>
      <c r="BQ111" s="683"/>
      <c r="BR111" s="683"/>
      <c r="BS111" s="683"/>
      <c r="BT111" s="683"/>
      <c r="BU111" s="1204"/>
      <c r="BV111" s="1205"/>
      <c r="BW111" s="1205"/>
      <c r="BX111" s="1205"/>
      <c r="BY111" s="1205"/>
      <c r="BZ111" s="1205"/>
      <c r="CA111" s="1205"/>
      <c r="CB111" s="1205"/>
      <c r="CC111" s="1206"/>
    </row>
    <row r="112" spans="1:81" s="690" customFormat="1" ht="40.15" customHeight="1" x14ac:dyDescent="0.25">
      <c r="A112" s="673"/>
      <c r="B112" s="1334"/>
      <c r="C112" s="1315"/>
      <c r="D112" s="1097"/>
      <c r="E112" s="1094"/>
      <c r="F112" s="1094"/>
      <c r="G112" s="1094"/>
      <c r="H112" s="1094"/>
      <c r="I112" s="1094"/>
      <c r="J112" s="1220"/>
      <c r="K112" s="1217"/>
      <c r="L112" s="1223"/>
      <c r="M112" s="1226"/>
      <c r="N112" s="1229"/>
      <c r="O112" s="1232"/>
      <c r="P112" s="1235"/>
      <c r="Q112" s="1238"/>
      <c r="R112" s="1220"/>
      <c r="S112" s="377" t="s">
        <v>7303</v>
      </c>
      <c r="T112" s="709" t="s">
        <v>3833</v>
      </c>
      <c r="U112" s="709" t="s">
        <v>3840</v>
      </c>
      <c r="V112" s="709" t="s">
        <v>3842</v>
      </c>
      <c r="W112" s="678" t="s">
        <v>7304</v>
      </c>
      <c r="X112" s="300">
        <v>44743</v>
      </c>
      <c r="Y112" s="300">
        <v>44834</v>
      </c>
      <c r="Z112" s="670"/>
      <c r="AA112" s="670"/>
      <c r="AB112" s="1220"/>
      <c r="AC112" s="1241"/>
      <c r="AD112" s="2280"/>
      <c r="AE112" s="2280"/>
      <c r="AF112" s="303">
        <f t="shared" si="84"/>
        <v>0</v>
      </c>
      <c r="AG112" s="303">
        <f t="shared" si="84"/>
        <v>0</v>
      </c>
      <c r="AH112" s="303">
        <f t="shared" si="84"/>
        <v>0</v>
      </c>
      <c r="AI112" s="2280"/>
      <c r="AJ112" s="2280"/>
      <c r="AK112" s="1220"/>
      <c r="AL112" s="1244"/>
      <c r="AM112" s="303">
        <f t="shared" si="97"/>
        <v>0</v>
      </c>
      <c r="AN112" s="684"/>
      <c r="AO112" s="684"/>
      <c r="AP112" s="684"/>
      <c r="AQ112" s="684"/>
      <c r="AR112" s="684"/>
      <c r="AS112" s="684"/>
      <c r="AT112" s="1220"/>
      <c r="AU112" s="1247"/>
      <c r="AV112" s="303">
        <f t="shared" si="98"/>
        <v>0</v>
      </c>
      <c r="AW112" s="684"/>
      <c r="AX112" s="684"/>
      <c r="AY112" s="684"/>
      <c r="AZ112" s="684"/>
      <c r="BA112" s="684"/>
      <c r="BB112" s="684"/>
      <c r="BC112" s="1220"/>
      <c r="BD112" s="1250"/>
      <c r="BE112" s="2280"/>
      <c r="BF112" s="2283"/>
      <c r="BG112" s="684"/>
      <c r="BH112" s="684"/>
      <c r="BI112" s="684"/>
      <c r="BJ112" s="2283"/>
      <c r="BK112" s="2283"/>
      <c r="BL112" s="1220"/>
      <c r="BM112" s="1253"/>
      <c r="BN112" s="303">
        <f t="shared" si="99"/>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x14ac:dyDescent="0.25">
      <c r="A113" s="673"/>
      <c r="B113" s="1334"/>
      <c r="C113" s="1315"/>
      <c r="D113" s="1097"/>
      <c r="E113" s="1094"/>
      <c r="F113" s="1094"/>
      <c r="G113" s="1094"/>
      <c r="H113" s="1094"/>
      <c r="I113" s="1094"/>
      <c r="J113" s="1220"/>
      <c r="K113" s="1217"/>
      <c r="L113" s="1223"/>
      <c r="M113" s="1226"/>
      <c r="N113" s="1229"/>
      <c r="O113" s="1232"/>
      <c r="P113" s="1235"/>
      <c r="Q113" s="1238"/>
      <c r="R113" s="1220"/>
      <c r="S113" s="377"/>
      <c r="T113" s="709"/>
      <c r="U113" s="709"/>
      <c r="V113" s="709"/>
      <c r="W113" s="678"/>
      <c r="X113" s="670"/>
      <c r="Y113" s="670"/>
      <c r="Z113" s="670"/>
      <c r="AA113" s="670"/>
      <c r="AB113" s="1220"/>
      <c r="AC113" s="1241"/>
      <c r="AD113" s="2280"/>
      <c r="AE113" s="2280"/>
      <c r="AF113" s="303">
        <f t="shared" si="84"/>
        <v>0</v>
      </c>
      <c r="AG113" s="303">
        <f t="shared" si="84"/>
        <v>0</v>
      </c>
      <c r="AH113" s="303">
        <f t="shared" si="84"/>
        <v>0</v>
      </c>
      <c r="AI113" s="2280"/>
      <c r="AJ113" s="2280"/>
      <c r="AK113" s="1220"/>
      <c r="AL113" s="1244"/>
      <c r="AM113" s="303">
        <f t="shared" si="97"/>
        <v>0</v>
      </c>
      <c r="AN113" s="684"/>
      <c r="AO113" s="684"/>
      <c r="AP113" s="684"/>
      <c r="AQ113" s="684"/>
      <c r="AR113" s="684"/>
      <c r="AS113" s="684"/>
      <c r="AT113" s="1220"/>
      <c r="AU113" s="1247"/>
      <c r="AV113" s="303">
        <f t="shared" si="98"/>
        <v>0</v>
      </c>
      <c r="AW113" s="684"/>
      <c r="AX113" s="684"/>
      <c r="AY113" s="684"/>
      <c r="AZ113" s="684"/>
      <c r="BA113" s="684"/>
      <c r="BB113" s="684"/>
      <c r="BC113" s="1220"/>
      <c r="BD113" s="1250"/>
      <c r="BE113" s="2280"/>
      <c r="BF113" s="2283"/>
      <c r="BG113" s="684"/>
      <c r="BH113" s="684"/>
      <c r="BI113" s="684"/>
      <c r="BJ113" s="2283"/>
      <c r="BK113" s="2283"/>
      <c r="BL113" s="1220"/>
      <c r="BM113" s="1253"/>
      <c r="BN113" s="303">
        <f t="shared" si="99"/>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Bot="1" x14ac:dyDescent="0.3">
      <c r="A114" s="673"/>
      <c r="B114" s="1334"/>
      <c r="C114" s="1315"/>
      <c r="D114" s="1098"/>
      <c r="E114" s="1095"/>
      <c r="F114" s="1095"/>
      <c r="G114" s="1095"/>
      <c r="H114" s="1095"/>
      <c r="I114" s="1095"/>
      <c r="J114" s="1221"/>
      <c r="K114" s="1218"/>
      <c r="L114" s="1224"/>
      <c r="M114" s="1227"/>
      <c r="N114" s="1230"/>
      <c r="O114" s="1233"/>
      <c r="P114" s="1236"/>
      <c r="Q114" s="1239"/>
      <c r="R114" s="1221"/>
      <c r="S114" s="379"/>
      <c r="T114" s="710"/>
      <c r="U114" s="710"/>
      <c r="V114" s="710"/>
      <c r="W114" s="679"/>
      <c r="X114" s="671"/>
      <c r="Y114" s="671"/>
      <c r="Z114" s="671"/>
      <c r="AA114" s="671"/>
      <c r="AB114" s="1221"/>
      <c r="AC114" s="1242"/>
      <c r="AD114" s="2281"/>
      <c r="AE114" s="2281"/>
      <c r="AF114" s="306">
        <f t="shared" si="84"/>
        <v>0</v>
      </c>
      <c r="AG114" s="306">
        <f t="shared" si="84"/>
        <v>0</v>
      </c>
      <c r="AH114" s="306">
        <f t="shared" si="84"/>
        <v>0</v>
      </c>
      <c r="AI114" s="2281"/>
      <c r="AJ114" s="2281"/>
      <c r="AK114" s="1221"/>
      <c r="AL114" s="1245"/>
      <c r="AM114" s="306">
        <f t="shared" si="97"/>
        <v>0</v>
      </c>
      <c r="AN114" s="685"/>
      <c r="AO114" s="685"/>
      <c r="AP114" s="685"/>
      <c r="AQ114" s="685"/>
      <c r="AR114" s="685"/>
      <c r="AS114" s="685"/>
      <c r="AT114" s="1221"/>
      <c r="AU114" s="1248"/>
      <c r="AV114" s="306">
        <f t="shared" si="98"/>
        <v>0</v>
      </c>
      <c r="AW114" s="685"/>
      <c r="AX114" s="685"/>
      <c r="AY114" s="685"/>
      <c r="AZ114" s="685"/>
      <c r="BA114" s="685"/>
      <c r="BB114" s="685"/>
      <c r="BC114" s="1221"/>
      <c r="BD114" s="1251"/>
      <c r="BE114" s="2281"/>
      <c r="BF114" s="2284"/>
      <c r="BG114" s="685"/>
      <c r="BH114" s="685"/>
      <c r="BI114" s="685"/>
      <c r="BJ114" s="2284"/>
      <c r="BK114" s="2284"/>
      <c r="BL114" s="1221"/>
      <c r="BM114" s="1254"/>
      <c r="BN114" s="306">
        <f t="shared" si="99"/>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x14ac:dyDescent="0.25">
      <c r="A115" s="673"/>
      <c r="B115" s="1334"/>
      <c r="C115" s="1315"/>
      <c r="D115" s="1096"/>
      <c r="E115" s="1093"/>
      <c r="F115" s="1093"/>
      <c r="G115" s="1093"/>
      <c r="H115" s="1093"/>
      <c r="I115" s="1093"/>
      <c r="J115" s="1219">
        <v>746</v>
      </c>
      <c r="K115" s="1216" t="str">
        <f>+[20]Metas!K859</f>
        <v>Construcción y Dotación del Centro Logístico Humanitario para el Catatumbo.</v>
      </c>
      <c r="L115" s="1222"/>
      <c r="M115" s="1225">
        <f>SUM(N115:Q115)</f>
        <v>0</v>
      </c>
      <c r="N115" s="1228"/>
      <c r="O115" s="1231"/>
      <c r="P115" s="1234"/>
      <c r="Q115" s="1237"/>
      <c r="R115" s="1219">
        <f>+$J115</f>
        <v>746</v>
      </c>
      <c r="S115" s="375"/>
      <c r="T115" s="708"/>
      <c r="U115" s="708"/>
      <c r="V115" s="708"/>
      <c r="W115" s="677"/>
      <c r="X115" s="669"/>
      <c r="Y115" s="669"/>
      <c r="Z115" s="669"/>
      <c r="AA115" s="669"/>
      <c r="AB115" s="1219">
        <f t="shared" ref="AB115" si="162">+$J115</f>
        <v>746</v>
      </c>
      <c r="AC115" s="1240">
        <f t="shared" ref="AC115" si="163">+L115</f>
        <v>0</v>
      </c>
      <c r="AD115" s="308">
        <f t="shared" si="84"/>
        <v>0</v>
      </c>
      <c r="AE115" s="308">
        <f t="shared" si="84"/>
        <v>0</v>
      </c>
      <c r="AF115" s="308">
        <f t="shared" si="84"/>
        <v>0</v>
      </c>
      <c r="AG115" s="308">
        <f t="shared" si="84"/>
        <v>0</v>
      </c>
      <c r="AH115" s="308">
        <f t="shared" si="84"/>
        <v>0</v>
      </c>
      <c r="AI115" s="308">
        <f t="shared" si="84"/>
        <v>0</v>
      </c>
      <c r="AJ115" s="308">
        <f t="shared" si="84"/>
        <v>0</v>
      </c>
      <c r="AK115" s="1219">
        <f t="shared" ref="AK115" si="164">+$J115</f>
        <v>746</v>
      </c>
      <c r="AL115" s="1243">
        <f>+N115</f>
        <v>0</v>
      </c>
      <c r="AM115" s="308">
        <f t="shared" si="97"/>
        <v>0</v>
      </c>
      <c r="AN115" s="683"/>
      <c r="AO115" s="683"/>
      <c r="AP115" s="683"/>
      <c r="AQ115" s="683"/>
      <c r="AR115" s="683"/>
      <c r="AS115" s="683"/>
      <c r="AT115" s="1219">
        <f t="shared" ref="AT115" si="165">+$J115</f>
        <v>746</v>
      </c>
      <c r="AU115" s="1246">
        <f>+O115</f>
        <v>0</v>
      </c>
      <c r="AV115" s="308">
        <f t="shared" si="98"/>
        <v>0</v>
      </c>
      <c r="AW115" s="683"/>
      <c r="AX115" s="683"/>
      <c r="AY115" s="683"/>
      <c r="AZ115" s="683"/>
      <c r="BA115" s="683"/>
      <c r="BB115" s="683"/>
      <c r="BC115" s="1219">
        <f t="shared" ref="BC115" si="166">+$J115</f>
        <v>746</v>
      </c>
      <c r="BD115" s="1249">
        <f>+P115</f>
        <v>0</v>
      </c>
      <c r="BE115" s="308">
        <f t="shared" si="105"/>
        <v>0</v>
      </c>
      <c r="BF115" s="683"/>
      <c r="BG115" s="683"/>
      <c r="BH115" s="683"/>
      <c r="BI115" s="683"/>
      <c r="BJ115" s="683"/>
      <c r="BK115" s="683"/>
      <c r="BL115" s="1219">
        <f t="shared" ref="BL115" si="167">+$J115</f>
        <v>746</v>
      </c>
      <c r="BM115" s="1252">
        <f>+Q115</f>
        <v>0</v>
      </c>
      <c r="BN115" s="308">
        <f t="shared" si="99"/>
        <v>0</v>
      </c>
      <c r="BO115" s="683"/>
      <c r="BP115" s="683"/>
      <c r="BQ115" s="683"/>
      <c r="BR115" s="683"/>
      <c r="BS115" s="683"/>
      <c r="BT115" s="683"/>
      <c r="BU115" s="1204"/>
      <c r="BV115" s="1205"/>
      <c r="BW115" s="1205"/>
      <c r="BX115" s="1205"/>
      <c r="BY115" s="1205"/>
      <c r="BZ115" s="1205"/>
      <c r="CA115" s="1205"/>
      <c r="CB115" s="1205"/>
      <c r="CC115" s="1206"/>
    </row>
    <row r="116" spans="1:81" s="690" customFormat="1" ht="40.15" customHeight="1" x14ac:dyDescent="0.25">
      <c r="A116" s="673"/>
      <c r="B116" s="1334"/>
      <c r="C116" s="1315"/>
      <c r="D116" s="1097"/>
      <c r="E116" s="1094"/>
      <c r="F116" s="1094"/>
      <c r="G116" s="1094"/>
      <c r="H116" s="1094"/>
      <c r="I116" s="1094"/>
      <c r="J116" s="1220"/>
      <c r="K116" s="1217"/>
      <c r="L116" s="1223"/>
      <c r="M116" s="1226"/>
      <c r="N116" s="1229"/>
      <c r="O116" s="1232"/>
      <c r="P116" s="1235"/>
      <c r="Q116" s="1238"/>
      <c r="R116" s="1220"/>
      <c r="S116" s="377"/>
      <c r="T116" s="709"/>
      <c r="U116" s="709"/>
      <c r="V116" s="709"/>
      <c r="W116" s="678"/>
      <c r="X116" s="670"/>
      <c r="Y116" s="670"/>
      <c r="Z116" s="670"/>
      <c r="AA116" s="670"/>
      <c r="AB116" s="1220"/>
      <c r="AC116" s="1241"/>
      <c r="AD116" s="303">
        <f t="shared" si="84"/>
        <v>0</v>
      </c>
      <c r="AE116" s="303">
        <f t="shared" si="84"/>
        <v>0</v>
      </c>
      <c r="AF116" s="303">
        <f t="shared" si="84"/>
        <v>0</v>
      </c>
      <c r="AG116" s="303">
        <f t="shared" si="84"/>
        <v>0</v>
      </c>
      <c r="AH116" s="303">
        <f t="shared" si="84"/>
        <v>0</v>
      </c>
      <c r="AI116" s="303">
        <f t="shared" si="84"/>
        <v>0</v>
      </c>
      <c r="AJ116" s="303">
        <f t="shared" si="84"/>
        <v>0</v>
      </c>
      <c r="AK116" s="1220"/>
      <c r="AL116" s="1244"/>
      <c r="AM116" s="303">
        <f t="shared" si="97"/>
        <v>0</v>
      </c>
      <c r="AN116" s="684"/>
      <c r="AO116" s="684"/>
      <c r="AP116" s="684"/>
      <c r="AQ116" s="684"/>
      <c r="AR116" s="684"/>
      <c r="AS116" s="684"/>
      <c r="AT116" s="1220"/>
      <c r="AU116" s="1247"/>
      <c r="AV116" s="303">
        <f t="shared" si="98"/>
        <v>0</v>
      </c>
      <c r="AW116" s="684"/>
      <c r="AX116" s="684"/>
      <c r="AY116" s="684"/>
      <c r="AZ116" s="684"/>
      <c r="BA116" s="684"/>
      <c r="BB116" s="684"/>
      <c r="BC116" s="1220"/>
      <c r="BD116" s="1250"/>
      <c r="BE116" s="303">
        <f t="shared" si="105"/>
        <v>0</v>
      </c>
      <c r="BF116" s="684"/>
      <c r="BG116" s="684"/>
      <c r="BH116" s="684"/>
      <c r="BI116" s="684"/>
      <c r="BJ116" s="684"/>
      <c r="BK116" s="684"/>
      <c r="BL116" s="1220"/>
      <c r="BM116" s="1253"/>
      <c r="BN116" s="303">
        <f t="shared" si="99"/>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x14ac:dyDescent="0.25">
      <c r="A117" s="673"/>
      <c r="B117" s="1334"/>
      <c r="C117" s="1315"/>
      <c r="D117" s="1097"/>
      <c r="E117" s="1094"/>
      <c r="F117" s="1094"/>
      <c r="G117" s="1094"/>
      <c r="H117" s="1094"/>
      <c r="I117" s="1094"/>
      <c r="J117" s="1220"/>
      <c r="K117" s="1217"/>
      <c r="L117" s="1223"/>
      <c r="M117" s="1226"/>
      <c r="N117" s="1229"/>
      <c r="O117" s="1232"/>
      <c r="P117" s="1235"/>
      <c r="Q117" s="1238"/>
      <c r="R117" s="1220"/>
      <c r="S117" s="377"/>
      <c r="T117" s="709"/>
      <c r="U117" s="709"/>
      <c r="V117" s="709"/>
      <c r="W117" s="678"/>
      <c r="X117" s="670"/>
      <c r="Y117" s="670"/>
      <c r="Z117" s="670"/>
      <c r="AA117" s="670"/>
      <c r="AB117" s="1220"/>
      <c r="AC117" s="1241"/>
      <c r="AD117" s="303">
        <f t="shared" si="84"/>
        <v>0</v>
      </c>
      <c r="AE117" s="303">
        <f t="shared" si="84"/>
        <v>0</v>
      </c>
      <c r="AF117" s="303">
        <f t="shared" si="84"/>
        <v>0</v>
      </c>
      <c r="AG117" s="303">
        <f t="shared" si="84"/>
        <v>0</v>
      </c>
      <c r="AH117" s="303">
        <f t="shared" si="84"/>
        <v>0</v>
      </c>
      <c r="AI117" s="303">
        <f t="shared" si="84"/>
        <v>0</v>
      </c>
      <c r="AJ117" s="303">
        <f t="shared" si="84"/>
        <v>0</v>
      </c>
      <c r="AK117" s="1220"/>
      <c r="AL117" s="1244"/>
      <c r="AM117" s="303">
        <f t="shared" si="97"/>
        <v>0</v>
      </c>
      <c r="AN117" s="684"/>
      <c r="AO117" s="684"/>
      <c r="AP117" s="684"/>
      <c r="AQ117" s="684"/>
      <c r="AR117" s="684"/>
      <c r="AS117" s="684"/>
      <c r="AT117" s="1220"/>
      <c r="AU117" s="1247"/>
      <c r="AV117" s="303">
        <f t="shared" si="98"/>
        <v>0</v>
      </c>
      <c r="AW117" s="684"/>
      <c r="AX117" s="684"/>
      <c r="AY117" s="684"/>
      <c r="AZ117" s="684"/>
      <c r="BA117" s="684"/>
      <c r="BB117" s="684"/>
      <c r="BC117" s="1220"/>
      <c r="BD117" s="1250"/>
      <c r="BE117" s="303">
        <f t="shared" si="105"/>
        <v>0</v>
      </c>
      <c r="BF117" s="684"/>
      <c r="BG117" s="684"/>
      <c r="BH117" s="684"/>
      <c r="BI117" s="684"/>
      <c r="BJ117" s="684"/>
      <c r="BK117" s="684"/>
      <c r="BL117" s="1220"/>
      <c r="BM117" s="1253"/>
      <c r="BN117" s="303">
        <f t="shared" si="99"/>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Bot="1" x14ac:dyDescent="0.3">
      <c r="A118" s="673"/>
      <c r="B118" s="1334"/>
      <c r="C118" s="1316"/>
      <c r="D118" s="1098"/>
      <c r="E118" s="1095"/>
      <c r="F118" s="1095"/>
      <c r="G118" s="1095"/>
      <c r="H118" s="1095"/>
      <c r="I118" s="1095"/>
      <c r="J118" s="1221"/>
      <c r="K118" s="1218"/>
      <c r="L118" s="1224"/>
      <c r="M118" s="1227"/>
      <c r="N118" s="1230"/>
      <c r="O118" s="1233"/>
      <c r="P118" s="1236"/>
      <c r="Q118" s="1239"/>
      <c r="R118" s="1221"/>
      <c r="S118" s="379"/>
      <c r="T118" s="710"/>
      <c r="U118" s="710"/>
      <c r="V118" s="710"/>
      <c r="W118" s="679"/>
      <c r="X118" s="671"/>
      <c r="Y118" s="671"/>
      <c r="Z118" s="671"/>
      <c r="AA118" s="671"/>
      <c r="AB118" s="1221"/>
      <c r="AC118" s="1242"/>
      <c r="AD118" s="306">
        <f t="shared" si="84"/>
        <v>0</v>
      </c>
      <c r="AE118" s="306">
        <f t="shared" ref="AD118:AJ130" si="168">+AN118+AW118+BF118+BO118</f>
        <v>0</v>
      </c>
      <c r="AF118" s="306">
        <f t="shared" si="168"/>
        <v>0</v>
      </c>
      <c r="AG118" s="306">
        <f t="shared" si="168"/>
        <v>0</v>
      </c>
      <c r="AH118" s="306">
        <f t="shared" si="168"/>
        <v>0</v>
      </c>
      <c r="AI118" s="306">
        <f t="shared" si="168"/>
        <v>0</v>
      </c>
      <c r="AJ118" s="306">
        <f t="shared" si="168"/>
        <v>0</v>
      </c>
      <c r="AK118" s="1221"/>
      <c r="AL118" s="1245"/>
      <c r="AM118" s="306">
        <f t="shared" si="97"/>
        <v>0</v>
      </c>
      <c r="AN118" s="685"/>
      <c r="AO118" s="685"/>
      <c r="AP118" s="685"/>
      <c r="AQ118" s="685"/>
      <c r="AR118" s="685"/>
      <c r="AS118" s="685"/>
      <c r="AT118" s="1221"/>
      <c r="AU118" s="1248"/>
      <c r="AV118" s="306">
        <f t="shared" si="98"/>
        <v>0</v>
      </c>
      <c r="AW118" s="685"/>
      <c r="AX118" s="685"/>
      <c r="AY118" s="685"/>
      <c r="AZ118" s="685"/>
      <c r="BA118" s="685"/>
      <c r="BB118" s="685"/>
      <c r="BC118" s="1221"/>
      <c r="BD118" s="1251"/>
      <c r="BE118" s="306">
        <f t="shared" si="105"/>
        <v>0</v>
      </c>
      <c r="BF118" s="685"/>
      <c r="BG118" s="685"/>
      <c r="BH118" s="685"/>
      <c r="BI118" s="685"/>
      <c r="BJ118" s="685"/>
      <c r="BK118" s="685"/>
      <c r="BL118" s="1221"/>
      <c r="BM118" s="1254"/>
      <c r="BN118" s="306">
        <f t="shared" si="99"/>
        <v>0</v>
      </c>
      <c r="BO118" s="685"/>
      <c r="BP118" s="685"/>
      <c r="BQ118" s="685"/>
      <c r="BR118" s="685"/>
      <c r="BS118" s="685"/>
      <c r="BT118" s="685"/>
      <c r="BU118" s="1210"/>
      <c r="BV118" s="1211"/>
      <c r="BW118" s="1211"/>
      <c r="BX118" s="1211"/>
      <c r="BY118" s="1211"/>
      <c r="BZ118" s="1211"/>
      <c r="CA118" s="1211"/>
      <c r="CB118" s="1211"/>
      <c r="CC118" s="1212"/>
    </row>
    <row r="119" spans="1:81" s="690" customFormat="1" ht="40.15" customHeight="1" thickTop="1" x14ac:dyDescent="0.25">
      <c r="A119" s="673"/>
      <c r="B119" s="1334"/>
      <c r="C119" s="1314" t="s">
        <v>1189</v>
      </c>
      <c r="D119" s="1096"/>
      <c r="E119" s="1093"/>
      <c r="F119" s="1093"/>
      <c r="G119" s="1093"/>
      <c r="H119" s="1093"/>
      <c r="I119" s="1093"/>
      <c r="J119" s="1219">
        <v>747</v>
      </c>
      <c r="K119" s="1216" t="str">
        <f>+[20]Metas!K860</f>
        <v>Obras de rehabilitación y reconstrucción</v>
      </c>
      <c r="L119" s="1222">
        <v>2</v>
      </c>
      <c r="M119" s="1225">
        <f>SUM(N119:Q119)</f>
        <v>2</v>
      </c>
      <c r="N119" s="1228"/>
      <c r="O119" s="1231">
        <v>1</v>
      </c>
      <c r="P119" s="1234">
        <v>1</v>
      </c>
      <c r="Q119" s="1237"/>
      <c r="R119" s="1219">
        <f>+$J119</f>
        <v>747</v>
      </c>
      <c r="S119" s="375" t="s">
        <v>7305</v>
      </c>
      <c r="T119" s="708" t="s">
        <v>3833</v>
      </c>
      <c r="U119" s="708" t="s">
        <v>3839</v>
      </c>
      <c r="V119" s="708" t="s">
        <v>3842</v>
      </c>
      <c r="W119" s="677" t="s">
        <v>7235</v>
      </c>
      <c r="X119" s="669">
        <v>44652</v>
      </c>
      <c r="Y119" s="669">
        <v>44834</v>
      </c>
      <c r="Z119" s="669"/>
      <c r="AA119" s="669"/>
      <c r="AB119" s="1219">
        <f t="shared" ref="AB119" si="169">+$J119</f>
        <v>747</v>
      </c>
      <c r="AC119" s="1240">
        <f t="shared" ref="AC119" si="170">+L119</f>
        <v>2</v>
      </c>
      <c r="AD119" s="2279">
        <f t="shared" si="168"/>
        <v>2100</v>
      </c>
      <c r="AE119" s="2279">
        <f t="shared" si="168"/>
        <v>100</v>
      </c>
      <c r="AF119" s="308">
        <f t="shared" si="168"/>
        <v>0</v>
      </c>
      <c r="AG119" s="308">
        <f t="shared" si="168"/>
        <v>0</v>
      </c>
      <c r="AH119" s="308">
        <f t="shared" si="168"/>
        <v>0</v>
      </c>
      <c r="AI119" s="2279">
        <f t="shared" si="168"/>
        <v>2000</v>
      </c>
      <c r="AJ119" s="308">
        <f t="shared" si="168"/>
        <v>0</v>
      </c>
      <c r="AK119" s="1219">
        <f t="shared" ref="AK119" si="171">+$J119</f>
        <v>747</v>
      </c>
      <c r="AL119" s="1243">
        <f>+N119</f>
        <v>0</v>
      </c>
      <c r="AM119" s="308">
        <f t="shared" si="97"/>
        <v>0</v>
      </c>
      <c r="AN119" s="683"/>
      <c r="AO119" s="683"/>
      <c r="AP119" s="683"/>
      <c r="AQ119" s="683"/>
      <c r="AR119" s="683"/>
      <c r="AS119" s="683"/>
      <c r="AT119" s="1219">
        <f t="shared" ref="AT119" si="172">+$J119</f>
        <v>747</v>
      </c>
      <c r="AU119" s="1246">
        <f>+O119</f>
        <v>1</v>
      </c>
      <c r="AV119" s="2279">
        <f t="shared" si="98"/>
        <v>1050</v>
      </c>
      <c r="AW119" s="2282">
        <v>50</v>
      </c>
      <c r="AX119" s="683"/>
      <c r="AY119" s="683"/>
      <c r="AZ119" s="683"/>
      <c r="BA119" s="2282">
        <v>1000</v>
      </c>
      <c r="BB119" s="683"/>
      <c r="BC119" s="1219">
        <f t="shared" ref="BC119" si="173">+$J119</f>
        <v>747</v>
      </c>
      <c r="BD119" s="1249">
        <f>+P119</f>
        <v>1</v>
      </c>
      <c r="BE119" s="2279">
        <f t="shared" si="105"/>
        <v>1050</v>
      </c>
      <c r="BF119" s="2282">
        <v>50</v>
      </c>
      <c r="BG119" s="683"/>
      <c r="BH119" s="683"/>
      <c r="BI119" s="683"/>
      <c r="BJ119" s="2282">
        <v>1000</v>
      </c>
      <c r="BK119" s="683"/>
      <c r="BL119" s="1219">
        <f t="shared" ref="BL119" si="174">+$J119</f>
        <v>747</v>
      </c>
      <c r="BM119" s="1252">
        <f>+Q119</f>
        <v>0</v>
      </c>
      <c r="BN119" s="308">
        <f t="shared" si="99"/>
        <v>0</v>
      </c>
      <c r="BO119" s="683"/>
      <c r="BP119" s="683"/>
      <c r="BQ119" s="683"/>
      <c r="BR119" s="683"/>
      <c r="BS119" s="683"/>
      <c r="BT119" s="683"/>
      <c r="BU119" s="1204"/>
      <c r="BV119" s="1205"/>
      <c r="BW119" s="1205"/>
      <c r="BX119" s="1205"/>
      <c r="BY119" s="1205"/>
      <c r="BZ119" s="1205"/>
      <c r="CA119" s="1205"/>
      <c r="CB119" s="1205"/>
      <c r="CC119" s="1206"/>
    </row>
    <row r="120" spans="1:81" s="690" customFormat="1" ht="40.15" customHeight="1" x14ac:dyDescent="0.25">
      <c r="A120" s="673"/>
      <c r="B120" s="1334"/>
      <c r="C120" s="1315"/>
      <c r="D120" s="1097"/>
      <c r="E120" s="1094"/>
      <c r="F120" s="1094"/>
      <c r="G120" s="1094"/>
      <c r="H120" s="1094"/>
      <c r="I120" s="1094"/>
      <c r="J120" s="1220"/>
      <c r="K120" s="1217"/>
      <c r="L120" s="1223"/>
      <c r="M120" s="1226"/>
      <c r="N120" s="1229"/>
      <c r="O120" s="1232"/>
      <c r="P120" s="1235"/>
      <c r="Q120" s="1238"/>
      <c r="R120" s="1220"/>
      <c r="S120" s="377" t="s">
        <v>7306</v>
      </c>
      <c r="T120" s="709" t="s">
        <v>3833</v>
      </c>
      <c r="U120" s="709" t="s">
        <v>3839</v>
      </c>
      <c r="V120" s="709" t="s">
        <v>3842</v>
      </c>
      <c r="W120" s="678" t="s">
        <v>7285</v>
      </c>
      <c r="X120" s="670">
        <v>44652</v>
      </c>
      <c r="Y120" s="670">
        <v>44834</v>
      </c>
      <c r="Z120" s="670"/>
      <c r="AA120" s="670"/>
      <c r="AB120" s="1220"/>
      <c r="AC120" s="1241"/>
      <c r="AD120" s="2280"/>
      <c r="AE120" s="2280"/>
      <c r="AF120" s="303">
        <f t="shared" si="168"/>
        <v>0</v>
      </c>
      <c r="AG120" s="303">
        <f t="shared" si="168"/>
        <v>0</v>
      </c>
      <c r="AH120" s="303">
        <f t="shared" si="168"/>
        <v>0</v>
      </c>
      <c r="AI120" s="2280"/>
      <c r="AJ120" s="303">
        <f t="shared" si="168"/>
        <v>0</v>
      </c>
      <c r="AK120" s="1220"/>
      <c r="AL120" s="1244"/>
      <c r="AM120" s="303">
        <f t="shared" si="97"/>
        <v>0</v>
      </c>
      <c r="AN120" s="684"/>
      <c r="AO120" s="684"/>
      <c r="AP120" s="684"/>
      <c r="AQ120" s="684"/>
      <c r="AR120" s="684"/>
      <c r="AS120" s="684"/>
      <c r="AT120" s="1220"/>
      <c r="AU120" s="1247"/>
      <c r="AV120" s="2280"/>
      <c r="AW120" s="2283"/>
      <c r="AX120" s="684"/>
      <c r="AY120" s="684"/>
      <c r="AZ120" s="684"/>
      <c r="BA120" s="2283"/>
      <c r="BB120" s="684"/>
      <c r="BC120" s="1220"/>
      <c r="BD120" s="1250"/>
      <c r="BE120" s="2280"/>
      <c r="BF120" s="2283"/>
      <c r="BG120" s="684"/>
      <c r="BH120" s="684"/>
      <c r="BI120" s="684"/>
      <c r="BJ120" s="2283"/>
      <c r="BK120" s="684"/>
      <c r="BL120" s="1220"/>
      <c r="BM120" s="1253"/>
      <c r="BN120" s="303">
        <f t="shared" si="99"/>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x14ac:dyDescent="0.25">
      <c r="A121" s="673"/>
      <c r="B121" s="1334"/>
      <c r="C121" s="1315"/>
      <c r="D121" s="1097"/>
      <c r="E121" s="1094"/>
      <c r="F121" s="1094"/>
      <c r="G121" s="1094"/>
      <c r="H121" s="1094"/>
      <c r="I121" s="1094"/>
      <c r="J121" s="1220"/>
      <c r="K121" s="1217"/>
      <c r="L121" s="1223"/>
      <c r="M121" s="1226"/>
      <c r="N121" s="1229"/>
      <c r="O121" s="1232"/>
      <c r="P121" s="1235"/>
      <c r="Q121" s="1238"/>
      <c r="R121" s="1220"/>
      <c r="S121" s="377" t="s">
        <v>7307</v>
      </c>
      <c r="T121" s="709" t="s">
        <v>3835</v>
      </c>
      <c r="U121" s="709" t="s">
        <v>3839</v>
      </c>
      <c r="V121" s="709" t="s">
        <v>3842</v>
      </c>
      <c r="W121" s="678" t="s">
        <v>7292</v>
      </c>
      <c r="X121" s="670">
        <v>44652</v>
      </c>
      <c r="Y121" s="670">
        <v>44834</v>
      </c>
      <c r="Z121" s="670"/>
      <c r="AA121" s="670"/>
      <c r="AB121" s="1220"/>
      <c r="AC121" s="1241"/>
      <c r="AD121" s="2280"/>
      <c r="AE121" s="2280"/>
      <c r="AF121" s="303">
        <f t="shared" si="168"/>
        <v>0</v>
      </c>
      <c r="AG121" s="303">
        <f t="shared" si="168"/>
        <v>0</v>
      </c>
      <c r="AH121" s="303">
        <f t="shared" si="168"/>
        <v>0</v>
      </c>
      <c r="AI121" s="2280"/>
      <c r="AJ121" s="303">
        <f t="shared" si="168"/>
        <v>0</v>
      </c>
      <c r="AK121" s="1220"/>
      <c r="AL121" s="1244"/>
      <c r="AM121" s="303">
        <f t="shared" si="97"/>
        <v>0</v>
      </c>
      <c r="AN121" s="684"/>
      <c r="AO121" s="684"/>
      <c r="AP121" s="684"/>
      <c r="AQ121" s="684"/>
      <c r="AR121" s="684"/>
      <c r="AS121" s="684"/>
      <c r="AT121" s="1220"/>
      <c r="AU121" s="1247"/>
      <c r="AV121" s="2280"/>
      <c r="AW121" s="2283"/>
      <c r="AX121" s="684"/>
      <c r="AY121" s="684"/>
      <c r="AZ121" s="684"/>
      <c r="BA121" s="2283"/>
      <c r="BB121" s="684"/>
      <c r="BC121" s="1220"/>
      <c r="BD121" s="1250"/>
      <c r="BE121" s="2280"/>
      <c r="BF121" s="2283"/>
      <c r="BG121" s="684"/>
      <c r="BH121" s="684"/>
      <c r="BI121" s="684"/>
      <c r="BJ121" s="2283"/>
      <c r="BK121" s="684"/>
      <c r="BL121" s="1220"/>
      <c r="BM121" s="1253"/>
      <c r="BN121" s="303">
        <f t="shared" si="99"/>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thickBot="1" x14ac:dyDescent="0.3">
      <c r="A122" s="673"/>
      <c r="B122" s="1334"/>
      <c r="C122" s="1315"/>
      <c r="D122" s="1098"/>
      <c r="E122" s="1095"/>
      <c r="F122" s="1095"/>
      <c r="G122" s="1095"/>
      <c r="H122" s="1095"/>
      <c r="I122" s="1095"/>
      <c r="J122" s="1221"/>
      <c r="K122" s="1218"/>
      <c r="L122" s="1224"/>
      <c r="M122" s="1227"/>
      <c r="N122" s="1230"/>
      <c r="O122" s="1233"/>
      <c r="P122" s="1236"/>
      <c r="Q122" s="1239"/>
      <c r="R122" s="1221"/>
      <c r="S122" s="379"/>
      <c r="T122" s="710"/>
      <c r="U122" s="710"/>
      <c r="V122" s="710"/>
      <c r="W122" s="679"/>
      <c r="X122" s="671"/>
      <c r="Y122" s="671"/>
      <c r="Z122" s="671"/>
      <c r="AA122" s="671"/>
      <c r="AB122" s="1221"/>
      <c r="AC122" s="1242"/>
      <c r="AD122" s="2281"/>
      <c r="AE122" s="2281"/>
      <c r="AF122" s="306">
        <f t="shared" si="168"/>
        <v>0</v>
      </c>
      <c r="AG122" s="306">
        <f t="shared" si="168"/>
        <v>0</v>
      </c>
      <c r="AH122" s="306">
        <f t="shared" si="168"/>
        <v>0</v>
      </c>
      <c r="AI122" s="2281"/>
      <c r="AJ122" s="306">
        <f t="shared" si="168"/>
        <v>0</v>
      </c>
      <c r="AK122" s="1221"/>
      <c r="AL122" s="1245"/>
      <c r="AM122" s="306">
        <f t="shared" si="97"/>
        <v>0</v>
      </c>
      <c r="AN122" s="685"/>
      <c r="AO122" s="685"/>
      <c r="AP122" s="685"/>
      <c r="AQ122" s="685"/>
      <c r="AR122" s="685"/>
      <c r="AS122" s="685"/>
      <c r="AT122" s="1221"/>
      <c r="AU122" s="1248"/>
      <c r="AV122" s="2281"/>
      <c r="AW122" s="2284"/>
      <c r="AX122" s="685"/>
      <c r="AY122" s="685"/>
      <c r="AZ122" s="685"/>
      <c r="BA122" s="2284"/>
      <c r="BB122" s="685"/>
      <c r="BC122" s="1221"/>
      <c r="BD122" s="1251"/>
      <c r="BE122" s="2281"/>
      <c r="BF122" s="2284"/>
      <c r="BG122" s="685"/>
      <c r="BH122" s="685"/>
      <c r="BI122" s="685"/>
      <c r="BJ122" s="2284"/>
      <c r="BK122" s="685"/>
      <c r="BL122" s="1221"/>
      <c r="BM122" s="1254"/>
      <c r="BN122" s="306">
        <f t="shared" si="99"/>
        <v>0</v>
      </c>
      <c r="BO122" s="685"/>
      <c r="BP122" s="685"/>
      <c r="BQ122" s="685"/>
      <c r="BR122" s="685"/>
      <c r="BS122" s="685"/>
      <c r="BT122" s="685"/>
      <c r="BU122" s="1210"/>
      <c r="BV122" s="1211"/>
      <c r="BW122" s="1211"/>
      <c r="BX122" s="1211"/>
      <c r="BY122" s="1211"/>
      <c r="BZ122" s="1211"/>
      <c r="CA122" s="1211"/>
      <c r="CB122" s="1211"/>
      <c r="CC122" s="1212"/>
    </row>
    <row r="123" spans="1:81" s="690" customFormat="1" ht="40.15" customHeight="1" thickTop="1" x14ac:dyDescent="0.25">
      <c r="A123" s="673"/>
      <c r="B123" s="1334"/>
      <c r="C123" s="1315"/>
      <c r="D123" s="1096"/>
      <c r="E123" s="1093"/>
      <c r="F123" s="1093"/>
      <c r="G123" s="1093"/>
      <c r="H123" s="1093"/>
      <c r="I123" s="1093"/>
      <c r="J123" s="1219">
        <v>748</v>
      </c>
      <c r="K123" s="1216" t="str">
        <f>+[20]Metas!K861</f>
        <v>Damnificados apoyados por eventos naturales o antrópicos no intencionales</v>
      </c>
      <c r="L123" s="1433">
        <v>0.1</v>
      </c>
      <c r="M123" s="1480">
        <f>SUM(N123:Q123)</f>
        <v>0.1</v>
      </c>
      <c r="N123" s="1482">
        <v>0.01</v>
      </c>
      <c r="O123" s="1484">
        <v>0.03</v>
      </c>
      <c r="P123" s="1486">
        <v>0.03</v>
      </c>
      <c r="Q123" s="1488">
        <v>0.03</v>
      </c>
      <c r="R123" s="1219">
        <f>+$J123</f>
        <v>748</v>
      </c>
      <c r="S123" s="375" t="s">
        <v>7308</v>
      </c>
      <c r="T123" s="708" t="s">
        <v>3833</v>
      </c>
      <c r="U123" s="708" t="s">
        <v>3839</v>
      </c>
      <c r="V123" s="708" t="s">
        <v>3842</v>
      </c>
      <c r="W123" s="677" t="s">
        <v>7235</v>
      </c>
      <c r="X123" s="669">
        <v>44581</v>
      </c>
      <c r="Y123" s="669">
        <v>44926</v>
      </c>
      <c r="Z123" s="669"/>
      <c r="AA123" s="669"/>
      <c r="AB123" s="1219">
        <f t="shared" ref="AB123" si="175">+$J123</f>
        <v>748</v>
      </c>
      <c r="AC123" s="1240">
        <f t="shared" ref="AC123" si="176">+L123</f>
        <v>0.1</v>
      </c>
      <c r="AD123" s="2279">
        <f t="shared" ref="AD123:AE123" si="177">+AM123+AV123+BE123+BN123</f>
        <v>338</v>
      </c>
      <c r="AE123" s="2279">
        <f t="shared" si="177"/>
        <v>122</v>
      </c>
      <c r="AF123" s="308">
        <f t="shared" si="168"/>
        <v>0</v>
      </c>
      <c r="AG123" s="308">
        <f t="shared" si="168"/>
        <v>0</v>
      </c>
      <c r="AH123" s="308">
        <f t="shared" si="168"/>
        <v>0</v>
      </c>
      <c r="AI123" s="2279">
        <f t="shared" si="168"/>
        <v>183</v>
      </c>
      <c r="AJ123" s="2279">
        <f t="shared" si="168"/>
        <v>33</v>
      </c>
      <c r="AK123" s="1219">
        <f t="shared" ref="AK123" si="178">+$J123</f>
        <v>748</v>
      </c>
      <c r="AL123" s="1243">
        <f>+N123</f>
        <v>0.01</v>
      </c>
      <c r="AM123" s="308">
        <f t="shared" si="97"/>
        <v>0</v>
      </c>
      <c r="AN123" s="683"/>
      <c r="AO123" s="683"/>
      <c r="AP123" s="683"/>
      <c r="AQ123" s="683"/>
      <c r="AR123" s="683"/>
      <c r="AS123" s="683"/>
      <c r="AT123" s="1219">
        <f t="shared" ref="AT123" si="179">+$J123</f>
        <v>748</v>
      </c>
      <c r="AU123" s="1246">
        <f>+O123</f>
        <v>0.03</v>
      </c>
      <c r="AV123" s="2279">
        <f t="shared" ref="AV123" si="180">SUM(AW123:BB123)</f>
        <v>112</v>
      </c>
      <c r="AW123" s="2282">
        <v>40</v>
      </c>
      <c r="AX123" s="683"/>
      <c r="AY123" s="683"/>
      <c r="AZ123" s="683"/>
      <c r="BA123" s="2282">
        <v>61</v>
      </c>
      <c r="BB123" s="2282">
        <v>11</v>
      </c>
      <c r="BC123" s="1219">
        <f t="shared" ref="BC123" si="181">+$J123</f>
        <v>748</v>
      </c>
      <c r="BD123" s="1249">
        <f>+P123</f>
        <v>0.03</v>
      </c>
      <c r="BE123" s="2279">
        <f t="shared" ref="BE123" si="182">SUM(BF123:BK123)</f>
        <v>113</v>
      </c>
      <c r="BF123" s="2282">
        <v>41</v>
      </c>
      <c r="BG123" s="683"/>
      <c r="BH123" s="683"/>
      <c r="BI123" s="683"/>
      <c r="BJ123" s="2282">
        <v>61</v>
      </c>
      <c r="BK123" s="2282">
        <v>11</v>
      </c>
      <c r="BL123" s="1219"/>
      <c r="BM123" s="1252">
        <v>0</v>
      </c>
      <c r="BN123" s="2279">
        <f t="shared" si="99"/>
        <v>113</v>
      </c>
      <c r="BO123" s="2282">
        <v>41</v>
      </c>
      <c r="BP123" s="683"/>
      <c r="BQ123" s="683"/>
      <c r="BR123" s="683"/>
      <c r="BS123" s="2282">
        <v>61</v>
      </c>
      <c r="BT123" s="2282">
        <v>11</v>
      </c>
      <c r="BU123" s="1204"/>
      <c r="BV123" s="1205"/>
      <c r="BW123" s="1205"/>
      <c r="BX123" s="1205"/>
      <c r="BY123" s="1205"/>
      <c r="BZ123" s="1205"/>
      <c r="CA123" s="1205"/>
      <c r="CB123" s="1205"/>
      <c r="CC123" s="1206"/>
    </row>
    <row r="124" spans="1:81" s="690" customFormat="1" ht="40.15" customHeight="1" x14ac:dyDescent="0.25">
      <c r="A124" s="673"/>
      <c r="B124" s="1334"/>
      <c r="C124" s="1315"/>
      <c r="D124" s="1097"/>
      <c r="E124" s="1094"/>
      <c r="F124" s="1094"/>
      <c r="G124" s="1094"/>
      <c r="H124" s="1094"/>
      <c r="I124" s="1094"/>
      <c r="J124" s="1220"/>
      <c r="K124" s="1217"/>
      <c r="L124" s="1434"/>
      <c r="M124" s="1481"/>
      <c r="N124" s="1483"/>
      <c r="O124" s="1485"/>
      <c r="P124" s="1487"/>
      <c r="Q124" s="1489"/>
      <c r="R124" s="1220"/>
      <c r="S124" s="377" t="s">
        <v>7309</v>
      </c>
      <c r="T124" s="709" t="s">
        <v>3833</v>
      </c>
      <c r="U124" s="709" t="s">
        <v>3839</v>
      </c>
      <c r="V124" s="709" t="s">
        <v>3842</v>
      </c>
      <c r="W124" s="678" t="s">
        <v>7310</v>
      </c>
      <c r="X124" s="670">
        <v>44566</v>
      </c>
      <c r="Y124" s="670">
        <v>44926</v>
      </c>
      <c r="Z124" s="670"/>
      <c r="AA124" s="670"/>
      <c r="AB124" s="1220"/>
      <c r="AC124" s="1241"/>
      <c r="AD124" s="2280"/>
      <c r="AE124" s="2280"/>
      <c r="AF124" s="303">
        <f t="shared" si="168"/>
        <v>0</v>
      </c>
      <c r="AG124" s="303">
        <f t="shared" si="168"/>
        <v>0</v>
      </c>
      <c r="AH124" s="303">
        <f t="shared" si="168"/>
        <v>0</v>
      </c>
      <c r="AI124" s="2280"/>
      <c r="AJ124" s="2280"/>
      <c r="AK124" s="1220"/>
      <c r="AL124" s="1244"/>
      <c r="AM124" s="303">
        <f t="shared" si="97"/>
        <v>0</v>
      </c>
      <c r="AN124" s="684"/>
      <c r="AO124" s="684"/>
      <c r="AP124" s="684"/>
      <c r="AQ124" s="684"/>
      <c r="AR124" s="684"/>
      <c r="AS124" s="684"/>
      <c r="AT124" s="1220"/>
      <c r="AU124" s="1247"/>
      <c r="AV124" s="2280"/>
      <c r="AW124" s="2283"/>
      <c r="AX124" s="684"/>
      <c r="AY124" s="684"/>
      <c r="AZ124" s="684"/>
      <c r="BA124" s="2283"/>
      <c r="BB124" s="2283"/>
      <c r="BC124" s="1220"/>
      <c r="BD124" s="1250"/>
      <c r="BE124" s="2280"/>
      <c r="BF124" s="2283"/>
      <c r="BG124" s="684"/>
      <c r="BH124" s="684"/>
      <c r="BI124" s="684"/>
      <c r="BJ124" s="2283"/>
      <c r="BK124" s="2283"/>
      <c r="BL124" s="1220"/>
      <c r="BM124" s="1253"/>
      <c r="BN124" s="2280"/>
      <c r="BO124" s="2283"/>
      <c r="BP124" s="684"/>
      <c r="BQ124" s="684"/>
      <c r="BR124" s="684"/>
      <c r="BS124" s="2283"/>
      <c r="BT124" s="2283"/>
      <c r="BU124" s="1207"/>
      <c r="BV124" s="1208"/>
      <c r="BW124" s="1208"/>
      <c r="BX124" s="1208"/>
      <c r="BY124" s="1208"/>
      <c r="BZ124" s="1208"/>
      <c r="CA124" s="1208"/>
      <c r="CB124" s="1208"/>
      <c r="CC124" s="1209"/>
    </row>
    <row r="125" spans="1:81" s="690" customFormat="1" ht="40.15" customHeight="1" x14ac:dyDescent="0.25">
      <c r="A125" s="673"/>
      <c r="B125" s="1334"/>
      <c r="C125" s="1315"/>
      <c r="D125" s="1097"/>
      <c r="E125" s="1094"/>
      <c r="F125" s="1094"/>
      <c r="G125" s="1094"/>
      <c r="H125" s="1094"/>
      <c r="I125" s="1094"/>
      <c r="J125" s="1220"/>
      <c r="K125" s="1217"/>
      <c r="L125" s="1434"/>
      <c r="M125" s="1481"/>
      <c r="N125" s="1483"/>
      <c r="O125" s="1485"/>
      <c r="P125" s="1487"/>
      <c r="Q125" s="1489"/>
      <c r="R125" s="1220"/>
      <c r="S125" s="377" t="s">
        <v>7311</v>
      </c>
      <c r="T125" s="709" t="s">
        <v>3833</v>
      </c>
      <c r="U125" s="709" t="s">
        <v>3840</v>
      </c>
      <c r="V125" s="709" t="s">
        <v>3842</v>
      </c>
      <c r="W125" s="678" t="s">
        <v>7312</v>
      </c>
      <c r="X125" s="670">
        <v>44566</v>
      </c>
      <c r="Y125" s="670">
        <v>44926</v>
      </c>
      <c r="Z125" s="670"/>
      <c r="AA125" s="670"/>
      <c r="AB125" s="1220"/>
      <c r="AC125" s="1241"/>
      <c r="AD125" s="2280"/>
      <c r="AE125" s="2280"/>
      <c r="AF125" s="303">
        <f t="shared" si="168"/>
        <v>0</v>
      </c>
      <c r="AG125" s="303">
        <f t="shared" si="168"/>
        <v>0</v>
      </c>
      <c r="AH125" s="303">
        <f t="shared" si="168"/>
        <v>0</v>
      </c>
      <c r="AI125" s="2280"/>
      <c r="AJ125" s="2280"/>
      <c r="AK125" s="1220"/>
      <c r="AL125" s="1244"/>
      <c r="AM125" s="303">
        <f t="shared" si="97"/>
        <v>0</v>
      </c>
      <c r="AN125" s="684"/>
      <c r="AO125" s="684"/>
      <c r="AP125" s="684"/>
      <c r="AQ125" s="684"/>
      <c r="AR125" s="684"/>
      <c r="AS125" s="684"/>
      <c r="AT125" s="1220"/>
      <c r="AU125" s="1247"/>
      <c r="AV125" s="2280"/>
      <c r="AW125" s="2283"/>
      <c r="AX125" s="684"/>
      <c r="AY125" s="684"/>
      <c r="AZ125" s="684"/>
      <c r="BA125" s="2283"/>
      <c r="BB125" s="2283"/>
      <c r="BC125" s="1220"/>
      <c r="BD125" s="1250"/>
      <c r="BE125" s="2280"/>
      <c r="BF125" s="2283"/>
      <c r="BG125" s="684"/>
      <c r="BH125" s="684"/>
      <c r="BI125" s="684"/>
      <c r="BJ125" s="2283"/>
      <c r="BK125" s="2283"/>
      <c r="BL125" s="1220"/>
      <c r="BM125" s="1253"/>
      <c r="BN125" s="2280"/>
      <c r="BO125" s="2283"/>
      <c r="BP125" s="684"/>
      <c r="BQ125" s="684"/>
      <c r="BR125" s="684"/>
      <c r="BS125" s="2283"/>
      <c r="BT125" s="2283"/>
      <c r="BU125" s="1207"/>
      <c r="BV125" s="1208"/>
      <c r="BW125" s="1208"/>
      <c r="BX125" s="1208"/>
      <c r="BY125" s="1208"/>
      <c r="BZ125" s="1208"/>
      <c r="CA125" s="1208"/>
      <c r="CB125" s="1208"/>
      <c r="CC125" s="1209"/>
    </row>
    <row r="126" spans="1:81" s="690" customFormat="1" ht="40.15" customHeight="1" thickBot="1" x14ac:dyDescent="0.3">
      <c r="A126" s="673"/>
      <c r="B126" s="1334"/>
      <c r="C126" s="1316"/>
      <c r="D126" s="1098"/>
      <c r="E126" s="1095"/>
      <c r="F126" s="1095"/>
      <c r="G126" s="1095"/>
      <c r="H126" s="1095"/>
      <c r="I126" s="1095"/>
      <c r="J126" s="1221"/>
      <c r="K126" s="1218"/>
      <c r="L126" s="1490"/>
      <c r="M126" s="1491"/>
      <c r="N126" s="1492"/>
      <c r="O126" s="1493"/>
      <c r="P126" s="1494"/>
      <c r="Q126" s="1495"/>
      <c r="R126" s="1221"/>
      <c r="S126" s="379" t="s">
        <v>7313</v>
      </c>
      <c r="T126" s="709" t="s">
        <v>3833</v>
      </c>
      <c r="U126" s="710" t="s">
        <v>3840</v>
      </c>
      <c r="V126" s="729" t="s">
        <v>3842</v>
      </c>
      <c r="W126" s="679" t="s">
        <v>7314</v>
      </c>
      <c r="X126" s="671">
        <v>44566</v>
      </c>
      <c r="Y126" s="671">
        <v>44926</v>
      </c>
      <c r="Z126" s="671"/>
      <c r="AA126" s="671"/>
      <c r="AB126" s="1221"/>
      <c r="AC126" s="1242"/>
      <c r="AD126" s="2281"/>
      <c r="AE126" s="2281"/>
      <c r="AF126" s="306">
        <f t="shared" si="168"/>
        <v>0</v>
      </c>
      <c r="AG126" s="306">
        <f t="shared" si="168"/>
        <v>0</v>
      </c>
      <c r="AH126" s="306">
        <f t="shared" si="168"/>
        <v>0</v>
      </c>
      <c r="AI126" s="2281"/>
      <c r="AJ126" s="2281"/>
      <c r="AK126" s="1221"/>
      <c r="AL126" s="1245"/>
      <c r="AM126" s="306">
        <f t="shared" si="97"/>
        <v>0</v>
      </c>
      <c r="AN126" s="685"/>
      <c r="AO126" s="685"/>
      <c r="AP126" s="685"/>
      <c r="AQ126" s="685"/>
      <c r="AR126" s="685"/>
      <c r="AS126" s="685"/>
      <c r="AT126" s="1221"/>
      <c r="AU126" s="1248"/>
      <c r="AV126" s="2281"/>
      <c r="AW126" s="2284"/>
      <c r="AX126" s="685"/>
      <c r="AY126" s="685"/>
      <c r="AZ126" s="685"/>
      <c r="BA126" s="2284"/>
      <c r="BB126" s="2284"/>
      <c r="BC126" s="1221"/>
      <c r="BD126" s="1251"/>
      <c r="BE126" s="2281"/>
      <c r="BF126" s="2284"/>
      <c r="BG126" s="685"/>
      <c r="BH126" s="685"/>
      <c r="BI126" s="685"/>
      <c r="BJ126" s="2284"/>
      <c r="BK126" s="2284"/>
      <c r="BL126" s="1221"/>
      <c r="BM126" s="1254"/>
      <c r="BN126" s="2281"/>
      <c r="BO126" s="2284"/>
      <c r="BP126" s="685"/>
      <c r="BQ126" s="685"/>
      <c r="BR126" s="685"/>
      <c r="BS126" s="2284"/>
      <c r="BT126" s="2284"/>
      <c r="BU126" s="1210"/>
      <c r="BV126" s="1211"/>
      <c r="BW126" s="1211"/>
      <c r="BX126" s="1211"/>
      <c r="BY126" s="1211"/>
      <c r="BZ126" s="1211"/>
      <c r="CA126" s="1211"/>
      <c r="CB126" s="1211"/>
      <c r="CC126" s="1212"/>
    </row>
    <row r="127" spans="1:81" s="690" customFormat="1" ht="40.15" customHeight="1" thickTop="1" x14ac:dyDescent="0.25">
      <c r="A127" s="673"/>
      <c r="B127" s="1334"/>
      <c r="C127" s="1314" t="s">
        <v>1193</v>
      </c>
      <c r="D127" s="1096"/>
      <c r="E127" s="1093"/>
      <c r="F127" s="1093"/>
      <c r="G127" s="1093"/>
      <c r="H127" s="1093"/>
      <c r="I127" s="1093"/>
      <c r="J127" s="1219">
        <v>749</v>
      </c>
      <c r="K127" s="1216" t="str">
        <f>+[20]Metas!K862</f>
        <v>Operatividad del Banco de Maquinaria</v>
      </c>
      <c r="L127" s="1222">
        <v>1</v>
      </c>
      <c r="M127" s="1225">
        <f>SUM(N127:Q127)</f>
        <v>1</v>
      </c>
      <c r="N127" s="1228"/>
      <c r="O127" s="1231"/>
      <c r="P127" s="1234"/>
      <c r="Q127" s="1237">
        <v>1</v>
      </c>
      <c r="R127" s="1219">
        <f>+$J127</f>
        <v>749</v>
      </c>
      <c r="S127" s="375" t="s">
        <v>7315</v>
      </c>
      <c r="T127" s="708" t="s">
        <v>3833</v>
      </c>
      <c r="U127" s="708" t="s">
        <v>3839</v>
      </c>
      <c r="V127" s="708" t="s">
        <v>3842</v>
      </c>
      <c r="W127" s="677" t="s">
        <v>7316</v>
      </c>
      <c r="X127" s="669">
        <v>44805</v>
      </c>
      <c r="Y127" s="669">
        <v>44926</v>
      </c>
      <c r="Z127" s="669"/>
      <c r="AA127" s="669"/>
      <c r="AB127" s="1219">
        <f t="shared" ref="AB127" si="183">+$J127</f>
        <v>749</v>
      </c>
      <c r="AC127" s="1240">
        <f t="shared" ref="AC127" si="184">+L127</f>
        <v>1</v>
      </c>
      <c r="AD127" s="2279">
        <f t="shared" si="168"/>
        <v>450</v>
      </c>
      <c r="AE127" s="2279">
        <f t="shared" si="168"/>
        <v>450</v>
      </c>
      <c r="AF127" s="308">
        <f t="shared" si="168"/>
        <v>0</v>
      </c>
      <c r="AG127" s="308">
        <f t="shared" si="168"/>
        <v>0</v>
      </c>
      <c r="AH127" s="308">
        <f t="shared" si="168"/>
        <v>0</v>
      </c>
      <c r="AI127" s="308">
        <f t="shared" si="168"/>
        <v>0</v>
      </c>
      <c r="AJ127" s="308">
        <f t="shared" si="168"/>
        <v>0</v>
      </c>
      <c r="AK127" s="1219">
        <f t="shared" ref="AK127" si="185">+$J127</f>
        <v>749</v>
      </c>
      <c r="AL127" s="1243">
        <f>+N127</f>
        <v>0</v>
      </c>
      <c r="AM127" s="308">
        <f t="shared" si="97"/>
        <v>0</v>
      </c>
      <c r="AN127" s="683"/>
      <c r="AO127" s="683"/>
      <c r="AP127" s="683"/>
      <c r="AQ127" s="683"/>
      <c r="AR127" s="683"/>
      <c r="AS127" s="683"/>
      <c r="AT127" s="1219">
        <f t="shared" ref="AT127" si="186">+$J127</f>
        <v>749</v>
      </c>
      <c r="AU127" s="1246">
        <f>+O127</f>
        <v>0</v>
      </c>
      <c r="AV127" s="308">
        <f t="shared" si="98"/>
        <v>0</v>
      </c>
      <c r="AW127" s="683"/>
      <c r="AX127" s="683"/>
      <c r="AY127" s="683"/>
      <c r="AZ127" s="683"/>
      <c r="BA127" s="683"/>
      <c r="BB127" s="683"/>
      <c r="BC127" s="1219">
        <f t="shared" ref="BC127" si="187">+$J127</f>
        <v>749</v>
      </c>
      <c r="BD127" s="1249">
        <f>+P127</f>
        <v>0</v>
      </c>
      <c r="BE127" s="308">
        <f t="shared" si="105"/>
        <v>0</v>
      </c>
      <c r="BF127" s="683"/>
      <c r="BG127" s="683"/>
      <c r="BH127" s="683"/>
      <c r="BI127" s="683"/>
      <c r="BJ127" s="683"/>
      <c r="BK127" s="683"/>
      <c r="BL127" s="1219">
        <f t="shared" ref="BL127" si="188">+$J127</f>
        <v>749</v>
      </c>
      <c r="BM127" s="1252">
        <f>+Q127</f>
        <v>1</v>
      </c>
      <c r="BN127" s="2279">
        <f t="shared" si="99"/>
        <v>450</v>
      </c>
      <c r="BO127" s="2282">
        <v>450</v>
      </c>
      <c r="BP127" s="683"/>
      <c r="BQ127" s="683"/>
      <c r="BR127" s="683"/>
      <c r="BS127" s="683"/>
      <c r="BT127" s="683"/>
      <c r="BU127" s="1204"/>
      <c r="BV127" s="1205"/>
      <c r="BW127" s="1205"/>
      <c r="BX127" s="1205"/>
      <c r="BY127" s="1205"/>
      <c r="BZ127" s="1205"/>
      <c r="CA127" s="1205"/>
      <c r="CB127" s="1205"/>
      <c r="CC127" s="1206"/>
    </row>
    <row r="128" spans="1:81" s="690" customFormat="1" ht="40.15" customHeight="1" x14ac:dyDescent="0.25">
      <c r="A128" s="673"/>
      <c r="B128" s="1334"/>
      <c r="C128" s="1315"/>
      <c r="D128" s="1097"/>
      <c r="E128" s="1094"/>
      <c r="F128" s="1094"/>
      <c r="G128" s="1094"/>
      <c r="H128" s="1094"/>
      <c r="I128" s="1094"/>
      <c r="J128" s="1220"/>
      <c r="K128" s="1217"/>
      <c r="L128" s="1223"/>
      <c r="M128" s="1226"/>
      <c r="N128" s="1229"/>
      <c r="O128" s="1232"/>
      <c r="P128" s="1235"/>
      <c r="Q128" s="1238"/>
      <c r="R128" s="1220"/>
      <c r="S128" s="377"/>
      <c r="T128" s="709"/>
      <c r="U128" s="709"/>
      <c r="V128" s="709"/>
      <c r="W128" s="678"/>
      <c r="X128" s="670"/>
      <c r="Y128" s="670"/>
      <c r="Z128" s="670"/>
      <c r="AA128" s="670"/>
      <c r="AB128" s="1220"/>
      <c r="AC128" s="1241"/>
      <c r="AD128" s="2280"/>
      <c r="AE128" s="2280"/>
      <c r="AF128" s="303">
        <f t="shared" si="168"/>
        <v>0</v>
      </c>
      <c r="AG128" s="303">
        <f t="shared" si="168"/>
        <v>0</v>
      </c>
      <c r="AH128" s="303">
        <f t="shared" si="168"/>
        <v>0</v>
      </c>
      <c r="AI128" s="303">
        <f t="shared" si="168"/>
        <v>0</v>
      </c>
      <c r="AJ128" s="303">
        <f t="shared" si="168"/>
        <v>0</v>
      </c>
      <c r="AK128" s="1220"/>
      <c r="AL128" s="1244"/>
      <c r="AM128" s="303">
        <f t="shared" si="97"/>
        <v>0</v>
      </c>
      <c r="AN128" s="684"/>
      <c r="AO128" s="684"/>
      <c r="AP128" s="684"/>
      <c r="AQ128" s="684"/>
      <c r="AR128" s="684"/>
      <c r="AS128" s="684"/>
      <c r="AT128" s="1220"/>
      <c r="AU128" s="1247"/>
      <c r="AV128" s="303">
        <f t="shared" si="98"/>
        <v>0</v>
      </c>
      <c r="AW128" s="684"/>
      <c r="AX128" s="684"/>
      <c r="AY128" s="684"/>
      <c r="AZ128" s="684"/>
      <c r="BA128" s="684"/>
      <c r="BB128" s="684"/>
      <c r="BC128" s="1220"/>
      <c r="BD128" s="1250"/>
      <c r="BE128" s="303">
        <f t="shared" si="105"/>
        <v>0</v>
      </c>
      <c r="BF128" s="684"/>
      <c r="BG128" s="684"/>
      <c r="BH128" s="684"/>
      <c r="BI128" s="684"/>
      <c r="BJ128" s="684"/>
      <c r="BK128" s="684"/>
      <c r="BL128" s="1220"/>
      <c r="BM128" s="1253"/>
      <c r="BN128" s="2280"/>
      <c r="BO128" s="2283"/>
      <c r="BP128" s="684"/>
      <c r="BQ128" s="684"/>
      <c r="BR128" s="684"/>
      <c r="BS128" s="684"/>
      <c r="BT128" s="684"/>
      <c r="BU128" s="1207"/>
      <c r="BV128" s="1208"/>
      <c r="BW128" s="1208"/>
      <c r="BX128" s="1208"/>
      <c r="BY128" s="1208"/>
      <c r="BZ128" s="1208"/>
      <c r="CA128" s="1208"/>
      <c r="CB128" s="1208"/>
      <c r="CC128" s="1209"/>
    </row>
    <row r="129" spans="1:81" s="690" customFormat="1" ht="40.15" customHeight="1" x14ac:dyDescent="0.25">
      <c r="A129" s="673"/>
      <c r="B129" s="1334"/>
      <c r="C129" s="1315"/>
      <c r="D129" s="1097"/>
      <c r="E129" s="1094"/>
      <c r="F129" s="1094"/>
      <c r="G129" s="1094"/>
      <c r="H129" s="1094"/>
      <c r="I129" s="1094"/>
      <c r="J129" s="1220"/>
      <c r="K129" s="1217"/>
      <c r="L129" s="1223"/>
      <c r="M129" s="1226"/>
      <c r="N129" s="1229"/>
      <c r="O129" s="1232"/>
      <c r="P129" s="1235"/>
      <c r="Q129" s="1238"/>
      <c r="R129" s="1220"/>
      <c r="S129" s="377"/>
      <c r="T129" s="709"/>
      <c r="U129" s="709"/>
      <c r="V129" s="709"/>
      <c r="W129" s="678"/>
      <c r="X129" s="670"/>
      <c r="Y129" s="670"/>
      <c r="Z129" s="670"/>
      <c r="AA129" s="670"/>
      <c r="AB129" s="1220"/>
      <c r="AC129" s="1241"/>
      <c r="AD129" s="2280"/>
      <c r="AE129" s="2280"/>
      <c r="AF129" s="303">
        <f t="shared" si="168"/>
        <v>0</v>
      </c>
      <c r="AG129" s="303">
        <f t="shared" si="168"/>
        <v>0</v>
      </c>
      <c r="AH129" s="303">
        <f t="shared" si="168"/>
        <v>0</v>
      </c>
      <c r="AI129" s="303">
        <f t="shared" si="168"/>
        <v>0</v>
      </c>
      <c r="AJ129" s="303">
        <f t="shared" si="168"/>
        <v>0</v>
      </c>
      <c r="AK129" s="1220"/>
      <c r="AL129" s="1244"/>
      <c r="AM129" s="303">
        <f t="shared" si="97"/>
        <v>0</v>
      </c>
      <c r="AN129" s="684"/>
      <c r="AO129" s="684"/>
      <c r="AP129" s="684"/>
      <c r="AQ129" s="684"/>
      <c r="AR129" s="684"/>
      <c r="AS129" s="684"/>
      <c r="AT129" s="1220"/>
      <c r="AU129" s="1247"/>
      <c r="AV129" s="303">
        <f t="shared" si="98"/>
        <v>0</v>
      </c>
      <c r="AW129" s="684"/>
      <c r="AX129" s="684"/>
      <c r="AY129" s="684"/>
      <c r="AZ129" s="684"/>
      <c r="BA129" s="684"/>
      <c r="BB129" s="684"/>
      <c r="BC129" s="1220"/>
      <c r="BD129" s="1250"/>
      <c r="BE129" s="303">
        <f t="shared" si="105"/>
        <v>0</v>
      </c>
      <c r="BF129" s="684"/>
      <c r="BG129" s="684"/>
      <c r="BH129" s="684"/>
      <c r="BI129" s="684"/>
      <c r="BJ129" s="684"/>
      <c r="BK129" s="684"/>
      <c r="BL129" s="1220"/>
      <c r="BM129" s="1253"/>
      <c r="BN129" s="2280"/>
      <c r="BO129" s="2283"/>
      <c r="BP129" s="684"/>
      <c r="BQ129" s="684"/>
      <c r="BR129" s="684"/>
      <c r="BS129" s="684"/>
      <c r="BT129" s="684"/>
      <c r="BU129" s="1207"/>
      <c r="BV129" s="1208"/>
      <c r="BW129" s="1208"/>
      <c r="BX129" s="1208"/>
      <c r="BY129" s="1208"/>
      <c r="BZ129" s="1208"/>
      <c r="CA129" s="1208"/>
      <c r="CB129" s="1208"/>
      <c r="CC129" s="1209"/>
    </row>
    <row r="130" spans="1:81" s="690" customFormat="1" ht="40.15" customHeight="1" thickBot="1" x14ac:dyDescent="0.3">
      <c r="A130" s="673"/>
      <c r="B130" s="1335"/>
      <c r="C130" s="1316"/>
      <c r="D130" s="1098"/>
      <c r="E130" s="1095"/>
      <c r="F130" s="1095"/>
      <c r="G130" s="1095"/>
      <c r="H130" s="1095"/>
      <c r="I130" s="1095"/>
      <c r="J130" s="1221"/>
      <c r="K130" s="1218"/>
      <c r="L130" s="1224"/>
      <c r="M130" s="1227"/>
      <c r="N130" s="1230"/>
      <c r="O130" s="1233"/>
      <c r="P130" s="1236"/>
      <c r="Q130" s="1239"/>
      <c r="R130" s="1221"/>
      <c r="S130" s="379"/>
      <c r="T130" s="710"/>
      <c r="U130" s="710"/>
      <c r="V130" s="710"/>
      <c r="W130" s="679"/>
      <c r="X130" s="671"/>
      <c r="Y130" s="671"/>
      <c r="Z130" s="671"/>
      <c r="AA130" s="671"/>
      <c r="AB130" s="1221"/>
      <c r="AC130" s="1242"/>
      <c r="AD130" s="2281"/>
      <c r="AE130" s="2281"/>
      <c r="AF130" s="306">
        <f t="shared" si="168"/>
        <v>0</v>
      </c>
      <c r="AG130" s="306">
        <f t="shared" si="168"/>
        <v>0</v>
      </c>
      <c r="AH130" s="306">
        <f t="shared" si="168"/>
        <v>0</v>
      </c>
      <c r="AI130" s="306">
        <f t="shared" si="168"/>
        <v>0</v>
      </c>
      <c r="AJ130" s="306">
        <f t="shared" si="168"/>
        <v>0</v>
      </c>
      <c r="AK130" s="1221"/>
      <c r="AL130" s="1245"/>
      <c r="AM130" s="306">
        <f t="shared" si="97"/>
        <v>0</v>
      </c>
      <c r="AN130" s="685"/>
      <c r="AO130" s="685"/>
      <c r="AP130" s="685"/>
      <c r="AQ130" s="685"/>
      <c r="AR130" s="685"/>
      <c r="AS130" s="685"/>
      <c r="AT130" s="1221"/>
      <c r="AU130" s="1248"/>
      <c r="AV130" s="306">
        <f t="shared" si="98"/>
        <v>0</v>
      </c>
      <c r="AW130" s="685"/>
      <c r="AX130" s="685"/>
      <c r="AY130" s="685"/>
      <c r="AZ130" s="685"/>
      <c r="BA130" s="685"/>
      <c r="BB130" s="685"/>
      <c r="BC130" s="1221"/>
      <c r="BD130" s="1251"/>
      <c r="BE130" s="306">
        <f t="shared" si="105"/>
        <v>0</v>
      </c>
      <c r="BF130" s="685"/>
      <c r="BG130" s="685"/>
      <c r="BH130" s="685"/>
      <c r="BI130" s="685"/>
      <c r="BJ130" s="685"/>
      <c r="BK130" s="685"/>
      <c r="BL130" s="1221"/>
      <c r="BM130" s="1254"/>
      <c r="BN130" s="2281"/>
      <c r="BO130" s="2284"/>
      <c r="BP130" s="685"/>
      <c r="BQ130" s="685"/>
      <c r="BR130" s="685"/>
      <c r="BS130" s="685"/>
      <c r="BT130" s="685"/>
      <c r="BU130" s="1210"/>
      <c r="BV130" s="1211"/>
      <c r="BW130" s="1211"/>
      <c r="BX130" s="1211"/>
      <c r="BY130" s="1211"/>
      <c r="BZ130" s="1211"/>
      <c r="CA130" s="1211"/>
      <c r="CB130" s="1211"/>
      <c r="CC130" s="1212"/>
    </row>
    <row r="131" spans="1:81" ht="40.15" customHeight="1" thickTop="1" x14ac:dyDescent="0.25"/>
  </sheetData>
  <mergeCells count="1172">
    <mergeCell ref="BN123:BN126"/>
    <mergeCell ref="BO123:BO126"/>
    <mergeCell ref="BS123:BS126"/>
    <mergeCell ref="BT123:BT126"/>
    <mergeCell ref="AD127:AD130"/>
    <mergeCell ref="AE127:AE130"/>
    <mergeCell ref="BN127:BN130"/>
    <mergeCell ref="BO127:BO130"/>
    <mergeCell ref="AJ123:AJ126"/>
    <mergeCell ref="AV123:AV126"/>
    <mergeCell ref="AW123:AW126"/>
    <mergeCell ref="BA123:BA126"/>
    <mergeCell ref="BB123:BB126"/>
    <mergeCell ref="BE123:BE126"/>
    <mergeCell ref="BF123:BF126"/>
    <mergeCell ref="BJ123:BJ126"/>
    <mergeCell ref="BK123:BK126"/>
    <mergeCell ref="AE111:AE114"/>
    <mergeCell ref="AI111:AI114"/>
    <mergeCell ref="AJ111:AJ114"/>
    <mergeCell ref="BE111:BE114"/>
    <mergeCell ref="BF111:BF114"/>
    <mergeCell ref="BJ111:BJ114"/>
    <mergeCell ref="BK111:BK114"/>
    <mergeCell ref="AD119:AD122"/>
    <mergeCell ref="AE119:AE122"/>
    <mergeCell ref="AI119:AI122"/>
    <mergeCell ref="AV119:AV122"/>
    <mergeCell ref="AW119:AW122"/>
    <mergeCell ref="BA119:BA122"/>
    <mergeCell ref="BE119:BE122"/>
    <mergeCell ref="BF119:BF122"/>
    <mergeCell ref="BJ119:BJ122"/>
    <mergeCell ref="BE103:BE106"/>
    <mergeCell ref="BF103:BF106"/>
    <mergeCell ref="AD107:AD110"/>
    <mergeCell ref="AE107:AE110"/>
    <mergeCell ref="AI107:AI110"/>
    <mergeCell ref="AJ107:AJ110"/>
    <mergeCell ref="BF107:BF110"/>
    <mergeCell ref="BJ107:BJ110"/>
    <mergeCell ref="BK107:BK110"/>
    <mergeCell ref="AT107:AT110"/>
    <mergeCell ref="AU107:AU110"/>
    <mergeCell ref="BC107:BC110"/>
    <mergeCell ref="BD107:BD110"/>
    <mergeCell ref="BC119:BC122"/>
    <mergeCell ref="BN87:BN90"/>
    <mergeCell ref="BO87:BO90"/>
    <mergeCell ref="BS87:BS90"/>
    <mergeCell ref="BN91:BN94"/>
    <mergeCell ref="BO91:BO94"/>
    <mergeCell ref="BS91:BS94"/>
    <mergeCell ref="BT91:BT94"/>
    <mergeCell ref="AD95:AD98"/>
    <mergeCell ref="AE95:AE98"/>
    <mergeCell ref="AI95:AI98"/>
    <mergeCell ref="AJ95:AJ98"/>
    <mergeCell ref="BE95:BE98"/>
    <mergeCell ref="BF95:BF98"/>
    <mergeCell ref="BJ95:BJ98"/>
    <mergeCell ref="BK95:BK98"/>
    <mergeCell ref="AD83:AD86"/>
    <mergeCell ref="AE83:AE86"/>
    <mergeCell ref="AI83:AI86"/>
    <mergeCell ref="AJ83:AJ86"/>
    <mergeCell ref="BE83:BE86"/>
    <mergeCell ref="BF83:BF86"/>
    <mergeCell ref="BJ83:BJ86"/>
    <mergeCell ref="BK83:BK86"/>
    <mergeCell ref="AD87:AD90"/>
    <mergeCell ref="AE87:AE90"/>
    <mergeCell ref="AI87:AI90"/>
    <mergeCell ref="AV87:AV90"/>
    <mergeCell ref="AW87:AW90"/>
    <mergeCell ref="BA87:BA90"/>
    <mergeCell ref="BD87:BD90"/>
    <mergeCell ref="BL87:BL90"/>
    <mergeCell ref="BM87:BM90"/>
    <mergeCell ref="BO79:BO82"/>
    <mergeCell ref="AM59:AM62"/>
    <mergeCell ref="AN59:AN62"/>
    <mergeCell ref="AV59:AV62"/>
    <mergeCell ref="AW59:AW62"/>
    <mergeCell ref="BE59:BE62"/>
    <mergeCell ref="BF59:BF62"/>
    <mergeCell ref="BN59:BN62"/>
    <mergeCell ref="BO59:BO62"/>
    <mergeCell ref="BN67:BN70"/>
    <mergeCell ref="BO67:BO70"/>
    <mergeCell ref="BD75:BD78"/>
    <mergeCell ref="BL75:BL78"/>
    <mergeCell ref="BM75:BM78"/>
    <mergeCell ref="BD63:BD66"/>
    <mergeCell ref="BL63:BL66"/>
    <mergeCell ref="BM63:BM66"/>
    <mergeCell ref="BN47:BN50"/>
    <mergeCell ref="BO47:BO50"/>
    <mergeCell ref="AD51:AD54"/>
    <mergeCell ref="AE51:AE54"/>
    <mergeCell ref="AI51:AI54"/>
    <mergeCell ref="AV51:AV54"/>
    <mergeCell ref="AW51:AW54"/>
    <mergeCell ref="BA51:BA54"/>
    <mergeCell ref="BE51:BE54"/>
    <mergeCell ref="BF51:BF54"/>
    <mergeCell ref="BJ51:BJ54"/>
    <mergeCell ref="BN51:BN54"/>
    <mergeCell ref="BO51:BO54"/>
    <mergeCell ref="BD51:BD54"/>
    <mergeCell ref="BL51:BL54"/>
    <mergeCell ref="BM51:BM54"/>
    <mergeCell ref="BS67:BS70"/>
    <mergeCell ref="BU125:CC125"/>
    <mergeCell ref="BU126:CC126"/>
    <mergeCell ref="B11:B30"/>
    <mergeCell ref="C11:C18"/>
    <mergeCell ref="C19:C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BU111:CC111"/>
    <mergeCell ref="B95:B130"/>
    <mergeCell ref="C95:C106"/>
    <mergeCell ref="C107:C118"/>
    <mergeCell ref="C119:C126"/>
    <mergeCell ref="C127:C130"/>
    <mergeCell ref="BE43:BE46"/>
    <mergeCell ref="BF43:BF46"/>
    <mergeCell ref="BJ43:BJ46"/>
    <mergeCell ref="BK43:BK46"/>
    <mergeCell ref="AD47:AD50"/>
    <mergeCell ref="AE47:AE50"/>
    <mergeCell ref="AM47:AM50"/>
    <mergeCell ref="AN47:AN50"/>
    <mergeCell ref="AV47:AV50"/>
    <mergeCell ref="BU123:CC123"/>
    <mergeCell ref="BU124:CC124"/>
    <mergeCell ref="C71:C82"/>
    <mergeCell ref="C83:C86"/>
    <mergeCell ref="C87:C94"/>
    <mergeCell ref="AU111:AU114"/>
    <mergeCell ref="BC111:BC114"/>
    <mergeCell ref="BD111:BD114"/>
    <mergeCell ref="BL111:BL114"/>
    <mergeCell ref="BM111:BM114"/>
    <mergeCell ref="P111:P114"/>
    <mergeCell ref="Q111:Q114"/>
    <mergeCell ref="AB111:AB114"/>
    <mergeCell ref="AC111:AC114"/>
    <mergeCell ref="AK111:AK114"/>
    <mergeCell ref="AL111:AL114"/>
    <mergeCell ref="BU109:CC109"/>
    <mergeCell ref="BU110:CC110"/>
    <mergeCell ref="J111:J114"/>
    <mergeCell ref="K111:K114"/>
    <mergeCell ref="L111:L114"/>
    <mergeCell ref="M111:M114"/>
    <mergeCell ref="N111:N114"/>
    <mergeCell ref="O111:O114"/>
    <mergeCell ref="AV71:AV74"/>
    <mergeCell ref="AW71:AW74"/>
    <mergeCell ref="AD75:AD78"/>
    <mergeCell ref="AE75:AE78"/>
    <mergeCell ref="BE75:BE78"/>
    <mergeCell ref="BF75:BF78"/>
    <mergeCell ref="AD79:AD82"/>
    <mergeCell ref="AE79:AE82"/>
    <mergeCell ref="BU112:CC112"/>
    <mergeCell ref="BU113:CC113"/>
    <mergeCell ref="BU114:CC114"/>
    <mergeCell ref="AT111:AT114"/>
    <mergeCell ref="AD111:AD114"/>
    <mergeCell ref="BU103:CC103"/>
    <mergeCell ref="BU104:CC104"/>
    <mergeCell ref="BU105:CC105"/>
    <mergeCell ref="BU106:CC106"/>
    <mergeCell ref="BU107:CC107"/>
    <mergeCell ref="BU108:CC108"/>
    <mergeCell ref="B71:B94"/>
    <mergeCell ref="BU121:CC121"/>
    <mergeCell ref="BU122:CC122"/>
    <mergeCell ref="BD119:BD122"/>
    <mergeCell ref="C31:C46"/>
    <mergeCell ref="B31:B70"/>
    <mergeCell ref="C47:C54"/>
    <mergeCell ref="C55:C70"/>
    <mergeCell ref="AW47:AW50"/>
    <mergeCell ref="BE47:BE50"/>
    <mergeCell ref="BF47:BF50"/>
    <mergeCell ref="AV31:AV34"/>
    <mergeCell ref="AW31:AW34"/>
    <mergeCell ref="BA31:BA34"/>
    <mergeCell ref="BB31:BB34"/>
    <mergeCell ref="BE31:BE34"/>
    <mergeCell ref="BF31:BF34"/>
    <mergeCell ref="BJ31:BJ34"/>
    <mergeCell ref="BK31:BK34"/>
    <mergeCell ref="AD39:AD42"/>
    <mergeCell ref="AE39:AE42"/>
    <mergeCell ref="AD103:AD106"/>
    <mergeCell ref="AE103:AE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L107:BL110"/>
    <mergeCell ref="BM107:BM110"/>
    <mergeCell ref="P107:P110"/>
    <mergeCell ref="Q107:Q110"/>
    <mergeCell ref="AB107:AB110"/>
    <mergeCell ref="AC107:AC110"/>
    <mergeCell ref="AK107:AK110"/>
    <mergeCell ref="AL107:AL110"/>
    <mergeCell ref="BU127:CC127"/>
    <mergeCell ref="BU128:CC128"/>
    <mergeCell ref="BU129:CC129"/>
    <mergeCell ref="BU130:CC130"/>
    <mergeCell ref="J99:J102"/>
    <mergeCell ref="K99:K102"/>
    <mergeCell ref="L99:L102"/>
    <mergeCell ref="M99:M102"/>
    <mergeCell ref="N99:N102"/>
    <mergeCell ref="O99:O102"/>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19:CC119"/>
    <mergeCell ref="BU120:CC120"/>
    <mergeCell ref="J127:J130"/>
    <mergeCell ref="K127:K130"/>
    <mergeCell ref="L127:L130"/>
    <mergeCell ref="M127:M130"/>
    <mergeCell ref="N127:N130"/>
    <mergeCell ref="O127:O130"/>
    <mergeCell ref="AT119:AT122"/>
    <mergeCell ref="AU119:AU122"/>
    <mergeCell ref="J119:J122"/>
    <mergeCell ref="K119:K122"/>
    <mergeCell ref="L119:L122"/>
    <mergeCell ref="M119:M122"/>
    <mergeCell ref="N119:N122"/>
    <mergeCell ref="O119:O122"/>
    <mergeCell ref="J123:J126"/>
    <mergeCell ref="K123:K126"/>
    <mergeCell ref="L123:L126"/>
    <mergeCell ref="M123:M126"/>
    <mergeCell ref="N123:N126"/>
    <mergeCell ref="O123:O126"/>
    <mergeCell ref="AD123:AD126"/>
    <mergeCell ref="AE123:AE126"/>
    <mergeCell ref="AI123:AI126"/>
    <mergeCell ref="BL119:BL122"/>
    <mergeCell ref="BM119:BM122"/>
    <mergeCell ref="P119:P122"/>
    <mergeCell ref="Q119:Q122"/>
    <mergeCell ref="AB119:AB122"/>
    <mergeCell ref="AC119:AC122"/>
    <mergeCell ref="AK119:AK122"/>
    <mergeCell ref="AL119:AL122"/>
    <mergeCell ref="BU115:CC115"/>
    <mergeCell ref="BU116:CC116"/>
    <mergeCell ref="BU117:CC117"/>
    <mergeCell ref="BU118:CC118"/>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97:CC97"/>
    <mergeCell ref="BU98:CC98"/>
    <mergeCell ref="BU99:CC99"/>
    <mergeCell ref="BU100:CC100"/>
    <mergeCell ref="BU101:CC101"/>
    <mergeCell ref="BU102:CC102"/>
    <mergeCell ref="BD99:BD102"/>
    <mergeCell ref="BL99:BL102"/>
    <mergeCell ref="BM99:BM102"/>
    <mergeCell ref="P99:P102"/>
    <mergeCell ref="Q99:Q102"/>
    <mergeCell ref="AB99:AB102"/>
    <mergeCell ref="AC99:AC102"/>
    <mergeCell ref="AK99:AK102"/>
    <mergeCell ref="AL99:AL102"/>
    <mergeCell ref="AV99:AV102"/>
    <mergeCell ref="J115:J118"/>
    <mergeCell ref="K115:K118"/>
    <mergeCell ref="L115:L118"/>
    <mergeCell ref="M115:M118"/>
    <mergeCell ref="N115:N118"/>
    <mergeCell ref="O115:O118"/>
    <mergeCell ref="AT95:AT98"/>
    <mergeCell ref="AU95:AU98"/>
    <mergeCell ref="BC95:BC98"/>
    <mergeCell ref="BD95:BD98"/>
    <mergeCell ref="BL95:BL98"/>
    <mergeCell ref="BM95:BM98"/>
    <mergeCell ref="P95:P98"/>
    <mergeCell ref="Q95:Q98"/>
    <mergeCell ref="AB95:AB98"/>
    <mergeCell ref="AC95:AC98"/>
    <mergeCell ref="AK95:AK98"/>
    <mergeCell ref="AL95:AL98"/>
    <mergeCell ref="AW99:AW102"/>
    <mergeCell ref="BA99:BA102"/>
    <mergeCell ref="BE99:BE102"/>
    <mergeCell ref="BF99:BF102"/>
    <mergeCell ref="BJ99:BJ102"/>
    <mergeCell ref="J103:J106"/>
    <mergeCell ref="K103:K106"/>
    <mergeCell ref="L103:L106"/>
    <mergeCell ref="M103:M106"/>
    <mergeCell ref="N103:N106"/>
    <mergeCell ref="O103:O106"/>
    <mergeCell ref="AT99:AT102"/>
    <mergeCell ref="AU99:AU102"/>
    <mergeCell ref="BC99:BC102"/>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Q87:Q90"/>
    <mergeCell ref="AB87:AB90"/>
    <mergeCell ref="AC87:AC90"/>
    <mergeCell ref="AK87:AK90"/>
    <mergeCell ref="AL87:AL90"/>
    <mergeCell ref="J91:J94"/>
    <mergeCell ref="K91:K94"/>
    <mergeCell ref="L91:L94"/>
    <mergeCell ref="M91:M94"/>
    <mergeCell ref="N91:N94"/>
    <mergeCell ref="O91:O94"/>
    <mergeCell ref="AT87:AT90"/>
    <mergeCell ref="AU87:AU90"/>
    <mergeCell ref="BC87:BC90"/>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BU91:CC91"/>
    <mergeCell ref="AC83:AC86"/>
    <mergeCell ref="AK83:AK86"/>
    <mergeCell ref="AL83:AL86"/>
    <mergeCell ref="BU87:CC87"/>
    <mergeCell ref="BU88:CC88"/>
    <mergeCell ref="BU89:CC89"/>
    <mergeCell ref="BU90:CC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P87:P90"/>
    <mergeCell ref="Q75:Q78"/>
    <mergeCell ref="AB75:AB78"/>
    <mergeCell ref="AC75:AC78"/>
    <mergeCell ref="AK75:AK78"/>
    <mergeCell ref="AL75:AL78"/>
    <mergeCell ref="J79:J82"/>
    <mergeCell ref="K79:K82"/>
    <mergeCell ref="L79:L82"/>
    <mergeCell ref="M79:M82"/>
    <mergeCell ref="N79:N82"/>
    <mergeCell ref="O79:O82"/>
    <mergeCell ref="AT75:AT78"/>
    <mergeCell ref="AU75:AU78"/>
    <mergeCell ref="BC75:BC78"/>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BN79:BN82"/>
    <mergeCell ref="AC71:AC74"/>
    <mergeCell ref="AK71:AK74"/>
    <mergeCell ref="AL71:AL74"/>
    <mergeCell ref="BU75:CC75"/>
    <mergeCell ref="BU76:CC76"/>
    <mergeCell ref="BU77:CC77"/>
    <mergeCell ref="BU78:CC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P75:P78"/>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R59:R62"/>
    <mergeCell ref="P63:P66"/>
    <mergeCell ref="Q63:Q66"/>
    <mergeCell ref="AB63:AB66"/>
    <mergeCell ref="AC63:AC66"/>
    <mergeCell ref="AK63:AK66"/>
    <mergeCell ref="AL51:AL54"/>
    <mergeCell ref="J55:J58"/>
    <mergeCell ref="K55:K58"/>
    <mergeCell ref="L55:L58"/>
    <mergeCell ref="M55:M58"/>
    <mergeCell ref="N55:N58"/>
    <mergeCell ref="O55:O58"/>
    <mergeCell ref="AT51:AT54"/>
    <mergeCell ref="AU51:AU54"/>
    <mergeCell ref="BC51:BC54"/>
    <mergeCell ref="R51:R54"/>
    <mergeCell ref="R55:R58"/>
    <mergeCell ref="AC59:AC62"/>
    <mergeCell ref="AK59:AK62"/>
    <mergeCell ref="AL59:AL62"/>
    <mergeCell ref="BU63:CC63"/>
    <mergeCell ref="BU64:CC64"/>
    <mergeCell ref="AL63:AL66"/>
    <mergeCell ref="BS51:BS54"/>
    <mergeCell ref="AD55:AD58"/>
    <mergeCell ref="AE55:AE58"/>
    <mergeCell ref="AI55:AI58"/>
    <mergeCell ref="AV55:AV58"/>
    <mergeCell ref="AW55:AW58"/>
    <mergeCell ref="BA55:BA58"/>
    <mergeCell ref="BN55:BN58"/>
    <mergeCell ref="BO55:BO58"/>
    <mergeCell ref="BS55:BS58"/>
    <mergeCell ref="BU47:CC47"/>
    <mergeCell ref="BU48:CC48"/>
    <mergeCell ref="R47:R50"/>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P51:P54"/>
    <mergeCell ref="Q51:Q54"/>
    <mergeCell ref="AB51:AB54"/>
    <mergeCell ref="AC51:AC54"/>
    <mergeCell ref="AK51:AK54"/>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R39:R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W43:W44"/>
    <mergeCell ref="AD43:AD46"/>
    <mergeCell ref="AE43:AE46"/>
    <mergeCell ref="AI43:AI46"/>
    <mergeCell ref="AJ43:AJ46"/>
    <mergeCell ref="R43:R46"/>
    <mergeCell ref="BU43:CC43"/>
    <mergeCell ref="BU44:CC44"/>
    <mergeCell ref="BU45:CC45"/>
    <mergeCell ref="BU46:CC46"/>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AI39:AI42"/>
    <mergeCell ref="AJ39:AJ42"/>
    <mergeCell ref="BE39:BE42"/>
    <mergeCell ref="BF39:BF42"/>
    <mergeCell ref="BJ39:BJ42"/>
    <mergeCell ref="BK39:BK42"/>
    <mergeCell ref="BD39:BD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R31:R34"/>
    <mergeCell ref="R35:R38"/>
    <mergeCell ref="BU37:CC37"/>
    <mergeCell ref="BU38:CC38"/>
    <mergeCell ref="L27:L30"/>
    <mergeCell ref="M27:M30"/>
    <mergeCell ref="N27:N30"/>
    <mergeCell ref="O27:O30"/>
    <mergeCell ref="BM27:BM30"/>
    <mergeCell ref="P27:P30"/>
    <mergeCell ref="Q27:Q30"/>
    <mergeCell ref="AB27:AB30"/>
    <mergeCell ref="AC27:AC30"/>
    <mergeCell ref="AK27:AK30"/>
    <mergeCell ref="AL27:AL30"/>
    <mergeCell ref="AD27:AD30"/>
    <mergeCell ref="AE27:AE30"/>
    <mergeCell ref="AI27:AI30"/>
    <mergeCell ref="AN27:AN30"/>
    <mergeCell ref="AR27:AR30"/>
    <mergeCell ref="AW27:AW30"/>
    <mergeCell ref="BA27:BA30"/>
    <mergeCell ref="BF27:BF30"/>
    <mergeCell ref="BJ27:BJ30"/>
    <mergeCell ref="R27:R30"/>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AU27:AU30"/>
    <mergeCell ref="BC27:BC30"/>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J19:J22"/>
    <mergeCell ref="K19:K22"/>
    <mergeCell ref="L19:L22"/>
    <mergeCell ref="M19:M22"/>
    <mergeCell ref="N19:N22"/>
    <mergeCell ref="O19:O22"/>
    <mergeCell ref="R23:R26"/>
    <mergeCell ref="AK23:AK26"/>
    <mergeCell ref="AL23:AL26"/>
    <mergeCell ref="X19:X20"/>
    <mergeCell ref="Y19:Y20"/>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R15:R18"/>
    <mergeCell ref="R19:R22"/>
    <mergeCell ref="AV15:AV18"/>
    <mergeCell ref="AW15:AW18"/>
    <mergeCell ref="BA15:BA18"/>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BJ8:BJ9"/>
    <mergeCell ref="BK8:BK9"/>
    <mergeCell ref="BO8:BR8"/>
    <mergeCell ref="BO11:BO14"/>
    <mergeCell ref="BE15:BE18"/>
    <mergeCell ref="BF15:BF18"/>
    <mergeCell ref="BJ15:BJ18"/>
    <mergeCell ref="J11:J14"/>
    <mergeCell ref="K11:K14"/>
    <mergeCell ref="L11:L14"/>
    <mergeCell ref="M11:M14"/>
    <mergeCell ref="N11:N14"/>
    <mergeCell ref="O11:O14"/>
    <mergeCell ref="P11:P14"/>
    <mergeCell ref="Q11:Q14"/>
    <mergeCell ref="R11:R14"/>
    <mergeCell ref="V7:V9"/>
    <mergeCell ref="BC11:BC14"/>
    <mergeCell ref="AB11:AB14"/>
    <mergeCell ref="AC11:AC14"/>
    <mergeCell ref="AK11:AK14"/>
    <mergeCell ref="AL11:AL14"/>
    <mergeCell ref="AT11:AT14"/>
    <mergeCell ref="AU11:AU14"/>
    <mergeCell ref="AW8:AZ8"/>
    <mergeCell ref="BA8:BA9"/>
    <mergeCell ref="BB8:BB9"/>
    <mergeCell ref="AL7:AL9"/>
    <mergeCell ref="AM7:AS7"/>
    <mergeCell ref="AT7:AT9"/>
    <mergeCell ref="AU7:AU9"/>
    <mergeCell ref="AV7:BB7"/>
    <mergeCell ref="BC7:BC9"/>
    <mergeCell ref="AM8:AM9"/>
    <mergeCell ref="AN8:AQ8"/>
    <mergeCell ref="AR8:AR9"/>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X7:Y7"/>
    <mergeCell ref="Z7:AA7"/>
    <mergeCell ref="AB7:AB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AS8:AS9"/>
    <mergeCell ref="BC5:BE5"/>
    <mergeCell ref="BF5:BK5"/>
    <mergeCell ref="BU5:BW5"/>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15:R118"/>
    <mergeCell ref="R119:R122"/>
    <mergeCell ref="R123:R126"/>
    <mergeCell ref="R127:R130"/>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s>
  <conditionalFormatting sqref="L27 L71 L75 L79 L87 L91 L95 L119 L127 L15 L19 L103 L107 L111">
    <cfRule type="expression" dxfId="155" priority="16">
      <formula>$L15=$M15</formula>
    </cfRule>
  </conditionalFormatting>
  <conditionalFormatting sqref="L51">
    <cfRule type="expression" dxfId="154" priority="11">
      <formula>$L51=$M51</formula>
    </cfRule>
  </conditionalFormatting>
  <conditionalFormatting sqref="L35">
    <cfRule type="expression" dxfId="153" priority="14">
      <formula>$L35=$M35</formula>
    </cfRule>
  </conditionalFormatting>
  <conditionalFormatting sqref="L23">
    <cfRule type="expression" dxfId="152" priority="17">
      <formula>$L23=$M23</formula>
    </cfRule>
  </conditionalFormatting>
  <conditionalFormatting sqref="L31">
    <cfRule type="expression" dxfId="151" priority="15">
      <formula>$L31=$M31</formula>
    </cfRule>
  </conditionalFormatting>
  <conditionalFormatting sqref="L43">
    <cfRule type="expression" dxfId="150" priority="13">
      <formula>$L43=$M43</formula>
    </cfRule>
  </conditionalFormatting>
  <conditionalFormatting sqref="L47">
    <cfRule type="expression" dxfId="149" priority="12">
      <formula>$L47=$M47</formula>
    </cfRule>
  </conditionalFormatting>
  <conditionalFormatting sqref="L59">
    <cfRule type="expression" dxfId="148" priority="9">
      <formula>$L59=$M59</formula>
    </cfRule>
  </conditionalFormatting>
  <conditionalFormatting sqref="L55">
    <cfRule type="expression" dxfId="147" priority="10">
      <formula>$L55=$M55</formula>
    </cfRule>
  </conditionalFormatting>
  <conditionalFormatting sqref="L63">
    <cfRule type="expression" dxfId="146" priority="8">
      <formula>$L63=$M63</formula>
    </cfRule>
  </conditionalFormatting>
  <conditionalFormatting sqref="L67">
    <cfRule type="expression" dxfId="145" priority="7">
      <formula>$L67=$M67</formula>
    </cfRule>
  </conditionalFormatting>
  <conditionalFormatting sqref="L83">
    <cfRule type="expression" dxfId="144" priority="6">
      <formula>$L83=$M83</formula>
    </cfRule>
  </conditionalFormatting>
  <conditionalFormatting sqref="L115">
    <cfRule type="expression" dxfId="143" priority="5">
      <formula>$L115=$M115</formula>
    </cfRule>
  </conditionalFormatting>
  <conditionalFormatting sqref="L11">
    <cfRule type="expression" dxfId="142" priority="4">
      <formula>$L11=$M11</formula>
    </cfRule>
  </conditionalFormatting>
  <conditionalFormatting sqref="L39">
    <cfRule type="expression" dxfId="141" priority="3">
      <formula>$L39=$M39</formula>
    </cfRule>
  </conditionalFormatting>
  <conditionalFormatting sqref="L99">
    <cfRule type="expression" dxfId="140" priority="2">
      <formula>$L99=$M99</formula>
    </cfRule>
  </conditionalFormatting>
  <conditionalFormatting sqref="L123">
    <cfRule type="expression" dxfId="139" priority="1">
      <formula>$L123=$M123</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CC55"/>
  <sheetViews>
    <sheetView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7" width="15.7109375" style="660" customWidth="1"/>
    <col min="8" max="8" width="22.140625" style="660" customWidth="1"/>
    <col min="9" max="9" width="24.2851562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262" t="s">
        <v>3849</v>
      </c>
      <c r="M2" s="2263"/>
      <c r="N2" s="2263"/>
      <c r="O2" s="2263"/>
      <c r="P2" s="2263"/>
      <c r="Q2" s="2264"/>
      <c r="R2" s="1114" t="s">
        <v>0</v>
      </c>
      <c r="S2" s="1116"/>
      <c r="T2" s="1195" t="s">
        <v>1</v>
      </c>
      <c r="U2" s="1196"/>
      <c r="V2" s="1197"/>
      <c r="W2" s="2241" t="str">
        <f>+$L2</f>
        <v>SECRETARÍA DE HÁBITAT</v>
      </c>
      <c r="X2" s="2242"/>
      <c r="Y2" s="2242"/>
      <c r="Z2" s="2242"/>
      <c r="AA2" s="2243"/>
      <c r="AB2" s="1114" t="s">
        <v>0</v>
      </c>
      <c r="AC2" s="1115"/>
      <c r="AD2" s="1115"/>
      <c r="AE2" s="1115"/>
      <c r="AF2" s="1115"/>
      <c r="AG2" s="1115"/>
      <c r="AH2" s="1115"/>
      <c r="AI2" s="1115"/>
      <c r="AJ2" s="1116"/>
      <c r="AK2" s="1112" t="s">
        <v>1</v>
      </c>
      <c r="AL2" s="1112"/>
      <c r="AM2" s="1112"/>
      <c r="AN2" s="2241" t="str">
        <f>+$L2</f>
        <v>SECRETARÍA DE HÁBITAT</v>
      </c>
      <c r="AO2" s="2242"/>
      <c r="AP2" s="2242"/>
      <c r="AQ2" s="2242"/>
      <c r="AR2" s="2242"/>
      <c r="AS2" s="2243"/>
      <c r="AT2" s="1114" t="s">
        <v>0</v>
      </c>
      <c r="AU2" s="1115"/>
      <c r="AV2" s="1115"/>
      <c r="AW2" s="1115"/>
      <c r="AX2" s="1115"/>
      <c r="AY2" s="1115"/>
      <c r="AZ2" s="1115"/>
      <c r="BA2" s="1115"/>
      <c r="BB2" s="1116"/>
      <c r="BC2" s="1112" t="s">
        <v>1</v>
      </c>
      <c r="BD2" s="1112"/>
      <c r="BE2" s="1112"/>
      <c r="BF2" s="2244" t="str">
        <f>+$L2</f>
        <v>SECRETARÍA DE HÁBITAT</v>
      </c>
      <c r="BG2" s="2244"/>
      <c r="BH2" s="2244"/>
      <c r="BI2" s="2244"/>
      <c r="BJ2" s="2244"/>
      <c r="BK2" s="2244"/>
      <c r="BL2" s="1114" t="s">
        <v>0</v>
      </c>
      <c r="BM2" s="1115"/>
      <c r="BN2" s="1115"/>
      <c r="BO2" s="1115"/>
      <c r="BP2" s="1115"/>
      <c r="BQ2" s="1115"/>
      <c r="BR2" s="1115"/>
      <c r="BS2" s="1115"/>
      <c r="BT2" s="1116"/>
      <c r="BU2" s="1112" t="s">
        <v>1</v>
      </c>
      <c r="BV2" s="1112"/>
      <c r="BW2" s="1112"/>
      <c r="BX2" s="2241" t="str">
        <f>+$L2</f>
        <v>SECRETARÍA DE HÁBITAT</v>
      </c>
      <c r="BY2" s="2242"/>
      <c r="BZ2" s="2242"/>
      <c r="CA2" s="2242"/>
      <c r="CB2" s="2242"/>
      <c r="CC2" s="2243"/>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249" t="s">
        <v>1092</v>
      </c>
      <c r="M4" s="2250"/>
      <c r="N4" s="2250"/>
      <c r="O4" s="2250"/>
      <c r="P4" s="2250"/>
      <c r="Q4" s="2251"/>
      <c r="R4" s="1142" t="s">
        <v>3860</v>
      </c>
      <c r="S4" s="1144"/>
      <c r="T4" s="1195" t="s">
        <v>1675</v>
      </c>
      <c r="U4" s="1196"/>
      <c r="V4" s="1197"/>
      <c r="W4" s="2246" t="str">
        <f>+$L4</f>
        <v xml:space="preserve">4. Hábitat </v>
      </c>
      <c r="X4" s="2247"/>
      <c r="Y4" s="2247"/>
      <c r="Z4" s="2247"/>
      <c r="AA4" s="2248"/>
      <c r="AB4" s="1142" t="s">
        <v>3860</v>
      </c>
      <c r="AC4" s="1143"/>
      <c r="AD4" s="1143"/>
      <c r="AE4" s="1143"/>
      <c r="AF4" s="1143"/>
      <c r="AG4" s="1143"/>
      <c r="AH4" s="1143"/>
      <c r="AI4" s="1143"/>
      <c r="AJ4" s="1144"/>
      <c r="AK4" s="1112" t="s">
        <v>1667</v>
      </c>
      <c r="AL4" s="1112"/>
      <c r="AM4" s="1112"/>
      <c r="AN4" s="2249" t="str">
        <f>+$L4</f>
        <v xml:space="preserve">4. Hábitat </v>
      </c>
      <c r="AO4" s="2250"/>
      <c r="AP4" s="2250"/>
      <c r="AQ4" s="2250"/>
      <c r="AR4" s="2250"/>
      <c r="AS4" s="2251"/>
      <c r="AT4" s="1142" t="s">
        <v>3860</v>
      </c>
      <c r="AU4" s="1143"/>
      <c r="AV4" s="1143"/>
      <c r="AW4" s="1143"/>
      <c r="AX4" s="1143"/>
      <c r="AY4" s="1143"/>
      <c r="AZ4" s="1143"/>
      <c r="BA4" s="1143"/>
      <c r="BB4" s="1144"/>
      <c r="BC4" s="1112" t="s">
        <v>1667</v>
      </c>
      <c r="BD4" s="1112"/>
      <c r="BE4" s="1112"/>
      <c r="BF4" s="2245" t="str">
        <f>+$L4</f>
        <v xml:space="preserve">4. Hábitat </v>
      </c>
      <c r="BG4" s="2245"/>
      <c r="BH4" s="2245"/>
      <c r="BI4" s="2245"/>
      <c r="BJ4" s="2245"/>
      <c r="BK4" s="2245"/>
      <c r="BL4" s="1142" t="s">
        <v>3860</v>
      </c>
      <c r="BM4" s="1143"/>
      <c r="BN4" s="1143"/>
      <c r="BO4" s="1143"/>
      <c r="BP4" s="1143"/>
      <c r="BQ4" s="1143"/>
      <c r="BR4" s="1143"/>
      <c r="BS4" s="1143"/>
      <c r="BT4" s="1144"/>
      <c r="BU4" s="1112" t="s">
        <v>1667</v>
      </c>
      <c r="BV4" s="1112"/>
      <c r="BW4" s="1112"/>
      <c r="BX4" s="2245" t="str">
        <f>+$L4</f>
        <v xml:space="preserve">4. Hábitat </v>
      </c>
      <c r="BY4" s="2245"/>
      <c r="BZ4" s="2245"/>
      <c r="CA4" s="2245"/>
      <c r="CB4" s="2245"/>
      <c r="CC4" s="2245"/>
    </row>
    <row r="5" spans="1:81" s="690" customFormat="1" ht="16.149999999999999" customHeight="1" x14ac:dyDescent="0.25">
      <c r="A5" s="673"/>
      <c r="B5" s="1133"/>
      <c r="C5" s="1146"/>
      <c r="D5" s="1146"/>
      <c r="E5" s="1146"/>
      <c r="F5" s="1146"/>
      <c r="G5" s="1146"/>
      <c r="H5" s="1146"/>
      <c r="I5" s="700"/>
      <c r="J5" s="715" t="s">
        <v>1670</v>
      </c>
      <c r="K5" s="715"/>
      <c r="L5" s="1259" t="s">
        <v>1195</v>
      </c>
      <c r="M5" s="1260"/>
      <c r="N5" s="1260"/>
      <c r="O5" s="1260"/>
      <c r="P5" s="1260"/>
      <c r="Q5" s="1261"/>
      <c r="R5" s="1145"/>
      <c r="S5" s="1147"/>
      <c r="T5" s="1195" t="s">
        <v>1676</v>
      </c>
      <c r="U5" s="1196"/>
      <c r="V5" s="1197"/>
      <c r="W5" s="1275" t="str">
        <f>+$L5</f>
        <v>4.7 Más Oportunidades para la Vivienda Digna.</v>
      </c>
      <c r="X5" s="1276"/>
      <c r="Y5" s="1276"/>
      <c r="Z5" s="1276"/>
      <c r="AA5" s="1277"/>
      <c r="AB5" s="1145"/>
      <c r="AC5" s="1146"/>
      <c r="AD5" s="1146"/>
      <c r="AE5" s="1146"/>
      <c r="AF5" s="1146"/>
      <c r="AG5" s="1146"/>
      <c r="AH5" s="1146"/>
      <c r="AI5" s="1146"/>
      <c r="AJ5" s="1147"/>
      <c r="AK5" s="1112" t="s">
        <v>1670</v>
      </c>
      <c r="AL5" s="1112"/>
      <c r="AM5" s="1112"/>
      <c r="AN5" s="1259" t="str">
        <f>+$L5</f>
        <v>4.7 Más Oportunidades para la Vivienda Digna.</v>
      </c>
      <c r="AO5" s="1260"/>
      <c r="AP5" s="1260"/>
      <c r="AQ5" s="1260"/>
      <c r="AR5" s="1260"/>
      <c r="AS5" s="1261"/>
      <c r="AT5" s="1145"/>
      <c r="AU5" s="1146"/>
      <c r="AV5" s="1146"/>
      <c r="AW5" s="1146"/>
      <c r="AX5" s="1146"/>
      <c r="AY5" s="1146"/>
      <c r="AZ5" s="1146"/>
      <c r="BA5" s="1146"/>
      <c r="BB5" s="1147"/>
      <c r="BC5" s="1112" t="s">
        <v>1670</v>
      </c>
      <c r="BD5" s="1112"/>
      <c r="BE5" s="1112"/>
      <c r="BF5" s="1149" t="str">
        <f>+$L5</f>
        <v>4.7 Más Oportunidades para la Vivienda Digna.</v>
      </c>
      <c r="BG5" s="1149"/>
      <c r="BH5" s="1149"/>
      <c r="BI5" s="1149"/>
      <c r="BJ5" s="1149"/>
      <c r="BK5" s="1149"/>
      <c r="BL5" s="1145"/>
      <c r="BM5" s="1146"/>
      <c r="BN5" s="1146"/>
      <c r="BO5" s="1146"/>
      <c r="BP5" s="1146"/>
      <c r="BQ5" s="1146"/>
      <c r="BR5" s="1146"/>
      <c r="BS5" s="1146"/>
      <c r="BT5" s="1147"/>
      <c r="BU5" s="1112" t="s">
        <v>1670</v>
      </c>
      <c r="BV5" s="1112"/>
      <c r="BW5" s="1112"/>
      <c r="BX5" s="1149" t="str">
        <f>+$L5</f>
        <v>4.7 Más Oportunidades para la Vivienda Digna.</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1196</v>
      </c>
      <c r="C11" s="1393" t="s">
        <v>1200</v>
      </c>
      <c r="D11" s="2292" t="s">
        <v>7317</v>
      </c>
      <c r="E11" s="1749" t="s">
        <v>7318</v>
      </c>
      <c r="F11" s="1749">
        <v>4001002</v>
      </c>
      <c r="G11" s="1749" t="s">
        <v>7319</v>
      </c>
      <c r="H11" s="1749" t="s">
        <v>7320</v>
      </c>
      <c r="I11" s="2295">
        <v>2021004540203</v>
      </c>
      <c r="J11" s="1219">
        <v>750</v>
      </c>
      <c r="K11" s="1216" t="str">
        <f>+[21]Metas!K865</f>
        <v>Viviendas construidas en zonas urbanas y/o rurales del Departamento con apoyo del Departamento.</v>
      </c>
      <c r="L11" s="1222">
        <v>80</v>
      </c>
      <c r="M11" s="1225">
        <f>SUM(N11:Q11)</f>
        <v>80</v>
      </c>
      <c r="N11" s="1228">
        <v>0</v>
      </c>
      <c r="O11" s="1231">
        <v>0</v>
      </c>
      <c r="P11" s="1234">
        <v>40</v>
      </c>
      <c r="Q11" s="1237">
        <v>40</v>
      </c>
      <c r="R11" s="1219">
        <f>+$J11</f>
        <v>750</v>
      </c>
      <c r="S11" s="677" t="s">
        <v>7321</v>
      </c>
      <c r="T11" s="708" t="s">
        <v>3834</v>
      </c>
      <c r="U11" s="708" t="s">
        <v>3839</v>
      </c>
      <c r="V11" s="708" t="s">
        <v>3842</v>
      </c>
      <c r="W11" s="646" t="s">
        <v>7322</v>
      </c>
      <c r="X11" s="669">
        <v>44581</v>
      </c>
      <c r="Y11" s="669">
        <v>44925</v>
      </c>
      <c r="Z11" s="669"/>
      <c r="AA11" s="669"/>
      <c r="AB11" s="1219">
        <f>+$J11</f>
        <v>750</v>
      </c>
      <c r="AC11" s="1240">
        <f>+L11</f>
        <v>80</v>
      </c>
      <c r="AD11" s="2279">
        <f t="shared" ref="AD11:AJ11" si="0">+AM11+AV11+BE11+BN11</f>
        <v>96</v>
      </c>
      <c r="AE11" s="2279">
        <f t="shared" si="0"/>
        <v>96</v>
      </c>
      <c r="AF11" s="2279">
        <f t="shared" si="0"/>
        <v>0</v>
      </c>
      <c r="AG11" s="2279">
        <f t="shared" si="0"/>
        <v>0</v>
      </c>
      <c r="AH11" s="2279">
        <f t="shared" si="0"/>
        <v>0</v>
      </c>
      <c r="AI11" s="2279">
        <f t="shared" si="0"/>
        <v>0</v>
      </c>
      <c r="AJ11" s="2279">
        <f t="shared" si="0"/>
        <v>0</v>
      </c>
      <c r="AK11" s="1219">
        <f>+$J11</f>
        <v>750</v>
      </c>
      <c r="AL11" s="1310">
        <f>+N11</f>
        <v>0</v>
      </c>
      <c r="AM11" s="2279">
        <f>SUM(AN11:AS11)</f>
        <v>23</v>
      </c>
      <c r="AN11" s="2287">
        <v>23</v>
      </c>
      <c r="AO11" s="2287"/>
      <c r="AP11" s="2287"/>
      <c r="AQ11" s="2287"/>
      <c r="AR11" s="2287"/>
      <c r="AS11" s="2287"/>
      <c r="AT11" s="1219">
        <f>+$J11</f>
        <v>750</v>
      </c>
      <c r="AU11" s="1311">
        <f>+O11</f>
        <v>0</v>
      </c>
      <c r="AV11" s="2279">
        <f>SUM(AW11:BB11)</f>
        <v>31</v>
      </c>
      <c r="AW11" s="2287">
        <v>31</v>
      </c>
      <c r="AX11" s="2287"/>
      <c r="AY11" s="2287"/>
      <c r="AZ11" s="2287"/>
      <c r="BA11" s="2287"/>
      <c r="BB11" s="2287"/>
      <c r="BC11" s="1219">
        <f>+$J11</f>
        <v>750</v>
      </c>
      <c r="BD11" s="1312">
        <f>+P11</f>
        <v>40</v>
      </c>
      <c r="BE11" s="2279">
        <f>SUM(BF11:BK11)</f>
        <v>16</v>
      </c>
      <c r="BF11" s="2287">
        <v>16</v>
      </c>
      <c r="BG11" s="2287"/>
      <c r="BH11" s="2287"/>
      <c r="BI11" s="2287"/>
      <c r="BJ11" s="2287"/>
      <c r="BK11" s="2287"/>
      <c r="BL11" s="1219">
        <f>+$J11</f>
        <v>750</v>
      </c>
      <c r="BM11" s="1313">
        <f>+Q11</f>
        <v>40</v>
      </c>
      <c r="BN11" s="2279">
        <f>SUM(BO11:BT11)</f>
        <v>26</v>
      </c>
      <c r="BO11" s="2287">
        <v>26</v>
      </c>
      <c r="BP11" s="2287"/>
      <c r="BQ11" s="2287"/>
      <c r="BR11" s="2287"/>
      <c r="BS11" s="2287"/>
      <c r="BT11" s="2287"/>
      <c r="BU11" s="1204"/>
      <c r="BV11" s="1205"/>
      <c r="BW11" s="1205"/>
      <c r="BX11" s="1205"/>
      <c r="BY11" s="1205"/>
      <c r="BZ11" s="1205"/>
      <c r="CA11" s="1205"/>
      <c r="CB11" s="1205"/>
      <c r="CC11" s="1206"/>
    </row>
    <row r="12" spans="1:81" s="690" customFormat="1" ht="33" customHeight="1" x14ac:dyDescent="0.25">
      <c r="A12" s="673"/>
      <c r="B12" s="1334"/>
      <c r="C12" s="1394"/>
      <c r="D12" s="2293"/>
      <c r="E12" s="1750"/>
      <c r="F12" s="1750"/>
      <c r="G12" s="1750"/>
      <c r="H12" s="1750"/>
      <c r="I12" s="2296"/>
      <c r="J12" s="1220"/>
      <c r="K12" s="1217"/>
      <c r="L12" s="1223"/>
      <c r="M12" s="1226"/>
      <c r="N12" s="1229"/>
      <c r="O12" s="1232"/>
      <c r="P12" s="1235"/>
      <c r="Q12" s="1238"/>
      <c r="R12" s="1220"/>
      <c r="S12" s="678" t="s">
        <v>7323</v>
      </c>
      <c r="T12" s="709" t="s">
        <v>3834</v>
      </c>
      <c r="U12" s="709" t="s">
        <v>3838</v>
      </c>
      <c r="V12" s="709" t="s">
        <v>3842</v>
      </c>
      <c r="W12" s="678" t="s">
        <v>7324</v>
      </c>
      <c r="X12" s="670">
        <v>44581</v>
      </c>
      <c r="Y12" s="670">
        <v>44925</v>
      </c>
      <c r="Z12" s="670"/>
      <c r="AA12" s="670"/>
      <c r="AB12" s="1220"/>
      <c r="AC12" s="1241"/>
      <c r="AD12" s="2280"/>
      <c r="AE12" s="2280"/>
      <c r="AF12" s="2280"/>
      <c r="AG12" s="2280"/>
      <c r="AH12" s="2280"/>
      <c r="AI12" s="2280"/>
      <c r="AJ12" s="2280"/>
      <c r="AK12" s="1220"/>
      <c r="AL12" s="1302"/>
      <c r="AM12" s="2280"/>
      <c r="AN12" s="2288"/>
      <c r="AO12" s="2288"/>
      <c r="AP12" s="2288"/>
      <c r="AQ12" s="2288"/>
      <c r="AR12" s="2288"/>
      <c r="AS12" s="2288"/>
      <c r="AT12" s="1220"/>
      <c r="AU12" s="1304"/>
      <c r="AV12" s="2280"/>
      <c r="AW12" s="2288"/>
      <c r="AX12" s="2288"/>
      <c r="AY12" s="2288"/>
      <c r="AZ12" s="2288"/>
      <c r="BA12" s="2288"/>
      <c r="BB12" s="2288"/>
      <c r="BC12" s="1220"/>
      <c r="BD12" s="1306"/>
      <c r="BE12" s="2280"/>
      <c r="BF12" s="2288"/>
      <c r="BG12" s="2288"/>
      <c r="BH12" s="2288"/>
      <c r="BI12" s="2288"/>
      <c r="BJ12" s="2288"/>
      <c r="BK12" s="2288"/>
      <c r="BL12" s="1220"/>
      <c r="BM12" s="1308"/>
      <c r="BN12" s="2280"/>
      <c r="BO12" s="2288"/>
      <c r="BP12" s="2288"/>
      <c r="BQ12" s="2288"/>
      <c r="BR12" s="2288"/>
      <c r="BS12" s="2288"/>
      <c r="BT12" s="2288"/>
      <c r="BU12" s="1207"/>
      <c r="BV12" s="1208"/>
      <c r="BW12" s="1208"/>
      <c r="BX12" s="1208"/>
      <c r="BY12" s="1208"/>
      <c r="BZ12" s="1208"/>
      <c r="CA12" s="1208"/>
      <c r="CB12" s="1208"/>
      <c r="CC12" s="1209"/>
    </row>
    <row r="13" spans="1:81" s="690" customFormat="1" ht="41.25" customHeight="1" x14ac:dyDescent="0.25">
      <c r="A13" s="673"/>
      <c r="B13" s="1334"/>
      <c r="C13" s="1394"/>
      <c r="D13" s="2293"/>
      <c r="E13" s="1750"/>
      <c r="F13" s="1750"/>
      <c r="G13" s="1750"/>
      <c r="H13" s="1750"/>
      <c r="I13" s="2296"/>
      <c r="J13" s="1220"/>
      <c r="K13" s="1217"/>
      <c r="L13" s="1223"/>
      <c r="M13" s="1226"/>
      <c r="N13" s="1229"/>
      <c r="O13" s="1232"/>
      <c r="P13" s="1235"/>
      <c r="Q13" s="1238"/>
      <c r="R13" s="1220"/>
      <c r="S13" s="678" t="s">
        <v>7325</v>
      </c>
      <c r="T13" s="709" t="s">
        <v>3834</v>
      </c>
      <c r="U13" s="709" t="s">
        <v>3838</v>
      </c>
      <c r="V13" s="709" t="s">
        <v>3842</v>
      </c>
      <c r="W13" s="678" t="s">
        <v>7326</v>
      </c>
      <c r="X13" s="670">
        <v>44581</v>
      </c>
      <c r="Y13" s="670">
        <v>44925</v>
      </c>
      <c r="Z13" s="670"/>
      <c r="AA13" s="670"/>
      <c r="AB13" s="1220"/>
      <c r="AC13" s="1241"/>
      <c r="AD13" s="2280"/>
      <c r="AE13" s="2280"/>
      <c r="AF13" s="2280"/>
      <c r="AG13" s="2280"/>
      <c r="AH13" s="2280"/>
      <c r="AI13" s="2280"/>
      <c r="AJ13" s="2280"/>
      <c r="AK13" s="1220"/>
      <c r="AL13" s="1302"/>
      <c r="AM13" s="2280"/>
      <c r="AN13" s="2288"/>
      <c r="AO13" s="2288"/>
      <c r="AP13" s="2288"/>
      <c r="AQ13" s="2288"/>
      <c r="AR13" s="2288"/>
      <c r="AS13" s="2288"/>
      <c r="AT13" s="1220"/>
      <c r="AU13" s="1304"/>
      <c r="AV13" s="2280"/>
      <c r="AW13" s="2288"/>
      <c r="AX13" s="2288"/>
      <c r="AY13" s="2288"/>
      <c r="AZ13" s="2288"/>
      <c r="BA13" s="2288"/>
      <c r="BB13" s="2288"/>
      <c r="BC13" s="1220"/>
      <c r="BD13" s="1306"/>
      <c r="BE13" s="2280"/>
      <c r="BF13" s="2288"/>
      <c r="BG13" s="2288"/>
      <c r="BH13" s="2288"/>
      <c r="BI13" s="2288"/>
      <c r="BJ13" s="2288"/>
      <c r="BK13" s="2288"/>
      <c r="BL13" s="1220"/>
      <c r="BM13" s="1308"/>
      <c r="BN13" s="2280"/>
      <c r="BO13" s="2288"/>
      <c r="BP13" s="2288"/>
      <c r="BQ13" s="2288"/>
      <c r="BR13" s="2288"/>
      <c r="BS13" s="2288"/>
      <c r="BT13" s="2288"/>
      <c r="BU13" s="1207"/>
      <c r="BV13" s="1208"/>
      <c r="BW13" s="1208"/>
      <c r="BX13" s="1208"/>
      <c r="BY13" s="1208"/>
      <c r="BZ13" s="1208"/>
      <c r="CA13" s="1208"/>
      <c r="CB13" s="1208"/>
      <c r="CC13" s="1209"/>
    </row>
    <row r="14" spans="1:81" s="690" customFormat="1" ht="61.5" customHeight="1" thickBot="1" x14ac:dyDescent="0.3">
      <c r="A14" s="673"/>
      <c r="B14" s="1334"/>
      <c r="C14" s="1394"/>
      <c r="D14" s="2294"/>
      <c r="E14" s="1751"/>
      <c r="F14" s="1751"/>
      <c r="G14" s="1751"/>
      <c r="H14" s="1751"/>
      <c r="I14" s="2297"/>
      <c r="J14" s="1221"/>
      <c r="K14" s="1218"/>
      <c r="L14" s="1224"/>
      <c r="M14" s="1227"/>
      <c r="N14" s="1230"/>
      <c r="O14" s="1233"/>
      <c r="P14" s="1236"/>
      <c r="Q14" s="1239"/>
      <c r="R14" s="1221"/>
      <c r="S14" s="678" t="s">
        <v>7327</v>
      </c>
      <c r="T14" s="710" t="s">
        <v>3834</v>
      </c>
      <c r="U14" s="710" t="s">
        <v>3838</v>
      </c>
      <c r="V14" s="710" t="s">
        <v>3842</v>
      </c>
      <c r="W14" s="679" t="s">
        <v>7328</v>
      </c>
      <c r="X14" s="670">
        <v>44581</v>
      </c>
      <c r="Y14" s="670">
        <v>44925</v>
      </c>
      <c r="Z14" s="671"/>
      <c r="AA14" s="671"/>
      <c r="AB14" s="1221"/>
      <c r="AC14" s="1242"/>
      <c r="AD14" s="2281"/>
      <c r="AE14" s="2281"/>
      <c r="AF14" s="2281"/>
      <c r="AG14" s="2281"/>
      <c r="AH14" s="2281"/>
      <c r="AI14" s="2281"/>
      <c r="AJ14" s="2281"/>
      <c r="AK14" s="1221"/>
      <c r="AL14" s="1303"/>
      <c r="AM14" s="2281"/>
      <c r="AN14" s="2289"/>
      <c r="AO14" s="2289"/>
      <c r="AP14" s="2289"/>
      <c r="AQ14" s="2289"/>
      <c r="AR14" s="2289"/>
      <c r="AS14" s="2289"/>
      <c r="AT14" s="1221"/>
      <c r="AU14" s="1305"/>
      <c r="AV14" s="2281"/>
      <c r="AW14" s="2289"/>
      <c r="AX14" s="2289"/>
      <c r="AY14" s="2289"/>
      <c r="AZ14" s="2289"/>
      <c r="BA14" s="2289"/>
      <c r="BB14" s="2289"/>
      <c r="BC14" s="1221"/>
      <c r="BD14" s="1307"/>
      <c r="BE14" s="2281"/>
      <c r="BF14" s="2289"/>
      <c r="BG14" s="2289"/>
      <c r="BH14" s="2289"/>
      <c r="BI14" s="2289"/>
      <c r="BJ14" s="2289"/>
      <c r="BK14" s="2289"/>
      <c r="BL14" s="1221"/>
      <c r="BM14" s="1309"/>
      <c r="BN14" s="2281"/>
      <c r="BO14" s="2289"/>
      <c r="BP14" s="2289"/>
      <c r="BQ14" s="2289"/>
      <c r="BR14" s="2289"/>
      <c r="BS14" s="2289"/>
      <c r="BT14" s="2289"/>
      <c r="BU14" s="1210"/>
      <c r="BV14" s="1211"/>
      <c r="BW14" s="1211"/>
      <c r="BX14" s="1211"/>
      <c r="BY14" s="1211"/>
      <c r="BZ14" s="1211"/>
      <c r="CA14" s="1211"/>
      <c r="CB14" s="1211"/>
      <c r="CC14" s="1212"/>
    </row>
    <row r="15" spans="1:81" s="690" customFormat="1" ht="40.15" customHeight="1" thickTop="1" x14ac:dyDescent="0.25">
      <c r="A15" s="673"/>
      <c r="B15" s="1334"/>
      <c r="C15" s="1394"/>
      <c r="D15" s="2292" t="s">
        <v>7317</v>
      </c>
      <c r="E15" s="1749" t="s">
        <v>7318</v>
      </c>
      <c r="F15" s="1749">
        <v>4001002</v>
      </c>
      <c r="G15" s="1749" t="s">
        <v>7319</v>
      </c>
      <c r="H15" s="1749" t="s">
        <v>7320</v>
      </c>
      <c r="I15" s="2295">
        <v>2021004540203</v>
      </c>
      <c r="J15" s="1219">
        <v>751</v>
      </c>
      <c r="K15" s="1216" t="str">
        <f>+[21]Metas!K866</f>
        <v>Obras de urbanismo construidas o mejoradas para proyectos de vivienda en zonas urbana y rural con apoyo del Departamento</v>
      </c>
      <c r="L15" s="1222">
        <v>2</v>
      </c>
      <c r="M15" s="1225">
        <f>SUM(N15:Q15)</f>
        <v>2</v>
      </c>
      <c r="N15" s="1228"/>
      <c r="O15" s="1231"/>
      <c r="P15" s="1234">
        <v>1</v>
      </c>
      <c r="Q15" s="1237">
        <v>1</v>
      </c>
      <c r="R15" s="1219">
        <f>+$J15</f>
        <v>751</v>
      </c>
      <c r="S15" s="677" t="s">
        <v>7329</v>
      </c>
      <c r="T15" s="708" t="s">
        <v>3834</v>
      </c>
      <c r="U15" s="708" t="s">
        <v>3838</v>
      </c>
      <c r="V15" s="708" t="s">
        <v>3842</v>
      </c>
      <c r="W15" s="677" t="s">
        <v>7330</v>
      </c>
      <c r="X15" s="669">
        <v>44581</v>
      </c>
      <c r="Y15" s="669">
        <v>44925</v>
      </c>
      <c r="Z15" s="669"/>
      <c r="AA15" s="669"/>
      <c r="AB15" s="1219">
        <f>+$J15</f>
        <v>751</v>
      </c>
      <c r="AC15" s="1240">
        <f>+L15</f>
        <v>2</v>
      </c>
      <c r="AD15" s="2279">
        <f t="shared" ref="AD15:AJ15" si="1">+AM15+AV15+BE15+BN15</f>
        <v>55</v>
      </c>
      <c r="AE15" s="2279">
        <f t="shared" si="1"/>
        <v>55</v>
      </c>
      <c r="AF15" s="2279">
        <f t="shared" si="1"/>
        <v>0</v>
      </c>
      <c r="AG15" s="2279">
        <f t="shared" si="1"/>
        <v>0</v>
      </c>
      <c r="AH15" s="2279">
        <f t="shared" si="1"/>
        <v>0</v>
      </c>
      <c r="AI15" s="2279">
        <f t="shared" si="1"/>
        <v>0</v>
      </c>
      <c r="AJ15" s="2279">
        <f t="shared" si="1"/>
        <v>0</v>
      </c>
      <c r="AK15" s="1219">
        <f>+$J15</f>
        <v>751</v>
      </c>
      <c r="AL15" s="1310">
        <f>+N15</f>
        <v>0</v>
      </c>
      <c r="AM15" s="2279">
        <f>+AN15+AO15+AP15+AQ15+AR15+AS15</f>
        <v>13</v>
      </c>
      <c r="AN15" s="2287">
        <v>13</v>
      </c>
      <c r="AO15" s="2287"/>
      <c r="AP15" s="2287"/>
      <c r="AQ15" s="2287"/>
      <c r="AR15" s="2287"/>
      <c r="AS15" s="2287"/>
      <c r="AT15" s="1219">
        <f>+$J15</f>
        <v>751</v>
      </c>
      <c r="AU15" s="1311">
        <f>+O15</f>
        <v>0</v>
      </c>
      <c r="AV15" s="2279">
        <f>(AW15+AX15+AY15+AZ15+BA15+BB15)</f>
        <v>18</v>
      </c>
      <c r="AW15" s="2287">
        <v>18</v>
      </c>
      <c r="AX15" s="2287"/>
      <c r="AY15" s="2287"/>
      <c r="AZ15" s="2287"/>
      <c r="BA15" s="2287"/>
      <c r="BB15" s="2287"/>
      <c r="BC15" s="1219">
        <f>+$J15</f>
        <v>751</v>
      </c>
      <c r="BD15" s="1312">
        <f>+P15</f>
        <v>1</v>
      </c>
      <c r="BE15" s="2279">
        <f t="shared" ref="BE15:BE51" si="2">SUM(BF15:BK15)</f>
        <v>9</v>
      </c>
      <c r="BF15" s="2287">
        <v>9</v>
      </c>
      <c r="BG15" s="2287"/>
      <c r="BH15" s="2287"/>
      <c r="BI15" s="2287"/>
      <c r="BJ15" s="2287"/>
      <c r="BK15" s="2287"/>
      <c r="BL15" s="1219">
        <f>+$J15</f>
        <v>751</v>
      </c>
      <c r="BM15" s="1313">
        <f>+Q15</f>
        <v>1</v>
      </c>
      <c r="BN15" s="2279">
        <f t="shared" ref="BN15:BN51" si="3">SUM(BO15:BT15)</f>
        <v>15</v>
      </c>
      <c r="BO15" s="2287">
        <v>15</v>
      </c>
      <c r="BP15" s="2287"/>
      <c r="BQ15" s="2287"/>
      <c r="BR15" s="2287"/>
      <c r="BS15" s="2287"/>
      <c r="BT15" s="2287"/>
      <c r="BU15" s="1204"/>
      <c r="BV15" s="1205"/>
      <c r="BW15" s="1205"/>
      <c r="BX15" s="1205"/>
      <c r="BY15" s="1205"/>
      <c r="BZ15" s="1205"/>
      <c r="CA15" s="1205"/>
      <c r="CB15" s="1205"/>
      <c r="CC15" s="1206"/>
    </row>
    <row r="16" spans="1:81" s="690" customFormat="1" ht="40.15" customHeight="1" x14ac:dyDescent="0.25">
      <c r="A16" s="673"/>
      <c r="B16" s="1334"/>
      <c r="C16" s="1394"/>
      <c r="D16" s="2293"/>
      <c r="E16" s="1750"/>
      <c r="F16" s="1750"/>
      <c r="G16" s="1750"/>
      <c r="H16" s="1750"/>
      <c r="I16" s="2296"/>
      <c r="J16" s="1220"/>
      <c r="K16" s="1217"/>
      <c r="L16" s="1223"/>
      <c r="M16" s="1226"/>
      <c r="N16" s="1229"/>
      <c r="O16" s="1232"/>
      <c r="P16" s="1235"/>
      <c r="Q16" s="1238"/>
      <c r="R16" s="1220"/>
      <c r="S16" s="678" t="s">
        <v>7331</v>
      </c>
      <c r="T16" s="709" t="s">
        <v>3834</v>
      </c>
      <c r="U16" s="709" t="s">
        <v>3839</v>
      </c>
      <c r="V16" s="709" t="s">
        <v>3842</v>
      </c>
      <c r="W16" s="678" t="s">
        <v>7332</v>
      </c>
      <c r="X16" s="670">
        <v>44581</v>
      </c>
      <c r="Y16" s="670">
        <v>44925</v>
      </c>
      <c r="Z16" s="670"/>
      <c r="AA16" s="670"/>
      <c r="AB16" s="1220"/>
      <c r="AC16" s="1241"/>
      <c r="AD16" s="2280"/>
      <c r="AE16" s="2280"/>
      <c r="AF16" s="2280"/>
      <c r="AG16" s="2280"/>
      <c r="AH16" s="2280"/>
      <c r="AI16" s="2280"/>
      <c r="AJ16" s="2280"/>
      <c r="AK16" s="1220"/>
      <c r="AL16" s="1302"/>
      <c r="AM16" s="2280"/>
      <c r="AN16" s="2288"/>
      <c r="AO16" s="2288"/>
      <c r="AP16" s="2288"/>
      <c r="AQ16" s="2288"/>
      <c r="AR16" s="2288"/>
      <c r="AS16" s="2288"/>
      <c r="AT16" s="1220"/>
      <c r="AU16" s="1304"/>
      <c r="AV16" s="2280"/>
      <c r="AW16" s="2288"/>
      <c r="AX16" s="2288"/>
      <c r="AY16" s="2288"/>
      <c r="AZ16" s="2288"/>
      <c r="BA16" s="2288"/>
      <c r="BB16" s="2288"/>
      <c r="BC16" s="1220"/>
      <c r="BD16" s="1306"/>
      <c r="BE16" s="2280"/>
      <c r="BF16" s="2288"/>
      <c r="BG16" s="2288"/>
      <c r="BH16" s="2288"/>
      <c r="BI16" s="2288"/>
      <c r="BJ16" s="2288"/>
      <c r="BK16" s="2288"/>
      <c r="BL16" s="1220"/>
      <c r="BM16" s="1308"/>
      <c r="BN16" s="2280"/>
      <c r="BO16" s="2288"/>
      <c r="BP16" s="2288"/>
      <c r="BQ16" s="2288"/>
      <c r="BR16" s="2288"/>
      <c r="BS16" s="2288"/>
      <c r="BT16" s="2288"/>
      <c r="BU16" s="1207"/>
      <c r="BV16" s="1208"/>
      <c r="BW16" s="1208"/>
      <c r="BX16" s="1208"/>
      <c r="BY16" s="1208"/>
      <c r="BZ16" s="1208"/>
      <c r="CA16" s="1208"/>
      <c r="CB16" s="1208"/>
      <c r="CC16" s="1209"/>
    </row>
    <row r="17" spans="1:81" s="690" customFormat="1" ht="40.15" customHeight="1" x14ac:dyDescent="0.25">
      <c r="A17" s="673"/>
      <c r="B17" s="1334"/>
      <c r="C17" s="1394"/>
      <c r="D17" s="2293"/>
      <c r="E17" s="1750"/>
      <c r="F17" s="1750"/>
      <c r="G17" s="1750"/>
      <c r="H17" s="1750"/>
      <c r="I17" s="2296"/>
      <c r="J17" s="1220"/>
      <c r="K17" s="1217"/>
      <c r="L17" s="1223"/>
      <c r="M17" s="1226"/>
      <c r="N17" s="1229"/>
      <c r="O17" s="1232"/>
      <c r="P17" s="1235"/>
      <c r="Q17" s="1238"/>
      <c r="R17" s="1220"/>
      <c r="S17" s="717" t="s">
        <v>7333</v>
      </c>
      <c r="T17" s="709" t="s">
        <v>3834</v>
      </c>
      <c r="U17" s="709" t="s">
        <v>3839</v>
      </c>
      <c r="V17" s="709" t="s">
        <v>3842</v>
      </c>
      <c r="W17" s="717" t="s">
        <v>7334</v>
      </c>
      <c r="X17" s="670">
        <v>44581</v>
      </c>
      <c r="Y17" s="670">
        <v>44925</v>
      </c>
      <c r="Z17" s="670"/>
      <c r="AA17" s="670"/>
      <c r="AB17" s="1220"/>
      <c r="AC17" s="1241"/>
      <c r="AD17" s="2280"/>
      <c r="AE17" s="2280"/>
      <c r="AF17" s="2280"/>
      <c r="AG17" s="2280"/>
      <c r="AH17" s="2280"/>
      <c r="AI17" s="2280"/>
      <c r="AJ17" s="2280"/>
      <c r="AK17" s="1220"/>
      <c r="AL17" s="1302"/>
      <c r="AM17" s="2280"/>
      <c r="AN17" s="2288"/>
      <c r="AO17" s="2288"/>
      <c r="AP17" s="2288"/>
      <c r="AQ17" s="2288"/>
      <c r="AR17" s="2288"/>
      <c r="AS17" s="2288"/>
      <c r="AT17" s="1220"/>
      <c r="AU17" s="1304"/>
      <c r="AV17" s="2280"/>
      <c r="AW17" s="2288"/>
      <c r="AX17" s="2288"/>
      <c r="AY17" s="2288"/>
      <c r="AZ17" s="2288"/>
      <c r="BA17" s="2288"/>
      <c r="BB17" s="2288"/>
      <c r="BC17" s="1220"/>
      <c r="BD17" s="1306"/>
      <c r="BE17" s="2280"/>
      <c r="BF17" s="2288"/>
      <c r="BG17" s="2288"/>
      <c r="BH17" s="2288"/>
      <c r="BI17" s="2288"/>
      <c r="BJ17" s="2288"/>
      <c r="BK17" s="2288"/>
      <c r="BL17" s="1220"/>
      <c r="BM17" s="1308"/>
      <c r="BN17" s="2280"/>
      <c r="BO17" s="2288"/>
      <c r="BP17" s="2288"/>
      <c r="BQ17" s="2288"/>
      <c r="BR17" s="2288"/>
      <c r="BS17" s="2288"/>
      <c r="BT17" s="2288"/>
      <c r="BU17" s="1207"/>
      <c r="BV17" s="1208"/>
      <c r="BW17" s="1208"/>
      <c r="BX17" s="1208"/>
      <c r="BY17" s="1208"/>
      <c r="BZ17" s="1208"/>
      <c r="CA17" s="1208"/>
      <c r="CB17" s="1208"/>
      <c r="CC17" s="1209"/>
    </row>
    <row r="18" spans="1:81" s="690" customFormat="1" ht="40.15" customHeight="1" thickBot="1" x14ac:dyDescent="0.3">
      <c r="A18" s="673"/>
      <c r="B18" s="1334"/>
      <c r="C18" s="1394"/>
      <c r="D18" s="2294"/>
      <c r="E18" s="1751"/>
      <c r="F18" s="1751"/>
      <c r="G18" s="1751"/>
      <c r="H18" s="1751"/>
      <c r="I18" s="2297"/>
      <c r="J18" s="1221"/>
      <c r="K18" s="1218"/>
      <c r="L18" s="1224"/>
      <c r="M18" s="1227"/>
      <c r="N18" s="1230"/>
      <c r="O18" s="1233"/>
      <c r="P18" s="1236"/>
      <c r="Q18" s="1239"/>
      <c r="R18" s="1221"/>
      <c r="S18" s="679"/>
      <c r="T18" s="710" t="s">
        <v>3834</v>
      </c>
      <c r="U18" s="710"/>
      <c r="V18" s="710"/>
      <c r="W18" s="679"/>
      <c r="X18" s="671"/>
      <c r="Y18" s="671"/>
      <c r="Z18" s="671"/>
      <c r="AA18" s="671"/>
      <c r="AB18" s="1221"/>
      <c r="AC18" s="1242"/>
      <c r="AD18" s="2281"/>
      <c r="AE18" s="2281"/>
      <c r="AF18" s="2281"/>
      <c r="AG18" s="2281"/>
      <c r="AH18" s="2281"/>
      <c r="AI18" s="2281"/>
      <c r="AJ18" s="2281"/>
      <c r="AK18" s="1221"/>
      <c r="AL18" s="1303"/>
      <c r="AM18" s="2281"/>
      <c r="AN18" s="2289"/>
      <c r="AO18" s="2289"/>
      <c r="AP18" s="2289"/>
      <c r="AQ18" s="2289"/>
      <c r="AR18" s="2289"/>
      <c r="AS18" s="2289"/>
      <c r="AT18" s="1221"/>
      <c r="AU18" s="1305"/>
      <c r="AV18" s="2281"/>
      <c r="AW18" s="2289"/>
      <c r="AX18" s="2289"/>
      <c r="AY18" s="2289"/>
      <c r="AZ18" s="2289"/>
      <c r="BA18" s="2289"/>
      <c r="BB18" s="2289"/>
      <c r="BC18" s="1221"/>
      <c r="BD18" s="1307"/>
      <c r="BE18" s="2281"/>
      <c r="BF18" s="2289"/>
      <c r="BG18" s="2289"/>
      <c r="BH18" s="2289"/>
      <c r="BI18" s="2289"/>
      <c r="BJ18" s="2289"/>
      <c r="BK18" s="2289"/>
      <c r="BL18" s="1221"/>
      <c r="BM18" s="1309"/>
      <c r="BN18" s="2281"/>
      <c r="BO18" s="2289"/>
      <c r="BP18" s="2289"/>
      <c r="BQ18" s="2289"/>
      <c r="BR18" s="2289"/>
      <c r="BS18" s="2289"/>
      <c r="BT18" s="2289"/>
      <c r="BU18" s="1210"/>
      <c r="BV18" s="1211"/>
      <c r="BW18" s="1211"/>
      <c r="BX18" s="1211"/>
      <c r="BY18" s="1211"/>
      <c r="BZ18" s="1211"/>
      <c r="CA18" s="1211"/>
      <c r="CB18" s="1211"/>
      <c r="CC18" s="1212"/>
    </row>
    <row r="19" spans="1:81" s="690" customFormat="1" ht="40.15" customHeight="1" thickTop="1" x14ac:dyDescent="0.25">
      <c r="A19" s="673"/>
      <c r="B19" s="1334"/>
      <c r="C19" s="1394"/>
      <c r="D19" s="2292" t="s">
        <v>7317</v>
      </c>
      <c r="E19" s="1749" t="s">
        <v>7318</v>
      </c>
      <c r="F19" s="1749">
        <v>4001002</v>
      </c>
      <c r="G19" s="1749" t="s">
        <v>7319</v>
      </c>
      <c r="H19" s="1749" t="s">
        <v>7320</v>
      </c>
      <c r="I19" s="2295">
        <v>2021004540203</v>
      </c>
      <c r="J19" s="1219">
        <v>752</v>
      </c>
      <c r="K19" s="1216" t="str">
        <f>+[21]Metas!K867</f>
        <v>Predios adquiridos para el desarrollo de proyectos de vivienda</v>
      </c>
      <c r="L19" s="1222">
        <v>1</v>
      </c>
      <c r="M19" s="1225">
        <f>SUM(N19:Q19)</f>
        <v>1</v>
      </c>
      <c r="N19" s="1228"/>
      <c r="O19" s="1231"/>
      <c r="P19" s="1234"/>
      <c r="Q19" s="1237">
        <v>1</v>
      </c>
      <c r="R19" s="1219">
        <f>+$J19</f>
        <v>752</v>
      </c>
      <c r="S19" s="677" t="s">
        <v>7335</v>
      </c>
      <c r="T19" s="708" t="s">
        <v>3834</v>
      </c>
      <c r="U19" s="708" t="s">
        <v>3838</v>
      </c>
      <c r="V19" s="708" t="s">
        <v>3842</v>
      </c>
      <c r="W19" s="677" t="s">
        <v>7336</v>
      </c>
      <c r="X19" s="669">
        <v>44581</v>
      </c>
      <c r="Y19" s="669">
        <v>44925</v>
      </c>
      <c r="Z19" s="669"/>
      <c r="AA19" s="669"/>
      <c r="AB19" s="1219">
        <f>+$J19</f>
        <v>752</v>
      </c>
      <c r="AC19" s="1240">
        <f>+L19</f>
        <v>1</v>
      </c>
      <c r="AD19" s="2279">
        <f t="shared" ref="AD19:AJ31" si="4">+AM19+AV19+BE19+BN19</f>
        <v>42</v>
      </c>
      <c r="AE19" s="2279">
        <f t="shared" si="4"/>
        <v>42</v>
      </c>
      <c r="AF19" s="2279">
        <f t="shared" si="4"/>
        <v>0</v>
      </c>
      <c r="AG19" s="2279">
        <f t="shared" si="4"/>
        <v>0</v>
      </c>
      <c r="AH19" s="2279">
        <f t="shared" si="4"/>
        <v>0</v>
      </c>
      <c r="AI19" s="2279">
        <f t="shared" si="4"/>
        <v>0</v>
      </c>
      <c r="AJ19" s="2279">
        <f t="shared" si="4"/>
        <v>0</v>
      </c>
      <c r="AK19" s="1219">
        <f>+$J19</f>
        <v>752</v>
      </c>
      <c r="AL19" s="1310">
        <f>+N19</f>
        <v>0</v>
      </c>
      <c r="AM19" s="2279">
        <f>+AN19+AO19+AP19+AQ19+AR19+AS19</f>
        <v>10</v>
      </c>
      <c r="AN19" s="2287">
        <v>10</v>
      </c>
      <c r="AO19" s="2287"/>
      <c r="AP19" s="2287"/>
      <c r="AQ19" s="2287"/>
      <c r="AR19" s="2287"/>
      <c r="AS19" s="2287"/>
      <c r="AT19" s="1219">
        <f>+$J19</f>
        <v>752</v>
      </c>
      <c r="AU19" s="1311">
        <f>+O19</f>
        <v>0</v>
      </c>
      <c r="AV19" s="2279">
        <f t="shared" ref="AV19:AV51" si="5">SUM(AW19:BB19)</f>
        <v>13.5</v>
      </c>
      <c r="AW19" s="2287">
        <v>13.5</v>
      </c>
      <c r="AX19" s="2287"/>
      <c r="AY19" s="2287"/>
      <c r="AZ19" s="2287"/>
      <c r="BA19" s="2287"/>
      <c r="BB19" s="2287"/>
      <c r="BC19" s="1219">
        <f>+$J19</f>
        <v>752</v>
      </c>
      <c r="BD19" s="687">
        <f>+P19</f>
        <v>0</v>
      </c>
      <c r="BE19" s="2279">
        <f t="shared" ref="BE19:BE23" si="6">SUM(BF19:BK19)</f>
        <v>7</v>
      </c>
      <c r="BF19" s="2287">
        <v>7</v>
      </c>
      <c r="BG19" s="2287"/>
      <c r="BH19" s="2287"/>
      <c r="BI19" s="2287"/>
      <c r="BJ19" s="2287"/>
      <c r="BK19" s="2287"/>
      <c r="BL19" s="1219">
        <f>+$J19</f>
        <v>752</v>
      </c>
      <c r="BM19" s="680">
        <f>+Q19</f>
        <v>1</v>
      </c>
      <c r="BN19" s="2279">
        <f t="shared" ref="BN19:BN23" si="7">SUM(BO19:BT19)</f>
        <v>11.5</v>
      </c>
      <c r="BO19" s="2287">
        <v>11.5</v>
      </c>
      <c r="BP19" s="2287"/>
      <c r="BQ19" s="2287"/>
      <c r="BR19" s="2287"/>
      <c r="BS19" s="2287"/>
      <c r="BT19" s="2287"/>
      <c r="BU19" s="1204"/>
      <c r="BV19" s="1205"/>
      <c r="BW19" s="1205"/>
      <c r="BX19" s="1205"/>
      <c r="BY19" s="1205"/>
      <c r="BZ19" s="1205"/>
      <c r="CA19" s="1205"/>
      <c r="CB19" s="1205"/>
      <c r="CC19" s="1206"/>
    </row>
    <row r="20" spans="1:81" s="690" customFormat="1" ht="40.15" customHeight="1" x14ac:dyDescent="0.25">
      <c r="A20" s="673"/>
      <c r="B20" s="1334"/>
      <c r="C20" s="1394"/>
      <c r="D20" s="2293"/>
      <c r="E20" s="1750"/>
      <c r="F20" s="1750"/>
      <c r="G20" s="1750"/>
      <c r="H20" s="1750"/>
      <c r="I20" s="2296"/>
      <c r="J20" s="1220"/>
      <c r="K20" s="1217"/>
      <c r="L20" s="1223"/>
      <c r="M20" s="1226"/>
      <c r="N20" s="1229"/>
      <c r="O20" s="1232"/>
      <c r="P20" s="1235"/>
      <c r="Q20" s="1238"/>
      <c r="R20" s="1220"/>
      <c r="S20" s="678" t="s">
        <v>7337</v>
      </c>
      <c r="T20" s="709" t="s">
        <v>3834</v>
      </c>
      <c r="U20" s="709" t="s">
        <v>3839</v>
      </c>
      <c r="V20" s="709" t="s">
        <v>3842</v>
      </c>
      <c r="W20" s="678" t="s">
        <v>7332</v>
      </c>
      <c r="X20" s="670">
        <v>44581</v>
      </c>
      <c r="Y20" s="670">
        <v>44925</v>
      </c>
      <c r="Z20" s="670"/>
      <c r="AA20" s="670"/>
      <c r="AB20" s="1220"/>
      <c r="AC20" s="1241"/>
      <c r="AD20" s="2280"/>
      <c r="AE20" s="2280"/>
      <c r="AF20" s="2280"/>
      <c r="AG20" s="2280"/>
      <c r="AH20" s="2280"/>
      <c r="AI20" s="2280"/>
      <c r="AJ20" s="2280"/>
      <c r="AK20" s="1220"/>
      <c r="AL20" s="1302"/>
      <c r="AM20" s="2280"/>
      <c r="AN20" s="2288"/>
      <c r="AO20" s="2288"/>
      <c r="AP20" s="2288"/>
      <c r="AQ20" s="2288"/>
      <c r="AR20" s="2288"/>
      <c r="AS20" s="2288"/>
      <c r="AT20" s="1220"/>
      <c r="AU20" s="1304"/>
      <c r="AV20" s="2280"/>
      <c r="AW20" s="2288"/>
      <c r="AX20" s="2288"/>
      <c r="AY20" s="2288"/>
      <c r="AZ20" s="2288"/>
      <c r="BA20" s="2288"/>
      <c r="BB20" s="2288"/>
      <c r="BC20" s="1220"/>
      <c r="BD20" s="688"/>
      <c r="BE20" s="2280"/>
      <c r="BF20" s="2288"/>
      <c r="BG20" s="2288"/>
      <c r="BH20" s="2288"/>
      <c r="BI20" s="2288"/>
      <c r="BJ20" s="2288"/>
      <c r="BK20" s="2288"/>
      <c r="BL20" s="1220"/>
      <c r="BM20" s="681"/>
      <c r="BN20" s="2280"/>
      <c r="BO20" s="2288"/>
      <c r="BP20" s="2288"/>
      <c r="BQ20" s="2288"/>
      <c r="BR20" s="2288"/>
      <c r="BS20" s="2288"/>
      <c r="BT20" s="2288"/>
      <c r="BU20" s="1207"/>
      <c r="BV20" s="1208"/>
      <c r="BW20" s="1208"/>
      <c r="BX20" s="1208"/>
      <c r="BY20" s="1208"/>
      <c r="BZ20" s="1208"/>
      <c r="CA20" s="1208"/>
      <c r="CB20" s="1208"/>
      <c r="CC20" s="1209"/>
    </row>
    <row r="21" spans="1:81" s="690" customFormat="1" ht="40.15" customHeight="1" x14ac:dyDescent="0.25">
      <c r="A21" s="673"/>
      <c r="B21" s="1334"/>
      <c r="C21" s="1394"/>
      <c r="D21" s="2293"/>
      <c r="E21" s="1750"/>
      <c r="F21" s="1750"/>
      <c r="G21" s="1750"/>
      <c r="H21" s="1750"/>
      <c r="I21" s="2296"/>
      <c r="J21" s="1220"/>
      <c r="K21" s="1217"/>
      <c r="L21" s="1223"/>
      <c r="M21" s="1226"/>
      <c r="N21" s="1229"/>
      <c r="O21" s="1232"/>
      <c r="P21" s="1235"/>
      <c r="Q21" s="1238"/>
      <c r="R21" s="1220"/>
      <c r="S21" s="678"/>
      <c r="T21" s="709" t="s">
        <v>3834</v>
      </c>
      <c r="U21" s="709"/>
      <c r="V21" s="709"/>
      <c r="W21" s="678"/>
      <c r="X21" s="670"/>
      <c r="Y21" s="670"/>
      <c r="Z21" s="670"/>
      <c r="AA21" s="670"/>
      <c r="AB21" s="1220"/>
      <c r="AC21" s="1241"/>
      <c r="AD21" s="2280"/>
      <c r="AE21" s="2280"/>
      <c r="AF21" s="2280"/>
      <c r="AG21" s="2280"/>
      <c r="AH21" s="2280"/>
      <c r="AI21" s="2280"/>
      <c r="AJ21" s="2280"/>
      <c r="AK21" s="1220"/>
      <c r="AL21" s="1302"/>
      <c r="AM21" s="2280"/>
      <c r="AN21" s="2288"/>
      <c r="AO21" s="2288"/>
      <c r="AP21" s="2288"/>
      <c r="AQ21" s="2288"/>
      <c r="AR21" s="2288"/>
      <c r="AS21" s="2288"/>
      <c r="AT21" s="1220"/>
      <c r="AU21" s="1304"/>
      <c r="AV21" s="2280"/>
      <c r="AW21" s="2288"/>
      <c r="AX21" s="2288"/>
      <c r="AY21" s="2288"/>
      <c r="AZ21" s="2288"/>
      <c r="BA21" s="2288"/>
      <c r="BB21" s="2288"/>
      <c r="BC21" s="1220"/>
      <c r="BD21" s="688"/>
      <c r="BE21" s="2280"/>
      <c r="BF21" s="2288"/>
      <c r="BG21" s="2288"/>
      <c r="BH21" s="2288"/>
      <c r="BI21" s="2288"/>
      <c r="BJ21" s="2288"/>
      <c r="BK21" s="2288"/>
      <c r="BL21" s="1220"/>
      <c r="BM21" s="681"/>
      <c r="BN21" s="2280"/>
      <c r="BO21" s="2288"/>
      <c r="BP21" s="2288"/>
      <c r="BQ21" s="2288"/>
      <c r="BR21" s="2288"/>
      <c r="BS21" s="2288"/>
      <c r="BT21" s="2288"/>
      <c r="BU21" s="1207"/>
      <c r="BV21" s="1208"/>
      <c r="BW21" s="1208"/>
      <c r="BX21" s="1208"/>
      <c r="BY21" s="1208"/>
      <c r="BZ21" s="1208"/>
      <c r="CA21" s="1208"/>
      <c r="CB21" s="1208"/>
      <c r="CC21" s="1209"/>
    </row>
    <row r="22" spans="1:81" s="690" customFormat="1" ht="40.15" customHeight="1" thickBot="1" x14ac:dyDescent="0.3">
      <c r="A22" s="673"/>
      <c r="B22" s="1334"/>
      <c r="C22" s="1511"/>
      <c r="D22" s="2294"/>
      <c r="E22" s="1751"/>
      <c r="F22" s="1751"/>
      <c r="G22" s="1751"/>
      <c r="H22" s="1751"/>
      <c r="I22" s="2297"/>
      <c r="J22" s="1221"/>
      <c r="K22" s="1218"/>
      <c r="L22" s="1224"/>
      <c r="M22" s="1227"/>
      <c r="N22" s="1230"/>
      <c r="O22" s="1233"/>
      <c r="P22" s="1236"/>
      <c r="Q22" s="1239"/>
      <c r="R22" s="1221"/>
      <c r="S22" s="679"/>
      <c r="T22" s="710" t="s">
        <v>3834</v>
      </c>
      <c r="U22" s="710"/>
      <c r="V22" s="710"/>
      <c r="W22" s="679"/>
      <c r="X22" s="671"/>
      <c r="Y22" s="671"/>
      <c r="Z22" s="671"/>
      <c r="AA22" s="671"/>
      <c r="AB22" s="1221"/>
      <c r="AC22" s="1242"/>
      <c r="AD22" s="2281"/>
      <c r="AE22" s="2281"/>
      <c r="AF22" s="2281"/>
      <c r="AG22" s="2281"/>
      <c r="AH22" s="2281"/>
      <c r="AI22" s="2281"/>
      <c r="AJ22" s="2281"/>
      <c r="AK22" s="1221"/>
      <c r="AL22" s="1303"/>
      <c r="AM22" s="2281"/>
      <c r="AN22" s="2289"/>
      <c r="AO22" s="2289"/>
      <c r="AP22" s="2289"/>
      <c r="AQ22" s="2289"/>
      <c r="AR22" s="2289"/>
      <c r="AS22" s="2289"/>
      <c r="AT22" s="1221"/>
      <c r="AU22" s="1305"/>
      <c r="AV22" s="2281"/>
      <c r="AW22" s="2289"/>
      <c r="AX22" s="2289"/>
      <c r="AY22" s="2289"/>
      <c r="AZ22" s="2289"/>
      <c r="BA22" s="2289"/>
      <c r="BB22" s="2289"/>
      <c r="BC22" s="1221"/>
      <c r="BD22" s="689"/>
      <c r="BE22" s="2281"/>
      <c r="BF22" s="2289"/>
      <c r="BG22" s="2289"/>
      <c r="BH22" s="2289"/>
      <c r="BI22" s="2289"/>
      <c r="BJ22" s="2289"/>
      <c r="BK22" s="2289"/>
      <c r="BL22" s="1221"/>
      <c r="BM22" s="682"/>
      <c r="BN22" s="2281"/>
      <c r="BO22" s="2289"/>
      <c r="BP22" s="2289"/>
      <c r="BQ22" s="2289"/>
      <c r="BR22" s="2289"/>
      <c r="BS22" s="2289"/>
      <c r="BT22" s="2289"/>
      <c r="BU22" s="1210"/>
      <c r="BV22" s="1211"/>
      <c r="BW22" s="1211"/>
      <c r="BX22" s="1211"/>
      <c r="BY22" s="1211"/>
      <c r="BZ22" s="1211"/>
      <c r="CA22" s="1211"/>
      <c r="CB22" s="1211"/>
      <c r="CC22" s="1212"/>
    </row>
    <row r="23" spans="1:81" s="690" customFormat="1" ht="40.15" customHeight="1" thickTop="1" x14ac:dyDescent="0.25">
      <c r="A23" s="673"/>
      <c r="B23" s="1334"/>
      <c r="C23" s="1314" t="s">
        <v>1205</v>
      </c>
      <c r="D23" s="2292" t="s">
        <v>7317</v>
      </c>
      <c r="E23" s="1749" t="s">
        <v>7318</v>
      </c>
      <c r="F23" s="1749">
        <v>4001002</v>
      </c>
      <c r="G23" s="1749" t="s">
        <v>7319</v>
      </c>
      <c r="H23" s="1749" t="s">
        <v>7320</v>
      </c>
      <c r="I23" s="2295">
        <v>2021004540203</v>
      </c>
      <c r="J23" s="1219">
        <v>753</v>
      </c>
      <c r="K23" s="1216" t="str">
        <f>+[21]Metas!K868</f>
        <v>Municipios con implementación de Políticas públicas acordes con el ordenamiento del territorio</v>
      </c>
      <c r="L23" s="1222">
        <v>2</v>
      </c>
      <c r="M23" s="1225">
        <f>SUM(N23:Q23)</f>
        <v>2</v>
      </c>
      <c r="N23" s="1228"/>
      <c r="O23" s="1231"/>
      <c r="P23" s="1234">
        <v>1</v>
      </c>
      <c r="Q23" s="1237">
        <v>1</v>
      </c>
      <c r="R23" s="1219">
        <f>+$J23</f>
        <v>753</v>
      </c>
      <c r="S23" s="677" t="s">
        <v>7338</v>
      </c>
      <c r="T23" s="708" t="s">
        <v>3834</v>
      </c>
      <c r="U23" s="708" t="s">
        <v>3838</v>
      </c>
      <c r="V23" s="708" t="s">
        <v>3842</v>
      </c>
      <c r="W23" s="677" t="s">
        <v>7339</v>
      </c>
      <c r="X23" s="669">
        <v>44581</v>
      </c>
      <c r="Y23" s="669">
        <v>44925</v>
      </c>
      <c r="Z23" s="669"/>
      <c r="AA23" s="669"/>
      <c r="AB23" s="1219">
        <f t="shared" ref="AB23" si="8">+$J23</f>
        <v>753</v>
      </c>
      <c r="AC23" s="1240">
        <f>+L23</f>
        <v>2</v>
      </c>
      <c r="AD23" s="2279">
        <f t="shared" si="4"/>
        <v>81</v>
      </c>
      <c r="AE23" s="2279">
        <f t="shared" si="4"/>
        <v>81</v>
      </c>
      <c r="AF23" s="2279">
        <f t="shared" si="4"/>
        <v>0</v>
      </c>
      <c r="AG23" s="2279">
        <f t="shared" si="4"/>
        <v>0</v>
      </c>
      <c r="AH23" s="2279">
        <f t="shared" si="4"/>
        <v>0</v>
      </c>
      <c r="AI23" s="2279">
        <f t="shared" si="4"/>
        <v>0</v>
      </c>
      <c r="AJ23" s="2279">
        <f t="shared" si="4"/>
        <v>0</v>
      </c>
      <c r="AK23" s="1219">
        <f t="shared" ref="AK23" si="9">+$J23</f>
        <v>753</v>
      </c>
      <c r="AL23" s="1310">
        <f>+N23</f>
        <v>0</v>
      </c>
      <c r="AM23" s="2279">
        <f>+AN23+AO23+AP23+AQ23+AR23+AS23</f>
        <v>20</v>
      </c>
      <c r="AN23" s="2287">
        <v>20</v>
      </c>
      <c r="AO23" s="2287"/>
      <c r="AP23" s="2287"/>
      <c r="AQ23" s="2287"/>
      <c r="AR23" s="2287"/>
      <c r="AS23" s="2287"/>
      <c r="AT23" s="1219">
        <f t="shared" ref="AT23" si="10">+$J23</f>
        <v>753</v>
      </c>
      <c r="AU23" s="1311">
        <f>+O23</f>
        <v>0</v>
      </c>
      <c r="AV23" s="2279">
        <f t="shared" si="5"/>
        <v>26</v>
      </c>
      <c r="AW23" s="2287">
        <v>26</v>
      </c>
      <c r="AX23" s="2287"/>
      <c r="AY23" s="2287"/>
      <c r="AZ23" s="2287"/>
      <c r="BA23" s="2287"/>
      <c r="BB23" s="2287"/>
      <c r="BC23" s="1219">
        <f t="shared" ref="BC23" si="11">+$J23</f>
        <v>753</v>
      </c>
      <c r="BD23" s="687">
        <f>+P23</f>
        <v>1</v>
      </c>
      <c r="BE23" s="2279">
        <f t="shared" si="6"/>
        <v>13</v>
      </c>
      <c r="BF23" s="2287">
        <v>13</v>
      </c>
      <c r="BG23" s="2287"/>
      <c r="BH23" s="2287"/>
      <c r="BI23" s="2287"/>
      <c r="BJ23" s="2287"/>
      <c r="BK23" s="2287"/>
      <c r="BL23" s="1219">
        <f t="shared" ref="BL23" si="12">+$J23</f>
        <v>753</v>
      </c>
      <c r="BM23" s="680">
        <f>+Q23</f>
        <v>1</v>
      </c>
      <c r="BN23" s="2279">
        <f t="shared" si="7"/>
        <v>22</v>
      </c>
      <c r="BO23" s="2287">
        <v>22</v>
      </c>
      <c r="BP23" s="2287"/>
      <c r="BQ23" s="2287"/>
      <c r="BR23" s="2287"/>
      <c r="BS23" s="2287"/>
      <c r="BT23" s="2287"/>
      <c r="BU23" s="1204"/>
      <c r="BV23" s="1205"/>
      <c r="BW23" s="1205"/>
      <c r="BX23" s="1205"/>
      <c r="BY23" s="1205"/>
      <c r="BZ23" s="1205"/>
      <c r="CA23" s="1205"/>
      <c r="CB23" s="1205"/>
      <c r="CC23" s="1206"/>
    </row>
    <row r="24" spans="1:81" s="690" customFormat="1" ht="40.15" customHeight="1" x14ac:dyDescent="0.25">
      <c r="A24" s="673"/>
      <c r="B24" s="1334"/>
      <c r="C24" s="1315"/>
      <c r="D24" s="2293"/>
      <c r="E24" s="1750"/>
      <c r="F24" s="1750"/>
      <c r="G24" s="1750"/>
      <c r="H24" s="1750"/>
      <c r="I24" s="2296"/>
      <c r="J24" s="1220"/>
      <c r="K24" s="1217"/>
      <c r="L24" s="1223"/>
      <c r="M24" s="1226"/>
      <c r="N24" s="1229"/>
      <c r="O24" s="1232"/>
      <c r="P24" s="1235"/>
      <c r="Q24" s="1238"/>
      <c r="R24" s="1220"/>
      <c r="S24" s="678" t="s">
        <v>7340</v>
      </c>
      <c r="T24" s="709" t="s">
        <v>3834</v>
      </c>
      <c r="U24" s="709" t="s">
        <v>3838</v>
      </c>
      <c r="V24" s="709" t="s">
        <v>3842</v>
      </c>
      <c r="W24" s="678" t="s">
        <v>7332</v>
      </c>
      <c r="X24" s="670">
        <v>44581</v>
      </c>
      <c r="Y24" s="670">
        <v>44925</v>
      </c>
      <c r="Z24" s="670"/>
      <c r="AA24" s="670"/>
      <c r="AB24" s="1220"/>
      <c r="AC24" s="1241"/>
      <c r="AD24" s="2280"/>
      <c r="AE24" s="2280"/>
      <c r="AF24" s="2280"/>
      <c r="AG24" s="2280"/>
      <c r="AH24" s="2280"/>
      <c r="AI24" s="2280"/>
      <c r="AJ24" s="2280"/>
      <c r="AK24" s="1220"/>
      <c r="AL24" s="1302"/>
      <c r="AM24" s="2280"/>
      <c r="AN24" s="2288"/>
      <c r="AO24" s="2288"/>
      <c r="AP24" s="2288"/>
      <c r="AQ24" s="2288"/>
      <c r="AR24" s="2288"/>
      <c r="AS24" s="2288"/>
      <c r="AT24" s="1220"/>
      <c r="AU24" s="1304"/>
      <c r="AV24" s="2280"/>
      <c r="AW24" s="2288"/>
      <c r="AX24" s="2288"/>
      <c r="AY24" s="2288"/>
      <c r="AZ24" s="2288"/>
      <c r="BA24" s="2288"/>
      <c r="BB24" s="2288"/>
      <c r="BC24" s="1220"/>
      <c r="BD24" s="688"/>
      <c r="BE24" s="2280"/>
      <c r="BF24" s="2288"/>
      <c r="BG24" s="2288"/>
      <c r="BH24" s="2288"/>
      <c r="BI24" s="2288"/>
      <c r="BJ24" s="2288"/>
      <c r="BK24" s="2288"/>
      <c r="BL24" s="1220"/>
      <c r="BM24" s="681"/>
      <c r="BN24" s="2280"/>
      <c r="BO24" s="2288"/>
      <c r="BP24" s="2288"/>
      <c r="BQ24" s="2288"/>
      <c r="BR24" s="2288"/>
      <c r="BS24" s="2288"/>
      <c r="BT24" s="2288"/>
      <c r="BU24" s="1207"/>
      <c r="BV24" s="1208"/>
      <c r="BW24" s="1208"/>
      <c r="BX24" s="1208"/>
      <c r="BY24" s="1208"/>
      <c r="BZ24" s="1208"/>
      <c r="CA24" s="1208"/>
      <c r="CB24" s="1208"/>
      <c r="CC24" s="1209"/>
    </row>
    <row r="25" spans="1:81" s="690" customFormat="1" ht="40.15" customHeight="1" x14ac:dyDescent="0.25">
      <c r="A25" s="673"/>
      <c r="B25" s="1334"/>
      <c r="C25" s="1315"/>
      <c r="D25" s="2293"/>
      <c r="E25" s="1750"/>
      <c r="F25" s="1750"/>
      <c r="G25" s="1750"/>
      <c r="H25" s="1750"/>
      <c r="I25" s="2296"/>
      <c r="J25" s="1220"/>
      <c r="K25" s="1217"/>
      <c r="L25" s="1223"/>
      <c r="M25" s="1226"/>
      <c r="N25" s="1229"/>
      <c r="O25" s="1232"/>
      <c r="P25" s="1235"/>
      <c r="Q25" s="1238"/>
      <c r="R25" s="1220"/>
      <c r="S25" s="678"/>
      <c r="T25" s="709" t="s">
        <v>3834</v>
      </c>
      <c r="U25" s="709"/>
      <c r="V25" s="709"/>
      <c r="W25" s="678"/>
      <c r="X25" s="670"/>
      <c r="Y25" s="670"/>
      <c r="Z25" s="670"/>
      <c r="AA25" s="670"/>
      <c r="AB25" s="1220"/>
      <c r="AC25" s="1241"/>
      <c r="AD25" s="2280"/>
      <c r="AE25" s="2280"/>
      <c r="AF25" s="2280"/>
      <c r="AG25" s="2280"/>
      <c r="AH25" s="2280"/>
      <c r="AI25" s="2280"/>
      <c r="AJ25" s="2280"/>
      <c r="AK25" s="1220"/>
      <c r="AL25" s="1302"/>
      <c r="AM25" s="2280"/>
      <c r="AN25" s="2288"/>
      <c r="AO25" s="2288"/>
      <c r="AP25" s="2288"/>
      <c r="AQ25" s="2288"/>
      <c r="AR25" s="2288"/>
      <c r="AS25" s="2288"/>
      <c r="AT25" s="1220"/>
      <c r="AU25" s="1304"/>
      <c r="AV25" s="2280"/>
      <c r="AW25" s="2288"/>
      <c r="AX25" s="2288"/>
      <c r="AY25" s="2288"/>
      <c r="AZ25" s="2288"/>
      <c r="BA25" s="2288"/>
      <c r="BB25" s="2288"/>
      <c r="BC25" s="1220"/>
      <c r="BD25" s="688"/>
      <c r="BE25" s="2280"/>
      <c r="BF25" s="2288"/>
      <c r="BG25" s="2288"/>
      <c r="BH25" s="2288"/>
      <c r="BI25" s="2288"/>
      <c r="BJ25" s="2288"/>
      <c r="BK25" s="2288"/>
      <c r="BL25" s="1220"/>
      <c r="BM25" s="681"/>
      <c r="BN25" s="2280"/>
      <c r="BO25" s="2288"/>
      <c r="BP25" s="2288"/>
      <c r="BQ25" s="2288"/>
      <c r="BR25" s="2288"/>
      <c r="BS25" s="2288"/>
      <c r="BT25" s="2288"/>
      <c r="BU25" s="1207"/>
      <c r="BV25" s="1208"/>
      <c r="BW25" s="1208"/>
      <c r="BX25" s="1208"/>
      <c r="BY25" s="1208"/>
      <c r="BZ25" s="1208"/>
      <c r="CA25" s="1208"/>
      <c r="CB25" s="1208"/>
      <c r="CC25" s="1209"/>
    </row>
    <row r="26" spans="1:81" s="690" customFormat="1" ht="40.15" customHeight="1" thickBot="1" x14ac:dyDescent="0.3">
      <c r="A26" s="673"/>
      <c r="B26" s="1335"/>
      <c r="C26" s="1316"/>
      <c r="D26" s="2294"/>
      <c r="E26" s="1751"/>
      <c r="F26" s="1751"/>
      <c r="G26" s="1751"/>
      <c r="H26" s="1751"/>
      <c r="I26" s="2297"/>
      <c r="J26" s="1221"/>
      <c r="K26" s="1218"/>
      <c r="L26" s="1224"/>
      <c r="M26" s="1227"/>
      <c r="N26" s="1230"/>
      <c r="O26" s="1233"/>
      <c r="P26" s="1236"/>
      <c r="Q26" s="1239"/>
      <c r="R26" s="1221"/>
      <c r="S26" s="679"/>
      <c r="T26" s="710" t="s">
        <v>3834</v>
      </c>
      <c r="U26" s="710"/>
      <c r="V26" s="710"/>
      <c r="W26" s="679"/>
      <c r="X26" s="671"/>
      <c r="Y26" s="671"/>
      <c r="Z26" s="671"/>
      <c r="AA26" s="671"/>
      <c r="AB26" s="1221"/>
      <c r="AC26" s="1242"/>
      <c r="AD26" s="2281"/>
      <c r="AE26" s="2281"/>
      <c r="AF26" s="2281"/>
      <c r="AG26" s="2281"/>
      <c r="AH26" s="2281"/>
      <c r="AI26" s="2281"/>
      <c r="AJ26" s="2281"/>
      <c r="AK26" s="1221"/>
      <c r="AL26" s="1303"/>
      <c r="AM26" s="2281"/>
      <c r="AN26" s="2289"/>
      <c r="AO26" s="2289"/>
      <c r="AP26" s="2289"/>
      <c r="AQ26" s="2289"/>
      <c r="AR26" s="2289"/>
      <c r="AS26" s="2289"/>
      <c r="AT26" s="1221"/>
      <c r="AU26" s="1305"/>
      <c r="AV26" s="2281"/>
      <c r="AW26" s="2289"/>
      <c r="AX26" s="2289"/>
      <c r="AY26" s="2289"/>
      <c r="AZ26" s="2289"/>
      <c r="BA26" s="2289"/>
      <c r="BB26" s="2289"/>
      <c r="BC26" s="1221"/>
      <c r="BD26" s="689"/>
      <c r="BE26" s="2281"/>
      <c r="BF26" s="2289"/>
      <c r="BG26" s="2289"/>
      <c r="BH26" s="2289"/>
      <c r="BI26" s="2289"/>
      <c r="BJ26" s="2289"/>
      <c r="BK26" s="2289"/>
      <c r="BL26" s="1221"/>
      <c r="BM26" s="682"/>
      <c r="BN26" s="2281"/>
      <c r="BO26" s="2289"/>
      <c r="BP26" s="2289"/>
      <c r="BQ26" s="2289"/>
      <c r="BR26" s="2289"/>
      <c r="BS26" s="2289"/>
      <c r="BT26" s="2289"/>
      <c r="BU26" s="1210"/>
      <c r="BV26" s="1211"/>
      <c r="BW26" s="1211"/>
      <c r="BX26" s="1211"/>
      <c r="BY26" s="1211"/>
      <c r="BZ26" s="1211"/>
      <c r="CA26" s="1211"/>
      <c r="CB26" s="1211"/>
      <c r="CC26" s="1212"/>
    </row>
    <row r="27" spans="1:81" s="690" customFormat="1" ht="40.15" customHeight="1" thickTop="1" x14ac:dyDescent="0.25">
      <c r="A27" s="673"/>
      <c r="B27" s="1333" t="s">
        <v>1207</v>
      </c>
      <c r="C27" s="1314" t="s">
        <v>1210</v>
      </c>
      <c r="D27" s="2292" t="s">
        <v>7317</v>
      </c>
      <c r="E27" s="1749" t="s">
        <v>7318</v>
      </c>
      <c r="F27" s="1749">
        <v>4001002</v>
      </c>
      <c r="G27" s="1749" t="s">
        <v>7319</v>
      </c>
      <c r="H27" s="1749" t="s">
        <v>7320</v>
      </c>
      <c r="I27" s="2295">
        <v>2021004540203</v>
      </c>
      <c r="J27" s="1219">
        <v>754</v>
      </c>
      <c r="K27" s="1216" t="str">
        <f>+[21]Metas!K870</f>
        <v>Mejoramientos de vivienda en la zona urbana y/o rural realizados</v>
      </c>
      <c r="L27" s="1222">
        <v>80</v>
      </c>
      <c r="M27" s="1225">
        <f>SUM(N27:Q27)</f>
        <v>80</v>
      </c>
      <c r="N27" s="1228">
        <v>5</v>
      </c>
      <c r="O27" s="1231">
        <v>10</v>
      </c>
      <c r="P27" s="1234">
        <v>25</v>
      </c>
      <c r="Q27" s="1237">
        <v>40</v>
      </c>
      <c r="R27" s="1219">
        <f>+$J27</f>
        <v>754</v>
      </c>
      <c r="S27" s="677" t="s">
        <v>7341</v>
      </c>
      <c r="T27" s="708" t="s">
        <v>3834</v>
      </c>
      <c r="U27" s="708" t="s">
        <v>3838</v>
      </c>
      <c r="V27" s="708" t="s">
        <v>3842</v>
      </c>
      <c r="W27" s="646" t="s">
        <v>7324</v>
      </c>
      <c r="X27" s="670">
        <v>44581</v>
      </c>
      <c r="Y27" s="670">
        <v>44925</v>
      </c>
      <c r="Z27" s="669"/>
      <c r="AA27" s="669"/>
      <c r="AB27" s="1219">
        <f t="shared" ref="AB27" si="13">+$J27</f>
        <v>754</v>
      </c>
      <c r="AC27" s="1240">
        <f t="shared" ref="AC27" si="14">+L27</f>
        <v>80</v>
      </c>
      <c r="AD27" s="2279">
        <f t="shared" si="4"/>
        <v>91</v>
      </c>
      <c r="AE27" s="2279">
        <f t="shared" si="4"/>
        <v>91</v>
      </c>
      <c r="AF27" s="2279">
        <f t="shared" si="4"/>
        <v>0</v>
      </c>
      <c r="AG27" s="2279">
        <f t="shared" si="4"/>
        <v>0</v>
      </c>
      <c r="AH27" s="2279">
        <f t="shared" si="4"/>
        <v>0</v>
      </c>
      <c r="AI27" s="2279">
        <f t="shared" si="4"/>
        <v>0</v>
      </c>
      <c r="AJ27" s="2279">
        <f t="shared" si="4"/>
        <v>0</v>
      </c>
      <c r="AK27" s="1219">
        <f t="shared" ref="AK27" si="15">+$J27</f>
        <v>754</v>
      </c>
      <c r="AL27" s="1243">
        <f>+N27</f>
        <v>5</v>
      </c>
      <c r="AM27" s="2279">
        <f>+AN27+AO27+AP27+AQ27+AR27+AS27</f>
        <v>22</v>
      </c>
      <c r="AN27" s="2282">
        <v>22</v>
      </c>
      <c r="AO27" s="2282"/>
      <c r="AP27" s="2282"/>
      <c r="AQ27" s="2282"/>
      <c r="AR27" s="2282"/>
      <c r="AS27" s="2282"/>
      <c r="AT27" s="1219">
        <f t="shared" ref="AT27" si="16">+$J27</f>
        <v>754</v>
      </c>
      <c r="AU27" s="1246">
        <f>+O27</f>
        <v>10</v>
      </c>
      <c r="AV27" s="2279">
        <f t="shared" si="5"/>
        <v>29</v>
      </c>
      <c r="AW27" s="2282">
        <v>29</v>
      </c>
      <c r="AX27" s="2282"/>
      <c r="AY27" s="2282"/>
      <c r="AZ27" s="2282"/>
      <c r="BA27" s="2282"/>
      <c r="BB27" s="2282"/>
      <c r="BC27" s="1219">
        <f t="shared" ref="BC27" si="17">+$J27</f>
        <v>754</v>
      </c>
      <c r="BD27" s="1249">
        <f>+P27</f>
        <v>25</v>
      </c>
      <c r="BE27" s="2279">
        <f t="shared" si="2"/>
        <v>15</v>
      </c>
      <c r="BF27" s="2282">
        <v>15</v>
      </c>
      <c r="BG27" s="2282"/>
      <c r="BH27" s="2282"/>
      <c r="BI27" s="2282"/>
      <c r="BJ27" s="2282"/>
      <c r="BK27" s="2282"/>
      <c r="BL27" s="1219">
        <f t="shared" ref="BL27" si="18">+$J27</f>
        <v>754</v>
      </c>
      <c r="BM27" s="1252">
        <f>+Q27</f>
        <v>40</v>
      </c>
      <c r="BN27" s="2279">
        <f t="shared" si="3"/>
        <v>25</v>
      </c>
      <c r="BO27" s="2282">
        <v>25</v>
      </c>
      <c r="BP27" s="2282"/>
      <c r="BQ27" s="2282"/>
      <c r="BR27" s="2282"/>
      <c r="BS27" s="683"/>
      <c r="BT27" s="683"/>
      <c r="BU27" s="1204"/>
      <c r="BV27" s="1205"/>
      <c r="BW27" s="1205"/>
      <c r="BX27" s="1205"/>
      <c r="BY27" s="1205"/>
      <c r="BZ27" s="1205"/>
      <c r="CA27" s="1205"/>
      <c r="CB27" s="1205"/>
      <c r="CC27" s="1206"/>
    </row>
    <row r="28" spans="1:81" s="690" customFormat="1" ht="40.15" customHeight="1" x14ac:dyDescent="0.25">
      <c r="A28" s="673"/>
      <c r="B28" s="1334"/>
      <c r="C28" s="1315"/>
      <c r="D28" s="2293"/>
      <c r="E28" s="1750"/>
      <c r="F28" s="1750"/>
      <c r="G28" s="1750"/>
      <c r="H28" s="1750"/>
      <c r="I28" s="2296"/>
      <c r="J28" s="1220"/>
      <c r="K28" s="1217"/>
      <c r="L28" s="1223"/>
      <c r="M28" s="1226"/>
      <c r="N28" s="1229"/>
      <c r="O28" s="1232"/>
      <c r="P28" s="1235"/>
      <c r="Q28" s="1238"/>
      <c r="R28" s="1220"/>
      <c r="S28" s="678" t="s">
        <v>7342</v>
      </c>
      <c r="T28" s="709" t="s">
        <v>3834</v>
      </c>
      <c r="U28" s="709" t="s">
        <v>3838</v>
      </c>
      <c r="V28" s="709" t="s">
        <v>3842</v>
      </c>
      <c r="W28" s="678" t="s">
        <v>7343</v>
      </c>
      <c r="X28" s="670">
        <v>44581</v>
      </c>
      <c r="Y28" s="670">
        <v>44925</v>
      </c>
      <c r="Z28" s="670"/>
      <c r="AA28" s="670"/>
      <c r="AB28" s="1220"/>
      <c r="AC28" s="1241"/>
      <c r="AD28" s="2280"/>
      <c r="AE28" s="2280"/>
      <c r="AF28" s="2280"/>
      <c r="AG28" s="2280"/>
      <c r="AH28" s="2280"/>
      <c r="AI28" s="2280"/>
      <c r="AJ28" s="2280"/>
      <c r="AK28" s="1220"/>
      <c r="AL28" s="1244"/>
      <c r="AM28" s="2280"/>
      <c r="AN28" s="2283"/>
      <c r="AO28" s="2283"/>
      <c r="AP28" s="2283"/>
      <c r="AQ28" s="2283"/>
      <c r="AR28" s="2283"/>
      <c r="AS28" s="2283"/>
      <c r="AT28" s="1220"/>
      <c r="AU28" s="1247"/>
      <c r="AV28" s="2280"/>
      <c r="AW28" s="2283"/>
      <c r="AX28" s="2283"/>
      <c r="AY28" s="2283"/>
      <c r="AZ28" s="2283"/>
      <c r="BA28" s="2283"/>
      <c r="BB28" s="2283"/>
      <c r="BC28" s="1220"/>
      <c r="BD28" s="1250"/>
      <c r="BE28" s="2280"/>
      <c r="BF28" s="2283"/>
      <c r="BG28" s="2283"/>
      <c r="BH28" s="2283"/>
      <c r="BI28" s="2283"/>
      <c r="BJ28" s="2283"/>
      <c r="BK28" s="2283"/>
      <c r="BL28" s="1220"/>
      <c r="BM28" s="1253"/>
      <c r="BN28" s="2280"/>
      <c r="BO28" s="2283"/>
      <c r="BP28" s="2283"/>
      <c r="BQ28" s="2283"/>
      <c r="BR28" s="2283"/>
      <c r="BS28" s="684"/>
      <c r="BT28" s="684"/>
      <c r="BU28" s="1207"/>
      <c r="BV28" s="1208"/>
      <c r="BW28" s="1208"/>
      <c r="BX28" s="1208"/>
      <c r="BY28" s="1208"/>
      <c r="BZ28" s="1208"/>
      <c r="CA28" s="1208"/>
      <c r="CB28" s="1208"/>
      <c r="CC28" s="1209"/>
    </row>
    <row r="29" spans="1:81" s="690" customFormat="1" ht="40.15" customHeight="1" x14ac:dyDescent="0.25">
      <c r="A29" s="673"/>
      <c r="B29" s="1334"/>
      <c r="C29" s="1315"/>
      <c r="D29" s="2293"/>
      <c r="E29" s="1750"/>
      <c r="F29" s="1750"/>
      <c r="G29" s="1750"/>
      <c r="H29" s="1750"/>
      <c r="I29" s="2296"/>
      <c r="J29" s="1220"/>
      <c r="K29" s="1217"/>
      <c r="L29" s="1223"/>
      <c r="M29" s="1226"/>
      <c r="N29" s="1229"/>
      <c r="O29" s="1232"/>
      <c r="P29" s="1235"/>
      <c r="Q29" s="1238"/>
      <c r="R29" s="1220"/>
      <c r="S29" s="678" t="s">
        <v>7344</v>
      </c>
      <c r="T29" s="709" t="s">
        <v>3834</v>
      </c>
      <c r="U29" s="709" t="s">
        <v>3839</v>
      </c>
      <c r="V29" s="709" t="s">
        <v>3842</v>
      </c>
      <c r="W29" s="678" t="s">
        <v>7345</v>
      </c>
      <c r="X29" s="670">
        <v>44581</v>
      </c>
      <c r="Y29" s="670">
        <v>44925</v>
      </c>
      <c r="Z29" s="670"/>
      <c r="AA29" s="670"/>
      <c r="AB29" s="1220"/>
      <c r="AC29" s="1241"/>
      <c r="AD29" s="2280"/>
      <c r="AE29" s="2280"/>
      <c r="AF29" s="2280"/>
      <c r="AG29" s="2280"/>
      <c r="AH29" s="2280"/>
      <c r="AI29" s="2280"/>
      <c r="AJ29" s="2280"/>
      <c r="AK29" s="1220"/>
      <c r="AL29" s="1244"/>
      <c r="AM29" s="2280"/>
      <c r="AN29" s="2283"/>
      <c r="AO29" s="2283"/>
      <c r="AP29" s="2283"/>
      <c r="AQ29" s="2283"/>
      <c r="AR29" s="2283"/>
      <c r="AS29" s="2283"/>
      <c r="AT29" s="1220"/>
      <c r="AU29" s="1247"/>
      <c r="AV29" s="2280"/>
      <c r="AW29" s="2283"/>
      <c r="AX29" s="2283"/>
      <c r="AY29" s="2283"/>
      <c r="AZ29" s="2283"/>
      <c r="BA29" s="2283"/>
      <c r="BB29" s="2283"/>
      <c r="BC29" s="1220"/>
      <c r="BD29" s="1250"/>
      <c r="BE29" s="2280"/>
      <c r="BF29" s="2283"/>
      <c r="BG29" s="2283"/>
      <c r="BH29" s="2283"/>
      <c r="BI29" s="2283"/>
      <c r="BJ29" s="2283"/>
      <c r="BK29" s="2283"/>
      <c r="BL29" s="1220"/>
      <c r="BM29" s="1253"/>
      <c r="BN29" s="2280"/>
      <c r="BO29" s="2283"/>
      <c r="BP29" s="2283"/>
      <c r="BQ29" s="2283"/>
      <c r="BR29" s="2283"/>
      <c r="BS29" s="684"/>
      <c r="BT29" s="684"/>
      <c r="BU29" s="1207"/>
      <c r="BV29" s="1208"/>
      <c r="BW29" s="1208"/>
      <c r="BX29" s="1208"/>
      <c r="BY29" s="1208"/>
      <c r="BZ29" s="1208"/>
      <c r="CA29" s="1208"/>
      <c r="CB29" s="1208"/>
      <c r="CC29" s="1209"/>
    </row>
    <row r="30" spans="1:81" s="690" customFormat="1" ht="40.15" customHeight="1" thickBot="1" x14ac:dyDescent="0.3">
      <c r="A30" s="673"/>
      <c r="B30" s="1334"/>
      <c r="C30" s="1315"/>
      <c r="D30" s="2294"/>
      <c r="E30" s="1751"/>
      <c r="F30" s="1751"/>
      <c r="G30" s="1751"/>
      <c r="H30" s="1751"/>
      <c r="I30" s="2297"/>
      <c r="J30" s="1221"/>
      <c r="K30" s="1218"/>
      <c r="L30" s="1224"/>
      <c r="M30" s="1227"/>
      <c r="N30" s="1230"/>
      <c r="O30" s="1233"/>
      <c r="P30" s="1236"/>
      <c r="Q30" s="1239"/>
      <c r="R30" s="1221"/>
      <c r="S30" s="679" t="s">
        <v>7346</v>
      </c>
      <c r="T30" s="710" t="s">
        <v>3834</v>
      </c>
      <c r="U30" s="710" t="s">
        <v>3838</v>
      </c>
      <c r="V30" s="710" t="s">
        <v>3842</v>
      </c>
      <c r="W30" s="679" t="s">
        <v>7347</v>
      </c>
      <c r="X30" s="670">
        <v>44581</v>
      </c>
      <c r="Y30" s="670">
        <v>44925</v>
      </c>
      <c r="Z30" s="671"/>
      <c r="AA30" s="671"/>
      <c r="AB30" s="1221"/>
      <c r="AC30" s="1242"/>
      <c r="AD30" s="2281"/>
      <c r="AE30" s="2281"/>
      <c r="AF30" s="2281"/>
      <c r="AG30" s="2281"/>
      <c r="AH30" s="2281"/>
      <c r="AI30" s="2281"/>
      <c r="AJ30" s="2281"/>
      <c r="AK30" s="1221"/>
      <c r="AL30" s="1245"/>
      <c r="AM30" s="2281"/>
      <c r="AN30" s="2284"/>
      <c r="AO30" s="2284"/>
      <c r="AP30" s="2284"/>
      <c r="AQ30" s="2284"/>
      <c r="AR30" s="2284"/>
      <c r="AS30" s="2284"/>
      <c r="AT30" s="1221"/>
      <c r="AU30" s="1248"/>
      <c r="AV30" s="2281"/>
      <c r="AW30" s="2284"/>
      <c r="AX30" s="2284"/>
      <c r="AY30" s="2284"/>
      <c r="AZ30" s="2284"/>
      <c r="BA30" s="2284"/>
      <c r="BB30" s="2284"/>
      <c r="BC30" s="1221"/>
      <c r="BD30" s="1251"/>
      <c r="BE30" s="2281"/>
      <c r="BF30" s="2284"/>
      <c r="BG30" s="2284"/>
      <c r="BH30" s="2284"/>
      <c r="BI30" s="2284"/>
      <c r="BJ30" s="2284"/>
      <c r="BK30" s="2284"/>
      <c r="BL30" s="1221"/>
      <c r="BM30" s="1254"/>
      <c r="BN30" s="2281"/>
      <c r="BO30" s="2284"/>
      <c r="BP30" s="2284"/>
      <c r="BQ30" s="2284"/>
      <c r="BR30" s="2284"/>
      <c r="BS30" s="685"/>
      <c r="BT30" s="685"/>
      <c r="BU30" s="1210"/>
      <c r="BV30" s="1211"/>
      <c r="BW30" s="1211"/>
      <c r="BX30" s="1211"/>
      <c r="BY30" s="1211"/>
      <c r="BZ30" s="1211"/>
      <c r="CA30" s="1211"/>
      <c r="CB30" s="1211"/>
      <c r="CC30" s="1212"/>
    </row>
    <row r="31" spans="1:81" s="690" customFormat="1" ht="40.15" customHeight="1" thickTop="1" x14ac:dyDescent="0.25">
      <c r="A31" s="673"/>
      <c r="B31" s="1334"/>
      <c r="C31" s="1315"/>
      <c r="D31" s="2292" t="s">
        <v>7317</v>
      </c>
      <c r="E31" s="1749" t="s">
        <v>7318</v>
      </c>
      <c r="F31" s="1749">
        <v>4001002</v>
      </c>
      <c r="G31" s="1749" t="s">
        <v>7319</v>
      </c>
      <c r="H31" s="1749" t="s">
        <v>7320</v>
      </c>
      <c r="I31" s="2295">
        <v>2021004540203</v>
      </c>
      <c r="J31" s="1219">
        <v>755</v>
      </c>
      <c r="K31" s="1216" t="str">
        <f>+[21]Metas!K871</f>
        <v xml:space="preserve">Unidades Sanitarias construidas </v>
      </c>
      <c r="L31" s="1222">
        <v>170</v>
      </c>
      <c r="M31" s="1225">
        <f>SUM(N31:Q31)</f>
        <v>170</v>
      </c>
      <c r="N31" s="1228">
        <v>5</v>
      </c>
      <c r="O31" s="1231">
        <v>10</v>
      </c>
      <c r="P31" s="1234">
        <v>50</v>
      </c>
      <c r="Q31" s="1237">
        <v>105</v>
      </c>
      <c r="R31" s="1219">
        <f>+$J31</f>
        <v>755</v>
      </c>
      <c r="S31" s="677" t="s">
        <v>7348</v>
      </c>
      <c r="T31" s="708" t="s">
        <v>3834</v>
      </c>
      <c r="U31" s="708" t="s">
        <v>3839</v>
      </c>
      <c r="V31" s="708" t="s">
        <v>3842</v>
      </c>
      <c r="W31" s="677" t="s">
        <v>7349</v>
      </c>
      <c r="X31" s="669">
        <v>44581</v>
      </c>
      <c r="Y31" s="669">
        <v>44925</v>
      </c>
      <c r="Z31" s="669"/>
      <c r="AA31" s="669"/>
      <c r="AB31" s="1219">
        <f t="shared" ref="AB31" si="19">+$J31</f>
        <v>755</v>
      </c>
      <c r="AC31" s="1240">
        <f t="shared" ref="AC31" si="20">+L31</f>
        <v>170</v>
      </c>
      <c r="AD31" s="2279">
        <f t="shared" si="4"/>
        <v>91</v>
      </c>
      <c r="AE31" s="2279">
        <f t="shared" si="4"/>
        <v>91</v>
      </c>
      <c r="AF31" s="2279">
        <f t="shared" si="4"/>
        <v>0</v>
      </c>
      <c r="AG31" s="2279">
        <f t="shared" si="4"/>
        <v>0</v>
      </c>
      <c r="AH31" s="2279">
        <f t="shared" si="4"/>
        <v>0</v>
      </c>
      <c r="AI31" s="2279">
        <f t="shared" si="4"/>
        <v>0</v>
      </c>
      <c r="AJ31" s="2279">
        <f t="shared" si="4"/>
        <v>0</v>
      </c>
      <c r="AK31" s="1219">
        <f t="shared" ref="AK31" si="21">+$J31</f>
        <v>755</v>
      </c>
      <c r="AL31" s="1243">
        <f>+N31</f>
        <v>5</v>
      </c>
      <c r="AM31" s="2279">
        <f t="shared" ref="AM31:AM51" si="22">SUM(AN31:AS31)</f>
        <v>22</v>
      </c>
      <c r="AN31" s="2282">
        <v>22</v>
      </c>
      <c r="AO31" s="2282"/>
      <c r="AP31" s="2282"/>
      <c r="AQ31" s="2282"/>
      <c r="AR31" s="2282"/>
      <c r="AS31" s="2282"/>
      <c r="AT31" s="1219">
        <f t="shared" ref="AT31" si="23">+$J31</f>
        <v>755</v>
      </c>
      <c r="AU31" s="1246">
        <f>+O31</f>
        <v>10</v>
      </c>
      <c r="AV31" s="2279">
        <f t="shared" si="5"/>
        <v>29</v>
      </c>
      <c r="AW31" s="2282">
        <v>29</v>
      </c>
      <c r="AX31" s="2282"/>
      <c r="AY31" s="2282"/>
      <c r="AZ31" s="2282"/>
      <c r="BA31" s="2282"/>
      <c r="BB31" s="2282"/>
      <c r="BC31" s="1219">
        <f t="shared" ref="BC31" si="24">+$J31</f>
        <v>755</v>
      </c>
      <c r="BD31" s="1249">
        <f>+P31</f>
        <v>50</v>
      </c>
      <c r="BE31" s="2279">
        <f t="shared" si="2"/>
        <v>15</v>
      </c>
      <c r="BF31" s="2282">
        <v>15</v>
      </c>
      <c r="BG31" s="2282"/>
      <c r="BH31" s="2282"/>
      <c r="BI31" s="2282"/>
      <c r="BJ31" s="2282"/>
      <c r="BK31" s="2282"/>
      <c r="BL31" s="1219">
        <f t="shared" ref="BL31" si="25">+$J31</f>
        <v>755</v>
      </c>
      <c r="BM31" s="1252">
        <f>+Q31</f>
        <v>105</v>
      </c>
      <c r="BN31" s="2279">
        <f t="shared" si="3"/>
        <v>25</v>
      </c>
      <c r="BO31" s="2282">
        <v>25</v>
      </c>
      <c r="BP31" s="2282"/>
      <c r="BQ31" s="2282"/>
      <c r="BR31" s="2282"/>
      <c r="BS31" s="2282"/>
      <c r="BT31" s="2282"/>
      <c r="BU31" s="1204"/>
      <c r="BV31" s="1205"/>
      <c r="BW31" s="1205"/>
      <c r="BX31" s="1205"/>
      <c r="BY31" s="1205"/>
      <c r="BZ31" s="1205"/>
      <c r="CA31" s="1205"/>
      <c r="CB31" s="1205"/>
      <c r="CC31" s="1206"/>
    </row>
    <row r="32" spans="1:81" s="690" customFormat="1" ht="40.15" customHeight="1" thickBot="1" x14ac:dyDescent="0.3">
      <c r="A32" s="673"/>
      <c r="B32" s="1334"/>
      <c r="C32" s="1315"/>
      <c r="D32" s="2293"/>
      <c r="E32" s="1750"/>
      <c r="F32" s="1750"/>
      <c r="G32" s="1750"/>
      <c r="H32" s="1750"/>
      <c r="I32" s="2296"/>
      <c r="J32" s="1220"/>
      <c r="K32" s="1217"/>
      <c r="L32" s="1223"/>
      <c r="M32" s="1226"/>
      <c r="N32" s="1229"/>
      <c r="O32" s="1232"/>
      <c r="P32" s="1235"/>
      <c r="Q32" s="1238"/>
      <c r="R32" s="1220"/>
      <c r="S32" s="678" t="s">
        <v>7331</v>
      </c>
      <c r="T32" s="709" t="s">
        <v>3834</v>
      </c>
      <c r="U32" s="709" t="s">
        <v>3839</v>
      </c>
      <c r="V32" s="709" t="s">
        <v>3842</v>
      </c>
      <c r="W32" s="678" t="s">
        <v>7332</v>
      </c>
      <c r="X32" s="670">
        <v>44581</v>
      </c>
      <c r="Y32" s="670">
        <v>44925</v>
      </c>
      <c r="Z32" s="670"/>
      <c r="AA32" s="670"/>
      <c r="AB32" s="1220"/>
      <c r="AC32" s="1241"/>
      <c r="AD32" s="2280"/>
      <c r="AE32" s="2280"/>
      <c r="AF32" s="2280"/>
      <c r="AG32" s="2280"/>
      <c r="AH32" s="2280"/>
      <c r="AI32" s="2280"/>
      <c r="AJ32" s="2280"/>
      <c r="AK32" s="1220"/>
      <c r="AL32" s="1244"/>
      <c r="AM32" s="2280"/>
      <c r="AN32" s="2283"/>
      <c r="AO32" s="2283"/>
      <c r="AP32" s="2283"/>
      <c r="AQ32" s="2283"/>
      <c r="AR32" s="2283"/>
      <c r="AS32" s="2283"/>
      <c r="AT32" s="1220"/>
      <c r="AU32" s="1247"/>
      <c r="AV32" s="2280"/>
      <c r="AW32" s="2283"/>
      <c r="AX32" s="2283"/>
      <c r="AY32" s="2283"/>
      <c r="AZ32" s="2283"/>
      <c r="BA32" s="2283"/>
      <c r="BB32" s="2283"/>
      <c r="BC32" s="1220"/>
      <c r="BD32" s="1250"/>
      <c r="BE32" s="2280"/>
      <c r="BF32" s="2283"/>
      <c r="BG32" s="2283"/>
      <c r="BH32" s="2283"/>
      <c r="BI32" s="2283"/>
      <c r="BJ32" s="2283"/>
      <c r="BK32" s="2283"/>
      <c r="BL32" s="1220"/>
      <c r="BM32" s="1253"/>
      <c r="BN32" s="2280"/>
      <c r="BO32" s="2283"/>
      <c r="BP32" s="2283"/>
      <c r="BQ32" s="2283"/>
      <c r="BR32" s="2283"/>
      <c r="BS32" s="2283"/>
      <c r="BT32" s="2283"/>
      <c r="BU32" s="1207"/>
      <c r="BV32" s="1208"/>
      <c r="BW32" s="1208"/>
      <c r="BX32" s="1208"/>
      <c r="BY32" s="1208"/>
      <c r="BZ32" s="1208"/>
      <c r="CA32" s="1208"/>
      <c r="CB32" s="1208"/>
      <c r="CC32" s="1209"/>
    </row>
    <row r="33" spans="1:81" s="690" customFormat="1" ht="40.15" customHeight="1" thickTop="1" x14ac:dyDescent="0.25">
      <c r="A33" s="673"/>
      <c r="B33" s="1334"/>
      <c r="C33" s="1315"/>
      <c r="D33" s="2293"/>
      <c r="E33" s="1750"/>
      <c r="F33" s="1750"/>
      <c r="G33" s="1750"/>
      <c r="H33" s="1750"/>
      <c r="I33" s="2296"/>
      <c r="J33" s="1220"/>
      <c r="K33" s="1217"/>
      <c r="L33" s="1223"/>
      <c r="M33" s="1226"/>
      <c r="N33" s="1229"/>
      <c r="O33" s="1232"/>
      <c r="P33" s="1235"/>
      <c r="Q33" s="1238"/>
      <c r="R33" s="1220"/>
      <c r="S33" s="677" t="s">
        <v>7350</v>
      </c>
      <c r="T33" s="709" t="s">
        <v>3834</v>
      </c>
      <c r="U33" s="709" t="s">
        <v>3838</v>
      </c>
      <c r="V33" s="709" t="s">
        <v>3842</v>
      </c>
      <c r="W33" s="678" t="s">
        <v>7326</v>
      </c>
      <c r="X33" s="670">
        <v>44581</v>
      </c>
      <c r="Y33" s="670">
        <v>44925</v>
      </c>
      <c r="Z33" s="670"/>
      <c r="AA33" s="670"/>
      <c r="AB33" s="1220"/>
      <c r="AC33" s="1241"/>
      <c r="AD33" s="2280"/>
      <c r="AE33" s="2280"/>
      <c r="AF33" s="2280"/>
      <c r="AG33" s="2280"/>
      <c r="AH33" s="2280"/>
      <c r="AI33" s="2280"/>
      <c r="AJ33" s="2280"/>
      <c r="AK33" s="1220"/>
      <c r="AL33" s="1244"/>
      <c r="AM33" s="2280"/>
      <c r="AN33" s="2283"/>
      <c r="AO33" s="2283"/>
      <c r="AP33" s="2283"/>
      <c r="AQ33" s="2283"/>
      <c r="AR33" s="2283"/>
      <c r="AS33" s="2283"/>
      <c r="AT33" s="1220"/>
      <c r="AU33" s="1247"/>
      <c r="AV33" s="2280"/>
      <c r="AW33" s="2283"/>
      <c r="AX33" s="2283"/>
      <c r="AY33" s="2283"/>
      <c r="AZ33" s="2283"/>
      <c r="BA33" s="2283"/>
      <c r="BB33" s="2283"/>
      <c r="BC33" s="1220"/>
      <c r="BD33" s="1250"/>
      <c r="BE33" s="2280"/>
      <c r="BF33" s="2283"/>
      <c r="BG33" s="2283"/>
      <c r="BH33" s="2283"/>
      <c r="BI33" s="2283"/>
      <c r="BJ33" s="2283"/>
      <c r="BK33" s="2283"/>
      <c r="BL33" s="1220"/>
      <c r="BM33" s="1253"/>
      <c r="BN33" s="2280"/>
      <c r="BO33" s="2283"/>
      <c r="BP33" s="2283"/>
      <c r="BQ33" s="2283"/>
      <c r="BR33" s="2283"/>
      <c r="BS33" s="2283"/>
      <c r="BT33" s="2283"/>
      <c r="BU33" s="1207"/>
      <c r="BV33" s="1208"/>
      <c r="BW33" s="1208"/>
      <c r="BX33" s="1208"/>
      <c r="BY33" s="1208"/>
      <c r="BZ33" s="1208"/>
      <c r="CA33" s="1208"/>
      <c r="CB33" s="1208"/>
      <c r="CC33" s="1209"/>
    </row>
    <row r="34" spans="1:81" s="690" customFormat="1" ht="40.15" customHeight="1" thickBot="1" x14ac:dyDescent="0.3">
      <c r="A34" s="673"/>
      <c r="B34" s="1334"/>
      <c r="C34" s="1315"/>
      <c r="D34" s="2294"/>
      <c r="E34" s="1751"/>
      <c r="F34" s="1751"/>
      <c r="G34" s="1751"/>
      <c r="H34" s="1751"/>
      <c r="I34" s="2297"/>
      <c r="J34" s="1221"/>
      <c r="K34" s="1218"/>
      <c r="L34" s="1224"/>
      <c r="M34" s="1227"/>
      <c r="N34" s="1230"/>
      <c r="O34" s="1233"/>
      <c r="P34" s="1236"/>
      <c r="Q34" s="1239"/>
      <c r="R34" s="1221"/>
      <c r="S34" s="679"/>
      <c r="T34" s="710"/>
      <c r="U34" s="710"/>
      <c r="V34" s="710"/>
      <c r="W34" s="679"/>
      <c r="X34" s="671"/>
      <c r="Y34" s="671"/>
      <c r="Z34" s="671"/>
      <c r="AA34" s="671"/>
      <c r="AB34" s="1221"/>
      <c r="AC34" s="1242"/>
      <c r="AD34" s="2281"/>
      <c r="AE34" s="2281"/>
      <c r="AF34" s="2281"/>
      <c r="AG34" s="2281"/>
      <c r="AH34" s="2281"/>
      <c r="AI34" s="2281"/>
      <c r="AJ34" s="2281"/>
      <c r="AK34" s="1221"/>
      <c r="AL34" s="1245"/>
      <c r="AM34" s="2281"/>
      <c r="AN34" s="2284"/>
      <c r="AO34" s="2284"/>
      <c r="AP34" s="2284"/>
      <c r="AQ34" s="2284"/>
      <c r="AR34" s="2284"/>
      <c r="AS34" s="2284"/>
      <c r="AT34" s="1221"/>
      <c r="AU34" s="1248"/>
      <c r="AV34" s="2281"/>
      <c r="AW34" s="2284"/>
      <c r="AX34" s="2284"/>
      <c r="AY34" s="2284"/>
      <c r="AZ34" s="2284"/>
      <c r="BA34" s="2284"/>
      <c r="BB34" s="2284"/>
      <c r="BC34" s="1221"/>
      <c r="BD34" s="1251"/>
      <c r="BE34" s="2281"/>
      <c r="BF34" s="2284"/>
      <c r="BG34" s="2284"/>
      <c r="BH34" s="2284"/>
      <c r="BI34" s="2284"/>
      <c r="BJ34" s="2284"/>
      <c r="BK34" s="2284"/>
      <c r="BL34" s="1221"/>
      <c r="BM34" s="1254"/>
      <c r="BN34" s="2281"/>
      <c r="BO34" s="2284"/>
      <c r="BP34" s="2284"/>
      <c r="BQ34" s="2284"/>
      <c r="BR34" s="2284"/>
      <c r="BS34" s="2284"/>
      <c r="BT34" s="2284"/>
      <c r="BU34" s="1210"/>
      <c r="BV34" s="1211"/>
      <c r="BW34" s="1211"/>
      <c r="BX34" s="1211"/>
      <c r="BY34" s="1211"/>
      <c r="BZ34" s="1211"/>
      <c r="CA34" s="1211"/>
      <c r="CB34" s="1211"/>
      <c r="CC34" s="1212"/>
    </row>
    <row r="35" spans="1:81" s="690" customFormat="1" ht="40.15" customHeight="1" thickTop="1" x14ac:dyDescent="0.25">
      <c r="A35" s="673"/>
      <c r="B35" s="1334"/>
      <c r="C35" s="1315"/>
      <c r="D35" s="2292" t="s">
        <v>7317</v>
      </c>
      <c r="E35" s="1749" t="s">
        <v>7351</v>
      </c>
      <c r="F35" s="1749">
        <v>4001002</v>
      </c>
      <c r="G35" s="1749" t="s">
        <v>7319</v>
      </c>
      <c r="H35" s="1749" t="s">
        <v>7320</v>
      </c>
      <c r="I35" s="2295">
        <v>2021004540203</v>
      </c>
      <c r="J35" s="1219">
        <v>756</v>
      </c>
      <c r="K35" s="1216" t="str">
        <f>+[21]Metas!K872</f>
        <v>Cocinas/estufas ecológicas construidas</v>
      </c>
      <c r="L35" s="1222">
        <v>80</v>
      </c>
      <c r="M35" s="1225">
        <f>SUM(N35:Q35)</f>
        <v>80</v>
      </c>
      <c r="N35" s="1228">
        <v>5</v>
      </c>
      <c r="O35" s="1231">
        <v>10</v>
      </c>
      <c r="P35" s="1234">
        <v>30</v>
      </c>
      <c r="Q35" s="1237">
        <v>35</v>
      </c>
      <c r="R35" s="1219">
        <f>+$J35</f>
        <v>756</v>
      </c>
      <c r="S35" s="677" t="s">
        <v>7352</v>
      </c>
      <c r="T35" s="708" t="s">
        <v>3834</v>
      </c>
      <c r="U35" s="708" t="s">
        <v>3839</v>
      </c>
      <c r="V35" s="708" t="s">
        <v>3842</v>
      </c>
      <c r="W35" s="677" t="s">
        <v>7353</v>
      </c>
      <c r="X35" s="669">
        <v>44581</v>
      </c>
      <c r="Y35" s="669">
        <v>44925</v>
      </c>
      <c r="Z35" s="669"/>
      <c r="AA35" s="669"/>
      <c r="AB35" s="1219">
        <f t="shared" ref="AB35" si="26">+$J35</f>
        <v>756</v>
      </c>
      <c r="AC35" s="1240">
        <f t="shared" ref="AC35" si="27">+L35</f>
        <v>80</v>
      </c>
      <c r="AD35" s="2279">
        <f t="shared" ref="AD35:AJ51" si="28">+AM35+AV35+BE35+BN35</f>
        <v>80</v>
      </c>
      <c r="AE35" s="2279">
        <f t="shared" si="28"/>
        <v>80</v>
      </c>
      <c r="AF35" s="2279">
        <f t="shared" si="28"/>
        <v>0</v>
      </c>
      <c r="AG35" s="2279">
        <f t="shared" si="28"/>
        <v>0</v>
      </c>
      <c r="AH35" s="2279">
        <f t="shared" si="28"/>
        <v>0</v>
      </c>
      <c r="AI35" s="2279">
        <f t="shared" si="28"/>
        <v>0</v>
      </c>
      <c r="AJ35" s="2279">
        <f t="shared" si="28"/>
        <v>0</v>
      </c>
      <c r="AK35" s="1219">
        <f t="shared" ref="AK35" si="29">+$J35</f>
        <v>756</v>
      </c>
      <c r="AL35" s="1243">
        <f>+N35</f>
        <v>5</v>
      </c>
      <c r="AM35" s="2279">
        <f t="shared" si="22"/>
        <v>20</v>
      </c>
      <c r="AN35" s="2282">
        <v>20</v>
      </c>
      <c r="AO35" s="2282"/>
      <c r="AP35" s="2282"/>
      <c r="AQ35" s="2282"/>
      <c r="AR35" s="2282"/>
      <c r="AS35" s="2282"/>
      <c r="AT35" s="1219">
        <f t="shared" ref="AT35" si="30">+$J35</f>
        <v>756</v>
      </c>
      <c r="AU35" s="1246">
        <f>+O35</f>
        <v>10</v>
      </c>
      <c r="AV35" s="2279">
        <f>SUM(AW35:BB35)</f>
        <v>26</v>
      </c>
      <c r="AW35" s="2282">
        <v>26</v>
      </c>
      <c r="AX35" s="2282"/>
      <c r="AY35" s="960"/>
      <c r="AZ35" s="960"/>
      <c r="BA35" s="960"/>
      <c r="BB35" s="960"/>
      <c r="BC35" s="1219">
        <f t="shared" ref="BC35" si="31">+$J35</f>
        <v>756</v>
      </c>
      <c r="BD35" s="1249">
        <f>+P35</f>
        <v>30</v>
      </c>
      <c r="BE35" s="2279">
        <f t="shared" si="2"/>
        <v>13</v>
      </c>
      <c r="BF35" s="2282">
        <v>13</v>
      </c>
      <c r="BG35" s="2282"/>
      <c r="BH35" s="2282"/>
      <c r="BI35" s="2282"/>
      <c r="BJ35" s="2282"/>
      <c r="BK35" s="2282"/>
      <c r="BL35" s="1219">
        <f t="shared" ref="BL35" si="32">+$J35</f>
        <v>756</v>
      </c>
      <c r="BM35" s="1252">
        <f>+Q35</f>
        <v>35</v>
      </c>
      <c r="BN35" s="2279">
        <f t="shared" si="3"/>
        <v>21</v>
      </c>
      <c r="BO35" s="2282">
        <v>21</v>
      </c>
      <c r="BP35" s="2282"/>
      <c r="BQ35" s="2282"/>
      <c r="BR35" s="2282"/>
      <c r="BS35" s="2282"/>
      <c r="BT35" s="2282"/>
      <c r="BU35" s="1204"/>
      <c r="BV35" s="1205"/>
      <c r="BW35" s="1205"/>
      <c r="BX35" s="1205"/>
      <c r="BY35" s="1205"/>
      <c r="BZ35" s="1205"/>
      <c r="CA35" s="1205"/>
      <c r="CB35" s="1205"/>
      <c r="CC35" s="1206"/>
    </row>
    <row r="36" spans="1:81" s="690" customFormat="1" ht="40.15" customHeight="1" thickBot="1" x14ac:dyDescent="0.3">
      <c r="A36" s="673"/>
      <c r="B36" s="1334"/>
      <c r="C36" s="1315"/>
      <c r="D36" s="2293"/>
      <c r="E36" s="1750"/>
      <c r="F36" s="1750"/>
      <c r="G36" s="1750"/>
      <c r="H36" s="1750"/>
      <c r="I36" s="2296"/>
      <c r="J36" s="1220"/>
      <c r="K36" s="1217"/>
      <c r="L36" s="1223"/>
      <c r="M36" s="1226"/>
      <c r="N36" s="1229"/>
      <c r="O36" s="1232"/>
      <c r="P36" s="1235"/>
      <c r="Q36" s="1238"/>
      <c r="R36" s="1220"/>
      <c r="S36" s="678" t="s">
        <v>7331</v>
      </c>
      <c r="T36" s="709" t="s">
        <v>3834</v>
      </c>
      <c r="U36" s="709" t="s">
        <v>3839</v>
      </c>
      <c r="V36" s="709" t="s">
        <v>3842</v>
      </c>
      <c r="W36" s="678" t="s">
        <v>7332</v>
      </c>
      <c r="X36" s="670">
        <v>44581</v>
      </c>
      <c r="Y36" s="670">
        <v>44925</v>
      </c>
      <c r="Z36" s="670"/>
      <c r="AA36" s="670"/>
      <c r="AB36" s="1220"/>
      <c r="AC36" s="1241"/>
      <c r="AD36" s="2280"/>
      <c r="AE36" s="2280"/>
      <c r="AF36" s="2280"/>
      <c r="AG36" s="2280"/>
      <c r="AH36" s="2280"/>
      <c r="AI36" s="2280"/>
      <c r="AJ36" s="2280"/>
      <c r="AK36" s="1220"/>
      <c r="AL36" s="1244"/>
      <c r="AM36" s="2280"/>
      <c r="AN36" s="2283"/>
      <c r="AO36" s="2283"/>
      <c r="AP36" s="2283"/>
      <c r="AQ36" s="2283"/>
      <c r="AR36" s="2283"/>
      <c r="AS36" s="2283"/>
      <c r="AT36" s="1220"/>
      <c r="AU36" s="1247"/>
      <c r="AV36" s="2280"/>
      <c r="AW36" s="2283"/>
      <c r="AX36" s="2283"/>
      <c r="AY36" s="961"/>
      <c r="AZ36" s="961"/>
      <c r="BA36" s="961"/>
      <c r="BB36" s="961"/>
      <c r="BC36" s="1220"/>
      <c r="BD36" s="1250"/>
      <c r="BE36" s="2280"/>
      <c r="BF36" s="2283"/>
      <c r="BG36" s="2283"/>
      <c r="BH36" s="2283"/>
      <c r="BI36" s="2283"/>
      <c r="BJ36" s="2283"/>
      <c r="BK36" s="2283"/>
      <c r="BL36" s="1220"/>
      <c r="BM36" s="1253"/>
      <c r="BN36" s="2280"/>
      <c r="BO36" s="2283"/>
      <c r="BP36" s="2283"/>
      <c r="BQ36" s="2283"/>
      <c r="BR36" s="2283"/>
      <c r="BS36" s="2283"/>
      <c r="BT36" s="2283"/>
      <c r="BU36" s="1207"/>
      <c r="BV36" s="1208"/>
      <c r="BW36" s="1208"/>
      <c r="BX36" s="1208"/>
      <c r="BY36" s="1208"/>
      <c r="BZ36" s="1208"/>
      <c r="CA36" s="1208"/>
      <c r="CB36" s="1208"/>
      <c r="CC36" s="1209"/>
    </row>
    <row r="37" spans="1:81" s="690" customFormat="1" ht="40.15" customHeight="1" thickTop="1" x14ac:dyDescent="0.25">
      <c r="A37" s="673"/>
      <c r="B37" s="1334"/>
      <c r="C37" s="1315"/>
      <c r="D37" s="2293"/>
      <c r="E37" s="1750"/>
      <c r="F37" s="1750"/>
      <c r="G37" s="1750"/>
      <c r="H37" s="1750"/>
      <c r="I37" s="2296"/>
      <c r="J37" s="1220"/>
      <c r="K37" s="1217"/>
      <c r="L37" s="1223"/>
      <c r="M37" s="1226"/>
      <c r="N37" s="1229"/>
      <c r="O37" s="1232"/>
      <c r="P37" s="1235"/>
      <c r="Q37" s="1238"/>
      <c r="R37" s="1220"/>
      <c r="S37" s="677" t="s">
        <v>7350</v>
      </c>
      <c r="T37" s="709" t="s">
        <v>3834</v>
      </c>
      <c r="U37" s="709" t="s">
        <v>3838</v>
      </c>
      <c r="V37" s="709" t="s">
        <v>3842</v>
      </c>
      <c r="W37" s="678" t="s">
        <v>7326</v>
      </c>
      <c r="X37" s="670">
        <v>44581</v>
      </c>
      <c r="Y37" s="670">
        <v>44925</v>
      </c>
      <c r="Z37" s="670"/>
      <c r="AA37" s="670"/>
      <c r="AB37" s="1220"/>
      <c r="AC37" s="1241"/>
      <c r="AD37" s="2280"/>
      <c r="AE37" s="2280"/>
      <c r="AF37" s="2280"/>
      <c r="AG37" s="2280"/>
      <c r="AH37" s="2280"/>
      <c r="AI37" s="2280"/>
      <c r="AJ37" s="2280"/>
      <c r="AK37" s="1220"/>
      <c r="AL37" s="1244"/>
      <c r="AM37" s="2280"/>
      <c r="AN37" s="2283"/>
      <c r="AO37" s="2283"/>
      <c r="AP37" s="2283"/>
      <c r="AQ37" s="2283"/>
      <c r="AR37" s="2283"/>
      <c r="AS37" s="2283"/>
      <c r="AT37" s="1220"/>
      <c r="AU37" s="1247"/>
      <c r="AV37" s="2280"/>
      <c r="AW37" s="2283"/>
      <c r="AX37" s="2283"/>
      <c r="AY37" s="961"/>
      <c r="AZ37" s="961"/>
      <c r="BA37" s="961"/>
      <c r="BB37" s="961"/>
      <c r="BC37" s="1220"/>
      <c r="BD37" s="1250"/>
      <c r="BE37" s="2280"/>
      <c r="BF37" s="2283"/>
      <c r="BG37" s="2283"/>
      <c r="BH37" s="2283"/>
      <c r="BI37" s="2283"/>
      <c r="BJ37" s="2283"/>
      <c r="BK37" s="2283"/>
      <c r="BL37" s="1220"/>
      <c r="BM37" s="1253"/>
      <c r="BN37" s="2280"/>
      <c r="BO37" s="2283"/>
      <c r="BP37" s="2283"/>
      <c r="BQ37" s="2283"/>
      <c r="BR37" s="2283"/>
      <c r="BS37" s="2283"/>
      <c r="BT37" s="2283"/>
      <c r="BU37" s="1207"/>
      <c r="BV37" s="1208"/>
      <c r="BW37" s="1208"/>
      <c r="BX37" s="1208"/>
      <c r="BY37" s="1208"/>
      <c r="BZ37" s="1208"/>
      <c r="CA37" s="1208"/>
      <c r="CB37" s="1208"/>
      <c r="CC37" s="1209"/>
    </row>
    <row r="38" spans="1:81" s="690" customFormat="1" ht="40.15" customHeight="1" thickBot="1" x14ac:dyDescent="0.3">
      <c r="A38" s="673"/>
      <c r="B38" s="1334"/>
      <c r="C38" s="1315"/>
      <c r="D38" s="2294"/>
      <c r="E38" s="1751"/>
      <c r="F38" s="1751"/>
      <c r="G38" s="1751"/>
      <c r="H38" s="1751"/>
      <c r="I38" s="2297"/>
      <c r="J38" s="1221"/>
      <c r="K38" s="1218"/>
      <c r="L38" s="1224"/>
      <c r="M38" s="1227"/>
      <c r="N38" s="1230"/>
      <c r="O38" s="1233"/>
      <c r="P38" s="1236"/>
      <c r="Q38" s="1239"/>
      <c r="R38" s="1221"/>
      <c r="S38" s="679"/>
      <c r="T38" s="710"/>
      <c r="U38" s="710"/>
      <c r="V38" s="710"/>
      <c r="W38" s="679"/>
      <c r="X38" s="671"/>
      <c r="Y38" s="671"/>
      <c r="Z38" s="671"/>
      <c r="AA38" s="671"/>
      <c r="AB38" s="1221"/>
      <c r="AC38" s="1242"/>
      <c r="AD38" s="2281"/>
      <c r="AE38" s="2281"/>
      <c r="AF38" s="2281"/>
      <c r="AG38" s="2281"/>
      <c r="AH38" s="2281"/>
      <c r="AI38" s="2281"/>
      <c r="AJ38" s="2281"/>
      <c r="AK38" s="1221"/>
      <c r="AL38" s="1245"/>
      <c r="AM38" s="2281"/>
      <c r="AN38" s="2284"/>
      <c r="AO38" s="2284"/>
      <c r="AP38" s="2284"/>
      <c r="AQ38" s="2284"/>
      <c r="AR38" s="2284"/>
      <c r="AS38" s="2284"/>
      <c r="AT38" s="1221"/>
      <c r="AU38" s="1248"/>
      <c r="AV38" s="2281"/>
      <c r="AW38" s="2284"/>
      <c r="AX38" s="2284"/>
      <c r="AY38" s="962"/>
      <c r="AZ38" s="962"/>
      <c r="BA38" s="962"/>
      <c r="BB38" s="962"/>
      <c r="BC38" s="1221"/>
      <c r="BD38" s="1251"/>
      <c r="BE38" s="2281"/>
      <c r="BF38" s="2284"/>
      <c r="BG38" s="2284"/>
      <c r="BH38" s="2284"/>
      <c r="BI38" s="2284"/>
      <c r="BJ38" s="2284"/>
      <c r="BK38" s="2284"/>
      <c r="BL38" s="1221"/>
      <c r="BM38" s="1254"/>
      <c r="BN38" s="2281"/>
      <c r="BO38" s="2284"/>
      <c r="BP38" s="2284"/>
      <c r="BQ38" s="2284"/>
      <c r="BR38" s="2284"/>
      <c r="BS38" s="2284"/>
      <c r="BT38" s="2284"/>
      <c r="BU38" s="1210"/>
      <c r="BV38" s="1211"/>
      <c r="BW38" s="1211"/>
      <c r="BX38" s="1211"/>
      <c r="BY38" s="1211"/>
      <c r="BZ38" s="1211"/>
      <c r="CA38" s="1211"/>
      <c r="CB38" s="1211"/>
      <c r="CC38" s="1212"/>
    </row>
    <row r="39" spans="1:81" s="690" customFormat="1" ht="40.15" customHeight="1" thickTop="1" thickBot="1" x14ac:dyDescent="0.3">
      <c r="A39" s="673"/>
      <c r="B39" s="1334"/>
      <c r="C39" s="1315"/>
      <c r="D39" s="2292" t="s">
        <v>7317</v>
      </c>
      <c r="E39" s="1749" t="s">
        <v>7351</v>
      </c>
      <c r="F39" s="1749">
        <v>4001002</v>
      </c>
      <c r="G39" s="1749" t="s">
        <v>7319</v>
      </c>
      <c r="H39" s="1749" t="s">
        <v>7320</v>
      </c>
      <c r="I39" s="2295">
        <v>2021004540203</v>
      </c>
      <c r="J39" s="1219">
        <v>757</v>
      </c>
      <c r="K39" s="1216" t="str">
        <f>+[21]Metas!K873</f>
        <v>Banco de Materiales conformado para tener una Vivienda Digna..</v>
      </c>
      <c r="L39" s="1222">
        <v>0</v>
      </c>
      <c r="M39" s="1225"/>
      <c r="N39" s="1228"/>
      <c r="O39" s="1231"/>
      <c r="P39" s="1234"/>
      <c r="Q39" s="1237"/>
      <c r="R39" s="1219">
        <f>+$J39</f>
        <v>757</v>
      </c>
      <c r="S39" s="963" t="s">
        <v>7354</v>
      </c>
      <c r="T39" s="708" t="s">
        <v>3834</v>
      </c>
      <c r="U39" s="708" t="s">
        <v>3838</v>
      </c>
      <c r="V39" s="708" t="s">
        <v>3842</v>
      </c>
      <c r="W39" s="678" t="s">
        <v>7355</v>
      </c>
      <c r="X39" s="669">
        <v>44581</v>
      </c>
      <c r="Y39" s="669">
        <v>44925</v>
      </c>
      <c r="Z39" s="669"/>
      <c r="AA39" s="669"/>
      <c r="AB39" s="1219">
        <f t="shared" ref="AB39" si="33">+$J39</f>
        <v>757</v>
      </c>
      <c r="AC39" s="1240">
        <f t="shared" ref="AC39" si="34">+L39</f>
        <v>0</v>
      </c>
      <c r="AD39" s="2279">
        <f t="shared" si="28"/>
        <v>8</v>
      </c>
      <c r="AE39" s="2279">
        <f t="shared" si="28"/>
        <v>8</v>
      </c>
      <c r="AF39" s="2279">
        <f t="shared" si="28"/>
        <v>0</v>
      </c>
      <c r="AG39" s="2279">
        <f t="shared" si="28"/>
        <v>0</v>
      </c>
      <c r="AH39" s="2279">
        <f t="shared" si="28"/>
        <v>0</v>
      </c>
      <c r="AI39" s="2279">
        <f t="shared" si="28"/>
        <v>0</v>
      </c>
      <c r="AJ39" s="2279">
        <f t="shared" si="28"/>
        <v>0</v>
      </c>
      <c r="AK39" s="1219">
        <f t="shared" ref="AK39" si="35">+$J39</f>
        <v>757</v>
      </c>
      <c r="AL39" s="1243">
        <f>+N39</f>
        <v>0</v>
      </c>
      <c r="AM39" s="2279">
        <f t="shared" si="22"/>
        <v>2</v>
      </c>
      <c r="AN39" s="2282">
        <v>2</v>
      </c>
      <c r="AO39" s="2282"/>
      <c r="AP39" s="2282"/>
      <c r="AQ39" s="2282"/>
      <c r="AR39" s="2282"/>
      <c r="AS39" s="2282"/>
      <c r="AT39" s="1219">
        <f t="shared" ref="AT39" si="36">+$J39</f>
        <v>757</v>
      </c>
      <c r="AU39" s="1246">
        <f>+O39</f>
        <v>0</v>
      </c>
      <c r="AV39" s="2279">
        <f t="shared" si="5"/>
        <v>2.5</v>
      </c>
      <c r="AW39" s="2282">
        <v>2.5</v>
      </c>
      <c r="AX39" s="2282"/>
      <c r="AY39" s="2282"/>
      <c r="AZ39" s="2282"/>
      <c r="BA39" s="2282"/>
      <c r="BB39" s="2282"/>
      <c r="BC39" s="1219">
        <f t="shared" ref="BC39" si="37">+$J39</f>
        <v>757</v>
      </c>
      <c r="BD39" s="1249">
        <f>+P39</f>
        <v>0</v>
      </c>
      <c r="BE39" s="2279">
        <f t="shared" si="2"/>
        <v>1.5</v>
      </c>
      <c r="BF39" s="2282">
        <v>1.5</v>
      </c>
      <c r="BG39" s="2282"/>
      <c r="BH39" s="2282"/>
      <c r="BI39" s="2282"/>
      <c r="BJ39" s="2282"/>
      <c r="BK39" s="2282"/>
      <c r="BL39" s="1219">
        <f t="shared" ref="BL39" si="38">+$J39</f>
        <v>757</v>
      </c>
      <c r="BM39" s="1252">
        <f>+Q39</f>
        <v>0</v>
      </c>
      <c r="BN39" s="2279">
        <f t="shared" si="3"/>
        <v>2</v>
      </c>
      <c r="BO39" s="2282">
        <v>2</v>
      </c>
      <c r="BP39" s="2282"/>
      <c r="BQ39" s="2282"/>
      <c r="BR39" s="2282"/>
      <c r="BS39" s="2282"/>
      <c r="BT39" s="2282"/>
      <c r="BU39" s="1204"/>
      <c r="BV39" s="1205"/>
      <c r="BW39" s="1205"/>
      <c r="BX39" s="1205"/>
      <c r="BY39" s="1205"/>
      <c r="BZ39" s="1205"/>
      <c r="CA39" s="1205"/>
      <c r="CB39" s="1205"/>
      <c r="CC39" s="1206"/>
    </row>
    <row r="40" spans="1:81" s="690" customFormat="1" ht="40.15" customHeight="1" thickTop="1" x14ac:dyDescent="0.25">
      <c r="A40" s="673"/>
      <c r="B40" s="1334"/>
      <c r="C40" s="1315"/>
      <c r="D40" s="2293"/>
      <c r="E40" s="1750"/>
      <c r="F40" s="1750"/>
      <c r="G40" s="1750"/>
      <c r="H40" s="1750"/>
      <c r="I40" s="2296"/>
      <c r="J40" s="1220"/>
      <c r="K40" s="1217"/>
      <c r="L40" s="1223"/>
      <c r="M40" s="1226"/>
      <c r="N40" s="1229"/>
      <c r="O40" s="1232"/>
      <c r="P40" s="1235"/>
      <c r="Q40" s="1238"/>
      <c r="R40" s="1220"/>
      <c r="S40" s="678"/>
      <c r="T40" s="709"/>
      <c r="U40" s="709"/>
      <c r="V40" s="709"/>
      <c r="W40" s="678"/>
      <c r="X40" s="670"/>
      <c r="Y40" s="670"/>
      <c r="Z40" s="670"/>
      <c r="AA40" s="670"/>
      <c r="AB40" s="1220"/>
      <c r="AC40" s="1241"/>
      <c r="AD40" s="2280"/>
      <c r="AE40" s="2280"/>
      <c r="AF40" s="2280"/>
      <c r="AG40" s="2280"/>
      <c r="AH40" s="2280"/>
      <c r="AI40" s="2280"/>
      <c r="AJ40" s="2280"/>
      <c r="AK40" s="1220"/>
      <c r="AL40" s="1244"/>
      <c r="AM40" s="2280"/>
      <c r="AN40" s="2283"/>
      <c r="AO40" s="2283"/>
      <c r="AP40" s="2283"/>
      <c r="AQ40" s="2283"/>
      <c r="AR40" s="2283"/>
      <c r="AS40" s="2283"/>
      <c r="AT40" s="1220"/>
      <c r="AU40" s="1247"/>
      <c r="AV40" s="2280"/>
      <c r="AW40" s="2283"/>
      <c r="AX40" s="2283"/>
      <c r="AY40" s="2283"/>
      <c r="AZ40" s="2283"/>
      <c r="BA40" s="2283"/>
      <c r="BB40" s="2283"/>
      <c r="BC40" s="1220"/>
      <c r="BD40" s="1250"/>
      <c r="BE40" s="2280"/>
      <c r="BF40" s="2283"/>
      <c r="BG40" s="2283"/>
      <c r="BH40" s="2283"/>
      <c r="BI40" s="2283"/>
      <c r="BJ40" s="2283"/>
      <c r="BK40" s="2283"/>
      <c r="BL40" s="1220"/>
      <c r="BM40" s="1253"/>
      <c r="BN40" s="2280"/>
      <c r="BO40" s="2283"/>
      <c r="BP40" s="2283"/>
      <c r="BQ40" s="2283"/>
      <c r="BR40" s="2283"/>
      <c r="BS40" s="2283"/>
      <c r="BT40" s="2283"/>
      <c r="BU40" s="1207"/>
      <c r="BV40" s="1208"/>
      <c r="BW40" s="1208"/>
      <c r="BX40" s="1208"/>
      <c r="BY40" s="1208"/>
      <c r="BZ40" s="1208"/>
      <c r="CA40" s="1208"/>
      <c r="CB40" s="1208"/>
      <c r="CC40" s="1209"/>
    </row>
    <row r="41" spans="1:81" s="690" customFormat="1" ht="40.15" customHeight="1" x14ac:dyDescent="0.25">
      <c r="A41" s="673"/>
      <c r="B41" s="1334"/>
      <c r="C41" s="1315"/>
      <c r="D41" s="2293"/>
      <c r="E41" s="1750"/>
      <c r="F41" s="1750"/>
      <c r="G41" s="1750"/>
      <c r="H41" s="1750"/>
      <c r="I41" s="2296"/>
      <c r="J41" s="1220"/>
      <c r="K41" s="1217"/>
      <c r="L41" s="1223"/>
      <c r="M41" s="1226"/>
      <c r="N41" s="1229"/>
      <c r="O41" s="1232"/>
      <c r="P41" s="1235"/>
      <c r="Q41" s="1238"/>
      <c r="R41" s="1220"/>
      <c r="S41" s="678"/>
      <c r="T41" s="709"/>
      <c r="U41" s="709"/>
      <c r="V41" s="709"/>
      <c r="W41" s="678"/>
      <c r="X41" s="670"/>
      <c r="Y41" s="670"/>
      <c r="Z41" s="670"/>
      <c r="AA41" s="670"/>
      <c r="AB41" s="1220"/>
      <c r="AC41" s="1241"/>
      <c r="AD41" s="2280"/>
      <c r="AE41" s="2280"/>
      <c r="AF41" s="2280"/>
      <c r="AG41" s="2280"/>
      <c r="AH41" s="2280"/>
      <c r="AI41" s="2280"/>
      <c r="AJ41" s="2280"/>
      <c r="AK41" s="1220"/>
      <c r="AL41" s="1244"/>
      <c r="AM41" s="2280"/>
      <c r="AN41" s="2283"/>
      <c r="AO41" s="2283"/>
      <c r="AP41" s="2283"/>
      <c r="AQ41" s="2283"/>
      <c r="AR41" s="2283"/>
      <c r="AS41" s="2283"/>
      <c r="AT41" s="1220"/>
      <c r="AU41" s="1247"/>
      <c r="AV41" s="2280"/>
      <c r="AW41" s="2283"/>
      <c r="AX41" s="2283"/>
      <c r="AY41" s="2283"/>
      <c r="AZ41" s="2283"/>
      <c r="BA41" s="2283"/>
      <c r="BB41" s="2283"/>
      <c r="BC41" s="1220"/>
      <c r="BD41" s="1250"/>
      <c r="BE41" s="2280"/>
      <c r="BF41" s="2283"/>
      <c r="BG41" s="2283"/>
      <c r="BH41" s="2283"/>
      <c r="BI41" s="2283"/>
      <c r="BJ41" s="2283"/>
      <c r="BK41" s="2283"/>
      <c r="BL41" s="1220"/>
      <c r="BM41" s="1253"/>
      <c r="BN41" s="2280"/>
      <c r="BO41" s="2283"/>
      <c r="BP41" s="2283"/>
      <c r="BQ41" s="2283"/>
      <c r="BR41" s="2283"/>
      <c r="BS41" s="2283"/>
      <c r="BT41" s="2283"/>
      <c r="BU41" s="1207"/>
      <c r="BV41" s="1208"/>
      <c r="BW41" s="1208"/>
      <c r="BX41" s="1208"/>
      <c r="BY41" s="1208"/>
      <c r="BZ41" s="1208"/>
      <c r="CA41" s="1208"/>
      <c r="CB41" s="1208"/>
      <c r="CC41" s="1209"/>
    </row>
    <row r="42" spans="1:81" s="690" customFormat="1" ht="40.15" customHeight="1" thickBot="1" x14ac:dyDescent="0.3">
      <c r="A42" s="673"/>
      <c r="B42" s="1335"/>
      <c r="C42" s="1316"/>
      <c r="D42" s="2294"/>
      <c r="E42" s="1751"/>
      <c r="F42" s="1751"/>
      <c r="G42" s="1751"/>
      <c r="H42" s="1751"/>
      <c r="I42" s="2297"/>
      <c r="J42" s="1221"/>
      <c r="K42" s="1218"/>
      <c r="L42" s="1224"/>
      <c r="M42" s="1227"/>
      <c r="N42" s="1230"/>
      <c r="O42" s="1233"/>
      <c r="P42" s="1236"/>
      <c r="Q42" s="1239"/>
      <c r="R42" s="1221"/>
      <c r="S42" s="679"/>
      <c r="T42" s="710"/>
      <c r="U42" s="710"/>
      <c r="V42" s="710"/>
      <c r="W42" s="679"/>
      <c r="X42" s="671"/>
      <c r="Y42" s="671"/>
      <c r="Z42" s="671"/>
      <c r="AA42" s="671"/>
      <c r="AB42" s="1221"/>
      <c r="AC42" s="1242"/>
      <c r="AD42" s="2281"/>
      <c r="AE42" s="2281"/>
      <c r="AF42" s="2281"/>
      <c r="AG42" s="2281"/>
      <c r="AH42" s="2281"/>
      <c r="AI42" s="2281"/>
      <c r="AJ42" s="2281"/>
      <c r="AK42" s="1221"/>
      <c r="AL42" s="1245"/>
      <c r="AM42" s="2281"/>
      <c r="AN42" s="2284"/>
      <c r="AO42" s="2284"/>
      <c r="AP42" s="2284"/>
      <c r="AQ42" s="2284"/>
      <c r="AR42" s="2284"/>
      <c r="AS42" s="2284"/>
      <c r="AT42" s="1221"/>
      <c r="AU42" s="1248"/>
      <c r="AV42" s="2281"/>
      <c r="AW42" s="2284"/>
      <c r="AX42" s="2284"/>
      <c r="AY42" s="2284"/>
      <c r="AZ42" s="2284"/>
      <c r="BA42" s="2284"/>
      <c r="BB42" s="2284"/>
      <c r="BC42" s="1221"/>
      <c r="BD42" s="1251"/>
      <c r="BE42" s="2281"/>
      <c r="BF42" s="2284"/>
      <c r="BG42" s="2284"/>
      <c r="BH42" s="2284"/>
      <c r="BI42" s="2284"/>
      <c r="BJ42" s="2284"/>
      <c r="BK42" s="2284"/>
      <c r="BL42" s="1221"/>
      <c r="BM42" s="1254"/>
      <c r="BN42" s="2281"/>
      <c r="BO42" s="2284"/>
      <c r="BP42" s="2284"/>
      <c r="BQ42" s="2284"/>
      <c r="BR42" s="2284"/>
      <c r="BS42" s="2284"/>
      <c r="BT42" s="2284"/>
      <c r="BU42" s="1210"/>
      <c r="BV42" s="1211"/>
      <c r="BW42" s="1211"/>
      <c r="BX42" s="1211"/>
      <c r="BY42" s="1211"/>
      <c r="BZ42" s="1211"/>
      <c r="CA42" s="1211"/>
      <c r="CB42" s="1211"/>
      <c r="CC42" s="1212"/>
    </row>
    <row r="43" spans="1:81" s="690" customFormat="1" ht="40.15" customHeight="1" thickTop="1" thickBot="1" x14ac:dyDescent="0.3">
      <c r="A43" s="673"/>
      <c r="B43" s="1333" t="s">
        <v>1215</v>
      </c>
      <c r="C43" s="1314" t="s">
        <v>1218</v>
      </c>
      <c r="D43" s="2292" t="s">
        <v>7317</v>
      </c>
      <c r="E43" s="1749" t="s">
        <v>7351</v>
      </c>
      <c r="F43" s="1749">
        <v>4001002</v>
      </c>
      <c r="G43" s="1749" t="s">
        <v>7319</v>
      </c>
      <c r="H43" s="1749" t="s">
        <v>7320</v>
      </c>
      <c r="I43" s="2295">
        <v>2021004540203</v>
      </c>
      <c r="J43" s="1219">
        <v>758</v>
      </c>
      <c r="K43" s="1216" t="str">
        <f>+[21]Metas!K875</f>
        <v>Municipios con asistencia técnica para la identificación de Bienes de Propiedad de Entidades Públicas</v>
      </c>
      <c r="L43" s="1222">
        <v>15</v>
      </c>
      <c r="M43" s="1225">
        <f>SUM(N43:Q43)</f>
        <v>15</v>
      </c>
      <c r="N43" s="1228">
        <v>3</v>
      </c>
      <c r="O43" s="1231">
        <v>3</v>
      </c>
      <c r="P43" s="1234">
        <v>4</v>
      </c>
      <c r="Q43" s="1237">
        <v>5</v>
      </c>
      <c r="R43" s="1219">
        <f>+$J43</f>
        <v>758</v>
      </c>
      <c r="S43" s="677" t="s">
        <v>7356</v>
      </c>
      <c r="T43" s="708" t="s">
        <v>3834</v>
      </c>
      <c r="U43" s="708" t="s">
        <v>3838</v>
      </c>
      <c r="V43" s="708" t="s">
        <v>3842</v>
      </c>
      <c r="W43" s="646" t="s">
        <v>7357</v>
      </c>
      <c r="X43" s="669">
        <v>44581</v>
      </c>
      <c r="Y43" s="669">
        <v>44925</v>
      </c>
      <c r="Z43" s="669"/>
      <c r="AA43" s="669"/>
      <c r="AB43" s="1219">
        <f t="shared" ref="AB43" si="39">+$J43</f>
        <v>758</v>
      </c>
      <c r="AC43" s="1240">
        <f t="shared" ref="AC43" si="40">+L43</f>
        <v>15</v>
      </c>
      <c r="AD43" s="2279">
        <f t="shared" si="28"/>
        <v>22</v>
      </c>
      <c r="AE43" s="2279">
        <f t="shared" si="28"/>
        <v>22</v>
      </c>
      <c r="AF43" s="2279">
        <f t="shared" si="28"/>
        <v>0</v>
      </c>
      <c r="AG43" s="2279">
        <f t="shared" si="28"/>
        <v>0</v>
      </c>
      <c r="AH43" s="2279">
        <f t="shared" si="28"/>
        <v>0</v>
      </c>
      <c r="AI43" s="2279">
        <f t="shared" si="28"/>
        <v>0</v>
      </c>
      <c r="AJ43" s="2279">
        <f t="shared" si="28"/>
        <v>0</v>
      </c>
      <c r="AK43" s="1219">
        <f t="shared" ref="AK43" si="41">+$J43</f>
        <v>758</v>
      </c>
      <c r="AL43" s="1243">
        <f>+N43</f>
        <v>3</v>
      </c>
      <c r="AM43" s="2279">
        <f t="shared" si="22"/>
        <v>5</v>
      </c>
      <c r="AN43" s="2282">
        <v>5</v>
      </c>
      <c r="AO43" s="2282"/>
      <c r="AP43" s="2282"/>
      <c r="AQ43" s="2282"/>
      <c r="AR43" s="2282"/>
      <c r="AS43" s="2282"/>
      <c r="AT43" s="1219">
        <f t="shared" ref="AT43" si="42">+$J43</f>
        <v>758</v>
      </c>
      <c r="AU43" s="1246">
        <f>+O43</f>
        <v>3</v>
      </c>
      <c r="AV43" s="2279">
        <f t="shared" si="5"/>
        <v>7</v>
      </c>
      <c r="AW43" s="2282">
        <v>7</v>
      </c>
      <c r="AX43" s="2282"/>
      <c r="AY43" s="2282"/>
      <c r="AZ43" s="2282"/>
      <c r="BA43" s="2282"/>
      <c r="BB43" s="2282"/>
      <c r="BC43" s="1219">
        <f t="shared" ref="BC43" si="43">+$J43</f>
        <v>758</v>
      </c>
      <c r="BD43" s="1249">
        <f>+P43</f>
        <v>4</v>
      </c>
      <c r="BE43" s="2279">
        <f t="shared" si="2"/>
        <v>4</v>
      </c>
      <c r="BF43" s="2282">
        <v>4</v>
      </c>
      <c r="BG43" s="2282"/>
      <c r="BH43" s="2282"/>
      <c r="BI43" s="2282"/>
      <c r="BJ43" s="2282"/>
      <c r="BK43" s="2282"/>
      <c r="BL43" s="1219">
        <f t="shared" ref="BL43" si="44">+$J43</f>
        <v>758</v>
      </c>
      <c r="BM43" s="1252">
        <f>+Q43</f>
        <v>5</v>
      </c>
      <c r="BN43" s="2279">
        <f t="shared" si="3"/>
        <v>6</v>
      </c>
      <c r="BO43" s="2282">
        <v>6</v>
      </c>
      <c r="BP43" s="2282"/>
      <c r="BQ43" s="2282"/>
      <c r="BR43" s="2282"/>
      <c r="BS43" s="2282"/>
      <c r="BT43" s="2282"/>
      <c r="BU43" s="1204"/>
      <c r="BV43" s="1205"/>
      <c r="BW43" s="1205"/>
      <c r="BX43" s="1205"/>
      <c r="BY43" s="1205"/>
      <c r="BZ43" s="1205"/>
      <c r="CA43" s="1205"/>
      <c r="CB43" s="1205"/>
      <c r="CC43" s="1206"/>
    </row>
    <row r="44" spans="1:81" s="690" customFormat="1" ht="40.15" customHeight="1" thickTop="1" x14ac:dyDescent="0.25">
      <c r="A44" s="673"/>
      <c r="B44" s="1334"/>
      <c r="C44" s="1315"/>
      <c r="D44" s="2293"/>
      <c r="E44" s="1750"/>
      <c r="F44" s="1750"/>
      <c r="G44" s="1750"/>
      <c r="H44" s="1750"/>
      <c r="I44" s="2296"/>
      <c r="J44" s="1220"/>
      <c r="K44" s="1217"/>
      <c r="L44" s="1223"/>
      <c r="M44" s="1226"/>
      <c r="N44" s="1229"/>
      <c r="O44" s="1232"/>
      <c r="P44" s="1235"/>
      <c r="Q44" s="1238"/>
      <c r="R44" s="1220"/>
      <c r="S44" s="677" t="s">
        <v>7358</v>
      </c>
      <c r="T44" s="709" t="s">
        <v>3834</v>
      </c>
      <c r="U44" s="709" t="s">
        <v>3839</v>
      </c>
      <c r="V44" s="709" t="s">
        <v>3842</v>
      </c>
      <c r="W44" s="678" t="s">
        <v>7359</v>
      </c>
      <c r="X44" s="670">
        <v>44581</v>
      </c>
      <c r="Y44" s="670">
        <v>44925</v>
      </c>
      <c r="Z44" s="670"/>
      <c r="AA44" s="670"/>
      <c r="AB44" s="1220"/>
      <c r="AC44" s="1241"/>
      <c r="AD44" s="2280"/>
      <c r="AE44" s="2280"/>
      <c r="AF44" s="2280"/>
      <c r="AG44" s="2280"/>
      <c r="AH44" s="2280"/>
      <c r="AI44" s="2280"/>
      <c r="AJ44" s="2280"/>
      <c r="AK44" s="1220"/>
      <c r="AL44" s="1244"/>
      <c r="AM44" s="2280"/>
      <c r="AN44" s="2283"/>
      <c r="AO44" s="2283"/>
      <c r="AP44" s="2283"/>
      <c r="AQ44" s="2283"/>
      <c r="AR44" s="2283"/>
      <c r="AS44" s="2283"/>
      <c r="AT44" s="1220"/>
      <c r="AU44" s="1247"/>
      <c r="AV44" s="2280"/>
      <c r="AW44" s="2283"/>
      <c r="AX44" s="2283"/>
      <c r="AY44" s="2283"/>
      <c r="AZ44" s="2283"/>
      <c r="BA44" s="2283"/>
      <c r="BB44" s="2283"/>
      <c r="BC44" s="1220"/>
      <c r="BD44" s="1250"/>
      <c r="BE44" s="2280"/>
      <c r="BF44" s="2283"/>
      <c r="BG44" s="2283"/>
      <c r="BH44" s="2283"/>
      <c r="BI44" s="2283"/>
      <c r="BJ44" s="2283"/>
      <c r="BK44" s="2283"/>
      <c r="BL44" s="1220"/>
      <c r="BM44" s="1253"/>
      <c r="BN44" s="2280"/>
      <c r="BO44" s="2283"/>
      <c r="BP44" s="2283"/>
      <c r="BQ44" s="2283"/>
      <c r="BR44" s="2283"/>
      <c r="BS44" s="2283"/>
      <c r="BT44" s="2283"/>
      <c r="BU44" s="1207"/>
      <c r="BV44" s="1208"/>
      <c r="BW44" s="1208"/>
      <c r="BX44" s="1208"/>
      <c r="BY44" s="1208"/>
      <c r="BZ44" s="1208"/>
      <c r="CA44" s="1208"/>
      <c r="CB44" s="1208"/>
      <c r="CC44" s="1209"/>
    </row>
    <row r="45" spans="1:81" s="690" customFormat="1" ht="40.15" customHeight="1" x14ac:dyDescent="0.25">
      <c r="A45" s="673"/>
      <c r="B45" s="1334"/>
      <c r="C45" s="1315"/>
      <c r="D45" s="2293"/>
      <c r="E45" s="1750"/>
      <c r="F45" s="1750"/>
      <c r="G45" s="1750"/>
      <c r="H45" s="1750"/>
      <c r="I45" s="2296"/>
      <c r="J45" s="1220"/>
      <c r="K45" s="1217"/>
      <c r="L45" s="1223"/>
      <c r="M45" s="1226"/>
      <c r="N45" s="1229"/>
      <c r="O45" s="1232"/>
      <c r="P45" s="1235"/>
      <c r="Q45" s="1238"/>
      <c r="R45" s="1220"/>
      <c r="S45" s="678"/>
      <c r="T45" s="709"/>
      <c r="U45" s="709"/>
      <c r="V45" s="709"/>
      <c r="W45" s="678"/>
      <c r="X45" s="670"/>
      <c r="Y45" s="670"/>
      <c r="Z45" s="670"/>
      <c r="AA45" s="670"/>
      <c r="AB45" s="1220"/>
      <c r="AC45" s="1241"/>
      <c r="AD45" s="2280"/>
      <c r="AE45" s="2280"/>
      <c r="AF45" s="2280"/>
      <c r="AG45" s="2280"/>
      <c r="AH45" s="2280"/>
      <c r="AI45" s="2280"/>
      <c r="AJ45" s="2280"/>
      <c r="AK45" s="1220"/>
      <c r="AL45" s="1244"/>
      <c r="AM45" s="2280"/>
      <c r="AN45" s="2283"/>
      <c r="AO45" s="2283"/>
      <c r="AP45" s="2283"/>
      <c r="AQ45" s="2283"/>
      <c r="AR45" s="2283"/>
      <c r="AS45" s="2283"/>
      <c r="AT45" s="1220"/>
      <c r="AU45" s="1247"/>
      <c r="AV45" s="2280"/>
      <c r="AW45" s="2283"/>
      <c r="AX45" s="2283"/>
      <c r="AY45" s="2283"/>
      <c r="AZ45" s="2283"/>
      <c r="BA45" s="2283"/>
      <c r="BB45" s="2283"/>
      <c r="BC45" s="1220"/>
      <c r="BD45" s="1250"/>
      <c r="BE45" s="2280"/>
      <c r="BF45" s="2283"/>
      <c r="BG45" s="2283"/>
      <c r="BH45" s="2283"/>
      <c r="BI45" s="2283"/>
      <c r="BJ45" s="2283"/>
      <c r="BK45" s="2283"/>
      <c r="BL45" s="1220"/>
      <c r="BM45" s="1253"/>
      <c r="BN45" s="2280"/>
      <c r="BO45" s="2283"/>
      <c r="BP45" s="2283"/>
      <c r="BQ45" s="2283"/>
      <c r="BR45" s="2283"/>
      <c r="BS45" s="2283"/>
      <c r="BT45" s="2283"/>
      <c r="BU45" s="1207"/>
      <c r="BV45" s="1208"/>
      <c r="BW45" s="1208"/>
      <c r="BX45" s="1208"/>
      <c r="BY45" s="1208"/>
      <c r="BZ45" s="1208"/>
      <c r="CA45" s="1208"/>
      <c r="CB45" s="1208"/>
      <c r="CC45" s="1209"/>
    </row>
    <row r="46" spans="1:81" s="690" customFormat="1" ht="40.15" customHeight="1" thickBot="1" x14ac:dyDescent="0.3">
      <c r="A46" s="673"/>
      <c r="B46" s="1334"/>
      <c r="C46" s="1315"/>
      <c r="D46" s="2294"/>
      <c r="E46" s="1751"/>
      <c r="F46" s="1751"/>
      <c r="G46" s="1751"/>
      <c r="H46" s="1751"/>
      <c r="I46" s="2297"/>
      <c r="J46" s="1221"/>
      <c r="K46" s="1218"/>
      <c r="L46" s="1224"/>
      <c r="M46" s="1227"/>
      <c r="N46" s="1230"/>
      <c r="O46" s="1233"/>
      <c r="P46" s="1236"/>
      <c r="Q46" s="1239"/>
      <c r="R46" s="1221"/>
      <c r="S46" s="679"/>
      <c r="T46" s="710"/>
      <c r="U46" s="710"/>
      <c r="V46" s="710"/>
      <c r="W46" s="679"/>
      <c r="X46" s="671"/>
      <c r="Y46" s="671"/>
      <c r="Z46" s="671"/>
      <c r="AA46" s="671"/>
      <c r="AB46" s="1221"/>
      <c r="AC46" s="1242"/>
      <c r="AD46" s="2281"/>
      <c r="AE46" s="2281"/>
      <c r="AF46" s="2281"/>
      <c r="AG46" s="2281"/>
      <c r="AH46" s="2281"/>
      <c r="AI46" s="2281"/>
      <c r="AJ46" s="2281"/>
      <c r="AK46" s="1221"/>
      <c r="AL46" s="1245"/>
      <c r="AM46" s="2281"/>
      <c r="AN46" s="2284"/>
      <c r="AO46" s="2284"/>
      <c r="AP46" s="2284"/>
      <c r="AQ46" s="2284"/>
      <c r="AR46" s="2284"/>
      <c r="AS46" s="2284"/>
      <c r="AT46" s="1221"/>
      <c r="AU46" s="1248"/>
      <c r="AV46" s="2281"/>
      <c r="AW46" s="2284"/>
      <c r="AX46" s="2284"/>
      <c r="AY46" s="2284"/>
      <c r="AZ46" s="2284"/>
      <c r="BA46" s="2284"/>
      <c r="BB46" s="2284"/>
      <c r="BC46" s="1221"/>
      <c r="BD46" s="1251"/>
      <c r="BE46" s="2281"/>
      <c r="BF46" s="2284"/>
      <c r="BG46" s="2284"/>
      <c r="BH46" s="2284"/>
      <c r="BI46" s="2284"/>
      <c r="BJ46" s="2284"/>
      <c r="BK46" s="2284"/>
      <c r="BL46" s="1221"/>
      <c r="BM46" s="1254"/>
      <c r="BN46" s="2281"/>
      <c r="BO46" s="2284"/>
      <c r="BP46" s="2284"/>
      <c r="BQ46" s="2284"/>
      <c r="BR46" s="2284"/>
      <c r="BS46" s="2284"/>
      <c r="BT46" s="2284"/>
      <c r="BU46" s="1210"/>
      <c r="BV46" s="1211"/>
      <c r="BW46" s="1211"/>
      <c r="BX46" s="1211"/>
      <c r="BY46" s="1211"/>
      <c r="BZ46" s="1211"/>
      <c r="CA46" s="1211"/>
      <c r="CB46" s="1211"/>
      <c r="CC46" s="1212"/>
    </row>
    <row r="47" spans="1:81" s="690" customFormat="1" ht="40.15" customHeight="1" thickTop="1" x14ac:dyDescent="0.25">
      <c r="A47" s="673"/>
      <c r="B47" s="1334"/>
      <c r="C47" s="1315"/>
      <c r="D47" s="2292" t="s">
        <v>7317</v>
      </c>
      <c r="E47" s="1749" t="s">
        <v>7351</v>
      </c>
      <c r="F47" s="1749">
        <v>4001002</v>
      </c>
      <c r="G47" s="1749" t="s">
        <v>7319</v>
      </c>
      <c r="H47" s="1749" t="s">
        <v>7320</v>
      </c>
      <c r="I47" s="2295">
        <v>2021004540203</v>
      </c>
      <c r="J47" s="1219">
        <v>759</v>
      </c>
      <c r="K47" s="1216" t="str">
        <f>+[21]Metas!K876</f>
        <v>Predios verificados como aptos para la construcción de Vivienda Nueva.</v>
      </c>
      <c r="L47" s="1222">
        <v>1</v>
      </c>
      <c r="M47" s="1225">
        <f>SUM(N47:Q47)</f>
        <v>1</v>
      </c>
      <c r="N47" s="1228"/>
      <c r="O47" s="1231"/>
      <c r="P47" s="1234"/>
      <c r="Q47" s="1237">
        <v>1</v>
      </c>
      <c r="R47" s="1219">
        <f>+$J47</f>
        <v>759</v>
      </c>
      <c r="S47" s="678" t="s">
        <v>7360</v>
      </c>
      <c r="T47" s="708" t="s">
        <v>3834</v>
      </c>
      <c r="U47" s="708" t="s">
        <v>3839</v>
      </c>
      <c r="V47" s="708" t="s">
        <v>3842</v>
      </c>
      <c r="W47" s="677" t="s">
        <v>7361</v>
      </c>
      <c r="X47" s="669">
        <v>44581</v>
      </c>
      <c r="Y47" s="669">
        <v>44925</v>
      </c>
      <c r="Z47" s="669"/>
      <c r="AA47" s="669"/>
      <c r="AB47" s="1219">
        <f t="shared" ref="AB47" si="45">+$J47</f>
        <v>759</v>
      </c>
      <c r="AC47" s="1240">
        <f t="shared" ref="AC47" si="46">+L47</f>
        <v>1</v>
      </c>
      <c r="AD47" s="2279">
        <f t="shared" si="28"/>
        <v>8</v>
      </c>
      <c r="AE47" s="2279">
        <f t="shared" si="28"/>
        <v>8</v>
      </c>
      <c r="AF47" s="2279">
        <f t="shared" si="28"/>
        <v>0</v>
      </c>
      <c r="AG47" s="2279">
        <f t="shared" si="28"/>
        <v>0</v>
      </c>
      <c r="AH47" s="2279">
        <f t="shared" si="28"/>
        <v>0</v>
      </c>
      <c r="AI47" s="2279">
        <f t="shared" si="28"/>
        <v>0</v>
      </c>
      <c r="AJ47" s="2279">
        <f t="shared" si="28"/>
        <v>0</v>
      </c>
      <c r="AK47" s="1219">
        <f t="shared" ref="AK47" si="47">+$J47</f>
        <v>759</v>
      </c>
      <c r="AL47" s="1243">
        <f>+N47</f>
        <v>0</v>
      </c>
      <c r="AM47" s="2279">
        <f t="shared" si="22"/>
        <v>2</v>
      </c>
      <c r="AN47" s="2282">
        <v>2</v>
      </c>
      <c r="AO47" s="2282"/>
      <c r="AP47" s="2282"/>
      <c r="AQ47" s="2282"/>
      <c r="AR47" s="2282"/>
      <c r="AS47" s="2282"/>
      <c r="AT47" s="1219">
        <f t="shared" ref="AT47" si="48">+$J47</f>
        <v>759</v>
      </c>
      <c r="AU47" s="1246">
        <f>+O47</f>
        <v>0</v>
      </c>
      <c r="AV47" s="2279">
        <f t="shared" si="5"/>
        <v>2.5</v>
      </c>
      <c r="AW47" s="2282">
        <v>2.5</v>
      </c>
      <c r="AX47" s="2282"/>
      <c r="AY47" s="2282"/>
      <c r="AZ47" s="2282"/>
      <c r="BA47" s="2282"/>
      <c r="BB47" s="2282"/>
      <c r="BC47" s="1219">
        <f t="shared" ref="BC47" si="49">+$J47</f>
        <v>759</v>
      </c>
      <c r="BD47" s="1249">
        <f>+P47</f>
        <v>0</v>
      </c>
      <c r="BE47" s="2279">
        <f t="shared" si="2"/>
        <v>1.5</v>
      </c>
      <c r="BF47" s="2282">
        <v>1.5</v>
      </c>
      <c r="BG47" s="2282"/>
      <c r="BH47" s="2282"/>
      <c r="BI47" s="2282"/>
      <c r="BJ47" s="2282"/>
      <c r="BK47" s="2282"/>
      <c r="BL47" s="1219">
        <f t="shared" ref="BL47" si="50">+$J47</f>
        <v>759</v>
      </c>
      <c r="BM47" s="1252">
        <f>+Q47</f>
        <v>1</v>
      </c>
      <c r="BN47" s="2279">
        <f t="shared" si="3"/>
        <v>2</v>
      </c>
      <c r="BO47" s="2282">
        <v>2</v>
      </c>
      <c r="BP47" s="2282"/>
      <c r="BQ47" s="2282"/>
      <c r="BR47" s="2282"/>
      <c r="BS47" s="2282"/>
      <c r="BT47" s="2282"/>
      <c r="BU47" s="1204"/>
      <c r="BV47" s="1205"/>
      <c r="BW47" s="1205"/>
      <c r="BX47" s="1205"/>
      <c r="BY47" s="1205"/>
      <c r="BZ47" s="1205"/>
      <c r="CA47" s="1205"/>
      <c r="CB47" s="1205"/>
      <c r="CC47" s="1206"/>
    </row>
    <row r="48" spans="1:81" s="690" customFormat="1" ht="40.15" customHeight="1" x14ac:dyDescent="0.25">
      <c r="A48" s="673"/>
      <c r="B48" s="1334"/>
      <c r="C48" s="1315"/>
      <c r="D48" s="2293"/>
      <c r="E48" s="1750"/>
      <c r="F48" s="1750"/>
      <c r="G48" s="1750"/>
      <c r="H48" s="1750"/>
      <c r="I48" s="2296"/>
      <c r="J48" s="1220"/>
      <c r="K48" s="1217"/>
      <c r="L48" s="1223"/>
      <c r="M48" s="1226"/>
      <c r="N48" s="1229"/>
      <c r="O48" s="1232"/>
      <c r="P48" s="1235"/>
      <c r="Q48" s="1238"/>
      <c r="R48" s="1220"/>
      <c r="S48" s="678" t="s">
        <v>7362</v>
      </c>
      <c r="T48" s="709" t="s">
        <v>3834</v>
      </c>
      <c r="U48" s="709" t="s">
        <v>3839</v>
      </c>
      <c r="V48" s="709" t="s">
        <v>3842</v>
      </c>
      <c r="W48" s="678" t="s">
        <v>7363</v>
      </c>
      <c r="X48" s="670">
        <v>44581</v>
      </c>
      <c r="Y48" s="670">
        <v>44925</v>
      </c>
      <c r="Z48" s="670"/>
      <c r="AA48" s="670"/>
      <c r="AB48" s="1220"/>
      <c r="AC48" s="1241"/>
      <c r="AD48" s="2280"/>
      <c r="AE48" s="2280"/>
      <c r="AF48" s="2280"/>
      <c r="AG48" s="2280"/>
      <c r="AH48" s="2280"/>
      <c r="AI48" s="2280"/>
      <c r="AJ48" s="2280"/>
      <c r="AK48" s="1220"/>
      <c r="AL48" s="1244"/>
      <c r="AM48" s="2280"/>
      <c r="AN48" s="2283"/>
      <c r="AO48" s="2283"/>
      <c r="AP48" s="2283"/>
      <c r="AQ48" s="2283"/>
      <c r="AR48" s="2283"/>
      <c r="AS48" s="2283"/>
      <c r="AT48" s="1220"/>
      <c r="AU48" s="1247"/>
      <c r="AV48" s="2280"/>
      <c r="AW48" s="2283"/>
      <c r="AX48" s="2283"/>
      <c r="AY48" s="2283"/>
      <c r="AZ48" s="2283"/>
      <c r="BA48" s="2283"/>
      <c r="BB48" s="2283"/>
      <c r="BC48" s="1220"/>
      <c r="BD48" s="1250"/>
      <c r="BE48" s="2280"/>
      <c r="BF48" s="2283"/>
      <c r="BG48" s="2283"/>
      <c r="BH48" s="2283"/>
      <c r="BI48" s="2283"/>
      <c r="BJ48" s="2283"/>
      <c r="BK48" s="2283"/>
      <c r="BL48" s="1220"/>
      <c r="BM48" s="1253"/>
      <c r="BN48" s="2280"/>
      <c r="BO48" s="2283"/>
      <c r="BP48" s="2283"/>
      <c r="BQ48" s="2283"/>
      <c r="BR48" s="2283"/>
      <c r="BS48" s="2283"/>
      <c r="BT48" s="2283"/>
      <c r="BU48" s="1207"/>
      <c r="BV48" s="1208"/>
      <c r="BW48" s="1208"/>
      <c r="BX48" s="1208"/>
      <c r="BY48" s="1208"/>
      <c r="BZ48" s="1208"/>
      <c r="CA48" s="1208"/>
      <c r="CB48" s="1208"/>
      <c r="CC48" s="1209"/>
    </row>
    <row r="49" spans="1:81" s="690" customFormat="1" ht="40.15" customHeight="1" x14ac:dyDescent="0.25">
      <c r="A49" s="673"/>
      <c r="B49" s="1334"/>
      <c r="C49" s="1315"/>
      <c r="D49" s="2293"/>
      <c r="E49" s="1750"/>
      <c r="F49" s="1750"/>
      <c r="G49" s="1750"/>
      <c r="H49" s="1750"/>
      <c r="I49" s="2296"/>
      <c r="J49" s="1220"/>
      <c r="K49" s="1217"/>
      <c r="L49" s="1223"/>
      <c r="M49" s="1226"/>
      <c r="N49" s="1229"/>
      <c r="O49" s="1232"/>
      <c r="P49" s="1235"/>
      <c r="Q49" s="1238"/>
      <c r="R49" s="1220"/>
      <c r="S49" s="678"/>
      <c r="T49" s="709"/>
      <c r="U49" s="709"/>
      <c r="V49" s="709"/>
      <c r="W49" s="678"/>
      <c r="X49" s="670"/>
      <c r="Y49" s="670"/>
      <c r="Z49" s="670"/>
      <c r="AA49" s="670"/>
      <c r="AB49" s="1220"/>
      <c r="AC49" s="1241"/>
      <c r="AD49" s="2280"/>
      <c r="AE49" s="2280"/>
      <c r="AF49" s="2280"/>
      <c r="AG49" s="2280"/>
      <c r="AH49" s="2280"/>
      <c r="AI49" s="2280"/>
      <c r="AJ49" s="2280"/>
      <c r="AK49" s="1220"/>
      <c r="AL49" s="1244"/>
      <c r="AM49" s="2280"/>
      <c r="AN49" s="2283"/>
      <c r="AO49" s="2283"/>
      <c r="AP49" s="2283"/>
      <c r="AQ49" s="2283"/>
      <c r="AR49" s="2283"/>
      <c r="AS49" s="2283"/>
      <c r="AT49" s="1220"/>
      <c r="AU49" s="1247"/>
      <c r="AV49" s="2280"/>
      <c r="AW49" s="2283"/>
      <c r="AX49" s="2283"/>
      <c r="AY49" s="2283"/>
      <c r="AZ49" s="2283"/>
      <c r="BA49" s="2283"/>
      <c r="BB49" s="2283"/>
      <c r="BC49" s="1220"/>
      <c r="BD49" s="1250"/>
      <c r="BE49" s="2280"/>
      <c r="BF49" s="2283"/>
      <c r="BG49" s="2283"/>
      <c r="BH49" s="2283"/>
      <c r="BI49" s="2283"/>
      <c r="BJ49" s="2283"/>
      <c r="BK49" s="2283"/>
      <c r="BL49" s="1220"/>
      <c r="BM49" s="1253"/>
      <c r="BN49" s="2280"/>
      <c r="BO49" s="2283"/>
      <c r="BP49" s="2283"/>
      <c r="BQ49" s="2283"/>
      <c r="BR49" s="2283"/>
      <c r="BS49" s="2283"/>
      <c r="BT49" s="2283"/>
      <c r="BU49" s="1207"/>
      <c r="BV49" s="1208"/>
      <c r="BW49" s="1208"/>
      <c r="BX49" s="1208"/>
      <c r="BY49" s="1208"/>
      <c r="BZ49" s="1208"/>
      <c r="CA49" s="1208"/>
      <c r="CB49" s="1208"/>
      <c r="CC49" s="1209"/>
    </row>
    <row r="50" spans="1:81" s="690" customFormat="1" ht="40.15" customHeight="1" thickBot="1" x14ac:dyDescent="0.3">
      <c r="A50" s="673"/>
      <c r="B50" s="1334"/>
      <c r="C50" s="1316"/>
      <c r="D50" s="2294"/>
      <c r="E50" s="1751"/>
      <c r="F50" s="1751"/>
      <c r="G50" s="1751"/>
      <c r="H50" s="1751"/>
      <c r="I50" s="2297"/>
      <c r="J50" s="1221"/>
      <c r="K50" s="1218"/>
      <c r="L50" s="1224"/>
      <c r="M50" s="1227"/>
      <c r="N50" s="1230"/>
      <c r="O50" s="1233"/>
      <c r="P50" s="1236"/>
      <c r="Q50" s="1239"/>
      <c r="R50" s="1221"/>
      <c r="S50" s="679"/>
      <c r="T50" s="710"/>
      <c r="U50" s="710"/>
      <c r="V50" s="710"/>
      <c r="W50" s="679"/>
      <c r="X50" s="671"/>
      <c r="Y50" s="671"/>
      <c r="Z50" s="671"/>
      <c r="AA50" s="671"/>
      <c r="AB50" s="1221"/>
      <c r="AC50" s="1242"/>
      <c r="AD50" s="2281"/>
      <c r="AE50" s="2281"/>
      <c r="AF50" s="2281"/>
      <c r="AG50" s="2281"/>
      <c r="AH50" s="2281"/>
      <c r="AI50" s="2281"/>
      <c r="AJ50" s="2281"/>
      <c r="AK50" s="1221"/>
      <c r="AL50" s="1245"/>
      <c r="AM50" s="2281"/>
      <c r="AN50" s="2284"/>
      <c r="AO50" s="2284"/>
      <c r="AP50" s="2284"/>
      <c r="AQ50" s="2284"/>
      <c r="AR50" s="2284"/>
      <c r="AS50" s="2284"/>
      <c r="AT50" s="1221"/>
      <c r="AU50" s="1248"/>
      <c r="AV50" s="2281"/>
      <c r="AW50" s="2284"/>
      <c r="AX50" s="2284"/>
      <c r="AY50" s="2284"/>
      <c r="AZ50" s="2284"/>
      <c r="BA50" s="2284"/>
      <c r="BB50" s="2284"/>
      <c r="BC50" s="1221"/>
      <c r="BD50" s="1251"/>
      <c r="BE50" s="2281"/>
      <c r="BF50" s="2284"/>
      <c r="BG50" s="2284"/>
      <c r="BH50" s="2284"/>
      <c r="BI50" s="2284"/>
      <c r="BJ50" s="2284"/>
      <c r="BK50" s="2284"/>
      <c r="BL50" s="1221"/>
      <c r="BM50" s="1254"/>
      <c r="BN50" s="2281"/>
      <c r="BO50" s="2284"/>
      <c r="BP50" s="2284"/>
      <c r="BQ50" s="2284"/>
      <c r="BR50" s="2284"/>
      <c r="BS50" s="2284"/>
      <c r="BT50" s="2284"/>
      <c r="BU50" s="1210"/>
      <c r="BV50" s="1211"/>
      <c r="BW50" s="1211"/>
      <c r="BX50" s="1211"/>
      <c r="BY50" s="1211"/>
      <c r="BZ50" s="1211"/>
      <c r="CA50" s="1211"/>
      <c r="CB50" s="1211"/>
      <c r="CC50" s="1212"/>
    </row>
    <row r="51" spans="1:81" s="690" customFormat="1" ht="59.25" customHeight="1" thickTop="1" x14ac:dyDescent="0.25">
      <c r="A51" s="673"/>
      <c r="B51" s="1334"/>
      <c r="C51" s="1314" t="s">
        <v>1222</v>
      </c>
      <c r="D51" s="2292" t="s">
        <v>7317</v>
      </c>
      <c r="E51" s="1749" t="s">
        <v>7351</v>
      </c>
      <c r="F51" s="1749">
        <v>4001002</v>
      </c>
      <c r="G51" s="1749" t="s">
        <v>7319</v>
      </c>
      <c r="H51" s="1749" t="s">
        <v>7320</v>
      </c>
      <c r="I51" s="1749"/>
      <c r="J51" s="1219">
        <v>760</v>
      </c>
      <c r="K51" s="1216" t="str">
        <f>+[21]Metas!K877</f>
        <v>Predios fiscales, urbanos y rurales con acompañamiento interinstitucional para su titulación.</v>
      </c>
      <c r="L51" s="1222">
        <v>150</v>
      </c>
      <c r="M51" s="1225">
        <f>SUM(N51:Q51)</f>
        <v>150</v>
      </c>
      <c r="N51" s="1228">
        <v>10</v>
      </c>
      <c r="O51" s="1231">
        <v>20</v>
      </c>
      <c r="P51" s="1234">
        <v>40</v>
      </c>
      <c r="Q51" s="1237">
        <v>80</v>
      </c>
      <c r="R51" s="1219">
        <f>+$J51</f>
        <v>760</v>
      </c>
      <c r="S51" s="678" t="s">
        <v>7364</v>
      </c>
      <c r="T51" s="708" t="s">
        <v>3834</v>
      </c>
      <c r="U51" s="708" t="s">
        <v>3838</v>
      </c>
      <c r="V51" s="708" t="s">
        <v>3842</v>
      </c>
      <c r="W51" s="646" t="s">
        <v>7365</v>
      </c>
      <c r="X51" s="669">
        <v>44581</v>
      </c>
      <c r="Y51" s="669">
        <v>44925</v>
      </c>
      <c r="Z51" s="669"/>
      <c r="AA51" s="669"/>
      <c r="AB51" s="1219">
        <f t="shared" ref="AB51" si="51">+$J51</f>
        <v>760</v>
      </c>
      <c r="AC51" s="1240">
        <f t="shared" ref="AC51" si="52">+L51</f>
        <v>150</v>
      </c>
      <c r="AD51" s="2279">
        <f t="shared" si="28"/>
        <v>26</v>
      </c>
      <c r="AE51" s="2279">
        <f t="shared" si="28"/>
        <v>26</v>
      </c>
      <c r="AF51" s="2279">
        <f t="shared" si="28"/>
        <v>0</v>
      </c>
      <c r="AG51" s="2279">
        <f t="shared" si="28"/>
        <v>0</v>
      </c>
      <c r="AH51" s="2279">
        <f t="shared" si="28"/>
        <v>0</v>
      </c>
      <c r="AI51" s="2279">
        <f t="shared" si="28"/>
        <v>0</v>
      </c>
      <c r="AJ51" s="2279">
        <f t="shared" si="28"/>
        <v>0</v>
      </c>
      <c r="AK51" s="1219">
        <f t="shared" ref="AK51" si="53">+$J51</f>
        <v>760</v>
      </c>
      <c r="AL51" s="1243">
        <f>+N51</f>
        <v>10</v>
      </c>
      <c r="AM51" s="2279">
        <f t="shared" si="22"/>
        <v>6</v>
      </c>
      <c r="AN51" s="2282">
        <v>6</v>
      </c>
      <c r="AO51" s="2282"/>
      <c r="AP51" s="2282"/>
      <c r="AQ51" s="2282"/>
      <c r="AR51" s="2282"/>
      <c r="AS51" s="2282"/>
      <c r="AT51" s="1219">
        <f t="shared" ref="AT51" si="54">+$J51</f>
        <v>760</v>
      </c>
      <c r="AU51" s="1246">
        <f>+O51</f>
        <v>20</v>
      </c>
      <c r="AV51" s="2279">
        <f t="shared" si="5"/>
        <v>8</v>
      </c>
      <c r="AW51" s="2282">
        <v>8</v>
      </c>
      <c r="AX51" s="2282"/>
      <c r="AY51" s="2282"/>
      <c r="AZ51" s="2282"/>
      <c r="BA51" s="2282"/>
      <c r="BB51" s="2282"/>
      <c r="BC51" s="1219">
        <f t="shared" ref="BC51" si="55">+$J51</f>
        <v>760</v>
      </c>
      <c r="BD51" s="1249">
        <f>+P51</f>
        <v>40</v>
      </c>
      <c r="BE51" s="2279">
        <f t="shared" si="2"/>
        <v>5</v>
      </c>
      <c r="BF51" s="2282">
        <v>5</v>
      </c>
      <c r="BG51" s="2282"/>
      <c r="BH51" s="2282"/>
      <c r="BI51" s="2282"/>
      <c r="BJ51" s="2282"/>
      <c r="BK51" s="2282"/>
      <c r="BL51" s="1219">
        <f t="shared" ref="BL51" si="56">+$J51</f>
        <v>760</v>
      </c>
      <c r="BM51" s="1252">
        <f>+Q51</f>
        <v>80</v>
      </c>
      <c r="BN51" s="2279">
        <f t="shared" si="3"/>
        <v>7</v>
      </c>
      <c r="BO51" s="2282">
        <v>7</v>
      </c>
      <c r="BP51" s="2282"/>
      <c r="BQ51" s="2282"/>
      <c r="BR51" s="2282"/>
      <c r="BS51" s="2282"/>
      <c r="BT51" s="2282"/>
      <c r="BU51" s="1204"/>
      <c r="BV51" s="1205"/>
      <c r="BW51" s="1205"/>
      <c r="BX51" s="1205"/>
      <c r="BY51" s="1205"/>
      <c r="BZ51" s="1205"/>
      <c r="CA51" s="1205"/>
      <c r="CB51" s="1205"/>
      <c r="CC51" s="1206"/>
    </row>
    <row r="52" spans="1:81" s="690" customFormat="1" ht="42.75" customHeight="1" x14ac:dyDescent="0.25">
      <c r="A52" s="673"/>
      <c r="B52" s="1334"/>
      <c r="C52" s="1315"/>
      <c r="D52" s="2293"/>
      <c r="E52" s="1750"/>
      <c r="F52" s="1750"/>
      <c r="G52" s="1750"/>
      <c r="H52" s="1750"/>
      <c r="I52" s="1750"/>
      <c r="J52" s="1220"/>
      <c r="K52" s="1217"/>
      <c r="L52" s="1223"/>
      <c r="M52" s="1226"/>
      <c r="N52" s="1229"/>
      <c r="O52" s="1232"/>
      <c r="P52" s="1235"/>
      <c r="Q52" s="1238"/>
      <c r="R52" s="1220"/>
      <c r="S52" s="678" t="s">
        <v>7366</v>
      </c>
      <c r="T52" s="709" t="s">
        <v>3834</v>
      </c>
      <c r="U52" s="709" t="s">
        <v>3838</v>
      </c>
      <c r="V52" s="709" t="s">
        <v>3842</v>
      </c>
      <c r="W52" s="678" t="s">
        <v>7367</v>
      </c>
      <c r="X52" s="670">
        <v>44581</v>
      </c>
      <c r="Y52" s="670">
        <v>44925</v>
      </c>
      <c r="Z52" s="670"/>
      <c r="AA52" s="670"/>
      <c r="AB52" s="1220"/>
      <c r="AC52" s="1241"/>
      <c r="AD52" s="2280"/>
      <c r="AE52" s="2280"/>
      <c r="AF52" s="2280"/>
      <c r="AG52" s="2280"/>
      <c r="AH52" s="2280"/>
      <c r="AI52" s="2280"/>
      <c r="AJ52" s="2280"/>
      <c r="AK52" s="1220"/>
      <c r="AL52" s="1244"/>
      <c r="AM52" s="2280"/>
      <c r="AN52" s="2283"/>
      <c r="AO52" s="2283"/>
      <c r="AP52" s="2283"/>
      <c r="AQ52" s="2283"/>
      <c r="AR52" s="2283"/>
      <c r="AS52" s="2283"/>
      <c r="AT52" s="1220"/>
      <c r="AU52" s="1247"/>
      <c r="AV52" s="2280"/>
      <c r="AW52" s="2283"/>
      <c r="AX52" s="2283"/>
      <c r="AY52" s="2283"/>
      <c r="AZ52" s="2283"/>
      <c r="BA52" s="2283"/>
      <c r="BB52" s="2283"/>
      <c r="BC52" s="1220"/>
      <c r="BD52" s="1250"/>
      <c r="BE52" s="2280"/>
      <c r="BF52" s="2283"/>
      <c r="BG52" s="2283"/>
      <c r="BH52" s="2283"/>
      <c r="BI52" s="2283"/>
      <c r="BJ52" s="2283"/>
      <c r="BK52" s="2283"/>
      <c r="BL52" s="1220"/>
      <c r="BM52" s="1253"/>
      <c r="BN52" s="2280"/>
      <c r="BO52" s="2283"/>
      <c r="BP52" s="2283"/>
      <c r="BQ52" s="2283"/>
      <c r="BR52" s="2283"/>
      <c r="BS52" s="2283"/>
      <c r="BT52" s="2283"/>
      <c r="BU52" s="1207"/>
      <c r="BV52" s="1208"/>
      <c r="BW52" s="1208"/>
      <c r="BX52" s="1208"/>
      <c r="BY52" s="1208"/>
      <c r="BZ52" s="1208"/>
      <c r="CA52" s="1208"/>
      <c r="CB52" s="1208"/>
      <c r="CC52" s="1209"/>
    </row>
    <row r="53" spans="1:81" s="690" customFormat="1" ht="59.25" customHeight="1" x14ac:dyDescent="0.25">
      <c r="A53" s="673"/>
      <c r="B53" s="1334"/>
      <c r="C53" s="1315"/>
      <c r="D53" s="2293"/>
      <c r="E53" s="1750"/>
      <c r="F53" s="1750"/>
      <c r="G53" s="1750"/>
      <c r="H53" s="1750"/>
      <c r="I53" s="1750"/>
      <c r="J53" s="1220"/>
      <c r="K53" s="1217"/>
      <c r="L53" s="1223"/>
      <c r="M53" s="1226"/>
      <c r="N53" s="1229"/>
      <c r="O53" s="1232"/>
      <c r="P53" s="1235"/>
      <c r="Q53" s="1238"/>
      <c r="R53" s="1220"/>
      <c r="S53" s="678" t="s">
        <v>7368</v>
      </c>
      <c r="T53" s="709" t="s">
        <v>3834</v>
      </c>
      <c r="U53" s="709" t="s">
        <v>3838</v>
      </c>
      <c r="V53" s="709" t="s">
        <v>3842</v>
      </c>
      <c r="W53" s="678" t="s">
        <v>7369</v>
      </c>
      <c r="X53" s="670">
        <v>44581</v>
      </c>
      <c r="Y53" s="670">
        <v>44925</v>
      </c>
      <c r="Z53" s="670"/>
      <c r="AA53" s="670"/>
      <c r="AB53" s="1220"/>
      <c r="AC53" s="1241"/>
      <c r="AD53" s="2280"/>
      <c r="AE53" s="2280"/>
      <c r="AF53" s="2280"/>
      <c r="AG53" s="2280"/>
      <c r="AH53" s="2280"/>
      <c r="AI53" s="2280"/>
      <c r="AJ53" s="2280"/>
      <c r="AK53" s="1220"/>
      <c r="AL53" s="1244"/>
      <c r="AM53" s="2280"/>
      <c r="AN53" s="2283"/>
      <c r="AO53" s="2283"/>
      <c r="AP53" s="2283"/>
      <c r="AQ53" s="2283"/>
      <c r="AR53" s="2283"/>
      <c r="AS53" s="2283"/>
      <c r="AT53" s="1220"/>
      <c r="AU53" s="1247"/>
      <c r="AV53" s="2280"/>
      <c r="AW53" s="2283"/>
      <c r="AX53" s="2283"/>
      <c r="AY53" s="2283"/>
      <c r="AZ53" s="2283"/>
      <c r="BA53" s="2283"/>
      <c r="BB53" s="2283"/>
      <c r="BC53" s="1220"/>
      <c r="BD53" s="1250"/>
      <c r="BE53" s="2280"/>
      <c r="BF53" s="2283"/>
      <c r="BG53" s="2283"/>
      <c r="BH53" s="2283"/>
      <c r="BI53" s="2283"/>
      <c r="BJ53" s="2283"/>
      <c r="BK53" s="2283"/>
      <c r="BL53" s="1220"/>
      <c r="BM53" s="1253"/>
      <c r="BN53" s="2280"/>
      <c r="BO53" s="2283"/>
      <c r="BP53" s="2283"/>
      <c r="BQ53" s="2283"/>
      <c r="BR53" s="2283"/>
      <c r="BS53" s="2283"/>
      <c r="BT53" s="2283"/>
      <c r="BU53" s="1207"/>
      <c r="BV53" s="1208"/>
      <c r="BW53" s="1208"/>
      <c r="BX53" s="1208"/>
      <c r="BY53" s="1208"/>
      <c r="BZ53" s="1208"/>
      <c r="CA53" s="1208"/>
      <c r="CB53" s="1208"/>
      <c r="CC53" s="1209"/>
    </row>
    <row r="54" spans="1:81" s="690" customFormat="1" ht="40.15" customHeight="1" thickBot="1" x14ac:dyDescent="0.3">
      <c r="A54" s="673"/>
      <c r="B54" s="1335"/>
      <c r="C54" s="1316"/>
      <c r="D54" s="2294"/>
      <c r="E54" s="1751"/>
      <c r="F54" s="1751"/>
      <c r="G54" s="1751"/>
      <c r="H54" s="1751"/>
      <c r="I54" s="1751"/>
      <c r="J54" s="1221"/>
      <c r="K54" s="1218"/>
      <c r="L54" s="1224"/>
      <c r="M54" s="1227"/>
      <c r="N54" s="1230"/>
      <c r="O54" s="1233"/>
      <c r="P54" s="1236"/>
      <c r="Q54" s="1239"/>
      <c r="R54" s="1221"/>
      <c r="S54" s="679"/>
      <c r="T54" s="710"/>
      <c r="U54" s="710"/>
      <c r="V54" s="710"/>
      <c r="W54" s="647"/>
      <c r="X54" s="671"/>
      <c r="Y54" s="671"/>
      <c r="Z54" s="671"/>
      <c r="AA54" s="671"/>
      <c r="AB54" s="1221"/>
      <c r="AC54" s="1242"/>
      <c r="AD54" s="2281"/>
      <c r="AE54" s="2281"/>
      <c r="AF54" s="2281"/>
      <c r="AG54" s="2281"/>
      <c r="AH54" s="2281"/>
      <c r="AI54" s="2281"/>
      <c r="AJ54" s="2281"/>
      <c r="AK54" s="1221"/>
      <c r="AL54" s="1245"/>
      <c r="AM54" s="2281"/>
      <c r="AN54" s="2284"/>
      <c r="AO54" s="2284"/>
      <c r="AP54" s="2284"/>
      <c r="AQ54" s="2284"/>
      <c r="AR54" s="2284"/>
      <c r="AS54" s="2284"/>
      <c r="AT54" s="1221"/>
      <c r="AU54" s="1248"/>
      <c r="AV54" s="2281"/>
      <c r="AW54" s="2284"/>
      <c r="AX54" s="2284"/>
      <c r="AY54" s="2284"/>
      <c r="AZ54" s="2284"/>
      <c r="BA54" s="2284"/>
      <c r="BB54" s="2284"/>
      <c r="BC54" s="1221"/>
      <c r="BD54" s="1251"/>
      <c r="BE54" s="2281"/>
      <c r="BF54" s="2284"/>
      <c r="BG54" s="2284"/>
      <c r="BH54" s="2284"/>
      <c r="BI54" s="2284"/>
      <c r="BJ54" s="2284"/>
      <c r="BK54" s="2284"/>
      <c r="BL54" s="1221"/>
      <c r="BM54" s="1254"/>
      <c r="BN54" s="2281"/>
      <c r="BO54" s="2284"/>
      <c r="BP54" s="2284"/>
      <c r="BQ54" s="2284"/>
      <c r="BR54" s="2284"/>
      <c r="BS54" s="2284"/>
      <c r="BT54" s="2284"/>
      <c r="BU54" s="1210"/>
      <c r="BV54" s="1211"/>
      <c r="BW54" s="1211"/>
      <c r="BX54" s="1211"/>
      <c r="BY54" s="1211"/>
      <c r="BZ54" s="1211"/>
      <c r="CA54" s="1211"/>
      <c r="CB54" s="1211"/>
      <c r="CC54" s="1212"/>
    </row>
    <row r="55" spans="1:81" ht="40.15" customHeight="1" thickTop="1" x14ac:dyDescent="0.25"/>
  </sheetData>
  <mergeCells count="814">
    <mergeCell ref="BP51:BP54"/>
    <mergeCell ref="BQ51:BQ54"/>
    <mergeCell ref="BR51:BR54"/>
    <mergeCell ref="BS51:BS54"/>
    <mergeCell ref="BT51:BT54"/>
    <mergeCell ref="BE51:BE54"/>
    <mergeCell ref="BF51:BF54"/>
    <mergeCell ref="BG51:BG54"/>
    <mergeCell ref="BH51:BH54"/>
    <mergeCell ref="BI51:BI54"/>
    <mergeCell ref="BJ51:BJ54"/>
    <mergeCell ref="BK51:BK54"/>
    <mergeCell ref="BN51:BN54"/>
    <mergeCell ref="BO51:BO54"/>
    <mergeCell ref="BR47:BR50"/>
    <mergeCell ref="BS47:BS50"/>
    <mergeCell ref="BT47:BT50"/>
    <mergeCell ref="AD51:AD54"/>
    <mergeCell ref="AE51:AE54"/>
    <mergeCell ref="AF51:AF54"/>
    <mergeCell ref="AG51:AG54"/>
    <mergeCell ref="AH51:AH54"/>
    <mergeCell ref="AI51:AI54"/>
    <mergeCell ref="AJ51:AJ54"/>
    <mergeCell ref="AM51:AM54"/>
    <mergeCell ref="AN51:AN54"/>
    <mergeCell ref="AO51:AO54"/>
    <mergeCell ref="AP51:AP54"/>
    <mergeCell ref="AQ51:AQ54"/>
    <mergeCell ref="AR51:AR54"/>
    <mergeCell ref="AS51:AS54"/>
    <mergeCell ref="AV51:AV54"/>
    <mergeCell ref="AW51:AW54"/>
    <mergeCell ref="AX51:AX54"/>
    <mergeCell ref="AY51:AY54"/>
    <mergeCell ref="AZ51:AZ54"/>
    <mergeCell ref="BA51:BA54"/>
    <mergeCell ref="BB51:BB54"/>
    <mergeCell ref="BG47:BG50"/>
    <mergeCell ref="BH47:BH50"/>
    <mergeCell ref="BI47:BI50"/>
    <mergeCell ref="BJ47:BJ50"/>
    <mergeCell ref="BK47:BK50"/>
    <mergeCell ref="BN47:BN50"/>
    <mergeCell ref="BO47:BO50"/>
    <mergeCell ref="BP47:BP50"/>
    <mergeCell ref="BQ47:BQ50"/>
    <mergeCell ref="BP43:BP46"/>
    <mergeCell ref="BQ43:BQ46"/>
    <mergeCell ref="BR43:BR46"/>
    <mergeCell ref="BS43:BS46"/>
    <mergeCell ref="BT43:BT46"/>
    <mergeCell ref="AD47:AD50"/>
    <mergeCell ref="AE47:AE50"/>
    <mergeCell ref="AF47:AF50"/>
    <mergeCell ref="AG47:AG50"/>
    <mergeCell ref="AH47:AH50"/>
    <mergeCell ref="AI47:AI50"/>
    <mergeCell ref="AJ47:AJ50"/>
    <mergeCell ref="AM47:AM50"/>
    <mergeCell ref="AN47:AN50"/>
    <mergeCell ref="AO47:AO50"/>
    <mergeCell ref="AP47:AP50"/>
    <mergeCell ref="AQ47:AQ50"/>
    <mergeCell ref="AR47:AR50"/>
    <mergeCell ref="AS47:AS50"/>
    <mergeCell ref="AV47:AV50"/>
    <mergeCell ref="AW47:AW50"/>
    <mergeCell ref="AX47:AX50"/>
    <mergeCell ref="AY47:AY50"/>
    <mergeCell ref="AZ47:AZ50"/>
    <mergeCell ref="BE43:BE46"/>
    <mergeCell ref="BF43:BF46"/>
    <mergeCell ref="BG43:BG46"/>
    <mergeCell ref="BH43:BH46"/>
    <mergeCell ref="BI43:BI46"/>
    <mergeCell ref="BJ43:BJ46"/>
    <mergeCell ref="BK43:BK46"/>
    <mergeCell ref="BN43:BN46"/>
    <mergeCell ref="BO43:BO46"/>
    <mergeCell ref="BN39:BN42"/>
    <mergeCell ref="BO39:BO42"/>
    <mergeCell ref="BP39:BP42"/>
    <mergeCell ref="BQ39:BQ42"/>
    <mergeCell ref="BR39:BR42"/>
    <mergeCell ref="BS39:BS42"/>
    <mergeCell ref="BT39:BT42"/>
    <mergeCell ref="AD43:AD46"/>
    <mergeCell ref="AE43:AE46"/>
    <mergeCell ref="AF43:AF46"/>
    <mergeCell ref="AG43:AG46"/>
    <mergeCell ref="AH43:AH46"/>
    <mergeCell ref="AI43:AI46"/>
    <mergeCell ref="AJ43:AJ46"/>
    <mergeCell ref="AM43:AM46"/>
    <mergeCell ref="AN43:AN46"/>
    <mergeCell ref="AO43:AO46"/>
    <mergeCell ref="AP43:AP46"/>
    <mergeCell ref="AQ43:AQ46"/>
    <mergeCell ref="AR43:AR46"/>
    <mergeCell ref="AS43:AS46"/>
    <mergeCell ref="AV43:AV46"/>
    <mergeCell ref="AW43:AW46"/>
    <mergeCell ref="AX43:AX46"/>
    <mergeCell ref="BP35:BP38"/>
    <mergeCell ref="BQ35:BQ38"/>
    <mergeCell ref="BR35:BR38"/>
    <mergeCell ref="BS35:BS38"/>
    <mergeCell ref="BT35:BT38"/>
    <mergeCell ref="AD39:AD42"/>
    <mergeCell ref="AE39:AE42"/>
    <mergeCell ref="AF39:AF42"/>
    <mergeCell ref="AG39:AG42"/>
    <mergeCell ref="AH39:AH42"/>
    <mergeCell ref="AI39:AI42"/>
    <mergeCell ref="AJ39:AJ42"/>
    <mergeCell ref="AM39:AM42"/>
    <mergeCell ref="AN39:AN42"/>
    <mergeCell ref="AO39:AO42"/>
    <mergeCell ref="AP39:AP42"/>
    <mergeCell ref="AQ39:AQ42"/>
    <mergeCell ref="AR39:AR42"/>
    <mergeCell ref="AS39:AS42"/>
    <mergeCell ref="AV39:AV42"/>
    <mergeCell ref="AW39:AW42"/>
    <mergeCell ref="AX39:AX42"/>
    <mergeCell ref="AY39:AY42"/>
    <mergeCell ref="AZ39:AZ42"/>
    <mergeCell ref="BE35:BE38"/>
    <mergeCell ref="BF35:BF38"/>
    <mergeCell ref="BG35:BG38"/>
    <mergeCell ref="BH35:BH38"/>
    <mergeCell ref="BI35:BI38"/>
    <mergeCell ref="BJ35:BJ38"/>
    <mergeCell ref="BK35:BK38"/>
    <mergeCell ref="BN35:BN38"/>
    <mergeCell ref="BO35:BO38"/>
    <mergeCell ref="BN31:BN34"/>
    <mergeCell ref="BO31:BO34"/>
    <mergeCell ref="BP31:BP34"/>
    <mergeCell ref="BQ31:BQ34"/>
    <mergeCell ref="BR31:BR34"/>
    <mergeCell ref="BS31:BS34"/>
    <mergeCell ref="BT31:BT34"/>
    <mergeCell ref="AD35:AD38"/>
    <mergeCell ref="AE35:AE38"/>
    <mergeCell ref="AF35:AF38"/>
    <mergeCell ref="AG35:AG38"/>
    <mergeCell ref="AH35:AH38"/>
    <mergeCell ref="AI35:AI38"/>
    <mergeCell ref="AJ35:AJ38"/>
    <mergeCell ref="AM35:AM38"/>
    <mergeCell ref="AN35:AN38"/>
    <mergeCell ref="AO35:AO38"/>
    <mergeCell ref="AP35:AP38"/>
    <mergeCell ref="AQ35:AQ38"/>
    <mergeCell ref="AR35:AR38"/>
    <mergeCell ref="AS35:AS38"/>
    <mergeCell ref="AV35:AV38"/>
    <mergeCell ref="AW35:AW38"/>
    <mergeCell ref="AX35:AX38"/>
    <mergeCell ref="BA31:BA34"/>
    <mergeCell ref="BB31:BB34"/>
    <mergeCell ref="BE31:BE34"/>
    <mergeCell ref="BF31:BF34"/>
    <mergeCell ref="BG31:BG34"/>
    <mergeCell ref="BH31:BH34"/>
    <mergeCell ref="BI31:BI34"/>
    <mergeCell ref="BJ31:BJ34"/>
    <mergeCell ref="BK31:BK34"/>
    <mergeCell ref="BN27:BN30"/>
    <mergeCell ref="BO27:BO30"/>
    <mergeCell ref="BP27:BP30"/>
    <mergeCell ref="BQ27:BQ30"/>
    <mergeCell ref="BR27:BR30"/>
    <mergeCell ref="AD31:AD34"/>
    <mergeCell ref="AE31:AE34"/>
    <mergeCell ref="AF31:AF34"/>
    <mergeCell ref="AG31:AG34"/>
    <mergeCell ref="AH31:AH34"/>
    <mergeCell ref="AI31:AI34"/>
    <mergeCell ref="AJ31:AJ34"/>
    <mergeCell ref="AM31:AM34"/>
    <mergeCell ref="AN31:AN34"/>
    <mergeCell ref="AO31:AO34"/>
    <mergeCell ref="AP31:AP34"/>
    <mergeCell ref="AQ31:AQ34"/>
    <mergeCell ref="AR31:AR34"/>
    <mergeCell ref="AS31:AS34"/>
    <mergeCell ref="AV31:AV34"/>
    <mergeCell ref="AW31:AW34"/>
    <mergeCell ref="AX31:AX34"/>
    <mergeCell ref="AY31:AY34"/>
    <mergeCell ref="AZ31:AZ34"/>
    <mergeCell ref="BN23:BN26"/>
    <mergeCell ref="BO23:BO26"/>
    <mergeCell ref="BP23:BP26"/>
    <mergeCell ref="BQ23:BQ26"/>
    <mergeCell ref="BR23:BR26"/>
    <mergeCell ref="BS23:BS26"/>
    <mergeCell ref="BT23:BT26"/>
    <mergeCell ref="AD27:AD30"/>
    <mergeCell ref="AE27:AE30"/>
    <mergeCell ref="AF27:AF30"/>
    <mergeCell ref="AG27:AG30"/>
    <mergeCell ref="AH27:AH30"/>
    <mergeCell ref="AI27:AI30"/>
    <mergeCell ref="AJ27:AJ30"/>
    <mergeCell ref="AM27:AM30"/>
    <mergeCell ref="AN27:AN30"/>
    <mergeCell ref="AO27:AO30"/>
    <mergeCell ref="AP27:AP30"/>
    <mergeCell ref="AQ27:AQ30"/>
    <mergeCell ref="AR27:AR30"/>
    <mergeCell ref="AS27:AS30"/>
    <mergeCell ref="AV27:AV30"/>
    <mergeCell ref="AW27:AW30"/>
    <mergeCell ref="AX27:AX30"/>
    <mergeCell ref="BA23:BA26"/>
    <mergeCell ref="BB23:BB26"/>
    <mergeCell ref="BE23:BE26"/>
    <mergeCell ref="BF23:BF26"/>
    <mergeCell ref="BG23:BG26"/>
    <mergeCell ref="BH23:BH26"/>
    <mergeCell ref="BI23:BI26"/>
    <mergeCell ref="BJ23:BJ26"/>
    <mergeCell ref="BK23:BK26"/>
    <mergeCell ref="BP19:BP22"/>
    <mergeCell ref="BQ19:BQ22"/>
    <mergeCell ref="BR19:BR22"/>
    <mergeCell ref="BS19:BS22"/>
    <mergeCell ref="BT19:BT22"/>
    <mergeCell ref="AD23:AD26"/>
    <mergeCell ref="AE23:AE26"/>
    <mergeCell ref="AF23:AF26"/>
    <mergeCell ref="AG23:AG26"/>
    <mergeCell ref="AH23:AH26"/>
    <mergeCell ref="AI23:AI26"/>
    <mergeCell ref="AJ23:AJ26"/>
    <mergeCell ref="AM23:AM26"/>
    <mergeCell ref="AN23:AN26"/>
    <mergeCell ref="AO23:AO26"/>
    <mergeCell ref="AP23:AP26"/>
    <mergeCell ref="AQ23:AQ26"/>
    <mergeCell ref="AR23:AR26"/>
    <mergeCell ref="AS23:AS26"/>
    <mergeCell ref="AV23:AV26"/>
    <mergeCell ref="AW23:AW26"/>
    <mergeCell ref="AX23:AX26"/>
    <mergeCell ref="AY23:AY26"/>
    <mergeCell ref="AZ23:AZ26"/>
    <mergeCell ref="BN15:BN18"/>
    <mergeCell ref="BO15:BO18"/>
    <mergeCell ref="BP15:BP18"/>
    <mergeCell ref="BQ15:BQ18"/>
    <mergeCell ref="BR15:BR18"/>
    <mergeCell ref="BS15:BS18"/>
    <mergeCell ref="BT15:BT18"/>
    <mergeCell ref="AD19:AD22"/>
    <mergeCell ref="AE19:AE22"/>
    <mergeCell ref="AF19:AF22"/>
    <mergeCell ref="AG19:AG22"/>
    <mergeCell ref="AH19:AH22"/>
    <mergeCell ref="AI19:AI22"/>
    <mergeCell ref="AJ19:AJ22"/>
    <mergeCell ref="AM19:AM22"/>
    <mergeCell ref="AN19:AN22"/>
    <mergeCell ref="AO19:AO22"/>
    <mergeCell ref="AP19:AP22"/>
    <mergeCell ref="AQ19:AQ22"/>
    <mergeCell ref="AR19:AR22"/>
    <mergeCell ref="AS19:AS22"/>
    <mergeCell ref="AV19:AV22"/>
    <mergeCell ref="AW19:AW22"/>
    <mergeCell ref="AX19:AX22"/>
    <mergeCell ref="BA15:BA18"/>
    <mergeCell ref="BB15:BB18"/>
    <mergeCell ref="BE15:BE18"/>
    <mergeCell ref="BF15:BF18"/>
    <mergeCell ref="BG15:BG18"/>
    <mergeCell ref="BH15:BH18"/>
    <mergeCell ref="BI15:BI18"/>
    <mergeCell ref="BJ15:BJ18"/>
    <mergeCell ref="BK15:BK18"/>
    <mergeCell ref="BP11:BP14"/>
    <mergeCell ref="BQ11:BQ14"/>
    <mergeCell ref="BR11:BR14"/>
    <mergeCell ref="BS11:BS14"/>
    <mergeCell ref="BT11:BT14"/>
    <mergeCell ref="AD15:AD18"/>
    <mergeCell ref="AE15:AE18"/>
    <mergeCell ref="AF15:AF18"/>
    <mergeCell ref="AG15:AG18"/>
    <mergeCell ref="AH15:AH18"/>
    <mergeCell ref="AI15:AI18"/>
    <mergeCell ref="AJ15:AJ18"/>
    <mergeCell ref="AM15:AM18"/>
    <mergeCell ref="AN15:AN18"/>
    <mergeCell ref="AO15:AO18"/>
    <mergeCell ref="AP15:AP18"/>
    <mergeCell ref="AQ15:AQ18"/>
    <mergeCell ref="AR15:AR18"/>
    <mergeCell ref="AS15:AS18"/>
    <mergeCell ref="AV15:AV18"/>
    <mergeCell ref="AW15:AW18"/>
    <mergeCell ref="AX15:AX18"/>
    <mergeCell ref="AY15:AY18"/>
    <mergeCell ref="AZ15:AZ18"/>
    <mergeCell ref="BE11:BE14"/>
    <mergeCell ref="BF11:BF14"/>
    <mergeCell ref="BG11:BG14"/>
    <mergeCell ref="BH11:BH14"/>
    <mergeCell ref="BI11:BI14"/>
    <mergeCell ref="BJ11:BJ14"/>
    <mergeCell ref="BK11:BK14"/>
    <mergeCell ref="BN11:BN14"/>
    <mergeCell ref="BO11:BO14"/>
    <mergeCell ref="AR11:AR14"/>
    <mergeCell ref="AS11:AS14"/>
    <mergeCell ref="AV11:AV14"/>
    <mergeCell ref="AW11:AW14"/>
    <mergeCell ref="AX11:AX14"/>
    <mergeCell ref="AY11:AY14"/>
    <mergeCell ref="AZ11:AZ14"/>
    <mergeCell ref="BA11:BA14"/>
    <mergeCell ref="BB11:BB14"/>
    <mergeCell ref="C27:C42"/>
    <mergeCell ref="B43:B54"/>
    <mergeCell ref="C43:C50"/>
    <mergeCell ref="C51:C54"/>
    <mergeCell ref="B11:B26"/>
    <mergeCell ref="C11:C22"/>
    <mergeCell ref="C23:C26"/>
    <mergeCell ref="B27:B42"/>
    <mergeCell ref="BU51:CC51"/>
    <mergeCell ref="BU52:CC52"/>
    <mergeCell ref="BU53:CC53"/>
    <mergeCell ref="BU54:CC54"/>
    <mergeCell ref="AT51:AT54"/>
    <mergeCell ref="AU51:AU54"/>
    <mergeCell ref="BC51:BC54"/>
    <mergeCell ref="BD51:BD54"/>
    <mergeCell ref="BL51:BL54"/>
    <mergeCell ref="BM51:BM54"/>
    <mergeCell ref="P51:P54"/>
    <mergeCell ref="Q51:Q54"/>
    <mergeCell ref="AB51:AB54"/>
    <mergeCell ref="AC51:AC54"/>
    <mergeCell ref="AK51:AK54"/>
    <mergeCell ref="AL51:AL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A47:BA50"/>
    <mergeCell ref="BB47:BB50"/>
    <mergeCell ref="BE47:BE50"/>
    <mergeCell ref="BF47:BF50"/>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BA39:BA42"/>
    <mergeCell ref="BB39:BB42"/>
    <mergeCell ref="BE39:BE42"/>
    <mergeCell ref="BF39:BF42"/>
    <mergeCell ref="BG39:BG42"/>
    <mergeCell ref="BH39:BH42"/>
    <mergeCell ref="BI39:BI42"/>
    <mergeCell ref="BJ39:BJ42"/>
    <mergeCell ref="BK39:BK42"/>
    <mergeCell ref="J43:J46"/>
    <mergeCell ref="K43:K46"/>
    <mergeCell ref="L43:L46"/>
    <mergeCell ref="M43:M46"/>
    <mergeCell ref="N43:N46"/>
    <mergeCell ref="O43:O46"/>
    <mergeCell ref="AT39:AT42"/>
    <mergeCell ref="AU39:AU42"/>
    <mergeCell ref="BC39:BC42"/>
    <mergeCell ref="AY43:AY46"/>
    <mergeCell ref="AZ43:AZ46"/>
    <mergeCell ref="BA43:BA46"/>
    <mergeCell ref="BB43:BB4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Y27:AY30"/>
    <mergeCell ref="AZ27:AZ30"/>
    <mergeCell ref="BA27:BA30"/>
    <mergeCell ref="BB27:BB30"/>
    <mergeCell ref="BE27:BE30"/>
    <mergeCell ref="BF27:BF30"/>
    <mergeCell ref="BG27:BG30"/>
    <mergeCell ref="BH27:BH30"/>
    <mergeCell ref="BI27:BI30"/>
    <mergeCell ref="BJ27:BJ30"/>
    <mergeCell ref="BK27:BK30"/>
    <mergeCell ref="AK23:AK26"/>
    <mergeCell ref="AL23:AL26"/>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AY19:AY22"/>
    <mergeCell ref="AZ19:AZ22"/>
    <mergeCell ref="BA19:BA22"/>
    <mergeCell ref="BB19:BB22"/>
    <mergeCell ref="BE19:BE22"/>
    <mergeCell ref="BF19:BF22"/>
    <mergeCell ref="BG19:BG22"/>
    <mergeCell ref="BH19:BH22"/>
    <mergeCell ref="BI19:BI22"/>
    <mergeCell ref="BJ19:BJ22"/>
    <mergeCell ref="BK19:BK22"/>
    <mergeCell ref="BN19:BN22"/>
    <mergeCell ref="BO19:BO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BC11:BC14"/>
    <mergeCell ref="AB11:AB14"/>
    <mergeCell ref="AC11:AC14"/>
    <mergeCell ref="AK11:AK14"/>
    <mergeCell ref="AL11:AL14"/>
    <mergeCell ref="AT11:AT14"/>
    <mergeCell ref="AU11:AU14"/>
    <mergeCell ref="BJ8:BJ9"/>
    <mergeCell ref="BK8:BK9"/>
    <mergeCell ref="AW8:AZ8"/>
    <mergeCell ref="BA8:BA9"/>
    <mergeCell ref="BB8:BB9"/>
    <mergeCell ref="AD11:AD14"/>
    <mergeCell ref="AE11:AE14"/>
    <mergeCell ref="AF11:AF14"/>
    <mergeCell ref="AG11:AG14"/>
    <mergeCell ref="AH11:AH14"/>
    <mergeCell ref="AI11:AI14"/>
    <mergeCell ref="AJ11:AJ14"/>
    <mergeCell ref="AM11:AM14"/>
    <mergeCell ref="AN11:AN14"/>
    <mergeCell ref="AO11:AO14"/>
    <mergeCell ref="AP11:AP14"/>
    <mergeCell ref="AQ11:AQ14"/>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51:D54"/>
    <mergeCell ref="E51:E54"/>
    <mergeCell ref="F51:F54"/>
    <mergeCell ref="G51:G54"/>
    <mergeCell ref="H51:H54"/>
    <mergeCell ref="I51:I54"/>
    <mergeCell ref="R11:R14"/>
    <mergeCell ref="R15:R18"/>
    <mergeCell ref="R19:R22"/>
    <mergeCell ref="R23:R26"/>
    <mergeCell ref="R27:R30"/>
    <mergeCell ref="R31:R34"/>
    <mergeCell ref="R35:R38"/>
    <mergeCell ref="R39:R42"/>
    <mergeCell ref="R43:R46"/>
    <mergeCell ref="R47:R50"/>
    <mergeCell ref="R51:R54"/>
    <mergeCell ref="D43:D46"/>
    <mergeCell ref="E43:E46"/>
    <mergeCell ref="F43:F46"/>
    <mergeCell ref="G43:G46"/>
    <mergeCell ref="H43:H46"/>
    <mergeCell ref="I43:I46"/>
    <mergeCell ref="D47:D50"/>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s>
  <conditionalFormatting sqref="L27 L15 L19">
    <cfRule type="expression" dxfId="138" priority="8">
      <formula>$L15=$M15</formula>
    </cfRule>
  </conditionalFormatting>
  <conditionalFormatting sqref="L51">
    <cfRule type="expression" dxfId="137" priority="3">
      <formula>$L51=$M51</formula>
    </cfRule>
  </conditionalFormatting>
  <conditionalFormatting sqref="L35">
    <cfRule type="expression" dxfId="136" priority="6">
      <formula>$L35=$M35</formula>
    </cfRule>
  </conditionalFormatting>
  <conditionalFormatting sqref="L23">
    <cfRule type="expression" dxfId="135" priority="9">
      <formula>$L23=$M23</formula>
    </cfRule>
  </conditionalFormatting>
  <conditionalFormatting sqref="L31">
    <cfRule type="expression" dxfId="134" priority="7">
      <formula>$L31=$M31</formula>
    </cfRule>
  </conditionalFormatting>
  <conditionalFormatting sqref="L43">
    <cfRule type="expression" dxfId="133" priority="5">
      <formula>$L43=$M43</formula>
    </cfRule>
  </conditionalFormatting>
  <conditionalFormatting sqref="L47">
    <cfRule type="expression" dxfId="132" priority="4">
      <formula>$L47=$M47</formula>
    </cfRule>
  </conditionalFormatting>
  <conditionalFormatting sqref="L11">
    <cfRule type="expression" dxfId="131" priority="2">
      <formula>$L11=$M11</formula>
    </cfRule>
  </conditionalFormatting>
  <conditionalFormatting sqref="L39">
    <cfRule type="expression" dxfId="13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54" man="1"/>
    <brk id="27" max="1048575" man="1"/>
    <brk id="45" max="1048575" man="1"/>
    <brk id="6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CC70"/>
  <sheetViews>
    <sheetView view="pageBreakPreview" zoomScale="60" zoomScaleNormal="60" workbookViewId="0">
      <pane ySplit="10" topLeftCell="A11" activePane="bottomLeft" state="frozen"/>
      <selection activeCell="V25" sqref="V25"/>
      <selection pane="bottomLeft" activeCell="H14" sqref="H14:H17"/>
    </sheetView>
  </sheetViews>
  <sheetFormatPr baseColWidth="10" defaultColWidth="11.42578125" defaultRowHeight="40.15" customHeight="1" x14ac:dyDescent="0.25"/>
  <cols>
    <col min="1" max="1" width="51.7109375" style="663" hidden="1" customWidth="1"/>
    <col min="2" max="2" width="15.7109375" style="672" customWidth="1"/>
    <col min="3" max="9" width="15.7109375" style="660" customWidth="1"/>
    <col min="10" max="10" width="6.5703125" style="686" customWidth="1"/>
    <col min="11" max="11" width="25.7109375" style="659" customWidth="1"/>
    <col min="12" max="12" width="9.7109375" style="25" customWidth="1"/>
    <col min="13" max="13" width="9.7109375" style="25" hidden="1" customWidth="1"/>
    <col min="14" max="17" width="9.7109375" style="664" hidden="1" customWidth="1"/>
    <col min="18" max="18" width="6.5703125" style="660" hidden="1" customWidth="1"/>
    <col min="19" max="19" width="49.42578125" style="888" hidden="1" customWidth="1"/>
    <col min="20" max="21" width="15.7109375" style="660" hidden="1" customWidth="1"/>
    <col min="22" max="22" width="10.7109375" style="660" hidden="1" customWidth="1"/>
    <col min="23" max="23" width="45.42578125" style="964" hidden="1" customWidth="1"/>
    <col min="24" max="27" width="11.7109375" style="666" hidden="1"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c r="BN1" s="57">
        <f>2203+890+782+1689+2473+2377</f>
        <v>10414</v>
      </c>
    </row>
    <row r="2" spans="1:81" s="690" customFormat="1" ht="16.149999999999999" customHeight="1" x14ac:dyDescent="0.25">
      <c r="A2" s="673"/>
      <c r="B2" s="1131"/>
      <c r="C2" s="1115" t="s">
        <v>0</v>
      </c>
      <c r="D2" s="1115"/>
      <c r="E2" s="1115"/>
      <c r="F2" s="1115"/>
      <c r="G2" s="1115"/>
      <c r="H2" s="1115"/>
      <c r="I2" s="698"/>
      <c r="J2" s="715" t="s">
        <v>1</v>
      </c>
      <c r="K2" s="715"/>
      <c r="L2" s="2306" t="s">
        <v>3850</v>
      </c>
      <c r="M2" s="2307"/>
      <c r="N2" s="2307"/>
      <c r="O2" s="2307"/>
      <c r="P2" s="2307"/>
      <c r="Q2" s="2308"/>
      <c r="R2" s="1114" t="s">
        <v>0</v>
      </c>
      <c r="S2" s="1116"/>
      <c r="T2" s="1195" t="s">
        <v>1</v>
      </c>
      <c r="U2" s="1196"/>
      <c r="V2" s="1197"/>
      <c r="W2" s="2299" t="str">
        <f>+$L2</f>
        <v>SECRETARÍA DE VÍAS</v>
      </c>
      <c r="X2" s="2300"/>
      <c r="Y2" s="2300"/>
      <c r="Z2" s="2300"/>
      <c r="AA2" s="2301"/>
      <c r="AB2" s="1114" t="s">
        <v>0</v>
      </c>
      <c r="AC2" s="1115"/>
      <c r="AD2" s="1115"/>
      <c r="AE2" s="1115"/>
      <c r="AF2" s="1115"/>
      <c r="AG2" s="1115"/>
      <c r="AH2" s="1115"/>
      <c r="AI2" s="1115"/>
      <c r="AJ2" s="1116"/>
      <c r="AK2" s="1112" t="s">
        <v>1</v>
      </c>
      <c r="AL2" s="1112"/>
      <c r="AM2" s="1112"/>
      <c r="AN2" s="2299" t="str">
        <f>+$L2</f>
        <v>SECRETARÍA DE VÍAS</v>
      </c>
      <c r="AO2" s="2300"/>
      <c r="AP2" s="2300"/>
      <c r="AQ2" s="2300"/>
      <c r="AR2" s="2300"/>
      <c r="AS2" s="2301"/>
      <c r="AT2" s="1114" t="s">
        <v>0</v>
      </c>
      <c r="AU2" s="1115"/>
      <c r="AV2" s="1115"/>
      <c r="AW2" s="1115"/>
      <c r="AX2" s="1115"/>
      <c r="AY2" s="1115"/>
      <c r="AZ2" s="1115"/>
      <c r="BA2" s="1115"/>
      <c r="BB2" s="1116"/>
      <c r="BC2" s="1112" t="s">
        <v>1</v>
      </c>
      <c r="BD2" s="1112"/>
      <c r="BE2" s="1112"/>
      <c r="BF2" s="2302" t="str">
        <f>+$L2</f>
        <v>SECRETARÍA DE VÍAS</v>
      </c>
      <c r="BG2" s="2302"/>
      <c r="BH2" s="2302"/>
      <c r="BI2" s="2302"/>
      <c r="BJ2" s="2302"/>
      <c r="BK2" s="2302"/>
      <c r="BL2" s="1114" t="s">
        <v>0</v>
      </c>
      <c r="BM2" s="1115"/>
      <c r="BN2" s="1115"/>
      <c r="BO2" s="1115"/>
      <c r="BP2" s="1115"/>
      <c r="BQ2" s="1115"/>
      <c r="BR2" s="1115"/>
      <c r="BS2" s="1115"/>
      <c r="BT2" s="1116"/>
      <c r="BU2" s="1112" t="s">
        <v>1</v>
      </c>
      <c r="BV2" s="1112"/>
      <c r="BW2" s="1112"/>
      <c r="BX2" s="2299" t="str">
        <f>+$L2</f>
        <v>SECRETARÍA DE VÍAS</v>
      </c>
      <c r="BY2" s="2300"/>
      <c r="BZ2" s="2300"/>
      <c r="CA2" s="2300"/>
      <c r="CB2" s="2300"/>
      <c r="CC2" s="2301"/>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09" t="s">
        <v>1224</v>
      </c>
      <c r="M4" s="2310"/>
      <c r="N4" s="2310"/>
      <c r="O4" s="2310"/>
      <c r="P4" s="2310"/>
      <c r="Q4" s="2311"/>
      <c r="R4" s="1142" t="s">
        <v>3860</v>
      </c>
      <c r="S4" s="1144"/>
      <c r="T4" s="1195" t="s">
        <v>1675</v>
      </c>
      <c r="U4" s="1196"/>
      <c r="V4" s="1197"/>
      <c r="W4" s="2303" t="str">
        <f>+$L4</f>
        <v xml:space="preserve">5. Infraestructura </v>
      </c>
      <c r="X4" s="2304"/>
      <c r="Y4" s="2304"/>
      <c r="Z4" s="2304"/>
      <c r="AA4" s="2305"/>
      <c r="AB4" s="1142" t="s">
        <v>3860</v>
      </c>
      <c r="AC4" s="1143"/>
      <c r="AD4" s="1143"/>
      <c r="AE4" s="1143"/>
      <c r="AF4" s="1143"/>
      <c r="AG4" s="1143"/>
      <c r="AH4" s="1143"/>
      <c r="AI4" s="1143"/>
      <c r="AJ4" s="1144"/>
      <c r="AK4" s="1112" t="s">
        <v>1667</v>
      </c>
      <c r="AL4" s="1112"/>
      <c r="AM4" s="1112"/>
      <c r="AN4" s="2309" t="str">
        <f>+$L4</f>
        <v xml:space="preserve">5. Infraestructura </v>
      </c>
      <c r="AO4" s="2310"/>
      <c r="AP4" s="2310"/>
      <c r="AQ4" s="2310"/>
      <c r="AR4" s="2310"/>
      <c r="AS4" s="2311"/>
      <c r="AT4" s="1142" t="s">
        <v>3860</v>
      </c>
      <c r="AU4" s="1143"/>
      <c r="AV4" s="1143"/>
      <c r="AW4" s="1143"/>
      <c r="AX4" s="1143"/>
      <c r="AY4" s="1143"/>
      <c r="AZ4" s="1143"/>
      <c r="BA4" s="1143"/>
      <c r="BB4" s="1144"/>
      <c r="BC4" s="1112" t="s">
        <v>1667</v>
      </c>
      <c r="BD4" s="1112"/>
      <c r="BE4" s="1112"/>
      <c r="BF4" s="2298" t="str">
        <f>+$L4</f>
        <v xml:space="preserve">5. Infraestructura </v>
      </c>
      <c r="BG4" s="2298"/>
      <c r="BH4" s="2298"/>
      <c r="BI4" s="2298"/>
      <c r="BJ4" s="2298"/>
      <c r="BK4" s="2298"/>
      <c r="BL4" s="1142" t="s">
        <v>3860</v>
      </c>
      <c r="BM4" s="1143"/>
      <c r="BN4" s="1143"/>
      <c r="BO4" s="1143"/>
      <c r="BP4" s="1143"/>
      <c r="BQ4" s="1143"/>
      <c r="BR4" s="1143"/>
      <c r="BS4" s="1143"/>
      <c r="BT4" s="1144"/>
      <c r="BU4" s="1112" t="s">
        <v>1667</v>
      </c>
      <c r="BV4" s="1112"/>
      <c r="BW4" s="1112"/>
      <c r="BX4" s="2298" t="str">
        <f>+$L4</f>
        <v xml:space="preserve">5. Infraestructura </v>
      </c>
      <c r="BY4" s="2298"/>
      <c r="BZ4" s="2298"/>
      <c r="CA4" s="2298"/>
      <c r="CB4" s="2298"/>
      <c r="CC4" s="2298"/>
    </row>
    <row r="5" spans="1:81" s="690" customFormat="1" ht="16.149999999999999" customHeight="1" x14ac:dyDescent="0.25">
      <c r="A5" s="673"/>
      <c r="B5" s="1133"/>
      <c r="C5" s="1146"/>
      <c r="D5" s="1146"/>
      <c r="E5" s="1146"/>
      <c r="F5" s="1146"/>
      <c r="G5" s="1146"/>
      <c r="H5" s="1146"/>
      <c r="I5" s="700"/>
      <c r="J5" s="715" t="s">
        <v>1670</v>
      </c>
      <c r="K5" s="715"/>
      <c r="L5" s="1259" t="s">
        <v>1225</v>
      </c>
      <c r="M5" s="1260"/>
      <c r="N5" s="1260"/>
      <c r="O5" s="1260"/>
      <c r="P5" s="1260"/>
      <c r="Q5" s="1261"/>
      <c r="R5" s="1145"/>
      <c r="S5" s="1147"/>
      <c r="T5" s="1195" t="s">
        <v>1676</v>
      </c>
      <c r="U5" s="1196"/>
      <c r="V5" s="1197"/>
      <c r="W5" s="1275" t="str">
        <f>+$L5</f>
        <v>5.1 Más Oportunidades para la Infraestructura Vial</v>
      </c>
      <c r="X5" s="1276"/>
      <c r="Y5" s="1276"/>
      <c r="Z5" s="1276"/>
      <c r="AA5" s="1277"/>
      <c r="AB5" s="1145"/>
      <c r="AC5" s="1146"/>
      <c r="AD5" s="1146"/>
      <c r="AE5" s="1146"/>
      <c r="AF5" s="1146"/>
      <c r="AG5" s="1146"/>
      <c r="AH5" s="1146"/>
      <c r="AI5" s="1146"/>
      <c r="AJ5" s="1147"/>
      <c r="AK5" s="1112" t="s">
        <v>1670</v>
      </c>
      <c r="AL5" s="1112"/>
      <c r="AM5" s="1112"/>
      <c r="AN5" s="1259" t="str">
        <f>+$L5</f>
        <v>5.1 Más Oportunidades para la Infraestructura Vial</v>
      </c>
      <c r="AO5" s="1260"/>
      <c r="AP5" s="1260"/>
      <c r="AQ5" s="1260"/>
      <c r="AR5" s="1260"/>
      <c r="AS5" s="1261"/>
      <c r="AT5" s="1145"/>
      <c r="AU5" s="1146"/>
      <c r="AV5" s="1146"/>
      <c r="AW5" s="1146"/>
      <c r="AX5" s="1146"/>
      <c r="AY5" s="1146"/>
      <c r="AZ5" s="1146"/>
      <c r="BA5" s="1146"/>
      <c r="BB5" s="1147"/>
      <c r="BC5" s="1112" t="s">
        <v>1670</v>
      </c>
      <c r="BD5" s="1112"/>
      <c r="BE5" s="1112"/>
      <c r="BF5" s="1149" t="str">
        <f>+$L5</f>
        <v>5.1 Más Oportunidades para la Infraestructura Vial</v>
      </c>
      <c r="BG5" s="1149"/>
      <c r="BH5" s="1149"/>
      <c r="BI5" s="1149"/>
      <c r="BJ5" s="1149"/>
      <c r="BK5" s="1149"/>
      <c r="BL5" s="1145"/>
      <c r="BM5" s="1146"/>
      <c r="BN5" s="1146"/>
      <c r="BO5" s="1146"/>
      <c r="BP5" s="1146"/>
      <c r="BQ5" s="1146"/>
      <c r="BR5" s="1146"/>
      <c r="BS5" s="1146"/>
      <c r="BT5" s="1147"/>
      <c r="BU5" s="1112" t="s">
        <v>1670</v>
      </c>
      <c r="BV5" s="1112"/>
      <c r="BW5" s="1112"/>
      <c r="BX5" s="1149" t="str">
        <f>+$L5</f>
        <v>5.1 Más Oportunidades para la Infraestructura Vial</v>
      </c>
      <c r="BY5" s="1149"/>
      <c r="BZ5" s="1149"/>
      <c r="CA5" s="1149"/>
      <c r="CB5" s="1149"/>
      <c r="CC5" s="1149"/>
    </row>
    <row r="6" spans="1:81" ht="57.75" customHeight="1" thickBot="1" x14ac:dyDescent="0.3">
      <c r="B6" s="658"/>
      <c r="C6" s="658"/>
      <c r="D6" s="658"/>
      <c r="E6" s="658"/>
      <c r="F6" s="658"/>
      <c r="G6" s="658"/>
      <c r="H6" s="658"/>
      <c r="I6" s="658"/>
      <c r="J6" s="284"/>
      <c r="K6" s="661"/>
      <c r="L6" s="661"/>
      <c r="M6" s="661"/>
      <c r="N6" s="661"/>
      <c r="O6" s="661"/>
      <c r="P6" s="661"/>
      <c r="Q6" s="661"/>
      <c r="R6" s="661"/>
      <c r="S6" s="965"/>
      <c r="T6" s="658"/>
      <c r="U6" s="658"/>
      <c r="V6" s="658"/>
      <c r="W6" s="966"/>
      <c r="X6" s="691"/>
      <c r="Y6" s="691"/>
      <c r="Z6" s="691"/>
      <c r="AA6" s="665"/>
      <c r="AB6" s="665"/>
      <c r="AC6" s="661"/>
      <c r="AK6" s="665"/>
      <c r="AQ6" s="432"/>
      <c r="AT6" s="426"/>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2318" t="s">
        <v>4</v>
      </c>
      <c r="T7" s="1128" t="s">
        <v>3830</v>
      </c>
      <c r="U7" s="1128" t="s">
        <v>3831</v>
      </c>
      <c r="V7" s="1128" t="s">
        <v>3832</v>
      </c>
      <c r="W7" s="231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2319"/>
      <c r="T8" s="1128"/>
      <c r="U8" s="1128"/>
      <c r="V8" s="1128"/>
      <c r="W8" s="231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2320"/>
      <c r="T9" s="1128"/>
      <c r="U9" s="1128"/>
      <c r="V9" s="1128"/>
      <c r="W9" s="231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50.25" customHeight="1" thickTop="1" x14ac:dyDescent="0.25">
      <c r="A11" s="673"/>
      <c r="B11" s="1333" t="s">
        <v>7370</v>
      </c>
      <c r="C11" s="1393" t="s">
        <v>1230</v>
      </c>
      <c r="D11" s="1096"/>
      <c r="E11" s="1093"/>
      <c r="F11" s="1093"/>
      <c r="G11" s="1093"/>
      <c r="H11" s="1093"/>
      <c r="I11" s="1093"/>
      <c r="J11" s="1219">
        <v>761</v>
      </c>
      <c r="K11" s="1216" t="str">
        <f>+[22]Metas!K881</f>
        <v>Inventario Vial Departamental Actualizado</v>
      </c>
      <c r="L11" s="2321">
        <v>0.1</v>
      </c>
      <c r="M11" s="1480">
        <f>SUM(N11:Q11)</f>
        <v>0.1</v>
      </c>
      <c r="N11" s="1482">
        <v>0.02</v>
      </c>
      <c r="O11" s="1484">
        <v>0.03</v>
      </c>
      <c r="P11" s="1486">
        <v>0.02</v>
      </c>
      <c r="Q11" s="1488">
        <v>0.03</v>
      </c>
      <c r="R11" s="1219">
        <f>+$J11</f>
        <v>761</v>
      </c>
      <c r="S11" s="375" t="s">
        <v>7371</v>
      </c>
      <c r="T11" s="708"/>
      <c r="U11" s="708"/>
      <c r="V11" s="708"/>
      <c r="W11" s="958" t="s">
        <v>7372</v>
      </c>
      <c r="X11" s="669">
        <v>44586</v>
      </c>
      <c r="Y11" s="669" t="s">
        <v>7373</v>
      </c>
      <c r="Z11" s="669">
        <v>44586</v>
      </c>
      <c r="AA11" s="669"/>
      <c r="AB11" s="1219">
        <f>+$J11</f>
        <v>761</v>
      </c>
      <c r="AC11" s="1803">
        <v>0.1</v>
      </c>
      <c r="AD11" s="303">
        <f>+AM11+AV11+BE11+BN11</f>
        <v>20</v>
      </c>
      <c r="AE11" s="308">
        <f t="shared" ref="AE11:AJ26" si="0">+AN11+AW11+BF11+BO11</f>
        <v>20</v>
      </c>
      <c r="AF11" s="308">
        <f t="shared" si="0"/>
        <v>0</v>
      </c>
      <c r="AG11" s="308">
        <f t="shared" si="0"/>
        <v>0</v>
      </c>
      <c r="AH11" s="308">
        <f t="shared" si="0"/>
        <v>0</v>
      </c>
      <c r="AI11" s="308">
        <f t="shared" si="0"/>
        <v>0</v>
      </c>
      <c r="AJ11" s="308">
        <f t="shared" si="0"/>
        <v>0</v>
      </c>
      <c r="AK11" s="1219">
        <f>+$J11</f>
        <v>761</v>
      </c>
      <c r="AL11" s="2198">
        <f>+N11</f>
        <v>0.02</v>
      </c>
      <c r="AM11" s="303">
        <f t="shared" ref="AM11:AM69" si="1">SUM(AN11:AS11)</f>
        <v>5</v>
      </c>
      <c r="AN11" s="674">
        <v>5</v>
      </c>
      <c r="AO11" s="674"/>
      <c r="AP11" s="674"/>
      <c r="AQ11" s="674"/>
      <c r="AR11" s="674"/>
      <c r="AS11" s="674"/>
      <c r="AT11" s="1219">
        <f>+$J11</f>
        <v>761</v>
      </c>
      <c r="AU11" s="2201">
        <f>+O11</f>
        <v>0.03</v>
      </c>
      <c r="AV11" s="308">
        <f>SUM(AW11:BB11)</f>
        <v>10</v>
      </c>
      <c r="AW11" s="674">
        <v>10</v>
      </c>
      <c r="AX11" s="674"/>
      <c r="AY11" s="674"/>
      <c r="AZ11" s="674"/>
      <c r="BA11" s="674"/>
      <c r="BB11" s="674"/>
      <c r="BC11" s="1219">
        <f>+$J11</f>
        <v>761</v>
      </c>
      <c r="BD11" s="2211">
        <f>+P11</f>
        <v>0.02</v>
      </c>
      <c r="BE11" s="308">
        <f>SUM(BF11:BK11)</f>
        <v>5</v>
      </c>
      <c r="BF11" s="674">
        <v>5</v>
      </c>
      <c r="BG11" s="674"/>
      <c r="BH11" s="674"/>
      <c r="BI11" s="674"/>
      <c r="BJ11" s="674"/>
      <c r="BK11" s="674"/>
      <c r="BL11" s="1219">
        <f>+$J11</f>
        <v>761</v>
      </c>
      <c r="BM11" s="1252">
        <f>+Q11</f>
        <v>0.03</v>
      </c>
      <c r="BN11" s="308">
        <f>SUM(BO11:BT11)</f>
        <v>0</v>
      </c>
      <c r="BO11" s="674"/>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2322"/>
      <c r="M12" s="1481"/>
      <c r="N12" s="1483"/>
      <c r="O12" s="1485"/>
      <c r="P12" s="1487"/>
      <c r="Q12" s="1489"/>
      <c r="R12" s="1220"/>
      <c r="S12" s="377" t="s">
        <v>7374</v>
      </c>
      <c r="T12" s="709"/>
      <c r="U12" s="709"/>
      <c r="V12" s="709"/>
      <c r="W12" s="937" t="s">
        <v>7375</v>
      </c>
      <c r="X12" s="670"/>
      <c r="Y12" s="670"/>
      <c r="Z12" s="670"/>
      <c r="AA12" s="670"/>
      <c r="AB12" s="1220"/>
      <c r="AC12" s="1804"/>
      <c r="AD12" s="303">
        <f>+AM12+AV12+BE12+BN12</f>
        <v>0</v>
      </c>
      <c r="AE12" s="303">
        <f t="shared" si="0"/>
        <v>0</v>
      </c>
      <c r="AF12" s="303">
        <f t="shared" si="0"/>
        <v>0</v>
      </c>
      <c r="AG12" s="303">
        <f t="shared" si="0"/>
        <v>0</v>
      </c>
      <c r="AH12" s="303">
        <f t="shared" si="0"/>
        <v>0</v>
      </c>
      <c r="AI12" s="303">
        <f t="shared" si="0"/>
        <v>0</v>
      </c>
      <c r="AJ12" s="303">
        <f t="shared" si="0"/>
        <v>0</v>
      </c>
      <c r="AK12" s="1220"/>
      <c r="AL12" s="2199"/>
      <c r="AM12" s="303">
        <f t="shared" si="1"/>
        <v>0</v>
      </c>
      <c r="AN12" s="675"/>
      <c r="AO12" s="675"/>
      <c r="AP12" s="675"/>
      <c r="AQ12" s="675"/>
      <c r="AR12" s="675"/>
      <c r="AS12" s="675"/>
      <c r="AT12" s="1220"/>
      <c r="AU12" s="2202"/>
      <c r="AV12" s="303">
        <f t="shared" ref="AV12:AV69" si="2">SUM(AW12:BB12)</f>
        <v>0</v>
      </c>
      <c r="AW12" s="675"/>
      <c r="AX12" s="675"/>
      <c r="AY12" s="675"/>
      <c r="AZ12" s="675"/>
      <c r="BA12" s="675"/>
      <c r="BB12" s="675"/>
      <c r="BC12" s="1220"/>
      <c r="BD12" s="2212"/>
      <c r="BE12" s="303">
        <f t="shared" ref="BE12:BE69" si="3">SUM(BF12:BK12)</f>
        <v>0</v>
      </c>
      <c r="BF12" s="675"/>
      <c r="BG12" s="675"/>
      <c r="BH12" s="675"/>
      <c r="BI12" s="675"/>
      <c r="BJ12" s="675"/>
      <c r="BK12" s="675"/>
      <c r="BL12" s="1220"/>
      <c r="BM12" s="1253"/>
      <c r="BN12" s="303">
        <f t="shared" ref="BN12:BN69" si="4">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thickBot="1" x14ac:dyDescent="0.3">
      <c r="A13" s="673"/>
      <c r="B13" s="1334"/>
      <c r="C13" s="750"/>
      <c r="D13" s="744"/>
      <c r="E13" s="745"/>
      <c r="F13" s="745"/>
      <c r="G13" s="745"/>
      <c r="H13" s="745"/>
      <c r="I13" s="745"/>
      <c r="J13" s="739"/>
      <c r="K13" s="740"/>
      <c r="L13" s="2323"/>
      <c r="M13" s="1491"/>
      <c r="N13" s="746"/>
      <c r="O13" s="747"/>
      <c r="P13" s="748"/>
      <c r="Q13" s="749"/>
      <c r="R13" s="739"/>
      <c r="S13" s="377" t="s">
        <v>7376</v>
      </c>
      <c r="T13" s="729"/>
      <c r="U13" s="729"/>
      <c r="V13" s="729"/>
      <c r="W13" s="937" t="s">
        <v>7377</v>
      </c>
      <c r="X13" s="300"/>
      <c r="Y13" s="300"/>
      <c r="Z13" s="300"/>
      <c r="AA13" s="300"/>
      <c r="AB13" s="739"/>
      <c r="AC13" s="1804"/>
      <c r="AD13" s="301"/>
      <c r="AE13" s="301"/>
      <c r="AF13" s="301"/>
      <c r="AG13" s="301"/>
      <c r="AH13" s="301"/>
      <c r="AI13" s="301"/>
      <c r="AJ13" s="301"/>
      <c r="AK13" s="739"/>
      <c r="AL13" s="2200"/>
      <c r="AM13" s="303">
        <f t="shared" si="1"/>
        <v>0</v>
      </c>
      <c r="AN13" s="302"/>
      <c r="AO13" s="302"/>
      <c r="AP13" s="302"/>
      <c r="AQ13" s="302"/>
      <c r="AR13" s="302"/>
      <c r="AS13" s="302"/>
      <c r="AT13" s="739"/>
      <c r="AU13" s="2203"/>
      <c r="AV13" s="301"/>
      <c r="AW13" s="302"/>
      <c r="AX13" s="302"/>
      <c r="AY13" s="302"/>
      <c r="AZ13" s="302"/>
      <c r="BA13" s="302"/>
      <c r="BB13" s="302"/>
      <c r="BC13" s="739"/>
      <c r="BD13" s="2213"/>
      <c r="BE13" s="301"/>
      <c r="BF13" s="302"/>
      <c r="BG13" s="302"/>
      <c r="BH13" s="302"/>
      <c r="BI13" s="302"/>
      <c r="BJ13" s="302"/>
      <c r="BK13" s="302"/>
      <c r="BL13" s="739"/>
      <c r="BM13" s="741"/>
      <c r="BN13" s="301"/>
      <c r="BO13" s="302"/>
      <c r="BP13" s="302"/>
      <c r="BQ13" s="302"/>
      <c r="BR13" s="302"/>
      <c r="BS13" s="302"/>
      <c r="BT13" s="302"/>
      <c r="BU13" s="313"/>
      <c r="BV13" s="314"/>
      <c r="BW13" s="314"/>
      <c r="BX13" s="314"/>
      <c r="BY13" s="314"/>
      <c r="BZ13" s="314"/>
      <c r="CA13" s="314"/>
      <c r="CB13" s="314"/>
      <c r="CC13" s="315"/>
    </row>
    <row r="14" spans="1:81" s="690" customFormat="1" ht="59.25" customHeight="1" thickTop="1" x14ac:dyDescent="0.25">
      <c r="A14" s="673"/>
      <c r="B14" s="1334"/>
      <c r="C14" s="1393" t="s">
        <v>1234</v>
      </c>
      <c r="D14" s="1096"/>
      <c r="E14" s="1093"/>
      <c r="F14" s="1093"/>
      <c r="G14" s="1093"/>
      <c r="H14" s="1093"/>
      <c r="I14" s="1093"/>
      <c r="J14" s="1219">
        <v>762</v>
      </c>
      <c r="K14" s="1216" t="str">
        <f>+[22]Metas!K882</f>
        <v>Estudios y Diseños para el mejoramiento de los circuitos viales Departamentales</v>
      </c>
      <c r="L14" s="2312">
        <v>1</v>
      </c>
      <c r="M14" s="1225">
        <f>SUM(N14:Q14)</f>
        <v>1</v>
      </c>
      <c r="N14" s="1228">
        <v>0.5</v>
      </c>
      <c r="O14" s="1231">
        <v>0</v>
      </c>
      <c r="P14" s="1234">
        <v>0.5</v>
      </c>
      <c r="Q14" s="1237">
        <v>0</v>
      </c>
      <c r="R14" s="1219">
        <f>+$J14</f>
        <v>762</v>
      </c>
      <c r="S14" s="375" t="s">
        <v>7378</v>
      </c>
      <c r="T14" s="708"/>
      <c r="U14" s="708"/>
      <c r="V14" s="708"/>
      <c r="W14" s="958" t="s">
        <v>7379</v>
      </c>
      <c r="X14" s="669">
        <v>44576</v>
      </c>
      <c r="Y14" s="669">
        <v>44926</v>
      </c>
      <c r="Z14" s="669">
        <v>44576</v>
      </c>
      <c r="AA14" s="669">
        <v>44926</v>
      </c>
      <c r="AB14" s="1219">
        <f>+$J14</f>
        <v>762</v>
      </c>
      <c r="AC14" s="1240">
        <f>+L14</f>
        <v>1</v>
      </c>
      <c r="AD14" s="308">
        <f t="shared" ref="AD14:AJ30" si="5">+AM14+AV14+BE14+BN14</f>
        <v>310</v>
      </c>
      <c r="AE14" s="308">
        <f t="shared" si="0"/>
        <v>310</v>
      </c>
      <c r="AF14" s="308">
        <f t="shared" si="0"/>
        <v>0</v>
      </c>
      <c r="AG14" s="308">
        <f t="shared" si="0"/>
        <v>0</v>
      </c>
      <c r="AH14" s="308">
        <f t="shared" si="0"/>
        <v>0</v>
      </c>
      <c r="AI14" s="308">
        <f t="shared" si="0"/>
        <v>0</v>
      </c>
      <c r="AJ14" s="308">
        <f t="shared" si="0"/>
        <v>0</v>
      </c>
      <c r="AK14" s="1219">
        <f>+$J14</f>
        <v>762</v>
      </c>
      <c r="AL14" s="1310">
        <f>+N14</f>
        <v>0.5</v>
      </c>
      <c r="AM14" s="308">
        <f t="shared" si="1"/>
        <v>0</v>
      </c>
      <c r="AN14" s="674">
        <v>0</v>
      </c>
      <c r="AO14" s="674"/>
      <c r="AP14" s="674"/>
      <c r="AQ14" s="674"/>
      <c r="AR14" s="674"/>
      <c r="AS14" s="674"/>
      <c r="AT14" s="1219">
        <f>+$J14</f>
        <v>762</v>
      </c>
      <c r="AU14" s="1311">
        <f>+O14</f>
        <v>0</v>
      </c>
      <c r="AV14" s="308">
        <f t="shared" si="2"/>
        <v>310</v>
      </c>
      <c r="AW14" s="674">
        <f>190+120</f>
        <v>310</v>
      </c>
      <c r="AX14" s="674"/>
      <c r="AY14" s="674"/>
      <c r="AZ14" s="674"/>
      <c r="BA14" s="674"/>
      <c r="BB14" s="674"/>
      <c r="BC14" s="1219">
        <f>+$J14</f>
        <v>762</v>
      </c>
      <c r="BD14" s="1312">
        <f>+P14</f>
        <v>0.5</v>
      </c>
      <c r="BE14" s="308">
        <f t="shared" si="3"/>
        <v>0</v>
      </c>
      <c r="BF14" s="674"/>
      <c r="BG14" s="674"/>
      <c r="BH14" s="674"/>
      <c r="BI14" s="674"/>
      <c r="BJ14" s="674"/>
      <c r="BK14" s="674"/>
      <c r="BL14" s="1219">
        <f>+$J14</f>
        <v>762</v>
      </c>
      <c r="BM14" s="1252">
        <f>+Q14</f>
        <v>0</v>
      </c>
      <c r="BN14" s="308">
        <f t="shared" si="4"/>
        <v>0</v>
      </c>
      <c r="BO14" s="674">
        <v>0</v>
      </c>
      <c r="BP14" s="674"/>
      <c r="BQ14" s="674"/>
      <c r="BR14" s="674"/>
      <c r="BS14" s="674"/>
      <c r="BT14" s="674"/>
      <c r="BU14" s="1204"/>
      <c r="BV14" s="1205"/>
      <c r="BW14" s="1205"/>
      <c r="BX14" s="1205"/>
      <c r="BY14" s="1205"/>
      <c r="BZ14" s="1205"/>
      <c r="CA14" s="1205"/>
      <c r="CB14" s="1205"/>
      <c r="CC14" s="1206"/>
    </row>
    <row r="15" spans="1:81" s="690" customFormat="1" ht="40.15" customHeight="1" x14ac:dyDescent="0.25">
      <c r="A15" s="673"/>
      <c r="B15" s="1334"/>
      <c r="C15" s="1394"/>
      <c r="D15" s="1097"/>
      <c r="E15" s="1094"/>
      <c r="F15" s="1094"/>
      <c r="G15" s="1094"/>
      <c r="H15" s="1094"/>
      <c r="I15" s="1094"/>
      <c r="J15" s="1220"/>
      <c r="K15" s="1217"/>
      <c r="L15" s="2313"/>
      <c r="M15" s="1226"/>
      <c r="N15" s="1229"/>
      <c r="O15" s="1232"/>
      <c r="P15" s="1235"/>
      <c r="Q15" s="1238"/>
      <c r="R15" s="1220"/>
      <c r="S15" s="377" t="s">
        <v>7380</v>
      </c>
      <c r="T15" s="709"/>
      <c r="U15" s="709"/>
      <c r="V15" s="709"/>
      <c r="W15" s="937"/>
      <c r="X15" s="670"/>
      <c r="Y15" s="670"/>
      <c r="Z15" s="670"/>
      <c r="AA15" s="670"/>
      <c r="AB15" s="1220"/>
      <c r="AC15" s="1241"/>
      <c r="AD15" s="303">
        <f t="shared" si="5"/>
        <v>0</v>
      </c>
      <c r="AE15" s="303">
        <f t="shared" si="0"/>
        <v>0</v>
      </c>
      <c r="AF15" s="303">
        <f t="shared" si="0"/>
        <v>0</v>
      </c>
      <c r="AG15" s="303">
        <f t="shared" si="0"/>
        <v>0</v>
      </c>
      <c r="AH15" s="303">
        <f t="shared" si="0"/>
        <v>0</v>
      </c>
      <c r="AI15" s="303">
        <f t="shared" si="0"/>
        <v>0</v>
      </c>
      <c r="AJ15" s="303">
        <f t="shared" si="0"/>
        <v>0</v>
      </c>
      <c r="AK15" s="1220"/>
      <c r="AL15" s="1302"/>
      <c r="AM15" s="303">
        <f t="shared" si="1"/>
        <v>0</v>
      </c>
      <c r="AN15" s="675"/>
      <c r="AO15" s="675"/>
      <c r="AP15" s="675"/>
      <c r="AQ15" s="675"/>
      <c r="AR15" s="675"/>
      <c r="AS15" s="675"/>
      <c r="AT15" s="1220"/>
      <c r="AU15" s="1304"/>
      <c r="AV15" s="303">
        <f t="shared" si="2"/>
        <v>0</v>
      </c>
      <c r="AW15" s="675"/>
      <c r="AX15" s="675"/>
      <c r="AY15" s="675"/>
      <c r="AZ15" s="675"/>
      <c r="BA15" s="675"/>
      <c r="BB15" s="675"/>
      <c r="BC15" s="1220"/>
      <c r="BD15" s="1306"/>
      <c r="BE15" s="303">
        <f t="shared" si="3"/>
        <v>0</v>
      </c>
      <c r="BF15" s="675"/>
      <c r="BG15" s="675"/>
      <c r="BH15" s="675"/>
      <c r="BI15" s="675"/>
      <c r="BJ15" s="675"/>
      <c r="BK15" s="675"/>
      <c r="BL15" s="1220"/>
      <c r="BM15" s="1253"/>
      <c r="BN15" s="303">
        <f t="shared" si="4"/>
        <v>0</v>
      </c>
      <c r="BO15" s="675"/>
      <c r="BP15" s="675"/>
      <c r="BQ15" s="675"/>
      <c r="BR15" s="675"/>
      <c r="BS15" s="675"/>
      <c r="BT15" s="675"/>
      <c r="BU15" s="1207"/>
      <c r="BV15" s="1208"/>
      <c r="BW15" s="1208"/>
      <c r="BX15" s="1208"/>
      <c r="BY15" s="1208"/>
      <c r="BZ15" s="1208"/>
      <c r="CA15" s="1208"/>
      <c r="CB15" s="1208"/>
      <c r="CC15" s="1209"/>
    </row>
    <row r="16" spans="1:81" s="690" customFormat="1" ht="40.15" customHeight="1" x14ac:dyDescent="0.25">
      <c r="A16" s="673"/>
      <c r="B16" s="1334"/>
      <c r="C16" s="1394"/>
      <c r="D16" s="1097"/>
      <c r="E16" s="1094"/>
      <c r="F16" s="1094"/>
      <c r="G16" s="1094"/>
      <c r="H16" s="1094"/>
      <c r="I16" s="1094"/>
      <c r="J16" s="1220"/>
      <c r="K16" s="1217"/>
      <c r="L16" s="2313"/>
      <c r="M16" s="1226"/>
      <c r="N16" s="1229"/>
      <c r="O16" s="1232"/>
      <c r="P16" s="1235"/>
      <c r="Q16" s="1238"/>
      <c r="R16" s="1220"/>
      <c r="S16" s="377"/>
      <c r="T16" s="709"/>
      <c r="U16" s="709"/>
      <c r="V16" s="709"/>
      <c r="W16" s="937"/>
      <c r="X16" s="670"/>
      <c r="Y16" s="670"/>
      <c r="Z16" s="670"/>
      <c r="AA16" s="670"/>
      <c r="AB16" s="1220"/>
      <c r="AC16" s="1241"/>
      <c r="AD16" s="303">
        <f t="shared" si="5"/>
        <v>0</v>
      </c>
      <c r="AE16" s="303">
        <f t="shared" si="0"/>
        <v>0</v>
      </c>
      <c r="AF16" s="303">
        <f t="shared" si="0"/>
        <v>0</v>
      </c>
      <c r="AG16" s="303">
        <f t="shared" si="0"/>
        <v>0</v>
      </c>
      <c r="AH16" s="303">
        <f t="shared" si="0"/>
        <v>0</v>
      </c>
      <c r="AI16" s="303">
        <f t="shared" si="0"/>
        <v>0</v>
      </c>
      <c r="AJ16" s="303">
        <f t="shared" si="0"/>
        <v>0</v>
      </c>
      <c r="AK16" s="1220"/>
      <c r="AL16" s="1302"/>
      <c r="AM16" s="303">
        <f t="shared" si="1"/>
        <v>0</v>
      </c>
      <c r="AN16" s="675"/>
      <c r="AO16" s="675"/>
      <c r="AP16" s="675"/>
      <c r="AQ16" s="675"/>
      <c r="AR16" s="675"/>
      <c r="AS16" s="675"/>
      <c r="AT16" s="1220"/>
      <c r="AU16" s="1304"/>
      <c r="AV16" s="303">
        <f t="shared" si="2"/>
        <v>0</v>
      </c>
      <c r="AW16" s="675"/>
      <c r="AX16" s="675"/>
      <c r="AY16" s="675"/>
      <c r="AZ16" s="675"/>
      <c r="BA16" s="675"/>
      <c r="BB16" s="675"/>
      <c r="BC16" s="1220"/>
      <c r="BD16" s="1306"/>
      <c r="BE16" s="303">
        <f t="shared" si="3"/>
        <v>0</v>
      </c>
      <c r="BF16" s="675"/>
      <c r="BG16" s="675"/>
      <c r="BH16" s="675"/>
      <c r="BI16" s="675"/>
      <c r="BJ16" s="675"/>
      <c r="BK16" s="675"/>
      <c r="BL16" s="1220"/>
      <c r="BM16" s="1253"/>
      <c r="BN16" s="303">
        <f t="shared" si="4"/>
        <v>0</v>
      </c>
      <c r="BO16" s="675"/>
      <c r="BP16" s="675"/>
      <c r="BQ16" s="675"/>
      <c r="BR16" s="675"/>
      <c r="BS16" s="675"/>
      <c r="BT16" s="675"/>
      <c r="BU16" s="1207"/>
      <c r="BV16" s="1208"/>
      <c r="BW16" s="1208"/>
      <c r="BX16" s="1208"/>
      <c r="BY16" s="1208"/>
      <c r="BZ16" s="1208"/>
      <c r="CA16" s="1208"/>
      <c r="CB16" s="1208"/>
      <c r="CC16" s="1209"/>
    </row>
    <row r="17" spans="1:81" s="690" customFormat="1" ht="40.15" customHeight="1" thickBot="1" x14ac:dyDescent="0.3">
      <c r="A17" s="673"/>
      <c r="B17" s="1334"/>
      <c r="C17" s="1394"/>
      <c r="D17" s="1098"/>
      <c r="E17" s="1095"/>
      <c r="F17" s="1095"/>
      <c r="G17" s="1095"/>
      <c r="H17" s="1095"/>
      <c r="I17" s="1095"/>
      <c r="J17" s="1221"/>
      <c r="K17" s="1218"/>
      <c r="L17" s="2314"/>
      <c r="M17" s="1227"/>
      <c r="N17" s="1230"/>
      <c r="O17" s="1233"/>
      <c r="P17" s="1236"/>
      <c r="Q17" s="1239"/>
      <c r="R17" s="1221"/>
      <c r="S17" s="379"/>
      <c r="T17" s="710"/>
      <c r="U17" s="710"/>
      <c r="V17" s="710"/>
      <c r="W17" s="938"/>
      <c r="X17" s="671"/>
      <c r="Y17" s="671"/>
      <c r="Z17" s="671"/>
      <c r="AA17" s="671"/>
      <c r="AB17" s="1221"/>
      <c r="AC17" s="1242"/>
      <c r="AD17" s="306">
        <f t="shared" si="5"/>
        <v>0</v>
      </c>
      <c r="AE17" s="306">
        <f t="shared" si="0"/>
        <v>0</v>
      </c>
      <c r="AF17" s="306">
        <f t="shared" si="0"/>
        <v>0</v>
      </c>
      <c r="AG17" s="306">
        <f t="shared" si="0"/>
        <v>0</v>
      </c>
      <c r="AH17" s="306">
        <f t="shared" si="0"/>
        <v>0</v>
      </c>
      <c r="AI17" s="306">
        <f t="shared" si="0"/>
        <v>0</v>
      </c>
      <c r="AJ17" s="306">
        <f t="shared" si="0"/>
        <v>0</v>
      </c>
      <c r="AK17" s="1221"/>
      <c r="AL17" s="1303"/>
      <c r="AM17" s="306">
        <f t="shared" si="1"/>
        <v>0</v>
      </c>
      <c r="AN17" s="676"/>
      <c r="AO17" s="676"/>
      <c r="AP17" s="676"/>
      <c r="AQ17" s="676"/>
      <c r="AR17" s="676"/>
      <c r="AS17" s="676"/>
      <c r="AT17" s="1221"/>
      <c r="AU17" s="1305"/>
      <c r="AV17" s="306">
        <f t="shared" si="2"/>
        <v>0</v>
      </c>
      <c r="AW17" s="676"/>
      <c r="AX17" s="676"/>
      <c r="AY17" s="676"/>
      <c r="AZ17" s="676"/>
      <c r="BA17" s="676"/>
      <c r="BB17" s="676"/>
      <c r="BC17" s="1221"/>
      <c r="BD17" s="1307"/>
      <c r="BE17" s="306">
        <f t="shared" si="3"/>
        <v>0</v>
      </c>
      <c r="BF17" s="676"/>
      <c r="BG17" s="676"/>
      <c r="BH17" s="676"/>
      <c r="BI17" s="676"/>
      <c r="BJ17" s="676"/>
      <c r="BK17" s="676"/>
      <c r="BL17" s="1221"/>
      <c r="BM17" s="1254"/>
      <c r="BN17" s="306">
        <f t="shared" si="4"/>
        <v>0</v>
      </c>
      <c r="BO17" s="676"/>
      <c r="BP17" s="676"/>
      <c r="BQ17" s="676"/>
      <c r="BR17" s="676"/>
      <c r="BS17" s="676"/>
      <c r="BT17" s="676"/>
      <c r="BU17" s="1210"/>
      <c r="BV17" s="1211"/>
      <c r="BW17" s="1211"/>
      <c r="BX17" s="1211"/>
      <c r="BY17" s="1211"/>
      <c r="BZ17" s="1211"/>
      <c r="CA17" s="1211"/>
      <c r="CB17" s="1211"/>
      <c r="CC17" s="1212"/>
    </row>
    <row r="18" spans="1:81" s="690" customFormat="1" ht="61.5" customHeight="1" thickTop="1" x14ac:dyDescent="0.25">
      <c r="A18" s="673"/>
      <c r="B18" s="1334"/>
      <c r="C18" s="1394"/>
      <c r="D18" s="1096"/>
      <c r="E18" s="1093"/>
      <c r="F18" s="1093"/>
      <c r="G18" s="1093"/>
      <c r="H18" s="1093"/>
      <c r="I18" s="1093"/>
      <c r="J18" s="1219">
        <v>763</v>
      </c>
      <c r="K18" s="1216" t="str">
        <f>+[22]Metas!K883</f>
        <v>km de vías Mejoradas y pavimentadas</v>
      </c>
      <c r="L18" s="2312">
        <v>30</v>
      </c>
      <c r="M18" s="1225">
        <f>SUM(N18:Q18)</f>
        <v>30</v>
      </c>
      <c r="N18" s="1228">
        <v>5</v>
      </c>
      <c r="O18" s="1231">
        <v>10</v>
      </c>
      <c r="P18" s="1234">
        <v>5</v>
      </c>
      <c r="Q18" s="1237">
        <v>10</v>
      </c>
      <c r="R18" s="1219">
        <f>+$J18</f>
        <v>763</v>
      </c>
      <c r="S18" s="377" t="s">
        <v>7378</v>
      </c>
      <c r="T18" s="708"/>
      <c r="U18" s="708"/>
      <c r="V18" s="708"/>
      <c r="W18" s="937" t="s">
        <v>7381</v>
      </c>
      <c r="X18" s="670">
        <v>44586</v>
      </c>
      <c r="Y18" s="670" t="s">
        <v>7373</v>
      </c>
      <c r="Z18" s="670">
        <v>44586</v>
      </c>
      <c r="AA18" s="669">
        <v>44926</v>
      </c>
      <c r="AB18" s="1219">
        <f>+$J18</f>
        <v>763</v>
      </c>
      <c r="AC18" s="1240">
        <f>+L18</f>
        <v>30</v>
      </c>
      <c r="AD18" s="308">
        <f>+AM18+AV18+BE18+BN18</f>
        <v>0</v>
      </c>
      <c r="AE18" s="308">
        <f t="shared" si="0"/>
        <v>0</v>
      </c>
      <c r="AF18" s="308">
        <f t="shared" si="0"/>
        <v>0</v>
      </c>
      <c r="AG18" s="308">
        <f t="shared" si="0"/>
        <v>0</v>
      </c>
      <c r="AH18" s="308">
        <f t="shared" si="0"/>
        <v>0</v>
      </c>
      <c r="AI18" s="308">
        <f t="shared" si="0"/>
        <v>0</v>
      </c>
      <c r="AJ18" s="308">
        <f t="shared" si="0"/>
        <v>0</v>
      </c>
      <c r="AK18" s="1219">
        <f>+$J18</f>
        <v>763</v>
      </c>
      <c r="AL18" s="1310">
        <f>+N18</f>
        <v>5</v>
      </c>
      <c r="AM18" s="308">
        <f t="shared" si="1"/>
        <v>0</v>
      </c>
      <c r="AN18" s="674"/>
      <c r="AO18" s="674"/>
      <c r="AP18" s="674"/>
      <c r="AQ18" s="674"/>
      <c r="AR18" s="674"/>
      <c r="AS18" s="674"/>
      <c r="AT18" s="1219">
        <f>+$J18</f>
        <v>763</v>
      </c>
      <c r="AU18" s="1311">
        <f>+O18</f>
        <v>10</v>
      </c>
      <c r="AV18" s="308">
        <f t="shared" si="2"/>
        <v>0</v>
      </c>
      <c r="AW18" s="674"/>
      <c r="AX18" s="674"/>
      <c r="AY18" s="674"/>
      <c r="AZ18" s="674"/>
      <c r="BA18" s="674"/>
      <c r="BB18" s="674"/>
      <c r="BC18" s="1219">
        <f>+$J18</f>
        <v>763</v>
      </c>
      <c r="BD18" s="1312">
        <f>+P18</f>
        <v>5</v>
      </c>
      <c r="BE18" s="308">
        <f t="shared" si="3"/>
        <v>0</v>
      </c>
      <c r="BF18" s="674"/>
      <c r="BG18" s="674"/>
      <c r="BH18" s="674"/>
      <c r="BI18" s="674"/>
      <c r="BJ18" s="674"/>
      <c r="BK18" s="674"/>
      <c r="BL18" s="1219">
        <f>+$J18</f>
        <v>763</v>
      </c>
      <c r="BM18" s="1252">
        <f>+Q18</f>
        <v>10</v>
      </c>
      <c r="BN18" s="308">
        <f t="shared" si="4"/>
        <v>0</v>
      </c>
      <c r="BO18" s="674"/>
      <c r="BP18" s="674"/>
      <c r="BQ18" s="674"/>
      <c r="BR18" s="674"/>
      <c r="BS18" s="674"/>
      <c r="BT18" s="674"/>
      <c r="BU18" s="1204"/>
      <c r="BV18" s="1205"/>
      <c r="BW18" s="1205"/>
      <c r="BX18" s="1205"/>
      <c r="BY18" s="1205"/>
      <c r="BZ18" s="1205"/>
      <c r="CA18" s="1205"/>
      <c r="CB18" s="1205"/>
      <c r="CC18" s="1206"/>
    </row>
    <row r="19" spans="1:81" s="690" customFormat="1" ht="40.15" customHeight="1" x14ac:dyDescent="0.25">
      <c r="A19" s="673"/>
      <c r="B19" s="1334"/>
      <c r="C19" s="1394"/>
      <c r="D19" s="1097"/>
      <c r="E19" s="1094"/>
      <c r="F19" s="1094"/>
      <c r="G19" s="1094"/>
      <c r="H19" s="1094"/>
      <c r="I19" s="1094"/>
      <c r="J19" s="1220"/>
      <c r="K19" s="1217"/>
      <c r="L19" s="2313"/>
      <c r="M19" s="1226"/>
      <c r="N19" s="1229"/>
      <c r="O19" s="1232"/>
      <c r="P19" s="1235"/>
      <c r="Q19" s="1238"/>
      <c r="R19" s="1220"/>
      <c r="S19" s="377" t="s">
        <v>7382</v>
      </c>
      <c r="T19" s="709"/>
      <c r="U19" s="709"/>
      <c r="V19" s="709"/>
      <c r="W19" s="937"/>
      <c r="X19" s="670">
        <v>44586</v>
      </c>
      <c r="Y19" s="670" t="s">
        <v>7373</v>
      </c>
      <c r="Z19" s="670">
        <v>44586</v>
      </c>
      <c r="AA19" s="670"/>
      <c r="AB19" s="1220"/>
      <c r="AC19" s="1241"/>
      <c r="AD19" s="303">
        <f t="shared" si="5"/>
        <v>353856.33</v>
      </c>
      <c r="AE19" s="303">
        <f t="shared" si="0"/>
        <v>1187.1500000000001</v>
      </c>
      <c r="AF19" s="303">
        <f t="shared" si="0"/>
        <v>0</v>
      </c>
      <c r="AG19" s="303">
        <f t="shared" si="0"/>
        <v>124945.78</v>
      </c>
      <c r="AH19" s="303">
        <f t="shared" si="0"/>
        <v>0</v>
      </c>
      <c r="AI19" s="303">
        <f t="shared" si="0"/>
        <v>227723.4</v>
      </c>
      <c r="AJ19" s="303">
        <f t="shared" si="0"/>
        <v>0</v>
      </c>
      <c r="AK19" s="1220"/>
      <c r="AL19" s="1302"/>
      <c r="AM19" s="303">
        <f t="shared" si="1"/>
        <v>83741.5</v>
      </c>
      <c r="AN19" s="675"/>
      <c r="AO19" s="675"/>
      <c r="AP19" s="675">
        <f>952+5356.75+625+14859.5+1050+2283.75+797.25+2000</f>
        <v>27924.25</v>
      </c>
      <c r="AQ19" s="675"/>
      <c r="AR19" s="675">
        <f>24507.75+16450+14859.5</f>
        <v>55817.25</v>
      </c>
      <c r="AS19" s="675"/>
      <c r="AT19" s="1220"/>
      <c r="AU19" s="1304"/>
      <c r="AV19" s="303">
        <f t="shared" si="2"/>
        <v>104286.85</v>
      </c>
      <c r="AW19" s="675">
        <f>296.9+742.25+148</f>
        <v>1187.1500000000001</v>
      </c>
      <c r="AX19" s="675"/>
      <c r="AY19" s="675">
        <f>951.75+5356.75+14859.5+1050+2283.75+797.25+763+1000+3695.5+1328.75+3100+3720+2526.25+3695.55</f>
        <v>45128.05</v>
      </c>
      <c r="AZ19" s="675"/>
      <c r="BA19" s="675">
        <f>24705.75+625+16450+14859.5+1050+281.4</f>
        <v>57971.65</v>
      </c>
      <c r="BB19" s="675"/>
      <c r="BC19" s="1220"/>
      <c r="BD19" s="1306"/>
      <c r="BE19" s="303">
        <f t="shared" si="3"/>
        <v>84086.73</v>
      </c>
      <c r="BF19" s="675"/>
      <c r="BG19" s="675"/>
      <c r="BH19" s="675">
        <f>951.75+5356.75+14859.5+2283.75+797.25+648.5+1696.98</f>
        <v>26594.48</v>
      </c>
      <c r="BI19" s="675"/>
      <c r="BJ19" s="675">
        <f>24507.75+625+16450+14859.5+1050</f>
        <v>57492.25</v>
      </c>
      <c r="BK19" s="675"/>
      <c r="BL19" s="1220"/>
      <c r="BM19" s="1253"/>
      <c r="BN19" s="303">
        <f t="shared" si="4"/>
        <v>81741.25</v>
      </c>
      <c r="BO19" s="675"/>
      <c r="BP19" s="675"/>
      <c r="BQ19" s="675">
        <f>951.75+5356.75+14859.5+1050+2283.75+797.25</f>
        <v>25299</v>
      </c>
      <c r="BR19" s="675"/>
      <c r="BS19" s="675">
        <f>24507.75+625+16450+14859.5</f>
        <v>56442.25</v>
      </c>
      <c r="BT19" s="675"/>
      <c r="BU19" s="1207"/>
      <c r="BV19" s="1208"/>
      <c r="BW19" s="1208"/>
      <c r="BX19" s="1208"/>
      <c r="BY19" s="1208"/>
      <c r="BZ19" s="1208"/>
      <c r="CA19" s="1208"/>
      <c r="CB19" s="1208"/>
      <c r="CC19" s="1209"/>
    </row>
    <row r="20" spans="1:81" s="690" customFormat="1" ht="40.15" customHeight="1" x14ac:dyDescent="0.25">
      <c r="A20" s="673"/>
      <c r="B20" s="1334"/>
      <c r="C20" s="1394"/>
      <c r="D20" s="1097"/>
      <c r="E20" s="1094"/>
      <c r="F20" s="1094"/>
      <c r="G20" s="1094"/>
      <c r="H20" s="1094"/>
      <c r="I20" s="1094"/>
      <c r="J20" s="1220"/>
      <c r="K20" s="1217"/>
      <c r="L20" s="2313"/>
      <c r="M20" s="1226"/>
      <c r="N20" s="1229"/>
      <c r="O20" s="1232"/>
      <c r="P20" s="1235"/>
      <c r="Q20" s="1238"/>
      <c r="R20" s="1220"/>
      <c r="S20" s="377" t="s">
        <v>7383</v>
      </c>
      <c r="T20" s="709"/>
      <c r="U20" s="709"/>
      <c r="V20" s="709"/>
      <c r="W20" s="937"/>
      <c r="X20" s="670">
        <v>44586</v>
      </c>
      <c r="Y20" s="670" t="s">
        <v>7373</v>
      </c>
      <c r="Z20" s="670">
        <v>44586</v>
      </c>
      <c r="AA20" s="670"/>
      <c r="AB20" s="1220"/>
      <c r="AC20" s="1241"/>
      <c r="AD20" s="303">
        <f t="shared" si="5"/>
        <v>304</v>
      </c>
      <c r="AE20" s="303">
        <f t="shared" si="0"/>
        <v>0</v>
      </c>
      <c r="AF20" s="303">
        <f t="shared" si="0"/>
        <v>0</v>
      </c>
      <c r="AG20" s="303">
        <f t="shared" si="0"/>
        <v>304</v>
      </c>
      <c r="AH20" s="303">
        <f t="shared" si="0"/>
        <v>0</v>
      </c>
      <c r="AI20" s="303">
        <f t="shared" si="0"/>
        <v>0</v>
      </c>
      <c r="AJ20" s="303">
        <f t="shared" si="0"/>
        <v>0</v>
      </c>
      <c r="AK20" s="1220"/>
      <c r="AL20" s="1302"/>
      <c r="AM20" s="303">
        <f t="shared" si="1"/>
        <v>76</v>
      </c>
      <c r="AN20" s="675"/>
      <c r="AO20" s="675"/>
      <c r="AP20" s="675">
        <v>76</v>
      </c>
      <c r="AQ20" s="675"/>
      <c r="AR20" s="675"/>
      <c r="AS20" s="675"/>
      <c r="AT20" s="1220"/>
      <c r="AU20" s="1304"/>
      <c r="AV20" s="303">
        <f t="shared" si="2"/>
        <v>76</v>
      </c>
      <c r="AW20" s="675"/>
      <c r="AX20" s="675"/>
      <c r="AY20" s="675">
        <v>76</v>
      </c>
      <c r="AZ20" s="675"/>
      <c r="BA20" s="675"/>
      <c r="BB20" s="675"/>
      <c r="BC20" s="1220"/>
      <c r="BD20" s="1306"/>
      <c r="BE20" s="303">
        <f t="shared" si="3"/>
        <v>76</v>
      </c>
      <c r="BF20" s="675"/>
      <c r="BG20" s="675"/>
      <c r="BH20" s="675">
        <v>76</v>
      </c>
      <c r="BI20" s="675"/>
      <c r="BJ20" s="675"/>
      <c r="BK20" s="675"/>
      <c r="BL20" s="1220"/>
      <c r="BM20" s="1253"/>
      <c r="BN20" s="303">
        <f t="shared" si="4"/>
        <v>76</v>
      </c>
      <c r="BO20" s="675"/>
      <c r="BP20" s="675"/>
      <c r="BQ20" s="675">
        <v>76</v>
      </c>
      <c r="BR20" s="675"/>
      <c r="BS20" s="675"/>
      <c r="BT20" s="675"/>
      <c r="BU20" s="1207"/>
      <c r="BV20" s="1208"/>
      <c r="BW20" s="1208"/>
      <c r="BX20" s="1208"/>
      <c r="BY20" s="1208"/>
      <c r="BZ20" s="1208"/>
      <c r="CA20" s="1208"/>
      <c r="CB20" s="1208"/>
      <c r="CC20" s="1209"/>
    </row>
    <row r="21" spans="1:81" s="690" customFormat="1" ht="40.15" customHeight="1" thickBot="1" x14ac:dyDescent="0.3">
      <c r="A21" s="673"/>
      <c r="B21" s="1334"/>
      <c r="C21" s="1394"/>
      <c r="D21" s="1098"/>
      <c r="E21" s="1095"/>
      <c r="F21" s="1095"/>
      <c r="G21" s="1095"/>
      <c r="H21" s="1095"/>
      <c r="I21" s="1095"/>
      <c r="J21" s="1221"/>
      <c r="K21" s="1218"/>
      <c r="L21" s="2314"/>
      <c r="M21" s="1227"/>
      <c r="N21" s="1230"/>
      <c r="O21" s="1233"/>
      <c r="P21" s="1236"/>
      <c r="Q21" s="1239"/>
      <c r="R21" s="1221"/>
      <c r="S21" s="379"/>
      <c r="T21" s="710"/>
      <c r="U21" s="710"/>
      <c r="V21" s="710"/>
      <c r="W21" s="938"/>
      <c r="X21" s="671"/>
      <c r="Y21" s="671"/>
      <c r="Z21" s="671"/>
      <c r="AA21" s="671"/>
      <c r="AB21" s="1221"/>
      <c r="AC21" s="1242"/>
      <c r="AD21" s="306">
        <f t="shared" si="5"/>
        <v>0</v>
      </c>
      <c r="AE21" s="306">
        <f t="shared" si="0"/>
        <v>0</v>
      </c>
      <c r="AF21" s="306">
        <f t="shared" si="0"/>
        <v>0</v>
      </c>
      <c r="AG21" s="306">
        <f t="shared" si="0"/>
        <v>0</v>
      </c>
      <c r="AH21" s="306">
        <f t="shared" si="0"/>
        <v>0</v>
      </c>
      <c r="AI21" s="306">
        <f t="shared" si="0"/>
        <v>0</v>
      </c>
      <c r="AJ21" s="306">
        <f t="shared" si="0"/>
        <v>0</v>
      </c>
      <c r="AK21" s="1221"/>
      <c r="AL21" s="1303"/>
      <c r="AM21" s="306">
        <f t="shared" si="1"/>
        <v>0</v>
      </c>
      <c r="AN21" s="676"/>
      <c r="AO21" s="676"/>
      <c r="AP21" s="676"/>
      <c r="AQ21" s="676"/>
      <c r="AR21" s="676"/>
      <c r="AS21" s="676"/>
      <c r="AT21" s="1221"/>
      <c r="AU21" s="1305"/>
      <c r="AV21" s="306">
        <f t="shared" si="2"/>
        <v>0</v>
      </c>
      <c r="AW21" s="676"/>
      <c r="AX21" s="676"/>
      <c r="AY21" s="676"/>
      <c r="AZ21" s="676"/>
      <c r="BA21" s="676"/>
      <c r="BB21" s="676"/>
      <c r="BC21" s="1221"/>
      <c r="BD21" s="1307"/>
      <c r="BE21" s="306">
        <f t="shared" si="3"/>
        <v>0</v>
      </c>
      <c r="BF21" s="676"/>
      <c r="BG21" s="676"/>
      <c r="BH21" s="676"/>
      <c r="BI21" s="676"/>
      <c r="BJ21" s="676"/>
      <c r="BK21" s="676"/>
      <c r="BL21" s="1221"/>
      <c r="BM21" s="1254"/>
      <c r="BN21" s="306">
        <f t="shared" si="4"/>
        <v>0</v>
      </c>
      <c r="BO21" s="676"/>
      <c r="BP21" s="676"/>
      <c r="BQ21" s="676"/>
      <c r="BR21" s="676"/>
      <c r="BS21" s="676"/>
      <c r="BT21" s="676"/>
      <c r="BU21" s="1210"/>
      <c r="BV21" s="1211"/>
      <c r="BW21" s="1211"/>
      <c r="BX21" s="1211"/>
      <c r="BY21" s="1211"/>
      <c r="BZ21" s="1211"/>
      <c r="CA21" s="1211"/>
      <c r="CB21" s="1211"/>
      <c r="CC21" s="1212"/>
    </row>
    <row r="22" spans="1:81" s="690" customFormat="1" ht="55.5" customHeight="1" thickTop="1" x14ac:dyDescent="0.25">
      <c r="A22" s="673"/>
      <c r="B22" s="1334"/>
      <c r="C22" s="1394"/>
      <c r="D22" s="1096"/>
      <c r="E22" s="1093"/>
      <c r="F22" s="1093"/>
      <c r="G22" s="1093"/>
      <c r="H22" s="1093"/>
      <c r="I22" s="1093"/>
      <c r="J22" s="1219">
        <v>764</v>
      </c>
      <c r="K22" s="1216" t="str">
        <f>+[22]Metas!K884</f>
        <v>km de la red vial con mantenimiento preventivo</v>
      </c>
      <c r="L22" s="2312">
        <v>300</v>
      </c>
      <c r="M22" s="1225">
        <f>SUM(N22:Q22)</f>
        <v>300</v>
      </c>
      <c r="N22" s="1228">
        <v>70</v>
      </c>
      <c r="O22" s="1231">
        <v>80</v>
      </c>
      <c r="P22" s="1234">
        <v>70</v>
      </c>
      <c r="Q22" s="1237">
        <v>80</v>
      </c>
      <c r="R22" s="1219">
        <f>+$J22</f>
        <v>764</v>
      </c>
      <c r="S22" s="377" t="s">
        <v>7378</v>
      </c>
      <c r="T22" s="708"/>
      <c r="U22" s="708"/>
      <c r="V22" s="708"/>
      <c r="W22" s="937" t="s">
        <v>7384</v>
      </c>
      <c r="X22" s="670">
        <v>44576</v>
      </c>
      <c r="Y22" s="670">
        <v>44926</v>
      </c>
      <c r="Z22" s="670">
        <v>44576</v>
      </c>
      <c r="AA22" s="669"/>
      <c r="AB22" s="1219">
        <f>+$J22</f>
        <v>764</v>
      </c>
      <c r="AC22" s="1240">
        <f>+L22</f>
        <v>300</v>
      </c>
      <c r="AD22" s="308">
        <f t="shared" si="5"/>
        <v>0</v>
      </c>
      <c r="AE22" s="308">
        <f t="shared" si="0"/>
        <v>0</v>
      </c>
      <c r="AF22" s="308">
        <f t="shared" si="0"/>
        <v>0</v>
      </c>
      <c r="AG22" s="308">
        <f t="shared" si="0"/>
        <v>0</v>
      </c>
      <c r="AH22" s="308">
        <f t="shared" si="0"/>
        <v>0</v>
      </c>
      <c r="AI22" s="308">
        <f t="shared" si="0"/>
        <v>0</v>
      </c>
      <c r="AJ22" s="308">
        <f t="shared" si="0"/>
        <v>0</v>
      </c>
      <c r="AK22" s="1219">
        <f>+$J22</f>
        <v>764</v>
      </c>
      <c r="AL22" s="1310">
        <f>+N22</f>
        <v>70</v>
      </c>
      <c r="AM22" s="308">
        <f t="shared" si="1"/>
        <v>0</v>
      </c>
      <c r="AN22" s="674"/>
      <c r="AO22" s="674"/>
      <c r="AP22" s="674"/>
      <c r="AQ22" s="674"/>
      <c r="AR22" s="674"/>
      <c r="AS22" s="674"/>
      <c r="AT22" s="1219">
        <f>+$J22</f>
        <v>764</v>
      </c>
      <c r="AU22" s="1311">
        <f>+O22</f>
        <v>80</v>
      </c>
      <c r="AV22" s="308">
        <f t="shared" si="2"/>
        <v>0</v>
      </c>
      <c r="AW22" s="674"/>
      <c r="AX22" s="674"/>
      <c r="AY22" s="674"/>
      <c r="AZ22" s="674"/>
      <c r="BA22" s="674"/>
      <c r="BB22" s="674"/>
      <c r="BC22" s="1219">
        <f>+$J22</f>
        <v>764</v>
      </c>
      <c r="BD22" s="1312">
        <f>+P22</f>
        <v>70</v>
      </c>
      <c r="BE22" s="308">
        <f t="shared" si="3"/>
        <v>0</v>
      </c>
      <c r="BF22" s="674"/>
      <c r="BG22" s="674"/>
      <c r="BH22" s="674"/>
      <c r="BI22" s="674"/>
      <c r="BJ22" s="674"/>
      <c r="BK22" s="674"/>
      <c r="BL22" s="1219">
        <f>+$J22</f>
        <v>764</v>
      </c>
      <c r="BM22" s="1252">
        <f>+Q22</f>
        <v>80</v>
      </c>
      <c r="BN22" s="308">
        <f t="shared" si="4"/>
        <v>0</v>
      </c>
      <c r="BO22" s="674"/>
      <c r="BP22" s="674"/>
      <c r="BQ22" s="674"/>
      <c r="BR22" s="674"/>
      <c r="BS22" s="674"/>
      <c r="BT22" s="674"/>
      <c r="BU22" s="1204"/>
      <c r="BV22" s="1205"/>
      <c r="BW22" s="1205"/>
      <c r="BX22" s="1205"/>
      <c r="BY22" s="1205"/>
      <c r="BZ22" s="1205"/>
      <c r="CA22" s="1205"/>
      <c r="CB22" s="1205"/>
      <c r="CC22" s="1206"/>
    </row>
    <row r="23" spans="1:81" s="690" customFormat="1" ht="40.15" customHeight="1" x14ac:dyDescent="0.25">
      <c r="A23" s="673"/>
      <c r="B23" s="1334"/>
      <c r="C23" s="1394"/>
      <c r="D23" s="1097"/>
      <c r="E23" s="1094"/>
      <c r="F23" s="1094"/>
      <c r="G23" s="1094"/>
      <c r="H23" s="1094"/>
      <c r="I23" s="1094"/>
      <c r="J23" s="1220"/>
      <c r="K23" s="1217"/>
      <c r="L23" s="2313"/>
      <c r="M23" s="1226"/>
      <c r="N23" s="1229"/>
      <c r="O23" s="1232"/>
      <c r="P23" s="1235"/>
      <c r="Q23" s="1238"/>
      <c r="R23" s="1220"/>
      <c r="S23" s="377" t="s">
        <v>7385</v>
      </c>
      <c r="T23" s="709"/>
      <c r="U23" s="709"/>
      <c r="V23" s="709"/>
      <c r="W23" s="937" t="s">
        <v>7386</v>
      </c>
      <c r="X23" s="670">
        <v>44576</v>
      </c>
      <c r="Y23" s="670">
        <v>44926</v>
      </c>
      <c r="Z23" s="670">
        <v>44576</v>
      </c>
      <c r="AA23" s="670"/>
      <c r="AB23" s="1220"/>
      <c r="AC23" s="1241"/>
      <c r="AD23" s="303">
        <f t="shared" si="5"/>
        <v>400</v>
      </c>
      <c r="AE23" s="303">
        <f t="shared" si="0"/>
        <v>400</v>
      </c>
      <c r="AF23" s="303">
        <f t="shared" si="0"/>
        <v>0</v>
      </c>
      <c r="AG23" s="303">
        <f t="shared" si="0"/>
        <v>0</v>
      </c>
      <c r="AH23" s="303">
        <f t="shared" si="0"/>
        <v>0</v>
      </c>
      <c r="AI23" s="303">
        <f t="shared" si="0"/>
        <v>0</v>
      </c>
      <c r="AJ23" s="303">
        <f t="shared" si="0"/>
        <v>0</v>
      </c>
      <c r="AK23" s="1220"/>
      <c r="AL23" s="1302"/>
      <c r="AM23" s="303">
        <f t="shared" si="1"/>
        <v>200</v>
      </c>
      <c r="AN23" s="675">
        <v>200</v>
      </c>
      <c r="AO23" s="675"/>
      <c r="AP23" s="675"/>
      <c r="AQ23" s="675"/>
      <c r="AR23" s="675"/>
      <c r="AS23" s="675"/>
      <c r="AT23" s="1220"/>
      <c r="AU23" s="1304"/>
      <c r="AV23" s="303">
        <f t="shared" si="2"/>
        <v>200</v>
      </c>
      <c r="AW23" s="675">
        <v>200</v>
      </c>
      <c r="AX23" s="675"/>
      <c r="AY23" s="675"/>
      <c r="AZ23" s="675"/>
      <c r="BA23" s="675"/>
      <c r="BB23" s="675"/>
      <c r="BC23" s="1220"/>
      <c r="BD23" s="1306"/>
      <c r="BE23" s="303">
        <f t="shared" si="3"/>
        <v>0</v>
      </c>
      <c r="BF23" s="675"/>
      <c r="BG23" s="675"/>
      <c r="BH23" s="675"/>
      <c r="BI23" s="675"/>
      <c r="BJ23" s="675"/>
      <c r="BK23" s="675"/>
      <c r="BL23" s="1220"/>
      <c r="BM23" s="1253"/>
      <c r="BN23" s="303">
        <f t="shared" si="4"/>
        <v>0</v>
      </c>
      <c r="BO23" s="675"/>
      <c r="BP23" s="675"/>
      <c r="BQ23" s="675"/>
      <c r="BR23" s="675"/>
      <c r="BS23" s="675"/>
      <c r="BT23" s="675"/>
      <c r="BU23" s="1207"/>
      <c r="BV23" s="1208"/>
      <c r="BW23" s="1208"/>
      <c r="BX23" s="1208"/>
      <c r="BY23" s="1208"/>
      <c r="BZ23" s="1208"/>
      <c r="CA23" s="1208"/>
      <c r="CB23" s="1208"/>
      <c r="CC23" s="1209"/>
    </row>
    <row r="24" spans="1:81" s="690" customFormat="1" ht="40.15" customHeight="1" x14ac:dyDescent="0.25">
      <c r="A24" s="673"/>
      <c r="B24" s="1334"/>
      <c r="C24" s="1394"/>
      <c r="D24" s="1097"/>
      <c r="E24" s="1094"/>
      <c r="F24" s="1094"/>
      <c r="G24" s="1094"/>
      <c r="H24" s="1094"/>
      <c r="I24" s="1094"/>
      <c r="J24" s="1220"/>
      <c r="K24" s="1217"/>
      <c r="L24" s="2313"/>
      <c r="M24" s="1226"/>
      <c r="N24" s="1229"/>
      <c r="O24" s="1232"/>
      <c r="P24" s="1235"/>
      <c r="Q24" s="1238"/>
      <c r="R24" s="1220"/>
      <c r="S24" s="377" t="s">
        <v>7382</v>
      </c>
      <c r="T24" s="709"/>
      <c r="U24" s="709"/>
      <c r="V24" s="709"/>
      <c r="W24" s="937" t="s">
        <v>7387</v>
      </c>
      <c r="X24" s="670">
        <v>44576</v>
      </c>
      <c r="Y24" s="670">
        <v>44926</v>
      </c>
      <c r="Z24" s="670">
        <v>44576</v>
      </c>
      <c r="AA24" s="670"/>
      <c r="AB24" s="1220"/>
      <c r="AC24" s="1241"/>
      <c r="AD24" s="303">
        <f t="shared" si="5"/>
        <v>0</v>
      </c>
      <c r="AE24" s="303">
        <f t="shared" si="0"/>
        <v>0</v>
      </c>
      <c r="AF24" s="303">
        <f t="shared" si="0"/>
        <v>0</v>
      </c>
      <c r="AG24" s="303">
        <f t="shared" si="0"/>
        <v>0</v>
      </c>
      <c r="AH24" s="303">
        <f t="shared" si="0"/>
        <v>0</v>
      </c>
      <c r="AI24" s="303">
        <f t="shared" si="0"/>
        <v>0</v>
      </c>
      <c r="AJ24" s="303">
        <f t="shared" si="0"/>
        <v>0</v>
      </c>
      <c r="AK24" s="1220"/>
      <c r="AL24" s="1302"/>
      <c r="AM24" s="303">
        <f t="shared" si="1"/>
        <v>0</v>
      </c>
      <c r="AN24" s="675"/>
      <c r="AO24" s="675"/>
      <c r="AP24" s="675"/>
      <c r="AQ24" s="675"/>
      <c r="AR24" s="675"/>
      <c r="AS24" s="675"/>
      <c r="AT24" s="1220"/>
      <c r="AU24" s="1304"/>
      <c r="AV24" s="303">
        <f t="shared" si="2"/>
        <v>0</v>
      </c>
      <c r="AW24" s="675"/>
      <c r="AX24" s="675"/>
      <c r="AY24" s="675"/>
      <c r="AZ24" s="675"/>
      <c r="BA24" s="675"/>
      <c r="BB24" s="675"/>
      <c r="BC24" s="1220"/>
      <c r="BD24" s="1306"/>
      <c r="BE24" s="303">
        <f t="shared" si="3"/>
        <v>0</v>
      </c>
      <c r="BF24" s="675"/>
      <c r="BG24" s="675"/>
      <c r="BH24" s="675"/>
      <c r="BI24" s="675"/>
      <c r="BJ24" s="675"/>
      <c r="BK24" s="675"/>
      <c r="BL24" s="1220"/>
      <c r="BM24" s="1253"/>
      <c r="BN24" s="303">
        <f t="shared" si="4"/>
        <v>0</v>
      </c>
      <c r="BO24" s="675"/>
      <c r="BP24" s="675"/>
      <c r="BQ24" s="675"/>
      <c r="BR24" s="675"/>
      <c r="BS24" s="675"/>
      <c r="BT24" s="675"/>
      <c r="BU24" s="1207"/>
      <c r="BV24" s="1208"/>
      <c r="BW24" s="1208"/>
      <c r="BX24" s="1208"/>
      <c r="BY24" s="1208"/>
      <c r="BZ24" s="1208"/>
      <c r="CA24" s="1208"/>
      <c r="CB24" s="1208"/>
      <c r="CC24" s="1209"/>
    </row>
    <row r="25" spans="1:81" s="690" customFormat="1" ht="40.15" customHeight="1" thickBot="1" x14ac:dyDescent="0.3">
      <c r="A25" s="673"/>
      <c r="B25" s="1335"/>
      <c r="C25" s="1511"/>
      <c r="D25" s="1098"/>
      <c r="E25" s="1095"/>
      <c r="F25" s="1095"/>
      <c r="G25" s="1095"/>
      <c r="H25" s="1095"/>
      <c r="I25" s="1095"/>
      <c r="J25" s="1221"/>
      <c r="K25" s="1218"/>
      <c r="L25" s="2314"/>
      <c r="M25" s="1227"/>
      <c r="N25" s="1230"/>
      <c r="O25" s="1233"/>
      <c r="P25" s="1236"/>
      <c r="Q25" s="1239"/>
      <c r="R25" s="1221"/>
      <c r="S25" s="379" t="s">
        <v>7388</v>
      </c>
      <c r="T25" s="710"/>
      <c r="U25" s="710"/>
      <c r="V25" s="710"/>
      <c r="W25" s="938" t="s">
        <v>7389</v>
      </c>
      <c r="X25" s="671">
        <v>44576</v>
      </c>
      <c r="Y25" s="671">
        <v>44926</v>
      </c>
      <c r="Z25" s="671">
        <v>44576</v>
      </c>
      <c r="AA25" s="671"/>
      <c r="AB25" s="1221"/>
      <c r="AC25" s="1242"/>
      <c r="AD25" s="306">
        <f t="shared" si="5"/>
        <v>0</v>
      </c>
      <c r="AE25" s="306">
        <f t="shared" si="0"/>
        <v>0</v>
      </c>
      <c r="AF25" s="306">
        <f t="shared" si="0"/>
        <v>0</v>
      </c>
      <c r="AG25" s="306">
        <f t="shared" si="0"/>
        <v>0</v>
      </c>
      <c r="AH25" s="306">
        <f t="shared" si="0"/>
        <v>0</v>
      </c>
      <c r="AI25" s="306">
        <f t="shared" si="0"/>
        <v>0</v>
      </c>
      <c r="AJ25" s="306">
        <f t="shared" si="0"/>
        <v>0</v>
      </c>
      <c r="AK25" s="1221"/>
      <c r="AL25" s="1303"/>
      <c r="AM25" s="306">
        <f t="shared" si="1"/>
        <v>0</v>
      </c>
      <c r="AN25" s="676"/>
      <c r="AO25" s="676"/>
      <c r="AP25" s="676"/>
      <c r="AQ25" s="676"/>
      <c r="AR25" s="676"/>
      <c r="AS25" s="676"/>
      <c r="AT25" s="1221"/>
      <c r="AU25" s="1305"/>
      <c r="AV25" s="306">
        <f t="shared" si="2"/>
        <v>0</v>
      </c>
      <c r="AW25" s="676"/>
      <c r="AX25" s="676"/>
      <c r="AY25" s="676"/>
      <c r="AZ25" s="676"/>
      <c r="BA25" s="676"/>
      <c r="BB25" s="676"/>
      <c r="BC25" s="1221"/>
      <c r="BD25" s="1307"/>
      <c r="BE25" s="306">
        <f t="shared" si="3"/>
        <v>0</v>
      </c>
      <c r="BF25" s="676"/>
      <c r="BG25" s="676"/>
      <c r="BH25" s="676"/>
      <c r="BI25" s="676"/>
      <c r="BJ25" s="676"/>
      <c r="BK25" s="676"/>
      <c r="BL25" s="1221"/>
      <c r="BM25" s="1254"/>
      <c r="BN25" s="306">
        <f t="shared" si="4"/>
        <v>0</v>
      </c>
      <c r="BO25" s="676"/>
      <c r="BP25" s="676"/>
      <c r="BQ25" s="676"/>
      <c r="BR25" s="676"/>
      <c r="BS25" s="676"/>
      <c r="BT25" s="676"/>
      <c r="BU25" s="1210"/>
      <c r="BV25" s="1211"/>
      <c r="BW25" s="1211"/>
      <c r="BX25" s="1211"/>
      <c r="BY25" s="1211"/>
      <c r="BZ25" s="1211"/>
      <c r="CA25" s="1211"/>
      <c r="CB25" s="1211"/>
      <c r="CC25" s="1212"/>
    </row>
    <row r="26" spans="1:81" s="690" customFormat="1" ht="40.15" customHeight="1" thickTop="1" x14ac:dyDescent="0.25">
      <c r="A26" s="673"/>
      <c r="B26" s="1333" t="s">
        <v>1237</v>
      </c>
      <c r="C26" s="1314" t="s">
        <v>1240</v>
      </c>
      <c r="D26" s="1096"/>
      <c r="E26" s="1093"/>
      <c r="F26" s="1093"/>
      <c r="G26" s="1093"/>
      <c r="H26" s="1093"/>
      <c r="I26" s="1093"/>
      <c r="J26" s="1219">
        <v>765</v>
      </c>
      <c r="K26" s="1216" t="str">
        <f>+[22]Metas!K886</f>
        <v>km de la red Vial de Tercer Orden del Departamento con mejoramiento y mantenimiento (incluye combos viales)</v>
      </c>
      <c r="L26" s="2312">
        <v>100</v>
      </c>
      <c r="M26" s="1225">
        <f>SUM(N26:Q26)</f>
        <v>0</v>
      </c>
      <c r="N26" s="1228"/>
      <c r="O26" s="1231"/>
      <c r="P26" s="1234"/>
      <c r="Q26" s="1237"/>
      <c r="R26" s="1219">
        <f>+$J26</f>
        <v>765</v>
      </c>
      <c r="S26" s="377" t="s">
        <v>7378</v>
      </c>
      <c r="T26" s="708"/>
      <c r="U26" s="708"/>
      <c r="V26" s="708"/>
      <c r="W26" s="937" t="s">
        <v>7390</v>
      </c>
      <c r="X26" s="670">
        <v>44576</v>
      </c>
      <c r="Y26" s="670">
        <v>44926</v>
      </c>
      <c r="Z26" s="670">
        <v>44576</v>
      </c>
      <c r="AA26" s="669">
        <v>44926</v>
      </c>
      <c r="AB26" s="1219">
        <f>+$J26</f>
        <v>765</v>
      </c>
      <c r="AC26" s="1240">
        <f>+L26</f>
        <v>100</v>
      </c>
      <c r="AD26" s="308">
        <f t="shared" si="5"/>
        <v>0</v>
      </c>
      <c r="AE26" s="308">
        <f t="shared" si="0"/>
        <v>0</v>
      </c>
      <c r="AF26" s="308">
        <f t="shared" si="0"/>
        <v>0</v>
      </c>
      <c r="AG26" s="308">
        <f t="shared" si="0"/>
        <v>0</v>
      </c>
      <c r="AH26" s="308">
        <f t="shared" si="0"/>
        <v>0</v>
      </c>
      <c r="AI26" s="308">
        <f t="shared" si="0"/>
        <v>0</v>
      </c>
      <c r="AJ26" s="308">
        <f t="shared" si="0"/>
        <v>0</v>
      </c>
      <c r="AK26" s="1219">
        <f>+$J26</f>
        <v>765</v>
      </c>
      <c r="AL26" s="1243">
        <f>+N26</f>
        <v>0</v>
      </c>
      <c r="AM26" s="308">
        <f t="shared" si="1"/>
        <v>0</v>
      </c>
      <c r="AN26" s="683"/>
      <c r="AO26" s="683"/>
      <c r="AP26" s="683"/>
      <c r="AQ26" s="683"/>
      <c r="AR26" s="683"/>
      <c r="AS26" s="683"/>
      <c r="AT26" s="1219">
        <f>+$J26</f>
        <v>765</v>
      </c>
      <c r="AU26" s="1246">
        <f>+O26</f>
        <v>0</v>
      </c>
      <c r="AV26" s="308">
        <f t="shared" si="2"/>
        <v>0</v>
      </c>
      <c r="AW26" s="683"/>
      <c r="AX26" s="683"/>
      <c r="AY26" s="683"/>
      <c r="AZ26" s="683"/>
      <c r="BA26" s="683"/>
      <c r="BB26" s="683"/>
      <c r="BC26" s="1219">
        <f>+$J26</f>
        <v>765</v>
      </c>
      <c r="BD26" s="1249">
        <f>+P26</f>
        <v>0</v>
      </c>
      <c r="BE26" s="308">
        <f t="shared" si="3"/>
        <v>0</v>
      </c>
      <c r="BF26" s="683"/>
      <c r="BG26" s="683"/>
      <c r="BH26" s="683"/>
      <c r="BI26" s="683"/>
      <c r="BJ26" s="683"/>
      <c r="BK26" s="683"/>
      <c r="BL26" s="1219">
        <f>+$J26</f>
        <v>765</v>
      </c>
      <c r="BM26" s="1252">
        <f>+Q26</f>
        <v>0</v>
      </c>
      <c r="BN26" s="308">
        <f t="shared" si="4"/>
        <v>0</v>
      </c>
      <c r="BO26" s="683"/>
      <c r="BP26" s="683"/>
      <c r="BQ26" s="683"/>
      <c r="BR26" s="683"/>
      <c r="BS26" s="683"/>
      <c r="BT26" s="683"/>
      <c r="BU26" s="1204"/>
      <c r="BV26" s="1205"/>
      <c r="BW26" s="1205"/>
      <c r="BX26" s="1205"/>
      <c r="BY26" s="1205"/>
      <c r="BZ26" s="1205"/>
      <c r="CA26" s="1205"/>
      <c r="CB26" s="1205"/>
      <c r="CC26" s="1206"/>
    </row>
    <row r="27" spans="1:81" s="690" customFormat="1" ht="40.15" customHeight="1" x14ac:dyDescent="0.25">
      <c r="A27" s="673"/>
      <c r="B27" s="1334"/>
      <c r="C27" s="1315"/>
      <c r="D27" s="1097"/>
      <c r="E27" s="1094"/>
      <c r="F27" s="1094"/>
      <c r="G27" s="1094"/>
      <c r="H27" s="1094"/>
      <c r="I27" s="1094"/>
      <c r="J27" s="1220"/>
      <c r="K27" s="1217"/>
      <c r="L27" s="2313"/>
      <c r="M27" s="1226"/>
      <c r="N27" s="1229"/>
      <c r="O27" s="1232"/>
      <c r="P27" s="1235"/>
      <c r="Q27" s="1238"/>
      <c r="R27" s="1220"/>
      <c r="S27" s="377" t="s">
        <v>7391</v>
      </c>
      <c r="T27" s="709"/>
      <c r="U27" s="709"/>
      <c r="V27" s="709"/>
      <c r="W27" s="937" t="s">
        <v>7392</v>
      </c>
      <c r="X27" s="670">
        <v>44576</v>
      </c>
      <c r="Y27" s="670">
        <v>44926</v>
      </c>
      <c r="Z27" s="670">
        <v>44576</v>
      </c>
      <c r="AA27" s="670">
        <v>44742</v>
      </c>
      <c r="AB27" s="1220"/>
      <c r="AC27" s="1241"/>
      <c r="AD27" s="303">
        <f t="shared" si="5"/>
        <v>600</v>
      </c>
      <c r="AE27" s="303">
        <f t="shared" si="5"/>
        <v>600</v>
      </c>
      <c r="AF27" s="303">
        <f t="shared" si="5"/>
        <v>0</v>
      </c>
      <c r="AG27" s="303">
        <f t="shared" si="5"/>
        <v>0</v>
      </c>
      <c r="AH27" s="303">
        <f t="shared" si="5"/>
        <v>0</v>
      </c>
      <c r="AI27" s="303">
        <f t="shared" si="5"/>
        <v>0</v>
      </c>
      <c r="AJ27" s="303">
        <f t="shared" si="5"/>
        <v>0</v>
      </c>
      <c r="AK27" s="1220"/>
      <c r="AL27" s="1244"/>
      <c r="AM27" s="303">
        <f t="shared" si="1"/>
        <v>300</v>
      </c>
      <c r="AN27" s="684">
        <v>300</v>
      </c>
      <c r="AO27" s="684"/>
      <c r="AP27" s="684"/>
      <c r="AQ27" s="684"/>
      <c r="AR27" s="684"/>
      <c r="AS27" s="684"/>
      <c r="AT27" s="1220"/>
      <c r="AU27" s="1247"/>
      <c r="AV27" s="303">
        <f t="shared" si="2"/>
        <v>300</v>
      </c>
      <c r="AW27" s="684">
        <v>300</v>
      </c>
      <c r="AX27" s="684"/>
      <c r="AY27" s="684"/>
      <c r="AZ27" s="684"/>
      <c r="BA27" s="684"/>
      <c r="BB27" s="684"/>
      <c r="BC27" s="1220"/>
      <c r="BD27" s="1250"/>
      <c r="BE27" s="303">
        <f t="shared" si="3"/>
        <v>0</v>
      </c>
      <c r="BF27" s="684"/>
      <c r="BG27" s="684"/>
      <c r="BH27" s="684"/>
      <c r="BI27" s="684"/>
      <c r="BJ27" s="684"/>
      <c r="BK27" s="684"/>
      <c r="BL27" s="1220"/>
      <c r="BM27" s="1253"/>
      <c r="BN27" s="303">
        <f t="shared" si="4"/>
        <v>0</v>
      </c>
      <c r="BO27" s="684"/>
      <c r="BP27" s="684"/>
      <c r="BQ27" s="684"/>
      <c r="BR27" s="684"/>
      <c r="BS27" s="684"/>
      <c r="BT27" s="684"/>
      <c r="BU27" s="1207"/>
      <c r="BV27" s="1208"/>
      <c r="BW27" s="1208"/>
      <c r="BX27" s="1208"/>
      <c r="BY27" s="1208"/>
      <c r="BZ27" s="1208"/>
      <c r="CA27" s="1208"/>
      <c r="CB27" s="1208"/>
      <c r="CC27" s="1209"/>
    </row>
    <row r="28" spans="1:81" s="690" customFormat="1" ht="40.15" customHeight="1" x14ac:dyDescent="0.25">
      <c r="A28" s="673"/>
      <c r="B28" s="1334"/>
      <c r="C28" s="1315"/>
      <c r="D28" s="1097"/>
      <c r="E28" s="1094"/>
      <c r="F28" s="1094"/>
      <c r="G28" s="1094"/>
      <c r="H28" s="1094"/>
      <c r="I28" s="1094"/>
      <c r="J28" s="1220"/>
      <c r="K28" s="1217"/>
      <c r="L28" s="2313"/>
      <c r="M28" s="1226"/>
      <c r="N28" s="1229"/>
      <c r="O28" s="1232"/>
      <c r="P28" s="1235"/>
      <c r="Q28" s="1238"/>
      <c r="R28" s="1220"/>
      <c r="S28" s="377" t="s">
        <v>7382</v>
      </c>
      <c r="T28" s="709"/>
      <c r="U28" s="709"/>
      <c r="V28" s="709"/>
      <c r="W28" s="937" t="s">
        <v>7393</v>
      </c>
      <c r="X28" s="670">
        <v>44576</v>
      </c>
      <c r="Y28" s="670">
        <v>44926</v>
      </c>
      <c r="Z28" s="670">
        <v>44576</v>
      </c>
      <c r="AA28" s="670"/>
      <c r="AB28" s="1220"/>
      <c r="AC28" s="1241"/>
      <c r="AD28" s="303">
        <f t="shared" si="5"/>
        <v>29080.45</v>
      </c>
      <c r="AE28" s="303">
        <f t="shared" si="5"/>
        <v>0</v>
      </c>
      <c r="AF28" s="303">
        <f t="shared" si="5"/>
        <v>0</v>
      </c>
      <c r="AG28" s="303">
        <f>+AP28+AY28+BH28+BQ28</f>
        <v>12723.95</v>
      </c>
      <c r="AH28" s="303">
        <f t="shared" si="5"/>
        <v>0</v>
      </c>
      <c r="AI28" s="303">
        <f t="shared" si="5"/>
        <v>16356.5</v>
      </c>
      <c r="AJ28" s="303">
        <f t="shared" si="5"/>
        <v>0</v>
      </c>
      <c r="AK28" s="1220"/>
      <c r="AL28" s="1244"/>
      <c r="AM28" s="303">
        <f t="shared" si="1"/>
        <v>6505</v>
      </c>
      <c r="AN28" s="684"/>
      <c r="AO28" s="684"/>
      <c r="AP28" s="684">
        <f>295.5+1546+574.25</f>
        <v>2415.75</v>
      </c>
      <c r="AQ28" s="684"/>
      <c r="AR28" s="684">
        <f>3175.75+457+456.5</f>
        <v>4089.25</v>
      </c>
      <c r="AS28" s="684"/>
      <c r="AT28" s="1220"/>
      <c r="AU28" s="1247"/>
      <c r="AV28" s="303">
        <f t="shared" si="2"/>
        <v>7795.85</v>
      </c>
      <c r="AW28" s="684"/>
      <c r="AX28" s="684"/>
      <c r="AY28" s="684">
        <f>295.5+1546.5+574.25+557.25+93.1+640</f>
        <v>3706.6</v>
      </c>
      <c r="AZ28" s="684"/>
      <c r="BA28" s="684">
        <f>3175.75+457+456.5</f>
        <v>4089.25</v>
      </c>
      <c r="BB28" s="684"/>
      <c r="BC28" s="1220"/>
      <c r="BD28" s="1250"/>
      <c r="BE28" s="303">
        <f t="shared" si="3"/>
        <v>7640.1</v>
      </c>
      <c r="BF28" s="684"/>
      <c r="BG28" s="684"/>
      <c r="BH28" s="684">
        <f>295.5+1546.5+574.5+634.35+500</f>
        <v>3550.85</v>
      </c>
      <c r="BI28" s="684"/>
      <c r="BJ28" s="684">
        <f>3175.75+457+456.5</f>
        <v>4089.25</v>
      </c>
      <c r="BK28" s="684"/>
      <c r="BL28" s="1220"/>
      <c r="BM28" s="1253"/>
      <c r="BN28" s="303">
        <f t="shared" si="4"/>
        <v>7139.5</v>
      </c>
      <c r="BO28" s="684"/>
      <c r="BP28" s="684"/>
      <c r="BQ28" s="684">
        <f>295.5+1546.5+574.25+634.5</f>
        <v>3050.75</v>
      </c>
      <c r="BR28" s="684"/>
      <c r="BS28" s="684">
        <f>3175.25+457+456.5</f>
        <v>4088.75</v>
      </c>
      <c r="BT28" s="684"/>
      <c r="BU28" s="1207"/>
      <c r="BV28" s="1208"/>
      <c r="BW28" s="1208"/>
      <c r="BX28" s="1208"/>
      <c r="BY28" s="1208"/>
      <c r="BZ28" s="1208"/>
      <c r="CA28" s="1208"/>
      <c r="CB28" s="1208"/>
      <c r="CC28" s="1209"/>
    </row>
    <row r="29" spans="1:81" s="690" customFormat="1" ht="40.15" customHeight="1" thickBot="1" x14ac:dyDescent="0.3">
      <c r="A29" s="673"/>
      <c r="B29" s="1334"/>
      <c r="C29" s="1315"/>
      <c r="D29" s="1098"/>
      <c r="E29" s="1095"/>
      <c r="F29" s="1095"/>
      <c r="G29" s="1095"/>
      <c r="H29" s="1095"/>
      <c r="I29" s="1095"/>
      <c r="J29" s="1221"/>
      <c r="K29" s="1218"/>
      <c r="L29" s="2314"/>
      <c r="M29" s="1227"/>
      <c r="N29" s="1230"/>
      <c r="O29" s="1233"/>
      <c r="P29" s="1236"/>
      <c r="Q29" s="1239"/>
      <c r="R29" s="1221"/>
      <c r="S29" s="379" t="s">
        <v>7383</v>
      </c>
      <c r="T29" s="710"/>
      <c r="U29" s="710"/>
      <c r="V29" s="710"/>
      <c r="W29" s="937" t="s">
        <v>7394</v>
      </c>
      <c r="X29" s="671">
        <v>44576</v>
      </c>
      <c r="Y29" s="671">
        <v>44926</v>
      </c>
      <c r="Z29" s="671">
        <v>44576</v>
      </c>
      <c r="AA29" s="671"/>
      <c r="AB29" s="1221"/>
      <c r="AC29" s="1242"/>
      <c r="AD29" s="306">
        <f t="shared" si="5"/>
        <v>0</v>
      </c>
      <c r="AE29" s="306">
        <f t="shared" si="5"/>
        <v>0</v>
      </c>
      <c r="AF29" s="306">
        <f t="shared" si="5"/>
        <v>0</v>
      </c>
      <c r="AG29" s="306">
        <f t="shared" si="5"/>
        <v>0</v>
      </c>
      <c r="AH29" s="306">
        <f t="shared" si="5"/>
        <v>0</v>
      </c>
      <c r="AI29" s="306">
        <f t="shared" si="5"/>
        <v>0</v>
      </c>
      <c r="AJ29" s="306">
        <f t="shared" si="5"/>
        <v>0</v>
      </c>
      <c r="AK29" s="1221"/>
      <c r="AL29" s="1245"/>
      <c r="AM29" s="306">
        <f t="shared" si="1"/>
        <v>0</v>
      </c>
      <c r="AN29" s="685"/>
      <c r="AO29" s="685"/>
      <c r="AP29" s="685"/>
      <c r="AQ29" s="685"/>
      <c r="AR29" s="685"/>
      <c r="AS29" s="685"/>
      <c r="AT29" s="1221"/>
      <c r="AU29" s="1248"/>
      <c r="AV29" s="306">
        <f t="shared" si="2"/>
        <v>0</v>
      </c>
      <c r="AW29" s="685"/>
      <c r="AX29" s="685"/>
      <c r="AY29" s="685"/>
      <c r="AZ29" s="685"/>
      <c r="BA29" s="685"/>
      <c r="BB29" s="685"/>
      <c r="BC29" s="1221"/>
      <c r="BD29" s="1251"/>
      <c r="BE29" s="306">
        <f t="shared" si="3"/>
        <v>0</v>
      </c>
      <c r="BF29" s="685"/>
      <c r="BG29" s="685"/>
      <c r="BH29" s="685"/>
      <c r="BI29" s="685"/>
      <c r="BJ29" s="685"/>
      <c r="BK29" s="685"/>
      <c r="BL29" s="1221"/>
      <c r="BM29" s="1254"/>
      <c r="BN29" s="306">
        <f t="shared" si="4"/>
        <v>0</v>
      </c>
      <c r="BO29" s="685"/>
      <c r="BP29" s="685"/>
      <c r="BQ29" s="685"/>
      <c r="BR29" s="685"/>
      <c r="BS29" s="685"/>
      <c r="BT29" s="685"/>
      <c r="BU29" s="1210"/>
      <c r="BV29" s="1211"/>
      <c r="BW29" s="1211"/>
      <c r="BX29" s="1211"/>
      <c r="BY29" s="1211"/>
      <c r="BZ29" s="1211"/>
      <c r="CA29" s="1211"/>
      <c r="CB29" s="1211"/>
      <c r="CC29" s="1212"/>
    </row>
    <row r="30" spans="1:81" s="690" customFormat="1" ht="55.5" customHeight="1" thickTop="1" x14ac:dyDescent="0.25">
      <c r="A30" s="673"/>
      <c r="B30" s="1334"/>
      <c r="C30" s="1315"/>
      <c r="D30" s="1096"/>
      <c r="E30" s="1093"/>
      <c r="F30" s="1093"/>
      <c r="G30" s="1093"/>
      <c r="H30" s="1093"/>
      <c r="I30" s="1093"/>
      <c r="J30" s="1219">
        <v>766</v>
      </c>
      <c r="K30" s="1216" t="str">
        <f>+[22]Metas!K887</f>
        <v>Puentes y/o Puentes Hamacas construidos y/o mejorados</v>
      </c>
      <c r="L30" s="2312">
        <v>4</v>
      </c>
      <c r="M30" s="1225">
        <f>SUM(N30:Q30)</f>
        <v>4</v>
      </c>
      <c r="N30" s="1228">
        <v>1</v>
      </c>
      <c r="O30" s="1231">
        <v>1</v>
      </c>
      <c r="P30" s="1234">
        <v>1</v>
      </c>
      <c r="Q30" s="1237">
        <v>1</v>
      </c>
      <c r="R30" s="1219">
        <f>+$J30</f>
        <v>766</v>
      </c>
      <c r="S30" s="377" t="s">
        <v>7378</v>
      </c>
      <c r="T30" s="708"/>
      <c r="U30" s="708"/>
      <c r="V30" s="708"/>
      <c r="W30" s="958" t="s">
        <v>7395</v>
      </c>
      <c r="X30" s="669">
        <v>44509</v>
      </c>
      <c r="Y30" s="669">
        <v>44813</v>
      </c>
      <c r="Z30" s="670">
        <v>44576</v>
      </c>
      <c r="AA30" s="669"/>
      <c r="AB30" s="1219">
        <f>+$J30</f>
        <v>766</v>
      </c>
      <c r="AC30" s="1240">
        <f>+L30</f>
        <v>4</v>
      </c>
      <c r="AD30" s="308">
        <f t="shared" si="5"/>
        <v>0</v>
      </c>
      <c r="AE30" s="308">
        <v>716</v>
      </c>
      <c r="AF30" s="308">
        <f>+AO30+AX30+BG30+BP30</f>
        <v>0</v>
      </c>
      <c r="AG30" s="308">
        <f>+AP30+AY30+BH30+BQ30</f>
        <v>0</v>
      </c>
      <c r="AH30" s="308">
        <f>+AQ30+AZ30+BI30+BR30</f>
        <v>0</v>
      </c>
      <c r="AI30" s="308">
        <f>+AR30+BA30+BJ30+BS30</f>
        <v>0</v>
      </c>
      <c r="AJ30" s="308">
        <f>+AS30+BB30+BK30+BT30</f>
        <v>0</v>
      </c>
      <c r="AK30" s="1219">
        <f>+$J30</f>
        <v>766</v>
      </c>
      <c r="AL30" s="1243">
        <f>+N30</f>
        <v>1</v>
      </c>
      <c r="AM30" s="308">
        <f t="shared" si="1"/>
        <v>0</v>
      </c>
      <c r="AN30" s="683"/>
      <c r="AO30" s="683"/>
      <c r="AP30" s="683"/>
      <c r="AQ30" s="683"/>
      <c r="AR30" s="683"/>
      <c r="AS30" s="683"/>
      <c r="AT30" s="1219">
        <f>+$J30</f>
        <v>766</v>
      </c>
      <c r="AU30" s="1246">
        <f>+O30</f>
        <v>1</v>
      </c>
      <c r="AV30" s="308">
        <f t="shared" si="2"/>
        <v>0</v>
      </c>
      <c r="AW30" s="683"/>
      <c r="AX30" s="683"/>
      <c r="AY30" s="683"/>
      <c r="AZ30" s="683"/>
      <c r="BA30" s="683"/>
      <c r="BB30" s="683"/>
      <c r="BC30" s="1219">
        <f>+$J30</f>
        <v>766</v>
      </c>
      <c r="BD30" s="1249">
        <f>+P30</f>
        <v>1</v>
      </c>
      <c r="BE30" s="308">
        <f t="shared" si="3"/>
        <v>0</v>
      </c>
      <c r="BF30" s="683"/>
      <c r="BG30" s="683"/>
      <c r="BH30" s="683"/>
      <c r="BI30" s="683"/>
      <c r="BJ30" s="683"/>
      <c r="BK30" s="683"/>
      <c r="BL30" s="1219">
        <f>+$J30</f>
        <v>766</v>
      </c>
      <c r="BM30" s="1252">
        <f>+Q30</f>
        <v>1</v>
      </c>
      <c r="BN30" s="308">
        <f t="shared" si="4"/>
        <v>0</v>
      </c>
      <c r="BO30" s="683"/>
      <c r="BP30" s="683"/>
      <c r="BQ30" s="683"/>
      <c r="BR30" s="683"/>
      <c r="BS30" s="683"/>
      <c r="BT30" s="683"/>
      <c r="BU30" s="1204"/>
      <c r="BV30" s="1205"/>
      <c r="BW30" s="1205"/>
      <c r="BX30" s="1205"/>
      <c r="BY30" s="1205"/>
      <c r="BZ30" s="1205"/>
      <c r="CA30" s="1205"/>
      <c r="CB30" s="1205"/>
      <c r="CC30" s="1206"/>
    </row>
    <row r="31" spans="1:81" s="690" customFormat="1" ht="40.15" customHeight="1" x14ac:dyDescent="0.25">
      <c r="A31" s="673"/>
      <c r="B31" s="1334"/>
      <c r="C31" s="1315"/>
      <c r="D31" s="1097"/>
      <c r="E31" s="1094"/>
      <c r="F31" s="1094"/>
      <c r="G31" s="1094"/>
      <c r="H31" s="1094"/>
      <c r="I31" s="1094"/>
      <c r="J31" s="1220"/>
      <c r="K31" s="1217"/>
      <c r="L31" s="2313"/>
      <c r="M31" s="1226"/>
      <c r="N31" s="1229"/>
      <c r="O31" s="1232"/>
      <c r="P31" s="1235"/>
      <c r="Q31" s="1238"/>
      <c r="R31" s="1220"/>
      <c r="S31" s="377" t="s">
        <v>7396</v>
      </c>
      <c r="T31" s="709"/>
      <c r="U31" s="709"/>
      <c r="V31" s="709"/>
      <c r="W31" s="937" t="s">
        <v>7397</v>
      </c>
      <c r="X31" s="670">
        <v>44576</v>
      </c>
      <c r="Y31" s="670">
        <v>44926</v>
      </c>
      <c r="Z31" s="670">
        <v>44576</v>
      </c>
      <c r="AA31" s="670">
        <v>44742</v>
      </c>
      <c r="AB31" s="1220"/>
      <c r="AC31" s="1241"/>
      <c r="AD31" s="303">
        <f t="shared" ref="AD31:AJ67" si="6">+AM31+AV31+BE31+BN31</f>
        <v>6648.5</v>
      </c>
      <c r="AE31" s="303">
        <f t="shared" si="6"/>
        <v>0</v>
      </c>
      <c r="AF31" s="303">
        <f t="shared" si="6"/>
        <v>0</v>
      </c>
      <c r="AG31" s="303">
        <f t="shared" si="6"/>
        <v>648.5</v>
      </c>
      <c r="AH31" s="303">
        <f t="shared" si="6"/>
        <v>0</v>
      </c>
      <c r="AI31" s="303">
        <f t="shared" si="6"/>
        <v>6000</v>
      </c>
      <c r="AJ31" s="303">
        <f t="shared" si="6"/>
        <v>0</v>
      </c>
      <c r="AK31" s="1220"/>
      <c r="AL31" s="1244"/>
      <c r="AM31" s="303">
        <f t="shared" si="1"/>
        <v>1500</v>
      </c>
      <c r="AN31" s="684"/>
      <c r="AO31" s="684"/>
      <c r="AP31" s="684"/>
      <c r="AQ31" s="684"/>
      <c r="AR31" s="684">
        <v>1500</v>
      </c>
      <c r="AS31" s="684"/>
      <c r="AT31" s="1220"/>
      <c r="AU31" s="1247"/>
      <c r="AV31" s="303">
        <f t="shared" si="2"/>
        <v>1824.25</v>
      </c>
      <c r="AW31" s="684"/>
      <c r="AX31" s="684"/>
      <c r="AY31" s="684">
        <v>324.25</v>
      </c>
      <c r="AZ31" s="684"/>
      <c r="BA31" s="684">
        <v>1500</v>
      </c>
      <c r="BB31" s="684"/>
      <c r="BC31" s="1220"/>
      <c r="BD31" s="1250"/>
      <c r="BE31" s="303">
        <f t="shared" si="3"/>
        <v>1824.25</v>
      </c>
      <c r="BF31" s="684"/>
      <c r="BG31" s="684"/>
      <c r="BH31" s="684">
        <v>324.25</v>
      </c>
      <c r="BI31" s="684"/>
      <c r="BJ31" s="684">
        <v>1500</v>
      </c>
      <c r="BK31" s="684"/>
      <c r="BL31" s="1220"/>
      <c r="BM31" s="1253"/>
      <c r="BN31" s="303">
        <f t="shared" si="4"/>
        <v>1500</v>
      </c>
      <c r="BO31" s="684"/>
      <c r="BP31" s="684"/>
      <c r="BQ31" s="684"/>
      <c r="BR31" s="684"/>
      <c r="BS31" s="684">
        <v>1500</v>
      </c>
      <c r="BT31" s="684"/>
      <c r="BU31" s="1207"/>
      <c r="BV31" s="1208"/>
      <c r="BW31" s="1208"/>
      <c r="BX31" s="1208"/>
      <c r="BY31" s="1208"/>
      <c r="BZ31" s="1208"/>
      <c r="CA31" s="1208"/>
      <c r="CB31" s="1208"/>
      <c r="CC31" s="1209"/>
    </row>
    <row r="32" spans="1:81" s="690" customFormat="1" ht="40.15" customHeight="1" x14ac:dyDescent="0.25">
      <c r="A32" s="673"/>
      <c r="B32" s="1334"/>
      <c r="C32" s="1315"/>
      <c r="D32" s="1097"/>
      <c r="E32" s="1094"/>
      <c r="F32" s="1094"/>
      <c r="G32" s="1094"/>
      <c r="H32" s="1094"/>
      <c r="I32" s="1094"/>
      <c r="J32" s="1220"/>
      <c r="K32" s="1217"/>
      <c r="L32" s="2313"/>
      <c r="M32" s="1226"/>
      <c r="N32" s="1229"/>
      <c r="O32" s="1232"/>
      <c r="P32" s="1235"/>
      <c r="Q32" s="1238"/>
      <c r="R32" s="1220"/>
      <c r="S32" s="377" t="s">
        <v>7383</v>
      </c>
      <c r="T32" s="709"/>
      <c r="U32" s="709"/>
      <c r="V32" s="709"/>
      <c r="W32" s="937"/>
      <c r="X32" s="670">
        <v>44576</v>
      </c>
      <c r="Y32" s="670">
        <v>44926</v>
      </c>
      <c r="Z32" s="670">
        <v>44576</v>
      </c>
      <c r="AA32" s="670"/>
      <c r="AB32" s="1220"/>
      <c r="AC32" s="1241"/>
      <c r="AD32" s="303">
        <f t="shared" si="6"/>
        <v>619</v>
      </c>
      <c r="AE32" s="303">
        <f t="shared" si="6"/>
        <v>0</v>
      </c>
      <c r="AF32" s="303">
        <f t="shared" si="6"/>
        <v>0</v>
      </c>
      <c r="AG32" s="303">
        <f t="shared" si="6"/>
        <v>0</v>
      </c>
      <c r="AH32" s="303">
        <f t="shared" si="6"/>
        <v>0</v>
      </c>
      <c r="AI32" s="303">
        <f t="shared" si="6"/>
        <v>619</v>
      </c>
      <c r="AJ32" s="303">
        <f t="shared" si="6"/>
        <v>0</v>
      </c>
      <c r="AK32" s="1220"/>
      <c r="AL32" s="1244"/>
      <c r="AM32" s="303">
        <f t="shared" si="1"/>
        <v>154.75</v>
      </c>
      <c r="AN32" s="684"/>
      <c r="AO32" s="684"/>
      <c r="AP32" s="684"/>
      <c r="AQ32" s="684"/>
      <c r="AR32" s="684">
        <v>154.75</v>
      </c>
      <c r="AS32" s="684"/>
      <c r="AT32" s="1220"/>
      <c r="AU32" s="1247"/>
      <c r="AV32" s="303">
        <f t="shared" si="2"/>
        <v>154.75</v>
      </c>
      <c r="AW32" s="684"/>
      <c r="AX32" s="684"/>
      <c r="AY32" s="684"/>
      <c r="AZ32" s="684"/>
      <c r="BA32" s="684">
        <v>154.75</v>
      </c>
      <c r="BB32" s="684"/>
      <c r="BC32" s="1220"/>
      <c r="BD32" s="1250"/>
      <c r="BE32" s="303">
        <f t="shared" si="3"/>
        <v>154.75</v>
      </c>
      <c r="BF32" s="684"/>
      <c r="BG32" s="684"/>
      <c r="BH32" s="684"/>
      <c r="BI32" s="684"/>
      <c r="BJ32" s="684">
        <v>154.75</v>
      </c>
      <c r="BK32" s="684"/>
      <c r="BL32" s="1220"/>
      <c r="BM32" s="1253"/>
      <c r="BN32" s="303">
        <f t="shared" si="4"/>
        <v>154.75</v>
      </c>
      <c r="BO32" s="684"/>
      <c r="BP32" s="684"/>
      <c r="BQ32" s="684"/>
      <c r="BR32" s="684"/>
      <c r="BS32" s="684">
        <v>154.75</v>
      </c>
      <c r="BT32" s="684"/>
      <c r="BU32" s="1207"/>
      <c r="BV32" s="1208"/>
      <c r="BW32" s="1208"/>
      <c r="BX32" s="1208"/>
      <c r="BY32" s="1208"/>
      <c r="BZ32" s="1208"/>
      <c r="CA32" s="1208"/>
      <c r="CB32" s="1208"/>
      <c r="CC32" s="1209"/>
    </row>
    <row r="33" spans="1:81" s="690" customFormat="1" ht="40.15" customHeight="1" thickBot="1" x14ac:dyDescent="0.3">
      <c r="A33" s="673"/>
      <c r="B33" s="1334"/>
      <c r="C33" s="1315"/>
      <c r="D33" s="1098"/>
      <c r="E33" s="1095"/>
      <c r="F33" s="1095"/>
      <c r="G33" s="1095"/>
      <c r="H33" s="1095"/>
      <c r="I33" s="1095"/>
      <c r="J33" s="1221"/>
      <c r="K33" s="1218"/>
      <c r="L33" s="2314"/>
      <c r="M33" s="1227"/>
      <c r="N33" s="1230"/>
      <c r="O33" s="1233"/>
      <c r="P33" s="1236"/>
      <c r="Q33" s="1239"/>
      <c r="R33" s="1221"/>
      <c r="S33" s="379"/>
      <c r="T33" s="710"/>
      <c r="U33" s="710"/>
      <c r="V33" s="710"/>
      <c r="W33" s="938"/>
      <c r="X33" s="671"/>
      <c r="Y33" s="671"/>
      <c r="Z33" s="671"/>
      <c r="AA33" s="671"/>
      <c r="AB33" s="1221"/>
      <c r="AC33" s="1242"/>
      <c r="AD33" s="306">
        <f t="shared" si="6"/>
        <v>0</v>
      </c>
      <c r="AE33" s="306">
        <f t="shared" si="6"/>
        <v>0</v>
      </c>
      <c r="AF33" s="306">
        <f t="shared" si="6"/>
        <v>0</v>
      </c>
      <c r="AG33" s="306">
        <f t="shared" si="6"/>
        <v>0</v>
      </c>
      <c r="AH33" s="306">
        <f t="shared" si="6"/>
        <v>0</v>
      </c>
      <c r="AI33" s="306">
        <f t="shared" si="6"/>
        <v>0</v>
      </c>
      <c r="AJ33" s="306">
        <f t="shared" si="6"/>
        <v>0</v>
      </c>
      <c r="AK33" s="1221"/>
      <c r="AL33" s="1245"/>
      <c r="AM33" s="306">
        <f t="shared" si="1"/>
        <v>0</v>
      </c>
      <c r="AN33" s="685"/>
      <c r="AO33" s="685"/>
      <c r="AP33" s="685"/>
      <c r="AQ33" s="685"/>
      <c r="AR33" s="685"/>
      <c r="AS33" s="685"/>
      <c r="AT33" s="1221"/>
      <c r="AU33" s="1248"/>
      <c r="AV33" s="306">
        <f t="shared" si="2"/>
        <v>0</v>
      </c>
      <c r="AW33" s="685"/>
      <c r="AX33" s="685"/>
      <c r="AY33" s="685"/>
      <c r="AZ33" s="685"/>
      <c r="BA33" s="685"/>
      <c r="BB33" s="685"/>
      <c r="BC33" s="1221"/>
      <c r="BD33" s="1251"/>
      <c r="BE33" s="306">
        <f t="shared" si="3"/>
        <v>0</v>
      </c>
      <c r="BF33" s="685"/>
      <c r="BG33" s="685"/>
      <c r="BH33" s="685"/>
      <c r="BI33" s="685"/>
      <c r="BJ33" s="685"/>
      <c r="BK33" s="685"/>
      <c r="BL33" s="1221"/>
      <c r="BM33" s="1254"/>
      <c r="BN33" s="306">
        <f t="shared" si="4"/>
        <v>0</v>
      </c>
      <c r="BO33" s="685"/>
      <c r="BP33" s="685"/>
      <c r="BQ33" s="685"/>
      <c r="BR33" s="685"/>
      <c r="BS33" s="685"/>
      <c r="BT33" s="685"/>
      <c r="BU33" s="1210"/>
      <c r="BV33" s="1211"/>
      <c r="BW33" s="1211"/>
      <c r="BX33" s="1211"/>
      <c r="BY33" s="1211"/>
      <c r="BZ33" s="1211"/>
      <c r="CA33" s="1211"/>
      <c r="CB33" s="1211"/>
      <c r="CC33" s="1212"/>
    </row>
    <row r="34" spans="1:81" s="690" customFormat="1" ht="60" customHeight="1" thickTop="1" x14ac:dyDescent="0.25">
      <c r="A34" s="673"/>
      <c r="B34" s="1334"/>
      <c r="C34" s="1315"/>
      <c r="D34" s="1096"/>
      <c r="E34" s="1093"/>
      <c r="F34" s="1093"/>
      <c r="G34" s="1093"/>
      <c r="H34" s="1093"/>
      <c r="I34" s="1093"/>
      <c r="J34" s="1219">
        <v>767</v>
      </c>
      <c r="K34" s="1216" t="str">
        <f>+[22]Metas!K888</f>
        <v xml:space="preserve">Diseño, construcción, mejoramiento y/o mantenimiento de los caminos ancestrales de las comunidades indígenas </v>
      </c>
      <c r="L34" s="2312">
        <v>1</v>
      </c>
      <c r="M34" s="1225">
        <f>SUM(N34:Q34)/4</f>
        <v>0</v>
      </c>
      <c r="N34" s="1228"/>
      <c r="O34" s="1231"/>
      <c r="P34" s="1234"/>
      <c r="Q34" s="1237"/>
      <c r="R34" s="1219">
        <f>+$J34</f>
        <v>767</v>
      </c>
      <c r="S34" s="377" t="s">
        <v>7378</v>
      </c>
      <c r="T34" s="708"/>
      <c r="U34" s="708"/>
      <c r="V34" s="708"/>
      <c r="W34" s="937" t="s">
        <v>7398</v>
      </c>
      <c r="X34" s="669">
        <v>44576</v>
      </c>
      <c r="Y34" s="669">
        <v>44926</v>
      </c>
      <c r="Z34" s="669">
        <v>44576</v>
      </c>
      <c r="AA34" s="669"/>
      <c r="AB34" s="1219">
        <f>+$J34</f>
        <v>767</v>
      </c>
      <c r="AC34" s="1240">
        <f>+L34</f>
        <v>1</v>
      </c>
      <c r="AD34" s="308">
        <f t="shared" si="6"/>
        <v>0</v>
      </c>
      <c r="AE34" s="308">
        <f t="shared" si="6"/>
        <v>0</v>
      </c>
      <c r="AF34" s="308">
        <f t="shared" si="6"/>
        <v>0</v>
      </c>
      <c r="AG34" s="308">
        <f t="shared" si="6"/>
        <v>0</v>
      </c>
      <c r="AH34" s="308">
        <f t="shared" si="6"/>
        <v>0</v>
      </c>
      <c r="AI34" s="308">
        <f t="shared" si="6"/>
        <v>0</v>
      </c>
      <c r="AJ34" s="308">
        <f t="shared" si="6"/>
        <v>0</v>
      </c>
      <c r="AK34" s="1219">
        <f>+$J34</f>
        <v>767</v>
      </c>
      <c r="AL34" s="1243">
        <f>+N34</f>
        <v>0</v>
      </c>
      <c r="AM34" s="308">
        <f t="shared" si="1"/>
        <v>0</v>
      </c>
      <c r="AN34" s="683"/>
      <c r="AO34" s="683"/>
      <c r="AP34" s="683"/>
      <c r="AQ34" s="683"/>
      <c r="AR34" s="683"/>
      <c r="AS34" s="683"/>
      <c r="AT34" s="1219">
        <f>+$J34</f>
        <v>767</v>
      </c>
      <c r="AU34" s="1246">
        <f>+O34</f>
        <v>0</v>
      </c>
      <c r="AV34" s="308">
        <f t="shared" si="2"/>
        <v>0</v>
      </c>
      <c r="AW34" s="683"/>
      <c r="AX34" s="683"/>
      <c r="AY34" s="683"/>
      <c r="AZ34" s="683"/>
      <c r="BA34" s="683"/>
      <c r="BB34" s="683"/>
      <c r="BC34" s="1219">
        <f>+$J34</f>
        <v>767</v>
      </c>
      <c r="BD34" s="1249">
        <f>+P34</f>
        <v>0</v>
      </c>
      <c r="BE34" s="308">
        <f t="shared" si="3"/>
        <v>0</v>
      </c>
      <c r="BF34" s="683"/>
      <c r="BG34" s="683"/>
      <c r="BH34" s="683"/>
      <c r="BI34" s="683"/>
      <c r="BJ34" s="683"/>
      <c r="BK34" s="683"/>
      <c r="BL34" s="1219">
        <f>+$J34</f>
        <v>767</v>
      </c>
      <c r="BM34" s="1252">
        <f>+Q34</f>
        <v>0</v>
      </c>
      <c r="BN34" s="308">
        <f t="shared" si="4"/>
        <v>0</v>
      </c>
      <c r="BO34" s="683"/>
      <c r="BP34" s="683"/>
      <c r="BQ34" s="683"/>
      <c r="BR34" s="683"/>
      <c r="BS34" s="683"/>
      <c r="BT34" s="683"/>
      <c r="BU34" s="1204"/>
      <c r="BV34" s="1205"/>
      <c r="BW34" s="1205"/>
      <c r="BX34" s="1205"/>
      <c r="BY34" s="1205"/>
      <c r="BZ34" s="1205"/>
      <c r="CA34" s="1205"/>
      <c r="CB34" s="1205"/>
      <c r="CC34" s="1206"/>
    </row>
    <row r="35" spans="1:81" s="690" customFormat="1" ht="40.15" customHeight="1" x14ac:dyDescent="0.25">
      <c r="A35" s="673"/>
      <c r="B35" s="1334"/>
      <c r="C35" s="1315"/>
      <c r="D35" s="1097"/>
      <c r="E35" s="1094"/>
      <c r="F35" s="1094"/>
      <c r="G35" s="1094"/>
      <c r="H35" s="1094"/>
      <c r="I35" s="1094"/>
      <c r="J35" s="1220"/>
      <c r="K35" s="1217"/>
      <c r="L35" s="2313"/>
      <c r="M35" s="1226"/>
      <c r="N35" s="1229"/>
      <c r="O35" s="1232"/>
      <c r="P35" s="1235"/>
      <c r="Q35" s="1238"/>
      <c r="R35" s="1220"/>
      <c r="S35" s="377" t="s">
        <v>7391</v>
      </c>
      <c r="T35" s="709"/>
      <c r="U35" s="709"/>
      <c r="V35" s="709"/>
      <c r="W35" s="937" t="s">
        <v>7392</v>
      </c>
      <c r="X35" s="670">
        <v>44576</v>
      </c>
      <c r="Y35" s="670">
        <v>44926</v>
      </c>
      <c r="Z35" s="670">
        <v>44576</v>
      </c>
      <c r="AA35" s="670"/>
      <c r="AB35" s="1220"/>
      <c r="AC35" s="1241"/>
      <c r="AD35" s="303">
        <f t="shared" si="6"/>
        <v>50</v>
      </c>
      <c r="AE35" s="303">
        <f t="shared" si="6"/>
        <v>50</v>
      </c>
      <c r="AF35" s="303">
        <f t="shared" si="6"/>
        <v>0</v>
      </c>
      <c r="AG35" s="303">
        <f t="shared" si="6"/>
        <v>0</v>
      </c>
      <c r="AH35" s="303">
        <f t="shared" si="6"/>
        <v>0</v>
      </c>
      <c r="AI35" s="303">
        <f t="shared" si="6"/>
        <v>0</v>
      </c>
      <c r="AJ35" s="303">
        <f t="shared" si="6"/>
        <v>0</v>
      </c>
      <c r="AK35" s="1220"/>
      <c r="AL35" s="1244"/>
      <c r="AM35" s="303">
        <f t="shared" si="1"/>
        <v>0</v>
      </c>
      <c r="AN35" s="684"/>
      <c r="AO35" s="684"/>
      <c r="AP35" s="684"/>
      <c r="AQ35" s="684"/>
      <c r="AR35" s="684"/>
      <c r="AS35" s="684"/>
      <c r="AT35" s="1220"/>
      <c r="AU35" s="1247"/>
      <c r="AV35" s="303">
        <f t="shared" si="2"/>
        <v>50</v>
      </c>
      <c r="AW35" s="684">
        <v>50</v>
      </c>
      <c r="AX35" s="684"/>
      <c r="AY35" s="684"/>
      <c r="AZ35" s="684"/>
      <c r="BA35" s="684"/>
      <c r="BB35" s="684"/>
      <c r="BC35" s="1220"/>
      <c r="BD35" s="1250"/>
      <c r="BE35" s="303">
        <f t="shared" si="3"/>
        <v>0</v>
      </c>
      <c r="BF35" s="684"/>
      <c r="BG35" s="684"/>
      <c r="BH35" s="684"/>
      <c r="BI35" s="684"/>
      <c r="BJ35" s="684"/>
      <c r="BK35" s="684"/>
      <c r="BL35" s="1220"/>
      <c r="BM35" s="1253"/>
      <c r="BN35" s="303">
        <f t="shared" si="4"/>
        <v>0</v>
      </c>
      <c r="BO35" s="684"/>
      <c r="BP35" s="684"/>
      <c r="BQ35" s="684"/>
      <c r="BR35" s="684"/>
      <c r="BS35" s="684"/>
      <c r="BT35" s="684"/>
      <c r="BU35" s="1207"/>
      <c r="BV35" s="1208"/>
      <c r="BW35" s="1208"/>
      <c r="BX35" s="1208"/>
      <c r="BY35" s="1208"/>
      <c r="BZ35" s="1208"/>
      <c r="CA35" s="1208"/>
      <c r="CB35" s="1208"/>
      <c r="CC35" s="1209"/>
    </row>
    <row r="36" spans="1:81" s="690" customFormat="1" ht="40.15" customHeight="1" x14ac:dyDescent="0.25">
      <c r="A36" s="673"/>
      <c r="B36" s="1334"/>
      <c r="C36" s="1315"/>
      <c r="D36" s="1097"/>
      <c r="E36" s="1094"/>
      <c r="F36" s="1094"/>
      <c r="G36" s="1094"/>
      <c r="H36" s="1094"/>
      <c r="I36" s="1094"/>
      <c r="J36" s="1220"/>
      <c r="K36" s="1217"/>
      <c r="L36" s="2313"/>
      <c r="M36" s="1226"/>
      <c r="N36" s="1229"/>
      <c r="O36" s="1232"/>
      <c r="P36" s="1235"/>
      <c r="Q36" s="1238"/>
      <c r="R36" s="1220"/>
      <c r="S36" s="377" t="s">
        <v>7382</v>
      </c>
      <c r="T36" s="709"/>
      <c r="U36" s="709"/>
      <c r="V36" s="709"/>
      <c r="W36" s="937" t="s">
        <v>7399</v>
      </c>
      <c r="X36" s="670">
        <v>44576</v>
      </c>
      <c r="Y36" s="670">
        <v>44926</v>
      </c>
      <c r="Z36" s="670">
        <v>44576</v>
      </c>
      <c r="AA36" s="670"/>
      <c r="AB36" s="1220"/>
      <c r="AC36" s="1241"/>
      <c r="AD36" s="303">
        <f t="shared" si="6"/>
        <v>0</v>
      </c>
      <c r="AE36" s="303">
        <f t="shared" si="6"/>
        <v>0</v>
      </c>
      <c r="AF36" s="303">
        <f t="shared" si="6"/>
        <v>0</v>
      </c>
      <c r="AG36" s="303">
        <f t="shared" si="6"/>
        <v>0</v>
      </c>
      <c r="AH36" s="303">
        <f t="shared" si="6"/>
        <v>0</v>
      </c>
      <c r="AI36" s="303">
        <f t="shared" si="6"/>
        <v>0</v>
      </c>
      <c r="AJ36" s="303">
        <f t="shared" si="6"/>
        <v>0</v>
      </c>
      <c r="AK36" s="1220"/>
      <c r="AL36" s="1244"/>
      <c r="AM36" s="303">
        <f t="shared" si="1"/>
        <v>0</v>
      </c>
      <c r="AN36" s="684"/>
      <c r="AO36" s="684"/>
      <c r="AP36" s="684"/>
      <c r="AQ36" s="684"/>
      <c r="AR36" s="684"/>
      <c r="AS36" s="684"/>
      <c r="AT36" s="1220"/>
      <c r="AU36" s="1247"/>
      <c r="AV36" s="303">
        <f t="shared" si="2"/>
        <v>0</v>
      </c>
      <c r="AW36" s="684"/>
      <c r="AX36" s="684"/>
      <c r="AY36" s="684"/>
      <c r="AZ36" s="684"/>
      <c r="BA36" s="684"/>
      <c r="BB36" s="684"/>
      <c r="BC36" s="1220"/>
      <c r="BD36" s="1250"/>
      <c r="BE36" s="303">
        <f t="shared" si="3"/>
        <v>0</v>
      </c>
      <c r="BF36" s="684"/>
      <c r="BG36" s="684"/>
      <c r="BH36" s="684"/>
      <c r="BI36" s="684"/>
      <c r="BJ36" s="684"/>
      <c r="BK36" s="684"/>
      <c r="BL36" s="1220"/>
      <c r="BM36" s="1253"/>
      <c r="BN36" s="303">
        <f t="shared" si="4"/>
        <v>0</v>
      </c>
      <c r="BO36" s="684"/>
      <c r="BP36" s="684"/>
      <c r="BQ36" s="684"/>
      <c r="BR36" s="684"/>
      <c r="BS36" s="684"/>
      <c r="BT36" s="684"/>
      <c r="BU36" s="1207"/>
      <c r="BV36" s="1208"/>
      <c r="BW36" s="1208"/>
      <c r="BX36" s="1208"/>
      <c r="BY36" s="1208"/>
      <c r="BZ36" s="1208"/>
      <c r="CA36" s="1208"/>
      <c r="CB36" s="1208"/>
      <c r="CC36" s="1209"/>
    </row>
    <row r="37" spans="1:81" s="690" customFormat="1" ht="40.15" customHeight="1" thickBot="1" x14ac:dyDescent="0.3">
      <c r="A37" s="673"/>
      <c r="B37" s="1335"/>
      <c r="C37" s="1316"/>
      <c r="D37" s="1098"/>
      <c r="E37" s="1095"/>
      <c r="F37" s="1095"/>
      <c r="G37" s="1095"/>
      <c r="H37" s="1095"/>
      <c r="I37" s="1095"/>
      <c r="J37" s="1221"/>
      <c r="K37" s="1218"/>
      <c r="L37" s="2314"/>
      <c r="M37" s="1227"/>
      <c r="N37" s="1230"/>
      <c r="O37" s="1233"/>
      <c r="P37" s="1236"/>
      <c r="Q37" s="1239"/>
      <c r="R37" s="1221"/>
      <c r="S37" s="377" t="s">
        <v>7383</v>
      </c>
      <c r="T37" s="710"/>
      <c r="U37" s="710"/>
      <c r="V37" s="710"/>
      <c r="W37" s="938" t="s">
        <v>7400</v>
      </c>
      <c r="X37" s="671">
        <v>44576</v>
      </c>
      <c r="Y37" s="671">
        <v>44926</v>
      </c>
      <c r="Z37" s="671">
        <v>44576</v>
      </c>
      <c r="AA37" s="671"/>
      <c r="AB37" s="1221"/>
      <c r="AC37" s="1242"/>
      <c r="AD37" s="306">
        <f t="shared" si="6"/>
        <v>0</v>
      </c>
      <c r="AE37" s="306">
        <f t="shared" si="6"/>
        <v>0</v>
      </c>
      <c r="AF37" s="306">
        <f t="shared" si="6"/>
        <v>0</v>
      </c>
      <c r="AG37" s="306">
        <f t="shared" si="6"/>
        <v>0</v>
      </c>
      <c r="AH37" s="306">
        <f t="shared" si="6"/>
        <v>0</v>
      </c>
      <c r="AI37" s="306">
        <f t="shared" si="6"/>
        <v>0</v>
      </c>
      <c r="AJ37" s="306">
        <f t="shared" si="6"/>
        <v>0</v>
      </c>
      <c r="AK37" s="1221"/>
      <c r="AL37" s="1245"/>
      <c r="AM37" s="306">
        <f t="shared" si="1"/>
        <v>0</v>
      </c>
      <c r="AN37" s="685"/>
      <c r="AO37" s="685"/>
      <c r="AP37" s="685"/>
      <c r="AQ37" s="685"/>
      <c r="AR37" s="685"/>
      <c r="AS37" s="685"/>
      <c r="AT37" s="1221"/>
      <c r="AU37" s="1248"/>
      <c r="AV37" s="306">
        <f t="shared" si="2"/>
        <v>0</v>
      </c>
      <c r="AW37" s="685"/>
      <c r="AX37" s="685"/>
      <c r="AY37" s="685"/>
      <c r="AZ37" s="685"/>
      <c r="BA37" s="685"/>
      <c r="BB37" s="685"/>
      <c r="BC37" s="1221"/>
      <c r="BD37" s="1251"/>
      <c r="BE37" s="306">
        <f t="shared" si="3"/>
        <v>0</v>
      </c>
      <c r="BF37" s="685"/>
      <c r="BG37" s="685"/>
      <c r="BH37" s="685"/>
      <c r="BI37" s="685"/>
      <c r="BJ37" s="685"/>
      <c r="BK37" s="685"/>
      <c r="BL37" s="1221"/>
      <c r="BM37" s="1254"/>
      <c r="BN37" s="306">
        <f t="shared" si="4"/>
        <v>0</v>
      </c>
      <c r="BO37" s="685"/>
      <c r="BP37" s="685"/>
      <c r="BQ37" s="685"/>
      <c r="BR37" s="685"/>
      <c r="BS37" s="685"/>
      <c r="BT37" s="685"/>
      <c r="BU37" s="1210"/>
      <c r="BV37" s="1211"/>
      <c r="BW37" s="1211"/>
      <c r="BX37" s="1211"/>
      <c r="BY37" s="1211"/>
      <c r="BZ37" s="1211"/>
      <c r="CA37" s="1211"/>
      <c r="CB37" s="1211"/>
      <c r="CC37" s="1212"/>
    </row>
    <row r="38" spans="1:81" s="690" customFormat="1" ht="59.25" customHeight="1" thickTop="1" x14ac:dyDescent="0.25">
      <c r="A38" s="673"/>
      <c r="B38" s="1333" t="s">
        <v>1244</v>
      </c>
      <c r="C38" s="1314" t="s">
        <v>1247</v>
      </c>
      <c r="D38" s="1096"/>
      <c r="E38" s="1093"/>
      <c r="F38" s="1093"/>
      <c r="G38" s="1093"/>
      <c r="H38" s="1093"/>
      <c r="I38" s="1093"/>
      <c r="J38" s="1219">
        <v>768</v>
      </c>
      <c r="K38" s="1216" t="str">
        <f>+[22]Metas!K890</f>
        <v xml:space="preserve">Estudios y Diseños para el Mejoramiento de Vías Urbanas </v>
      </c>
      <c r="L38" s="2312">
        <v>2</v>
      </c>
      <c r="M38" s="1225"/>
      <c r="N38" s="1228"/>
      <c r="O38" s="1231"/>
      <c r="P38" s="1234"/>
      <c r="Q38" s="1237"/>
      <c r="R38" s="1219">
        <f>+$J38</f>
        <v>768</v>
      </c>
      <c r="S38" s="375" t="s">
        <v>7378</v>
      </c>
      <c r="T38" s="708"/>
      <c r="U38" s="708"/>
      <c r="V38" s="708"/>
      <c r="W38" s="937" t="s">
        <v>7401</v>
      </c>
      <c r="X38" s="669"/>
      <c r="Y38" s="669"/>
      <c r="Z38" s="669"/>
      <c r="AA38" s="669"/>
      <c r="AB38" s="1219">
        <f>+$J38</f>
        <v>768</v>
      </c>
      <c r="AC38" s="1240">
        <f>+L38</f>
        <v>2</v>
      </c>
      <c r="AD38" s="308">
        <f t="shared" si="6"/>
        <v>0</v>
      </c>
      <c r="AE38" s="308">
        <f t="shared" si="6"/>
        <v>0</v>
      </c>
      <c r="AF38" s="308">
        <f t="shared" si="6"/>
        <v>0</v>
      </c>
      <c r="AG38" s="308">
        <f t="shared" si="6"/>
        <v>0</v>
      </c>
      <c r="AH38" s="308">
        <f t="shared" si="6"/>
        <v>0</v>
      </c>
      <c r="AI38" s="308">
        <f t="shared" si="6"/>
        <v>0</v>
      </c>
      <c r="AJ38" s="308">
        <f t="shared" si="6"/>
        <v>0</v>
      </c>
      <c r="AK38" s="1219">
        <f>+$J38</f>
        <v>768</v>
      </c>
      <c r="AL38" s="1243">
        <f>+N38</f>
        <v>0</v>
      </c>
      <c r="AM38" s="308">
        <f t="shared" si="1"/>
        <v>0</v>
      </c>
      <c r="AN38" s="683"/>
      <c r="AO38" s="683"/>
      <c r="AP38" s="683"/>
      <c r="AQ38" s="683"/>
      <c r="AR38" s="683"/>
      <c r="AS38" s="683"/>
      <c r="AT38" s="1219">
        <f>+$J38</f>
        <v>768</v>
      </c>
      <c r="AU38" s="1246">
        <f>+O38</f>
        <v>0</v>
      </c>
      <c r="AV38" s="308">
        <f t="shared" si="2"/>
        <v>0</v>
      </c>
      <c r="AW38" s="683"/>
      <c r="AX38" s="683"/>
      <c r="AY38" s="683"/>
      <c r="AZ38" s="683"/>
      <c r="BA38" s="683"/>
      <c r="BB38" s="683"/>
      <c r="BC38" s="1219">
        <f>+$J38</f>
        <v>768</v>
      </c>
      <c r="BD38" s="1249">
        <f>+P38</f>
        <v>0</v>
      </c>
      <c r="BE38" s="308">
        <f t="shared" si="3"/>
        <v>0</v>
      </c>
      <c r="BF38" s="683"/>
      <c r="BG38" s="683"/>
      <c r="BH38" s="683"/>
      <c r="BI38" s="683"/>
      <c r="BJ38" s="683"/>
      <c r="BK38" s="683"/>
      <c r="BL38" s="1219">
        <f>+$J38</f>
        <v>768</v>
      </c>
      <c r="BM38" s="1252">
        <f>+Q38</f>
        <v>0</v>
      </c>
      <c r="BN38" s="308">
        <f t="shared" si="4"/>
        <v>0</v>
      </c>
      <c r="BO38" s="683"/>
      <c r="BP38" s="683"/>
      <c r="BQ38" s="683"/>
      <c r="BR38" s="683"/>
      <c r="BS38" s="683"/>
      <c r="BT38" s="683"/>
      <c r="BU38" s="1204"/>
      <c r="BV38" s="1205"/>
      <c r="BW38" s="1205"/>
      <c r="BX38" s="1205"/>
      <c r="BY38" s="1205"/>
      <c r="BZ38" s="1205"/>
      <c r="CA38" s="1205"/>
      <c r="CB38" s="1205"/>
      <c r="CC38" s="1206"/>
    </row>
    <row r="39" spans="1:81" s="690" customFormat="1" ht="40.15" customHeight="1" x14ac:dyDescent="0.25">
      <c r="A39" s="673"/>
      <c r="B39" s="1334"/>
      <c r="C39" s="1315"/>
      <c r="D39" s="1097"/>
      <c r="E39" s="1094"/>
      <c r="F39" s="1094"/>
      <c r="G39" s="1094"/>
      <c r="H39" s="1094"/>
      <c r="I39" s="1094"/>
      <c r="J39" s="1220"/>
      <c r="K39" s="1217"/>
      <c r="L39" s="2313"/>
      <c r="M39" s="1226"/>
      <c r="N39" s="1229"/>
      <c r="O39" s="1232"/>
      <c r="P39" s="1235"/>
      <c r="Q39" s="1238"/>
      <c r="R39" s="1220"/>
      <c r="S39" s="377" t="s">
        <v>7402</v>
      </c>
      <c r="T39" s="709"/>
      <c r="U39" s="709"/>
      <c r="V39" s="709"/>
      <c r="W39" s="937" t="s">
        <v>7392</v>
      </c>
      <c r="X39" s="670">
        <v>44576</v>
      </c>
      <c r="Y39" s="670">
        <v>44926</v>
      </c>
      <c r="Z39" s="670">
        <v>44576</v>
      </c>
      <c r="AA39" s="670"/>
      <c r="AB39" s="1220"/>
      <c r="AC39" s="1241"/>
      <c r="AD39" s="303">
        <f t="shared" si="6"/>
        <v>500</v>
      </c>
      <c r="AE39" s="303">
        <f t="shared" si="6"/>
        <v>0</v>
      </c>
      <c r="AF39" s="303">
        <f t="shared" si="6"/>
        <v>500</v>
      </c>
      <c r="AG39" s="303">
        <f t="shared" si="6"/>
        <v>0</v>
      </c>
      <c r="AH39" s="303">
        <f t="shared" si="6"/>
        <v>0</v>
      </c>
      <c r="AI39" s="303">
        <f t="shared" si="6"/>
        <v>0</v>
      </c>
      <c r="AJ39" s="303">
        <f t="shared" si="6"/>
        <v>0</v>
      </c>
      <c r="AK39" s="1220"/>
      <c r="AL39" s="1244"/>
      <c r="AM39" s="303">
        <f t="shared" si="1"/>
        <v>0</v>
      </c>
      <c r="AN39" s="684"/>
      <c r="AO39" s="684"/>
      <c r="AP39" s="684"/>
      <c r="AQ39" s="684"/>
      <c r="AR39" s="684"/>
      <c r="AS39" s="684"/>
      <c r="AT39" s="1220"/>
      <c r="AU39" s="1247"/>
      <c r="AV39" s="303">
        <f t="shared" si="2"/>
        <v>500</v>
      </c>
      <c r="AW39" s="684"/>
      <c r="AX39" s="684">
        <v>500</v>
      </c>
      <c r="AY39" s="684"/>
      <c r="AZ39" s="684"/>
      <c r="BA39" s="684"/>
      <c r="BB39" s="684"/>
      <c r="BC39" s="1220"/>
      <c r="BD39" s="1250"/>
      <c r="BE39" s="303">
        <f t="shared" si="3"/>
        <v>0</v>
      </c>
      <c r="BF39" s="684"/>
      <c r="BG39" s="684"/>
      <c r="BH39" s="684"/>
      <c r="BI39" s="684"/>
      <c r="BJ39" s="684"/>
      <c r="BK39" s="684"/>
      <c r="BL39" s="1220"/>
      <c r="BM39" s="1253"/>
      <c r="BN39" s="303">
        <f t="shared" si="4"/>
        <v>0</v>
      </c>
      <c r="BO39" s="684"/>
      <c r="BP39" s="684"/>
      <c r="BQ39" s="684"/>
      <c r="BR39" s="684"/>
      <c r="BS39" s="684"/>
      <c r="BT39" s="684"/>
      <c r="BU39" s="1207"/>
      <c r="BV39" s="1208"/>
      <c r="BW39" s="1208"/>
      <c r="BX39" s="1208"/>
      <c r="BY39" s="1208"/>
      <c r="BZ39" s="1208"/>
      <c r="CA39" s="1208"/>
      <c r="CB39" s="1208"/>
      <c r="CC39" s="1209"/>
    </row>
    <row r="40" spans="1:81" s="690" customFormat="1" ht="40.15" customHeight="1" x14ac:dyDescent="0.25">
      <c r="A40" s="673"/>
      <c r="B40" s="1334"/>
      <c r="C40" s="1315"/>
      <c r="D40" s="1097"/>
      <c r="E40" s="1094"/>
      <c r="F40" s="1094"/>
      <c r="G40" s="1094"/>
      <c r="H40" s="1094"/>
      <c r="I40" s="1094"/>
      <c r="J40" s="1220"/>
      <c r="K40" s="1217"/>
      <c r="L40" s="2313"/>
      <c r="M40" s="1226"/>
      <c r="N40" s="1229"/>
      <c r="O40" s="1232"/>
      <c r="P40" s="1235"/>
      <c r="Q40" s="1238"/>
      <c r="R40" s="1220"/>
      <c r="S40" s="377" t="s">
        <v>7403</v>
      </c>
      <c r="T40" s="709"/>
      <c r="U40" s="709"/>
      <c r="V40" s="709"/>
      <c r="W40" s="937" t="s">
        <v>7404</v>
      </c>
      <c r="X40" s="670"/>
      <c r="Y40" s="670"/>
      <c r="Z40" s="670"/>
      <c r="AA40" s="670"/>
      <c r="AB40" s="1220"/>
      <c r="AC40" s="1241"/>
      <c r="AD40" s="303">
        <f t="shared" si="6"/>
        <v>0</v>
      </c>
      <c r="AE40" s="303">
        <f t="shared" si="6"/>
        <v>0</v>
      </c>
      <c r="AF40" s="303">
        <f t="shared" si="6"/>
        <v>0</v>
      </c>
      <c r="AG40" s="303">
        <f t="shared" si="6"/>
        <v>0</v>
      </c>
      <c r="AH40" s="303">
        <f t="shared" si="6"/>
        <v>0</v>
      </c>
      <c r="AI40" s="303">
        <f t="shared" si="6"/>
        <v>0</v>
      </c>
      <c r="AJ40" s="303">
        <f t="shared" si="6"/>
        <v>0</v>
      </c>
      <c r="AK40" s="1220"/>
      <c r="AL40" s="1244"/>
      <c r="AM40" s="303">
        <f t="shared" si="1"/>
        <v>0</v>
      </c>
      <c r="AN40" s="684"/>
      <c r="AO40" s="684"/>
      <c r="AP40" s="684"/>
      <c r="AQ40" s="684"/>
      <c r="AR40" s="684"/>
      <c r="AS40" s="684"/>
      <c r="AT40" s="1220"/>
      <c r="AU40" s="1247"/>
      <c r="AV40" s="303">
        <f t="shared" si="2"/>
        <v>0</v>
      </c>
      <c r="AW40" s="684"/>
      <c r="AX40" s="684"/>
      <c r="AY40" s="684"/>
      <c r="AZ40" s="684"/>
      <c r="BA40" s="684"/>
      <c r="BB40" s="684"/>
      <c r="BC40" s="1220"/>
      <c r="BD40" s="1250"/>
      <c r="BE40" s="303">
        <f t="shared" si="3"/>
        <v>0</v>
      </c>
      <c r="BF40" s="684"/>
      <c r="BG40" s="684"/>
      <c r="BH40" s="684"/>
      <c r="BI40" s="684"/>
      <c r="BJ40" s="684"/>
      <c r="BK40" s="684"/>
      <c r="BL40" s="1220"/>
      <c r="BM40" s="1253"/>
      <c r="BN40" s="303">
        <f t="shared" si="4"/>
        <v>0</v>
      </c>
      <c r="BO40" s="684"/>
      <c r="BP40" s="684"/>
      <c r="BQ40" s="684"/>
      <c r="BR40" s="684"/>
      <c r="BS40" s="684"/>
      <c r="BT40" s="684"/>
      <c r="BU40" s="1207"/>
      <c r="BV40" s="1208"/>
      <c r="BW40" s="1208"/>
      <c r="BX40" s="1208"/>
      <c r="BY40" s="1208"/>
      <c r="BZ40" s="1208"/>
      <c r="CA40" s="1208"/>
      <c r="CB40" s="1208"/>
      <c r="CC40" s="1209"/>
    </row>
    <row r="41" spans="1:81" s="690" customFormat="1" ht="40.15" customHeight="1" thickBot="1" x14ac:dyDescent="0.3">
      <c r="A41" s="673"/>
      <c r="B41" s="1334"/>
      <c r="C41" s="1315"/>
      <c r="D41" s="1098"/>
      <c r="E41" s="1095"/>
      <c r="F41" s="1095"/>
      <c r="G41" s="1095"/>
      <c r="H41" s="1095"/>
      <c r="I41" s="1095"/>
      <c r="J41" s="1221"/>
      <c r="K41" s="1218"/>
      <c r="L41" s="2314"/>
      <c r="M41" s="1227"/>
      <c r="N41" s="1230"/>
      <c r="O41" s="1233"/>
      <c r="P41" s="1236"/>
      <c r="Q41" s="1239"/>
      <c r="R41" s="1221"/>
      <c r="S41" s="379"/>
      <c r="T41" s="710"/>
      <c r="U41" s="710"/>
      <c r="V41" s="710"/>
      <c r="W41" s="938" t="s">
        <v>7405</v>
      </c>
      <c r="X41" s="671"/>
      <c r="Y41" s="671"/>
      <c r="Z41" s="671"/>
      <c r="AA41" s="671"/>
      <c r="AB41" s="1221"/>
      <c r="AC41" s="1242"/>
      <c r="AD41" s="306">
        <f t="shared" si="6"/>
        <v>0</v>
      </c>
      <c r="AE41" s="306">
        <f t="shared" si="6"/>
        <v>0</v>
      </c>
      <c r="AF41" s="306">
        <f t="shared" si="6"/>
        <v>0</v>
      </c>
      <c r="AG41" s="306">
        <f t="shared" si="6"/>
        <v>0</v>
      </c>
      <c r="AH41" s="306">
        <f t="shared" si="6"/>
        <v>0</v>
      </c>
      <c r="AI41" s="306">
        <f t="shared" si="6"/>
        <v>0</v>
      </c>
      <c r="AJ41" s="306">
        <f t="shared" si="6"/>
        <v>0</v>
      </c>
      <c r="AK41" s="1221"/>
      <c r="AL41" s="1245"/>
      <c r="AM41" s="306">
        <f t="shared" si="1"/>
        <v>0</v>
      </c>
      <c r="AN41" s="685"/>
      <c r="AO41" s="685"/>
      <c r="AP41" s="685"/>
      <c r="AQ41" s="685"/>
      <c r="AR41" s="685"/>
      <c r="AS41" s="685"/>
      <c r="AT41" s="1221"/>
      <c r="AU41" s="1248"/>
      <c r="AV41" s="306">
        <f t="shared" si="2"/>
        <v>0</v>
      </c>
      <c r="AW41" s="685"/>
      <c r="AX41" s="685"/>
      <c r="AY41" s="685"/>
      <c r="AZ41" s="685"/>
      <c r="BA41" s="685"/>
      <c r="BB41" s="685"/>
      <c r="BC41" s="1221"/>
      <c r="BD41" s="1251"/>
      <c r="BE41" s="306">
        <f t="shared" si="3"/>
        <v>0</v>
      </c>
      <c r="BF41" s="685"/>
      <c r="BG41" s="685"/>
      <c r="BH41" s="685"/>
      <c r="BI41" s="685"/>
      <c r="BJ41" s="685"/>
      <c r="BK41" s="685"/>
      <c r="BL41" s="1221"/>
      <c r="BM41" s="1254"/>
      <c r="BN41" s="306">
        <f t="shared" si="4"/>
        <v>0</v>
      </c>
      <c r="BO41" s="685"/>
      <c r="BP41" s="685"/>
      <c r="BQ41" s="685"/>
      <c r="BR41" s="685"/>
      <c r="BS41" s="685"/>
      <c r="BT41" s="685"/>
      <c r="BU41" s="1210"/>
      <c r="BV41" s="1211"/>
      <c r="BW41" s="1211"/>
      <c r="BX41" s="1211"/>
      <c r="BY41" s="1211"/>
      <c r="BZ41" s="1211"/>
      <c r="CA41" s="1211"/>
      <c r="CB41" s="1211"/>
      <c r="CC41" s="1212"/>
    </row>
    <row r="42" spans="1:81" s="690" customFormat="1" ht="62.25" customHeight="1" thickTop="1" x14ac:dyDescent="0.25">
      <c r="A42" s="673"/>
      <c r="B42" s="1334"/>
      <c r="C42" s="1315"/>
      <c r="D42" s="1096"/>
      <c r="E42" s="1093"/>
      <c r="F42" s="1093"/>
      <c r="G42" s="1093"/>
      <c r="H42" s="1093"/>
      <c r="I42" s="1093"/>
      <c r="J42" s="1219">
        <v>769</v>
      </c>
      <c r="K42" s="1216" t="s">
        <v>1248</v>
      </c>
      <c r="L42" s="2324">
        <v>0.3</v>
      </c>
      <c r="M42" s="1225">
        <f>SUM(N42:Q42)</f>
        <v>0</v>
      </c>
      <c r="N42" s="1228"/>
      <c r="O42" s="1231"/>
      <c r="P42" s="1234"/>
      <c r="Q42" s="1237"/>
      <c r="R42" s="1219">
        <f>+$J42</f>
        <v>769</v>
      </c>
      <c r="S42" s="377" t="s">
        <v>7378</v>
      </c>
      <c r="T42" s="708"/>
      <c r="U42" s="708"/>
      <c r="V42" s="708"/>
      <c r="W42" s="937" t="s">
        <v>7406</v>
      </c>
      <c r="X42" s="669"/>
      <c r="Y42" s="669"/>
      <c r="Z42" s="669"/>
      <c r="AA42" s="669"/>
      <c r="AB42" s="1219">
        <f>+$J42</f>
        <v>769</v>
      </c>
      <c r="AC42" s="2327">
        <f>+L42</f>
        <v>0.3</v>
      </c>
      <c r="AD42" s="308">
        <f t="shared" si="6"/>
        <v>0</v>
      </c>
      <c r="AE42" s="308">
        <f t="shared" si="6"/>
        <v>0</v>
      </c>
      <c r="AF42" s="308">
        <f t="shared" si="6"/>
        <v>0</v>
      </c>
      <c r="AG42" s="308">
        <f t="shared" si="6"/>
        <v>0</v>
      </c>
      <c r="AH42" s="308">
        <f t="shared" si="6"/>
        <v>0</v>
      </c>
      <c r="AI42" s="308">
        <f t="shared" si="6"/>
        <v>0</v>
      </c>
      <c r="AJ42" s="308">
        <f t="shared" si="6"/>
        <v>0</v>
      </c>
      <c r="AK42" s="1219">
        <f>+$J42</f>
        <v>769</v>
      </c>
      <c r="AL42" s="1243">
        <f>+N42</f>
        <v>0</v>
      </c>
      <c r="AM42" s="308">
        <f t="shared" si="1"/>
        <v>0</v>
      </c>
      <c r="AN42" s="683"/>
      <c r="AO42" s="683"/>
      <c r="AP42" s="683"/>
      <c r="AQ42" s="683"/>
      <c r="AR42" s="683"/>
      <c r="AS42" s="683"/>
      <c r="AT42" s="1219">
        <f>+$J42</f>
        <v>769</v>
      </c>
      <c r="AU42" s="1246">
        <f>+O42</f>
        <v>0</v>
      </c>
      <c r="AV42" s="308">
        <f t="shared" si="2"/>
        <v>0</v>
      </c>
      <c r="AW42" s="683"/>
      <c r="AX42" s="683"/>
      <c r="AY42" s="683"/>
      <c r="AZ42" s="683"/>
      <c r="BA42" s="683"/>
      <c r="BB42" s="683"/>
      <c r="BC42" s="1219">
        <f>+$J42</f>
        <v>769</v>
      </c>
      <c r="BD42" s="1249">
        <f>+P42</f>
        <v>0</v>
      </c>
      <c r="BE42" s="308">
        <f t="shared" si="3"/>
        <v>0</v>
      </c>
      <c r="BF42" s="683"/>
      <c r="BG42" s="683"/>
      <c r="BH42" s="683"/>
      <c r="BI42" s="683"/>
      <c r="BJ42" s="683"/>
      <c r="BK42" s="683"/>
      <c r="BL42" s="1219">
        <f>+$J42</f>
        <v>769</v>
      </c>
      <c r="BM42" s="1252">
        <f>+Q42</f>
        <v>0</v>
      </c>
      <c r="BN42" s="308">
        <f t="shared" si="4"/>
        <v>0</v>
      </c>
      <c r="BO42" s="683"/>
      <c r="BP42" s="683"/>
      <c r="BQ42" s="683"/>
      <c r="BR42" s="683"/>
      <c r="BS42" s="683"/>
      <c r="BT42" s="683"/>
      <c r="BU42" s="1204"/>
      <c r="BV42" s="1205"/>
      <c r="BW42" s="1205"/>
      <c r="BX42" s="1205"/>
      <c r="BY42" s="1205"/>
      <c r="BZ42" s="1205"/>
      <c r="CA42" s="1205"/>
      <c r="CB42" s="1205"/>
      <c r="CC42" s="1206"/>
    </row>
    <row r="43" spans="1:81" s="690" customFormat="1" ht="40.15" customHeight="1" x14ac:dyDescent="0.25">
      <c r="A43" s="673"/>
      <c r="B43" s="1334"/>
      <c r="C43" s="1315"/>
      <c r="D43" s="1097"/>
      <c r="E43" s="1094"/>
      <c r="F43" s="1094"/>
      <c r="G43" s="1094"/>
      <c r="H43" s="1094"/>
      <c r="I43" s="1094"/>
      <c r="J43" s="1220"/>
      <c r="K43" s="1217"/>
      <c r="L43" s="2325"/>
      <c r="M43" s="1226"/>
      <c r="N43" s="1229"/>
      <c r="O43" s="1232"/>
      <c r="P43" s="1235"/>
      <c r="Q43" s="1238"/>
      <c r="R43" s="1220"/>
      <c r="S43" s="377" t="s">
        <v>7391</v>
      </c>
      <c r="T43" s="709"/>
      <c r="U43" s="709"/>
      <c r="V43" s="709"/>
      <c r="W43" s="937" t="s">
        <v>7392</v>
      </c>
      <c r="X43" s="670">
        <v>44576</v>
      </c>
      <c r="Y43" s="670">
        <v>44926</v>
      </c>
      <c r="Z43" s="670">
        <v>44576</v>
      </c>
      <c r="AA43" s="670">
        <v>44925</v>
      </c>
      <c r="AB43" s="1220"/>
      <c r="AC43" s="2328"/>
      <c r="AD43" s="303">
        <f t="shared" si="6"/>
        <v>0</v>
      </c>
      <c r="AE43" s="303">
        <f t="shared" si="6"/>
        <v>0</v>
      </c>
      <c r="AF43" s="303">
        <f t="shared" si="6"/>
        <v>0</v>
      </c>
      <c r="AG43" s="303">
        <f t="shared" si="6"/>
        <v>0</v>
      </c>
      <c r="AH43" s="303">
        <f t="shared" si="6"/>
        <v>0</v>
      </c>
      <c r="AI43" s="303">
        <f t="shared" si="6"/>
        <v>0</v>
      </c>
      <c r="AJ43" s="303">
        <f t="shared" si="6"/>
        <v>0</v>
      </c>
      <c r="AK43" s="1220"/>
      <c r="AL43" s="1244"/>
      <c r="AM43" s="303">
        <f t="shared" si="1"/>
        <v>0</v>
      </c>
      <c r="AN43" s="684"/>
      <c r="AO43" s="684"/>
      <c r="AP43" s="684"/>
      <c r="AQ43" s="684"/>
      <c r="AR43" s="684"/>
      <c r="AS43" s="684"/>
      <c r="AT43" s="1220"/>
      <c r="AU43" s="1247"/>
      <c r="AV43" s="303">
        <f t="shared" si="2"/>
        <v>0</v>
      </c>
      <c r="AW43" s="684"/>
      <c r="AX43" s="684"/>
      <c r="AY43" s="684"/>
      <c r="AZ43" s="684"/>
      <c r="BA43" s="684"/>
      <c r="BB43" s="684"/>
      <c r="BC43" s="1220"/>
      <c r="BD43" s="1250"/>
      <c r="BE43" s="303">
        <f t="shared" si="3"/>
        <v>0</v>
      </c>
      <c r="BF43" s="684"/>
      <c r="BG43" s="684"/>
      <c r="BH43" s="684"/>
      <c r="BI43" s="684"/>
      <c r="BJ43" s="684"/>
      <c r="BK43" s="684"/>
      <c r="BL43" s="1220"/>
      <c r="BM43" s="1253"/>
      <c r="BN43" s="303">
        <f t="shared" si="4"/>
        <v>0</v>
      </c>
      <c r="BO43" s="684"/>
      <c r="BP43" s="684"/>
      <c r="BQ43" s="684"/>
      <c r="BR43" s="684"/>
      <c r="BS43" s="684"/>
      <c r="BT43" s="684"/>
      <c r="BU43" s="1207"/>
      <c r="BV43" s="1208"/>
      <c r="BW43" s="1208"/>
      <c r="BX43" s="1208"/>
      <c r="BY43" s="1208"/>
      <c r="BZ43" s="1208"/>
      <c r="CA43" s="1208"/>
      <c r="CB43" s="1208"/>
      <c r="CC43" s="1209"/>
    </row>
    <row r="44" spans="1:81" s="690" customFormat="1" ht="40.15" customHeight="1" x14ac:dyDescent="0.25">
      <c r="A44" s="673"/>
      <c r="B44" s="1334"/>
      <c r="C44" s="1315"/>
      <c r="D44" s="1097"/>
      <c r="E44" s="1094"/>
      <c r="F44" s="1094"/>
      <c r="G44" s="1094"/>
      <c r="H44" s="1094"/>
      <c r="I44" s="1094"/>
      <c r="J44" s="1220"/>
      <c r="K44" s="1217"/>
      <c r="L44" s="2325"/>
      <c r="M44" s="1226"/>
      <c r="N44" s="1229"/>
      <c r="O44" s="1232"/>
      <c r="P44" s="1235"/>
      <c r="Q44" s="1238"/>
      <c r="R44" s="1220"/>
      <c r="S44" s="377" t="s">
        <v>7396</v>
      </c>
      <c r="T44" s="709"/>
      <c r="U44" s="709"/>
      <c r="V44" s="709"/>
      <c r="W44" s="937" t="s">
        <v>7407</v>
      </c>
      <c r="X44" s="670">
        <v>44576</v>
      </c>
      <c r="Y44" s="670">
        <v>44926</v>
      </c>
      <c r="Z44" s="670">
        <v>44576</v>
      </c>
      <c r="AA44" s="670">
        <v>44925</v>
      </c>
      <c r="AB44" s="1220"/>
      <c r="AC44" s="2328"/>
      <c r="AD44" s="303">
        <f t="shared" si="6"/>
        <v>7500</v>
      </c>
      <c r="AE44" s="303">
        <f t="shared" si="6"/>
        <v>0</v>
      </c>
      <c r="AF44" s="303">
        <f t="shared" si="6"/>
        <v>0</v>
      </c>
      <c r="AG44" s="303">
        <f t="shared" si="6"/>
        <v>0</v>
      </c>
      <c r="AH44" s="303">
        <f t="shared" si="6"/>
        <v>0</v>
      </c>
      <c r="AI44" s="303">
        <f t="shared" si="6"/>
        <v>7500</v>
      </c>
      <c r="AJ44" s="303">
        <f t="shared" si="6"/>
        <v>0</v>
      </c>
      <c r="AK44" s="1220"/>
      <c r="AL44" s="1244"/>
      <c r="AM44" s="303">
        <f t="shared" si="1"/>
        <v>1875</v>
      </c>
      <c r="AN44" s="684"/>
      <c r="AO44" s="684"/>
      <c r="AP44" s="684"/>
      <c r="AQ44" s="684"/>
      <c r="AR44" s="684">
        <v>1875</v>
      </c>
      <c r="AS44" s="684"/>
      <c r="AT44" s="1220"/>
      <c r="AU44" s="1247"/>
      <c r="AV44" s="303">
        <f t="shared" si="2"/>
        <v>1875</v>
      </c>
      <c r="AW44" s="684"/>
      <c r="AX44" s="684"/>
      <c r="AY44" s="684"/>
      <c r="AZ44" s="684"/>
      <c r="BA44" s="684">
        <v>1875</v>
      </c>
      <c r="BB44" s="684"/>
      <c r="BC44" s="1220"/>
      <c r="BD44" s="1250"/>
      <c r="BE44" s="303">
        <f t="shared" si="3"/>
        <v>1875</v>
      </c>
      <c r="BF44" s="684"/>
      <c r="BG44" s="684"/>
      <c r="BH44" s="684"/>
      <c r="BI44" s="684"/>
      <c r="BJ44" s="684">
        <v>1875</v>
      </c>
      <c r="BK44" s="684"/>
      <c r="BL44" s="1220"/>
      <c r="BM44" s="1253"/>
      <c r="BN44" s="303">
        <f t="shared" si="4"/>
        <v>1875</v>
      </c>
      <c r="BO44" s="684"/>
      <c r="BP44" s="684"/>
      <c r="BQ44" s="684"/>
      <c r="BR44" s="684"/>
      <c r="BS44" s="684">
        <v>1875</v>
      </c>
      <c r="BT44" s="684"/>
      <c r="BU44" s="1207"/>
      <c r="BV44" s="1208"/>
      <c r="BW44" s="1208"/>
      <c r="BX44" s="1208"/>
      <c r="BY44" s="1208"/>
      <c r="BZ44" s="1208"/>
      <c r="CA44" s="1208"/>
      <c r="CB44" s="1208"/>
      <c r="CC44" s="1209"/>
    </row>
    <row r="45" spans="1:81" s="690" customFormat="1" ht="40.15" customHeight="1" thickBot="1" x14ac:dyDescent="0.3">
      <c r="A45" s="673"/>
      <c r="B45" s="1334"/>
      <c r="C45" s="1315"/>
      <c r="D45" s="1098"/>
      <c r="E45" s="1095"/>
      <c r="F45" s="1095"/>
      <c r="G45" s="1095"/>
      <c r="H45" s="1095"/>
      <c r="I45" s="1095"/>
      <c r="J45" s="1221"/>
      <c r="K45" s="1218"/>
      <c r="L45" s="2326"/>
      <c r="M45" s="1227"/>
      <c r="N45" s="1230"/>
      <c r="O45" s="1233"/>
      <c r="P45" s="1236"/>
      <c r="Q45" s="1239"/>
      <c r="R45" s="1221"/>
      <c r="S45" s="379" t="s">
        <v>7408</v>
      </c>
      <c r="T45" s="710"/>
      <c r="U45" s="710"/>
      <c r="V45" s="710"/>
      <c r="W45" s="938" t="s">
        <v>7409</v>
      </c>
      <c r="X45" s="670">
        <v>44576</v>
      </c>
      <c r="Y45" s="670">
        <v>44926</v>
      </c>
      <c r="Z45" s="670">
        <v>44576</v>
      </c>
      <c r="AA45" s="670">
        <v>44925</v>
      </c>
      <c r="AB45" s="1221"/>
      <c r="AC45" s="2329"/>
      <c r="AD45" s="306">
        <f t="shared" si="6"/>
        <v>832</v>
      </c>
      <c r="AE45" s="306">
        <f t="shared" si="6"/>
        <v>0</v>
      </c>
      <c r="AF45" s="306">
        <f t="shared" si="6"/>
        <v>0</v>
      </c>
      <c r="AG45" s="306">
        <f t="shared" si="6"/>
        <v>0</v>
      </c>
      <c r="AH45" s="306">
        <f t="shared" si="6"/>
        <v>0</v>
      </c>
      <c r="AI45" s="306">
        <f t="shared" si="6"/>
        <v>832</v>
      </c>
      <c r="AJ45" s="306">
        <f t="shared" si="6"/>
        <v>0</v>
      </c>
      <c r="AK45" s="1221"/>
      <c r="AL45" s="1245"/>
      <c r="AM45" s="306">
        <f t="shared" si="1"/>
        <v>100</v>
      </c>
      <c r="AN45" s="685"/>
      <c r="AO45" s="685"/>
      <c r="AP45" s="685"/>
      <c r="AQ45" s="685"/>
      <c r="AR45" s="685">
        <v>100</v>
      </c>
      <c r="AS45" s="685"/>
      <c r="AT45" s="1221"/>
      <c r="AU45" s="1248"/>
      <c r="AV45" s="306">
        <f t="shared" si="2"/>
        <v>208</v>
      </c>
      <c r="AW45" s="685"/>
      <c r="AX45" s="685"/>
      <c r="AY45" s="685"/>
      <c r="AZ45" s="685"/>
      <c r="BA45" s="685">
        <v>208</v>
      </c>
      <c r="BB45" s="685"/>
      <c r="BC45" s="1221"/>
      <c r="BD45" s="1251"/>
      <c r="BE45" s="306">
        <f t="shared" si="3"/>
        <v>262</v>
      </c>
      <c r="BF45" s="685"/>
      <c r="BG45" s="685"/>
      <c r="BH45" s="685"/>
      <c r="BI45" s="685"/>
      <c r="BJ45" s="685">
        <v>262</v>
      </c>
      <c r="BK45" s="685"/>
      <c r="BL45" s="1221"/>
      <c r="BM45" s="1254"/>
      <c r="BN45" s="306">
        <f t="shared" si="4"/>
        <v>262</v>
      </c>
      <c r="BO45" s="685"/>
      <c r="BP45" s="685"/>
      <c r="BQ45" s="685"/>
      <c r="BR45" s="685"/>
      <c r="BS45" s="685">
        <v>262</v>
      </c>
      <c r="BT45" s="685"/>
      <c r="BU45" s="1210"/>
      <c r="BV45" s="1211"/>
      <c r="BW45" s="1211"/>
      <c r="BX45" s="1211"/>
      <c r="BY45" s="1211"/>
      <c r="BZ45" s="1211"/>
      <c r="CA45" s="1211"/>
      <c r="CB45" s="1211"/>
      <c r="CC45" s="1212"/>
    </row>
    <row r="46" spans="1:81" s="690" customFormat="1" ht="50.25" customHeight="1" thickTop="1" x14ac:dyDescent="0.25">
      <c r="A46" s="673"/>
      <c r="B46" s="1334"/>
      <c r="C46" s="1315"/>
      <c r="D46" s="1096"/>
      <c r="E46" s="1093"/>
      <c r="F46" s="1093"/>
      <c r="G46" s="1093"/>
      <c r="H46" s="1093"/>
      <c r="I46" s="1093"/>
      <c r="J46" s="1219">
        <v>770</v>
      </c>
      <c r="K46" s="1216" t="str">
        <f>+[22]Metas!K892</f>
        <v>Estudios y Diseños de pavimentación y construcción de obras complementarias de Vías Urbanas del Departamento realizados</v>
      </c>
      <c r="L46" s="2312">
        <v>30</v>
      </c>
      <c r="M46" s="1225">
        <f>SUM(N46:Q46)</f>
        <v>0</v>
      </c>
      <c r="N46" s="1228"/>
      <c r="O46" s="1231"/>
      <c r="P46" s="1234"/>
      <c r="Q46" s="1237"/>
      <c r="R46" s="1219">
        <f>+$J46</f>
        <v>770</v>
      </c>
      <c r="S46" s="377" t="s">
        <v>7378</v>
      </c>
      <c r="T46" s="708"/>
      <c r="U46" s="708"/>
      <c r="V46" s="708"/>
      <c r="W46" s="937"/>
      <c r="X46" s="669"/>
      <c r="Y46" s="669"/>
      <c r="Z46" s="669"/>
      <c r="AA46" s="669"/>
      <c r="AB46" s="1219">
        <f>+$J46</f>
        <v>770</v>
      </c>
      <c r="AC46" s="1240">
        <f>+L46</f>
        <v>30</v>
      </c>
      <c r="AD46" s="308">
        <f t="shared" si="6"/>
        <v>0</v>
      </c>
      <c r="AE46" s="308">
        <f t="shared" si="6"/>
        <v>0</v>
      </c>
      <c r="AF46" s="308">
        <f t="shared" si="6"/>
        <v>0</v>
      </c>
      <c r="AG46" s="308">
        <f t="shared" si="6"/>
        <v>0</v>
      </c>
      <c r="AH46" s="308">
        <f t="shared" si="6"/>
        <v>0</v>
      </c>
      <c r="AI46" s="308">
        <f t="shared" si="6"/>
        <v>0</v>
      </c>
      <c r="AJ46" s="308">
        <f t="shared" si="6"/>
        <v>0</v>
      </c>
      <c r="AK46" s="1219">
        <f>+$J46</f>
        <v>770</v>
      </c>
      <c r="AL46" s="1243">
        <f>+N46</f>
        <v>0</v>
      </c>
      <c r="AM46" s="308">
        <f t="shared" si="1"/>
        <v>0</v>
      </c>
      <c r="AN46" s="683"/>
      <c r="AO46" s="683"/>
      <c r="AP46" s="683"/>
      <c r="AQ46" s="683"/>
      <c r="AR46" s="683"/>
      <c r="AS46" s="683"/>
      <c r="AT46" s="1219">
        <f>+$J46</f>
        <v>770</v>
      </c>
      <c r="AU46" s="1246">
        <f>+O46</f>
        <v>0</v>
      </c>
      <c r="AV46" s="308">
        <f t="shared" si="2"/>
        <v>0</v>
      </c>
      <c r="AW46" s="683"/>
      <c r="AX46" s="683"/>
      <c r="AY46" s="683"/>
      <c r="AZ46" s="683"/>
      <c r="BA46" s="683"/>
      <c r="BB46" s="683"/>
      <c r="BC46" s="1219">
        <f>+$J46</f>
        <v>770</v>
      </c>
      <c r="BD46" s="1249">
        <f>+P46</f>
        <v>0</v>
      </c>
      <c r="BE46" s="308">
        <f t="shared" si="3"/>
        <v>0</v>
      </c>
      <c r="BF46" s="683"/>
      <c r="BG46" s="683"/>
      <c r="BH46" s="683"/>
      <c r="BI46" s="683"/>
      <c r="BJ46" s="683"/>
      <c r="BK46" s="683"/>
      <c r="BL46" s="1219">
        <f>+$J46</f>
        <v>770</v>
      </c>
      <c r="BM46" s="1252">
        <f>+Q46</f>
        <v>0</v>
      </c>
      <c r="BN46" s="308">
        <f t="shared" si="4"/>
        <v>0</v>
      </c>
      <c r="BO46" s="683"/>
      <c r="BP46" s="683"/>
      <c r="BQ46" s="683"/>
      <c r="BR46" s="683"/>
      <c r="BS46" s="683"/>
      <c r="BT46" s="683"/>
      <c r="BU46" s="1204"/>
      <c r="BV46" s="1205"/>
      <c r="BW46" s="1205"/>
      <c r="BX46" s="1205"/>
      <c r="BY46" s="1205"/>
      <c r="BZ46" s="1205"/>
      <c r="CA46" s="1205"/>
      <c r="CB46" s="1205"/>
      <c r="CC46" s="1206"/>
    </row>
    <row r="47" spans="1:81" s="690" customFormat="1" ht="40.15" customHeight="1" x14ac:dyDescent="0.25">
      <c r="A47" s="673"/>
      <c r="B47" s="1334"/>
      <c r="C47" s="1315"/>
      <c r="D47" s="1097"/>
      <c r="E47" s="1094"/>
      <c r="F47" s="1094"/>
      <c r="G47" s="1094"/>
      <c r="H47" s="1094"/>
      <c r="I47" s="1094"/>
      <c r="J47" s="1220"/>
      <c r="K47" s="1217"/>
      <c r="L47" s="2313"/>
      <c r="M47" s="1226"/>
      <c r="N47" s="1229"/>
      <c r="O47" s="1232"/>
      <c r="P47" s="1235"/>
      <c r="Q47" s="1238"/>
      <c r="R47" s="1220"/>
      <c r="S47" s="377" t="s">
        <v>7410</v>
      </c>
      <c r="T47" s="709"/>
      <c r="U47" s="709"/>
      <c r="V47" s="709"/>
      <c r="W47" s="937"/>
      <c r="X47" s="670"/>
      <c r="Y47" s="670"/>
      <c r="Z47" s="670"/>
      <c r="AA47" s="670"/>
      <c r="AB47" s="1220"/>
      <c r="AC47" s="1241"/>
      <c r="AD47" s="303">
        <f t="shared" si="6"/>
        <v>0</v>
      </c>
      <c r="AE47" s="303">
        <f t="shared" si="6"/>
        <v>0</v>
      </c>
      <c r="AF47" s="303">
        <f t="shared" si="6"/>
        <v>0</v>
      </c>
      <c r="AG47" s="303">
        <f t="shared" si="6"/>
        <v>0</v>
      </c>
      <c r="AH47" s="303">
        <f t="shared" si="6"/>
        <v>0</v>
      </c>
      <c r="AI47" s="303">
        <f t="shared" si="6"/>
        <v>0</v>
      </c>
      <c r="AJ47" s="303">
        <f t="shared" si="6"/>
        <v>0</v>
      </c>
      <c r="AK47" s="1220"/>
      <c r="AL47" s="1244"/>
      <c r="AM47" s="303">
        <f t="shared" si="1"/>
        <v>0</v>
      </c>
      <c r="AN47" s="684"/>
      <c r="AO47" s="684"/>
      <c r="AP47" s="684"/>
      <c r="AQ47" s="684"/>
      <c r="AR47" s="684"/>
      <c r="AS47" s="684"/>
      <c r="AT47" s="1220"/>
      <c r="AU47" s="1247"/>
      <c r="AV47" s="303">
        <f t="shared" si="2"/>
        <v>0</v>
      </c>
      <c r="AW47" s="684"/>
      <c r="AX47" s="684"/>
      <c r="AY47" s="684"/>
      <c r="AZ47" s="684"/>
      <c r="BA47" s="684"/>
      <c r="BB47" s="684"/>
      <c r="BC47" s="1220"/>
      <c r="BD47" s="1250"/>
      <c r="BE47" s="303">
        <f t="shared" si="3"/>
        <v>0</v>
      </c>
      <c r="BF47" s="684"/>
      <c r="BG47" s="684"/>
      <c r="BH47" s="684"/>
      <c r="BI47" s="684"/>
      <c r="BJ47" s="684"/>
      <c r="BK47" s="684"/>
      <c r="BL47" s="1220"/>
      <c r="BM47" s="1253"/>
      <c r="BN47" s="303">
        <f t="shared" si="4"/>
        <v>0</v>
      </c>
      <c r="BO47" s="684"/>
      <c r="BP47" s="684"/>
      <c r="BQ47" s="684"/>
      <c r="BR47" s="684"/>
      <c r="BS47" s="684"/>
      <c r="BT47" s="684"/>
      <c r="BU47" s="1207"/>
      <c r="BV47" s="1208"/>
      <c r="BW47" s="1208"/>
      <c r="BX47" s="1208"/>
      <c r="BY47" s="1208"/>
      <c r="BZ47" s="1208"/>
      <c r="CA47" s="1208"/>
      <c r="CB47" s="1208"/>
      <c r="CC47" s="1209"/>
    </row>
    <row r="48" spans="1:81" s="690" customFormat="1" ht="40.15" customHeight="1" x14ac:dyDescent="0.25">
      <c r="A48" s="673"/>
      <c r="B48" s="1334"/>
      <c r="C48" s="1315"/>
      <c r="D48" s="1097"/>
      <c r="E48" s="1094"/>
      <c r="F48" s="1094"/>
      <c r="G48" s="1094"/>
      <c r="H48" s="1094"/>
      <c r="I48" s="1094"/>
      <c r="J48" s="1220"/>
      <c r="K48" s="1217"/>
      <c r="L48" s="2313"/>
      <c r="M48" s="1226"/>
      <c r="N48" s="1229"/>
      <c r="O48" s="1232"/>
      <c r="P48" s="1235"/>
      <c r="Q48" s="1238"/>
      <c r="R48" s="1220"/>
      <c r="S48" s="377" t="s">
        <v>7403</v>
      </c>
      <c r="T48" s="709"/>
      <c r="U48" s="709"/>
      <c r="V48" s="709"/>
      <c r="W48" s="937"/>
      <c r="X48" s="670"/>
      <c r="Y48" s="670"/>
      <c r="Z48" s="670"/>
      <c r="AA48" s="670"/>
      <c r="AB48" s="1220"/>
      <c r="AC48" s="1241"/>
      <c r="AD48" s="303">
        <f t="shared" si="6"/>
        <v>0</v>
      </c>
      <c r="AE48" s="303">
        <f t="shared" si="6"/>
        <v>0</v>
      </c>
      <c r="AF48" s="303">
        <f t="shared" si="6"/>
        <v>0</v>
      </c>
      <c r="AG48" s="303">
        <f t="shared" si="6"/>
        <v>0</v>
      </c>
      <c r="AH48" s="303">
        <f t="shared" si="6"/>
        <v>0</v>
      </c>
      <c r="AI48" s="303">
        <f t="shared" si="6"/>
        <v>0</v>
      </c>
      <c r="AJ48" s="303">
        <f t="shared" si="6"/>
        <v>0</v>
      </c>
      <c r="AK48" s="1220"/>
      <c r="AL48" s="1244"/>
      <c r="AM48" s="303">
        <f t="shared" si="1"/>
        <v>0</v>
      </c>
      <c r="AN48" s="684"/>
      <c r="AO48" s="684"/>
      <c r="AP48" s="684"/>
      <c r="AQ48" s="684"/>
      <c r="AR48" s="684"/>
      <c r="AS48" s="684"/>
      <c r="AT48" s="1220"/>
      <c r="AU48" s="1247"/>
      <c r="AV48" s="303">
        <f t="shared" si="2"/>
        <v>0</v>
      </c>
      <c r="AW48" s="684"/>
      <c r="AX48" s="684"/>
      <c r="AY48" s="684"/>
      <c r="AZ48" s="684"/>
      <c r="BA48" s="684"/>
      <c r="BB48" s="684"/>
      <c r="BC48" s="1220"/>
      <c r="BD48" s="1250"/>
      <c r="BE48" s="303">
        <f t="shared" si="3"/>
        <v>0</v>
      </c>
      <c r="BF48" s="684"/>
      <c r="BG48" s="684"/>
      <c r="BH48" s="684"/>
      <c r="BI48" s="684"/>
      <c r="BJ48" s="684"/>
      <c r="BK48" s="684"/>
      <c r="BL48" s="1220"/>
      <c r="BM48" s="1253"/>
      <c r="BN48" s="303">
        <f t="shared" si="4"/>
        <v>0</v>
      </c>
      <c r="BO48" s="684"/>
      <c r="BP48" s="684"/>
      <c r="BQ48" s="684"/>
      <c r="BR48" s="684"/>
      <c r="BS48" s="684"/>
      <c r="BT48" s="684"/>
      <c r="BU48" s="1207"/>
      <c r="BV48" s="1208"/>
      <c r="BW48" s="1208"/>
      <c r="BX48" s="1208"/>
      <c r="BY48" s="1208"/>
      <c r="BZ48" s="1208"/>
      <c r="CA48" s="1208"/>
      <c r="CB48" s="1208"/>
      <c r="CC48" s="1209"/>
    </row>
    <row r="49" spans="1:81" s="690" customFormat="1" ht="40.15" customHeight="1" thickBot="1" x14ac:dyDescent="0.3">
      <c r="A49" s="673"/>
      <c r="B49" s="1335"/>
      <c r="C49" s="1316"/>
      <c r="D49" s="1098"/>
      <c r="E49" s="1095"/>
      <c r="F49" s="1095"/>
      <c r="G49" s="1095"/>
      <c r="H49" s="1095"/>
      <c r="I49" s="1095"/>
      <c r="J49" s="1221"/>
      <c r="K49" s="1218"/>
      <c r="L49" s="2314"/>
      <c r="M49" s="1227"/>
      <c r="N49" s="1230"/>
      <c r="O49" s="1233"/>
      <c r="P49" s="1236"/>
      <c r="Q49" s="1239"/>
      <c r="R49" s="1221"/>
      <c r="S49" s="379"/>
      <c r="T49" s="710"/>
      <c r="U49" s="710"/>
      <c r="V49" s="710"/>
      <c r="W49" s="937"/>
      <c r="X49" s="671"/>
      <c r="Y49" s="671"/>
      <c r="Z49" s="671"/>
      <c r="AA49" s="671"/>
      <c r="AB49" s="1221"/>
      <c r="AC49" s="1242"/>
      <c r="AD49" s="306">
        <f t="shared" si="6"/>
        <v>0</v>
      </c>
      <c r="AE49" s="306">
        <f t="shared" si="6"/>
        <v>0</v>
      </c>
      <c r="AF49" s="306">
        <f t="shared" si="6"/>
        <v>0</v>
      </c>
      <c r="AG49" s="306">
        <f t="shared" si="6"/>
        <v>0</v>
      </c>
      <c r="AH49" s="306">
        <f t="shared" si="6"/>
        <v>0</v>
      </c>
      <c r="AI49" s="306">
        <f t="shared" si="6"/>
        <v>0</v>
      </c>
      <c r="AJ49" s="306">
        <f t="shared" si="6"/>
        <v>0</v>
      </c>
      <c r="AK49" s="1221"/>
      <c r="AL49" s="1245"/>
      <c r="AM49" s="306">
        <f t="shared" si="1"/>
        <v>0</v>
      </c>
      <c r="AN49" s="685"/>
      <c r="AO49" s="685"/>
      <c r="AP49" s="685"/>
      <c r="AQ49" s="685"/>
      <c r="AR49" s="685"/>
      <c r="AS49" s="685"/>
      <c r="AT49" s="1221"/>
      <c r="AU49" s="1248"/>
      <c r="AV49" s="306">
        <f t="shared" si="2"/>
        <v>0</v>
      </c>
      <c r="AW49" s="685"/>
      <c r="AX49" s="685"/>
      <c r="AY49" s="685"/>
      <c r="AZ49" s="685"/>
      <c r="BA49" s="685"/>
      <c r="BB49" s="685"/>
      <c r="BC49" s="1221"/>
      <c r="BD49" s="1251"/>
      <c r="BE49" s="306">
        <f t="shared" si="3"/>
        <v>0</v>
      </c>
      <c r="BF49" s="685"/>
      <c r="BG49" s="685"/>
      <c r="BH49" s="685"/>
      <c r="BI49" s="685"/>
      <c r="BJ49" s="685"/>
      <c r="BK49" s="685"/>
      <c r="BL49" s="1221"/>
      <c r="BM49" s="1254"/>
      <c r="BN49" s="306">
        <f t="shared" si="4"/>
        <v>0</v>
      </c>
      <c r="BO49" s="685"/>
      <c r="BP49" s="685"/>
      <c r="BQ49" s="685"/>
      <c r="BR49" s="685"/>
      <c r="BS49" s="685"/>
      <c r="BT49" s="685"/>
      <c r="BU49" s="1210"/>
      <c r="BV49" s="1211"/>
      <c r="BW49" s="1211"/>
      <c r="BX49" s="1211"/>
      <c r="BY49" s="1211"/>
      <c r="BZ49" s="1211"/>
      <c r="CA49" s="1211"/>
      <c r="CB49" s="1211"/>
      <c r="CC49" s="1212"/>
    </row>
    <row r="50" spans="1:81" s="690" customFormat="1" ht="63" customHeight="1" thickTop="1" x14ac:dyDescent="0.25">
      <c r="A50" s="673"/>
      <c r="B50" s="1333" t="s">
        <v>1250</v>
      </c>
      <c r="C50" s="1314" t="s">
        <v>1253</v>
      </c>
      <c r="D50" s="1096"/>
      <c r="E50" s="1093"/>
      <c r="F50" s="1093"/>
      <c r="G50" s="1093"/>
      <c r="H50" s="1093"/>
      <c r="I50" s="1093"/>
      <c r="J50" s="1219">
        <v>771</v>
      </c>
      <c r="K50" s="1216" t="str">
        <f>+[22]Metas!K894</f>
        <v>Porcentaje de avance en la gestión para Estudios, Diseños y construcción de variantes de la red vial de primer orden</v>
      </c>
      <c r="L50" s="2321">
        <v>0.3</v>
      </c>
      <c r="M50" s="1480">
        <f>SUM(N50:Q50)</f>
        <v>0</v>
      </c>
      <c r="N50" s="1482"/>
      <c r="O50" s="1484"/>
      <c r="P50" s="1486"/>
      <c r="Q50" s="1488"/>
      <c r="R50" s="1219">
        <f>+$J50</f>
        <v>771</v>
      </c>
      <c r="S50" s="958" t="s">
        <v>7411</v>
      </c>
      <c r="T50" s="708"/>
      <c r="U50" s="708"/>
      <c r="V50" s="708"/>
      <c r="W50" s="958" t="s">
        <v>7411</v>
      </c>
      <c r="X50" s="669">
        <v>44562</v>
      </c>
      <c r="Y50" s="669">
        <v>44592</v>
      </c>
      <c r="Z50" s="669">
        <v>44593</v>
      </c>
      <c r="AA50" s="669">
        <v>44895</v>
      </c>
      <c r="AB50" s="1219">
        <f>+$J50</f>
        <v>771</v>
      </c>
      <c r="AC50" s="1240">
        <f>+L50</f>
        <v>0.3</v>
      </c>
      <c r="AD50" s="308">
        <f t="shared" si="6"/>
        <v>0</v>
      </c>
      <c r="AE50" s="308">
        <f t="shared" si="6"/>
        <v>0</v>
      </c>
      <c r="AF50" s="308">
        <f t="shared" si="6"/>
        <v>0</v>
      </c>
      <c r="AG50" s="308">
        <f t="shared" si="6"/>
        <v>0</v>
      </c>
      <c r="AH50" s="308">
        <f t="shared" si="6"/>
        <v>0</v>
      </c>
      <c r="AI50" s="308">
        <f t="shared" si="6"/>
        <v>0</v>
      </c>
      <c r="AJ50" s="308">
        <f t="shared" si="6"/>
        <v>0</v>
      </c>
      <c r="AK50" s="1219">
        <f>+$J50</f>
        <v>771</v>
      </c>
      <c r="AL50" s="1243">
        <f>+N50</f>
        <v>0</v>
      </c>
      <c r="AM50" s="308">
        <f t="shared" si="1"/>
        <v>0</v>
      </c>
      <c r="AN50" s="683"/>
      <c r="AO50" s="683"/>
      <c r="AP50" s="683"/>
      <c r="AQ50" s="683"/>
      <c r="AR50" s="683"/>
      <c r="AS50" s="683"/>
      <c r="AT50" s="1219">
        <f>+$J50</f>
        <v>771</v>
      </c>
      <c r="AU50" s="1246">
        <f>+O50</f>
        <v>0</v>
      </c>
      <c r="AV50" s="308">
        <f t="shared" si="2"/>
        <v>0</v>
      </c>
      <c r="AW50" s="683"/>
      <c r="AX50" s="683"/>
      <c r="AY50" s="683"/>
      <c r="AZ50" s="683"/>
      <c r="BA50" s="683"/>
      <c r="BB50" s="683"/>
      <c r="BC50" s="1219">
        <f>+$J50</f>
        <v>771</v>
      </c>
      <c r="BD50" s="1249">
        <f>+P50</f>
        <v>0</v>
      </c>
      <c r="BE50" s="308">
        <f t="shared" si="3"/>
        <v>0</v>
      </c>
      <c r="BF50" s="683"/>
      <c r="BG50" s="683"/>
      <c r="BH50" s="683"/>
      <c r="BI50" s="683"/>
      <c r="BJ50" s="683"/>
      <c r="BK50" s="683"/>
      <c r="BL50" s="1219">
        <f>+$J50</f>
        <v>771</v>
      </c>
      <c r="BM50" s="1252">
        <f>+Q50</f>
        <v>0</v>
      </c>
      <c r="BN50" s="308">
        <f t="shared" si="4"/>
        <v>0</v>
      </c>
      <c r="BO50" s="683"/>
      <c r="BP50" s="683"/>
      <c r="BQ50" s="683"/>
      <c r="BR50" s="683"/>
      <c r="BS50" s="683"/>
      <c r="BT50" s="683"/>
      <c r="BU50" s="1204"/>
      <c r="BV50" s="1205"/>
      <c r="BW50" s="1205"/>
      <c r="BX50" s="1205"/>
      <c r="BY50" s="1205"/>
      <c r="BZ50" s="1205"/>
      <c r="CA50" s="1205"/>
      <c r="CB50" s="1205"/>
      <c r="CC50" s="1206"/>
    </row>
    <row r="51" spans="1:81" s="690" customFormat="1" ht="40.15" customHeight="1" x14ac:dyDescent="0.25">
      <c r="A51" s="673"/>
      <c r="B51" s="1334"/>
      <c r="C51" s="1315"/>
      <c r="D51" s="1097"/>
      <c r="E51" s="1094"/>
      <c r="F51" s="1094"/>
      <c r="G51" s="1094"/>
      <c r="H51" s="1094"/>
      <c r="I51" s="1094"/>
      <c r="J51" s="1220"/>
      <c r="K51" s="1217"/>
      <c r="L51" s="2322"/>
      <c r="M51" s="1481"/>
      <c r="N51" s="1483"/>
      <c r="O51" s="1485"/>
      <c r="P51" s="1487"/>
      <c r="Q51" s="1489"/>
      <c r="R51" s="1220"/>
      <c r="S51" s="377"/>
      <c r="T51" s="709"/>
      <c r="U51" s="709"/>
      <c r="V51" s="709"/>
      <c r="W51" s="937"/>
      <c r="X51" s="670"/>
      <c r="Y51" s="670"/>
      <c r="Z51" s="670"/>
      <c r="AA51" s="670"/>
      <c r="AB51" s="1220"/>
      <c r="AC51" s="1241"/>
      <c r="AD51" s="303">
        <f t="shared" si="6"/>
        <v>60</v>
      </c>
      <c r="AE51" s="303">
        <f t="shared" si="6"/>
        <v>0</v>
      </c>
      <c r="AF51" s="303">
        <f t="shared" si="6"/>
        <v>60</v>
      </c>
      <c r="AG51" s="303">
        <f t="shared" si="6"/>
        <v>0</v>
      </c>
      <c r="AH51" s="303">
        <f t="shared" si="6"/>
        <v>0</v>
      </c>
      <c r="AI51" s="303">
        <f t="shared" si="6"/>
        <v>0</v>
      </c>
      <c r="AJ51" s="303">
        <f t="shared" si="6"/>
        <v>0</v>
      </c>
      <c r="AK51" s="1220"/>
      <c r="AL51" s="1244"/>
      <c r="AM51" s="303">
        <f t="shared" si="1"/>
        <v>0</v>
      </c>
      <c r="AN51" s="684"/>
      <c r="AO51" s="684"/>
      <c r="AP51" s="684"/>
      <c r="AQ51" s="684"/>
      <c r="AR51" s="684"/>
      <c r="AS51" s="684"/>
      <c r="AT51" s="1220"/>
      <c r="AU51" s="1247"/>
      <c r="AV51" s="303">
        <f t="shared" si="2"/>
        <v>60</v>
      </c>
      <c r="AW51" s="684"/>
      <c r="AX51" s="684">
        <v>60</v>
      </c>
      <c r="AY51" s="684"/>
      <c r="AZ51" s="684"/>
      <c r="BA51" s="684"/>
      <c r="BB51" s="684"/>
      <c r="BC51" s="1220"/>
      <c r="BD51" s="1250"/>
      <c r="BE51" s="303">
        <f t="shared" si="3"/>
        <v>0</v>
      </c>
      <c r="BF51" s="684"/>
      <c r="BG51" s="684"/>
      <c r="BH51" s="684"/>
      <c r="BI51" s="684"/>
      <c r="BJ51" s="684"/>
      <c r="BK51" s="684"/>
      <c r="BL51" s="1220"/>
      <c r="BM51" s="1253"/>
      <c r="BN51" s="303">
        <f t="shared" si="4"/>
        <v>0</v>
      </c>
      <c r="BO51" s="684"/>
      <c r="BP51" s="684"/>
      <c r="BQ51" s="684"/>
      <c r="BR51" s="684"/>
      <c r="BS51" s="684"/>
      <c r="BT51" s="684"/>
      <c r="BU51" s="1207"/>
      <c r="BV51" s="1208"/>
      <c r="BW51" s="1208"/>
      <c r="BX51" s="1208"/>
      <c r="BY51" s="1208"/>
      <c r="BZ51" s="1208"/>
      <c r="CA51" s="1208"/>
      <c r="CB51" s="1208"/>
      <c r="CC51" s="1209"/>
    </row>
    <row r="52" spans="1:81" s="690" customFormat="1" ht="40.15" customHeight="1" x14ac:dyDescent="0.25">
      <c r="A52" s="673"/>
      <c r="B52" s="1334"/>
      <c r="C52" s="1315"/>
      <c r="D52" s="1097"/>
      <c r="E52" s="1094"/>
      <c r="F52" s="1094"/>
      <c r="G52" s="1094"/>
      <c r="H52" s="1094"/>
      <c r="I52" s="1094"/>
      <c r="J52" s="1220"/>
      <c r="K52" s="1217"/>
      <c r="L52" s="2322"/>
      <c r="M52" s="1481"/>
      <c r="N52" s="1483"/>
      <c r="O52" s="1485"/>
      <c r="P52" s="1487"/>
      <c r="Q52" s="1489"/>
      <c r="R52" s="1220"/>
      <c r="S52" s="377"/>
      <c r="T52" s="709"/>
      <c r="U52" s="709"/>
      <c r="V52" s="709"/>
      <c r="W52" s="937"/>
      <c r="X52" s="670"/>
      <c r="Y52" s="670"/>
      <c r="Z52" s="670"/>
      <c r="AA52" s="670"/>
      <c r="AB52" s="1220"/>
      <c r="AC52" s="1241"/>
      <c r="AD52" s="303">
        <f t="shared" si="6"/>
        <v>0</v>
      </c>
      <c r="AE52" s="303">
        <f t="shared" si="6"/>
        <v>0</v>
      </c>
      <c r="AF52" s="303">
        <f t="shared" si="6"/>
        <v>0</v>
      </c>
      <c r="AG52" s="303">
        <f t="shared" si="6"/>
        <v>0</v>
      </c>
      <c r="AH52" s="303">
        <f t="shared" si="6"/>
        <v>0</v>
      </c>
      <c r="AI52" s="303">
        <f t="shared" si="6"/>
        <v>0</v>
      </c>
      <c r="AJ52" s="303">
        <f t="shared" si="6"/>
        <v>0</v>
      </c>
      <c r="AK52" s="1220"/>
      <c r="AL52" s="1244"/>
      <c r="AM52" s="303">
        <f t="shared" si="1"/>
        <v>0</v>
      </c>
      <c r="AN52" s="684"/>
      <c r="AO52" s="684"/>
      <c r="AP52" s="684"/>
      <c r="AQ52" s="684"/>
      <c r="AR52" s="684"/>
      <c r="AS52" s="684"/>
      <c r="AT52" s="1220"/>
      <c r="AU52" s="1247"/>
      <c r="AV52" s="303">
        <f t="shared" si="2"/>
        <v>0</v>
      </c>
      <c r="AW52" s="684"/>
      <c r="AX52" s="684"/>
      <c r="AY52" s="684"/>
      <c r="AZ52" s="684"/>
      <c r="BA52" s="684"/>
      <c r="BB52" s="684"/>
      <c r="BC52" s="1220"/>
      <c r="BD52" s="1250"/>
      <c r="BE52" s="303">
        <f t="shared" si="3"/>
        <v>0</v>
      </c>
      <c r="BF52" s="684"/>
      <c r="BG52" s="684"/>
      <c r="BH52" s="684"/>
      <c r="BI52" s="684"/>
      <c r="BJ52" s="684"/>
      <c r="BK52" s="684"/>
      <c r="BL52" s="1220"/>
      <c r="BM52" s="1253"/>
      <c r="BN52" s="303">
        <f t="shared" si="4"/>
        <v>0</v>
      </c>
      <c r="BO52" s="684"/>
      <c r="BP52" s="684"/>
      <c r="BQ52" s="684"/>
      <c r="BR52" s="684"/>
      <c r="BS52" s="684"/>
      <c r="BT52" s="684"/>
      <c r="BU52" s="1207"/>
      <c r="BV52" s="1208"/>
      <c r="BW52" s="1208"/>
      <c r="BX52" s="1208"/>
      <c r="BY52" s="1208"/>
      <c r="BZ52" s="1208"/>
      <c r="CA52" s="1208"/>
      <c r="CB52" s="1208"/>
      <c r="CC52" s="1209"/>
    </row>
    <row r="53" spans="1:81" s="690" customFormat="1" ht="40.15" customHeight="1" thickBot="1" x14ac:dyDescent="0.3">
      <c r="A53" s="673"/>
      <c r="B53" s="1334"/>
      <c r="C53" s="1315"/>
      <c r="D53" s="1098"/>
      <c r="E53" s="1095"/>
      <c r="F53" s="1095"/>
      <c r="G53" s="1095"/>
      <c r="H53" s="1095"/>
      <c r="I53" s="1095"/>
      <c r="J53" s="1221"/>
      <c r="K53" s="1218"/>
      <c r="L53" s="2323"/>
      <c r="M53" s="1491"/>
      <c r="N53" s="1492"/>
      <c r="O53" s="1493"/>
      <c r="P53" s="1494"/>
      <c r="Q53" s="1495"/>
      <c r="R53" s="1221"/>
      <c r="S53" s="379"/>
      <c r="T53" s="710"/>
      <c r="U53" s="710"/>
      <c r="V53" s="710"/>
      <c r="W53" s="938"/>
      <c r="X53" s="671"/>
      <c r="Y53" s="671"/>
      <c r="Z53" s="671"/>
      <c r="AA53" s="671"/>
      <c r="AB53" s="1221"/>
      <c r="AC53" s="1242"/>
      <c r="AD53" s="306">
        <f t="shared" si="6"/>
        <v>0</v>
      </c>
      <c r="AE53" s="306">
        <f t="shared" si="6"/>
        <v>0</v>
      </c>
      <c r="AF53" s="306">
        <f t="shared" si="6"/>
        <v>0</v>
      </c>
      <c r="AG53" s="306">
        <f t="shared" si="6"/>
        <v>0</v>
      </c>
      <c r="AH53" s="306">
        <f t="shared" si="6"/>
        <v>0</v>
      </c>
      <c r="AI53" s="306">
        <f t="shared" si="6"/>
        <v>0</v>
      </c>
      <c r="AJ53" s="306">
        <f t="shared" si="6"/>
        <v>0</v>
      </c>
      <c r="AK53" s="1221"/>
      <c r="AL53" s="1245"/>
      <c r="AM53" s="306">
        <f t="shared" si="1"/>
        <v>0</v>
      </c>
      <c r="AN53" s="685"/>
      <c r="AO53" s="685"/>
      <c r="AP53" s="685"/>
      <c r="AQ53" s="685"/>
      <c r="AR53" s="685"/>
      <c r="AS53" s="685"/>
      <c r="AT53" s="1221"/>
      <c r="AU53" s="1248"/>
      <c r="AV53" s="306">
        <f t="shared" si="2"/>
        <v>0</v>
      </c>
      <c r="AW53" s="685"/>
      <c r="AX53" s="685"/>
      <c r="AY53" s="685"/>
      <c r="AZ53" s="685"/>
      <c r="BA53" s="685"/>
      <c r="BB53" s="685"/>
      <c r="BC53" s="1221"/>
      <c r="BD53" s="1251"/>
      <c r="BE53" s="306">
        <f t="shared" si="3"/>
        <v>0</v>
      </c>
      <c r="BF53" s="685"/>
      <c r="BG53" s="685"/>
      <c r="BH53" s="685"/>
      <c r="BI53" s="685"/>
      <c r="BJ53" s="685"/>
      <c r="BK53" s="685"/>
      <c r="BL53" s="1221"/>
      <c r="BM53" s="1254"/>
      <c r="BN53" s="306">
        <f t="shared" si="4"/>
        <v>0</v>
      </c>
      <c r="BO53" s="685"/>
      <c r="BP53" s="685"/>
      <c r="BQ53" s="685"/>
      <c r="BR53" s="685"/>
      <c r="BS53" s="685"/>
      <c r="BT53" s="685"/>
      <c r="BU53" s="1210"/>
      <c r="BV53" s="1211"/>
      <c r="BW53" s="1211"/>
      <c r="BX53" s="1211"/>
      <c r="BY53" s="1211"/>
      <c r="BZ53" s="1211"/>
      <c r="CA53" s="1211"/>
      <c r="CB53" s="1211"/>
      <c r="CC53" s="1212"/>
    </row>
    <row r="54" spans="1:81" s="690" customFormat="1" ht="90" customHeight="1" thickTop="1" x14ac:dyDescent="0.25">
      <c r="A54" s="673"/>
      <c r="B54" s="1334"/>
      <c r="C54" s="1315"/>
      <c r="D54" s="1096"/>
      <c r="E54" s="1093"/>
      <c r="F54" s="1093"/>
      <c r="G54" s="1093"/>
      <c r="H54" s="1093"/>
      <c r="I54" s="1093"/>
      <c r="J54" s="1219">
        <v>772</v>
      </c>
      <c r="K54" s="1216" t="str">
        <f>+[22]Metas!K895</f>
        <v>Porcentaje de avance de gestión para el mantenimiento y mejoramiento de la red vial a cargo de la nación</v>
      </c>
      <c r="L54" s="2321">
        <v>0.2</v>
      </c>
      <c r="M54" s="1480">
        <f>SUM(N54:Q54)</f>
        <v>0</v>
      </c>
      <c r="N54" s="1482"/>
      <c r="O54" s="1484"/>
      <c r="P54" s="1486"/>
      <c r="Q54" s="1488"/>
      <c r="R54" s="1219">
        <f>+$J54</f>
        <v>772</v>
      </c>
      <c r="S54" s="958" t="s">
        <v>7411</v>
      </c>
      <c r="T54" s="708"/>
      <c r="U54" s="708"/>
      <c r="V54" s="708"/>
      <c r="W54" s="958" t="s">
        <v>7411</v>
      </c>
      <c r="X54" s="669">
        <v>44576</v>
      </c>
      <c r="Y54" s="669">
        <v>44926</v>
      </c>
      <c r="Z54" s="669">
        <v>44576</v>
      </c>
      <c r="AA54" s="669">
        <v>44926</v>
      </c>
      <c r="AB54" s="1219">
        <f>+$J54</f>
        <v>772</v>
      </c>
      <c r="AC54" s="2321">
        <v>0.2</v>
      </c>
      <c r="AD54" s="308">
        <f t="shared" si="6"/>
        <v>9296</v>
      </c>
      <c r="AE54" s="308">
        <f t="shared" si="6"/>
        <v>0</v>
      </c>
      <c r="AF54" s="308">
        <f t="shared" si="6"/>
        <v>50</v>
      </c>
      <c r="AG54" s="308">
        <f t="shared" si="6"/>
        <v>0</v>
      </c>
      <c r="AH54" s="308">
        <f t="shared" si="6"/>
        <v>0</v>
      </c>
      <c r="AI54" s="308">
        <f t="shared" si="6"/>
        <v>9246</v>
      </c>
      <c r="AJ54" s="308">
        <f t="shared" si="6"/>
        <v>0</v>
      </c>
      <c r="AK54" s="1219">
        <f>+$J54</f>
        <v>772</v>
      </c>
      <c r="AL54" s="1243">
        <f>+N54</f>
        <v>0</v>
      </c>
      <c r="AM54" s="308">
        <f t="shared" si="1"/>
        <v>2311.5</v>
      </c>
      <c r="AN54" s="683"/>
      <c r="AO54" s="683"/>
      <c r="AP54" s="683"/>
      <c r="AQ54" s="683"/>
      <c r="AR54" s="683">
        <v>2311.5</v>
      </c>
      <c r="AS54" s="683"/>
      <c r="AT54" s="1219">
        <f>+$J54</f>
        <v>772</v>
      </c>
      <c r="AU54" s="1246">
        <f>+O54</f>
        <v>0</v>
      </c>
      <c r="AV54" s="308">
        <f t="shared" si="2"/>
        <v>2361.5</v>
      </c>
      <c r="AW54" s="683"/>
      <c r="AX54" s="683">
        <v>50</v>
      </c>
      <c r="AY54" s="683"/>
      <c r="AZ54" s="683"/>
      <c r="BA54" s="683">
        <v>2311.5</v>
      </c>
      <c r="BB54" s="683"/>
      <c r="BC54" s="1219">
        <f>+$J54</f>
        <v>772</v>
      </c>
      <c r="BD54" s="1249">
        <f>+P54</f>
        <v>0</v>
      </c>
      <c r="BE54" s="308">
        <f t="shared" si="3"/>
        <v>2311.5</v>
      </c>
      <c r="BF54" s="683"/>
      <c r="BG54" s="683"/>
      <c r="BH54" s="683"/>
      <c r="BI54" s="683"/>
      <c r="BJ54" s="683">
        <v>2311.5</v>
      </c>
      <c r="BK54" s="683"/>
      <c r="BL54" s="1219">
        <f>+$J54</f>
        <v>772</v>
      </c>
      <c r="BM54" s="1252">
        <f>+Q54</f>
        <v>0</v>
      </c>
      <c r="BN54" s="308">
        <f t="shared" si="4"/>
        <v>2311.5</v>
      </c>
      <c r="BO54" s="683"/>
      <c r="BP54" s="683"/>
      <c r="BQ54" s="683"/>
      <c r="BR54" s="683"/>
      <c r="BS54" s="683">
        <v>2311.5</v>
      </c>
      <c r="BT54" s="683"/>
      <c r="BU54" s="1204"/>
      <c r="BV54" s="1205"/>
      <c r="BW54" s="1205"/>
      <c r="BX54" s="1205"/>
      <c r="BY54" s="1205"/>
      <c r="BZ54" s="1205"/>
      <c r="CA54" s="1205"/>
      <c r="CB54" s="1205"/>
      <c r="CC54" s="1206"/>
    </row>
    <row r="55" spans="1:81" s="690" customFormat="1" ht="40.15" customHeight="1" x14ac:dyDescent="0.25">
      <c r="A55" s="673"/>
      <c r="B55" s="1334"/>
      <c r="C55" s="1315"/>
      <c r="D55" s="1097"/>
      <c r="E55" s="1094"/>
      <c r="F55" s="1094"/>
      <c r="G55" s="1094"/>
      <c r="H55" s="1094"/>
      <c r="I55" s="1094"/>
      <c r="J55" s="1220"/>
      <c r="K55" s="1217"/>
      <c r="L55" s="2322"/>
      <c r="M55" s="1481"/>
      <c r="N55" s="1483"/>
      <c r="O55" s="1485"/>
      <c r="P55" s="1487"/>
      <c r="Q55" s="1489"/>
      <c r="R55" s="1220"/>
      <c r="S55" s="377"/>
      <c r="T55" s="709"/>
      <c r="U55" s="709"/>
      <c r="V55" s="709"/>
      <c r="W55" s="937"/>
      <c r="X55" s="670"/>
      <c r="Y55" s="670"/>
      <c r="Z55" s="670"/>
      <c r="AA55" s="670"/>
      <c r="AB55" s="1220"/>
      <c r="AC55" s="2322"/>
      <c r="AD55" s="303">
        <f t="shared" si="6"/>
        <v>0</v>
      </c>
      <c r="AE55" s="303">
        <f t="shared" si="6"/>
        <v>0</v>
      </c>
      <c r="AF55" s="303">
        <f t="shared" si="6"/>
        <v>0</v>
      </c>
      <c r="AG55" s="303">
        <f t="shared" si="6"/>
        <v>0</v>
      </c>
      <c r="AH55" s="303">
        <f t="shared" si="6"/>
        <v>0</v>
      </c>
      <c r="AI55" s="303">
        <f t="shared" si="6"/>
        <v>0</v>
      </c>
      <c r="AJ55" s="303">
        <f t="shared" si="6"/>
        <v>0</v>
      </c>
      <c r="AK55" s="1220"/>
      <c r="AL55" s="1244"/>
      <c r="AM55" s="303">
        <f t="shared" si="1"/>
        <v>0</v>
      </c>
      <c r="AN55" s="684"/>
      <c r="AO55" s="684"/>
      <c r="AP55" s="684"/>
      <c r="AQ55" s="684"/>
      <c r="AR55" s="684"/>
      <c r="AS55" s="684"/>
      <c r="AT55" s="1220"/>
      <c r="AU55" s="1247"/>
      <c r="AV55" s="303">
        <f t="shared" si="2"/>
        <v>0</v>
      </c>
      <c r="AW55" s="684"/>
      <c r="AX55" s="684"/>
      <c r="AY55" s="684"/>
      <c r="AZ55" s="684"/>
      <c r="BA55" s="684"/>
      <c r="BB55" s="684"/>
      <c r="BC55" s="1220"/>
      <c r="BD55" s="1250"/>
      <c r="BE55" s="303">
        <f t="shared" si="3"/>
        <v>0</v>
      </c>
      <c r="BF55" s="684"/>
      <c r="BG55" s="684"/>
      <c r="BH55" s="684"/>
      <c r="BI55" s="684"/>
      <c r="BJ55" s="684"/>
      <c r="BK55" s="684"/>
      <c r="BL55" s="1220"/>
      <c r="BM55" s="1253"/>
      <c r="BN55" s="303">
        <f t="shared" si="4"/>
        <v>0</v>
      </c>
      <c r="BO55" s="684"/>
      <c r="BP55" s="684"/>
      <c r="BQ55" s="684"/>
      <c r="BR55" s="684"/>
      <c r="BS55" s="684"/>
      <c r="BT55" s="684"/>
      <c r="BU55" s="1207"/>
      <c r="BV55" s="1208"/>
      <c r="BW55" s="1208"/>
      <c r="BX55" s="1208"/>
      <c r="BY55" s="1208"/>
      <c r="BZ55" s="1208"/>
      <c r="CA55" s="1208"/>
      <c r="CB55" s="1208"/>
      <c r="CC55" s="1209"/>
    </row>
    <row r="56" spans="1:81" s="690" customFormat="1" ht="40.15" customHeight="1" x14ac:dyDescent="0.25">
      <c r="A56" s="673"/>
      <c r="B56" s="1334"/>
      <c r="C56" s="1315"/>
      <c r="D56" s="1097"/>
      <c r="E56" s="1094"/>
      <c r="F56" s="1094"/>
      <c r="G56" s="1094"/>
      <c r="H56" s="1094"/>
      <c r="I56" s="1094"/>
      <c r="J56" s="1220"/>
      <c r="K56" s="1217"/>
      <c r="L56" s="2322"/>
      <c r="M56" s="1481"/>
      <c r="N56" s="1483"/>
      <c r="O56" s="1485"/>
      <c r="P56" s="1487"/>
      <c r="Q56" s="1489"/>
      <c r="R56" s="1220"/>
      <c r="S56" s="377"/>
      <c r="T56" s="709"/>
      <c r="U56" s="709"/>
      <c r="V56" s="709"/>
      <c r="W56" s="937"/>
      <c r="X56" s="670"/>
      <c r="Y56" s="670"/>
      <c r="Z56" s="670"/>
      <c r="AA56" s="670"/>
      <c r="AB56" s="1220"/>
      <c r="AC56" s="2322"/>
      <c r="AD56" s="303">
        <f t="shared" si="6"/>
        <v>0</v>
      </c>
      <c r="AE56" s="303">
        <f t="shared" si="6"/>
        <v>0</v>
      </c>
      <c r="AF56" s="303">
        <f t="shared" si="6"/>
        <v>0</v>
      </c>
      <c r="AG56" s="303">
        <f t="shared" si="6"/>
        <v>0</v>
      </c>
      <c r="AH56" s="303">
        <f t="shared" si="6"/>
        <v>0</v>
      </c>
      <c r="AI56" s="303">
        <f t="shared" si="6"/>
        <v>0</v>
      </c>
      <c r="AJ56" s="303">
        <f t="shared" si="6"/>
        <v>0</v>
      </c>
      <c r="AK56" s="1220"/>
      <c r="AL56" s="1244"/>
      <c r="AM56" s="303">
        <f t="shared" si="1"/>
        <v>0</v>
      </c>
      <c r="AN56" s="684"/>
      <c r="AO56" s="684"/>
      <c r="AP56" s="684"/>
      <c r="AQ56" s="684"/>
      <c r="AR56" s="684"/>
      <c r="AS56" s="684"/>
      <c r="AT56" s="1220"/>
      <c r="AU56" s="1247"/>
      <c r="AV56" s="303">
        <f t="shared" si="2"/>
        <v>0</v>
      </c>
      <c r="AW56" s="684"/>
      <c r="AX56" s="684"/>
      <c r="AY56" s="684"/>
      <c r="AZ56" s="684"/>
      <c r="BA56" s="684"/>
      <c r="BB56" s="684"/>
      <c r="BC56" s="1220"/>
      <c r="BD56" s="1250"/>
      <c r="BE56" s="303">
        <f t="shared" si="3"/>
        <v>0</v>
      </c>
      <c r="BF56" s="684"/>
      <c r="BG56" s="684"/>
      <c r="BH56" s="684"/>
      <c r="BI56" s="684"/>
      <c r="BJ56" s="684"/>
      <c r="BK56" s="684"/>
      <c r="BL56" s="1220"/>
      <c r="BM56" s="1253"/>
      <c r="BN56" s="303">
        <f t="shared" si="4"/>
        <v>0</v>
      </c>
      <c r="BO56" s="684"/>
      <c r="BP56" s="684"/>
      <c r="BQ56" s="684"/>
      <c r="BR56" s="684"/>
      <c r="BS56" s="684"/>
      <c r="BT56" s="684"/>
      <c r="BU56" s="1207"/>
      <c r="BV56" s="1208"/>
      <c r="BW56" s="1208"/>
      <c r="BX56" s="1208"/>
      <c r="BY56" s="1208"/>
      <c r="BZ56" s="1208"/>
      <c r="CA56" s="1208"/>
      <c r="CB56" s="1208"/>
      <c r="CC56" s="1209"/>
    </row>
    <row r="57" spans="1:81" s="690" customFormat="1" ht="40.15" customHeight="1" thickBot="1" x14ac:dyDescent="0.3">
      <c r="A57" s="673"/>
      <c r="B57" s="1334"/>
      <c r="C57" s="1316"/>
      <c r="D57" s="1098"/>
      <c r="E57" s="1095"/>
      <c r="F57" s="1095"/>
      <c r="G57" s="1095"/>
      <c r="H57" s="1095"/>
      <c r="I57" s="1095"/>
      <c r="J57" s="1221"/>
      <c r="K57" s="1218"/>
      <c r="L57" s="2323"/>
      <c r="M57" s="1491"/>
      <c r="N57" s="1492"/>
      <c r="O57" s="1493"/>
      <c r="P57" s="1494"/>
      <c r="Q57" s="1495"/>
      <c r="R57" s="1221"/>
      <c r="S57" s="379"/>
      <c r="T57" s="710"/>
      <c r="U57" s="710"/>
      <c r="V57" s="710"/>
      <c r="W57" s="938"/>
      <c r="X57" s="671"/>
      <c r="Y57" s="671"/>
      <c r="Z57" s="671"/>
      <c r="AA57" s="671"/>
      <c r="AB57" s="1221"/>
      <c r="AC57" s="2323"/>
      <c r="AD57" s="306">
        <f t="shared" si="6"/>
        <v>0</v>
      </c>
      <c r="AE57" s="306">
        <f t="shared" si="6"/>
        <v>0</v>
      </c>
      <c r="AF57" s="306">
        <f t="shared" si="6"/>
        <v>0</v>
      </c>
      <c r="AG57" s="306">
        <f t="shared" si="6"/>
        <v>0</v>
      </c>
      <c r="AH57" s="306">
        <f t="shared" si="6"/>
        <v>0</v>
      </c>
      <c r="AI57" s="306">
        <f t="shared" si="6"/>
        <v>0</v>
      </c>
      <c r="AJ57" s="306">
        <f t="shared" si="6"/>
        <v>0</v>
      </c>
      <c r="AK57" s="1221"/>
      <c r="AL57" s="1245"/>
      <c r="AM57" s="306">
        <f t="shared" si="1"/>
        <v>0</v>
      </c>
      <c r="AN57" s="685"/>
      <c r="AO57" s="685"/>
      <c r="AP57" s="685"/>
      <c r="AQ57" s="685"/>
      <c r="AR57" s="685"/>
      <c r="AS57" s="685"/>
      <c r="AT57" s="1221"/>
      <c r="AU57" s="1248"/>
      <c r="AV57" s="306">
        <f t="shared" si="2"/>
        <v>0</v>
      </c>
      <c r="AW57" s="685"/>
      <c r="AX57" s="685"/>
      <c r="AY57" s="685"/>
      <c r="AZ57" s="685"/>
      <c r="BA57" s="685"/>
      <c r="BB57" s="685"/>
      <c r="BC57" s="1221"/>
      <c r="BD57" s="1251"/>
      <c r="BE57" s="306">
        <f t="shared" si="3"/>
        <v>0</v>
      </c>
      <c r="BF57" s="685"/>
      <c r="BG57" s="685"/>
      <c r="BH57" s="685"/>
      <c r="BI57" s="685"/>
      <c r="BJ57" s="685"/>
      <c r="BK57" s="685"/>
      <c r="BL57" s="1221"/>
      <c r="BM57" s="1254"/>
      <c r="BN57" s="306">
        <f t="shared" si="4"/>
        <v>0</v>
      </c>
      <c r="BO57" s="685"/>
      <c r="BP57" s="685"/>
      <c r="BQ57" s="685"/>
      <c r="BR57" s="685"/>
      <c r="BS57" s="685"/>
      <c r="BT57" s="685"/>
      <c r="BU57" s="1210"/>
      <c r="BV57" s="1211"/>
      <c r="BW57" s="1211"/>
      <c r="BX57" s="1211"/>
      <c r="BY57" s="1211"/>
      <c r="BZ57" s="1211"/>
      <c r="CA57" s="1211"/>
      <c r="CB57" s="1211"/>
      <c r="CC57" s="1212"/>
    </row>
    <row r="58" spans="1:81" s="690" customFormat="1" ht="50.25" customHeight="1" thickTop="1" x14ac:dyDescent="0.25">
      <c r="A58" s="673"/>
      <c r="B58" s="1334"/>
      <c r="C58" s="1314" t="s">
        <v>1257</v>
      </c>
      <c r="D58" s="1096"/>
      <c r="E58" s="1093"/>
      <c r="F58" s="1093"/>
      <c r="G58" s="1093"/>
      <c r="H58" s="1093"/>
      <c r="I58" s="1093"/>
      <c r="J58" s="1219">
        <v>773</v>
      </c>
      <c r="K58" s="1216" t="str">
        <f>+[22]Metas!K896</f>
        <v>Porcentaje de avance en gestión para la construcción de puentes vehiculares y peatonales</v>
      </c>
      <c r="L58" s="2321">
        <v>0.3</v>
      </c>
      <c r="M58" s="1480">
        <f>SUM(N58:Q58)</f>
        <v>0</v>
      </c>
      <c r="N58" s="1482"/>
      <c r="O58" s="1484"/>
      <c r="P58" s="1486"/>
      <c r="Q58" s="1488"/>
      <c r="R58" s="1219">
        <f>+$J58</f>
        <v>773</v>
      </c>
      <c r="S58" s="958" t="s">
        <v>7412</v>
      </c>
      <c r="T58" s="708"/>
      <c r="U58" s="708"/>
      <c r="V58" s="708"/>
      <c r="W58" s="958" t="s">
        <v>7412</v>
      </c>
      <c r="X58" s="669">
        <v>44576</v>
      </c>
      <c r="Y58" s="669">
        <v>44926</v>
      </c>
      <c r="Z58" s="669">
        <v>44576</v>
      </c>
      <c r="AA58" s="669">
        <v>44926</v>
      </c>
      <c r="AB58" s="1219">
        <f>+$J58</f>
        <v>773</v>
      </c>
      <c r="AC58" s="2321">
        <f>+L58</f>
        <v>0.3</v>
      </c>
      <c r="AD58" s="308">
        <f t="shared" si="6"/>
        <v>0</v>
      </c>
      <c r="AE58" s="308">
        <f t="shared" si="6"/>
        <v>0</v>
      </c>
      <c r="AF58" s="308">
        <f t="shared" si="6"/>
        <v>0</v>
      </c>
      <c r="AG58" s="308">
        <f t="shared" si="6"/>
        <v>0</v>
      </c>
      <c r="AH58" s="308">
        <f t="shared" si="6"/>
        <v>0</v>
      </c>
      <c r="AI58" s="308">
        <f t="shared" si="6"/>
        <v>0</v>
      </c>
      <c r="AJ58" s="308">
        <f t="shared" si="6"/>
        <v>0</v>
      </c>
      <c r="AK58" s="1219">
        <f>+$J58</f>
        <v>773</v>
      </c>
      <c r="AL58" s="1243">
        <f>+N58</f>
        <v>0</v>
      </c>
      <c r="AM58" s="308">
        <f t="shared" si="1"/>
        <v>0</v>
      </c>
      <c r="AN58" s="683"/>
      <c r="AO58" s="683"/>
      <c r="AP58" s="683"/>
      <c r="AQ58" s="683"/>
      <c r="AR58" s="683"/>
      <c r="AS58" s="683"/>
      <c r="AT58" s="1219">
        <f>+$J58</f>
        <v>773</v>
      </c>
      <c r="AU58" s="1246">
        <f>+O58</f>
        <v>0</v>
      </c>
      <c r="AV58" s="308">
        <f t="shared" si="2"/>
        <v>0</v>
      </c>
      <c r="AW58" s="683"/>
      <c r="AX58" s="683"/>
      <c r="AY58" s="683"/>
      <c r="AZ58" s="683"/>
      <c r="BA58" s="683"/>
      <c r="BB58" s="683"/>
      <c r="BC58" s="1219">
        <f>+$J58</f>
        <v>773</v>
      </c>
      <c r="BD58" s="1249">
        <f>+P58</f>
        <v>0</v>
      </c>
      <c r="BE58" s="308">
        <f t="shared" si="3"/>
        <v>0</v>
      </c>
      <c r="BF58" s="683"/>
      <c r="BG58" s="683"/>
      <c r="BH58" s="683"/>
      <c r="BI58" s="683"/>
      <c r="BJ58" s="683"/>
      <c r="BK58" s="683"/>
      <c r="BL58" s="1219">
        <f>+$J58</f>
        <v>773</v>
      </c>
      <c r="BM58" s="1252">
        <f>+Q58</f>
        <v>0</v>
      </c>
      <c r="BN58" s="308">
        <f t="shared" si="4"/>
        <v>0</v>
      </c>
      <c r="BO58" s="683"/>
      <c r="BP58" s="683"/>
      <c r="BQ58" s="683"/>
      <c r="BR58" s="683"/>
      <c r="BS58" s="683"/>
      <c r="BT58" s="683"/>
      <c r="BU58" s="1204"/>
      <c r="BV58" s="1205"/>
      <c r="BW58" s="1205"/>
      <c r="BX58" s="1205"/>
      <c r="BY58" s="1205"/>
      <c r="BZ58" s="1205"/>
      <c r="CA58" s="1205"/>
      <c r="CB58" s="1205"/>
      <c r="CC58" s="1206"/>
    </row>
    <row r="59" spans="1:81" s="690" customFormat="1" ht="40.15" customHeight="1" x14ac:dyDescent="0.25">
      <c r="A59" s="673"/>
      <c r="B59" s="1334"/>
      <c r="C59" s="1315"/>
      <c r="D59" s="1097"/>
      <c r="E59" s="1094"/>
      <c r="F59" s="1094"/>
      <c r="G59" s="1094"/>
      <c r="H59" s="1094"/>
      <c r="I59" s="1094"/>
      <c r="J59" s="1220"/>
      <c r="K59" s="1217"/>
      <c r="L59" s="2322"/>
      <c r="M59" s="1481"/>
      <c r="N59" s="1483"/>
      <c r="O59" s="1485"/>
      <c r="P59" s="1487"/>
      <c r="Q59" s="1489"/>
      <c r="R59" s="1220"/>
      <c r="S59" s="377"/>
      <c r="T59" s="709"/>
      <c r="U59" s="709"/>
      <c r="V59" s="709"/>
      <c r="W59" s="937"/>
      <c r="X59" s="670"/>
      <c r="Y59" s="670"/>
      <c r="Z59" s="670"/>
      <c r="AA59" s="670"/>
      <c r="AB59" s="1220"/>
      <c r="AC59" s="2322"/>
      <c r="AD59" s="303">
        <f t="shared" si="6"/>
        <v>50</v>
      </c>
      <c r="AE59" s="303">
        <f t="shared" si="6"/>
        <v>0</v>
      </c>
      <c r="AF59" s="303">
        <f t="shared" si="6"/>
        <v>50</v>
      </c>
      <c r="AG59" s="303">
        <f t="shared" si="6"/>
        <v>0</v>
      </c>
      <c r="AH59" s="303">
        <f t="shared" si="6"/>
        <v>0</v>
      </c>
      <c r="AI59" s="303">
        <f t="shared" si="6"/>
        <v>0</v>
      </c>
      <c r="AJ59" s="303">
        <f t="shared" si="6"/>
        <v>0</v>
      </c>
      <c r="AK59" s="1220"/>
      <c r="AL59" s="1244"/>
      <c r="AM59" s="303">
        <f t="shared" si="1"/>
        <v>0</v>
      </c>
      <c r="AN59" s="684"/>
      <c r="AO59" s="684"/>
      <c r="AP59" s="684"/>
      <c r="AQ59" s="684"/>
      <c r="AR59" s="684"/>
      <c r="AS59" s="684"/>
      <c r="AT59" s="1220"/>
      <c r="AU59" s="1247"/>
      <c r="AV59" s="303">
        <f t="shared" si="2"/>
        <v>50</v>
      </c>
      <c r="AW59" s="684"/>
      <c r="AX59" s="684">
        <v>50</v>
      </c>
      <c r="AY59" s="684"/>
      <c r="AZ59" s="684"/>
      <c r="BA59" s="684"/>
      <c r="BB59" s="684"/>
      <c r="BC59" s="1220"/>
      <c r="BD59" s="1250"/>
      <c r="BE59" s="303">
        <f t="shared" si="3"/>
        <v>0</v>
      </c>
      <c r="BF59" s="684"/>
      <c r="BG59" s="684"/>
      <c r="BH59" s="684"/>
      <c r="BI59" s="684"/>
      <c r="BJ59" s="684"/>
      <c r="BK59" s="684"/>
      <c r="BL59" s="1220"/>
      <c r="BM59" s="1253"/>
      <c r="BN59" s="303">
        <f t="shared" si="4"/>
        <v>0</v>
      </c>
      <c r="BO59" s="684"/>
      <c r="BP59" s="684"/>
      <c r="BQ59" s="684"/>
      <c r="BR59" s="684"/>
      <c r="BS59" s="684"/>
      <c r="BT59" s="684"/>
      <c r="BU59" s="1207"/>
      <c r="BV59" s="1208"/>
      <c r="BW59" s="1208"/>
      <c r="BX59" s="1208"/>
      <c r="BY59" s="1208"/>
      <c r="BZ59" s="1208"/>
      <c r="CA59" s="1208"/>
      <c r="CB59" s="1208"/>
      <c r="CC59" s="1209"/>
    </row>
    <row r="60" spans="1:81" s="690" customFormat="1" ht="40.15" customHeight="1" x14ac:dyDescent="0.25">
      <c r="A60" s="673"/>
      <c r="B60" s="1334"/>
      <c r="C60" s="1315"/>
      <c r="D60" s="1097"/>
      <c r="E60" s="1094"/>
      <c r="F60" s="1094"/>
      <c r="G60" s="1094"/>
      <c r="H60" s="1094"/>
      <c r="I60" s="1094"/>
      <c r="J60" s="1220"/>
      <c r="K60" s="1217"/>
      <c r="L60" s="2322"/>
      <c r="M60" s="1481"/>
      <c r="N60" s="1483"/>
      <c r="O60" s="1485"/>
      <c r="P60" s="1487"/>
      <c r="Q60" s="1489"/>
      <c r="R60" s="1220"/>
      <c r="S60" s="377"/>
      <c r="T60" s="709"/>
      <c r="U60" s="709"/>
      <c r="V60" s="709"/>
      <c r="W60" s="937"/>
      <c r="X60" s="670"/>
      <c r="Y60" s="670"/>
      <c r="Z60" s="670"/>
      <c r="AA60" s="670"/>
      <c r="AB60" s="1220"/>
      <c r="AC60" s="2322"/>
      <c r="AD60" s="303">
        <f t="shared" si="6"/>
        <v>0</v>
      </c>
      <c r="AE60" s="303">
        <f t="shared" si="6"/>
        <v>0</v>
      </c>
      <c r="AF60" s="303">
        <f t="shared" si="6"/>
        <v>0</v>
      </c>
      <c r="AG60" s="303">
        <f t="shared" si="6"/>
        <v>0</v>
      </c>
      <c r="AH60" s="303">
        <f t="shared" si="6"/>
        <v>0</v>
      </c>
      <c r="AI60" s="303">
        <f t="shared" si="6"/>
        <v>0</v>
      </c>
      <c r="AJ60" s="303">
        <f t="shared" si="6"/>
        <v>0</v>
      </c>
      <c r="AK60" s="1220"/>
      <c r="AL60" s="1244"/>
      <c r="AM60" s="303">
        <f t="shared" si="1"/>
        <v>0</v>
      </c>
      <c r="AN60" s="684"/>
      <c r="AO60" s="684"/>
      <c r="AP60" s="684"/>
      <c r="AQ60" s="684"/>
      <c r="AR60" s="684"/>
      <c r="AS60" s="684"/>
      <c r="AT60" s="1220"/>
      <c r="AU60" s="1247"/>
      <c r="AV60" s="303">
        <f t="shared" si="2"/>
        <v>0</v>
      </c>
      <c r="AW60" s="684"/>
      <c r="AX60" s="684"/>
      <c r="AY60" s="684"/>
      <c r="AZ60" s="684"/>
      <c r="BA60" s="684"/>
      <c r="BB60" s="684"/>
      <c r="BC60" s="1220"/>
      <c r="BD60" s="1250"/>
      <c r="BE60" s="303">
        <f t="shared" si="3"/>
        <v>0</v>
      </c>
      <c r="BF60" s="684"/>
      <c r="BG60" s="684"/>
      <c r="BH60" s="684"/>
      <c r="BI60" s="684"/>
      <c r="BJ60" s="684"/>
      <c r="BK60" s="684"/>
      <c r="BL60" s="1220"/>
      <c r="BM60" s="1253"/>
      <c r="BN60" s="303">
        <f t="shared" si="4"/>
        <v>0</v>
      </c>
      <c r="BO60" s="684"/>
      <c r="BP60" s="684"/>
      <c r="BQ60" s="684"/>
      <c r="BR60" s="684"/>
      <c r="BS60" s="684"/>
      <c r="BT60" s="684"/>
      <c r="BU60" s="1207"/>
      <c r="BV60" s="1208"/>
      <c r="BW60" s="1208"/>
      <c r="BX60" s="1208"/>
      <c r="BY60" s="1208"/>
      <c r="BZ60" s="1208"/>
      <c r="CA60" s="1208"/>
      <c r="CB60" s="1208"/>
      <c r="CC60" s="1209"/>
    </row>
    <row r="61" spans="1:81" s="690" customFormat="1" ht="40.15" customHeight="1" thickBot="1" x14ac:dyDescent="0.3">
      <c r="A61" s="673"/>
      <c r="B61" s="1334"/>
      <c r="C61" s="1315"/>
      <c r="D61" s="1098"/>
      <c r="E61" s="1095"/>
      <c r="F61" s="1095"/>
      <c r="G61" s="1095"/>
      <c r="H61" s="1095"/>
      <c r="I61" s="1095"/>
      <c r="J61" s="1221"/>
      <c r="K61" s="1218"/>
      <c r="L61" s="2323"/>
      <c r="M61" s="1491"/>
      <c r="N61" s="1492"/>
      <c r="O61" s="1493"/>
      <c r="P61" s="1494"/>
      <c r="Q61" s="1495"/>
      <c r="R61" s="1221"/>
      <c r="S61" s="379"/>
      <c r="T61" s="710"/>
      <c r="U61" s="710"/>
      <c r="V61" s="710"/>
      <c r="W61" s="938"/>
      <c r="X61" s="671"/>
      <c r="Y61" s="671"/>
      <c r="Z61" s="671"/>
      <c r="AA61" s="671"/>
      <c r="AB61" s="1221"/>
      <c r="AC61" s="2323"/>
      <c r="AD61" s="306">
        <f t="shared" si="6"/>
        <v>0</v>
      </c>
      <c r="AE61" s="306">
        <f t="shared" si="6"/>
        <v>0</v>
      </c>
      <c r="AF61" s="306">
        <f t="shared" si="6"/>
        <v>0</v>
      </c>
      <c r="AG61" s="306">
        <f t="shared" si="6"/>
        <v>0</v>
      </c>
      <c r="AH61" s="306">
        <f t="shared" si="6"/>
        <v>0</v>
      </c>
      <c r="AI61" s="306">
        <f t="shared" si="6"/>
        <v>0</v>
      </c>
      <c r="AJ61" s="306">
        <f t="shared" si="6"/>
        <v>0</v>
      </c>
      <c r="AK61" s="1221"/>
      <c r="AL61" s="1245"/>
      <c r="AM61" s="306">
        <f t="shared" si="1"/>
        <v>0</v>
      </c>
      <c r="AN61" s="685"/>
      <c r="AO61" s="685"/>
      <c r="AP61" s="685"/>
      <c r="AQ61" s="685"/>
      <c r="AR61" s="685"/>
      <c r="AS61" s="685"/>
      <c r="AT61" s="1221"/>
      <c r="AU61" s="1248"/>
      <c r="AV61" s="306">
        <f t="shared" si="2"/>
        <v>0</v>
      </c>
      <c r="AW61" s="685"/>
      <c r="AX61" s="685"/>
      <c r="AY61" s="685"/>
      <c r="AZ61" s="685"/>
      <c r="BA61" s="685"/>
      <c r="BB61" s="685"/>
      <c r="BC61" s="1221"/>
      <c r="BD61" s="1251"/>
      <c r="BE61" s="306">
        <f t="shared" si="3"/>
        <v>0</v>
      </c>
      <c r="BF61" s="685"/>
      <c r="BG61" s="685"/>
      <c r="BH61" s="685"/>
      <c r="BI61" s="685"/>
      <c r="BJ61" s="685"/>
      <c r="BK61" s="685"/>
      <c r="BL61" s="1221"/>
      <c r="BM61" s="1254"/>
      <c r="BN61" s="306">
        <f t="shared" si="4"/>
        <v>0</v>
      </c>
      <c r="BO61" s="685"/>
      <c r="BP61" s="685"/>
      <c r="BQ61" s="685"/>
      <c r="BR61" s="685"/>
      <c r="BS61" s="685"/>
      <c r="BT61" s="685"/>
      <c r="BU61" s="1210"/>
      <c r="BV61" s="1211"/>
      <c r="BW61" s="1211"/>
      <c r="BX61" s="1211"/>
      <c r="BY61" s="1211"/>
      <c r="BZ61" s="1211"/>
      <c r="CA61" s="1211"/>
      <c r="CB61" s="1211"/>
      <c r="CC61" s="1212"/>
    </row>
    <row r="62" spans="1:81" s="690" customFormat="1" ht="51" customHeight="1" thickTop="1" x14ac:dyDescent="0.25">
      <c r="A62" s="673"/>
      <c r="B62" s="1334"/>
      <c r="C62" s="1315"/>
      <c r="D62" s="1096"/>
      <c r="E62" s="1093"/>
      <c r="F62" s="1093"/>
      <c r="G62" s="1093"/>
      <c r="H62" s="1093"/>
      <c r="I62" s="1093"/>
      <c r="J62" s="1219">
        <v>774</v>
      </c>
      <c r="K62" s="1216" t="str">
        <f>+[22]Metas!K897</f>
        <v>Porcentaje de avance en gestión para la construcción de circuitos peatonales, ciclorutas, malecones en las red vial del Área metropolitana de Cúcuta</v>
      </c>
      <c r="L62" s="2321">
        <v>0.3</v>
      </c>
      <c r="M62" s="1480">
        <f>SUM(N62:Q62)</f>
        <v>0</v>
      </c>
      <c r="N62" s="1482"/>
      <c r="O62" s="1484"/>
      <c r="P62" s="1486"/>
      <c r="Q62" s="1488"/>
      <c r="R62" s="1219">
        <f>+$J62</f>
        <v>774</v>
      </c>
      <c r="S62" s="958" t="s">
        <v>7413</v>
      </c>
      <c r="T62" s="708"/>
      <c r="U62" s="708"/>
      <c r="V62" s="708"/>
      <c r="W62" s="958" t="s">
        <v>7413</v>
      </c>
      <c r="X62" s="669">
        <v>44576</v>
      </c>
      <c r="Y62" s="669">
        <v>44926</v>
      </c>
      <c r="Z62" s="669">
        <v>44576</v>
      </c>
      <c r="AA62" s="669">
        <v>44926</v>
      </c>
      <c r="AB62" s="1219">
        <f>+$J62</f>
        <v>774</v>
      </c>
      <c r="AC62" s="2321">
        <f>+L62</f>
        <v>0.3</v>
      </c>
      <c r="AD62" s="308">
        <f t="shared" si="6"/>
        <v>0</v>
      </c>
      <c r="AE62" s="308">
        <f t="shared" si="6"/>
        <v>0</v>
      </c>
      <c r="AF62" s="308">
        <f t="shared" si="6"/>
        <v>0</v>
      </c>
      <c r="AG62" s="308">
        <f t="shared" si="6"/>
        <v>0</v>
      </c>
      <c r="AH62" s="308">
        <f t="shared" si="6"/>
        <v>0</v>
      </c>
      <c r="AI62" s="308">
        <f t="shared" si="6"/>
        <v>0</v>
      </c>
      <c r="AJ62" s="308">
        <f t="shared" si="6"/>
        <v>0</v>
      </c>
      <c r="AK62" s="1219">
        <f>+$J62</f>
        <v>774</v>
      </c>
      <c r="AL62" s="1243">
        <f>+N62</f>
        <v>0</v>
      </c>
      <c r="AM62" s="308">
        <f t="shared" si="1"/>
        <v>0</v>
      </c>
      <c r="AN62" s="683"/>
      <c r="AO62" s="683"/>
      <c r="AP62" s="683"/>
      <c r="AQ62" s="683"/>
      <c r="AR62" s="683"/>
      <c r="AS62" s="683"/>
      <c r="AT62" s="1219">
        <f>+$J62</f>
        <v>774</v>
      </c>
      <c r="AU62" s="1246">
        <f>+O62</f>
        <v>0</v>
      </c>
      <c r="AV62" s="308">
        <f t="shared" si="2"/>
        <v>0</v>
      </c>
      <c r="AW62" s="683"/>
      <c r="AX62" s="683"/>
      <c r="AY62" s="683"/>
      <c r="AZ62" s="683"/>
      <c r="BA62" s="683"/>
      <c r="BB62" s="683"/>
      <c r="BC62" s="1219">
        <f>+$J62</f>
        <v>774</v>
      </c>
      <c r="BD62" s="1249">
        <f>+P62</f>
        <v>0</v>
      </c>
      <c r="BE62" s="308">
        <f t="shared" si="3"/>
        <v>0</v>
      </c>
      <c r="BF62" s="683"/>
      <c r="BG62" s="683"/>
      <c r="BH62" s="683"/>
      <c r="BI62" s="683"/>
      <c r="BJ62" s="683"/>
      <c r="BK62" s="683"/>
      <c r="BL62" s="1219">
        <f>+$J62</f>
        <v>774</v>
      </c>
      <c r="BM62" s="1252">
        <f>+Q62</f>
        <v>0</v>
      </c>
      <c r="BN62" s="308">
        <f t="shared" si="4"/>
        <v>0</v>
      </c>
      <c r="BO62" s="683"/>
      <c r="BP62" s="683"/>
      <c r="BQ62" s="683"/>
      <c r="BR62" s="683"/>
      <c r="BS62" s="683"/>
      <c r="BT62" s="683"/>
      <c r="BU62" s="1204"/>
      <c r="BV62" s="1205"/>
      <c r="BW62" s="1205"/>
      <c r="BX62" s="1205"/>
      <c r="BY62" s="1205"/>
      <c r="BZ62" s="1205"/>
      <c r="CA62" s="1205"/>
      <c r="CB62" s="1205"/>
      <c r="CC62" s="1206"/>
    </row>
    <row r="63" spans="1:81" s="690" customFormat="1" ht="40.15" customHeight="1" x14ac:dyDescent="0.25">
      <c r="A63" s="673"/>
      <c r="B63" s="1334"/>
      <c r="C63" s="1315"/>
      <c r="D63" s="1097"/>
      <c r="E63" s="1094"/>
      <c r="F63" s="1094"/>
      <c r="G63" s="1094"/>
      <c r="H63" s="1094"/>
      <c r="I63" s="1094"/>
      <c r="J63" s="1220"/>
      <c r="K63" s="1217"/>
      <c r="L63" s="2322"/>
      <c r="M63" s="1481"/>
      <c r="N63" s="1483"/>
      <c r="O63" s="1485"/>
      <c r="P63" s="1487"/>
      <c r="Q63" s="1489"/>
      <c r="R63" s="1220"/>
      <c r="S63" s="377"/>
      <c r="T63" s="709"/>
      <c r="U63" s="709"/>
      <c r="V63" s="709"/>
      <c r="W63" s="937"/>
      <c r="X63" s="670"/>
      <c r="Y63" s="670"/>
      <c r="Z63" s="670"/>
      <c r="AA63" s="670"/>
      <c r="AB63" s="1220"/>
      <c r="AC63" s="2322"/>
      <c r="AD63" s="303">
        <f t="shared" si="6"/>
        <v>50</v>
      </c>
      <c r="AE63" s="303">
        <f t="shared" si="6"/>
        <v>0</v>
      </c>
      <c r="AF63" s="303">
        <f t="shared" si="6"/>
        <v>50</v>
      </c>
      <c r="AG63" s="303">
        <f t="shared" si="6"/>
        <v>0</v>
      </c>
      <c r="AH63" s="303">
        <f t="shared" si="6"/>
        <v>0</v>
      </c>
      <c r="AI63" s="303">
        <f t="shared" si="6"/>
        <v>0</v>
      </c>
      <c r="AJ63" s="303">
        <f t="shared" si="6"/>
        <v>0</v>
      </c>
      <c r="AK63" s="1220"/>
      <c r="AL63" s="1244"/>
      <c r="AM63" s="303">
        <f t="shared" si="1"/>
        <v>0</v>
      </c>
      <c r="AN63" s="684"/>
      <c r="AO63" s="684"/>
      <c r="AP63" s="684"/>
      <c r="AQ63" s="684"/>
      <c r="AR63" s="684"/>
      <c r="AS63" s="684"/>
      <c r="AT63" s="1220"/>
      <c r="AU63" s="1247"/>
      <c r="AV63" s="303">
        <f t="shared" si="2"/>
        <v>50</v>
      </c>
      <c r="AW63" s="684"/>
      <c r="AX63" s="684">
        <v>50</v>
      </c>
      <c r="AY63" s="684"/>
      <c r="AZ63" s="684"/>
      <c r="BA63" s="684"/>
      <c r="BB63" s="684"/>
      <c r="BC63" s="1220"/>
      <c r="BD63" s="1250"/>
      <c r="BE63" s="303">
        <f t="shared" si="3"/>
        <v>0</v>
      </c>
      <c r="BF63" s="684"/>
      <c r="BG63" s="684"/>
      <c r="BH63" s="684"/>
      <c r="BI63" s="684"/>
      <c r="BJ63" s="684"/>
      <c r="BK63" s="684"/>
      <c r="BL63" s="1220"/>
      <c r="BM63" s="1253"/>
      <c r="BN63" s="303">
        <f t="shared" si="4"/>
        <v>0</v>
      </c>
      <c r="BO63" s="684"/>
      <c r="BP63" s="684"/>
      <c r="BQ63" s="684"/>
      <c r="BR63" s="684"/>
      <c r="BS63" s="684"/>
      <c r="BT63" s="684"/>
      <c r="BU63" s="1207"/>
      <c r="BV63" s="1208"/>
      <c r="BW63" s="1208"/>
      <c r="BX63" s="1208"/>
      <c r="BY63" s="1208"/>
      <c r="BZ63" s="1208"/>
      <c r="CA63" s="1208"/>
      <c r="CB63" s="1208"/>
      <c r="CC63" s="1209"/>
    </row>
    <row r="64" spans="1:81" s="690" customFormat="1" ht="40.15" customHeight="1" x14ac:dyDescent="0.25">
      <c r="A64" s="673"/>
      <c r="B64" s="1334"/>
      <c r="C64" s="1315"/>
      <c r="D64" s="1097"/>
      <c r="E64" s="1094"/>
      <c r="F64" s="1094"/>
      <c r="G64" s="1094"/>
      <c r="H64" s="1094"/>
      <c r="I64" s="1094"/>
      <c r="J64" s="1220"/>
      <c r="K64" s="1217"/>
      <c r="L64" s="2322"/>
      <c r="M64" s="1481"/>
      <c r="N64" s="1483"/>
      <c r="O64" s="1485"/>
      <c r="P64" s="1487"/>
      <c r="Q64" s="1489"/>
      <c r="R64" s="1220"/>
      <c r="S64" s="377"/>
      <c r="T64" s="709"/>
      <c r="U64" s="709"/>
      <c r="V64" s="709"/>
      <c r="W64" s="937"/>
      <c r="X64" s="670"/>
      <c r="Y64" s="670"/>
      <c r="Z64" s="670"/>
      <c r="AA64" s="670"/>
      <c r="AB64" s="1220"/>
      <c r="AC64" s="2322"/>
      <c r="AD64" s="303">
        <f t="shared" si="6"/>
        <v>0</v>
      </c>
      <c r="AE64" s="303">
        <f t="shared" si="6"/>
        <v>0</v>
      </c>
      <c r="AF64" s="303">
        <f t="shared" si="6"/>
        <v>0</v>
      </c>
      <c r="AG64" s="303">
        <f t="shared" si="6"/>
        <v>0</v>
      </c>
      <c r="AH64" s="303">
        <f t="shared" si="6"/>
        <v>0</v>
      </c>
      <c r="AI64" s="303">
        <f t="shared" si="6"/>
        <v>0</v>
      </c>
      <c r="AJ64" s="303">
        <f t="shared" si="6"/>
        <v>0</v>
      </c>
      <c r="AK64" s="1220"/>
      <c r="AL64" s="1244"/>
      <c r="AM64" s="303">
        <f t="shared" si="1"/>
        <v>0</v>
      </c>
      <c r="AN64" s="684"/>
      <c r="AO64" s="684"/>
      <c r="AP64" s="684"/>
      <c r="AQ64" s="684"/>
      <c r="AR64" s="684"/>
      <c r="AS64" s="684"/>
      <c r="AT64" s="1220"/>
      <c r="AU64" s="1247"/>
      <c r="AV64" s="303">
        <f t="shared" si="2"/>
        <v>0</v>
      </c>
      <c r="AW64" s="684"/>
      <c r="AX64" s="684"/>
      <c r="AY64" s="684"/>
      <c r="AZ64" s="684"/>
      <c r="BA64" s="684"/>
      <c r="BB64" s="684"/>
      <c r="BC64" s="1220"/>
      <c r="BD64" s="1250"/>
      <c r="BE64" s="303">
        <f t="shared" si="3"/>
        <v>0</v>
      </c>
      <c r="BF64" s="684"/>
      <c r="BG64" s="684"/>
      <c r="BH64" s="684"/>
      <c r="BI64" s="684"/>
      <c r="BJ64" s="684"/>
      <c r="BK64" s="684"/>
      <c r="BL64" s="1220"/>
      <c r="BM64" s="1253"/>
      <c r="BN64" s="303">
        <f t="shared" si="4"/>
        <v>0</v>
      </c>
      <c r="BO64" s="684"/>
      <c r="BP64" s="684"/>
      <c r="BQ64" s="684"/>
      <c r="BR64" s="684"/>
      <c r="BS64" s="684"/>
      <c r="BT64" s="684"/>
      <c r="BU64" s="1207"/>
      <c r="BV64" s="1208"/>
      <c r="BW64" s="1208"/>
      <c r="BX64" s="1208"/>
      <c r="BY64" s="1208"/>
      <c r="BZ64" s="1208"/>
      <c r="CA64" s="1208"/>
      <c r="CB64" s="1208"/>
      <c r="CC64" s="1209"/>
    </row>
    <row r="65" spans="1:81" s="690" customFormat="1" ht="40.15" customHeight="1" thickBot="1" x14ac:dyDescent="0.3">
      <c r="A65" s="673"/>
      <c r="B65" s="1334"/>
      <c r="C65" s="1316"/>
      <c r="D65" s="1098"/>
      <c r="E65" s="1095"/>
      <c r="F65" s="1095"/>
      <c r="G65" s="1095"/>
      <c r="H65" s="1095"/>
      <c r="I65" s="1095"/>
      <c r="J65" s="1221"/>
      <c r="K65" s="1218"/>
      <c r="L65" s="2323"/>
      <c r="M65" s="1491"/>
      <c r="N65" s="1492"/>
      <c r="O65" s="1493"/>
      <c r="P65" s="1494"/>
      <c r="Q65" s="1495"/>
      <c r="R65" s="1221"/>
      <c r="S65" s="379"/>
      <c r="T65" s="710"/>
      <c r="U65" s="710"/>
      <c r="V65" s="710"/>
      <c r="W65" s="938"/>
      <c r="X65" s="671"/>
      <c r="Y65" s="671"/>
      <c r="Z65" s="671"/>
      <c r="AA65" s="671"/>
      <c r="AB65" s="1221"/>
      <c r="AC65" s="2323"/>
      <c r="AD65" s="306">
        <f t="shared" si="6"/>
        <v>0</v>
      </c>
      <c r="AE65" s="306">
        <f t="shared" si="6"/>
        <v>0</v>
      </c>
      <c r="AF65" s="306">
        <f t="shared" si="6"/>
        <v>0</v>
      </c>
      <c r="AG65" s="306">
        <f t="shared" si="6"/>
        <v>0</v>
      </c>
      <c r="AH65" s="306">
        <f t="shared" si="6"/>
        <v>0</v>
      </c>
      <c r="AI65" s="306">
        <f t="shared" si="6"/>
        <v>0</v>
      </c>
      <c r="AJ65" s="306">
        <f t="shared" si="6"/>
        <v>0</v>
      </c>
      <c r="AK65" s="1221"/>
      <c r="AL65" s="1245"/>
      <c r="AM65" s="306">
        <f t="shared" si="1"/>
        <v>0</v>
      </c>
      <c r="AN65" s="685"/>
      <c r="AO65" s="685"/>
      <c r="AP65" s="685"/>
      <c r="AQ65" s="685"/>
      <c r="AR65" s="685"/>
      <c r="AS65" s="685"/>
      <c r="AT65" s="1221"/>
      <c r="AU65" s="1248"/>
      <c r="AV65" s="306">
        <f t="shared" si="2"/>
        <v>0</v>
      </c>
      <c r="AW65" s="685"/>
      <c r="AX65" s="685"/>
      <c r="AY65" s="685"/>
      <c r="AZ65" s="685"/>
      <c r="BA65" s="685"/>
      <c r="BB65" s="685"/>
      <c r="BC65" s="1221"/>
      <c r="BD65" s="1251"/>
      <c r="BE65" s="306">
        <f t="shared" si="3"/>
        <v>0</v>
      </c>
      <c r="BF65" s="685"/>
      <c r="BG65" s="685"/>
      <c r="BH65" s="685"/>
      <c r="BI65" s="685"/>
      <c r="BJ65" s="685"/>
      <c r="BK65" s="685"/>
      <c r="BL65" s="1221"/>
      <c r="BM65" s="1254"/>
      <c r="BN65" s="306">
        <f t="shared" si="4"/>
        <v>0</v>
      </c>
      <c r="BO65" s="685"/>
      <c r="BP65" s="685"/>
      <c r="BQ65" s="685"/>
      <c r="BR65" s="685"/>
      <c r="BS65" s="685"/>
      <c r="BT65" s="685"/>
      <c r="BU65" s="1210"/>
      <c r="BV65" s="1211"/>
      <c r="BW65" s="1211"/>
      <c r="BX65" s="1211"/>
      <c r="BY65" s="1211"/>
      <c r="BZ65" s="1211"/>
      <c r="CA65" s="1211"/>
      <c r="CB65" s="1211"/>
      <c r="CC65" s="1212"/>
    </row>
    <row r="66" spans="1:81" s="690" customFormat="1" ht="37.5" customHeight="1" thickTop="1" x14ac:dyDescent="0.25">
      <c r="A66" s="673"/>
      <c r="B66" s="1334"/>
      <c r="C66" s="1314" t="s">
        <v>1261</v>
      </c>
      <c r="D66" s="1096"/>
      <c r="E66" s="1093"/>
      <c r="F66" s="1093"/>
      <c r="G66" s="1093"/>
      <c r="H66" s="1093"/>
      <c r="I66" s="1093"/>
      <c r="J66" s="1219">
        <v>775</v>
      </c>
      <c r="K66" s="1216" t="str">
        <f>+[22]Metas!K898</f>
        <v>Porcentaje de avance en gestión para la construcción y/o adecuación de terminales de transporte aéreo y/o terrestre</v>
      </c>
      <c r="L66" s="2321">
        <v>0.3</v>
      </c>
      <c r="M66" s="1480">
        <f>SUM(N66:Q66)</f>
        <v>0</v>
      </c>
      <c r="N66" s="1482"/>
      <c r="O66" s="1484"/>
      <c r="P66" s="1486"/>
      <c r="Q66" s="1488"/>
      <c r="R66" s="1219">
        <f>+$J66</f>
        <v>775</v>
      </c>
      <c r="S66" s="958" t="s">
        <v>7414</v>
      </c>
      <c r="T66" s="708"/>
      <c r="U66" s="708"/>
      <c r="V66" s="708"/>
      <c r="W66" s="958" t="s">
        <v>7414</v>
      </c>
      <c r="X66" s="669">
        <v>44576</v>
      </c>
      <c r="Y66" s="669">
        <v>44926</v>
      </c>
      <c r="Z66" s="669">
        <v>44576</v>
      </c>
      <c r="AA66" s="669">
        <v>44926</v>
      </c>
      <c r="AB66" s="1219">
        <f>+$J66</f>
        <v>775</v>
      </c>
      <c r="AC66" s="2321">
        <f>+L66</f>
        <v>0.3</v>
      </c>
      <c r="AD66" s="308">
        <f t="shared" si="6"/>
        <v>0</v>
      </c>
      <c r="AE66" s="308">
        <f t="shared" si="6"/>
        <v>0</v>
      </c>
      <c r="AF66" s="308">
        <f t="shared" si="6"/>
        <v>0</v>
      </c>
      <c r="AG66" s="308">
        <f t="shared" si="6"/>
        <v>0</v>
      </c>
      <c r="AH66" s="308">
        <f t="shared" si="6"/>
        <v>0</v>
      </c>
      <c r="AI66" s="308">
        <f t="shared" si="6"/>
        <v>0</v>
      </c>
      <c r="AJ66" s="308">
        <f t="shared" si="6"/>
        <v>0</v>
      </c>
      <c r="AK66" s="1219">
        <f>+$J66</f>
        <v>775</v>
      </c>
      <c r="AL66" s="1243">
        <f>+N66</f>
        <v>0</v>
      </c>
      <c r="AM66" s="308">
        <f t="shared" si="1"/>
        <v>0</v>
      </c>
      <c r="AN66" s="683"/>
      <c r="AO66" s="683"/>
      <c r="AP66" s="683"/>
      <c r="AQ66" s="683"/>
      <c r="AR66" s="683"/>
      <c r="AS66" s="683"/>
      <c r="AT66" s="1219">
        <f>+$J66</f>
        <v>775</v>
      </c>
      <c r="AU66" s="1246">
        <f>+O66</f>
        <v>0</v>
      </c>
      <c r="AV66" s="308">
        <f t="shared" si="2"/>
        <v>0</v>
      </c>
      <c r="AW66" s="683"/>
      <c r="AX66" s="683"/>
      <c r="AY66" s="683"/>
      <c r="AZ66" s="683"/>
      <c r="BA66" s="683"/>
      <c r="BB66" s="683"/>
      <c r="BC66" s="1219">
        <f>+$J66</f>
        <v>775</v>
      </c>
      <c r="BD66" s="1249">
        <f>+P66</f>
        <v>0</v>
      </c>
      <c r="BE66" s="308">
        <f t="shared" si="3"/>
        <v>0</v>
      </c>
      <c r="BF66" s="683"/>
      <c r="BG66" s="683"/>
      <c r="BH66" s="683"/>
      <c r="BI66" s="683"/>
      <c r="BJ66" s="683"/>
      <c r="BK66" s="683"/>
      <c r="BL66" s="1219">
        <f>+$J66</f>
        <v>775</v>
      </c>
      <c r="BM66" s="1252">
        <f>+Q66</f>
        <v>0</v>
      </c>
      <c r="BN66" s="308">
        <f t="shared" si="4"/>
        <v>0</v>
      </c>
      <c r="BO66" s="683"/>
      <c r="BP66" s="683"/>
      <c r="BQ66" s="683"/>
      <c r="BR66" s="683"/>
      <c r="BS66" s="683"/>
      <c r="BT66" s="683"/>
      <c r="BU66" s="1204"/>
      <c r="BV66" s="1205"/>
      <c r="BW66" s="1205"/>
      <c r="BX66" s="1205"/>
      <c r="BY66" s="1205"/>
      <c r="BZ66" s="1205"/>
      <c r="CA66" s="1205"/>
      <c r="CB66" s="1205"/>
      <c r="CC66" s="1206"/>
    </row>
    <row r="67" spans="1:81" s="690" customFormat="1" ht="40.15" customHeight="1" x14ac:dyDescent="0.25">
      <c r="A67" s="673"/>
      <c r="B67" s="1334"/>
      <c r="C67" s="1315"/>
      <c r="D67" s="1097"/>
      <c r="E67" s="1094"/>
      <c r="F67" s="1094"/>
      <c r="G67" s="1094"/>
      <c r="H67" s="1094"/>
      <c r="I67" s="1094"/>
      <c r="J67" s="1220"/>
      <c r="K67" s="1217"/>
      <c r="L67" s="2322"/>
      <c r="M67" s="1481"/>
      <c r="N67" s="1483"/>
      <c r="O67" s="1485"/>
      <c r="P67" s="1487"/>
      <c r="Q67" s="1489"/>
      <c r="R67" s="1220"/>
      <c r="S67" s="377"/>
      <c r="T67" s="709"/>
      <c r="U67" s="709"/>
      <c r="V67" s="709"/>
      <c r="W67" s="937"/>
      <c r="X67" s="670"/>
      <c r="Y67" s="670"/>
      <c r="Z67" s="670"/>
      <c r="AA67" s="670"/>
      <c r="AB67" s="1220"/>
      <c r="AC67" s="2322"/>
      <c r="AD67" s="303">
        <f t="shared" si="6"/>
        <v>50</v>
      </c>
      <c r="AE67" s="303">
        <f t="shared" si="6"/>
        <v>0</v>
      </c>
      <c r="AF67" s="303">
        <f t="shared" si="6"/>
        <v>50</v>
      </c>
      <c r="AG67" s="303">
        <f t="shared" ref="AG67:AJ69" si="7">+AP67+AY67+BH67+BQ67</f>
        <v>0</v>
      </c>
      <c r="AH67" s="303">
        <f t="shared" si="7"/>
        <v>0</v>
      </c>
      <c r="AI67" s="303">
        <f t="shared" si="7"/>
        <v>0</v>
      </c>
      <c r="AJ67" s="303">
        <f t="shared" si="7"/>
        <v>0</v>
      </c>
      <c r="AK67" s="1220"/>
      <c r="AL67" s="1244"/>
      <c r="AM67" s="303">
        <f t="shared" si="1"/>
        <v>0</v>
      </c>
      <c r="AN67" s="684"/>
      <c r="AO67" s="684"/>
      <c r="AP67" s="684"/>
      <c r="AQ67" s="684"/>
      <c r="AR67" s="684"/>
      <c r="AS67" s="684"/>
      <c r="AT67" s="1220"/>
      <c r="AU67" s="1247"/>
      <c r="AV67" s="303">
        <f t="shared" si="2"/>
        <v>50</v>
      </c>
      <c r="AW67" s="684"/>
      <c r="AX67" s="684">
        <v>50</v>
      </c>
      <c r="AY67" s="684"/>
      <c r="AZ67" s="684"/>
      <c r="BA67" s="684"/>
      <c r="BB67" s="684"/>
      <c r="BC67" s="1220"/>
      <c r="BD67" s="1250"/>
      <c r="BE67" s="303">
        <f t="shared" si="3"/>
        <v>0</v>
      </c>
      <c r="BF67" s="684"/>
      <c r="BG67" s="684"/>
      <c r="BH67" s="684"/>
      <c r="BI67" s="684"/>
      <c r="BJ67" s="684"/>
      <c r="BK67" s="684"/>
      <c r="BL67" s="1220"/>
      <c r="BM67" s="1253"/>
      <c r="BN67" s="303">
        <f t="shared" si="4"/>
        <v>0</v>
      </c>
      <c r="BO67" s="684"/>
      <c r="BP67" s="684"/>
      <c r="BQ67" s="684"/>
      <c r="BR67" s="684"/>
      <c r="BS67" s="684"/>
      <c r="BT67" s="684"/>
      <c r="BU67" s="1207"/>
      <c r="BV67" s="1208"/>
      <c r="BW67" s="1208"/>
      <c r="BX67" s="1208"/>
      <c r="BY67" s="1208"/>
      <c r="BZ67" s="1208"/>
      <c r="CA67" s="1208"/>
      <c r="CB67" s="1208"/>
      <c r="CC67" s="1209"/>
    </row>
    <row r="68" spans="1:81" s="690" customFormat="1" ht="40.15" customHeight="1" x14ac:dyDescent="0.25">
      <c r="A68" s="673"/>
      <c r="B68" s="1334"/>
      <c r="C68" s="1315"/>
      <c r="D68" s="1097"/>
      <c r="E68" s="1094"/>
      <c r="F68" s="1094"/>
      <c r="G68" s="1094"/>
      <c r="H68" s="1094"/>
      <c r="I68" s="1094"/>
      <c r="J68" s="1220"/>
      <c r="K68" s="1217"/>
      <c r="L68" s="2322"/>
      <c r="M68" s="1481"/>
      <c r="N68" s="1483"/>
      <c r="O68" s="1485"/>
      <c r="P68" s="1487"/>
      <c r="Q68" s="1489"/>
      <c r="R68" s="1220"/>
      <c r="S68" s="377"/>
      <c r="T68" s="709"/>
      <c r="U68" s="709"/>
      <c r="V68" s="709"/>
      <c r="W68" s="937"/>
      <c r="X68" s="670"/>
      <c r="Y68" s="670"/>
      <c r="Z68" s="670"/>
      <c r="AA68" s="670"/>
      <c r="AB68" s="1220"/>
      <c r="AC68" s="2322"/>
      <c r="AD68" s="303">
        <f t="shared" ref="AD68:AF69" si="8">+AM68+AV68+BE68+BN68</f>
        <v>0</v>
      </c>
      <c r="AE68" s="303">
        <f t="shared" si="8"/>
        <v>0</v>
      </c>
      <c r="AF68" s="303">
        <f t="shared" si="8"/>
        <v>0</v>
      </c>
      <c r="AG68" s="303">
        <f t="shared" si="7"/>
        <v>0</v>
      </c>
      <c r="AH68" s="303">
        <f t="shared" si="7"/>
        <v>0</v>
      </c>
      <c r="AI68" s="303">
        <f t="shared" si="7"/>
        <v>0</v>
      </c>
      <c r="AJ68" s="303">
        <f t="shared" si="7"/>
        <v>0</v>
      </c>
      <c r="AK68" s="1220"/>
      <c r="AL68" s="1244"/>
      <c r="AM68" s="303">
        <f t="shared" si="1"/>
        <v>0</v>
      </c>
      <c r="AN68" s="684"/>
      <c r="AO68" s="684"/>
      <c r="AP68" s="684"/>
      <c r="AQ68" s="684"/>
      <c r="AR68" s="684"/>
      <c r="AS68" s="684"/>
      <c r="AT68" s="1220"/>
      <c r="AU68" s="1247"/>
      <c r="AV68" s="303">
        <f t="shared" si="2"/>
        <v>0</v>
      </c>
      <c r="AW68" s="684"/>
      <c r="AX68" s="684"/>
      <c r="AY68" s="684"/>
      <c r="AZ68" s="684"/>
      <c r="BA68" s="684"/>
      <c r="BB68" s="684"/>
      <c r="BC68" s="1220"/>
      <c r="BD68" s="1250"/>
      <c r="BE68" s="303">
        <f t="shared" si="3"/>
        <v>0</v>
      </c>
      <c r="BF68" s="684"/>
      <c r="BG68" s="684"/>
      <c r="BH68" s="684"/>
      <c r="BI68" s="684"/>
      <c r="BJ68" s="684"/>
      <c r="BK68" s="684"/>
      <c r="BL68" s="1220"/>
      <c r="BM68" s="1253"/>
      <c r="BN68" s="303">
        <f t="shared" si="4"/>
        <v>0</v>
      </c>
      <c r="BO68" s="684"/>
      <c r="BP68" s="684"/>
      <c r="BQ68" s="684"/>
      <c r="BR68" s="684"/>
      <c r="BS68" s="684"/>
      <c r="BT68" s="684"/>
      <c r="BU68" s="1207"/>
      <c r="BV68" s="1208"/>
      <c r="BW68" s="1208"/>
      <c r="BX68" s="1208"/>
      <c r="BY68" s="1208"/>
      <c r="BZ68" s="1208"/>
      <c r="CA68" s="1208"/>
      <c r="CB68" s="1208"/>
      <c r="CC68" s="1209"/>
    </row>
    <row r="69" spans="1:81" s="690" customFormat="1" ht="40.15" customHeight="1" thickBot="1" x14ac:dyDescent="0.3">
      <c r="A69" s="673"/>
      <c r="B69" s="1335"/>
      <c r="C69" s="1316"/>
      <c r="D69" s="1098"/>
      <c r="E69" s="1095"/>
      <c r="F69" s="1095"/>
      <c r="G69" s="1095"/>
      <c r="H69" s="1095"/>
      <c r="I69" s="1095"/>
      <c r="J69" s="1221"/>
      <c r="K69" s="1218"/>
      <c r="L69" s="2323"/>
      <c r="M69" s="1491"/>
      <c r="N69" s="1492"/>
      <c r="O69" s="1493"/>
      <c r="P69" s="1494"/>
      <c r="Q69" s="1495"/>
      <c r="R69" s="1221"/>
      <c r="S69" s="379"/>
      <c r="T69" s="710"/>
      <c r="U69" s="710"/>
      <c r="V69" s="710"/>
      <c r="W69" s="938"/>
      <c r="X69" s="671"/>
      <c r="Y69" s="671"/>
      <c r="Z69" s="671"/>
      <c r="AA69" s="671"/>
      <c r="AB69" s="1221"/>
      <c r="AC69" s="2323"/>
      <c r="AD69" s="306">
        <f t="shared" si="8"/>
        <v>0</v>
      </c>
      <c r="AE69" s="306">
        <f t="shared" si="8"/>
        <v>0</v>
      </c>
      <c r="AF69" s="306">
        <f t="shared" si="8"/>
        <v>0</v>
      </c>
      <c r="AG69" s="306">
        <f t="shared" si="7"/>
        <v>0</v>
      </c>
      <c r="AH69" s="306">
        <f t="shared" si="7"/>
        <v>0</v>
      </c>
      <c r="AI69" s="306">
        <f t="shared" si="7"/>
        <v>0</v>
      </c>
      <c r="AJ69" s="306">
        <f t="shared" si="7"/>
        <v>0</v>
      </c>
      <c r="AK69" s="1221"/>
      <c r="AL69" s="1245"/>
      <c r="AM69" s="306">
        <f t="shared" si="1"/>
        <v>0</v>
      </c>
      <c r="AN69" s="685"/>
      <c r="AO69" s="685"/>
      <c r="AP69" s="685"/>
      <c r="AQ69" s="685"/>
      <c r="AR69" s="685"/>
      <c r="AS69" s="685"/>
      <c r="AT69" s="1221"/>
      <c r="AU69" s="1248"/>
      <c r="AV69" s="306">
        <f t="shared" si="2"/>
        <v>0</v>
      </c>
      <c r="AW69" s="685"/>
      <c r="AX69" s="685"/>
      <c r="AY69" s="685"/>
      <c r="AZ69" s="685"/>
      <c r="BA69" s="685"/>
      <c r="BB69" s="685"/>
      <c r="BC69" s="1221"/>
      <c r="BD69" s="1251"/>
      <c r="BE69" s="306">
        <f t="shared" si="3"/>
        <v>0</v>
      </c>
      <c r="BF69" s="685"/>
      <c r="BG69" s="685"/>
      <c r="BH69" s="685"/>
      <c r="BI69" s="685"/>
      <c r="BJ69" s="685"/>
      <c r="BK69" s="685"/>
      <c r="BL69" s="1221"/>
      <c r="BM69" s="1254"/>
      <c r="BN69" s="306">
        <f t="shared" si="4"/>
        <v>0</v>
      </c>
      <c r="BO69" s="685"/>
      <c r="BP69" s="685"/>
      <c r="BQ69" s="685"/>
      <c r="BR69" s="685"/>
      <c r="BS69" s="685"/>
      <c r="BT69" s="685"/>
      <c r="BU69" s="1210"/>
      <c r="BV69" s="1211"/>
      <c r="BW69" s="1211"/>
      <c r="BX69" s="1211"/>
      <c r="BY69" s="1211"/>
      <c r="BZ69" s="1211"/>
      <c r="CA69" s="1211"/>
      <c r="CB69" s="1211"/>
      <c r="CC69" s="1212"/>
    </row>
    <row r="70" spans="1:81" ht="40.15" customHeight="1" thickTop="1" x14ac:dyDescent="0.25"/>
  </sheetData>
  <mergeCells count="556">
    <mergeCell ref="K66:K69"/>
    <mergeCell ref="L66:L69"/>
    <mergeCell ref="M66:M69"/>
    <mergeCell ref="N66:N69"/>
    <mergeCell ref="O66:O69"/>
    <mergeCell ref="P66:P69"/>
    <mergeCell ref="Q66:Q69"/>
    <mergeCell ref="R66:R69"/>
    <mergeCell ref="AB66:AB69"/>
    <mergeCell ref="AK58:AK61"/>
    <mergeCell ref="AL58:AL61"/>
    <mergeCell ref="AT58:AT61"/>
    <mergeCell ref="AU58:AU61"/>
    <mergeCell ref="BC58:BC61"/>
    <mergeCell ref="BD58:BD61"/>
    <mergeCell ref="BD66:BD69"/>
    <mergeCell ref="BL66:BL69"/>
    <mergeCell ref="BM66:BM69"/>
    <mergeCell ref="BD62:BD65"/>
    <mergeCell ref="BL62:BL65"/>
    <mergeCell ref="BM62:BM65"/>
    <mergeCell ref="BL58:BL61"/>
    <mergeCell ref="BM58:BM61"/>
    <mergeCell ref="D62:D65"/>
    <mergeCell ref="E62:E65"/>
    <mergeCell ref="F62:F65"/>
    <mergeCell ref="G62:G65"/>
    <mergeCell ref="H62:H65"/>
    <mergeCell ref="I62:I65"/>
    <mergeCell ref="J62:J65"/>
    <mergeCell ref="K62:K65"/>
    <mergeCell ref="L62:L65"/>
    <mergeCell ref="M62:M65"/>
    <mergeCell ref="N62:N65"/>
    <mergeCell ref="O62:O65"/>
    <mergeCell ref="P62:P65"/>
    <mergeCell ref="Q62:Q65"/>
    <mergeCell ref="R62:R65"/>
    <mergeCell ref="AB62:AB65"/>
    <mergeCell ref="L58:L61"/>
    <mergeCell ref="M58:M61"/>
    <mergeCell ref="N58:N61"/>
    <mergeCell ref="O58:O61"/>
    <mergeCell ref="P58:P61"/>
    <mergeCell ref="Q58:Q61"/>
    <mergeCell ref="R58:R61"/>
    <mergeCell ref="AB58:AB61"/>
    <mergeCell ref="AC58:AC61"/>
    <mergeCell ref="C58:C65"/>
    <mergeCell ref="D58:D61"/>
    <mergeCell ref="E58:E61"/>
    <mergeCell ref="F58:F61"/>
    <mergeCell ref="G58:G61"/>
    <mergeCell ref="H58:H61"/>
    <mergeCell ref="I58:I61"/>
    <mergeCell ref="J58:J61"/>
    <mergeCell ref="K58:K61"/>
    <mergeCell ref="K50:K53"/>
    <mergeCell ref="L50:L53"/>
    <mergeCell ref="M50:M53"/>
    <mergeCell ref="N50:N53"/>
    <mergeCell ref="O50:O53"/>
    <mergeCell ref="P50:P53"/>
    <mergeCell ref="Q50:Q53"/>
    <mergeCell ref="R50:R53"/>
    <mergeCell ref="AB50:AB53"/>
    <mergeCell ref="B50:B69"/>
    <mergeCell ref="C50:C57"/>
    <mergeCell ref="D50:D53"/>
    <mergeCell ref="E50:E53"/>
    <mergeCell ref="F50:F53"/>
    <mergeCell ref="G50:G53"/>
    <mergeCell ref="H50:H53"/>
    <mergeCell ref="I50:I53"/>
    <mergeCell ref="J50:J53"/>
    <mergeCell ref="C66:C69"/>
    <mergeCell ref="D66:D69"/>
    <mergeCell ref="E66:E69"/>
    <mergeCell ref="F66:F69"/>
    <mergeCell ref="G66:G69"/>
    <mergeCell ref="H66:H69"/>
    <mergeCell ref="I66:I69"/>
    <mergeCell ref="J66:J69"/>
    <mergeCell ref="BM42:BM45"/>
    <mergeCell ref="D46:D49"/>
    <mergeCell ref="E46:E49"/>
    <mergeCell ref="F46:F49"/>
    <mergeCell ref="G46:G49"/>
    <mergeCell ref="H46:H49"/>
    <mergeCell ref="I46:I49"/>
    <mergeCell ref="J46:J49"/>
    <mergeCell ref="K46:K49"/>
    <mergeCell ref="L46:L49"/>
    <mergeCell ref="M46:M49"/>
    <mergeCell ref="N46:N49"/>
    <mergeCell ref="O46:O49"/>
    <mergeCell ref="P46:P49"/>
    <mergeCell ref="Q46:Q49"/>
    <mergeCell ref="R46:R49"/>
    <mergeCell ref="AB46:AB49"/>
    <mergeCell ref="AC46:AC49"/>
    <mergeCell ref="AK46:AK49"/>
    <mergeCell ref="AL46:AL49"/>
    <mergeCell ref="AT46:AT49"/>
    <mergeCell ref="AU46:AU49"/>
    <mergeCell ref="BD46:BD49"/>
    <mergeCell ref="BL46:BL49"/>
    <mergeCell ref="K38:K41"/>
    <mergeCell ref="L38:L41"/>
    <mergeCell ref="M38:M41"/>
    <mergeCell ref="N38:N41"/>
    <mergeCell ref="O38:O41"/>
    <mergeCell ref="P38:P41"/>
    <mergeCell ref="Q38:Q41"/>
    <mergeCell ref="BD42:BD45"/>
    <mergeCell ref="BL42:BL45"/>
    <mergeCell ref="B38:B49"/>
    <mergeCell ref="C38:C49"/>
    <mergeCell ref="D38:D41"/>
    <mergeCell ref="E38:E41"/>
    <mergeCell ref="F38:F41"/>
    <mergeCell ref="G38:G41"/>
    <mergeCell ref="H38:H41"/>
    <mergeCell ref="I38:I41"/>
    <mergeCell ref="J38:J41"/>
    <mergeCell ref="AC34:AC37"/>
    <mergeCell ref="AK34:AK37"/>
    <mergeCell ref="AL34:AL37"/>
    <mergeCell ref="AT34:AT37"/>
    <mergeCell ref="AU34:AU37"/>
    <mergeCell ref="BC34:BC37"/>
    <mergeCell ref="BD34:BD37"/>
    <mergeCell ref="BL34:BL37"/>
    <mergeCell ref="BM34:BM37"/>
    <mergeCell ref="K34:K37"/>
    <mergeCell ref="L34:L37"/>
    <mergeCell ref="M34:M37"/>
    <mergeCell ref="N34:N37"/>
    <mergeCell ref="O34:O37"/>
    <mergeCell ref="P34:P37"/>
    <mergeCell ref="Q34:Q37"/>
    <mergeCell ref="R34:R37"/>
    <mergeCell ref="AB34:AB37"/>
    <mergeCell ref="K30:K33"/>
    <mergeCell ref="L30:L33"/>
    <mergeCell ref="M30:M33"/>
    <mergeCell ref="N30:N33"/>
    <mergeCell ref="O30:O33"/>
    <mergeCell ref="P30:P33"/>
    <mergeCell ref="Q30:Q33"/>
    <mergeCell ref="R30:R33"/>
    <mergeCell ref="AB30:AB33"/>
    <mergeCell ref="B26:B37"/>
    <mergeCell ref="C26:C37"/>
    <mergeCell ref="D26:D29"/>
    <mergeCell ref="E26:E29"/>
    <mergeCell ref="F26:F29"/>
    <mergeCell ref="G26:G29"/>
    <mergeCell ref="H26:H29"/>
    <mergeCell ref="I26:I29"/>
    <mergeCell ref="J26:J29"/>
    <mergeCell ref="D30:D33"/>
    <mergeCell ref="E30:E33"/>
    <mergeCell ref="F30:F33"/>
    <mergeCell ref="G30:G33"/>
    <mergeCell ref="H30:H33"/>
    <mergeCell ref="I30:I33"/>
    <mergeCell ref="J30:J33"/>
    <mergeCell ref="D34:D37"/>
    <mergeCell ref="E34:E37"/>
    <mergeCell ref="F34:F37"/>
    <mergeCell ref="G34:G37"/>
    <mergeCell ref="H34:H37"/>
    <mergeCell ref="I34:I37"/>
    <mergeCell ref="J34:J37"/>
    <mergeCell ref="D18:D21"/>
    <mergeCell ref="E18:E21"/>
    <mergeCell ref="F18:F21"/>
    <mergeCell ref="G18:G21"/>
    <mergeCell ref="H18:H21"/>
    <mergeCell ref="I18:I21"/>
    <mergeCell ref="J18:J21"/>
    <mergeCell ref="K18:K21"/>
    <mergeCell ref="L18:L21"/>
    <mergeCell ref="E22:E25"/>
    <mergeCell ref="F22:F25"/>
    <mergeCell ref="G22:G25"/>
    <mergeCell ref="H22:H25"/>
    <mergeCell ref="I22:I25"/>
    <mergeCell ref="J22:J25"/>
    <mergeCell ref="BC14:BC17"/>
    <mergeCell ref="BD14:BD17"/>
    <mergeCell ref="BL14:BL17"/>
    <mergeCell ref="M18:M21"/>
    <mergeCell ref="N18:N21"/>
    <mergeCell ref="O18:O21"/>
    <mergeCell ref="P18:P21"/>
    <mergeCell ref="Q18:Q21"/>
    <mergeCell ref="R18:R21"/>
    <mergeCell ref="AB18:AB21"/>
    <mergeCell ref="AC18:AC21"/>
    <mergeCell ref="AK18:AK21"/>
    <mergeCell ref="AL18:AL21"/>
    <mergeCell ref="AT18:AT21"/>
    <mergeCell ref="BU58:CC58"/>
    <mergeCell ref="BU59:CC59"/>
    <mergeCell ref="BU60:CC60"/>
    <mergeCell ref="BU61:CC61"/>
    <mergeCell ref="BU62:CC62"/>
    <mergeCell ref="BU63:CC63"/>
    <mergeCell ref="B11:B25"/>
    <mergeCell ref="C11:C12"/>
    <mergeCell ref="D11:D12"/>
    <mergeCell ref="E11:E12"/>
    <mergeCell ref="F11:F12"/>
    <mergeCell ref="G11:G12"/>
    <mergeCell ref="H11:H12"/>
    <mergeCell ref="I11:I12"/>
    <mergeCell ref="J11:J12"/>
    <mergeCell ref="C14:C25"/>
    <mergeCell ref="D14:D17"/>
    <mergeCell ref="E14:E17"/>
    <mergeCell ref="F14:F17"/>
    <mergeCell ref="G14:G17"/>
    <mergeCell ref="H14:H17"/>
    <mergeCell ref="I14:I17"/>
    <mergeCell ref="J14:J17"/>
    <mergeCell ref="D22:D25"/>
    <mergeCell ref="BU64:CC64"/>
    <mergeCell ref="BU65:CC65"/>
    <mergeCell ref="BU66:CC66"/>
    <mergeCell ref="BU67:CC67"/>
    <mergeCell ref="BU68:CC68"/>
    <mergeCell ref="BU69:CC69"/>
    <mergeCell ref="AC62:AC65"/>
    <mergeCell ref="AK62:AK65"/>
    <mergeCell ref="AL62:AL65"/>
    <mergeCell ref="AT62:AT65"/>
    <mergeCell ref="AU62:AU65"/>
    <mergeCell ref="BC62:BC65"/>
    <mergeCell ref="AU66:AU69"/>
    <mergeCell ref="BC66:BC69"/>
    <mergeCell ref="AK66:AK69"/>
    <mergeCell ref="AL66:AL69"/>
    <mergeCell ref="AT66:AT69"/>
    <mergeCell ref="AC66:AC69"/>
    <mergeCell ref="J54:J57"/>
    <mergeCell ref="K54:K57"/>
    <mergeCell ref="L54:L57"/>
    <mergeCell ref="M54:M57"/>
    <mergeCell ref="N54:N57"/>
    <mergeCell ref="O54:O57"/>
    <mergeCell ref="P54:P57"/>
    <mergeCell ref="Q54:Q57"/>
    <mergeCell ref="R54:R57"/>
    <mergeCell ref="AB54:AB57"/>
    <mergeCell ref="AC54:AC57"/>
    <mergeCell ref="AK54:AK57"/>
    <mergeCell ref="AL54:AL57"/>
    <mergeCell ref="AT50:AT53"/>
    <mergeCell ref="AU50:AU53"/>
    <mergeCell ref="BC50:BC53"/>
    <mergeCell ref="BD50:BD53"/>
    <mergeCell ref="BL50:BL53"/>
    <mergeCell ref="AC50:AC53"/>
    <mergeCell ref="AK50:AK53"/>
    <mergeCell ref="AL50:AL53"/>
    <mergeCell ref="BM50:BM53"/>
    <mergeCell ref="AT54:AT57"/>
    <mergeCell ref="AU54:AU57"/>
    <mergeCell ref="BC54:BC57"/>
    <mergeCell ref="BD54:BD57"/>
    <mergeCell ref="BL54:BL57"/>
    <mergeCell ref="BM54:BM57"/>
    <mergeCell ref="BU49:CC49"/>
    <mergeCell ref="BU50:CC50"/>
    <mergeCell ref="BU51:CC51"/>
    <mergeCell ref="BU52:CC52"/>
    <mergeCell ref="BU53:CC53"/>
    <mergeCell ref="BU54:CC54"/>
    <mergeCell ref="BU55:CC55"/>
    <mergeCell ref="BU56:CC56"/>
    <mergeCell ref="BU57:CC57"/>
    <mergeCell ref="BM46:BM49"/>
    <mergeCell ref="BU43:CC43"/>
    <mergeCell ref="BU44:CC44"/>
    <mergeCell ref="BU45:CC45"/>
    <mergeCell ref="BU46:CC46"/>
    <mergeCell ref="BU47:CC47"/>
    <mergeCell ref="BU48:CC48"/>
    <mergeCell ref="R38:R41"/>
    <mergeCell ref="AB38:AB41"/>
    <mergeCell ref="AC38:AC41"/>
    <mergeCell ref="AK38:AK41"/>
    <mergeCell ref="AL38:AL41"/>
    <mergeCell ref="AT38:AT41"/>
    <mergeCell ref="AU38:AU41"/>
    <mergeCell ref="BC38:BC41"/>
    <mergeCell ref="BD38:BD41"/>
    <mergeCell ref="BL38:BL41"/>
    <mergeCell ref="BM38:BM41"/>
    <mergeCell ref="AC42:AC45"/>
    <mergeCell ref="AK42:AK45"/>
    <mergeCell ref="AL42:AL45"/>
    <mergeCell ref="AT42:AT45"/>
    <mergeCell ref="AU42:AU45"/>
    <mergeCell ref="BC42:BC45"/>
    <mergeCell ref="BC46:BC49"/>
    <mergeCell ref="P42:P45"/>
    <mergeCell ref="Q42:Q45"/>
    <mergeCell ref="R42:R45"/>
    <mergeCell ref="AB42:AB45"/>
    <mergeCell ref="J42:J45"/>
    <mergeCell ref="K42:K45"/>
    <mergeCell ref="L42:L45"/>
    <mergeCell ref="M42:M45"/>
    <mergeCell ref="N42:N45"/>
    <mergeCell ref="O42:O45"/>
    <mergeCell ref="BU37:CC37"/>
    <mergeCell ref="BU38:CC38"/>
    <mergeCell ref="BU39:CC39"/>
    <mergeCell ref="BU40:CC40"/>
    <mergeCell ref="BU41:CC41"/>
    <mergeCell ref="BU42:CC42"/>
    <mergeCell ref="BU31:CC31"/>
    <mergeCell ref="BU32:CC32"/>
    <mergeCell ref="BU33:CC33"/>
    <mergeCell ref="BU34:CC34"/>
    <mergeCell ref="BU35:CC35"/>
    <mergeCell ref="BU36:CC36"/>
    <mergeCell ref="AC30:AC33"/>
    <mergeCell ref="AK30:AK33"/>
    <mergeCell ref="K22:K25"/>
    <mergeCell ref="L22:L25"/>
    <mergeCell ref="M22:M25"/>
    <mergeCell ref="N22:N25"/>
    <mergeCell ref="O22:O25"/>
    <mergeCell ref="P22:P25"/>
    <mergeCell ref="Q22:Q25"/>
    <mergeCell ref="R22:R25"/>
    <mergeCell ref="AB22:AB25"/>
    <mergeCell ref="AC22:AC25"/>
    <mergeCell ref="AK22:AK25"/>
    <mergeCell ref="AC26:AC29"/>
    <mergeCell ref="AK26:AK29"/>
    <mergeCell ref="K26:K29"/>
    <mergeCell ref="L26:L29"/>
    <mergeCell ref="M26:M29"/>
    <mergeCell ref="N26:N29"/>
    <mergeCell ref="O26:O29"/>
    <mergeCell ref="P26:P29"/>
    <mergeCell ref="Q26:Q29"/>
    <mergeCell ref="R26:R29"/>
    <mergeCell ref="AB26:AB29"/>
    <mergeCell ref="AL22:AL25"/>
    <mergeCell ref="AT22:AT25"/>
    <mergeCell ref="BU27:CC27"/>
    <mergeCell ref="BU28:CC28"/>
    <mergeCell ref="BU29:CC29"/>
    <mergeCell ref="BU30:CC30"/>
    <mergeCell ref="BU23:CC23"/>
    <mergeCell ref="BU24:CC24"/>
    <mergeCell ref="BU25:CC25"/>
    <mergeCell ref="BU26:CC26"/>
    <mergeCell ref="AL26:AL29"/>
    <mergeCell ref="AT26:AT29"/>
    <mergeCell ref="AU26:AU29"/>
    <mergeCell ref="BC26:BC29"/>
    <mergeCell ref="BD26:BD29"/>
    <mergeCell ref="BL26:BL29"/>
    <mergeCell ref="BM26:BM29"/>
    <mergeCell ref="AL30:AL33"/>
    <mergeCell ref="AT30:AT33"/>
    <mergeCell ref="AU30:AU33"/>
    <mergeCell ref="BC30:BC33"/>
    <mergeCell ref="BD30:BD33"/>
    <mergeCell ref="BL30:BL33"/>
    <mergeCell ref="BM30:BM33"/>
    <mergeCell ref="BU19:CC19"/>
    <mergeCell ref="BU20:CC20"/>
    <mergeCell ref="BU21:CC21"/>
    <mergeCell ref="BU22:CC22"/>
    <mergeCell ref="AU18:AU21"/>
    <mergeCell ref="BC18:BC21"/>
    <mergeCell ref="BD18:BD21"/>
    <mergeCell ref="BL18:BL21"/>
    <mergeCell ref="BM18:BM21"/>
    <mergeCell ref="AU22:AU25"/>
    <mergeCell ref="BC22:BC25"/>
    <mergeCell ref="BD22:BD25"/>
    <mergeCell ref="BL22:BL25"/>
    <mergeCell ref="BM22:BM25"/>
    <mergeCell ref="BU15:CC15"/>
    <mergeCell ref="BU16:CC16"/>
    <mergeCell ref="BU17:CC17"/>
    <mergeCell ref="BU18:CC18"/>
    <mergeCell ref="BU11:CC11"/>
    <mergeCell ref="BU12:CC12"/>
    <mergeCell ref="BU14:CC14"/>
    <mergeCell ref="AB11:AB12"/>
    <mergeCell ref="AC11:AC13"/>
    <mergeCell ref="AK11:AK12"/>
    <mergeCell ref="AL11:AL13"/>
    <mergeCell ref="AT11:AT12"/>
    <mergeCell ref="AU11:AU13"/>
    <mergeCell ref="BC11:BC12"/>
    <mergeCell ref="BD11:BD13"/>
    <mergeCell ref="BL11:BL12"/>
    <mergeCell ref="BM11:BM12"/>
    <mergeCell ref="AB14:AB17"/>
    <mergeCell ref="AC14:AC17"/>
    <mergeCell ref="AK14:AK17"/>
    <mergeCell ref="AL14:AL17"/>
    <mergeCell ref="BM14:BM17"/>
    <mergeCell ref="BL7:BL9"/>
    <mergeCell ref="BM7:BM9"/>
    <mergeCell ref="BN7:BT7"/>
    <mergeCell ref="X7:Y7"/>
    <mergeCell ref="Z7:AA7"/>
    <mergeCell ref="AB7:AB9"/>
    <mergeCell ref="L11:L13"/>
    <mergeCell ref="M11:M13"/>
    <mergeCell ref="N11:N12"/>
    <mergeCell ref="O11:O12"/>
    <mergeCell ref="P11:P12"/>
    <mergeCell ref="Q11:Q12"/>
    <mergeCell ref="R11:R12"/>
    <mergeCell ref="BT8:BT9"/>
    <mergeCell ref="AW8:AZ8"/>
    <mergeCell ref="BA8:BA9"/>
    <mergeCell ref="BB8:BB9"/>
    <mergeCell ref="BE8:BE9"/>
    <mergeCell ref="BF8:BI8"/>
    <mergeCell ref="BD7:BD9"/>
    <mergeCell ref="BE7:BK7"/>
    <mergeCell ref="L14:L17"/>
    <mergeCell ref="M14:M17"/>
    <mergeCell ref="N14:N17"/>
    <mergeCell ref="AV8:AV9"/>
    <mergeCell ref="W7:W9"/>
    <mergeCell ref="S7:S9"/>
    <mergeCell ref="T7:T9"/>
    <mergeCell ref="U7:U9"/>
    <mergeCell ref="V7:V9"/>
    <mergeCell ref="K11:K12"/>
    <mergeCell ref="K14:K17"/>
    <mergeCell ref="O14:O17"/>
    <mergeCell ref="P14:P17"/>
    <mergeCell ref="Q14:Q17"/>
    <mergeCell ref="R14:R17"/>
    <mergeCell ref="AT14:AT17"/>
    <mergeCell ref="AU14:AU1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S8:BS9"/>
    <mergeCell ref="B2:B5"/>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AN4:AS4"/>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G7:G9"/>
    <mergeCell ref="H7:H9"/>
    <mergeCell ref="I7:I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D42:D45"/>
    <mergeCell ref="E42:E45"/>
    <mergeCell ref="F42:F45"/>
    <mergeCell ref="G42:G45"/>
    <mergeCell ref="H42:H45"/>
    <mergeCell ref="I42:I45"/>
    <mergeCell ref="D54:D57"/>
    <mergeCell ref="E54:E57"/>
    <mergeCell ref="F54:F57"/>
    <mergeCell ref="G54:G57"/>
    <mergeCell ref="H54:H57"/>
    <mergeCell ref="I54:I57"/>
    <mergeCell ref="BF4:BK4"/>
    <mergeCell ref="BX4:CC4"/>
    <mergeCell ref="L5:Q5"/>
    <mergeCell ref="T5:V5"/>
    <mergeCell ref="BX5:CC5"/>
    <mergeCell ref="BL4:BT5"/>
    <mergeCell ref="BU4:BW4"/>
    <mergeCell ref="W5:AA5"/>
    <mergeCell ref="AK5:AM5"/>
    <mergeCell ref="AN5:AS5"/>
    <mergeCell ref="BC5:BE5"/>
    <mergeCell ref="BF5:BK5"/>
    <mergeCell ref="BU5:BW5"/>
  </mergeCells>
  <conditionalFormatting sqref="L26 L14 L18">
    <cfRule type="expression" dxfId="129" priority="16">
      <formula>$L14=$M14</formula>
    </cfRule>
  </conditionalFormatting>
  <conditionalFormatting sqref="L50">
    <cfRule type="expression" dxfId="128" priority="11">
      <formula>$L50=$M50</formula>
    </cfRule>
  </conditionalFormatting>
  <conditionalFormatting sqref="L34">
    <cfRule type="expression" dxfId="127" priority="14">
      <formula>$L34=$M34</formula>
    </cfRule>
  </conditionalFormatting>
  <conditionalFormatting sqref="L22">
    <cfRule type="expression" dxfId="126" priority="17">
      <formula>$L22=$M22</formula>
    </cfRule>
  </conditionalFormatting>
  <conditionalFormatting sqref="L30">
    <cfRule type="expression" dxfId="125" priority="15">
      <formula>$L30=$M30</formula>
    </cfRule>
  </conditionalFormatting>
  <conditionalFormatting sqref="L42">
    <cfRule type="expression" dxfId="124" priority="13">
      <formula>$L42=$M42</formula>
    </cfRule>
  </conditionalFormatting>
  <conditionalFormatting sqref="L46">
    <cfRule type="expression" dxfId="123" priority="12">
      <formula>$L46=$M46</formula>
    </cfRule>
  </conditionalFormatting>
  <conditionalFormatting sqref="L58">
    <cfRule type="expression" dxfId="122" priority="9">
      <formula>$L58=$M58</formula>
    </cfRule>
  </conditionalFormatting>
  <conditionalFormatting sqref="L54">
    <cfRule type="expression" dxfId="121" priority="10">
      <formula>$L54=$M54</formula>
    </cfRule>
  </conditionalFormatting>
  <conditionalFormatting sqref="L62">
    <cfRule type="expression" dxfId="120" priority="8">
      <formula>$L62=$M62</formula>
    </cfRule>
  </conditionalFormatting>
  <conditionalFormatting sqref="L66">
    <cfRule type="expression" dxfId="119" priority="7">
      <formula>$L66=$M66</formula>
    </cfRule>
  </conditionalFormatting>
  <conditionalFormatting sqref="L11">
    <cfRule type="expression" dxfId="118" priority="6">
      <formula>$L11=$M11</formula>
    </cfRule>
  </conditionalFormatting>
  <conditionalFormatting sqref="L38">
    <cfRule type="expression" dxfId="117" priority="5">
      <formula>$L38=$M38</formula>
    </cfRule>
  </conditionalFormatting>
  <conditionalFormatting sqref="AC54">
    <cfRule type="expression" dxfId="116" priority="4">
      <formula>$L54=$M54</formula>
    </cfRule>
  </conditionalFormatting>
  <conditionalFormatting sqref="AC58">
    <cfRule type="expression" dxfId="115" priority="3">
      <formula>$L58=$M58</formula>
    </cfRule>
  </conditionalFormatting>
  <conditionalFormatting sqref="AC62">
    <cfRule type="expression" dxfId="114" priority="2">
      <formula>$L62=$M62</formula>
    </cfRule>
  </conditionalFormatting>
  <conditionalFormatting sqref="AC66">
    <cfRule type="expression" dxfId="113" priority="1">
      <formula>$L66=$M66</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70" man="1"/>
    <brk id="27" max="1048575" man="1"/>
    <brk id="45" max="1048575" man="1"/>
    <brk id="6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H290"/>
  <sheetViews>
    <sheetView topLeftCell="K1" workbookViewId="0">
      <selection activeCell="N19" sqref="N19"/>
    </sheetView>
  </sheetViews>
  <sheetFormatPr baseColWidth="10" defaultColWidth="11.42578125" defaultRowHeight="14.25" x14ac:dyDescent="0.25"/>
  <cols>
    <col min="1" max="10" width="0.85546875" style="96" hidden="1" customWidth="1"/>
    <col min="11" max="11" width="7.28515625" style="97" customWidth="1"/>
    <col min="12" max="12" width="74" style="97" customWidth="1"/>
    <col min="13" max="19" width="12.7109375" style="98" customWidth="1"/>
    <col min="20" max="20" width="11.42578125" style="96"/>
    <col min="21" max="22" width="11.7109375" style="96" customWidth="1"/>
    <col min="23" max="16384" width="11.42578125" style="96"/>
  </cols>
  <sheetData>
    <row r="1" spans="10:34" ht="10.9" customHeight="1" x14ac:dyDescent="0.25"/>
    <row r="2" spans="10:34" ht="17.45" customHeight="1" x14ac:dyDescent="0.25">
      <c r="K2" s="1086" t="s">
        <v>2489</v>
      </c>
      <c r="L2" s="1087"/>
      <c r="M2" s="1090" t="s">
        <v>2490</v>
      </c>
      <c r="N2" s="1091"/>
      <c r="O2" s="1091"/>
      <c r="P2" s="1091"/>
      <c r="Q2" s="1091"/>
      <c r="R2" s="1091"/>
      <c r="S2" s="1092"/>
    </row>
    <row r="3" spans="10:34" ht="24.6" customHeight="1" x14ac:dyDescent="0.25">
      <c r="K3" s="1088"/>
      <c r="L3" s="1089"/>
      <c r="M3" s="99" t="s">
        <v>2491</v>
      </c>
      <c r="N3" s="99" t="s">
        <v>2492</v>
      </c>
      <c r="O3" s="99" t="s">
        <v>17</v>
      </c>
      <c r="P3" s="99" t="s">
        <v>2493</v>
      </c>
      <c r="Q3" s="99" t="s">
        <v>2494</v>
      </c>
      <c r="R3" s="99" t="s">
        <v>2495</v>
      </c>
      <c r="S3" s="99" t="s">
        <v>2496</v>
      </c>
    </row>
    <row r="4" spans="10:34" ht="15" customHeight="1" x14ac:dyDescent="0.25">
      <c r="J4" s="96" t="s">
        <v>2497</v>
      </c>
      <c r="K4" s="100"/>
      <c r="L4" s="101" t="s">
        <v>2498</v>
      </c>
      <c r="M4" s="102">
        <f t="shared" ref="M4:M22" si="0">SUM(N4:S4)</f>
        <v>4673387.9800000004</v>
      </c>
      <c r="N4" s="102">
        <f t="shared" ref="N4:S4" si="1">N36+N114+N144+N176+N212+N235+N7</f>
        <v>537466.98</v>
      </c>
      <c r="O4" s="102">
        <f t="shared" si="1"/>
        <v>2390873</v>
      </c>
      <c r="P4" s="102">
        <f t="shared" si="1"/>
        <v>482010</v>
      </c>
      <c r="Q4" s="102">
        <f t="shared" si="1"/>
        <v>54000</v>
      </c>
      <c r="R4" s="102">
        <f t="shared" si="1"/>
        <v>731080</v>
      </c>
      <c r="S4" s="102">
        <f t="shared" si="1"/>
        <v>477958</v>
      </c>
      <c r="U4" s="103"/>
      <c r="V4" s="103"/>
    </row>
    <row r="5" spans="10:34" ht="15" hidden="1" customHeight="1" x14ac:dyDescent="0.25">
      <c r="J5" s="96" t="s">
        <v>2499</v>
      </c>
      <c r="K5" s="104"/>
      <c r="L5" s="105"/>
      <c r="M5" s="106" t="e">
        <f t="shared" si="0"/>
        <v>#REF!</v>
      </c>
      <c r="N5" s="106">
        <v>338485.78286463098</v>
      </c>
      <c r="O5" s="106" t="e">
        <f>+#REF!</f>
        <v>#REF!</v>
      </c>
      <c r="P5" s="106">
        <f>417000+65000</f>
        <v>482000</v>
      </c>
      <c r="Q5" s="106">
        <v>50000</v>
      </c>
      <c r="R5" s="106">
        <v>254534</v>
      </c>
      <c r="S5" s="106">
        <v>321980</v>
      </c>
    </row>
    <row r="6" spans="10:34" ht="15" hidden="1" customHeight="1" x14ac:dyDescent="0.25">
      <c r="J6" s="96" t="s">
        <v>2500</v>
      </c>
      <c r="K6" s="107"/>
      <c r="L6" s="108"/>
      <c r="M6" s="109" t="e">
        <f t="shared" si="0"/>
        <v>#REF!</v>
      </c>
      <c r="N6" s="109">
        <f t="shared" ref="N6:S6" si="2">+N4-N5</f>
        <v>198981.197135369</v>
      </c>
      <c r="O6" s="109" t="e">
        <f t="shared" si="2"/>
        <v>#REF!</v>
      </c>
      <c r="P6" s="109">
        <f t="shared" si="2"/>
        <v>10</v>
      </c>
      <c r="Q6" s="109">
        <f t="shared" si="2"/>
        <v>4000</v>
      </c>
      <c r="R6" s="109">
        <f t="shared" si="2"/>
        <v>476546</v>
      </c>
      <c r="S6" s="109">
        <f t="shared" si="2"/>
        <v>155978</v>
      </c>
    </row>
    <row r="7" spans="10:34" ht="15" customHeight="1" x14ac:dyDescent="0.25">
      <c r="J7" s="96" t="s">
        <v>2497</v>
      </c>
      <c r="K7" s="110" t="s">
        <v>2501</v>
      </c>
      <c r="L7" s="111" t="s">
        <v>2502</v>
      </c>
      <c r="M7" s="112">
        <f t="shared" si="0"/>
        <v>1017000</v>
      </c>
      <c r="N7" s="112">
        <f t="shared" ref="N7:S7" si="3">+N10+N23</f>
        <v>65000</v>
      </c>
      <c r="O7" s="112">
        <f t="shared" si="3"/>
        <v>29000</v>
      </c>
      <c r="P7" s="112">
        <f t="shared" si="3"/>
        <v>220000</v>
      </c>
      <c r="Q7" s="112">
        <f t="shared" si="3"/>
        <v>30000</v>
      </c>
      <c r="R7" s="112">
        <f t="shared" si="3"/>
        <v>463000</v>
      </c>
      <c r="S7" s="112">
        <f t="shared" si="3"/>
        <v>210000</v>
      </c>
    </row>
    <row r="8" spans="10:34" ht="15" hidden="1" customHeight="1" x14ac:dyDescent="0.25">
      <c r="J8" s="96" t="s">
        <v>2499</v>
      </c>
      <c r="K8" s="104"/>
      <c r="L8" s="113"/>
      <c r="M8" s="106">
        <f t="shared" si="0"/>
        <v>60000</v>
      </c>
      <c r="N8" s="106"/>
      <c r="O8" s="106"/>
      <c r="P8" s="106">
        <f>+P11+P24</f>
        <v>60000</v>
      </c>
      <c r="Q8" s="106"/>
      <c r="R8" s="106"/>
      <c r="S8" s="106"/>
    </row>
    <row r="9" spans="10:34" ht="15" hidden="1" customHeight="1" x14ac:dyDescent="0.25">
      <c r="J9" s="96" t="s">
        <v>2500</v>
      </c>
      <c r="K9" s="107"/>
      <c r="L9" s="114"/>
      <c r="M9" s="109">
        <f t="shared" si="0"/>
        <v>957000</v>
      </c>
      <c r="N9" s="109">
        <f t="shared" ref="N9:S9" si="4">+N7-N8</f>
        <v>65000</v>
      </c>
      <c r="O9" s="109">
        <f t="shared" si="4"/>
        <v>29000</v>
      </c>
      <c r="P9" s="109">
        <f t="shared" si="4"/>
        <v>160000</v>
      </c>
      <c r="Q9" s="109">
        <f t="shared" si="4"/>
        <v>30000</v>
      </c>
      <c r="R9" s="109">
        <f t="shared" si="4"/>
        <v>463000</v>
      </c>
      <c r="S9" s="109">
        <f t="shared" si="4"/>
        <v>210000</v>
      </c>
    </row>
    <row r="10" spans="10:34" ht="15" customHeight="1" x14ac:dyDescent="0.25">
      <c r="J10" s="96" t="s">
        <v>2497</v>
      </c>
      <c r="K10" s="115" t="s">
        <v>2503</v>
      </c>
      <c r="L10" s="116" t="s">
        <v>2504</v>
      </c>
      <c r="M10" s="117">
        <f t="shared" si="0"/>
        <v>598000</v>
      </c>
      <c r="N10" s="117">
        <f t="shared" ref="N10:S10" si="5">SUM(N13:N22)</f>
        <v>20000</v>
      </c>
      <c r="O10" s="117">
        <f t="shared" si="5"/>
        <v>0</v>
      </c>
      <c r="P10" s="117">
        <f t="shared" si="5"/>
        <v>140000</v>
      </c>
      <c r="Q10" s="117">
        <f t="shared" si="5"/>
        <v>0</v>
      </c>
      <c r="R10" s="117">
        <f t="shared" si="5"/>
        <v>288000</v>
      </c>
      <c r="S10" s="117">
        <f t="shared" si="5"/>
        <v>150000</v>
      </c>
    </row>
    <row r="11" spans="10:34" ht="15" hidden="1" customHeight="1" x14ac:dyDescent="0.25">
      <c r="J11" s="96" t="s">
        <v>2499</v>
      </c>
      <c r="K11" s="104"/>
      <c r="L11" s="113"/>
      <c r="M11" s="106">
        <f t="shared" si="0"/>
        <v>60000</v>
      </c>
      <c r="N11" s="106"/>
      <c r="O11" s="106"/>
      <c r="P11" s="106">
        <f>30000+30000</f>
        <v>60000</v>
      </c>
      <c r="Q11" s="106"/>
      <c r="R11" s="106"/>
      <c r="S11" s="106"/>
    </row>
    <row r="12" spans="10:34" ht="15" hidden="1" customHeight="1" x14ac:dyDescent="0.25">
      <c r="J12" s="96" t="s">
        <v>2500</v>
      </c>
      <c r="K12" s="107"/>
      <c r="L12" s="114"/>
      <c r="M12" s="109">
        <f t="shared" si="0"/>
        <v>538000</v>
      </c>
      <c r="N12" s="109">
        <f t="shared" ref="N12:S12" si="6">+N10-N11</f>
        <v>20000</v>
      </c>
      <c r="O12" s="109">
        <f t="shared" si="6"/>
        <v>0</v>
      </c>
      <c r="P12" s="109">
        <f t="shared" si="6"/>
        <v>80000</v>
      </c>
      <c r="Q12" s="109">
        <f t="shared" si="6"/>
        <v>0</v>
      </c>
      <c r="R12" s="109">
        <f t="shared" si="6"/>
        <v>288000</v>
      </c>
      <c r="S12" s="109">
        <f t="shared" si="6"/>
        <v>150000</v>
      </c>
    </row>
    <row r="13" spans="10:34" ht="15" customHeight="1" x14ac:dyDescent="0.25">
      <c r="K13" s="104" t="s">
        <v>2505</v>
      </c>
      <c r="L13" s="118" t="s">
        <v>2506</v>
      </c>
      <c r="M13" s="119">
        <f t="shared" si="0"/>
        <v>268000</v>
      </c>
      <c r="N13" s="119"/>
      <c r="O13" s="119"/>
      <c r="P13" s="119">
        <v>100000</v>
      </c>
      <c r="Q13" s="119"/>
      <c r="R13" s="119">
        <v>168000</v>
      </c>
      <c r="S13" s="119"/>
      <c r="W13" s="96" t="s">
        <v>2507</v>
      </c>
    </row>
    <row r="14" spans="10:34" ht="15" customHeight="1" x14ac:dyDescent="0.25">
      <c r="K14" s="104" t="s">
        <v>2508</v>
      </c>
      <c r="L14" s="118" t="s">
        <v>2509</v>
      </c>
      <c r="M14" s="119">
        <f t="shared" si="0"/>
        <v>65000</v>
      </c>
      <c r="N14" s="119"/>
      <c r="O14" s="119"/>
      <c r="P14" s="119">
        <v>10000</v>
      </c>
      <c r="Q14" s="119"/>
      <c r="R14" s="119">
        <v>55000</v>
      </c>
      <c r="S14" s="119"/>
    </row>
    <row r="15" spans="10:34" ht="15" customHeight="1" x14ac:dyDescent="0.25">
      <c r="K15" s="104" t="s">
        <v>2510</v>
      </c>
      <c r="L15" s="118" t="s">
        <v>2511</v>
      </c>
      <c r="M15" s="119">
        <f t="shared" si="0"/>
        <v>100000</v>
      </c>
      <c r="N15" s="119"/>
      <c r="O15" s="119"/>
      <c r="P15" s="119"/>
      <c r="Q15" s="119"/>
      <c r="R15" s="119"/>
      <c r="S15" s="119">
        <v>100000</v>
      </c>
    </row>
    <row r="16" spans="10:34" ht="15" customHeight="1" x14ac:dyDescent="0.25">
      <c r="K16" s="104" t="s">
        <v>2512</v>
      </c>
      <c r="L16" s="118" t="s">
        <v>2513</v>
      </c>
      <c r="M16" s="119">
        <f t="shared" si="0"/>
        <v>0</v>
      </c>
      <c r="N16" s="119"/>
      <c r="O16" s="119"/>
      <c r="P16" s="119"/>
      <c r="Q16" s="119"/>
      <c r="R16" s="119"/>
      <c r="S16" s="119"/>
      <c r="AH16" s="120"/>
    </row>
    <row r="17" spans="10:34" ht="15" customHeight="1" x14ac:dyDescent="0.25">
      <c r="K17" s="104" t="s">
        <v>2514</v>
      </c>
      <c r="L17" s="118" t="s">
        <v>2515</v>
      </c>
      <c r="M17" s="119">
        <f t="shared" si="0"/>
        <v>0</v>
      </c>
      <c r="N17" s="119"/>
      <c r="O17" s="119"/>
      <c r="P17" s="119"/>
      <c r="Q17" s="119"/>
      <c r="R17" s="119"/>
      <c r="S17" s="119"/>
      <c r="AH17" s="120"/>
    </row>
    <row r="18" spans="10:34" ht="15" customHeight="1" x14ac:dyDescent="0.25">
      <c r="K18" s="104" t="s">
        <v>2516</v>
      </c>
      <c r="L18" s="118" t="s">
        <v>2517</v>
      </c>
      <c r="M18" s="119">
        <f t="shared" si="0"/>
        <v>0</v>
      </c>
      <c r="N18" s="119"/>
      <c r="O18" s="119"/>
      <c r="P18" s="119"/>
      <c r="Q18" s="119"/>
      <c r="R18" s="119"/>
      <c r="S18" s="119"/>
      <c r="AH18" s="120"/>
    </row>
    <row r="19" spans="10:34" ht="15" customHeight="1" x14ac:dyDescent="0.25">
      <c r="K19" s="104" t="s">
        <v>2518</v>
      </c>
      <c r="L19" s="118" t="s">
        <v>2519</v>
      </c>
      <c r="M19" s="119">
        <f t="shared" si="0"/>
        <v>40000</v>
      </c>
      <c r="N19" s="119">
        <v>20000</v>
      </c>
      <c r="O19" s="119"/>
      <c r="P19" s="119"/>
      <c r="Q19" s="119"/>
      <c r="R19" s="119"/>
      <c r="S19" s="119">
        <v>20000</v>
      </c>
      <c r="AH19" s="120"/>
    </row>
    <row r="20" spans="10:34" ht="15" customHeight="1" x14ac:dyDescent="0.25">
      <c r="K20" s="104" t="s">
        <v>2520</v>
      </c>
      <c r="L20" s="118" t="s">
        <v>2521</v>
      </c>
      <c r="M20" s="119">
        <f t="shared" si="0"/>
        <v>80000</v>
      </c>
      <c r="N20" s="119"/>
      <c r="O20" s="119"/>
      <c r="P20" s="119"/>
      <c r="Q20" s="119"/>
      <c r="R20" s="119">
        <v>50000</v>
      </c>
      <c r="S20" s="119">
        <v>30000</v>
      </c>
      <c r="AH20" s="120"/>
    </row>
    <row r="21" spans="10:34" ht="15" customHeight="1" x14ac:dyDescent="0.25">
      <c r="K21" s="104" t="s">
        <v>2522</v>
      </c>
      <c r="L21" s="118" t="s">
        <v>2523</v>
      </c>
      <c r="M21" s="119">
        <f t="shared" si="0"/>
        <v>25000</v>
      </c>
      <c r="N21" s="119"/>
      <c r="O21" s="119"/>
      <c r="P21" s="119">
        <v>10000</v>
      </c>
      <c r="Q21" s="119"/>
      <c r="R21" s="119">
        <v>15000</v>
      </c>
      <c r="S21" s="119"/>
      <c r="AH21" s="120"/>
    </row>
    <row r="22" spans="10:34" ht="15" customHeight="1" x14ac:dyDescent="0.25">
      <c r="K22" s="104" t="s">
        <v>2524</v>
      </c>
      <c r="L22" s="113" t="s">
        <v>2525</v>
      </c>
      <c r="M22" s="119">
        <f t="shared" si="0"/>
        <v>20000</v>
      </c>
      <c r="N22" s="106"/>
      <c r="O22" s="106"/>
      <c r="P22" s="119">
        <v>20000</v>
      </c>
      <c r="Q22" s="106"/>
      <c r="R22" s="106"/>
      <c r="S22" s="106"/>
      <c r="AH22" s="120"/>
    </row>
    <row r="23" spans="10:34" ht="15" customHeight="1" x14ac:dyDescent="0.25">
      <c r="J23" s="96" t="s">
        <v>2497</v>
      </c>
      <c r="K23" s="115" t="s">
        <v>2526</v>
      </c>
      <c r="L23" s="116" t="s">
        <v>2527</v>
      </c>
      <c r="M23" s="117">
        <f>SUM(N23:S23)</f>
        <v>419000</v>
      </c>
      <c r="N23" s="117">
        <f t="shared" ref="N23:S23" si="7">SUM(N26:N35)</f>
        <v>45000</v>
      </c>
      <c r="O23" s="117">
        <f t="shared" si="7"/>
        <v>29000</v>
      </c>
      <c r="P23" s="117">
        <f t="shared" si="7"/>
        <v>80000</v>
      </c>
      <c r="Q23" s="117">
        <f t="shared" si="7"/>
        <v>30000</v>
      </c>
      <c r="R23" s="117">
        <f t="shared" si="7"/>
        <v>175000</v>
      </c>
      <c r="S23" s="117">
        <f t="shared" si="7"/>
        <v>60000</v>
      </c>
      <c r="AH23" s="120"/>
    </row>
    <row r="24" spans="10:34" ht="15" hidden="1" customHeight="1" x14ac:dyDescent="0.25">
      <c r="J24" s="96" t="s">
        <v>2499</v>
      </c>
      <c r="K24" s="104"/>
      <c r="L24" s="113"/>
      <c r="M24" s="121">
        <f>SUM(N24:S24)</f>
        <v>0</v>
      </c>
      <c r="N24" s="106"/>
      <c r="O24" s="106"/>
      <c r="P24" s="106"/>
      <c r="Q24" s="106"/>
      <c r="R24" s="106"/>
      <c r="S24" s="106"/>
    </row>
    <row r="25" spans="10:34" ht="15" hidden="1" customHeight="1" x14ac:dyDescent="0.25">
      <c r="J25" s="96" t="s">
        <v>2500</v>
      </c>
      <c r="K25" s="107"/>
      <c r="L25" s="114"/>
      <c r="M25" s="122">
        <f>SUM(N25:S25)</f>
        <v>419000</v>
      </c>
      <c r="N25" s="109">
        <f t="shared" ref="N25:S25" si="8">+N23-N24</f>
        <v>45000</v>
      </c>
      <c r="O25" s="109">
        <f t="shared" si="8"/>
        <v>29000</v>
      </c>
      <c r="P25" s="109">
        <f t="shared" si="8"/>
        <v>80000</v>
      </c>
      <c r="Q25" s="109">
        <f t="shared" si="8"/>
        <v>30000</v>
      </c>
      <c r="R25" s="109">
        <f t="shared" si="8"/>
        <v>175000</v>
      </c>
      <c r="S25" s="109">
        <f t="shared" si="8"/>
        <v>60000</v>
      </c>
    </row>
    <row r="26" spans="10:34" ht="15" customHeight="1" x14ac:dyDescent="0.25">
      <c r="K26" s="104" t="s">
        <v>2528</v>
      </c>
      <c r="L26" s="113" t="s">
        <v>2529</v>
      </c>
      <c r="M26" s="119">
        <f>SUM(N26:S26)</f>
        <v>25000</v>
      </c>
      <c r="N26" s="119">
        <v>25000</v>
      </c>
      <c r="O26" s="119"/>
      <c r="P26" s="119"/>
      <c r="Q26" s="119"/>
      <c r="R26" s="119"/>
      <c r="S26" s="119"/>
    </row>
    <row r="27" spans="10:34" ht="15" customHeight="1" x14ac:dyDescent="0.25">
      <c r="K27" s="104" t="s">
        <v>2530</v>
      </c>
      <c r="L27" s="113" t="s">
        <v>2531</v>
      </c>
      <c r="M27" s="119">
        <f t="shared" ref="M27:M41" si="9">SUM(N27:S27)</f>
        <v>10000</v>
      </c>
      <c r="N27" s="119">
        <v>10000</v>
      </c>
      <c r="O27" s="119"/>
      <c r="P27" s="119"/>
      <c r="Q27" s="119"/>
      <c r="R27" s="119"/>
      <c r="S27" s="119"/>
    </row>
    <row r="28" spans="10:34" ht="15" customHeight="1" x14ac:dyDescent="0.25">
      <c r="K28" s="104" t="s">
        <v>2532</v>
      </c>
      <c r="L28" s="113" t="s">
        <v>2533</v>
      </c>
      <c r="M28" s="119">
        <f t="shared" si="9"/>
        <v>10000</v>
      </c>
      <c r="N28" s="119">
        <v>10000</v>
      </c>
      <c r="O28" s="119"/>
      <c r="P28" s="119"/>
      <c r="Q28" s="119"/>
      <c r="R28" s="119"/>
      <c r="S28" s="119"/>
    </row>
    <row r="29" spans="10:34" ht="15" customHeight="1" x14ac:dyDescent="0.25">
      <c r="K29" s="104" t="s">
        <v>2534</v>
      </c>
      <c r="L29" s="113" t="s">
        <v>2535</v>
      </c>
      <c r="M29" s="119">
        <f t="shared" si="9"/>
        <v>120000</v>
      </c>
      <c r="N29" s="119"/>
      <c r="O29" s="119"/>
      <c r="P29" s="119"/>
      <c r="Q29" s="119"/>
      <c r="R29" s="119">
        <v>60000</v>
      </c>
      <c r="S29" s="119">
        <v>60000</v>
      </c>
    </row>
    <row r="30" spans="10:34" ht="15" customHeight="1" x14ac:dyDescent="0.25">
      <c r="K30" s="104" t="s">
        <v>2536</v>
      </c>
      <c r="L30" s="113" t="s">
        <v>2537</v>
      </c>
      <c r="M30" s="119">
        <f t="shared" si="9"/>
        <v>19000</v>
      </c>
      <c r="N30" s="119"/>
      <c r="O30" s="119">
        <v>19000</v>
      </c>
      <c r="P30" s="119"/>
      <c r="Q30" s="119"/>
      <c r="R30" s="119"/>
      <c r="S30" s="119"/>
    </row>
    <row r="31" spans="10:34" ht="15" customHeight="1" x14ac:dyDescent="0.25">
      <c r="K31" s="104" t="s">
        <v>2538</v>
      </c>
      <c r="L31" s="113" t="s">
        <v>2539</v>
      </c>
      <c r="M31" s="119">
        <f t="shared" si="9"/>
        <v>10000</v>
      </c>
      <c r="N31" s="119"/>
      <c r="O31" s="119">
        <v>10000</v>
      </c>
      <c r="P31" s="119"/>
      <c r="Q31" s="119"/>
      <c r="R31" s="119"/>
      <c r="S31" s="119"/>
    </row>
    <row r="32" spans="10:34" ht="15" customHeight="1" x14ac:dyDescent="0.25">
      <c r="K32" s="104" t="s">
        <v>2540</v>
      </c>
      <c r="L32" s="113" t="s">
        <v>2541</v>
      </c>
      <c r="M32" s="119">
        <f t="shared" si="9"/>
        <v>25000</v>
      </c>
      <c r="N32" s="119"/>
      <c r="O32" s="119"/>
      <c r="P32" s="119">
        <v>10000</v>
      </c>
      <c r="Q32" s="119"/>
      <c r="R32" s="119">
        <v>15000</v>
      </c>
      <c r="S32" s="119"/>
    </row>
    <row r="33" spans="9:19" ht="15" customHeight="1" x14ac:dyDescent="0.25">
      <c r="K33" s="104" t="s">
        <v>2542</v>
      </c>
      <c r="L33" s="104" t="s">
        <v>2543</v>
      </c>
      <c r="M33" s="119">
        <f t="shared" si="9"/>
        <v>50000</v>
      </c>
      <c r="N33" s="119"/>
      <c r="O33" s="119"/>
      <c r="P33" s="119">
        <v>50000</v>
      </c>
      <c r="Q33" s="119"/>
      <c r="R33" s="119"/>
      <c r="S33" s="119"/>
    </row>
    <row r="34" spans="9:19" ht="15" customHeight="1" x14ac:dyDescent="0.25">
      <c r="K34" s="104" t="s">
        <v>2544</v>
      </c>
      <c r="L34" s="104" t="s">
        <v>2545</v>
      </c>
      <c r="M34" s="119">
        <f t="shared" si="9"/>
        <v>20000</v>
      </c>
      <c r="N34" s="119"/>
      <c r="O34" s="119"/>
      <c r="P34" s="119">
        <v>20000</v>
      </c>
      <c r="Q34" s="119"/>
      <c r="R34" s="119"/>
      <c r="S34" s="119"/>
    </row>
    <row r="35" spans="9:19" ht="15" customHeight="1" x14ac:dyDescent="0.25">
      <c r="K35" s="104" t="s">
        <v>2546</v>
      </c>
      <c r="L35" s="104" t="s">
        <v>2547</v>
      </c>
      <c r="M35" s="119">
        <f t="shared" si="9"/>
        <v>130000</v>
      </c>
      <c r="N35" s="123"/>
      <c r="O35" s="106"/>
      <c r="P35" s="106"/>
      <c r="Q35" s="123">
        <v>30000</v>
      </c>
      <c r="R35" s="123">
        <v>100000</v>
      </c>
      <c r="S35" s="106"/>
    </row>
    <row r="36" spans="9:19" ht="15" customHeight="1" x14ac:dyDescent="0.25">
      <c r="J36" s="96" t="s">
        <v>2497</v>
      </c>
      <c r="K36" s="110">
        <v>1</v>
      </c>
      <c r="L36" s="111" t="s">
        <v>2548</v>
      </c>
      <c r="M36" s="112">
        <f t="shared" si="9"/>
        <v>3115376.98</v>
      </c>
      <c r="N36" s="124">
        <f t="shared" ref="N36:S36" si="10">+N39+N47+N60+N67+N76+N82+N88+N94+N99+N106</f>
        <v>336387.98</v>
      </c>
      <c r="O36" s="112">
        <f t="shared" si="10"/>
        <v>2330573</v>
      </c>
      <c r="P36" s="112">
        <f t="shared" si="10"/>
        <v>255510</v>
      </c>
      <c r="Q36" s="112">
        <f t="shared" si="10"/>
        <v>12000</v>
      </c>
      <c r="R36" s="112">
        <f t="shared" si="10"/>
        <v>82108</v>
      </c>
      <c r="S36" s="112">
        <f t="shared" si="10"/>
        <v>98798</v>
      </c>
    </row>
    <row r="37" spans="9:19" ht="15" hidden="1" customHeight="1" x14ac:dyDescent="0.25">
      <c r="J37" s="96" t="s">
        <v>2499</v>
      </c>
      <c r="K37" s="104"/>
      <c r="L37" s="113"/>
      <c r="M37" s="121">
        <f t="shared" si="9"/>
        <v>2136107.6199329356</v>
      </c>
      <c r="N37" s="106"/>
      <c r="O37" s="106">
        <v>2136107.6199329356</v>
      </c>
      <c r="P37" s="106"/>
      <c r="Q37" s="106"/>
      <c r="R37" s="106"/>
      <c r="S37" s="106"/>
    </row>
    <row r="38" spans="9:19" ht="15" hidden="1" customHeight="1" x14ac:dyDescent="0.25">
      <c r="J38" s="96" t="s">
        <v>2500</v>
      </c>
      <c r="K38" s="107"/>
      <c r="L38" s="114"/>
      <c r="M38" s="122">
        <f t="shared" si="9"/>
        <v>979269.36006706441</v>
      </c>
      <c r="N38" s="109">
        <f t="shared" ref="N38:S38" si="11">+N36-N37</f>
        <v>336387.98</v>
      </c>
      <c r="O38" s="109">
        <f t="shared" si="11"/>
        <v>194465.38006706443</v>
      </c>
      <c r="P38" s="109">
        <f t="shared" si="11"/>
        <v>255510</v>
      </c>
      <c r="Q38" s="109">
        <f t="shared" si="11"/>
        <v>12000</v>
      </c>
      <c r="R38" s="109">
        <f t="shared" si="11"/>
        <v>82108</v>
      </c>
      <c r="S38" s="109">
        <f t="shared" si="11"/>
        <v>98798</v>
      </c>
    </row>
    <row r="39" spans="9:19" ht="15" customHeight="1" x14ac:dyDescent="0.25">
      <c r="I39" s="96" t="s">
        <v>26</v>
      </c>
      <c r="J39" s="96" t="s">
        <v>2497</v>
      </c>
      <c r="K39" s="115" t="s">
        <v>2549</v>
      </c>
      <c r="L39" s="116" t="s">
        <v>2550</v>
      </c>
      <c r="M39" s="117">
        <f t="shared" si="9"/>
        <v>2609959</v>
      </c>
      <c r="N39" s="117">
        <f t="shared" ref="N39:S39" si="12">SUM(N42:N46)</f>
        <v>51498</v>
      </c>
      <c r="O39" s="117">
        <f t="shared" si="12"/>
        <v>2136167</v>
      </c>
      <c r="P39" s="117">
        <f t="shared" si="12"/>
        <v>255510</v>
      </c>
      <c r="Q39" s="117">
        <f t="shared" si="12"/>
        <v>12000</v>
      </c>
      <c r="R39" s="117">
        <f t="shared" si="12"/>
        <v>58804</v>
      </c>
      <c r="S39" s="117">
        <f t="shared" si="12"/>
        <v>95980</v>
      </c>
    </row>
    <row r="40" spans="9:19" ht="15" hidden="1" customHeight="1" x14ac:dyDescent="0.25">
      <c r="J40" s="96" t="s">
        <v>2499</v>
      </c>
      <c r="K40" s="104"/>
      <c r="L40" s="113"/>
      <c r="M40" s="121">
        <f t="shared" si="9"/>
        <v>2127018.0871593924</v>
      </c>
      <c r="N40" s="106">
        <v>72728.799927913729</v>
      </c>
      <c r="O40" s="106">
        <v>2054289.2872314788</v>
      </c>
      <c r="P40" s="106"/>
      <c r="Q40" s="106"/>
      <c r="R40" s="106"/>
      <c r="S40" s="106"/>
    </row>
    <row r="41" spans="9:19" ht="15" hidden="1" customHeight="1" x14ac:dyDescent="0.25">
      <c r="J41" s="96" t="s">
        <v>2500</v>
      </c>
      <c r="K41" s="107"/>
      <c r="L41" s="114"/>
      <c r="M41" s="122">
        <f t="shared" si="9"/>
        <v>482940.91284060746</v>
      </c>
      <c r="N41" s="109">
        <f t="shared" ref="N41:S41" si="13">+N39-N40</f>
        <v>-21230.799927913729</v>
      </c>
      <c r="O41" s="109">
        <f t="shared" si="13"/>
        <v>81877.71276852116</v>
      </c>
      <c r="P41" s="109">
        <f t="shared" si="13"/>
        <v>255510</v>
      </c>
      <c r="Q41" s="109">
        <f t="shared" si="13"/>
        <v>12000</v>
      </c>
      <c r="R41" s="109">
        <f t="shared" si="13"/>
        <v>58804</v>
      </c>
      <c r="S41" s="109">
        <f t="shared" si="13"/>
        <v>95980</v>
      </c>
    </row>
    <row r="42" spans="9:19" ht="15" customHeight="1" x14ac:dyDescent="0.25">
      <c r="K42" s="104" t="s">
        <v>2551</v>
      </c>
      <c r="L42" s="125" t="s">
        <v>2552</v>
      </c>
      <c r="M42" s="119">
        <f t="shared" ref="M42:M113" si="14">SUM(N42:S42)</f>
        <v>11830</v>
      </c>
      <c r="N42" s="126">
        <v>1366</v>
      </c>
      <c r="O42" s="126">
        <v>130</v>
      </c>
      <c r="P42" s="126">
        <v>5500</v>
      </c>
      <c r="Q42" s="126"/>
      <c r="R42" s="126">
        <v>3604</v>
      </c>
      <c r="S42" s="126">
        <v>1230</v>
      </c>
    </row>
    <row r="43" spans="9:19" ht="15" customHeight="1" x14ac:dyDescent="0.25">
      <c r="K43" s="104" t="s">
        <v>2553</v>
      </c>
      <c r="L43" s="125" t="s">
        <v>2554</v>
      </c>
      <c r="M43" s="119">
        <f t="shared" si="14"/>
        <v>544377</v>
      </c>
      <c r="N43" s="126">
        <v>22782</v>
      </c>
      <c r="O43" s="126">
        <v>204795</v>
      </c>
      <c r="P43" s="126">
        <v>180000</v>
      </c>
      <c r="Q43" s="126">
        <v>12000</v>
      </c>
      <c r="R43" s="126">
        <v>44800</v>
      </c>
      <c r="S43" s="126">
        <v>80000</v>
      </c>
    </row>
    <row r="44" spans="9:19" ht="15" customHeight="1" x14ac:dyDescent="0.25">
      <c r="K44" s="104" t="s">
        <v>2555</v>
      </c>
      <c r="L44" s="125" t="s">
        <v>2556</v>
      </c>
      <c r="M44" s="119">
        <f t="shared" si="14"/>
        <v>50444</v>
      </c>
      <c r="N44" s="126">
        <v>8710</v>
      </c>
      <c r="O44" s="126">
        <v>36404</v>
      </c>
      <c r="P44" s="126">
        <v>410</v>
      </c>
      <c r="Q44" s="126">
        <v>0</v>
      </c>
      <c r="R44" s="126">
        <v>3000</v>
      </c>
      <c r="S44" s="126">
        <v>1920</v>
      </c>
    </row>
    <row r="45" spans="9:19" ht="15" customHeight="1" x14ac:dyDescent="0.25">
      <c r="K45" s="104" t="s">
        <v>2557</v>
      </c>
      <c r="L45" s="125" t="s">
        <v>1665</v>
      </c>
      <c r="M45" s="119">
        <f t="shared" si="14"/>
        <v>104500</v>
      </c>
      <c r="N45" s="126">
        <v>15500</v>
      </c>
      <c r="O45" s="126"/>
      <c r="P45" s="126">
        <v>69600</v>
      </c>
      <c r="Q45" s="126"/>
      <c r="R45" s="126">
        <v>7400</v>
      </c>
      <c r="S45" s="126">
        <v>12000</v>
      </c>
    </row>
    <row r="46" spans="9:19" ht="15" customHeight="1" x14ac:dyDescent="0.25">
      <c r="K46" s="104" t="s">
        <v>2558</v>
      </c>
      <c r="L46" s="125" t="s">
        <v>1666</v>
      </c>
      <c r="M46" s="119">
        <f t="shared" si="14"/>
        <v>1898808</v>
      </c>
      <c r="N46" s="126">
        <v>3140</v>
      </c>
      <c r="O46" s="126">
        <v>1894838</v>
      </c>
      <c r="P46" s="126"/>
      <c r="Q46" s="126"/>
      <c r="R46" s="126"/>
      <c r="S46" s="126">
        <v>830</v>
      </c>
    </row>
    <row r="47" spans="9:19" ht="15" customHeight="1" x14ac:dyDescent="0.25">
      <c r="J47" s="96" t="s">
        <v>2497</v>
      </c>
      <c r="K47" s="115" t="s">
        <v>2559</v>
      </c>
      <c r="L47" s="116" t="s">
        <v>2560</v>
      </c>
      <c r="M47" s="117">
        <f>SUM(N47:S47)</f>
        <v>407838</v>
      </c>
      <c r="N47" s="117">
        <f t="shared" ref="N47:S47" si="15">SUM(N50:N59)</f>
        <v>199982</v>
      </c>
      <c r="O47" s="117">
        <f t="shared" si="15"/>
        <v>194406</v>
      </c>
      <c r="P47" s="117">
        <f t="shared" si="15"/>
        <v>0</v>
      </c>
      <c r="Q47" s="117">
        <f t="shared" si="15"/>
        <v>0</v>
      </c>
      <c r="R47" s="117">
        <f t="shared" si="15"/>
        <v>13450</v>
      </c>
      <c r="S47" s="117">
        <f t="shared" si="15"/>
        <v>0</v>
      </c>
    </row>
    <row r="48" spans="9:19" ht="15" hidden="1" customHeight="1" x14ac:dyDescent="0.25">
      <c r="J48" s="96" t="s">
        <v>2499</v>
      </c>
      <c r="K48" s="104"/>
      <c r="L48" s="113"/>
      <c r="M48" s="121">
        <f>SUM(N48:S48)</f>
        <v>281800.38570653286</v>
      </c>
      <c r="N48" s="106">
        <v>199982.05300507636</v>
      </c>
      <c r="O48" s="106">
        <v>81818.332701456529</v>
      </c>
      <c r="P48" s="106"/>
      <c r="Q48" s="106"/>
      <c r="R48" s="106"/>
      <c r="S48" s="106"/>
    </row>
    <row r="49" spans="10:21" ht="15" hidden="1" customHeight="1" x14ac:dyDescent="0.25">
      <c r="J49" s="96" t="s">
        <v>2500</v>
      </c>
      <c r="K49" s="107"/>
      <c r="L49" s="114"/>
      <c r="M49" s="122">
        <f>SUM(N49:S49)</f>
        <v>126037.61429346711</v>
      </c>
      <c r="N49" s="109">
        <f t="shared" ref="N49:S49" si="16">+N47-N48</f>
        <v>-5.3005076362751424E-2</v>
      </c>
      <c r="O49" s="109">
        <f t="shared" si="16"/>
        <v>112587.66729854347</v>
      </c>
      <c r="P49" s="109">
        <f t="shared" si="16"/>
        <v>0</v>
      </c>
      <c r="Q49" s="109">
        <f t="shared" si="16"/>
        <v>0</v>
      </c>
      <c r="R49" s="109">
        <f t="shared" si="16"/>
        <v>13450</v>
      </c>
      <c r="S49" s="109">
        <f t="shared" si="16"/>
        <v>0</v>
      </c>
      <c r="T49" s="96" t="e">
        <f>+O49-O6</f>
        <v>#REF!</v>
      </c>
      <c r="U49" s="120" t="e">
        <f>+T49/O49</f>
        <v>#REF!</v>
      </c>
    </row>
    <row r="50" spans="10:21" ht="15" customHeight="1" x14ac:dyDescent="0.25">
      <c r="K50" s="104" t="s">
        <v>2561</v>
      </c>
      <c r="L50" s="125" t="s">
        <v>1677</v>
      </c>
      <c r="M50" s="119">
        <f t="shared" si="14"/>
        <v>40510</v>
      </c>
      <c r="N50" s="126"/>
      <c r="O50" s="126">
        <v>40451</v>
      </c>
      <c r="P50" s="126">
        <v>0</v>
      </c>
      <c r="Q50" s="126">
        <v>0</v>
      </c>
      <c r="R50" s="126">
        <v>59</v>
      </c>
      <c r="S50" s="126">
        <v>0</v>
      </c>
    </row>
    <row r="51" spans="10:21" ht="15" customHeight="1" x14ac:dyDescent="0.25">
      <c r="K51" s="104" t="s">
        <v>2562</v>
      </c>
      <c r="L51" s="125" t="s">
        <v>2563</v>
      </c>
      <c r="M51" s="119">
        <f t="shared" si="14"/>
        <v>9138</v>
      </c>
      <c r="N51" s="126"/>
      <c r="O51" s="126">
        <v>9138</v>
      </c>
      <c r="P51" s="126">
        <v>0</v>
      </c>
      <c r="Q51" s="126">
        <v>0</v>
      </c>
      <c r="R51" s="126">
        <v>0</v>
      </c>
      <c r="S51" s="126">
        <v>0</v>
      </c>
    </row>
    <row r="52" spans="10:21" ht="15" customHeight="1" x14ac:dyDescent="0.25">
      <c r="K52" s="104" t="s">
        <v>2564</v>
      </c>
      <c r="L52" s="125" t="s">
        <v>1678</v>
      </c>
      <c r="M52" s="119">
        <f t="shared" si="14"/>
        <v>9278</v>
      </c>
      <c r="N52" s="126"/>
      <c r="O52" s="126">
        <v>9278</v>
      </c>
      <c r="P52" s="126">
        <v>0</v>
      </c>
      <c r="Q52" s="126">
        <v>0</v>
      </c>
      <c r="R52" s="126">
        <v>0</v>
      </c>
      <c r="S52" s="126">
        <v>0</v>
      </c>
    </row>
    <row r="53" spans="10:21" ht="15" customHeight="1" x14ac:dyDescent="0.25">
      <c r="K53" s="104" t="s">
        <v>2565</v>
      </c>
      <c r="L53" s="125" t="s">
        <v>1679</v>
      </c>
      <c r="M53" s="119">
        <f t="shared" si="14"/>
        <v>5148</v>
      </c>
      <c r="N53" s="126"/>
      <c r="O53" s="126">
        <v>5148</v>
      </c>
      <c r="P53" s="126">
        <v>0</v>
      </c>
      <c r="Q53" s="126">
        <v>0</v>
      </c>
      <c r="R53" s="126">
        <v>0</v>
      </c>
      <c r="S53" s="126">
        <v>0</v>
      </c>
    </row>
    <row r="54" spans="10:21" ht="15" customHeight="1" x14ac:dyDescent="0.25">
      <c r="K54" s="104" t="s">
        <v>2566</v>
      </c>
      <c r="L54" s="125" t="s">
        <v>2567</v>
      </c>
      <c r="M54" s="119">
        <f t="shared" si="14"/>
        <v>12053</v>
      </c>
      <c r="N54" s="126"/>
      <c r="O54" s="126">
        <v>12053</v>
      </c>
      <c r="P54" s="126">
        <v>0</v>
      </c>
      <c r="Q54" s="126">
        <v>0</v>
      </c>
      <c r="R54" s="126">
        <v>0</v>
      </c>
      <c r="S54" s="126">
        <v>0</v>
      </c>
    </row>
    <row r="55" spans="10:21" ht="15" customHeight="1" x14ac:dyDescent="0.25">
      <c r="K55" s="104" t="s">
        <v>2568</v>
      </c>
      <c r="L55" s="125" t="s">
        <v>1680</v>
      </c>
      <c r="M55" s="119">
        <f t="shared" si="14"/>
        <v>74163</v>
      </c>
      <c r="N55" s="126"/>
      <c r="O55" s="126">
        <v>60772</v>
      </c>
      <c r="P55" s="126">
        <v>0</v>
      </c>
      <c r="Q55" s="126">
        <v>0</v>
      </c>
      <c r="R55" s="126">
        <v>13391</v>
      </c>
      <c r="S55" s="126">
        <v>0</v>
      </c>
    </row>
    <row r="56" spans="10:21" ht="15" customHeight="1" x14ac:dyDescent="0.25">
      <c r="K56" s="104" t="s">
        <v>2569</v>
      </c>
      <c r="L56" s="125" t="s">
        <v>1681</v>
      </c>
      <c r="M56" s="119">
        <f t="shared" si="14"/>
        <v>0</v>
      </c>
      <c r="N56" s="126"/>
      <c r="O56" s="126">
        <v>0</v>
      </c>
      <c r="P56" s="126">
        <v>0</v>
      </c>
      <c r="Q56" s="126">
        <v>0</v>
      </c>
      <c r="R56" s="126">
        <v>0</v>
      </c>
      <c r="S56" s="126">
        <v>0</v>
      </c>
    </row>
    <row r="57" spans="10:21" ht="15" customHeight="1" x14ac:dyDescent="0.25">
      <c r="K57" s="104" t="s">
        <v>2570</v>
      </c>
      <c r="L57" s="125" t="s">
        <v>1682</v>
      </c>
      <c r="M57" s="119">
        <f t="shared" si="14"/>
        <v>7134</v>
      </c>
      <c r="N57" s="126"/>
      <c r="O57" s="126">
        <v>7134</v>
      </c>
      <c r="P57" s="126">
        <v>0</v>
      </c>
      <c r="Q57" s="126">
        <v>0</v>
      </c>
      <c r="R57" s="126">
        <v>0</v>
      </c>
      <c r="S57" s="126">
        <v>0</v>
      </c>
    </row>
    <row r="58" spans="10:21" ht="15" customHeight="1" x14ac:dyDescent="0.25">
      <c r="K58" s="104" t="s">
        <v>2571</v>
      </c>
      <c r="L58" s="125" t="s">
        <v>1683</v>
      </c>
      <c r="M58" s="119">
        <f t="shared" si="14"/>
        <v>5047</v>
      </c>
      <c r="N58" s="126"/>
      <c r="O58" s="126">
        <v>5047</v>
      </c>
      <c r="P58" s="126">
        <v>0</v>
      </c>
      <c r="Q58" s="126">
        <v>0</v>
      </c>
      <c r="R58" s="126">
        <v>0</v>
      </c>
      <c r="S58" s="126">
        <v>0</v>
      </c>
    </row>
    <row r="59" spans="10:21" ht="15" customHeight="1" x14ac:dyDescent="0.25">
      <c r="K59" s="104" t="s">
        <v>2572</v>
      </c>
      <c r="L59" s="125" t="s">
        <v>2573</v>
      </c>
      <c r="M59" s="119">
        <f t="shared" si="14"/>
        <v>245367</v>
      </c>
      <c r="N59" s="126">
        <v>199982</v>
      </c>
      <c r="O59" s="126">
        <v>45385</v>
      </c>
      <c r="P59" s="126">
        <v>0</v>
      </c>
      <c r="Q59" s="126">
        <v>0</v>
      </c>
      <c r="R59" s="126">
        <v>0</v>
      </c>
      <c r="S59" s="126">
        <v>0</v>
      </c>
    </row>
    <row r="60" spans="10:21" ht="15" customHeight="1" x14ac:dyDescent="0.25">
      <c r="J60" s="96" t="s">
        <v>2497</v>
      </c>
      <c r="K60" s="115" t="s">
        <v>2574</v>
      </c>
      <c r="L60" s="116" t="s">
        <v>2575</v>
      </c>
      <c r="M60" s="117">
        <f>SUM(N60:S60)</f>
        <v>33445</v>
      </c>
      <c r="N60" s="117">
        <f t="shared" ref="N60:S60" si="17">SUM(N63:N66)</f>
        <v>27271</v>
      </c>
      <c r="O60" s="117">
        <f t="shared" si="17"/>
        <v>0</v>
      </c>
      <c r="P60" s="117">
        <f t="shared" si="17"/>
        <v>0</v>
      </c>
      <c r="Q60" s="117">
        <f t="shared" si="17"/>
        <v>0</v>
      </c>
      <c r="R60" s="117">
        <f t="shared" si="17"/>
        <v>6174</v>
      </c>
      <c r="S60" s="117">
        <f t="shared" si="17"/>
        <v>0</v>
      </c>
    </row>
    <row r="61" spans="10:21" ht="15" hidden="1" customHeight="1" x14ac:dyDescent="0.25">
      <c r="J61" s="96" t="s">
        <v>2499</v>
      </c>
      <c r="K61" s="104"/>
      <c r="L61" s="113"/>
      <c r="M61" s="121">
        <f>SUM(N61:S61)</f>
        <v>27270.742677030976</v>
      </c>
      <c r="N61" s="106">
        <v>27270.742677030976</v>
      </c>
      <c r="O61" s="106"/>
      <c r="P61" s="106"/>
      <c r="Q61" s="106"/>
      <c r="R61" s="106"/>
      <c r="S61" s="106"/>
    </row>
    <row r="62" spans="10:21" ht="15" hidden="1" customHeight="1" x14ac:dyDescent="0.25">
      <c r="J62" s="96" t="s">
        <v>2500</v>
      </c>
      <c r="K62" s="107"/>
      <c r="L62" s="114"/>
      <c r="M62" s="122">
        <f>SUM(N62:S62)</f>
        <v>6174.2573229690242</v>
      </c>
      <c r="N62" s="109">
        <f t="shared" ref="N62:S62" si="18">+N60-N61</f>
        <v>0.25732296902424423</v>
      </c>
      <c r="O62" s="109">
        <f t="shared" si="18"/>
        <v>0</v>
      </c>
      <c r="P62" s="109">
        <f t="shared" si="18"/>
        <v>0</v>
      </c>
      <c r="Q62" s="109">
        <f t="shared" si="18"/>
        <v>0</v>
      </c>
      <c r="R62" s="109">
        <f t="shared" si="18"/>
        <v>6174</v>
      </c>
      <c r="S62" s="109">
        <f t="shared" si="18"/>
        <v>0</v>
      </c>
    </row>
    <row r="63" spans="10:21" ht="15" customHeight="1" x14ac:dyDescent="0.25">
      <c r="K63" s="104" t="s">
        <v>2576</v>
      </c>
      <c r="L63" s="125" t="s">
        <v>2577</v>
      </c>
      <c r="M63" s="119">
        <f t="shared" si="14"/>
        <v>5333</v>
      </c>
      <c r="N63" s="126">
        <v>1879</v>
      </c>
      <c r="O63" s="126"/>
      <c r="P63" s="126"/>
      <c r="Q63" s="126"/>
      <c r="R63" s="126">
        <v>3454</v>
      </c>
      <c r="S63" s="126"/>
    </row>
    <row r="64" spans="10:21" ht="15" customHeight="1" x14ac:dyDescent="0.25">
      <c r="K64" s="104" t="s">
        <v>2578</v>
      </c>
      <c r="L64" s="125" t="s">
        <v>2579</v>
      </c>
      <c r="M64" s="119">
        <f t="shared" si="14"/>
        <v>19745</v>
      </c>
      <c r="N64" s="126">
        <v>19745</v>
      </c>
      <c r="O64" s="126"/>
      <c r="P64" s="126"/>
      <c r="Q64" s="126"/>
      <c r="R64" s="126"/>
      <c r="S64" s="126"/>
    </row>
    <row r="65" spans="11:19" ht="15" customHeight="1" x14ac:dyDescent="0.25">
      <c r="K65" s="104" t="s">
        <v>2580</v>
      </c>
      <c r="L65" s="125" t="s">
        <v>2581</v>
      </c>
      <c r="M65" s="119">
        <f t="shared" si="14"/>
        <v>4586</v>
      </c>
      <c r="N65" s="126">
        <v>1866</v>
      </c>
      <c r="O65" s="126"/>
      <c r="P65" s="126"/>
      <c r="Q65" s="126"/>
      <c r="R65" s="126">
        <v>2720</v>
      </c>
      <c r="S65" s="126"/>
    </row>
    <row r="66" spans="11:19" ht="15" customHeight="1" x14ac:dyDescent="0.25">
      <c r="K66" s="104" t="s">
        <v>2582</v>
      </c>
      <c r="L66" s="125" t="s">
        <v>2583</v>
      </c>
      <c r="M66" s="119">
        <f t="shared" si="14"/>
        <v>3781</v>
      </c>
      <c r="N66" s="126">
        <v>3781</v>
      </c>
      <c r="O66" s="126"/>
      <c r="P66" s="126"/>
      <c r="Q66" s="126"/>
      <c r="R66" s="126"/>
      <c r="S66" s="126"/>
    </row>
    <row r="67" spans="11:19" ht="15" customHeight="1" x14ac:dyDescent="0.25">
      <c r="K67" s="115" t="s">
        <v>2584</v>
      </c>
      <c r="L67" s="116" t="s">
        <v>2585</v>
      </c>
      <c r="M67" s="117">
        <f>SUM(N67:S67)</f>
        <v>22360.489999999998</v>
      </c>
      <c r="N67" s="117">
        <f t="shared" ref="N67:S67" si="19">SUM(N70:N75)</f>
        <v>17080.489999999998</v>
      </c>
      <c r="O67" s="117">
        <f t="shared" si="19"/>
        <v>0</v>
      </c>
      <c r="P67" s="117">
        <f t="shared" si="19"/>
        <v>0</v>
      </c>
      <c r="Q67" s="117">
        <f t="shared" si="19"/>
        <v>0</v>
      </c>
      <c r="R67" s="117">
        <f t="shared" si="19"/>
        <v>3280</v>
      </c>
      <c r="S67" s="117">
        <f t="shared" si="19"/>
        <v>2000</v>
      </c>
    </row>
    <row r="68" spans="11:19" ht="15" hidden="1" customHeight="1" x14ac:dyDescent="0.25">
      <c r="K68" s="104"/>
      <c r="L68" s="113"/>
      <c r="M68" s="121">
        <f>SUM(N68:S68)</f>
        <v>17998.230942491802</v>
      </c>
      <c r="N68" s="106">
        <v>17998.230942491802</v>
      </c>
      <c r="O68" s="106"/>
      <c r="P68" s="106"/>
      <c r="Q68" s="106"/>
      <c r="R68" s="106"/>
      <c r="S68" s="106"/>
    </row>
    <row r="69" spans="11:19" ht="15" hidden="1" customHeight="1" x14ac:dyDescent="0.25">
      <c r="K69" s="107"/>
      <c r="L69" s="114"/>
      <c r="M69" s="122">
        <f>SUM(N69:S69)</f>
        <v>4362.2590575081958</v>
      </c>
      <c r="N69" s="109">
        <f t="shared" ref="N69:S69" si="20">+N67-N68</f>
        <v>-917.74094249180416</v>
      </c>
      <c r="O69" s="109">
        <f t="shared" si="20"/>
        <v>0</v>
      </c>
      <c r="P69" s="109">
        <f t="shared" si="20"/>
        <v>0</v>
      </c>
      <c r="Q69" s="109">
        <f t="shared" si="20"/>
        <v>0</v>
      </c>
      <c r="R69" s="109">
        <f t="shared" si="20"/>
        <v>3280</v>
      </c>
      <c r="S69" s="109">
        <f t="shared" si="20"/>
        <v>2000</v>
      </c>
    </row>
    <row r="70" spans="11:19" ht="15" customHeight="1" x14ac:dyDescent="0.25">
      <c r="K70" s="104" t="s">
        <v>2586</v>
      </c>
      <c r="L70" s="125" t="s">
        <v>2587</v>
      </c>
      <c r="M70" s="127">
        <f t="shared" si="14"/>
        <v>4270.49</v>
      </c>
      <c r="N70" s="128">
        <v>4270.49</v>
      </c>
      <c r="O70" s="126">
        <v>0</v>
      </c>
      <c r="P70" s="126">
        <v>0</v>
      </c>
      <c r="Q70" s="126">
        <v>0</v>
      </c>
      <c r="R70" s="126">
        <v>0</v>
      </c>
      <c r="S70" s="126">
        <v>0</v>
      </c>
    </row>
    <row r="71" spans="11:19" ht="24" customHeight="1" x14ac:dyDescent="0.25">
      <c r="K71" s="104" t="s">
        <v>2588</v>
      </c>
      <c r="L71" s="125" t="s">
        <v>2589</v>
      </c>
      <c r="M71" s="119">
        <f t="shared" si="14"/>
        <v>4416</v>
      </c>
      <c r="N71" s="126">
        <v>3416</v>
      </c>
      <c r="O71" s="126">
        <v>0</v>
      </c>
      <c r="P71" s="126">
        <v>0</v>
      </c>
      <c r="Q71" s="126">
        <v>0</v>
      </c>
      <c r="R71" s="126">
        <v>0</v>
      </c>
      <c r="S71" s="126">
        <v>1000</v>
      </c>
    </row>
    <row r="72" spans="11:19" ht="21.6" customHeight="1" x14ac:dyDescent="0.25">
      <c r="K72" s="104" t="s">
        <v>2590</v>
      </c>
      <c r="L72" s="125" t="s">
        <v>2591</v>
      </c>
      <c r="M72" s="119">
        <f t="shared" si="14"/>
        <v>3842</v>
      </c>
      <c r="N72" s="126">
        <v>2562</v>
      </c>
      <c r="O72" s="126">
        <v>0</v>
      </c>
      <c r="P72" s="126">
        <v>0</v>
      </c>
      <c r="Q72" s="126">
        <v>0</v>
      </c>
      <c r="R72" s="126">
        <v>1280</v>
      </c>
      <c r="S72" s="126">
        <v>0</v>
      </c>
    </row>
    <row r="73" spans="11:19" ht="15" customHeight="1" x14ac:dyDescent="0.25">
      <c r="K73" s="104" t="s">
        <v>2592</v>
      </c>
      <c r="L73" s="125" t="s">
        <v>2593</v>
      </c>
      <c r="M73" s="119">
        <f t="shared" si="14"/>
        <v>4416</v>
      </c>
      <c r="N73" s="126">
        <v>3416</v>
      </c>
      <c r="O73" s="126">
        <v>0</v>
      </c>
      <c r="P73" s="126">
        <v>0</v>
      </c>
      <c r="Q73" s="126">
        <v>0</v>
      </c>
      <c r="R73" s="126">
        <v>0</v>
      </c>
      <c r="S73" s="126">
        <v>1000</v>
      </c>
    </row>
    <row r="74" spans="11:19" ht="21.6" customHeight="1" x14ac:dyDescent="0.25">
      <c r="K74" s="104" t="s">
        <v>2594</v>
      </c>
      <c r="L74" s="125" t="s">
        <v>2595</v>
      </c>
      <c r="M74" s="119">
        <f t="shared" si="14"/>
        <v>4562</v>
      </c>
      <c r="N74" s="126">
        <v>2562</v>
      </c>
      <c r="O74" s="126">
        <v>0</v>
      </c>
      <c r="P74" s="126">
        <v>0</v>
      </c>
      <c r="Q74" s="126">
        <v>0</v>
      </c>
      <c r="R74" s="126">
        <v>2000</v>
      </c>
      <c r="S74" s="126">
        <v>0</v>
      </c>
    </row>
    <row r="75" spans="11:19" ht="19.899999999999999" customHeight="1" x14ac:dyDescent="0.25">
      <c r="K75" s="104" t="s">
        <v>2596</v>
      </c>
      <c r="L75" s="125" t="s">
        <v>2597</v>
      </c>
      <c r="M75" s="119">
        <f t="shared" si="14"/>
        <v>854</v>
      </c>
      <c r="N75" s="126">
        <v>854</v>
      </c>
      <c r="O75" s="126">
        <v>0</v>
      </c>
      <c r="P75" s="126">
        <v>0</v>
      </c>
      <c r="Q75" s="126">
        <v>0</v>
      </c>
      <c r="R75" s="126">
        <v>0</v>
      </c>
      <c r="S75" s="126">
        <v>0</v>
      </c>
    </row>
    <row r="76" spans="11:19" ht="15" customHeight="1" x14ac:dyDescent="0.25">
      <c r="K76" s="115" t="s">
        <v>2598</v>
      </c>
      <c r="L76" s="116" t="s">
        <v>2599</v>
      </c>
      <c r="M76" s="117">
        <f>SUM(N76:S76)</f>
        <v>403</v>
      </c>
      <c r="N76" s="117">
        <f t="shared" ref="N76:S76" si="21">SUM(N79:N81)</f>
        <v>403</v>
      </c>
      <c r="O76" s="117">
        <f t="shared" si="21"/>
        <v>0</v>
      </c>
      <c r="P76" s="117">
        <f t="shared" si="21"/>
        <v>0</v>
      </c>
      <c r="Q76" s="117">
        <f t="shared" si="21"/>
        <v>0</v>
      </c>
      <c r="R76" s="117">
        <f t="shared" si="21"/>
        <v>0</v>
      </c>
      <c r="S76" s="117">
        <f t="shared" si="21"/>
        <v>0</v>
      </c>
    </row>
    <row r="77" spans="11:19" ht="15" hidden="1" customHeight="1" x14ac:dyDescent="0.25">
      <c r="K77" s="104"/>
      <c r="L77" s="113"/>
      <c r="M77" s="121">
        <f>SUM(N77:S77)</f>
        <v>632.24143125000001</v>
      </c>
      <c r="N77" s="106">
        <v>632.24143125000001</v>
      </c>
      <c r="O77" s="106"/>
      <c r="P77" s="106"/>
      <c r="Q77" s="106"/>
      <c r="R77" s="106"/>
      <c r="S77" s="106"/>
    </row>
    <row r="78" spans="11:19" ht="15" hidden="1" customHeight="1" x14ac:dyDescent="0.25">
      <c r="K78" s="107"/>
      <c r="L78" s="114"/>
      <c r="M78" s="122">
        <f>SUM(N78:S78)</f>
        <v>-229.24143125000001</v>
      </c>
      <c r="N78" s="109">
        <f t="shared" ref="N78:S78" si="22">+N76-N77</f>
        <v>-229.24143125000001</v>
      </c>
      <c r="O78" s="109">
        <f t="shared" si="22"/>
        <v>0</v>
      </c>
      <c r="P78" s="109">
        <f t="shared" si="22"/>
        <v>0</v>
      </c>
      <c r="Q78" s="109">
        <f t="shared" si="22"/>
        <v>0</v>
      </c>
      <c r="R78" s="109">
        <f t="shared" si="22"/>
        <v>0</v>
      </c>
      <c r="S78" s="109">
        <f t="shared" si="22"/>
        <v>0</v>
      </c>
    </row>
    <row r="79" spans="11:19" ht="15" customHeight="1" x14ac:dyDescent="0.25">
      <c r="K79" s="104" t="s">
        <v>2600</v>
      </c>
      <c r="L79" s="125" t="s">
        <v>2601</v>
      </c>
      <c r="M79" s="119">
        <f t="shared" si="14"/>
        <v>254</v>
      </c>
      <c r="N79" s="126">
        <v>254</v>
      </c>
      <c r="O79" s="126"/>
      <c r="P79" s="126"/>
      <c r="Q79" s="126"/>
      <c r="R79" s="126"/>
      <c r="S79" s="126"/>
    </row>
    <row r="80" spans="11:19" ht="15" customHeight="1" x14ac:dyDescent="0.25">
      <c r="K80" s="104" t="s">
        <v>2602</v>
      </c>
      <c r="L80" s="125" t="s">
        <v>2603</v>
      </c>
      <c r="M80" s="119">
        <f t="shared" si="14"/>
        <v>104</v>
      </c>
      <c r="N80" s="126">
        <v>104</v>
      </c>
      <c r="O80" s="126"/>
      <c r="P80" s="126"/>
      <c r="Q80" s="126"/>
      <c r="R80" s="126"/>
      <c r="S80" s="126"/>
    </row>
    <row r="81" spans="11:19" ht="15" customHeight="1" x14ac:dyDescent="0.25">
      <c r="K81" s="104" t="s">
        <v>2604</v>
      </c>
      <c r="L81" s="125" t="s">
        <v>2605</v>
      </c>
      <c r="M81" s="119">
        <f t="shared" si="14"/>
        <v>45</v>
      </c>
      <c r="N81" s="126">
        <v>45</v>
      </c>
      <c r="O81" s="126"/>
      <c r="P81" s="126"/>
      <c r="Q81" s="126"/>
      <c r="R81" s="126"/>
      <c r="S81" s="126"/>
    </row>
    <row r="82" spans="11:19" ht="15" customHeight="1" x14ac:dyDescent="0.25">
      <c r="K82" s="115" t="s">
        <v>2606</v>
      </c>
      <c r="L82" s="116" t="s">
        <v>2607</v>
      </c>
      <c r="M82" s="117">
        <f>SUM(N82:S82)</f>
        <v>1180.49</v>
      </c>
      <c r="N82" s="117">
        <f t="shared" ref="N82:S82" si="23">SUM(N85:N87)</f>
        <v>1180.49</v>
      </c>
      <c r="O82" s="117">
        <f t="shared" si="23"/>
        <v>0</v>
      </c>
      <c r="P82" s="117">
        <f t="shared" si="23"/>
        <v>0</v>
      </c>
      <c r="Q82" s="117">
        <f t="shared" si="23"/>
        <v>0</v>
      </c>
      <c r="R82" s="117">
        <f t="shared" si="23"/>
        <v>0</v>
      </c>
      <c r="S82" s="117">
        <f t="shared" si="23"/>
        <v>0</v>
      </c>
    </row>
    <row r="83" spans="11:19" ht="15" hidden="1" customHeight="1" x14ac:dyDescent="0.25">
      <c r="K83" s="104"/>
      <c r="L83" s="113"/>
      <c r="M83" s="121">
        <f>SUM(N83:S83)</f>
        <v>1180.1840050000001</v>
      </c>
      <c r="N83" s="106">
        <v>1180.1840050000001</v>
      </c>
      <c r="O83" s="106"/>
      <c r="P83" s="106"/>
      <c r="Q83" s="106"/>
      <c r="R83" s="106"/>
      <c r="S83" s="106"/>
    </row>
    <row r="84" spans="11:19" ht="15" hidden="1" customHeight="1" x14ac:dyDescent="0.25">
      <c r="K84" s="107"/>
      <c r="L84" s="114"/>
      <c r="M84" s="122">
        <f>SUM(N84:S84)</f>
        <v>0.30599499999993895</v>
      </c>
      <c r="N84" s="109">
        <f t="shared" ref="N84:S84" si="24">+N82-N83</f>
        <v>0.30599499999993895</v>
      </c>
      <c r="O84" s="109">
        <f t="shared" si="24"/>
        <v>0</v>
      </c>
      <c r="P84" s="109">
        <f t="shared" si="24"/>
        <v>0</v>
      </c>
      <c r="Q84" s="109">
        <f t="shared" si="24"/>
        <v>0</v>
      </c>
      <c r="R84" s="109">
        <f t="shared" si="24"/>
        <v>0</v>
      </c>
      <c r="S84" s="109">
        <f t="shared" si="24"/>
        <v>0</v>
      </c>
    </row>
    <row r="85" spans="11:19" ht="15" customHeight="1" x14ac:dyDescent="0.25">
      <c r="K85" s="104" t="s">
        <v>2608</v>
      </c>
      <c r="L85" s="125" t="s">
        <v>2609</v>
      </c>
      <c r="M85" s="127">
        <f t="shared" si="14"/>
        <v>590.49</v>
      </c>
      <c r="N85" s="128">
        <v>590.49</v>
      </c>
      <c r="O85" s="126"/>
      <c r="P85" s="126"/>
      <c r="Q85" s="126"/>
      <c r="R85" s="126"/>
      <c r="S85" s="126"/>
    </row>
    <row r="86" spans="11:19" ht="15" customHeight="1" x14ac:dyDescent="0.25">
      <c r="K86" s="104" t="s">
        <v>2610</v>
      </c>
      <c r="L86" s="125" t="s">
        <v>2611</v>
      </c>
      <c r="M86" s="119">
        <f t="shared" si="14"/>
        <v>295</v>
      </c>
      <c r="N86" s="126">
        <v>295</v>
      </c>
      <c r="O86" s="126"/>
      <c r="P86" s="126"/>
      <c r="Q86" s="126"/>
      <c r="R86" s="126"/>
      <c r="S86" s="126"/>
    </row>
    <row r="87" spans="11:19" ht="15" customHeight="1" x14ac:dyDescent="0.25">
      <c r="K87" s="104" t="s">
        <v>2612</v>
      </c>
      <c r="L87" s="125" t="s">
        <v>2613</v>
      </c>
      <c r="M87" s="119">
        <f t="shared" si="14"/>
        <v>295</v>
      </c>
      <c r="N87" s="126">
        <v>295</v>
      </c>
      <c r="O87" s="126"/>
      <c r="P87" s="126"/>
      <c r="Q87" s="126"/>
      <c r="R87" s="126"/>
      <c r="S87" s="126"/>
    </row>
    <row r="88" spans="11:19" ht="15" customHeight="1" x14ac:dyDescent="0.25">
      <c r="K88" s="115" t="s">
        <v>2614</v>
      </c>
      <c r="L88" s="116" t="s">
        <v>2615</v>
      </c>
      <c r="M88" s="117">
        <f>SUM(N88:S88)</f>
        <v>801</v>
      </c>
      <c r="N88" s="117">
        <f t="shared" ref="N88:S88" si="25">SUM(N91:N93)</f>
        <v>801</v>
      </c>
      <c r="O88" s="117">
        <f t="shared" si="25"/>
        <v>0</v>
      </c>
      <c r="P88" s="117">
        <f t="shared" si="25"/>
        <v>0</v>
      </c>
      <c r="Q88" s="117">
        <f t="shared" si="25"/>
        <v>0</v>
      </c>
      <c r="R88" s="117">
        <f t="shared" si="25"/>
        <v>0</v>
      </c>
      <c r="S88" s="117">
        <f t="shared" si="25"/>
        <v>0</v>
      </c>
    </row>
    <row r="89" spans="11:19" ht="15" hidden="1" customHeight="1" x14ac:dyDescent="0.25">
      <c r="K89" s="104"/>
      <c r="L89" s="113"/>
      <c r="M89" s="121">
        <f>SUM(N89:S89)</f>
        <v>800.83914625</v>
      </c>
      <c r="N89" s="106">
        <v>800.83914625</v>
      </c>
      <c r="O89" s="106"/>
      <c r="P89" s="106"/>
      <c r="Q89" s="106"/>
      <c r="R89" s="106"/>
      <c r="S89" s="106"/>
    </row>
    <row r="90" spans="11:19" ht="15" hidden="1" customHeight="1" x14ac:dyDescent="0.25">
      <c r="K90" s="107"/>
      <c r="L90" s="114"/>
      <c r="M90" s="122">
        <f>SUM(N90:S90)</f>
        <v>0.16085375000000113</v>
      </c>
      <c r="N90" s="109">
        <f t="shared" ref="N90:S90" si="26">+N88-N89</f>
        <v>0.16085375000000113</v>
      </c>
      <c r="O90" s="109">
        <f t="shared" si="26"/>
        <v>0</v>
      </c>
      <c r="P90" s="109">
        <f t="shared" si="26"/>
        <v>0</v>
      </c>
      <c r="Q90" s="109">
        <f t="shared" si="26"/>
        <v>0</v>
      </c>
      <c r="R90" s="109">
        <f t="shared" si="26"/>
        <v>0</v>
      </c>
      <c r="S90" s="109">
        <f t="shared" si="26"/>
        <v>0</v>
      </c>
    </row>
    <row r="91" spans="11:19" ht="15" customHeight="1" x14ac:dyDescent="0.25">
      <c r="K91" s="104" t="s">
        <v>2616</v>
      </c>
      <c r="L91" s="125" t="s">
        <v>2617</v>
      </c>
      <c r="M91" s="119">
        <f t="shared" si="14"/>
        <v>300</v>
      </c>
      <c r="N91" s="126">
        <v>300</v>
      </c>
      <c r="O91" s="126"/>
      <c r="P91" s="126"/>
      <c r="Q91" s="126"/>
      <c r="R91" s="126"/>
      <c r="S91" s="126"/>
    </row>
    <row r="92" spans="11:19" ht="15" customHeight="1" x14ac:dyDescent="0.25">
      <c r="K92" s="104" t="s">
        <v>2618</v>
      </c>
      <c r="L92" s="125" t="s">
        <v>2619</v>
      </c>
      <c r="M92" s="119">
        <f t="shared" si="14"/>
        <v>200</v>
      </c>
      <c r="N92" s="126">
        <v>200</v>
      </c>
      <c r="O92" s="126"/>
      <c r="P92" s="126"/>
      <c r="Q92" s="126"/>
      <c r="R92" s="126"/>
      <c r="S92" s="126"/>
    </row>
    <row r="93" spans="11:19" ht="15" customHeight="1" x14ac:dyDescent="0.25">
      <c r="K93" s="104" t="s">
        <v>2620</v>
      </c>
      <c r="L93" s="125" t="s">
        <v>2621</v>
      </c>
      <c r="M93" s="119">
        <f t="shared" si="14"/>
        <v>301</v>
      </c>
      <c r="N93" s="126">
        <v>301</v>
      </c>
      <c r="O93" s="126"/>
      <c r="P93" s="126"/>
      <c r="Q93" s="126"/>
      <c r="R93" s="126"/>
      <c r="S93" s="126"/>
    </row>
    <row r="94" spans="11:19" ht="15" customHeight="1" x14ac:dyDescent="0.25">
      <c r="K94" s="115" t="s">
        <v>2622</v>
      </c>
      <c r="L94" s="116" t="s">
        <v>2623</v>
      </c>
      <c r="M94" s="117">
        <f>SUM(N94:S94)</f>
        <v>35625</v>
      </c>
      <c r="N94" s="117">
        <f t="shared" ref="N94:S94" si="27">SUM(N97:N98)</f>
        <v>35625</v>
      </c>
      <c r="O94" s="117">
        <f t="shared" si="27"/>
        <v>0</v>
      </c>
      <c r="P94" s="117">
        <f t="shared" si="27"/>
        <v>0</v>
      </c>
      <c r="Q94" s="117">
        <f t="shared" si="27"/>
        <v>0</v>
      </c>
      <c r="R94" s="117">
        <f t="shared" si="27"/>
        <v>0</v>
      </c>
      <c r="S94" s="117">
        <f t="shared" si="27"/>
        <v>0</v>
      </c>
    </row>
    <row r="95" spans="11:19" ht="15" hidden="1" customHeight="1" x14ac:dyDescent="0.25">
      <c r="K95" s="104"/>
      <c r="L95" s="113"/>
      <c r="M95" s="121">
        <f>SUM(N95:S95)</f>
        <v>35624.697179499999</v>
      </c>
      <c r="N95" s="106">
        <v>35624.697179499999</v>
      </c>
      <c r="O95" s="106"/>
      <c r="P95" s="106"/>
      <c r="Q95" s="106"/>
      <c r="R95" s="106"/>
      <c r="S95" s="106"/>
    </row>
    <row r="96" spans="11:19" ht="15" hidden="1" customHeight="1" x14ac:dyDescent="0.25">
      <c r="K96" s="107"/>
      <c r="L96" s="114"/>
      <c r="M96" s="122">
        <f>SUM(N96:S96)</f>
        <v>0.30282050000096206</v>
      </c>
      <c r="N96" s="109">
        <f t="shared" ref="N96:S96" si="28">+N94-N95</f>
        <v>0.30282050000096206</v>
      </c>
      <c r="O96" s="109">
        <f t="shared" si="28"/>
        <v>0</v>
      </c>
      <c r="P96" s="109">
        <f t="shared" si="28"/>
        <v>0</v>
      </c>
      <c r="Q96" s="109">
        <f t="shared" si="28"/>
        <v>0</v>
      </c>
      <c r="R96" s="109">
        <f t="shared" si="28"/>
        <v>0</v>
      </c>
      <c r="S96" s="109">
        <f t="shared" si="28"/>
        <v>0</v>
      </c>
    </row>
    <row r="97" spans="11:19" ht="15" customHeight="1" x14ac:dyDescent="0.25">
      <c r="K97" s="104" t="s">
        <v>2624</v>
      </c>
      <c r="L97" s="125" t="s">
        <v>2625</v>
      </c>
      <c r="M97" s="119">
        <f t="shared" si="14"/>
        <v>25025</v>
      </c>
      <c r="N97" s="126">
        <v>25025</v>
      </c>
      <c r="O97" s="126"/>
      <c r="P97" s="126"/>
      <c r="Q97" s="126"/>
      <c r="R97" s="126"/>
      <c r="S97" s="126"/>
    </row>
    <row r="98" spans="11:19" ht="15" customHeight="1" x14ac:dyDescent="0.25">
      <c r="K98" s="104" t="s">
        <v>2626</v>
      </c>
      <c r="L98" s="125" t="s">
        <v>2627</v>
      </c>
      <c r="M98" s="119">
        <f t="shared" si="14"/>
        <v>10600</v>
      </c>
      <c r="N98" s="126">
        <v>10600</v>
      </c>
      <c r="O98" s="126"/>
      <c r="P98" s="126"/>
      <c r="Q98" s="126"/>
      <c r="R98" s="126"/>
      <c r="S98" s="126"/>
    </row>
    <row r="99" spans="11:19" ht="15" customHeight="1" x14ac:dyDescent="0.25">
      <c r="K99" s="115" t="s">
        <v>2628</v>
      </c>
      <c r="L99" s="116" t="s">
        <v>2629</v>
      </c>
      <c r="M99" s="117">
        <f>SUM(N99:S99)</f>
        <v>1850</v>
      </c>
      <c r="N99" s="117">
        <f t="shared" ref="N99:S99" si="29">SUM(N102:N105)</f>
        <v>632</v>
      </c>
      <c r="O99" s="117">
        <f t="shared" si="29"/>
        <v>0</v>
      </c>
      <c r="P99" s="117">
        <f t="shared" si="29"/>
        <v>0</v>
      </c>
      <c r="Q99" s="117">
        <f t="shared" si="29"/>
        <v>0</v>
      </c>
      <c r="R99" s="117">
        <f t="shared" si="29"/>
        <v>400</v>
      </c>
      <c r="S99" s="117">
        <f t="shared" si="29"/>
        <v>818</v>
      </c>
    </row>
    <row r="100" spans="11:19" ht="15" hidden="1" customHeight="1" x14ac:dyDescent="0.25">
      <c r="K100" s="104"/>
      <c r="L100" s="113"/>
      <c r="M100" s="121">
        <f>SUM(N100:S100)</f>
        <v>632.24143125000001</v>
      </c>
      <c r="N100" s="106">
        <v>632.24143125000001</v>
      </c>
      <c r="O100" s="106"/>
      <c r="P100" s="106"/>
      <c r="Q100" s="106"/>
      <c r="R100" s="106"/>
      <c r="S100" s="106"/>
    </row>
    <row r="101" spans="11:19" ht="15" hidden="1" customHeight="1" x14ac:dyDescent="0.25">
      <c r="K101" s="107"/>
      <c r="L101" s="114"/>
      <c r="M101" s="122">
        <f>SUM(N101:S101)</f>
        <v>1217.75856875</v>
      </c>
      <c r="N101" s="109">
        <f t="shared" ref="N101:S101" si="30">+N99-N100</f>
        <v>-0.24143125000000509</v>
      </c>
      <c r="O101" s="109">
        <f t="shared" si="30"/>
        <v>0</v>
      </c>
      <c r="P101" s="109">
        <f t="shared" si="30"/>
        <v>0</v>
      </c>
      <c r="Q101" s="109">
        <f t="shared" si="30"/>
        <v>0</v>
      </c>
      <c r="R101" s="109">
        <f t="shared" si="30"/>
        <v>400</v>
      </c>
      <c r="S101" s="109">
        <f t="shared" si="30"/>
        <v>818</v>
      </c>
    </row>
    <row r="102" spans="11:19" ht="15" customHeight="1" x14ac:dyDescent="0.25">
      <c r="K102" s="104" t="s">
        <v>2630</v>
      </c>
      <c r="L102" s="125" t="s">
        <v>2631</v>
      </c>
      <c r="M102" s="126">
        <f t="shared" si="14"/>
        <v>450</v>
      </c>
      <c r="N102" s="126">
        <v>232</v>
      </c>
      <c r="O102" s="126"/>
      <c r="P102" s="126"/>
      <c r="Q102" s="126"/>
      <c r="R102" s="126"/>
      <c r="S102" s="126">
        <v>218</v>
      </c>
    </row>
    <row r="103" spans="11:19" ht="15" customHeight="1" x14ac:dyDescent="0.25">
      <c r="K103" s="104" t="s">
        <v>2632</v>
      </c>
      <c r="L103" s="125" t="s">
        <v>2633</v>
      </c>
      <c r="M103" s="126">
        <f t="shared" si="14"/>
        <v>100</v>
      </c>
      <c r="N103" s="126">
        <v>100</v>
      </c>
      <c r="O103" s="126"/>
      <c r="P103" s="126"/>
      <c r="Q103" s="126"/>
      <c r="R103" s="126"/>
      <c r="S103" s="126"/>
    </row>
    <row r="104" spans="11:19" ht="15" customHeight="1" x14ac:dyDescent="0.25">
      <c r="K104" s="104" t="s">
        <v>2634</v>
      </c>
      <c r="L104" s="125" t="s">
        <v>2635</v>
      </c>
      <c r="M104" s="126">
        <f t="shared" si="14"/>
        <v>300</v>
      </c>
      <c r="N104" s="126">
        <v>300</v>
      </c>
      <c r="O104" s="126"/>
      <c r="P104" s="126"/>
      <c r="Q104" s="126"/>
      <c r="R104" s="126"/>
      <c r="S104" s="126"/>
    </row>
    <row r="105" spans="11:19" ht="15" customHeight="1" x14ac:dyDescent="0.25">
      <c r="K105" s="104" t="s">
        <v>2636</v>
      </c>
      <c r="L105" s="129" t="s">
        <v>2637</v>
      </c>
      <c r="M105" s="126">
        <f t="shared" si="14"/>
        <v>1000</v>
      </c>
      <c r="N105" s="126"/>
      <c r="O105" s="126"/>
      <c r="P105" s="126"/>
      <c r="Q105" s="126"/>
      <c r="R105" s="126">
        <v>400</v>
      </c>
      <c r="S105" s="126">
        <v>600</v>
      </c>
    </row>
    <row r="106" spans="11:19" ht="15" customHeight="1" x14ac:dyDescent="0.25">
      <c r="K106" s="115" t="s">
        <v>2638</v>
      </c>
      <c r="L106" s="116" t="s">
        <v>2639</v>
      </c>
      <c r="M106" s="117">
        <f>SUM(N106:S106)</f>
        <v>1915</v>
      </c>
      <c r="N106" s="117">
        <f>SUM(N109:N113)</f>
        <v>1915</v>
      </c>
      <c r="O106" s="117">
        <f>SUM(O109:O112)</f>
        <v>0</v>
      </c>
      <c r="P106" s="117">
        <f>SUM(P109:P112)</f>
        <v>0</v>
      </c>
      <c r="Q106" s="117">
        <f>SUM(Q109:Q112)</f>
        <v>0</v>
      </c>
      <c r="R106" s="117">
        <f>SUM(R109:R112)</f>
        <v>0</v>
      </c>
      <c r="S106" s="117">
        <f>SUM(S109:S112)</f>
        <v>0</v>
      </c>
    </row>
    <row r="107" spans="11:19" ht="15" hidden="1" customHeight="1" x14ac:dyDescent="0.25">
      <c r="K107" s="104"/>
      <c r="L107" s="113"/>
      <c r="M107" s="121">
        <f>SUM(N107:S107)</f>
        <v>1685.9771500000002</v>
      </c>
      <c r="N107" s="106">
        <v>1685.9771500000002</v>
      </c>
      <c r="O107" s="106"/>
      <c r="P107" s="106"/>
      <c r="Q107" s="106"/>
      <c r="R107" s="106"/>
      <c r="S107" s="106"/>
    </row>
    <row r="108" spans="11:19" ht="15" hidden="1" customHeight="1" x14ac:dyDescent="0.25">
      <c r="K108" s="107"/>
      <c r="L108" s="114"/>
      <c r="M108" s="122">
        <f>SUM(N108:S108)</f>
        <v>229.02284999999983</v>
      </c>
      <c r="N108" s="109">
        <f t="shared" ref="N108:S108" si="31">+N106-N107</f>
        <v>229.02284999999983</v>
      </c>
      <c r="O108" s="109">
        <f t="shared" si="31"/>
        <v>0</v>
      </c>
      <c r="P108" s="109">
        <f t="shared" si="31"/>
        <v>0</v>
      </c>
      <c r="Q108" s="109">
        <f t="shared" si="31"/>
        <v>0</v>
      </c>
      <c r="R108" s="109">
        <f t="shared" si="31"/>
        <v>0</v>
      </c>
      <c r="S108" s="109">
        <f t="shared" si="31"/>
        <v>0</v>
      </c>
    </row>
    <row r="109" spans="11:19" ht="15" customHeight="1" x14ac:dyDescent="0.25">
      <c r="K109" s="104" t="s">
        <v>2640</v>
      </c>
      <c r="L109" s="125" t="s">
        <v>2641</v>
      </c>
      <c r="M109" s="119">
        <f t="shared" si="14"/>
        <v>400</v>
      </c>
      <c r="N109" s="126">
        <v>400</v>
      </c>
      <c r="O109" s="126"/>
      <c r="P109" s="126"/>
      <c r="Q109" s="126"/>
      <c r="R109" s="126"/>
      <c r="S109" s="126"/>
    </row>
    <row r="110" spans="11:19" ht="15" customHeight="1" x14ac:dyDescent="0.25">
      <c r="K110" s="104" t="s">
        <v>2642</v>
      </c>
      <c r="L110" s="125" t="s">
        <v>2643</v>
      </c>
      <c r="M110" s="119">
        <f t="shared" si="14"/>
        <v>400</v>
      </c>
      <c r="N110" s="126">
        <v>400</v>
      </c>
      <c r="O110" s="126"/>
      <c r="P110" s="126"/>
      <c r="Q110" s="126"/>
      <c r="R110" s="126"/>
      <c r="S110" s="126"/>
    </row>
    <row r="111" spans="11:19" ht="15" customHeight="1" x14ac:dyDescent="0.25">
      <c r="K111" s="104" t="s">
        <v>2644</v>
      </c>
      <c r="L111" s="125" t="s">
        <v>2645</v>
      </c>
      <c r="M111" s="119">
        <f t="shared" si="14"/>
        <v>50</v>
      </c>
      <c r="N111" s="126">
        <v>50</v>
      </c>
      <c r="O111" s="126"/>
      <c r="P111" s="126"/>
      <c r="Q111" s="126"/>
      <c r="R111" s="126"/>
      <c r="S111" s="126"/>
    </row>
    <row r="112" spans="11:19" ht="15" customHeight="1" x14ac:dyDescent="0.25">
      <c r="K112" s="104" t="s">
        <v>2646</v>
      </c>
      <c r="L112" s="125" t="s">
        <v>2647</v>
      </c>
      <c r="M112" s="119">
        <f t="shared" si="14"/>
        <v>836</v>
      </c>
      <c r="N112" s="126">
        <v>836</v>
      </c>
      <c r="O112" s="126"/>
      <c r="P112" s="126"/>
      <c r="Q112" s="126"/>
      <c r="R112" s="126"/>
      <c r="S112" s="126"/>
    </row>
    <row r="113" spans="10:19" ht="15" customHeight="1" x14ac:dyDescent="0.25">
      <c r="K113" s="104" t="s">
        <v>2648</v>
      </c>
      <c r="L113" s="125" t="s">
        <v>2649</v>
      </c>
      <c r="M113" s="119">
        <f t="shared" si="14"/>
        <v>229</v>
      </c>
      <c r="N113" s="126">
        <v>229</v>
      </c>
      <c r="O113" s="126"/>
      <c r="P113" s="126"/>
      <c r="Q113" s="126"/>
      <c r="R113" s="126"/>
      <c r="S113" s="126"/>
    </row>
    <row r="114" spans="10:19" ht="15" customHeight="1" x14ac:dyDescent="0.25">
      <c r="J114" s="96" t="s">
        <v>2500</v>
      </c>
      <c r="K114" s="110">
        <v>2</v>
      </c>
      <c r="L114" s="111" t="s">
        <v>2650</v>
      </c>
      <c r="M114" s="112">
        <f t="shared" ref="M114:M144" si="32">SUM(N114:S114)</f>
        <v>38844</v>
      </c>
      <c r="N114" s="112">
        <f t="shared" ref="N114:S114" si="33">+N117+N124+N131+N138</f>
        <v>35294</v>
      </c>
      <c r="O114" s="112">
        <f t="shared" si="33"/>
        <v>0</v>
      </c>
      <c r="P114" s="112">
        <f t="shared" si="33"/>
        <v>0</v>
      </c>
      <c r="Q114" s="112">
        <f t="shared" si="33"/>
        <v>0</v>
      </c>
      <c r="R114" s="112">
        <f t="shared" si="33"/>
        <v>2550</v>
      </c>
      <c r="S114" s="112">
        <f t="shared" si="33"/>
        <v>1000</v>
      </c>
    </row>
    <row r="115" spans="10:19" ht="15" hidden="1" customHeight="1" x14ac:dyDescent="0.25">
      <c r="J115" s="96" t="s">
        <v>2497</v>
      </c>
      <c r="K115" s="104"/>
      <c r="L115" s="113"/>
      <c r="M115" s="121">
        <f t="shared" si="32"/>
        <v>0</v>
      </c>
      <c r="N115" s="106"/>
      <c r="O115" s="106"/>
      <c r="P115" s="106"/>
      <c r="Q115" s="106"/>
      <c r="R115" s="106"/>
      <c r="S115" s="106"/>
    </row>
    <row r="116" spans="10:19" ht="15" hidden="1" customHeight="1" x14ac:dyDescent="0.25">
      <c r="J116" s="96" t="s">
        <v>2499</v>
      </c>
      <c r="K116" s="107"/>
      <c r="L116" s="114"/>
      <c r="M116" s="122">
        <f t="shared" si="32"/>
        <v>38844</v>
      </c>
      <c r="N116" s="109">
        <f t="shared" ref="N116:S116" si="34">+N114-N115</f>
        <v>35294</v>
      </c>
      <c r="O116" s="109">
        <f t="shared" si="34"/>
        <v>0</v>
      </c>
      <c r="P116" s="109">
        <f t="shared" si="34"/>
        <v>0</v>
      </c>
      <c r="Q116" s="109">
        <f t="shared" si="34"/>
        <v>0</v>
      </c>
      <c r="R116" s="109">
        <f t="shared" si="34"/>
        <v>2550</v>
      </c>
      <c r="S116" s="109">
        <f t="shared" si="34"/>
        <v>1000</v>
      </c>
    </row>
    <row r="117" spans="10:19" ht="31.9" customHeight="1" x14ac:dyDescent="0.25">
      <c r="J117" s="96" t="s">
        <v>2500</v>
      </c>
      <c r="K117" s="115" t="s">
        <v>2651</v>
      </c>
      <c r="L117" s="116" t="s">
        <v>2652</v>
      </c>
      <c r="M117" s="117">
        <f t="shared" ref="M117:M124" si="35">SUM(N117:S117)</f>
        <v>253</v>
      </c>
      <c r="N117" s="117">
        <f t="shared" ref="N117:S117" si="36">SUM(N120:N123)</f>
        <v>253</v>
      </c>
      <c r="O117" s="117">
        <f t="shared" si="36"/>
        <v>0</v>
      </c>
      <c r="P117" s="117">
        <f t="shared" si="36"/>
        <v>0</v>
      </c>
      <c r="Q117" s="117">
        <f t="shared" si="36"/>
        <v>0</v>
      </c>
      <c r="R117" s="117">
        <f t="shared" si="36"/>
        <v>0</v>
      </c>
      <c r="S117" s="117">
        <f t="shared" si="36"/>
        <v>0</v>
      </c>
    </row>
    <row r="118" spans="10:19" ht="15" hidden="1" customHeight="1" x14ac:dyDescent="0.25">
      <c r="J118" s="96" t="s">
        <v>2497</v>
      </c>
      <c r="K118" s="130"/>
      <c r="L118" s="131"/>
      <c r="M118" s="132">
        <f t="shared" si="35"/>
        <v>-463.64371625000001</v>
      </c>
      <c r="N118" s="133">
        <v>-463.64371625000001</v>
      </c>
      <c r="O118" s="106"/>
      <c r="P118" s="106"/>
      <c r="Q118" s="106"/>
      <c r="R118" s="106"/>
      <c r="S118" s="106"/>
    </row>
    <row r="119" spans="10:19" ht="15" hidden="1" customHeight="1" x14ac:dyDescent="0.25">
      <c r="J119" s="96" t="s">
        <v>2499</v>
      </c>
      <c r="K119" s="130"/>
      <c r="L119" s="134"/>
      <c r="M119" s="132">
        <f t="shared" si="35"/>
        <v>716.64371625000001</v>
      </c>
      <c r="N119" s="133">
        <f t="shared" ref="N119:S119" si="37">+N117-N118</f>
        <v>716.64371625000001</v>
      </c>
      <c r="O119" s="109">
        <f t="shared" si="37"/>
        <v>0</v>
      </c>
      <c r="P119" s="109">
        <f t="shared" si="37"/>
        <v>0</v>
      </c>
      <c r="Q119" s="109">
        <f t="shared" si="37"/>
        <v>0</v>
      </c>
      <c r="R119" s="109">
        <f t="shared" si="37"/>
        <v>0</v>
      </c>
      <c r="S119" s="109">
        <f t="shared" si="37"/>
        <v>0</v>
      </c>
    </row>
    <row r="120" spans="10:19" ht="15" customHeight="1" x14ac:dyDescent="0.25">
      <c r="K120" s="104" t="s">
        <v>2653</v>
      </c>
      <c r="L120" s="125" t="s">
        <v>2654</v>
      </c>
      <c r="M120" s="119">
        <f t="shared" si="35"/>
        <v>50</v>
      </c>
      <c r="N120" s="126">
        <v>50</v>
      </c>
      <c r="O120" s="126"/>
      <c r="P120" s="126"/>
      <c r="Q120" s="126"/>
      <c r="R120" s="126"/>
      <c r="S120" s="126"/>
    </row>
    <row r="121" spans="10:19" ht="15" customHeight="1" x14ac:dyDescent="0.25">
      <c r="K121" s="104" t="s">
        <v>2655</v>
      </c>
      <c r="L121" s="125" t="s">
        <v>2656</v>
      </c>
      <c r="M121" s="119">
        <f t="shared" si="35"/>
        <v>100</v>
      </c>
      <c r="N121" s="126">
        <v>100</v>
      </c>
      <c r="O121" s="126"/>
      <c r="P121" s="126"/>
      <c r="Q121" s="126"/>
      <c r="R121" s="126"/>
      <c r="S121" s="126"/>
    </row>
    <row r="122" spans="10:19" ht="15" customHeight="1" x14ac:dyDescent="0.25">
      <c r="K122" s="104" t="s">
        <v>2657</v>
      </c>
      <c r="L122" s="125" t="s">
        <v>2658</v>
      </c>
      <c r="M122" s="119">
        <f t="shared" si="35"/>
        <v>50</v>
      </c>
      <c r="N122" s="126">
        <v>50</v>
      </c>
      <c r="O122" s="126"/>
      <c r="P122" s="126"/>
      <c r="Q122" s="126"/>
      <c r="R122" s="126"/>
      <c r="S122" s="126"/>
    </row>
    <row r="123" spans="10:19" ht="15" customHeight="1" x14ac:dyDescent="0.25">
      <c r="K123" s="104" t="s">
        <v>2659</v>
      </c>
      <c r="L123" s="125" t="s">
        <v>2660</v>
      </c>
      <c r="M123" s="119">
        <f t="shared" si="35"/>
        <v>53</v>
      </c>
      <c r="N123" s="126">
        <v>53</v>
      </c>
      <c r="O123" s="126"/>
      <c r="P123" s="126"/>
      <c r="Q123" s="126"/>
      <c r="R123" s="126"/>
      <c r="S123" s="126"/>
    </row>
    <row r="124" spans="10:19" ht="15" customHeight="1" x14ac:dyDescent="0.25">
      <c r="J124" s="96" t="s">
        <v>2500</v>
      </c>
      <c r="K124" s="115" t="s">
        <v>2661</v>
      </c>
      <c r="L124" s="116" t="s">
        <v>2662</v>
      </c>
      <c r="M124" s="117">
        <f t="shared" si="35"/>
        <v>33018</v>
      </c>
      <c r="N124" s="117">
        <f t="shared" ref="N124:S124" si="38">SUM(N127:N130)</f>
        <v>33018</v>
      </c>
      <c r="O124" s="117">
        <f t="shared" si="38"/>
        <v>0</v>
      </c>
      <c r="P124" s="117">
        <f t="shared" si="38"/>
        <v>0</v>
      </c>
      <c r="Q124" s="117">
        <f t="shared" si="38"/>
        <v>0</v>
      </c>
      <c r="R124" s="117">
        <f t="shared" si="38"/>
        <v>0</v>
      </c>
      <c r="S124" s="117">
        <f t="shared" si="38"/>
        <v>0</v>
      </c>
    </row>
    <row r="125" spans="10:19" ht="19.899999999999999" hidden="1" customHeight="1" x14ac:dyDescent="0.25">
      <c r="J125" s="96" t="s">
        <v>2497</v>
      </c>
      <c r="K125" s="130"/>
      <c r="L125" s="131"/>
      <c r="M125" s="132">
        <f t="shared" ref="M125:M130" si="39">SUM(N125:S125)</f>
        <v>0</v>
      </c>
      <c r="N125" s="133">
        <v>0</v>
      </c>
      <c r="O125" s="106"/>
      <c r="P125" s="106"/>
      <c r="Q125" s="106"/>
      <c r="R125" s="106"/>
      <c r="S125" s="106"/>
    </row>
    <row r="126" spans="10:19" ht="19.899999999999999" hidden="1" customHeight="1" x14ac:dyDescent="0.25">
      <c r="J126" s="96" t="s">
        <v>2499</v>
      </c>
      <c r="K126" s="130"/>
      <c r="L126" s="134"/>
      <c r="M126" s="132">
        <f t="shared" si="39"/>
        <v>33018</v>
      </c>
      <c r="N126" s="133">
        <f t="shared" ref="N126:S126" si="40">+N124-N125</f>
        <v>33018</v>
      </c>
      <c r="O126" s="109">
        <f t="shared" si="40"/>
        <v>0</v>
      </c>
      <c r="P126" s="109">
        <f t="shared" si="40"/>
        <v>0</v>
      </c>
      <c r="Q126" s="109">
        <f t="shared" si="40"/>
        <v>0</v>
      </c>
      <c r="R126" s="109">
        <f t="shared" si="40"/>
        <v>0</v>
      </c>
      <c r="S126" s="109">
        <f t="shared" si="40"/>
        <v>0</v>
      </c>
    </row>
    <row r="127" spans="10:19" ht="15" customHeight="1" x14ac:dyDescent="0.25">
      <c r="K127" s="104" t="s">
        <v>2663</v>
      </c>
      <c r="L127" s="125" t="s">
        <v>2664</v>
      </c>
      <c r="M127" s="119">
        <f t="shared" si="39"/>
        <v>21018</v>
      </c>
      <c r="N127" s="126">
        <v>21018</v>
      </c>
      <c r="O127" s="126"/>
      <c r="P127" s="126"/>
      <c r="Q127" s="126"/>
      <c r="R127" s="126"/>
      <c r="S127" s="126"/>
    </row>
    <row r="128" spans="10:19" ht="15" customHeight="1" x14ac:dyDescent="0.25">
      <c r="K128" s="104" t="s">
        <v>2665</v>
      </c>
      <c r="L128" s="125" t="s">
        <v>2666</v>
      </c>
      <c r="M128" s="119">
        <f t="shared" si="39"/>
        <v>5000</v>
      </c>
      <c r="N128" s="126">
        <v>5000</v>
      </c>
      <c r="O128" s="126"/>
      <c r="P128" s="126"/>
      <c r="Q128" s="126"/>
      <c r="R128" s="126"/>
      <c r="S128" s="126"/>
    </row>
    <row r="129" spans="10:19" ht="15" customHeight="1" x14ac:dyDescent="0.25">
      <c r="K129" s="104" t="s">
        <v>2667</v>
      </c>
      <c r="L129" s="125" t="s">
        <v>2668</v>
      </c>
      <c r="M129" s="119">
        <f t="shared" si="39"/>
        <v>5000</v>
      </c>
      <c r="N129" s="126">
        <v>5000</v>
      </c>
      <c r="O129" s="126"/>
      <c r="P129" s="126"/>
      <c r="Q129" s="126"/>
      <c r="R129" s="126"/>
      <c r="S129" s="126"/>
    </row>
    <row r="130" spans="10:19" ht="15" customHeight="1" x14ac:dyDescent="0.25">
      <c r="K130" s="104" t="s">
        <v>2669</v>
      </c>
      <c r="L130" s="125" t="s">
        <v>2670</v>
      </c>
      <c r="M130" s="119">
        <f t="shared" si="39"/>
        <v>2000</v>
      </c>
      <c r="N130" s="126">
        <v>2000</v>
      </c>
      <c r="O130" s="126"/>
      <c r="P130" s="126"/>
      <c r="Q130" s="126"/>
      <c r="R130" s="126"/>
      <c r="S130" s="126"/>
    </row>
    <row r="131" spans="10:19" ht="15" customHeight="1" x14ac:dyDescent="0.25">
      <c r="J131" s="96" t="s">
        <v>2500</v>
      </c>
      <c r="K131" s="115" t="s">
        <v>2671</v>
      </c>
      <c r="L131" s="116" t="s">
        <v>2672</v>
      </c>
      <c r="M131" s="117">
        <f t="shared" si="32"/>
        <v>126</v>
      </c>
      <c r="N131" s="117">
        <f t="shared" ref="N131:S131" si="41">SUM(N134:N137)</f>
        <v>126</v>
      </c>
      <c r="O131" s="117">
        <f t="shared" si="41"/>
        <v>0</v>
      </c>
      <c r="P131" s="117">
        <f t="shared" si="41"/>
        <v>0</v>
      </c>
      <c r="Q131" s="117">
        <f t="shared" si="41"/>
        <v>0</v>
      </c>
      <c r="R131" s="117">
        <f t="shared" si="41"/>
        <v>0</v>
      </c>
      <c r="S131" s="117">
        <f t="shared" si="41"/>
        <v>0</v>
      </c>
    </row>
    <row r="132" spans="10:19" ht="19.899999999999999" hidden="1" customHeight="1" x14ac:dyDescent="0.25">
      <c r="J132" s="96" t="s">
        <v>2497</v>
      </c>
      <c r="K132" s="104"/>
      <c r="L132" s="113"/>
      <c r="M132" s="121">
        <f t="shared" si="32"/>
        <v>126.44828625000001</v>
      </c>
      <c r="N132" s="106">
        <v>126.44828625000001</v>
      </c>
      <c r="O132" s="106"/>
      <c r="P132" s="106"/>
      <c r="Q132" s="106"/>
      <c r="R132" s="106"/>
      <c r="S132" s="106"/>
    </row>
    <row r="133" spans="10:19" ht="19.899999999999999" hidden="1" customHeight="1" x14ac:dyDescent="0.25">
      <c r="J133" s="96" t="s">
        <v>2499</v>
      </c>
      <c r="K133" s="107"/>
      <c r="L133" s="114"/>
      <c r="M133" s="122">
        <f t="shared" si="32"/>
        <v>-0.44828625000000955</v>
      </c>
      <c r="N133" s="109">
        <f t="shared" ref="N133:S133" si="42">+N131-N132</f>
        <v>-0.44828625000000955</v>
      </c>
      <c r="O133" s="109">
        <f t="shared" si="42"/>
        <v>0</v>
      </c>
      <c r="P133" s="109">
        <f t="shared" si="42"/>
        <v>0</v>
      </c>
      <c r="Q133" s="109">
        <f t="shared" si="42"/>
        <v>0</v>
      </c>
      <c r="R133" s="109">
        <f t="shared" si="42"/>
        <v>0</v>
      </c>
      <c r="S133" s="109">
        <f t="shared" si="42"/>
        <v>0</v>
      </c>
    </row>
    <row r="134" spans="10:19" ht="17.45" customHeight="1" x14ac:dyDescent="0.25">
      <c r="K134" s="104" t="s">
        <v>2673</v>
      </c>
      <c r="L134" s="125" t="s">
        <v>2674</v>
      </c>
      <c r="M134" s="119">
        <f t="shared" si="32"/>
        <v>25</v>
      </c>
      <c r="N134" s="126">
        <v>25</v>
      </c>
      <c r="O134" s="126"/>
      <c r="P134" s="126"/>
      <c r="Q134" s="126"/>
      <c r="R134" s="126"/>
      <c r="S134" s="126"/>
    </row>
    <row r="135" spans="10:19" ht="31.9" customHeight="1" x14ac:dyDescent="0.25">
      <c r="K135" s="104" t="s">
        <v>2675</v>
      </c>
      <c r="L135" s="125" t="s">
        <v>2676</v>
      </c>
      <c r="M135" s="119">
        <f t="shared" si="32"/>
        <v>26</v>
      </c>
      <c r="N135" s="126">
        <v>26</v>
      </c>
      <c r="O135" s="126"/>
      <c r="P135" s="126"/>
      <c r="Q135" s="126"/>
      <c r="R135" s="126"/>
      <c r="S135" s="126"/>
    </row>
    <row r="136" spans="10:19" ht="13.9" customHeight="1" x14ac:dyDescent="0.25">
      <c r="K136" s="104" t="s">
        <v>2677</v>
      </c>
      <c r="L136" s="125" t="s">
        <v>2678</v>
      </c>
      <c r="M136" s="119">
        <f t="shared" si="32"/>
        <v>24</v>
      </c>
      <c r="N136" s="126">
        <v>24</v>
      </c>
      <c r="O136" s="126"/>
      <c r="P136" s="126"/>
      <c r="Q136" s="126"/>
      <c r="R136" s="126"/>
      <c r="S136" s="126"/>
    </row>
    <row r="137" spans="10:19" ht="31.9" customHeight="1" x14ac:dyDescent="0.25">
      <c r="K137" s="104" t="s">
        <v>2679</v>
      </c>
      <c r="L137" s="125" t="s">
        <v>2680</v>
      </c>
      <c r="M137" s="119">
        <f t="shared" si="32"/>
        <v>51</v>
      </c>
      <c r="N137" s="126">
        <v>51</v>
      </c>
      <c r="O137" s="126"/>
      <c r="P137" s="126"/>
      <c r="Q137" s="126"/>
      <c r="R137" s="126"/>
      <c r="S137" s="126"/>
    </row>
    <row r="138" spans="10:19" ht="20.45" customHeight="1" x14ac:dyDescent="0.25">
      <c r="K138" s="115" t="s">
        <v>2681</v>
      </c>
      <c r="L138" s="116" t="s">
        <v>2682</v>
      </c>
      <c r="M138" s="117">
        <f t="shared" si="32"/>
        <v>5447</v>
      </c>
      <c r="N138" s="117">
        <f t="shared" ref="N138:S138" si="43">SUM(N141:N143)</f>
        <v>1897</v>
      </c>
      <c r="O138" s="117">
        <f t="shared" si="43"/>
        <v>0</v>
      </c>
      <c r="P138" s="117">
        <f t="shared" si="43"/>
        <v>0</v>
      </c>
      <c r="Q138" s="117">
        <f t="shared" si="43"/>
        <v>0</v>
      </c>
      <c r="R138" s="117">
        <f t="shared" si="43"/>
        <v>2550</v>
      </c>
      <c r="S138" s="117">
        <f t="shared" si="43"/>
        <v>1000</v>
      </c>
    </row>
    <row r="139" spans="10:19" ht="15" hidden="1" customHeight="1" x14ac:dyDescent="0.25">
      <c r="K139" s="104"/>
      <c r="L139" s="113"/>
      <c r="M139" s="121">
        <f t="shared" si="32"/>
        <v>1896.72429375</v>
      </c>
      <c r="N139" s="106">
        <v>1896.72429375</v>
      </c>
      <c r="O139" s="106"/>
      <c r="P139" s="106"/>
      <c r="Q139" s="106"/>
      <c r="R139" s="106"/>
      <c r="S139" s="106"/>
    </row>
    <row r="140" spans="10:19" ht="15" hidden="1" customHeight="1" x14ac:dyDescent="0.25">
      <c r="K140" s="107"/>
      <c r="L140" s="114"/>
      <c r="M140" s="122">
        <f t="shared" si="32"/>
        <v>3550.27570625</v>
      </c>
      <c r="N140" s="109">
        <f t="shared" ref="N140:S140" si="44">+N138-N139</f>
        <v>0.27570624999998472</v>
      </c>
      <c r="O140" s="109">
        <f t="shared" si="44"/>
        <v>0</v>
      </c>
      <c r="P140" s="109">
        <f t="shared" si="44"/>
        <v>0</v>
      </c>
      <c r="Q140" s="109">
        <f t="shared" si="44"/>
        <v>0</v>
      </c>
      <c r="R140" s="109">
        <f t="shared" si="44"/>
        <v>2550</v>
      </c>
      <c r="S140" s="109">
        <f t="shared" si="44"/>
        <v>1000</v>
      </c>
    </row>
    <row r="141" spans="10:19" ht="15" customHeight="1" x14ac:dyDescent="0.25">
      <c r="K141" s="104" t="s">
        <v>2683</v>
      </c>
      <c r="L141" s="125" t="s">
        <v>2684</v>
      </c>
      <c r="M141" s="119">
        <f t="shared" si="32"/>
        <v>1630</v>
      </c>
      <c r="N141" s="126">
        <v>1130</v>
      </c>
      <c r="O141" s="126"/>
      <c r="P141" s="126"/>
      <c r="Q141" s="126"/>
      <c r="R141" s="126"/>
      <c r="S141" s="126">
        <v>500</v>
      </c>
    </row>
    <row r="142" spans="10:19" ht="15" customHeight="1" x14ac:dyDescent="0.25">
      <c r="K142" s="104" t="s">
        <v>2685</v>
      </c>
      <c r="L142" s="125" t="s">
        <v>2686</v>
      </c>
      <c r="M142" s="119">
        <f t="shared" si="32"/>
        <v>700</v>
      </c>
      <c r="N142" s="126">
        <v>200</v>
      </c>
      <c r="O142" s="126"/>
      <c r="P142" s="126"/>
      <c r="Q142" s="126"/>
      <c r="R142" s="126"/>
      <c r="S142" s="126">
        <v>500</v>
      </c>
    </row>
    <row r="143" spans="10:19" ht="15" customHeight="1" x14ac:dyDescent="0.25">
      <c r="K143" s="104" t="s">
        <v>2687</v>
      </c>
      <c r="L143" s="125" t="s">
        <v>2688</v>
      </c>
      <c r="M143" s="119">
        <f t="shared" si="32"/>
        <v>3117</v>
      </c>
      <c r="N143" s="126">
        <v>567</v>
      </c>
      <c r="O143" s="126"/>
      <c r="P143" s="126"/>
      <c r="Q143" s="126"/>
      <c r="R143" s="126">
        <v>2550</v>
      </c>
      <c r="S143" s="126"/>
    </row>
    <row r="144" spans="10:19" ht="17.45" customHeight="1" x14ac:dyDescent="0.25">
      <c r="J144" s="96" t="s">
        <v>2500</v>
      </c>
      <c r="K144" s="110">
        <v>3</v>
      </c>
      <c r="L144" s="111" t="s">
        <v>2689</v>
      </c>
      <c r="M144" s="112">
        <f t="shared" si="32"/>
        <v>50518</v>
      </c>
      <c r="N144" s="112">
        <f t="shared" ref="N144:S144" si="45">+N147+N152+N158+N164+N171</f>
        <v>47308</v>
      </c>
      <c r="O144" s="112">
        <f t="shared" si="45"/>
        <v>0</v>
      </c>
      <c r="P144" s="112">
        <f t="shared" si="45"/>
        <v>0</v>
      </c>
      <c r="Q144" s="112">
        <f t="shared" si="45"/>
        <v>0</v>
      </c>
      <c r="R144" s="112">
        <f t="shared" si="45"/>
        <v>1050</v>
      </c>
      <c r="S144" s="112">
        <f t="shared" si="45"/>
        <v>2160</v>
      </c>
    </row>
    <row r="145" spans="10:19" ht="15" hidden="1" customHeight="1" x14ac:dyDescent="0.25">
      <c r="J145" s="96" t="s">
        <v>2497</v>
      </c>
      <c r="K145" s="104"/>
      <c r="L145" s="113"/>
      <c r="M145" s="121">
        <f t="shared" ref="M145:M176" si="46">SUM(N145:S145)</f>
        <v>0</v>
      </c>
      <c r="N145" s="106"/>
      <c r="O145" s="106"/>
      <c r="P145" s="106"/>
      <c r="Q145" s="106"/>
      <c r="R145" s="106"/>
      <c r="S145" s="106"/>
    </row>
    <row r="146" spans="10:19" ht="15" hidden="1" customHeight="1" x14ac:dyDescent="0.25">
      <c r="J146" s="96" t="s">
        <v>2499</v>
      </c>
      <c r="K146" s="107"/>
      <c r="L146" s="114"/>
      <c r="M146" s="122">
        <f t="shared" si="46"/>
        <v>50518</v>
      </c>
      <c r="N146" s="109">
        <f t="shared" ref="N146:S146" si="47">+N144-N145</f>
        <v>47308</v>
      </c>
      <c r="O146" s="109">
        <f t="shared" si="47"/>
        <v>0</v>
      </c>
      <c r="P146" s="109">
        <f t="shared" si="47"/>
        <v>0</v>
      </c>
      <c r="Q146" s="109">
        <f t="shared" si="47"/>
        <v>0</v>
      </c>
      <c r="R146" s="109">
        <f t="shared" si="47"/>
        <v>1050</v>
      </c>
      <c r="S146" s="109">
        <f t="shared" si="47"/>
        <v>2160</v>
      </c>
    </row>
    <row r="147" spans="10:19" ht="13.9" customHeight="1" x14ac:dyDescent="0.25">
      <c r="K147" s="115" t="s">
        <v>2690</v>
      </c>
      <c r="L147" s="116" t="s">
        <v>2691</v>
      </c>
      <c r="M147" s="117">
        <f t="shared" si="46"/>
        <v>1307</v>
      </c>
      <c r="N147" s="117">
        <f t="shared" ref="N147:S147" si="48">SUM(N150:N151)</f>
        <v>1307</v>
      </c>
      <c r="O147" s="117">
        <f t="shared" si="48"/>
        <v>0</v>
      </c>
      <c r="P147" s="117">
        <f t="shared" si="48"/>
        <v>0</v>
      </c>
      <c r="Q147" s="117">
        <f t="shared" si="48"/>
        <v>0</v>
      </c>
      <c r="R147" s="117">
        <f t="shared" si="48"/>
        <v>0</v>
      </c>
      <c r="S147" s="117">
        <f t="shared" si="48"/>
        <v>0</v>
      </c>
    </row>
    <row r="148" spans="10:19" ht="15" hidden="1" customHeight="1" x14ac:dyDescent="0.25">
      <c r="K148" s="104"/>
      <c r="L148" s="113"/>
      <c r="M148" s="121">
        <f t="shared" si="46"/>
        <v>1306.63229125</v>
      </c>
      <c r="N148" s="106">
        <v>1306.63229125</v>
      </c>
      <c r="O148" s="106"/>
      <c r="P148" s="106"/>
      <c r="Q148" s="106"/>
      <c r="R148" s="106"/>
      <c r="S148" s="106"/>
    </row>
    <row r="149" spans="10:19" ht="15" hidden="1" customHeight="1" x14ac:dyDescent="0.25">
      <c r="K149" s="107"/>
      <c r="L149" s="114"/>
      <c r="M149" s="122">
        <f t="shared" si="46"/>
        <v>0.36770875000001979</v>
      </c>
      <c r="N149" s="109">
        <f t="shared" ref="N149:S149" si="49">+N147-N148</f>
        <v>0.36770875000001979</v>
      </c>
      <c r="O149" s="109">
        <f t="shared" si="49"/>
        <v>0</v>
      </c>
      <c r="P149" s="109">
        <f t="shared" si="49"/>
        <v>0</v>
      </c>
      <c r="Q149" s="109">
        <f t="shared" si="49"/>
        <v>0</v>
      </c>
      <c r="R149" s="109">
        <f t="shared" si="49"/>
        <v>0</v>
      </c>
      <c r="S149" s="109">
        <f t="shared" si="49"/>
        <v>0</v>
      </c>
    </row>
    <row r="150" spans="10:19" ht="15" customHeight="1" x14ac:dyDescent="0.25">
      <c r="K150" s="104" t="s">
        <v>2692</v>
      </c>
      <c r="L150" s="125" t="s">
        <v>2693</v>
      </c>
      <c r="M150" s="119">
        <f t="shared" si="46"/>
        <v>464</v>
      </c>
      <c r="N150" s="126">
        <v>464</v>
      </c>
      <c r="O150" s="126"/>
      <c r="P150" s="126"/>
      <c r="Q150" s="126"/>
      <c r="R150" s="126"/>
      <c r="S150" s="126"/>
    </row>
    <row r="151" spans="10:19" ht="15" customHeight="1" x14ac:dyDescent="0.25">
      <c r="K151" s="104" t="s">
        <v>2694</v>
      </c>
      <c r="L151" s="125" t="s">
        <v>2695</v>
      </c>
      <c r="M151" s="119">
        <f t="shared" si="46"/>
        <v>843</v>
      </c>
      <c r="N151" s="126">
        <v>843</v>
      </c>
      <c r="O151" s="126"/>
      <c r="P151" s="126"/>
      <c r="Q151" s="126"/>
      <c r="R151" s="126"/>
      <c r="S151" s="126"/>
    </row>
    <row r="152" spans="10:19" ht="14.45" customHeight="1" x14ac:dyDescent="0.25">
      <c r="K152" s="115" t="s">
        <v>2696</v>
      </c>
      <c r="L152" s="116" t="s">
        <v>2697</v>
      </c>
      <c r="M152" s="117">
        <f t="shared" si="46"/>
        <v>3124</v>
      </c>
      <c r="N152" s="117">
        <f t="shared" ref="N152:S152" si="50">SUM(N155:N157)</f>
        <v>1264</v>
      </c>
      <c r="O152" s="117">
        <f t="shared" si="50"/>
        <v>0</v>
      </c>
      <c r="P152" s="117">
        <f t="shared" si="50"/>
        <v>0</v>
      </c>
      <c r="Q152" s="117">
        <f t="shared" si="50"/>
        <v>0</v>
      </c>
      <c r="R152" s="117">
        <f t="shared" si="50"/>
        <v>100</v>
      </c>
      <c r="S152" s="117">
        <f t="shared" si="50"/>
        <v>1760</v>
      </c>
    </row>
    <row r="153" spans="10:19" ht="15" hidden="1" customHeight="1" x14ac:dyDescent="0.25">
      <c r="K153" s="104"/>
      <c r="L153" s="113"/>
      <c r="M153" s="121">
        <f t="shared" si="46"/>
        <v>1264.4828625</v>
      </c>
      <c r="N153" s="106">
        <v>1264.4828625</v>
      </c>
      <c r="O153" s="106"/>
      <c r="P153" s="106"/>
      <c r="Q153" s="106"/>
      <c r="R153" s="106"/>
      <c r="S153" s="106"/>
    </row>
    <row r="154" spans="10:19" ht="15" hidden="1" customHeight="1" x14ac:dyDescent="0.25">
      <c r="K154" s="107"/>
      <c r="L154" s="114"/>
      <c r="M154" s="122">
        <f t="shared" si="46"/>
        <v>1859.5171375</v>
      </c>
      <c r="N154" s="109">
        <f t="shared" ref="N154:S154" si="51">+N152-N153</f>
        <v>-0.48286250000001019</v>
      </c>
      <c r="O154" s="109">
        <f t="shared" si="51"/>
        <v>0</v>
      </c>
      <c r="P154" s="109">
        <f t="shared" si="51"/>
        <v>0</v>
      </c>
      <c r="Q154" s="109">
        <f t="shared" si="51"/>
        <v>0</v>
      </c>
      <c r="R154" s="109">
        <f t="shared" si="51"/>
        <v>100</v>
      </c>
      <c r="S154" s="109">
        <f t="shared" si="51"/>
        <v>1760</v>
      </c>
    </row>
    <row r="155" spans="10:19" ht="15" customHeight="1" x14ac:dyDescent="0.25">
      <c r="K155" s="104" t="s">
        <v>2698</v>
      </c>
      <c r="L155" s="125" t="s">
        <v>2699</v>
      </c>
      <c r="M155" s="119">
        <f t="shared" si="46"/>
        <v>2260</v>
      </c>
      <c r="N155" s="126">
        <v>660</v>
      </c>
      <c r="O155" s="126"/>
      <c r="P155" s="126"/>
      <c r="Q155" s="126"/>
      <c r="R155" s="126">
        <v>100</v>
      </c>
      <c r="S155" s="126">
        <v>1500</v>
      </c>
    </row>
    <row r="156" spans="10:19" ht="15" customHeight="1" x14ac:dyDescent="0.25">
      <c r="K156" s="104" t="s">
        <v>2700</v>
      </c>
      <c r="L156" s="125" t="s">
        <v>2701</v>
      </c>
      <c r="M156" s="119">
        <f t="shared" si="46"/>
        <v>464</v>
      </c>
      <c r="N156" s="126">
        <v>304</v>
      </c>
      <c r="O156" s="126"/>
      <c r="P156" s="126"/>
      <c r="Q156" s="126"/>
      <c r="R156" s="126"/>
      <c r="S156" s="126">
        <v>160</v>
      </c>
    </row>
    <row r="157" spans="10:19" ht="15" customHeight="1" x14ac:dyDescent="0.25">
      <c r="K157" s="104" t="s">
        <v>2702</v>
      </c>
      <c r="L157" s="125" t="s">
        <v>2703</v>
      </c>
      <c r="M157" s="119">
        <f t="shared" si="46"/>
        <v>400</v>
      </c>
      <c r="N157" s="126">
        <v>300</v>
      </c>
      <c r="O157" s="126"/>
      <c r="P157" s="126"/>
      <c r="Q157" s="126"/>
      <c r="R157" s="126"/>
      <c r="S157" s="126">
        <v>100</v>
      </c>
    </row>
    <row r="158" spans="10:19" ht="15" customHeight="1" x14ac:dyDescent="0.25">
      <c r="K158" s="115" t="s">
        <v>2704</v>
      </c>
      <c r="L158" s="116" t="s">
        <v>2705</v>
      </c>
      <c r="M158" s="117">
        <f t="shared" si="46"/>
        <v>1060</v>
      </c>
      <c r="N158" s="117">
        <f t="shared" ref="N158:S158" si="52">SUM(N161:N163)</f>
        <v>210</v>
      </c>
      <c r="O158" s="117">
        <f t="shared" si="52"/>
        <v>0</v>
      </c>
      <c r="P158" s="117">
        <f t="shared" si="52"/>
        <v>0</v>
      </c>
      <c r="Q158" s="117">
        <f t="shared" si="52"/>
        <v>0</v>
      </c>
      <c r="R158" s="117">
        <f t="shared" si="52"/>
        <v>450</v>
      </c>
      <c r="S158" s="117">
        <f t="shared" si="52"/>
        <v>400</v>
      </c>
    </row>
    <row r="159" spans="10:19" ht="15" hidden="1" customHeight="1" x14ac:dyDescent="0.25">
      <c r="K159" s="104"/>
      <c r="L159" s="113"/>
      <c r="M159" s="121">
        <f t="shared" si="46"/>
        <v>210</v>
      </c>
      <c r="N159" s="106">
        <v>210</v>
      </c>
      <c r="O159" s="106"/>
      <c r="P159" s="106"/>
      <c r="Q159" s="106"/>
      <c r="R159" s="133"/>
      <c r="S159" s="133"/>
    </row>
    <row r="160" spans="10:19" ht="15" hidden="1" customHeight="1" x14ac:dyDescent="0.25">
      <c r="K160" s="107"/>
      <c r="L160" s="114"/>
      <c r="M160" s="122">
        <f t="shared" si="46"/>
        <v>850</v>
      </c>
      <c r="N160" s="109">
        <f t="shared" ref="N160:S160" si="53">+N158-N159</f>
        <v>0</v>
      </c>
      <c r="O160" s="109">
        <f t="shared" si="53"/>
        <v>0</v>
      </c>
      <c r="P160" s="109">
        <f t="shared" si="53"/>
        <v>0</v>
      </c>
      <c r="Q160" s="109">
        <f t="shared" si="53"/>
        <v>0</v>
      </c>
      <c r="R160" s="133">
        <f t="shared" si="53"/>
        <v>450</v>
      </c>
      <c r="S160" s="133">
        <f t="shared" si="53"/>
        <v>400</v>
      </c>
    </row>
    <row r="161" spans="10:19" ht="15" customHeight="1" x14ac:dyDescent="0.25">
      <c r="K161" s="104" t="s">
        <v>2706</v>
      </c>
      <c r="L161" s="125" t="s">
        <v>2707</v>
      </c>
      <c r="M161" s="119">
        <f t="shared" si="46"/>
        <v>270</v>
      </c>
      <c r="N161" s="126">
        <v>70</v>
      </c>
      <c r="O161" s="126"/>
      <c r="P161" s="126"/>
      <c r="Q161" s="126"/>
      <c r="R161" s="126">
        <v>150</v>
      </c>
      <c r="S161" s="126">
        <v>50</v>
      </c>
    </row>
    <row r="162" spans="10:19" ht="15" customHeight="1" x14ac:dyDescent="0.25">
      <c r="K162" s="104" t="s">
        <v>2708</v>
      </c>
      <c r="L162" s="125" t="s">
        <v>2709</v>
      </c>
      <c r="M162" s="119">
        <f t="shared" si="46"/>
        <v>420</v>
      </c>
      <c r="N162" s="126">
        <v>70</v>
      </c>
      <c r="O162" s="126"/>
      <c r="P162" s="126"/>
      <c r="Q162" s="126"/>
      <c r="R162" s="126">
        <v>150</v>
      </c>
      <c r="S162" s="126">
        <v>200</v>
      </c>
    </row>
    <row r="163" spans="10:19" ht="15" customHeight="1" x14ac:dyDescent="0.25">
      <c r="K163" s="104" t="s">
        <v>2710</v>
      </c>
      <c r="L163" s="125" t="s">
        <v>2711</v>
      </c>
      <c r="M163" s="119">
        <f t="shared" si="46"/>
        <v>370</v>
      </c>
      <c r="N163" s="126">
        <v>70</v>
      </c>
      <c r="O163" s="126"/>
      <c r="P163" s="126"/>
      <c r="Q163" s="126"/>
      <c r="R163" s="126">
        <v>150</v>
      </c>
      <c r="S163" s="126">
        <v>150</v>
      </c>
    </row>
    <row r="164" spans="10:19" ht="15" customHeight="1" x14ac:dyDescent="0.25">
      <c r="K164" s="115" t="s">
        <v>2712</v>
      </c>
      <c r="L164" s="116" t="s">
        <v>2713</v>
      </c>
      <c r="M164" s="117">
        <f t="shared" si="46"/>
        <v>43527</v>
      </c>
      <c r="N164" s="117">
        <f t="shared" ref="N164:S164" si="54">SUM(N167:N170)</f>
        <v>43027</v>
      </c>
      <c r="O164" s="117">
        <f t="shared" si="54"/>
        <v>0</v>
      </c>
      <c r="P164" s="117">
        <f t="shared" si="54"/>
        <v>0</v>
      </c>
      <c r="Q164" s="117">
        <f t="shared" si="54"/>
        <v>0</v>
      </c>
      <c r="R164" s="117">
        <f t="shared" si="54"/>
        <v>500</v>
      </c>
      <c r="S164" s="117">
        <f t="shared" si="54"/>
        <v>0</v>
      </c>
    </row>
    <row r="165" spans="10:19" ht="15" hidden="1" customHeight="1" x14ac:dyDescent="0.25">
      <c r="K165" s="104"/>
      <c r="L165" s="113"/>
      <c r="M165" s="121">
        <f t="shared" si="46"/>
        <v>43027.890069273912</v>
      </c>
      <c r="N165" s="106">
        <v>43027.890069273912</v>
      </c>
      <c r="O165" s="106"/>
      <c r="P165" s="106"/>
      <c r="Q165" s="106"/>
      <c r="R165" s="106"/>
      <c r="S165" s="106"/>
    </row>
    <row r="166" spans="10:19" ht="15" hidden="1" customHeight="1" x14ac:dyDescent="0.25">
      <c r="K166" s="107"/>
      <c r="L166" s="114"/>
      <c r="M166" s="122">
        <f t="shared" si="46"/>
        <v>499.10993072608835</v>
      </c>
      <c r="N166" s="109">
        <f t="shared" ref="N166:S166" si="55">+N164-N165</f>
        <v>-0.89006927391164936</v>
      </c>
      <c r="O166" s="109">
        <f t="shared" si="55"/>
        <v>0</v>
      </c>
      <c r="P166" s="109">
        <f t="shared" si="55"/>
        <v>0</v>
      </c>
      <c r="Q166" s="109">
        <f t="shared" si="55"/>
        <v>0</v>
      </c>
      <c r="R166" s="109">
        <f t="shared" si="55"/>
        <v>500</v>
      </c>
      <c r="S166" s="109">
        <f t="shared" si="55"/>
        <v>0</v>
      </c>
    </row>
    <row r="167" spans="10:19" ht="15" customHeight="1" x14ac:dyDescent="0.25">
      <c r="K167" s="104" t="s">
        <v>2714</v>
      </c>
      <c r="L167" s="125" t="s">
        <v>2715</v>
      </c>
      <c r="M167" s="119">
        <f t="shared" si="46"/>
        <v>15526</v>
      </c>
      <c r="N167" s="126">
        <v>15526</v>
      </c>
      <c r="O167" s="126"/>
      <c r="P167" s="126"/>
      <c r="Q167" s="126"/>
      <c r="R167" s="126"/>
      <c r="S167" s="126"/>
    </row>
    <row r="168" spans="10:19" ht="12.6" customHeight="1" x14ac:dyDescent="0.25">
      <c r="K168" s="104" t="s">
        <v>2716</v>
      </c>
      <c r="L168" s="125" t="s">
        <v>2717</v>
      </c>
      <c r="M168" s="119">
        <f t="shared" si="46"/>
        <v>2100</v>
      </c>
      <c r="N168" s="126">
        <v>2100</v>
      </c>
      <c r="O168" s="126"/>
      <c r="P168" s="126"/>
      <c r="Q168" s="126"/>
      <c r="R168" s="126"/>
      <c r="S168" s="126"/>
    </row>
    <row r="169" spans="10:19" ht="19.149999999999999" customHeight="1" x14ac:dyDescent="0.25">
      <c r="K169" s="104" t="s">
        <v>2718</v>
      </c>
      <c r="L169" s="125" t="s">
        <v>2719</v>
      </c>
      <c r="M169" s="119">
        <f t="shared" si="46"/>
        <v>2607</v>
      </c>
      <c r="N169" s="126">
        <v>2107</v>
      </c>
      <c r="O169" s="126"/>
      <c r="P169" s="126"/>
      <c r="Q169" s="126"/>
      <c r="R169" s="126">
        <v>500</v>
      </c>
      <c r="S169" s="126"/>
    </row>
    <row r="170" spans="10:19" ht="15" customHeight="1" x14ac:dyDescent="0.25">
      <c r="K170" s="104" t="s">
        <v>2720</v>
      </c>
      <c r="L170" s="125" t="s">
        <v>2721</v>
      </c>
      <c r="M170" s="119">
        <f t="shared" si="46"/>
        <v>23294</v>
      </c>
      <c r="N170" s="126">
        <v>23294</v>
      </c>
      <c r="O170" s="126"/>
      <c r="P170" s="126"/>
      <c r="Q170" s="126"/>
      <c r="R170" s="126"/>
      <c r="S170" s="126"/>
    </row>
    <row r="171" spans="10:19" ht="15" customHeight="1" x14ac:dyDescent="0.25">
      <c r="K171" s="115" t="s">
        <v>2722</v>
      </c>
      <c r="L171" s="116" t="s">
        <v>2723</v>
      </c>
      <c r="M171" s="117">
        <f t="shared" si="46"/>
        <v>1500</v>
      </c>
      <c r="N171" s="117">
        <f t="shared" ref="N171:S171" si="56">SUM(N174:N175)</f>
        <v>1500</v>
      </c>
      <c r="O171" s="117">
        <f t="shared" si="56"/>
        <v>0</v>
      </c>
      <c r="P171" s="117">
        <f t="shared" si="56"/>
        <v>0</v>
      </c>
      <c r="Q171" s="117">
        <f t="shared" si="56"/>
        <v>0</v>
      </c>
      <c r="R171" s="117">
        <f t="shared" si="56"/>
        <v>0</v>
      </c>
      <c r="S171" s="117">
        <f t="shared" si="56"/>
        <v>0</v>
      </c>
    </row>
    <row r="172" spans="10:19" ht="15" hidden="1" customHeight="1" x14ac:dyDescent="0.25">
      <c r="K172" s="104"/>
      <c r="L172" s="113"/>
      <c r="M172" s="121">
        <f t="shared" si="46"/>
        <v>0</v>
      </c>
      <c r="N172" s="106"/>
      <c r="O172" s="106"/>
      <c r="P172" s="106"/>
      <c r="Q172" s="106"/>
      <c r="R172" s="106"/>
      <c r="S172" s="106"/>
    </row>
    <row r="173" spans="10:19" ht="15" hidden="1" customHeight="1" x14ac:dyDescent="0.25">
      <c r="K173" s="107"/>
      <c r="L173" s="135"/>
      <c r="M173" s="122">
        <f t="shared" si="46"/>
        <v>1500</v>
      </c>
      <c r="N173" s="109">
        <f t="shared" ref="N173:S173" si="57">+N171-N172</f>
        <v>1500</v>
      </c>
      <c r="O173" s="109">
        <f t="shared" si="57"/>
        <v>0</v>
      </c>
      <c r="P173" s="109">
        <f t="shared" si="57"/>
        <v>0</v>
      </c>
      <c r="Q173" s="109">
        <f t="shared" si="57"/>
        <v>0</v>
      </c>
      <c r="R173" s="109">
        <f t="shared" si="57"/>
        <v>0</v>
      </c>
      <c r="S173" s="109">
        <f t="shared" si="57"/>
        <v>0</v>
      </c>
    </row>
    <row r="174" spans="10:19" ht="15" customHeight="1" x14ac:dyDescent="0.25">
      <c r="K174" s="136" t="s">
        <v>2724</v>
      </c>
      <c r="L174" s="137" t="s">
        <v>2725</v>
      </c>
      <c r="M174" s="138">
        <f t="shared" si="46"/>
        <v>1100</v>
      </c>
      <c r="N174" s="126">
        <v>1100</v>
      </c>
      <c r="O174" s="126"/>
      <c r="P174" s="126"/>
      <c r="Q174" s="126"/>
      <c r="R174" s="126"/>
      <c r="S174" s="126"/>
    </row>
    <row r="175" spans="10:19" ht="15" customHeight="1" x14ac:dyDescent="0.25">
      <c r="K175" s="136" t="s">
        <v>2726</v>
      </c>
      <c r="L175" s="137" t="s">
        <v>2727</v>
      </c>
      <c r="M175" s="138">
        <f t="shared" si="46"/>
        <v>400</v>
      </c>
      <c r="N175" s="126">
        <v>400</v>
      </c>
      <c r="O175" s="126"/>
      <c r="P175" s="126"/>
      <c r="Q175" s="126"/>
      <c r="R175" s="126"/>
      <c r="S175" s="126"/>
    </row>
    <row r="176" spans="10:19" ht="15" customHeight="1" x14ac:dyDescent="0.25">
      <c r="J176" s="96" t="s">
        <v>2500</v>
      </c>
      <c r="K176" s="110">
        <v>4</v>
      </c>
      <c r="L176" s="111" t="s">
        <v>2728</v>
      </c>
      <c r="M176" s="112">
        <f t="shared" si="46"/>
        <v>51837</v>
      </c>
      <c r="N176" s="112">
        <f t="shared" ref="N176:S176" si="58">+N179+N183+N187+N191+N195+N199+N206</f>
        <v>14837</v>
      </c>
      <c r="O176" s="112">
        <f t="shared" si="58"/>
        <v>0</v>
      </c>
      <c r="P176" s="112">
        <f t="shared" si="58"/>
        <v>0</v>
      </c>
      <c r="Q176" s="112">
        <f t="shared" si="58"/>
        <v>0</v>
      </c>
      <c r="R176" s="112">
        <f t="shared" si="58"/>
        <v>35500</v>
      </c>
      <c r="S176" s="112">
        <f t="shared" si="58"/>
        <v>1500</v>
      </c>
    </row>
    <row r="177" spans="10:19" ht="15" hidden="1" customHeight="1" x14ac:dyDescent="0.25">
      <c r="J177" s="96" t="s">
        <v>2497</v>
      </c>
      <c r="K177" s="104"/>
      <c r="L177" s="113"/>
      <c r="M177" s="121">
        <f t="shared" ref="M177:M198" si="59">SUM(N177:S177)</f>
        <v>53837.055765055702</v>
      </c>
      <c r="N177" s="106">
        <v>16837.055765055706</v>
      </c>
      <c r="O177" s="106">
        <f>+O179+O183+O187+O191+O195+O199+O206</f>
        <v>0</v>
      </c>
      <c r="P177" s="106">
        <f>+P179+P183+P187+P191+P195+P199+P206</f>
        <v>0</v>
      </c>
      <c r="Q177" s="106">
        <f>+Q179+Q183+Q187+Q191+Q195+Q199+Q206</f>
        <v>0</v>
      </c>
      <c r="R177" s="106">
        <f>+R179+R183+R187+R191+R195+R199+R206</f>
        <v>35500</v>
      </c>
      <c r="S177" s="106">
        <f>+S179+S183+S187+S191+S195+S199+S206</f>
        <v>1500</v>
      </c>
    </row>
    <row r="178" spans="10:19" ht="15" hidden="1" customHeight="1" x14ac:dyDescent="0.25">
      <c r="J178" s="96" t="s">
        <v>2499</v>
      </c>
      <c r="K178" s="107"/>
      <c r="L178" s="114"/>
      <c r="M178" s="122">
        <f t="shared" si="59"/>
        <v>-2000.0557650557057</v>
      </c>
      <c r="N178" s="109">
        <f t="shared" ref="N178:S178" si="60">+N176-N177</f>
        <v>-2000.0557650557057</v>
      </c>
      <c r="O178" s="109">
        <f t="shared" si="60"/>
        <v>0</v>
      </c>
      <c r="P178" s="109">
        <f t="shared" si="60"/>
        <v>0</v>
      </c>
      <c r="Q178" s="109">
        <f t="shared" si="60"/>
        <v>0</v>
      </c>
      <c r="R178" s="109">
        <f t="shared" si="60"/>
        <v>0</v>
      </c>
      <c r="S178" s="109">
        <f t="shared" si="60"/>
        <v>0</v>
      </c>
    </row>
    <row r="179" spans="10:19" ht="15" customHeight="1" x14ac:dyDescent="0.25">
      <c r="K179" s="115" t="s">
        <v>2729</v>
      </c>
      <c r="L179" s="116" t="s">
        <v>2730</v>
      </c>
      <c r="M179" s="117">
        <f t="shared" si="59"/>
        <v>900</v>
      </c>
      <c r="N179" s="117">
        <f t="shared" ref="N179:S179" si="61">SUM(N182:N182)</f>
        <v>900</v>
      </c>
      <c r="O179" s="117">
        <f t="shared" si="61"/>
        <v>0</v>
      </c>
      <c r="P179" s="117">
        <f t="shared" si="61"/>
        <v>0</v>
      </c>
      <c r="Q179" s="117">
        <f t="shared" si="61"/>
        <v>0</v>
      </c>
      <c r="R179" s="117">
        <f t="shared" si="61"/>
        <v>0</v>
      </c>
      <c r="S179" s="117">
        <f t="shared" si="61"/>
        <v>0</v>
      </c>
    </row>
    <row r="180" spans="10:19" ht="15" hidden="1" customHeight="1" x14ac:dyDescent="0.25">
      <c r="K180" s="104"/>
      <c r="L180" s="113"/>
      <c r="M180" s="121">
        <f t="shared" si="59"/>
        <v>6299.698577555705</v>
      </c>
      <c r="N180" s="106">
        <v>6299.698577555705</v>
      </c>
      <c r="O180" s="106"/>
      <c r="P180" s="106"/>
      <c r="Q180" s="106"/>
      <c r="R180" s="106"/>
      <c r="S180" s="106"/>
    </row>
    <row r="181" spans="10:19" ht="15" hidden="1" customHeight="1" x14ac:dyDescent="0.25">
      <c r="K181" s="107"/>
      <c r="L181" s="114"/>
      <c r="M181" s="122">
        <f t="shared" si="59"/>
        <v>-5399.698577555705</v>
      </c>
      <c r="N181" s="109">
        <f t="shared" ref="N181:S181" si="62">+N179-N180</f>
        <v>-5399.698577555705</v>
      </c>
      <c r="O181" s="109">
        <f t="shared" si="62"/>
        <v>0</v>
      </c>
      <c r="P181" s="109">
        <f t="shared" si="62"/>
        <v>0</v>
      </c>
      <c r="Q181" s="109">
        <f t="shared" si="62"/>
        <v>0</v>
      </c>
      <c r="R181" s="109">
        <f t="shared" si="62"/>
        <v>0</v>
      </c>
      <c r="S181" s="109">
        <f t="shared" si="62"/>
        <v>0</v>
      </c>
    </row>
    <row r="182" spans="10:19" ht="15" customHeight="1" x14ac:dyDescent="0.25">
      <c r="K182" s="104" t="s">
        <v>2731</v>
      </c>
      <c r="L182" s="125" t="s">
        <v>2732</v>
      </c>
      <c r="M182" s="119">
        <f t="shared" si="59"/>
        <v>900</v>
      </c>
      <c r="N182" s="126">
        <v>900</v>
      </c>
      <c r="O182" s="126"/>
      <c r="P182" s="126"/>
      <c r="Q182" s="126"/>
      <c r="R182" s="126"/>
      <c r="S182" s="126"/>
    </row>
    <row r="183" spans="10:19" ht="15" customHeight="1" x14ac:dyDescent="0.25">
      <c r="K183" s="115" t="s">
        <v>2733</v>
      </c>
      <c r="L183" s="116" t="s">
        <v>2734</v>
      </c>
      <c r="M183" s="117">
        <f t="shared" si="59"/>
        <v>900</v>
      </c>
      <c r="N183" s="117">
        <f t="shared" ref="N183:S183" si="63">SUM(N186:N186)</f>
        <v>900</v>
      </c>
      <c r="O183" s="117">
        <f t="shared" si="63"/>
        <v>0</v>
      </c>
      <c r="P183" s="117">
        <f t="shared" si="63"/>
        <v>0</v>
      </c>
      <c r="Q183" s="117">
        <f t="shared" si="63"/>
        <v>0</v>
      </c>
      <c r="R183" s="117">
        <f t="shared" si="63"/>
        <v>0</v>
      </c>
      <c r="S183" s="117">
        <f t="shared" si="63"/>
        <v>0</v>
      </c>
    </row>
    <row r="184" spans="10:19" ht="15.6" hidden="1" customHeight="1" x14ac:dyDescent="0.25">
      <c r="K184" s="104"/>
      <c r="L184" s="113"/>
      <c r="M184" s="121">
        <f t="shared" si="59"/>
        <v>900</v>
      </c>
      <c r="N184" s="106">
        <v>900</v>
      </c>
      <c r="O184" s="106"/>
      <c r="P184" s="106"/>
      <c r="Q184" s="106"/>
      <c r="R184" s="106"/>
      <c r="S184" s="106"/>
    </row>
    <row r="185" spans="10:19" ht="15" hidden="1" customHeight="1" x14ac:dyDescent="0.25">
      <c r="K185" s="107"/>
      <c r="L185" s="114"/>
      <c r="M185" s="122">
        <f t="shared" si="59"/>
        <v>0</v>
      </c>
      <c r="N185" s="109">
        <f t="shared" ref="N185:S185" si="64">+N183-N184</f>
        <v>0</v>
      </c>
      <c r="O185" s="109">
        <f t="shared" si="64"/>
        <v>0</v>
      </c>
      <c r="P185" s="109">
        <f t="shared" si="64"/>
        <v>0</v>
      </c>
      <c r="Q185" s="109">
        <f t="shared" si="64"/>
        <v>0</v>
      </c>
      <c r="R185" s="109">
        <f t="shared" si="64"/>
        <v>0</v>
      </c>
      <c r="S185" s="109">
        <f t="shared" si="64"/>
        <v>0</v>
      </c>
    </row>
    <row r="186" spans="10:19" ht="15" customHeight="1" x14ac:dyDescent="0.25">
      <c r="K186" s="104" t="s">
        <v>2735</v>
      </c>
      <c r="L186" s="125" t="s">
        <v>2736</v>
      </c>
      <c r="M186" s="119">
        <f t="shared" si="59"/>
        <v>900</v>
      </c>
      <c r="N186" s="126">
        <v>900</v>
      </c>
      <c r="O186" s="126"/>
      <c r="P186" s="126"/>
      <c r="Q186" s="126"/>
      <c r="R186" s="126"/>
      <c r="S186" s="126"/>
    </row>
    <row r="187" spans="10:19" ht="15" customHeight="1" x14ac:dyDescent="0.25">
      <c r="K187" s="115" t="s">
        <v>2737</v>
      </c>
      <c r="L187" s="116" t="s">
        <v>2738</v>
      </c>
      <c r="M187" s="117">
        <f t="shared" si="59"/>
        <v>1400</v>
      </c>
      <c r="N187" s="117">
        <f t="shared" ref="N187:S187" si="65">SUM(N190:N190)</f>
        <v>1400</v>
      </c>
      <c r="O187" s="117">
        <f t="shared" si="65"/>
        <v>0</v>
      </c>
      <c r="P187" s="117">
        <f t="shared" si="65"/>
        <v>0</v>
      </c>
      <c r="Q187" s="117">
        <f t="shared" si="65"/>
        <v>0</v>
      </c>
      <c r="R187" s="117">
        <f t="shared" si="65"/>
        <v>0</v>
      </c>
      <c r="S187" s="117">
        <f t="shared" si="65"/>
        <v>0</v>
      </c>
    </row>
    <row r="188" spans="10:19" ht="15" hidden="1" customHeight="1" x14ac:dyDescent="0.25">
      <c r="K188" s="104"/>
      <c r="L188" s="113"/>
      <c r="M188" s="121">
        <f t="shared" si="59"/>
        <v>1400</v>
      </c>
      <c r="N188" s="106">
        <v>1400</v>
      </c>
      <c r="O188" s="106"/>
      <c r="P188" s="106"/>
      <c r="Q188" s="106"/>
      <c r="R188" s="106"/>
      <c r="S188" s="106"/>
    </row>
    <row r="189" spans="10:19" ht="15" hidden="1" customHeight="1" x14ac:dyDescent="0.25">
      <c r="K189" s="107"/>
      <c r="L189" s="114"/>
      <c r="M189" s="122">
        <f t="shared" si="59"/>
        <v>0</v>
      </c>
      <c r="N189" s="109">
        <f t="shared" ref="N189:S189" si="66">+N187-N188</f>
        <v>0</v>
      </c>
      <c r="O189" s="109">
        <f t="shared" si="66"/>
        <v>0</v>
      </c>
      <c r="P189" s="109">
        <f t="shared" si="66"/>
        <v>0</v>
      </c>
      <c r="Q189" s="109">
        <f t="shared" si="66"/>
        <v>0</v>
      </c>
      <c r="R189" s="109">
        <f t="shared" si="66"/>
        <v>0</v>
      </c>
      <c r="S189" s="109">
        <f t="shared" si="66"/>
        <v>0</v>
      </c>
    </row>
    <row r="190" spans="10:19" ht="15" customHeight="1" x14ac:dyDescent="0.25">
      <c r="K190" s="104" t="s">
        <v>2739</v>
      </c>
      <c r="L190" s="125" t="s">
        <v>2740</v>
      </c>
      <c r="M190" s="119">
        <f t="shared" si="59"/>
        <v>1400</v>
      </c>
      <c r="N190" s="126">
        <v>1400</v>
      </c>
      <c r="O190" s="126"/>
      <c r="P190" s="126"/>
      <c r="Q190" s="126"/>
      <c r="R190" s="126"/>
      <c r="S190" s="126"/>
    </row>
    <row r="191" spans="10:19" ht="15" customHeight="1" x14ac:dyDescent="0.25">
      <c r="K191" s="115" t="s">
        <v>2741</v>
      </c>
      <c r="L191" s="116" t="s">
        <v>2742</v>
      </c>
      <c r="M191" s="117">
        <f t="shared" si="59"/>
        <v>400</v>
      </c>
      <c r="N191" s="117">
        <f t="shared" ref="N191:S191" si="67">SUM(N194:N194)</f>
        <v>400</v>
      </c>
      <c r="O191" s="117">
        <f t="shared" si="67"/>
        <v>0</v>
      </c>
      <c r="P191" s="117">
        <f t="shared" si="67"/>
        <v>0</v>
      </c>
      <c r="Q191" s="117">
        <f t="shared" si="67"/>
        <v>0</v>
      </c>
      <c r="R191" s="117">
        <f t="shared" si="67"/>
        <v>0</v>
      </c>
      <c r="S191" s="117">
        <f t="shared" si="67"/>
        <v>0</v>
      </c>
    </row>
    <row r="192" spans="10:19" ht="15" hidden="1" customHeight="1" x14ac:dyDescent="0.25">
      <c r="K192" s="104"/>
      <c r="L192" s="113"/>
      <c r="M192" s="121">
        <f t="shared" si="59"/>
        <v>400</v>
      </c>
      <c r="N192" s="106">
        <v>400</v>
      </c>
      <c r="O192" s="106"/>
      <c r="P192" s="106"/>
      <c r="Q192" s="106"/>
      <c r="R192" s="106"/>
      <c r="S192" s="106"/>
    </row>
    <row r="193" spans="11:19" ht="15" hidden="1" customHeight="1" x14ac:dyDescent="0.25">
      <c r="K193" s="107"/>
      <c r="L193" s="114"/>
      <c r="M193" s="122">
        <f t="shared" si="59"/>
        <v>0</v>
      </c>
      <c r="N193" s="109">
        <f t="shared" ref="N193:S193" si="68">+N191-N192</f>
        <v>0</v>
      </c>
      <c r="O193" s="109">
        <f t="shared" si="68"/>
        <v>0</v>
      </c>
      <c r="P193" s="109">
        <f t="shared" si="68"/>
        <v>0</v>
      </c>
      <c r="Q193" s="109">
        <f t="shared" si="68"/>
        <v>0</v>
      </c>
      <c r="R193" s="109">
        <f t="shared" si="68"/>
        <v>0</v>
      </c>
      <c r="S193" s="109">
        <f t="shared" si="68"/>
        <v>0</v>
      </c>
    </row>
    <row r="194" spans="11:19" ht="15" customHeight="1" x14ac:dyDescent="0.25">
      <c r="K194" s="104" t="s">
        <v>2743</v>
      </c>
      <c r="L194" s="125" t="s">
        <v>2744</v>
      </c>
      <c r="M194" s="119">
        <f t="shared" si="59"/>
        <v>400</v>
      </c>
      <c r="N194" s="126">
        <v>400</v>
      </c>
      <c r="O194" s="126"/>
      <c r="P194" s="126"/>
      <c r="Q194" s="126"/>
      <c r="R194" s="126"/>
      <c r="S194" s="126"/>
    </row>
    <row r="195" spans="11:19" ht="15" customHeight="1" x14ac:dyDescent="0.25">
      <c r="K195" s="115" t="s">
        <v>2745</v>
      </c>
      <c r="L195" s="116" t="s">
        <v>2746</v>
      </c>
      <c r="M195" s="117">
        <f t="shared" si="59"/>
        <v>700</v>
      </c>
      <c r="N195" s="117">
        <f t="shared" ref="N195:S195" si="69">SUM(N198:N198)</f>
        <v>700</v>
      </c>
      <c r="O195" s="117">
        <f t="shared" si="69"/>
        <v>0</v>
      </c>
      <c r="P195" s="117">
        <f t="shared" si="69"/>
        <v>0</v>
      </c>
      <c r="Q195" s="117">
        <f t="shared" si="69"/>
        <v>0</v>
      </c>
      <c r="R195" s="117">
        <f t="shared" si="69"/>
        <v>0</v>
      </c>
      <c r="S195" s="117">
        <f t="shared" si="69"/>
        <v>0</v>
      </c>
    </row>
    <row r="196" spans="11:19" ht="15" hidden="1" customHeight="1" x14ac:dyDescent="0.25">
      <c r="K196" s="104"/>
      <c r="L196" s="113"/>
      <c r="M196" s="121">
        <f t="shared" si="59"/>
        <v>700</v>
      </c>
      <c r="N196" s="106">
        <v>700</v>
      </c>
      <c r="O196" s="106"/>
      <c r="P196" s="106"/>
      <c r="Q196" s="106"/>
      <c r="R196" s="106"/>
      <c r="S196" s="106"/>
    </row>
    <row r="197" spans="11:19" ht="15" hidden="1" customHeight="1" x14ac:dyDescent="0.25">
      <c r="K197" s="107"/>
      <c r="L197" s="114"/>
      <c r="M197" s="122">
        <f t="shared" si="59"/>
        <v>0</v>
      </c>
      <c r="N197" s="109">
        <f t="shared" ref="N197:S197" si="70">+N195-N196</f>
        <v>0</v>
      </c>
      <c r="O197" s="109">
        <f t="shared" si="70"/>
        <v>0</v>
      </c>
      <c r="P197" s="109">
        <f t="shared" si="70"/>
        <v>0</v>
      </c>
      <c r="Q197" s="109">
        <f t="shared" si="70"/>
        <v>0</v>
      </c>
      <c r="R197" s="109">
        <f t="shared" si="70"/>
        <v>0</v>
      </c>
      <c r="S197" s="109">
        <f t="shared" si="70"/>
        <v>0</v>
      </c>
    </row>
    <row r="198" spans="11:19" ht="15" customHeight="1" x14ac:dyDescent="0.25">
      <c r="K198" s="104" t="s">
        <v>2747</v>
      </c>
      <c r="L198" s="125" t="s">
        <v>2748</v>
      </c>
      <c r="M198" s="119">
        <f t="shared" si="59"/>
        <v>700</v>
      </c>
      <c r="N198" s="126">
        <v>700</v>
      </c>
      <c r="O198" s="126"/>
      <c r="P198" s="126"/>
      <c r="Q198" s="126"/>
      <c r="R198" s="126"/>
      <c r="S198" s="126"/>
    </row>
    <row r="199" spans="11:19" ht="14.45" customHeight="1" x14ac:dyDescent="0.25">
      <c r="K199" s="115" t="s">
        <v>2749</v>
      </c>
      <c r="L199" s="116" t="s">
        <v>2750</v>
      </c>
      <c r="M199" s="117">
        <f t="shared" ref="M199:M230" si="71">SUM(N199:S199)</f>
        <v>45430</v>
      </c>
      <c r="N199" s="117">
        <f t="shared" ref="N199:S199" si="72">SUM(N202:N205)</f>
        <v>8430</v>
      </c>
      <c r="O199" s="117">
        <f t="shared" si="72"/>
        <v>0</v>
      </c>
      <c r="P199" s="117">
        <f t="shared" si="72"/>
        <v>0</v>
      </c>
      <c r="Q199" s="117">
        <f t="shared" si="72"/>
        <v>0</v>
      </c>
      <c r="R199" s="117">
        <f t="shared" si="72"/>
        <v>35500</v>
      </c>
      <c r="S199" s="117">
        <f t="shared" si="72"/>
        <v>1500</v>
      </c>
    </row>
    <row r="200" spans="11:19" ht="15" hidden="1" customHeight="1" x14ac:dyDescent="0.25">
      <c r="K200" s="104"/>
      <c r="L200" s="113"/>
      <c r="M200" s="121">
        <f t="shared" si="71"/>
        <v>8429.8857500000013</v>
      </c>
      <c r="N200" s="106">
        <v>8429.8857500000013</v>
      </c>
      <c r="O200" s="106"/>
      <c r="P200" s="106"/>
      <c r="Q200" s="106"/>
      <c r="R200" s="106"/>
      <c r="S200" s="106"/>
    </row>
    <row r="201" spans="11:19" ht="15" hidden="1" customHeight="1" x14ac:dyDescent="0.25">
      <c r="K201" s="107"/>
      <c r="L201" s="114"/>
      <c r="M201" s="122">
        <f t="shared" si="71"/>
        <v>37000.114249999999</v>
      </c>
      <c r="N201" s="109">
        <f t="shared" ref="N201:S201" si="73">+N199-N200</f>
        <v>0.11424999999871943</v>
      </c>
      <c r="O201" s="109">
        <f t="shared" si="73"/>
        <v>0</v>
      </c>
      <c r="P201" s="109">
        <f t="shared" si="73"/>
        <v>0</v>
      </c>
      <c r="Q201" s="109">
        <f t="shared" si="73"/>
        <v>0</v>
      </c>
      <c r="R201" s="109">
        <f t="shared" si="73"/>
        <v>35500</v>
      </c>
      <c r="S201" s="109">
        <f t="shared" si="73"/>
        <v>1500</v>
      </c>
    </row>
    <row r="202" spans="11:19" ht="15" customHeight="1" x14ac:dyDescent="0.25">
      <c r="K202" s="104" t="s">
        <v>2751</v>
      </c>
      <c r="L202" s="125" t="s">
        <v>2752</v>
      </c>
      <c r="M202" s="119">
        <f t="shared" si="71"/>
        <v>1300</v>
      </c>
      <c r="N202" s="126">
        <v>800</v>
      </c>
      <c r="O202" s="126"/>
      <c r="P202" s="126"/>
      <c r="Q202" s="126"/>
      <c r="R202" s="126">
        <v>500</v>
      </c>
      <c r="S202" s="126"/>
    </row>
    <row r="203" spans="11:19" ht="15" customHeight="1" x14ac:dyDescent="0.25">
      <c r="K203" s="104" t="s">
        <v>2753</v>
      </c>
      <c r="L203" s="125" t="s">
        <v>2754</v>
      </c>
      <c r="M203" s="119">
        <f t="shared" si="71"/>
        <v>12930</v>
      </c>
      <c r="N203" s="126">
        <v>2430</v>
      </c>
      <c r="O203" s="126"/>
      <c r="P203" s="126"/>
      <c r="Q203" s="126"/>
      <c r="R203" s="126">
        <v>10000</v>
      </c>
      <c r="S203" s="126">
        <v>500</v>
      </c>
    </row>
    <row r="204" spans="11:19" ht="15" customHeight="1" x14ac:dyDescent="0.25">
      <c r="K204" s="104" t="s">
        <v>2755</v>
      </c>
      <c r="L204" s="125" t="s">
        <v>2756</v>
      </c>
      <c r="M204" s="119">
        <f t="shared" si="71"/>
        <v>23700</v>
      </c>
      <c r="N204" s="126">
        <v>3200</v>
      </c>
      <c r="O204" s="126"/>
      <c r="P204" s="126"/>
      <c r="Q204" s="126"/>
      <c r="R204" s="126">
        <v>20000</v>
      </c>
      <c r="S204" s="126">
        <v>500</v>
      </c>
    </row>
    <row r="205" spans="11:19" ht="15" customHeight="1" x14ac:dyDescent="0.25">
      <c r="K205" s="104" t="s">
        <v>2757</v>
      </c>
      <c r="L205" s="125" t="s">
        <v>2758</v>
      </c>
      <c r="M205" s="119">
        <f t="shared" si="71"/>
        <v>7500</v>
      </c>
      <c r="N205" s="126">
        <v>2000</v>
      </c>
      <c r="O205" s="126"/>
      <c r="P205" s="126"/>
      <c r="Q205" s="126"/>
      <c r="R205" s="126">
        <v>5000</v>
      </c>
      <c r="S205" s="126">
        <v>500</v>
      </c>
    </row>
    <row r="206" spans="11:19" ht="15" customHeight="1" x14ac:dyDescent="0.25">
      <c r="K206" s="115" t="s">
        <v>2759</v>
      </c>
      <c r="L206" s="116" t="s">
        <v>2760</v>
      </c>
      <c r="M206" s="117">
        <f t="shared" si="71"/>
        <v>2107</v>
      </c>
      <c r="N206" s="117">
        <f t="shared" ref="N206:S206" si="74">SUM(N209:N211)</f>
        <v>2107</v>
      </c>
      <c r="O206" s="117">
        <f t="shared" si="74"/>
        <v>0</v>
      </c>
      <c r="P206" s="117">
        <f t="shared" si="74"/>
        <v>0</v>
      </c>
      <c r="Q206" s="117">
        <f t="shared" si="74"/>
        <v>0</v>
      </c>
      <c r="R206" s="117">
        <f t="shared" si="74"/>
        <v>0</v>
      </c>
      <c r="S206" s="117">
        <f t="shared" si="74"/>
        <v>0</v>
      </c>
    </row>
    <row r="207" spans="11:19" ht="15" hidden="1" customHeight="1" x14ac:dyDescent="0.25">
      <c r="K207" s="104"/>
      <c r="L207" s="113"/>
      <c r="M207" s="121">
        <f t="shared" si="71"/>
        <v>2107.4714375000003</v>
      </c>
      <c r="N207" s="106">
        <v>2107.4714375000003</v>
      </c>
      <c r="O207" s="106"/>
      <c r="P207" s="106"/>
      <c r="Q207" s="106"/>
      <c r="R207" s="106"/>
      <c r="S207" s="106"/>
    </row>
    <row r="208" spans="11:19" ht="15" hidden="1" customHeight="1" x14ac:dyDescent="0.25">
      <c r="K208" s="107"/>
      <c r="L208" s="114"/>
      <c r="M208" s="122">
        <f t="shared" si="71"/>
        <v>-0.47143750000032014</v>
      </c>
      <c r="N208" s="109">
        <f t="shared" ref="N208:S208" si="75">+N206-N207</f>
        <v>-0.47143750000032014</v>
      </c>
      <c r="O208" s="109">
        <f t="shared" si="75"/>
        <v>0</v>
      </c>
      <c r="P208" s="109">
        <f t="shared" si="75"/>
        <v>0</v>
      </c>
      <c r="Q208" s="109">
        <f t="shared" si="75"/>
        <v>0</v>
      </c>
      <c r="R208" s="109">
        <f t="shared" si="75"/>
        <v>0</v>
      </c>
      <c r="S208" s="109">
        <f t="shared" si="75"/>
        <v>0</v>
      </c>
    </row>
    <row r="209" spans="10:19" ht="15" customHeight="1" x14ac:dyDescent="0.25">
      <c r="K209" s="104" t="s">
        <v>2761</v>
      </c>
      <c r="L209" s="125" t="s">
        <v>2762</v>
      </c>
      <c r="M209" s="119">
        <f t="shared" si="71"/>
        <v>1100</v>
      </c>
      <c r="N209" s="126">
        <v>1100</v>
      </c>
      <c r="O209" s="126"/>
      <c r="P209" s="126"/>
      <c r="Q209" s="126"/>
      <c r="R209" s="126"/>
      <c r="S209" s="126"/>
    </row>
    <row r="210" spans="10:19" ht="15" customHeight="1" x14ac:dyDescent="0.25">
      <c r="K210" s="104" t="s">
        <v>2763</v>
      </c>
      <c r="L210" s="125" t="s">
        <v>2764</v>
      </c>
      <c r="M210" s="119">
        <f t="shared" si="71"/>
        <v>107</v>
      </c>
      <c r="N210" s="126">
        <v>107</v>
      </c>
      <c r="O210" s="126"/>
      <c r="P210" s="126"/>
      <c r="Q210" s="126"/>
      <c r="R210" s="126"/>
      <c r="S210" s="126"/>
    </row>
    <row r="211" spans="10:19" ht="15" customHeight="1" x14ac:dyDescent="0.25">
      <c r="K211" s="104" t="s">
        <v>2765</v>
      </c>
      <c r="L211" s="125" t="s">
        <v>2766</v>
      </c>
      <c r="M211" s="119">
        <f t="shared" si="71"/>
        <v>900</v>
      </c>
      <c r="N211" s="126">
        <v>900</v>
      </c>
      <c r="O211" s="126"/>
      <c r="P211" s="126"/>
      <c r="Q211" s="126"/>
      <c r="R211" s="126"/>
      <c r="S211" s="126"/>
    </row>
    <row r="212" spans="10:19" ht="15" customHeight="1" x14ac:dyDescent="0.25">
      <c r="J212" s="96" t="s">
        <v>2500</v>
      </c>
      <c r="K212" s="110">
        <v>5</v>
      </c>
      <c r="L212" s="111" t="s">
        <v>2767</v>
      </c>
      <c r="M212" s="112">
        <f t="shared" si="71"/>
        <v>327514</v>
      </c>
      <c r="N212" s="112">
        <f t="shared" ref="N212:S212" si="76">+N215+N222+N226+N231</f>
        <v>16214</v>
      </c>
      <c r="O212" s="112">
        <f t="shared" si="76"/>
        <v>31300</v>
      </c>
      <c r="P212" s="112">
        <f t="shared" si="76"/>
        <v>0</v>
      </c>
      <c r="Q212" s="112">
        <f t="shared" si="76"/>
        <v>12000</v>
      </c>
      <c r="R212" s="112">
        <f t="shared" si="76"/>
        <v>104000</v>
      </c>
      <c r="S212" s="112">
        <f t="shared" si="76"/>
        <v>164000</v>
      </c>
    </row>
    <row r="213" spans="10:19" ht="15" hidden="1" customHeight="1" x14ac:dyDescent="0.25">
      <c r="J213" s="96" t="s">
        <v>2497</v>
      </c>
      <c r="K213" s="104"/>
      <c r="L213" s="113"/>
      <c r="M213" s="121">
        <f t="shared" si="71"/>
        <v>41365.335930062523</v>
      </c>
      <c r="N213" s="106"/>
      <c r="O213" s="106">
        <v>41365.335930062523</v>
      </c>
      <c r="P213" s="106"/>
      <c r="Q213" s="106"/>
      <c r="R213" s="106"/>
      <c r="S213" s="106"/>
    </row>
    <row r="214" spans="10:19" ht="15" hidden="1" customHeight="1" x14ac:dyDescent="0.25">
      <c r="J214" s="96" t="s">
        <v>2499</v>
      </c>
      <c r="K214" s="107"/>
      <c r="L214" s="114"/>
      <c r="M214" s="122">
        <f t="shared" si="71"/>
        <v>286148.66406993748</v>
      </c>
      <c r="N214" s="109">
        <f t="shared" ref="N214:S214" si="77">+N212-N213</f>
        <v>16214</v>
      </c>
      <c r="O214" s="109">
        <f t="shared" si="77"/>
        <v>-10065.335930062523</v>
      </c>
      <c r="P214" s="109">
        <f t="shared" si="77"/>
        <v>0</v>
      </c>
      <c r="Q214" s="109">
        <f t="shared" si="77"/>
        <v>12000</v>
      </c>
      <c r="R214" s="109">
        <f t="shared" si="77"/>
        <v>104000</v>
      </c>
      <c r="S214" s="109">
        <f t="shared" si="77"/>
        <v>164000</v>
      </c>
    </row>
    <row r="215" spans="10:19" ht="15" customHeight="1" x14ac:dyDescent="0.25">
      <c r="K215" s="115" t="s">
        <v>2768</v>
      </c>
      <c r="L215" s="116" t="s">
        <v>2769</v>
      </c>
      <c r="M215" s="117">
        <f t="shared" si="71"/>
        <v>159000</v>
      </c>
      <c r="N215" s="117">
        <f t="shared" ref="N215:S215" si="78">SUM(N218:N221)</f>
        <v>9000</v>
      </c>
      <c r="O215" s="117">
        <f t="shared" si="78"/>
        <v>0</v>
      </c>
      <c r="P215" s="117">
        <f t="shared" si="78"/>
        <v>0</v>
      </c>
      <c r="Q215" s="117">
        <f t="shared" si="78"/>
        <v>0</v>
      </c>
      <c r="R215" s="117">
        <f t="shared" si="78"/>
        <v>0</v>
      </c>
      <c r="S215" s="117">
        <f t="shared" si="78"/>
        <v>150000</v>
      </c>
    </row>
    <row r="216" spans="10:19" ht="15" hidden="1" customHeight="1" x14ac:dyDescent="0.25">
      <c r="K216" s="104"/>
      <c r="L216" s="113"/>
      <c r="M216" s="121">
        <f t="shared" si="71"/>
        <v>162278.23565442403</v>
      </c>
      <c r="N216" s="106">
        <v>12278.235654424027</v>
      </c>
      <c r="O216" s="106"/>
      <c r="P216" s="106"/>
      <c r="Q216" s="106"/>
      <c r="R216" s="139"/>
      <c r="S216" s="139">
        <v>150000</v>
      </c>
    </row>
    <row r="217" spans="10:19" ht="15" hidden="1" customHeight="1" x14ac:dyDescent="0.25">
      <c r="K217" s="107"/>
      <c r="L217" s="114"/>
      <c r="M217" s="122">
        <f t="shared" si="71"/>
        <v>-3278.2356544240265</v>
      </c>
      <c r="N217" s="109">
        <f t="shared" ref="N217:S217" si="79">+N215-N216</f>
        <v>-3278.2356544240265</v>
      </c>
      <c r="O217" s="109">
        <f t="shared" si="79"/>
        <v>0</v>
      </c>
      <c r="P217" s="109">
        <f t="shared" si="79"/>
        <v>0</v>
      </c>
      <c r="Q217" s="109">
        <f t="shared" si="79"/>
        <v>0</v>
      </c>
      <c r="R217" s="109">
        <f t="shared" si="79"/>
        <v>0</v>
      </c>
      <c r="S217" s="109">
        <f t="shared" si="79"/>
        <v>0</v>
      </c>
    </row>
    <row r="218" spans="10:19" ht="15" customHeight="1" x14ac:dyDescent="0.25">
      <c r="K218" s="104" t="s">
        <v>2770</v>
      </c>
      <c r="L218" s="125" t="s">
        <v>2771</v>
      </c>
      <c r="M218" s="119">
        <f t="shared" si="71"/>
        <v>2500</v>
      </c>
      <c r="N218" s="126">
        <v>2500</v>
      </c>
      <c r="O218" s="126"/>
      <c r="P218" s="126"/>
      <c r="Q218" s="126"/>
      <c r="R218" s="126"/>
      <c r="S218" s="126"/>
    </row>
    <row r="219" spans="10:19" ht="24" customHeight="1" x14ac:dyDescent="0.25">
      <c r="K219" s="104" t="s">
        <v>2772</v>
      </c>
      <c r="L219" s="125" t="s">
        <v>2773</v>
      </c>
      <c r="M219" s="119">
        <f t="shared" si="71"/>
        <v>152000</v>
      </c>
      <c r="N219" s="126">
        <v>2000</v>
      </c>
      <c r="O219" s="126"/>
      <c r="P219" s="126"/>
      <c r="Q219" s="126"/>
      <c r="R219" s="126"/>
      <c r="S219" s="126">
        <v>150000</v>
      </c>
    </row>
    <row r="220" spans="10:19" ht="15" customHeight="1" x14ac:dyDescent="0.25">
      <c r="K220" s="104" t="s">
        <v>2774</v>
      </c>
      <c r="L220" s="125" t="s">
        <v>2775</v>
      </c>
      <c r="M220" s="119">
        <f t="shared" si="71"/>
        <v>3700</v>
      </c>
      <c r="N220" s="126">
        <v>3700</v>
      </c>
      <c r="O220" s="126"/>
      <c r="P220" s="126"/>
      <c r="Q220" s="126"/>
      <c r="R220" s="126"/>
      <c r="S220" s="126"/>
    </row>
    <row r="221" spans="10:19" ht="15" customHeight="1" x14ac:dyDescent="0.25">
      <c r="K221" s="104" t="s">
        <v>2776</v>
      </c>
      <c r="L221" s="125" t="s">
        <v>2777</v>
      </c>
      <c r="M221" s="119">
        <f t="shared" si="71"/>
        <v>800</v>
      </c>
      <c r="N221" s="126">
        <v>800</v>
      </c>
      <c r="O221" s="126"/>
      <c r="P221" s="126"/>
      <c r="Q221" s="126"/>
      <c r="R221" s="126"/>
      <c r="S221" s="126"/>
    </row>
    <row r="222" spans="10:19" ht="15" customHeight="1" x14ac:dyDescent="0.25">
      <c r="K222" s="115" t="s">
        <v>2778</v>
      </c>
      <c r="L222" s="116" t="s">
        <v>2779</v>
      </c>
      <c r="M222" s="117">
        <f t="shared" si="71"/>
        <v>4675</v>
      </c>
      <c r="N222" s="117">
        <f t="shared" ref="N222:S222" si="80">SUM(N225:N225)</f>
        <v>4675</v>
      </c>
      <c r="O222" s="117">
        <f t="shared" si="80"/>
        <v>0</v>
      </c>
      <c r="P222" s="117">
        <f t="shared" si="80"/>
        <v>0</v>
      </c>
      <c r="Q222" s="117">
        <f t="shared" si="80"/>
        <v>0</v>
      </c>
      <c r="R222" s="117">
        <f t="shared" si="80"/>
        <v>0</v>
      </c>
      <c r="S222" s="117">
        <f t="shared" si="80"/>
        <v>0</v>
      </c>
    </row>
    <row r="223" spans="10:19" ht="15" hidden="1" customHeight="1" x14ac:dyDescent="0.25">
      <c r="K223" s="104"/>
      <c r="L223" s="113"/>
      <c r="M223" s="121">
        <f t="shared" si="71"/>
        <v>4674.9364507202499</v>
      </c>
      <c r="N223" s="106">
        <v>4674.9364507202499</v>
      </c>
      <c r="O223" s="106"/>
      <c r="P223" s="106"/>
      <c r="Q223" s="106"/>
      <c r="R223" s="106"/>
      <c r="S223" s="106"/>
    </row>
    <row r="224" spans="10:19" ht="15" hidden="1" customHeight="1" x14ac:dyDescent="0.25">
      <c r="K224" s="107"/>
      <c r="L224" s="114"/>
      <c r="M224" s="122">
        <f t="shared" si="71"/>
        <v>6.3549279750077403E-2</v>
      </c>
      <c r="N224" s="109">
        <f t="shared" ref="N224:S224" si="81">+N222-N223</f>
        <v>6.3549279750077403E-2</v>
      </c>
      <c r="O224" s="109">
        <f t="shared" si="81"/>
        <v>0</v>
      </c>
      <c r="P224" s="109">
        <f t="shared" si="81"/>
        <v>0</v>
      </c>
      <c r="Q224" s="109">
        <f t="shared" si="81"/>
        <v>0</v>
      </c>
      <c r="R224" s="109">
        <f t="shared" si="81"/>
        <v>0</v>
      </c>
      <c r="S224" s="109">
        <f t="shared" si="81"/>
        <v>0</v>
      </c>
    </row>
    <row r="225" spans="10:19" ht="15" customHeight="1" x14ac:dyDescent="0.25">
      <c r="K225" s="104" t="s">
        <v>2780</v>
      </c>
      <c r="L225" s="125" t="s">
        <v>2781</v>
      </c>
      <c r="M225" s="119">
        <f t="shared" si="71"/>
        <v>4675</v>
      </c>
      <c r="N225" s="126">
        <v>4675</v>
      </c>
      <c r="O225" s="126"/>
      <c r="P225" s="126"/>
      <c r="Q225" s="126"/>
      <c r="R225" s="126"/>
      <c r="S225" s="126"/>
    </row>
    <row r="226" spans="10:19" ht="24.6" customHeight="1" x14ac:dyDescent="0.25">
      <c r="K226" s="115" t="s">
        <v>2782</v>
      </c>
      <c r="L226" s="116" t="s">
        <v>2783</v>
      </c>
      <c r="M226" s="117">
        <f t="shared" si="71"/>
        <v>163839</v>
      </c>
      <c r="N226" s="117">
        <f t="shared" ref="N226:S226" si="82">SUM(N229:N230)</f>
        <v>2539</v>
      </c>
      <c r="O226" s="117">
        <f t="shared" si="82"/>
        <v>31300</v>
      </c>
      <c r="P226" s="117">
        <f t="shared" si="82"/>
        <v>0</v>
      </c>
      <c r="Q226" s="117">
        <f t="shared" si="82"/>
        <v>12000</v>
      </c>
      <c r="R226" s="117">
        <f t="shared" si="82"/>
        <v>104000</v>
      </c>
      <c r="S226" s="117">
        <f t="shared" si="82"/>
        <v>14000</v>
      </c>
    </row>
    <row r="227" spans="10:19" ht="15" hidden="1" customHeight="1" x14ac:dyDescent="0.25">
      <c r="K227" s="104"/>
      <c r="L227" s="113"/>
      <c r="M227" s="121">
        <f t="shared" si="71"/>
        <v>143904.6815419842</v>
      </c>
      <c r="N227" s="106">
        <v>2539.3456119216899</v>
      </c>
      <c r="O227" s="106">
        <v>41365.335930062523</v>
      </c>
      <c r="P227" s="106"/>
      <c r="Q227" s="106"/>
      <c r="R227" s="139">
        <v>100000</v>
      </c>
      <c r="S227" s="106"/>
    </row>
    <row r="228" spans="10:19" ht="15" hidden="1" customHeight="1" x14ac:dyDescent="0.25">
      <c r="K228" s="107"/>
      <c r="L228" s="114"/>
      <c r="M228" s="122">
        <f t="shared" si="71"/>
        <v>19934.318458015787</v>
      </c>
      <c r="N228" s="109">
        <f t="shared" ref="N228:S228" si="83">+N226-N227</f>
        <v>-0.34561192168985144</v>
      </c>
      <c r="O228" s="109">
        <f t="shared" si="83"/>
        <v>-10065.335930062523</v>
      </c>
      <c r="P228" s="109">
        <f t="shared" si="83"/>
        <v>0</v>
      </c>
      <c r="Q228" s="109">
        <f t="shared" si="83"/>
        <v>12000</v>
      </c>
      <c r="R228" s="109">
        <f t="shared" si="83"/>
        <v>4000</v>
      </c>
      <c r="S228" s="109">
        <f t="shared" si="83"/>
        <v>14000</v>
      </c>
    </row>
    <row r="229" spans="10:19" ht="15" customHeight="1" x14ac:dyDescent="0.25">
      <c r="K229" s="104" t="s">
        <v>2784</v>
      </c>
      <c r="L229" s="125" t="s">
        <v>2785</v>
      </c>
      <c r="M229" s="119">
        <f t="shared" si="71"/>
        <v>147239</v>
      </c>
      <c r="N229" s="126">
        <v>1939</v>
      </c>
      <c r="O229" s="126">
        <v>19300</v>
      </c>
      <c r="P229" s="126">
        <v>0</v>
      </c>
      <c r="Q229" s="126">
        <v>12000</v>
      </c>
      <c r="R229" s="126">
        <v>102000</v>
      </c>
      <c r="S229" s="126">
        <v>12000</v>
      </c>
    </row>
    <row r="230" spans="10:19" ht="25.9" customHeight="1" x14ac:dyDescent="0.25">
      <c r="K230" s="104" t="s">
        <v>2786</v>
      </c>
      <c r="L230" s="125" t="s">
        <v>2787</v>
      </c>
      <c r="M230" s="119">
        <f t="shared" si="71"/>
        <v>16600</v>
      </c>
      <c r="N230" s="126">
        <v>600</v>
      </c>
      <c r="O230" s="126">
        <v>12000</v>
      </c>
      <c r="P230" s="126">
        <v>0</v>
      </c>
      <c r="Q230" s="126">
        <v>0</v>
      </c>
      <c r="R230" s="126">
        <v>2000</v>
      </c>
      <c r="S230" s="126">
        <v>2000</v>
      </c>
    </row>
    <row r="231" spans="10:19" ht="15" hidden="1" customHeight="1" x14ac:dyDescent="0.25">
      <c r="K231" s="140" t="s">
        <v>2788</v>
      </c>
      <c r="L231" s="141" t="s">
        <v>2789</v>
      </c>
      <c r="M231" s="142">
        <f t="shared" ref="M231:M290" si="84">SUM(N231:S231)</f>
        <v>0</v>
      </c>
      <c r="N231" s="142">
        <f t="shared" ref="N231:S231" si="85">SUM(N234:N234)</f>
        <v>0</v>
      </c>
      <c r="O231" s="142">
        <f t="shared" si="85"/>
        <v>0</v>
      </c>
      <c r="P231" s="142">
        <f t="shared" si="85"/>
        <v>0</v>
      </c>
      <c r="Q231" s="142">
        <f t="shared" si="85"/>
        <v>0</v>
      </c>
      <c r="R231" s="142">
        <f t="shared" si="85"/>
        <v>0</v>
      </c>
      <c r="S231" s="142">
        <f t="shared" si="85"/>
        <v>0</v>
      </c>
    </row>
    <row r="232" spans="10:19" ht="15" hidden="1" customHeight="1" x14ac:dyDescent="0.25">
      <c r="K232" s="140"/>
      <c r="L232" s="113"/>
      <c r="M232" s="121">
        <f t="shared" si="84"/>
        <v>0</v>
      </c>
      <c r="N232" s="106">
        <v>0</v>
      </c>
      <c r="O232" s="106"/>
      <c r="P232" s="106"/>
      <c r="Q232" s="106"/>
      <c r="R232" s="106"/>
      <c r="S232" s="106"/>
    </row>
    <row r="233" spans="10:19" ht="15" hidden="1" customHeight="1" x14ac:dyDescent="0.25">
      <c r="K233" s="140"/>
      <c r="L233" s="114"/>
      <c r="M233" s="122">
        <f t="shared" si="84"/>
        <v>0</v>
      </c>
      <c r="N233" s="109">
        <f t="shared" ref="N233:S233" si="86">+N231-N232</f>
        <v>0</v>
      </c>
      <c r="O233" s="109">
        <f t="shared" si="86"/>
        <v>0</v>
      </c>
      <c r="P233" s="109">
        <f t="shared" si="86"/>
        <v>0</v>
      </c>
      <c r="Q233" s="109">
        <f t="shared" si="86"/>
        <v>0</v>
      </c>
      <c r="R233" s="109">
        <f t="shared" si="86"/>
        <v>0</v>
      </c>
      <c r="S233" s="109">
        <f t="shared" si="86"/>
        <v>0</v>
      </c>
    </row>
    <row r="234" spans="10:19" ht="15" hidden="1" customHeight="1" x14ac:dyDescent="0.25">
      <c r="K234" s="143" t="s">
        <v>2790</v>
      </c>
      <c r="L234" s="144"/>
      <c r="M234" s="145">
        <f t="shared" si="84"/>
        <v>0</v>
      </c>
      <c r="N234" s="146"/>
      <c r="O234" s="146"/>
      <c r="P234" s="146"/>
      <c r="Q234" s="146"/>
      <c r="R234" s="146"/>
      <c r="S234" s="146"/>
    </row>
    <row r="235" spans="10:19" ht="15" customHeight="1" x14ac:dyDescent="0.25">
      <c r="J235" s="96" t="s">
        <v>2500</v>
      </c>
      <c r="K235" s="110">
        <v>6</v>
      </c>
      <c r="L235" s="111" t="s">
        <v>2791</v>
      </c>
      <c r="M235" s="112">
        <f t="shared" si="84"/>
        <v>72298</v>
      </c>
      <c r="N235" s="112">
        <f t="shared" ref="N235:S235" si="87">+N238+N250+N256+N261+N268+N273+N280+N285</f>
        <v>22426</v>
      </c>
      <c r="O235" s="112">
        <f t="shared" si="87"/>
        <v>0</v>
      </c>
      <c r="P235" s="112">
        <f t="shared" si="87"/>
        <v>6500</v>
      </c>
      <c r="Q235" s="112">
        <f t="shared" si="87"/>
        <v>0</v>
      </c>
      <c r="R235" s="112">
        <f>+R238+R250+R256+R261+R268+R273+R280+R285</f>
        <v>42872</v>
      </c>
      <c r="S235" s="112">
        <f t="shared" si="87"/>
        <v>500</v>
      </c>
    </row>
    <row r="236" spans="10:19" ht="15" hidden="1" customHeight="1" x14ac:dyDescent="0.25">
      <c r="J236" s="96" t="s">
        <v>2497</v>
      </c>
      <c r="K236" s="104"/>
      <c r="L236" s="113"/>
      <c r="M236" s="121">
        <f t="shared" si="84"/>
        <v>0</v>
      </c>
      <c r="N236" s="106"/>
      <c r="O236" s="106"/>
      <c r="P236" s="106"/>
      <c r="Q236" s="106"/>
      <c r="R236" s="106"/>
      <c r="S236" s="106"/>
    </row>
    <row r="237" spans="10:19" ht="15" hidden="1" customHeight="1" x14ac:dyDescent="0.25">
      <c r="J237" s="96" t="s">
        <v>2499</v>
      </c>
      <c r="K237" s="107"/>
      <c r="L237" s="114"/>
      <c r="M237" s="122">
        <f t="shared" si="84"/>
        <v>72298</v>
      </c>
      <c r="N237" s="109">
        <f t="shared" ref="N237:S237" si="88">+N235-N236</f>
        <v>22426</v>
      </c>
      <c r="O237" s="109">
        <f t="shared" si="88"/>
        <v>0</v>
      </c>
      <c r="P237" s="109">
        <f t="shared" si="88"/>
        <v>6500</v>
      </c>
      <c r="Q237" s="109">
        <f t="shared" si="88"/>
        <v>0</v>
      </c>
      <c r="R237" s="109">
        <f t="shared" si="88"/>
        <v>42872</v>
      </c>
      <c r="S237" s="109">
        <f t="shared" si="88"/>
        <v>500</v>
      </c>
    </row>
    <row r="238" spans="10:19" ht="15" customHeight="1" x14ac:dyDescent="0.25">
      <c r="K238" s="115" t="s">
        <v>2792</v>
      </c>
      <c r="L238" s="116" t="s">
        <v>2793</v>
      </c>
      <c r="M238" s="117">
        <f t="shared" si="84"/>
        <v>47067</v>
      </c>
      <c r="N238" s="117">
        <f t="shared" ref="N238:S238" si="89">SUM(N241:N249)</f>
        <v>7538</v>
      </c>
      <c r="O238" s="117">
        <f t="shared" si="89"/>
        <v>0</v>
      </c>
      <c r="P238" s="117">
        <f t="shared" si="89"/>
        <v>0</v>
      </c>
      <c r="Q238" s="117">
        <f t="shared" si="89"/>
        <v>0</v>
      </c>
      <c r="R238" s="117">
        <f t="shared" si="89"/>
        <v>39529</v>
      </c>
      <c r="S238" s="117">
        <f t="shared" si="89"/>
        <v>0</v>
      </c>
    </row>
    <row r="239" spans="10:19" ht="15" hidden="1" customHeight="1" x14ac:dyDescent="0.25">
      <c r="K239" s="104"/>
      <c r="L239" s="113"/>
      <c r="M239" s="121">
        <f t="shared" si="84"/>
        <v>22615.023099239999</v>
      </c>
      <c r="N239" s="106">
        <v>7538.3410330799998</v>
      </c>
      <c r="O239" s="106"/>
      <c r="P239" s="106"/>
      <c r="Q239" s="106"/>
      <c r="R239" s="106">
        <f>+N239*2</f>
        <v>15076.68206616</v>
      </c>
      <c r="S239" s="106"/>
    </row>
    <row r="240" spans="10:19" ht="15" hidden="1" customHeight="1" x14ac:dyDescent="0.25">
      <c r="K240" s="107"/>
      <c r="L240" s="114"/>
      <c r="M240" s="122">
        <f t="shared" si="84"/>
        <v>24451.976900760001</v>
      </c>
      <c r="N240" s="109">
        <f t="shared" ref="N240:S240" si="90">+N238-N239</f>
        <v>-0.34103307999976096</v>
      </c>
      <c r="O240" s="109">
        <f t="shared" si="90"/>
        <v>0</v>
      </c>
      <c r="P240" s="109">
        <f t="shared" si="90"/>
        <v>0</v>
      </c>
      <c r="Q240" s="109">
        <f t="shared" si="90"/>
        <v>0</v>
      </c>
      <c r="R240" s="109">
        <f t="shared" si="90"/>
        <v>24452.31793384</v>
      </c>
      <c r="S240" s="109">
        <f t="shared" si="90"/>
        <v>0</v>
      </c>
    </row>
    <row r="241" spans="11:19" ht="15" customHeight="1" x14ac:dyDescent="0.25">
      <c r="K241" s="104" t="s">
        <v>2794</v>
      </c>
      <c r="L241" s="125" t="s">
        <v>2795</v>
      </c>
      <c r="M241" s="119">
        <f t="shared" si="84"/>
        <v>10829</v>
      </c>
      <c r="N241" s="126">
        <v>800</v>
      </c>
      <c r="O241" s="126"/>
      <c r="P241" s="126"/>
      <c r="Q241" s="126"/>
      <c r="R241" s="126">
        <v>10029</v>
      </c>
      <c r="S241" s="126"/>
    </row>
    <row r="242" spans="11:19" ht="15" customHeight="1" x14ac:dyDescent="0.25">
      <c r="K242" s="104" t="s">
        <v>2796</v>
      </c>
      <c r="L242" s="125" t="s">
        <v>2797</v>
      </c>
      <c r="M242" s="119">
        <f t="shared" si="84"/>
        <v>2500</v>
      </c>
      <c r="N242" s="126">
        <v>2500</v>
      </c>
      <c r="O242" s="126"/>
      <c r="P242" s="126"/>
      <c r="Q242" s="126"/>
      <c r="R242" s="126"/>
      <c r="S242" s="126"/>
    </row>
    <row r="243" spans="11:19" ht="15" customHeight="1" x14ac:dyDescent="0.25">
      <c r="K243" s="104" t="s">
        <v>2798</v>
      </c>
      <c r="L243" s="125" t="s">
        <v>2799</v>
      </c>
      <c r="M243" s="119">
        <f t="shared" si="84"/>
        <v>23200</v>
      </c>
      <c r="N243" s="126">
        <v>200</v>
      </c>
      <c r="O243" s="126"/>
      <c r="P243" s="126"/>
      <c r="Q243" s="126"/>
      <c r="R243" s="126">
        <v>23000</v>
      </c>
      <c r="S243" s="126"/>
    </row>
    <row r="244" spans="11:19" ht="15" customHeight="1" x14ac:dyDescent="0.25">
      <c r="K244" s="104" t="s">
        <v>2800</v>
      </c>
      <c r="L244" s="125" t="s">
        <v>2801</v>
      </c>
      <c r="M244" s="119">
        <f t="shared" si="84"/>
        <v>1838</v>
      </c>
      <c r="N244" s="126">
        <v>1838</v>
      </c>
      <c r="O244" s="126"/>
      <c r="P244" s="126"/>
      <c r="Q244" s="126"/>
      <c r="R244" s="126"/>
      <c r="S244" s="126"/>
    </row>
    <row r="245" spans="11:19" ht="15" customHeight="1" x14ac:dyDescent="0.25">
      <c r="K245" s="104" t="s">
        <v>2802</v>
      </c>
      <c r="L245" s="125" t="s">
        <v>2803</v>
      </c>
      <c r="M245" s="119">
        <f t="shared" si="84"/>
        <v>800</v>
      </c>
      <c r="N245" s="126">
        <v>800</v>
      </c>
      <c r="O245" s="126"/>
      <c r="P245" s="126"/>
      <c r="Q245" s="126"/>
      <c r="R245" s="126"/>
      <c r="S245" s="126"/>
    </row>
    <row r="246" spans="11:19" ht="15" customHeight="1" x14ac:dyDescent="0.25">
      <c r="K246" s="104" t="s">
        <v>2804</v>
      </c>
      <c r="L246" s="125" t="s">
        <v>2805</v>
      </c>
      <c r="M246" s="119">
        <f t="shared" si="84"/>
        <v>400</v>
      </c>
      <c r="N246" s="126">
        <v>400</v>
      </c>
      <c r="O246" s="126"/>
      <c r="P246" s="126"/>
      <c r="Q246" s="126"/>
      <c r="R246" s="126"/>
      <c r="S246" s="126"/>
    </row>
    <row r="247" spans="11:19" ht="15" customHeight="1" x14ac:dyDescent="0.25">
      <c r="K247" s="104" t="s">
        <v>2806</v>
      </c>
      <c r="L247" s="125" t="s">
        <v>2807</v>
      </c>
      <c r="M247" s="119">
        <f t="shared" si="84"/>
        <v>200</v>
      </c>
      <c r="N247" s="126">
        <v>200</v>
      </c>
      <c r="O247" s="126"/>
      <c r="P247" s="126"/>
      <c r="Q247" s="126"/>
      <c r="R247" s="126"/>
      <c r="S247" s="126"/>
    </row>
    <row r="248" spans="11:19" ht="15" customHeight="1" x14ac:dyDescent="0.25">
      <c r="K248" s="104" t="s">
        <v>2808</v>
      </c>
      <c r="L248" s="125" t="s">
        <v>2809</v>
      </c>
      <c r="M248" s="119">
        <f t="shared" si="84"/>
        <v>200</v>
      </c>
      <c r="N248" s="126">
        <v>200</v>
      </c>
      <c r="O248" s="126"/>
      <c r="P248" s="126"/>
      <c r="Q248" s="126"/>
      <c r="R248" s="126"/>
      <c r="S248" s="126"/>
    </row>
    <row r="249" spans="11:19" ht="15" customHeight="1" x14ac:dyDescent="0.25">
      <c r="K249" s="104" t="s">
        <v>2810</v>
      </c>
      <c r="L249" s="125" t="s">
        <v>2811</v>
      </c>
      <c r="M249" s="119">
        <f t="shared" si="84"/>
        <v>7100</v>
      </c>
      <c r="N249" s="126">
        <v>600</v>
      </c>
      <c r="O249" s="126"/>
      <c r="P249" s="126"/>
      <c r="Q249" s="126"/>
      <c r="R249" s="126">
        <v>6500</v>
      </c>
      <c r="S249" s="126"/>
    </row>
    <row r="250" spans="11:19" ht="15" customHeight="1" x14ac:dyDescent="0.25">
      <c r="K250" s="115" t="s">
        <v>2812</v>
      </c>
      <c r="L250" s="116" t="s">
        <v>2813</v>
      </c>
      <c r="M250" s="117">
        <f t="shared" si="84"/>
        <v>1264</v>
      </c>
      <c r="N250" s="117">
        <f t="shared" ref="N250:S250" si="91">SUM(N253:N255)</f>
        <v>421</v>
      </c>
      <c r="O250" s="117">
        <f t="shared" si="91"/>
        <v>0</v>
      </c>
      <c r="P250" s="117">
        <f t="shared" si="91"/>
        <v>0</v>
      </c>
      <c r="Q250" s="117">
        <f t="shared" si="91"/>
        <v>0</v>
      </c>
      <c r="R250" s="117">
        <f t="shared" si="91"/>
        <v>843</v>
      </c>
      <c r="S250" s="117">
        <f t="shared" si="91"/>
        <v>0</v>
      </c>
    </row>
    <row r="251" spans="11:19" ht="15" hidden="1" customHeight="1" x14ac:dyDescent="0.25">
      <c r="K251" s="104"/>
      <c r="L251" s="113"/>
      <c r="M251" s="121">
        <f t="shared" si="84"/>
        <v>1264.4828625</v>
      </c>
      <c r="N251" s="106">
        <v>421.49428750000004</v>
      </c>
      <c r="O251" s="106"/>
      <c r="P251" s="106"/>
      <c r="Q251" s="106"/>
      <c r="R251" s="106">
        <f>+N251*2</f>
        <v>842.98857500000008</v>
      </c>
      <c r="S251" s="106"/>
    </row>
    <row r="252" spans="11:19" ht="15" hidden="1" customHeight="1" x14ac:dyDescent="0.25">
      <c r="K252" s="107"/>
      <c r="L252" s="114"/>
      <c r="M252" s="122">
        <f t="shared" si="84"/>
        <v>-0.48286250000012387</v>
      </c>
      <c r="N252" s="109">
        <f t="shared" ref="N252:S252" si="92">+N250-N251</f>
        <v>-0.49428750000004129</v>
      </c>
      <c r="O252" s="109">
        <f t="shared" si="92"/>
        <v>0</v>
      </c>
      <c r="P252" s="109">
        <f t="shared" si="92"/>
        <v>0</v>
      </c>
      <c r="Q252" s="109">
        <f t="shared" si="92"/>
        <v>0</v>
      </c>
      <c r="R252" s="109">
        <f t="shared" si="92"/>
        <v>1.1424999999917418E-2</v>
      </c>
      <c r="S252" s="109">
        <f t="shared" si="92"/>
        <v>0</v>
      </c>
    </row>
    <row r="253" spans="11:19" ht="15" customHeight="1" x14ac:dyDescent="0.25">
      <c r="K253" s="104" t="s">
        <v>2814</v>
      </c>
      <c r="L253" s="125" t="s">
        <v>2815</v>
      </c>
      <c r="M253" s="119">
        <f t="shared" si="84"/>
        <v>450</v>
      </c>
      <c r="N253" s="126">
        <v>200</v>
      </c>
      <c r="O253" s="126"/>
      <c r="P253" s="126"/>
      <c r="Q253" s="126"/>
      <c r="R253" s="126">
        <v>250</v>
      </c>
      <c r="S253" s="126"/>
    </row>
    <row r="254" spans="11:19" ht="15" customHeight="1" x14ac:dyDescent="0.25">
      <c r="K254" s="104" t="s">
        <v>2816</v>
      </c>
      <c r="L254" s="125" t="s">
        <v>2817</v>
      </c>
      <c r="M254" s="119">
        <f t="shared" si="84"/>
        <v>400</v>
      </c>
      <c r="N254" s="126">
        <v>150</v>
      </c>
      <c r="O254" s="126"/>
      <c r="P254" s="126"/>
      <c r="Q254" s="126"/>
      <c r="R254" s="126">
        <v>250</v>
      </c>
      <c r="S254" s="126"/>
    </row>
    <row r="255" spans="11:19" ht="15" customHeight="1" x14ac:dyDescent="0.25">
      <c r="K255" s="104" t="s">
        <v>2818</v>
      </c>
      <c r="L255" s="125" t="s">
        <v>2819</v>
      </c>
      <c r="M255" s="119">
        <f t="shared" si="84"/>
        <v>414</v>
      </c>
      <c r="N255" s="126">
        <v>71</v>
      </c>
      <c r="O255" s="126"/>
      <c r="P255" s="126"/>
      <c r="Q255" s="126"/>
      <c r="R255" s="126">
        <v>343</v>
      </c>
      <c r="S255" s="126"/>
    </row>
    <row r="256" spans="11:19" ht="15" customHeight="1" x14ac:dyDescent="0.25">
      <c r="K256" s="115" t="s">
        <v>2820</v>
      </c>
      <c r="L256" s="116" t="s">
        <v>2821</v>
      </c>
      <c r="M256" s="117">
        <f t="shared" si="84"/>
        <v>3170</v>
      </c>
      <c r="N256" s="117">
        <f t="shared" ref="N256:S256" si="93">SUM(N259:N260)</f>
        <v>3170</v>
      </c>
      <c r="O256" s="117">
        <f t="shared" si="93"/>
        <v>0</v>
      </c>
      <c r="P256" s="117">
        <f t="shared" si="93"/>
        <v>0</v>
      </c>
      <c r="Q256" s="117">
        <f t="shared" si="93"/>
        <v>0</v>
      </c>
      <c r="R256" s="117">
        <f t="shared" si="93"/>
        <v>0</v>
      </c>
      <c r="S256" s="117">
        <f t="shared" si="93"/>
        <v>0</v>
      </c>
    </row>
    <row r="257" spans="11:19" ht="15" hidden="1" customHeight="1" x14ac:dyDescent="0.25">
      <c r="K257" s="104"/>
      <c r="L257" s="113"/>
      <c r="M257" s="121">
        <f t="shared" si="84"/>
        <v>0</v>
      </c>
      <c r="N257" s="106"/>
      <c r="O257" s="106"/>
      <c r="P257" s="106"/>
      <c r="Q257" s="106"/>
      <c r="R257" s="106"/>
      <c r="S257" s="106"/>
    </row>
    <row r="258" spans="11:19" ht="15" hidden="1" customHeight="1" x14ac:dyDescent="0.25">
      <c r="K258" s="107"/>
      <c r="L258" s="114"/>
      <c r="M258" s="122">
        <f t="shared" si="84"/>
        <v>3170</v>
      </c>
      <c r="N258" s="109">
        <f t="shared" ref="N258:S258" si="94">+N256-N257</f>
        <v>3170</v>
      </c>
      <c r="O258" s="109">
        <f t="shared" si="94"/>
        <v>0</v>
      </c>
      <c r="P258" s="109">
        <f t="shared" si="94"/>
        <v>0</v>
      </c>
      <c r="Q258" s="109">
        <f t="shared" si="94"/>
        <v>0</v>
      </c>
      <c r="R258" s="109">
        <f t="shared" si="94"/>
        <v>0</v>
      </c>
      <c r="S258" s="109">
        <f t="shared" si="94"/>
        <v>0</v>
      </c>
    </row>
    <row r="259" spans="11:19" ht="25.9" customHeight="1" x14ac:dyDescent="0.25">
      <c r="K259" s="104" t="s">
        <v>2822</v>
      </c>
      <c r="L259" s="125" t="s">
        <v>2823</v>
      </c>
      <c r="M259" s="119">
        <f t="shared" si="84"/>
        <v>1130</v>
      </c>
      <c r="N259" s="126">
        <v>1130</v>
      </c>
      <c r="O259" s="126"/>
      <c r="P259" s="126"/>
      <c r="Q259" s="126"/>
      <c r="R259" s="126"/>
      <c r="S259" s="126"/>
    </row>
    <row r="260" spans="11:19" ht="15" customHeight="1" x14ac:dyDescent="0.25">
      <c r="K260" s="104" t="s">
        <v>2824</v>
      </c>
      <c r="L260" s="125" t="s">
        <v>2825</v>
      </c>
      <c r="M260" s="119">
        <f t="shared" si="84"/>
        <v>2040</v>
      </c>
      <c r="N260" s="126">
        <v>2040</v>
      </c>
      <c r="O260" s="126"/>
      <c r="P260" s="126"/>
      <c r="Q260" s="126"/>
      <c r="R260" s="126"/>
      <c r="S260" s="126"/>
    </row>
    <row r="261" spans="11:19" ht="15" customHeight="1" x14ac:dyDescent="0.25">
      <c r="K261" s="115" t="s">
        <v>2826</v>
      </c>
      <c r="L261" s="116" t="s">
        <v>2827</v>
      </c>
      <c r="M261" s="117">
        <f t="shared" si="84"/>
        <v>1000</v>
      </c>
      <c r="N261" s="117">
        <f t="shared" ref="N261:S261" si="95">SUM(N264:N265)</f>
        <v>1000</v>
      </c>
      <c r="O261" s="117">
        <f t="shared" si="95"/>
        <v>0</v>
      </c>
      <c r="P261" s="117">
        <f t="shared" si="95"/>
        <v>0</v>
      </c>
      <c r="Q261" s="117">
        <f t="shared" si="95"/>
        <v>0</v>
      </c>
      <c r="R261" s="117">
        <f t="shared" si="95"/>
        <v>0</v>
      </c>
      <c r="S261" s="117">
        <f t="shared" si="95"/>
        <v>0</v>
      </c>
    </row>
    <row r="262" spans="11:19" ht="15" hidden="1" customHeight="1" x14ac:dyDescent="0.25">
      <c r="K262" s="104"/>
      <c r="L262" s="113"/>
      <c r="M262" s="121">
        <f t="shared" si="84"/>
        <v>1000</v>
      </c>
      <c r="N262" s="106">
        <v>1000</v>
      </c>
      <c r="O262" s="106"/>
      <c r="P262" s="106"/>
      <c r="Q262" s="106"/>
      <c r="R262" s="106"/>
      <c r="S262" s="106"/>
    </row>
    <row r="263" spans="11:19" ht="15" hidden="1" customHeight="1" x14ac:dyDescent="0.25">
      <c r="K263" s="107"/>
      <c r="L263" s="114"/>
      <c r="M263" s="122">
        <f t="shared" si="84"/>
        <v>0</v>
      </c>
      <c r="N263" s="109">
        <f t="shared" ref="N263:S263" si="96">+N261-N262</f>
        <v>0</v>
      </c>
      <c r="O263" s="109">
        <f t="shared" si="96"/>
        <v>0</v>
      </c>
      <c r="P263" s="109">
        <f t="shared" si="96"/>
        <v>0</v>
      </c>
      <c r="Q263" s="109">
        <f t="shared" si="96"/>
        <v>0</v>
      </c>
      <c r="R263" s="109">
        <f t="shared" si="96"/>
        <v>0</v>
      </c>
      <c r="S263" s="109">
        <f t="shared" si="96"/>
        <v>0</v>
      </c>
    </row>
    <row r="264" spans="11:19" ht="27" customHeight="1" x14ac:dyDescent="0.25">
      <c r="K264" s="104" t="s">
        <v>2828</v>
      </c>
      <c r="L264" s="125" t="s">
        <v>2829</v>
      </c>
      <c r="M264" s="119">
        <f t="shared" si="84"/>
        <v>600</v>
      </c>
      <c r="N264" s="126">
        <v>600</v>
      </c>
      <c r="O264" s="126"/>
      <c r="P264" s="126"/>
      <c r="Q264" s="126"/>
      <c r="R264" s="126"/>
      <c r="S264" s="126"/>
    </row>
    <row r="265" spans="11:19" ht="15" customHeight="1" x14ac:dyDescent="0.25">
      <c r="K265" s="104" t="s">
        <v>2830</v>
      </c>
      <c r="L265" s="125" t="s">
        <v>2831</v>
      </c>
      <c r="M265" s="119">
        <f t="shared" si="84"/>
        <v>400</v>
      </c>
      <c r="N265" s="126">
        <v>400</v>
      </c>
      <c r="O265" s="126"/>
      <c r="P265" s="126"/>
      <c r="Q265" s="126"/>
      <c r="R265" s="126"/>
      <c r="S265" s="126"/>
    </row>
    <row r="266" spans="11:19" ht="27" customHeight="1" x14ac:dyDescent="0.25">
      <c r="K266" s="104" t="s">
        <v>2832</v>
      </c>
      <c r="L266" s="125" t="s">
        <v>2833</v>
      </c>
      <c r="M266" s="119">
        <f t="shared" si="84"/>
        <v>100</v>
      </c>
      <c r="N266" s="126">
        <v>100</v>
      </c>
      <c r="O266" s="126"/>
      <c r="P266" s="126"/>
      <c r="Q266" s="126"/>
      <c r="R266" s="126"/>
      <c r="S266" s="126"/>
    </row>
    <row r="267" spans="11:19" ht="15" customHeight="1" x14ac:dyDescent="0.25">
      <c r="K267" s="104" t="s">
        <v>2834</v>
      </c>
      <c r="L267" s="125" t="s">
        <v>2835</v>
      </c>
      <c r="M267" s="119">
        <f t="shared" si="84"/>
        <v>65000</v>
      </c>
      <c r="N267" s="126"/>
      <c r="O267" s="126"/>
      <c r="P267" s="126">
        <v>65000</v>
      </c>
      <c r="Q267" s="126"/>
      <c r="R267" s="126"/>
      <c r="S267" s="126"/>
    </row>
    <row r="268" spans="11:19" ht="15" customHeight="1" x14ac:dyDescent="0.25">
      <c r="K268" s="115" t="s">
        <v>2836</v>
      </c>
      <c r="L268" s="116" t="s">
        <v>2837</v>
      </c>
      <c r="M268" s="117">
        <f t="shared" si="84"/>
        <v>1264</v>
      </c>
      <c r="N268" s="117">
        <f t="shared" ref="N268:S268" si="97">SUM(N271:N272)</f>
        <v>1264</v>
      </c>
      <c r="O268" s="117">
        <f t="shared" si="97"/>
        <v>0</v>
      </c>
      <c r="P268" s="117">
        <f t="shared" si="97"/>
        <v>0</v>
      </c>
      <c r="Q268" s="117">
        <f t="shared" si="97"/>
        <v>0</v>
      </c>
      <c r="R268" s="117">
        <f t="shared" si="97"/>
        <v>0</v>
      </c>
      <c r="S268" s="117">
        <f t="shared" si="97"/>
        <v>0</v>
      </c>
    </row>
    <row r="269" spans="11:19" ht="15" hidden="1" customHeight="1" x14ac:dyDescent="0.25">
      <c r="K269" s="104"/>
      <c r="L269" s="113"/>
      <c r="M269" s="121">
        <f t="shared" si="84"/>
        <v>1264.4828625</v>
      </c>
      <c r="N269" s="106">
        <v>1264.4828625</v>
      </c>
      <c r="O269" s="106"/>
      <c r="P269" s="106"/>
      <c r="Q269" s="106"/>
      <c r="R269" s="106"/>
      <c r="S269" s="106"/>
    </row>
    <row r="270" spans="11:19" ht="15" hidden="1" customHeight="1" x14ac:dyDescent="0.25">
      <c r="K270" s="107"/>
      <c r="L270" s="114"/>
      <c r="M270" s="122">
        <f t="shared" si="84"/>
        <v>-0.48286250000001019</v>
      </c>
      <c r="N270" s="109">
        <f t="shared" ref="N270:S270" si="98">+N268-N269</f>
        <v>-0.48286250000001019</v>
      </c>
      <c r="O270" s="109">
        <f t="shared" si="98"/>
        <v>0</v>
      </c>
      <c r="P270" s="109">
        <f t="shared" si="98"/>
        <v>0</v>
      </c>
      <c r="Q270" s="109">
        <f t="shared" si="98"/>
        <v>0</v>
      </c>
      <c r="R270" s="109">
        <f t="shared" si="98"/>
        <v>0</v>
      </c>
      <c r="S270" s="109">
        <f t="shared" si="98"/>
        <v>0</v>
      </c>
    </row>
    <row r="271" spans="11:19" ht="15" customHeight="1" x14ac:dyDescent="0.25">
      <c r="K271" s="104" t="s">
        <v>2838</v>
      </c>
      <c r="L271" s="125" t="s">
        <v>2839</v>
      </c>
      <c r="M271" s="119">
        <f t="shared" si="84"/>
        <v>600</v>
      </c>
      <c r="N271" s="126">
        <v>600</v>
      </c>
      <c r="O271" s="126"/>
      <c r="P271" s="126"/>
      <c r="Q271" s="126"/>
      <c r="R271" s="126"/>
      <c r="S271" s="126"/>
    </row>
    <row r="272" spans="11:19" ht="15" customHeight="1" x14ac:dyDescent="0.25">
      <c r="K272" s="104" t="s">
        <v>2840</v>
      </c>
      <c r="L272" s="125" t="s">
        <v>2841</v>
      </c>
      <c r="M272" s="119">
        <f t="shared" si="84"/>
        <v>664</v>
      </c>
      <c r="N272" s="126">
        <v>664</v>
      </c>
      <c r="O272" s="126"/>
      <c r="P272" s="126"/>
      <c r="Q272" s="126"/>
      <c r="R272" s="126"/>
      <c r="S272" s="126"/>
    </row>
    <row r="273" spans="11:19" ht="15" customHeight="1" x14ac:dyDescent="0.25">
      <c r="K273" s="115" t="s">
        <v>2842</v>
      </c>
      <c r="L273" s="116" t="s">
        <v>2843</v>
      </c>
      <c r="M273" s="117">
        <f t="shared" si="84"/>
        <v>13715</v>
      </c>
      <c r="N273" s="117">
        <f>SUM(N276:N279)</f>
        <v>4215</v>
      </c>
      <c r="O273" s="117">
        <f>SUM(O276:O278)</f>
        <v>0</v>
      </c>
      <c r="P273" s="117">
        <f>SUM(P276:P278)</f>
        <v>6500</v>
      </c>
      <c r="Q273" s="117">
        <f>SUM(Q276:Q278)</f>
        <v>0</v>
      </c>
      <c r="R273" s="117">
        <f>SUM(R276:R278)</f>
        <v>2500</v>
      </c>
      <c r="S273" s="117">
        <f>SUM(S276:S278)</f>
        <v>500</v>
      </c>
    </row>
    <row r="274" spans="11:19" ht="15" hidden="1" customHeight="1" x14ac:dyDescent="0.25">
      <c r="K274" s="104"/>
      <c r="L274" s="113"/>
      <c r="M274" s="121">
        <f t="shared" si="84"/>
        <v>4214.9428750000006</v>
      </c>
      <c r="N274" s="106">
        <v>4214.9428750000006</v>
      </c>
      <c r="O274" s="106"/>
      <c r="P274" s="106"/>
      <c r="Q274" s="106"/>
      <c r="R274" s="106"/>
      <c r="S274" s="106"/>
    </row>
    <row r="275" spans="11:19" ht="15" hidden="1" customHeight="1" x14ac:dyDescent="0.25">
      <c r="K275" s="107"/>
      <c r="L275" s="114"/>
      <c r="M275" s="122">
        <f t="shared" si="84"/>
        <v>9500.0571249999994</v>
      </c>
      <c r="N275" s="109">
        <f t="shared" ref="N275:S275" si="99">+N273-N274</f>
        <v>5.7124999999359716E-2</v>
      </c>
      <c r="O275" s="109">
        <f t="shared" si="99"/>
        <v>0</v>
      </c>
      <c r="P275" s="109">
        <f t="shared" si="99"/>
        <v>6500</v>
      </c>
      <c r="Q275" s="109">
        <f t="shared" si="99"/>
        <v>0</v>
      </c>
      <c r="R275" s="109">
        <f t="shared" si="99"/>
        <v>2500</v>
      </c>
      <c r="S275" s="109">
        <f t="shared" si="99"/>
        <v>500</v>
      </c>
    </row>
    <row r="276" spans="11:19" ht="15" customHeight="1" x14ac:dyDescent="0.25">
      <c r="K276" s="104" t="s">
        <v>2844</v>
      </c>
      <c r="L276" s="125" t="s">
        <v>2845</v>
      </c>
      <c r="M276" s="119">
        <f t="shared" si="84"/>
        <v>1430</v>
      </c>
      <c r="N276" s="126">
        <v>430</v>
      </c>
      <c r="O276" s="126"/>
      <c r="P276" s="126">
        <v>500</v>
      </c>
      <c r="Q276" s="126"/>
      <c r="R276" s="126"/>
      <c r="S276" s="126">
        <v>500</v>
      </c>
    </row>
    <row r="277" spans="11:19" ht="25.9" customHeight="1" x14ac:dyDescent="0.25">
      <c r="K277" s="104" t="s">
        <v>2846</v>
      </c>
      <c r="L277" s="125" t="s">
        <v>2847</v>
      </c>
      <c r="M277" s="119">
        <f t="shared" si="84"/>
        <v>6600</v>
      </c>
      <c r="N277" s="126">
        <v>1600</v>
      </c>
      <c r="O277" s="126"/>
      <c r="P277" s="126">
        <v>5000</v>
      </c>
      <c r="Q277" s="126"/>
      <c r="R277" s="126"/>
      <c r="S277" s="126"/>
    </row>
    <row r="278" spans="11:19" ht="15" customHeight="1" x14ac:dyDescent="0.25">
      <c r="K278" s="104" t="s">
        <v>2848</v>
      </c>
      <c r="L278" s="125" t="s">
        <v>2849</v>
      </c>
      <c r="M278" s="119">
        <f t="shared" si="84"/>
        <v>5200</v>
      </c>
      <c r="N278" s="126">
        <v>1700</v>
      </c>
      <c r="O278" s="126"/>
      <c r="P278" s="126">
        <v>1000</v>
      </c>
      <c r="Q278" s="126"/>
      <c r="R278" s="126">
        <v>2500</v>
      </c>
      <c r="S278" s="126"/>
    </row>
    <row r="279" spans="11:19" ht="15" customHeight="1" x14ac:dyDescent="0.25">
      <c r="K279" s="104" t="s">
        <v>2850</v>
      </c>
      <c r="L279" s="125" t="s">
        <v>2851</v>
      </c>
      <c r="M279" s="119">
        <f t="shared" si="84"/>
        <v>485</v>
      </c>
      <c r="N279" s="126">
        <v>485</v>
      </c>
      <c r="O279" s="126"/>
      <c r="P279" s="126"/>
      <c r="Q279" s="126"/>
      <c r="R279" s="126"/>
      <c r="S279" s="126"/>
    </row>
    <row r="280" spans="11:19" ht="15" customHeight="1" x14ac:dyDescent="0.25">
      <c r="K280" s="115" t="s">
        <v>2852</v>
      </c>
      <c r="L280" s="116" t="s">
        <v>2853</v>
      </c>
      <c r="M280" s="117">
        <f t="shared" si="84"/>
        <v>2450</v>
      </c>
      <c r="N280" s="117">
        <f t="shared" ref="N280:S280" si="100">SUM(N283:N284)</f>
        <v>2450</v>
      </c>
      <c r="O280" s="117">
        <f t="shared" si="100"/>
        <v>0</v>
      </c>
      <c r="P280" s="117">
        <f t="shared" si="100"/>
        <v>0</v>
      </c>
      <c r="Q280" s="117">
        <f t="shared" si="100"/>
        <v>0</v>
      </c>
      <c r="R280" s="117">
        <f t="shared" si="100"/>
        <v>0</v>
      </c>
      <c r="S280" s="117">
        <f t="shared" si="100"/>
        <v>0</v>
      </c>
    </row>
    <row r="281" spans="11:19" ht="15" hidden="1" customHeight="1" x14ac:dyDescent="0.25">
      <c r="K281" s="104"/>
      <c r="L281" s="113"/>
      <c r="M281" s="121">
        <f t="shared" si="84"/>
        <v>2450</v>
      </c>
      <c r="N281" s="106">
        <v>2450</v>
      </c>
      <c r="O281" s="106"/>
      <c r="P281" s="106"/>
      <c r="Q281" s="106"/>
      <c r="R281" s="106"/>
      <c r="S281" s="106"/>
    </row>
    <row r="282" spans="11:19" ht="15" hidden="1" customHeight="1" x14ac:dyDescent="0.25">
      <c r="K282" s="107"/>
      <c r="L282" s="114"/>
      <c r="M282" s="122">
        <f t="shared" si="84"/>
        <v>0</v>
      </c>
      <c r="N282" s="109">
        <f t="shared" ref="N282:S282" si="101">+N280-N281</f>
        <v>0</v>
      </c>
      <c r="O282" s="109">
        <f t="shared" si="101"/>
        <v>0</v>
      </c>
      <c r="P282" s="109">
        <f t="shared" si="101"/>
        <v>0</v>
      </c>
      <c r="Q282" s="109">
        <f t="shared" si="101"/>
        <v>0</v>
      </c>
      <c r="R282" s="109">
        <f t="shared" si="101"/>
        <v>0</v>
      </c>
      <c r="S282" s="109">
        <f t="shared" si="101"/>
        <v>0</v>
      </c>
    </row>
    <row r="283" spans="11:19" ht="15" customHeight="1" x14ac:dyDescent="0.25">
      <c r="K283" s="104" t="s">
        <v>2854</v>
      </c>
      <c r="L283" s="125" t="s">
        <v>2855</v>
      </c>
      <c r="M283" s="119">
        <f t="shared" si="84"/>
        <v>1100</v>
      </c>
      <c r="N283" s="126">
        <v>1100</v>
      </c>
      <c r="O283" s="126"/>
      <c r="P283" s="126"/>
      <c r="Q283" s="126"/>
      <c r="R283" s="126"/>
      <c r="S283" s="126"/>
    </row>
    <row r="284" spans="11:19" ht="15" customHeight="1" x14ac:dyDescent="0.25">
      <c r="K284" s="104" t="s">
        <v>2856</v>
      </c>
      <c r="L284" s="125" t="s">
        <v>2857</v>
      </c>
      <c r="M284" s="119">
        <f t="shared" si="84"/>
        <v>1350</v>
      </c>
      <c r="N284" s="126">
        <v>1350</v>
      </c>
      <c r="O284" s="126"/>
      <c r="P284" s="126"/>
      <c r="Q284" s="126"/>
      <c r="R284" s="126"/>
      <c r="S284" s="126"/>
    </row>
    <row r="285" spans="11:19" ht="15" customHeight="1" x14ac:dyDescent="0.25">
      <c r="K285" s="115" t="s">
        <v>2858</v>
      </c>
      <c r="L285" s="116" t="s">
        <v>2859</v>
      </c>
      <c r="M285" s="117">
        <f t="shared" si="84"/>
        <v>2368</v>
      </c>
      <c r="N285" s="117">
        <f t="shared" ref="N285:S285" si="102">SUM(N288:N290)</f>
        <v>2368</v>
      </c>
      <c r="O285" s="117">
        <f t="shared" si="102"/>
        <v>0</v>
      </c>
      <c r="P285" s="117">
        <f t="shared" si="102"/>
        <v>0</v>
      </c>
      <c r="Q285" s="117">
        <f t="shared" si="102"/>
        <v>0</v>
      </c>
      <c r="R285" s="117">
        <f t="shared" si="102"/>
        <v>0</v>
      </c>
      <c r="S285" s="117">
        <f t="shared" si="102"/>
        <v>0</v>
      </c>
    </row>
    <row r="286" spans="11:19" ht="15" hidden="1" customHeight="1" x14ac:dyDescent="0.25">
      <c r="K286" s="104"/>
      <c r="L286" s="113"/>
      <c r="M286" s="121">
        <f t="shared" si="84"/>
        <v>1568.4645426450002</v>
      </c>
      <c r="N286" s="106">
        <v>1568.4645426450002</v>
      </c>
      <c r="O286" s="106"/>
      <c r="P286" s="106"/>
      <c r="Q286" s="106"/>
      <c r="R286" s="106"/>
      <c r="S286" s="106"/>
    </row>
    <row r="287" spans="11:19" ht="15" hidden="1" customHeight="1" x14ac:dyDescent="0.25">
      <c r="K287" s="107"/>
      <c r="L287" s="114"/>
      <c r="M287" s="122">
        <f t="shared" si="84"/>
        <v>799.53545735499983</v>
      </c>
      <c r="N287" s="109">
        <f t="shared" ref="N287:S287" si="103">+N285-N286</f>
        <v>799.53545735499983</v>
      </c>
      <c r="O287" s="109">
        <f t="shared" si="103"/>
        <v>0</v>
      </c>
      <c r="P287" s="109">
        <f t="shared" si="103"/>
        <v>0</v>
      </c>
      <c r="Q287" s="109">
        <f t="shared" si="103"/>
        <v>0</v>
      </c>
      <c r="R287" s="109">
        <f t="shared" si="103"/>
        <v>0</v>
      </c>
      <c r="S287" s="109">
        <f t="shared" si="103"/>
        <v>0</v>
      </c>
    </row>
    <row r="288" spans="11:19" ht="15" customHeight="1" x14ac:dyDescent="0.25">
      <c r="K288" s="104" t="s">
        <v>2860</v>
      </c>
      <c r="L288" s="125" t="s">
        <v>2861</v>
      </c>
      <c r="M288" s="119">
        <f t="shared" si="84"/>
        <v>948</v>
      </c>
      <c r="N288" s="126">
        <v>948</v>
      </c>
      <c r="O288" s="126"/>
      <c r="P288" s="126"/>
      <c r="Q288" s="126"/>
      <c r="R288" s="126"/>
      <c r="S288" s="126"/>
    </row>
    <row r="289" spans="11:19" ht="15" customHeight="1" x14ac:dyDescent="0.25">
      <c r="K289" s="104" t="s">
        <v>2862</v>
      </c>
      <c r="L289" s="125" t="s">
        <v>2863</v>
      </c>
      <c r="M289" s="119">
        <f t="shared" si="84"/>
        <v>620</v>
      </c>
      <c r="N289" s="126">
        <v>620</v>
      </c>
      <c r="O289" s="126"/>
      <c r="P289" s="126"/>
      <c r="Q289" s="126"/>
      <c r="R289" s="126"/>
      <c r="S289" s="126"/>
    </row>
    <row r="290" spans="11:19" ht="15" customHeight="1" x14ac:dyDescent="0.25">
      <c r="K290" s="104" t="s">
        <v>2864</v>
      </c>
      <c r="L290" s="125" t="s">
        <v>2865</v>
      </c>
      <c r="M290" s="119">
        <f t="shared" si="84"/>
        <v>800</v>
      </c>
      <c r="N290" s="126">
        <v>800</v>
      </c>
      <c r="O290" s="126"/>
      <c r="P290" s="126"/>
      <c r="Q290" s="126"/>
      <c r="R290" s="126"/>
      <c r="S290" s="126"/>
    </row>
  </sheetData>
  <mergeCells count="2">
    <mergeCell ref="K2:L3"/>
    <mergeCell ref="M2:S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BA13B17C-BF7D-496A-9E38-F75D0F3EC723}">
            <xm:f>'D:\DATOS\Downloads\[INDICATIVO PDD NDS 2020-2023 (formato 2020-07-27).xlsx]Gob'!#REF!=$N$118</xm:f>
            <x14:dxf/>
          </x14:cfRule>
          <xm:sqref>U8</xm:sqref>
        </x14:conditionalFormatting>
        <x14:conditionalFormatting xmlns:xm="http://schemas.microsoft.com/office/excel/2006/main">
          <x14:cfRule type="expression" priority="1" id="{C0891019-D843-4854-B80B-ED2F3EB8E4FA}">
            <xm:f>'D:\DATOS\Downloads\[INDICATIVO PDD NDS 2020-2023 (formato 2020-07-27).xlsx]DSoc'!#REF!=$M$93</xm:f>
            <x14:dxf/>
          </x14:cfRule>
          <xm:sqref>M98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CC207"/>
  <sheetViews>
    <sheetView view="pageBreakPreview" zoomScale="60" zoomScaleNormal="60" workbookViewId="0">
      <pane ySplit="10" topLeftCell="A11" activePane="bottomLeft" state="frozen"/>
      <selection activeCell="V25" sqref="V25"/>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06" t="s">
        <v>3851</v>
      </c>
      <c r="M2" s="2307"/>
      <c r="N2" s="2307"/>
      <c r="O2" s="2307"/>
      <c r="P2" s="2307"/>
      <c r="Q2" s="2308"/>
      <c r="R2" s="1114" t="s">
        <v>0</v>
      </c>
      <c r="S2" s="1116"/>
      <c r="T2" s="1195" t="s">
        <v>1</v>
      </c>
      <c r="U2" s="1196"/>
      <c r="V2" s="1197"/>
      <c r="W2" s="2299" t="str">
        <f>+$L2</f>
        <v>SECRETARÍA DE TRÁNSITO</v>
      </c>
      <c r="X2" s="2300"/>
      <c r="Y2" s="2300"/>
      <c r="Z2" s="2300"/>
      <c r="AA2" s="2301"/>
      <c r="AB2" s="1114" t="s">
        <v>0</v>
      </c>
      <c r="AC2" s="1115"/>
      <c r="AD2" s="1115"/>
      <c r="AE2" s="1115"/>
      <c r="AF2" s="1115"/>
      <c r="AG2" s="1115"/>
      <c r="AH2" s="1115"/>
      <c r="AI2" s="1115"/>
      <c r="AJ2" s="1116"/>
      <c r="AK2" s="1112" t="s">
        <v>1</v>
      </c>
      <c r="AL2" s="1112"/>
      <c r="AM2" s="1112"/>
      <c r="AN2" s="2299" t="str">
        <f>+$L2</f>
        <v>SECRETARÍA DE TRÁNSITO</v>
      </c>
      <c r="AO2" s="2300"/>
      <c r="AP2" s="2300"/>
      <c r="AQ2" s="2300"/>
      <c r="AR2" s="2300"/>
      <c r="AS2" s="2301"/>
      <c r="AT2" s="1114" t="s">
        <v>0</v>
      </c>
      <c r="AU2" s="1115"/>
      <c r="AV2" s="1115"/>
      <c r="AW2" s="1115"/>
      <c r="AX2" s="1115"/>
      <c r="AY2" s="1115"/>
      <c r="AZ2" s="1115"/>
      <c r="BA2" s="1115"/>
      <c r="BB2" s="1116"/>
      <c r="BC2" s="1112" t="s">
        <v>1</v>
      </c>
      <c r="BD2" s="1112"/>
      <c r="BE2" s="1112"/>
      <c r="BF2" s="2302" t="str">
        <f>+$L2</f>
        <v>SECRETARÍA DE TRÁNSITO</v>
      </c>
      <c r="BG2" s="2302"/>
      <c r="BH2" s="2302"/>
      <c r="BI2" s="2302"/>
      <c r="BJ2" s="2302"/>
      <c r="BK2" s="2302"/>
      <c r="BL2" s="1114" t="s">
        <v>0</v>
      </c>
      <c r="BM2" s="1115"/>
      <c r="BN2" s="1115"/>
      <c r="BO2" s="1115"/>
      <c r="BP2" s="1115"/>
      <c r="BQ2" s="1115"/>
      <c r="BR2" s="1115"/>
      <c r="BS2" s="1115"/>
      <c r="BT2" s="1116"/>
      <c r="BU2" s="1112" t="s">
        <v>1</v>
      </c>
      <c r="BV2" s="1112"/>
      <c r="BW2" s="1112"/>
      <c r="BX2" s="2299" t="str">
        <f>+$L2</f>
        <v>SECRETARÍA DE TRÁNSITO</v>
      </c>
      <c r="BY2" s="2300"/>
      <c r="BZ2" s="2300"/>
      <c r="CA2" s="2300"/>
      <c r="CB2" s="2300"/>
      <c r="CC2" s="2301"/>
    </row>
    <row r="3" spans="1:81" s="690" customFormat="1" ht="16.149999999999999" customHeight="1" x14ac:dyDescent="0.25">
      <c r="A3" s="673"/>
      <c r="B3" s="1132"/>
      <c r="C3" s="1110" t="s">
        <v>1668</v>
      </c>
      <c r="D3" s="1110"/>
      <c r="E3" s="1110"/>
      <c r="F3" s="1110"/>
      <c r="G3" s="1110"/>
      <c r="H3" s="1110"/>
      <c r="I3" s="699"/>
      <c r="J3" s="715" t="s">
        <v>2</v>
      </c>
      <c r="K3" s="715"/>
      <c r="L3" s="1265" t="s">
        <v>7415</v>
      </c>
      <c r="M3" s="1266"/>
      <c r="N3" s="1266"/>
      <c r="O3" s="1266"/>
      <c r="P3" s="1266"/>
      <c r="Q3" s="1267"/>
      <c r="R3" s="1109" t="s">
        <v>1668</v>
      </c>
      <c r="S3" s="1111"/>
      <c r="T3" s="1195" t="s">
        <v>2</v>
      </c>
      <c r="U3" s="1196"/>
      <c r="V3" s="1197"/>
      <c r="W3" s="1207" t="str">
        <f>+$L3</f>
        <v>ALEX ALFREDO CORREDOR JURADO</v>
      </c>
      <c r="X3" s="1208"/>
      <c r="Y3" s="1208"/>
      <c r="Z3" s="1208"/>
      <c r="AA3" s="1268"/>
      <c r="AB3" s="1109" t="s">
        <v>1668</v>
      </c>
      <c r="AC3" s="1110"/>
      <c r="AD3" s="1110"/>
      <c r="AE3" s="1110"/>
      <c r="AF3" s="1110"/>
      <c r="AG3" s="1110"/>
      <c r="AH3" s="1110"/>
      <c r="AI3" s="1110"/>
      <c r="AJ3" s="1111"/>
      <c r="AK3" s="1112" t="s">
        <v>2</v>
      </c>
      <c r="AL3" s="1112"/>
      <c r="AM3" s="1112"/>
      <c r="AN3" s="1777" t="str">
        <f>+$L3</f>
        <v>ALEX ALFREDO CORREDOR JURADO</v>
      </c>
      <c r="AO3" s="1778"/>
      <c r="AP3" s="1778"/>
      <c r="AQ3" s="1778"/>
      <c r="AR3" s="1778"/>
      <c r="AS3" s="1779"/>
      <c r="AT3" s="1109" t="s">
        <v>1668</v>
      </c>
      <c r="AU3" s="1110"/>
      <c r="AV3" s="1110"/>
      <c r="AW3" s="1110"/>
      <c r="AX3" s="1110"/>
      <c r="AY3" s="1110"/>
      <c r="AZ3" s="1110"/>
      <c r="BA3" s="1110"/>
      <c r="BB3" s="1111"/>
      <c r="BC3" s="1112" t="s">
        <v>2</v>
      </c>
      <c r="BD3" s="1112"/>
      <c r="BE3" s="1112"/>
      <c r="BF3" s="1113" t="str">
        <f>+$L3</f>
        <v>ALEX ALFREDO CORREDOR JURADO</v>
      </c>
      <c r="BG3" s="1113"/>
      <c r="BH3" s="1113"/>
      <c r="BI3" s="1113"/>
      <c r="BJ3" s="1113"/>
      <c r="BK3" s="1113"/>
      <c r="BL3" s="1109" t="s">
        <v>1668</v>
      </c>
      <c r="BM3" s="1110"/>
      <c r="BN3" s="1110"/>
      <c r="BO3" s="1110"/>
      <c r="BP3" s="1110"/>
      <c r="BQ3" s="1110"/>
      <c r="BR3" s="1110"/>
      <c r="BS3" s="1110"/>
      <c r="BT3" s="1111"/>
      <c r="BU3" s="1112" t="s">
        <v>2</v>
      </c>
      <c r="BV3" s="1112"/>
      <c r="BW3" s="1112"/>
      <c r="BX3" s="1113" t="str">
        <f>+$L3</f>
        <v>ALEX ALFREDO CORREDOR JURADO</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09" t="s">
        <v>1224</v>
      </c>
      <c r="M4" s="2310"/>
      <c r="N4" s="2310"/>
      <c r="O4" s="2310"/>
      <c r="P4" s="2310"/>
      <c r="Q4" s="2311"/>
      <c r="R4" s="1142" t="s">
        <v>3860</v>
      </c>
      <c r="S4" s="1144"/>
      <c r="T4" s="1195" t="s">
        <v>1675</v>
      </c>
      <c r="U4" s="1196"/>
      <c r="V4" s="1197"/>
      <c r="W4" s="2303" t="str">
        <f>+$L4</f>
        <v xml:space="preserve">5. Infraestructura </v>
      </c>
      <c r="X4" s="2304"/>
      <c r="Y4" s="2304"/>
      <c r="Z4" s="2304"/>
      <c r="AA4" s="2305"/>
      <c r="AB4" s="1142" t="s">
        <v>3860</v>
      </c>
      <c r="AC4" s="1143"/>
      <c r="AD4" s="1143"/>
      <c r="AE4" s="1143"/>
      <c r="AF4" s="1143"/>
      <c r="AG4" s="1143"/>
      <c r="AH4" s="1143"/>
      <c r="AI4" s="1143"/>
      <c r="AJ4" s="1144"/>
      <c r="AK4" s="1112" t="s">
        <v>1667</v>
      </c>
      <c r="AL4" s="1112"/>
      <c r="AM4" s="1112"/>
      <c r="AN4" s="2309" t="str">
        <f>+$L4</f>
        <v xml:space="preserve">5. Infraestructura </v>
      </c>
      <c r="AO4" s="2310"/>
      <c r="AP4" s="2310"/>
      <c r="AQ4" s="2310"/>
      <c r="AR4" s="2310"/>
      <c r="AS4" s="2311"/>
      <c r="AT4" s="1142" t="s">
        <v>3860</v>
      </c>
      <c r="AU4" s="1143"/>
      <c r="AV4" s="1143"/>
      <c r="AW4" s="1143"/>
      <c r="AX4" s="1143"/>
      <c r="AY4" s="1143"/>
      <c r="AZ4" s="1143"/>
      <c r="BA4" s="1143"/>
      <c r="BB4" s="1144"/>
      <c r="BC4" s="1112" t="s">
        <v>1667</v>
      </c>
      <c r="BD4" s="1112"/>
      <c r="BE4" s="1112"/>
      <c r="BF4" s="2298" t="str">
        <f>+$L4</f>
        <v xml:space="preserve">5. Infraestructura </v>
      </c>
      <c r="BG4" s="2298"/>
      <c r="BH4" s="2298"/>
      <c r="BI4" s="2298"/>
      <c r="BJ4" s="2298"/>
      <c r="BK4" s="2298"/>
      <c r="BL4" s="1142" t="s">
        <v>3860</v>
      </c>
      <c r="BM4" s="1143"/>
      <c r="BN4" s="1143"/>
      <c r="BO4" s="1143"/>
      <c r="BP4" s="1143"/>
      <c r="BQ4" s="1143"/>
      <c r="BR4" s="1143"/>
      <c r="BS4" s="1143"/>
      <c r="BT4" s="1144"/>
      <c r="BU4" s="1112" t="s">
        <v>1667</v>
      </c>
      <c r="BV4" s="1112"/>
      <c r="BW4" s="1112"/>
      <c r="BX4" s="2298" t="str">
        <f>+$L4</f>
        <v xml:space="preserve">5. Infraestructura </v>
      </c>
      <c r="BY4" s="2298"/>
      <c r="BZ4" s="2298"/>
      <c r="CA4" s="2298"/>
      <c r="CB4" s="2298"/>
      <c r="CC4" s="2298"/>
    </row>
    <row r="5" spans="1:81" s="690" customFormat="1" ht="16.149999999999999" customHeight="1" x14ac:dyDescent="0.25">
      <c r="A5" s="673"/>
      <c r="B5" s="1133"/>
      <c r="C5" s="1146"/>
      <c r="D5" s="1146"/>
      <c r="E5" s="1146"/>
      <c r="F5" s="1146"/>
      <c r="G5" s="1146"/>
      <c r="H5" s="1146"/>
      <c r="I5" s="700"/>
      <c r="J5" s="715" t="s">
        <v>1670</v>
      </c>
      <c r="K5" s="715"/>
      <c r="L5" s="1259" t="s">
        <v>3852</v>
      </c>
      <c r="M5" s="1260"/>
      <c r="N5" s="1260"/>
      <c r="O5" s="1260"/>
      <c r="P5" s="1260"/>
      <c r="Q5" s="1261"/>
      <c r="R5" s="1145"/>
      <c r="S5" s="1147"/>
      <c r="T5" s="1195" t="s">
        <v>1676</v>
      </c>
      <c r="U5" s="1196"/>
      <c r="V5" s="1197"/>
      <c r="W5" s="1275" t="str">
        <f>+$L5</f>
        <v>5.2 Más Oportunidades para la Movilidad y la Seguridad ViaL</v>
      </c>
      <c r="X5" s="1276"/>
      <c r="Y5" s="1276"/>
      <c r="Z5" s="1276"/>
      <c r="AA5" s="1277"/>
      <c r="AB5" s="1145"/>
      <c r="AC5" s="1146"/>
      <c r="AD5" s="1146"/>
      <c r="AE5" s="1146"/>
      <c r="AF5" s="1146"/>
      <c r="AG5" s="1146"/>
      <c r="AH5" s="1146"/>
      <c r="AI5" s="1146"/>
      <c r="AJ5" s="1147"/>
      <c r="AK5" s="1112" t="s">
        <v>1670</v>
      </c>
      <c r="AL5" s="1112"/>
      <c r="AM5" s="1112"/>
      <c r="AN5" s="1259" t="str">
        <f>+$L5</f>
        <v>5.2 Más Oportunidades para la Movilidad y la Seguridad ViaL</v>
      </c>
      <c r="AO5" s="1260"/>
      <c r="AP5" s="1260"/>
      <c r="AQ5" s="1260"/>
      <c r="AR5" s="1260"/>
      <c r="AS5" s="1261"/>
      <c r="AT5" s="1145"/>
      <c r="AU5" s="1146"/>
      <c r="AV5" s="1146"/>
      <c r="AW5" s="1146"/>
      <c r="AX5" s="1146"/>
      <c r="AY5" s="1146"/>
      <c r="AZ5" s="1146"/>
      <c r="BA5" s="1146"/>
      <c r="BB5" s="1147"/>
      <c r="BC5" s="1112" t="s">
        <v>1670</v>
      </c>
      <c r="BD5" s="1112"/>
      <c r="BE5" s="1112"/>
      <c r="BF5" s="1149" t="str">
        <f>+$L5</f>
        <v>5.2 Más Oportunidades para la Movilidad y la Seguridad ViaL</v>
      </c>
      <c r="BG5" s="1149"/>
      <c r="BH5" s="1149"/>
      <c r="BI5" s="1149"/>
      <c r="BJ5" s="1149"/>
      <c r="BK5" s="1149"/>
      <c r="BL5" s="1145"/>
      <c r="BM5" s="1146"/>
      <c r="BN5" s="1146"/>
      <c r="BO5" s="1146"/>
      <c r="BP5" s="1146"/>
      <c r="BQ5" s="1146"/>
      <c r="BR5" s="1146"/>
      <c r="BS5" s="1146"/>
      <c r="BT5" s="1147"/>
      <c r="BU5" s="1112" t="s">
        <v>1670</v>
      </c>
      <c r="BV5" s="1112"/>
      <c r="BW5" s="1112"/>
      <c r="BX5" s="1149" t="str">
        <f>+$L5</f>
        <v>5.2 Más Oportunidades para la Movilidad y la Seguridad ViaL</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thickBot="1" x14ac:dyDescent="0.3">
      <c r="A11" s="673"/>
      <c r="B11" s="2346" t="s">
        <v>1262</v>
      </c>
      <c r="C11" s="2348" t="s">
        <v>1266</v>
      </c>
      <c r="D11" s="1282">
        <v>2407</v>
      </c>
      <c r="E11" s="1285" t="s">
        <v>7416</v>
      </c>
      <c r="F11" s="1285">
        <v>2407010</v>
      </c>
      <c r="G11" s="1285" t="s">
        <v>7417</v>
      </c>
      <c r="H11" s="1285" t="s">
        <v>7418</v>
      </c>
      <c r="I11" s="1285" t="s">
        <v>7419</v>
      </c>
      <c r="J11" s="1219">
        <v>776</v>
      </c>
      <c r="K11" s="1216" t="str">
        <f>+[23]Metas!K901</f>
        <v>Sistema de Gestión de Calidad ajustado a las exigencias del MIGP</v>
      </c>
      <c r="L11" s="2336">
        <v>0.85</v>
      </c>
      <c r="M11" s="1225">
        <f>SUM(N11:Q11)</f>
        <v>0.85</v>
      </c>
      <c r="N11" s="1482">
        <v>0.15</v>
      </c>
      <c r="O11" s="1484">
        <v>0.2</v>
      </c>
      <c r="P11" s="1486">
        <v>0.25</v>
      </c>
      <c r="Q11" s="1488">
        <v>0.25</v>
      </c>
      <c r="R11" s="1219">
        <f>+$J11</f>
        <v>776</v>
      </c>
      <c r="S11" s="677" t="s">
        <v>7420</v>
      </c>
      <c r="T11" s="708" t="s">
        <v>3833</v>
      </c>
      <c r="U11" s="708" t="s">
        <v>3838</v>
      </c>
      <c r="V11" s="708" t="s">
        <v>3842</v>
      </c>
      <c r="W11" s="646" t="s">
        <v>7421</v>
      </c>
      <c r="X11" s="320">
        <v>44593</v>
      </c>
      <c r="Y11" s="320">
        <v>44925</v>
      </c>
      <c r="Z11" s="320">
        <v>44593</v>
      </c>
      <c r="AA11" s="320">
        <v>44925</v>
      </c>
      <c r="AB11" s="2330">
        <f>+$J11</f>
        <v>776</v>
      </c>
      <c r="AC11" s="2333">
        <f>+L11</f>
        <v>0.85</v>
      </c>
      <c r="AD11" s="308">
        <f>+AM11+AV11+BE11+BN11</f>
        <v>36.799999999999997</v>
      </c>
      <c r="AE11" s="308">
        <f t="shared" ref="AE11:AJ26" si="0">+AN11+AW11+BF11+BO11</f>
        <v>36.799999999999997</v>
      </c>
      <c r="AF11" s="308">
        <f t="shared" si="0"/>
        <v>0</v>
      </c>
      <c r="AG11" s="308">
        <f t="shared" si="0"/>
        <v>0</v>
      </c>
      <c r="AH11" s="308">
        <f t="shared" si="0"/>
        <v>0</v>
      </c>
      <c r="AI11" s="308">
        <f t="shared" si="0"/>
        <v>0</v>
      </c>
      <c r="AJ11" s="308">
        <f t="shared" si="0"/>
        <v>0</v>
      </c>
      <c r="AK11" s="1219">
        <f>+$J11</f>
        <v>776</v>
      </c>
      <c r="AL11" s="2206">
        <f>+N11</f>
        <v>0.15</v>
      </c>
      <c r="AM11" s="308">
        <f>SUM(AN11:AS11)</f>
        <v>9.1999999999999993</v>
      </c>
      <c r="AN11" s="967">
        <v>9.1999999999999993</v>
      </c>
      <c r="AO11" s="674"/>
      <c r="AP11" s="674"/>
      <c r="AQ11" s="674"/>
      <c r="AR11" s="674"/>
      <c r="AS11" s="674"/>
      <c r="AT11" s="1219">
        <f>+$J11</f>
        <v>776</v>
      </c>
      <c r="AU11" s="2204">
        <f>+O11</f>
        <v>0.2</v>
      </c>
      <c r="AV11" s="308">
        <f>SUM(AW11:BB11)</f>
        <v>9.1999999999999993</v>
      </c>
      <c r="AW11" s="967">
        <v>9.1999999999999993</v>
      </c>
      <c r="AX11" s="674"/>
      <c r="AY11" s="674"/>
      <c r="AZ11" s="674"/>
      <c r="BA11" s="674"/>
      <c r="BB11" s="674"/>
      <c r="BC11" s="1219">
        <f>+$J11</f>
        <v>776</v>
      </c>
      <c r="BD11" s="2208">
        <f>+P11</f>
        <v>0.25</v>
      </c>
      <c r="BE11" s="308">
        <f>SUM(BF11:BK11)</f>
        <v>9.1999999999999993</v>
      </c>
      <c r="BF11" s="967">
        <v>9.1999999999999993</v>
      </c>
      <c r="BG11" s="674"/>
      <c r="BH11" s="674"/>
      <c r="BI11" s="674"/>
      <c r="BJ11" s="674"/>
      <c r="BK11" s="674"/>
      <c r="BL11" s="1219">
        <f>+$J11</f>
        <v>776</v>
      </c>
      <c r="BM11" s="2217">
        <f>+Q11</f>
        <v>0.25</v>
      </c>
      <c r="BN11" s="308">
        <f>SUM(BO11:BT11)</f>
        <v>9.1999999999999993</v>
      </c>
      <c r="BO11" s="967">
        <v>9.1999999999999993</v>
      </c>
      <c r="BP11" s="674"/>
      <c r="BQ11" s="674"/>
      <c r="BR11" s="674"/>
      <c r="BS11" s="674"/>
      <c r="BT11" s="674"/>
      <c r="BU11" s="1204" t="s">
        <v>7422</v>
      </c>
      <c r="BV11" s="1205"/>
      <c r="BW11" s="1205"/>
      <c r="BX11" s="1205"/>
      <c r="BY11" s="1205"/>
      <c r="BZ11" s="1205"/>
      <c r="CA11" s="1205"/>
      <c r="CB11" s="1205"/>
      <c r="CC11" s="1206"/>
    </row>
    <row r="12" spans="1:81" s="690" customFormat="1" ht="40.15" customHeight="1" thickTop="1" thickBot="1" x14ac:dyDescent="0.3">
      <c r="A12" s="673"/>
      <c r="B12" s="2347"/>
      <c r="C12" s="2349"/>
      <c r="D12" s="1283"/>
      <c r="E12" s="1286"/>
      <c r="F12" s="1286"/>
      <c r="G12" s="1286"/>
      <c r="H12" s="1286"/>
      <c r="I12" s="1286"/>
      <c r="J12" s="1220"/>
      <c r="K12" s="1217"/>
      <c r="L12" s="2337"/>
      <c r="M12" s="1226"/>
      <c r="N12" s="1483"/>
      <c r="O12" s="1232"/>
      <c r="P12" s="1235"/>
      <c r="Q12" s="1238"/>
      <c r="R12" s="1220"/>
      <c r="S12" s="678" t="s">
        <v>7423</v>
      </c>
      <c r="T12" s="709" t="s">
        <v>3833</v>
      </c>
      <c r="U12" s="709" t="s">
        <v>3838</v>
      </c>
      <c r="V12" s="709" t="s">
        <v>3842</v>
      </c>
      <c r="W12" s="678" t="s">
        <v>7421</v>
      </c>
      <c r="X12" s="670">
        <v>44593</v>
      </c>
      <c r="Y12" s="670">
        <v>44925</v>
      </c>
      <c r="Z12" s="670">
        <v>44593</v>
      </c>
      <c r="AA12" s="670">
        <v>44925</v>
      </c>
      <c r="AB12" s="2331"/>
      <c r="AC12" s="2334"/>
      <c r="AD12" s="303">
        <f t="shared" ref="AD12:AD14" si="1">+AM12+AV12+BE12+BN12</f>
        <v>16</v>
      </c>
      <c r="AE12" s="303">
        <f t="shared" si="0"/>
        <v>16</v>
      </c>
      <c r="AF12" s="303">
        <f t="shared" si="0"/>
        <v>0</v>
      </c>
      <c r="AG12" s="303">
        <f t="shared" si="0"/>
        <v>0</v>
      </c>
      <c r="AH12" s="303">
        <f t="shared" si="0"/>
        <v>0</v>
      </c>
      <c r="AI12" s="303">
        <f t="shared" si="0"/>
        <v>0</v>
      </c>
      <c r="AJ12" s="303">
        <f t="shared" si="0"/>
        <v>0</v>
      </c>
      <c r="AK12" s="1220"/>
      <c r="AL12" s="1702"/>
      <c r="AM12" s="303">
        <f t="shared" ref="AM12:AM75" si="2">SUM(AN12:AS12)</f>
        <v>4</v>
      </c>
      <c r="AN12" s="968">
        <v>4</v>
      </c>
      <c r="AO12" s="675"/>
      <c r="AP12" s="675"/>
      <c r="AQ12" s="675"/>
      <c r="AR12" s="675"/>
      <c r="AS12" s="675"/>
      <c r="AT12" s="1220"/>
      <c r="AU12" s="1705"/>
      <c r="AV12" s="303">
        <f t="shared" ref="AV12:AV75" si="3">SUM(AW12:BB12)</f>
        <v>4</v>
      </c>
      <c r="AW12" s="968">
        <v>4</v>
      </c>
      <c r="AX12" s="675"/>
      <c r="AY12" s="675"/>
      <c r="AZ12" s="675"/>
      <c r="BA12" s="675"/>
      <c r="BB12" s="675"/>
      <c r="BC12" s="1220"/>
      <c r="BD12" s="2209"/>
      <c r="BE12" s="303">
        <f t="shared" ref="BE12:BE75" si="4">SUM(BF12:BK12)</f>
        <v>4</v>
      </c>
      <c r="BF12" s="968">
        <v>4</v>
      </c>
      <c r="BG12" s="675"/>
      <c r="BH12" s="675"/>
      <c r="BI12" s="675"/>
      <c r="BJ12" s="675"/>
      <c r="BK12" s="675"/>
      <c r="BL12" s="1220"/>
      <c r="BM12" s="2218"/>
      <c r="BN12" s="303">
        <f t="shared" ref="BN12:BN75" si="5">SUM(BO12:BT12)</f>
        <v>4</v>
      </c>
      <c r="BO12" s="968">
        <v>4</v>
      </c>
      <c r="BP12" s="675"/>
      <c r="BQ12" s="675"/>
      <c r="BR12" s="675"/>
      <c r="BS12" s="675"/>
      <c r="BT12" s="675"/>
      <c r="BU12" s="1204" t="s">
        <v>7422</v>
      </c>
      <c r="BV12" s="1205"/>
      <c r="BW12" s="1205"/>
      <c r="BX12" s="1205"/>
      <c r="BY12" s="1205"/>
      <c r="BZ12" s="1205"/>
      <c r="CA12" s="1205"/>
      <c r="CB12" s="1205"/>
      <c r="CC12" s="1206"/>
    </row>
    <row r="13" spans="1:81" s="690" customFormat="1" ht="40.15" customHeight="1" thickTop="1" x14ac:dyDescent="0.25">
      <c r="A13" s="673"/>
      <c r="B13" s="2347"/>
      <c r="C13" s="2349"/>
      <c r="D13" s="1283"/>
      <c r="E13" s="1286"/>
      <c r="F13" s="1286"/>
      <c r="G13" s="1286"/>
      <c r="H13" s="1286"/>
      <c r="I13" s="1286"/>
      <c r="J13" s="1220"/>
      <c r="K13" s="1217"/>
      <c r="L13" s="2337"/>
      <c r="M13" s="1226"/>
      <c r="N13" s="1483"/>
      <c r="O13" s="1232"/>
      <c r="P13" s="1235"/>
      <c r="Q13" s="1238"/>
      <c r="R13" s="1220"/>
      <c r="S13" s="678" t="s">
        <v>7424</v>
      </c>
      <c r="T13" s="709" t="s">
        <v>3833</v>
      </c>
      <c r="U13" s="709" t="s">
        <v>3838</v>
      </c>
      <c r="V13" s="709" t="s">
        <v>3842</v>
      </c>
      <c r="W13" s="717" t="s">
        <v>7421</v>
      </c>
      <c r="X13" s="300">
        <v>44593</v>
      </c>
      <c r="Y13" s="300">
        <v>44925</v>
      </c>
      <c r="Z13" s="300">
        <v>44593</v>
      </c>
      <c r="AA13" s="300">
        <v>44925</v>
      </c>
      <c r="AB13" s="2331"/>
      <c r="AC13" s="2334"/>
      <c r="AD13" s="303">
        <f t="shared" si="1"/>
        <v>12</v>
      </c>
      <c r="AE13" s="303">
        <f t="shared" si="0"/>
        <v>12</v>
      </c>
      <c r="AF13" s="303">
        <f t="shared" si="0"/>
        <v>0</v>
      </c>
      <c r="AG13" s="303">
        <f t="shared" si="0"/>
        <v>0</v>
      </c>
      <c r="AH13" s="303">
        <f t="shared" si="0"/>
        <v>0</v>
      </c>
      <c r="AI13" s="303">
        <f t="shared" si="0"/>
        <v>0</v>
      </c>
      <c r="AJ13" s="303">
        <f t="shared" si="0"/>
        <v>0</v>
      </c>
      <c r="AK13" s="1220"/>
      <c r="AL13" s="1702"/>
      <c r="AM13" s="303">
        <f t="shared" si="2"/>
        <v>3</v>
      </c>
      <c r="AN13" s="967">
        <v>3</v>
      </c>
      <c r="AO13" s="675"/>
      <c r="AP13" s="675"/>
      <c r="AQ13" s="675"/>
      <c r="AR13" s="675"/>
      <c r="AS13" s="675"/>
      <c r="AT13" s="1220"/>
      <c r="AU13" s="1705"/>
      <c r="AV13" s="303">
        <f t="shared" si="3"/>
        <v>3</v>
      </c>
      <c r="AW13" s="967">
        <v>3</v>
      </c>
      <c r="AX13" s="675"/>
      <c r="AY13" s="675"/>
      <c r="AZ13" s="675"/>
      <c r="BA13" s="675"/>
      <c r="BB13" s="675"/>
      <c r="BC13" s="1220"/>
      <c r="BD13" s="2209"/>
      <c r="BE13" s="303">
        <f t="shared" si="4"/>
        <v>3</v>
      </c>
      <c r="BF13" s="967">
        <v>3</v>
      </c>
      <c r="BG13" s="675"/>
      <c r="BH13" s="675"/>
      <c r="BI13" s="675"/>
      <c r="BJ13" s="675"/>
      <c r="BK13" s="675"/>
      <c r="BL13" s="1220"/>
      <c r="BM13" s="2218"/>
      <c r="BN13" s="303">
        <f t="shared" si="5"/>
        <v>3</v>
      </c>
      <c r="BO13" s="967">
        <v>3</v>
      </c>
      <c r="BP13" s="675"/>
      <c r="BQ13" s="675"/>
      <c r="BR13" s="675"/>
      <c r="BS13" s="675"/>
      <c r="BT13" s="675"/>
      <c r="BU13" s="1204" t="s">
        <v>7422</v>
      </c>
      <c r="BV13" s="1205"/>
      <c r="BW13" s="1205"/>
      <c r="BX13" s="1205"/>
      <c r="BY13" s="1205"/>
      <c r="BZ13" s="1205"/>
      <c r="CA13" s="1205"/>
      <c r="CB13" s="1205"/>
      <c r="CC13" s="1206"/>
    </row>
    <row r="14" spans="1:81" s="690" customFormat="1" ht="40.15" customHeight="1" thickBot="1" x14ac:dyDescent="0.3">
      <c r="A14" s="673"/>
      <c r="B14" s="2347"/>
      <c r="C14" s="2349"/>
      <c r="D14" s="1284"/>
      <c r="E14" s="1287"/>
      <c r="F14" s="1287"/>
      <c r="G14" s="1287"/>
      <c r="H14" s="1287"/>
      <c r="I14" s="1287"/>
      <c r="J14" s="1221"/>
      <c r="K14" s="1218"/>
      <c r="L14" s="2338"/>
      <c r="M14" s="1227"/>
      <c r="N14" s="1492"/>
      <c r="O14" s="1233"/>
      <c r="P14" s="1236"/>
      <c r="Q14" s="1239"/>
      <c r="R14" s="1221"/>
      <c r="S14" s="679"/>
      <c r="T14" s="710"/>
      <c r="U14" s="710"/>
      <c r="V14" s="710"/>
      <c r="W14" s="679"/>
      <c r="X14" s="671"/>
      <c r="Y14" s="671"/>
      <c r="Z14" s="671"/>
      <c r="AA14" s="671"/>
      <c r="AB14" s="2332"/>
      <c r="AC14" s="2335"/>
      <c r="AD14" s="306">
        <f t="shared" si="1"/>
        <v>0</v>
      </c>
      <c r="AE14" s="306">
        <f t="shared" si="0"/>
        <v>0</v>
      </c>
      <c r="AF14" s="306">
        <f t="shared" si="0"/>
        <v>0</v>
      </c>
      <c r="AG14" s="306">
        <f t="shared" si="0"/>
        <v>0</v>
      </c>
      <c r="AH14" s="306">
        <f t="shared" si="0"/>
        <v>0</v>
      </c>
      <c r="AI14" s="306">
        <f t="shared" si="0"/>
        <v>0</v>
      </c>
      <c r="AJ14" s="306">
        <f t="shared" si="0"/>
        <v>0</v>
      </c>
      <c r="AK14" s="1221"/>
      <c r="AL14" s="2207"/>
      <c r="AM14" s="306">
        <f t="shared" si="2"/>
        <v>0</v>
      </c>
      <c r="AN14" s="676"/>
      <c r="AO14" s="676"/>
      <c r="AP14" s="676"/>
      <c r="AQ14" s="676"/>
      <c r="AR14" s="676"/>
      <c r="AS14" s="676"/>
      <c r="AT14" s="1221"/>
      <c r="AU14" s="2205"/>
      <c r="AV14" s="306">
        <f t="shared" si="3"/>
        <v>0</v>
      </c>
      <c r="AW14" s="676"/>
      <c r="AX14" s="676"/>
      <c r="AY14" s="676"/>
      <c r="AZ14" s="676"/>
      <c r="BA14" s="676"/>
      <c r="BB14" s="676"/>
      <c r="BC14" s="1221"/>
      <c r="BD14" s="2210"/>
      <c r="BE14" s="306">
        <f t="shared" si="4"/>
        <v>0</v>
      </c>
      <c r="BF14" s="676"/>
      <c r="BG14" s="676"/>
      <c r="BH14" s="676"/>
      <c r="BI14" s="676"/>
      <c r="BJ14" s="676"/>
      <c r="BK14" s="676"/>
      <c r="BL14" s="1221"/>
      <c r="BM14" s="221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2347"/>
      <c r="C15" s="2349"/>
      <c r="D15" s="1282">
        <v>2409</v>
      </c>
      <c r="E15" s="1093" t="s">
        <v>7425</v>
      </c>
      <c r="F15" s="1285">
        <v>2409045</v>
      </c>
      <c r="G15" s="1093" t="s">
        <v>7426</v>
      </c>
      <c r="H15" s="1093" t="s">
        <v>7418</v>
      </c>
      <c r="I15" s="1093" t="s">
        <v>7419</v>
      </c>
      <c r="J15" s="1219">
        <v>777</v>
      </c>
      <c r="K15" s="1216" t="str">
        <f>+[23]Metas!K902</f>
        <v>Plataforma web para trámites diseñada y en funcionamiento</v>
      </c>
      <c r="L15" s="1222">
        <v>1</v>
      </c>
      <c r="M15" s="1225">
        <v>1</v>
      </c>
      <c r="N15" s="1228"/>
      <c r="O15" s="1231"/>
      <c r="P15" s="1234"/>
      <c r="Q15" s="1237">
        <v>1</v>
      </c>
      <c r="R15" s="1219">
        <f>+$J15</f>
        <v>777</v>
      </c>
      <c r="S15" s="677" t="s">
        <v>7420</v>
      </c>
      <c r="T15" s="708" t="s">
        <v>3833</v>
      </c>
      <c r="U15" s="708" t="s">
        <v>3838</v>
      </c>
      <c r="V15" s="708" t="s">
        <v>3842</v>
      </c>
      <c r="W15" s="646" t="s">
        <v>7427</v>
      </c>
      <c r="X15" s="320">
        <v>44757</v>
      </c>
      <c r="Y15" s="320">
        <v>44925</v>
      </c>
      <c r="Z15" s="320">
        <v>44757</v>
      </c>
      <c r="AA15" s="320">
        <v>44925</v>
      </c>
      <c r="AB15" s="1219">
        <f>+$J15</f>
        <v>777</v>
      </c>
      <c r="AC15" s="2333">
        <f>+L15</f>
        <v>1</v>
      </c>
      <c r="AD15" s="308">
        <f>+AM15+AV15+BE15+BN15</f>
        <v>0</v>
      </c>
      <c r="AE15" s="308">
        <f t="shared" si="0"/>
        <v>0</v>
      </c>
      <c r="AF15" s="308">
        <f t="shared" si="0"/>
        <v>0</v>
      </c>
      <c r="AG15" s="308">
        <f t="shared" si="0"/>
        <v>0</v>
      </c>
      <c r="AH15" s="308">
        <f t="shared" si="0"/>
        <v>0</v>
      </c>
      <c r="AI15" s="308">
        <f t="shared" si="0"/>
        <v>0</v>
      </c>
      <c r="AJ15" s="308">
        <f t="shared" si="0"/>
        <v>0</v>
      </c>
      <c r="AK15" s="1219">
        <f>+$J15</f>
        <v>777</v>
      </c>
      <c r="AL15" s="1310">
        <f>+N15</f>
        <v>0</v>
      </c>
      <c r="AM15" s="308">
        <f t="shared" si="2"/>
        <v>0</v>
      </c>
      <c r="AN15" s="674"/>
      <c r="AO15" s="674"/>
      <c r="AP15" s="674"/>
      <c r="AQ15" s="674"/>
      <c r="AR15" s="674"/>
      <c r="AS15" s="674"/>
      <c r="AT15" s="1219">
        <f>+$J15</f>
        <v>777</v>
      </c>
      <c r="AU15" s="1311">
        <f>+O15</f>
        <v>0</v>
      </c>
      <c r="AV15" s="308">
        <f t="shared" si="3"/>
        <v>0</v>
      </c>
      <c r="AW15" s="674"/>
      <c r="AX15" s="674"/>
      <c r="AY15" s="674"/>
      <c r="AZ15" s="674"/>
      <c r="BA15" s="674"/>
      <c r="BB15" s="674"/>
      <c r="BC15" s="1219">
        <f>+$J15</f>
        <v>777</v>
      </c>
      <c r="BD15" s="1312">
        <f>+P15</f>
        <v>0</v>
      </c>
      <c r="BE15" s="308">
        <f t="shared" si="4"/>
        <v>0</v>
      </c>
      <c r="BF15" s="674"/>
      <c r="BG15" s="674"/>
      <c r="BH15" s="674"/>
      <c r="BI15" s="674"/>
      <c r="BJ15" s="674"/>
      <c r="BK15" s="674"/>
      <c r="BL15" s="1219">
        <f>+$J15</f>
        <v>777</v>
      </c>
      <c r="BM15" s="1313">
        <f>+Q15</f>
        <v>1</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2347"/>
      <c r="C16" s="2349"/>
      <c r="D16" s="1283"/>
      <c r="E16" s="1094"/>
      <c r="F16" s="1286"/>
      <c r="G16" s="1094"/>
      <c r="H16" s="1094"/>
      <c r="I16" s="1094"/>
      <c r="J16" s="1220"/>
      <c r="K16" s="1217"/>
      <c r="L16" s="1223"/>
      <c r="M16" s="1226"/>
      <c r="N16" s="1229"/>
      <c r="O16" s="1232"/>
      <c r="P16" s="1235"/>
      <c r="Q16" s="1238"/>
      <c r="R16" s="1220"/>
      <c r="S16" s="678"/>
      <c r="T16" s="709"/>
      <c r="U16" s="709"/>
      <c r="V16" s="709"/>
      <c r="W16" s="678"/>
      <c r="X16" s="670"/>
      <c r="Y16" s="670"/>
      <c r="Z16" s="670"/>
      <c r="AA16" s="670"/>
      <c r="AB16" s="1220"/>
      <c r="AC16" s="2334"/>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2347"/>
      <c r="C17" s="2349"/>
      <c r="D17" s="1283"/>
      <c r="E17" s="1094"/>
      <c r="F17" s="1286"/>
      <c r="G17" s="1094"/>
      <c r="H17" s="1094"/>
      <c r="I17" s="1094"/>
      <c r="J17" s="1220"/>
      <c r="K17" s="1217"/>
      <c r="L17" s="1223"/>
      <c r="M17" s="1226"/>
      <c r="N17" s="1229"/>
      <c r="O17" s="1232"/>
      <c r="P17" s="1235"/>
      <c r="Q17" s="1238"/>
      <c r="R17" s="1220"/>
      <c r="S17" s="678"/>
      <c r="T17" s="709"/>
      <c r="U17" s="709"/>
      <c r="V17" s="709"/>
      <c r="W17" s="678"/>
      <c r="X17" s="670"/>
      <c r="Y17" s="670"/>
      <c r="Z17" s="670"/>
      <c r="AA17" s="670"/>
      <c r="AB17" s="1220"/>
      <c r="AC17" s="2334"/>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2347"/>
      <c r="C18" s="2349"/>
      <c r="D18" s="1284"/>
      <c r="E18" s="1095"/>
      <c r="F18" s="1287"/>
      <c r="G18" s="1095"/>
      <c r="H18" s="1095"/>
      <c r="I18" s="1095"/>
      <c r="J18" s="1221"/>
      <c r="K18" s="1218"/>
      <c r="L18" s="1224"/>
      <c r="M18" s="1227"/>
      <c r="N18" s="1230"/>
      <c r="O18" s="1233"/>
      <c r="P18" s="1236"/>
      <c r="Q18" s="1239"/>
      <c r="R18" s="1221"/>
      <c r="S18" s="679"/>
      <c r="T18" s="710"/>
      <c r="U18" s="710"/>
      <c r="V18" s="710"/>
      <c r="W18" s="679"/>
      <c r="X18" s="671"/>
      <c r="Y18" s="671"/>
      <c r="Z18" s="671"/>
      <c r="AA18" s="671"/>
      <c r="AB18" s="1221"/>
      <c r="AC18" s="2335"/>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2347"/>
      <c r="C19" s="2349"/>
      <c r="D19" s="1282">
        <v>2407</v>
      </c>
      <c r="E19" s="1285" t="s">
        <v>7416</v>
      </c>
      <c r="F19" s="1285">
        <v>2407010</v>
      </c>
      <c r="G19" s="1285" t="s">
        <v>7417</v>
      </c>
      <c r="H19" s="1285" t="s">
        <v>7418</v>
      </c>
      <c r="I19" s="1285" t="s">
        <v>7419</v>
      </c>
      <c r="J19" s="1219">
        <v>778</v>
      </c>
      <c r="K19" s="1216" t="str">
        <f>+[23]Metas!K903</f>
        <v>Estudio de factibilidad para la instalación de mecanismos de foto detección para salvar vidas</v>
      </c>
      <c r="L19" s="1222">
        <v>1</v>
      </c>
      <c r="M19" s="1225">
        <f>SUM(N19:Q19)</f>
        <v>1</v>
      </c>
      <c r="N19" s="1228"/>
      <c r="O19" s="1231"/>
      <c r="P19" s="1234"/>
      <c r="Q19" s="1237">
        <v>1</v>
      </c>
      <c r="R19" s="1219">
        <f>+$J19</f>
        <v>778</v>
      </c>
      <c r="S19" s="677" t="s">
        <v>7420</v>
      </c>
      <c r="T19" s="708" t="s">
        <v>3833</v>
      </c>
      <c r="U19" s="708" t="s">
        <v>3838</v>
      </c>
      <c r="V19" s="708" t="s">
        <v>3842</v>
      </c>
      <c r="W19" s="646" t="s">
        <v>7428</v>
      </c>
      <c r="X19" s="320">
        <v>44593</v>
      </c>
      <c r="Y19" s="320">
        <v>44925</v>
      </c>
      <c r="Z19" s="320">
        <v>44593</v>
      </c>
      <c r="AA19" s="320">
        <v>44925</v>
      </c>
      <c r="AB19" s="1219">
        <f>+$J19</f>
        <v>778</v>
      </c>
      <c r="AC19" s="2333">
        <f>+L19</f>
        <v>1</v>
      </c>
      <c r="AD19" s="308">
        <f t="shared" si="6"/>
        <v>0</v>
      </c>
      <c r="AE19" s="308">
        <f t="shared" si="0"/>
        <v>0</v>
      </c>
      <c r="AF19" s="308">
        <f t="shared" si="0"/>
        <v>0</v>
      </c>
      <c r="AG19" s="308">
        <f t="shared" si="0"/>
        <v>0</v>
      </c>
      <c r="AH19" s="308">
        <f t="shared" si="0"/>
        <v>0</v>
      </c>
      <c r="AI19" s="308">
        <f t="shared" si="0"/>
        <v>0</v>
      </c>
      <c r="AJ19" s="308">
        <f t="shared" si="0"/>
        <v>0</v>
      </c>
      <c r="AK19" s="1219">
        <f>+$J19</f>
        <v>778</v>
      </c>
      <c r="AL19" s="1310">
        <f>+N19</f>
        <v>0</v>
      </c>
      <c r="AM19" s="308">
        <f t="shared" si="2"/>
        <v>0</v>
      </c>
      <c r="AN19" s="674"/>
      <c r="AO19" s="674"/>
      <c r="AP19" s="674"/>
      <c r="AQ19" s="674"/>
      <c r="AR19" s="674"/>
      <c r="AS19" s="674"/>
      <c r="AT19" s="1219">
        <f>+$J19</f>
        <v>778</v>
      </c>
      <c r="AU19" s="1311">
        <f>+O19</f>
        <v>0</v>
      </c>
      <c r="AV19" s="308">
        <f t="shared" si="3"/>
        <v>0</v>
      </c>
      <c r="AW19" s="674"/>
      <c r="AX19" s="674"/>
      <c r="AY19" s="674"/>
      <c r="AZ19" s="674"/>
      <c r="BA19" s="674"/>
      <c r="BB19" s="674"/>
      <c r="BC19" s="1219">
        <f>+$J19</f>
        <v>778</v>
      </c>
      <c r="BD19" s="687">
        <f>+P19</f>
        <v>0</v>
      </c>
      <c r="BE19" s="308">
        <f t="shared" si="4"/>
        <v>0</v>
      </c>
      <c r="BF19" s="674"/>
      <c r="BG19" s="674"/>
      <c r="BH19" s="674"/>
      <c r="BI19" s="674"/>
      <c r="BJ19" s="674"/>
      <c r="BK19" s="674"/>
      <c r="BL19" s="1219">
        <f>+$J19</f>
        <v>778</v>
      </c>
      <c r="BM19" s="680">
        <v>1</v>
      </c>
      <c r="BN19" s="308">
        <f t="shared" si="5"/>
        <v>0</v>
      </c>
      <c r="BO19" s="674"/>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2347"/>
      <c r="C20" s="2349"/>
      <c r="D20" s="1283"/>
      <c r="E20" s="1286"/>
      <c r="F20" s="1286"/>
      <c r="G20" s="1286"/>
      <c r="H20" s="1286"/>
      <c r="I20" s="1286"/>
      <c r="J20" s="1220"/>
      <c r="K20" s="1217"/>
      <c r="L20" s="1223"/>
      <c r="M20" s="1226"/>
      <c r="N20" s="1229"/>
      <c r="O20" s="1232"/>
      <c r="P20" s="1235"/>
      <c r="Q20" s="1238"/>
      <c r="R20" s="1220"/>
      <c r="S20" s="678"/>
      <c r="T20" s="709"/>
      <c r="U20" s="709"/>
      <c r="V20" s="709"/>
      <c r="W20" s="678"/>
      <c r="X20" s="670"/>
      <c r="Y20" s="670"/>
      <c r="Z20" s="670"/>
      <c r="AA20" s="670"/>
      <c r="AB20" s="1220"/>
      <c r="AC20" s="2334"/>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2347"/>
      <c r="C21" s="2349"/>
      <c r="D21" s="1283"/>
      <c r="E21" s="1286"/>
      <c r="F21" s="1286"/>
      <c r="G21" s="1286"/>
      <c r="H21" s="1286"/>
      <c r="I21" s="1286"/>
      <c r="J21" s="1220"/>
      <c r="K21" s="1217"/>
      <c r="L21" s="1223"/>
      <c r="M21" s="1226"/>
      <c r="N21" s="1229"/>
      <c r="O21" s="1232"/>
      <c r="P21" s="1235"/>
      <c r="Q21" s="1238"/>
      <c r="R21" s="1220"/>
      <c r="S21" s="678"/>
      <c r="T21" s="709"/>
      <c r="U21" s="709"/>
      <c r="V21" s="709"/>
      <c r="W21" s="678"/>
      <c r="X21" s="670"/>
      <c r="Y21" s="670"/>
      <c r="Z21" s="670"/>
      <c r="AA21" s="670"/>
      <c r="AB21" s="1220"/>
      <c r="AC21" s="2334"/>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2347"/>
      <c r="C22" s="2349"/>
      <c r="D22" s="1284"/>
      <c r="E22" s="1287"/>
      <c r="F22" s="1287"/>
      <c r="G22" s="1287"/>
      <c r="H22" s="1287"/>
      <c r="I22" s="1287"/>
      <c r="J22" s="1221"/>
      <c r="K22" s="1218"/>
      <c r="L22" s="1224"/>
      <c r="M22" s="1227"/>
      <c r="N22" s="1230"/>
      <c r="O22" s="1233"/>
      <c r="P22" s="1236"/>
      <c r="Q22" s="1239"/>
      <c r="R22" s="1221"/>
      <c r="S22" s="679"/>
      <c r="T22" s="710"/>
      <c r="U22" s="710"/>
      <c r="V22" s="710"/>
      <c r="W22" s="679"/>
      <c r="X22" s="671"/>
      <c r="Y22" s="671"/>
      <c r="Z22" s="671"/>
      <c r="AA22" s="671"/>
      <c r="AB22" s="1221"/>
      <c r="AC22" s="2335"/>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969"/>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2347"/>
      <c r="C23" s="2349"/>
      <c r="D23" s="1096">
        <v>2409</v>
      </c>
      <c r="E23" s="1093" t="s">
        <v>7429</v>
      </c>
      <c r="F23" s="1093">
        <v>2409023</v>
      </c>
      <c r="G23" s="1093" t="s">
        <v>7430</v>
      </c>
      <c r="H23" s="1093" t="s">
        <v>7431</v>
      </c>
      <c r="I23" s="1093" t="s">
        <v>7432</v>
      </c>
      <c r="J23" s="1219">
        <v>779</v>
      </c>
      <c r="K23" s="1216" t="str">
        <f>+[23]Metas!K904</f>
        <v>Secretarías y entidades del orden departamental adelantarán intervenciones en pro de la movilidad y seguridad vial de manera conjunta y articulada con la STD</v>
      </c>
      <c r="L23" s="2336">
        <v>6</v>
      </c>
      <c r="M23" s="1225">
        <f>SUM(N23:Q23)</f>
        <v>6</v>
      </c>
      <c r="N23" s="1228">
        <v>1</v>
      </c>
      <c r="O23" s="1231">
        <v>2</v>
      </c>
      <c r="P23" s="1234">
        <v>1</v>
      </c>
      <c r="Q23" s="1237">
        <v>2</v>
      </c>
      <c r="R23" s="1219">
        <f>+$J23</f>
        <v>779</v>
      </c>
      <c r="S23" s="677" t="s">
        <v>7420</v>
      </c>
      <c r="T23" s="709" t="s">
        <v>3833</v>
      </c>
      <c r="U23" s="709" t="s">
        <v>3838</v>
      </c>
      <c r="V23" s="709" t="s">
        <v>3842</v>
      </c>
      <c r="W23" s="677" t="s">
        <v>7433</v>
      </c>
      <c r="X23" s="670">
        <v>44593</v>
      </c>
      <c r="Y23" s="670">
        <v>44925</v>
      </c>
      <c r="Z23" s="670">
        <v>44593</v>
      </c>
      <c r="AA23" s="670">
        <v>44925</v>
      </c>
      <c r="AB23" s="2330">
        <f t="shared" ref="AB23" si="7">+$J23</f>
        <v>779</v>
      </c>
      <c r="AC23" s="2333">
        <f>+L23</f>
        <v>6</v>
      </c>
      <c r="AD23" s="308">
        <f t="shared" si="6"/>
        <v>4.4000000000000004</v>
      </c>
      <c r="AE23" s="308">
        <f t="shared" si="0"/>
        <v>4.4000000000000004</v>
      </c>
      <c r="AF23" s="308">
        <f t="shared" si="0"/>
        <v>0</v>
      </c>
      <c r="AG23" s="308">
        <f t="shared" si="0"/>
        <v>0</v>
      </c>
      <c r="AH23" s="308">
        <f t="shared" si="0"/>
        <v>0</v>
      </c>
      <c r="AI23" s="308">
        <f t="shared" si="0"/>
        <v>0</v>
      </c>
      <c r="AJ23" s="308">
        <f t="shared" si="0"/>
        <v>0</v>
      </c>
      <c r="AK23" s="1219">
        <f t="shared" ref="AK23" si="8">+$J23</f>
        <v>779</v>
      </c>
      <c r="AL23" s="1310">
        <f>+N23</f>
        <v>1</v>
      </c>
      <c r="AM23" s="308">
        <f t="shared" si="2"/>
        <v>1.1000000000000001</v>
      </c>
      <c r="AN23" s="970">
        <v>1.1000000000000001</v>
      </c>
      <c r="AO23" s="674"/>
      <c r="AP23" s="674"/>
      <c r="AQ23" s="674"/>
      <c r="AR23" s="674"/>
      <c r="AS23" s="674"/>
      <c r="AT23" s="1219">
        <f t="shared" ref="AT23" si="9">+$J23</f>
        <v>779</v>
      </c>
      <c r="AU23" s="1311">
        <f>+O23</f>
        <v>2</v>
      </c>
      <c r="AV23" s="308">
        <f t="shared" si="3"/>
        <v>1.1000000000000001</v>
      </c>
      <c r="AW23" s="970">
        <v>1.1000000000000001</v>
      </c>
      <c r="AX23" s="674"/>
      <c r="AY23" s="674"/>
      <c r="AZ23" s="674"/>
      <c r="BA23" s="674"/>
      <c r="BB23" s="674"/>
      <c r="BC23" s="1219">
        <f t="shared" ref="BC23" si="10">+$J23</f>
        <v>779</v>
      </c>
      <c r="BD23" s="687">
        <f>+P23</f>
        <v>1</v>
      </c>
      <c r="BE23" s="308">
        <f t="shared" si="4"/>
        <v>1.1000000000000001</v>
      </c>
      <c r="BF23" s="970">
        <v>1.1000000000000001</v>
      </c>
      <c r="BG23" s="674"/>
      <c r="BH23" s="674"/>
      <c r="BI23" s="674"/>
      <c r="BJ23" s="674"/>
      <c r="BK23" s="674"/>
      <c r="BL23" s="1219">
        <f t="shared" ref="BL23" si="11">+$J23</f>
        <v>779</v>
      </c>
      <c r="BM23" s="680">
        <f>+Q23</f>
        <v>2</v>
      </c>
      <c r="BN23" s="308">
        <f t="shared" si="5"/>
        <v>1.1000000000000001</v>
      </c>
      <c r="BO23" s="970">
        <v>1.1000000000000001</v>
      </c>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2347"/>
      <c r="C24" s="2349"/>
      <c r="D24" s="1097"/>
      <c r="E24" s="1094"/>
      <c r="F24" s="1094"/>
      <c r="G24" s="1094"/>
      <c r="H24" s="1094"/>
      <c r="I24" s="1094"/>
      <c r="J24" s="1220"/>
      <c r="K24" s="1217"/>
      <c r="L24" s="2337"/>
      <c r="M24" s="1226"/>
      <c r="N24" s="1229"/>
      <c r="O24" s="1232"/>
      <c r="P24" s="1235"/>
      <c r="Q24" s="1238"/>
      <c r="R24" s="1220"/>
      <c r="S24" s="678"/>
      <c r="T24" s="709"/>
      <c r="U24" s="709"/>
      <c r="V24" s="709"/>
      <c r="W24" s="678"/>
      <c r="X24" s="670"/>
      <c r="Y24" s="670"/>
      <c r="Z24" s="670"/>
      <c r="AA24" s="670"/>
      <c r="AB24" s="2331"/>
      <c r="AC24" s="2334"/>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thickBot="1" x14ac:dyDescent="0.3">
      <c r="A25" s="673"/>
      <c r="B25" s="2347"/>
      <c r="C25" s="2349"/>
      <c r="D25" s="1097"/>
      <c r="E25" s="1094"/>
      <c r="F25" s="1094"/>
      <c r="G25" s="1094"/>
      <c r="H25" s="1094"/>
      <c r="I25" s="1094"/>
      <c r="J25" s="1220"/>
      <c r="K25" s="1217"/>
      <c r="L25" s="2337"/>
      <c r="M25" s="1226"/>
      <c r="N25" s="1229"/>
      <c r="O25" s="1232"/>
      <c r="P25" s="1235"/>
      <c r="Q25" s="1238"/>
      <c r="R25" s="1220"/>
      <c r="S25" s="678"/>
      <c r="T25" s="709"/>
      <c r="U25" s="709"/>
      <c r="V25" s="709"/>
      <c r="W25" s="678"/>
      <c r="X25" s="670"/>
      <c r="Y25" s="670"/>
      <c r="Z25" s="670"/>
      <c r="AA25" s="670"/>
      <c r="AB25" s="2331"/>
      <c r="AC25" s="2334"/>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Top="1" thickBot="1" x14ac:dyDescent="0.3">
      <c r="A26" s="673"/>
      <c r="B26" s="2347"/>
      <c r="C26" s="2349"/>
      <c r="D26" s="1098"/>
      <c r="E26" s="1095"/>
      <c r="F26" s="1095"/>
      <c r="G26" s="1095"/>
      <c r="H26" s="1095"/>
      <c r="I26" s="1095"/>
      <c r="J26" s="1221"/>
      <c r="K26" s="1218"/>
      <c r="L26" s="2338"/>
      <c r="M26" s="1227"/>
      <c r="N26" s="1230"/>
      <c r="O26" s="1233"/>
      <c r="P26" s="1236"/>
      <c r="Q26" s="1239"/>
      <c r="R26" s="1221"/>
      <c r="S26" s="677"/>
      <c r="T26" s="710"/>
      <c r="U26" s="710"/>
      <c r="V26" s="710"/>
      <c r="W26" s="679"/>
      <c r="X26" s="671"/>
      <c r="Y26" s="671"/>
      <c r="Z26" s="671"/>
      <c r="AA26" s="671"/>
      <c r="AB26" s="2332"/>
      <c r="AC26" s="2335"/>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967"/>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2347"/>
      <c r="C27" s="2349"/>
      <c r="D27" s="1096">
        <v>2409</v>
      </c>
      <c r="E27" s="1093" t="s">
        <v>7429</v>
      </c>
      <c r="F27" s="1093">
        <v>2409023</v>
      </c>
      <c r="G27" s="1093" t="s">
        <v>7430</v>
      </c>
      <c r="H27" s="1093" t="s">
        <v>7431</v>
      </c>
      <c r="I27" s="1093" t="s">
        <v>7432</v>
      </c>
      <c r="J27" s="1219">
        <v>780</v>
      </c>
      <c r="K27" s="1216" t="str">
        <f>+[23]Metas!K905</f>
        <v>Adelantar intervenciones en pro de la movilidad y seguridad vial de manera conjunta y articulada con los siguientes actores: CRC, CIA, CEA, CDA y ONGs vinculadas al sector del tránsito y/o el transporte</v>
      </c>
      <c r="L27" s="1222">
        <v>1</v>
      </c>
      <c r="M27" s="1225">
        <f>SUM(N27:Q27)</f>
        <v>1</v>
      </c>
      <c r="N27" s="1228"/>
      <c r="O27" s="1231"/>
      <c r="P27" s="1234"/>
      <c r="Q27" s="1237">
        <v>1</v>
      </c>
      <c r="R27" s="1219">
        <f>+$J27</f>
        <v>780</v>
      </c>
      <c r="S27" s="677" t="s">
        <v>7420</v>
      </c>
      <c r="T27" s="709" t="s">
        <v>3833</v>
      </c>
      <c r="U27" s="709" t="s">
        <v>3838</v>
      </c>
      <c r="V27" s="709" t="s">
        <v>3842</v>
      </c>
      <c r="W27" s="677" t="s">
        <v>7433</v>
      </c>
      <c r="X27" s="670">
        <v>44593</v>
      </c>
      <c r="Y27" s="670">
        <v>44925</v>
      </c>
      <c r="Z27" s="670">
        <v>44593</v>
      </c>
      <c r="AA27" s="670">
        <v>44925</v>
      </c>
      <c r="AB27" s="1219">
        <f t="shared" ref="AB27" si="12">+$J27</f>
        <v>780</v>
      </c>
      <c r="AC27" s="1240">
        <f t="shared" ref="AC27" si="13">+L27</f>
        <v>1</v>
      </c>
      <c r="AD27" s="308">
        <f t="shared" si="6"/>
        <v>7.92</v>
      </c>
      <c r="AE27" s="308">
        <f t="shared" si="6"/>
        <v>7.92</v>
      </c>
      <c r="AF27" s="308">
        <f t="shared" si="6"/>
        <v>0</v>
      </c>
      <c r="AG27" s="308">
        <f t="shared" si="6"/>
        <v>0</v>
      </c>
      <c r="AH27" s="308">
        <f t="shared" si="6"/>
        <v>0</v>
      </c>
      <c r="AI27" s="308">
        <f t="shared" si="6"/>
        <v>0</v>
      </c>
      <c r="AJ27" s="308">
        <f t="shared" si="6"/>
        <v>0</v>
      </c>
      <c r="AK27" s="1219">
        <f t="shared" ref="AK27" si="14">+$J27</f>
        <v>780</v>
      </c>
      <c r="AL27" s="1243">
        <f>+N27</f>
        <v>0</v>
      </c>
      <c r="AM27" s="308">
        <f t="shared" si="2"/>
        <v>1.98</v>
      </c>
      <c r="AN27" s="970">
        <v>1.98</v>
      </c>
      <c r="AO27" s="683"/>
      <c r="AP27" s="683"/>
      <c r="AQ27" s="683"/>
      <c r="AR27" s="683"/>
      <c r="AS27" s="683"/>
      <c r="AT27" s="1219">
        <f t="shared" ref="AT27" si="15">+$J27</f>
        <v>780</v>
      </c>
      <c r="AU27" s="1246">
        <f>+O27</f>
        <v>0</v>
      </c>
      <c r="AV27" s="308">
        <f t="shared" si="3"/>
        <v>1.98</v>
      </c>
      <c r="AW27" s="970">
        <v>1.98</v>
      </c>
      <c r="AX27" s="683"/>
      <c r="AY27" s="683"/>
      <c r="AZ27" s="683"/>
      <c r="BA27" s="683"/>
      <c r="BB27" s="683"/>
      <c r="BC27" s="1219">
        <f t="shared" ref="BC27" si="16">+$J27</f>
        <v>780</v>
      </c>
      <c r="BD27" s="1249">
        <f>+P27</f>
        <v>0</v>
      </c>
      <c r="BE27" s="308">
        <f t="shared" si="4"/>
        <v>1.98</v>
      </c>
      <c r="BF27" s="970">
        <v>1.98</v>
      </c>
      <c r="BG27" s="683"/>
      <c r="BH27" s="683"/>
      <c r="BI27" s="683"/>
      <c r="BJ27" s="683"/>
      <c r="BK27" s="683"/>
      <c r="BL27" s="1219">
        <f t="shared" ref="BL27" si="17">+$J27</f>
        <v>780</v>
      </c>
      <c r="BM27" s="1252">
        <f>+Q27</f>
        <v>1</v>
      </c>
      <c r="BN27" s="308">
        <f t="shared" si="5"/>
        <v>1.98</v>
      </c>
      <c r="BO27" s="970">
        <v>1.98</v>
      </c>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2347"/>
      <c r="C28" s="2349"/>
      <c r="D28" s="1097"/>
      <c r="E28" s="1094"/>
      <c r="F28" s="1094"/>
      <c r="G28" s="1094"/>
      <c r="H28" s="1094"/>
      <c r="I28" s="1094"/>
      <c r="J28" s="1220"/>
      <c r="K28" s="1217"/>
      <c r="L28" s="1223"/>
      <c r="M28" s="1226"/>
      <c r="N28" s="1229"/>
      <c r="O28" s="1232"/>
      <c r="P28" s="1235"/>
      <c r="Q28" s="1238"/>
      <c r="R28" s="1220"/>
      <c r="S28" s="678"/>
      <c r="T28" s="709"/>
      <c r="U28" s="709"/>
      <c r="V28" s="709"/>
      <c r="W28" s="678"/>
      <c r="X28" s="670"/>
      <c r="Y28" s="670"/>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2347"/>
      <c r="C29" s="2349"/>
      <c r="D29" s="1097"/>
      <c r="E29" s="1094"/>
      <c r="F29" s="1094"/>
      <c r="G29" s="1094"/>
      <c r="H29" s="1094"/>
      <c r="I29" s="1094"/>
      <c r="J29" s="1220"/>
      <c r="K29" s="1217"/>
      <c r="L29" s="1223"/>
      <c r="M29" s="1226"/>
      <c r="N29" s="1229"/>
      <c r="O29" s="1232"/>
      <c r="P29" s="1235"/>
      <c r="Q29" s="1238"/>
      <c r="R29" s="1220"/>
      <c r="S29" s="678"/>
      <c r="T29" s="709"/>
      <c r="U29" s="709"/>
      <c r="V29" s="709"/>
      <c r="W29" s="678"/>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2347"/>
      <c r="C30" s="2349"/>
      <c r="D30" s="1098"/>
      <c r="E30" s="1095"/>
      <c r="F30" s="1095"/>
      <c r="G30" s="1095"/>
      <c r="H30" s="1095"/>
      <c r="I30" s="1095"/>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2347"/>
      <c r="C31" s="2349"/>
      <c r="D31" s="1096"/>
      <c r="E31" s="1093"/>
      <c r="F31" s="1093"/>
      <c r="G31" s="1093"/>
      <c r="H31" s="1285" t="s">
        <v>7418</v>
      </c>
      <c r="I31" s="1285" t="s">
        <v>7419</v>
      </c>
      <c r="J31" s="1219">
        <v>781</v>
      </c>
      <c r="K31" s="1216" t="str">
        <f>+[23]Metas!K906</f>
        <v>Sedes operativas creadas en municipios focalizados con mayor índice de accidentalidad y dificultades en la movilidad, que no cuenten con organismo de tránsito</v>
      </c>
      <c r="L31" s="1222">
        <v>0</v>
      </c>
      <c r="M31" s="1225">
        <f>SUM(N31:Q31)/4</f>
        <v>0</v>
      </c>
      <c r="N31" s="1228"/>
      <c r="O31" s="1231"/>
      <c r="P31" s="1234"/>
      <c r="Q31" s="1237"/>
      <c r="R31" s="1219">
        <f>+$J31</f>
        <v>781</v>
      </c>
      <c r="S31" s="677"/>
      <c r="T31" s="708"/>
      <c r="U31" s="708"/>
      <c r="V31" s="708"/>
      <c r="W31" s="677"/>
      <c r="X31" s="669"/>
      <c r="Y31" s="669"/>
      <c r="Z31" s="669"/>
      <c r="AA31" s="669"/>
      <c r="AB31" s="1219">
        <f t="shared" ref="AB31" si="18">+$J31</f>
        <v>781</v>
      </c>
      <c r="AC31" s="1240">
        <f t="shared" ref="AC31" si="19">+L31</f>
        <v>0</v>
      </c>
      <c r="AD31" s="308">
        <f t="shared" si="6"/>
        <v>0</v>
      </c>
      <c r="AE31" s="308">
        <f t="shared" si="6"/>
        <v>0</v>
      </c>
      <c r="AF31" s="308">
        <f t="shared" si="6"/>
        <v>0</v>
      </c>
      <c r="AG31" s="308">
        <f t="shared" si="6"/>
        <v>0</v>
      </c>
      <c r="AH31" s="308">
        <f t="shared" si="6"/>
        <v>0</v>
      </c>
      <c r="AI31" s="308">
        <f t="shared" si="6"/>
        <v>0</v>
      </c>
      <c r="AJ31" s="308">
        <f t="shared" si="6"/>
        <v>0</v>
      </c>
      <c r="AK31" s="1219">
        <f t="shared" ref="AK31" si="20">+$J31</f>
        <v>781</v>
      </c>
      <c r="AL31" s="1243">
        <f>+N31</f>
        <v>0</v>
      </c>
      <c r="AM31" s="308">
        <f t="shared" si="2"/>
        <v>0</v>
      </c>
      <c r="AN31" s="683"/>
      <c r="AO31" s="683"/>
      <c r="AP31" s="683"/>
      <c r="AQ31" s="683"/>
      <c r="AR31" s="683"/>
      <c r="AS31" s="683"/>
      <c r="AT31" s="1219">
        <f t="shared" ref="AT31" si="21">+$J31</f>
        <v>781</v>
      </c>
      <c r="AU31" s="1246">
        <f>+O31</f>
        <v>0</v>
      </c>
      <c r="AV31" s="308">
        <f t="shared" si="3"/>
        <v>0</v>
      </c>
      <c r="AW31" s="683"/>
      <c r="AX31" s="683"/>
      <c r="AY31" s="683"/>
      <c r="AZ31" s="683"/>
      <c r="BA31" s="683"/>
      <c r="BB31" s="683"/>
      <c r="BC31" s="1219">
        <f t="shared" ref="BC31" si="22">+$J31</f>
        <v>781</v>
      </c>
      <c r="BD31" s="1249">
        <f>+P31</f>
        <v>0</v>
      </c>
      <c r="BE31" s="308">
        <f t="shared" si="4"/>
        <v>0</v>
      </c>
      <c r="BF31" s="683"/>
      <c r="BG31" s="683"/>
      <c r="BH31" s="683"/>
      <c r="BI31" s="683"/>
      <c r="BJ31" s="683"/>
      <c r="BK31" s="683"/>
      <c r="BL31" s="1219">
        <f t="shared" ref="BL31" si="23">+$J31</f>
        <v>781</v>
      </c>
      <c r="BM31" s="1252">
        <f>+Q31</f>
        <v>0</v>
      </c>
      <c r="BN31" s="308">
        <f t="shared" si="5"/>
        <v>0</v>
      </c>
      <c r="BO31" s="683"/>
      <c r="BP31" s="683"/>
      <c r="BQ31" s="683"/>
      <c r="BR31" s="683"/>
      <c r="BS31" s="683"/>
      <c r="BT31" s="683"/>
      <c r="BU31" s="1204"/>
      <c r="BV31" s="1205"/>
      <c r="BW31" s="1205"/>
      <c r="BX31" s="1205"/>
      <c r="BY31" s="1205"/>
      <c r="BZ31" s="1205"/>
      <c r="CA31" s="1205"/>
      <c r="CB31" s="1205"/>
      <c r="CC31" s="1206"/>
    </row>
    <row r="32" spans="1:81" s="690" customFormat="1" ht="40.15" customHeight="1" x14ac:dyDescent="0.25">
      <c r="A32" s="673"/>
      <c r="B32" s="2347"/>
      <c r="C32" s="2349"/>
      <c r="D32" s="1097"/>
      <c r="E32" s="1094"/>
      <c r="F32" s="1094"/>
      <c r="G32" s="1094"/>
      <c r="H32" s="1286"/>
      <c r="I32" s="1286"/>
      <c r="J32" s="1220"/>
      <c r="K32" s="1217"/>
      <c r="L32" s="1223"/>
      <c r="M32" s="1226"/>
      <c r="N32" s="1229"/>
      <c r="O32" s="1232"/>
      <c r="P32" s="1235"/>
      <c r="Q32" s="1238"/>
      <c r="R32" s="1220"/>
      <c r="S32" s="678"/>
      <c r="T32" s="709"/>
      <c r="U32" s="709"/>
      <c r="V32" s="709"/>
      <c r="W32" s="678"/>
      <c r="X32" s="670"/>
      <c r="Y32" s="670"/>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684"/>
      <c r="AO32" s="684"/>
      <c r="AP32" s="684"/>
      <c r="AQ32" s="684"/>
      <c r="AR32" s="684"/>
      <c r="AS32" s="684"/>
      <c r="AT32" s="1220"/>
      <c r="AU32" s="1247"/>
      <c r="AV32" s="303">
        <f t="shared" si="3"/>
        <v>0</v>
      </c>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2347"/>
      <c r="C33" s="2349"/>
      <c r="D33" s="1097"/>
      <c r="E33" s="1094"/>
      <c r="F33" s="1094"/>
      <c r="G33" s="1094"/>
      <c r="H33" s="1286"/>
      <c r="I33" s="1286"/>
      <c r="J33" s="1220"/>
      <c r="K33" s="1217"/>
      <c r="L33" s="1223"/>
      <c r="M33" s="1226"/>
      <c r="N33" s="1229"/>
      <c r="O33" s="1232"/>
      <c r="P33" s="1235"/>
      <c r="Q33" s="1238"/>
      <c r="R33" s="1220"/>
      <c r="S33" s="678"/>
      <c r="T33" s="709"/>
      <c r="U33" s="709"/>
      <c r="V33" s="709"/>
      <c r="W33" s="678"/>
      <c r="X33" s="670"/>
      <c r="Y33" s="670"/>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2347"/>
      <c r="C34" s="2349"/>
      <c r="D34" s="1098"/>
      <c r="E34" s="1095"/>
      <c r="F34" s="1095"/>
      <c r="G34" s="1095"/>
      <c r="H34" s="1287"/>
      <c r="I34" s="1287"/>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389"/>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2347"/>
      <c r="C35" s="2349"/>
      <c r="D35" s="1096">
        <v>2409</v>
      </c>
      <c r="E35" s="1093" t="s">
        <v>7429</v>
      </c>
      <c r="F35" s="1093">
        <v>2409023</v>
      </c>
      <c r="G35" s="1093" t="s">
        <v>7430</v>
      </c>
      <c r="H35" s="1093" t="s">
        <v>7431</v>
      </c>
      <c r="I35" s="1093" t="s">
        <v>7432</v>
      </c>
      <c r="J35" s="1219">
        <v>782</v>
      </c>
      <c r="K35" s="1216" t="str">
        <f>+[23]Metas!K907</f>
        <v>Campañas para la legalización, normalización de requisitos y exigencias de tránsito en alianza con otros actores viales</v>
      </c>
      <c r="L35" s="2336">
        <v>1</v>
      </c>
      <c r="M35" s="1225">
        <f>SUM(N35:Q35)/4</f>
        <v>0.25</v>
      </c>
      <c r="N35" s="1482">
        <v>0.25</v>
      </c>
      <c r="O35" s="1484">
        <v>0.25</v>
      </c>
      <c r="P35" s="1486">
        <v>0.25</v>
      </c>
      <c r="Q35" s="1488">
        <v>0.25</v>
      </c>
      <c r="R35" s="1219">
        <f>+$J35</f>
        <v>782</v>
      </c>
      <c r="S35" s="677" t="s">
        <v>7420</v>
      </c>
      <c r="T35" s="347" t="s">
        <v>3833</v>
      </c>
      <c r="U35" s="347" t="s">
        <v>3838</v>
      </c>
      <c r="V35" s="347" t="s">
        <v>3842</v>
      </c>
      <c r="W35" s="646" t="s">
        <v>7433</v>
      </c>
      <c r="X35" s="325">
        <v>44593</v>
      </c>
      <c r="Y35" s="325">
        <v>44925</v>
      </c>
      <c r="Z35" s="325">
        <v>44593</v>
      </c>
      <c r="AA35" s="325">
        <v>44925</v>
      </c>
      <c r="AB35" s="1219">
        <f t="shared" ref="AB35" si="25">+$J35</f>
        <v>782</v>
      </c>
      <c r="AC35" s="1240">
        <f t="shared" ref="AC35" si="26">+L35</f>
        <v>1</v>
      </c>
      <c r="AD35" s="308">
        <f t="shared" si="24"/>
        <v>4.2</v>
      </c>
      <c r="AE35" s="308">
        <f t="shared" si="24"/>
        <v>4.2</v>
      </c>
      <c r="AF35" s="308">
        <f t="shared" si="24"/>
        <v>0</v>
      </c>
      <c r="AG35" s="308">
        <f t="shared" si="24"/>
        <v>0</v>
      </c>
      <c r="AH35" s="308">
        <f t="shared" si="24"/>
        <v>0</v>
      </c>
      <c r="AI35" s="308">
        <f t="shared" si="24"/>
        <v>0</v>
      </c>
      <c r="AJ35" s="308">
        <f t="shared" si="24"/>
        <v>0</v>
      </c>
      <c r="AK35" s="1219">
        <f t="shared" ref="AK35" si="27">+$J35</f>
        <v>782</v>
      </c>
      <c r="AL35" s="2238">
        <v>0.25</v>
      </c>
      <c r="AM35" s="308">
        <f t="shared" si="2"/>
        <v>1.05</v>
      </c>
      <c r="AN35" s="971">
        <v>1.05</v>
      </c>
      <c r="AO35" s="683"/>
      <c r="AP35" s="683"/>
      <c r="AQ35" s="683"/>
      <c r="AR35" s="683"/>
      <c r="AS35" s="683"/>
      <c r="AT35" s="1219">
        <f t="shared" ref="AT35" si="28">+$J35</f>
        <v>782</v>
      </c>
      <c r="AU35" s="2229">
        <v>0.25</v>
      </c>
      <c r="AV35" s="308">
        <f t="shared" si="3"/>
        <v>1.05</v>
      </c>
      <c r="AW35" s="971">
        <v>1.05</v>
      </c>
      <c r="AX35" s="683"/>
      <c r="AY35" s="683"/>
      <c r="AZ35" s="683"/>
      <c r="BA35" s="683"/>
      <c r="BB35" s="683"/>
      <c r="BC35" s="1219">
        <f t="shared" ref="BC35" si="29">+$J35</f>
        <v>782</v>
      </c>
      <c r="BD35" s="2232">
        <v>0.25</v>
      </c>
      <c r="BE35" s="308">
        <f t="shared" si="4"/>
        <v>1.05</v>
      </c>
      <c r="BF35" s="971">
        <v>1.05</v>
      </c>
      <c r="BG35" s="683"/>
      <c r="BH35" s="683"/>
      <c r="BI35" s="683"/>
      <c r="BJ35" s="683"/>
      <c r="BK35" s="683"/>
      <c r="BL35" s="1219">
        <f t="shared" ref="BL35" si="30">+$J35</f>
        <v>782</v>
      </c>
      <c r="BM35" s="2235">
        <v>0.25</v>
      </c>
      <c r="BN35" s="308">
        <f t="shared" si="5"/>
        <v>1.05</v>
      </c>
      <c r="BO35" s="971">
        <v>1.05</v>
      </c>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2347"/>
      <c r="C36" s="2349"/>
      <c r="D36" s="1097"/>
      <c r="E36" s="1094"/>
      <c r="F36" s="1094"/>
      <c r="G36" s="1094"/>
      <c r="H36" s="1094"/>
      <c r="I36" s="1094"/>
      <c r="J36" s="1220"/>
      <c r="K36" s="1217"/>
      <c r="L36" s="2337"/>
      <c r="M36" s="1226"/>
      <c r="N36" s="1229"/>
      <c r="O36" s="1232"/>
      <c r="P36" s="1235"/>
      <c r="Q36" s="1238"/>
      <c r="R36" s="1220"/>
      <c r="S36" s="678" t="s">
        <v>7434</v>
      </c>
      <c r="T36" s="709" t="s">
        <v>3833</v>
      </c>
      <c r="U36" s="709" t="s">
        <v>3838</v>
      </c>
      <c r="V36" s="709" t="s">
        <v>3842</v>
      </c>
      <c r="W36" s="678" t="s">
        <v>7433</v>
      </c>
      <c r="X36" s="670">
        <v>44593</v>
      </c>
      <c r="Y36" s="670">
        <v>44925</v>
      </c>
      <c r="Z36" s="670">
        <v>44593</v>
      </c>
      <c r="AA36" s="670">
        <v>44925</v>
      </c>
      <c r="AB36" s="1220"/>
      <c r="AC36" s="1241"/>
      <c r="AD36" s="303">
        <f t="shared" si="24"/>
        <v>77.599999999999994</v>
      </c>
      <c r="AE36" s="303">
        <f t="shared" si="24"/>
        <v>77.599999999999994</v>
      </c>
      <c r="AF36" s="303">
        <f t="shared" si="24"/>
        <v>0</v>
      </c>
      <c r="AG36" s="303">
        <f t="shared" si="24"/>
        <v>0</v>
      </c>
      <c r="AH36" s="303">
        <f t="shared" si="24"/>
        <v>0</v>
      </c>
      <c r="AI36" s="303">
        <f t="shared" si="24"/>
        <v>0</v>
      </c>
      <c r="AJ36" s="303">
        <f t="shared" si="24"/>
        <v>0</v>
      </c>
      <c r="AK36" s="1220"/>
      <c r="AL36" s="2239"/>
      <c r="AM36" s="303">
        <f t="shared" si="2"/>
        <v>19.399999999999999</v>
      </c>
      <c r="AN36" s="971">
        <v>19.399999999999999</v>
      </c>
      <c r="AO36" s="684"/>
      <c r="AP36" s="684"/>
      <c r="AQ36" s="684"/>
      <c r="AR36" s="684"/>
      <c r="AS36" s="684"/>
      <c r="AT36" s="1220"/>
      <c r="AU36" s="2230"/>
      <c r="AV36" s="303">
        <f t="shared" si="3"/>
        <v>19.399999999999999</v>
      </c>
      <c r="AW36" s="971">
        <v>19.399999999999999</v>
      </c>
      <c r="AX36" s="684"/>
      <c r="AY36" s="684"/>
      <c r="AZ36" s="684"/>
      <c r="BA36" s="684"/>
      <c r="BB36" s="684"/>
      <c r="BC36" s="1220"/>
      <c r="BD36" s="2233"/>
      <c r="BE36" s="303">
        <f t="shared" si="4"/>
        <v>19.399999999999999</v>
      </c>
      <c r="BF36" s="971">
        <v>19.399999999999999</v>
      </c>
      <c r="BG36" s="684"/>
      <c r="BH36" s="684"/>
      <c r="BI36" s="684"/>
      <c r="BJ36" s="684"/>
      <c r="BK36" s="684"/>
      <c r="BL36" s="1220"/>
      <c r="BM36" s="2236"/>
      <c r="BN36" s="303">
        <f t="shared" si="5"/>
        <v>19.399999999999999</v>
      </c>
      <c r="BO36" s="971">
        <v>19.399999999999999</v>
      </c>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2347"/>
      <c r="C37" s="2349"/>
      <c r="D37" s="1097"/>
      <c r="E37" s="1094"/>
      <c r="F37" s="1094"/>
      <c r="G37" s="1094"/>
      <c r="H37" s="1094"/>
      <c r="I37" s="1094"/>
      <c r="J37" s="1220"/>
      <c r="K37" s="1217"/>
      <c r="L37" s="2337"/>
      <c r="M37" s="1226"/>
      <c r="N37" s="1229"/>
      <c r="O37" s="1232"/>
      <c r="P37" s="1235"/>
      <c r="Q37" s="1238"/>
      <c r="R37" s="1220"/>
      <c r="S37" s="678" t="s">
        <v>7424</v>
      </c>
      <c r="T37" s="709" t="s">
        <v>3833</v>
      </c>
      <c r="U37" s="709" t="s">
        <v>3838</v>
      </c>
      <c r="V37" s="709" t="s">
        <v>3842</v>
      </c>
      <c r="W37" s="678" t="s">
        <v>7433</v>
      </c>
      <c r="X37" s="670">
        <v>44593</v>
      </c>
      <c r="Y37" s="670">
        <v>44925</v>
      </c>
      <c r="Z37" s="670">
        <v>44593</v>
      </c>
      <c r="AA37" s="670">
        <v>44925</v>
      </c>
      <c r="AB37" s="1220"/>
      <c r="AC37" s="1241"/>
      <c r="AD37" s="303">
        <f t="shared" si="24"/>
        <v>33.119999999999997</v>
      </c>
      <c r="AE37" s="303">
        <f t="shared" si="24"/>
        <v>33.119999999999997</v>
      </c>
      <c r="AF37" s="303">
        <f t="shared" si="24"/>
        <v>0</v>
      </c>
      <c r="AG37" s="303">
        <f t="shared" si="24"/>
        <v>0</v>
      </c>
      <c r="AH37" s="303">
        <f t="shared" si="24"/>
        <v>0</v>
      </c>
      <c r="AI37" s="303">
        <f t="shared" si="24"/>
        <v>0</v>
      </c>
      <c r="AJ37" s="303">
        <f t="shared" si="24"/>
        <v>0</v>
      </c>
      <c r="AK37" s="1220"/>
      <c r="AL37" s="2239"/>
      <c r="AM37" s="303">
        <f t="shared" si="2"/>
        <v>8.2799999999999994</v>
      </c>
      <c r="AN37" s="971">
        <v>8.2799999999999994</v>
      </c>
      <c r="AO37" s="684"/>
      <c r="AP37" s="684"/>
      <c r="AQ37" s="684"/>
      <c r="AR37" s="684"/>
      <c r="AS37" s="684"/>
      <c r="AT37" s="1220"/>
      <c r="AU37" s="2230"/>
      <c r="AV37" s="303">
        <f t="shared" si="3"/>
        <v>8.2799999999999994</v>
      </c>
      <c r="AW37" s="971">
        <v>8.2799999999999994</v>
      </c>
      <c r="AX37" s="684"/>
      <c r="AY37" s="684"/>
      <c r="AZ37" s="684"/>
      <c r="BA37" s="684"/>
      <c r="BB37" s="684"/>
      <c r="BC37" s="1220"/>
      <c r="BD37" s="2233"/>
      <c r="BE37" s="303">
        <f t="shared" si="4"/>
        <v>8.2799999999999994</v>
      </c>
      <c r="BF37" s="971">
        <v>8.2799999999999994</v>
      </c>
      <c r="BG37" s="684"/>
      <c r="BH37" s="684"/>
      <c r="BI37" s="684"/>
      <c r="BJ37" s="684"/>
      <c r="BK37" s="684"/>
      <c r="BL37" s="1220"/>
      <c r="BM37" s="2236"/>
      <c r="BN37" s="303">
        <f t="shared" si="5"/>
        <v>8.2799999999999994</v>
      </c>
      <c r="BO37" s="971">
        <v>8.2799999999999994</v>
      </c>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2347"/>
      <c r="C38" s="2349"/>
      <c r="D38" s="1098"/>
      <c r="E38" s="1095"/>
      <c r="F38" s="1095"/>
      <c r="G38" s="1095"/>
      <c r="H38" s="1095"/>
      <c r="I38" s="1095"/>
      <c r="J38" s="1221"/>
      <c r="K38" s="1218"/>
      <c r="L38" s="2338"/>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2240"/>
      <c r="AM38" s="306">
        <f t="shared" si="2"/>
        <v>0</v>
      </c>
      <c r="AN38" s="389"/>
      <c r="AO38" s="685"/>
      <c r="AP38" s="685"/>
      <c r="AQ38" s="685"/>
      <c r="AR38" s="685"/>
      <c r="AS38" s="685"/>
      <c r="AT38" s="1221"/>
      <c r="AU38" s="2231"/>
      <c r="AV38" s="306">
        <f t="shared" si="3"/>
        <v>0</v>
      </c>
      <c r="AW38" s="685"/>
      <c r="AX38" s="685"/>
      <c r="AY38" s="685"/>
      <c r="AZ38" s="685"/>
      <c r="BA38" s="685"/>
      <c r="BB38" s="685"/>
      <c r="BC38" s="1221"/>
      <c r="BD38" s="2234"/>
      <c r="BE38" s="306">
        <f t="shared" si="4"/>
        <v>0</v>
      </c>
      <c r="BF38" s="685"/>
      <c r="BG38" s="685"/>
      <c r="BH38" s="685"/>
      <c r="BI38" s="685"/>
      <c r="BJ38" s="685"/>
      <c r="BK38" s="685"/>
      <c r="BL38" s="1221"/>
      <c r="BM38" s="2237"/>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2347"/>
      <c r="C39" s="2349"/>
      <c r="D39" s="1096">
        <v>2409</v>
      </c>
      <c r="E39" s="1093" t="s">
        <v>7429</v>
      </c>
      <c r="F39" s="1093">
        <v>2409023</v>
      </c>
      <c r="G39" s="1093" t="s">
        <v>7430</v>
      </c>
      <c r="H39" s="1093" t="s">
        <v>7431</v>
      </c>
      <c r="I39" s="1093" t="s">
        <v>7432</v>
      </c>
      <c r="J39" s="1219">
        <v>783</v>
      </c>
      <c r="K39" s="1216" t="str">
        <f>+[23]Metas!K908</f>
        <v>Planes Locales de Seguridad Vial han sido auditados y vigilados</v>
      </c>
      <c r="L39" s="1222">
        <v>5</v>
      </c>
      <c r="M39" s="1225">
        <v>5</v>
      </c>
      <c r="N39" s="1228">
        <v>1</v>
      </c>
      <c r="O39" s="1231">
        <v>2</v>
      </c>
      <c r="P39" s="1234">
        <v>1</v>
      </c>
      <c r="Q39" s="1237">
        <v>1</v>
      </c>
      <c r="R39" s="1219">
        <f>+$J39</f>
        <v>783</v>
      </c>
      <c r="S39" s="677" t="s">
        <v>7420</v>
      </c>
      <c r="T39" s="709" t="s">
        <v>3833</v>
      </c>
      <c r="U39" s="709" t="s">
        <v>3838</v>
      </c>
      <c r="V39" s="709" t="s">
        <v>3842</v>
      </c>
      <c r="W39" s="677" t="s">
        <v>7433</v>
      </c>
      <c r="X39" s="670">
        <v>44593</v>
      </c>
      <c r="Y39" s="670">
        <v>44925</v>
      </c>
      <c r="Z39" s="670">
        <v>44593</v>
      </c>
      <c r="AA39" s="670">
        <v>44925</v>
      </c>
      <c r="AB39" s="1219">
        <f t="shared" ref="AB39" si="31">+$J39</f>
        <v>783</v>
      </c>
      <c r="AC39" s="1240">
        <f t="shared" ref="AC39" si="32">+L39</f>
        <v>5</v>
      </c>
      <c r="AD39" s="308">
        <f t="shared" si="24"/>
        <v>13.32</v>
      </c>
      <c r="AE39" s="308">
        <f t="shared" si="24"/>
        <v>13.32</v>
      </c>
      <c r="AF39" s="308">
        <f t="shared" si="24"/>
        <v>0</v>
      </c>
      <c r="AG39" s="308">
        <f t="shared" si="24"/>
        <v>0</v>
      </c>
      <c r="AH39" s="308">
        <f t="shared" si="24"/>
        <v>0</v>
      </c>
      <c r="AI39" s="308">
        <f t="shared" si="24"/>
        <v>0</v>
      </c>
      <c r="AJ39" s="308">
        <f t="shared" si="24"/>
        <v>0</v>
      </c>
      <c r="AK39" s="1219">
        <f t="shared" ref="AK39" si="33">+$J39</f>
        <v>783</v>
      </c>
      <c r="AL39" s="1243">
        <f>+N39</f>
        <v>1</v>
      </c>
      <c r="AM39" s="308">
        <f t="shared" si="2"/>
        <v>3.33</v>
      </c>
      <c r="AN39" s="970">
        <v>3.33</v>
      </c>
      <c r="AO39" s="683"/>
      <c r="AP39" s="683"/>
      <c r="AQ39" s="683"/>
      <c r="AR39" s="683"/>
      <c r="AS39" s="683"/>
      <c r="AT39" s="1219">
        <f t="shared" ref="AT39" si="34">+$J39</f>
        <v>783</v>
      </c>
      <c r="AU39" s="1246">
        <f>+O39</f>
        <v>2</v>
      </c>
      <c r="AV39" s="308">
        <f t="shared" si="3"/>
        <v>3.33</v>
      </c>
      <c r="AW39" s="970">
        <v>3.33</v>
      </c>
      <c r="AX39" s="683"/>
      <c r="AY39" s="683"/>
      <c r="AZ39" s="683"/>
      <c r="BA39" s="683"/>
      <c r="BB39" s="683"/>
      <c r="BC39" s="1219">
        <f t="shared" ref="BC39" si="35">+$J39</f>
        <v>783</v>
      </c>
      <c r="BD39" s="1249">
        <f>+P39</f>
        <v>1</v>
      </c>
      <c r="BE39" s="308">
        <f t="shared" si="4"/>
        <v>3.33</v>
      </c>
      <c r="BF39" s="970">
        <v>3.33</v>
      </c>
      <c r="BG39" s="683"/>
      <c r="BH39" s="683"/>
      <c r="BI39" s="683"/>
      <c r="BJ39" s="683"/>
      <c r="BK39" s="683"/>
      <c r="BL39" s="1219">
        <f t="shared" ref="BL39" si="36">+$J39</f>
        <v>783</v>
      </c>
      <c r="BM39" s="1252">
        <f>+Q39</f>
        <v>1</v>
      </c>
      <c r="BN39" s="308">
        <f t="shared" si="5"/>
        <v>3.33</v>
      </c>
      <c r="BO39" s="970">
        <v>3.33</v>
      </c>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2347"/>
      <c r="C40" s="2349"/>
      <c r="D40" s="1097"/>
      <c r="E40" s="1094"/>
      <c r="F40" s="1094"/>
      <c r="G40" s="1094"/>
      <c r="H40" s="1094"/>
      <c r="I40" s="1094"/>
      <c r="J40" s="1220"/>
      <c r="K40" s="1217"/>
      <c r="L40" s="1223"/>
      <c r="M40" s="1226"/>
      <c r="N40" s="1229"/>
      <c r="O40" s="1232"/>
      <c r="P40" s="1235"/>
      <c r="Q40" s="1238"/>
      <c r="R40" s="1220"/>
      <c r="S40" s="678"/>
      <c r="T40" s="709"/>
      <c r="U40" s="709"/>
      <c r="V40" s="709"/>
      <c r="W40" s="678"/>
      <c r="X40" s="670"/>
      <c r="Y40" s="670"/>
      <c r="Z40" s="670"/>
      <c r="AA40" s="670"/>
      <c r="AB40" s="1220"/>
      <c r="AC40" s="1241"/>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2347"/>
      <c r="C41" s="2349"/>
      <c r="D41" s="1097"/>
      <c r="E41" s="1094"/>
      <c r="F41" s="1094"/>
      <c r="G41" s="1094"/>
      <c r="H41" s="1094"/>
      <c r="I41" s="1094"/>
      <c r="J41" s="1220"/>
      <c r="K41" s="1217"/>
      <c r="L41" s="1223"/>
      <c r="M41" s="1226"/>
      <c r="N41" s="1229"/>
      <c r="O41" s="1232"/>
      <c r="P41" s="1235"/>
      <c r="Q41" s="1238"/>
      <c r="R41" s="1220"/>
      <c r="S41" s="678"/>
      <c r="T41" s="709"/>
      <c r="U41" s="709"/>
      <c r="V41" s="709"/>
      <c r="W41" s="678"/>
      <c r="X41" s="670"/>
      <c r="Y41" s="670"/>
      <c r="Z41" s="670"/>
      <c r="AA41" s="670"/>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2347"/>
      <c r="C42" s="2349"/>
      <c r="D42" s="1098"/>
      <c r="E42" s="1095"/>
      <c r="F42" s="1095"/>
      <c r="G42" s="1095"/>
      <c r="H42" s="1095"/>
      <c r="I42" s="1095"/>
      <c r="J42" s="1221"/>
      <c r="K42" s="1218"/>
      <c r="L42" s="1224"/>
      <c r="M42" s="1227"/>
      <c r="N42" s="1230"/>
      <c r="O42" s="1233"/>
      <c r="P42" s="1236"/>
      <c r="Q42" s="1239"/>
      <c r="R42" s="1221"/>
      <c r="S42" s="679"/>
      <c r="T42" s="710"/>
      <c r="U42" s="710"/>
      <c r="V42" s="710"/>
      <c r="W42" s="679"/>
      <c r="X42" s="671"/>
      <c r="Y42" s="671"/>
      <c r="Z42" s="671"/>
      <c r="AA42" s="671"/>
      <c r="AB42" s="1221"/>
      <c r="AC42" s="1242"/>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389"/>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2347"/>
      <c r="C43" s="2349"/>
      <c r="D43" s="1096">
        <v>2409</v>
      </c>
      <c r="E43" s="1093" t="s">
        <v>7429</v>
      </c>
      <c r="F43" s="1093">
        <v>2409023</v>
      </c>
      <c r="G43" s="1093" t="s">
        <v>7430</v>
      </c>
      <c r="H43" s="1093" t="s">
        <v>7431</v>
      </c>
      <c r="I43" s="1093" t="s">
        <v>7432</v>
      </c>
      <c r="J43" s="1219">
        <v>784</v>
      </c>
      <c r="K43" s="1216" t="str">
        <f>+[23]Metas!K909</f>
        <v>Municipios contarán con un Plan Local Seguridad Vial</v>
      </c>
      <c r="L43" s="1222">
        <v>4</v>
      </c>
      <c r="M43" s="1225">
        <v>4</v>
      </c>
      <c r="N43" s="1228"/>
      <c r="O43" s="1231">
        <v>2</v>
      </c>
      <c r="P43" s="1234">
        <v>1</v>
      </c>
      <c r="Q43" s="1237">
        <v>1</v>
      </c>
      <c r="R43" s="1219">
        <f>+$J43</f>
        <v>784</v>
      </c>
      <c r="S43" s="677" t="s">
        <v>7420</v>
      </c>
      <c r="T43" s="709" t="s">
        <v>3833</v>
      </c>
      <c r="U43" s="709" t="s">
        <v>3838</v>
      </c>
      <c r="V43" s="709" t="s">
        <v>3842</v>
      </c>
      <c r="W43" s="677" t="s">
        <v>7433</v>
      </c>
      <c r="X43" s="670">
        <v>44593</v>
      </c>
      <c r="Y43" s="670">
        <v>44925</v>
      </c>
      <c r="Z43" s="670">
        <v>44593</v>
      </c>
      <c r="AA43" s="670">
        <v>44925</v>
      </c>
      <c r="AB43" s="1219">
        <f t="shared" ref="AB43" si="37">+$J43</f>
        <v>784</v>
      </c>
      <c r="AC43" s="1240">
        <f t="shared" ref="AC43" si="38">+L43</f>
        <v>4</v>
      </c>
      <c r="AD43" s="308">
        <f t="shared" si="24"/>
        <v>17.2</v>
      </c>
      <c r="AE43" s="308">
        <f t="shared" si="24"/>
        <v>17.2</v>
      </c>
      <c r="AF43" s="308">
        <f t="shared" si="24"/>
        <v>0</v>
      </c>
      <c r="AG43" s="308">
        <f t="shared" si="24"/>
        <v>0</v>
      </c>
      <c r="AH43" s="308">
        <f t="shared" si="24"/>
        <v>0</v>
      </c>
      <c r="AI43" s="308">
        <f t="shared" si="24"/>
        <v>0</v>
      </c>
      <c r="AJ43" s="308">
        <f t="shared" si="24"/>
        <v>0</v>
      </c>
      <c r="AK43" s="1219">
        <f t="shared" ref="AK43" si="39">+$J43</f>
        <v>784</v>
      </c>
      <c r="AL43" s="1243">
        <f>+N43</f>
        <v>0</v>
      </c>
      <c r="AM43" s="308">
        <f t="shared" si="2"/>
        <v>4.3</v>
      </c>
      <c r="AN43" s="971">
        <v>4.3</v>
      </c>
      <c r="AO43" s="683"/>
      <c r="AP43" s="683"/>
      <c r="AQ43" s="683"/>
      <c r="AR43" s="683"/>
      <c r="AS43" s="683"/>
      <c r="AT43" s="1219">
        <f t="shared" ref="AT43" si="40">+$J43</f>
        <v>784</v>
      </c>
      <c r="AU43" s="1246">
        <f>+O43</f>
        <v>2</v>
      </c>
      <c r="AV43" s="308">
        <f t="shared" si="3"/>
        <v>4.3</v>
      </c>
      <c r="AW43" s="971">
        <v>4.3</v>
      </c>
      <c r="AX43" s="683"/>
      <c r="AY43" s="683"/>
      <c r="AZ43" s="683"/>
      <c r="BA43" s="683"/>
      <c r="BB43" s="683"/>
      <c r="BC43" s="1219">
        <f t="shared" ref="BC43" si="41">+$J43</f>
        <v>784</v>
      </c>
      <c r="BD43" s="1249">
        <f>+P43</f>
        <v>1</v>
      </c>
      <c r="BE43" s="308">
        <f t="shared" si="4"/>
        <v>4.3</v>
      </c>
      <c r="BF43" s="971">
        <v>4.3</v>
      </c>
      <c r="BG43" s="683"/>
      <c r="BH43" s="683"/>
      <c r="BI43" s="683"/>
      <c r="BJ43" s="683"/>
      <c r="BK43" s="683"/>
      <c r="BL43" s="1219">
        <f t="shared" ref="BL43" si="42">+$J43</f>
        <v>784</v>
      </c>
      <c r="BM43" s="1252">
        <f>+Q43</f>
        <v>1</v>
      </c>
      <c r="BN43" s="308">
        <f t="shared" si="5"/>
        <v>4.3</v>
      </c>
      <c r="BO43" s="971">
        <v>4.3</v>
      </c>
      <c r="BP43" s="683"/>
      <c r="BQ43" s="683"/>
      <c r="BR43" s="683"/>
      <c r="BS43" s="683"/>
      <c r="BT43" s="683"/>
      <c r="BU43" s="1204"/>
      <c r="BV43" s="1205"/>
      <c r="BW43" s="1205"/>
      <c r="BX43" s="1205"/>
      <c r="BY43" s="1205"/>
      <c r="BZ43" s="1205"/>
      <c r="CA43" s="1205"/>
      <c r="CB43" s="1205"/>
      <c r="CC43" s="1206"/>
    </row>
    <row r="44" spans="1:81" s="690" customFormat="1" ht="40.15" customHeight="1" x14ac:dyDescent="0.25">
      <c r="A44" s="673"/>
      <c r="B44" s="2347"/>
      <c r="C44" s="2349"/>
      <c r="D44" s="1097"/>
      <c r="E44" s="1094"/>
      <c r="F44" s="1094"/>
      <c r="G44" s="1094"/>
      <c r="H44" s="1094"/>
      <c r="I44" s="1094"/>
      <c r="J44" s="1220"/>
      <c r="K44" s="1217"/>
      <c r="L44" s="1223"/>
      <c r="M44" s="1226"/>
      <c r="N44" s="1229"/>
      <c r="O44" s="1232"/>
      <c r="P44" s="1235"/>
      <c r="Q44" s="1238"/>
      <c r="R44" s="1220"/>
      <c r="S44" s="678" t="s">
        <v>7434</v>
      </c>
      <c r="T44" s="709" t="s">
        <v>3833</v>
      </c>
      <c r="U44" s="709" t="s">
        <v>3838</v>
      </c>
      <c r="V44" s="709" t="s">
        <v>3842</v>
      </c>
      <c r="W44" s="678" t="s">
        <v>7433</v>
      </c>
      <c r="X44" s="670">
        <v>44593</v>
      </c>
      <c r="Y44" s="670">
        <v>44925</v>
      </c>
      <c r="Z44" s="670">
        <v>44593</v>
      </c>
      <c r="AA44" s="670">
        <v>44925</v>
      </c>
      <c r="AB44" s="1220"/>
      <c r="AC44" s="1241"/>
      <c r="AD44" s="303">
        <f t="shared" si="24"/>
        <v>19.600000000000001</v>
      </c>
      <c r="AE44" s="303">
        <f t="shared" si="24"/>
        <v>19.600000000000001</v>
      </c>
      <c r="AF44" s="303">
        <f t="shared" si="24"/>
        <v>0</v>
      </c>
      <c r="AG44" s="303">
        <f t="shared" si="24"/>
        <v>0</v>
      </c>
      <c r="AH44" s="303">
        <f t="shared" si="24"/>
        <v>0</v>
      </c>
      <c r="AI44" s="303">
        <f t="shared" si="24"/>
        <v>0</v>
      </c>
      <c r="AJ44" s="303">
        <f t="shared" si="24"/>
        <v>0</v>
      </c>
      <c r="AK44" s="1220"/>
      <c r="AL44" s="1244"/>
      <c r="AM44" s="303">
        <f t="shared" si="2"/>
        <v>4.9000000000000004</v>
      </c>
      <c r="AN44" s="971">
        <v>4.9000000000000004</v>
      </c>
      <c r="AO44" s="684"/>
      <c r="AP44" s="684"/>
      <c r="AQ44" s="684"/>
      <c r="AR44" s="684"/>
      <c r="AS44" s="684"/>
      <c r="AT44" s="1220"/>
      <c r="AU44" s="1247"/>
      <c r="AV44" s="303">
        <f t="shared" si="3"/>
        <v>4.9000000000000004</v>
      </c>
      <c r="AW44" s="971">
        <v>4.9000000000000004</v>
      </c>
      <c r="AX44" s="684"/>
      <c r="AY44" s="684"/>
      <c r="AZ44" s="684"/>
      <c r="BA44" s="684"/>
      <c r="BB44" s="684"/>
      <c r="BC44" s="1220"/>
      <c r="BD44" s="1250"/>
      <c r="BE44" s="303">
        <f t="shared" si="4"/>
        <v>4.9000000000000004</v>
      </c>
      <c r="BF44" s="971">
        <v>4.9000000000000004</v>
      </c>
      <c r="BG44" s="684"/>
      <c r="BH44" s="684"/>
      <c r="BI44" s="684"/>
      <c r="BJ44" s="684"/>
      <c r="BK44" s="684"/>
      <c r="BL44" s="1220"/>
      <c r="BM44" s="1253"/>
      <c r="BN44" s="303">
        <f t="shared" si="5"/>
        <v>4.9000000000000004</v>
      </c>
      <c r="BO44" s="971">
        <v>4.9000000000000004</v>
      </c>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2347"/>
      <c r="C45" s="2349"/>
      <c r="D45" s="1097"/>
      <c r="E45" s="1094"/>
      <c r="F45" s="1094"/>
      <c r="G45" s="1094"/>
      <c r="H45" s="1094"/>
      <c r="I45" s="1094"/>
      <c r="J45" s="1220"/>
      <c r="K45" s="1217"/>
      <c r="L45" s="1223"/>
      <c r="M45" s="1226"/>
      <c r="N45" s="1229"/>
      <c r="O45" s="1232"/>
      <c r="P45" s="1235"/>
      <c r="Q45" s="1238"/>
      <c r="R45" s="1220"/>
      <c r="S45" s="678" t="s">
        <v>7424</v>
      </c>
      <c r="T45" s="709" t="s">
        <v>3833</v>
      </c>
      <c r="U45" s="709" t="s">
        <v>3838</v>
      </c>
      <c r="V45" s="709" t="s">
        <v>3842</v>
      </c>
      <c r="W45" s="678" t="s">
        <v>7433</v>
      </c>
      <c r="X45" s="670">
        <v>44593</v>
      </c>
      <c r="Y45" s="670">
        <v>44925</v>
      </c>
      <c r="Z45" s="670">
        <v>44593</v>
      </c>
      <c r="AA45" s="670">
        <v>44925</v>
      </c>
      <c r="AB45" s="1220"/>
      <c r="AC45" s="1241"/>
      <c r="AD45" s="303">
        <f t="shared" si="24"/>
        <v>8.4</v>
      </c>
      <c r="AE45" s="303">
        <f t="shared" si="24"/>
        <v>8.4</v>
      </c>
      <c r="AF45" s="303">
        <f t="shared" si="24"/>
        <v>0</v>
      </c>
      <c r="AG45" s="303">
        <f t="shared" si="24"/>
        <v>0</v>
      </c>
      <c r="AH45" s="303">
        <f t="shared" si="24"/>
        <v>0</v>
      </c>
      <c r="AI45" s="303">
        <f t="shared" si="24"/>
        <v>0</v>
      </c>
      <c r="AJ45" s="303">
        <f t="shared" si="24"/>
        <v>0</v>
      </c>
      <c r="AK45" s="1220"/>
      <c r="AL45" s="1244"/>
      <c r="AM45" s="303">
        <f t="shared" si="2"/>
        <v>2.1</v>
      </c>
      <c r="AN45" s="971">
        <v>2.1</v>
      </c>
      <c r="AO45" s="684"/>
      <c r="AP45" s="684"/>
      <c r="AQ45" s="684"/>
      <c r="AR45" s="684"/>
      <c r="AS45" s="684"/>
      <c r="AT45" s="1220"/>
      <c r="AU45" s="1247"/>
      <c r="AV45" s="303">
        <f t="shared" si="3"/>
        <v>2.1</v>
      </c>
      <c r="AW45" s="971">
        <v>2.1</v>
      </c>
      <c r="AX45" s="684"/>
      <c r="AY45" s="684"/>
      <c r="AZ45" s="684"/>
      <c r="BA45" s="684"/>
      <c r="BB45" s="684"/>
      <c r="BC45" s="1220"/>
      <c r="BD45" s="1250"/>
      <c r="BE45" s="303">
        <f t="shared" si="4"/>
        <v>2.1</v>
      </c>
      <c r="BF45" s="971">
        <v>2.1</v>
      </c>
      <c r="BG45" s="684"/>
      <c r="BH45" s="684"/>
      <c r="BI45" s="684"/>
      <c r="BJ45" s="684"/>
      <c r="BK45" s="684"/>
      <c r="BL45" s="1220"/>
      <c r="BM45" s="1253"/>
      <c r="BN45" s="303">
        <f t="shared" si="5"/>
        <v>2.1</v>
      </c>
      <c r="BO45" s="971">
        <v>2.1</v>
      </c>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2347"/>
      <c r="C46" s="2349"/>
      <c r="D46" s="1098"/>
      <c r="E46" s="1095"/>
      <c r="F46" s="1095"/>
      <c r="G46" s="1095"/>
      <c r="H46" s="1095"/>
      <c r="I46" s="1095"/>
      <c r="J46" s="1221"/>
      <c r="K46" s="1218"/>
      <c r="L46" s="1224"/>
      <c r="M46" s="1227"/>
      <c r="N46" s="1230"/>
      <c r="O46" s="1233"/>
      <c r="P46" s="1236"/>
      <c r="Q46" s="1239"/>
      <c r="R46" s="1221"/>
      <c r="S46" s="679"/>
      <c r="T46" s="710"/>
      <c r="U46" s="710"/>
      <c r="V46" s="710"/>
      <c r="W46" s="679"/>
      <c r="X46" s="671"/>
      <c r="Y46" s="671"/>
      <c r="Z46" s="671"/>
      <c r="AA46" s="671"/>
      <c r="AB46" s="1221"/>
      <c r="AC46" s="1242"/>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2347"/>
      <c r="C47" s="2349"/>
      <c r="D47" s="1096">
        <v>2409</v>
      </c>
      <c r="E47" s="1093" t="s">
        <v>7429</v>
      </c>
      <c r="F47" s="1093">
        <v>2409023</v>
      </c>
      <c r="G47" s="1093" t="s">
        <v>7430</v>
      </c>
      <c r="H47" s="1093" t="s">
        <v>7431</v>
      </c>
      <c r="I47" s="1093" t="s">
        <v>7432</v>
      </c>
      <c r="J47" s="1219">
        <v>785</v>
      </c>
      <c r="K47" s="1216" t="str">
        <f>+[23]Metas!K910</f>
        <v>Pliegos contendrán como requisito para concursar contar con el Plan Estratégico de Seguridad Vial</v>
      </c>
      <c r="L47" s="1222">
        <v>15</v>
      </c>
      <c r="M47" s="1225">
        <v>15</v>
      </c>
      <c r="N47" s="1228">
        <v>3</v>
      </c>
      <c r="O47" s="1231">
        <v>4</v>
      </c>
      <c r="P47" s="1234">
        <v>4</v>
      </c>
      <c r="Q47" s="1237">
        <v>4</v>
      </c>
      <c r="R47" s="1219">
        <f>+$J47</f>
        <v>785</v>
      </c>
      <c r="S47" s="677" t="s">
        <v>7420</v>
      </c>
      <c r="T47" s="709" t="s">
        <v>3833</v>
      </c>
      <c r="U47" s="709" t="s">
        <v>3838</v>
      </c>
      <c r="V47" s="709" t="s">
        <v>3842</v>
      </c>
      <c r="W47" s="677" t="s">
        <v>7435</v>
      </c>
      <c r="X47" s="670">
        <v>44593</v>
      </c>
      <c r="Y47" s="670">
        <v>44925</v>
      </c>
      <c r="Z47" s="670">
        <v>44593</v>
      </c>
      <c r="AA47" s="670">
        <v>44925</v>
      </c>
      <c r="AB47" s="1219">
        <f t="shared" ref="AB47" si="43">+$J47</f>
        <v>785</v>
      </c>
      <c r="AC47" s="1240">
        <f t="shared" ref="AC47" si="44">+L47</f>
        <v>15</v>
      </c>
      <c r="AD47" s="308">
        <f t="shared" si="24"/>
        <v>13.32</v>
      </c>
      <c r="AE47" s="308">
        <f t="shared" si="24"/>
        <v>13.32</v>
      </c>
      <c r="AF47" s="308">
        <f t="shared" si="24"/>
        <v>0</v>
      </c>
      <c r="AG47" s="308">
        <f t="shared" si="24"/>
        <v>0</v>
      </c>
      <c r="AH47" s="308">
        <f t="shared" si="24"/>
        <v>0</v>
      </c>
      <c r="AI47" s="308">
        <f t="shared" si="24"/>
        <v>0</v>
      </c>
      <c r="AJ47" s="308">
        <f t="shared" si="24"/>
        <v>0</v>
      </c>
      <c r="AK47" s="1219">
        <f t="shared" ref="AK47" si="45">+$J47</f>
        <v>785</v>
      </c>
      <c r="AL47" s="1243">
        <f>+N47</f>
        <v>3</v>
      </c>
      <c r="AM47" s="308">
        <f t="shared" si="2"/>
        <v>3.33</v>
      </c>
      <c r="AN47" s="970">
        <v>3.33</v>
      </c>
      <c r="AO47" s="683"/>
      <c r="AP47" s="683"/>
      <c r="AQ47" s="683"/>
      <c r="AR47" s="683"/>
      <c r="AS47" s="683"/>
      <c r="AT47" s="1219">
        <f t="shared" ref="AT47" si="46">+$J47</f>
        <v>785</v>
      </c>
      <c r="AU47" s="1246">
        <f>+O47</f>
        <v>4</v>
      </c>
      <c r="AV47" s="308">
        <f t="shared" si="3"/>
        <v>3.33</v>
      </c>
      <c r="AW47" s="970">
        <v>3.33</v>
      </c>
      <c r="AX47" s="683"/>
      <c r="AY47" s="683"/>
      <c r="AZ47" s="683"/>
      <c r="BA47" s="683"/>
      <c r="BB47" s="683"/>
      <c r="BC47" s="1219">
        <f t="shared" ref="BC47" si="47">+$J47</f>
        <v>785</v>
      </c>
      <c r="BD47" s="1249">
        <f>+P47</f>
        <v>4</v>
      </c>
      <c r="BE47" s="308">
        <f t="shared" si="4"/>
        <v>3.33</v>
      </c>
      <c r="BF47" s="970">
        <v>3.33</v>
      </c>
      <c r="BG47" s="683"/>
      <c r="BH47" s="683"/>
      <c r="BI47" s="683"/>
      <c r="BJ47" s="683"/>
      <c r="BK47" s="683"/>
      <c r="BL47" s="1219">
        <f t="shared" ref="BL47" si="48">+$J47</f>
        <v>785</v>
      </c>
      <c r="BM47" s="1252">
        <f>+Q47</f>
        <v>4</v>
      </c>
      <c r="BN47" s="308">
        <f t="shared" si="5"/>
        <v>3.33</v>
      </c>
      <c r="BO47" s="970">
        <v>3.33</v>
      </c>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2347"/>
      <c r="C48" s="2349"/>
      <c r="D48" s="1097"/>
      <c r="E48" s="1094"/>
      <c r="F48" s="1094"/>
      <c r="G48" s="1094"/>
      <c r="H48" s="1094"/>
      <c r="I48" s="1094"/>
      <c r="J48" s="1220"/>
      <c r="K48" s="1217"/>
      <c r="L48" s="1223"/>
      <c r="M48" s="1226"/>
      <c r="N48" s="1229"/>
      <c r="O48" s="1232"/>
      <c r="P48" s="1235"/>
      <c r="Q48" s="1238"/>
      <c r="R48" s="1220"/>
      <c r="S48" s="678"/>
      <c r="T48" s="709"/>
      <c r="U48" s="709"/>
      <c r="V48" s="709"/>
      <c r="W48" s="678"/>
      <c r="X48" s="670"/>
      <c r="Y48" s="670"/>
      <c r="Z48" s="670"/>
      <c r="AA48" s="670"/>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2347"/>
      <c r="C49" s="2349"/>
      <c r="D49" s="1097"/>
      <c r="E49" s="1094"/>
      <c r="F49" s="1094"/>
      <c r="G49" s="1094"/>
      <c r="H49" s="1094"/>
      <c r="I49" s="1094"/>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2347"/>
      <c r="C50" s="2349"/>
      <c r="D50" s="1098"/>
      <c r="E50" s="1095"/>
      <c r="F50" s="1095"/>
      <c r="G50" s="1095"/>
      <c r="H50" s="1095"/>
      <c r="I50" s="1095"/>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2347"/>
      <c r="C51" s="2349"/>
      <c r="D51" s="1096">
        <v>2409</v>
      </c>
      <c r="E51" s="1093" t="s">
        <v>7429</v>
      </c>
      <c r="F51" s="1093">
        <v>2409023</v>
      </c>
      <c r="G51" s="1093" t="s">
        <v>7430</v>
      </c>
      <c r="H51" s="1093" t="s">
        <v>7431</v>
      </c>
      <c r="I51" s="1093" t="s">
        <v>7432</v>
      </c>
      <c r="J51" s="1219">
        <v>786</v>
      </c>
      <c r="K51" s="1216" t="str">
        <f>+[23]Metas!K911</f>
        <v xml:space="preserve">Empresas cuentan con un Plan Estratégico de Seguridad Vial </v>
      </c>
      <c r="L51" s="1222">
        <v>70</v>
      </c>
      <c r="M51" s="1225">
        <v>70</v>
      </c>
      <c r="N51" s="1228">
        <v>20</v>
      </c>
      <c r="O51" s="1231">
        <v>30</v>
      </c>
      <c r="P51" s="1234">
        <v>10</v>
      </c>
      <c r="Q51" s="1237">
        <v>10</v>
      </c>
      <c r="R51" s="1219">
        <f>+$J51</f>
        <v>786</v>
      </c>
      <c r="S51" s="677" t="s">
        <v>7420</v>
      </c>
      <c r="T51" s="709" t="s">
        <v>3833</v>
      </c>
      <c r="U51" s="709" t="s">
        <v>3838</v>
      </c>
      <c r="V51" s="709" t="s">
        <v>3842</v>
      </c>
      <c r="W51" s="677" t="s">
        <v>7433</v>
      </c>
      <c r="X51" s="670">
        <v>44593</v>
      </c>
      <c r="Y51" s="670">
        <v>44925</v>
      </c>
      <c r="Z51" s="670">
        <v>44593</v>
      </c>
      <c r="AA51" s="670">
        <v>44925</v>
      </c>
      <c r="AB51" s="1219">
        <f t="shared" ref="AB51" si="49">+$J51</f>
        <v>786</v>
      </c>
      <c r="AC51" s="1240">
        <f t="shared" ref="AC51" si="50">+L51</f>
        <v>70</v>
      </c>
      <c r="AD51" s="308">
        <f t="shared" si="24"/>
        <v>0</v>
      </c>
      <c r="AE51" s="308">
        <f t="shared" si="24"/>
        <v>0</v>
      </c>
      <c r="AF51" s="308">
        <f t="shared" si="24"/>
        <v>0</v>
      </c>
      <c r="AG51" s="308">
        <f t="shared" si="24"/>
        <v>0</v>
      </c>
      <c r="AH51" s="308">
        <f t="shared" si="24"/>
        <v>0</v>
      </c>
      <c r="AI51" s="308">
        <f t="shared" si="24"/>
        <v>0</v>
      </c>
      <c r="AJ51" s="308">
        <f t="shared" si="24"/>
        <v>0</v>
      </c>
      <c r="AK51" s="1219">
        <f t="shared" ref="AK51" si="51">+$J51</f>
        <v>786</v>
      </c>
      <c r="AL51" s="1243">
        <f>+N51</f>
        <v>20</v>
      </c>
      <c r="AM51" s="308">
        <f t="shared" si="2"/>
        <v>0</v>
      </c>
      <c r="AN51" s="683"/>
      <c r="AO51" s="683"/>
      <c r="AP51" s="683"/>
      <c r="AQ51" s="683"/>
      <c r="AR51" s="683"/>
      <c r="AS51" s="683"/>
      <c r="AT51" s="1219">
        <f t="shared" ref="AT51" si="52">+$J51</f>
        <v>786</v>
      </c>
      <c r="AU51" s="1246">
        <f>+O51</f>
        <v>30</v>
      </c>
      <c r="AV51" s="308">
        <f t="shared" si="3"/>
        <v>0</v>
      </c>
      <c r="AW51" s="683"/>
      <c r="AX51" s="683"/>
      <c r="AY51" s="683"/>
      <c r="AZ51" s="683"/>
      <c r="BA51" s="683"/>
      <c r="BB51" s="683"/>
      <c r="BC51" s="1219">
        <f t="shared" ref="BC51" si="53">+$J51</f>
        <v>786</v>
      </c>
      <c r="BD51" s="1249">
        <f>+P51</f>
        <v>10</v>
      </c>
      <c r="BE51" s="308">
        <f t="shared" si="4"/>
        <v>0</v>
      </c>
      <c r="BF51" s="683"/>
      <c r="BG51" s="683"/>
      <c r="BH51" s="683"/>
      <c r="BI51" s="683"/>
      <c r="BJ51" s="683"/>
      <c r="BK51" s="683"/>
      <c r="BL51" s="1219">
        <f t="shared" ref="BL51" si="54">+$J51</f>
        <v>786</v>
      </c>
      <c r="BM51" s="1252">
        <f>+Q51</f>
        <v>10</v>
      </c>
      <c r="BN51" s="308">
        <f t="shared" si="5"/>
        <v>0</v>
      </c>
      <c r="BO51" s="683"/>
      <c r="BP51" s="683"/>
      <c r="BQ51" s="683"/>
      <c r="BR51" s="683"/>
      <c r="BS51" s="683"/>
      <c r="BT51" s="683"/>
      <c r="BU51" s="1204"/>
      <c r="BV51" s="1205"/>
      <c r="BW51" s="1205"/>
      <c r="BX51" s="1205"/>
      <c r="BY51" s="1205"/>
      <c r="BZ51" s="1205"/>
      <c r="CA51" s="1205"/>
      <c r="CB51" s="1205"/>
      <c r="CC51" s="1206"/>
    </row>
    <row r="52" spans="1:81" s="690" customFormat="1" ht="40.15" customHeight="1" x14ac:dyDescent="0.25">
      <c r="A52" s="673"/>
      <c r="B52" s="2347"/>
      <c r="C52" s="2349"/>
      <c r="D52" s="1097"/>
      <c r="E52" s="1094"/>
      <c r="F52" s="1094"/>
      <c r="G52" s="1094"/>
      <c r="H52" s="1094"/>
      <c r="I52" s="1094"/>
      <c r="J52" s="1220"/>
      <c r="K52" s="1217"/>
      <c r="L52" s="1223"/>
      <c r="M52" s="1226"/>
      <c r="N52" s="1229"/>
      <c r="O52" s="1232"/>
      <c r="P52" s="1235"/>
      <c r="Q52" s="1238"/>
      <c r="R52" s="1220"/>
      <c r="S52" s="678"/>
      <c r="T52" s="709"/>
      <c r="U52" s="709"/>
      <c r="V52" s="709"/>
      <c r="W52" s="678"/>
      <c r="X52" s="670"/>
      <c r="Y52" s="670"/>
      <c r="Z52" s="670"/>
      <c r="AA52" s="670"/>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2347"/>
      <c r="C53" s="2349"/>
      <c r="D53" s="1097"/>
      <c r="E53" s="1094"/>
      <c r="F53" s="1094"/>
      <c r="G53" s="1094"/>
      <c r="H53" s="1094"/>
      <c r="I53" s="1094"/>
      <c r="J53" s="1220"/>
      <c r="K53" s="1217"/>
      <c r="L53" s="1223"/>
      <c r="M53" s="1226"/>
      <c r="N53" s="1229"/>
      <c r="O53" s="1232"/>
      <c r="P53" s="1235"/>
      <c r="Q53" s="1238"/>
      <c r="R53" s="122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2347"/>
      <c r="C54" s="2349"/>
      <c r="D54" s="1098"/>
      <c r="E54" s="1095"/>
      <c r="F54" s="1095"/>
      <c r="G54" s="1095"/>
      <c r="H54" s="1095"/>
      <c r="I54" s="1095"/>
      <c r="J54" s="1221"/>
      <c r="K54" s="1218"/>
      <c r="L54" s="1224"/>
      <c r="M54" s="1227"/>
      <c r="N54" s="1230"/>
      <c r="O54" s="1233"/>
      <c r="P54" s="1236"/>
      <c r="Q54" s="1239"/>
      <c r="R54" s="122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x14ac:dyDescent="0.25">
      <c r="A55" s="673"/>
      <c r="B55" s="2347"/>
      <c r="C55" s="2349"/>
      <c r="D55" s="1096">
        <v>2409</v>
      </c>
      <c r="E55" s="1093" t="s">
        <v>7429</v>
      </c>
      <c r="F55" s="1093">
        <v>2409023</v>
      </c>
      <c r="G55" s="1093" t="s">
        <v>7430</v>
      </c>
      <c r="H55" s="1093" t="s">
        <v>7431</v>
      </c>
      <c r="I55" s="1093" t="s">
        <v>7432</v>
      </c>
      <c r="J55" s="1219">
        <v>787</v>
      </c>
      <c r="K55" s="1216" t="str">
        <f>+[23]Metas!K912</f>
        <v>Instituciones Educativas cuentan con Plan de Movilidad Escolar</v>
      </c>
      <c r="L55" s="1222">
        <v>1</v>
      </c>
      <c r="M55" s="1225">
        <f>SUM(N55:Q55)</f>
        <v>1</v>
      </c>
      <c r="N55" s="1228"/>
      <c r="O55" s="1231">
        <v>1</v>
      </c>
      <c r="P55" s="1234"/>
      <c r="Q55" s="1237"/>
      <c r="R55" s="1219">
        <f>+$J55</f>
        <v>787</v>
      </c>
      <c r="S55" s="677" t="s">
        <v>7420</v>
      </c>
      <c r="T55" s="709" t="s">
        <v>3833</v>
      </c>
      <c r="U55" s="709" t="s">
        <v>3838</v>
      </c>
      <c r="V55" s="709" t="s">
        <v>3842</v>
      </c>
      <c r="W55" s="677" t="s">
        <v>7433</v>
      </c>
      <c r="X55" s="670">
        <v>44593</v>
      </c>
      <c r="Y55" s="670">
        <v>44925</v>
      </c>
      <c r="Z55" s="670">
        <v>44593</v>
      </c>
      <c r="AA55" s="670">
        <v>44925</v>
      </c>
      <c r="AB55" s="1219">
        <f t="shared" ref="AB55" si="55">+$J55</f>
        <v>787</v>
      </c>
      <c r="AC55" s="1240">
        <f t="shared" ref="AC55" si="56">+L55</f>
        <v>1</v>
      </c>
      <c r="AD55" s="308">
        <f t="shared" si="24"/>
        <v>4.4000000000000004</v>
      </c>
      <c r="AE55" s="308">
        <f t="shared" si="24"/>
        <v>4.4000000000000004</v>
      </c>
      <c r="AF55" s="308">
        <f t="shared" si="24"/>
        <v>0</v>
      </c>
      <c r="AG55" s="308">
        <f t="shared" si="24"/>
        <v>0</v>
      </c>
      <c r="AH55" s="308">
        <f t="shared" si="24"/>
        <v>0</v>
      </c>
      <c r="AI55" s="308">
        <f t="shared" si="24"/>
        <v>0</v>
      </c>
      <c r="AJ55" s="308">
        <f t="shared" si="24"/>
        <v>0</v>
      </c>
      <c r="AK55" s="1219">
        <f t="shared" ref="AK55" si="57">+$J55</f>
        <v>787</v>
      </c>
      <c r="AL55" s="1243">
        <f>+N55</f>
        <v>0</v>
      </c>
      <c r="AM55" s="308">
        <f t="shared" si="2"/>
        <v>1.1000000000000001</v>
      </c>
      <c r="AN55" s="970">
        <v>1.1000000000000001</v>
      </c>
      <c r="AO55" s="683"/>
      <c r="AP55" s="683"/>
      <c r="AQ55" s="683"/>
      <c r="AR55" s="683"/>
      <c r="AS55" s="683"/>
      <c r="AT55" s="1219">
        <f t="shared" ref="AT55" si="58">+$J55</f>
        <v>787</v>
      </c>
      <c r="AU55" s="1246">
        <f>+O55</f>
        <v>1</v>
      </c>
      <c r="AV55" s="308">
        <f t="shared" si="3"/>
        <v>1.1000000000000001</v>
      </c>
      <c r="AW55" s="970">
        <v>1.1000000000000001</v>
      </c>
      <c r="AX55" s="683"/>
      <c r="AY55" s="683"/>
      <c r="AZ55" s="683"/>
      <c r="BA55" s="683"/>
      <c r="BB55" s="683"/>
      <c r="BC55" s="1219">
        <f t="shared" ref="BC55" si="59">+$J55</f>
        <v>787</v>
      </c>
      <c r="BD55" s="1249">
        <f>+P55</f>
        <v>0</v>
      </c>
      <c r="BE55" s="308">
        <f t="shared" si="4"/>
        <v>1.1000000000000001</v>
      </c>
      <c r="BF55" s="970">
        <v>1.1000000000000001</v>
      </c>
      <c r="BG55" s="683"/>
      <c r="BH55" s="683"/>
      <c r="BI55" s="683"/>
      <c r="BJ55" s="683"/>
      <c r="BK55" s="683"/>
      <c r="BL55" s="1219">
        <f t="shared" ref="BL55" si="60">+$J55</f>
        <v>787</v>
      </c>
      <c r="BM55" s="1252">
        <f>+Q55</f>
        <v>0</v>
      </c>
      <c r="BN55" s="308">
        <f t="shared" si="5"/>
        <v>1.1000000000000001</v>
      </c>
      <c r="BO55" s="970">
        <v>1.1000000000000001</v>
      </c>
      <c r="BP55" s="683"/>
      <c r="BQ55" s="683"/>
      <c r="BR55" s="683"/>
      <c r="BS55" s="683"/>
      <c r="BT55" s="683"/>
      <c r="BU55" s="1204"/>
      <c r="BV55" s="1205"/>
      <c r="BW55" s="1205"/>
      <c r="BX55" s="1205"/>
      <c r="BY55" s="1205"/>
      <c r="BZ55" s="1205"/>
      <c r="CA55" s="1205"/>
      <c r="CB55" s="1205"/>
      <c r="CC55" s="1206"/>
    </row>
    <row r="56" spans="1:81" s="690" customFormat="1" ht="40.15" customHeight="1" x14ac:dyDescent="0.25">
      <c r="A56" s="673"/>
      <c r="B56" s="2347"/>
      <c r="C56" s="2349"/>
      <c r="D56" s="1097"/>
      <c r="E56" s="1094"/>
      <c r="F56" s="1094"/>
      <c r="G56" s="1094"/>
      <c r="H56" s="1094"/>
      <c r="I56" s="1094"/>
      <c r="J56" s="1220"/>
      <c r="K56" s="1217"/>
      <c r="L56" s="1223"/>
      <c r="M56" s="1226"/>
      <c r="N56" s="1229"/>
      <c r="O56" s="1232"/>
      <c r="P56" s="1235"/>
      <c r="Q56" s="1238"/>
      <c r="R56" s="1220"/>
      <c r="S56" s="678"/>
      <c r="T56" s="709"/>
      <c r="U56" s="709"/>
      <c r="V56" s="709"/>
      <c r="W56" s="678"/>
      <c r="X56" s="670"/>
      <c r="Y56" s="670"/>
      <c r="Z56" s="670"/>
      <c r="AA56" s="670"/>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2347"/>
      <c r="C57" s="2349"/>
      <c r="D57" s="1097"/>
      <c r="E57" s="1094"/>
      <c r="F57" s="1094"/>
      <c r="G57" s="1094"/>
      <c r="H57" s="1094"/>
      <c r="I57" s="1094"/>
      <c r="J57" s="1220"/>
      <c r="K57" s="1217"/>
      <c r="L57" s="1223"/>
      <c r="M57" s="1226"/>
      <c r="N57" s="1229"/>
      <c r="O57" s="1232"/>
      <c r="P57" s="1235"/>
      <c r="Q57" s="1238"/>
      <c r="R57" s="1220"/>
      <c r="S57" s="678"/>
      <c r="T57" s="709"/>
      <c r="U57" s="709"/>
      <c r="V57" s="709"/>
      <c r="W57" s="678"/>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2347"/>
      <c r="C58" s="2349"/>
      <c r="D58" s="1098"/>
      <c r="E58" s="1095"/>
      <c r="F58" s="1095"/>
      <c r="G58" s="1095"/>
      <c r="H58" s="1095"/>
      <c r="I58" s="1095"/>
      <c r="J58" s="1221"/>
      <c r="K58" s="1218"/>
      <c r="L58" s="1224"/>
      <c r="M58" s="1227"/>
      <c r="N58" s="1230"/>
      <c r="O58" s="1233"/>
      <c r="P58" s="1236"/>
      <c r="Q58" s="1239"/>
      <c r="R58" s="1221"/>
      <c r="S58" s="679"/>
      <c r="T58" s="710"/>
      <c r="U58" s="710"/>
      <c r="V58" s="710"/>
      <c r="W58" s="679"/>
      <c r="X58" s="671"/>
      <c r="Y58" s="671"/>
      <c r="Z58" s="671"/>
      <c r="AA58" s="671"/>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x14ac:dyDescent="0.25">
      <c r="A59" s="673"/>
      <c r="B59" s="2347"/>
      <c r="C59" s="2349"/>
      <c r="D59" s="1096">
        <v>2409</v>
      </c>
      <c r="E59" s="1093" t="s">
        <v>7429</v>
      </c>
      <c r="F59" s="1093">
        <v>2409023</v>
      </c>
      <c r="G59" s="1093" t="s">
        <v>7430</v>
      </c>
      <c r="H59" s="1093" t="s">
        <v>7431</v>
      </c>
      <c r="I59" s="1093" t="s">
        <v>7432</v>
      </c>
      <c r="J59" s="1219">
        <v>788</v>
      </c>
      <c r="K59" s="1216" t="str">
        <f>+[23]Metas!K913</f>
        <v>Establecimientos de comercio que se dedican al expendio de licores, bares, discotecas y afines cuentan con un Plan Estratégico de Responsabilidad en el Consumo de Alcohol</v>
      </c>
      <c r="L59" s="1222">
        <v>1</v>
      </c>
      <c r="M59" s="1225">
        <f t="shared" ref="M59:M79" si="61">SUM(N59:Q59)</f>
        <v>1</v>
      </c>
      <c r="N59" s="1228"/>
      <c r="O59" s="1231">
        <v>1</v>
      </c>
      <c r="P59" s="1234"/>
      <c r="Q59" s="1237"/>
      <c r="R59" s="1219">
        <f>+$J59</f>
        <v>788</v>
      </c>
      <c r="S59" s="677" t="s">
        <v>7420</v>
      </c>
      <c r="T59" s="709" t="s">
        <v>3833</v>
      </c>
      <c r="U59" s="709" t="s">
        <v>3838</v>
      </c>
      <c r="V59" s="709" t="s">
        <v>3842</v>
      </c>
      <c r="W59" s="677" t="s">
        <v>7433</v>
      </c>
      <c r="X59" s="670">
        <v>44593</v>
      </c>
      <c r="Y59" s="670">
        <v>44925</v>
      </c>
      <c r="Z59" s="670">
        <v>44593</v>
      </c>
      <c r="AA59" s="670">
        <v>44925</v>
      </c>
      <c r="AB59" s="1219">
        <f t="shared" ref="AB59" si="62">+$J59</f>
        <v>788</v>
      </c>
      <c r="AC59" s="1240">
        <f t="shared" ref="AC59" si="63">+L59</f>
        <v>1</v>
      </c>
      <c r="AD59" s="308">
        <f t="shared" si="24"/>
        <v>7.92</v>
      </c>
      <c r="AE59" s="308">
        <f t="shared" si="24"/>
        <v>7.92</v>
      </c>
      <c r="AF59" s="308">
        <f t="shared" si="24"/>
        <v>0</v>
      </c>
      <c r="AG59" s="308">
        <f t="shared" si="24"/>
        <v>0</v>
      </c>
      <c r="AH59" s="308">
        <f t="shared" si="24"/>
        <v>0</v>
      </c>
      <c r="AI59" s="308">
        <f t="shared" si="24"/>
        <v>0</v>
      </c>
      <c r="AJ59" s="308">
        <f t="shared" si="24"/>
        <v>0</v>
      </c>
      <c r="AK59" s="1219">
        <f t="shared" ref="AK59" si="64">+$J59</f>
        <v>788</v>
      </c>
      <c r="AL59" s="1243">
        <f t="shared" ref="AL59:AL79" si="65">+N59</f>
        <v>0</v>
      </c>
      <c r="AM59" s="308">
        <f t="shared" si="2"/>
        <v>1.98</v>
      </c>
      <c r="AN59" s="970">
        <v>1.98</v>
      </c>
      <c r="AO59" s="683"/>
      <c r="AP59" s="683"/>
      <c r="AQ59" s="683"/>
      <c r="AR59" s="683"/>
      <c r="AS59" s="683"/>
      <c r="AT59" s="1219">
        <f t="shared" ref="AT59" si="66">+$J59</f>
        <v>788</v>
      </c>
      <c r="AU59" s="1246">
        <f t="shared" ref="AU59:AU79" si="67">+O59</f>
        <v>1</v>
      </c>
      <c r="AV59" s="308">
        <f t="shared" si="3"/>
        <v>1.98</v>
      </c>
      <c r="AW59" s="970">
        <v>1.98</v>
      </c>
      <c r="AX59" s="683"/>
      <c r="AY59" s="683"/>
      <c r="AZ59" s="683"/>
      <c r="BA59" s="683"/>
      <c r="BB59" s="683"/>
      <c r="BC59" s="1219">
        <f t="shared" ref="BC59" si="68">+$J59</f>
        <v>788</v>
      </c>
      <c r="BD59" s="1249">
        <f t="shared" ref="BD59:BD79" si="69">+P59</f>
        <v>0</v>
      </c>
      <c r="BE59" s="308">
        <f t="shared" si="4"/>
        <v>1.98</v>
      </c>
      <c r="BF59" s="970">
        <v>1.98</v>
      </c>
      <c r="BG59" s="683"/>
      <c r="BH59" s="683"/>
      <c r="BI59" s="683"/>
      <c r="BJ59" s="683"/>
      <c r="BK59" s="683"/>
      <c r="BL59" s="1219">
        <f t="shared" ref="BL59" si="70">+$J59</f>
        <v>788</v>
      </c>
      <c r="BM59" s="1252">
        <f t="shared" ref="BM59:BM79" si="71">+Q59</f>
        <v>0</v>
      </c>
      <c r="BN59" s="308">
        <f t="shared" si="5"/>
        <v>1.98</v>
      </c>
      <c r="BO59" s="970">
        <v>1.98</v>
      </c>
      <c r="BP59" s="683"/>
      <c r="BQ59" s="683"/>
      <c r="BR59" s="683"/>
      <c r="BS59" s="683"/>
      <c r="BT59" s="683"/>
      <c r="BU59" s="1204"/>
      <c r="BV59" s="1205"/>
      <c r="BW59" s="1205"/>
      <c r="BX59" s="1205"/>
      <c r="BY59" s="1205"/>
      <c r="BZ59" s="1205"/>
      <c r="CA59" s="1205"/>
      <c r="CB59" s="1205"/>
      <c r="CC59" s="1206"/>
    </row>
    <row r="60" spans="1:81" s="690" customFormat="1" ht="40.15" customHeight="1" x14ac:dyDescent="0.25">
      <c r="A60" s="673"/>
      <c r="B60" s="2347"/>
      <c r="C60" s="2349"/>
      <c r="D60" s="1097"/>
      <c r="E60" s="1094"/>
      <c r="F60" s="1094"/>
      <c r="G60" s="1094"/>
      <c r="H60" s="1094"/>
      <c r="I60" s="1094"/>
      <c r="J60" s="1220"/>
      <c r="K60" s="1217"/>
      <c r="L60" s="1223"/>
      <c r="M60" s="1226"/>
      <c r="N60" s="1229"/>
      <c r="O60" s="1232"/>
      <c r="P60" s="1235"/>
      <c r="Q60" s="1238"/>
      <c r="R60" s="1220"/>
      <c r="S60" s="678"/>
      <c r="T60" s="709"/>
      <c r="U60" s="709"/>
      <c r="V60" s="709"/>
      <c r="W60" s="678"/>
      <c r="X60" s="670"/>
      <c r="Y60" s="670"/>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2347"/>
      <c r="C61" s="2349"/>
      <c r="D61" s="1097"/>
      <c r="E61" s="1094"/>
      <c r="F61" s="1094"/>
      <c r="G61" s="1094"/>
      <c r="H61" s="1094"/>
      <c r="I61" s="1094"/>
      <c r="J61" s="1220"/>
      <c r="K61" s="1217"/>
      <c r="L61" s="1223"/>
      <c r="M61" s="1226"/>
      <c r="N61" s="1229"/>
      <c r="O61" s="1232"/>
      <c r="P61" s="1235"/>
      <c r="Q61" s="1238"/>
      <c r="R61" s="1220"/>
      <c r="S61" s="678"/>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2347"/>
      <c r="C62" s="2349"/>
      <c r="D62" s="1098"/>
      <c r="E62" s="1095"/>
      <c r="F62" s="1095"/>
      <c r="G62" s="1095"/>
      <c r="H62" s="1095"/>
      <c r="I62" s="1095"/>
      <c r="J62" s="1221"/>
      <c r="K62" s="1218"/>
      <c r="L62" s="1224"/>
      <c r="M62" s="1227"/>
      <c r="N62" s="1230"/>
      <c r="O62" s="1233"/>
      <c r="P62" s="1236"/>
      <c r="Q62" s="1239"/>
      <c r="R62" s="1221"/>
      <c r="S62" s="679"/>
      <c r="T62" s="710"/>
      <c r="U62" s="710"/>
      <c r="V62" s="710"/>
      <c r="W62" s="679"/>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x14ac:dyDescent="0.25">
      <c r="A63" s="673"/>
      <c r="B63" s="2347"/>
      <c r="C63" s="2349"/>
      <c r="D63" s="1096">
        <v>2409</v>
      </c>
      <c r="E63" s="1093" t="s">
        <v>7429</v>
      </c>
      <c r="F63" s="1093">
        <v>2409023</v>
      </c>
      <c r="G63" s="1093" t="s">
        <v>7430</v>
      </c>
      <c r="H63" s="1093" t="s">
        <v>7431</v>
      </c>
      <c r="I63" s="1093" t="s">
        <v>7432</v>
      </c>
      <c r="J63" s="1219">
        <v>789</v>
      </c>
      <c r="K63" s="1216" t="str">
        <f>+[23]Metas!K914</f>
        <v>Decreto modificando el Comité Departamental de Seguridad Vial</v>
      </c>
      <c r="L63" s="1222">
        <v>1</v>
      </c>
      <c r="M63" s="1225">
        <f t="shared" si="61"/>
        <v>1</v>
      </c>
      <c r="N63" s="1228">
        <v>1</v>
      </c>
      <c r="O63" s="1231"/>
      <c r="P63" s="1234"/>
      <c r="Q63" s="1237"/>
      <c r="R63" s="1219">
        <f>+$J63</f>
        <v>789</v>
      </c>
      <c r="S63" s="677"/>
      <c r="T63" s="708"/>
      <c r="U63" s="708"/>
      <c r="V63" s="708"/>
      <c r="W63" s="677"/>
      <c r="X63" s="669"/>
      <c r="Y63" s="669"/>
      <c r="Z63" s="669"/>
      <c r="AA63" s="669"/>
      <c r="AB63" s="1219">
        <f t="shared" ref="AB63" si="72">+$J63</f>
        <v>789</v>
      </c>
      <c r="AC63" s="1240">
        <f t="shared" ref="AC63" si="73">+L63</f>
        <v>1</v>
      </c>
      <c r="AD63" s="308">
        <f t="shared" si="24"/>
        <v>0</v>
      </c>
      <c r="AE63" s="308">
        <f t="shared" si="24"/>
        <v>0</v>
      </c>
      <c r="AF63" s="308">
        <f t="shared" si="24"/>
        <v>0</v>
      </c>
      <c r="AG63" s="308">
        <f t="shared" si="24"/>
        <v>0</v>
      </c>
      <c r="AH63" s="308">
        <f t="shared" si="24"/>
        <v>0</v>
      </c>
      <c r="AI63" s="308">
        <f t="shared" si="24"/>
        <v>0</v>
      </c>
      <c r="AJ63" s="308">
        <f t="shared" si="24"/>
        <v>0</v>
      </c>
      <c r="AK63" s="1219">
        <f t="shared" ref="AK63" si="74">+$J63</f>
        <v>789</v>
      </c>
      <c r="AL63" s="1243">
        <f t="shared" si="65"/>
        <v>1</v>
      </c>
      <c r="AM63" s="308">
        <f t="shared" si="2"/>
        <v>0</v>
      </c>
      <c r="AN63" s="683"/>
      <c r="AO63" s="683"/>
      <c r="AP63" s="683"/>
      <c r="AQ63" s="683"/>
      <c r="AR63" s="683"/>
      <c r="AS63" s="683"/>
      <c r="AT63" s="1219">
        <f t="shared" ref="AT63" si="75">+$J63</f>
        <v>789</v>
      </c>
      <c r="AU63" s="1246">
        <f t="shared" si="67"/>
        <v>0</v>
      </c>
      <c r="AV63" s="308">
        <f t="shared" si="3"/>
        <v>0</v>
      </c>
      <c r="AW63" s="683"/>
      <c r="AX63" s="683"/>
      <c r="AY63" s="683"/>
      <c r="AZ63" s="683"/>
      <c r="BA63" s="683"/>
      <c r="BB63" s="683"/>
      <c r="BC63" s="1219">
        <f t="shared" ref="BC63" si="76">+$J63</f>
        <v>789</v>
      </c>
      <c r="BD63" s="1249">
        <f t="shared" si="69"/>
        <v>0</v>
      </c>
      <c r="BE63" s="308">
        <f t="shared" si="4"/>
        <v>0</v>
      </c>
      <c r="BF63" s="683"/>
      <c r="BG63" s="683"/>
      <c r="BH63" s="683"/>
      <c r="BI63" s="683"/>
      <c r="BJ63" s="683"/>
      <c r="BK63" s="683"/>
      <c r="BL63" s="1219">
        <f t="shared" ref="BL63" si="77">+$J63</f>
        <v>789</v>
      </c>
      <c r="BM63" s="1252">
        <f t="shared" si="71"/>
        <v>0</v>
      </c>
      <c r="BN63" s="308">
        <f t="shared" si="5"/>
        <v>0</v>
      </c>
      <c r="BO63" s="683"/>
      <c r="BP63" s="683"/>
      <c r="BQ63" s="683"/>
      <c r="BR63" s="683"/>
      <c r="BS63" s="683"/>
      <c r="BT63" s="683"/>
      <c r="BU63" s="1204"/>
      <c r="BV63" s="1205"/>
      <c r="BW63" s="1205"/>
      <c r="BX63" s="1205"/>
      <c r="BY63" s="1205"/>
      <c r="BZ63" s="1205"/>
      <c r="CA63" s="1205"/>
      <c r="CB63" s="1205"/>
      <c r="CC63" s="1206"/>
    </row>
    <row r="64" spans="1:81" s="690" customFormat="1" ht="40.15" customHeight="1" x14ac:dyDescent="0.25">
      <c r="A64" s="673"/>
      <c r="B64" s="2347"/>
      <c r="C64" s="2349"/>
      <c r="D64" s="1097"/>
      <c r="E64" s="1094"/>
      <c r="F64" s="1094"/>
      <c r="G64" s="1094"/>
      <c r="H64" s="1094"/>
      <c r="I64" s="1094"/>
      <c r="J64" s="1220"/>
      <c r="K64" s="1217"/>
      <c r="L64" s="1223"/>
      <c r="M64" s="1226"/>
      <c r="N64" s="1229"/>
      <c r="O64" s="1232"/>
      <c r="P64" s="1235"/>
      <c r="Q64" s="1238"/>
      <c r="R64" s="1220"/>
      <c r="S64" s="678"/>
      <c r="T64" s="709"/>
      <c r="U64" s="709"/>
      <c r="V64" s="709"/>
      <c r="W64" s="678"/>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x14ac:dyDescent="0.25">
      <c r="A65" s="673"/>
      <c r="B65" s="2347"/>
      <c r="C65" s="2349"/>
      <c r="D65" s="1097"/>
      <c r="E65" s="1094"/>
      <c r="F65" s="1094"/>
      <c r="G65" s="1094"/>
      <c r="H65" s="1094"/>
      <c r="I65" s="1094"/>
      <c r="J65" s="1220"/>
      <c r="K65" s="1217"/>
      <c r="L65" s="1223"/>
      <c r="M65" s="1226"/>
      <c r="N65" s="1229"/>
      <c r="O65" s="1232"/>
      <c r="P65" s="1235"/>
      <c r="Q65" s="1238"/>
      <c r="R65" s="1220"/>
      <c r="S65" s="678"/>
      <c r="T65" s="709"/>
      <c r="U65" s="709"/>
      <c r="V65" s="709"/>
      <c r="W65" s="678"/>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Bot="1" x14ac:dyDescent="0.3">
      <c r="A66" s="673"/>
      <c r="B66" s="2347"/>
      <c r="C66" s="2349"/>
      <c r="D66" s="1098"/>
      <c r="E66" s="1095"/>
      <c r="F66" s="1095"/>
      <c r="G66" s="1095"/>
      <c r="H66" s="1095"/>
      <c r="I66" s="1095"/>
      <c r="J66" s="1221"/>
      <c r="K66" s="1218"/>
      <c r="L66" s="1224"/>
      <c r="M66" s="1227"/>
      <c r="N66" s="1230"/>
      <c r="O66" s="1233"/>
      <c r="P66" s="1236"/>
      <c r="Q66" s="1239"/>
      <c r="R66" s="1221"/>
      <c r="S66" s="679"/>
      <c r="T66" s="710"/>
      <c r="U66" s="710"/>
      <c r="V66" s="710"/>
      <c r="W66" s="679"/>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x14ac:dyDescent="0.25">
      <c r="A67" s="673"/>
      <c r="B67" s="2347"/>
      <c r="C67" s="2349"/>
      <c r="D67" s="1096"/>
      <c r="E67" s="1093"/>
      <c r="F67" s="1093"/>
      <c r="G67" s="1093"/>
      <c r="H67" s="1285" t="s">
        <v>7418</v>
      </c>
      <c r="I67" s="1285" t="s">
        <v>7419</v>
      </c>
      <c r="J67" s="1219">
        <v>790</v>
      </c>
      <c r="K67" s="1216" t="str">
        <f>+[23]Metas!K915</f>
        <v>Plan Estratégico de Tecnologías de la Información y las Comunicaciones formulado</v>
      </c>
      <c r="L67" s="1222">
        <v>1</v>
      </c>
      <c r="M67" s="1225">
        <f t="shared" si="61"/>
        <v>1</v>
      </c>
      <c r="N67" s="1228"/>
      <c r="O67" s="1231"/>
      <c r="P67" s="1234"/>
      <c r="Q67" s="1237">
        <v>1</v>
      </c>
      <c r="R67" s="1219">
        <f>+$J67</f>
        <v>790</v>
      </c>
      <c r="S67" s="677" t="s">
        <v>7420</v>
      </c>
      <c r="T67" s="709" t="s">
        <v>3833</v>
      </c>
      <c r="U67" s="709" t="s">
        <v>3838</v>
      </c>
      <c r="V67" s="709" t="s">
        <v>3842</v>
      </c>
      <c r="W67" s="677" t="s">
        <v>7428</v>
      </c>
      <c r="X67" s="670">
        <v>44593</v>
      </c>
      <c r="Y67" s="670">
        <v>44925</v>
      </c>
      <c r="Z67" s="670">
        <v>44593</v>
      </c>
      <c r="AA67" s="670">
        <v>44925</v>
      </c>
      <c r="AB67" s="1219">
        <f t="shared" ref="AB67" si="78">+$J67</f>
        <v>790</v>
      </c>
      <c r="AC67" s="1240">
        <f t="shared" ref="AC67" si="79">+L67</f>
        <v>1</v>
      </c>
      <c r="AD67" s="308">
        <f t="shared" si="24"/>
        <v>0</v>
      </c>
      <c r="AE67" s="308">
        <f t="shared" si="24"/>
        <v>0</v>
      </c>
      <c r="AF67" s="308">
        <f t="shared" si="24"/>
        <v>0</v>
      </c>
      <c r="AG67" s="308">
        <f t="shared" si="24"/>
        <v>0</v>
      </c>
      <c r="AH67" s="308">
        <f t="shared" si="24"/>
        <v>0</v>
      </c>
      <c r="AI67" s="308">
        <f t="shared" si="24"/>
        <v>0</v>
      </c>
      <c r="AJ67" s="308">
        <f t="shared" si="24"/>
        <v>0</v>
      </c>
      <c r="AK67" s="1219">
        <f t="shared" ref="AK67" si="80">+$J67</f>
        <v>790</v>
      </c>
      <c r="AL67" s="1243">
        <f t="shared" si="65"/>
        <v>0</v>
      </c>
      <c r="AM67" s="308">
        <f t="shared" si="2"/>
        <v>0</v>
      </c>
      <c r="AN67" s="683"/>
      <c r="AO67" s="683"/>
      <c r="AP67" s="683"/>
      <c r="AQ67" s="683"/>
      <c r="AR67" s="683"/>
      <c r="AS67" s="683"/>
      <c r="AT67" s="1219">
        <f t="shared" ref="AT67" si="81">+$J67</f>
        <v>790</v>
      </c>
      <c r="AU67" s="1246">
        <f t="shared" si="67"/>
        <v>0</v>
      </c>
      <c r="AV67" s="308">
        <f t="shared" si="3"/>
        <v>0</v>
      </c>
      <c r="AW67" s="683"/>
      <c r="AX67" s="683"/>
      <c r="AY67" s="683"/>
      <c r="AZ67" s="683"/>
      <c r="BA67" s="683"/>
      <c r="BB67" s="683"/>
      <c r="BC67" s="1219">
        <f t="shared" ref="BC67" si="82">+$J67</f>
        <v>790</v>
      </c>
      <c r="BD67" s="1249">
        <f t="shared" si="69"/>
        <v>0</v>
      </c>
      <c r="BE67" s="308">
        <f t="shared" si="4"/>
        <v>0</v>
      </c>
      <c r="BF67" s="683"/>
      <c r="BG67" s="683"/>
      <c r="BH67" s="683"/>
      <c r="BI67" s="683"/>
      <c r="BJ67" s="683"/>
      <c r="BK67" s="683"/>
      <c r="BL67" s="1219">
        <f t="shared" ref="BL67" si="83">+$J67</f>
        <v>790</v>
      </c>
      <c r="BM67" s="1252">
        <f t="shared" si="71"/>
        <v>1</v>
      </c>
      <c r="BN67" s="308">
        <f t="shared" si="5"/>
        <v>0</v>
      </c>
      <c r="BO67" s="683"/>
      <c r="BP67" s="683"/>
      <c r="BQ67" s="683"/>
      <c r="BR67" s="683"/>
      <c r="BS67" s="683"/>
      <c r="BT67" s="683"/>
      <c r="BU67" s="1204"/>
      <c r="BV67" s="1205"/>
      <c r="BW67" s="1205"/>
      <c r="BX67" s="1205"/>
      <c r="BY67" s="1205"/>
      <c r="BZ67" s="1205"/>
      <c r="CA67" s="1205"/>
      <c r="CB67" s="1205"/>
      <c r="CC67" s="1206"/>
    </row>
    <row r="68" spans="1:81" s="690" customFormat="1" ht="40.15" customHeight="1" x14ac:dyDescent="0.25">
      <c r="A68" s="673"/>
      <c r="B68" s="2347"/>
      <c r="C68" s="2349"/>
      <c r="D68" s="1097"/>
      <c r="E68" s="1094"/>
      <c r="F68" s="1094"/>
      <c r="G68" s="1094"/>
      <c r="H68" s="1286"/>
      <c r="I68" s="1286"/>
      <c r="J68" s="1220"/>
      <c r="K68" s="1217"/>
      <c r="L68" s="1223"/>
      <c r="M68" s="1226"/>
      <c r="N68" s="1229"/>
      <c r="O68" s="1232"/>
      <c r="P68" s="1235"/>
      <c r="Q68" s="1238"/>
      <c r="R68" s="1220"/>
      <c r="S68" s="678"/>
      <c r="T68" s="709"/>
      <c r="U68" s="709"/>
      <c r="V68" s="709"/>
      <c r="W68" s="678"/>
      <c r="X68" s="670"/>
      <c r="Y68" s="670"/>
      <c r="Z68" s="670"/>
      <c r="AA68" s="670"/>
      <c r="AB68" s="1220"/>
      <c r="AC68" s="1241"/>
      <c r="AD68" s="303">
        <f t="shared" si="24"/>
        <v>0</v>
      </c>
      <c r="AE68" s="303">
        <f t="shared" si="24"/>
        <v>0</v>
      </c>
      <c r="AF68" s="303">
        <f t="shared" si="24"/>
        <v>0</v>
      </c>
      <c r="AG68" s="303">
        <f t="shared" ref="AG68:AJ131" si="84">+AP68+AY68+BH68+BQ68</f>
        <v>0</v>
      </c>
      <c r="AH68" s="303">
        <f t="shared" si="84"/>
        <v>0</v>
      </c>
      <c r="AI68" s="303">
        <f t="shared" si="84"/>
        <v>0</v>
      </c>
      <c r="AJ68" s="303">
        <f t="shared" si="8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x14ac:dyDescent="0.25">
      <c r="A69" s="673"/>
      <c r="B69" s="2347"/>
      <c r="C69" s="2349"/>
      <c r="D69" s="1097"/>
      <c r="E69" s="1094"/>
      <c r="F69" s="1094"/>
      <c r="G69" s="1094"/>
      <c r="H69" s="1286"/>
      <c r="I69" s="1286"/>
      <c r="J69" s="1220"/>
      <c r="K69" s="1217"/>
      <c r="L69" s="1223"/>
      <c r="M69" s="1226"/>
      <c r="N69" s="1229"/>
      <c r="O69" s="1232"/>
      <c r="P69" s="1235"/>
      <c r="Q69" s="1238"/>
      <c r="R69" s="1220"/>
      <c r="S69" s="678"/>
      <c r="T69" s="709"/>
      <c r="U69" s="709"/>
      <c r="V69" s="709"/>
      <c r="W69" s="678"/>
      <c r="X69" s="670"/>
      <c r="Y69" s="670"/>
      <c r="Z69" s="670"/>
      <c r="AA69" s="670"/>
      <c r="AB69" s="1220"/>
      <c r="AC69" s="1241"/>
      <c r="AD69" s="303">
        <f t="shared" ref="AD69:AI132" si="85">+AM69+AV69+BE69+BN69</f>
        <v>0</v>
      </c>
      <c r="AE69" s="303">
        <f t="shared" si="85"/>
        <v>0</v>
      </c>
      <c r="AF69" s="303">
        <f t="shared" si="85"/>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Bot="1" x14ac:dyDescent="0.3">
      <c r="A70" s="673"/>
      <c r="B70" s="2347"/>
      <c r="C70" s="2349"/>
      <c r="D70" s="1098"/>
      <c r="E70" s="1095"/>
      <c r="F70" s="1095"/>
      <c r="G70" s="1095"/>
      <c r="H70" s="1287"/>
      <c r="I70" s="1287"/>
      <c r="J70" s="1221"/>
      <c r="K70" s="1218"/>
      <c r="L70" s="1224"/>
      <c r="M70" s="1227"/>
      <c r="N70" s="1230"/>
      <c r="O70" s="1233"/>
      <c r="P70" s="1236"/>
      <c r="Q70" s="1239"/>
      <c r="R70" s="1221"/>
      <c r="S70" s="679"/>
      <c r="T70" s="710"/>
      <c r="U70" s="710"/>
      <c r="V70" s="710"/>
      <c r="W70" s="679"/>
      <c r="X70" s="671"/>
      <c r="Y70" s="671"/>
      <c r="Z70" s="671"/>
      <c r="AA70" s="671"/>
      <c r="AB70" s="1221"/>
      <c r="AC70" s="1242"/>
      <c r="AD70" s="306">
        <f t="shared" si="85"/>
        <v>0</v>
      </c>
      <c r="AE70" s="306">
        <f t="shared" si="85"/>
        <v>0</v>
      </c>
      <c r="AF70" s="306">
        <f t="shared" si="85"/>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x14ac:dyDescent="0.25">
      <c r="A71" s="673"/>
      <c r="B71" s="2347"/>
      <c r="C71" s="2349"/>
      <c r="D71" s="1096">
        <v>2409</v>
      </c>
      <c r="E71" s="1093" t="s">
        <v>7429</v>
      </c>
      <c r="F71" s="1093">
        <v>2409023</v>
      </c>
      <c r="G71" s="1093" t="s">
        <v>7430</v>
      </c>
      <c r="H71" s="1093" t="s">
        <v>7431</v>
      </c>
      <c r="I71" s="1093" t="s">
        <v>7432</v>
      </c>
      <c r="J71" s="1219">
        <v>791</v>
      </c>
      <c r="K71" s="1216" t="str">
        <f>+[23]Metas!K916</f>
        <v>Red de empresas promotoras de la seguridad vial constituida y en funcionamiento</v>
      </c>
      <c r="L71" s="1222">
        <v>1</v>
      </c>
      <c r="M71" s="1225">
        <f t="shared" si="61"/>
        <v>1</v>
      </c>
      <c r="N71" s="1228"/>
      <c r="O71" s="1231">
        <v>1</v>
      </c>
      <c r="P71" s="1234"/>
      <c r="Q71" s="1237"/>
      <c r="R71" s="1219">
        <f>+$J71</f>
        <v>791</v>
      </c>
      <c r="S71" s="677" t="s">
        <v>7420</v>
      </c>
      <c r="T71" s="709" t="s">
        <v>3833</v>
      </c>
      <c r="U71" s="709" t="s">
        <v>3838</v>
      </c>
      <c r="V71" s="709" t="s">
        <v>3842</v>
      </c>
      <c r="W71" s="677" t="s">
        <v>7433</v>
      </c>
      <c r="X71" s="670">
        <v>44593</v>
      </c>
      <c r="Y71" s="670">
        <v>44925</v>
      </c>
      <c r="Z71" s="670">
        <v>44593</v>
      </c>
      <c r="AA71" s="670">
        <v>44925</v>
      </c>
      <c r="AB71" s="1219">
        <f t="shared" ref="AB71" si="86">+$J71</f>
        <v>791</v>
      </c>
      <c r="AC71" s="1240">
        <f t="shared" ref="AC71" si="87">+L71</f>
        <v>1</v>
      </c>
      <c r="AD71" s="308">
        <f t="shared" si="85"/>
        <v>7.92</v>
      </c>
      <c r="AE71" s="308">
        <f t="shared" si="85"/>
        <v>7.92</v>
      </c>
      <c r="AF71" s="308">
        <f t="shared" si="85"/>
        <v>0</v>
      </c>
      <c r="AG71" s="308">
        <f t="shared" si="84"/>
        <v>0</v>
      </c>
      <c r="AH71" s="308">
        <f t="shared" si="84"/>
        <v>0</v>
      </c>
      <c r="AI71" s="308">
        <f t="shared" si="84"/>
        <v>0</v>
      </c>
      <c r="AJ71" s="308">
        <f t="shared" si="84"/>
        <v>0</v>
      </c>
      <c r="AK71" s="1219">
        <f t="shared" ref="AK71" si="88">+$J71</f>
        <v>791</v>
      </c>
      <c r="AL71" s="1243">
        <f t="shared" si="65"/>
        <v>0</v>
      </c>
      <c r="AM71" s="308">
        <f t="shared" si="2"/>
        <v>1.98</v>
      </c>
      <c r="AN71" s="970">
        <v>1.98</v>
      </c>
      <c r="AO71" s="683"/>
      <c r="AP71" s="683"/>
      <c r="AQ71" s="683"/>
      <c r="AR71" s="683"/>
      <c r="AS71" s="683"/>
      <c r="AT71" s="1219">
        <f t="shared" ref="AT71" si="89">+$J71</f>
        <v>791</v>
      </c>
      <c r="AU71" s="1246">
        <f t="shared" si="67"/>
        <v>1</v>
      </c>
      <c r="AV71" s="308">
        <f t="shared" si="3"/>
        <v>1.98</v>
      </c>
      <c r="AW71" s="970">
        <v>1.98</v>
      </c>
      <c r="AX71" s="683"/>
      <c r="AY71" s="683"/>
      <c r="AZ71" s="683"/>
      <c r="BA71" s="683"/>
      <c r="BB71" s="683"/>
      <c r="BC71" s="1219">
        <f t="shared" ref="BC71" si="90">+$J71</f>
        <v>791</v>
      </c>
      <c r="BD71" s="1249">
        <f t="shared" si="69"/>
        <v>0</v>
      </c>
      <c r="BE71" s="308">
        <f t="shared" si="4"/>
        <v>1.98</v>
      </c>
      <c r="BF71" s="970">
        <v>1.98</v>
      </c>
      <c r="BG71" s="683"/>
      <c r="BH71" s="683"/>
      <c r="BI71" s="683"/>
      <c r="BJ71" s="683"/>
      <c r="BK71" s="683"/>
      <c r="BL71" s="1219">
        <f t="shared" ref="BL71" si="91">+$J71</f>
        <v>791</v>
      </c>
      <c r="BM71" s="1252">
        <f t="shared" si="71"/>
        <v>0</v>
      </c>
      <c r="BN71" s="308">
        <f t="shared" si="5"/>
        <v>1.98</v>
      </c>
      <c r="BO71" s="970">
        <v>1.98</v>
      </c>
      <c r="BP71" s="683"/>
      <c r="BQ71" s="683"/>
      <c r="BR71" s="683"/>
      <c r="BS71" s="683"/>
      <c r="BT71" s="683"/>
      <c r="BU71" s="1204"/>
      <c r="BV71" s="1205"/>
      <c r="BW71" s="1205"/>
      <c r="BX71" s="1205"/>
      <c r="BY71" s="1205"/>
      <c r="BZ71" s="1205"/>
      <c r="CA71" s="1205"/>
      <c r="CB71" s="1205"/>
      <c r="CC71" s="1206"/>
    </row>
    <row r="72" spans="1:81" s="690" customFormat="1" ht="40.15" customHeight="1" x14ac:dyDescent="0.25">
      <c r="A72" s="673"/>
      <c r="B72" s="2347"/>
      <c r="C72" s="2349"/>
      <c r="D72" s="1097"/>
      <c r="E72" s="1094"/>
      <c r="F72" s="1094"/>
      <c r="G72" s="1094"/>
      <c r="H72" s="1094"/>
      <c r="I72" s="1094"/>
      <c r="J72" s="1220"/>
      <c r="K72" s="1217"/>
      <c r="L72" s="1223"/>
      <c r="M72" s="1226"/>
      <c r="N72" s="1229"/>
      <c r="O72" s="1232"/>
      <c r="P72" s="1235"/>
      <c r="Q72" s="1238"/>
      <c r="R72" s="1220"/>
      <c r="S72" s="678"/>
      <c r="T72" s="709"/>
      <c r="U72" s="709"/>
      <c r="V72" s="709"/>
      <c r="W72" s="678"/>
      <c r="X72" s="670"/>
      <c r="Y72" s="670"/>
      <c r="Z72" s="670"/>
      <c r="AA72" s="670"/>
      <c r="AB72" s="1220"/>
      <c r="AC72" s="1241"/>
      <c r="AD72" s="303">
        <f t="shared" si="85"/>
        <v>0</v>
      </c>
      <c r="AE72" s="303">
        <f t="shared" si="85"/>
        <v>0</v>
      </c>
      <c r="AF72" s="303">
        <f t="shared" si="85"/>
        <v>0</v>
      </c>
      <c r="AG72" s="303">
        <f t="shared" si="84"/>
        <v>0</v>
      </c>
      <c r="AH72" s="303">
        <f t="shared" si="84"/>
        <v>0</v>
      </c>
      <c r="AI72" s="303">
        <f t="shared" si="84"/>
        <v>0</v>
      </c>
      <c r="AJ72" s="303">
        <f t="shared" si="84"/>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x14ac:dyDescent="0.25">
      <c r="A73" s="673"/>
      <c r="B73" s="2347"/>
      <c r="C73" s="2349"/>
      <c r="D73" s="1097"/>
      <c r="E73" s="1094"/>
      <c r="F73" s="1094"/>
      <c r="G73" s="1094"/>
      <c r="H73" s="1094"/>
      <c r="I73" s="1094"/>
      <c r="J73" s="1220"/>
      <c r="K73" s="1217"/>
      <c r="L73" s="1223"/>
      <c r="M73" s="1226"/>
      <c r="N73" s="1229"/>
      <c r="O73" s="1232"/>
      <c r="P73" s="1235"/>
      <c r="Q73" s="1238"/>
      <c r="R73" s="1220"/>
      <c r="S73" s="678"/>
      <c r="T73" s="709"/>
      <c r="U73" s="709"/>
      <c r="V73" s="709"/>
      <c r="W73" s="678"/>
      <c r="X73" s="670"/>
      <c r="Y73" s="670"/>
      <c r="Z73" s="670"/>
      <c r="AA73" s="670"/>
      <c r="AB73" s="1220"/>
      <c r="AC73" s="1241"/>
      <c r="AD73" s="303">
        <f t="shared" si="85"/>
        <v>0</v>
      </c>
      <c r="AE73" s="303">
        <f t="shared" si="85"/>
        <v>0</v>
      </c>
      <c r="AF73" s="303">
        <f t="shared" si="85"/>
        <v>0</v>
      </c>
      <c r="AG73" s="303">
        <f t="shared" si="84"/>
        <v>0</v>
      </c>
      <c r="AH73" s="303">
        <f t="shared" si="84"/>
        <v>0</v>
      </c>
      <c r="AI73" s="303">
        <f t="shared" si="84"/>
        <v>0</v>
      </c>
      <c r="AJ73" s="303">
        <f t="shared" si="84"/>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Bot="1" x14ac:dyDescent="0.3">
      <c r="A74" s="673"/>
      <c r="B74" s="2347"/>
      <c r="C74" s="2349"/>
      <c r="D74" s="1098"/>
      <c r="E74" s="1095"/>
      <c r="F74" s="1095"/>
      <c r="G74" s="1095"/>
      <c r="H74" s="1095"/>
      <c r="I74" s="1095"/>
      <c r="J74" s="1221"/>
      <c r="K74" s="1218"/>
      <c r="L74" s="1224"/>
      <c r="M74" s="1227"/>
      <c r="N74" s="1230"/>
      <c r="O74" s="1233"/>
      <c r="P74" s="1236"/>
      <c r="Q74" s="1239"/>
      <c r="R74" s="1221"/>
      <c r="S74" s="679"/>
      <c r="T74" s="710"/>
      <c r="U74" s="710"/>
      <c r="V74" s="710"/>
      <c r="W74" s="679"/>
      <c r="X74" s="671"/>
      <c r="Y74" s="671"/>
      <c r="Z74" s="671"/>
      <c r="AA74" s="671"/>
      <c r="AB74" s="1221"/>
      <c r="AC74" s="1242"/>
      <c r="AD74" s="306">
        <f t="shared" si="85"/>
        <v>0</v>
      </c>
      <c r="AE74" s="306">
        <f t="shared" si="85"/>
        <v>0</v>
      </c>
      <c r="AF74" s="306">
        <f t="shared" si="85"/>
        <v>0</v>
      </c>
      <c r="AG74" s="306">
        <f t="shared" si="84"/>
        <v>0</v>
      </c>
      <c r="AH74" s="306">
        <f t="shared" si="84"/>
        <v>0</v>
      </c>
      <c r="AI74" s="306">
        <f t="shared" si="84"/>
        <v>0</v>
      </c>
      <c r="AJ74" s="306">
        <f t="shared" si="84"/>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x14ac:dyDescent="0.25">
      <c r="A75" s="673"/>
      <c r="B75" s="2347"/>
      <c r="C75" s="2349"/>
      <c r="D75" s="1096">
        <v>2409</v>
      </c>
      <c r="E75" s="1093" t="s">
        <v>7429</v>
      </c>
      <c r="F75" s="1093">
        <v>2409023</v>
      </c>
      <c r="G75" s="1093" t="s">
        <v>7430</v>
      </c>
      <c r="H75" s="1093" t="s">
        <v>7431</v>
      </c>
      <c r="I75" s="1093" t="s">
        <v>7432</v>
      </c>
      <c r="J75" s="1219">
        <v>792</v>
      </c>
      <c r="K75" s="1216" t="str">
        <f>+[23]Metas!K917</f>
        <v>Observatorio Departamental de Seguridad Vial y Movilidad creado y en funcionamiento</v>
      </c>
      <c r="L75" s="1222">
        <v>1</v>
      </c>
      <c r="M75" s="1225">
        <f t="shared" si="61"/>
        <v>1</v>
      </c>
      <c r="N75" s="1228"/>
      <c r="O75" s="1231">
        <v>1</v>
      </c>
      <c r="P75" s="1234"/>
      <c r="Q75" s="1237"/>
      <c r="R75" s="1219">
        <f>+$J75</f>
        <v>792</v>
      </c>
      <c r="S75" s="677" t="s">
        <v>7420</v>
      </c>
      <c r="T75" s="709" t="s">
        <v>3833</v>
      </c>
      <c r="U75" s="709" t="s">
        <v>3838</v>
      </c>
      <c r="V75" s="709" t="s">
        <v>3842</v>
      </c>
      <c r="W75" s="677" t="s">
        <v>7433</v>
      </c>
      <c r="X75" s="670">
        <v>44593</v>
      </c>
      <c r="Y75" s="670">
        <v>44925</v>
      </c>
      <c r="Z75" s="670">
        <v>44593</v>
      </c>
      <c r="AA75" s="670">
        <v>44925</v>
      </c>
      <c r="AB75" s="1219">
        <f t="shared" ref="AB75" si="92">+$J75</f>
        <v>792</v>
      </c>
      <c r="AC75" s="1240">
        <f t="shared" ref="AC75" si="93">+L75</f>
        <v>1</v>
      </c>
      <c r="AD75" s="308">
        <f t="shared" si="85"/>
        <v>7.92</v>
      </c>
      <c r="AE75" s="308">
        <f t="shared" si="85"/>
        <v>7.92</v>
      </c>
      <c r="AF75" s="308">
        <f t="shared" si="85"/>
        <v>0</v>
      </c>
      <c r="AG75" s="308">
        <f t="shared" si="84"/>
        <v>0</v>
      </c>
      <c r="AH75" s="308">
        <f t="shared" si="84"/>
        <v>0</v>
      </c>
      <c r="AI75" s="308">
        <f t="shared" si="84"/>
        <v>0</v>
      </c>
      <c r="AJ75" s="308">
        <f t="shared" si="84"/>
        <v>0</v>
      </c>
      <c r="AK75" s="1219">
        <f t="shared" ref="AK75" si="94">+$J75</f>
        <v>792</v>
      </c>
      <c r="AL75" s="1243">
        <f t="shared" si="65"/>
        <v>0</v>
      </c>
      <c r="AM75" s="308">
        <f t="shared" si="2"/>
        <v>1.98</v>
      </c>
      <c r="AN75" s="970">
        <v>1.98</v>
      </c>
      <c r="AO75" s="683"/>
      <c r="AP75" s="683"/>
      <c r="AQ75" s="683"/>
      <c r="AR75" s="683"/>
      <c r="AS75" s="683"/>
      <c r="AT75" s="1219">
        <f t="shared" ref="AT75" si="95">+$J75</f>
        <v>792</v>
      </c>
      <c r="AU75" s="1246">
        <f t="shared" si="67"/>
        <v>1</v>
      </c>
      <c r="AV75" s="308">
        <f t="shared" si="3"/>
        <v>1.98</v>
      </c>
      <c r="AW75" s="970">
        <v>1.98</v>
      </c>
      <c r="AX75" s="683"/>
      <c r="AY75" s="683"/>
      <c r="AZ75" s="683"/>
      <c r="BA75" s="683"/>
      <c r="BB75" s="683"/>
      <c r="BC75" s="1219">
        <f t="shared" ref="BC75" si="96">+$J75</f>
        <v>792</v>
      </c>
      <c r="BD75" s="1249">
        <f t="shared" si="69"/>
        <v>0</v>
      </c>
      <c r="BE75" s="308">
        <f t="shared" si="4"/>
        <v>1.98</v>
      </c>
      <c r="BF75" s="970">
        <v>1.98</v>
      </c>
      <c r="BG75" s="683"/>
      <c r="BH75" s="683"/>
      <c r="BI75" s="683"/>
      <c r="BJ75" s="683"/>
      <c r="BK75" s="683"/>
      <c r="BL75" s="1219">
        <f t="shared" ref="BL75" si="97">+$J75</f>
        <v>792</v>
      </c>
      <c r="BM75" s="1252">
        <f t="shared" si="71"/>
        <v>0</v>
      </c>
      <c r="BN75" s="308">
        <f t="shared" si="5"/>
        <v>1.98</v>
      </c>
      <c r="BO75" s="970">
        <v>1.98</v>
      </c>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2347"/>
      <c r="C76" s="2349"/>
      <c r="D76" s="1097"/>
      <c r="E76" s="1094"/>
      <c r="F76" s="1094"/>
      <c r="G76" s="1094"/>
      <c r="H76" s="1094"/>
      <c r="I76" s="1094"/>
      <c r="J76" s="1220"/>
      <c r="K76" s="1217"/>
      <c r="L76" s="1223"/>
      <c r="M76" s="1226"/>
      <c r="N76" s="1229"/>
      <c r="O76" s="1232"/>
      <c r="P76" s="1235"/>
      <c r="Q76" s="1238"/>
      <c r="R76" s="1220"/>
      <c r="S76" s="678"/>
      <c r="T76" s="709"/>
      <c r="U76" s="709"/>
      <c r="V76" s="709"/>
      <c r="W76" s="678"/>
      <c r="X76" s="670"/>
      <c r="Y76" s="670"/>
      <c r="Z76" s="670"/>
      <c r="AA76" s="670"/>
      <c r="AB76" s="1220"/>
      <c r="AC76" s="1241"/>
      <c r="AD76" s="303">
        <f t="shared" si="85"/>
        <v>0</v>
      </c>
      <c r="AE76" s="303">
        <f t="shared" si="85"/>
        <v>0</v>
      </c>
      <c r="AF76" s="303">
        <f t="shared" si="85"/>
        <v>0</v>
      </c>
      <c r="AG76" s="303">
        <f t="shared" si="84"/>
        <v>0</v>
      </c>
      <c r="AH76" s="303">
        <f t="shared" si="84"/>
        <v>0</v>
      </c>
      <c r="AI76" s="303">
        <f t="shared" si="84"/>
        <v>0</v>
      </c>
      <c r="AJ76" s="303">
        <f t="shared" si="84"/>
        <v>0</v>
      </c>
      <c r="AK76" s="1220"/>
      <c r="AL76" s="1244"/>
      <c r="AM76" s="303">
        <f t="shared" ref="AM76:AM139" si="98">SUM(AN76:AS76)</f>
        <v>0</v>
      </c>
      <c r="AN76" s="684"/>
      <c r="AO76" s="684"/>
      <c r="AP76" s="684"/>
      <c r="AQ76" s="684"/>
      <c r="AR76" s="684"/>
      <c r="AS76" s="684"/>
      <c r="AT76" s="1220"/>
      <c r="AU76" s="1247"/>
      <c r="AV76" s="303">
        <f t="shared" ref="AV76:AV139" si="99">SUM(AW76:BB76)</f>
        <v>0</v>
      </c>
      <c r="AW76" s="684"/>
      <c r="AX76" s="684"/>
      <c r="AY76" s="684"/>
      <c r="AZ76" s="684"/>
      <c r="BA76" s="684"/>
      <c r="BB76" s="684"/>
      <c r="BC76" s="1220"/>
      <c r="BD76" s="1250"/>
      <c r="BE76" s="303">
        <f t="shared" ref="BE76:BE139" si="100">SUM(BF76:BK76)</f>
        <v>0</v>
      </c>
      <c r="BF76" s="684"/>
      <c r="BG76" s="684"/>
      <c r="BH76" s="684"/>
      <c r="BI76" s="684"/>
      <c r="BJ76" s="684"/>
      <c r="BK76" s="684"/>
      <c r="BL76" s="1220"/>
      <c r="BM76" s="1253"/>
      <c r="BN76" s="303">
        <f t="shared" ref="BN76:BN139" si="101">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x14ac:dyDescent="0.25">
      <c r="A77" s="673"/>
      <c r="B77" s="2347"/>
      <c r="C77" s="2349"/>
      <c r="D77" s="1097"/>
      <c r="E77" s="1094"/>
      <c r="F77" s="1094"/>
      <c r="G77" s="1094"/>
      <c r="H77" s="1094"/>
      <c r="I77" s="1094"/>
      <c r="J77" s="1220"/>
      <c r="K77" s="1217"/>
      <c r="L77" s="1223"/>
      <c r="M77" s="1226"/>
      <c r="N77" s="1229"/>
      <c r="O77" s="1232"/>
      <c r="P77" s="1235"/>
      <c r="Q77" s="1238"/>
      <c r="R77" s="1220"/>
      <c r="S77" s="678"/>
      <c r="T77" s="709"/>
      <c r="U77" s="709"/>
      <c r="V77" s="709"/>
      <c r="W77" s="678"/>
      <c r="X77" s="670"/>
      <c r="Y77" s="670"/>
      <c r="Z77" s="670"/>
      <c r="AA77" s="670"/>
      <c r="AB77" s="1220"/>
      <c r="AC77" s="1241"/>
      <c r="AD77" s="303">
        <f t="shared" si="85"/>
        <v>0</v>
      </c>
      <c r="AE77" s="303">
        <f t="shared" si="85"/>
        <v>0</v>
      </c>
      <c r="AF77" s="303">
        <f t="shared" si="85"/>
        <v>0</v>
      </c>
      <c r="AG77" s="303">
        <f t="shared" si="84"/>
        <v>0</v>
      </c>
      <c r="AH77" s="303">
        <f t="shared" si="84"/>
        <v>0</v>
      </c>
      <c r="AI77" s="303">
        <f t="shared" si="84"/>
        <v>0</v>
      </c>
      <c r="AJ77" s="303">
        <f t="shared" si="84"/>
        <v>0</v>
      </c>
      <c r="AK77" s="1220"/>
      <c r="AL77" s="1244"/>
      <c r="AM77" s="303">
        <f t="shared" si="98"/>
        <v>0</v>
      </c>
      <c r="AN77" s="684"/>
      <c r="AO77" s="684"/>
      <c r="AP77" s="684"/>
      <c r="AQ77" s="684"/>
      <c r="AR77" s="684"/>
      <c r="AS77" s="684"/>
      <c r="AT77" s="1220"/>
      <c r="AU77" s="1247"/>
      <c r="AV77" s="303">
        <f t="shared" si="99"/>
        <v>0</v>
      </c>
      <c r="AW77" s="684"/>
      <c r="AX77" s="684"/>
      <c r="AY77" s="684"/>
      <c r="AZ77" s="684"/>
      <c r="BA77" s="684"/>
      <c r="BB77" s="684"/>
      <c r="BC77" s="1220"/>
      <c r="BD77" s="1250"/>
      <c r="BE77" s="303">
        <f t="shared" si="100"/>
        <v>0</v>
      </c>
      <c r="BF77" s="684"/>
      <c r="BG77" s="684"/>
      <c r="BH77" s="684"/>
      <c r="BI77" s="684"/>
      <c r="BJ77" s="684"/>
      <c r="BK77" s="684"/>
      <c r="BL77" s="1220"/>
      <c r="BM77" s="1253"/>
      <c r="BN77" s="303">
        <f t="shared" si="101"/>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2347"/>
      <c r="C78" s="2349"/>
      <c r="D78" s="1098"/>
      <c r="E78" s="1095"/>
      <c r="F78" s="1095"/>
      <c r="G78" s="1095"/>
      <c r="H78" s="1095"/>
      <c r="I78" s="1095"/>
      <c r="J78" s="1221"/>
      <c r="K78" s="1218"/>
      <c r="L78" s="1224"/>
      <c r="M78" s="1227"/>
      <c r="N78" s="1230"/>
      <c r="O78" s="1233"/>
      <c r="P78" s="1236"/>
      <c r="Q78" s="1239"/>
      <c r="R78" s="1221"/>
      <c r="S78" s="679"/>
      <c r="T78" s="710"/>
      <c r="U78" s="710"/>
      <c r="V78" s="710"/>
      <c r="W78" s="679"/>
      <c r="X78" s="671"/>
      <c r="Y78" s="671"/>
      <c r="Z78" s="671"/>
      <c r="AA78" s="671"/>
      <c r="AB78" s="1221"/>
      <c r="AC78" s="1242"/>
      <c r="AD78" s="306">
        <f t="shared" si="85"/>
        <v>0</v>
      </c>
      <c r="AE78" s="306">
        <f t="shared" si="85"/>
        <v>0</v>
      </c>
      <c r="AF78" s="306">
        <f t="shared" si="85"/>
        <v>0</v>
      </c>
      <c r="AG78" s="306">
        <f t="shared" si="84"/>
        <v>0</v>
      </c>
      <c r="AH78" s="306">
        <f t="shared" si="84"/>
        <v>0</v>
      </c>
      <c r="AI78" s="306">
        <f t="shared" si="84"/>
        <v>0</v>
      </c>
      <c r="AJ78" s="306">
        <f t="shared" si="84"/>
        <v>0</v>
      </c>
      <c r="AK78" s="1221"/>
      <c r="AL78" s="1245"/>
      <c r="AM78" s="306">
        <f t="shared" si="98"/>
        <v>0</v>
      </c>
      <c r="AN78" s="685"/>
      <c r="AO78" s="685"/>
      <c r="AP78" s="685"/>
      <c r="AQ78" s="685"/>
      <c r="AR78" s="685"/>
      <c r="AS78" s="685"/>
      <c r="AT78" s="1221"/>
      <c r="AU78" s="1248"/>
      <c r="AV78" s="306">
        <f t="shared" si="99"/>
        <v>0</v>
      </c>
      <c r="AW78" s="685"/>
      <c r="AX78" s="685"/>
      <c r="AY78" s="685"/>
      <c r="AZ78" s="685"/>
      <c r="BA78" s="685"/>
      <c r="BB78" s="685"/>
      <c r="BC78" s="1221"/>
      <c r="BD78" s="1251"/>
      <c r="BE78" s="306">
        <f t="shared" si="100"/>
        <v>0</v>
      </c>
      <c r="BF78" s="685"/>
      <c r="BG78" s="685"/>
      <c r="BH78" s="685"/>
      <c r="BI78" s="685"/>
      <c r="BJ78" s="685"/>
      <c r="BK78" s="685"/>
      <c r="BL78" s="1221"/>
      <c r="BM78" s="1254"/>
      <c r="BN78" s="306">
        <f t="shared" si="101"/>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x14ac:dyDescent="0.25">
      <c r="A79" s="673"/>
      <c r="B79" s="2347"/>
      <c r="C79" s="2349"/>
      <c r="D79" s="1096">
        <v>2409</v>
      </c>
      <c r="E79" s="1093" t="s">
        <v>7429</v>
      </c>
      <c r="F79" s="1093">
        <v>2409023</v>
      </c>
      <c r="G79" s="1093" t="s">
        <v>7430</v>
      </c>
      <c r="H79" s="1093" t="s">
        <v>7431</v>
      </c>
      <c r="I79" s="1093" t="s">
        <v>7432</v>
      </c>
      <c r="J79" s="1219">
        <v>793</v>
      </c>
      <c r="K79" s="1216" t="str">
        <f>+[23]Metas!K918</f>
        <v>Mesa Departamental de Políticas Públicas de Motociclistas creado y en funcionamiento</v>
      </c>
      <c r="L79" s="1222">
        <v>1</v>
      </c>
      <c r="M79" s="1225">
        <f t="shared" si="61"/>
        <v>1</v>
      </c>
      <c r="N79" s="1228"/>
      <c r="O79" s="1231">
        <v>1</v>
      </c>
      <c r="P79" s="1234"/>
      <c r="Q79" s="1237"/>
      <c r="R79" s="1219">
        <f>+$J79</f>
        <v>793</v>
      </c>
      <c r="S79" s="677" t="s">
        <v>7420</v>
      </c>
      <c r="T79" s="709" t="s">
        <v>3833</v>
      </c>
      <c r="U79" s="709" t="s">
        <v>3838</v>
      </c>
      <c r="V79" s="709" t="s">
        <v>3842</v>
      </c>
      <c r="W79" s="677" t="s">
        <v>7433</v>
      </c>
      <c r="X79" s="670">
        <v>44593</v>
      </c>
      <c r="Y79" s="670">
        <v>44925</v>
      </c>
      <c r="Z79" s="670">
        <v>44593</v>
      </c>
      <c r="AA79" s="670">
        <v>44925</v>
      </c>
      <c r="AB79" s="1219">
        <f t="shared" ref="AB79" si="102">+$J79</f>
        <v>793</v>
      </c>
      <c r="AC79" s="1240">
        <f t="shared" ref="AC79" si="103">+L79</f>
        <v>1</v>
      </c>
      <c r="AD79" s="308">
        <f t="shared" si="85"/>
        <v>13.32</v>
      </c>
      <c r="AE79" s="308">
        <f t="shared" si="85"/>
        <v>13.32</v>
      </c>
      <c r="AF79" s="308">
        <f t="shared" si="85"/>
        <v>0</v>
      </c>
      <c r="AG79" s="308">
        <f t="shared" si="84"/>
        <v>0</v>
      </c>
      <c r="AH79" s="308">
        <f t="shared" si="84"/>
        <v>0</v>
      </c>
      <c r="AI79" s="308">
        <f t="shared" si="84"/>
        <v>0</v>
      </c>
      <c r="AJ79" s="308">
        <f t="shared" si="84"/>
        <v>0</v>
      </c>
      <c r="AK79" s="1219">
        <f t="shared" ref="AK79" si="104">+$J79</f>
        <v>793</v>
      </c>
      <c r="AL79" s="1243">
        <f t="shared" si="65"/>
        <v>0</v>
      </c>
      <c r="AM79" s="308">
        <f t="shared" si="98"/>
        <v>3.33</v>
      </c>
      <c r="AN79" s="970">
        <v>3.33</v>
      </c>
      <c r="AO79" s="683"/>
      <c r="AP79" s="683"/>
      <c r="AQ79" s="683"/>
      <c r="AR79" s="683"/>
      <c r="AS79" s="683"/>
      <c r="AT79" s="1219">
        <f t="shared" ref="AT79" si="105">+$J79</f>
        <v>793</v>
      </c>
      <c r="AU79" s="1246">
        <f t="shared" si="67"/>
        <v>1</v>
      </c>
      <c r="AV79" s="308">
        <f t="shared" si="99"/>
        <v>3.33</v>
      </c>
      <c r="AW79" s="970">
        <v>3.33</v>
      </c>
      <c r="AX79" s="683"/>
      <c r="AY79" s="683"/>
      <c r="AZ79" s="683"/>
      <c r="BA79" s="683"/>
      <c r="BB79" s="683"/>
      <c r="BC79" s="1219">
        <f t="shared" ref="BC79" si="106">+$J79</f>
        <v>793</v>
      </c>
      <c r="BD79" s="1249">
        <f t="shared" si="69"/>
        <v>0</v>
      </c>
      <c r="BE79" s="308">
        <f t="shared" si="100"/>
        <v>3.33</v>
      </c>
      <c r="BF79" s="970">
        <v>3.33</v>
      </c>
      <c r="BG79" s="683"/>
      <c r="BH79" s="683"/>
      <c r="BI79" s="683"/>
      <c r="BJ79" s="683"/>
      <c r="BK79" s="683"/>
      <c r="BL79" s="1219">
        <f t="shared" ref="BL79" si="107">+$J79</f>
        <v>793</v>
      </c>
      <c r="BM79" s="1252">
        <f t="shared" si="71"/>
        <v>0</v>
      </c>
      <c r="BN79" s="308">
        <f t="shared" si="101"/>
        <v>3.33</v>
      </c>
      <c r="BO79" s="970">
        <v>3.33</v>
      </c>
      <c r="BP79" s="683"/>
      <c r="BQ79" s="683"/>
      <c r="BR79" s="683"/>
      <c r="BS79" s="683"/>
      <c r="BT79" s="683"/>
      <c r="BU79" s="1204"/>
      <c r="BV79" s="1205"/>
      <c r="BW79" s="1205"/>
      <c r="BX79" s="1205"/>
      <c r="BY79" s="1205"/>
      <c r="BZ79" s="1205"/>
      <c r="CA79" s="1205"/>
      <c r="CB79" s="1205"/>
      <c r="CC79" s="1206"/>
    </row>
    <row r="80" spans="1:81" s="690" customFormat="1" ht="40.15" customHeight="1" x14ac:dyDescent="0.25">
      <c r="A80" s="673"/>
      <c r="B80" s="2347"/>
      <c r="C80" s="2349"/>
      <c r="D80" s="1097"/>
      <c r="E80" s="1094"/>
      <c r="F80" s="1094"/>
      <c r="G80" s="1094"/>
      <c r="H80" s="1094"/>
      <c r="I80" s="1094"/>
      <c r="J80" s="1220"/>
      <c r="K80" s="1217"/>
      <c r="L80" s="1223"/>
      <c r="M80" s="1226"/>
      <c r="N80" s="1229"/>
      <c r="O80" s="1232"/>
      <c r="P80" s="1235"/>
      <c r="Q80" s="1238"/>
      <c r="R80" s="1220"/>
      <c r="S80" s="678"/>
      <c r="T80" s="709"/>
      <c r="U80" s="709"/>
      <c r="V80" s="709"/>
      <c r="W80" s="678"/>
      <c r="X80" s="670"/>
      <c r="Y80" s="670"/>
      <c r="Z80" s="670"/>
      <c r="AA80" s="670"/>
      <c r="AB80" s="1220"/>
      <c r="AC80" s="1241"/>
      <c r="AD80" s="303">
        <f t="shared" si="85"/>
        <v>0</v>
      </c>
      <c r="AE80" s="303">
        <f t="shared" si="85"/>
        <v>0</v>
      </c>
      <c r="AF80" s="303">
        <f t="shared" si="85"/>
        <v>0</v>
      </c>
      <c r="AG80" s="303">
        <f t="shared" si="84"/>
        <v>0</v>
      </c>
      <c r="AH80" s="303">
        <f t="shared" si="84"/>
        <v>0</v>
      </c>
      <c r="AI80" s="303">
        <f t="shared" si="84"/>
        <v>0</v>
      </c>
      <c r="AJ80" s="303">
        <f t="shared" si="84"/>
        <v>0</v>
      </c>
      <c r="AK80" s="1220"/>
      <c r="AL80" s="1244"/>
      <c r="AM80" s="303">
        <f t="shared" si="98"/>
        <v>0</v>
      </c>
      <c r="AN80" s="684"/>
      <c r="AO80" s="684"/>
      <c r="AP80" s="684"/>
      <c r="AQ80" s="684"/>
      <c r="AR80" s="684"/>
      <c r="AS80" s="684"/>
      <c r="AT80" s="1220"/>
      <c r="AU80" s="1247"/>
      <c r="AV80" s="303">
        <f t="shared" si="99"/>
        <v>0</v>
      </c>
      <c r="AW80" s="684"/>
      <c r="AX80" s="684"/>
      <c r="AY80" s="684"/>
      <c r="AZ80" s="684"/>
      <c r="BA80" s="684"/>
      <c r="BB80" s="684"/>
      <c r="BC80" s="1220"/>
      <c r="BD80" s="1250"/>
      <c r="BE80" s="303">
        <f t="shared" si="100"/>
        <v>0</v>
      </c>
      <c r="BF80" s="684"/>
      <c r="BG80" s="684"/>
      <c r="BH80" s="684"/>
      <c r="BI80" s="684"/>
      <c r="BJ80" s="684"/>
      <c r="BK80" s="684"/>
      <c r="BL80" s="1220"/>
      <c r="BM80" s="1253"/>
      <c r="BN80" s="303">
        <f t="shared" si="101"/>
        <v>0</v>
      </c>
      <c r="BO80" s="684"/>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2347"/>
      <c r="C81" s="2349"/>
      <c r="D81" s="1097"/>
      <c r="E81" s="1094"/>
      <c r="F81" s="1094"/>
      <c r="G81" s="1094"/>
      <c r="H81" s="1094"/>
      <c r="I81" s="1094"/>
      <c r="J81" s="1220"/>
      <c r="K81" s="1217"/>
      <c r="L81" s="1223"/>
      <c r="M81" s="1226"/>
      <c r="N81" s="1229"/>
      <c r="O81" s="1232"/>
      <c r="P81" s="1235"/>
      <c r="Q81" s="1238"/>
      <c r="R81" s="1220"/>
      <c r="S81" s="678"/>
      <c r="T81" s="709"/>
      <c r="U81" s="709"/>
      <c r="V81" s="709"/>
      <c r="W81" s="678"/>
      <c r="X81" s="670"/>
      <c r="Y81" s="670"/>
      <c r="Z81" s="670"/>
      <c r="AA81" s="670"/>
      <c r="AB81" s="1220"/>
      <c r="AC81" s="1241"/>
      <c r="AD81" s="303">
        <f t="shared" si="85"/>
        <v>0</v>
      </c>
      <c r="AE81" s="303">
        <f t="shared" si="85"/>
        <v>0</v>
      </c>
      <c r="AF81" s="303">
        <f t="shared" si="85"/>
        <v>0</v>
      </c>
      <c r="AG81" s="303">
        <f t="shared" si="84"/>
        <v>0</v>
      </c>
      <c r="AH81" s="303">
        <f t="shared" si="84"/>
        <v>0</v>
      </c>
      <c r="AI81" s="303">
        <f t="shared" si="84"/>
        <v>0</v>
      </c>
      <c r="AJ81" s="303">
        <f t="shared" si="84"/>
        <v>0</v>
      </c>
      <c r="AK81" s="1220"/>
      <c r="AL81" s="1244"/>
      <c r="AM81" s="303">
        <f t="shared" si="98"/>
        <v>0</v>
      </c>
      <c r="AN81" s="684"/>
      <c r="AO81" s="684"/>
      <c r="AP81" s="684"/>
      <c r="AQ81" s="684"/>
      <c r="AR81" s="684"/>
      <c r="AS81" s="684"/>
      <c r="AT81" s="1220"/>
      <c r="AU81" s="1247"/>
      <c r="AV81" s="303">
        <f t="shared" si="99"/>
        <v>0</v>
      </c>
      <c r="AW81" s="684"/>
      <c r="AX81" s="684"/>
      <c r="AY81" s="684"/>
      <c r="AZ81" s="684"/>
      <c r="BA81" s="684"/>
      <c r="BB81" s="684"/>
      <c r="BC81" s="1220"/>
      <c r="BD81" s="1250"/>
      <c r="BE81" s="303">
        <f t="shared" si="100"/>
        <v>0</v>
      </c>
      <c r="BF81" s="684"/>
      <c r="BG81" s="684"/>
      <c r="BH81" s="684"/>
      <c r="BI81" s="684"/>
      <c r="BJ81" s="684"/>
      <c r="BK81" s="684"/>
      <c r="BL81" s="1220"/>
      <c r="BM81" s="1253"/>
      <c r="BN81" s="303">
        <f t="shared" si="101"/>
        <v>0</v>
      </c>
      <c r="BO81" s="684"/>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2347"/>
      <c r="C82" s="2349"/>
      <c r="D82" s="1098"/>
      <c r="E82" s="1095"/>
      <c r="F82" s="1095"/>
      <c r="G82" s="1095"/>
      <c r="H82" s="1095"/>
      <c r="I82" s="1095"/>
      <c r="J82" s="1221"/>
      <c r="K82" s="1218"/>
      <c r="L82" s="1224"/>
      <c r="M82" s="1227"/>
      <c r="N82" s="1230"/>
      <c r="O82" s="1233"/>
      <c r="P82" s="1236"/>
      <c r="Q82" s="1239"/>
      <c r="R82" s="1221"/>
      <c r="S82" s="679"/>
      <c r="T82" s="710"/>
      <c r="U82" s="710"/>
      <c r="V82" s="710"/>
      <c r="W82" s="679"/>
      <c r="X82" s="671"/>
      <c r="Y82" s="671"/>
      <c r="Z82" s="671"/>
      <c r="AA82" s="671"/>
      <c r="AB82" s="1221"/>
      <c r="AC82" s="1242"/>
      <c r="AD82" s="306">
        <f t="shared" si="85"/>
        <v>0</v>
      </c>
      <c r="AE82" s="306">
        <f t="shared" si="85"/>
        <v>0</v>
      </c>
      <c r="AF82" s="306">
        <f t="shared" si="85"/>
        <v>0</v>
      </c>
      <c r="AG82" s="306">
        <f t="shared" si="84"/>
        <v>0</v>
      </c>
      <c r="AH82" s="306">
        <f t="shared" si="84"/>
        <v>0</v>
      </c>
      <c r="AI82" s="306">
        <f t="shared" si="84"/>
        <v>0</v>
      </c>
      <c r="AJ82" s="306">
        <f t="shared" si="84"/>
        <v>0</v>
      </c>
      <c r="AK82" s="1221"/>
      <c r="AL82" s="1245"/>
      <c r="AM82" s="306">
        <f t="shared" si="98"/>
        <v>0</v>
      </c>
      <c r="AN82" s="685"/>
      <c r="AO82" s="685"/>
      <c r="AP82" s="685"/>
      <c r="AQ82" s="685"/>
      <c r="AR82" s="685"/>
      <c r="AS82" s="685"/>
      <c r="AT82" s="1221"/>
      <c r="AU82" s="1248"/>
      <c r="AV82" s="306">
        <f t="shared" si="99"/>
        <v>0</v>
      </c>
      <c r="AW82" s="685"/>
      <c r="AX82" s="685"/>
      <c r="AY82" s="685"/>
      <c r="AZ82" s="685"/>
      <c r="BA82" s="685"/>
      <c r="BB82" s="685"/>
      <c r="BC82" s="1221"/>
      <c r="BD82" s="1251"/>
      <c r="BE82" s="306">
        <f t="shared" si="100"/>
        <v>0</v>
      </c>
      <c r="BF82" s="685"/>
      <c r="BG82" s="685"/>
      <c r="BH82" s="685"/>
      <c r="BI82" s="685"/>
      <c r="BJ82" s="685"/>
      <c r="BK82" s="685"/>
      <c r="BL82" s="1221"/>
      <c r="BM82" s="1254"/>
      <c r="BN82" s="306">
        <f t="shared" si="101"/>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thickBot="1" x14ac:dyDescent="0.3">
      <c r="A83" s="673"/>
      <c r="B83" s="2347"/>
      <c r="C83" s="2349"/>
      <c r="D83" s="1096">
        <v>2409</v>
      </c>
      <c r="E83" s="1093" t="s">
        <v>7429</v>
      </c>
      <c r="F83" s="1093">
        <v>2409023</v>
      </c>
      <c r="G83" s="1093" t="s">
        <v>7430</v>
      </c>
      <c r="H83" s="1093" t="s">
        <v>7431</v>
      </c>
      <c r="I83" s="1093" t="s">
        <v>7432</v>
      </c>
      <c r="J83" s="1219">
        <v>794</v>
      </c>
      <c r="K83" s="1216" t="str">
        <f>+[23]Metas!K919</f>
        <v>Plan Departamental de Seguridad Vial y Movilidad de Motociclistas formulado y en implementación</v>
      </c>
      <c r="L83" s="1222">
        <v>1</v>
      </c>
      <c r="M83" s="1225">
        <f>SUM(N83:Q83)</f>
        <v>1</v>
      </c>
      <c r="N83" s="1228"/>
      <c r="O83" s="1231"/>
      <c r="P83" s="1234"/>
      <c r="Q83" s="1237">
        <v>1</v>
      </c>
      <c r="R83" s="1219">
        <f>+$J83</f>
        <v>794</v>
      </c>
      <c r="S83" s="677"/>
      <c r="T83" s="708"/>
      <c r="U83" s="708"/>
      <c r="V83" s="708"/>
      <c r="W83" s="677"/>
      <c r="X83" s="669"/>
      <c r="Y83" s="669"/>
      <c r="Z83" s="669"/>
      <c r="AA83" s="669"/>
      <c r="AB83" s="1219">
        <f t="shared" ref="AB83" si="108">+$J83</f>
        <v>794</v>
      </c>
      <c r="AC83" s="1240">
        <f t="shared" ref="AC83" si="109">+L83</f>
        <v>1</v>
      </c>
      <c r="AD83" s="308">
        <f t="shared" si="85"/>
        <v>0</v>
      </c>
      <c r="AE83" s="308">
        <f t="shared" si="85"/>
        <v>0</v>
      </c>
      <c r="AF83" s="308">
        <f t="shared" si="85"/>
        <v>0</v>
      </c>
      <c r="AG83" s="308">
        <f t="shared" si="84"/>
        <v>0</v>
      </c>
      <c r="AH83" s="308">
        <f t="shared" si="84"/>
        <v>0</v>
      </c>
      <c r="AI83" s="308">
        <f t="shared" si="84"/>
        <v>0</v>
      </c>
      <c r="AJ83" s="308">
        <f t="shared" si="84"/>
        <v>0</v>
      </c>
      <c r="AK83" s="1219">
        <f t="shared" ref="AK83" si="110">+$J83</f>
        <v>794</v>
      </c>
      <c r="AL83" s="1243">
        <f>+N83</f>
        <v>0</v>
      </c>
      <c r="AM83" s="308">
        <f t="shared" si="98"/>
        <v>0</v>
      </c>
      <c r="AN83" s="683"/>
      <c r="AO83" s="683"/>
      <c r="AP83" s="683"/>
      <c r="AQ83" s="683"/>
      <c r="AR83" s="683"/>
      <c r="AS83" s="683"/>
      <c r="AT83" s="1219">
        <f t="shared" ref="AT83" si="111">+$J83</f>
        <v>794</v>
      </c>
      <c r="AU83" s="1246">
        <f>+O83</f>
        <v>0</v>
      </c>
      <c r="AV83" s="308">
        <f t="shared" si="99"/>
        <v>0</v>
      </c>
      <c r="AW83" s="683"/>
      <c r="AX83" s="683"/>
      <c r="AY83" s="683"/>
      <c r="AZ83" s="683"/>
      <c r="BA83" s="683"/>
      <c r="BB83" s="683"/>
      <c r="BC83" s="1219">
        <f t="shared" ref="BC83" si="112">+$J83</f>
        <v>794</v>
      </c>
      <c r="BD83" s="1249">
        <f>+P83</f>
        <v>0</v>
      </c>
      <c r="BE83" s="308">
        <f t="shared" si="100"/>
        <v>0</v>
      </c>
      <c r="BF83" s="683"/>
      <c r="BG83" s="683"/>
      <c r="BH83" s="683"/>
      <c r="BI83" s="683"/>
      <c r="BJ83" s="683"/>
      <c r="BK83" s="683"/>
      <c r="BL83" s="1219">
        <f t="shared" ref="BL83" si="113">+$J83</f>
        <v>794</v>
      </c>
      <c r="BM83" s="1252">
        <f>+Q83</f>
        <v>1</v>
      </c>
      <c r="BN83" s="308">
        <f t="shared" si="101"/>
        <v>0</v>
      </c>
      <c r="BO83" s="683"/>
      <c r="BP83" s="683"/>
      <c r="BQ83" s="683"/>
      <c r="BR83" s="683"/>
      <c r="BS83" s="683"/>
      <c r="BT83" s="683"/>
      <c r="BU83" s="1204"/>
      <c r="BV83" s="1205"/>
      <c r="BW83" s="1205"/>
      <c r="BX83" s="1205"/>
      <c r="BY83" s="1205"/>
      <c r="BZ83" s="1205"/>
      <c r="CA83" s="1205"/>
      <c r="CB83" s="1205"/>
      <c r="CC83" s="1206"/>
    </row>
    <row r="84" spans="1:81" s="690" customFormat="1" ht="40.15" customHeight="1" thickTop="1" x14ac:dyDescent="0.25">
      <c r="A84" s="673"/>
      <c r="B84" s="2347"/>
      <c r="C84" s="2349"/>
      <c r="D84" s="1097"/>
      <c r="E84" s="1094"/>
      <c r="F84" s="1094"/>
      <c r="G84" s="1094"/>
      <c r="H84" s="1094"/>
      <c r="I84" s="1094"/>
      <c r="J84" s="1220"/>
      <c r="K84" s="1217"/>
      <c r="L84" s="1223"/>
      <c r="M84" s="1226"/>
      <c r="N84" s="1229"/>
      <c r="O84" s="1232"/>
      <c r="P84" s="1235"/>
      <c r="Q84" s="1238"/>
      <c r="R84" s="1220"/>
      <c r="S84" s="677" t="s">
        <v>7420</v>
      </c>
      <c r="T84" s="709" t="s">
        <v>3833</v>
      </c>
      <c r="U84" s="709" t="s">
        <v>3838</v>
      </c>
      <c r="V84" s="709" t="s">
        <v>3842</v>
      </c>
      <c r="W84" s="677" t="s">
        <v>7433</v>
      </c>
      <c r="X84" s="670">
        <v>44593</v>
      </c>
      <c r="Y84" s="670">
        <v>44925</v>
      </c>
      <c r="Z84" s="670">
        <v>44593</v>
      </c>
      <c r="AA84" s="670">
        <v>44925</v>
      </c>
      <c r="AB84" s="1220"/>
      <c r="AC84" s="1241"/>
      <c r="AD84" s="303">
        <f t="shared" si="85"/>
        <v>24.12</v>
      </c>
      <c r="AE84" s="303">
        <f t="shared" si="85"/>
        <v>24.12</v>
      </c>
      <c r="AF84" s="303">
        <f t="shared" si="85"/>
        <v>0</v>
      </c>
      <c r="AG84" s="303">
        <f t="shared" si="84"/>
        <v>0</v>
      </c>
      <c r="AH84" s="303">
        <f t="shared" si="84"/>
        <v>0</v>
      </c>
      <c r="AI84" s="303">
        <f t="shared" si="84"/>
        <v>0</v>
      </c>
      <c r="AJ84" s="303">
        <f t="shared" si="84"/>
        <v>0</v>
      </c>
      <c r="AK84" s="1220"/>
      <c r="AL84" s="1244"/>
      <c r="AM84" s="303">
        <f t="shared" si="98"/>
        <v>6.03</v>
      </c>
      <c r="AN84" s="970">
        <v>6.03</v>
      </c>
      <c r="AO84" s="684"/>
      <c r="AP84" s="684"/>
      <c r="AQ84" s="684"/>
      <c r="AR84" s="684"/>
      <c r="AS84" s="684"/>
      <c r="AT84" s="1220"/>
      <c r="AU84" s="1247"/>
      <c r="AV84" s="303">
        <f t="shared" si="99"/>
        <v>6.03</v>
      </c>
      <c r="AW84" s="970">
        <v>6.03</v>
      </c>
      <c r="AX84" s="684"/>
      <c r="AY84" s="684"/>
      <c r="AZ84" s="684"/>
      <c r="BA84" s="684"/>
      <c r="BB84" s="684"/>
      <c r="BC84" s="1220"/>
      <c r="BD84" s="1250"/>
      <c r="BE84" s="303">
        <f t="shared" si="100"/>
        <v>6.03</v>
      </c>
      <c r="BF84" s="970">
        <v>6.03</v>
      </c>
      <c r="BG84" s="684"/>
      <c r="BH84" s="684"/>
      <c r="BI84" s="684"/>
      <c r="BJ84" s="684"/>
      <c r="BK84" s="684"/>
      <c r="BL84" s="1220"/>
      <c r="BM84" s="1253"/>
      <c r="BN84" s="303">
        <f t="shared" si="101"/>
        <v>6.03</v>
      </c>
      <c r="BO84" s="970">
        <v>6.03</v>
      </c>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2347"/>
      <c r="C85" s="2349"/>
      <c r="D85" s="1097"/>
      <c r="E85" s="1094"/>
      <c r="F85" s="1094"/>
      <c r="G85" s="1094"/>
      <c r="H85" s="1094"/>
      <c r="I85" s="1094"/>
      <c r="J85" s="1220"/>
      <c r="K85" s="1217"/>
      <c r="L85" s="1223"/>
      <c r="M85" s="1226"/>
      <c r="N85" s="1229"/>
      <c r="O85" s="1232"/>
      <c r="P85" s="1235"/>
      <c r="Q85" s="1238"/>
      <c r="R85" s="1220"/>
      <c r="S85" s="678"/>
      <c r="T85" s="709"/>
      <c r="U85" s="709"/>
      <c r="V85" s="709"/>
      <c r="W85" s="678"/>
      <c r="X85" s="670"/>
      <c r="Y85" s="670"/>
      <c r="Z85" s="670"/>
      <c r="AA85" s="670"/>
      <c r="AB85" s="1220"/>
      <c r="AC85" s="1241"/>
      <c r="AD85" s="303">
        <f t="shared" si="85"/>
        <v>0</v>
      </c>
      <c r="AE85" s="303">
        <f t="shared" si="85"/>
        <v>0</v>
      </c>
      <c r="AF85" s="303">
        <f t="shared" si="85"/>
        <v>0</v>
      </c>
      <c r="AG85" s="303">
        <f t="shared" si="84"/>
        <v>0</v>
      </c>
      <c r="AH85" s="303">
        <f t="shared" si="84"/>
        <v>0</v>
      </c>
      <c r="AI85" s="303">
        <f t="shared" si="84"/>
        <v>0</v>
      </c>
      <c r="AJ85" s="303">
        <f t="shared" si="84"/>
        <v>0</v>
      </c>
      <c r="AK85" s="1220"/>
      <c r="AL85" s="1244"/>
      <c r="AM85" s="303">
        <f t="shared" si="98"/>
        <v>0</v>
      </c>
      <c r="AN85" s="684"/>
      <c r="AO85" s="684"/>
      <c r="AP85" s="684"/>
      <c r="AQ85" s="684"/>
      <c r="AR85" s="684"/>
      <c r="AS85" s="684"/>
      <c r="AT85" s="1220"/>
      <c r="AU85" s="1247"/>
      <c r="AV85" s="303">
        <f t="shared" si="99"/>
        <v>0</v>
      </c>
      <c r="AW85" s="684"/>
      <c r="AX85" s="684"/>
      <c r="AY85" s="684"/>
      <c r="AZ85" s="684"/>
      <c r="BA85" s="684"/>
      <c r="BB85" s="684"/>
      <c r="BC85" s="1220"/>
      <c r="BD85" s="1250"/>
      <c r="BE85" s="303">
        <f t="shared" si="100"/>
        <v>0</v>
      </c>
      <c r="BF85" s="684"/>
      <c r="BG85" s="684"/>
      <c r="BH85" s="684"/>
      <c r="BI85" s="684"/>
      <c r="BJ85" s="684"/>
      <c r="BK85" s="684"/>
      <c r="BL85" s="1220"/>
      <c r="BM85" s="1253"/>
      <c r="BN85" s="303">
        <f t="shared" si="101"/>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2347"/>
      <c r="C86" s="2349"/>
      <c r="D86" s="1098"/>
      <c r="E86" s="1095"/>
      <c r="F86" s="1095"/>
      <c r="G86" s="1095"/>
      <c r="H86" s="1095"/>
      <c r="I86" s="1095"/>
      <c r="J86" s="1221"/>
      <c r="K86" s="1218"/>
      <c r="L86" s="1224"/>
      <c r="M86" s="1227"/>
      <c r="N86" s="1230"/>
      <c r="O86" s="1233"/>
      <c r="P86" s="1236"/>
      <c r="Q86" s="1239"/>
      <c r="R86" s="1221"/>
      <c r="S86" s="679"/>
      <c r="T86" s="710"/>
      <c r="U86" s="710"/>
      <c r="V86" s="710"/>
      <c r="W86" s="679"/>
      <c r="X86" s="671"/>
      <c r="Y86" s="671"/>
      <c r="Z86" s="671"/>
      <c r="AA86" s="671"/>
      <c r="AB86" s="1221"/>
      <c r="AC86" s="1242"/>
      <c r="AD86" s="306">
        <f t="shared" si="85"/>
        <v>0</v>
      </c>
      <c r="AE86" s="306">
        <f t="shared" si="85"/>
        <v>0</v>
      </c>
      <c r="AF86" s="306">
        <f t="shared" si="85"/>
        <v>0</v>
      </c>
      <c r="AG86" s="306">
        <f t="shared" si="84"/>
        <v>0</v>
      </c>
      <c r="AH86" s="306">
        <f t="shared" si="84"/>
        <v>0</v>
      </c>
      <c r="AI86" s="306">
        <f t="shared" si="84"/>
        <v>0</v>
      </c>
      <c r="AJ86" s="306">
        <f t="shared" si="84"/>
        <v>0</v>
      </c>
      <c r="AK86" s="1221"/>
      <c r="AL86" s="1245"/>
      <c r="AM86" s="306">
        <f t="shared" si="98"/>
        <v>0</v>
      </c>
      <c r="AN86" s="389"/>
      <c r="AO86" s="685"/>
      <c r="AP86" s="685"/>
      <c r="AQ86" s="685"/>
      <c r="AR86" s="685"/>
      <c r="AS86" s="685"/>
      <c r="AT86" s="1221"/>
      <c r="AU86" s="1248"/>
      <c r="AV86" s="306">
        <f t="shared" si="99"/>
        <v>0</v>
      </c>
      <c r="AW86" s="685"/>
      <c r="AX86" s="685"/>
      <c r="AY86" s="685"/>
      <c r="AZ86" s="685"/>
      <c r="BA86" s="685"/>
      <c r="BB86" s="685"/>
      <c r="BC86" s="1221"/>
      <c r="BD86" s="1251"/>
      <c r="BE86" s="306">
        <f t="shared" si="100"/>
        <v>0</v>
      </c>
      <c r="BF86" s="685"/>
      <c r="BG86" s="685"/>
      <c r="BH86" s="685"/>
      <c r="BI86" s="685"/>
      <c r="BJ86" s="685"/>
      <c r="BK86" s="685"/>
      <c r="BL86" s="1221"/>
      <c r="BM86" s="1254"/>
      <c r="BN86" s="306">
        <f t="shared" si="101"/>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x14ac:dyDescent="0.25">
      <c r="A87" s="673"/>
      <c r="B87" s="2347"/>
      <c r="C87" s="2349"/>
      <c r="D87" s="1096"/>
      <c r="E87" s="1093"/>
      <c r="F87" s="1093"/>
      <c r="G87" s="1093"/>
      <c r="H87" s="1285" t="s">
        <v>7418</v>
      </c>
      <c r="I87" s="1285" t="s">
        <v>7419</v>
      </c>
      <c r="J87" s="1219">
        <v>795</v>
      </c>
      <c r="K87" s="1216" t="str">
        <f>+[23]Metas!K920</f>
        <v>Optimización de los servicios y procesos administrativos de la Secretaría (Recursos humanos y tecnológicos)</v>
      </c>
      <c r="L87" s="1222"/>
      <c r="M87" s="1225">
        <f>SUM(N87:Q87)</f>
        <v>0.24</v>
      </c>
      <c r="N87" s="1482">
        <v>0.06</v>
      </c>
      <c r="O87" s="1484">
        <v>0.05</v>
      </c>
      <c r="P87" s="1486">
        <v>0.06</v>
      </c>
      <c r="Q87" s="1488">
        <v>7.0000000000000007E-2</v>
      </c>
      <c r="R87" s="1219">
        <f>+$J87</f>
        <v>795</v>
      </c>
      <c r="S87" s="677" t="s">
        <v>7420</v>
      </c>
      <c r="T87" s="709" t="s">
        <v>3833</v>
      </c>
      <c r="U87" s="709" t="s">
        <v>3838</v>
      </c>
      <c r="V87" s="709" t="s">
        <v>3842</v>
      </c>
      <c r="W87" s="646" t="s">
        <v>7435</v>
      </c>
      <c r="X87" s="670">
        <v>44593</v>
      </c>
      <c r="Y87" s="670">
        <v>44925</v>
      </c>
      <c r="Z87" s="670">
        <v>44593</v>
      </c>
      <c r="AA87" s="670">
        <v>44925</v>
      </c>
      <c r="AB87" s="1219">
        <f t="shared" ref="AB87" si="114">+$J87</f>
        <v>795</v>
      </c>
      <c r="AC87" s="1240">
        <f t="shared" ref="AC87" si="115">+L87</f>
        <v>0</v>
      </c>
      <c r="AD87" s="308">
        <f t="shared" si="85"/>
        <v>457.2</v>
      </c>
      <c r="AE87" s="308">
        <f t="shared" si="85"/>
        <v>457.2</v>
      </c>
      <c r="AF87" s="308">
        <f t="shared" si="85"/>
        <v>0</v>
      </c>
      <c r="AG87" s="308">
        <f t="shared" si="84"/>
        <v>0</v>
      </c>
      <c r="AH87" s="308">
        <f t="shared" si="84"/>
        <v>0</v>
      </c>
      <c r="AI87" s="308">
        <f t="shared" si="84"/>
        <v>0</v>
      </c>
      <c r="AJ87" s="308">
        <f t="shared" si="84"/>
        <v>0</v>
      </c>
      <c r="AK87" s="1219">
        <f t="shared" ref="AK87" si="116">+$J87</f>
        <v>795</v>
      </c>
      <c r="AL87" s="1243">
        <f>+N87</f>
        <v>0.06</v>
      </c>
      <c r="AM87" s="308">
        <f t="shared" si="98"/>
        <v>114.3</v>
      </c>
      <c r="AN87" s="972">
        <v>114.3</v>
      </c>
      <c r="AO87" s="683"/>
      <c r="AP87" s="683"/>
      <c r="AQ87" s="683"/>
      <c r="AR87" s="683"/>
      <c r="AS87" s="683"/>
      <c r="AT87" s="1219">
        <f t="shared" ref="AT87" si="117">+$J87</f>
        <v>795</v>
      </c>
      <c r="AU87" s="1246">
        <f>+O87</f>
        <v>0.05</v>
      </c>
      <c r="AV87" s="308">
        <f t="shared" si="99"/>
        <v>114.3</v>
      </c>
      <c r="AW87" s="972">
        <v>114.3</v>
      </c>
      <c r="AX87" s="683"/>
      <c r="AY87" s="683"/>
      <c r="AZ87" s="683"/>
      <c r="BA87" s="683"/>
      <c r="BB87" s="683"/>
      <c r="BC87" s="1219">
        <f t="shared" ref="BC87" si="118">+$J87</f>
        <v>795</v>
      </c>
      <c r="BD87" s="1249">
        <f>+P87</f>
        <v>0.06</v>
      </c>
      <c r="BE87" s="308">
        <f t="shared" si="100"/>
        <v>114.3</v>
      </c>
      <c r="BF87" s="972">
        <v>114.3</v>
      </c>
      <c r="BG87" s="683"/>
      <c r="BH87" s="683"/>
      <c r="BI87" s="683"/>
      <c r="BJ87" s="683"/>
      <c r="BK87" s="683"/>
      <c r="BL87" s="1219">
        <f t="shared" ref="BL87" si="119">+$J87</f>
        <v>795</v>
      </c>
      <c r="BM87" s="1252">
        <f>+Q87</f>
        <v>7.0000000000000007E-2</v>
      </c>
      <c r="BN87" s="308">
        <f t="shared" si="101"/>
        <v>114.3</v>
      </c>
      <c r="BO87" s="972">
        <v>114.3</v>
      </c>
      <c r="BP87" s="683"/>
      <c r="BQ87" s="683"/>
      <c r="BR87" s="683"/>
      <c r="BS87" s="683"/>
      <c r="BT87" s="683"/>
      <c r="BU87" s="1204"/>
      <c r="BV87" s="1205"/>
      <c r="BW87" s="1205"/>
      <c r="BX87" s="1205"/>
      <c r="BY87" s="1205"/>
      <c r="BZ87" s="1205"/>
      <c r="CA87" s="1205"/>
      <c r="CB87" s="1205"/>
      <c r="CC87" s="1206"/>
    </row>
    <row r="88" spans="1:81" s="690" customFormat="1" ht="40.15" customHeight="1" x14ac:dyDescent="0.25">
      <c r="A88" s="673"/>
      <c r="B88" s="2347"/>
      <c r="C88" s="2349"/>
      <c r="D88" s="1097"/>
      <c r="E88" s="1094"/>
      <c r="F88" s="1094"/>
      <c r="G88" s="1094"/>
      <c r="H88" s="1286"/>
      <c r="I88" s="1286"/>
      <c r="J88" s="1220"/>
      <c r="K88" s="1217"/>
      <c r="L88" s="1223"/>
      <c r="M88" s="1226"/>
      <c r="N88" s="1229"/>
      <c r="O88" s="1232"/>
      <c r="P88" s="1235"/>
      <c r="Q88" s="1238"/>
      <c r="R88" s="1220"/>
      <c r="S88" s="678" t="s">
        <v>7423</v>
      </c>
      <c r="T88" s="709" t="s">
        <v>3833</v>
      </c>
      <c r="U88" s="709" t="s">
        <v>3838</v>
      </c>
      <c r="V88" s="709" t="s">
        <v>3842</v>
      </c>
      <c r="W88" s="678" t="s">
        <v>7435</v>
      </c>
      <c r="X88" s="670">
        <v>44593</v>
      </c>
      <c r="Y88" s="670">
        <v>44925</v>
      </c>
      <c r="Z88" s="670">
        <v>44593</v>
      </c>
      <c r="AA88" s="670">
        <v>44925</v>
      </c>
      <c r="AB88" s="1220"/>
      <c r="AC88" s="1241"/>
      <c r="AD88" s="303">
        <f t="shared" si="85"/>
        <v>181.2</v>
      </c>
      <c r="AE88" s="303">
        <f t="shared" si="85"/>
        <v>181.2</v>
      </c>
      <c r="AF88" s="303">
        <f t="shared" si="85"/>
        <v>0</v>
      </c>
      <c r="AG88" s="303">
        <f t="shared" si="84"/>
        <v>0</v>
      </c>
      <c r="AH88" s="303">
        <f t="shared" si="84"/>
        <v>0</v>
      </c>
      <c r="AI88" s="303">
        <f t="shared" si="84"/>
        <v>0</v>
      </c>
      <c r="AJ88" s="303">
        <f t="shared" si="84"/>
        <v>0</v>
      </c>
      <c r="AK88" s="1220"/>
      <c r="AL88" s="1244"/>
      <c r="AM88" s="303">
        <f t="shared" si="98"/>
        <v>45.3</v>
      </c>
      <c r="AN88" s="972">
        <v>45.3</v>
      </c>
      <c r="AO88" s="684"/>
      <c r="AP88" s="684"/>
      <c r="AQ88" s="684"/>
      <c r="AR88" s="684"/>
      <c r="AS88" s="684"/>
      <c r="AT88" s="1220"/>
      <c r="AU88" s="1247"/>
      <c r="AV88" s="303">
        <f t="shared" si="99"/>
        <v>45.3</v>
      </c>
      <c r="AW88" s="972">
        <v>45.3</v>
      </c>
      <c r="AX88" s="684"/>
      <c r="AY88" s="684"/>
      <c r="AZ88" s="684"/>
      <c r="BA88" s="684"/>
      <c r="BB88" s="684"/>
      <c r="BC88" s="1220"/>
      <c r="BD88" s="1250"/>
      <c r="BE88" s="303">
        <f t="shared" si="100"/>
        <v>45.3</v>
      </c>
      <c r="BF88" s="972">
        <v>45.3</v>
      </c>
      <c r="BG88" s="684"/>
      <c r="BH88" s="684"/>
      <c r="BI88" s="684"/>
      <c r="BJ88" s="684"/>
      <c r="BK88" s="684"/>
      <c r="BL88" s="1220"/>
      <c r="BM88" s="1253"/>
      <c r="BN88" s="303">
        <f t="shared" si="101"/>
        <v>45.3</v>
      </c>
      <c r="BO88" s="972">
        <v>45.3</v>
      </c>
      <c r="BP88" s="684"/>
      <c r="BQ88" s="684"/>
      <c r="BR88" s="684"/>
      <c r="BS88" s="684"/>
      <c r="BT88" s="684"/>
      <c r="BU88" s="1207"/>
      <c r="BV88" s="1208"/>
      <c r="BW88" s="1208"/>
      <c r="BX88" s="1208"/>
      <c r="BY88" s="1208"/>
      <c r="BZ88" s="1208"/>
      <c r="CA88" s="1208"/>
      <c r="CB88" s="1208"/>
      <c r="CC88" s="1209"/>
    </row>
    <row r="89" spans="1:81" s="690" customFormat="1" ht="40.15" customHeight="1" x14ac:dyDescent="0.25">
      <c r="A89" s="673"/>
      <c r="B89" s="2347"/>
      <c r="C89" s="2349"/>
      <c r="D89" s="1097"/>
      <c r="E89" s="1094"/>
      <c r="F89" s="1094"/>
      <c r="G89" s="1094"/>
      <c r="H89" s="1286"/>
      <c r="I89" s="1286"/>
      <c r="J89" s="1220"/>
      <c r="K89" s="1217"/>
      <c r="L89" s="1223"/>
      <c r="M89" s="1226"/>
      <c r="N89" s="1229"/>
      <c r="O89" s="1232"/>
      <c r="P89" s="1235"/>
      <c r="Q89" s="1238"/>
      <c r="R89" s="1220"/>
      <c r="S89" s="678" t="s">
        <v>7424</v>
      </c>
      <c r="T89" s="709" t="s">
        <v>3833</v>
      </c>
      <c r="U89" s="709" t="s">
        <v>3838</v>
      </c>
      <c r="V89" s="709" t="s">
        <v>3842</v>
      </c>
      <c r="W89" s="717" t="s">
        <v>7435</v>
      </c>
      <c r="X89" s="670">
        <v>44593</v>
      </c>
      <c r="Y89" s="670">
        <v>44925</v>
      </c>
      <c r="Z89" s="670">
        <v>44593</v>
      </c>
      <c r="AA89" s="670">
        <v>44925</v>
      </c>
      <c r="AB89" s="1220"/>
      <c r="AC89" s="1241"/>
      <c r="AD89" s="303">
        <f t="shared" si="85"/>
        <v>119.2</v>
      </c>
      <c r="AE89" s="303">
        <f t="shared" si="85"/>
        <v>119.2</v>
      </c>
      <c r="AF89" s="303">
        <f t="shared" si="85"/>
        <v>0</v>
      </c>
      <c r="AG89" s="303">
        <f t="shared" si="84"/>
        <v>0</v>
      </c>
      <c r="AH89" s="303">
        <f t="shared" si="84"/>
        <v>0</v>
      </c>
      <c r="AI89" s="303">
        <f t="shared" si="84"/>
        <v>0</v>
      </c>
      <c r="AJ89" s="303">
        <f t="shared" si="84"/>
        <v>0</v>
      </c>
      <c r="AK89" s="1220"/>
      <c r="AL89" s="1244"/>
      <c r="AM89" s="303">
        <f t="shared" si="98"/>
        <v>29.8</v>
      </c>
      <c r="AN89" s="972">
        <v>29.8</v>
      </c>
      <c r="AO89" s="684"/>
      <c r="AP89" s="684"/>
      <c r="AQ89" s="684"/>
      <c r="AR89" s="684"/>
      <c r="AS89" s="684"/>
      <c r="AT89" s="1220"/>
      <c r="AU89" s="1247"/>
      <c r="AV89" s="303">
        <f t="shared" si="99"/>
        <v>29.8</v>
      </c>
      <c r="AW89" s="972">
        <v>29.8</v>
      </c>
      <c r="AX89" s="684"/>
      <c r="AY89" s="684"/>
      <c r="AZ89" s="684"/>
      <c r="BA89" s="684"/>
      <c r="BB89" s="684"/>
      <c r="BC89" s="1220"/>
      <c r="BD89" s="1250"/>
      <c r="BE89" s="303">
        <f t="shared" si="100"/>
        <v>29.8</v>
      </c>
      <c r="BF89" s="972">
        <v>29.8</v>
      </c>
      <c r="BG89" s="684"/>
      <c r="BH89" s="684"/>
      <c r="BI89" s="684"/>
      <c r="BJ89" s="684"/>
      <c r="BK89" s="684"/>
      <c r="BL89" s="1220"/>
      <c r="BM89" s="1253"/>
      <c r="BN89" s="303">
        <f t="shared" si="101"/>
        <v>29.8</v>
      </c>
      <c r="BO89" s="972">
        <v>29.8</v>
      </c>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2347"/>
      <c r="C90" s="2350"/>
      <c r="D90" s="1098"/>
      <c r="E90" s="1095"/>
      <c r="F90" s="1095"/>
      <c r="G90" s="1095"/>
      <c r="H90" s="1287"/>
      <c r="I90" s="1287"/>
      <c r="J90" s="1221"/>
      <c r="K90" s="1218"/>
      <c r="L90" s="1224"/>
      <c r="M90" s="1227"/>
      <c r="N90" s="1230"/>
      <c r="O90" s="1233"/>
      <c r="P90" s="1236"/>
      <c r="Q90" s="1239"/>
      <c r="R90" s="1221"/>
      <c r="S90" s="679"/>
      <c r="T90" s="710"/>
      <c r="U90" s="710"/>
      <c r="V90" s="710"/>
      <c r="W90" s="679"/>
      <c r="X90" s="671"/>
      <c r="Y90" s="671"/>
      <c r="Z90" s="671"/>
      <c r="AA90" s="671"/>
      <c r="AB90" s="1221"/>
      <c r="AC90" s="1242"/>
      <c r="AD90" s="306">
        <f t="shared" si="85"/>
        <v>0</v>
      </c>
      <c r="AE90" s="306">
        <f t="shared" si="85"/>
        <v>0</v>
      </c>
      <c r="AF90" s="306">
        <f t="shared" si="85"/>
        <v>0</v>
      </c>
      <c r="AG90" s="306">
        <f t="shared" si="84"/>
        <v>0</v>
      </c>
      <c r="AH90" s="306">
        <f t="shared" si="84"/>
        <v>0</v>
      </c>
      <c r="AI90" s="306">
        <f t="shared" si="84"/>
        <v>0</v>
      </c>
      <c r="AJ90" s="306">
        <f t="shared" si="84"/>
        <v>0</v>
      </c>
      <c r="AK90" s="1221"/>
      <c r="AL90" s="1245"/>
      <c r="AM90" s="306">
        <f t="shared" si="98"/>
        <v>0</v>
      </c>
      <c r="AN90" s="685"/>
      <c r="AO90" s="685"/>
      <c r="AP90" s="685"/>
      <c r="AQ90" s="685"/>
      <c r="AR90" s="685"/>
      <c r="AS90" s="685"/>
      <c r="AT90" s="1221"/>
      <c r="AU90" s="1248"/>
      <c r="AV90" s="306">
        <f t="shared" si="99"/>
        <v>0</v>
      </c>
      <c r="AW90" s="685"/>
      <c r="AX90" s="685"/>
      <c r="AY90" s="685"/>
      <c r="AZ90" s="685"/>
      <c r="BA90" s="685"/>
      <c r="BB90" s="685"/>
      <c r="BC90" s="1221"/>
      <c r="BD90" s="1251"/>
      <c r="BE90" s="306">
        <f t="shared" si="100"/>
        <v>0</v>
      </c>
      <c r="BF90" s="685"/>
      <c r="BG90" s="685"/>
      <c r="BH90" s="685"/>
      <c r="BI90" s="685"/>
      <c r="BJ90" s="685"/>
      <c r="BK90" s="685"/>
      <c r="BL90" s="1221"/>
      <c r="BM90" s="1254"/>
      <c r="BN90" s="306">
        <f t="shared" si="101"/>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2347"/>
      <c r="C91" s="1314" t="str">
        <f>+[23]Metas!G921</f>
        <v>5.2.1.2. Usuarios más seguros mediante el conocimiento</v>
      </c>
      <c r="D91" s="1096">
        <v>2409</v>
      </c>
      <c r="E91" s="1093" t="s">
        <v>7429</v>
      </c>
      <c r="F91" s="1093">
        <v>2409023</v>
      </c>
      <c r="G91" s="1093" t="s">
        <v>7430</v>
      </c>
      <c r="H91" s="1093" t="s">
        <v>7431</v>
      </c>
      <c r="I91" s="1093" t="s">
        <v>7432</v>
      </c>
      <c r="J91" s="1219">
        <v>796</v>
      </c>
      <c r="K91" s="1216" t="str">
        <f>+[23]Metas!K921</f>
        <v>Instituciones educativas adoptan en sus PEI de manera trasversal la movilidad y seguridad vial para salvar vidas</v>
      </c>
      <c r="L91" s="1222">
        <v>20</v>
      </c>
      <c r="M91" s="1225">
        <f>SUM(N91:Q91)</f>
        <v>20</v>
      </c>
      <c r="N91" s="1228">
        <v>10</v>
      </c>
      <c r="O91" s="1231">
        <v>10</v>
      </c>
      <c r="P91" s="1234"/>
      <c r="Q91" s="1237"/>
      <c r="R91" s="1219">
        <f>+$J91</f>
        <v>796</v>
      </c>
      <c r="S91" s="677" t="s">
        <v>7420</v>
      </c>
      <c r="T91" s="709" t="s">
        <v>3833</v>
      </c>
      <c r="U91" s="709" t="s">
        <v>3838</v>
      </c>
      <c r="V91" s="709" t="s">
        <v>3842</v>
      </c>
      <c r="W91" s="677" t="s">
        <v>7433</v>
      </c>
      <c r="X91" s="670">
        <v>44593</v>
      </c>
      <c r="Y91" s="670">
        <v>44925</v>
      </c>
      <c r="Z91" s="670">
        <v>44593</v>
      </c>
      <c r="AA91" s="670">
        <v>44925</v>
      </c>
      <c r="AB91" s="1219">
        <f t="shared" ref="AB91" si="120">+$J91</f>
        <v>796</v>
      </c>
      <c r="AC91" s="1240">
        <f t="shared" ref="AC91" si="121">+L91</f>
        <v>20</v>
      </c>
      <c r="AD91" s="308">
        <f t="shared" si="85"/>
        <v>4.4000000000000004</v>
      </c>
      <c r="AE91" s="308">
        <f t="shared" si="85"/>
        <v>4.4000000000000004</v>
      </c>
      <c r="AF91" s="308">
        <f t="shared" si="85"/>
        <v>0</v>
      </c>
      <c r="AG91" s="308">
        <f t="shared" si="84"/>
        <v>0</v>
      </c>
      <c r="AH91" s="308">
        <f t="shared" si="84"/>
        <v>0</v>
      </c>
      <c r="AI91" s="308">
        <f t="shared" si="84"/>
        <v>0</v>
      </c>
      <c r="AJ91" s="308">
        <f t="shared" si="84"/>
        <v>0</v>
      </c>
      <c r="AK91" s="1219">
        <f t="shared" ref="AK91" si="122">+$J91</f>
        <v>796</v>
      </c>
      <c r="AL91" s="1243">
        <f>+N91</f>
        <v>10</v>
      </c>
      <c r="AM91" s="308">
        <f t="shared" si="98"/>
        <v>1.1000000000000001</v>
      </c>
      <c r="AN91" s="970">
        <v>1.1000000000000001</v>
      </c>
      <c r="AO91" s="683"/>
      <c r="AP91" s="683"/>
      <c r="AQ91" s="683"/>
      <c r="AR91" s="683"/>
      <c r="AS91" s="683"/>
      <c r="AT91" s="1219">
        <f t="shared" ref="AT91" si="123">+$J91</f>
        <v>796</v>
      </c>
      <c r="AU91" s="1246">
        <f>+O91</f>
        <v>10</v>
      </c>
      <c r="AV91" s="308">
        <f t="shared" si="99"/>
        <v>1.1000000000000001</v>
      </c>
      <c r="AW91" s="970">
        <v>1.1000000000000001</v>
      </c>
      <c r="AX91" s="683"/>
      <c r="AY91" s="683"/>
      <c r="AZ91" s="683"/>
      <c r="BA91" s="683"/>
      <c r="BB91" s="683"/>
      <c r="BC91" s="1219">
        <f t="shared" ref="BC91" si="124">+$J91</f>
        <v>796</v>
      </c>
      <c r="BD91" s="1249">
        <f>+P91</f>
        <v>0</v>
      </c>
      <c r="BE91" s="308">
        <f t="shared" si="100"/>
        <v>1.1000000000000001</v>
      </c>
      <c r="BF91" s="970">
        <v>1.1000000000000001</v>
      </c>
      <c r="BG91" s="683"/>
      <c r="BH91" s="683"/>
      <c r="BI91" s="683"/>
      <c r="BJ91" s="683"/>
      <c r="BK91" s="683"/>
      <c r="BL91" s="1219">
        <f t="shared" ref="BL91" si="125">+$J91</f>
        <v>796</v>
      </c>
      <c r="BM91" s="1252">
        <f>+Q91</f>
        <v>0</v>
      </c>
      <c r="BN91" s="308">
        <f t="shared" si="101"/>
        <v>1.1000000000000001</v>
      </c>
      <c r="BO91" s="970">
        <v>1.1000000000000001</v>
      </c>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2347"/>
      <c r="C92" s="1315"/>
      <c r="D92" s="1097"/>
      <c r="E92" s="1094"/>
      <c r="F92" s="1094"/>
      <c r="G92" s="1094"/>
      <c r="H92" s="1094"/>
      <c r="I92" s="1094"/>
      <c r="J92" s="1220"/>
      <c r="K92" s="1217"/>
      <c r="L92" s="1223"/>
      <c r="M92" s="1226"/>
      <c r="N92" s="1229"/>
      <c r="O92" s="1232"/>
      <c r="P92" s="1235"/>
      <c r="Q92" s="1238"/>
      <c r="R92" s="1220"/>
      <c r="S92" s="678"/>
      <c r="T92" s="709"/>
      <c r="U92" s="709"/>
      <c r="V92" s="709"/>
      <c r="W92" s="678"/>
      <c r="X92" s="670"/>
      <c r="Y92" s="670"/>
      <c r="Z92" s="670"/>
      <c r="AA92" s="670"/>
      <c r="AB92" s="1220"/>
      <c r="AC92" s="1241"/>
      <c r="AD92" s="303">
        <f t="shared" si="85"/>
        <v>0</v>
      </c>
      <c r="AE92" s="303">
        <f t="shared" si="85"/>
        <v>0</v>
      </c>
      <c r="AF92" s="303">
        <f t="shared" si="85"/>
        <v>0</v>
      </c>
      <c r="AG92" s="303">
        <f t="shared" si="84"/>
        <v>0</v>
      </c>
      <c r="AH92" s="303">
        <f t="shared" si="84"/>
        <v>0</v>
      </c>
      <c r="AI92" s="303">
        <f t="shared" si="84"/>
        <v>0</v>
      </c>
      <c r="AJ92" s="303">
        <f t="shared" si="84"/>
        <v>0</v>
      </c>
      <c r="AK92" s="1220"/>
      <c r="AL92" s="1244"/>
      <c r="AM92" s="303">
        <f t="shared" si="98"/>
        <v>0</v>
      </c>
      <c r="AN92" s="684"/>
      <c r="AO92" s="684"/>
      <c r="AP92" s="684"/>
      <c r="AQ92" s="684"/>
      <c r="AR92" s="684"/>
      <c r="AS92" s="684"/>
      <c r="AT92" s="1220"/>
      <c r="AU92" s="1247"/>
      <c r="AV92" s="303">
        <f t="shared" si="99"/>
        <v>0</v>
      </c>
      <c r="AW92" s="684"/>
      <c r="AX92" s="684"/>
      <c r="AY92" s="684"/>
      <c r="AZ92" s="684"/>
      <c r="BA92" s="684"/>
      <c r="BB92" s="684"/>
      <c r="BC92" s="1220"/>
      <c r="BD92" s="1250"/>
      <c r="BE92" s="303">
        <f t="shared" si="100"/>
        <v>0</v>
      </c>
      <c r="BF92" s="684"/>
      <c r="BG92" s="684"/>
      <c r="BH92" s="684"/>
      <c r="BI92" s="684"/>
      <c r="BJ92" s="684"/>
      <c r="BK92" s="684"/>
      <c r="BL92" s="1220"/>
      <c r="BM92" s="1253"/>
      <c r="BN92" s="303">
        <f t="shared" si="101"/>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2347"/>
      <c r="C93" s="1315"/>
      <c r="D93" s="1097"/>
      <c r="E93" s="1094"/>
      <c r="F93" s="1094"/>
      <c r="G93" s="1094"/>
      <c r="H93" s="1094"/>
      <c r="I93" s="1094"/>
      <c r="J93" s="1220"/>
      <c r="K93" s="1217"/>
      <c r="L93" s="1223"/>
      <c r="M93" s="1226"/>
      <c r="N93" s="1229"/>
      <c r="O93" s="1232"/>
      <c r="P93" s="1235"/>
      <c r="Q93" s="1238"/>
      <c r="R93" s="1220"/>
      <c r="S93" s="678"/>
      <c r="T93" s="709"/>
      <c r="U93" s="709"/>
      <c r="V93" s="709"/>
      <c r="W93" s="678"/>
      <c r="X93" s="670"/>
      <c r="Y93" s="670"/>
      <c r="Z93" s="670"/>
      <c r="AA93" s="670"/>
      <c r="AB93" s="1220"/>
      <c r="AC93" s="1241"/>
      <c r="AD93" s="303">
        <f t="shared" si="85"/>
        <v>0</v>
      </c>
      <c r="AE93" s="303">
        <f t="shared" si="85"/>
        <v>0</v>
      </c>
      <c r="AF93" s="303">
        <f t="shared" si="85"/>
        <v>0</v>
      </c>
      <c r="AG93" s="303">
        <f t="shared" si="84"/>
        <v>0</v>
      </c>
      <c r="AH93" s="303">
        <f t="shared" si="84"/>
        <v>0</v>
      </c>
      <c r="AI93" s="303">
        <f t="shared" si="84"/>
        <v>0</v>
      </c>
      <c r="AJ93" s="303">
        <f t="shared" si="84"/>
        <v>0</v>
      </c>
      <c r="AK93" s="1220"/>
      <c r="AL93" s="1244"/>
      <c r="AM93" s="303">
        <f t="shared" si="98"/>
        <v>0</v>
      </c>
      <c r="AN93" s="684"/>
      <c r="AO93" s="684"/>
      <c r="AP93" s="684"/>
      <c r="AQ93" s="684"/>
      <c r="AR93" s="684"/>
      <c r="AS93" s="684"/>
      <c r="AT93" s="1220"/>
      <c r="AU93" s="1247"/>
      <c r="AV93" s="303">
        <f t="shared" si="99"/>
        <v>0</v>
      </c>
      <c r="AW93" s="684"/>
      <c r="AX93" s="684"/>
      <c r="AY93" s="684"/>
      <c r="AZ93" s="684"/>
      <c r="BA93" s="684"/>
      <c r="BB93" s="684"/>
      <c r="BC93" s="1220"/>
      <c r="BD93" s="1250"/>
      <c r="BE93" s="303">
        <f t="shared" si="100"/>
        <v>0</v>
      </c>
      <c r="BF93" s="684"/>
      <c r="BG93" s="684"/>
      <c r="BH93" s="684"/>
      <c r="BI93" s="684"/>
      <c r="BJ93" s="684"/>
      <c r="BK93" s="684"/>
      <c r="BL93" s="1220"/>
      <c r="BM93" s="1253"/>
      <c r="BN93" s="303">
        <f t="shared" si="101"/>
        <v>0</v>
      </c>
      <c r="BO93" s="684"/>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2347"/>
      <c r="C94" s="1315"/>
      <c r="D94" s="1098"/>
      <c r="E94" s="1095"/>
      <c r="F94" s="1095"/>
      <c r="G94" s="1095"/>
      <c r="H94" s="1095"/>
      <c r="I94" s="1095"/>
      <c r="J94" s="1221"/>
      <c r="K94" s="1218"/>
      <c r="L94" s="1224"/>
      <c r="M94" s="1227"/>
      <c r="N94" s="1230"/>
      <c r="O94" s="1233"/>
      <c r="P94" s="1236"/>
      <c r="Q94" s="1239"/>
      <c r="R94" s="1221"/>
      <c r="S94" s="679"/>
      <c r="T94" s="710"/>
      <c r="U94" s="710"/>
      <c r="V94" s="710"/>
      <c r="W94" s="679"/>
      <c r="X94" s="671"/>
      <c r="Y94" s="671"/>
      <c r="Z94" s="671"/>
      <c r="AA94" s="671"/>
      <c r="AB94" s="1221"/>
      <c r="AC94" s="1242"/>
      <c r="AD94" s="306">
        <f t="shared" si="85"/>
        <v>0</v>
      </c>
      <c r="AE94" s="306">
        <f t="shared" si="85"/>
        <v>0</v>
      </c>
      <c r="AF94" s="306">
        <f t="shared" si="85"/>
        <v>0</v>
      </c>
      <c r="AG94" s="306">
        <f t="shared" si="84"/>
        <v>0</v>
      </c>
      <c r="AH94" s="306">
        <f t="shared" si="84"/>
        <v>0</v>
      </c>
      <c r="AI94" s="306">
        <f t="shared" si="84"/>
        <v>0</v>
      </c>
      <c r="AJ94" s="306">
        <f t="shared" si="84"/>
        <v>0</v>
      </c>
      <c r="AK94" s="1221"/>
      <c r="AL94" s="1245"/>
      <c r="AM94" s="306">
        <f t="shared" si="98"/>
        <v>0</v>
      </c>
      <c r="AN94" s="389"/>
      <c r="AO94" s="685"/>
      <c r="AP94" s="685"/>
      <c r="AQ94" s="685"/>
      <c r="AR94" s="685"/>
      <c r="AS94" s="685"/>
      <c r="AT94" s="1221"/>
      <c r="AU94" s="1248"/>
      <c r="AV94" s="306">
        <f t="shared" si="99"/>
        <v>0</v>
      </c>
      <c r="AW94" s="685"/>
      <c r="AX94" s="685"/>
      <c r="AY94" s="685"/>
      <c r="AZ94" s="685"/>
      <c r="BA94" s="685"/>
      <c r="BB94" s="685"/>
      <c r="BC94" s="1221"/>
      <c r="BD94" s="1251"/>
      <c r="BE94" s="306">
        <f t="shared" si="100"/>
        <v>0</v>
      </c>
      <c r="BF94" s="685"/>
      <c r="BG94" s="685"/>
      <c r="BH94" s="685"/>
      <c r="BI94" s="685"/>
      <c r="BJ94" s="685"/>
      <c r="BK94" s="685"/>
      <c r="BL94" s="1221"/>
      <c r="BM94" s="1254"/>
      <c r="BN94" s="306">
        <f t="shared" si="101"/>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x14ac:dyDescent="0.25">
      <c r="A95" s="673"/>
      <c r="B95" s="2347"/>
      <c r="C95" s="1315"/>
      <c r="D95" s="1096">
        <v>2409</v>
      </c>
      <c r="E95" s="1093" t="s">
        <v>7429</v>
      </c>
      <c r="F95" s="1093">
        <v>2409023</v>
      </c>
      <c r="G95" s="1093" t="s">
        <v>7430</v>
      </c>
      <c r="H95" s="1093" t="s">
        <v>7431</v>
      </c>
      <c r="I95" s="1093" t="s">
        <v>7432</v>
      </c>
      <c r="J95" s="1219">
        <v>797</v>
      </c>
      <c r="K95" s="1216" t="str">
        <f>+[23]Metas!K922</f>
        <v>Docentes de las instituciones educativas públicas y privadas del Departamento cuentan con una capacitación pertinente y adecuada en cultura, seguridad vial y movilidad</v>
      </c>
      <c r="L95" s="1222"/>
      <c r="M95" s="1225">
        <f>SUM(N95:Q95)</f>
        <v>190</v>
      </c>
      <c r="N95" s="1228">
        <v>100</v>
      </c>
      <c r="O95" s="1231">
        <v>90</v>
      </c>
      <c r="P95" s="1234"/>
      <c r="Q95" s="1237"/>
      <c r="R95" s="1219">
        <f>+$J95</f>
        <v>797</v>
      </c>
      <c r="S95" s="677" t="s">
        <v>7420</v>
      </c>
      <c r="T95" s="709" t="s">
        <v>3833</v>
      </c>
      <c r="U95" s="709" t="s">
        <v>3838</v>
      </c>
      <c r="V95" s="709" t="s">
        <v>3842</v>
      </c>
      <c r="W95" s="677" t="s">
        <v>7433</v>
      </c>
      <c r="X95" s="670">
        <v>44593</v>
      </c>
      <c r="Y95" s="670">
        <v>44925</v>
      </c>
      <c r="Z95" s="670">
        <v>44593</v>
      </c>
      <c r="AA95" s="670">
        <v>44925</v>
      </c>
      <c r="AB95" s="1219">
        <f t="shared" ref="AB95" si="126">+$J95</f>
        <v>797</v>
      </c>
      <c r="AC95" s="1240">
        <f t="shared" ref="AC95" si="127">+L95</f>
        <v>0</v>
      </c>
      <c r="AD95" s="308">
        <f t="shared" si="85"/>
        <v>12.6</v>
      </c>
      <c r="AE95" s="308">
        <f t="shared" si="85"/>
        <v>12.6</v>
      </c>
      <c r="AF95" s="308">
        <f t="shared" si="85"/>
        <v>0</v>
      </c>
      <c r="AG95" s="308">
        <f t="shared" si="84"/>
        <v>0</v>
      </c>
      <c r="AH95" s="308">
        <f t="shared" si="84"/>
        <v>0</v>
      </c>
      <c r="AI95" s="308">
        <f t="shared" si="84"/>
        <v>0</v>
      </c>
      <c r="AJ95" s="308">
        <f t="shared" si="84"/>
        <v>0</v>
      </c>
      <c r="AK95" s="1219">
        <f t="shared" ref="AK95" si="128">+$J95</f>
        <v>797</v>
      </c>
      <c r="AL95" s="1243">
        <f>+N95</f>
        <v>100</v>
      </c>
      <c r="AM95" s="308">
        <f t="shared" si="98"/>
        <v>3.15</v>
      </c>
      <c r="AN95" s="972">
        <v>3.15</v>
      </c>
      <c r="AO95" s="683"/>
      <c r="AP95" s="683"/>
      <c r="AQ95" s="683"/>
      <c r="AR95" s="683"/>
      <c r="AS95" s="683"/>
      <c r="AT95" s="1219">
        <f t="shared" ref="AT95" si="129">+$J95</f>
        <v>797</v>
      </c>
      <c r="AU95" s="1246">
        <f>+O95</f>
        <v>90</v>
      </c>
      <c r="AV95" s="308">
        <f t="shared" si="99"/>
        <v>3.15</v>
      </c>
      <c r="AW95" s="972">
        <v>3.15</v>
      </c>
      <c r="AX95" s="683"/>
      <c r="AY95" s="683"/>
      <c r="AZ95" s="683"/>
      <c r="BA95" s="683"/>
      <c r="BB95" s="683"/>
      <c r="BC95" s="1219">
        <f t="shared" ref="BC95" si="130">+$J95</f>
        <v>797</v>
      </c>
      <c r="BD95" s="1249">
        <f>+P95</f>
        <v>0</v>
      </c>
      <c r="BE95" s="308">
        <f t="shared" si="100"/>
        <v>3.15</v>
      </c>
      <c r="BF95" s="972">
        <v>3.15</v>
      </c>
      <c r="BG95" s="683"/>
      <c r="BH95" s="683"/>
      <c r="BI95" s="683"/>
      <c r="BJ95" s="683"/>
      <c r="BK95" s="683"/>
      <c r="BL95" s="1219">
        <f t="shared" ref="BL95" si="131">+$J95</f>
        <v>797</v>
      </c>
      <c r="BM95" s="1252">
        <f>+Q95</f>
        <v>0</v>
      </c>
      <c r="BN95" s="308">
        <f t="shared" si="101"/>
        <v>3.15</v>
      </c>
      <c r="BO95" s="972">
        <v>3.15</v>
      </c>
      <c r="BP95" s="683"/>
      <c r="BQ95" s="683"/>
      <c r="BR95" s="683"/>
      <c r="BS95" s="683"/>
      <c r="BT95" s="683"/>
      <c r="BU95" s="1204"/>
      <c r="BV95" s="1205"/>
      <c r="BW95" s="1205"/>
      <c r="BX95" s="1205"/>
      <c r="BY95" s="1205"/>
      <c r="BZ95" s="1205"/>
      <c r="CA95" s="1205"/>
      <c r="CB95" s="1205"/>
      <c r="CC95" s="1206"/>
    </row>
    <row r="96" spans="1:81" s="690" customFormat="1" ht="40.15" customHeight="1" x14ac:dyDescent="0.25">
      <c r="A96" s="673"/>
      <c r="B96" s="2347"/>
      <c r="C96" s="1315"/>
      <c r="D96" s="1097"/>
      <c r="E96" s="1094"/>
      <c r="F96" s="1094"/>
      <c r="G96" s="1094"/>
      <c r="H96" s="1094"/>
      <c r="I96" s="1094"/>
      <c r="J96" s="1220"/>
      <c r="K96" s="1217"/>
      <c r="L96" s="1223"/>
      <c r="M96" s="1226"/>
      <c r="N96" s="1229"/>
      <c r="O96" s="1232"/>
      <c r="P96" s="1235"/>
      <c r="Q96" s="1238"/>
      <c r="R96" s="1220"/>
      <c r="S96" s="678"/>
      <c r="T96" s="709"/>
      <c r="U96" s="709"/>
      <c r="V96" s="709"/>
      <c r="W96" s="678"/>
      <c r="X96" s="670"/>
      <c r="Y96" s="670"/>
      <c r="Z96" s="670"/>
      <c r="AA96" s="670"/>
      <c r="AB96" s="1220"/>
      <c r="AC96" s="1241"/>
      <c r="AD96" s="303">
        <f t="shared" si="85"/>
        <v>0</v>
      </c>
      <c r="AE96" s="303">
        <f t="shared" si="85"/>
        <v>0</v>
      </c>
      <c r="AF96" s="303">
        <f t="shared" si="85"/>
        <v>0</v>
      </c>
      <c r="AG96" s="303">
        <f t="shared" si="84"/>
        <v>0</v>
      </c>
      <c r="AH96" s="303">
        <f t="shared" si="84"/>
        <v>0</v>
      </c>
      <c r="AI96" s="303">
        <f t="shared" si="84"/>
        <v>0</v>
      </c>
      <c r="AJ96" s="303">
        <f t="shared" si="84"/>
        <v>0</v>
      </c>
      <c r="AK96" s="1220"/>
      <c r="AL96" s="1244"/>
      <c r="AM96" s="303">
        <f t="shared" si="98"/>
        <v>0</v>
      </c>
      <c r="AN96" s="684"/>
      <c r="AO96" s="684"/>
      <c r="AP96" s="684"/>
      <c r="AQ96" s="684"/>
      <c r="AR96" s="684"/>
      <c r="AS96" s="684"/>
      <c r="AT96" s="1220"/>
      <c r="AU96" s="1247"/>
      <c r="AV96" s="303">
        <f t="shared" si="99"/>
        <v>0</v>
      </c>
      <c r="AW96" s="684"/>
      <c r="AX96" s="684"/>
      <c r="AY96" s="684"/>
      <c r="AZ96" s="684"/>
      <c r="BA96" s="684"/>
      <c r="BB96" s="684"/>
      <c r="BC96" s="1220"/>
      <c r="BD96" s="1250"/>
      <c r="BE96" s="303">
        <f t="shared" si="100"/>
        <v>0</v>
      </c>
      <c r="BF96" s="684"/>
      <c r="BG96" s="684"/>
      <c r="BH96" s="684"/>
      <c r="BI96" s="684"/>
      <c r="BJ96" s="684"/>
      <c r="BK96" s="684"/>
      <c r="BL96" s="1220"/>
      <c r="BM96" s="1253"/>
      <c r="BN96" s="303">
        <f t="shared" si="101"/>
        <v>0</v>
      </c>
      <c r="BO96" s="684"/>
      <c r="BP96" s="684"/>
      <c r="BQ96" s="684"/>
      <c r="BR96" s="684"/>
      <c r="BS96" s="684"/>
      <c r="BT96" s="684"/>
      <c r="BU96" s="1207"/>
      <c r="BV96" s="1208"/>
      <c r="BW96" s="1208"/>
      <c r="BX96" s="1208"/>
      <c r="BY96" s="1208"/>
      <c r="BZ96" s="1208"/>
      <c r="CA96" s="1208"/>
      <c r="CB96" s="1208"/>
      <c r="CC96" s="1209"/>
    </row>
    <row r="97" spans="1:81" s="690" customFormat="1" ht="40.15" customHeight="1" x14ac:dyDescent="0.25">
      <c r="A97" s="673"/>
      <c r="B97" s="2347"/>
      <c r="C97" s="1315"/>
      <c r="D97" s="1097"/>
      <c r="E97" s="1094"/>
      <c r="F97" s="1094"/>
      <c r="G97" s="1094"/>
      <c r="H97" s="1094"/>
      <c r="I97" s="1094"/>
      <c r="J97" s="1220"/>
      <c r="K97" s="1217"/>
      <c r="L97" s="1223"/>
      <c r="M97" s="1226"/>
      <c r="N97" s="1229"/>
      <c r="O97" s="1232"/>
      <c r="P97" s="1235"/>
      <c r="Q97" s="1238"/>
      <c r="R97" s="1220"/>
      <c r="S97" s="678"/>
      <c r="T97" s="709"/>
      <c r="U97" s="709"/>
      <c r="V97" s="709"/>
      <c r="W97" s="678"/>
      <c r="X97" s="670"/>
      <c r="Y97" s="670"/>
      <c r="Z97" s="670"/>
      <c r="AA97" s="670"/>
      <c r="AB97" s="1220"/>
      <c r="AC97" s="1241"/>
      <c r="AD97" s="303">
        <f t="shared" si="85"/>
        <v>0</v>
      </c>
      <c r="AE97" s="303">
        <f t="shared" si="85"/>
        <v>0</v>
      </c>
      <c r="AF97" s="303">
        <f t="shared" si="85"/>
        <v>0</v>
      </c>
      <c r="AG97" s="303">
        <f t="shared" si="84"/>
        <v>0</v>
      </c>
      <c r="AH97" s="303">
        <f t="shared" si="84"/>
        <v>0</v>
      </c>
      <c r="AI97" s="303">
        <f t="shared" si="84"/>
        <v>0</v>
      </c>
      <c r="AJ97" s="303">
        <f t="shared" si="84"/>
        <v>0</v>
      </c>
      <c r="AK97" s="1220"/>
      <c r="AL97" s="1244"/>
      <c r="AM97" s="303">
        <f t="shared" si="98"/>
        <v>0</v>
      </c>
      <c r="AN97" s="684"/>
      <c r="AO97" s="684"/>
      <c r="AP97" s="684"/>
      <c r="AQ97" s="684"/>
      <c r="AR97" s="684"/>
      <c r="AS97" s="684"/>
      <c r="AT97" s="1220"/>
      <c r="AU97" s="1247"/>
      <c r="AV97" s="303">
        <f t="shared" si="99"/>
        <v>0</v>
      </c>
      <c r="AW97" s="684"/>
      <c r="AX97" s="684"/>
      <c r="AY97" s="684"/>
      <c r="AZ97" s="684"/>
      <c r="BA97" s="684"/>
      <c r="BB97" s="684"/>
      <c r="BC97" s="1220"/>
      <c r="BD97" s="1250"/>
      <c r="BE97" s="303">
        <f t="shared" si="100"/>
        <v>0</v>
      </c>
      <c r="BF97" s="684"/>
      <c r="BG97" s="684"/>
      <c r="BH97" s="684"/>
      <c r="BI97" s="684"/>
      <c r="BJ97" s="684"/>
      <c r="BK97" s="684"/>
      <c r="BL97" s="1220"/>
      <c r="BM97" s="1253"/>
      <c r="BN97" s="303">
        <f t="shared" si="101"/>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2347"/>
      <c r="C98" s="1315"/>
      <c r="D98" s="1098"/>
      <c r="E98" s="1095"/>
      <c r="F98" s="1095"/>
      <c r="G98" s="1095"/>
      <c r="H98" s="1095"/>
      <c r="I98" s="1095"/>
      <c r="J98" s="1221"/>
      <c r="K98" s="1218"/>
      <c r="L98" s="1224"/>
      <c r="M98" s="1227"/>
      <c r="N98" s="1230"/>
      <c r="O98" s="1233"/>
      <c r="P98" s="1236"/>
      <c r="Q98" s="1239"/>
      <c r="R98" s="1221"/>
      <c r="S98" s="679"/>
      <c r="T98" s="710"/>
      <c r="U98" s="710"/>
      <c r="V98" s="710"/>
      <c r="W98" s="679"/>
      <c r="X98" s="671"/>
      <c r="Y98" s="671"/>
      <c r="Z98" s="671"/>
      <c r="AA98" s="671"/>
      <c r="AB98" s="1221"/>
      <c r="AC98" s="1242"/>
      <c r="AD98" s="306">
        <f t="shared" si="85"/>
        <v>0</v>
      </c>
      <c r="AE98" s="306">
        <f t="shared" si="85"/>
        <v>0</v>
      </c>
      <c r="AF98" s="306">
        <f t="shared" si="85"/>
        <v>0</v>
      </c>
      <c r="AG98" s="306">
        <f t="shared" si="84"/>
        <v>0</v>
      </c>
      <c r="AH98" s="306">
        <f t="shared" si="84"/>
        <v>0</v>
      </c>
      <c r="AI98" s="306">
        <f t="shared" si="84"/>
        <v>0</v>
      </c>
      <c r="AJ98" s="306">
        <f t="shared" si="84"/>
        <v>0</v>
      </c>
      <c r="AK98" s="1221"/>
      <c r="AL98" s="1245"/>
      <c r="AM98" s="306">
        <f t="shared" si="98"/>
        <v>0</v>
      </c>
      <c r="AN98" s="389"/>
      <c r="AO98" s="685"/>
      <c r="AP98" s="685"/>
      <c r="AQ98" s="685"/>
      <c r="AR98" s="685"/>
      <c r="AS98" s="685"/>
      <c r="AT98" s="1221"/>
      <c r="AU98" s="1248"/>
      <c r="AV98" s="306">
        <f t="shared" si="99"/>
        <v>0</v>
      </c>
      <c r="AW98" s="685"/>
      <c r="AX98" s="685"/>
      <c r="AY98" s="685"/>
      <c r="AZ98" s="685"/>
      <c r="BA98" s="685"/>
      <c r="BB98" s="685"/>
      <c r="BC98" s="1221"/>
      <c r="BD98" s="1251"/>
      <c r="BE98" s="306">
        <f t="shared" si="100"/>
        <v>0</v>
      </c>
      <c r="BF98" s="685"/>
      <c r="BG98" s="685"/>
      <c r="BH98" s="685"/>
      <c r="BI98" s="685"/>
      <c r="BJ98" s="685"/>
      <c r="BK98" s="685"/>
      <c r="BL98" s="1221"/>
      <c r="BM98" s="1254"/>
      <c r="BN98" s="306">
        <f t="shared" si="101"/>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x14ac:dyDescent="0.25">
      <c r="A99" s="673"/>
      <c r="B99" s="2347"/>
      <c r="C99" s="1315"/>
      <c r="D99" s="1096">
        <v>2409</v>
      </c>
      <c r="E99" s="1093" t="s">
        <v>7429</v>
      </c>
      <c r="F99" s="1093">
        <v>2409023</v>
      </c>
      <c r="G99" s="1093" t="s">
        <v>7430</v>
      </c>
      <c r="H99" s="1093" t="s">
        <v>7431</v>
      </c>
      <c r="I99" s="1093" t="s">
        <v>7432</v>
      </c>
      <c r="J99" s="1219">
        <v>798</v>
      </c>
      <c r="K99" s="1216" t="str">
        <f>+[23]Metas!K923</f>
        <v>Proyectos de investigación en etapa inicial, asociados a los problemas de movilidad y seguridad vial liderados por universidades de la región</v>
      </c>
      <c r="L99" s="1222">
        <v>1</v>
      </c>
      <c r="M99" s="1225">
        <f>SUM(N99:Q99)</f>
        <v>1</v>
      </c>
      <c r="N99" s="1228"/>
      <c r="O99" s="1231"/>
      <c r="P99" s="1234"/>
      <c r="Q99" s="1237">
        <v>1</v>
      </c>
      <c r="R99" s="1219">
        <f>+$J99</f>
        <v>798</v>
      </c>
      <c r="S99" s="677" t="s">
        <v>7420</v>
      </c>
      <c r="T99" s="709" t="s">
        <v>3833</v>
      </c>
      <c r="U99" s="709" t="s">
        <v>3838</v>
      </c>
      <c r="V99" s="709" t="s">
        <v>3842</v>
      </c>
      <c r="W99" s="677" t="s">
        <v>7433</v>
      </c>
      <c r="X99" s="670">
        <v>44593</v>
      </c>
      <c r="Y99" s="670">
        <v>44925</v>
      </c>
      <c r="Z99" s="670">
        <v>44593</v>
      </c>
      <c r="AA99" s="670">
        <v>44925</v>
      </c>
      <c r="AB99" s="1219">
        <f t="shared" ref="AB99" si="132">+$J99</f>
        <v>798</v>
      </c>
      <c r="AC99" s="1240">
        <f t="shared" ref="AC99" si="133">+L99</f>
        <v>1</v>
      </c>
      <c r="AD99" s="308">
        <f t="shared" si="85"/>
        <v>20.399999999999999</v>
      </c>
      <c r="AE99" s="308">
        <f t="shared" si="85"/>
        <v>20.399999999999999</v>
      </c>
      <c r="AF99" s="308">
        <f t="shared" si="85"/>
        <v>0</v>
      </c>
      <c r="AG99" s="308">
        <f t="shared" si="84"/>
        <v>0</v>
      </c>
      <c r="AH99" s="308">
        <f t="shared" si="84"/>
        <v>0</v>
      </c>
      <c r="AI99" s="308">
        <f t="shared" si="84"/>
        <v>0</v>
      </c>
      <c r="AJ99" s="308">
        <f t="shared" si="84"/>
        <v>0</v>
      </c>
      <c r="AK99" s="1219">
        <f t="shared" ref="AK99" si="134">+$J99</f>
        <v>798</v>
      </c>
      <c r="AL99" s="1243">
        <f>+N99</f>
        <v>0</v>
      </c>
      <c r="AM99" s="308">
        <f t="shared" si="98"/>
        <v>5.0999999999999996</v>
      </c>
      <c r="AN99" s="972">
        <v>5.0999999999999996</v>
      </c>
      <c r="AO99" s="683"/>
      <c r="AP99" s="683"/>
      <c r="AQ99" s="683"/>
      <c r="AR99" s="683"/>
      <c r="AS99" s="683"/>
      <c r="AT99" s="1219">
        <f t="shared" ref="AT99" si="135">+$J99</f>
        <v>798</v>
      </c>
      <c r="AU99" s="1246">
        <f>+O99</f>
        <v>0</v>
      </c>
      <c r="AV99" s="308">
        <f t="shared" si="99"/>
        <v>5.0999999999999996</v>
      </c>
      <c r="AW99" s="972">
        <v>5.0999999999999996</v>
      </c>
      <c r="AX99" s="683"/>
      <c r="AY99" s="683"/>
      <c r="AZ99" s="683"/>
      <c r="BA99" s="683"/>
      <c r="BB99" s="683"/>
      <c r="BC99" s="1219">
        <f t="shared" ref="BC99" si="136">+$J99</f>
        <v>798</v>
      </c>
      <c r="BD99" s="1249">
        <f>+P99</f>
        <v>0</v>
      </c>
      <c r="BE99" s="308">
        <f t="shared" si="100"/>
        <v>5.0999999999999996</v>
      </c>
      <c r="BF99" s="972">
        <v>5.0999999999999996</v>
      </c>
      <c r="BG99" s="683"/>
      <c r="BH99" s="683"/>
      <c r="BI99" s="683"/>
      <c r="BJ99" s="683"/>
      <c r="BK99" s="683"/>
      <c r="BL99" s="1219">
        <f t="shared" ref="BL99" si="137">+$J99</f>
        <v>798</v>
      </c>
      <c r="BM99" s="1252">
        <f>+Q99</f>
        <v>1</v>
      </c>
      <c r="BN99" s="308">
        <f t="shared" si="101"/>
        <v>5.0999999999999996</v>
      </c>
      <c r="BO99" s="972">
        <v>5.0999999999999996</v>
      </c>
      <c r="BP99" s="683"/>
      <c r="BQ99" s="683"/>
      <c r="BR99" s="683"/>
      <c r="BS99" s="683"/>
      <c r="BT99" s="683"/>
      <c r="BU99" s="1204"/>
      <c r="BV99" s="1205"/>
      <c r="BW99" s="1205"/>
      <c r="BX99" s="1205"/>
      <c r="BY99" s="1205"/>
      <c r="BZ99" s="1205"/>
      <c r="CA99" s="1205"/>
      <c r="CB99" s="1205"/>
      <c r="CC99" s="1206"/>
    </row>
    <row r="100" spans="1:81" s="690" customFormat="1" ht="40.15" customHeight="1" x14ac:dyDescent="0.25">
      <c r="A100" s="673"/>
      <c r="B100" s="2347"/>
      <c r="C100" s="1315"/>
      <c r="D100" s="1097"/>
      <c r="E100" s="1094"/>
      <c r="F100" s="1094"/>
      <c r="G100" s="1094"/>
      <c r="H100" s="1094"/>
      <c r="I100" s="1094"/>
      <c r="J100" s="1220"/>
      <c r="K100" s="1217"/>
      <c r="L100" s="1223"/>
      <c r="M100" s="1226"/>
      <c r="N100" s="1229"/>
      <c r="O100" s="1232"/>
      <c r="P100" s="1235"/>
      <c r="Q100" s="1238"/>
      <c r="R100" s="1220"/>
      <c r="S100" s="678"/>
      <c r="T100" s="709"/>
      <c r="U100" s="709"/>
      <c r="V100" s="709"/>
      <c r="W100" s="678"/>
      <c r="X100" s="670"/>
      <c r="Y100" s="670"/>
      <c r="Z100" s="670"/>
      <c r="AA100" s="670"/>
      <c r="AB100" s="1220"/>
      <c r="AC100" s="1241"/>
      <c r="AD100" s="303">
        <f t="shared" si="85"/>
        <v>0</v>
      </c>
      <c r="AE100" s="303">
        <f t="shared" si="85"/>
        <v>0</v>
      </c>
      <c r="AF100" s="303">
        <f t="shared" si="85"/>
        <v>0</v>
      </c>
      <c r="AG100" s="303">
        <f t="shared" si="84"/>
        <v>0</v>
      </c>
      <c r="AH100" s="303">
        <f t="shared" si="84"/>
        <v>0</v>
      </c>
      <c r="AI100" s="303">
        <f t="shared" si="84"/>
        <v>0</v>
      </c>
      <c r="AJ100" s="303">
        <f t="shared" si="84"/>
        <v>0</v>
      </c>
      <c r="AK100" s="1220"/>
      <c r="AL100" s="1244"/>
      <c r="AM100" s="303">
        <f t="shared" si="98"/>
        <v>0</v>
      </c>
      <c r="AN100" s="684"/>
      <c r="AO100" s="684"/>
      <c r="AP100" s="684"/>
      <c r="AQ100" s="684"/>
      <c r="AR100" s="684"/>
      <c r="AS100" s="684"/>
      <c r="AT100" s="1220"/>
      <c r="AU100" s="1247"/>
      <c r="AV100" s="303">
        <f t="shared" si="99"/>
        <v>0</v>
      </c>
      <c r="AW100" s="684"/>
      <c r="AX100" s="684"/>
      <c r="AY100" s="684"/>
      <c r="AZ100" s="684"/>
      <c r="BA100" s="684"/>
      <c r="BB100" s="684"/>
      <c r="BC100" s="1220"/>
      <c r="BD100" s="1250"/>
      <c r="BE100" s="303">
        <f t="shared" si="100"/>
        <v>0</v>
      </c>
      <c r="BF100" s="684"/>
      <c r="BG100" s="684"/>
      <c r="BH100" s="684"/>
      <c r="BI100" s="684"/>
      <c r="BJ100" s="684"/>
      <c r="BK100" s="684"/>
      <c r="BL100" s="1220"/>
      <c r="BM100" s="1253"/>
      <c r="BN100" s="303">
        <f t="shared" si="101"/>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x14ac:dyDescent="0.25">
      <c r="A101" s="673"/>
      <c r="B101" s="2347"/>
      <c r="C101" s="1315"/>
      <c r="D101" s="1097"/>
      <c r="E101" s="1094"/>
      <c r="F101" s="1094"/>
      <c r="G101" s="1094"/>
      <c r="H101" s="1094"/>
      <c r="I101" s="1094"/>
      <c r="J101" s="1220"/>
      <c r="K101" s="1217"/>
      <c r="L101" s="1223"/>
      <c r="M101" s="1226"/>
      <c r="N101" s="1229"/>
      <c r="O101" s="1232"/>
      <c r="P101" s="1235"/>
      <c r="Q101" s="1238"/>
      <c r="R101" s="1220"/>
      <c r="S101" s="678"/>
      <c r="T101" s="709"/>
      <c r="U101" s="709"/>
      <c r="V101" s="709"/>
      <c r="W101" s="678"/>
      <c r="X101" s="670"/>
      <c r="Y101" s="670"/>
      <c r="Z101" s="670"/>
      <c r="AA101" s="670"/>
      <c r="AB101" s="1220"/>
      <c r="AC101" s="1241"/>
      <c r="AD101" s="303">
        <f t="shared" si="85"/>
        <v>0</v>
      </c>
      <c r="AE101" s="303">
        <f t="shared" si="85"/>
        <v>0</v>
      </c>
      <c r="AF101" s="303">
        <f t="shared" si="85"/>
        <v>0</v>
      </c>
      <c r="AG101" s="303">
        <f t="shared" si="84"/>
        <v>0</v>
      </c>
      <c r="AH101" s="303">
        <f t="shared" si="84"/>
        <v>0</v>
      </c>
      <c r="AI101" s="303">
        <f t="shared" si="84"/>
        <v>0</v>
      </c>
      <c r="AJ101" s="303">
        <f t="shared" si="84"/>
        <v>0</v>
      </c>
      <c r="AK101" s="1220"/>
      <c r="AL101" s="1244"/>
      <c r="AM101" s="303">
        <f t="shared" si="98"/>
        <v>0</v>
      </c>
      <c r="AN101" s="684"/>
      <c r="AO101" s="684"/>
      <c r="AP101" s="684"/>
      <c r="AQ101" s="684"/>
      <c r="AR101" s="684"/>
      <c r="AS101" s="684"/>
      <c r="AT101" s="1220"/>
      <c r="AU101" s="1247"/>
      <c r="AV101" s="303">
        <f t="shared" si="99"/>
        <v>0</v>
      </c>
      <c r="AW101" s="684"/>
      <c r="AX101" s="684"/>
      <c r="AY101" s="684"/>
      <c r="AZ101" s="684"/>
      <c r="BA101" s="684"/>
      <c r="BB101" s="684"/>
      <c r="BC101" s="1220"/>
      <c r="BD101" s="1250"/>
      <c r="BE101" s="303">
        <f t="shared" si="100"/>
        <v>0</v>
      </c>
      <c r="BF101" s="684"/>
      <c r="BG101" s="684"/>
      <c r="BH101" s="684"/>
      <c r="BI101" s="684"/>
      <c r="BJ101" s="684"/>
      <c r="BK101" s="684"/>
      <c r="BL101" s="1220"/>
      <c r="BM101" s="1253"/>
      <c r="BN101" s="303">
        <f t="shared" si="101"/>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2347"/>
      <c r="C102" s="1315"/>
      <c r="D102" s="1098"/>
      <c r="E102" s="1095"/>
      <c r="F102" s="1095"/>
      <c r="G102" s="1095"/>
      <c r="H102" s="1095"/>
      <c r="I102" s="1095"/>
      <c r="J102" s="1221"/>
      <c r="K102" s="1218"/>
      <c r="L102" s="1224"/>
      <c r="M102" s="1227"/>
      <c r="N102" s="1230"/>
      <c r="O102" s="1233"/>
      <c r="P102" s="1236"/>
      <c r="Q102" s="1239"/>
      <c r="R102" s="1221"/>
      <c r="S102" s="679"/>
      <c r="T102" s="710"/>
      <c r="U102" s="710"/>
      <c r="V102" s="710"/>
      <c r="W102" s="679"/>
      <c r="X102" s="671"/>
      <c r="Y102" s="671"/>
      <c r="Z102" s="671"/>
      <c r="AA102" s="671"/>
      <c r="AB102" s="1221"/>
      <c r="AC102" s="1242"/>
      <c r="AD102" s="306">
        <f t="shared" si="85"/>
        <v>0</v>
      </c>
      <c r="AE102" s="306">
        <f t="shared" si="85"/>
        <v>0</v>
      </c>
      <c r="AF102" s="306">
        <f t="shared" si="85"/>
        <v>0</v>
      </c>
      <c r="AG102" s="306">
        <f t="shared" si="84"/>
        <v>0</v>
      </c>
      <c r="AH102" s="306">
        <f t="shared" si="84"/>
        <v>0</v>
      </c>
      <c r="AI102" s="306">
        <f t="shared" si="84"/>
        <v>0</v>
      </c>
      <c r="AJ102" s="306">
        <f t="shared" si="84"/>
        <v>0</v>
      </c>
      <c r="AK102" s="1221"/>
      <c r="AL102" s="1245"/>
      <c r="AM102" s="306">
        <f t="shared" si="98"/>
        <v>0</v>
      </c>
      <c r="AN102" s="685"/>
      <c r="AO102" s="685"/>
      <c r="AP102" s="685"/>
      <c r="AQ102" s="685"/>
      <c r="AR102" s="685"/>
      <c r="AS102" s="685"/>
      <c r="AT102" s="1221"/>
      <c r="AU102" s="1248"/>
      <c r="AV102" s="306">
        <f t="shared" si="99"/>
        <v>0</v>
      </c>
      <c r="AW102" s="685"/>
      <c r="AX102" s="685"/>
      <c r="AY102" s="685"/>
      <c r="AZ102" s="685"/>
      <c r="BA102" s="685"/>
      <c r="BB102" s="685"/>
      <c r="BC102" s="1221"/>
      <c r="BD102" s="1251"/>
      <c r="BE102" s="306">
        <f t="shared" si="100"/>
        <v>0</v>
      </c>
      <c r="BF102" s="685"/>
      <c r="BG102" s="685"/>
      <c r="BH102" s="685"/>
      <c r="BI102" s="685"/>
      <c r="BJ102" s="685"/>
      <c r="BK102" s="685"/>
      <c r="BL102" s="1221"/>
      <c r="BM102" s="1254"/>
      <c r="BN102" s="306">
        <f t="shared" si="101"/>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x14ac:dyDescent="0.25">
      <c r="A103" s="673"/>
      <c r="B103" s="2347"/>
      <c r="C103" s="1315"/>
      <c r="D103" s="1096">
        <v>2409</v>
      </c>
      <c r="E103" s="1093" t="s">
        <v>7429</v>
      </c>
      <c r="F103" s="1093">
        <v>2409023</v>
      </c>
      <c r="G103" s="1093" t="s">
        <v>7430</v>
      </c>
      <c r="H103" s="1093" t="s">
        <v>7431</v>
      </c>
      <c r="I103" s="1093" t="s">
        <v>7432</v>
      </c>
      <c r="J103" s="1219">
        <v>799</v>
      </c>
      <c r="K103" s="1216" t="str">
        <f>+[23]Metas!K924</f>
        <v>Programa dirigido a conductores para prevenir el consumo de alcohol antes y durante la conducción</v>
      </c>
      <c r="L103" s="1222">
        <v>1</v>
      </c>
      <c r="M103" s="1225">
        <f>SUM(N103:Q103)</f>
        <v>1</v>
      </c>
      <c r="N103" s="1482">
        <v>0.25</v>
      </c>
      <c r="O103" s="1484">
        <v>0.25</v>
      </c>
      <c r="P103" s="1486">
        <v>0.25</v>
      </c>
      <c r="Q103" s="1488">
        <v>0.25</v>
      </c>
      <c r="R103" s="1219">
        <f>+$J103</f>
        <v>799</v>
      </c>
      <c r="S103" s="677" t="s">
        <v>7420</v>
      </c>
      <c r="T103" s="709" t="s">
        <v>3833</v>
      </c>
      <c r="U103" s="709" t="s">
        <v>3838</v>
      </c>
      <c r="V103" s="709" t="s">
        <v>3842</v>
      </c>
      <c r="W103" s="677" t="s">
        <v>7433</v>
      </c>
      <c r="X103" s="670">
        <v>44593</v>
      </c>
      <c r="Y103" s="670">
        <v>44925</v>
      </c>
      <c r="Z103" s="670">
        <v>44593</v>
      </c>
      <c r="AA103" s="670">
        <v>44925</v>
      </c>
      <c r="AB103" s="1219">
        <f t="shared" ref="AB103" si="138">+$J103</f>
        <v>799</v>
      </c>
      <c r="AC103" s="1240">
        <f t="shared" ref="AC103" si="139">+L103</f>
        <v>1</v>
      </c>
      <c r="AD103" s="308">
        <f t="shared" si="85"/>
        <v>4.4000000000000004</v>
      </c>
      <c r="AE103" s="308">
        <f t="shared" si="85"/>
        <v>4.4000000000000004</v>
      </c>
      <c r="AF103" s="308">
        <f t="shared" si="85"/>
        <v>0</v>
      </c>
      <c r="AG103" s="308">
        <f t="shared" si="84"/>
        <v>0</v>
      </c>
      <c r="AH103" s="308">
        <f t="shared" si="84"/>
        <v>0</v>
      </c>
      <c r="AI103" s="308">
        <f t="shared" si="84"/>
        <v>0</v>
      </c>
      <c r="AJ103" s="308">
        <f t="shared" si="84"/>
        <v>0</v>
      </c>
      <c r="AK103" s="1219">
        <f t="shared" ref="AK103" si="140">+$J103</f>
        <v>799</v>
      </c>
      <c r="AL103" s="2238">
        <f>+N103</f>
        <v>0.25</v>
      </c>
      <c r="AM103" s="308">
        <f t="shared" si="98"/>
        <v>1.1000000000000001</v>
      </c>
      <c r="AN103" s="970">
        <v>1.1000000000000001</v>
      </c>
      <c r="AO103" s="683"/>
      <c r="AP103" s="683"/>
      <c r="AQ103" s="683"/>
      <c r="AR103" s="683"/>
      <c r="AS103" s="683"/>
      <c r="AT103" s="1219">
        <f t="shared" ref="AT103" si="141">+$J103</f>
        <v>799</v>
      </c>
      <c r="AU103" s="2229">
        <f>+O103</f>
        <v>0.25</v>
      </c>
      <c r="AV103" s="308">
        <f t="shared" si="99"/>
        <v>1.1000000000000001</v>
      </c>
      <c r="AW103" s="970">
        <v>1.1000000000000001</v>
      </c>
      <c r="AX103" s="683"/>
      <c r="AY103" s="683"/>
      <c r="AZ103" s="683"/>
      <c r="BA103" s="683"/>
      <c r="BB103" s="683"/>
      <c r="BC103" s="1219">
        <f t="shared" ref="BC103" si="142">+$J103</f>
        <v>799</v>
      </c>
      <c r="BD103" s="2232">
        <f>+P103</f>
        <v>0.25</v>
      </c>
      <c r="BE103" s="308">
        <f t="shared" si="100"/>
        <v>1.1000000000000001</v>
      </c>
      <c r="BF103" s="970">
        <v>1.1000000000000001</v>
      </c>
      <c r="BG103" s="683"/>
      <c r="BH103" s="683"/>
      <c r="BI103" s="683"/>
      <c r="BJ103" s="683"/>
      <c r="BK103" s="683"/>
      <c r="BL103" s="1219">
        <f t="shared" ref="BL103" si="143">+$J103</f>
        <v>799</v>
      </c>
      <c r="BM103" s="2235">
        <f>+Q103</f>
        <v>0.25</v>
      </c>
      <c r="BN103" s="308">
        <f t="shared" si="101"/>
        <v>1.1000000000000001</v>
      </c>
      <c r="BO103" s="970">
        <v>1.1000000000000001</v>
      </c>
      <c r="BP103" s="683"/>
      <c r="BQ103" s="683"/>
      <c r="BR103" s="683"/>
      <c r="BS103" s="683"/>
      <c r="BT103" s="683"/>
      <c r="BU103" s="1204"/>
      <c r="BV103" s="1205"/>
      <c r="BW103" s="1205"/>
      <c r="BX103" s="1205"/>
      <c r="BY103" s="1205"/>
      <c r="BZ103" s="1205"/>
      <c r="CA103" s="1205"/>
      <c r="CB103" s="1205"/>
      <c r="CC103" s="1206"/>
    </row>
    <row r="104" spans="1:81" s="690" customFormat="1" ht="40.15" customHeight="1" x14ac:dyDescent="0.25">
      <c r="A104" s="673"/>
      <c r="B104" s="2347"/>
      <c r="C104" s="1315"/>
      <c r="D104" s="1097"/>
      <c r="E104" s="1094"/>
      <c r="F104" s="1094"/>
      <c r="G104" s="1094"/>
      <c r="H104" s="1094"/>
      <c r="I104" s="1094"/>
      <c r="J104" s="1220"/>
      <c r="K104" s="1217"/>
      <c r="L104" s="1223"/>
      <c r="M104" s="1226"/>
      <c r="N104" s="1229"/>
      <c r="O104" s="1232"/>
      <c r="P104" s="1235"/>
      <c r="Q104" s="1238"/>
      <c r="R104" s="1220"/>
      <c r="S104" s="678"/>
      <c r="T104" s="709"/>
      <c r="U104" s="709"/>
      <c r="V104" s="709"/>
      <c r="W104" s="678"/>
      <c r="X104" s="670"/>
      <c r="Y104" s="670"/>
      <c r="Z104" s="670"/>
      <c r="AA104" s="670"/>
      <c r="AB104" s="1220"/>
      <c r="AC104" s="1241"/>
      <c r="AD104" s="303">
        <f t="shared" si="85"/>
        <v>0</v>
      </c>
      <c r="AE104" s="303">
        <f t="shared" si="85"/>
        <v>0</v>
      </c>
      <c r="AF104" s="303">
        <f t="shared" si="85"/>
        <v>0</v>
      </c>
      <c r="AG104" s="303">
        <f t="shared" si="84"/>
        <v>0</v>
      </c>
      <c r="AH104" s="303">
        <f t="shared" si="84"/>
        <v>0</v>
      </c>
      <c r="AI104" s="303">
        <f t="shared" si="84"/>
        <v>0</v>
      </c>
      <c r="AJ104" s="303">
        <f t="shared" si="84"/>
        <v>0</v>
      </c>
      <c r="AK104" s="1220"/>
      <c r="AL104" s="2239"/>
      <c r="AM104" s="303">
        <f t="shared" si="98"/>
        <v>0</v>
      </c>
      <c r="AN104" s="684"/>
      <c r="AO104" s="684"/>
      <c r="AP104" s="684"/>
      <c r="AQ104" s="684"/>
      <c r="AR104" s="684"/>
      <c r="AS104" s="684"/>
      <c r="AT104" s="1220"/>
      <c r="AU104" s="2230"/>
      <c r="AV104" s="303">
        <f t="shared" si="99"/>
        <v>0</v>
      </c>
      <c r="AW104" s="684"/>
      <c r="AX104" s="684"/>
      <c r="AY104" s="684"/>
      <c r="AZ104" s="684"/>
      <c r="BA104" s="684"/>
      <c r="BB104" s="684"/>
      <c r="BC104" s="1220"/>
      <c r="BD104" s="2233"/>
      <c r="BE104" s="303">
        <f t="shared" si="100"/>
        <v>0</v>
      </c>
      <c r="BF104" s="684"/>
      <c r="BG104" s="684"/>
      <c r="BH104" s="684"/>
      <c r="BI104" s="684"/>
      <c r="BJ104" s="684"/>
      <c r="BK104" s="684"/>
      <c r="BL104" s="1220"/>
      <c r="BM104" s="2236"/>
      <c r="BN104" s="303">
        <f t="shared" si="101"/>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x14ac:dyDescent="0.25">
      <c r="A105" s="673"/>
      <c r="B105" s="2347"/>
      <c r="C105" s="1315"/>
      <c r="D105" s="1097"/>
      <c r="E105" s="1094"/>
      <c r="F105" s="1094"/>
      <c r="G105" s="1094"/>
      <c r="H105" s="1094"/>
      <c r="I105" s="1094"/>
      <c r="J105" s="1220"/>
      <c r="K105" s="1217"/>
      <c r="L105" s="1223"/>
      <c r="M105" s="1226"/>
      <c r="N105" s="1229"/>
      <c r="O105" s="1232"/>
      <c r="P105" s="1235"/>
      <c r="Q105" s="1238"/>
      <c r="R105" s="1220"/>
      <c r="S105" s="678"/>
      <c r="T105" s="709"/>
      <c r="U105" s="709"/>
      <c r="V105" s="709"/>
      <c r="W105" s="678"/>
      <c r="X105" s="670"/>
      <c r="Y105" s="670"/>
      <c r="Z105" s="670"/>
      <c r="AA105" s="670"/>
      <c r="AB105" s="1220"/>
      <c r="AC105" s="1241"/>
      <c r="AD105" s="303">
        <f t="shared" si="85"/>
        <v>0</v>
      </c>
      <c r="AE105" s="303">
        <f t="shared" si="85"/>
        <v>0</v>
      </c>
      <c r="AF105" s="303">
        <f t="shared" si="85"/>
        <v>0</v>
      </c>
      <c r="AG105" s="303">
        <f t="shared" si="84"/>
        <v>0</v>
      </c>
      <c r="AH105" s="303">
        <f t="shared" si="84"/>
        <v>0</v>
      </c>
      <c r="AI105" s="303">
        <f t="shared" si="84"/>
        <v>0</v>
      </c>
      <c r="AJ105" s="303">
        <f t="shared" si="84"/>
        <v>0</v>
      </c>
      <c r="AK105" s="1220"/>
      <c r="AL105" s="2239"/>
      <c r="AM105" s="303">
        <f t="shared" si="98"/>
        <v>0</v>
      </c>
      <c r="AN105" s="684"/>
      <c r="AO105" s="684"/>
      <c r="AP105" s="684"/>
      <c r="AQ105" s="684"/>
      <c r="AR105" s="684"/>
      <c r="AS105" s="684"/>
      <c r="AT105" s="1220"/>
      <c r="AU105" s="2230"/>
      <c r="AV105" s="303">
        <f t="shared" si="99"/>
        <v>0</v>
      </c>
      <c r="AW105" s="684"/>
      <c r="AX105" s="684"/>
      <c r="AY105" s="684"/>
      <c r="AZ105" s="684"/>
      <c r="BA105" s="684"/>
      <c r="BB105" s="684"/>
      <c r="BC105" s="1220"/>
      <c r="BD105" s="2233"/>
      <c r="BE105" s="303">
        <f t="shared" si="100"/>
        <v>0</v>
      </c>
      <c r="BF105" s="684"/>
      <c r="BG105" s="684"/>
      <c r="BH105" s="684"/>
      <c r="BI105" s="684"/>
      <c r="BJ105" s="684"/>
      <c r="BK105" s="684"/>
      <c r="BL105" s="1220"/>
      <c r="BM105" s="2236"/>
      <c r="BN105" s="303">
        <f t="shared" si="101"/>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2347"/>
      <c r="C106" s="1315"/>
      <c r="D106" s="1098"/>
      <c r="E106" s="1095"/>
      <c r="F106" s="1095"/>
      <c r="G106" s="1095"/>
      <c r="H106" s="1095"/>
      <c r="I106" s="1095"/>
      <c r="J106" s="1221"/>
      <c r="K106" s="1218"/>
      <c r="L106" s="1224"/>
      <c r="M106" s="1227"/>
      <c r="N106" s="1230"/>
      <c r="O106" s="1233"/>
      <c r="P106" s="1236"/>
      <c r="Q106" s="1239"/>
      <c r="R106" s="1221"/>
      <c r="S106" s="679"/>
      <c r="T106" s="710"/>
      <c r="U106" s="710"/>
      <c r="V106" s="710"/>
      <c r="W106" s="679"/>
      <c r="X106" s="671"/>
      <c r="Y106" s="671"/>
      <c r="Z106" s="671"/>
      <c r="AA106" s="671"/>
      <c r="AB106" s="1221"/>
      <c r="AC106" s="1242"/>
      <c r="AD106" s="306">
        <f t="shared" si="85"/>
        <v>0</v>
      </c>
      <c r="AE106" s="306">
        <f t="shared" si="85"/>
        <v>0</v>
      </c>
      <c r="AF106" s="306">
        <f t="shared" si="85"/>
        <v>0</v>
      </c>
      <c r="AG106" s="306">
        <f t="shared" si="84"/>
        <v>0</v>
      </c>
      <c r="AH106" s="306">
        <f t="shared" si="84"/>
        <v>0</v>
      </c>
      <c r="AI106" s="306">
        <f t="shared" si="84"/>
        <v>0</v>
      </c>
      <c r="AJ106" s="306">
        <f t="shared" si="84"/>
        <v>0</v>
      </c>
      <c r="AK106" s="1221"/>
      <c r="AL106" s="2240"/>
      <c r="AM106" s="306">
        <f t="shared" si="98"/>
        <v>0</v>
      </c>
      <c r="AN106" s="685"/>
      <c r="AO106" s="685"/>
      <c r="AP106" s="685"/>
      <c r="AQ106" s="685"/>
      <c r="AR106" s="685"/>
      <c r="AS106" s="685"/>
      <c r="AT106" s="1221"/>
      <c r="AU106" s="2231"/>
      <c r="AV106" s="306">
        <f t="shared" si="99"/>
        <v>0</v>
      </c>
      <c r="AW106" s="685"/>
      <c r="AX106" s="685"/>
      <c r="AY106" s="685"/>
      <c r="AZ106" s="685"/>
      <c r="BA106" s="685"/>
      <c r="BB106" s="685"/>
      <c r="BC106" s="1221"/>
      <c r="BD106" s="2234"/>
      <c r="BE106" s="306">
        <f t="shared" si="100"/>
        <v>0</v>
      </c>
      <c r="BF106" s="685"/>
      <c r="BG106" s="685"/>
      <c r="BH106" s="685"/>
      <c r="BI106" s="685"/>
      <c r="BJ106" s="685"/>
      <c r="BK106" s="685"/>
      <c r="BL106" s="1221"/>
      <c r="BM106" s="2237"/>
      <c r="BN106" s="306">
        <f t="shared" si="101"/>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x14ac:dyDescent="0.25">
      <c r="A107" s="673"/>
      <c r="B107" s="2347"/>
      <c r="C107" s="1315"/>
      <c r="D107" s="1096">
        <v>2409</v>
      </c>
      <c r="E107" s="1093" t="s">
        <v>7429</v>
      </c>
      <c r="F107" s="1093">
        <v>2409023</v>
      </c>
      <c r="G107" s="1093" t="s">
        <v>7430</v>
      </c>
      <c r="H107" s="1093" t="s">
        <v>7431</v>
      </c>
      <c r="I107" s="1093" t="s">
        <v>7432</v>
      </c>
      <c r="J107" s="1219">
        <v>800</v>
      </c>
      <c r="K107" s="1216" t="str">
        <f>+[23]Metas!K925</f>
        <v xml:space="preserve">Programa de capacitación dirigido a los conductores de vehículos de pasajeros, transporte escolar y de carga, que hacen parte de las empresas que operan en el Departamento, para fortalecer sus competencias laborales </v>
      </c>
      <c r="L107" s="1222">
        <v>1</v>
      </c>
      <c r="M107" s="1225">
        <f>SUM(N107:Q107)</f>
        <v>1</v>
      </c>
      <c r="N107" s="1482">
        <v>0.25</v>
      </c>
      <c r="O107" s="1484">
        <v>0.25</v>
      </c>
      <c r="P107" s="1486">
        <v>0.25</v>
      </c>
      <c r="Q107" s="1488">
        <v>0.25</v>
      </c>
      <c r="R107" s="1219">
        <f>+$J107</f>
        <v>800</v>
      </c>
      <c r="S107" s="677" t="s">
        <v>7420</v>
      </c>
      <c r="T107" s="709" t="s">
        <v>3833</v>
      </c>
      <c r="U107" s="709" t="s">
        <v>3838</v>
      </c>
      <c r="V107" s="709" t="s">
        <v>3842</v>
      </c>
      <c r="W107" s="677" t="s">
        <v>7433</v>
      </c>
      <c r="X107" s="670">
        <v>44593</v>
      </c>
      <c r="Y107" s="670">
        <v>44925</v>
      </c>
      <c r="Z107" s="670">
        <v>44593</v>
      </c>
      <c r="AA107" s="670">
        <v>44925</v>
      </c>
      <c r="AB107" s="1219">
        <f t="shared" ref="AB107" si="144">+$J107</f>
        <v>800</v>
      </c>
      <c r="AC107" s="1240">
        <f t="shared" ref="AC107" si="145">+L107</f>
        <v>1</v>
      </c>
      <c r="AD107" s="308">
        <f t="shared" si="85"/>
        <v>4.4000000000000004</v>
      </c>
      <c r="AE107" s="308">
        <f t="shared" si="85"/>
        <v>4.4000000000000004</v>
      </c>
      <c r="AF107" s="308">
        <f t="shared" si="85"/>
        <v>0</v>
      </c>
      <c r="AG107" s="308">
        <f t="shared" si="84"/>
        <v>0</v>
      </c>
      <c r="AH107" s="308">
        <f t="shared" si="84"/>
        <v>0</v>
      </c>
      <c r="AI107" s="308">
        <f t="shared" si="84"/>
        <v>0</v>
      </c>
      <c r="AJ107" s="308">
        <f t="shared" si="84"/>
        <v>0</v>
      </c>
      <c r="AK107" s="1219">
        <f t="shared" ref="AK107" si="146">+$J107</f>
        <v>800</v>
      </c>
      <c r="AL107" s="2238">
        <f>+N107</f>
        <v>0.25</v>
      </c>
      <c r="AM107" s="308">
        <f t="shared" si="98"/>
        <v>1.1000000000000001</v>
      </c>
      <c r="AN107" s="970">
        <v>1.1000000000000001</v>
      </c>
      <c r="AO107" s="683"/>
      <c r="AP107" s="683"/>
      <c r="AQ107" s="683"/>
      <c r="AR107" s="683"/>
      <c r="AS107" s="683"/>
      <c r="AT107" s="1219">
        <f t="shared" ref="AT107" si="147">+$J107</f>
        <v>800</v>
      </c>
      <c r="AU107" s="2229">
        <f>+O107</f>
        <v>0.25</v>
      </c>
      <c r="AV107" s="308">
        <f t="shared" si="99"/>
        <v>1.1000000000000001</v>
      </c>
      <c r="AW107" s="970">
        <v>1.1000000000000001</v>
      </c>
      <c r="AX107" s="683"/>
      <c r="AY107" s="683"/>
      <c r="AZ107" s="683"/>
      <c r="BA107" s="683"/>
      <c r="BB107" s="683"/>
      <c r="BC107" s="1219">
        <f t="shared" ref="BC107" si="148">+$J107</f>
        <v>800</v>
      </c>
      <c r="BD107" s="2232">
        <f>+P107</f>
        <v>0.25</v>
      </c>
      <c r="BE107" s="308">
        <f t="shared" si="100"/>
        <v>1.1000000000000001</v>
      </c>
      <c r="BF107" s="970">
        <v>1.1000000000000001</v>
      </c>
      <c r="BG107" s="683"/>
      <c r="BH107" s="683"/>
      <c r="BI107" s="683"/>
      <c r="BJ107" s="683"/>
      <c r="BK107" s="683"/>
      <c r="BL107" s="1219">
        <f t="shared" ref="BL107" si="149">+$J107</f>
        <v>800</v>
      </c>
      <c r="BM107" s="2235">
        <f>+Q107</f>
        <v>0.25</v>
      </c>
      <c r="BN107" s="308">
        <f t="shared" si="101"/>
        <v>1.1000000000000001</v>
      </c>
      <c r="BO107" s="970">
        <v>1.1000000000000001</v>
      </c>
      <c r="BP107" s="683"/>
      <c r="BQ107" s="683"/>
      <c r="BR107" s="683"/>
      <c r="BS107" s="683"/>
      <c r="BT107" s="683"/>
      <c r="BU107" s="1204"/>
      <c r="BV107" s="1205"/>
      <c r="BW107" s="1205"/>
      <c r="BX107" s="1205"/>
      <c r="BY107" s="1205"/>
      <c r="BZ107" s="1205"/>
      <c r="CA107" s="1205"/>
      <c r="CB107" s="1205"/>
      <c r="CC107" s="1206"/>
    </row>
    <row r="108" spans="1:81" s="690" customFormat="1" ht="40.15" customHeight="1" x14ac:dyDescent="0.25">
      <c r="A108" s="673"/>
      <c r="B108" s="2347"/>
      <c r="C108" s="1315"/>
      <c r="D108" s="1097"/>
      <c r="E108" s="1094"/>
      <c r="F108" s="1094"/>
      <c r="G108" s="1094"/>
      <c r="H108" s="1094"/>
      <c r="I108" s="1094"/>
      <c r="J108" s="1220"/>
      <c r="K108" s="1217"/>
      <c r="L108" s="1223"/>
      <c r="M108" s="1226"/>
      <c r="N108" s="1229"/>
      <c r="O108" s="1232"/>
      <c r="P108" s="1235"/>
      <c r="Q108" s="1238"/>
      <c r="R108" s="1220"/>
      <c r="S108" s="678"/>
      <c r="T108" s="709"/>
      <c r="U108" s="709"/>
      <c r="V108" s="709"/>
      <c r="W108" s="678"/>
      <c r="X108" s="670"/>
      <c r="Y108" s="670"/>
      <c r="Z108" s="670"/>
      <c r="AA108" s="670"/>
      <c r="AB108" s="1220"/>
      <c r="AC108" s="1241"/>
      <c r="AD108" s="303">
        <f t="shared" si="85"/>
        <v>0</v>
      </c>
      <c r="AE108" s="303">
        <f t="shared" si="85"/>
        <v>0</v>
      </c>
      <c r="AF108" s="303">
        <f t="shared" si="85"/>
        <v>0</v>
      </c>
      <c r="AG108" s="303">
        <f t="shared" si="84"/>
        <v>0</v>
      </c>
      <c r="AH108" s="303">
        <f t="shared" si="84"/>
        <v>0</v>
      </c>
      <c r="AI108" s="303">
        <f t="shared" si="84"/>
        <v>0</v>
      </c>
      <c r="AJ108" s="303">
        <f t="shared" si="84"/>
        <v>0</v>
      </c>
      <c r="AK108" s="1220"/>
      <c r="AL108" s="2239"/>
      <c r="AM108" s="303">
        <f t="shared" si="98"/>
        <v>0</v>
      </c>
      <c r="AN108" s="684"/>
      <c r="AO108" s="684"/>
      <c r="AP108" s="684"/>
      <c r="AQ108" s="684"/>
      <c r="AR108" s="684"/>
      <c r="AS108" s="684"/>
      <c r="AT108" s="1220"/>
      <c r="AU108" s="2230"/>
      <c r="AV108" s="303">
        <f t="shared" si="99"/>
        <v>0</v>
      </c>
      <c r="AW108" s="684"/>
      <c r="AX108" s="684"/>
      <c r="AY108" s="684"/>
      <c r="AZ108" s="684"/>
      <c r="BA108" s="684"/>
      <c r="BB108" s="684"/>
      <c r="BC108" s="1220"/>
      <c r="BD108" s="2233"/>
      <c r="BE108" s="303">
        <f t="shared" si="100"/>
        <v>0</v>
      </c>
      <c r="BF108" s="684"/>
      <c r="BG108" s="684"/>
      <c r="BH108" s="684"/>
      <c r="BI108" s="684"/>
      <c r="BJ108" s="684"/>
      <c r="BK108" s="684"/>
      <c r="BL108" s="1220"/>
      <c r="BM108" s="2236"/>
      <c r="BN108" s="303">
        <f t="shared" si="101"/>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2347"/>
      <c r="C109" s="1315"/>
      <c r="D109" s="1097"/>
      <c r="E109" s="1094"/>
      <c r="F109" s="1094"/>
      <c r="G109" s="1094"/>
      <c r="H109" s="1094"/>
      <c r="I109" s="1094"/>
      <c r="J109" s="1220"/>
      <c r="K109" s="1217"/>
      <c r="L109" s="1223"/>
      <c r="M109" s="1226"/>
      <c r="N109" s="1229"/>
      <c r="O109" s="1232"/>
      <c r="P109" s="1235"/>
      <c r="Q109" s="1238"/>
      <c r="R109" s="1220"/>
      <c r="S109" s="678"/>
      <c r="T109" s="709"/>
      <c r="U109" s="709"/>
      <c r="V109" s="709"/>
      <c r="W109" s="678"/>
      <c r="X109" s="670"/>
      <c r="Y109" s="670"/>
      <c r="Z109" s="670"/>
      <c r="AA109" s="670"/>
      <c r="AB109" s="1220"/>
      <c r="AC109" s="1241"/>
      <c r="AD109" s="303">
        <f t="shared" si="85"/>
        <v>0</v>
      </c>
      <c r="AE109" s="303">
        <f t="shared" si="85"/>
        <v>0</v>
      </c>
      <c r="AF109" s="303">
        <f t="shared" si="85"/>
        <v>0</v>
      </c>
      <c r="AG109" s="303">
        <f t="shared" si="84"/>
        <v>0</v>
      </c>
      <c r="AH109" s="303">
        <f t="shared" si="84"/>
        <v>0</v>
      </c>
      <c r="AI109" s="303">
        <f t="shared" si="84"/>
        <v>0</v>
      </c>
      <c r="AJ109" s="303">
        <f t="shared" si="84"/>
        <v>0</v>
      </c>
      <c r="AK109" s="1220"/>
      <c r="AL109" s="2239"/>
      <c r="AM109" s="303">
        <f t="shared" si="98"/>
        <v>0</v>
      </c>
      <c r="AN109" s="684"/>
      <c r="AO109" s="684"/>
      <c r="AP109" s="684"/>
      <c r="AQ109" s="684"/>
      <c r="AR109" s="684"/>
      <c r="AS109" s="684"/>
      <c r="AT109" s="1220"/>
      <c r="AU109" s="2230"/>
      <c r="AV109" s="303">
        <f t="shared" si="99"/>
        <v>0</v>
      </c>
      <c r="AW109" s="684"/>
      <c r="AX109" s="684"/>
      <c r="AY109" s="684"/>
      <c r="AZ109" s="684"/>
      <c r="BA109" s="684"/>
      <c r="BB109" s="684"/>
      <c r="BC109" s="1220"/>
      <c r="BD109" s="2233"/>
      <c r="BE109" s="303">
        <f t="shared" si="100"/>
        <v>0</v>
      </c>
      <c r="BF109" s="684"/>
      <c r="BG109" s="684"/>
      <c r="BH109" s="684"/>
      <c r="BI109" s="684"/>
      <c r="BJ109" s="684"/>
      <c r="BK109" s="684"/>
      <c r="BL109" s="1220"/>
      <c r="BM109" s="2236"/>
      <c r="BN109" s="303">
        <f t="shared" si="101"/>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2347"/>
      <c r="C110" s="1315"/>
      <c r="D110" s="1098"/>
      <c r="E110" s="1095"/>
      <c r="F110" s="1095"/>
      <c r="G110" s="1095"/>
      <c r="H110" s="1095"/>
      <c r="I110" s="1095"/>
      <c r="J110" s="1221"/>
      <c r="K110" s="1218"/>
      <c r="L110" s="1224"/>
      <c r="M110" s="1227"/>
      <c r="N110" s="1230"/>
      <c r="O110" s="1233"/>
      <c r="P110" s="1236"/>
      <c r="Q110" s="1239"/>
      <c r="R110" s="1221"/>
      <c r="S110" s="679"/>
      <c r="T110" s="710"/>
      <c r="U110" s="710"/>
      <c r="V110" s="710"/>
      <c r="W110" s="679"/>
      <c r="X110" s="671"/>
      <c r="Y110" s="671"/>
      <c r="Z110" s="671"/>
      <c r="AA110" s="671"/>
      <c r="AB110" s="1221"/>
      <c r="AC110" s="1242"/>
      <c r="AD110" s="306">
        <f t="shared" si="85"/>
        <v>0</v>
      </c>
      <c r="AE110" s="306">
        <f t="shared" si="85"/>
        <v>0</v>
      </c>
      <c r="AF110" s="306">
        <f t="shared" si="85"/>
        <v>0</v>
      </c>
      <c r="AG110" s="306">
        <f t="shared" si="84"/>
        <v>0</v>
      </c>
      <c r="AH110" s="306">
        <f t="shared" si="84"/>
        <v>0</v>
      </c>
      <c r="AI110" s="306">
        <f t="shared" si="84"/>
        <v>0</v>
      </c>
      <c r="AJ110" s="306">
        <f t="shared" si="84"/>
        <v>0</v>
      </c>
      <c r="AK110" s="1221"/>
      <c r="AL110" s="2240"/>
      <c r="AM110" s="306">
        <f t="shared" si="98"/>
        <v>0</v>
      </c>
      <c r="AN110" s="685"/>
      <c r="AO110" s="685"/>
      <c r="AP110" s="685"/>
      <c r="AQ110" s="685"/>
      <c r="AR110" s="685"/>
      <c r="AS110" s="685"/>
      <c r="AT110" s="1221"/>
      <c r="AU110" s="2231"/>
      <c r="AV110" s="306">
        <f t="shared" si="99"/>
        <v>0</v>
      </c>
      <c r="AW110" s="685"/>
      <c r="AX110" s="685"/>
      <c r="AY110" s="685"/>
      <c r="AZ110" s="685"/>
      <c r="BA110" s="685"/>
      <c r="BB110" s="685"/>
      <c r="BC110" s="1221"/>
      <c r="BD110" s="2234"/>
      <c r="BE110" s="306">
        <f t="shared" si="100"/>
        <v>0</v>
      </c>
      <c r="BF110" s="685"/>
      <c r="BG110" s="685"/>
      <c r="BH110" s="685"/>
      <c r="BI110" s="685"/>
      <c r="BJ110" s="685"/>
      <c r="BK110" s="685"/>
      <c r="BL110" s="1221"/>
      <c r="BM110" s="2237"/>
      <c r="BN110" s="306">
        <f t="shared" si="101"/>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x14ac:dyDescent="0.25">
      <c r="A111" s="673"/>
      <c r="B111" s="2347"/>
      <c r="C111" s="1315"/>
      <c r="D111" s="1096">
        <v>2409</v>
      </c>
      <c r="E111" s="1093" t="s">
        <v>7429</v>
      </c>
      <c r="F111" s="1093">
        <v>2409023</v>
      </c>
      <c r="G111" s="1093" t="s">
        <v>7430</v>
      </c>
      <c r="H111" s="1093" t="s">
        <v>7431</v>
      </c>
      <c r="I111" s="1093" t="s">
        <v>7432</v>
      </c>
      <c r="J111" s="1219">
        <v>801</v>
      </c>
      <c r="K111" s="1216" t="str">
        <f>+[23]Metas!K926</f>
        <v>Proyecto transversal en seguridad vial, movilidad y conducción, formulado e implementado en las IES de la región</v>
      </c>
      <c r="L111" s="1222">
        <v>1</v>
      </c>
      <c r="M111" s="1225">
        <v>1</v>
      </c>
      <c r="N111" s="1228"/>
      <c r="O111" s="1231"/>
      <c r="P111" s="1234"/>
      <c r="Q111" s="1237">
        <v>1</v>
      </c>
      <c r="R111" s="1219">
        <f>+$J111</f>
        <v>801</v>
      </c>
      <c r="S111" s="677" t="s">
        <v>7420</v>
      </c>
      <c r="T111" s="709" t="s">
        <v>3833</v>
      </c>
      <c r="U111" s="709" t="s">
        <v>3838</v>
      </c>
      <c r="V111" s="709" t="s">
        <v>3842</v>
      </c>
      <c r="W111" s="677" t="s">
        <v>7433</v>
      </c>
      <c r="X111" s="670">
        <v>44593</v>
      </c>
      <c r="Y111" s="670">
        <v>44925</v>
      </c>
      <c r="Z111" s="670">
        <v>44593</v>
      </c>
      <c r="AA111" s="670">
        <v>44925</v>
      </c>
      <c r="AB111" s="1219">
        <f t="shared" ref="AB111" si="150">+$J111</f>
        <v>801</v>
      </c>
      <c r="AC111" s="1240">
        <f t="shared" ref="AC111" si="151">+L111</f>
        <v>1</v>
      </c>
      <c r="AD111" s="308">
        <f t="shared" si="85"/>
        <v>0</v>
      </c>
      <c r="AE111" s="308">
        <f t="shared" si="85"/>
        <v>0</v>
      </c>
      <c r="AF111" s="308">
        <f t="shared" si="85"/>
        <v>0</v>
      </c>
      <c r="AG111" s="308">
        <f t="shared" si="84"/>
        <v>0</v>
      </c>
      <c r="AH111" s="308">
        <f t="shared" si="84"/>
        <v>0</v>
      </c>
      <c r="AI111" s="308">
        <f t="shared" si="84"/>
        <v>0</v>
      </c>
      <c r="AJ111" s="308">
        <f t="shared" si="84"/>
        <v>0</v>
      </c>
      <c r="AK111" s="1219">
        <f t="shared" ref="AK111" si="152">+$J111</f>
        <v>801</v>
      </c>
      <c r="AL111" s="1243">
        <f t="shared" ref="AL111:AL131" si="153">+N111</f>
        <v>0</v>
      </c>
      <c r="AM111" s="308">
        <f t="shared" si="98"/>
        <v>0</v>
      </c>
      <c r="AN111" s="683"/>
      <c r="AO111" s="683"/>
      <c r="AP111" s="683"/>
      <c r="AQ111" s="683"/>
      <c r="AR111" s="683"/>
      <c r="AS111" s="683"/>
      <c r="AT111" s="1219">
        <f t="shared" ref="AT111" si="154">+$J111</f>
        <v>801</v>
      </c>
      <c r="AU111" s="1246">
        <f t="shared" ref="AU111:AU131" si="155">+O111</f>
        <v>0</v>
      </c>
      <c r="AV111" s="308">
        <f t="shared" si="99"/>
        <v>0</v>
      </c>
      <c r="AW111" s="683"/>
      <c r="AX111" s="683"/>
      <c r="AY111" s="683"/>
      <c r="AZ111" s="683"/>
      <c r="BA111" s="683"/>
      <c r="BB111" s="683"/>
      <c r="BC111" s="1219">
        <f t="shared" ref="BC111" si="156">+$J111</f>
        <v>801</v>
      </c>
      <c r="BD111" s="1249">
        <f t="shared" ref="BD111:BD131" si="157">+P111</f>
        <v>0</v>
      </c>
      <c r="BE111" s="308">
        <f t="shared" si="100"/>
        <v>0</v>
      </c>
      <c r="BF111" s="683"/>
      <c r="BG111" s="683"/>
      <c r="BH111" s="683"/>
      <c r="BI111" s="683"/>
      <c r="BJ111" s="683"/>
      <c r="BK111" s="683"/>
      <c r="BL111" s="1219">
        <f t="shared" ref="BL111" si="158">+$J111</f>
        <v>801</v>
      </c>
      <c r="BM111" s="1252">
        <f t="shared" ref="BM111:BM131" si="159">+Q111</f>
        <v>1</v>
      </c>
      <c r="BN111" s="308">
        <f t="shared" si="101"/>
        <v>0</v>
      </c>
      <c r="BO111" s="683"/>
      <c r="BP111" s="683"/>
      <c r="BQ111" s="683"/>
      <c r="BR111" s="683"/>
      <c r="BS111" s="683"/>
      <c r="BT111" s="683"/>
      <c r="BU111" s="1204"/>
      <c r="BV111" s="1205"/>
      <c r="BW111" s="1205"/>
      <c r="BX111" s="1205"/>
      <c r="BY111" s="1205"/>
      <c r="BZ111" s="1205"/>
      <c r="CA111" s="1205"/>
      <c r="CB111" s="1205"/>
      <c r="CC111" s="1206"/>
    </row>
    <row r="112" spans="1:81" s="690" customFormat="1" ht="40.15" customHeight="1" x14ac:dyDescent="0.25">
      <c r="A112" s="673"/>
      <c r="B112" s="2347"/>
      <c r="C112" s="1315"/>
      <c r="D112" s="1097"/>
      <c r="E112" s="1094"/>
      <c r="F112" s="1094"/>
      <c r="G112" s="1094"/>
      <c r="H112" s="1094"/>
      <c r="I112" s="1094"/>
      <c r="J112" s="1220"/>
      <c r="K112" s="1217"/>
      <c r="L112" s="1223"/>
      <c r="M112" s="1226"/>
      <c r="N112" s="1229"/>
      <c r="O112" s="1232"/>
      <c r="P112" s="1235"/>
      <c r="Q112" s="1238"/>
      <c r="R112" s="1220"/>
      <c r="S112" s="678"/>
      <c r="T112" s="709"/>
      <c r="U112" s="709"/>
      <c r="V112" s="709"/>
      <c r="W112" s="678"/>
      <c r="X112" s="670"/>
      <c r="Y112" s="670"/>
      <c r="Z112" s="670"/>
      <c r="AA112" s="670"/>
      <c r="AB112" s="1220"/>
      <c r="AC112" s="1241"/>
      <c r="AD112" s="303">
        <f t="shared" si="85"/>
        <v>0</v>
      </c>
      <c r="AE112" s="303">
        <f t="shared" si="85"/>
        <v>0</v>
      </c>
      <c r="AF112" s="303">
        <f t="shared" si="85"/>
        <v>0</v>
      </c>
      <c r="AG112" s="303">
        <f t="shared" si="84"/>
        <v>0</v>
      </c>
      <c r="AH112" s="303">
        <f t="shared" si="84"/>
        <v>0</v>
      </c>
      <c r="AI112" s="303">
        <f t="shared" si="84"/>
        <v>0</v>
      </c>
      <c r="AJ112" s="303">
        <f t="shared" si="84"/>
        <v>0</v>
      </c>
      <c r="AK112" s="1220"/>
      <c r="AL112" s="1244"/>
      <c r="AM112" s="303">
        <f t="shared" si="98"/>
        <v>0</v>
      </c>
      <c r="AN112" s="684"/>
      <c r="AO112" s="684"/>
      <c r="AP112" s="684"/>
      <c r="AQ112" s="684"/>
      <c r="AR112" s="684"/>
      <c r="AS112" s="684"/>
      <c r="AT112" s="1220"/>
      <c r="AU112" s="1247"/>
      <c r="AV112" s="303">
        <f t="shared" si="99"/>
        <v>0</v>
      </c>
      <c r="AW112" s="684"/>
      <c r="AX112" s="684"/>
      <c r="AY112" s="684"/>
      <c r="AZ112" s="684"/>
      <c r="BA112" s="684"/>
      <c r="BB112" s="684"/>
      <c r="BC112" s="1220"/>
      <c r="BD112" s="1250"/>
      <c r="BE112" s="303">
        <f t="shared" si="100"/>
        <v>0</v>
      </c>
      <c r="BF112" s="684"/>
      <c r="BG112" s="684"/>
      <c r="BH112" s="684"/>
      <c r="BI112" s="684"/>
      <c r="BJ112" s="684"/>
      <c r="BK112" s="684"/>
      <c r="BL112" s="1220"/>
      <c r="BM112" s="1253"/>
      <c r="BN112" s="303">
        <f t="shared" si="101"/>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x14ac:dyDescent="0.25">
      <c r="A113" s="673"/>
      <c r="B113" s="2347"/>
      <c r="C113" s="1315"/>
      <c r="D113" s="1097"/>
      <c r="E113" s="1094"/>
      <c r="F113" s="1094"/>
      <c r="G113" s="1094"/>
      <c r="H113" s="1094"/>
      <c r="I113" s="1094"/>
      <c r="J113" s="1220"/>
      <c r="K113" s="1217"/>
      <c r="L113" s="1223"/>
      <c r="M113" s="1226"/>
      <c r="N113" s="1229"/>
      <c r="O113" s="1232"/>
      <c r="P113" s="1235"/>
      <c r="Q113" s="1238"/>
      <c r="R113" s="1220"/>
      <c r="S113" s="678"/>
      <c r="T113" s="709"/>
      <c r="U113" s="709"/>
      <c r="V113" s="709"/>
      <c r="W113" s="678"/>
      <c r="X113" s="670"/>
      <c r="Y113" s="670"/>
      <c r="Z113" s="670"/>
      <c r="AA113" s="670"/>
      <c r="AB113" s="1220"/>
      <c r="AC113" s="1241"/>
      <c r="AD113" s="303">
        <f t="shared" si="85"/>
        <v>0</v>
      </c>
      <c r="AE113" s="303">
        <f t="shared" si="85"/>
        <v>0</v>
      </c>
      <c r="AF113" s="303">
        <f t="shared" si="85"/>
        <v>0</v>
      </c>
      <c r="AG113" s="303">
        <f t="shared" si="84"/>
        <v>0</v>
      </c>
      <c r="AH113" s="303">
        <f t="shared" si="84"/>
        <v>0</v>
      </c>
      <c r="AI113" s="303">
        <f t="shared" si="84"/>
        <v>0</v>
      </c>
      <c r="AJ113" s="303">
        <f t="shared" si="84"/>
        <v>0</v>
      </c>
      <c r="AK113" s="1220"/>
      <c r="AL113" s="1244"/>
      <c r="AM113" s="303">
        <f t="shared" si="98"/>
        <v>0</v>
      </c>
      <c r="AN113" s="684"/>
      <c r="AO113" s="684"/>
      <c r="AP113" s="684"/>
      <c r="AQ113" s="684"/>
      <c r="AR113" s="684"/>
      <c r="AS113" s="684"/>
      <c r="AT113" s="1220"/>
      <c r="AU113" s="1247"/>
      <c r="AV113" s="303">
        <f t="shared" si="99"/>
        <v>0</v>
      </c>
      <c r="AW113" s="684"/>
      <c r="AX113" s="684"/>
      <c r="AY113" s="684"/>
      <c r="AZ113" s="684"/>
      <c r="BA113" s="684"/>
      <c r="BB113" s="684"/>
      <c r="BC113" s="1220"/>
      <c r="BD113" s="1250"/>
      <c r="BE113" s="303">
        <f t="shared" si="100"/>
        <v>0</v>
      </c>
      <c r="BF113" s="684"/>
      <c r="BG113" s="684"/>
      <c r="BH113" s="684"/>
      <c r="BI113" s="684"/>
      <c r="BJ113" s="684"/>
      <c r="BK113" s="684"/>
      <c r="BL113" s="1220"/>
      <c r="BM113" s="1253"/>
      <c r="BN113" s="303">
        <f t="shared" si="101"/>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Bot="1" x14ac:dyDescent="0.3">
      <c r="A114" s="673"/>
      <c r="B114" s="2347"/>
      <c r="C114" s="1315"/>
      <c r="D114" s="1098"/>
      <c r="E114" s="1095"/>
      <c r="F114" s="1095"/>
      <c r="G114" s="1095"/>
      <c r="H114" s="1095"/>
      <c r="I114" s="1095"/>
      <c r="J114" s="1221"/>
      <c r="K114" s="1218"/>
      <c r="L114" s="1224"/>
      <c r="M114" s="1227"/>
      <c r="N114" s="1230"/>
      <c r="O114" s="1233"/>
      <c r="P114" s="1236"/>
      <c r="Q114" s="1239"/>
      <c r="R114" s="1221"/>
      <c r="S114" s="679"/>
      <c r="T114" s="710"/>
      <c r="U114" s="710"/>
      <c r="V114" s="710"/>
      <c r="W114" s="679"/>
      <c r="X114" s="671"/>
      <c r="Y114" s="671"/>
      <c r="Z114" s="671"/>
      <c r="AA114" s="671"/>
      <c r="AB114" s="1221"/>
      <c r="AC114" s="1242"/>
      <c r="AD114" s="306">
        <f t="shared" si="85"/>
        <v>0</v>
      </c>
      <c r="AE114" s="306">
        <f t="shared" si="85"/>
        <v>0</v>
      </c>
      <c r="AF114" s="306">
        <f t="shared" si="85"/>
        <v>0</v>
      </c>
      <c r="AG114" s="306">
        <f t="shared" si="84"/>
        <v>0</v>
      </c>
      <c r="AH114" s="306">
        <f t="shared" si="84"/>
        <v>0</v>
      </c>
      <c r="AI114" s="306">
        <f t="shared" si="84"/>
        <v>0</v>
      </c>
      <c r="AJ114" s="306">
        <f t="shared" si="84"/>
        <v>0</v>
      </c>
      <c r="AK114" s="1221"/>
      <c r="AL114" s="1245"/>
      <c r="AM114" s="306">
        <f t="shared" si="98"/>
        <v>0</v>
      </c>
      <c r="AN114" s="685"/>
      <c r="AO114" s="685"/>
      <c r="AP114" s="685"/>
      <c r="AQ114" s="685"/>
      <c r="AR114" s="685"/>
      <c r="AS114" s="685"/>
      <c r="AT114" s="1221"/>
      <c r="AU114" s="1248"/>
      <c r="AV114" s="306">
        <f t="shared" si="99"/>
        <v>0</v>
      </c>
      <c r="AW114" s="685"/>
      <c r="AX114" s="685"/>
      <c r="AY114" s="685"/>
      <c r="AZ114" s="685"/>
      <c r="BA114" s="685"/>
      <c r="BB114" s="685"/>
      <c r="BC114" s="1221"/>
      <c r="BD114" s="1251"/>
      <c r="BE114" s="306">
        <f t="shared" si="100"/>
        <v>0</v>
      </c>
      <c r="BF114" s="685"/>
      <c r="BG114" s="685"/>
      <c r="BH114" s="685"/>
      <c r="BI114" s="685"/>
      <c r="BJ114" s="685"/>
      <c r="BK114" s="685"/>
      <c r="BL114" s="1221"/>
      <c r="BM114" s="1254"/>
      <c r="BN114" s="306">
        <f t="shared" si="101"/>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x14ac:dyDescent="0.25">
      <c r="A115" s="673"/>
      <c r="B115" s="2347"/>
      <c r="C115" s="1315"/>
      <c r="D115" s="1096">
        <v>2409</v>
      </c>
      <c r="E115" s="1093" t="s">
        <v>7429</v>
      </c>
      <c r="F115" s="1093">
        <v>2409023</v>
      </c>
      <c r="G115" s="1093" t="s">
        <v>7430</v>
      </c>
      <c r="H115" s="1093" t="s">
        <v>7431</v>
      </c>
      <c r="I115" s="1093" t="s">
        <v>7432</v>
      </c>
      <c r="J115" s="1219">
        <v>802</v>
      </c>
      <c r="K115" s="1216" t="str">
        <f>+[23]Metas!K927</f>
        <v>Programa de auditoría dirigido a las empresas de la región, para la revisión y exigencia del cumplimiento del PESV, conforme a los requisitos exigidos y plasmados en la normatividad legal vigente</v>
      </c>
      <c r="L115" s="1222">
        <v>0</v>
      </c>
      <c r="M115" s="1225">
        <f t="shared" ref="M115:M131" si="160">SUM(N115:Q115)/4</f>
        <v>0</v>
      </c>
      <c r="N115" s="1228"/>
      <c r="O115" s="1231"/>
      <c r="P115" s="1234"/>
      <c r="Q115" s="1237"/>
      <c r="R115" s="1219">
        <f>+$J115</f>
        <v>802</v>
      </c>
      <c r="S115" s="677"/>
      <c r="T115" s="708"/>
      <c r="U115" s="708"/>
      <c r="V115" s="708"/>
      <c r="W115" s="677"/>
      <c r="X115" s="669"/>
      <c r="Y115" s="669"/>
      <c r="Z115" s="669"/>
      <c r="AA115" s="669"/>
      <c r="AB115" s="1219">
        <f t="shared" ref="AB115" si="161">+$J115</f>
        <v>802</v>
      </c>
      <c r="AC115" s="1240">
        <f t="shared" ref="AC115" si="162">+L115</f>
        <v>0</v>
      </c>
      <c r="AD115" s="308">
        <f t="shared" si="85"/>
        <v>0</v>
      </c>
      <c r="AE115" s="308">
        <f t="shared" si="85"/>
        <v>0</v>
      </c>
      <c r="AF115" s="308">
        <f t="shared" si="85"/>
        <v>0</v>
      </c>
      <c r="AG115" s="308">
        <f t="shared" si="84"/>
        <v>0</v>
      </c>
      <c r="AH115" s="308">
        <f t="shared" si="84"/>
        <v>0</v>
      </c>
      <c r="AI115" s="308">
        <f t="shared" si="84"/>
        <v>0</v>
      </c>
      <c r="AJ115" s="308">
        <f t="shared" si="84"/>
        <v>0</v>
      </c>
      <c r="AK115" s="1219">
        <f t="shared" ref="AK115" si="163">+$J115</f>
        <v>802</v>
      </c>
      <c r="AL115" s="1243">
        <f t="shared" si="153"/>
        <v>0</v>
      </c>
      <c r="AM115" s="308">
        <f t="shared" si="98"/>
        <v>0</v>
      </c>
      <c r="AN115" s="683"/>
      <c r="AO115" s="683"/>
      <c r="AP115" s="683"/>
      <c r="AQ115" s="683"/>
      <c r="AR115" s="683"/>
      <c r="AS115" s="683"/>
      <c r="AT115" s="1219">
        <f t="shared" ref="AT115" si="164">+$J115</f>
        <v>802</v>
      </c>
      <c r="AU115" s="1246">
        <f t="shared" si="155"/>
        <v>0</v>
      </c>
      <c r="AV115" s="308">
        <f t="shared" si="99"/>
        <v>0</v>
      </c>
      <c r="AW115" s="683"/>
      <c r="AX115" s="683"/>
      <c r="AY115" s="683"/>
      <c r="AZ115" s="683"/>
      <c r="BA115" s="683"/>
      <c r="BB115" s="683"/>
      <c r="BC115" s="1219">
        <f t="shared" ref="BC115" si="165">+$J115</f>
        <v>802</v>
      </c>
      <c r="BD115" s="1249">
        <f t="shared" si="157"/>
        <v>0</v>
      </c>
      <c r="BE115" s="308">
        <f t="shared" si="100"/>
        <v>0</v>
      </c>
      <c r="BF115" s="683"/>
      <c r="BG115" s="683"/>
      <c r="BH115" s="683"/>
      <c r="BI115" s="683"/>
      <c r="BJ115" s="683"/>
      <c r="BK115" s="683"/>
      <c r="BL115" s="1219">
        <f t="shared" ref="BL115" si="166">+$J115</f>
        <v>802</v>
      </c>
      <c r="BM115" s="1252">
        <f t="shared" si="159"/>
        <v>0</v>
      </c>
      <c r="BN115" s="308">
        <f t="shared" si="101"/>
        <v>0</v>
      </c>
      <c r="BO115" s="683"/>
      <c r="BP115" s="683"/>
      <c r="BQ115" s="683"/>
      <c r="BR115" s="683"/>
      <c r="BS115" s="683"/>
      <c r="BT115" s="683"/>
      <c r="BU115" s="1204"/>
      <c r="BV115" s="1205"/>
      <c r="BW115" s="1205"/>
      <c r="BX115" s="1205"/>
      <c r="BY115" s="1205"/>
      <c r="BZ115" s="1205"/>
      <c r="CA115" s="1205"/>
      <c r="CB115" s="1205"/>
      <c r="CC115" s="1206"/>
    </row>
    <row r="116" spans="1:81" s="690" customFormat="1" ht="40.15" customHeight="1" x14ac:dyDescent="0.25">
      <c r="A116" s="673"/>
      <c r="B116" s="2347"/>
      <c r="C116" s="1315"/>
      <c r="D116" s="1097"/>
      <c r="E116" s="1094"/>
      <c r="F116" s="1094"/>
      <c r="G116" s="1094"/>
      <c r="H116" s="1094"/>
      <c r="I116" s="1094"/>
      <c r="J116" s="1220"/>
      <c r="K116" s="1217"/>
      <c r="L116" s="1223"/>
      <c r="M116" s="1226"/>
      <c r="N116" s="1229"/>
      <c r="O116" s="1232"/>
      <c r="P116" s="1235"/>
      <c r="Q116" s="1238"/>
      <c r="R116" s="1220"/>
      <c r="S116" s="678"/>
      <c r="T116" s="709"/>
      <c r="U116" s="709"/>
      <c r="V116" s="709"/>
      <c r="W116" s="678"/>
      <c r="X116" s="670"/>
      <c r="Y116" s="670"/>
      <c r="Z116" s="670"/>
      <c r="AA116" s="670"/>
      <c r="AB116" s="1220"/>
      <c r="AC116" s="1241"/>
      <c r="AD116" s="303">
        <f t="shared" si="85"/>
        <v>0</v>
      </c>
      <c r="AE116" s="303">
        <f t="shared" si="85"/>
        <v>0</v>
      </c>
      <c r="AF116" s="303">
        <f t="shared" si="85"/>
        <v>0</v>
      </c>
      <c r="AG116" s="303">
        <f t="shared" si="84"/>
        <v>0</v>
      </c>
      <c r="AH116" s="303">
        <f t="shared" si="84"/>
        <v>0</v>
      </c>
      <c r="AI116" s="303">
        <f t="shared" si="84"/>
        <v>0</v>
      </c>
      <c r="AJ116" s="303">
        <f t="shared" si="84"/>
        <v>0</v>
      </c>
      <c r="AK116" s="1220"/>
      <c r="AL116" s="1244"/>
      <c r="AM116" s="303">
        <f t="shared" si="98"/>
        <v>0</v>
      </c>
      <c r="AN116" s="684"/>
      <c r="AO116" s="684"/>
      <c r="AP116" s="684"/>
      <c r="AQ116" s="684"/>
      <c r="AR116" s="684"/>
      <c r="AS116" s="684"/>
      <c r="AT116" s="1220"/>
      <c r="AU116" s="1247"/>
      <c r="AV116" s="303">
        <f t="shared" si="99"/>
        <v>0</v>
      </c>
      <c r="AW116" s="684"/>
      <c r="AX116" s="684"/>
      <c r="AY116" s="684"/>
      <c r="AZ116" s="684"/>
      <c r="BA116" s="684"/>
      <c r="BB116" s="684"/>
      <c r="BC116" s="1220"/>
      <c r="BD116" s="1250"/>
      <c r="BE116" s="303">
        <f t="shared" si="100"/>
        <v>0</v>
      </c>
      <c r="BF116" s="684"/>
      <c r="BG116" s="684"/>
      <c r="BH116" s="684"/>
      <c r="BI116" s="684"/>
      <c r="BJ116" s="684"/>
      <c r="BK116" s="684"/>
      <c r="BL116" s="1220"/>
      <c r="BM116" s="1253"/>
      <c r="BN116" s="303">
        <f t="shared" si="101"/>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x14ac:dyDescent="0.25">
      <c r="A117" s="673"/>
      <c r="B117" s="2347"/>
      <c r="C117" s="1315"/>
      <c r="D117" s="1097"/>
      <c r="E117" s="1094"/>
      <c r="F117" s="1094"/>
      <c r="G117" s="1094"/>
      <c r="H117" s="1094"/>
      <c r="I117" s="1094"/>
      <c r="J117" s="1220"/>
      <c r="K117" s="1217"/>
      <c r="L117" s="1223"/>
      <c r="M117" s="1226"/>
      <c r="N117" s="1229"/>
      <c r="O117" s="1232"/>
      <c r="P117" s="1235"/>
      <c r="Q117" s="1238"/>
      <c r="R117" s="1220"/>
      <c r="S117" s="678"/>
      <c r="T117" s="709"/>
      <c r="U117" s="709"/>
      <c r="V117" s="709"/>
      <c r="W117" s="678"/>
      <c r="X117" s="670"/>
      <c r="Y117" s="670"/>
      <c r="Z117" s="670"/>
      <c r="AA117" s="670"/>
      <c r="AB117" s="1220"/>
      <c r="AC117" s="1241"/>
      <c r="AD117" s="303">
        <f t="shared" si="85"/>
        <v>0</v>
      </c>
      <c r="AE117" s="303">
        <f t="shared" si="85"/>
        <v>0</v>
      </c>
      <c r="AF117" s="303">
        <f t="shared" si="85"/>
        <v>0</v>
      </c>
      <c r="AG117" s="303">
        <f t="shared" si="84"/>
        <v>0</v>
      </c>
      <c r="AH117" s="303">
        <f t="shared" si="84"/>
        <v>0</v>
      </c>
      <c r="AI117" s="303">
        <f t="shared" si="84"/>
        <v>0</v>
      </c>
      <c r="AJ117" s="303">
        <f t="shared" si="84"/>
        <v>0</v>
      </c>
      <c r="AK117" s="1220"/>
      <c r="AL117" s="1244"/>
      <c r="AM117" s="303">
        <f t="shared" si="98"/>
        <v>0</v>
      </c>
      <c r="AN117" s="684"/>
      <c r="AO117" s="684"/>
      <c r="AP117" s="684"/>
      <c r="AQ117" s="684"/>
      <c r="AR117" s="684"/>
      <c r="AS117" s="684"/>
      <c r="AT117" s="1220"/>
      <c r="AU117" s="1247"/>
      <c r="AV117" s="303">
        <f t="shared" si="99"/>
        <v>0</v>
      </c>
      <c r="AW117" s="684"/>
      <c r="AX117" s="684"/>
      <c r="AY117" s="684"/>
      <c r="AZ117" s="684"/>
      <c r="BA117" s="684"/>
      <c r="BB117" s="684"/>
      <c r="BC117" s="1220"/>
      <c r="BD117" s="1250"/>
      <c r="BE117" s="303">
        <f t="shared" si="100"/>
        <v>0</v>
      </c>
      <c r="BF117" s="684"/>
      <c r="BG117" s="684"/>
      <c r="BH117" s="684"/>
      <c r="BI117" s="684"/>
      <c r="BJ117" s="684"/>
      <c r="BK117" s="684"/>
      <c r="BL117" s="1220"/>
      <c r="BM117" s="1253"/>
      <c r="BN117" s="303">
        <f t="shared" si="101"/>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Bot="1" x14ac:dyDescent="0.3">
      <c r="A118" s="673"/>
      <c r="B118" s="2347"/>
      <c r="C118" s="1315"/>
      <c r="D118" s="1098"/>
      <c r="E118" s="1095"/>
      <c r="F118" s="1095"/>
      <c r="G118" s="1095"/>
      <c r="H118" s="1095"/>
      <c r="I118" s="1095"/>
      <c r="J118" s="1221"/>
      <c r="K118" s="1218"/>
      <c r="L118" s="1224"/>
      <c r="M118" s="1227"/>
      <c r="N118" s="1230"/>
      <c r="O118" s="1233"/>
      <c r="P118" s="1236"/>
      <c r="Q118" s="1239"/>
      <c r="R118" s="1221"/>
      <c r="S118" s="679"/>
      <c r="T118" s="710"/>
      <c r="U118" s="710"/>
      <c r="V118" s="710"/>
      <c r="W118" s="679"/>
      <c r="X118" s="671"/>
      <c r="Y118" s="671"/>
      <c r="Z118" s="671"/>
      <c r="AA118" s="671"/>
      <c r="AB118" s="1221"/>
      <c r="AC118" s="1242"/>
      <c r="AD118" s="306">
        <f t="shared" si="85"/>
        <v>0</v>
      </c>
      <c r="AE118" s="306">
        <f t="shared" si="85"/>
        <v>0</v>
      </c>
      <c r="AF118" s="306">
        <f t="shared" si="85"/>
        <v>0</v>
      </c>
      <c r="AG118" s="306">
        <f t="shared" si="84"/>
        <v>0</v>
      </c>
      <c r="AH118" s="306">
        <f t="shared" si="84"/>
        <v>0</v>
      </c>
      <c r="AI118" s="306">
        <f t="shared" si="84"/>
        <v>0</v>
      </c>
      <c r="AJ118" s="306">
        <f t="shared" si="84"/>
        <v>0</v>
      </c>
      <c r="AK118" s="1221"/>
      <c r="AL118" s="1245"/>
      <c r="AM118" s="306">
        <f t="shared" si="98"/>
        <v>0</v>
      </c>
      <c r="AN118" s="685"/>
      <c r="AO118" s="685"/>
      <c r="AP118" s="685"/>
      <c r="AQ118" s="685"/>
      <c r="AR118" s="685"/>
      <c r="AS118" s="685"/>
      <c r="AT118" s="1221"/>
      <c r="AU118" s="1248"/>
      <c r="AV118" s="306">
        <f t="shared" si="99"/>
        <v>0</v>
      </c>
      <c r="AW118" s="685"/>
      <c r="AX118" s="685"/>
      <c r="AY118" s="685"/>
      <c r="AZ118" s="685"/>
      <c r="BA118" s="685"/>
      <c r="BB118" s="685"/>
      <c r="BC118" s="1221"/>
      <c r="BD118" s="1251"/>
      <c r="BE118" s="306">
        <f t="shared" si="100"/>
        <v>0</v>
      </c>
      <c r="BF118" s="685"/>
      <c r="BG118" s="685"/>
      <c r="BH118" s="685"/>
      <c r="BI118" s="685"/>
      <c r="BJ118" s="685"/>
      <c r="BK118" s="685"/>
      <c r="BL118" s="1221"/>
      <c r="BM118" s="1254"/>
      <c r="BN118" s="306">
        <f t="shared" si="101"/>
        <v>0</v>
      </c>
      <c r="BO118" s="685"/>
      <c r="BP118" s="685"/>
      <c r="BQ118" s="685"/>
      <c r="BR118" s="685"/>
      <c r="BS118" s="685"/>
      <c r="BT118" s="685"/>
      <c r="BU118" s="1210"/>
      <c r="BV118" s="1211"/>
      <c r="BW118" s="1211"/>
      <c r="BX118" s="1211"/>
      <c r="BY118" s="1211"/>
      <c r="BZ118" s="1211"/>
      <c r="CA118" s="1211"/>
      <c r="CB118" s="1211"/>
      <c r="CC118" s="1212"/>
    </row>
    <row r="119" spans="1:81" s="690" customFormat="1" ht="40.15" customHeight="1" thickTop="1" x14ac:dyDescent="0.25">
      <c r="A119" s="673"/>
      <c r="B119" s="2347"/>
      <c r="C119" s="1315"/>
      <c r="D119" s="1096">
        <v>2409</v>
      </c>
      <c r="E119" s="1093" t="s">
        <v>7429</v>
      </c>
      <c r="F119" s="1093">
        <v>2409023</v>
      </c>
      <c r="G119" s="1093" t="s">
        <v>7430</v>
      </c>
      <c r="H119" s="1093" t="s">
        <v>7431</v>
      </c>
      <c r="I119" s="1093" t="s">
        <v>7432</v>
      </c>
      <c r="J119" s="1219">
        <v>803</v>
      </c>
      <c r="K119" s="1216" t="str">
        <f>+[23]Metas!K928</f>
        <v xml:space="preserve">Motociclistas del Departamento cuentan con una capacitación pertinente y adecuada en cultura, seguridad vial y movilidad </v>
      </c>
      <c r="L119" s="1222">
        <v>0</v>
      </c>
      <c r="M119" s="1225">
        <v>0</v>
      </c>
      <c r="N119" s="1228"/>
      <c r="O119" s="1231"/>
      <c r="P119" s="1234"/>
      <c r="Q119" s="1237"/>
      <c r="R119" s="1219">
        <f>+$J119</f>
        <v>803</v>
      </c>
      <c r="S119" s="677"/>
      <c r="T119" s="708"/>
      <c r="U119" s="708"/>
      <c r="V119" s="708"/>
      <c r="W119" s="677"/>
      <c r="X119" s="669"/>
      <c r="Y119" s="669"/>
      <c r="Z119" s="669"/>
      <c r="AA119" s="669"/>
      <c r="AB119" s="1219">
        <f t="shared" ref="AB119" si="167">+$J119</f>
        <v>803</v>
      </c>
      <c r="AC119" s="1240">
        <f t="shared" ref="AC119" si="168">+L119</f>
        <v>0</v>
      </c>
      <c r="AD119" s="308">
        <f t="shared" si="85"/>
        <v>0</v>
      </c>
      <c r="AE119" s="308">
        <f t="shared" si="85"/>
        <v>0</v>
      </c>
      <c r="AF119" s="308">
        <f t="shared" si="85"/>
        <v>0</v>
      </c>
      <c r="AG119" s="308">
        <f t="shared" si="84"/>
        <v>0</v>
      </c>
      <c r="AH119" s="308">
        <f t="shared" si="84"/>
        <v>0</v>
      </c>
      <c r="AI119" s="308">
        <f t="shared" si="84"/>
        <v>0</v>
      </c>
      <c r="AJ119" s="308">
        <f t="shared" si="84"/>
        <v>0</v>
      </c>
      <c r="AK119" s="1219">
        <f t="shared" ref="AK119" si="169">+$J119</f>
        <v>803</v>
      </c>
      <c r="AL119" s="1243">
        <f t="shared" si="153"/>
        <v>0</v>
      </c>
      <c r="AM119" s="308">
        <f t="shared" si="98"/>
        <v>0</v>
      </c>
      <c r="AN119" s="683"/>
      <c r="AO119" s="683"/>
      <c r="AP119" s="683"/>
      <c r="AQ119" s="683"/>
      <c r="AR119" s="683"/>
      <c r="AS119" s="683"/>
      <c r="AT119" s="1219">
        <f t="shared" ref="AT119" si="170">+$J119</f>
        <v>803</v>
      </c>
      <c r="AU119" s="1246">
        <f t="shared" si="155"/>
        <v>0</v>
      </c>
      <c r="AV119" s="308">
        <f t="shared" si="99"/>
        <v>0</v>
      </c>
      <c r="AW119" s="683"/>
      <c r="AX119" s="683"/>
      <c r="AY119" s="683"/>
      <c r="AZ119" s="683"/>
      <c r="BA119" s="683"/>
      <c r="BB119" s="683"/>
      <c r="BC119" s="1219">
        <f t="shared" ref="BC119" si="171">+$J119</f>
        <v>803</v>
      </c>
      <c r="BD119" s="1249">
        <f t="shared" si="157"/>
        <v>0</v>
      </c>
      <c r="BE119" s="308">
        <f t="shared" si="100"/>
        <v>0</v>
      </c>
      <c r="BF119" s="683"/>
      <c r="BG119" s="683"/>
      <c r="BH119" s="683"/>
      <c r="BI119" s="683"/>
      <c r="BJ119" s="683"/>
      <c r="BK119" s="683"/>
      <c r="BL119" s="1219">
        <f t="shared" ref="BL119" si="172">+$J119</f>
        <v>803</v>
      </c>
      <c r="BM119" s="1252">
        <f t="shared" si="159"/>
        <v>0</v>
      </c>
      <c r="BN119" s="308">
        <f t="shared" si="101"/>
        <v>0</v>
      </c>
      <c r="BO119" s="683"/>
      <c r="BP119" s="683"/>
      <c r="BQ119" s="683"/>
      <c r="BR119" s="683"/>
      <c r="BS119" s="683"/>
      <c r="BT119" s="683"/>
      <c r="BU119" s="1204"/>
      <c r="BV119" s="1205"/>
      <c r="BW119" s="1205"/>
      <c r="BX119" s="1205"/>
      <c r="BY119" s="1205"/>
      <c r="BZ119" s="1205"/>
      <c r="CA119" s="1205"/>
      <c r="CB119" s="1205"/>
      <c r="CC119" s="1206"/>
    </row>
    <row r="120" spans="1:81" s="690" customFormat="1" ht="40.15" customHeight="1" x14ac:dyDescent="0.25">
      <c r="A120" s="673"/>
      <c r="B120" s="2347"/>
      <c r="C120" s="1315"/>
      <c r="D120" s="1097"/>
      <c r="E120" s="1094"/>
      <c r="F120" s="1094"/>
      <c r="G120" s="1094"/>
      <c r="H120" s="1094"/>
      <c r="I120" s="1094"/>
      <c r="J120" s="1220"/>
      <c r="K120" s="1217"/>
      <c r="L120" s="1223"/>
      <c r="M120" s="1226"/>
      <c r="N120" s="1229"/>
      <c r="O120" s="1232"/>
      <c r="P120" s="1235"/>
      <c r="Q120" s="1238"/>
      <c r="R120" s="1220"/>
      <c r="S120" s="678"/>
      <c r="T120" s="709"/>
      <c r="U120" s="709"/>
      <c r="V120" s="709"/>
      <c r="W120" s="678"/>
      <c r="X120" s="670"/>
      <c r="Y120" s="670"/>
      <c r="Z120" s="670"/>
      <c r="AA120" s="670"/>
      <c r="AB120" s="1220"/>
      <c r="AC120" s="1241"/>
      <c r="AD120" s="303">
        <f t="shared" si="85"/>
        <v>0</v>
      </c>
      <c r="AE120" s="303">
        <f t="shared" si="85"/>
        <v>0</v>
      </c>
      <c r="AF120" s="303">
        <f t="shared" si="85"/>
        <v>0</v>
      </c>
      <c r="AG120" s="303">
        <f t="shared" si="84"/>
        <v>0</v>
      </c>
      <c r="AH120" s="303">
        <f t="shared" si="84"/>
        <v>0</v>
      </c>
      <c r="AI120" s="303">
        <f t="shared" si="84"/>
        <v>0</v>
      </c>
      <c r="AJ120" s="303">
        <f t="shared" si="84"/>
        <v>0</v>
      </c>
      <c r="AK120" s="1220"/>
      <c r="AL120" s="1244"/>
      <c r="AM120" s="303">
        <f t="shared" si="98"/>
        <v>0</v>
      </c>
      <c r="AN120" s="684"/>
      <c r="AO120" s="684"/>
      <c r="AP120" s="684"/>
      <c r="AQ120" s="684"/>
      <c r="AR120" s="684"/>
      <c r="AS120" s="684"/>
      <c r="AT120" s="1220"/>
      <c r="AU120" s="1247"/>
      <c r="AV120" s="303">
        <f t="shared" si="99"/>
        <v>0</v>
      </c>
      <c r="AW120" s="684"/>
      <c r="AX120" s="684"/>
      <c r="AY120" s="684"/>
      <c r="AZ120" s="684"/>
      <c r="BA120" s="684"/>
      <c r="BB120" s="684"/>
      <c r="BC120" s="1220"/>
      <c r="BD120" s="1250"/>
      <c r="BE120" s="303">
        <f t="shared" si="100"/>
        <v>0</v>
      </c>
      <c r="BF120" s="684"/>
      <c r="BG120" s="684"/>
      <c r="BH120" s="684"/>
      <c r="BI120" s="684"/>
      <c r="BJ120" s="684"/>
      <c r="BK120" s="684"/>
      <c r="BL120" s="1220"/>
      <c r="BM120" s="1253"/>
      <c r="BN120" s="303">
        <f t="shared" si="101"/>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x14ac:dyDescent="0.25">
      <c r="A121" s="673"/>
      <c r="B121" s="2347"/>
      <c r="C121" s="1315"/>
      <c r="D121" s="1097"/>
      <c r="E121" s="1094"/>
      <c r="F121" s="1094"/>
      <c r="G121" s="1094"/>
      <c r="H121" s="1094"/>
      <c r="I121" s="1094"/>
      <c r="J121" s="1220"/>
      <c r="K121" s="1217"/>
      <c r="L121" s="1223"/>
      <c r="M121" s="1226"/>
      <c r="N121" s="1229"/>
      <c r="O121" s="1232"/>
      <c r="P121" s="1235"/>
      <c r="Q121" s="1238"/>
      <c r="R121" s="1220"/>
      <c r="S121" s="678"/>
      <c r="T121" s="709"/>
      <c r="U121" s="709"/>
      <c r="V121" s="709"/>
      <c r="W121" s="678"/>
      <c r="X121" s="670"/>
      <c r="Y121" s="670"/>
      <c r="Z121" s="670"/>
      <c r="AA121" s="670"/>
      <c r="AB121" s="1220"/>
      <c r="AC121" s="1241"/>
      <c r="AD121" s="303">
        <f t="shared" si="85"/>
        <v>0</v>
      </c>
      <c r="AE121" s="303">
        <f t="shared" si="85"/>
        <v>0</v>
      </c>
      <c r="AF121" s="303">
        <f t="shared" si="85"/>
        <v>0</v>
      </c>
      <c r="AG121" s="303">
        <f t="shared" si="84"/>
        <v>0</v>
      </c>
      <c r="AH121" s="303">
        <f t="shared" si="84"/>
        <v>0</v>
      </c>
      <c r="AI121" s="303">
        <f t="shared" si="84"/>
        <v>0</v>
      </c>
      <c r="AJ121" s="303">
        <f t="shared" si="84"/>
        <v>0</v>
      </c>
      <c r="AK121" s="1220"/>
      <c r="AL121" s="1244"/>
      <c r="AM121" s="303">
        <f t="shared" si="98"/>
        <v>0</v>
      </c>
      <c r="AN121" s="684"/>
      <c r="AO121" s="684"/>
      <c r="AP121" s="684"/>
      <c r="AQ121" s="684"/>
      <c r="AR121" s="684"/>
      <c r="AS121" s="684"/>
      <c r="AT121" s="1220"/>
      <c r="AU121" s="1247"/>
      <c r="AV121" s="303">
        <f t="shared" si="99"/>
        <v>0</v>
      </c>
      <c r="AW121" s="684"/>
      <c r="AX121" s="684"/>
      <c r="AY121" s="684"/>
      <c r="AZ121" s="684"/>
      <c r="BA121" s="684"/>
      <c r="BB121" s="684"/>
      <c r="BC121" s="1220"/>
      <c r="BD121" s="1250"/>
      <c r="BE121" s="303">
        <f t="shared" si="100"/>
        <v>0</v>
      </c>
      <c r="BF121" s="684"/>
      <c r="BG121" s="684"/>
      <c r="BH121" s="684"/>
      <c r="BI121" s="684"/>
      <c r="BJ121" s="684"/>
      <c r="BK121" s="684"/>
      <c r="BL121" s="1220"/>
      <c r="BM121" s="1253"/>
      <c r="BN121" s="303">
        <f t="shared" si="101"/>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thickBot="1" x14ac:dyDescent="0.3">
      <c r="A122" s="673"/>
      <c r="B122" s="2347"/>
      <c r="C122" s="1316"/>
      <c r="D122" s="1098"/>
      <c r="E122" s="1095"/>
      <c r="F122" s="1095"/>
      <c r="G122" s="1095"/>
      <c r="H122" s="1095"/>
      <c r="I122" s="1095"/>
      <c r="J122" s="1221"/>
      <c r="K122" s="1218"/>
      <c r="L122" s="1224"/>
      <c r="M122" s="1227"/>
      <c r="N122" s="1230"/>
      <c r="O122" s="1233"/>
      <c r="P122" s="1236"/>
      <c r="Q122" s="1239"/>
      <c r="R122" s="1221"/>
      <c r="S122" s="679"/>
      <c r="T122" s="710"/>
      <c r="U122" s="710"/>
      <c r="V122" s="710"/>
      <c r="W122" s="679"/>
      <c r="X122" s="671"/>
      <c r="Y122" s="671"/>
      <c r="Z122" s="671"/>
      <c r="AA122" s="671"/>
      <c r="AB122" s="1221"/>
      <c r="AC122" s="1242"/>
      <c r="AD122" s="306">
        <f t="shared" si="85"/>
        <v>0</v>
      </c>
      <c r="AE122" s="306">
        <f t="shared" si="85"/>
        <v>0</v>
      </c>
      <c r="AF122" s="306">
        <f t="shared" si="85"/>
        <v>0</v>
      </c>
      <c r="AG122" s="306">
        <f t="shared" si="84"/>
        <v>0</v>
      </c>
      <c r="AH122" s="306">
        <f t="shared" si="84"/>
        <v>0</v>
      </c>
      <c r="AI122" s="306">
        <f t="shared" si="84"/>
        <v>0</v>
      </c>
      <c r="AJ122" s="306">
        <f t="shared" si="84"/>
        <v>0</v>
      </c>
      <c r="AK122" s="1221"/>
      <c r="AL122" s="1245"/>
      <c r="AM122" s="306">
        <f t="shared" si="98"/>
        <v>0</v>
      </c>
      <c r="AN122" s="389"/>
      <c r="AO122" s="685"/>
      <c r="AP122" s="685"/>
      <c r="AQ122" s="685"/>
      <c r="AR122" s="685"/>
      <c r="AS122" s="685"/>
      <c r="AT122" s="1221"/>
      <c r="AU122" s="1248"/>
      <c r="AV122" s="306">
        <f t="shared" si="99"/>
        <v>0</v>
      </c>
      <c r="AW122" s="685"/>
      <c r="AX122" s="685"/>
      <c r="AY122" s="685"/>
      <c r="AZ122" s="685"/>
      <c r="BA122" s="685"/>
      <c r="BB122" s="685"/>
      <c r="BC122" s="1221"/>
      <c r="BD122" s="1251"/>
      <c r="BE122" s="306">
        <f t="shared" si="100"/>
        <v>0</v>
      </c>
      <c r="BF122" s="685"/>
      <c r="BG122" s="685"/>
      <c r="BH122" s="685"/>
      <c r="BI122" s="685"/>
      <c r="BJ122" s="685"/>
      <c r="BK122" s="685"/>
      <c r="BL122" s="1221"/>
      <c r="BM122" s="1254"/>
      <c r="BN122" s="306">
        <f t="shared" si="101"/>
        <v>0</v>
      </c>
      <c r="BO122" s="685"/>
      <c r="BP122" s="685"/>
      <c r="BQ122" s="685"/>
      <c r="BR122" s="685"/>
      <c r="BS122" s="685"/>
      <c r="BT122" s="685"/>
      <c r="BU122" s="1210"/>
      <c r="BV122" s="1211"/>
      <c r="BW122" s="1211"/>
      <c r="BX122" s="1211"/>
      <c r="BY122" s="1211"/>
      <c r="BZ122" s="1211"/>
      <c r="CA122" s="1211"/>
      <c r="CB122" s="1211"/>
      <c r="CC122" s="1212"/>
    </row>
    <row r="123" spans="1:81" s="690" customFormat="1" ht="40.15" customHeight="1" thickTop="1" x14ac:dyDescent="0.25">
      <c r="A123" s="673"/>
      <c r="B123" s="2347"/>
      <c r="C123" s="1314" t="s">
        <v>1294</v>
      </c>
      <c r="D123" s="1096">
        <v>2409</v>
      </c>
      <c r="E123" s="1093" t="s">
        <v>7429</v>
      </c>
      <c r="F123" s="1093">
        <v>2409023</v>
      </c>
      <c r="G123" s="1093" t="s">
        <v>7430</v>
      </c>
      <c r="H123" s="1093" t="s">
        <v>7431</v>
      </c>
      <c r="I123" s="1093" t="s">
        <v>7432</v>
      </c>
      <c r="J123" s="1219">
        <v>804</v>
      </c>
      <c r="K123" s="1216" t="str">
        <f>+[23]Metas!K929</f>
        <v>Comité consultivo de infraestructura vial, creado y en funcionamiento</v>
      </c>
      <c r="L123" s="1222">
        <v>1</v>
      </c>
      <c r="M123" s="1225">
        <v>1</v>
      </c>
      <c r="N123" s="1228"/>
      <c r="O123" s="1231"/>
      <c r="P123" s="1234"/>
      <c r="Q123" s="1237">
        <v>1</v>
      </c>
      <c r="R123" s="1219">
        <f>+$J123</f>
        <v>804</v>
      </c>
      <c r="S123" s="677" t="s">
        <v>7420</v>
      </c>
      <c r="T123" s="709" t="s">
        <v>3833</v>
      </c>
      <c r="U123" s="709" t="s">
        <v>3838</v>
      </c>
      <c r="V123" s="709" t="s">
        <v>3842</v>
      </c>
      <c r="W123" s="677" t="s">
        <v>7433</v>
      </c>
      <c r="X123" s="670">
        <v>44593</v>
      </c>
      <c r="Y123" s="670">
        <v>44925</v>
      </c>
      <c r="Z123" s="670">
        <v>44593</v>
      </c>
      <c r="AA123" s="670">
        <v>44925</v>
      </c>
      <c r="AB123" s="1219">
        <f t="shared" ref="AB123" si="173">+$J123</f>
        <v>804</v>
      </c>
      <c r="AC123" s="1240">
        <f t="shared" ref="AC123" si="174">+L123</f>
        <v>1</v>
      </c>
      <c r="AD123" s="308">
        <f t="shared" si="85"/>
        <v>4</v>
      </c>
      <c r="AE123" s="308">
        <f t="shared" si="85"/>
        <v>4</v>
      </c>
      <c r="AF123" s="308">
        <f t="shared" si="85"/>
        <v>0</v>
      </c>
      <c r="AG123" s="308">
        <f t="shared" si="84"/>
        <v>0</v>
      </c>
      <c r="AH123" s="308">
        <f t="shared" si="84"/>
        <v>0</v>
      </c>
      <c r="AI123" s="308">
        <f t="shared" si="84"/>
        <v>0</v>
      </c>
      <c r="AJ123" s="308">
        <f t="shared" si="84"/>
        <v>0</v>
      </c>
      <c r="AK123" s="1219">
        <f t="shared" ref="AK123" si="175">+$J123</f>
        <v>804</v>
      </c>
      <c r="AL123" s="1243">
        <f t="shared" si="153"/>
        <v>0</v>
      </c>
      <c r="AM123" s="308">
        <f t="shared" si="98"/>
        <v>1</v>
      </c>
      <c r="AN123" s="970">
        <v>1</v>
      </c>
      <c r="AO123" s="683"/>
      <c r="AP123" s="683"/>
      <c r="AQ123" s="683"/>
      <c r="AR123" s="683"/>
      <c r="AS123" s="683"/>
      <c r="AT123" s="1219">
        <f t="shared" ref="AT123" si="176">+$J123</f>
        <v>804</v>
      </c>
      <c r="AU123" s="1246">
        <f t="shared" si="155"/>
        <v>0</v>
      </c>
      <c r="AV123" s="308">
        <f t="shared" si="99"/>
        <v>1</v>
      </c>
      <c r="AW123" s="970">
        <v>1</v>
      </c>
      <c r="AX123" s="683"/>
      <c r="AY123" s="683"/>
      <c r="AZ123" s="683"/>
      <c r="BA123" s="683"/>
      <c r="BB123" s="683"/>
      <c r="BC123" s="1219">
        <f t="shared" ref="BC123" si="177">+$J123</f>
        <v>804</v>
      </c>
      <c r="BD123" s="1249">
        <f t="shared" si="157"/>
        <v>0</v>
      </c>
      <c r="BE123" s="308">
        <f t="shared" si="100"/>
        <v>1</v>
      </c>
      <c r="BF123" s="970">
        <v>1</v>
      </c>
      <c r="BG123" s="683"/>
      <c r="BH123" s="683"/>
      <c r="BI123" s="683"/>
      <c r="BJ123" s="683"/>
      <c r="BK123" s="683"/>
      <c r="BL123" s="1219">
        <f t="shared" ref="BL123" si="178">+$J123</f>
        <v>804</v>
      </c>
      <c r="BM123" s="1252">
        <f t="shared" si="159"/>
        <v>1</v>
      </c>
      <c r="BN123" s="308">
        <f t="shared" si="101"/>
        <v>1</v>
      </c>
      <c r="BO123" s="970">
        <v>1</v>
      </c>
      <c r="BP123" s="683"/>
      <c r="BQ123" s="683"/>
      <c r="BR123" s="683"/>
      <c r="BS123" s="683"/>
      <c r="BT123" s="683"/>
      <c r="BU123" s="1204"/>
      <c r="BV123" s="1205"/>
      <c r="BW123" s="1205"/>
      <c r="BX123" s="1205"/>
      <c r="BY123" s="1205"/>
      <c r="BZ123" s="1205"/>
      <c r="CA123" s="1205"/>
      <c r="CB123" s="1205"/>
      <c r="CC123" s="1206"/>
    </row>
    <row r="124" spans="1:81" s="690" customFormat="1" ht="40.15" customHeight="1" x14ac:dyDescent="0.25">
      <c r="A124" s="673"/>
      <c r="B124" s="2347"/>
      <c r="C124" s="1315"/>
      <c r="D124" s="1097"/>
      <c r="E124" s="1094"/>
      <c r="F124" s="1094"/>
      <c r="G124" s="1094"/>
      <c r="H124" s="1094"/>
      <c r="I124" s="1094"/>
      <c r="J124" s="1220"/>
      <c r="K124" s="1217"/>
      <c r="L124" s="1223"/>
      <c r="M124" s="1226"/>
      <c r="N124" s="1229"/>
      <c r="O124" s="1232"/>
      <c r="P124" s="1235"/>
      <c r="Q124" s="1238"/>
      <c r="R124" s="1220"/>
      <c r="S124" s="678"/>
      <c r="T124" s="709"/>
      <c r="U124" s="709"/>
      <c r="V124" s="709"/>
      <c r="W124" s="678"/>
      <c r="X124" s="670"/>
      <c r="Y124" s="670"/>
      <c r="Z124" s="670"/>
      <c r="AA124" s="670"/>
      <c r="AB124" s="1220"/>
      <c r="AC124" s="1241"/>
      <c r="AD124" s="303">
        <f t="shared" si="85"/>
        <v>0</v>
      </c>
      <c r="AE124" s="303">
        <f t="shared" si="85"/>
        <v>0</v>
      </c>
      <c r="AF124" s="303">
        <f t="shared" si="85"/>
        <v>0</v>
      </c>
      <c r="AG124" s="303">
        <f t="shared" si="84"/>
        <v>0</v>
      </c>
      <c r="AH124" s="303">
        <f t="shared" si="84"/>
        <v>0</v>
      </c>
      <c r="AI124" s="303">
        <f t="shared" si="84"/>
        <v>0</v>
      </c>
      <c r="AJ124" s="303">
        <f t="shared" si="84"/>
        <v>0</v>
      </c>
      <c r="AK124" s="1220"/>
      <c r="AL124" s="1244"/>
      <c r="AM124" s="303">
        <f t="shared" si="98"/>
        <v>0</v>
      </c>
      <c r="AN124" s="684"/>
      <c r="AO124" s="684"/>
      <c r="AP124" s="684"/>
      <c r="AQ124" s="684"/>
      <c r="AR124" s="684"/>
      <c r="AS124" s="684"/>
      <c r="AT124" s="1220"/>
      <c r="AU124" s="1247"/>
      <c r="AV124" s="303">
        <f t="shared" si="99"/>
        <v>0</v>
      </c>
      <c r="AW124" s="684"/>
      <c r="AX124" s="684"/>
      <c r="AY124" s="684"/>
      <c r="AZ124" s="684"/>
      <c r="BA124" s="684"/>
      <c r="BB124" s="684"/>
      <c r="BC124" s="1220"/>
      <c r="BD124" s="1250"/>
      <c r="BE124" s="303">
        <f t="shared" si="100"/>
        <v>0</v>
      </c>
      <c r="BF124" s="684"/>
      <c r="BG124" s="684"/>
      <c r="BH124" s="684"/>
      <c r="BI124" s="684"/>
      <c r="BJ124" s="684"/>
      <c r="BK124" s="684"/>
      <c r="BL124" s="1220"/>
      <c r="BM124" s="1253"/>
      <c r="BN124" s="303">
        <f t="shared" si="101"/>
        <v>0</v>
      </c>
      <c r="BO124" s="684"/>
      <c r="BP124" s="684"/>
      <c r="BQ124" s="684"/>
      <c r="BR124" s="684"/>
      <c r="BS124" s="684"/>
      <c r="BT124" s="684"/>
      <c r="BU124" s="1207"/>
      <c r="BV124" s="1208"/>
      <c r="BW124" s="1208"/>
      <c r="BX124" s="1208"/>
      <c r="BY124" s="1208"/>
      <c r="BZ124" s="1208"/>
      <c r="CA124" s="1208"/>
      <c r="CB124" s="1208"/>
      <c r="CC124" s="1209"/>
    </row>
    <row r="125" spans="1:81" s="690" customFormat="1" ht="40.15" customHeight="1" x14ac:dyDescent="0.25">
      <c r="A125" s="673"/>
      <c r="B125" s="2347"/>
      <c r="C125" s="1315"/>
      <c r="D125" s="1097"/>
      <c r="E125" s="1094"/>
      <c r="F125" s="1094"/>
      <c r="G125" s="1094"/>
      <c r="H125" s="1094"/>
      <c r="I125" s="1094"/>
      <c r="J125" s="1220"/>
      <c r="K125" s="1217"/>
      <c r="L125" s="1223"/>
      <c r="M125" s="1226"/>
      <c r="N125" s="1229"/>
      <c r="O125" s="1232"/>
      <c r="P125" s="1235"/>
      <c r="Q125" s="1238"/>
      <c r="R125" s="1220"/>
      <c r="S125" s="678"/>
      <c r="T125" s="709"/>
      <c r="U125" s="709"/>
      <c r="V125" s="709"/>
      <c r="W125" s="678"/>
      <c r="X125" s="670"/>
      <c r="Y125" s="670"/>
      <c r="Z125" s="670"/>
      <c r="AA125" s="670"/>
      <c r="AB125" s="1220"/>
      <c r="AC125" s="1241"/>
      <c r="AD125" s="303">
        <f t="shared" si="85"/>
        <v>0</v>
      </c>
      <c r="AE125" s="303">
        <f t="shared" si="85"/>
        <v>0</v>
      </c>
      <c r="AF125" s="303">
        <f t="shared" si="85"/>
        <v>0</v>
      </c>
      <c r="AG125" s="303">
        <f t="shared" si="84"/>
        <v>0</v>
      </c>
      <c r="AH125" s="303">
        <f t="shared" si="84"/>
        <v>0</v>
      </c>
      <c r="AI125" s="303">
        <f t="shared" si="84"/>
        <v>0</v>
      </c>
      <c r="AJ125" s="303">
        <f t="shared" si="84"/>
        <v>0</v>
      </c>
      <c r="AK125" s="1220"/>
      <c r="AL125" s="1244"/>
      <c r="AM125" s="303">
        <f t="shared" si="98"/>
        <v>0</v>
      </c>
      <c r="AN125" s="684"/>
      <c r="AO125" s="684"/>
      <c r="AP125" s="684"/>
      <c r="AQ125" s="684"/>
      <c r="AR125" s="684"/>
      <c r="AS125" s="684"/>
      <c r="AT125" s="1220"/>
      <c r="AU125" s="1247"/>
      <c r="AV125" s="303">
        <f t="shared" si="99"/>
        <v>0</v>
      </c>
      <c r="AW125" s="684"/>
      <c r="AX125" s="684"/>
      <c r="AY125" s="684"/>
      <c r="AZ125" s="684"/>
      <c r="BA125" s="684"/>
      <c r="BB125" s="684"/>
      <c r="BC125" s="1220"/>
      <c r="BD125" s="1250"/>
      <c r="BE125" s="303">
        <f t="shared" si="100"/>
        <v>0</v>
      </c>
      <c r="BF125" s="684"/>
      <c r="BG125" s="684"/>
      <c r="BH125" s="684"/>
      <c r="BI125" s="684"/>
      <c r="BJ125" s="684"/>
      <c r="BK125" s="684"/>
      <c r="BL125" s="1220"/>
      <c r="BM125" s="1253"/>
      <c r="BN125" s="303">
        <f t="shared" si="101"/>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thickBot="1" x14ac:dyDescent="0.3">
      <c r="A126" s="673"/>
      <c r="B126" s="2347"/>
      <c r="C126" s="1315"/>
      <c r="D126" s="1098"/>
      <c r="E126" s="1095"/>
      <c r="F126" s="1095"/>
      <c r="G126" s="1095"/>
      <c r="H126" s="1095"/>
      <c r="I126" s="1095"/>
      <c r="J126" s="1221"/>
      <c r="K126" s="1218"/>
      <c r="L126" s="1224"/>
      <c r="M126" s="1227"/>
      <c r="N126" s="1230"/>
      <c r="O126" s="1233"/>
      <c r="P126" s="1236"/>
      <c r="Q126" s="1239"/>
      <c r="R126" s="1221"/>
      <c r="S126" s="679"/>
      <c r="T126" s="710"/>
      <c r="U126" s="710"/>
      <c r="V126" s="710"/>
      <c r="W126" s="679"/>
      <c r="X126" s="671"/>
      <c r="Y126" s="671"/>
      <c r="Z126" s="671"/>
      <c r="AA126" s="671"/>
      <c r="AB126" s="1221"/>
      <c r="AC126" s="1242"/>
      <c r="AD126" s="306">
        <f t="shared" si="85"/>
        <v>0</v>
      </c>
      <c r="AE126" s="306">
        <f t="shared" si="85"/>
        <v>0</v>
      </c>
      <c r="AF126" s="306">
        <f t="shared" si="85"/>
        <v>0</v>
      </c>
      <c r="AG126" s="306">
        <f t="shared" si="84"/>
        <v>0</v>
      </c>
      <c r="AH126" s="306">
        <f t="shared" si="84"/>
        <v>0</v>
      </c>
      <c r="AI126" s="306">
        <f t="shared" si="84"/>
        <v>0</v>
      </c>
      <c r="AJ126" s="306">
        <f t="shared" si="84"/>
        <v>0</v>
      </c>
      <c r="AK126" s="1221"/>
      <c r="AL126" s="1245"/>
      <c r="AM126" s="306">
        <f t="shared" si="98"/>
        <v>0</v>
      </c>
      <c r="AN126" s="685"/>
      <c r="AO126" s="685"/>
      <c r="AP126" s="685"/>
      <c r="AQ126" s="685"/>
      <c r="AR126" s="685"/>
      <c r="AS126" s="685"/>
      <c r="AT126" s="1221"/>
      <c r="AU126" s="1248"/>
      <c r="AV126" s="306">
        <f t="shared" si="99"/>
        <v>0</v>
      </c>
      <c r="AW126" s="685"/>
      <c r="AX126" s="685"/>
      <c r="AY126" s="685"/>
      <c r="AZ126" s="685"/>
      <c r="BA126" s="685"/>
      <c r="BB126" s="685"/>
      <c r="BC126" s="1221"/>
      <c r="BD126" s="1251"/>
      <c r="BE126" s="306">
        <f t="shared" si="100"/>
        <v>0</v>
      </c>
      <c r="BF126" s="685"/>
      <c r="BG126" s="685"/>
      <c r="BH126" s="685"/>
      <c r="BI126" s="685"/>
      <c r="BJ126" s="685"/>
      <c r="BK126" s="685"/>
      <c r="BL126" s="1221"/>
      <c r="BM126" s="1254"/>
      <c r="BN126" s="306">
        <f t="shared" si="101"/>
        <v>0</v>
      </c>
      <c r="BO126" s="685"/>
      <c r="BP126" s="685"/>
      <c r="BQ126" s="685"/>
      <c r="BR126" s="685"/>
      <c r="BS126" s="685"/>
      <c r="BT126" s="685"/>
      <c r="BU126" s="1210"/>
      <c r="BV126" s="1211"/>
      <c r="BW126" s="1211"/>
      <c r="BX126" s="1211"/>
      <c r="BY126" s="1211"/>
      <c r="BZ126" s="1211"/>
      <c r="CA126" s="1211"/>
      <c r="CB126" s="1211"/>
      <c r="CC126" s="1212"/>
    </row>
    <row r="127" spans="1:81" s="690" customFormat="1" ht="40.15" customHeight="1" thickTop="1" x14ac:dyDescent="0.25">
      <c r="A127" s="673"/>
      <c r="B127" s="2347"/>
      <c r="C127" s="1315"/>
      <c r="D127" s="1096">
        <v>2409</v>
      </c>
      <c r="E127" s="1093" t="s">
        <v>7429</v>
      </c>
      <c r="F127" s="1093">
        <v>2409023</v>
      </c>
      <c r="G127" s="1093" t="s">
        <v>7430</v>
      </c>
      <c r="H127" s="1093" t="s">
        <v>7431</v>
      </c>
      <c r="I127" s="1093" t="s">
        <v>7432</v>
      </c>
      <c r="J127" s="1219">
        <v>805</v>
      </c>
      <c r="K127" s="1216" t="str">
        <f>+[23]Metas!K930</f>
        <v>Mapa de siniestralidad departamental</v>
      </c>
      <c r="L127" s="1222">
        <v>1</v>
      </c>
      <c r="M127" s="1225">
        <v>1</v>
      </c>
      <c r="N127" s="1228"/>
      <c r="O127" s="1231"/>
      <c r="P127" s="1234"/>
      <c r="Q127" s="1237">
        <v>1</v>
      </c>
      <c r="R127" s="1219">
        <f>+$J127</f>
        <v>805</v>
      </c>
      <c r="S127" s="677" t="s">
        <v>7420</v>
      </c>
      <c r="T127" s="709" t="s">
        <v>3833</v>
      </c>
      <c r="U127" s="709" t="s">
        <v>3838</v>
      </c>
      <c r="V127" s="709" t="s">
        <v>3842</v>
      </c>
      <c r="W127" s="677" t="s">
        <v>7433</v>
      </c>
      <c r="X127" s="670">
        <v>44593</v>
      </c>
      <c r="Y127" s="670">
        <v>44925</v>
      </c>
      <c r="Z127" s="670">
        <v>44593</v>
      </c>
      <c r="AA127" s="670">
        <v>44925</v>
      </c>
      <c r="AB127" s="1219">
        <f t="shared" ref="AB127" si="179">+$J127</f>
        <v>805</v>
      </c>
      <c r="AC127" s="1240">
        <f t="shared" ref="AC127" si="180">+L127</f>
        <v>1</v>
      </c>
      <c r="AD127" s="308">
        <f t="shared" si="85"/>
        <v>9.9</v>
      </c>
      <c r="AE127" s="308">
        <f t="shared" si="85"/>
        <v>9.9</v>
      </c>
      <c r="AF127" s="308">
        <f t="shared" si="85"/>
        <v>0</v>
      </c>
      <c r="AG127" s="308">
        <f t="shared" si="84"/>
        <v>0</v>
      </c>
      <c r="AH127" s="308">
        <f t="shared" si="84"/>
        <v>0</v>
      </c>
      <c r="AI127" s="308">
        <f t="shared" si="84"/>
        <v>0</v>
      </c>
      <c r="AJ127" s="308">
        <f t="shared" si="84"/>
        <v>0</v>
      </c>
      <c r="AK127" s="1219">
        <f t="shared" ref="AK127" si="181">+$J127</f>
        <v>805</v>
      </c>
      <c r="AL127" s="1243">
        <f t="shared" si="153"/>
        <v>0</v>
      </c>
      <c r="AM127" s="308">
        <f t="shared" si="98"/>
        <v>2.4750000000000001</v>
      </c>
      <c r="AN127" s="973">
        <v>2.4750000000000001</v>
      </c>
      <c r="AO127" s="683"/>
      <c r="AP127" s="683"/>
      <c r="AQ127" s="683"/>
      <c r="AR127" s="683"/>
      <c r="AS127" s="683"/>
      <c r="AT127" s="1219">
        <f t="shared" ref="AT127" si="182">+$J127</f>
        <v>805</v>
      </c>
      <c r="AU127" s="1246">
        <f t="shared" si="155"/>
        <v>0</v>
      </c>
      <c r="AV127" s="308">
        <f t="shared" si="99"/>
        <v>2.4750000000000001</v>
      </c>
      <c r="AW127" s="973">
        <v>2.4750000000000001</v>
      </c>
      <c r="AX127" s="683"/>
      <c r="AY127" s="683"/>
      <c r="AZ127" s="683"/>
      <c r="BA127" s="683"/>
      <c r="BB127" s="683"/>
      <c r="BC127" s="1219">
        <f t="shared" ref="BC127" si="183">+$J127</f>
        <v>805</v>
      </c>
      <c r="BD127" s="1249">
        <f t="shared" si="157"/>
        <v>0</v>
      </c>
      <c r="BE127" s="308">
        <f t="shared" si="100"/>
        <v>2.4750000000000001</v>
      </c>
      <c r="BF127" s="973">
        <v>2.4750000000000001</v>
      </c>
      <c r="BG127" s="683"/>
      <c r="BH127" s="683"/>
      <c r="BI127" s="683"/>
      <c r="BJ127" s="683"/>
      <c r="BK127" s="683"/>
      <c r="BL127" s="1219">
        <f t="shared" ref="BL127" si="184">+$J127</f>
        <v>805</v>
      </c>
      <c r="BM127" s="1252">
        <f t="shared" si="159"/>
        <v>1</v>
      </c>
      <c r="BN127" s="308">
        <f t="shared" si="101"/>
        <v>2.4750000000000001</v>
      </c>
      <c r="BO127" s="973">
        <v>2.4750000000000001</v>
      </c>
      <c r="BP127" s="683"/>
      <c r="BQ127" s="683"/>
      <c r="BR127" s="683"/>
      <c r="BS127" s="683"/>
      <c r="BT127" s="683"/>
      <c r="BU127" s="1204"/>
      <c r="BV127" s="1205"/>
      <c r="BW127" s="1205"/>
      <c r="BX127" s="1205"/>
      <c r="BY127" s="1205"/>
      <c r="BZ127" s="1205"/>
      <c r="CA127" s="1205"/>
      <c r="CB127" s="1205"/>
      <c r="CC127" s="1206"/>
    </row>
    <row r="128" spans="1:81" s="690" customFormat="1" ht="40.15" customHeight="1" x14ac:dyDescent="0.25">
      <c r="A128" s="673"/>
      <c r="B128" s="2347"/>
      <c r="C128" s="1315"/>
      <c r="D128" s="1097"/>
      <c r="E128" s="1094"/>
      <c r="F128" s="1094"/>
      <c r="G128" s="1094"/>
      <c r="H128" s="1094"/>
      <c r="I128" s="1094"/>
      <c r="J128" s="1220"/>
      <c r="K128" s="1217"/>
      <c r="L128" s="1223"/>
      <c r="M128" s="1226"/>
      <c r="N128" s="1229"/>
      <c r="O128" s="1232"/>
      <c r="P128" s="1235"/>
      <c r="Q128" s="1238"/>
      <c r="R128" s="1220"/>
      <c r="S128" s="678"/>
      <c r="T128" s="709"/>
      <c r="U128" s="709"/>
      <c r="V128" s="709"/>
      <c r="W128" s="678"/>
      <c r="X128" s="670"/>
      <c r="Y128" s="670"/>
      <c r="Z128" s="670"/>
      <c r="AA128" s="670"/>
      <c r="AB128" s="1220"/>
      <c r="AC128" s="1241"/>
      <c r="AD128" s="303">
        <f t="shared" si="85"/>
        <v>0</v>
      </c>
      <c r="AE128" s="303">
        <f t="shared" si="85"/>
        <v>0</v>
      </c>
      <c r="AF128" s="303">
        <f t="shared" si="85"/>
        <v>0</v>
      </c>
      <c r="AG128" s="303">
        <f t="shared" si="84"/>
        <v>0</v>
      </c>
      <c r="AH128" s="303">
        <f t="shared" si="84"/>
        <v>0</v>
      </c>
      <c r="AI128" s="303">
        <f t="shared" si="84"/>
        <v>0</v>
      </c>
      <c r="AJ128" s="303">
        <f t="shared" si="84"/>
        <v>0</v>
      </c>
      <c r="AK128" s="1220"/>
      <c r="AL128" s="1244"/>
      <c r="AM128" s="303">
        <f t="shared" si="98"/>
        <v>0</v>
      </c>
      <c r="AN128" s="684"/>
      <c r="AO128" s="684"/>
      <c r="AP128" s="684"/>
      <c r="AQ128" s="684"/>
      <c r="AR128" s="684"/>
      <c r="AS128" s="684"/>
      <c r="AT128" s="1220"/>
      <c r="AU128" s="1247"/>
      <c r="AV128" s="303">
        <f t="shared" si="99"/>
        <v>0</v>
      </c>
      <c r="AW128" s="684"/>
      <c r="AX128" s="684"/>
      <c r="AY128" s="684"/>
      <c r="AZ128" s="684"/>
      <c r="BA128" s="684"/>
      <c r="BB128" s="684"/>
      <c r="BC128" s="1220"/>
      <c r="BD128" s="1250"/>
      <c r="BE128" s="303">
        <f t="shared" si="100"/>
        <v>0</v>
      </c>
      <c r="BF128" s="684"/>
      <c r="BG128" s="684"/>
      <c r="BH128" s="684"/>
      <c r="BI128" s="684"/>
      <c r="BJ128" s="684"/>
      <c r="BK128" s="684"/>
      <c r="BL128" s="1220"/>
      <c r="BM128" s="1253"/>
      <c r="BN128" s="303">
        <f t="shared" si="101"/>
        <v>0</v>
      </c>
      <c r="BO128" s="684"/>
      <c r="BP128" s="684"/>
      <c r="BQ128" s="684"/>
      <c r="BR128" s="684"/>
      <c r="BS128" s="684"/>
      <c r="BT128" s="684"/>
      <c r="BU128" s="1207"/>
      <c r="BV128" s="1208"/>
      <c r="BW128" s="1208"/>
      <c r="BX128" s="1208"/>
      <c r="BY128" s="1208"/>
      <c r="BZ128" s="1208"/>
      <c r="CA128" s="1208"/>
      <c r="CB128" s="1208"/>
      <c r="CC128" s="1209"/>
    </row>
    <row r="129" spans="1:81" s="690" customFormat="1" ht="40.15" customHeight="1" x14ac:dyDescent="0.25">
      <c r="A129" s="673"/>
      <c r="B129" s="2347"/>
      <c r="C129" s="1315"/>
      <c r="D129" s="1097"/>
      <c r="E129" s="1094"/>
      <c r="F129" s="1094"/>
      <c r="G129" s="1094"/>
      <c r="H129" s="1094"/>
      <c r="I129" s="1094"/>
      <c r="J129" s="1220"/>
      <c r="K129" s="1217"/>
      <c r="L129" s="1223"/>
      <c r="M129" s="1226"/>
      <c r="N129" s="1229"/>
      <c r="O129" s="1232"/>
      <c r="P129" s="1235"/>
      <c r="Q129" s="1238"/>
      <c r="R129" s="1220"/>
      <c r="S129" s="678"/>
      <c r="T129" s="709"/>
      <c r="U129" s="709"/>
      <c r="V129" s="709"/>
      <c r="W129" s="678"/>
      <c r="X129" s="670"/>
      <c r="Y129" s="670"/>
      <c r="Z129" s="670"/>
      <c r="AA129" s="670"/>
      <c r="AB129" s="1220"/>
      <c r="AC129" s="1241"/>
      <c r="AD129" s="303">
        <f t="shared" si="85"/>
        <v>0</v>
      </c>
      <c r="AE129" s="303">
        <f t="shared" si="85"/>
        <v>0</v>
      </c>
      <c r="AF129" s="303">
        <f t="shared" si="85"/>
        <v>0</v>
      </c>
      <c r="AG129" s="303">
        <f t="shared" si="84"/>
        <v>0</v>
      </c>
      <c r="AH129" s="303">
        <f t="shared" si="84"/>
        <v>0</v>
      </c>
      <c r="AI129" s="303">
        <f t="shared" si="84"/>
        <v>0</v>
      </c>
      <c r="AJ129" s="303">
        <f t="shared" si="84"/>
        <v>0</v>
      </c>
      <c r="AK129" s="1220"/>
      <c r="AL129" s="1244"/>
      <c r="AM129" s="303">
        <f t="shared" si="98"/>
        <v>0</v>
      </c>
      <c r="AN129" s="684"/>
      <c r="AO129" s="684"/>
      <c r="AP129" s="684"/>
      <c r="AQ129" s="684"/>
      <c r="AR129" s="684"/>
      <c r="AS129" s="684"/>
      <c r="AT129" s="1220"/>
      <c r="AU129" s="1247"/>
      <c r="AV129" s="303">
        <f t="shared" si="99"/>
        <v>0</v>
      </c>
      <c r="AW129" s="684"/>
      <c r="AX129" s="684"/>
      <c r="AY129" s="684"/>
      <c r="AZ129" s="684"/>
      <c r="BA129" s="684"/>
      <c r="BB129" s="684"/>
      <c r="BC129" s="1220"/>
      <c r="BD129" s="1250"/>
      <c r="BE129" s="303">
        <f t="shared" si="100"/>
        <v>0</v>
      </c>
      <c r="BF129" s="684"/>
      <c r="BG129" s="684"/>
      <c r="BH129" s="684"/>
      <c r="BI129" s="684"/>
      <c r="BJ129" s="684"/>
      <c r="BK129" s="684"/>
      <c r="BL129" s="1220"/>
      <c r="BM129" s="1253"/>
      <c r="BN129" s="303">
        <f t="shared" si="101"/>
        <v>0</v>
      </c>
      <c r="BO129" s="684"/>
      <c r="BP129" s="684"/>
      <c r="BQ129" s="684"/>
      <c r="BR129" s="684"/>
      <c r="BS129" s="684"/>
      <c r="BT129" s="684"/>
      <c r="BU129" s="1207"/>
      <c r="BV129" s="1208"/>
      <c r="BW129" s="1208"/>
      <c r="BX129" s="1208"/>
      <c r="BY129" s="1208"/>
      <c r="BZ129" s="1208"/>
      <c r="CA129" s="1208"/>
      <c r="CB129" s="1208"/>
      <c r="CC129" s="1209"/>
    </row>
    <row r="130" spans="1:81" s="690" customFormat="1" ht="40.15" customHeight="1" thickBot="1" x14ac:dyDescent="0.3">
      <c r="A130" s="673"/>
      <c r="B130" s="2347"/>
      <c r="C130" s="1315"/>
      <c r="D130" s="1098"/>
      <c r="E130" s="1095"/>
      <c r="F130" s="1095"/>
      <c r="G130" s="1095"/>
      <c r="H130" s="1095"/>
      <c r="I130" s="1095"/>
      <c r="J130" s="1221"/>
      <c r="K130" s="1218"/>
      <c r="L130" s="1224"/>
      <c r="M130" s="1227"/>
      <c r="N130" s="1230"/>
      <c r="O130" s="1233"/>
      <c r="P130" s="1236"/>
      <c r="Q130" s="1239"/>
      <c r="R130" s="1221"/>
      <c r="S130" s="679"/>
      <c r="T130" s="710"/>
      <c r="U130" s="710"/>
      <c r="V130" s="710"/>
      <c r="W130" s="679"/>
      <c r="X130" s="671"/>
      <c r="Y130" s="671"/>
      <c r="Z130" s="671"/>
      <c r="AA130" s="671"/>
      <c r="AB130" s="1221"/>
      <c r="AC130" s="1242"/>
      <c r="AD130" s="306">
        <f t="shared" si="85"/>
        <v>0</v>
      </c>
      <c r="AE130" s="306">
        <f t="shared" si="85"/>
        <v>0</v>
      </c>
      <c r="AF130" s="306">
        <f t="shared" si="85"/>
        <v>0</v>
      </c>
      <c r="AG130" s="306">
        <f t="shared" si="84"/>
        <v>0</v>
      </c>
      <c r="AH130" s="306">
        <f t="shared" si="84"/>
        <v>0</v>
      </c>
      <c r="AI130" s="306">
        <f t="shared" si="84"/>
        <v>0</v>
      </c>
      <c r="AJ130" s="306">
        <f t="shared" si="84"/>
        <v>0</v>
      </c>
      <c r="AK130" s="1221"/>
      <c r="AL130" s="1245"/>
      <c r="AM130" s="306">
        <f t="shared" si="98"/>
        <v>0</v>
      </c>
      <c r="AN130" s="389"/>
      <c r="AO130" s="685"/>
      <c r="AP130" s="685"/>
      <c r="AQ130" s="685"/>
      <c r="AR130" s="685"/>
      <c r="AS130" s="685"/>
      <c r="AT130" s="1221"/>
      <c r="AU130" s="1248"/>
      <c r="AV130" s="306">
        <f t="shared" si="99"/>
        <v>0</v>
      </c>
      <c r="AW130" s="685"/>
      <c r="AX130" s="685"/>
      <c r="AY130" s="685"/>
      <c r="AZ130" s="685"/>
      <c r="BA130" s="685"/>
      <c r="BB130" s="685"/>
      <c r="BC130" s="1221"/>
      <c r="BD130" s="1251"/>
      <c r="BE130" s="306">
        <f t="shared" si="100"/>
        <v>0</v>
      </c>
      <c r="BF130" s="685"/>
      <c r="BG130" s="685"/>
      <c r="BH130" s="685"/>
      <c r="BI130" s="685"/>
      <c r="BJ130" s="685"/>
      <c r="BK130" s="685"/>
      <c r="BL130" s="1221"/>
      <c r="BM130" s="1254"/>
      <c r="BN130" s="306">
        <f t="shared" si="101"/>
        <v>0</v>
      </c>
      <c r="BO130" s="685"/>
      <c r="BP130" s="685"/>
      <c r="BQ130" s="685"/>
      <c r="BR130" s="685"/>
      <c r="BS130" s="685"/>
      <c r="BT130" s="685"/>
      <c r="BU130" s="1210"/>
      <c r="BV130" s="1211"/>
      <c r="BW130" s="1211"/>
      <c r="BX130" s="1211"/>
      <c r="BY130" s="1211"/>
      <c r="BZ130" s="1211"/>
      <c r="CA130" s="1211"/>
      <c r="CB130" s="1211"/>
      <c r="CC130" s="1212"/>
    </row>
    <row r="131" spans="1:81" s="690" customFormat="1" ht="40.15" customHeight="1" thickTop="1" x14ac:dyDescent="0.25">
      <c r="A131" s="673"/>
      <c r="B131" s="2347"/>
      <c r="C131" s="1315"/>
      <c r="D131" s="1096">
        <v>2409</v>
      </c>
      <c r="E131" s="1093" t="s">
        <v>7429</v>
      </c>
      <c r="F131" s="1093">
        <v>2409023</v>
      </c>
      <c r="G131" s="1093" t="s">
        <v>7430</v>
      </c>
      <c r="H131" s="1093" t="s">
        <v>7436</v>
      </c>
      <c r="I131" s="1093" t="s">
        <v>7436</v>
      </c>
      <c r="J131" s="1219">
        <v>806</v>
      </c>
      <c r="K131" s="1216" t="str">
        <f>+[23]Metas!K931</f>
        <v>Instalación y mantenimiento de señales en las vías de segundo y tercer nivel del Departamento con señalización</v>
      </c>
      <c r="L131" s="1222">
        <v>0</v>
      </c>
      <c r="M131" s="1225">
        <f t="shared" si="160"/>
        <v>0</v>
      </c>
      <c r="N131" s="1228"/>
      <c r="O131" s="1231"/>
      <c r="P131" s="1234"/>
      <c r="Q131" s="1237"/>
      <c r="R131" s="1219">
        <f>+$J131</f>
        <v>806</v>
      </c>
      <c r="S131" s="677"/>
      <c r="T131" s="709"/>
      <c r="U131" s="709"/>
      <c r="V131" s="709"/>
      <c r="W131" s="677"/>
      <c r="X131" s="670"/>
      <c r="Y131" s="670"/>
      <c r="Z131" s="670"/>
      <c r="AA131" s="670"/>
      <c r="AB131" s="1219">
        <f t="shared" ref="AB131" si="185">+$J131</f>
        <v>806</v>
      </c>
      <c r="AC131" s="1240">
        <f t="shared" ref="AC131" si="186">+L131</f>
        <v>0</v>
      </c>
      <c r="AD131" s="308">
        <f t="shared" si="85"/>
        <v>11.88</v>
      </c>
      <c r="AE131" s="308">
        <f t="shared" si="85"/>
        <v>11.88</v>
      </c>
      <c r="AF131" s="308">
        <f t="shared" si="85"/>
        <v>0</v>
      </c>
      <c r="AG131" s="308">
        <f t="shared" si="84"/>
        <v>0</v>
      </c>
      <c r="AH131" s="308">
        <f t="shared" si="84"/>
        <v>0</v>
      </c>
      <c r="AI131" s="308">
        <f t="shared" si="84"/>
        <v>0</v>
      </c>
      <c r="AJ131" s="308">
        <f t="shared" ref="AJ131:AJ194" si="187">+AS131+BB131+BK131+BT131</f>
        <v>0</v>
      </c>
      <c r="AK131" s="1219">
        <f t="shared" ref="AK131" si="188">+$J131</f>
        <v>806</v>
      </c>
      <c r="AL131" s="1243">
        <f t="shared" si="153"/>
        <v>0</v>
      </c>
      <c r="AM131" s="308">
        <f t="shared" si="98"/>
        <v>2.97</v>
      </c>
      <c r="AN131" s="970">
        <v>2.97</v>
      </c>
      <c r="AO131" s="683"/>
      <c r="AP131" s="683"/>
      <c r="AQ131" s="683"/>
      <c r="AR131" s="683"/>
      <c r="AS131" s="683"/>
      <c r="AT131" s="1219">
        <f t="shared" ref="AT131" si="189">+$J131</f>
        <v>806</v>
      </c>
      <c r="AU131" s="1246">
        <f t="shared" si="155"/>
        <v>0</v>
      </c>
      <c r="AV131" s="308">
        <f t="shared" si="99"/>
        <v>2.97</v>
      </c>
      <c r="AW131" s="970">
        <v>2.97</v>
      </c>
      <c r="AX131" s="683"/>
      <c r="AY131" s="683"/>
      <c r="AZ131" s="683"/>
      <c r="BA131" s="683"/>
      <c r="BB131" s="683"/>
      <c r="BC131" s="1219">
        <f t="shared" ref="BC131" si="190">+$J131</f>
        <v>806</v>
      </c>
      <c r="BD131" s="1249">
        <f t="shared" si="157"/>
        <v>0</v>
      </c>
      <c r="BE131" s="308">
        <f t="shared" si="100"/>
        <v>2.97</v>
      </c>
      <c r="BF131" s="970">
        <v>2.97</v>
      </c>
      <c r="BG131" s="683"/>
      <c r="BH131" s="683"/>
      <c r="BI131" s="683"/>
      <c r="BJ131" s="683"/>
      <c r="BK131" s="683"/>
      <c r="BL131" s="1219">
        <f t="shared" ref="BL131" si="191">+$J131</f>
        <v>806</v>
      </c>
      <c r="BM131" s="1252">
        <f t="shared" si="159"/>
        <v>0</v>
      </c>
      <c r="BN131" s="308">
        <f t="shared" si="101"/>
        <v>2.97</v>
      </c>
      <c r="BO131" s="970">
        <v>2.97</v>
      </c>
      <c r="BP131" s="683"/>
      <c r="BQ131" s="683"/>
      <c r="BR131" s="683"/>
      <c r="BS131" s="683"/>
      <c r="BT131" s="683"/>
      <c r="BU131" s="1204"/>
      <c r="BV131" s="1205"/>
      <c r="BW131" s="1205"/>
      <c r="BX131" s="1205"/>
      <c r="BY131" s="1205"/>
      <c r="BZ131" s="1205"/>
      <c r="CA131" s="1205"/>
      <c r="CB131" s="1205"/>
      <c r="CC131" s="1206"/>
    </row>
    <row r="132" spans="1:81" s="690" customFormat="1" ht="40.15" customHeight="1" x14ac:dyDescent="0.25">
      <c r="A132" s="673"/>
      <c r="B132" s="2347"/>
      <c r="C132" s="1315"/>
      <c r="D132" s="1097"/>
      <c r="E132" s="1094"/>
      <c r="F132" s="1094"/>
      <c r="G132" s="1094"/>
      <c r="H132" s="1094"/>
      <c r="I132" s="1094"/>
      <c r="J132" s="1220"/>
      <c r="K132" s="1217"/>
      <c r="L132" s="1223"/>
      <c r="M132" s="1226"/>
      <c r="N132" s="1229"/>
      <c r="O132" s="1232"/>
      <c r="P132" s="1235"/>
      <c r="Q132" s="1238"/>
      <c r="R132" s="1220"/>
      <c r="S132" s="678"/>
      <c r="T132" s="709"/>
      <c r="U132" s="709"/>
      <c r="V132" s="709"/>
      <c r="W132" s="678"/>
      <c r="X132" s="670"/>
      <c r="Y132" s="670"/>
      <c r="Z132" s="670"/>
      <c r="AA132" s="670"/>
      <c r="AB132" s="1220"/>
      <c r="AC132" s="1241"/>
      <c r="AD132" s="303">
        <f t="shared" si="85"/>
        <v>0</v>
      </c>
      <c r="AE132" s="303">
        <f t="shared" si="85"/>
        <v>0</v>
      </c>
      <c r="AF132" s="303">
        <f t="shared" si="85"/>
        <v>0</v>
      </c>
      <c r="AG132" s="303">
        <f t="shared" si="85"/>
        <v>0</v>
      </c>
      <c r="AH132" s="303">
        <f t="shared" si="85"/>
        <v>0</v>
      </c>
      <c r="AI132" s="303">
        <f t="shared" si="85"/>
        <v>0</v>
      </c>
      <c r="AJ132" s="303">
        <f t="shared" si="187"/>
        <v>0</v>
      </c>
      <c r="AK132" s="1220"/>
      <c r="AL132" s="1244"/>
      <c r="AM132" s="303">
        <f t="shared" si="98"/>
        <v>0</v>
      </c>
      <c r="AN132" s="684"/>
      <c r="AO132" s="684"/>
      <c r="AP132" s="684"/>
      <c r="AQ132" s="684"/>
      <c r="AR132" s="684"/>
      <c r="AS132" s="684"/>
      <c r="AT132" s="1220"/>
      <c r="AU132" s="1247"/>
      <c r="AV132" s="303">
        <f t="shared" si="99"/>
        <v>0</v>
      </c>
      <c r="AW132" s="684"/>
      <c r="AX132" s="684"/>
      <c r="AY132" s="684"/>
      <c r="AZ132" s="684"/>
      <c r="BA132" s="684"/>
      <c r="BB132" s="684"/>
      <c r="BC132" s="1220"/>
      <c r="BD132" s="1250"/>
      <c r="BE132" s="303">
        <f t="shared" si="100"/>
        <v>0</v>
      </c>
      <c r="BF132" s="684"/>
      <c r="BG132" s="684"/>
      <c r="BH132" s="684"/>
      <c r="BI132" s="684"/>
      <c r="BJ132" s="684"/>
      <c r="BK132" s="684"/>
      <c r="BL132" s="1220"/>
      <c r="BM132" s="1253"/>
      <c r="BN132" s="303">
        <f t="shared" si="101"/>
        <v>0</v>
      </c>
      <c r="BO132" s="684"/>
      <c r="BP132" s="684"/>
      <c r="BQ132" s="684"/>
      <c r="BR132" s="684"/>
      <c r="BS132" s="684"/>
      <c r="BT132" s="684"/>
      <c r="BU132" s="1207"/>
      <c r="BV132" s="1208"/>
      <c r="BW132" s="1208"/>
      <c r="BX132" s="1208"/>
      <c r="BY132" s="1208"/>
      <c r="BZ132" s="1208"/>
      <c r="CA132" s="1208"/>
      <c r="CB132" s="1208"/>
      <c r="CC132" s="1209"/>
    </row>
    <row r="133" spans="1:81" s="690" customFormat="1" ht="40.15" customHeight="1" x14ac:dyDescent="0.25">
      <c r="A133" s="673"/>
      <c r="B133" s="2347"/>
      <c r="C133" s="1315"/>
      <c r="D133" s="1097"/>
      <c r="E133" s="1094"/>
      <c r="F133" s="1094"/>
      <c r="G133" s="1094"/>
      <c r="H133" s="1094"/>
      <c r="I133" s="1094"/>
      <c r="J133" s="1220"/>
      <c r="K133" s="1217"/>
      <c r="L133" s="1223"/>
      <c r="M133" s="1226"/>
      <c r="N133" s="1229"/>
      <c r="O133" s="1232"/>
      <c r="P133" s="1235"/>
      <c r="Q133" s="1238"/>
      <c r="R133" s="1220"/>
      <c r="S133" s="678"/>
      <c r="T133" s="709"/>
      <c r="U133" s="709"/>
      <c r="V133" s="709"/>
      <c r="W133" s="678"/>
      <c r="X133" s="670"/>
      <c r="Y133" s="670"/>
      <c r="Z133" s="670"/>
      <c r="AA133" s="670"/>
      <c r="AB133" s="1220"/>
      <c r="AC133" s="1241"/>
      <c r="AD133" s="303">
        <f t="shared" ref="AD133:AI175" si="192">+AM133+AV133+BE133+BN133</f>
        <v>0</v>
      </c>
      <c r="AE133" s="303">
        <f t="shared" si="192"/>
        <v>0</v>
      </c>
      <c r="AF133" s="303">
        <f t="shared" si="192"/>
        <v>0</v>
      </c>
      <c r="AG133" s="303">
        <f t="shared" si="192"/>
        <v>0</v>
      </c>
      <c r="AH133" s="303">
        <f t="shared" si="192"/>
        <v>0</v>
      </c>
      <c r="AI133" s="303">
        <f t="shared" si="192"/>
        <v>0</v>
      </c>
      <c r="AJ133" s="303">
        <f t="shared" si="187"/>
        <v>0</v>
      </c>
      <c r="AK133" s="1220"/>
      <c r="AL133" s="1244"/>
      <c r="AM133" s="303">
        <f t="shared" si="98"/>
        <v>0</v>
      </c>
      <c r="AN133" s="684"/>
      <c r="AO133" s="684"/>
      <c r="AP133" s="684"/>
      <c r="AQ133" s="684"/>
      <c r="AR133" s="684"/>
      <c r="AS133" s="684"/>
      <c r="AT133" s="1220"/>
      <c r="AU133" s="1247"/>
      <c r="AV133" s="303">
        <f t="shared" si="99"/>
        <v>0</v>
      </c>
      <c r="AW133" s="684"/>
      <c r="AX133" s="684"/>
      <c r="AY133" s="684"/>
      <c r="AZ133" s="684"/>
      <c r="BA133" s="684"/>
      <c r="BB133" s="684"/>
      <c r="BC133" s="1220"/>
      <c r="BD133" s="1250"/>
      <c r="BE133" s="303">
        <f t="shared" si="100"/>
        <v>0</v>
      </c>
      <c r="BF133" s="684"/>
      <c r="BG133" s="684"/>
      <c r="BH133" s="684"/>
      <c r="BI133" s="684"/>
      <c r="BJ133" s="684"/>
      <c r="BK133" s="684"/>
      <c r="BL133" s="1220"/>
      <c r="BM133" s="1253"/>
      <c r="BN133" s="303">
        <f t="shared" si="101"/>
        <v>0</v>
      </c>
      <c r="BO133" s="684"/>
      <c r="BP133" s="684"/>
      <c r="BQ133" s="684"/>
      <c r="BR133" s="684"/>
      <c r="BS133" s="684"/>
      <c r="BT133" s="684"/>
      <c r="BU133" s="1207"/>
      <c r="BV133" s="1208"/>
      <c r="BW133" s="1208"/>
      <c r="BX133" s="1208"/>
      <c r="BY133" s="1208"/>
      <c r="BZ133" s="1208"/>
      <c r="CA133" s="1208"/>
      <c r="CB133" s="1208"/>
      <c r="CC133" s="1209"/>
    </row>
    <row r="134" spans="1:81" s="690" customFormat="1" ht="40.15" customHeight="1" thickBot="1" x14ac:dyDescent="0.3">
      <c r="A134" s="673"/>
      <c r="B134" s="2347"/>
      <c r="C134" s="1315"/>
      <c r="D134" s="1098"/>
      <c r="E134" s="1095"/>
      <c r="F134" s="1095"/>
      <c r="G134" s="1095"/>
      <c r="H134" s="1095"/>
      <c r="I134" s="1095"/>
      <c r="J134" s="1221"/>
      <c r="K134" s="1218"/>
      <c r="L134" s="1224"/>
      <c r="M134" s="1227"/>
      <c r="N134" s="1230"/>
      <c r="O134" s="1233"/>
      <c r="P134" s="1236"/>
      <c r="Q134" s="1239"/>
      <c r="R134" s="1221"/>
      <c r="S134" s="679"/>
      <c r="T134" s="710"/>
      <c r="U134" s="710"/>
      <c r="V134" s="710"/>
      <c r="W134" s="679"/>
      <c r="X134" s="671"/>
      <c r="Y134" s="671"/>
      <c r="Z134" s="671"/>
      <c r="AA134" s="671"/>
      <c r="AB134" s="1221"/>
      <c r="AC134" s="1242"/>
      <c r="AD134" s="306">
        <f t="shared" si="192"/>
        <v>0</v>
      </c>
      <c r="AE134" s="306">
        <f t="shared" si="192"/>
        <v>0</v>
      </c>
      <c r="AF134" s="306">
        <f t="shared" si="192"/>
        <v>0</v>
      </c>
      <c r="AG134" s="306">
        <f t="shared" si="192"/>
        <v>0</v>
      </c>
      <c r="AH134" s="306">
        <f t="shared" si="192"/>
        <v>0</v>
      </c>
      <c r="AI134" s="306">
        <f t="shared" si="192"/>
        <v>0</v>
      </c>
      <c r="AJ134" s="306">
        <f t="shared" si="187"/>
        <v>0</v>
      </c>
      <c r="AK134" s="1221"/>
      <c r="AL134" s="1245"/>
      <c r="AM134" s="306">
        <f t="shared" si="98"/>
        <v>0</v>
      </c>
      <c r="AN134" s="685"/>
      <c r="AO134" s="685"/>
      <c r="AP134" s="685"/>
      <c r="AQ134" s="685"/>
      <c r="AR134" s="685"/>
      <c r="AS134" s="685"/>
      <c r="AT134" s="1221"/>
      <c r="AU134" s="1248"/>
      <c r="AV134" s="306">
        <f t="shared" si="99"/>
        <v>0</v>
      </c>
      <c r="AW134" s="685"/>
      <c r="AX134" s="685"/>
      <c r="AY134" s="685"/>
      <c r="AZ134" s="685"/>
      <c r="BA134" s="685"/>
      <c r="BB134" s="685"/>
      <c r="BC134" s="1221"/>
      <c r="BD134" s="1251"/>
      <c r="BE134" s="306">
        <f t="shared" si="100"/>
        <v>0</v>
      </c>
      <c r="BF134" s="685"/>
      <c r="BG134" s="685"/>
      <c r="BH134" s="685"/>
      <c r="BI134" s="685"/>
      <c r="BJ134" s="685"/>
      <c r="BK134" s="685"/>
      <c r="BL134" s="1221"/>
      <c r="BM134" s="1254"/>
      <c r="BN134" s="306">
        <f t="shared" si="101"/>
        <v>0</v>
      </c>
      <c r="BO134" s="685"/>
      <c r="BP134" s="685"/>
      <c r="BQ134" s="685"/>
      <c r="BR134" s="685"/>
      <c r="BS134" s="685"/>
      <c r="BT134" s="685"/>
      <c r="BU134" s="1210"/>
      <c r="BV134" s="1211"/>
      <c r="BW134" s="1211"/>
      <c r="BX134" s="1211"/>
      <c r="BY134" s="1211"/>
      <c r="BZ134" s="1211"/>
      <c r="CA134" s="1211"/>
      <c r="CB134" s="1211"/>
      <c r="CC134" s="1212"/>
    </row>
    <row r="135" spans="1:81" s="690" customFormat="1" ht="40.15" customHeight="1" thickTop="1" x14ac:dyDescent="0.25">
      <c r="A135" s="673"/>
      <c r="B135" s="2347"/>
      <c r="C135" s="1315"/>
      <c r="D135" s="1096">
        <v>2409</v>
      </c>
      <c r="E135" s="1093" t="s">
        <v>7429</v>
      </c>
      <c r="F135" s="1093">
        <v>2409023</v>
      </c>
      <c r="G135" s="1093" t="s">
        <v>7430</v>
      </c>
      <c r="H135" s="1093" t="s">
        <v>7431</v>
      </c>
      <c r="I135" s="1093" t="s">
        <v>7432</v>
      </c>
      <c r="J135" s="1219">
        <v>807</v>
      </c>
      <c r="K135" s="1216" t="str">
        <f>+[23]Metas!K932</f>
        <v>Plan de medios alternativos de transporte para los municipios del Departamento</v>
      </c>
      <c r="L135" s="1222">
        <v>1</v>
      </c>
      <c r="M135" s="1225">
        <f>SUM(N135:Q135)</f>
        <v>1</v>
      </c>
      <c r="N135" s="1228"/>
      <c r="O135" s="1231"/>
      <c r="P135" s="1234"/>
      <c r="Q135" s="1237">
        <v>1</v>
      </c>
      <c r="R135" s="1219">
        <f>+$J135</f>
        <v>807</v>
      </c>
      <c r="S135" s="677" t="s">
        <v>7420</v>
      </c>
      <c r="T135" s="709" t="s">
        <v>3833</v>
      </c>
      <c r="U135" s="709" t="s">
        <v>3838</v>
      </c>
      <c r="V135" s="709" t="s">
        <v>3842</v>
      </c>
      <c r="W135" s="677" t="s">
        <v>7433</v>
      </c>
      <c r="X135" s="670">
        <v>44593</v>
      </c>
      <c r="Y135" s="670">
        <v>44925</v>
      </c>
      <c r="Z135" s="670">
        <v>44593</v>
      </c>
      <c r="AA135" s="670">
        <v>44925</v>
      </c>
      <c r="AB135" s="1219">
        <f t="shared" ref="AB135" si="193">+$J135</f>
        <v>807</v>
      </c>
      <c r="AC135" s="1240">
        <f t="shared" ref="AC135" si="194">+L135</f>
        <v>1</v>
      </c>
      <c r="AD135" s="308">
        <f t="shared" si="192"/>
        <v>9.9</v>
      </c>
      <c r="AE135" s="308">
        <f t="shared" si="192"/>
        <v>9.9</v>
      </c>
      <c r="AF135" s="308">
        <f t="shared" si="192"/>
        <v>0</v>
      </c>
      <c r="AG135" s="308">
        <f t="shared" si="192"/>
        <v>0</v>
      </c>
      <c r="AH135" s="308">
        <f t="shared" si="192"/>
        <v>0</v>
      </c>
      <c r="AI135" s="308">
        <f t="shared" si="192"/>
        <v>0</v>
      </c>
      <c r="AJ135" s="308">
        <f t="shared" si="187"/>
        <v>0</v>
      </c>
      <c r="AK135" s="1219">
        <f t="shared" ref="AK135" si="195">+$J135</f>
        <v>807</v>
      </c>
      <c r="AL135" s="1243">
        <f>+N135</f>
        <v>0</v>
      </c>
      <c r="AM135" s="308">
        <f t="shared" si="98"/>
        <v>2.4750000000000001</v>
      </c>
      <c r="AN135" s="973">
        <v>2.4750000000000001</v>
      </c>
      <c r="AO135" s="683"/>
      <c r="AP135" s="683"/>
      <c r="AQ135" s="683"/>
      <c r="AR135" s="683"/>
      <c r="AS135" s="683"/>
      <c r="AT135" s="1219">
        <f t="shared" ref="AT135" si="196">+$J135</f>
        <v>807</v>
      </c>
      <c r="AU135" s="1246">
        <f>+O135</f>
        <v>0</v>
      </c>
      <c r="AV135" s="308">
        <f t="shared" si="99"/>
        <v>2.4750000000000001</v>
      </c>
      <c r="AW135" s="973">
        <v>2.4750000000000001</v>
      </c>
      <c r="AX135" s="683"/>
      <c r="AY135" s="683"/>
      <c r="AZ135" s="683"/>
      <c r="BA135" s="683"/>
      <c r="BB135" s="683"/>
      <c r="BC135" s="1219">
        <f t="shared" ref="BC135" si="197">+$J135</f>
        <v>807</v>
      </c>
      <c r="BD135" s="1249">
        <f>+P135</f>
        <v>0</v>
      </c>
      <c r="BE135" s="308">
        <f t="shared" si="100"/>
        <v>2.4750000000000001</v>
      </c>
      <c r="BF135" s="973">
        <v>2.4750000000000001</v>
      </c>
      <c r="BG135" s="683"/>
      <c r="BH135" s="683"/>
      <c r="BI135" s="683"/>
      <c r="BJ135" s="683"/>
      <c r="BK135" s="683"/>
      <c r="BL135" s="1219">
        <f t="shared" ref="BL135" si="198">+$J135</f>
        <v>807</v>
      </c>
      <c r="BM135" s="1252">
        <f>+Q135</f>
        <v>1</v>
      </c>
      <c r="BN135" s="308">
        <f t="shared" si="101"/>
        <v>2.4750000000000001</v>
      </c>
      <c r="BO135" s="973">
        <v>2.4750000000000001</v>
      </c>
      <c r="BP135" s="683"/>
      <c r="BQ135" s="683"/>
      <c r="BR135" s="683"/>
      <c r="BS135" s="683"/>
      <c r="BT135" s="683"/>
      <c r="BU135" s="1204"/>
      <c r="BV135" s="1205"/>
      <c r="BW135" s="1205"/>
      <c r="BX135" s="1205"/>
      <c r="BY135" s="1205"/>
      <c r="BZ135" s="1205"/>
      <c r="CA135" s="1205"/>
      <c r="CB135" s="1205"/>
      <c r="CC135" s="1206"/>
    </row>
    <row r="136" spans="1:81" s="690" customFormat="1" ht="40.15" customHeight="1" x14ac:dyDescent="0.25">
      <c r="A136" s="673"/>
      <c r="B136" s="2347"/>
      <c r="C136" s="1315"/>
      <c r="D136" s="1097"/>
      <c r="E136" s="1094"/>
      <c r="F136" s="1094"/>
      <c r="G136" s="1094"/>
      <c r="H136" s="1094"/>
      <c r="I136" s="1094"/>
      <c r="J136" s="1220"/>
      <c r="K136" s="1217"/>
      <c r="L136" s="1223"/>
      <c r="M136" s="1226"/>
      <c r="N136" s="1229"/>
      <c r="O136" s="1232"/>
      <c r="P136" s="1235"/>
      <c r="Q136" s="1238"/>
      <c r="R136" s="1220"/>
      <c r="S136" s="678"/>
      <c r="T136" s="709"/>
      <c r="U136" s="709"/>
      <c r="V136" s="709"/>
      <c r="W136" s="678"/>
      <c r="X136" s="670"/>
      <c r="Y136" s="670"/>
      <c r="Z136" s="670"/>
      <c r="AA136" s="670"/>
      <c r="AB136" s="1220"/>
      <c r="AC136" s="1241"/>
      <c r="AD136" s="303">
        <f t="shared" si="192"/>
        <v>0</v>
      </c>
      <c r="AE136" s="303">
        <f t="shared" si="192"/>
        <v>0</v>
      </c>
      <c r="AF136" s="303">
        <f t="shared" si="192"/>
        <v>0</v>
      </c>
      <c r="AG136" s="303">
        <f t="shared" si="192"/>
        <v>0</v>
      </c>
      <c r="AH136" s="303">
        <f t="shared" si="192"/>
        <v>0</v>
      </c>
      <c r="AI136" s="303">
        <f t="shared" si="192"/>
        <v>0</v>
      </c>
      <c r="AJ136" s="303">
        <f t="shared" si="187"/>
        <v>0</v>
      </c>
      <c r="AK136" s="1220"/>
      <c r="AL136" s="1244"/>
      <c r="AM136" s="303">
        <f t="shared" si="98"/>
        <v>0</v>
      </c>
      <c r="AN136" s="684"/>
      <c r="AO136" s="684"/>
      <c r="AP136" s="684"/>
      <c r="AQ136" s="684"/>
      <c r="AR136" s="684"/>
      <c r="AS136" s="684"/>
      <c r="AT136" s="1220"/>
      <c r="AU136" s="1247"/>
      <c r="AV136" s="303">
        <f t="shared" si="99"/>
        <v>0</v>
      </c>
      <c r="AW136" s="684"/>
      <c r="AX136" s="684"/>
      <c r="AY136" s="684"/>
      <c r="AZ136" s="684"/>
      <c r="BA136" s="684"/>
      <c r="BB136" s="684"/>
      <c r="BC136" s="1220"/>
      <c r="BD136" s="1250"/>
      <c r="BE136" s="303">
        <f t="shared" si="100"/>
        <v>0</v>
      </c>
      <c r="BF136" s="684"/>
      <c r="BG136" s="684"/>
      <c r="BH136" s="684"/>
      <c r="BI136" s="684"/>
      <c r="BJ136" s="684"/>
      <c r="BK136" s="684"/>
      <c r="BL136" s="1220"/>
      <c r="BM136" s="1253"/>
      <c r="BN136" s="303">
        <f t="shared" si="101"/>
        <v>0</v>
      </c>
      <c r="BO136" s="684"/>
      <c r="BP136" s="684"/>
      <c r="BQ136" s="684"/>
      <c r="BR136" s="684"/>
      <c r="BS136" s="684"/>
      <c r="BT136" s="684"/>
      <c r="BU136" s="1207"/>
      <c r="BV136" s="1208"/>
      <c r="BW136" s="1208"/>
      <c r="BX136" s="1208"/>
      <c r="BY136" s="1208"/>
      <c r="BZ136" s="1208"/>
      <c r="CA136" s="1208"/>
      <c r="CB136" s="1208"/>
      <c r="CC136" s="1209"/>
    </row>
    <row r="137" spans="1:81" s="690" customFormat="1" ht="40.15" customHeight="1" x14ac:dyDescent="0.25">
      <c r="A137" s="673"/>
      <c r="B137" s="2347"/>
      <c r="C137" s="1315"/>
      <c r="D137" s="1097"/>
      <c r="E137" s="1094"/>
      <c r="F137" s="1094"/>
      <c r="G137" s="1094"/>
      <c r="H137" s="1094"/>
      <c r="I137" s="1094"/>
      <c r="J137" s="1220"/>
      <c r="K137" s="1217"/>
      <c r="L137" s="1223"/>
      <c r="M137" s="1226"/>
      <c r="N137" s="1229"/>
      <c r="O137" s="1232"/>
      <c r="P137" s="1235"/>
      <c r="Q137" s="1238"/>
      <c r="R137" s="1220"/>
      <c r="S137" s="678"/>
      <c r="T137" s="709"/>
      <c r="U137" s="709"/>
      <c r="V137" s="709"/>
      <c r="W137" s="678"/>
      <c r="X137" s="670"/>
      <c r="Y137" s="670"/>
      <c r="Z137" s="670"/>
      <c r="AA137" s="670"/>
      <c r="AB137" s="1220"/>
      <c r="AC137" s="1241"/>
      <c r="AD137" s="303">
        <f t="shared" si="192"/>
        <v>0</v>
      </c>
      <c r="AE137" s="303">
        <f t="shared" si="192"/>
        <v>0</v>
      </c>
      <c r="AF137" s="303">
        <f t="shared" si="192"/>
        <v>0</v>
      </c>
      <c r="AG137" s="303">
        <f t="shared" si="192"/>
        <v>0</v>
      </c>
      <c r="AH137" s="303">
        <f t="shared" si="192"/>
        <v>0</v>
      </c>
      <c r="AI137" s="303">
        <f t="shared" si="192"/>
        <v>0</v>
      </c>
      <c r="AJ137" s="303">
        <f t="shared" si="187"/>
        <v>0</v>
      </c>
      <c r="AK137" s="1220"/>
      <c r="AL137" s="1244"/>
      <c r="AM137" s="303">
        <f t="shared" si="98"/>
        <v>0</v>
      </c>
      <c r="AN137" s="684"/>
      <c r="AO137" s="684"/>
      <c r="AP137" s="684"/>
      <c r="AQ137" s="684"/>
      <c r="AR137" s="684"/>
      <c r="AS137" s="684"/>
      <c r="AT137" s="1220"/>
      <c r="AU137" s="1247"/>
      <c r="AV137" s="303">
        <f t="shared" si="99"/>
        <v>0</v>
      </c>
      <c r="AW137" s="684"/>
      <c r="AX137" s="684"/>
      <c r="AY137" s="684"/>
      <c r="AZ137" s="684"/>
      <c r="BA137" s="684"/>
      <c r="BB137" s="684"/>
      <c r="BC137" s="1220"/>
      <c r="BD137" s="1250"/>
      <c r="BE137" s="303">
        <f t="shared" si="100"/>
        <v>0</v>
      </c>
      <c r="BF137" s="684"/>
      <c r="BG137" s="684"/>
      <c r="BH137" s="684"/>
      <c r="BI137" s="684"/>
      <c r="BJ137" s="684"/>
      <c r="BK137" s="684"/>
      <c r="BL137" s="1220"/>
      <c r="BM137" s="1253"/>
      <c r="BN137" s="303">
        <f t="shared" si="101"/>
        <v>0</v>
      </c>
      <c r="BO137" s="684"/>
      <c r="BP137" s="684"/>
      <c r="BQ137" s="684"/>
      <c r="BR137" s="684"/>
      <c r="BS137" s="684"/>
      <c r="BT137" s="684"/>
      <c r="BU137" s="1207"/>
      <c r="BV137" s="1208"/>
      <c r="BW137" s="1208"/>
      <c r="BX137" s="1208"/>
      <c r="BY137" s="1208"/>
      <c r="BZ137" s="1208"/>
      <c r="CA137" s="1208"/>
      <c r="CB137" s="1208"/>
      <c r="CC137" s="1209"/>
    </row>
    <row r="138" spans="1:81" s="690" customFormat="1" ht="40.15" customHeight="1" thickBot="1" x14ac:dyDescent="0.3">
      <c r="A138" s="673"/>
      <c r="B138" s="2347"/>
      <c r="C138" s="1315"/>
      <c r="D138" s="1098"/>
      <c r="E138" s="1095"/>
      <c r="F138" s="1095"/>
      <c r="G138" s="1095"/>
      <c r="H138" s="1095"/>
      <c r="I138" s="1095"/>
      <c r="J138" s="1221"/>
      <c r="K138" s="1218"/>
      <c r="L138" s="1224"/>
      <c r="M138" s="1227"/>
      <c r="N138" s="1230"/>
      <c r="O138" s="1233"/>
      <c r="P138" s="1236"/>
      <c r="Q138" s="1239"/>
      <c r="R138" s="1221"/>
      <c r="S138" s="679"/>
      <c r="T138" s="710"/>
      <c r="U138" s="710"/>
      <c r="V138" s="710"/>
      <c r="W138" s="679"/>
      <c r="X138" s="671"/>
      <c r="Y138" s="671"/>
      <c r="Z138" s="671"/>
      <c r="AA138" s="671"/>
      <c r="AB138" s="1221"/>
      <c r="AC138" s="1242"/>
      <c r="AD138" s="306">
        <f t="shared" si="192"/>
        <v>0</v>
      </c>
      <c r="AE138" s="306">
        <f t="shared" si="192"/>
        <v>0</v>
      </c>
      <c r="AF138" s="306">
        <f t="shared" si="192"/>
        <v>0</v>
      </c>
      <c r="AG138" s="306">
        <f t="shared" si="192"/>
        <v>0</v>
      </c>
      <c r="AH138" s="306">
        <f t="shared" si="192"/>
        <v>0</v>
      </c>
      <c r="AI138" s="306">
        <f t="shared" si="192"/>
        <v>0</v>
      </c>
      <c r="AJ138" s="306">
        <f t="shared" si="187"/>
        <v>0</v>
      </c>
      <c r="AK138" s="1221"/>
      <c r="AL138" s="1245"/>
      <c r="AM138" s="306">
        <f t="shared" si="98"/>
        <v>0</v>
      </c>
      <c r="AN138" s="685"/>
      <c r="AO138" s="685"/>
      <c r="AP138" s="685"/>
      <c r="AQ138" s="685"/>
      <c r="AR138" s="685"/>
      <c r="AS138" s="685"/>
      <c r="AT138" s="1221"/>
      <c r="AU138" s="1248"/>
      <c r="AV138" s="306">
        <f t="shared" si="99"/>
        <v>0</v>
      </c>
      <c r="AW138" s="685"/>
      <c r="AX138" s="685"/>
      <c r="AY138" s="685"/>
      <c r="AZ138" s="685"/>
      <c r="BA138" s="685"/>
      <c r="BB138" s="685"/>
      <c r="BC138" s="1221"/>
      <c r="BD138" s="1251"/>
      <c r="BE138" s="306">
        <f t="shared" si="100"/>
        <v>0</v>
      </c>
      <c r="BF138" s="685"/>
      <c r="BG138" s="685"/>
      <c r="BH138" s="685"/>
      <c r="BI138" s="685"/>
      <c r="BJ138" s="685"/>
      <c r="BK138" s="685"/>
      <c r="BL138" s="1221"/>
      <c r="BM138" s="1254"/>
      <c r="BN138" s="306">
        <f t="shared" si="101"/>
        <v>0</v>
      </c>
      <c r="BO138" s="685"/>
      <c r="BP138" s="685"/>
      <c r="BQ138" s="685"/>
      <c r="BR138" s="685"/>
      <c r="BS138" s="685"/>
      <c r="BT138" s="685"/>
      <c r="BU138" s="1210"/>
      <c r="BV138" s="1211"/>
      <c r="BW138" s="1211"/>
      <c r="BX138" s="1211"/>
      <c r="BY138" s="1211"/>
      <c r="BZ138" s="1211"/>
      <c r="CA138" s="1211"/>
      <c r="CB138" s="1211"/>
      <c r="CC138" s="1212"/>
    </row>
    <row r="139" spans="1:81" s="690" customFormat="1" ht="40.15" customHeight="1" thickTop="1" x14ac:dyDescent="0.25">
      <c r="A139" s="673"/>
      <c r="B139" s="2347"/>
      <c r="C139" s="1315"/>
      <c r="D139" s="1096">
        <v>2409</v>
      </c>
      <c r="E139" s="1093" t="s">
        <v>7429</v>
      </c>
      <c r="F139" s="1093">
        <v>2409023</v>
      </c>
      <c r="G139" s="1093" t="s">
        <v>7430</v>
      </c>
      <c r="H139" s="1093" t="s">
        <v>7431</v>
      </c>
      <c r="I139" s="1093" t="s">
        <v>7432</v>
      </c>
      <c r="J139" s="1219">
        <v>808</v>
      </c>
      <c r="K139" s="1216" t="str">
        <f>+[23]Metas!K933</f>
        <v>Programa de acondicionamiento de puntos críticos dentro de la infraestructura vial en los municipios con alta densidad poblacional, que afectan significativamente la movilidad de las personas en situación de discapacidad</v>
      </c>
      <c r="L139" s="1222">
        <v>1</v>
      </c>
      <c r="M139" s="1225">
        <f>SUM(N139:Q139)</f>
        <v>1</v>
      </c>
      <c r="N139" s="1228"/>
      <c r="O139" s="1231"/>
      <c r="P139" s="1234"/>
      <c r="Q139" s="1237">
        <v>1</v>
      </c>
      <c r="R139" s="1219">
        <f>+$J139</f>
        <v>808</v>
      </c>
      <c r="S139" s="677" t="s">
        <v>7420</v>
      </c>
      <c r="T139" s="709" t="s">
        <v>3833</v>
      </c>
      <c r="U139" s="709" t="s">
        <v>3838</v>
      </c>
      <c r="V139" s="709" t="s">
        <v>3842</v>
      </c>
      <c r="W139" s="677" t="s">
        <v>7433</v>
      </c>
      <c r="X139" s="670">
        <v>44593</v>
      </c>
      <c r="Y139" s="670">
        <v>44925</v>
      </c>
      <c r="Z139" s="670">
        <v>44593</v>
      </c>
      <c r="AA139" s="670">
        <v>44925</v>
      </c>
      <c r="AB139" s="1219">
        <f t="shared" ref="AB139" si="199">+$J139</f>
        <v>808</v>
      </c>
      <c r="AC139" s="1240">
        <f t="shared" ref="AC139" si="200">+L139</f>
        <v>1</v>
      </c>
      <c r="AD139" s="308">
        <f t="shared" si="192"/>
        <v>4</v>
      </c>
      <c r="AE139" s="308">
        <f t="shared" si="192"/>
        <v>4</v>
      </c>
      <c r="AF139" s="308">
        <f t="shared" si="192"/>
        <v>0</v>
      </c>
      <c r="AG139" s="308">
        <f t="shared" si="192"/>
        <v>0</v>
      </c>
      <c r="AH139" s="308">
        <f t="shared" si="192"/>
        <v>0</v>
      </c>
      <c r="AI139" s="308">
        <f t="shared" si="192"/>
        <v>0</v>
      </c>
      <c r="AJ139" s="308">
        <f t="shared" si="187"/>
        <v>0</v>
      </c>
      <c r="AK139" s="1219">
        <f t="shared" ref="AK139" si="201">+$J139</f>
        <v>808</v>
      </c>
      <c r="AL139" s="1243">
        <f>+N139</f>
        <v>0</v>
      </c>
      <c r="AM139" s="308">
        <f t="shared" si="98"/>
        <v>1</v>
      </c>
      <c r="AN139" s="970">
        <v>1</v>
      </c>
      <c r="AO139" s="683"/>
      <c r="AP139" s="683"/>
      <c r="AQ139" s="683"/>
      <c r="AR139" s="683"/>
      <c r="AS139" s="683"/>
      <c r="AT139" s="1219">
        <f t="shared" ref="AT139" si="202">+$J139</f>
        <v>808</v>
      </c>
      <c r="AU139" s="1246">
        <f>+O139</f>
        <v>0</v>
      </c>
      <c r="AV139" s="308">
        <f t="shared" si="99"/>
        <v>1</v>
      </c>
      <c r="AW139" s="970">
        <v>1</v>
      </c>
      <c r="AX139" s="683"/>
      <c r="AY139" s="683"/>
      <c r="AZ139" s="683"/>
      <c r="BA139" s="683"/>
      <c r="BB139" s="683"/>
      <c r="BC139" s="1219">
        <f t="shared" ref="BC139" si="203">+$J139</f>
        <v>808</v>
      </c>
      <c r="BD139" s="1249">
        <f>+P139</f>
        <v>0</v>
      </c>
      <c r="BE139" s="308">
        <f t="shared" si="100"/>
        <v>1</v>
      </c>
      <c r="BF139" s="970">
        <v>1</v>
      </c>
      <c r="BG139" s="683"/>
      <c r="BH139" s="683"/>
      <c r="BI139" s="683"/>
      <c r="BJ139" s="683"/>
      <c r="BK139" s="683"/>
      <c r="BL139" s="1219">
        <f t="shared" ref="BL139" si="204">+$J139</f>
        <v>808</v>
      </c>
      <c r="BM139" s="1252">
        <f>+Q139</f>
        <v>1</v>
      </c>
      <c r="BN139" s="308">
        <f t="shared" si="101"/>
        <v>1</v>
      </c>
      <c r="BO139" s="970">
        <v>1</v>
      </c>
      <c r="BP139" s="683"/>
      <c r="BQ139" s="683"/>
      <c r="BR139" s="683"/>
      <c r="BS139" s="683"/>
      <c r="BT139" s="683"/>
      <c r="BU139" s="1204"/>
      <c r="BV139" s="1205"/>
      <c r="BW139" s="1205"/>
      <c r="BX139" s="1205"/>
      <c r="BY139" s="1205"/>
      <c r="BZ139" s="1205"/>
      <c r="CA139" s="1205"/>
      <c r="CB139" s="1205"/>
      <c r="CC139" s="1206"/>
    </row>
    <row r="140" spans="1:81" s="690" customFormat="1" ht="40.15" customHeight="1" x14ac:dyDescent="0.25">
      <c r="A140" s="673"/>
      <c r="B140" s="2347"/>
      <c r="C140" s="1315"/>
      <c r="D140" s="1097"/>
      <c r="E140" s="1094"/>
      <c r="F140" s="1094"/>
      <c r="G140" s="1094"/>
      <c r="H140" s="1094"/>
      <c r="I140" s="1094"/>
      <c r="J140" s="1220"/>
      <c r="K140" s="1217"/>
      <c r="L140" s="1223"/>
      <c r="M140" s="1226"/>
      <c r="N140" s="1229"/>
      <c r="O140" s="1232"/>
      <c r="P140" s="1235"/>
      <c r="Q140" s="1238"/>
      <c r="R140" s="1220"/>
      <c r="S140" s="678"/>
      <c r="T140" s="709"/>
      <c r="U140" s="709"/>
      <c r="V140" s="709"/>
      <c r="W140" s="678"/>
      <c r="X140" s="670"/>
      <c r="Y140" s="670"/>
      <c r="Z140" s="670"/>
      <c r="AA140" s="670"/>
      <c r="AB140" s="1220"/>
      <c r="AC140" s="1241"/>
      <c r="AD140" s="303">
        <f t="shared" si="192"/>
        <v>0</v>
      </c>
      <c r="AE140" s="303">
        <f t="shared" si="192"/>
        <v>0</v>
      </c>
      <c r="AF140" s="303">
        <f t="shared" si="192"/>
        <v>0</v>
      </c>
      <c r="AG140" s="303">
        <f t="shared" si="192"/>
        <v>0</v>
      </c>
      <c r="AH140" s="303">
        <f t="shared" si="192"/>
        <v>0</v>
      </c>
      <c r="AI140" s="303">
        <f t="shared" si="192"/>
        <v>0</v>
      </c>
      <c r="AJ140" s="303">
        <f t="shared" si="187"/>
        <v>0</v>
      </c>
      <c r="AK140" s="1220"/>
      <c r="AL140" s="1244"/>
      <c r="AM140" s="303">
        <f t="shared" ref="AM140:AM203" si="205">SUM(AN140:AS140)</f>
        <v>0</v>
      </c>
      <c r="AN140" s="684"/>
      <c r="AO140" s="684"/>
      <c r="AP140" s="684"/>
      <c r="AQ140" s="684"/>
      <c r="AR140" s="684"/>
      <c r="AS140" s="684"/>
      <c r="AT140" s="1220"/>
      <c r="AU140" s="1247"/>
      <c r="AV140" s="303">
        <f t="shared" ref="AV140:AV203" si="206">SUM(AW140:BB140)</f>
        <v>0</v>
      </c>
      <c r="AW140" s="684"/>
      <c r="AX140" s="684"/>
      <c r="AY140" s="684"/>
      <c r="AZ140" s="684"/>
      <c r="BA140" s="684"/>
      <c r="BB140" s="684"/>
      <c r="BC140" s="1220"/>
      <c r="BD140" s="1250"/>
      <c r="BE140" s="303">
        <f t="shared" ref="BE140:BE203" si="207">SUM(BF140:BK140)</f>
        <v>0</v>
      </c>
      <c r="BF140" s="684"/>
      <c r="BG140" s="684"/>
      <c r="BH140" s="684"/>
      <c r="BI140" s="684"/>
      <c r="BJ140" s="684"/>
      <c r="BK140" s="684"/>
      <c r="BL140" s="1220"/>
      <c r="BM140" s="1253"/>
      <c r="BN140" s="303">
        <f t="shared" ref="BN140:BN203" si="208">SUM(BO140:BT140)</f>
        <v>0</v>
      </c>
      <c r="BO140" s="684"/>
      <c r="BP140" s="684"/>
      <c r="BQ140" s="684"/>
      <c r="BR140" s="684"/>
      <c r="BS140" s="684"/>
      <c r="BT140" s="684"/>
      <c r="BU140" s="1207"/>
      <c r="BV140" s="1208"/>
      <c r="BW140" s="1208"/>
      <c r="BX140" s="1208"/>
      <c r="BY140" s="1208"/>
      <c r="BZ140" s="1208"/>
      <c r="CA140" s="1208"/>
      <c r="CB140" s="1208"/>
      <c r="CC140" s="1209"/>
    </row>
    <row r="141" spans="1:81" s="690" customFormat="1" ht="40.15" customHeight="1" x14ac:dyDescent="0.25">
      <c r="A141" s="673"/>
      <c r="B141" s="2347"/>
      <c r="C141" s="1315"/>
      <c r="D141" s="1097"/>
      <c r="E141" s="1094"/>
      <c r="F141" s="1094"/>
      <c r="G141" s="1094"/>
      <c r="H141" s="1094"/>
      <c r="I141" s="1094"/>
      <c r="J141" s="1220"/>
      <c r="K141" s="1217"/>
      <c r="L141" s="1223"/>
      <c r="M141" s="1226"/>
      <c r="N141" s="1229"/>
      <c r="O141" s="1232"/>
      <c r="P141" s="1235"/>
      <c r="Q141" s="1238"/>
      <c r="R141" s="1220"/>
      <c r="S141" s="678"/>
      <c r="T141" s="709"/>
      <c r="U141" s="709"/>
      <c r="V141" s="709"/>
      <c r="W141" s="678"/>
      <c r="X141" s="670"/>
      <c r="Y141" s="670"/>
      <c r="Z141" s="670"/>
      <c r="AA141" s="670"/>
      <c r="AB141" s="1220"/>
      <c r="AC141" s="1241"/>
      <c r="AD141" s="303">
        <f t="shared" si="192"/>
        <v>0</v>
      </c>
      <c r="AE141" s="303">
        <f t="shared" si="192"/>
        <v>0</v>
      </c>
      <c r="AF141" s="303">
        <f t="shared" si="192"/>
        <v>0</v>
      </c>
      <c r="AG141" s="303">
        <f t="shared" si="192"/>
        <v>0</v>
      </c>
      <c r="AH141" s="303">
        <f t="shared" si="192"/>
        <v>0</v>
      </c>
      <c r="AI141" s="303">
        <f t="shared" si="192"/>
        <v>0</v>
      </c>
      <c r="AJ141" s="303">
        <f t="shared" si="187"/>
        <v>0</v>
      </c>
      <c r="AK141" s="1220"/>
      <c r="AL141" s="1244"/>
      <c r="AM141" s="303">
        <f t="shared" si="205"/>
        <v>0</v>
      </c>
      <c r="AN141" s="684"/>
      <c r="AO141" s="684"/>
      <c r="AP141" s="684"/>
      <c r="AQ141" s="684"/>
      <c r="AR141" s="684"/>
      <c r="AS141" s="684"/>
      <c r="AT141" s="1220"/>
      <c r="AU141" s="1247"/>
      <c r="AV141" s="303">
        <f t="shared" si="206"/>
        <v>0</v>
      </c>
      <c r="AW141" s="684"/>
      <c r="AX141" s="684"/>
      <c r="AY141" s="684"/>
      <c r="AZ141" s="684"/>
      <c r="BA141" s="684"/>
      <c r="BB141" s="684"/>
      <c r="BC141" s="1220"/>
      <c r="BD141" s="1250"/>
      <c r="BE141" s="303">
        <f t="shared" si="207"/>
        <v>0</v>
      </c>
      <c r="BF141" s="684"/>
      <c r="BG141" s="684"/>
      <c r="BH141" s="684"/>
      <c r="BI141" s="684"/>
      <c r="BJ141" s="684"/>
      <c r="BK141" s="684"/>
      <c r="BL141" s="1220"/>
      <c r="BM141" s="1253"/>
      <c r="BN141" s="303">
        <f t="shared" si="208"/>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thickBot="1" x14ac:dyDescent="0.3">
      <c r="A142" s="673"/>
      <c r="B142" s="2347"/>
      <c r="C142" s="1315"/>
      <c r="D142" s="1098"/>
      <c r="E142" s="1095"/>
      <c r="F142" s="1095"/>
      <c r="G142" s="1095"/>
      <c r="H142" s="1095"/>
      <c r="I142" s="1095"/>
      <c r="J142" s="1221"/>
      <c r="K142" s="1218"/>
      <c r="L142" s="1224"/>
      <c r="M142" s="1227"/>
      <c r="N142" s="1230"/>
      <c r="O142" s="1233"/>
      <c r="P142" s="1236"/>
      <c r="Q142" s="1239"/>
      <c r="R142" s="1221"/>
      <c r="S142" s="679"/>
      <c r="T142" s="710"/>
      <c r="U142" s="710"/>
      <c r="V142" s="710"/>
      <c r="W142" s="679"/>
      <c r="X142" s="671"/>
      <c r="Y142" s="671"/>
      <c r="Z142" s="671"/>
      <c r="AA142" s="671"/>
      <c r="AB142" s="1221"/>
      <c r="AC142" s="1242"/>
      <c r="AD142" s="306">
        <f t="shared" si="192"/>
        <v>0</v>
      </c>
      <c r="AE142" s="306">
        <f t="shared" si="192"/>
        <v>0</v>
      </c>
      <c r="AF142" s="306">
        <f t="shared" si="192"/>
        <v>0</v>
      </c>
      <c r="AG142" s="306">
        <f t="shared" si="192"/>
        <v>0</v>
      </c>
      <c r="AH142" s="306">
        <f t="shared" si="192"/>
        <v>0</v>
      </c>
      <c r="AI142" s="306">
        <f t="shared" si="192"/>
        <v>0</v>
      </c>
      <c r="AJ142" s="306">
        <f t="shared" si="187"/>
        <v>0</v>
      </c>
      <c r="AK142" s="1221"/>
      <c r="AL142" s="1245"/>
      <c r="AM142" s="306">
        <f t="shared" si="205"/>
        <v>0</v>
      </c>
      <c r="AN142" s="685"/>
      <c r="AO142" s="685"/>
      <c r="AP142" s="685"/>
      <c r="AQ142" s="685"/>
      <c r="AR142" s="685"/>
      <c r="AS142" s="685"/>
      <c r="AT142" s="1221"/>
      <c r="AU142" s="1248"/>
      <c r="AV142" s="306">
        <f t="shared" si="206"/>
        <v>0</v>
      </c>
      <c r="AW142" s="685"/>
      <c r="AX142" s="685"/>
      <c r="AY142" s="685"/>
      <c r="AZ142" s="685"/>
      <c r="BA142" s="685"/>
      <c r="BB142" s="685"/>
      <c r="BC142" s="1221"/>
      <c r="BD142" s="1251"/>
      <c r="BE142" s="306">
        <f t="shared" si="207"/>
        <v>0</v>
      </c>
      <c r="BF142" s="685"/>
      <c r="BG142" s="685"/>
      <c r="BH142" s="685"/>
      <c r="BI142" s="685"/>
      <c r="BJ142" s="685"/>
      <c r="BK142" s="685"/>
      <c r="BL142" s="1221"/>
      <c r="BM142" s="1254"/>
      <c r="BN142" s="306">
        <f t="shared" si="208"/>
        <v>0</v>
      </c>
      <c r="BO142" s="685"/>
      <c r="BP142" s="685"/>
      <c r="BQ142" s="685"/>
      <c r="BR142" s="685"/>
      <c r="BS142" s="685"/>
      <c r="BT142" s="685"/>
      <c r="BU142" s="1210"/>
      <c r="BV142" s="1211"/>
      <c r="BW142" s="1211"/>
      <c r="BX142" s="1211"/>
      <c r="BY142" s="1211"/>
      <c r="BZ142" s="1211"/>
      <c r="CA142" s="1211"/>
      <c r="CB142" s="1211"/>
      <c r="CC142" s="1212"/>
    </row>
    <row r="143" spans="1:81" s="690" customFormat="1" ht="40.15" customHeight="1" thickTop="1" x14ac:dyDescent="0.25">
      <c r="A143" s="673"/>
      <c r="B143" s="2347"/>
      <c r="C143" s="1315"/>
      <c r="D143" s="1096">
        <v>2409</v>
      </c>
      <c r="E143" s="1093" t="s">
        <v>7429</v>
      </c>
      <c r="F143" s="1093">
        <v>2409023</v>
      </c>
      <c r="G143" s="1093" t="s">
        <v>7430</v>
      </c>
      <c r="H143" s="1093" t="s">
        <v>7431</v>
      </c>
      <c r="I143" s="1093" t="s">
        <v>7432</v>
      </c>
      <c r="J143" s="1219">
        <v>809</v>
      </c>
      <c r="K143" s="1216" t="str">
        <f>+[23]Metas!K934</f>
        <v>Gestión ante el gobierno Nacional del mejoramiento de la infraestructura de aeropuertos, líneas férreas y terminal de transportes en el Departamento</v>
      </c>
      <c r="L143" s="2336">
        <v>1</v>
      </c>
      <c r="M143" s="1225">
        <f>SUM(N143:Q143)</f>
        <v>0.5</v>
      </c>
      <c r="N143" s="2340">
        <v>0.125</v>
      </c>
      <c r="O143" s="2341">
        <v>0.125</v>
      </c>
      <c r="P143" s="2342">
        <v>0.125</v>
      </c>
      <c r="Q143" s="2339">
        <v>0.125</v>
      </c>
      <c r="R143" s="1219">
        <f>+$J143</f>
        <v>809</v>
      </c>
      <c r="S143" s="677" t="s">
        <v>7420</v>
      </c>
      <c r="T143" s="709" t="s">
        <v>3833</v>
      </c>
      <c r="U143" s="709" t="s">
        <v>3838</v>
      </c>
      <c r="V143" s="709" t="s">
        <v>3842</v>
      </c>
      <c r="W143" s="677" t="s">
        <v>7433</v>
      </c>
      <c r="X143" s="670">
        <v>44593</v>
      </c>
      <c r="Y143" s="670">
        <v>44925</v>
      </c>
      <c r="Z143" s="670">
        <v>44593</v>
      </c>
      <c r="AA143" s="670">
        <v>44925</v>
      </c>
      <c r="AB143" s="1219">
        <f t="shared" ref="AB143" si="209">+$J143</f>
        <v>809</v>
      </c>
      <c r="AC143" s="1240">
        <f t="shared" ref="AC143" si="210">+L143</f>
        <v>1</v>
      </c>
      <c r="AD143" s="308">
        <f t="shared" si="192"/>
        <v>4</v>
      </c>
      <c r="AE143" s="308">
        <f t="shared" si="192"/>
        <v>4</v>
      </c>
      <c r="AF143" s="308">
        <f t="shared" si="192"/>
        <v>0</v>
      </c>
      <c r="AG143" s="308">
        <f t="shared" si="192"/>
        <v>0</v>
      </c>
      <c r="AH143" s="308">
        <f t="shared" si="192"/>
        <v>0</v>
      </c>
      <c r="AI143" s="308">
        <f t="shared" si="192"/>
        <v>0</v>
      </c>
      <c r="AJ143" s="308">
        <f t="shared" si="187"/>
        <v>0</v>
      </c>
      <c r="AK143" s="1219">
        <f t="shared" ref="AK143" si="211">+$J143</f>
        <v>809</v>
      </c>
      <c r="AL143" s="2238">
        <f>+N143</f>
        <v>0.125</v>
      </c>
      <c r="AM143" s="308">
        <f t="shared" si="205"/>
        <v>1</v>
      </c>
      <c r="AN143" s="970">
        <v>1</v>
      </c>
      <c r="AO143" s="683"/>
      <c r="AP143" s="683"/>
      <c r="AQ143" s="683"/>
      <c r="AR143" s="683"/>
      <c r="AS143" s="683"/>
      <c r="AT143" s="1219">
        <f t="shared" ref="AT143" si="212">+$J143</f>
        <v>809</v>
      </c>
      <c r="AU143" s="2229">
        <f>+O143</f>
        <v>0.125</v>
      </c>
      <c r="AV143" s="308">
        <f t="shared" si="206"/>
        <v>1</v>
      </c>
      <c r="AW143" s="970">
        <v>1</v>
      </c>
      <c r="AX143" s="683"/>
      <c r="AY143" s="683"/>
      <c r="AZ143" s="683"/>
      <c r="BA143" s="683"/>
      <c r="BB143" s="683"/>
      <c r="BC143" s="1219">
        <f t="shared" ref="BC143" si="213">+$J143</f>
        <v>809</v>
      </c>
      <c r="BD143" s="2232">
        <f>+P143</f>
        <v>0.125</v>
      </c>
      <c r="BE143" s="308">
        <f t="shared" si="207"/>
        <v>1</v>
      </c>
      <c r="BF143" s="970">
        <v>1</v>
      </c>
      <c r="BG143" s="683"/>
      <c r="BH143" s="683"/>
      <c r="BI143" s="683"/>
      <c r="BJ143" s="683"/>
      <c r="BK143" s="683"/>
      <c r="BL143" s="1219">
        <f t="shared" ref="BL143" si="214">+$J143</f>
        <v>809</v>
      </c>
      <c r="BM143" s="2235">
        <f>+Q143</f>
        <v>0.125</v>
      </c>
      <c r="BN143" s="308">
        <f t="shared" si="208"/>
        <v>1</v>
      </c>
      <c r="BO143" s="970">
        <v>1</v>
      </c>
      <c r="BP143" s="683"/>
      <c r="BQ143" s="683"/>
      <c r="BR143" s="683"/>
      <c r="BS143" s="683"/>
      <c r="BT143" s="683"/>
      <c r="BU143" s="1204"/>
      <c r="BV143" s="1205"/>
      <c r="BW143" s="1205"/>
      <c r="BX143" s="1205"/>
      <c r="BY143" s="1205"/>
      <c r="BZ143" s="1205"/>
      <c r="CA143" s="1205"/>
      <c r="CB143" s="1205"/>
      <c r="CC143" s="1206"/>
    </row>
    <row r="144" spans="1:81" s="690" customFormat="1" ht="40.15" customHeight="1" x14ac:dyDescent="0.25">
      <c r="A144" s="673"/>
      <c r="B144" s="2347"/>
      <c r="C144" s="1315"/>
      <c r="D144" s="1097"/>
      <c r="E144" s="1094"/>
      <c r="F144" s="1094"/>
      <c r="G144" s="1094"/>
      <c r="H144" s="1094"/>
      <c r="I144" s="1094"/>
      <c r="J144" s="1220"/>
      <c r="K144" s="1217"/>
      <c r="L144" s="2337"/>
      <c r="M144" s="1226"/>
      <c r="N144" s="1229"/>
      <c r="O144" s="1232"/>
      <c r="P144" s="1235"/>
      <c r="Q144" s="1238"/>
      <c r="R144" s="1220"/>
      <c r="S144" s="678"/>
      <c r="T144" s="709"/>
      <c r="U144" s="709"/>
      <c r="V144" s="709"/>
      <c r="W144" s="678"/>
      <c r="X144" s="670"/>
      <c r="Y144" s="670"/>
      <c r="Z144" s="670"/>
      <c r="AA144" s="670"/>
      <c r="AB144" s="1220"/>
      <c r="AC144" s="1241"/>
      <c r="AD144" s="303">
        <f t="shared" si="192"/>
        <v>0</v>
      </c>
      <c r="AE144" s="303">
        <f t="shared" si="192"/>
        <v>0</v>
      </c>
      <c r="AF144" s="303">
        <f t="shared" si="192"/>
        <v>0</v>
      </c>
      <c r="AG144" s="303">
        <f t="shared" si="192"/>
        <v>0</v>
      </c>
      <c r="AH144" s="303">
        <f t="shared" si="192"/>
        <v>0</v>
      </c>
      <c r="AI144" s="303">
        <f t="shared" si="192"/>
        <v>0</v>
      </c>
      <c r="AJ144" s="303">
        <f t="shared" si="187"/>
        <v>0</v>
      </c>
      <c r="AK144" s="1220"/>
      <c r="AL144" s="2239"/>
      <c r="AM144" s="303">
        <f t="shared" si="205"/>
        <v>0</v>
      </c>
      <c r="AN144" s="684"/>
      <c r="AO144" s="684"/>
      <c r="AP144" s="684"/>
      <c r="AQ144" s="684"/>
      <c r="AR144" s="684"/>
      <c r="AS144" s="684"/>
      <c r="AT144" s="1220"/>
      <c r="AU144" s="2230"/>
      <c r="AV144" s="303">
        <f t="shared" si="206"/>
        <v>0</v>
      </c>
      <c r="AW144" s="684"/>
      <c r="AX144" s="684"/>
      <c r="AY144" s="684"/>
      <c r="AZ144" s="684"/>
      <c r="BA144" s="684"/>
      <c r="BB144" s="684"/>
      <c r="BC144" s="1220"/>
      <c r="BD144" s="2233"/>
      <c r="BE144" s="303">
        <f t="shared" si="207"/>
        <v>0</v>
      </c>
      <c r="BF144" s="684"/>
      <c r="BG144" s="684"/>
      <c r="BH144" s="684"/>
      <c r="BI144" s="684"/>
      <c r="BJ144" s="684"/>
      <c r="BK144" s="684"/>
      <c r="BL144" s="1220"/>
      <c r="BM144" s="2236"/>
      <c r="BN144" s="303">
        <f>SUM(BO144:BT144)</f>
        <v>0</v>
      </c>
      <c r="BO144" s="684"/>
      <c r="BP144" s="684"/>
      <c r="BQ144" s="684"/>
      <c r="BR144" s="684"/>
      <c r="BS144" s="684"/>
      <c r="BT144" s="684"/>
      <c r="BU144" s="1207"/>
      <c r="BV144" s="1208"/>
      <c r="BW144" s="1208"/>
      <c r="BX144" s="1208"/>
      <c r="BY144" s="1208"/>
      <c r="BZ144" s="1208"/>
      <c r="CA144" s="1208"/>
      <c r="CB144" s="1208"/>
      <c r="CC144" s="1209"/>
    </row>
    <row r="145" spans="1:81" s="690" customFormat="1" ht="40.15" customHeight="1" x14ac:dyDescent="0.25">
      <c r="A145" s="673"/>
      <c r="B145" s="2347"/>
      <c r="C145" s="1315"/>
      <c r="D145" s="1097"/>
      <c r="E145" s="1094"/>
      <c r="F145" s="1094"/>
      <c r="G145" s="1094"/>
      <c r="H145" s="1094"/>
      <c r="I145" s="1094"/>
      <c r="J145" s="1220"/>
      <c r="K145" s="1217"/>
      <c r="L145" s="2337"/>
      <c r="M145" s="1226"/>
      <c r="N145" s="1229"/>
      <c r="O145" s="1232"/>
      <c r="P145" s="1235"/>
      <c r="Q145" s="1238"/>
      <c r="R145" s="1220"/>
      <c r="S145" s="678"/>
      <c r="T145" s="709"/>
      <c r="U145" s="709"/>
      <c r="V145" s="709"/>
      <c r="W145" s="678"/>
      <c r="X145" s="670"/>
      <c r="Y145" s="670"/>
      <c r="Z145" s="670"/>
      <c r="AA145" s="670"/>
      <c r="AB145" s="1220"/>
      <c r="AC145" s="1241"/>
      <c r="AD145" s="303">
        <f t="shared" si="192"/>
        <v>0</v>
      </c>
      <c r="AE145" s="303">
        <f t="shared" si="192"/>
        <v>0</v>
      </c>
      <c r="AF145" s="303">
        <f t="shared" si="192"/>
        <v>0</v>
      </c>
      <c r="AG145" s="303">
        <f t="shared" si="192"/>
        <v>0</v>
      </c>
      <c r="AH145" s="303">
        <f t="shared" si="192"/>
        <v>0</v>
      </c>
      <c r="AI145" s="303">
        <f t="shared" si="192"/>
        <v>0</v>
      </c>
      <c r="AJ145" s="303">
        <f t="shared" si="187"/>
        <v>0</v>
      </c>
      <c r="AK145" s="1220"/>
      <c r="AL145" s="2239"/>
      <c r="AM145" s="303">
        <f t="shared" si="205"/>
        <v>0</v>
      </c>
      <c r="AN145" s="684"/>
      <c r="AO145" s="684"/>
      <c r="AP145" s="684"/>
      <c r="AQ145" s="684"/>
      <c r="AR145" s="684"/>
      <c r="AS145" s="684"/>
      <c r="AT145" s="1220"/>
      <c r="AU145" s="2230"/>
      <c r="AV145" s="303">
        <f t="shared" si="206"/>
        <v>0</v>
      </c>
      <c r="AW145" s="684"/>
      <c r="AX145" s="684"/>
      <c r="AY145" s="684"/>
      <c r="AZ145" s="684"/>
      <c r="BA145" s="684"/>
      <c r="BB145" s="684"/>
      <c r="BC145" s="1220"/>
      <c r="BD145" s="2233"/>
      <c r="BE145" s="303">
        <f t="shared" si="207"/>
        <v>0</v>
      </c>
      <c r="BF145" s="684"/>
      <c r="BG145" s="684"/>
      <c r="BH145" s="684"/>
      <c r="BI145" s="684"/>
      <c r="BJ145" s="684"/>
      <c r="BK145" s="684"/>
      <c r="BL145" s="1220"/>
      <c r="BM145" s="2236"/>
      <c r="BN145" s="303">
        <f t="shared" si="208"/>
        <v>0</v>
      </c>
      <c r="BO145" s="684"/>
      <c r="BP145" s="684"/>
      <c r="BQ145" s="684"/>
      <c r="BR145" s="684"/>
      <c r="BS145" s="684"/>
      <c r="BT145" s="684"/>
      <c r="BU145" s="1207"/>
      <c r="BV145" s="1208"/>
      <c r="BW145" s="1208"/>
      <c r="BX145" s="1208"/>
      <c r="BY145" s="1208"/>
      <c r="BZ145" s="1208"/>
      <c r="CA145" s="1208"/>
      <c r="CB145" s="1208"/>
      <c r="CC145" s="1209"/>
    </row>
    <row r="146" spans="1:81" s="690" customFormat="1" ht="40.15" customHeight="1" thickBot="1" x14ac:dyDescent="0.3">
      <c r="A146" s="673"/>
      <c r="B146" s="2347"/>
      <c r="C146" s="1315"/>
      <c r="D146" s="1098"/>
      <c r="E146" s="1095"/>
      <c r="F146" s="1095"/>
      <c r="G146" s="1095"/>
      <c r="H146" s="1095"/>
      <c r="I146" s="1095"/>
      <c r="J146" s="1221"/>
      <c r="K146" s="1218"/>
      <c r="L146" s="2338"/>
      <c r="M146" s="1227"/>
      <c r="N146" s="1230"/>
      <c r="O146" s="1233"/>
      <c r="P146" s="1236"/>
      <c r="Q146" s="1239"/>
      <c r="R146" s="1221"/>
      <c r="S146" s="679"/>
      <c r="T146" s="710"/>
      <c r="U146" s="710"/>
      <c r="V146" s="710"/>
      <c r="W146" s="679"/>
      <c r="X146" s="671"/>
      <c r="Y146" s="671"/>
      <c r="Z146" s="671"/>
      <c r="AA146" s="671"/>
      <c r="AB146" s="1221"/>
      <c r="AC146" s="1242"/>
      <c r="AD146" s="306">
        <f t="shared" si="192"/>
        <v>0</v>
      </c>
      <c r="AE146" s="306">
        <f t="shared" si="192"/>
        <v>0</v>
      </c>
      <c r="AF146" s="306">
        <f t="shared" si="192"/>
        <v>0</v>
      </c>
      <c r="AG146" s="306">
        <f t="shared" si="192"/>
        <v>0</v>
      </c>
      <c r="AH146" s="306">
        <f t="shared" si="192"/>
        <v>0</v>
      </c>
      <c r="AI146" s="306">
        <f t="shared" si="192"/>
        <v>0</v>
      </c>
      <c r="AJ146" s="306">
        <f t="shared" si="187"/>
        <v>0</v>
      </c>
      <c r="AK146" s="1221"/>
      <c r="AL146" s="2240"/>
      <c r="AM146" s="306">
        <f t="shared" si="205"/>
        <v>0</v>
      </c>
      <c r="AN146" s="685"/>
      <c r="AO146" s="685"/>
      <c r="AP146" s="685"/>
      <c r="AQ146" s="685"/>
      <c r="AR146" s="685"/>
      <c r="AS146" s="685"/>
      <c r="AT146" s="1221"/>
      <c r="AU146" s="2231"/>
      <c r="AV146" s="306">
        <f t="shared" si="206"/>
        <v>0</v>
      </c>
      <c r="AW146" s="685"/>
      <c r="AX146" s="685"/>
      <c r="AY146" s="685"/>
      <c r="AZ146" s="685"/>
      <c r="BA146" s="685"/>
      <c r="BB146" s="685"/>
      <c r="BC146" s="1221"/>
      <c r="BD146" s="2234"/>
      <c r="BE146" s="306">
        <f t="shared" si="207"/>
        <v>0</v>
      </c>
      <c r="BF146" s="685"/>
      <c r="BG146" s="685"/>
      <c r="BH146" s="685"/>
      <c r="BI146" s="685"/>
      <c r="BJ146" s="685"/>
      <c r="BK146" s="685"/>
      <c r="BL146" s="1221"/>
      <c r="BM146" s="2237"/>
      <c r="BN146" s="306">
        <f t="shared" si="208"/>
        <v>0</v>
      </c>
      <c r="BO146" s="685"/>
      <c r="BP146" s="685"/>
      <c r="BQ146" s="685"/>
      <c r="BR146" s="685"/>
      <c r="BS146" s="685"/>
      <c r="BT146" s="685"/>
      <c r="BU146" s="1210"/>
      <c r="BV146" s="1211"/>
      <c r="BW146" s="1211"/>
      <c r="BX146" s="1211"/>
      <c r="BY146" s="1211"/>
      <c r="BZ146" s="1211"/>
      <c r="CA146" s="1211"/>
      <c r="CB146" s="1211"/>
      <c r="CC146" s="1212"/>
    </row>
    <row r="147" spans="1:81" s="690" customFormat="1" ht="40.15" customHeight="1" thickTop="1" x14ac:dyDescent="0.25">
      <c r="A147" s="673"/>
      <c r="B147" s="2347"/>
      <c r="C147" s="1315"/>
      <c r="D147" s="1096">
        <v>2409</v>
      </c>
      <c r="E147" s="1093" t="s">
        <v>7429</v>
      </c>
      <c r="F147" s="1093">
        <v>2409023</v>
      </c>
      <c r="G147" s="1093" t="s">
        <v>7430</v>
      </c>
      <c r="H147" s="1093" t="s">
        <v>7431</v>
      </c>
      <c r="I147" s="1093" t="s">
        <v>7432</v>
      </c>
      <c r="J147" s="1219">
        <v>810</v>
      </c>
      <c r="K147" s="1216" t="str">
        <f>+[23]Metas!K935</f>
        <v>Gestión del proceso de transferencia de mercancías de transporte terrestre a férreo</v>
      </c>
      <c r="L147" s="2336">
        <v>1</v>
      </c>
      <c r="M147" s="1225">
        <f>SUM(N147:Q147)</f>
        <v>0.5</v>
      </c>
      <c r="N147" s="2340">
        <v>0.125</v>
      </c>
      <c r="O147" s="2341">
        <v>0.125</v>
      </c>
      <c r="P147" s="2342">
        <v>0.125</v>
      </c>
      <c r="Q147" s="2339">
        <v>0.125</v>
      </c>
      <c r="R147" s="1219">
        <f>+$J147</f>
        <v>810</v>
      </c>
      <c r="S147" s="677" t="s">
        <v>7420</v>
      </c>
      <c r="T147" s="709" t="s">
        <v>3833</v>
      </c>
      <c r="U147" s="709" t="s">
        <v>3838</v>
      </c>
      <c r="V147" s="709" t="s">
        <v>3842</v>
      </c>
      <c r="W147" s="677" t="s">
        <v>7433</v>
      </c>
      <c r="X147" s="670">
        <v>44593</v>
      </c>
      <c r="Y147" s="670">
        <v>44925</v>
      </c>
      <c r="Z147" s="670">
        <v>44593</v>
      </c>
      <c r="AA147" s="670">
        <v>44925</v>
      </c>
      <c r="AB147" s="1219">
        <f t="shared" ref="AB147" si="215">+$J147</f>
        <v>810</v>
      </c>
      <c r="AC147" s="1240">
        <f t="shared" ref="AC147" si="216">+L147</f>
        <v>1</v>
      </c>
      <c r="AD147" s="308">
        <f t="shared" si="192"/>
        <v>0</v>
      </c>
      <c r="AE147" s="308">
        <f t="shared" si="192"/>
        <v>0</v>
      </c>
      <c r="AF147" s="308">
        <f t="shared" si="192"/>
        <v>0</v>
      </c>
      <c r="AG147" s="308">
        <f t="shared" si="192"/>
        <v>0</v>
      </c>
      <c r="AH147" s="308">
        <f t="shared" si="192"/>
        <v>0</v>
      </c>
      <c r="AI147" s="308">
        <f t="shared" si="192"/>
        <v>0</v>
      </c>
      <c r="AJ147" s="308">
        <f t="shared" si="187"/>
        <v>0</v>
      </c>
      <c r="AK147" s="1219">
        <f t="shared" ref="AK147" si="217">+$J147</f>
        <v>810</v>
      </c>
      <c r="AL147" s="2238">
        <f>+N147</f>
        <v>0.125</v>
      </c>
      <c r="AM147" s="308">
        <f t="shared" si="205"/>
        <v>0</v>
      </c>
      <c r="AN147" s="683"/>
      <c r="AO147" s="683"/>
      <c r="AP147" s="683"/>
      <c r="AQ147" s="683"/>
      <c r="AR147" s="683"/>
      <c r="AS147" s="683"/>
      <c r="AT147" s="1219">
        <f t="shared" ref="AT147" si="218">+$J147</f>
        <v>810</v>
      </c>
      <c r="AU147" s="2229">
        <f>+O147</f>
        <v>0.125</v>
      </c>
      <c r="AV147" s="308">
        <f t="shared" si="206"/>
        <v>0</v>
      </c>
      <c r="AW147" s="683"/>
      <c r="AX147" s="683"/>
      <c r="AY147" s="683"/>
      <c r="AZ147" s="683"/>
      <c r="BA147" s="683"/>
      <c r="BB147" s="683"/>
      <c r="BC147" s="1219">
        <f t="shared" ref="BC147" si="219">+$J147</f>
        <v>810</v>
      </c>
      <c r="BD147" s="2232">
        <f>+P147</f>
        <v>0.125</v>
      </c>
      <c r="BE147" s="308">
        <f t="shared" si="207"/>
        <v>0</v>
      </c>
      <c r="BF147" s="683"/>
      <c r="BG147" s="683"/>
      <c r="BH147" s="683"/>
      <c r="BI147" s="683"/>
      <c r="BJ147" s="683"/>
      <c r="BK147" s="683"/>
      <c r="BL147" s="1219">
        <f t="shared" ref="BL147" si="220">+$J147</f>
        <v>810</v>
      </c>
      <c r="BM147" s="2235">
        <f>+Q147</f>
        <v>0.125</v>
      </c>
      <c r="BN147" s="308">
        <f t="shared" si="208"/>
        <v>0</v>
      </c>
      <c r="BO147" s="683"/>
      <c r="BP147" s="683"/>
      <c r="BQ147" s="683"/>
      <c r="BR147" s="683"/>
      <c r="BS147" s="683"/>
      <c r="BT147" s="683"/>
      <c r="BU147" s="1204"/>
      <c r="BV147" s="1205"/>
      <c r="BW147" s="1205"/>
      <c r="BX147" s="1205"/>
      <c r="BY147" s="1205"/>
      <c r="BZ147" s="1205"/>
      <c r="CA147" s="1205"/>
      <c r="CB147" s="1205"/>
      <c r="CC147" s="1206"/>
    </row>
    <row r="148" spans="1:81" s="690" customFormat="1" ht="40.15" customHeight="1" x14ac:dyDescent="0.25">
      <c r="A148" s="673"/>
      <c r="B148" s="2347"/>
      <c r="C148" s="1315"/>
      <c r="D148" s="1097"/>
      <c r="E148" s="1094"/>
      <c r="F148" s="1094"/>
      <c r="G148" s="1094"/>
      <c r="H148" s="1094"/>
      <c r="I148" s="1094"/>
      <c r="J148" s="1220"/>
      <c r="K148" s="1217"/>
      <c r="L148" s="2337"/>
      <c r="M148" s="1226"/>
      <c r="N148" s="1229"/>
      <c r="O148" s="1232"/>
      <c r="P148" s="1235"/>
      <c r="Q148" s="1238"/>
      <c r="R148" s="1220"/>
      <c r="S148" s="678"/>
      <c r="T148" s="709"/>
      <c r="U148" s="709"/>
      <c r="V148" s="709"/>
      <c r="W148" s="678"/>
      <c r="X148" s="670"/>
      <c r="Y148" s="670"/>
      <c r="Z148" s="670"/>
      <c r="AA148" s="670"/>
      <c r="AB148" s="1220"/>
      <c r="AC148" s="1241"/>
      <c r="AD148" s="303">
        <f t="shared" si="192"/>
        <v>0</v>
      </c>
      <c r="AE148" s="303">
        <f t="shared" si="192"/>
        <v>0</v>
      </c>
      <c r="AF148" s="303">
        <f t="shared" si="192"/>
        <v>0</v>
      </c>
      <c r="AG148" s="303">
        <f t="shared" si="192"/>
        <v>0</v>
      </c>
      <c r="AH148" s="303">
        <f t="shared" si="192"/>
        <v>0</v>
      </c>
      <c r="AI148" s="303">
        <f t="shared" si="192"/>
        <v>0</v>
      </c>
      <c r="AJ148" s="303">
        <f t="shared" si="187"/>
        <v>0</v>
      </c>
      <c r="AK148" s="1220"/>
      <c r="AL148" s="2239"/>
      <c r="AM148" s="303">
        <f t="shared" si="205"/>
        <v>0</v>
      </c>
      <c r="AN148" s="684"/>
      <c r="AO148" s="684"/>
      <c r="AP148" s="684"/>
      <c r="AQ148" s="684"/>
      <c r="AR148" s="684"/>
      <c r="AS148" s="684"/>
      <c r="AT148" s="1220"/>
      <c r="AU148" s="2230"/>
      <c r="AV148" s="303">
        <f t="shared" si="206"/>
        <v>0</v>
      </c>
      <c r="AW148" s="684"/>
      <c r="AX148" s="684"/>
      <c r="AY148" s="684"/>
      <c r="AZ148" s="684"/>
      <c r="BA148" s="684"/>
      <c r="BB148" s="684"/>
      <c r="BC148" s="1220"/>
      <c r="BD148" s="2233"/>
      <c r="BE148" s="303">
        <f t="shared" si="207"/>
        <v>0</v>
      </c>
      <c r="BF148" s="684"/>
      <c r="BG148" s="684"/>
      <c r="BH148" s="684"/>
      <c r="BI148" s="684"/>
      <c r="BJ148" s="684"/>
      <c r="BK148" s="684"/>
      <c r="BL148" s="1220"/>
      <c r="BM148" s="2236"/>
      <c r="BN148" s="303">
        <f t="shared" si="208"/>
        <v>0</v>
      </c>
      <c r="BO148" s="684"/>
      <c r="BP148" s="684"/>
      <c r="BQ148" s="684"/>
      <c r="BR148" s="684"/>
      <c r="BS148" s="684"/>
      <c r="BT148" s="684"/>
      <c r="BU148" s="1207"/>
      <c r="BV148" s="1208"/>
      <c r="BW148" s="1208"/>
      <c r="BX148" s="1208"/>
      <c r="BY148" s="1208"/>
      <c r="BZ148" s="1208"/>
      <c r="CA148" s="1208"/>
      <c r="CB148" s="1208"/>
      <c r="CC148" s="1209"/>
    </row>
    <row r="149" spans="1:81" s="690" customFormat="1" ht="40.15" customHeight="1" x14ac:dyDescent="0.25">
      <c r="A149" s="673"/>
      <c r="B149" s="2347"/>
      <c r="C149" s="1315"/>
      <c r="D149" s="1097"/>
      <c r="E149" s="1094"/>
      <c r="F149" s="1094"/>
      <c r="G149" s="1094"/>
      <c r="H149" s="1094"/>
      <c r="I149" s="1094"/>
      <c r="J149" s="1220"/>
      <c r="K149" s="1217"/>
      <c r="L149" s="2337"/>
      <c r="M149" s="1226"/>
      <c r="N149" s="1229"/>
      <c r="O149" s="1232"/>
      <c r="P149" s="1235"/>
      <c r="Q149" s="1238"/>
      <c r="R149" s="1220"/>
      <c r="S149" s="678"/>
      <c r="T149" s="709"/>
      <c r="U149" s="709"/>
      <c r="V149" s="709"/>
      <c r="W149" s="678"/>
      <c r="X149" s="670"/>
      <c r="Y149" s="670"/>
      <c r="Z149" s="670"/>
      <c r="AA149" s="670"/>
      <c r="AB149" s="1220"/>
      <c r="AC149" s="1241"/>
      <c r="AD149" s="303">
        <f t="shared" si="192"/>
        <v>0</v>
      </c>
      <c r="AE149" s="303">
        <f t="shared" si="192"/>
        <v>0</v>
      </c>
      <c r="AF149" s="303">
        <f t="shared" si="192"/>
        <v>0</v>
      </c>
      <c r="AG149" s="303">
        <f t="shared" si="192"/>
        <v>0</v>
      </c>
      <c r="AH149" s="303">
        <f t="shared" si="192"/>
        <v>0</v>
      </c>
      <c r="AI149" s="303">
        <f t="shared" si="192"/>
        <v>0</v>
      </c>
      <c r="AJ149" s="303">
        <f t="shared" si="187"/>
        <v>0</v>
      </c>
      <c r="AK149" s="1220"/>
      <c r="AL149" s="2239"/>
      <c r="AM149" s="303">
        <f t="shared" si="205"/>
        <v>0</v>
      </c>
      <c r="AN149" s="684"/>
      <c r="AO149" s="684"/>
      <c r="AP149" s="684"/>
      <c r="AQ149" s="684"/>
      <c r="AR149" s="684"/>
      <c r="AS149" s="684"/>
      <c r="AT149" s="1220"/>
      <c r="AU149" s="2230"/>
      <c r="AV149" s="303">
        <f t="shared" si="206"/>
        <v>0</v>
      </c>
      <c r="AW149" s="684"/>
      <c r="AX149" s="684"/>
      <c r="AY149" s="684"/>
      <c r="AZ149" s="684"/>
      <c r="BA149" s="684"/>
      <c r="BB149" s="684"/>
      <c r="BC149" s="1220"/>
      <c r="BD149" s="2233"/>
      <c r="BE149" s="303">
        <f t="shared" si="207"/>
        <v>0</v>
      </c>
      <c r="BF149" s="684"/>
      <c r="BG149" s="684"/>
      <c r="BH149" s="684"/>
      <c r="BI149" s="684"/>
      <c r="BJ149" s="684"/>
      <c r="BK149" s="684"/>
      <c r="BL149" s="1220"/>
      <c r="BM149" s="2236"/>
      <c r="BN149" s="303">
        <f t="shared" si="208"/>
        <v>0</v>
      </c>
      <c r="BO149" s="684"/>
      <c r="BP149" s="684"/>
      <c r="BQ149" s="684"/>
      <c r="BR149" s="684"/>
      <c r="BS149" s="684"/>
      <c r="BT149" s="684"/>
      <c r="BU149" s="1207"/>
      <c r="BV149" s="1208"/>
      <c r="BW149" s="1208"/>
      <c r="BX149" s="1208"/>
      <c r="BY149" s="1208"/>
      <c r="BZ149" s="1208"/>
      <c r="CA149" s="1208"/>
      <c r="CB149" s="1208"/>
      <c r="CC149" s="1209"/>
    </row>
    <row r="150" spans="1:81" s="690" customFormat="1" ht="40.15" customHeight="1" thickBot="1" x14ac:dyDescent="0.3">
      <c r="A150" s="673"/>
      <c r="B150" s="2347"/>
      <c r="C150" s="1315"/>
      <c r="D150" s="1098"/>
      <c r="E150" s="1095"/>
      <c r="F150" s="1095"/>
      <c r="G150" s="1095"/>
      <c r="H150" s="1095"/>
      <c r="I150" s="1095"/>
      <c r="J150" s="1221"/>
      <c r="K150" s="1218"/>
      <c r="L150" s="2338"/>
      <c r="M150" s="1227"/>
      <c r="N150" s="1230"/>
      <c r="O150" s="1233"/>
      <c r="P150" s="1236"/>
      <c r="Q150" s="1239"/>
      <c r="R150" s="1221"/>
      <c r="S150" s="679"/>
      <c r="T150" s="710"/>
      <c r="U150" s="710"/>
      <c r="V150" s="710"/>
      <c r="W150" s="679"/>
      <c r="X150" s="671"/>
      <c r="Y150" s="671"/>
      <c r="Z150" s="671"/>
      <c r="AA150" s="671"/>
      <c r="AB150" s="1221"/>
      <c r="AC150" s="1242"/>
      <c r="AD150" s="306">
        <f t="shared" si="192"/>
        <v>0</v>
      </c>
      <c r="AE150" s="306">
        <f t="shared" si="192"/>
        <v>0</v>
      </c>
      <c r="AF150" s="306">
        <f t="shared" si="192"/>
        <v>0</v>
      </c>
      <c r="AG150" s="306">
        <f t="shared" si="192"/>
        <v>0</v>
      </c>
      <c r="AH150" s="306">
        <f t="shared" si="192"/>
        <v>0</v>
      </c>
      <c r="AI150" s="306">
        <f t="shared" si="192"/>
        <v>0</v>
      </c>
      <c r="AJ150" s="306">
        <f t="shared" si="187"/>
        <v>0</v>
      </c>
      <c r="AK150" s="1221"/>
      <c r="AL150" s="2240"/>
      <c r="AM150" s="306">
        <f t="shared" si="205"/>
        <v>0</v>
      </c>
      <c r="AN150" s="685"/>
      <c r="AO150" s="685"/>
      <c r="AP150" s="685"/>
      <c r="AQ150" s="685"/>
      <c r="AR150" s="685"/>
      <c r="AS150" s="685"/>
      <c r="AT150" s="1221"/>
      <c r="AU150" s="2231"/>
      <c r="AV150" s="306">
        <f t="shared" si="206"/>
        <v>0</v>
      </c>
      <c r="AW150" s="685"/>
      <c r="AX150" s="685"/>
      <c r="AY150" s="685"/>
      <c r="AZ150" s="685"/>
      <c r="BA150" s="685"/>
      <c r="BB150" s="685"/>
      <c r="BC150" s="1221"/>
      <c r="BD150" s="2234"/>
      <c r="BE150" s="306">
        <f t="shared" si="207"/>
        <v>0</v>
      </c>
      <c r="BF150" s="685"/>
      <c r="BG150" s="685"/>
      <c r="BH150" s="685"/>
      <c r="BI150" s="685"/>
      <c r="BJ150" s="685"/>
      <c r="BK150" s="685"/>
      <c r="BL150" s="1221"/>
      <c r="BM150" s="2237"/>
      <c r="BN150" s="306">
        <f t="shared" si="208"/>
        <v>0</v>
      </c>
      <c r="BO150" s="685"/>
      <c r="BP150" s="685"/>
      <c r="BQ150" s="685"/>
      <c r="BR150" s="685"/>
      <c r="BS150" s="685"/>
      <c r="BT150" s="685"/>
      <c r="BU150" s="1210"/>
      <c r="BV150" s="1211"/>
      <c r="BW150" s="1211"/>
      <c r="BX150" s="1211"/>
      <c r="BY150" s="1211"/>
      <c r="BZ150" s="1211"/>
      <c r="CA150" s="1211"/>
      <c r="CB150" s="1211"/>
      <c r="CC150" s="1212"/>
    </row>
    <row r="151" spans="1:81" s="690" customFormat="1" ht="40.15" customHeight="1" thickTop="1" x14ac:dyDescent="0.25">
      <c r="A151" s="673"/>
      <c r="B151" s="2347"/>
      <c r="C151" s="1315"/>
      <c r="D151" s="1096">
        <v>2409</v>
      </c>
      <c r="E151" s="1093" t="s">
        <v>7429</v>
      </c>
      <c r="F151" s="1093">
        <v>2409023</v>
      </c>
      <c r="G151" s="1093" t="s">
        <v>7430</v>
      </c>
      <c r="H151" s="1093" t="s">
        <v>7431</v>
      </c>
      <c r="I151" s="1093" t="s">
        <v>7432</v>
      </c>
      <c r="J151" s="1219">
        <v>811</v>
      </c>
      <c r="K151" s="1216" t="str">
        <f>+[23]Metas!K936</f>
        <v>Gestión de los estudios y diseños para el puerto fluvial de Norte de Santander sobre el río magdalena</v>
      </c>
      <c r="L151" s="2336">
        <v>1</v>
      </c>
      <c r="M151" s="1225">
        <f>SUM(N151:Q151)</f>
        <v>0.5</v>
      </c>
      <c r="N151" s="2340">
        <v>0.125</v>
      </c>
      <c r="O151" s="2341">
        <v>0.125</v>
      </c>
      <c r="P151" s="2342">
        <v>0.125</v>
      </c>
      <c r="Q151" s="2339">
        <v>0.125</v>
      </c>
      <c r="R151" s="1219">
        <f>+$J151</f>
        <v>811</v>
      </c>
      <c r="S151" s="677" t="s">
        <v>7420</v>
      </c>
      <c r="T151" s="709" t="s">
        <v>3833</v>
      </c>
      <c r="U151" s="709" t="s">
        <v>3838</v>
      </c>
      <c r="V151" s="709" t="s">
        <v>3842</v>
      </c>
      <c r="W151" s="677" t="s">
        <v>7433</v>
      </c>
      <c r="X151" s="670">
        <v>44593</v>
      </c>
      <c r="Y151" s="670">
        <v>44925</v>
      </c>
      <c r="Z151" s="670">
        <v>44593</v>
      </c>
      <c r="AA151" s="670">
        <v>44925</v>
      </c>
      <c r="AB151" s="1219">
        <f t="shared" ref="AB151" si="221">+$J151</f>
        <v>811</v>
      </c>
      <c r="AC151" s="1240">
        <f t="shared" ref="AC151" si="222">+L151</f>
        <v>1</v>
      </c>
      <c r="AD151" s="308">
        <f t="shared" si="192"/>
        <v>0</v>
      </c>
      <c r="AE151" s="308">
        <f t="shared" si="192"/>
        <v>0</v>
      </c>
      <c r="AF151" s="308">
        <f t="shared" si="192"/>
        <v>0</v>
      </c>
      <c r="AG151" s="308">
        <f t="shared" si="192"/>
        <v>0</v>
      </c>
      <c r="AH151" s="308">
        <f t="shared" si="192"/>
        <v>0</v>
      </c>
      <c r="AI151" s="308">
        <f t="shared" si="192"/>
        <v>0</v>
      </c>
      <c r="AJ151" s="308">
        <f t="shared" si="187"/>
        <v>0</v>
      </c>
      <c r="AK151" s="1219">
        <f t="shared" ref="AK151" si="223">+$J151</f>
        <v>811</v>
      </c>
      <c r="AL151" s="2238">
        <f>+N151</f>
        <v>0.125</v>
      </c>
      <c r="AM151" s="308">
        <f t="shared" si="205"/>
        <v>0</v>
      </c>
      <c r="AN151" s="683"/>
      <c r="AO151" s="683"/>
      <c r="AP151" s="683"/>
      <c r="AQ151" s="683"/>
      <c r="AR151" s="683"/>
      <c r="AS151" s="683"/>
      <c r="AT151" s="1219">
        <f t="shared" ref="AT151" si="224">+$J151</f>
        <v>811</v>
      </c>
      <c r="AU151" s="2229">
        <f>+O151</f>
        <v>0.125</v>
      </c>
      <c r="AV151" s="308">
        <f t="shared" si="206"/>
        <v>0</v>
      </c>
      <c r="AW151" s="683"/>
      <c r="AX151" s="683"/>
      <c r="AY151" s="683"/>
      <c r="AZ151" s="683"/>
      <c r="BA151" s="683"/>
      <c r="BB151" s="683"/>
      <c r="BC151" s="1219">
        <f t="shared" ref="BC151" si="225">+$J151</f>
        <v>811</v>
      </c>
      <c r="BD151" s="2232">
        <f>+P151</f>
        <v>0.125</v>
      </c>
      <c r="BE151" s="308">
        <f t="shared" si="207"/>
        <v>0</v>
      </c>
      <c r="BF151" s="683"/>
      <c r="BG151" s="683"/>
      <c r="BH151" s="683"/>
      <c r="BI151" s="683"/>
      <c r="BJ151" s="683"/>
      <c r="BK151" s="683"/>
      <c r="BL151" s="1219">
        <f t="shared" ref="BL151" si="226">+$J151</f>
        <v>811</v>
      </c>
      <c r="BM151" s="2235">
        <f>+Q151</f>
        <v>0.125</v>
      </c>
      <c r="BN151" s="308">
        <f t="shared" si="208"/>
        <v>0</v>
      </c>
      <c r="BO151" s="683"/>
      <c r="BP151" s="683"/>
      <c r="BQ151" s="683"/>
      <c r="BR151" s="683"/>
      <c r="BS151" s="683"/>
      <c r="BT151" s="683"/>
      <c r="BU151" s="1204"/>
      <c r="BV151" s="1205"/>
      <c r="BW151" s="1205"/>
      <c r="BX151" s="1205"/>
      <c r="BY151" s="1205"/>
      <c r="BZ151" s="1205"/>
      <c r="CA151" s="1205"/>
      <c r="CB151" s="1205"/>
      <c r="CC151" s="1206"/>
    </row>
    <row r="152" spans="1:81" s="690" customFormat="1" ht="40.15" customHeight="1" x14ac:dyDescent="0.25">
      <c r="A152" s="673"/>
      <c r="B152" s="2347"/>
      <c r="C152" s="1315"/>
      <c r="D152" s="1097"/>
      <c r="E152" s="1094"/>
      <c r="F152" s="1094"/>
      <c r="G152" s="1094"/>
      <c r="H152" s="1094"/>
      <c r="I152" s="1094"/>
      <c r="J152" s="1220"/>
      <c r="K152" s="1217"/>
      <c r="L152" s="2337"/>
      <c r="M152" s="1226"/>
      <c r="N152" s="1229"/>
      <c r="O152" s="1232"/>
      <c r="P152" s="1235"/>
      <c r="Q152" s="1238"/>
      <c r="R152" s="1220"/>
      <c r="S152" s="678"/>
      <c r="T152" s="709"/>
      <c r="U152" s="709"/>
      <c r="V152" s="709"/>
      <c r="W152" s="678"/>
      <c r="X152" s="670"/>
      <c r="Y152" s="670"/>
      <c r="Z152" s="670"/>
      <c r="AA152" s="670"/>
      <c r="AB152" s="1220"/>
      <c r="AC152" s="1241"/>
      <c r="AD152" s="303">
        <f t="shared" si="192"/>
        <v>0</v>
      </c>
      <c r="AE152" s="303">
        <f t="shared" si="192"/>
        <v>0</v>
      </c>
      <c r="AF152" s="303">
        <f t="shared" si="192"/>
        <v>0</v>
      </c>
      <c r="AG152" s="303">
        <f t="shared" si="192"/>
        <v>0</v>
      </c>
      <c r="AH152" s="303">
        <f t="shared" si="192"/>
        <v>0</v>
      </c>
      <c r="AI152" s="303">
        <f t="shared" si="192"/>
        <v>0</v>
      </c>
      <c r="AJ152" s="303">
        <f t="shared" si="187"/>
        <v>0</v>
      </c>
      <c r="AK152" s="1220"/>
      <c r="AL152" s="2239"/>
      <c r="AM152" s="303">
        <f t="shared" si="205"/>
        <v>0</v>
      </c>
      <c r="AN152" s="684"/>
      <c r="AO152" s="684"/>
      <c r="AP152" s="684"/>
      <c r="AQ152" s="684"/>
      <c r="AR152" s="684"/>
      <c r="AS152" s="684"/>
      <c r="AT152" s="1220"/>
      <c r="AU152" s="2230"/>
      <c r="AV152" s="303">
        <f t="shared" si="206"/>
        <v>0</v>
      </c>
      <c r="AW152" s="684"/>
      <c r="AX152" s="684"/>
      <c r="AY152" s="684"/>
      <c r="AZ152" s="684"/>
      <c r="BA152" s="684"/>
      <c r="BB152" s="684"/>
      <c r="BC152" s="1220"/>
      <c r="BD152" s="2233"/>
      <c r="BE152" s="303">
        <f t="shared" si="207"/>
        <v>0</v>
      </c>
      <c r="BF152" s="684"/>
      <c r="BG152" s="684"/>
      <c r="BH152" s="684"/>
      <c r="BI152" s="684"/>
      <c r="BJ152" s="684"/>
      <c r="BK152" s="684"/>
      <c r="BL152" s="1220"/>
      <c r="BM152" s="2236"/>
      <c r="BN152" s="303">
        <f t="shared" si="208"/>
        <v>0</v>
      </c>
      <c r="BO152" s="684"/>
      <c r="BP152" s="684"/>
      <c r="BQ152" s="684"/>
      <c r="BR152" s="684"/>
      <c r="BS152" s="684"/>
      <c r="BT152" s="684"/>
      <c r="BU152" s="1207"/>
      <c r="BV152" s="1208"/>
      <c r="BW152" s="1208"/>
      <c r="BX152" s="1208"/>
      <c r="BY152" s="1208"/>
      <c r="BZ152" s="1208"/>
      <c r="CA152" s="1208"/>
      <c r="CB152" s="1208"/>
      <c r="CC152" s="1209"/>
    </row>
    <row r="153" spans="1:81" s="690" customFormat="1" ht="40.15" customHeight="1" x14ac:dyDescent="0.25">
      <c r="A153" s="673"/>
      <c r="B153" s="2347"/>
      <c r="C153" s="1315"/>
      <c r="D153" s="1097"/>
      <c r="E153" s="1094"/>
      <c r="F153" s="1094"/>
      <c r="G153" s="1094"/>
      <c r="H153" s="1094"/>
      <c r="I153" s="1094"/>
      <c r="J153" s="1220"/>
      <c r="K153" s="1217"/>
      <c r="L153" s="2337"/>
      <c r="M153" s="1226"/>
      <c r="N153" s="1229"/>
      <c r="O153" s="1232"/>
      <c r="P153" s="1235"/>
      <c r="Q153" s="1238"/>
      <c r="R153" s="1220"/>
      <c r="S153" s="678"/>
      <c r="T153" s="709"/>
      <c r="U153" s="709"/>
      <c r="V153" s="709"/>
      <c r="W153" s="678"/>
      <c r="X153" s="670"/>
      <c r="Y153" s="670"/>
      <c r="Z153" s="670"/>
      <c r="AA153" s="670"/>
      <c r="AB153" s="1220"/>
      <c r="AC153" s="1241"/>
      <c r="AD153" s="303">
        <f t="shared" si="192"/>
        <v>0</v>
      </c>
      <c r="AE153" s="303">
        <f t="shared" si="192"/>
        <v>0</v>
      </c>
      <c r="AF153" s="303">
        <f t="shared" si="192"/>
        <v>0</v>
      </c>
      <c r="AG153" s="303">
        <f t="shared" si="192"/>
        <v>0</v>
      </c>
      <c r="AH153" s="303">
        <f t="shared" si="192"/>
        <v>0</v>
      </c>
      <c r="AI153" s="303">
        <f t="shared" si="192"/>
        <v>0</v>
      </c>
      <c r="AJ153" s="303">
        <f t="shared" si="187"/>
        <v>0</v>
      </c>
      <c r="AK153" s="1220"/>
      <c r="AL153" s="2239"/>
      <c r="AM153" s="303">
        <f t="shared" si="205"/>
        <v>0</v>
      </c>
      <c r="AN153" s="684"/>
      <c r="AO153" s="684"/>
      <c r="AP153" s="684"/>
      <c r="AQ153" s="684"/>
      <c r="AR153" s="684"/>
      <c r="AS153" s="684"/>
      <c r="AT153" s="1220"/>
      <c r="AU153" s="2230"/>
      <c r="AV153" s="303">
        <f t="shared" si="206"/>
        <v>0</v>
      </c>
      <c r="AW153" s="684"/>
      <c r="AX153" s="684"/>
      <c r="AY153" s="684"/>
      <c r="AZ153" s="684"/>
      <c r="BA153" s="684"/>
      <c r="BB153" s="684"/>
      <c r="BC153" s="1220"/>
      <c r="BD153" s="2233"/>
      <c r="BE153" s="303">
        <f t="shared" si="207"/>
        <v>0</v>
      </c>
      <c r="BF153" s="684"/>
      <c r="BG153" s="684"/>
      <c r="BH153" s="684"/>
      <c r="BI153" s="684"/>
      <c r="BJ153" s="684"/>
      <c r="BK153" s="684"/>
      <c r="BL153" s="1220"/>
      <c r="BM153" s="2236"/>
      <c r="BN153" s="303">
        <f t="shared" si="208"/>
        <v>0</v>
      </c>
      <c r="BO153" s="684"/>
      <c r="BP153" s="684"/>
      <c r="BQ153" s="684"/>
      <c r="BR153" s="684"/>
      <c r="BS153" s="684"/>
      <c r="BT153" s="684"/>
      <c r="BU153" s="1207"/>
      <c r="BV153" s="1208"/>
      <c r="BW153" s="1208"/>
      <c r="BX153" s="1208"/>
      <c r="BY153" s="1208"/>
      <c r="BZ153" s="1208"/>
      <c r="CA153" s="1208"/>
      <c r="CB153" s="1208"/>
      <c r="CC153" s="1209"/>
    </row>
    <row r="154" spans="1:81" s="690" customFormat="1" ht="40.15" customHeight="1" thickBot="1" x14ac:dyDescent="0.3">
      <c r="A154" s="673"/>
      <c r="B154" s="2347"/>
      <c r="C154" s="1315"/>
      <c r="D154" s="1098"/>
      <c r="E154" s="1095"/>
      <c r="F154" s="1095"/>
      <c r="G154" s="1095"/>
      <c r="H154" s="1095"/>
      <c r="I154" s="1095"/>
      <c r="J154" s="1221"/>
      <c r="K154" s="1218"/>
      <c r="L154" s="2338"/>
      <c r="M154" s="1227"/>
      <c r="N154" s="1230"/>
      <c r="O154" s="1233"/>
      <c r="P154" s="1236"/>
      <c r="Q154" s="1239"/>
      <c r="R154" s="1221"/>
      <c r="S154" s="679"/>
      <c r="T154" s="710"/>
      <c r="U154" s="710"/>
      <c r="V154" s="710"/>
      <c r="W154" s="679"/>
      <c r="X154" s="671"/>
      <c r="Y154" s="671"/>
      <c r="Z154" s="671"/>
      <c r="AA154" s="671"/>
      <c r="AB154" s="1221"/>
      <c r="AC154" s="1242"/>
      <c r="AD154" s="306">
        <f t="shared" si="192"/>
        <v>0</v>
      </c>
      <c r="AE154" s="306">
        <f t="shared" si="192"/>
        <v>0</v>
      </c>
      <c r="AF154" s="306">
        <f t="shared" si="192"/>
        <v>0</v>
      </c>
      <c r="AG154" s="306">
        <f t="shared" si="192"/>
        <v>0</v>
      </c>
      <c r="AH154" s="306">
        <f t="shared" si="192"/>
        <v>0</v>
      </c>
      <c r="AI154" s="306">
        <f t="shared" si="192"/>
        <v>0</v>
      </c>
      <c r="AJ154" s="306">
        <f t="shared" si="187"/>
        <v>0</v>
      </c>
      <c r="AK154" s="1221"/>
      <c r="AL154" s="2240"/>
      <c r="AM154" s="306">
        <f t="shared" si="205"/>
        <v>0</v>
      </c>
      <c r="AN154" s="685"/>
      <c r="AO154" s="685"/>
      <c r="AP154" s="685"/>
      <c r="AQ154" s="685"/>
      <c r="AR154" s="685"/>
      <c r="AS154" s="685"/>
      <c r="AT154" s="1221"/>
      <c r="AU154" s="2231"/>
      <c r="AV154" s="306">
        <f t="shared" si="206"/>
        <v>0</v>
      </c>
      <c r="AW154" s="685"/>
      <c r="AX154" s="685"/>
      <c r="AY154" s="685"/>
      <c r="AZ154" s="685"/>
      <c r="BA154" s="685"/>
      <c r="BB154" s="685"/>
      <c r="BC154" s="1221"/>
      <c r="BD154" s="2234"/>
      <c r="BE154" s="306">
        <f t="shared" si="207"/>
        <v>0</v>
      </c>
      <c r="BF154" s="685"/>
      <c r="BG154" s="685"/>
      <c r="BH154" s="685"/>
      <c r="BI154" s="685"/>
      <c r="BJ154" s="685"/>
      <c r="BK154" s="685"/>
      <c r="BL154" s="1221"/>
      <c r="BM154" s="2237"/>
      <c r="BN154" s="306">
        <f t="shared" si="208"/>
        <v>0</v>
      </c>
      <c r="BO154" s="685"/>
      <c r="BP154" s="685"/>
      <c r="BQ154" s="685"/>
      <c r="BR154" s="685"/>
      <c r="BS154" s="685"/>
      <c r="BT154" s="685"/>
      <c r="BU154" s="1210"/>
      <c r="BV154" s="1211"/>
      <c r="BW154" s="1211"/>
      <c r="BX154" s="1211"/>
      <c r="BY154" s="1211"/>
      <c r="BZ154" s="1211"/>
      <c r="CA154" s="1211"/>
      <c r="CB154" s="1211"/>
      <c r="CC154" s="1212"/>
    </row>
    <row r="155" spans="1:81" s="690" customFormat="1" ht="40.15" customHeight="1" thickTop="1" x14ac:dyDescent="0.25">
      <c r="A155" s="673"/>
      <c r="B155" s="2347"/>
      <c r="C155" s="1315"/>
      <c r="D155" s="1096">
        <v>2409</v>
      </c>
      <c r="E155" s="1093" t="s">
        <v>7429</v>
      </c>
      <c r="F155" s="1093">
        <v>2409023</v>
      </c>
      <c r="G155" s="1093" t="s">
        <v>7430</v>
      </c>
      <c r="H155" s="1093" t="s">
        <v>7431</v>
      </c>
      <c r="I155" s="1093" t="s">
        <v>7432</v>
      </c>
      <c r="J155" s="1219">
        <v>812</v>
      </c>
      <c r="K155" s="1216" t="str">
        <f>+[23]Metas!K937</f>
        <v>Gestión de los estudios para la construcción de la línea férrea que conecte el Departamento con la red férrea nacional</v>
      </c>
      <c r="L155" s="2336">
        <v>1</v>
      </c>
      <c r="M155" s="1225">
        <f>SUM(N155:Q155)</f>
        <v>0.5</v>
      </c>
      <c r="N155" s="2340">
        <v>0.125</v>
      </c>
      <c r="O155" s="2341">
        <v>0.125</v>
      </c>
      <c r="P155" s="2342">
        <v>0.125</v>
      </c>
      <c r="Q155" s="2339">
        <v>0.125</v>
      </c>
      <c r="R155" s="1219">
        <f>+$J155</f>
        <v>812</v>
      </c>
      <c r="S155" s="677" t="s">
        <v>7420</v>
      </c>
      <c r="T155" s="709" t="s">
        <v>3833</v>
      </c>
      <c r="U155" s="709" t="s">
        <v>3838</v>
      </c>
      <c r="V155" s="709" t="s">
        <v>3842</v>
      </c>
      <c r="W155" s="677" t="s">
        <v>7433</v>
      </c>
      <c r="X155" s="670">
        <v>44593</v>
      </c>
      <c r="Y155" s="670">
        <v>44925</v>
      </c>
      <c r="Z155" s="670">
        <v>44593</v>
      </c>
      <c r="AA155" s="670">
        <v>44925</v>
      </c>
      <c r="AB155" s="1219">
        <f t="shared" ref="AB155:AB203" si="227">+$J155</f>
        <v>812</v>
      </c>
      <c r="AC155" s="1240">
        <f t="shared" ref="AC155" si="228">+L155</f>
        <v>1</v>
      </c>
      <c r="AD155" s="308">
        <f t="shared" si="192"/>
        <v>0</v>
      </c>
      <c r="AE155" s="308">
        <f t="shared" si="192"/>
        <v>0</v>
      </c>
      <c r="AF155" s="308">
        <f t="shared" si="192"/>
        <v>0</v>
      </c>
      <c r="AG155" s="308">
        <f t="shared" si="192"/>
        <v>0</v>
      </c>
      <c r="AH155" s="308">
        <f t="shared" si="192"/>
        <v>0</v>
      </c>
      <c r="AI155" s="308">
        <f t="shared" si="192"/>
        <v>0</v>
      </c>
      <c r="AJ155" s="308">
        <f t="shared" si="187"/>
        <v>0</v>
      </c>
      <c r="AK155" s="1219">
        <f t="shared" ref="AK155:AK203" si="229">+$J155</f>
        <v>812</v>
      </c>
      <c r="AL155" s="2238">
        <f>+N155</f>
        <v>0.125</v>
      </c>
      <c r="AM155" s="308">
        <f t="shared" si="205"/>
        <v>0</v>
      </c>
      <c r="AN155" s="683"/>
      <c r="AO155" s="683"/>
      <c r="AP155" s="683"/>
      <c r="AQ155" s="683"/>
      <c r="AR155" s="683"/>
      <c r="AS155" s="683"/>
      <c r="AT155" s="1219">
        <f t="shared" ref="AT155:AT203" si="230">+$J155</f>
        <v>812</v>
      </c>
      <c r="AU155" s="2229">
        <f>+O155</f>
        <v>0.125</v>
      </c>
      <c r="AV155" s="308">
        <f t="shared" si="206"/>
        <v>0</v>
      </c>
      <c r="AW155" s="683"/>
      <c r="AX155" s="683"/>
      <c r="AY155" s="683"/>
      <c r="AZ155" s="683"/>
      <c r="BA155" s="683"/>
      <c r="BB155" s="683"/>
      <c r="BC155" s="1219">
        <f t="shared" ref="BC155:BC203" si="231">+$J155</f>
        <v>812</v>
      </c>
      <c r="BD155" s="2232">
        <f>+P155</f>
        <v>0.125</v>
      </c>
      <c r="BE155" s="308">
        <f t="shared" si="207"/>
        <v>0</v>
      </c>
      <c r="BF155" s="683"/>
      <c r="BG155" s="683"/>
      <c r="BH155" s="683"/>
      <c r="BI155" s="683"/>
      <c r="BJ155" s="683"/>
      <c r="BK155" s="683"/>
      <c r="BL155" s="1219">
        <f t="shared" ref="BL155:BL203" si="232">+$J155</f>
        <v>812</v>
      </c>
      <c r="BM155" s="2235">
        <f>+Q155</f>
        <v>0.125</v>
      </c>
      <c r="BN155" s="308">
        <f t="shared" si="208"/>
        <v>0</v>
      </c>
      <c r="BO155" s="683"/>
      <c r="BP155" s="683"/>
      <c r="BQ155" s="683"/>
      <c r="BR155" s="683"/>
      <c r="BS155" s="683"/>
      <c r="BT155" s="683"/>
      <c r="BU155" s="1204"/>
      <c r="BV155" s="1205"/>
      <c r="BW155" s="1205"/>
      <c r="BX155" s="1205"/>
      <c r="BY155" s="1205"/>
      <c r="BZ155" s="1205"/>
      <c r="CA155" s="1205"/>
      <c r="CB155" s="1205"/>
      <c r="CC155" s="1206"/>
    </row>
    <row r="156" spans="1:81" s="690" customFormat="1" ht="40.15" customHeight="1" x14ac:dyDescent="0.25">
      <c r="A156" s="673"/>
      <c r="B156" s="2347"/>
      <c r="C156" s="1315"/>
      <c r="D156" s="1097"/>
      <c r="E156" s="1094"/>
      <c r="F156" s="1094"/>
      <c r="G156" s="1094"/>
      <c r="H156" s="1094"/>
      <c r="I156" s="1094"/>
      <c r="J156" s="1220"/>
      <c r="K156" s="1217"/>
      <c r="L156" s="2337"/>
      <c r="M156" s="1226"/>
      <c r="N156" s="1229"/>
      <c r="O156" s="1232"/>
      <c r="P156" s="1235"/>
      <c r="Q156" s="1238"/>
      <c r="R156" s="1220"/>
      <c r="S156" s="678"/>
      <c r="T156" s="709"/>
      <c r="U156" s="709"/>
      <c r="V156" s="709"/>
      <c r="W156" s="678"/>
      <c r="X156" s="670"/>
      <c r="Y156" s="670"/>
      <c r="Z156" s="670"/>
      <c r="AA156" s="670"/>
      <c r="AB156" s="1220"/>
      <c r="AC156" s="1241"/>
      <c r="AD156" s="303">
        <f t="shared" si="192"/>
        <v>0</v>
      </c>
      <c r="AE156" s="303">
        <f t="shared" si="192"/>
        <v>0</v>
      </c>
      <c r="AF156" s="303">
        <f t="shared" si="192"/>
        <v>0</v>
      </c>
      <c r="AG156" s="303">
        <f t="shared" si="192"/>
        <v>0</v>
      </c>
      <c r="AH156" s="303">
        <f t="shared" si="192"/>
        <v>0</v>
      </c>
      <c r="AI156" s="303">
        <f t="shared" si="192"/>
        <v>0</v>
      </c>
      <c r="AJ156" s="303">
        <f t="shared" si="187"/>
        <v>0</v>
      </c>
      <c r="AK156" s="1220"/>
      <c r="AL156" s="2239"/>
      <c r="AM156" s="303">
        <f t="shared" si="205"/>
        <v>0</v>
      </c>
      <c r="AN156" s="684"/>
      <c r="AO156" s="684"/>
      <c r="AP156" s="684"/>
      <c r="AQ156" s="684"/>
      <c r="AR156" s="684"/>
      <c r="AS156" s="684"/>
      <c r="AT156" s="1220"/>
      <c r="AU156" s="2230"/>
      <c r="AV156" s="303">
        <f t="shared" si="206"/>
        <v>0</v>
      </c>
      <c r="AW156" s="684"/>
      <c r="AX156" s="684"/>
      <c r="AY156" s="684"/>
      <c r="AZ156" s="684"/>
      <c r="BA156" s="684"/>
      <c r="BB156" s="684"/>
      <c r="BC156" s="1220"/>
      <c r="BD156" s="2233"/>
      <c r="BE156" s="303">
        <f t="shared" si="207"/>
        <v>0</v>
      </c>
      <c r="BF156" s="684"/>
      <c r="BG156" s="684"/>
      <c r="BH156" s="684"/>
      <c r="BI156" s="684"/>
      <c r="BJ156" s="684"/>
      <c r="BK156" s="684"/>
      <c r="BL156" s="1220"/>
      <c r="BM156" s="2236"/>
      <c r="BN156" s="303">
        <f t="shared" si="208"/>
        <v>0</v>
      </c>
      <c r="BO156" s="684"/>
      <c r="BP156" s="684"/>
      <c r="BQ156" s="684"/>
      <c r="BR156" s="684"/>
      <c r="BS156" s="684"/>
      <c r="BT156" s="684"/>
      <c r="BU156" s="1207"/>
      <c r="BV156" s="1208"/>
      <c r="BW156" s="1208"/>
      <c r="BX156" s="1208"/>
      <c r="BY156" s="1208"/>
      <c r="BZ156" s="1208"/>
      <c r="CA156" s="1208"/>
      <c r="CB156" s="1208"/>
      <c r="CC156" s="1209"/>
    </row>
    <row r="157" spans="1:81" s="690" customFormat="1" ht="40.15" customHeight="1" x14ac:dyDescent="0.25">
      <c r="A157" s="673"/>
      <c r="B157" s="2347"/>
      <c r="C157" s="1315"/>
      <c r="D157" s="1097"/>
      <c r="E157" s="1094"/>
      <c r="F157" s="1094"/>
      <c r="G157" s="1094"/>
      <c r="H157" s="1094"/>
      <c r="I157" s="1094"/>
      <c r="J157" s="1220"/>
      <c r="K157" s="1217"/>
      <c r="L157" s="2337"/>
      <c r="M157" s="1226"/>
      <c r="N157" s="1229"/>
      <c r="O157" s="1232"/>
      <c r="P157" s="1235"/>
      <c r="Q157" s="1238"/>
      <c r="R157" s="1220"/>
      <c r="S157" s="678"/>
      <c r="T157" s="709"/>
      <c r="U157" s="709"/>
      <c r="V157" s="709"/>
      <c r="W157" s="678"/>
      <c r="X157" s="670"/>
      <c r="Y157" s="670"/>
      <c r="Z157" s="670"/>
      <c r="AA157" s="670"/>
      <c r="AB157" s="1220"/>
      <c r="AC157" s="1241"/>
      <c r="AD157" s="303">
        <f t="shared" si="192"/>
        <v>0</v>
      </c>
      <c r="AE157" s="303">
        <f t="shared" si="192"/>
        <v>0</v>
      </c>
      <c r="AF157" s="303">
        <f t="shared" si="192"/>
        <v>0</v>
      </c>
      <c r="AG157" s="303">
        <f t="shared" si="192"/>
        <v>0</v>
      </c>
      <c r="AH157" s="303">
        <f t="shared" si="192"/>
        <v>0</v>
      </c>
      <c r="AI157" s="303">
        <f t="shared" si="192"/>
        <v>0</v>
      </c>
      <c r="AJ157" s="303">
        <f t="shared" si="187"/>
        <v>0</v>
      </c>
      <c r="AK157" s="1220"/>
      <c r="AL157" s="2239"/>
      <c r="AM157" s="303">
        <f t="shared" si="205"/>
        <v>0</v>
      </c>
      <c r="AN157" s="684"/>
      <c r="AO157" s="684"/>
      <c r="AP157" s="684"/>
      <c r="AQ157" s="684"/>
      <c r="AR157" s="684"/>
      <c r="AS157" s="684"/>
      <c r="AT157" s="1220"/>
      <c r="AU157" s="2230"/>
      <c r="AV157" s="303">
        <f t="shared" si="206"/>
        <v>0</v>
      </c>
      <c r="AW157" s="684"/>
      <c r="AX157" s="684"/>
      <c r="AY157" s="684"/>
      <c r="AZ157" s="684"/>
      <c r="BA157" s="684"/>
      <c r="BB157" s="684"/>
      <c r="BC157" s="1220"/>
      <c r="BD157" s="2233"/>
      <c r="BE157" s="303">
        <f t="shared" si="207"/>
        <v>0</v>
      </c>
      <c r="BF157" s="684"/>
      <c r="BG157" s="684"/>
      <c r="BH157" s="684"/>
      <c r="BI157" s="684"/>
      <c r="BJ157" s="684"/>
      <c r="BK157" s="684"/>
      <c r="BL157" s="1220"/>
      <c r="BM157" s="2236"/>
      <c r="BN157" s="303">
        <f t="shared" si="208"/>
        <v>0</v>
      </c>
      <c r="BO157" s="684"/>
      <c r="BP157" s="684"/>
      <c r="BQ157" s="684"/>
      <c r="BR157" s="684"/>
      <c r="BS157" s="684"/>
      <c r="BT157" s="684"/>
      <c r="BU157" s="1207"/>
      <c r="BV157" s="1208"/>
      <c r="BW157" s="1208"/>
      <c r="BX157" s="1208"/>
      <c r="BY157" s="1208"/>
      <c r="BZ157" s="1208"/>
      <c r="CA157" s="1208"/>
      <c r="CB157" s="1208"/>
      <c r="CC157" s="1209"/>
    </row>
    <row r="158" spans="1:81" s="690" customFormat="1" ht="40.15" customHeight="1" thickBot="1" x14ac:dyDescent="0.3">
      <c r="A158" s="673"/>
      <c r="B158" s="2347"/>
      <c r="C158" s="1315"/>
      <c r="D158" s="1098"/>
      <c r="E158" s="1095"/>
      <c r="F158" s="1095"/>
      <c r="G158" s="1095"/>
      <c r="H158" s="1095"/>
      <c r="I158" s="1095"/>
      <c r="J158" s="1221"/>
      <c r="K158" s="1218"/>
      <c r="L158" s="2338"/>
      <c r="M158" s="1227"/>
      <c r="N158" s="1230"/>
      <c r="O158" s="1233"/>
      <c r="P158" s="1236"/>
      <c r="Q158" s="1239"/>
      <c r="R158" s="1221"/>
      <c r="S158" s="679"/>
      <c r="T158" s="710"/>
      <c r="U158" s="710"/>
      <c r="V158" s="710"/>
      <c r="W158" s="679"/>
      <c r="X158" s="671"/>
      <c r="Y158" s="671"/>
      <c r="Z158" s="671"/>
      <c r="AA158" s="671"/>
      <c r="AB158" s="1221"/>
      <c r="AC158" s="1242"/>
      <c r="AD158" s="306">
        <f t="shared" si="192"/>
        <v>0</v>
      </c>
      <c r="AE158" s="306">
        <f t="shared" si="192"/>
        <v>0</v>
      </c>
      <c r="AF158" s="306">
        <f t="shared" si="192"/>
        <v>0</v>
      </c>
      <c r="AG158" s="306">
        <f t="shared" si="192"/>
        <v>0</v>
      </c>
      <c r="AH158" s="306">
        <f t="shared" si="192"/>
        <v>0</v>
      </c>
      <c r="AI158" s="306">
        <f t="shared" si="192"/>
        <v>0</v>
      </c>
      <c r="AJ158" s="306">
        <f t="shared" si="187"/>
        <v>0</v>
      </c>
      <c r="AK158" s="1221"/>
      <c r="AL158" s="2240"/>
      <c r="AM158" s="306">
        <f t="shared" si="205"/>
        <v>0</v>
      </c>
      <c r="AN158" s="685"/>
      <c r="AO158" s="685"/>
      <c r="AP158" s="685"/>
      <c r="AQ158" s="685"/>
      <c r="AR158" s="685"/>
      <c r="AS158" s="685"/>
      <c r="AT158" s="1221"/>
      <c r="AU158" s="2231"/>
      <c r="AV158" s="306">
        <f t="shared" si="206"/>
        <v>0</v>
      </c>
      <c r="AW158" s="685"/>
      <c r="AX158" s="685"/>
      <c r="AY158" s="685"/>
      <c r="AZ158" s="685"/>
      <c r="BA158" s="685"/>
      <c r="BB158" s="685"/>
      <c r="BC158" s="1221"/>
      <c r="BD158" s="2234"/>
      <c r="BE158" s="306">
        <f t="shared" si="207"/>
        <v>0</v>
      </c>
      <c r="BF158" s="685"/>
      <c r="BG158" s="685"/>
      <c r="BH158" s="685"/>
      <c r="BI158" s="685"/>
      <c r="BJ158" s="685"/>
      <c r="BK158" s="685"/>
      <c r="BL158" s="1221"/>
      <c r="BM158" s="2237"/>
      <c r="BN158" s="306">
        <f t="shared" si="208"/>
        <v>0</v>
      </c>
      <c r="BO158" s="685"/>
      <c r="BP158" s="685"/>
      <c r="BQ158" s="685"/>
      <c r="BR158" s="685"/>
      <c r="BS158" s="685"/>
      <c r="BT158" s="685"/>
      <c r="BU158" s="1210"/>
      <c r="BV158" s="1211"/>
      <c r="BW158" s="1211"/>
      <c r="BX158" s="1211"/>
      <c r="BY158" s="1211"/>
      <c r="BZ158" s="1211"/>
      <c r="CA158" s="1211"/>
      <c r="CB158" s="1211"/>
      <c r="CC158" s="1212"/>
    </row>
    <row r="159" spans="1:81" s="690" customFormat="1" ht="40.15" customHeight="1" thickTop="1" x14ac:dyDescent="0.25">
      <c r="A159" s="673"/>
      <c r="B159" s="2347"/>
      <c r="C159" s="1315"/>
      <c r="D159" s="1096">
        <v>2409</v>
      </c>
      <c r="E159" s="1093" t="s">
        <v>7429</v>
      </c>
      <c r="F159" s="1093">
        <v>2409023</v>
      </c>
      <c r="G159" s="1093" t="s">
        <v>7430</v>
      </c>
      <c r="H159" s="1093" t="s">
        <v>7431</v>
      </c>
      <c r="I159" s="1093" t="s">
        <v>7432</v>
      </c>
      <c r="J159" s="1219">
        <v>813</v>
      </c>
      <c r="K159" s="1216" t="str">
        <f>+[23]Metas!K938</f>
        <v>Gestión de los estudios y diseños para tráfico pesado en los cascos urbanos de los municipios</v>
      </c>
      <c r="L159" s="2336">
        <v>1</v>
      </c>
      <c r="M159" s="1225">
        <f>SUM(N159:Q159)</f>
        <v>0.5</v>
      </c>
      <c r="N159" s="2340">
        <v>0.125</v>
      </c>
      <c r="O159" s="2341">
        <v>0.125</v>
      </c>
      <c r="P159" s="2342">
        <v>0.125</v>
      </c>
      <c r="Q159" s="2339">
        <v>0.125</v>
      </c>
      <c r="R159" s="1219">
        <f>+$J159</f>
        <v>813</v>
      </c>
      <c r="S159" s="677" t="s">
        <v>7420</v>
      </c>
      <c r="T159" s="709" t="s">
        <v>3833</v>
      </c>
      <c r="U159" s="709" t="s">
        <v>3838</v>
      </c>
      <c r="V159" s="709" t="s">
        <v>3842</v>
      </c>
      <c r="W159" s="677" t="s">
        <v>7433</v>
      </c>
      <c r="X159" s="670">
        <v>44593</v>
      </c>
      <c r="Y159" s="670">
        <v>44925</v>
      </c>
      <c r="Z159" s="670">
        <v>44593</v>
      </c>
      <c r="AA159" s="670">
        <v>44925</v>
      </c>
      <c r="AB159" s="1219">
        <f t="shared" si="227"/>
        <v>813</v>
      </c>
      <c r="AC159" s="1240">
        <f t="shared" ref="AC159" si="233">+L159</f>
        <v>1</v>
      </c>
      <c r="AD159" s="308">
        <f t="shared" si="192"/>
        <v>0</v>
      </c>
      <c r="AE159" s="308">
        <f t="shared" si="192"/>
        <v>0</v>
      </c>
      <c r="AF159" s="308">
        <f t="shared" si="192"/>
        <v>0</v>
      </c>
      <c r="AG159" s="308">
        <f t="shared" si="192"/>
        <v>0</v>
      </c>
      <c r="AH159" s="308">
        <f t="shared" si="192"/>
        <v>0</v>
      </c>
      <c r="AI159" s="308">
        <f t="shared" si="192"/>
        <v>0</v>
      </c>
      <c r="AJ159" s="308">
        <f t="shared" si="187"/>
        <v>0</v>
      </c>
      <c r="AK159" s="1219">
        <f t="shared" si="229"/>
        <v>813</v>
      </c>
      <c r="AL159" s="2238">
        <f>+N159</f>
        <v>0.125</v>
      </c>
      <c r="AM159" s="308">
        <f t="shared" si="205"/>
        <v>0</v>
      </c>
      <c r="AN159" s="683"/>
      <c r="AO159" s="683"/>
      <c r="AP159" s="683"/>
      <c r="AQ159" s="683"/>
      <c r="AR159" s="683"/>
      <c r="AS159" s="683"/>
      <c r="AT159" s="1219">
        <f t="shared" si="230"/>
        <v>813</v>
      </c>
      <c r="AU159" s="2229">
        <f>+O159</f>
        <v>0.125</v>
      </c>
      <c r="AV159" s="308">
        <f t="shared" si="206"/>
        <v>0</v>
      </c>
      <c r="AW159" s="683"/>
      <c r="AX159" s="683"/>
      <c r="AY159" s="683"/>
      <c r="AZ159" s="683"/>
      <c r="BA159" s="683"/>
      <c r="BB159" s="683"/>
      <c r="BC159" s="1219">
        <f t="shared" si="231"/>
        <v>813</v>
      </c>
      <c r="BD159" s="2232">
        <f>+P159</f>
        <v>0.125</v>
      </c>
      <c r="BE159" s="308">
        <f t="shared" si="207"/>
        <v>0</v>
      </c>
      <c r="BF159" s="683"/>
      <c r="BG159" s="683"/>
      <c r="BH159" s="683"/>
      <c r="BI159" s="683"/>
      <c r="BJ159" s="683"/>
      <c r="BK159" s="683"/>
      <c r="BL159" s="1219">
        <f t="shared" si="232"/>
        <v>813</v>
      </c>
      <c r="BM159" s="2235">
        <f>+Q159</f>
        <v>0.125</v>
      </c>
      <c r="BN159" s="308">
        <f t="shared" si="208"/>
        <v>0</v>
      </c>
      <c r="BO159" s="683"/>
      <c r="BP159" s="683"/>
      <c r="BQ159" s="683"/>
      <c r="BR159" s="683"/>
      <c r="BS159" s="683"/>
      <c r="BT159" s="683"/>
      <c r="BU159" s="1204"/>
      <c r="BV159" s="1205"/>
      <c r="BW159" s="1205"/>
      <c r="BX159" s="1205"/>
      <c r="BY159" s="1205"/>
      <c r="BZ159" s="1205"/>
      <c r="CA159" s="1205"/>
      <c r="CB159" s="1205"/>
      <c r="CC159" s="1206"/>
    </row>
    <row r="160" spans="1:81" s="690" customFormat="1" ht="40.15" customHeight="1" x14ac:dyDescent="0.25">
      <c r="A160" s="673"/>
      <c r="B160" s="2347"/>
      <c r="C160" s="1315"/>
      <c r="D160" s="1097"/>
      <c r="E160" s="1094"/>
      <c r="F160" s="1094"/>
      <c r="G160" s="1094"/>
      <c r="H160" s="1094"/>
      <c r="I160" s="1094"/>
      <c r="J160" s="1220"/>
      <c r="K160" s="1217"/>
      <c r="L160" s="2337"/>
      <c r="M160" s="1226"/>
      <c r="N160" s="1229"/>
      <c r="O160" s="1232"/>
      <c r="P160" s="1235"/>
      <c r="Q160" s="1238"/>
      <c r="R160" s="1220"/>
      <c r="S160" s="678"/>
      <c r="T160" s="709"/>
      <c r="U160" s="709"/>
      <c r="V160" s="709"/>
      <c r="W160" s="678"/>
      <c r="X160" s="670"/>
      <c r="Y160" s="670"/>
      <c r="Z160" s="670"/>
      <c r="AA160" s="670"/>
      <c r="AB160" s="1220"/>
      <c r="AC160" s="1241"/>
      <c r="AD160" s="303">
        <f t="shared" si="192"/>
        <v>0</v>
      </c>
      <c r="AE160" s="303">
        <f t="shared" si="192"/>
        <v>0</v>
      </c>
      <c r="AF160" s="303">
        <f t="shared" si="192"/>
        <v>0</v>
      </c>
      <c r="AG160" s="303">
        <f t="shared" si="192"/>
        <v>0</v>
      </c>
      <c r="AH160" s="303">
        <f t="shared" si="192"/>
        <v>0</v>
      </c>
      <c r="AI160" s="303">
        <f t="shared" si="192"/>
        <v>0</v>
      </c>
      <c r="AJ160" s="303">
        <f t="shared" si="187"/>
        <v>0</v>
      </c>
      <c r="AK160" s="1220"/>
      <c r="AL160" s="2239"/>
      <c r="AM160" s="303">
        <f t="shared" si="205"/>
        <v>0</v>
      </c>
      <c r="AN160" s="684"/>
      <c r="AO160" s="684"/>
      <c r="AP160" s="684"/>
      <c r="AQ160" s="684"/>
      <c r="AR160" s="684"/>
      <c r="AS160" s="684"/>
      <c r="AT160" s="1220"/>
      <c r="AU160" s="2230"/>
      <c r="AV160" s="303">
        <f t="shared" si="206"/>
        <v>0</v>
      </c>
      <c r="AW160" s="684"/>
      <c r="AX160" s="684"/>
      <c r="AY160" s="684"/>
      <c r="AZ160" s="684"/>
      <c r="BA160" s="684"/>
      <c r="BB160" s="684"/>
      <c r="BC160" s="1220"/>
      <c r="BD160" s="2233"/>
      <c r="BE160" s="303">
        <f t="shared" si="207"/>
        <v>0</v>
      </c>
      <c r="BF160" s="684"/>
      <c r="BG160" s="684"/>
      <c r="BH160" s="684"/>
      <c r="BI160" s="684"/>
      <c r="BJ160" s="684"/>
      <c r="BK160" s="684"/>
      <c r="BL160" s="1220"/>
      <c r="BM160" s="2236"/>
      <c r="BN160" s="303">
        <f t="shared" si="208"/>
        <v>0</v>
      </c>
      <c r="BO160" s="684"/>
      <c r="BP160" s="684"/>
      <c r="BQ160" s="684"/>
      <c r="BR160" s="684"/>
      <c r="BS160" s="684"/>
      <c r="BT160" s="684"/>
      <c r="BU160" s="1207"/>
      <c r="BV160" s="1208"/>
      <c r="BW160" s="1208"/>
      <c r="BX160" s="1208"/>
      <c r="BY160" s="1208"/>
      <c r="BZ160" s="1208"/>
      <c r="CA160" s="1208"/>
      <c r="CB160" s="1208"/>
      <c r="CC160" s="1209"/>
    </row>
    <row r="161" spans="1:81" s="690" customFormat="1" ht="40.15" customHeight="1" x14ac:dyDescent="0.25">
      <c r="A161" s="673"/>
      <c r="B161" s="2347"/>
      <c r="C161" s="1315"/>
      <c r="D161" s="1097"/>
      <c r="E161" s="1094"/>
      <c r="F161" s="1094"/>
      <c r="G161" s="1094"/>
      <c r="H161" s="1094"/>
      <c r="I161" s="1094"/>
      <c r="J161" s="1220"/>
      <c r="K161" s="1217"/>
      <c r="L161" s="2337"/>
      <c r="M161" s="1226"/>
      <c r="N161" s="1229"/>
      <c r="O161" s="1232"/>
      <c r="P161" s="1235"/>
      <c r="Q161" s="1238"/>
      <c r="R161" s="1220"/>
      <c r="S161" s="678"/>
      <c r="T161" s="709"/>
      <c r="U161" s="709"/>
      <c r="V161" s="709"/>
      <c r="W161" s="678"/>
      <c r="X161" s="670"/>
      <c r="Y161" s="670"/>
      <c r="Z161" s="670"/>
      <c r="AA161" s="670"/>
      <c r="AB161" s="1220"/>
      <c r="AC161" s="1241"/>
      <c r="AD161" s="303">
        <f t="shared" si="192"/>
        <v>0</v>
      </c>
      <c r="AE161" s="303">
        <f t="shared" si="192"/>
        <v>0</v>
      </c>
      <c r="AF161" s="303">
        <f t="shared" si="192"/>
        <v>0</v>
      </c>
      <c r="AG161" s="303">
        <f t="shared" si="192"/>
        <v>0</v>
      </c>
      <c r="AH161" s="303">
        <f t="shared" si="192"/>
        <v>0</v>
      </c>
      <c r="AI161" s="303">
        <f t="shared" si="192"/>
        <v>0</v>
      </c>
      <c r="AJ161" s="303">
        <f t="shared" si="187"/>
        <v>0</v>
      </c>
      <c r="AK161" s="1220"/>
      <c r="AL161" s="2239"/>
      <c r="AM161" s="303">
        <f t="shared" si="205"/>
        <v>0</v>
      </c>
      <c r="AN161" s="684"/>
      <c r="AO161" s="684"/>
      <c r="AP161" s="684"/>
      <c r="AQ161" s="684"/>
      <c r="AR161" s="684"/>
      <c r="AS161" s="684"/>
      <c r="AT161" s="1220"/>
      <c r="AU161" s="2230"/>
      <c r="AV161" s="303">
        <f t="shared" si="206"/>
        <v>0</v>
      </c>
      <c r="AW161" s="684"/>
      <c r="AX161" s="684"/>
      <c r="AY161" s="684"/>
      <c r="AZ161" s="684"/>
      <c r="BA161" s="684"/>
      <c r="BB161" s="684"/>
      <c r="BC161" s="1220"/>
      <c r="BD161" s="2233"/>
      <c r="BE161" s="303">
        <f t="shared" si="207"/>
        <v>0</v>
      </c>
      <c r="BF161" s="684"/>
      <c r="BG161" s="684"/>
      <c r="BH161" s="684"/>
      <c r="BI161" s="684"/>
      <c r="BJ161" s="684"/>
      <c r="BK161" s="684"/>
      <c r="BL161" s="1220"/>
      <c r="BM161" s="2236"/>
      <c r="BN161" s="303">
        <f t="shared" si="208"/>
        <v>0</v>
      </c>
      <c r="BO161" s="684"/>
      <c r="BP161" s="684"/>
      <c r="BQ161" s="684"/>
      <c r="BR161" s="684"/>
      <c r="BS161" s="684"/>
      <c r="BT161" s="684"/>
      <c r="BU161" s="1207"/>
      <c r="BV161" s="1208"/>
      <c r="BW161" s="1208"/>
      <c r="BX161" s="1208"/>
      <c r="BY161" s="1208"/>
      <c r="BZ161" s="1208"/>
      <c r="CA161" s="1208"/>
      <c r="CB161" s="1208"/>
      <c r="CC161" s="1209"/>
    </row>
    <row r="162" spans="1:81" s="690" customFormat="1" ht="40.15" customHeight="1" thickBot="1" x14ac:dyDescent="0.3">
      <c r="A162" s="673"/>
      <c r="B162" s="2347"/>
      <c r="C162" s="1316"/>
      <c r="D162" s="1098"/>
      <c r="E162" s="1095"/>
      <c r="F162" s="1095"/>
      <c r="G162" s="1095"/>
      <c r="H162" s="1095"/>
      <c r="I162" s="1095"/>
      <c r="J162" s="1221"/>
      <c r="K162" s="1218"/>
      <c r="L162" s="2338"/>
      <c r="M162" s="1227"/>
      <c r="N162" s="1230"/>
      <c r="O162" s="1233"/>
      <c r="P162" s="1236"/>
      <c r="Q162" s="1239"/>
      <c r="R162" s="1221"/>
      <c r="S162" s="679"/>
      <c r="T162" s="710"/>
      <c r="U162" s="710"/>
      <c r="V162" s="710"/>
      <c r="W162" s="679"/>
      <c r="X162" s="671"/>
      <c r="Y162" s="671"/>
      <c r="Z162" s="671"/>
      <c r="AA162" s="671"/>
      <c r="AB162" s="1221"/>
      <c r="AC162" s="1242"/>
      <c r="AD162" s="306">
        <f t="shared" si="192"/>
        <v>0</v>
      </c>
      <c r="AE162" s="306">
        <f t="shared" si="192"/>
        <v>0</v>
      </c>
      <c r="AF162" s="306">
        <f t="shared" si="192"/>
        <v>0</v>
      </c>
      <c r="AG162" s="306">
        <f t="shared" si="192"/>
        <v>0</v>
      </c>
      <c r="AH162" s="306">
        <f t="shared" si="192"/>
        <v>0</v>
      </c>
      <c r="AI162" s="306">
        <f t="shared" si="192"/>
        <v>0</v>
      </c>
      <c r="AJ162" s="306">
        <f t="shared" si="187"/>
        <v>0</v>
      </c>
      <c r="AK162" s="1221"/>
      <c r="AL162" s="2240"/>
      <c r="AM162" s="306">
        <f t="shared" si="205"/>
        <v>0</v>
      </c>
      <c r="AN162" s="389"/>
      <c r="AO162" s="685"/>
      <c r="AP162" s="685"/>
      <c r="AQ162" s="685"/>
      <c r="AR162" s="685"/>
      <c r="AS162" s="685"/>
      <c r="AT162" s="1221"/>
      <c r="AU162" s="2231"/>
      <c r="AV162" s="306">
        <f t="shared" si="206"/>
        <v>0</v>
      </c>
      <c r="AW162" s="685"/>
      <c r="AX162" s="685"/>
      <c r="AY162" s="685"/>
      <c r="AZ162" s="685"/>
      <c r="BA162" s="685"/>
      <c r="BB162" s="685"/>
      <c r="BC162" s="1221"/>
      <c r="BD162" s="2234"/>
      <c r="BE162" s="306">
        <f t="shared" si="207"/>
        <v>0</v>
      </c>
      <c r="BF162" s="685"/>
      <c r="BG162" s="685"/>
      <c r="BH162" s="685"/>
      <c r="BI162" s="685"/>
      <c r="BJ162" s="685"/>
      <c r="BK162" s="685"/>
      <c r="BL162" s="1221"/>
      <c r="BM162" s="2237"/>
      <c r="BN162" s="306">
        <f t="shared" si="208"/>
        <v>0</v>
      </c>
      <c r="BO162" s="685"/>
      <c r="BP162" s="685"/>
      <c r="BQ162" s="685"/>
      <c r="BR162" s="685"/>
      <c r="BS162" s="685"/>
      <c r="BT162" s="685"/>
      <c r="BU162" s="1210"/>
      <c r="BV162" s="1211"/>
      <c r="BW162" s="1211"/>
      <c r="BX162" s="1211"/>
      <c r="BY162" s="1211"/>
      <c r="BZ162" s="1211"/>
      <c r="CA162" s="1211"/>
      <c r="CB162" s="1211"/>
      <c r="CC162" s="1212"/>
    </row>
    <row r="163" spans="1:81" s="690" customFormat="1" ht="40.15" customHeight="1" thickTop="1" x14ac:dyDescent="0.25">
      <c r="A163" s="673"/>
      <c r="B163" s="2347"/>
      <c r="C163" s="1314" t="s">
        <v>1302</v>
      </c>
      <c r="D163" s="1096">
        <v>2409</v>
      </c>
      <c r="E163" s="1093" t="s">
        <v>7429</v>
      </c>
      <c r="F163" s="1093">
        <v>2409023</v>
      </c>
      <c r="G163" s="1093" t="s">
        <v>7430</v>
      </c>
      <c r="H163" s="1093" t="s">
        <v>7431</v>
      </c>
      <c r="I163" s="1093" t="s">
        <v>7432</v>
      </c>
      <c r="J163" s="1219">
        <v>814</v>
      </c>
      <c r="K163" s="1216" t="str">
        <f>+[23]Metas!K939</f>
        <v xml:space="preserve">Programa operativo dirigido a los vehículos automotores que circulan por las vías del Departamento con el fin de verificar el cumplimiento de las condiciones técnico-mecánicas </v>
      </c>
      <c r="L163" s="1222">
        <v>1</v>
      </c>
      <c r="M163" s="1225">
        <v>1</v>
      </c>
      <c r="N163" s="1482">
        <v>0.1</v>
      </c>
      <c r="O163" s="1484">
        <v>0.1</v>
      </c>
      <c r="P163" s="1486">
        <v>0.1</v>
      </c>
      <c r="Q163" s="1488">
        <v>0.1</v>
      </c>
      <c r="R163" s="1219">
        <f>+$J163</f>
        <v>814</v>
      </c>
      <c r="S163" s="678" t="s">
        <v>7434</v>
      </c>
      <c r="T163" s="709" t="s">
        <v>3833</v>
      </c>
      <c r="U163" s="709" t="s">
        <v>3838</v>
      </c>
      <c r="V163" s="709" t="s">
        <v>3842</v>
      </c>
      <c r="W163" s="677" t="s">
        <v>7433</v>
      </c>
      <c r="X163" s="670">
        <v>44593</v>
      </c>
      <c r="Y163" s="670">
        <v>44925</v>
      </c>
      <c r="Z163" s="670">
        <v>44593</v>
      </c>
      <c r="AA163" s="670">
        <v>44925</v>
      </c>
      <c r="AB163" s="1219">
        <f t="shared" si="227"/>
        <v>814</v>
      </c>
      <c r="AC163" s="1240">
        <f t="shared" ref="AC163" si="234">+L163</f>
        <v>1</v>
      </c>
      <c r="AD163" s="308">
        <f t="shared" si="192"/>
        <v>48.8</v>
      </c>
      <c r="AE163" s="308">
        <f t="shared" si="192"/>
        <v>48.8</v>
      </c>
      <c r="AF163" s="308">
        <f t="shared" si="192"/>
        <v>0</v>
      </c>
      <c r="AG163" s="308">
        <f t="shared" si="192"/>
        <v>0</v>
      </c>
      <c r="AH163" s="308">
        <f t="shared" si="192"/>
        <v>0</v>
      </c>
      <c r="AI163" s="308">
        <f t="shared" si="192"/>
        <v>0</v>
      </c>
      <c r="AJ163" s="308">
        <f t="shared" si="187"/>
        <v>0</v>
      </c>
      <c r="AK163" s="1219">
        <f t="shared" si="229"/>
        <v>814</v>
      </c>
      <c r="AL163" s="2238">
        <f>+N163</f>
        <v>0.1</v>
      </c>
      <c r="AM163" s="308">
        <f t="shared" si="205"/>
        <v>12.2</v>
      </c>
      <c r="AN163" s="971">
        <v>12.2</v>
      </c>
      <c r="AO163" s="683"/>
      <c r="AP163" s="683"/>
      <c r="AQ163" s="683"/>
      <c r="AR163" s="683"/>
      <c r="AS163" s="683"/>
      <c r="AT163" s="1219">
        <f t="shared" si="230"/>
        <v>814</v>
      </c>
      <c r="AU163" s="2229">
        <f>+O163</f>
        <v>0.1</v>
      </c>
      <c r="AV163" s="308">
        <f t="shared" si="206"/>
        <v>12.2</v>
      </c>
      <c r="AW163" s="971">
        <v>12.2</v>
      </c>
      <c r="AX163" s="683"/>
      <c r="AY163" s="683"/>
      <c r="AZ163" s="683"/>
      <c r="BA163" s="683"/>
      <c r="BB163" s="683"/>
      <c r="BC163" s="1219">
        <f t="shared" si="231"/>
        <v>814</v>
      </c>
      <c r="BD163" s="2232">
        <f>+P163</f>
        <v>0.1</v>
      </c>
      <c r="BE163" s="308">
        <f t="shared" si="207"/>
        <v>12.2</v>
      </c>
      <c r="BF163" s="971">
        <v>12.2</v>
      </c>
      <c r="BG163" s="683"/>
      <c r="BH163" s="683"/>
      <c r="BI163" s="683"/>
      <c r="BJ163" s="683"/>
      <c r="BK163" s="683"/>
      <c r="BL163" s="1219">
        <f t="shared" si="232"/>
        <v>814</v>
      </c>
      <c r="BM163" s="2235">
        <f>+Q163</f>
        <v>0.1</v>
      </c>
      <c r="BN163" s="308">
        <f t="shared" si="208"/>
        <v>12.2</v>
      </c>
      <c r="BO163" s="971">
        <v>12.2</v>
      </c>
      <c r="BP163" s="683"/>
      <c r="BQ163" s="683"/>
      <c r="BR163" s="683"/>
      <c r="BS163" s="683"/>
      <c r="BT163" s="683"/>
      <c r="BU163" s="1204"/>
      <c r="BV163" s="1205"/>
      <c r="BW163" s="1205"/>
      <c r="BX163" s="1205"/>
      <c r="BY163" s="1205"/>
      <c r="BZ163" s="1205"/>
      <c r="CA163" s="1205"/>
      <c r="CB163" s="1205"/>
      <c r="CC163" s="1206"/>
    </row>
    <row r="164" spans="1:81" s="690" customFormat="1" ht="40.15" customHeight="1" x14ac:dyDescent="0.25">
      <c r="A164" s="673"/>
      <c r="B164" s="2347"/>
      <c r="C164" s="1315"/>
      <c r="D164" s="1097"/>
      <c r="E164" s="1094"/>
      <c r="F164" s="1094"/>
      <c r="G164" s="1094"/>
      <c r="H164" s="1094"/>
      <c r="I164" s="1094"/>
      <c r="J164" s="1220"/>
      <c r="K164" s="1217"/>
      <c r="L164" s="1223"/>
      <c r="M164" s="1226"/>
      <c r="N164" s="1229"/>
      <c r="O164" s="1232"/>
      <c r="P164" s="1235"/>
      <c r="Q164" s="1238"/>
      <c r="R164" s="1220"/>
      <c r="S164" s="678" t="s">
        <v>7424</v>
      </c>
      <c r="T164" s="709" t="s">
        <v>3833</v>
      </c>
      <c r="U164" s="709" t="s">
        <v>3838</v>
      </c>
      <c r="V164" s="709" t="s">
        <v>3842</v>
      </c>
      <c r="W164" s="678" t="s">
        <v>7433</v>
      </c>
      <c r="X164" s="670">
        <v>44593</v>
      </c>
      <c r="Y164" s="670">
        <v>44925</v>
      </c>
      <c r="Z164" s="670">
        <v>44593</v>
      </c>
      <c r="AA164" s="670">
        <v>44925</v>
      </c>
      <c r="AB164" s="1220"/>
      <c r="AC164" s="1241"/>
      <c r="AD164" s="303">
        <f t="shared" si="192"/>
        <v>34</v>
      </c>
      <c r="AE164" s="303">
        <f t="shared" si="192"/>
        <v>34</v>
      </c>
      <c r="AF164" s="303">
        <f t="shared" si="192"/>
        <v>0</v>
      </c>
      <c r="AG164" s="303">
        <f t="shared" si="192"/>
        <v>0</v>
      </c>
      <c r="AH164" s="303">
        <f t="shared" si="192"/>
        <v>0</v>
      </c>
      <c r="AI164" s="303">
        <f t="shared" si="192"/>
        <v>0</v>
      </c>
      <c r="AJ164" s="303">
        <f t="shared" si="187"/>
        <v>0</v>
      </c>
      <c r="AK164" s="1220"/>
      <c r="AL164" s="2239"/>
      <c r="AM164" s="303">
        <f t="shared" si="205"/>
        <v>8.5</v>
      </c>
      <c r="AN164" s="971">
        <v>8.5</v>
      </c>
      <c r="AO164" s="684"/>
      <c r="AP164" s="684"/>
      <c r="AQ164" s="684"/>
      <c r="AR164" s="684"/>
      <c r="AS164" s="684"/>
      <c r="AT164" s="1220"/>
      <c r="AU164" s="2230"/>
      <c r="AV164" s="303">
        <f t="shared" si="206"/>
        <v>8.5</v>
      </c>
      <c r="AW164" s="971">
        <v>8.5</v>
      </c>
      <c r="AX164" s="684"/>
      <c r="AY164" s="684"/>
      <c r="AZ164" s="684"/>
      <c r="BA164" s="684"/>
      <c r="BB164" s="684"/>
      <c r="BC164" s="1220"/>
      <c r="BD164" s="2233"/>
      <c r="BE164" s="303">
        <f t="shared" si="207"/>
        <v>8.5</v>
      </c>
      <c r="BF164" s="971">
        <v>8.5</v>
      </c>
      <c r="BG164" s="684"/>
      <c r="BH164" s="684"/>
      <c r="BI164" s="684"/>
      <c r="BJ164" s="684"/>
      <c r="BK164" s="684"/>
      <c r="BL164" s="1220"/>
      <c r="BM164" s="2236"/>
      <c r="BN164" s="303">
        <f t="shared" si="208"/>
        <v>8.5</v>
      </c>
      <c r="BO164" s="971">
        <v>8.5</v>
      </c>
      <c r="BP164" s="684"/>
      <c r="BQ164" s="684"/>
      <c r="BR164" s="684"/>
      <c r="BS164" s="684"/>
      <c r="BT164" s="684"/>
      <c r="BU164" s="1207"/>
      <c r="BV164" s="1208"/>
      <c r="BW164" s="1208"/>
      <c r="BX164" s="1208"/>
      <c r="BY164" s="1208"/>
      <c r="BZ164" s="1208"/>
      <c r="CA164" s="1208"/>
      <c r="CB164" s="1208"/>
      <c r="CC164" s="1209"/>
    </row>
    <row r="165" spans="1:81" s="690" customFormat="1" ht="40.15" customHeight="1" x14ac:dyDescent="0.25">
      <c r="A165" s="673"/>
      <c r="B165" s="2347"/>
      <c r="C165" s="1315"/>
      <c r="D165" s="1097"/>
      <c r="E165" s="1094"/>
      <c r="F165" s="1094"/>
      <c r="G165" s="1094"/>
      <c r="H165" s="1094"/>
      <c r="I165" s="1094"/>
      <c r="J165" s="1220"/>
      <c r="K165" s="1217"/>
      <c r="L165" s="1223"/>
      <c r="M165" s="1226"/>
      <c r="N165" s="1229"/>
      <c r="O165" s="1232"/>
      <c r="P165" s="1235"/>
      <c r="Q165" s="1238"/>
      <c r="R165" s="1220"/>
      <c r="S165" s="678"/>
      <c r="T165" s="709"/>
      <c r="U165" s="709"/>
      <c r="V165" s="709"/>
      <c r="W165" s="678"/>
      <c r="X165" s="670"/>
      <c r="Y165" s="670"/>
      <c r="Z165" s="670"/>
      <c r="AA165" s="670"/>
      <c r="AB165" s="1220"/>
      <c r="AC165" s="1241"/>
      <c r="AD165" s="303">
        <f t="shared" si="192"/>
        <v>0</v>
      </c>
      <c r="AE165" s="303">
        <f t="shared" si="192"/>
        <v>0</v>
      </c>
      <c r="AF165" s="303">
        <f t="shared" si="192"/>
        <v>0</v>
      </c>
      <c r="AG165" s="303">
        <f t="shared" si="192"/>
        <v>0</v>
      </c>
      <c r="AH165" s="303">
        <f t="shared" si="192"/>
        <v>0</v>
      </c>
      <c r="AI165" s="303">
        <f t="shared" si="192"/>
        <v>0</v>
      </c>
      <c r="AJ165" s="303">
        <f t="shared" si="187"/>
        <v>0</v>
      </c>
      <c r="AK165" s="1220"/>
      <c r="AL165" s="2239"/>
      <c r="AM165" s="303">
        <f t="shared" si="205"/>
        <v>0</v>
      </c>
      <c r="AN165" s="684"/>
      <c r="AO165" s="684"/>
      <c r="AP165" s="684"/>
      <c r="AQ165" s="684"/>
      <c r="AR165" s="684"/>
      <c r="AS165" s="684"/>
      <c r="AT165" s="1220"/>
      <c r="AU165" s="2230"/>
      <c r="AV165" s="303">
        <f t="shared" si="206"/>
        <v>0</v>
      </c>
      <c r="AW165" s="684"/>
      <c r="AX165" s="684"/>
      <c r="AY165" s="684"/>
      <c r="AZ165" s="684"/>
      <c r="BA165" s="684"/>
      <c r="BB165" s="684"/>
      <c r="BC165" s="1220"/>
      <c r="BD165" s="2233"/>
      <c r="BE165" s="303">
        <f t="shared" si="207"/>
        <v>0</v>
      </c>
      <c r="BF165" s="684"/>
      <c r="BG165" s="684"/>
      <c r="BH165" s="684"/>
      <c r="BI165" s="684"/>
      <c r="BJ165" s="684"/>
      <c r="BK165" s="684"/>
      <c r="BL165" s="1220"/>
      <c r="BM165" s="2236"/>
      <c r="BN165" s="303">
        <f t="shared" si="208"/>
        <v>0</v>
      </c>
      <c r="BO165" s="684"/>
      <c r="BP165" s="684"/>
      <c r="BQ165" s="684"/>
      <c r="BR165" s="684"/>
      <c r="BS165" s="684"/>
      <c r="BT165" s="684"/>
      <c r="BU165" s="1207"/>
      <c r="BV165" s="1208"/>
      <c r="BW165" s="1208"/>
      <c r="BX165" s="1208"/>
      <c r="BY165" s="1208"/>
      <c r="BZ165" s="1208"/>
      <c r="CA165" s="1208"/>
      <c r="CB165" s="1208"/>
      <c r="CC165" s="1209"/>
    </row>
    <row r="166" spans="1:81" s="690" customFormat="1" ht="40.15" customHeight="1" thickBot="1" x14ac:dyDescent="0.3">
      <c r="A166" s="673"/>
      <c r="B166" s="2347"/>
      <c r="C166" s="1315"/>
      <c r="D166" s="1098"/>
      <c r="E166" s="1095"/>
      <c r="F166" s="1095"/>
      <c r="G166" s="1095"/>
      <c r="H166" s="1095"/>
      <c r="I166" s="1095"/>
      <c r="J166" s="1221"/>
      <c r="K166" s="1218"/>
      <c r="L166" s="1224"/>
      <c r="M166" s="1227"/>
      <c r="N166" s="1230"/>
      <c r="O166" s="1233"/>
      <c r="P166" s="1236"/>
      <c r="Q166" s="1239"/>
      <c r="R166" s="1221"/>
      <c r="S166" s="679"/>
      <c r="T166" s="710"/>
      <c r="U166" s="710"/>
      <c r="V166" s="710"/>
      <c r="W166" s="679"/>
      <c r="X166" s="671"/>
      <c r="Y166" s="671"/>
      <c r="Z166" s="671"/>
      <c r="AA166" s="671"/>
      <c r="AB166" s="1221"/>
      <c r="AC166" s="1242"/>
      <c r="AD166" s="306">
        <f t="shared" si="192"/>
        <v>0</v>
      </c>
      <c r="AE166" s="306">
        <f t="shared" si="192"/>
        <v>0</v>
      </c>
      <c r="AF166" s="306">
        <f t="shared" si="192"/>
        <v>0</v>
      </c>
      <c r="AG166" s="306">
        <f t="shared" si="192"/>
        <v>0</v>
      </c>
      <c r="AH166" s="306">
        <f t="shared" si="192"/>
        <v>0</v>
      </c>
      <c r="AI166" s="306">
        <f t="shared" si="192"/>
        <v>0</v>
      </c>
      <c r="AJ166" s="306">
        <f t="shared" si="187"/>
        <v>0</v>
      </c>
      <c r="AK166" s="1221"/>
      <c r="AL166" s="2240"/>
      <c r="AM166" s="306">
        <f t="shared" si="205"/>
        <v>0</v>
      </c>
      <c r="AN166" s="685"/>
      <c r="AO166" s="685"/>
      <c r="AP166" s="685"/>
      <c r="AQ166" s="685"/>
      <c r="AR166" s="685"/>
      <c r="AS166" s="685"/>
      <c r="AT166" s="1221"/>
      <c r="AU166" s="2231"/>
      <c r="AV166" s="306">
        <f t="shared" si="206"/>
        <v>0</v>
      </c>
      <c r="AW166" s="685"/>
      <c r="AX166" s="685"/>
      <c r="AY166" s="685"/>
      <c r="AZ166" s="685"/>
      <c r="BA166" s="685"/>
      <c r="BB166" s="685"/>
      <c r="BC166" s="1221"/>
      <c r="BD166" s="2234"/>
      <c r="BE166" s="306">
        <f t="shared" si="207"/>
        <v>0</v>
      </c>
      <c r="BF166" s="685"/>
      <c r="BG166" s="685"/>
      <c r="BH166" s="685"/>
      <c r="BI166" s="685"/>
      <c r="BJ166" s="685"/>
      <c r="BK166" s="685"/>
      <c r="BL166" s="1221"/>
      <c r="BM166" s="2237"/>
      <c r="BN166" s="306">
        <f t="shared" si="208"/>
        <v>0</v>
      </c>
      <c r="BO166" s="685"/>
      <c r="BP166" s="685"/>
      <c r="BQ166" s="685"/>
      <c r="BR166" s="685"/>
      <c r="BS166" s="685"/>
      <c r="BT166" s="685"/>
      <c r="BU166" s="1210"/>
      <c r="BV166" s="1211"/>
      <c r="BW166" s="1211"/>
      <c r="BX166" s="1211"/>
      <c r="BY166" s="1211"/>
      <c r="BZ166" s="1211"/>
      <c r="CA166" s="1211"/>
      <c r="CB166" s="1211"/>
      <c r="CC166" s="1212"/>
    </row>
    <row r="167" spans="1:81" s="690" customFormat="1" ht="40.15" customHeight="1" thickTop="1" x14ac:dyDescent="0.25">
      <c r="A167" s="673"/>
      <c r="B167" s="2347"/>
      <c r="C167" s="1315"/>
      <c r="D167" s="1096">
        <v>2409</v>
      </c>
      <c r="E167" s="1093" t="s">
        <v>7429</v>
      </c>
      <c r="F167" s="1093">
        <v>2409023</v>
      </c>
      <c r="G167" s="1093" t="s">
        <v>7430</v>
      </c>
      <c r="H167" s="1093" t="s">
        <v>7431</v>
      </c>
      <c r="I167" s="1093" t="s">
        <v>7432</v>
      </c>
      <c r="J167" s="1219">
        <v>815</v>
      </c>
      <c r="K167" s="1216" t="str">
        <f>+[23]Metas!K940</f>
        <v xml:space="preserve">Empresas de transporte urbano colectivo han sido auditadas con respecto al cumplimiento de los estándares de calidad exigidos, en el marco del Plan Estratégico de Seguridad Vial </v>
      </c>
      <c r="L167" s="2336">
        <v>1</v>
      </c>
      <c r="M167" s="1225">
        <f>SUM(N167:Q167)</f>
        <v>1</v>
      </c>
      <c r="N167" s="1482">
        <v>0.2</v>
      </c>
      <c r="O167" s="1484">
        <v>0.25</v>
      </c>
      <c r="P167" s="1486">
        <v>0.25</v>
      </c>
      <c r="Q167" s="1488">
        <v>0.3</v>
      </c>
      <c r="R167" s="1219">
        <f>+$J167</f>
        <v>815</v>
      </c>
      <c r="S167" s="677" t="s">
        <v>7424</v>
      </c>
      <c r="T167" s="709" t="s">
        <v>3833</v>
      </c>
      <c r="U167" s="709" t="s">
        <v>3838</v>
      </c>
      <c r="V167" s="709" t="s">
        <v>3842</v>
      </c>
      <c r="W167" s="677" t="s">
        <v>7433</v>
      </c>
      <c r="X167" s="670">
        <v>44593</v>
      </c>
      <c r="Y167" s="670">
        <v>44925</v>
      </c>
      <c r="Z167" s="670">
        <v>44593</v>
      </c>
      <c r="AA167" s="670">
        <v>44925</v>
      </c>
      <c r="AB167" s="1219">
        <f t="shared" si="227"/>
        <v>815</v>
      </c>
      <c r="AC167" s="1240">
        <f t="shared" ref="AC167" si="235">+L167</f>
        <v>1</v>
      </c>
      <c r="AD167" s="308">
        <f t="shared" si="192"/>
        <v>10.56</v>
      </c>
      <c r="AE167" s="308">
        <f t="shared" si="192"/>
        <v>10.56</v>
      </c>
      <c r="AF167" s="308">
        <f t="shared" si="192"/>
        <v>0</v>
      </c>
      <c r="AG167" s="308">
        <f t="shared" si="192"/>
        <v>0</v>
      </c>
      <c r="AH167" s="308">
        <f t="shared" si="192"/>
        <v>0</v>
      </c>
      <c r="AI167" s="308">
        <f t="shared" si="192"/>
        <v>0</v>
      </c>
      <c r="AJ167" s="308">
        <f t="shared" si="187"/>
        <v>0</v>
      </c>
      <c r="AK167" s="1219">
        <f t="shared" si="229"/>
        <v>815</v>
      </c>
      <c r="AL167" s="2238">
        <f>+N167</f>
        <v>0.2</v>
      </c>
      <c r="AM167" s="308">
        <f t="shared" si="205"/>
        <v>2.64</v>
      </c>
      <c r="AN167" s="973">
        <v>2.64</v>
      </c>
      <c r="AO167" s="683"/>
      <c r="AP167" s="683"/>
      <c r="AQ167" s="683"/>
      <c r="AR167" s="683"/>
      <c r="AS167" s="683"/>
      <c r="AT167" s="1219">
        <f t="shared" si="230"/>
        <v>815</v>
      </c>
      <c r="AU167" s="2229">
        <f>+O167</f>
        <v>0.25</v>
      </c>
      <c r="AV167" s="308">
        <f t="shared" si="206"/>
        <v>2.64</v>
      </c>
      <c r="AW167" s="973">
        <v>2.64</v>
      </c>
      <c r="AX167" s="683"/>
      <c r="AY167" s="683"/>
      <c r="AZ167" s="683"/>
      <c r="BA167" s="683"/>
      <c r="BB167" s="683"/>
      <c r="BC167" s="1219">
        <f t="shared" si="231"/>
        <v>815</v>
      </c>
      <c r="BD167" s="2232">
        <f>+P167</f>
        <v>0.25</v>
      </c>
      <c r="BE167" s="308">
        <f t="shared" si="207"/>
        <v>2.64</v>
      </c>
      <c r="BF167" s="973">
        <v>2.64</v>
      </c>
      <c r="BG167" s="683"/>
      <c r="BH167" s="683"/>
      <c r="BI167" s="683"/>
      <c r="BJ167" s="683"/>
      <c r="BK167" s="683"/>
      <c r="BL167" s="1219">
        <f t="shared" si="232"/>
        <v>815</v>
      </c>
      <c r="BM167" s="2235">
        <f>+Q167</f>
        <v>0.3</v>
      </c>
      <c r="BN167" s="308">
        <f t="shared" si="208"/>
        <v>2.64</v>
      </c>
      <c r="BO167" s="973">
        <v>2.64</v>
      </c>
      <c r="BP167" s="683"/>
      <c r="BQ167" s="683"/>
      <c r="BR167" s="683"/>
      <c r="BS167" s="683"/>
      <c r="BT167" s="683"/>
      <c r="BU167" s="1204"/>
      <c r="BV167" s="1205"/>
      <c r="BW167" s="1205"/>
      <c r="BX167" s="1205"/>
      <c r="BY167" s="1205"/>
      <c r="BZ167" s="1205"/>
      <c r="CA167" s="1205"/>
      <c r="CB167" s="1205"/>
      <c r="CC167" s="1206"/>
    </row>
    <row r="168" spans="1:81" s="690" customFormat="1" ht="40.15" customHeight="1" x14ac:dyDescent="0.25">
      <c r="A168" s="673"/>
      <c r="B168" s="2347"/>
      <c r="C168" s="1315"/>
      <c r="D168" s="1097"/>
      <c r="E168" s="1094"/>
      <c r="F168" s="1094"/>
      <c r="G168" s="1094"/>
      <c r="H168" s="1094"/>
      <c r="I168" s="1094"/>
      <c r="J168" s="1220"/>
      <c r="K168" s="1217"/>
      <c r="L168" s="2337"/>
      <c r="M168" s="1226"/>
      <c r="N168" s="1229"/>
      <c r="O168" s="1232"/>
      <c r="P168" s="1235"/>
      <c r="Q168" s="1238"/>
      <c r="R168" s="1220"/>
      <c r="S168" s="678"/>
      <c r="T168" s="709"/>
      <c r="U168" s="709"/>
      <c r="V168" s="709"/>
      <c r="W168" s="678"/>
      <c r="X168" s="670"/>
      <c r="Y168" s="670"/>
      <c r="Z168" s="670"/>
      <c r="AA168" s="670"/>
      <c r="AB168" s="1220"/>
      <c r="AC168" s="1241"/>
      <c r="AD168" s="303">
        <f t="shared" si="192"/>
        <v>0</v>
      </c>
      <c r="AE168" s="303">
        <f t="shared" si="192"/>
        <v>0</v>
      </c>
      <c r="AF168" s="303">
        <f t="shared" si="192"/>
        <v>0</v>
      </c>
      <c r="AG168" s="303">
        <f t="shared" si="192"/>
        <v>0</v>
      </c>
      <c r="AH168" s="303">
        <f t="shared" si="192"/>
        <v>0</v>
      </c>
      <c r="AI168" s="303">
        <f t="shared" si="192"/>
        <v>0</v>
      </c>
      <c r="AJ168" s="303">
        <f t="shared" si="187"/>
        <v>0</v>
      </c>
      <c r="AK168" s="1220"/>
      <c r="AL168" s="2239"/>
      <c r="AM168" s="303">
        <f t="shared" si="205"/>
        <v>0</v>
      </c>
      <c r="AN168" s="684"/>
      <c r="AO168" s="684"/>
      <c r="AP168" s="684"/>
      <c r="AQ168" s="684"/>
      <c r="AR168" s="684"/>
      <c r="AS168" s="684"/>
      <c r="AT168" s="1220"/>
      <c r="AU168" s="2230"/>
      <c r="AV168" s="303">
        <f t="shared" si="206"/>
        <v>0</v>
      </c>
      <c r="AW168" s="684"/>
      <c r="AX168" s="684"/>
      <c r="AY168" s="684"/>
      <c r="AZ168" s="684"/>
      <c r="BA168" s="684"/>
      <c r="BB168" s="684"/>
      <c r="BC168" s="1220"/>
      <c r="BD168" s="2233"/>
      <c r="BE168" s="303">
        <f t="shared" si="207"/>
        <v>0</v>
      </c>
      <c r="BF168" s="684"/>
      <c r="BG168" s="684"/>
      <c r="BH168" s="684"/>
      <c r="BI168" s="684"/>
      <c r="BJ168" s="684"/>
      <c r="BK168" s="684"/>
      <c r="BL168" s="1220"/>
      <c r="BM168" s="2236"/>
      <c r="BN168" s="303">
        <f t="shared" si="208"/>
        <v>0</v>
      </c>
      <c r="BO168" s="684"/>
      <c r="BP168" s="684"/>
      <c r="BQ168" s="684"/>
      <c r="BR168" s="684"/>
      <c r="BS168" s="684"/>
      <c r="BT168" s="684"/>
      <c r="BU168" s="1207"/>
      <c r="BV168" s="1208"/>
      <c r="BW168" s="1208"/>
      <c r="BX168" s="1208"/>
      <c r="BY168" s="1208"/>
      <c r="BZ168" s="1208"/>
      <c r="CA168" s="1208"/>
      <c r="CB168" s="1208"/>
      <c r="CC168" s="1209"/>
    </row>
    <row r="169" spans="1:81" s="690" customFormat="1" ht="40.15" customHeight="1" x14ac:dyDescent="0.25">
      <c r="A169" s="673"/>
      <c r="B169" s="2347"/>
      <c r="C169" s="1315"/>
      <c r="D169" s="1097"/>
      <c r="E169" s="1094"/>
      <c r="F169" s="1094"/>
      <c r="G169" s="1094"/>
      <c r="H169" s="1094"/>
      <c r="I169" s="1094"/>
      <c r="J169" s="1220"/>
      <c r="K169" s="1217"/>
      <c r="L169" s="2337"/>
      <c r="M169" s="1226"/>
      <c r="N169" s="1229"/>
      <c r="O169" s="1232"/>
      <c r="P169" s="1235"/>
      <c r="Q169" s="1238"/>
      <c r="R169" s="1220"/>
      <c r="S169" s="678"/>
      <c r="T169" s="709"/>
      <c r="U169" s="709"/>
      <c r="V169" s="709"/>
      <c r="W169" s="678"/>
      <c r="X169" s="670"/>
      <c r="Y169" s="670"/>
      <c r="Z169" s="670"/>
      <c r="AA169" s="670"/>
      <c r="AB169" s="1220"/>
      <c r="AC169" s="1241"/>
      <c r="AD169" s="303">
        <f t="shared" si="192"/>
        <v>0</v>
      </c>
      <c r="AE169" s="303">
        <f t="shared" si="192"/>
        <v>0</v>
      </c>
      <c r="AF169" s="303">
        <f t="shared" si="192"/>
        <v>0</v>
      </c>
      <c r="AG169" s="303">
        <f t="shared" si="192"/>
        <v>0</v>
      </c>
      <c r="AH169" s="303">
        <f t="shared" si="192"/>
        <v>0</v>
      </c>
      <c r="AI169" s="303">
        <f t="shared" si="192"/>
        <v>0</v>
      </c>
      <c r="AJ169" s="303">
        <f t="shared" si="187"/>
        <v>0</v>
      </c>
      <c r="AK169" s="1220"/>
      <c r="AL169" s="2239"/>
      <c r="AM169" s="303">
        <f t="shared" si="205"/>
        <v>0</v>
      </c>
      <c r="AN169" s="684"/>
      <c r="AO169" s="684"/>
      <c r="AP169" s="684"/>
      <c r="AQ169" s="684"/>
      <c r="AR169" s="684"/>
      <c r="AS169" s="684"/>
      <c r="AT169" s="1220"/>
      <c r="AU169" s="2230"/>
      <c r="AV169" s="303">
        <f t="shared" si="206"/>
        <v>0</v>
      </c>
      <c r="AW169" s="684"/>
      <c r="AX169" s="684"/>
      <c r="AY169" s="684"/>
      <c r="AZ169" s="684"/>
      <c r="BA169" s="684"/>
      <c r="BB169" s="684"/>
      <c r="BC169" s="1220"/>
      <c r="BD169" s="2233"/>
      <c r="BE169" s="303">
        <f t="shared" si="207"/>
        <v>0</v>
      </c>
      <c r="BF169" s="684"/>
      <c r="BG169" s="684"/>
      <c r="BH169" s="684"/>
      <c r="BI169" s="684"/>
      <c r="BJ169" s="684"/>
      <c r="BK169" s="684"/>
      <c r="BL169" s="1220"/>
      <c r="BM169" s="2236"/>
      <c r="BN169" s="303">
        <f t="shared" si="208"/>
        <v>0</v>
      </c>
      <c r="BO169" s="684"/>
      <c r="BP169" s="684"/>
      <c r="BQ169" s="684"/>
      <c r="BR169" s="684"/>
      <c r="BS169" s="684"/>
      <c r="BT169" s="684"/>
      <c r="BU169" s="1207"/>
      <c r="BV169" s="1208"/>
      <c r="BW169" s="1208"/>
      <c r="BX169" s="1208"/>
      <c r="BY169" s="1208"/>
      <c r="BZ169" s="1208"/>
      <c r="CA169" s="1208"/>
      <c r="CB169" s="1208"/>
      <c r="CC169" s="1209"/>
    </row>
    <row r="170" spans="1:81" s="690" customFormat="1" ht="40.15" customHeight="1" thickBot="1" x14ac:dyDescent="0.3">
      <c r="A170" s="673"/>
      <c r="B170" s="2347"/>
      <c r="C170" s="1315"/>
      <c r="D170" s="1098"/>
      <c r="E170" s="1095"/>
      <c r="F170" s="1095"/>
      <c r="G170" s="1095"/>
      <c r="H170" s="1095"/>
      <c r="I170" s="1095"/>
      <c r="J170" s="1221"/>
      <c r="K170" s="1218"/>
      <c r="L170" s="2338"/>
      <c r="M170" s="1227"/>
      <c r="N170" s="1230"/>
      <c r="O170" s="1233"/>
      <c r="P170" s="1236"/>
      <c r="Q170" s="1239"/>
      <c r="R170" s="1221"/>
      <c r="S170" s="679"/>
      <c r="T170" s="710"/>
      <c r="U170" s="710"/>
      <c r="V170" s="710"/>
      <c r="W170" s="679"/>
      <c r="X170" s="671"/>
      <c r="Y170" s="671"/>
      <c r="Z170" s="671"/>
      <c r="AA170" s="671"/>
      <c r="AB170" s="1221"/>
      <c r="AC170" s="1242"/>
      <c r="AD170" s="306">
        <f t="shared" si="192"/>
        <v>0</v>
      </c>
      <c r="AE170" s="306">
        <f t="shared" si="192"/>
        <v>0</v>
      </c>
      <c r="AF170" s="306">
        <f t="shared" si="192"/>
        <v>0</v>
      </c>
      <c r="AG170" s="306">
        <f t="shared" si="192"/>
        <v>0</v>
      </c>
      <c r="AH170" s="306">
        <f t="shared" si="192"/>
        <v>0</v>
      </c>
      <c r="AI170" s="306">
        <f t="shared" si="192"/>
        <v>0</v>
      </c>
      <c r="AJ170" s="306">
        <f t="shared" si="187"/>
        <v>0</v>
      </c>
      <c r="AK170" s="1221"/>
      <c r="AL170" s="2240"/>
      <c r="AM170" s="306">
        <f t="shared" si="205"/>
        <v>0</v>
      </c>
      <c r="AN170" s="685"/>
      <c r="AO170" s="685"/>
      <c r="AP170" s="685"/>
      <c r="AQ170" s="685"/>
      <c r="AR170" s="685"/>
      <c r="AS170" s="685"/>
      <c r="AT170" s="1221"/>
      <c r="AU170" s="2231"/>
      <c r="AV170" s="306">
        <f t="shared" si="206"/>
        <v>0</v>
      </c>
      <c r="AW170" s="685"/>
      <c r="AX170" s="685"/>
      <c r="AY170" s="685"/>
      <c r="AZ170" s="685"/>
      <c r="BA170" s="685"/>
      <c r="BB170" s="685"/>
      <c r="BC170" s="1221"/>
      <c r="BD170" s="2234"/>
      <c r="BE170" s="306">
        <f t="shared" si="207"/>
        <v>0</v>
      </c>
      <c r="BF170" s="685"/>
      <c r="BG170" s="685"/>
      <c r="BH170" s="685"/>
      <c r="BI170" s="685"/>
      <c r="BJ170" s="685"/>
      <c r="BK170" s="685"/>
      <c r="BL170" s="1221"/>
      <c r="BM170" s="2237"/>
      <c r="BN170" s="306">
        <f t="shared" si="208"/>
        <v>0</v>
      </c>
      <c r="BO170" s="685"/>
      <c r="BP170" s="685"/>
      <c r="BQ170" s="685"/>
      <c r="BR170" s="685"/>
      <c r="BS170" s="685"/>
      <c r="BT170" s="685"/>
      <c r="BU170" s="1210"/>
      <c r="BV170" s="1211"/>
      <c r="BW170" s="1211"/>
      <c r="BX170" s="1211"/>
      <c r="BY170" s="1211"/>
      <c r="BZ170" s="1211"/>
      <c r="CA170" s="1211"/>
      <c r="CB170" s="1211"/>
      <c r="CC170" s="1212"/>
    </row>
    <row r="171" spans="1:81" s="690" customFormat="1" ht="40.15" customHeight="1" thickTop="1" x14ac:dyDescent="0.25">
      <c r="A171" s="673"/>
      <c r="B171" s="2347"/>
      <c r="C171" s="1315"/>
      <c r="D171" s="1096">
        <v>2409</v>
      </c>
      <c r="E171" s="1093" t="s">
        <v>7429</v>
      </c>
      <c r="F171" s="1093">
        <v>2409023</v>
      </c>
      <c r="G171" s="1093" t="s">
        <v>7430</v>
      </c>
      <c r="H171" s="1093" t="s">
        <v>7431</v>
      </c>
      <c r="I171" s="1093" t="s">
        <v>7432</v>
      </c>
      <c r="J171" s="1219">
        <v>816</v>
      </c>
      <c r="K171" s="1216" t="str">
        <f>+[23]Metas!K941</f>
        <v>Censo de los vehículos automotores del Departamento que ya cumplieron su vida útil con el fin de promover su ingreso al proceso de desintegración vehicular</v>
      </c>
      <c r="L171" s="1222">
        <v>0</v>
      </c>
      <c r="M171" s="1225">
        <f>SUM(N171:Q171)</f>
        <v>0</v>
      </c>
      <c r="N171" s="1228"/>
      <c r="O171" s="1231"/>
      <c r="P171" s="1234"/>
      <c r="Q171" s="1237"/>
      <c r="R171" s="1219">
        <f>+$J171</f>
        <v>816</v>
      </c>
      <c r="S171" s="677"/>
      <c r="T171" s="708"/>
      <c r="U171" s="708"/>
      <c r="V171" s="708"/>
      <c r="W171" s="677"/>
      <c r="X171" s="669"/>
      <c r="Y171" s="669"/>
      <c r="Z171" s="669"/>
      <c r="AA171" s="669"/>
      <c r="AB171" s="1219">
        <f t="shared" si="227"/>
        <v>816</v>
      </c>
      <c r="AC171" s="1240">
        <f t="shared" ref="AC171" si="236">+L171</f>
        <v>0</v>
      </c>
      <c r="AD171" s="308">
        <f t="shared" si="192"/>
        <v>0</v>
      </c>
      <c r="AE171" s="308">
        <f t="shared" si="192"/>
        <v>0</v>
      </c>
      <c r="AF171" s="308">
        <f t="shared" si="192"/>
        <v>0</v>
      </c>
      <c r="AG171" s="308">
        <f t="shared" si="192"/>
        <v>0</v>
      </c>
      <c r="AH171" s="308">
        <f t="shared" si="192"/>
        <v>0</v>
      </c>
      <c r="AI171" s="308">
        <f t="shared" si="192"/>
        <v>0</v>
      </c>
      <c r="AJ171" s="308">
        <f t="shared" si="187"/>
        <v>0</v>
      </c>
      <c r="AK171" s="1219">
        <f t="shared" si="229"/>
        <v>816</v>
      </c>
      <c r="AL171" s="1243">
        <f>+N171</f>
        <v>0</v>
      </c>
      <c r="AM171" s="308">
        <f t="shared" si="205"/>
        <v>0</v>
      </c>
      <c r="AN171" s="683"/>
      <c r="AO171" s="683"/>
      <c r="AP171" s="683"/>
      <c r="AQ171" s="683"/>
      <c r="AR171" s="683"/>
      <c r="AS171" s="683"/>
      <c r="AT171" s="1219">
        <f t="shared" si="230"/>
        <v>816</v>
      </c>
      <c r="AU171" s="1246">
        <f>+O171</f>
        <v>0</v>
      </c>
      <c r="AV171" s="308">
        <f t="shared" si="206"/>
        <v>0</v>
      </c>
      <c r="AW171" s="683"/>
      <c r="AX171" s="683"/>
      <c r="AY171" s="683"/>
      <c r="AZ171" s="683"/>
      <c r="BA171" s="683"/>
      <c r="BB171" s="683"/>
      <c r="BC171" s="1219">
        <f t="shared" si="231"/>
        <v>816</v>
      </c>
      <c r="BD171" s="1249">
        <f>+P171</f>
        <v>0</v>
      </c>
      <c r="BE171" s="308">
        <f t="shared" si="207"/>
        <v>0</v>
      </c>
      <c r="BF171" s="683"/>
      <c r="BG171" s="683"/>
      <c r="BH171" s="683"/>
      <c r="BI171" s="683"/>
      <c r="BJ171" s="683"/>
      <c r="BK171" s="683"/>
      <c r="BL171" s="1219">
        <f t="shared" si="232"/>
        <v>816</v>
      </c>
      <c r="BM171" s="1252">
        <f>+Q171</f>
        <v>0</v>
      </c>
      <c r="BN171" s="308">
        <f t="shared" si="208"/>
        <v>0</v>
      </c>
      <c r="BO171" s="683"/>
      <c r="BP171" s="683"/>
      <c r="BQ171" s="683"/>
      <c r="BR171" s="683"/>
      <c r="BS171" s="683"/>
      <c r="BT171" s="683"/>
      <c r="BU171" s="1204"/>
      <c r="BV171" s="1205"/>
      <c r="BW171" s="1205"/>
      <c r="BX171" s="1205"/>
      <c r="BY171" s="1205"/>
      <c r="BZ171" s="1205"/>
      <c r="CA171" s="1205"/>
      <c r="CB171" s="1205"/>
      <c r="CC171" s="1206"/>
    </row>
    <row r="172" spans="1:81" s="690" customFormat="1" ht="40.15" customHeight="1" x14ac:dyDescent="0.25">
      <c r="A172" s="673"/>
      <c r="B172" s="2347"/>
      <c r="C172" s="1315"/>
      <c r="D172" s="1097"/>
      <c r="E172" s="1094"/>
      <c r="F172" s="1094"/>
      <c r="G172" s="1094"/>
      <c r="H172" s="1094"/>
      <c r="I172" s="1094"/>
      <c r="J172" s="1220"/>
      <c r="K172" s="1217"/>
      <c r="L172" s="1223"/>
      <c r="M172" s="1226"/>
      <c r="N172" s="1229"/>
      <c r="O172" s="1232"/>
      <c r="P172" s="1235"/>
      <c r="Q172" s="1238"/>
      <c r="R172" s="1220"/>
      <c r="S172" s="678"/>
      <c r="T172" s="709"/>
      <c r="U172" s="709"/>
      <c r="V172" s="709"/>
      <c r="W172" s="678"/>
      <c r="X172" s="670"/>
      <c r="Y172" s="670"/>
      <c r="Z172" s="670"/>
      <c r="AA172" s="670"/>
      <c r="AB172" s="1220"/>
      <c r="AC172" s="1241"/>
      <c r="AD172" s="303">
        <f t="shared" si="192"/>
        <v>0</v>
      </c>
      <c r="AE172" s="303">
        <f t="shared" si="192"/>
        <v>0</v>
      </c>
      <c r="AF172" s="303">
        <f t="shared" si="192"/>
        <v>0</v>
      </c>
      <c r="AG172" s="303">
        <f t="shared" si="192"/>
        <v>0</v>
      </c>
      <c r="AH172" s="303">
        <f t="shared" si="192"/>
        <v>0</v>
      </c>
      <c r="AI172" s="303">
        <f t="shared" si="192"/>
        <v>0</v>
      </c>
      <c r="AJ172" s="303">
        <f t="shared" si="187"/>
        <v>0</v>
      </c>
      <c r="AK172" s="1220"/>
      <c r="AL172" s="1244"/>
      <c r="AM172" s="303">
        <f t="shared" si="205"/>
        <v>0</v>
      </c>
      <c r="AN172" s="684"/>
      <c r="AO172" s="684"/>
      <c r="AP172" s="684"/>
      <c r="AQ172" s="684"/>
      <c r="AR172" s="684"/>
      <c r="AS172" s="684"/>
      <c r="AT172" s="1220"/>
      <c r="AU172" s="1247"/>
      <c r="AV172" s="303">
        <f t="shared" si="206"/>
        <v>0</v>
      </c>
      <c r="AW172" s="684"/>
      <c r="AX172" s="684"/>
      <c r="AY172" s="684"/>
      <c r="AZ172" s="684"/>
      <c r="BA172" s="684"/>
      <c r="BB172" s="684"/>
      <c r="BC172" s="1220"/>
      <c r="BD172" s="1250"/>
      <c r="BE172" s="303">
        <f t="shared" si="207"/>
        <v>0</v>
      </c>
      <c r="BF172" s="684"/>
      <c r="BG172" s="684"/>
      <c r="BH172" s="684"/>
      <c r="BI172" s="684"/>
      <c r="BJ172" s="684"/>
      <c r="BK172" s="684"/>
      <c r="BL172" s="1220"/>
      <c r="BM172" s="1253"/>
      <c r="BN172" s="303">
        <f t="shared" si="208"/>
        <v>0</v>
      </c>
      <c r="BO172" s="684"/>
      <c r="BP172" s="684"/>
      <c r="BQ172" s="684"/>
      <c r="BR172" s="684"/>
      <c r="BS172" s="684"/>
      <c r="BT172" s="684"/>
      <c r="BU172" s="1207"/>
      <c r="BV172" s="1208"/>
      <c r="BW172" s="1208"/>
      <c r="BX172" s="1208"/>
      <c r="BY172" s="1208"/>
      <c r="BZ172" s="1208"/>
      <c r="CA172" s="1208"/>
      <c r="CB172" s="1208"/>
      <c r="CC172" s="1209"/>
    </row>
    <row r="173" spans="1:81" s="690" customFormat="1" ht="40.15" customHeight="1" x14ac:dyDescent="0.25">
      <c r="A173" s="673"/>
      <c r="B173" s="2347"/>
      <c r="C173" s="1315"/>
      <c r="D173" s="1097"/>
      <c r="E173" s="1094"/>
      <c r="F173" s="1094"/>
      <c r="G173" s="1094"/>
      <c r="H173" s="1094"/>
      <c r="I173" s="1094"/>
      <c r="J173" s="1220"/>
      <c r="K173" s="1217"/>
      <c r="L173" s="1223"/>
      <c r="M173" s="1226"/>
      <c r="N173" s="1229"/>
      <c r="O173" s="1232"/>
      <c r="P173" s="1235"/>
      <c r="Q173" s="1238"/>
      <c r="R173" s="1220"/>
      <c r="S173" s="678"/>
      <c r="T173" s="709"/>
      <c r="U173" s="709"/>
      <c r="V173" s="709"/>
      <c r="W173" s="678"/>
      <c r="X173" s="670"/>
      <c r="Y173" s="670"/>
      <c r="Z173" s="670"/>
      <c r="AA173" s="670"/>
      <c r="AB173" s="1220"/>
      <c r="AC173" s="1241"/>
      <c r="AD173" s="303">
        <f t="shared" si="192"/>
        <v>0</v>
      </c>
      <c r="AE173" s="303">
        <f t="shared" si="192"/>
        <v>0</v>
      </c>
      <c r="AF173" s="303">
        <f t="shared" si="192"/>
        <v>0</v>
      </c>
      <c r="AG173" s="303">
        <f t="shared" si="192"/>
        <v>0</v>
      </c>
      <c r="AH173" s="303">
        <f t="shared" si="192"/>
        <v>0</v>
      </c>
      <c r="AI173" s="303">
        <f t="shared" si="192"/>
        <v>0</v>
      </c>
      <c r="AJ173" s="303">
        <f t="shared" si="187"/>
        <v>0</v>
      </c>
      <c r="AK173" s="1220"/>
      <c r="AL173" s="1244"/>
      <c r="AM173" s="303">
        <f t="shared" si="205"/>
        <v>0</v>
      </c>
      <c r="AN173" s="684"/>
      <c r="AO173" s="684"/>
      <c r="AP173" s="684"/>
      <c r="AQ173" s="684"/>
      <c r="AR173" s="684"/>
      <c r="AS173" s="684"/>
      <c r="AT173" s="1220"/>
      <c r="AU173" s="1247"/>
      <c r="AV173" s="303">
        <f t="shared" si="206"/>
        <v>0</v>
      </c>
      <c r="AW173" s="684"/>
      <c r="AX173" s="684"/>
      <c r="AY173" s="684"/>
      <c r="AZ173" s="684"/>
      <c r="BA173" s="684"/>
      <c r="BB173" s="684"/>
      <c r="BC173" s="1220"/>
      <c r="BD173" s="1250"/>
      <c r="BE173" s="303">
        <f t="shared" si="207"/>
        <v>0</v>
      </c>
      <c r="BF173" s="684"/>
      <c r="BG173" s="684"/>
      <c r="BH173" s="684"/>
      <c r="BI173" s="684"/>
      <c r="BJ173" s="684"/>
      <c r="BK173" s="684"/>
      <c r="BL173" s="1220"/>
      <c r="BM173" s="1253"/>
      <c r="BN173" s="303">
        <f t="shared" si="208"/>
        <v>0</v>
      </c>
      <c r="BO173" s="684"/>
      <c r="BP173" s="684"/>
      <c r="BQ173" s="684"/>
      <c r="BR173" s="684"/>
      <c r="BS173" s="684"/>
      <c r="BT173" s="684"/>
      <c r="BU173" s="1207"/>
      <c r="BV173" s="1208"/>
      <c r="BW173" s="1208"/>
      <c r="BX173" s="1208"/>
      <c r="BY173" s="1208"/>
      <c r="BZ173" s="1208"/>
      <c r="CA173" s="1208"/>
      <c r="CB173" s="1208"/>
      <c r="CC173" s="1209"/>
    </row>
    <row r="174" spans="1:81" s="690" customFormat="1" ht="40.15" customHeight="1" thickBot="1" x14ac:dyDescent="0.3">
      <c r="A174" s="673"/>
      <c r="B174" s="2347"/>
      <c r="C174" s="1315"/>
      <c r="D174" s="1098"/>
      <c r="E174" s="1095"/>
      <c r="F174" s="1095"/>
      <c r="G174" s="1095"/>
      <c r="H174" s="1095"/>
      <c r="I174" s="1095"/>
      <c r="J174" s="1221"/>
      <c r="K174" s="1218"/>
      <c r="L174" s="1224"/>
      <c r="M174" s="1227"/>
      <c r="N174" s="1230"/>
      <c r="O174" s="1233"/>
      <c r="P174" s="1236"/>
      <c r="Q174" s="1239"/>
      <c r="R174" s="1221"/>
      <c r="S174" s="679"/>
      <c r="T174" s="710"/>
      <c r="U174" s="710"/>
      <c r="V174" s="710"/>
      <c r="W174" s="679"/>
      <c r="X174" s="671"/>
      <c r="Y174" s="671"/>
      <c r="Z174" s="671"/>
      <c r="AA174" s="671"/>
      <c r="AB174" s="1221"/>
      <c r="AC174" s="1242"/>
      <c r="AD174" s="306">
        <f t="shared" si="192"/>
        <v>0</v>
      </c>
      <c r="AE174" s="306">
        <f t="shared" si="192"/>
        <v>0</v>
      </c>
      <c r="AF174" s="306">
        <f t="shared" si="192"/>
        <v>0</v>
      </c>
      <c r="AG174" s="306">
        <f t="shared" si="192"/>
        <v>0</v>
      </c>
      <c r="AH174" s="306">
        <f t="shared" si="192"/>
        <v>0</v>
      </c>
      <c r="AI174" s="306">
        <f t="shared" si="192"/>
        <v>0</v>
      </c>
      <c r="AJ174" s="306">
        <f t="shared" si="187"/>
        <v>0</v>
      </c>
      <c r="AK174" s="1221"/>
      <c r="AL174" s="1245"/>
      <c r="AM174" s="306">
        <f t="shared" si="205"/>
        <v>0</v>
      </c>
      <c r="AN174" s="685"/>
      <c r="AO174" s="685"/>
      <c r="AP174" s="685"/>
      <c r="AQ174" s="685"/>
      <c r="AR174" s="685"/>
      <c r="AS174" s="685"/>
      <c r="AT174" s="1221"/>
      <c r="AU174" s="1248"/>
      <c r="AV174" s="306">
        <f t="shared" si="206"/>
        <v>0</v>
      </c>
      <c r="AW174" s="685"/>
      <c r="AX174" s="685"/>
      <c r="AY174" s="685"/>
      <c r="AZ174" s="685"/>
      <c r="BA174" s="685"/>
      <c r="BB174" s="685"/>
      <c r="BC174" s="1221"/>
      <c r="BD174" s="1251"/>
      <c r="BE174" s="306">
        <f t="shared" si="207"/>
        <v>0</v>
      </c>
      <c r="BF174" s="685"/>
      <c r="BG174" s="685"/>
      <c r="BH174" s="685"/>
      <c r="BI174" s="685"/>
      <c r="BJ174" s="685"/>
      <c r="BK174" s="685"/>
      <c r="BL174" s="1221"/>
      <c r="BM174" s="1254"/>
      <c r="BN174" s="306">
        <f t="shared" si="208"/>
        <v>0</v>
      </c>
      <c r="BO174" s="685"/>
      <c r="BP174" s="685"/>
      <c r="BQ174" s="685"/>
      <c r="BR174" s="685"/>
      <c r="BS174" s="685"/>
      <c r="BT174" s="685"/>
      <c r="BU174" s="1210"/>
      <c r="BV174" s="1211"/>
      <c r="BW174" s="1211"/>
      <c r="BX174" s="1211"/>
      <c r="BY174" s="1211"/>
      <c r="BZ174" s="1211"/>
      <c r="CA174" s="1211"/>
      <c r="CB174" s="1211"/>
      <c r="CC174" s="1212"/>
    </row>
    <row r="175" spans="1:81" s="690" customFormat="1" ht="40.15" customHeight="1" thickTop="1" x14ac:dyDescent="0.25">
      <c r="A175" s="673"/>
      <c r="B175" s="2347"/>
      <c r="C175" s="1315"/>
      <c r="D175" s="1096">
        <v>2409</v>
      </c>
      <c r="E175" s="1093" t="s">
        <v>7429</v>
      </c>
      <c r="F175" s="1093">
        <v>2409023</v>
      </c>
      <c r="G175" s="1093" t="s">
        <v>7430</v>
      </c>
      <c r="H175" s="1093" t="s">
        <v>7431</v>
      </c>
      <c r="I175" s="1093" t="s">
        <v>7432</v>
      </c>
      <c r="J175" s="1219">
        <v>817</v>
      </c>
      <c r="K175" s="1216" t="str">
        <f>+[23]Metas!K942</f>
        <v>Programa para la promoción del uso adecuado de los elementos de protección personal en bici usuarios y motociclistas formulado y en implementación</v>
      </c>
      <c r="L175" s="2336">
        <v>1</v>
      </c>
      <c r="M175" s="1225">
        <f>SUM(N175:Q175)</f>
        <v>0.5</v>
      </c>
      <c r="N175" s="2343">
        <v>0.125</v>
      </c>
      <c r="O175" s="2341">
        <v>0.125</v>
      </c>
      <c r="P175" s="2342">
        <v>0.125</v>
      </c>
      <c r="Q175" s="2339">
        <v>0.125</v>
      </c>
      <c r="R175" s="1219">
        <f>+$J175</f>
        <v>817</v>
      </c>
      <c r="S175" s="678" t="s">
        <v>7434</v>
      </c>
      <c r="T175" s="709" t="s">
        <v>3833</v>
      </c>
      <c r="U175" s="709" t="s">
        <v>3838</v>
      </c>
      <c r="V175" s="709" t="s">
        <v>3842</v>
      </c>
      <c r="W175" s="677" t="s">
        <v>7433</v>
      </c>
      <c r="X175" s="670">
        <v>44593</v>
      </c>
      <c r="Y175" s="670">
        <v>44925</v>
      </c>
      <c r="Z175" s="670">
        <v>44593</v>
      </c>
      <c r="AA175" s="670">
        <v>44925</v>
      </c>
      <c r="AB175" s="1219">
        <f t="shared" si="227"/>
        <v>817</v>
      </c>
      <c r="AC175" s="1240">
        <f t="shared" ref="AC175" si="237">+L175</f>
        <v>1</v>
      </c>
      <c r="AD175" s="308">
        <f t="shared" si="192"/>
        <v>48.8</v>
      </c>
      <c r="AE175" s="308">
        <f t="shared" si="192"/>
        <v>48.8</v>
      </c>
      <c r="AF175" s="308">
        <f t="shared" si="192"/>
        <v>0</v>
      </c>
      <c r="AG175" s="308">
        <f t="shared" ref="AG175:AJ206" si="238">+AP175+AY175+BH175+BQ175</f>
        <v>0</v>
      </c>
      <c r="AH175" s="308">
        <f t="shared" si="238"/>
        <v>0</v>
      </c>
      <c r="AI175" s="308">
        <f t="shared" si="238"/>
        <v>0</v>
      </c>
      <c r="AJ175" s="308">
        <f t="shared" si="187"/>
        <v>0</v>
      </c>
      <c r="AK175" s="1219">
        <f t="shared" si="229"/>
        <v>817</v>
      </c>
      <c r="AL175" s="2238">
        <f>+N175</f>
        <v>0.125</v>
      </c>
      <c r="AM175" s="308">
        <f t="shared" si="205"/>
        <v>12.2</v>
      </c>
      <c r="AN175" s="971">
        <v>12.2</v>
      </c>
      <c r="AO175" s="683"/>
      <c r="AP175" s="683"/>
      <c r="AQ175" s="683"/>
      <c r="AR175" s="683"/>
      <c r="AS175" s="683"/>
      <c r="AT175" s="1219">
        <f t="shared" si="230"/>
        <v>817</v>
      </c>
      <c r="AU175" s="2229">
        <f>+O175</f>
        <v>0.125</v>
      </c>
      <c r="AV175" s="308">
        <f t="shared" si="206"/>
        <v>12.2</v>
      </c>
      <c r="AW175" s="971">
        <v>12.2</v>
      </c>
      <c r="AX175" s="683"/>
      <c r="AY175" s="683"/>
      <c r="AZ175" s="683"/>
      <c r="BA175" s="683"/>
      <c r="BB175" s="683"/>
      <c r="BC175" s="1219">
        <f t="shared" si="231"/>
        <v>817</v>
      </c>
      <c r="BD175" s="2232">
        <f>+P175</f>
        <v>0.125</v>
      </c>
      <c r="BE175" s="308">
        <f t="shared" si="207"/>
        <v>12.2</v>
      </c>
      <c r="BF175" s="971">
        <v>12.2</v>
      </c>
      <c r="BG175" s="683"/>
      <c r="BH175" s="683"/>
      <c r="BI175" s="683"/>
      <c r="BJ175" s="683"/>
      <c r="BK175" s="683"/>
      <c r="BL175" s="1219">
        <f t="shared" si="232"/>
        <v>817</v>
      </c>
      <c r="BM175" s="2235">
        <f>+Q175</f>
        <v>0.125</v>
      </c>
      <c r="BN175" s="308">
        <f t="shared" si="208"/>
        <v>12.2</v>
      </c>
      <c r="BO175" s="971">
        <v>12.2</v>
      </c>
      <c r="BP175" s="683"/>
      <c r="BQ175" s="683"/>
      <c r="BR175" s="683"/>
      <c r="BS175" s="683"/>
      <c r="BT175" s="683"/>
      <c r="BU175" s="1204"/>
      <c r="BV175" s="1205"/>
      <c r="BW175" s="1205"/>
      <c r="BX175" s="1205"/>
      <c r="BY175" s="1205"/>
      <c r="BZ175" s="1205"/>
      <c r="CA175" s="1205"/>
      <c r="CB175" s="1205"/>
      <c r="CC175" s="1206"/>
    </row>
    <row r="176" spans="1:81" s="690" customFormat="1" ht="40.15" customHeight="1" x14ac:dyDescent="0.25">
      <c r="A176" s="673"/>
      <c r="B176" s="2347"/>
      <c r="C176" s="1315"/>
      <c r="D176" s="1097"/>
      <c r="E176" s="1094"/>
      <c r="F176" s="1094"/>
      <c r="G176" s="1094"/>
      <c r="H176" s="1094"/>
      <c r="I176" s="1094"/>
      <c r="J176" s="1220"/>
      <c r="K176" s="1217"/>
      <c r="L176" s="2337"/>
      <c r="M176" s="1226"/>
      <c r="N176" s="2344"/>
      <c r="O176" s="1232"/>
      <c r="P176" s="1235"/>
      <c r="Q176" s="1238"/>
      <c r="R176" s="1220"/>
      <c r="S176" s="678" t="s">
        <v>7424</v>
      </c>
      <c r="T176" s="709" t="s">
        <v>3833</v>
      </c>
      <c r="U176" s="709" t="s">
        <v>3838</v>
      </c>
      <c r="V176" s="709" t="s">
        <v>3842</v>
      </c>
      <c r="W176" s="678" t="s">
        <v>7433</v>
      </c>
      <c r="X176" s="670">
        <v>44593</v>
      </c>
      <c r="Y176" s="670">
        <v>44925</v>
      </c>
      <c r="Z176" s="670">
        <v>44593</v>
      </c>
      <c r="AA176" s="670">
        <v>44925</v>
      </c>
      <c r="AB176" s="1220"/>
      <c r="AC176" s="1241"/>
      <c r="AD176" s="303">
        <f t="shared" ref="AD176:AF206" si="239">+AM176+AV176+BE176+BN176</f>
        <v>34</v>
      </c>
      <c r="AE176" s="303">
        <f t="shared" si="239"/>
        <v>34</v>
      </c>
      <c r="AF176" s="303">
        <f t="shared" si="239"/>
        <v>0</v>
      </c>
      <c r="AG176" s="303">
        <f t="shared" si="238"/>
        <v>0</v>
      </c>
      <c r="AH176" s="303">
        <f t="shared" si="238"/>
        <v>0</v>
      </c>
      <c r="AI176" s="303">
        <f t="shared" si="238"/>
        <v>0</v>
      </c>
      <c r="AJ176" s="303">
        <f t="shared" si="187"/>
        <v>0</v>
      </c>
      <c r="AK176" s="1220"/>
      <c r="AL176" s="2239"/>
      <c r="AM176" s="303">
        <f t="shared" si="205"/>
        <v>8.5</v>
      </c>
      <c r="AN176" s="971">
        <v>8.5</v>
      </c>
      <c r="AO176" s="684"/>
      <c r="AP176" s="684"/>
      <c r="AQ176" s="684"/>
      <c r="AR176" s="684"/>
      <c r="AS176" s="684"/>
      <c r="AT176" s="1220"/>
      <c r="AU176" s="2230"/>
      <c r="AV176" s="303">
        <f t="shared" si="206"/>
        <v>8.5</v>
      </c>
      <c r="AW176" s="971">
        <v>8.5</v>
      </c>
      <c r="AX176" s="684"/>
      <c r="AY176" s="684"/>
      <c r="AZ176" s="684"/>
      <c r="BA176" s="684"/>
      <c r="BB176" s="684"/>
      <c r="BC176" s="1220"/>
      <c r="BD176" s="2233"/>
      <c r="BE176" s="303">
        <f t="shared" si="207"/>
        <v>8.5</v>
      </c>
      <c r="BF176" s="971">
        <v>8.5</v>
      </c>
      <c r="BG176" s="684"/>
      <c r="BH176" s="684"/>
      <c r="BI176" s="684"/>
      <c r="BJ176" s="684"/>
      <c r="BK176" s="684"/>
      <c r="BL176" s="1220"/>
      <c r="BM176" s="2236"/>
      <c r="BN176" s="303">
        <f t="shared" si="208"/>
        <v>8.5</v>
      </c>
      <c r="BO176" s="971">
        <v>8.5</v>
      </c>
      <c r="BP176" s="684"/>
      <c r="BQ176" s="684"/>
      <c r="BR176" s="684"/>
      <c r="BS176" s="684"/>
      <c r="BT176" s="684"/>
      <c r="BU176" s="1207"/>
      <c r="BV176" s="1208"/>
      <c r="BW176" s="1208"/>
      <c r="BX176" s="1208"/>
      <c r="BY176" s="1208"/>
      <c r="BZ176" s="1208"/>
      <c r="CA176" s="1208"/>
      <c r="CB176" s="1208"/>
      <c r="CC176" s="1209"/>
    </row>
    <row r="177" spans="1:81" s="690" customFormat="1" ht="40.15" customHeight="1" x14ac:dyDescent="0.25">
      <c r="A177" s="673"/>
      <c r="B177" s="2347"/>
      <c r="C177" s="1315"/>
      <c r="D177" s="1097"/>
      <c r="E177" s="1094"/>
      <c r="F177" s="1094"/>
      <c r="G177" s="1094"/>
      <c r="H177" s="1094"/>
      <c r="I177" s="1094"/>
      <c r="J177" s="1220"/>
      <c r="K177" s="1217"/>
      <c r="L177" s="2337"/>
      <c r="M177" s="1226"/>
      <c r="N177" s="2344"/>
      <c r="O177" s="1232"/>
      <c r="P177" s="1235"/>
      <c r="Q177" s="1238"/>
      <c r="R177" s="1220"/>
      <c r="S177" s="678"/>
      <c r="T177" s="709"/>
      <c r="U177" s="709"/>
      <c r="V177" s="709"/>
      <c r="W177" s="678"/>
      <c r="X177" s="670"/>
      <c r="Y177" s="670"/>
      <c r="Z177" s="670"/>
      <c r="AA177" s="670"/>
      <c r="AB177" s="1220"/>
      <c r="AC177" s="1241"/>
      <c r="AD177" s="303">
        <f t="shared" si="239"/>
        <v>0</v>
      </c>
      <c r="AE177" s="303">
        <f t="shared" si="239"/>
        <v>0</v>
      </c>
      <c r="AF177" s="303">
        <f t="shared" si="239"/>
        <v>0</v>
      </c>
      <c r="AG177" s="303">
        <f t="shared" si="238"/>
        <v>0</v>
      </c>
      <c r="AH177" s="303">
        <f t="shared" si="238"/>
        <v>0</v>
      </c>
      <c r="AI177" s="303">
        <f t="shared" si="238"/>
        <v>0</v>
      </c>
      <c r="AJ177" s="303">
        <f t="shared" si="187"/>
        <v>0</v>
      </c>
      <c r="AK177" s="1220"/>
      <c r="AL177" s="2239"/>
      <c r="AM177" s="303">
        <f t="shared" si="205"/>
        <v>0</v>
      </c>
      <c r="AN177" s="684"/>
      <c r="AO177" s="684"/>
      <c r="AP177" s="684"/>
      <c r="AQ177" s="684"/>
      <c r="AR177" s="684"/>
      <c r="AS177" s="684"/>
      <c r="AT177" s="1220"/>
      <c r="AU177" s="2230"/>
      <c r="AV177" s="303">
        <f t="shared" si="206"/>
        <v>0</v>
      </c>
      <c r="AW177" s="684"/>
      <c r="AX177" s="684"/>
      <c r="AY177" s="684"/>
      <c r="AZ177" s="684"/>
      <c r="BA177" s="684"/>
      <c r="BB177" s="684"/>
      <c r="BC177" s="1220"/>
      <c r="BD177" s="2233"/>
      <c r="BE177" s="303">
        <f t="shared" si="207"/>
        <v>0</v>
      </c>
      <c r="BF177" s="684"/>
      <c r="BG177" s="684"/>
      <c r="BH177" s="684"/>
      <c r="BI177" s="684"/>
      <c r="BJ177" s="684"/>
      <c r="BK177" s="684"/>
      <c r="BL177" s="1220"/>
      <c r="BM177" s="2236"/>
      <c r="BN177" s="303">
        <f t="shared" si="208"/>
        <v>0</v>
      </c>
      <c r="BO177" s="684"/>
      <c r="BP177" s="684"/>
      <c r="BQ177" s="684"/>
      <c r="BR177" s="684"/>
      <c r="BS177" s="684"/>
      <c r="BT177" s="684"/>
      <c r="BU177" s="1207"/>
      <c r="BV177" s="1208"/>
      <c r="BW177" s="1208"/>
      <c r="BX177" s="1208"/>
      <c r="BY177" s="1208"/>
      <c r="BZ177" s="1208"/>
      <c r="CA177" s="1208"/>
      <c r="CB177" s="1208"/>
      <c r="CC177" s="1209"/>
    </row>
    <row r="178" spans="1:81" s="690" customFormat="1" ht="40.15" customHeight="1" thickBot="1" x14ac:dyDescent="0.3">
      <c r="A178" s="673"/>
      <c r="B178" s="2347"/>
      <c r="C178" s="1315"/>
      <c r="D178" s="1098"/>
      <c r="E178" s="1095"/>
      <c r="F178" s="1095"/>
      <c r="G178" s="1095"/>
      <c r="H178" s="1095"/>
      <c r="I178" s="1095"/>
      <c r="J178" s="1221"/>
      <c r="K178" s="1218"/>
      <c r="L178" s="2338"/>
      <c r="M178" s="1227"/>
      <c r="N178" s="2345"/>
      <c r="O178" s="1233"/>
      <c r="P178" s="1236"/>
      <c r="Q178" s="1239"/>
      <c r="R178" s="1221"/>
      <c r="S178" s="679"/>
      <c r="T178" s="710"/>
      <c r="U178" s="710"/>
      <c r="V178" s="710"/>
      <c r="W178" s="679"/>
      <c r="X178" s="671"/>
      <c r="Y178" s="671"/>
      <c r="Z178" s="671"/>
      <c r="AA178" s="671"/>
      <c r="AB178" s="1221"/>
      <c r="AC178" s="1242"/>
      <c r="AD178" s="306">
        <f t="shared" si="239"/>
        <v>0</v>
      </c>
      <c r="AE178" s="306">
        <f t="shared" si="239"/>
        <v>0</v>
      </c>
      <c r="AF178" s="306">
        <f t="shared" si="239"/>
        <v>0</v>
      </c>
      <c r="AG178" s="306">
        <f t="shared" si="238"/>
        <v>0</v>
      </c>
      <c r="AH178" s="306">
        <f t="shared" si="238"/>
        <v>0</v>
      </c>
      <c r="AI178" s="306">
        <f t="shared" si="238"/>
        <v>0</v>
      </c>
      <c r="AJ178" s="306">
        <f t="shared" si="187"/>
        <v>0</v>
      </c>
      <c r="AK178" s="1221"/>
      <c r="AL178" s="2240"/>
      <c r="AM178" s="306">
        <f t="shared" si="205"/>
        <v>0</v>
      </c>
      <c r="AN178" s="685"/>
      <c r="AO178" s="685"/>
      <c r="AP178" s="685"/>
      <c r="AQ178" s="685"/>
      <c r="AR178" s="685"/>
      <c r="AS178" s="685"/>
      <c r="AT178" s="1221"/>
      <c r="AU178" s="2231"/>
      <c r="AV178" s="306">
        <f t="shared" si="206"/>
        <v>0</v>
      </c>
      <c r="AW178" s="685"/>
      <c r="AX178" s="685"/>
      <c r="AY178" s="685"/>
      <c r="AZ178" s="685"/>
      <c r="BA178" s="685"/>
      <c r="BB178" s="685"/>
      <c r="BC178" s="1221"/>
      <c r="BD178" s="2234"/>
      <c r="BE178" s="306">
        <f t="shared" si="207"/>
        <v>0</v>
      </c>
      <c r="BF178" s="685"/>
      <c r="BG178" s="685"/>
      <c r="BH178" s="685"/>
      <c r="BI178" s="685"/>
      <c r="BJ178" s="685"/>
      <c r="BK178" s="685"/>
      <c r="BL178" s="1221"/>
      <c r="BM178" s="2237"/>
      <c r="BN178" s="306">
        <f t="shared" si="208"/>
        <v>0</v>
      </c>
      <c r="BO178" s="685"/>
      <c r="BP178" s="685"/>
      <c r="BQ178" s="685"/>
      <c r="BR178" s="685"/>
      <c r="BS178" s="685"/>
      <c r="BT178" s="685"/>
      <c r="BU178" s="1210"/>
      <c r="BV178" s="1211"/>
      <c r="BW178" s="1211"/>
      <c r="BX178" s="1211"/>
      <c r="BY178" s="1211"/>
      <c r="BZ178" s="1211"/>
      <c r="CA178" s="1211"/>
      <c r="CB178" s="1211"/>
      <c r="CC178" s="1212"/>
    </row>
    <row r="179" spans="1:81" s="690" customFormat="1" ht="40.15" customHeight="1" thickTop="1" x14ac:dyDescent="0.25">
      <c r="A179" s="673"/>
      <c r="B179" s="2347"/>
      <c r="C179" s="1315"/>
      <c r="D179" s="1096">
        <v>2409</v>
      </c>
      <c r="E179" s="1093" t="s">
        <v>7429</v>
      </c>
      <c r="F179" s="1093">
        <v>2409023</v>
      </c>
      <c r="G179" s="1093" t="s">
        <v>7430</v>
      </c>
      <c r="H179" s="1093" t="s">
        <v>7431</v>
      </c>
      <c r="I179" s="1093" t="s">
        <v>7432</v>
      </c>
      <c r="J179" s="1219">
        <v>818</v>
      </c>
      <c r="K179" s="1216" t="str">
        <f>+[23]Metas!K943</f>
        <v xml:space="preserve">Plan para la supervisión y control a las entidades y los mecanismos que garantizan las condiciones adecuadas de vehículos motorizados </v>
      </c>
      <c r="L179" s="1222">
        <v>1</v>
      </c>
      <c r="M179" s="1225">
        <f>SUM(N179:Q179)</f>
        <v>1</v>
      </c>
      <c r="N179" s="1482">
        <v>0.25</v>
      </c>
      <c r="O179" s="1484">
        <v>0.25</v>
      </c>
      <c r="P179" s="1486">
        <v>0.25</v>
      </c>
      <c r="Q179" s="1488">
        <v>0.25</v>
      </c>
      <c r="R179" s="1219">
        <f>+$J179</f>
        <v>818</v>
      </c>
      <c r="S179" s="677" t="s">
        <v>7424</v>
      </c>
      <c r="T179" s="709" t="s">
        <v>3833</v>
      </c>
      <c r="U179" s="709" t="s">
        <v>3838</v>
      </c>
      <c r="V179" s="709" t="s">
        <v>3842</v>
      </c>
      <c r="W179" s="677" t="s">
        <v>7433</v>
      </c>
      <c r="X179" s="670">
        <v>44593</v>
      </c>
      <c r="Y179" s="670">
        <v>44925</v>
      </c>
      <c r="Z179" s="670">
        <v>44593</v>
      </c>
      <c r="AA179" s="670">
        <v>44925</v>
      </c>
      <c r="AB179" s="1219">
        <f t="shared" si="227"/>
        <v>818</v>
      </c>
      <c r="AC179" s="1240">
        <f t="shared" ref="AC179" si="240">+L179</f>
        <v>1</v>
      </c>
      <c r="AD179" s="308">
        <f t="shared" si="239"/>
        <v>10.56</v>
      </c>
      <c r="AE179" s="308">
        <f t="shared" si="239"/>
        <v>10.56</v>
      </c>
      <c r="AF179" s="308">
        <f t="shared" si="239"/>
        <v>0</v>
      </c>
      <c r="AG179" s="308">
        <f t="shared" si="238"/>
        <v>0</v>
      </c>
      <c r="AH179" s="308">
        <f t="shared" si="238"/>
        <v>0</v>
      </c>
      <c r="AI179" s="308">
        <f t="shared" si="238"/>
        <v>0</v>
      </c>
      <c r="AJ179" s="308">
        <f t="shared" si="187"/>
        <v>0</v>
      </c>
      <c r="AK179" s="1219">
        <f t="shared" si="229"/>
        <v>818</v>
      </c>
      <c r="AL179" s="2238">
        <f>+N179</f>
        <v>0.25</v>
      </c>
      <c r="AM179" s="308">
        <f t="shared" si="205"/>
        <v>2.64</v>
      </c>
      <c r="AN179" s="973">
        <v>2.64</v>
      </c>
      <c r="AO179" s="683"/>
      <c r="AP179" s="683"/>
      <c r="AQ179" s="683"/>
      <c r="AR179" s="683"/>
      <c r="AS179" s="683"/>
      <c r="AT179" s="1219">
        <f t="shared" si="230"/>
        <v>818</v>
      </c>
      <c r="AU179" s="2229">
        <f>+O179</f>
        <v>0.25</v>
      </c>
      <c r="AV179" s="308">
        <f t="shared" si="206"/>
        <v>2.64</v>
      </c>
      <c r="AW179" s="973">
        <v>2.64</v>
      </c>
      <c r="AX179" s="683"/>
      <c r="AY179" s="683"/>
      <c r="AZ179" s="683"/>
      <c r="BA179" s="683"/>
      <c r="BB179" s="683"/>
      <c r="BC179" s="1219">
        <f t="shared" si="231"/>
        <v>818</v>
      </c>
      <c r="BD179" s="2232">
        <f>+P179</f>
        <v>0.25</v>
      </c>
      <c r="BE179" s="308">
        <f t="shared" si="207"/>
        <v>2.64</v>
      </c>
      <c r="BF179" s="973">
        <v>2.64</v>
      </c>
      <c r="BG179" s="683"/>
      <c r="BH179" s="683"/>
      <c r="BI179" s="683"/>
      <c r="BJ179" s="683"/>
      <c r="BK179" s="683"/>
      <c r="BL179" s="1219">
        <f t="shared" si="232"/>
        <v>818</v>
      </c>
      <c r="BM179" s="2235">
        <f>+Q179</f>
        <v>0.25</v>
      </c>
      <c r="BN179" s="308">
        <f t="shared" si="208"/>
        <v>2.64</v>
      </c>
      <c r="BO179" s="973">
        <v>2.64</v>
      </c>
      <c r="BP179" s="683"/>
      <c r="BQ179" s="683"/>
      <c r="BR179" s="683"/>
      <c r="BS179" s="683"/>
      <c r="BT179" s="683"/>
      <c r="BU179" s="1204"/>
      <c r="BV179" s="1205"/>
      <c r="BW179" s="1205"/>
      <c r="BX179" s="1205"/>
      <c r="BY179" s="1205"/>
      <c r="BZ179" s="1205"/>
      <c r="CA179" s="1205"/>
      <c r="CB179" s="1205"/>
      <c r="CC179" s="1206"/>
    </row>
    <row r="180" spans="1:81" s="690" customFormat="1" ht="40.15" customHeight="1" x14ac:dyDescent="0.25">
      <c r="A180" s="673"/>
      <c r="B180" s="2347"/>
      <c r="C180" s="1315"/>
      <c r="D180" s="1097"/>
      <c r="E180" s="1094"/>
      <c r="F180" s="1094"/>
      <c r="G180" s="1094"/>
      <c r="H180" s="1094"/>
      <c r="I180" s="1094"/>
      <c r="J180" s="1220"/>
      <c r="K180" s="1217"/>
      <c r="L180" s="1223"/>
      <c r="M180" s="1226"/>
      <c r="N180" s="1229"/>
      <c r="O180" s="1232"/>
      <c r="P180" s="1235"/>
      <c r="Q180" s="1238"/>
      <c r="R180" s="1220"/>
      <c r="S180" s="678"/>
      <c r="T180" s="709"/>
      <c r="U180" s="709"/>
      <c r="V180" s="709"/>
      <c r="W180" s="678"/>
      <c r="X180" s="670"/>
      <c r="Y180" s="670"/>
      <c r="Z180" s="670"/>
      <c r="AA180" s="670"/>
      <c r="AB180" s="1220"/>
      <c r="AC180" s="1241"/>
      <c r="AD180" s="303">
        <f t="shared" si="239"/>
        <v>0</v>
      </c>
      <c r="AE180" s="303">
        <f t="shared" si="239"/>
        <v>0</v>
      </c>
      <c r="AF180" s="303">
        <f t="shared" si="239"/>
        <v>0</v>
      </c>
      <c r="AG180" s="303">
        <f t="shared" si="238"/>
        <v>0</v>
      </c>
      <c r="AH180" s="303">
        <f t="shared" si="238"/>
        <v>0</v>
      </c>
      <c r="AI180" s="303">
        <f t="shared" si="238"/>
        <v>0</v>
      </c>
      <c r="AJ180" s="303">
        <f t="shared" si="187"/>
        <v>0</v>
      </c>
      <c r="AK180" s="1220"/>
      <c r="AL180" s="2239"/>
      <c r="AM180" s="303">
        <f t="shared" si="205"/>
        <v>0</v>
      </c>
      <c r="AN180" s="684"/>
      <c r="AO180" s="684"/>
      <c r="AP180" s="684"/>
      <c r="AQ180" s="684"/>
      <c r="AR180" s="684"/>
      <c r="AS180" s="684"/>
      <c r="AT180" s="1220"/>
      <c r="AU180" s="2230"/>
      <c r="AV180" s="303">
        <f t="shared" si="206"/>
        <v>0</v>
      </c>
      <c r="AW180" s="684"/>
      <c r="AX180" s="684"/>
      <c r="AY180" s="684"/>
      <c r="AZ180" s="684"/>
      <c r="BA180" s="684"/>
      <c r="BB180" s="684"/>
      <c r="BC180" s="1220"/>
      <c r="BD180" s="2233"/>
      <c r="BE180" s="303">
        <f t="shared" si="207"/>
        <v>0</v>
      </c>
      <c r="BF180" s="684"/>
      <c r="BG180" s="684"/>
      <c r="BH180" s="684"/>
      <c r="BI180" s="684"/>
      <c r="BJ180" s="684"/>
      <c r="BK180" s="684"/>
      <c r="BL180" s="1220"/>
      <c r="BM180" s="2236"/>
      <c r="BN180" s="303">
        <f t="shared" si="208"/>
        <v>0</v>
      </c>
      <c r="BO180" s="684"/>
      <c r="BP180" s="684"/>
      <c r="BQ180" s="684"/>
      <c r="BR180" s="684"/>
      <c r="BS180" s="684"/>
      <c r="BT180" s="684"/>
      <c r="BU180" s="1207"/>
      <c r="BV180" s="1208"/>
      <c r="BW180" s="1208"/>
      <c r="BX180" s="1208"/>
      <c r="BY180" s="1208"/>
      <c r="BZ180" s="1208"/>
      <c r="CA180" s="1208"/>
      <c r="CB180" s="1208"/>
      <c r="CC180" s="1209"/>
    </row>
    <row r="181" spans="1:81" s="690" customFormat="1" ht="40.15" customHeight="1" x14ac:dyDescent="0.25">
      <c r="A181" s="673"/>
      <c r="B181" s="2347"/>
      <c r="C181" s="1315"/>
      <c r="D181" s="1097"/>
      <c r="E181" s="1094"/>
      <c r="F181" s="1094"/>
      <c r="G181" s="1094"/>
      <c r="H181" s="1094"/>
      <c r="I181" s="1094"/>
      <c r="J181" s="1220"/>
      <c r="K181" s="1217"/>
      <c r="L181" s="1223"/>
      <c r="M181" s="1226"/>
      <c r="N181" s="1229"/>
      <c r="O181" s="1232"/>
      <c r="P181" s="1235"/>
      <c r="Q181" s="1238"/>
      <c r="R181" s="1220"/>
      <c r="S181" s="678"/>
      <c r="T181" s="709"/>
      <c r="U181" s="709"/>
      <c r="V181" s="709"/>
      <c r="W181" s="678"/>
      <c r="X181" s="670"/>
      <c r="Y181" s="670"/>
      <c r="Z181" s="670"/>
      <c r="AA181" s="670"/>
      <c r="AB181" s="1220"/>
      <c r="AC181" s="1241"/>
      <c r="AD181" s="303">
        <f t="shared" si="239"/>
        <v>0</v>
      </c>
      <c r="AE181" s="303">
        <f t="shared" si="239"/>
        <v>0</v>
      </c>
      <c r="AF181" s="303">
        <f t="shared" si="239"/>
        <v>0</v>
      </c>
      <c r="AG181" s="303">
        <f t="shared" si="238"/>
        <v>0</v>
      </c>
      <c r="AH181" s="303">
        <f t="shared" si="238"/>
        <v>0</v>
      </c>
      <c r="AI181" s="303">
        <f t="shared" si="238"/>
        <v>0</v>
      </c>
      <c r="AJ181" s="303">
        <f t="shared" si="187"/>
        <v>0</v>
      </c>
      <c r="AK181" s="1220"/>
      <c r="AL181" s="2239"/>
      <c r="AM181" s="303">
        <f t="shared" si="205"/>
        <v>0</v>
      </c>
      <c r="AN181" s="684"/>
      <c r="AO181" s="684"/>
      <c r="AP181" s="684"/>
      <c r="AQ181" s="684"/>
      <c r="AR181" s="684"/>
      <c r="AS181" s="684"/>
      <c r="AT181" s="1220"/>
      <c r="AU181" s="2230"/>
      <c r="AV181" s="303">
        <f t="shared" si="206"/>
        <v>0</v>
      </c>
      <c r="AW181" s="684"/>
      <c r="AX181" s="684"/>
      <c r="AY181" s="684"/>
      <c r="AZ181" s="684"/>
      <c r="BA181" s="684"/>
      <c r="BB181" s="684"/>
      <c r="BC181" s="1220"/>
      <c r="BD181" s="2233"/>
      <c r="BE181" s="303">
        <f t="shared" si="207"/>
        <v>0</v>
      </c>
      <c r="BF181" s="684"/>
      <c r="BG181" s="684"/>
      <c r="BH181" s="684"/>
      <c r="BI181" s="684"/>
      <c r="BJ181" s="684"/>
      <c r="BK181" s="684"/>
      <c r="BL181" s="1220"/>
      <c r="BM181" s="2236"/>
      <c r="BN181" s="303">
        <f t="shared" si="208"/>
        <v>0</v>
      </c>
      <c r="BO181" s="684"/>
      <c r="BP181" s="684"/>
      <c r="BQ181" s="684"/>
      <c r="BR181" s="684"/>
      <c r="BS181" s="684"/>
      <c r="BT181" s="684"/>
      <c r="BU181" s="1207"/>
      <c r="BV181" s="1208"/>
      <c r="BW181" s="1208"/>
      <c r="BX181" s="1208"/>
      <c r="BY181" s="1208"/>
      <c r="BZ181" s="1208"/>
      <c r="CA181" s="1208"/>
      <c r="CB181" s="1208"/>
      <c r="CC181" s="1209"/>
    </row>
    <row r="182" spans="1:81" s="690" customFormat="1" ht="40.15" customHeight="1" thickBot="1" x14ac:dyDescent="0.3">
      <c r="A182" s="673"/>
      <c r="B182" s="2347"/>
      <c r="C182" s="1316"/>
      <c r="D182" s="1098"/>
      <c r="E182" s="1095"/>
      <c r="F182" s="1095"/>
      <c r="G182" s="1095"/>
      <c r="H182" s="1095"/>
      <c r="I182" s="1095"/>
      <c r="J182" s="1221"/>
      <c r="K182" s="1218"/>
      <c r="L182" s="1224"/>
      <c r="M182" s="1227"/>
      <c r="N182" s="1230"/>
      <c r="O182" s="1233"/>
      <c r="P182" s="1236"/>
      <c r="Q182" s="1239"/>
      <c r="R182" s="1221"/>
      <c r="S182" s="679"/>
      <c r="T182" s="710"/>
      <c r="U182" s="710"/>
      <c r="V182" s="710"/>
      <c r="W182" s="679"/>
      <c r="X182" s="671"/>
      <c r="Y182" s="671"/>
      <c r="Z182" s="671"/>
      <c r="AA182" s="671"/>
      <c r="AB182" s="1221"/>
      <c r="AC182" s="1242"/>
      <c r="AD182" s="306">
        <f t="shared" si="239"/>
        <v>0</v>
      </c>
      <c r="AE182" s="306">
        <f t="shared" si="239"/>
        <v>0</v>
      </c>
      <c r="AF182" s="306">
        <f t="shared" si="239"/>
        <v>0</v>
      </c>
      <c r="AG182" s="306">
        <f t="shared" si="238"/>
        <v>0</v>
      </c>
      <c r="AH182" s="306">
        <f t="shared" si="238"/>
        <v>0</v>
      </c>
      <c r="AI182" s="306">
        <f t="shared" si="238"/>
        <v>0</v>
      </c>
      <c r="AJ182" s="306">
        <f t="shared" si="187"/>
        <v>0</v>
      </c>
      <c r="AK182" s="1221"/>
      <c r="AL182" s="2240"/>
      <c r="AM182" s="306">
        <f t="shared" si="205"/>
        <v>0</v>
      </c>
      <c r="AN182" s="685"/>
      <c r="AO182" s="685"/>
      <c r="AP182" s="685"/>
      <c r="AQ182" s="685"/>
      <c r="AR182" s="685"/>
      <c r="AS182" s="685"/>
      <c r="AT182" s="1221"/>
      <c r="AU182" s="2231"/>
      <c r="AV182" s="306">
        <f t="shared" si="206"/>
        <v>0</v>
      </c>
      <c r="AW182" s="685"/>
      <c r="AX182" s="685"/>
      <c r="AY182" s="685"/>
      <c r="AZ182" s="685"/>
      <c r="BA182" s="685"/>
      <c r="BB182" s="685"/>
      <c r="BC182" s="1221"/>
      <c r="BD182" s="2234"/>
      <c r="BE182" s="306">
        <f t="shared" si="207"/>
        <v>0</v>
      </c>
      <c r="BF182" s="685"/>
      <c r="BG182" s="685"/>
      <c r="BH182" s="685"/>
      <c r="BI182" s="685"/>
      <c r="BJ182" s="685"/>
      <c r="BK182" s="685"/>
      <c r="BL182" s="1221"/>
      <c r="BM182" s="2237"/>
      <c r="BN182" s="306">
        <f t="shared" si="208"/>
        <v>0</v>
      </c>
      <c r="BO182" s="685"/>
      <c r="BP182" s="685"/>
      <c r="BQ182" s="685"/>
      <c r="BR182" s="685"/>
      <c r="BS182" s="685"/>
      <c r="BT182" s="685"/>
      <c r="BU182" s="1210"/>
      <c r="BV182" s="1211"/>
      <c r="BW182" s="1211"/>
      <c r="BX182" s="1211"/>
      <c r="BY182" s="1211"/>
      <c r="BZ182" s="1211"/>
      <c r="CA182" s="1211"/>
      <c r="CB182" s="1211"/>
      <c r="CC182" s="1212"/>
    </row>
    <row r="183" spans="1:81" s="690" customFormat="1" ht="40.15" customHeight="1" thickTop="1" x14ac:dyDescent="0.25">
      <c r="A183" s="673"/>
      <c r="B183" s="2347"/>
      <c r="C183" s="1314" t="s">
        <v>1307</v>
      </c>
      <c r="D183" s="1096">
        <v>2409</v>
      </c>
      <c r="E183" s="1093" t="s">
        <v>7429</v>
      </c>
      <c r="F183" s="1093">
        <v>2409023</v>
      </c>
      <c r="G183" s="1093" t="s">
        <v>7430</v>
      </c>
      <c r="H183" s="1093" t="s">
        <v>7431</v>
      </c>
      <c r="I183" s="1093" t="s">
        <v>7432</v>
      </c>
      <c r="J183" s="1219">
        <v>819</v>
      </c>
      <c r="K183" s="1216" t="str">
        <f>+[23]Metas!K944</f>
        <v>Centro de referencia para la atención de víctimas en hechos de tránsito, creado y en funcionamiento</v>
      </c>
      <c r="L183" s="1222">
        <v>1</v>
      </c>
      <c r="M183" s="1225">
        <v>1</v>
      </c>
      <c r="N183" s="1228"/>
      <c r="O183" s="1231"/>
      <c r="P183" s="1234"/>
      <c r="Q183" s="1237">
        <v>1</v>
      </c>
      <c r="R183" s="1219">
        <f>+$J183</f>
        <v>819</v>
      </c>
      <c r="S183" s="677" t="s">
        <v>7420</v>
      </c>
      <c r="T183" s="709" t="s">
        <v>3833</v>
      </c>
      <c r="U183" s="709" t="s">
        <v>3838</v>
      </c>
      <c r="V183" s="709" t="s">
        <v>3842</v>
      </c>
      <c r="W183" s="677" t="s">
        <v>7433</v>
      </c>
      <c r="X183" s="670">
        <v>44593</v>
      </c>
      <c r="Y183" s="670">
        <v>44925</v>
      </c>
      <c r="Z183" s="670">
        <v>44593</v>
      </c>
      <c r="AA183" s="670">
        <v>44925</v>
      </c>
      <c r="AB183" s="1219">
        <f t="shared" si="227"/>
        <v>819</v>
      </c>
      <c r="AC183" s="1240">
        <f t="shared" ref="AC183" si="241">+L183</f>
        <v>1</v>
      </c>
      <c r="AD183" s="308">
        <f t="shared" si="239"/>
        <v>6.048</v>
      </c>
      <c r="AE183" s="308">
        <f t="shared" si="239"/>
        <v>6.048</v>
      </c>
      <c r="AF183" s="308">
        <f t="shared" si="239"/>
        <v>0</v>
      </c>
      <c r="AG183" s="308">
        <f t="shared" si="238"/>
        <v>0</v>
      </c>
      <c r="AH183" s="308">
        <f t="shared" si="238"/>
        <v>0</v>
      </c>
      <c r="AI183" s="308">
        <f t="shared" si="238"/>
        <v>0</v>
      </c>
      <c r="AJ183" s="308">
        <f t="shared" si="187"/>
        <v>0</v>
      </c>
      <c r="AK183" s="1219">
        <f t="shared" si="229"/>
        <v>819</v>
      </c>
      <c r="AL183" s="1243">
        <f>+N183</f>
        <v>0</v>
      </c>
      <c r="AM183" s="308">
        <f t="shared" si="205"/>
        <v>1.512</v>
      </c>
      <c r="AN183" s="970">
        <v>1.512</v>
      </c>
      <c r="AO183" s="683"/>
      <c r="AP183" s="683"/>
      <c r="AQ183" s="683"/>
      <c r="AR183" s="683"/>
      <c r="AS183" s="683"/>
      <c r="AT183" s="1219">
        <f t="shared" si="230"/>
        <v>819</v>
      </c>
      <c r="AU183" s="1246">
        <f>+O183</f>
        <v>0</v>
      </c>
      <c r="AV183" s="308">
        <f t="shared" si="206"/>
        <v>1.512</v>
      </c>
      <c r="AW183" s="970">
        <v>1.512</v>
      </c>
      <c r="AX183" s="683"/>
      <c r="AY183" s="683"/>
      <c r="AZ183" s="683"/>
      <c r="BA183" s="683"/>
      <c r="BB183" s="683"/>
      <c r="BC183" s="1219">
        <f t="shared" si="231"/>
        <v>819</v>
      </c>
      <c r="BD183" s="1249">
        <f>+P183</f>
        <v>0</v>
      </c>
      <c r="BE183" s="308">
        <f t="shared" si="207"/>
        <v>1.512</v>
      </c>
      <c r="BF183" s="970">
        <v>1.512</v>
      </c>
      <c r="BG183" s="683"/>
      <c r="BH183" s="683"/>
      <c r="BI183" s="683"/>
      <c r="BJ183" s="683"/>
      <c r="BK183" s="683"/>
      <c r="BL183" s="1219">
        <f t="shared" si="232"/>
        <v>819</v>
      </c>
      <c r="BM183" s="1252">
        <f>+Q183</f>
        <v>1</v>
      </c>
      <c r="BN183" s="308">
        <f t="shared" si="208"/>
        <v>1.512</v>
      </c>
      <c r="BO183" s="970">
        <v>1.512</v>
      </c>
      <c r="BP183" s="683"/>
      <c r="BQ183" s="683"/>
      <c r="BR183" s="683"/>
      <c r="BS183" s="683"/>
      <c r="BT183" s="683"/>
      <c r="BU183" s="1204"/>
      <c r="BV183" s="1205"/>
      <c r="BW183" s="1205"/>
      <c r="BX183" s="1205"/>
      <c r="BY183" s="1205"/>
      <c r="BZ183" s="1205"/>
      <c r="CA183" s="1205"/>
      <c r="CB183" s="1205"/>
      <c r="CC183" s="1206"/>
    </row>
    <row r="184" spans="1:81" s="690" customFormat="1" ht="40.15" customHeight="1" x14ac:dyDescent="0.25">
      <c r="A184" s="673"/>
      <c r="B184" s="2347"/>
      <c r="C184" s="1315"/>
      <c r="D184" s="1097"/>
      <c r="E184" s="1094"/>
      <c r="F184" s="1094"/>
      <c r="G184" s="1094"/>
      <c r="H184" s="1094"/>
      <c r="I184" s="1094"/>
      <c r="J184" s="1220"/>
      <c r="K184" s="1217"/>
      <c r="L184" s="1223"/>
      <c r="M184" s="1226"/>
      <c r="N184" s="1229"/>
      <c r="O184" s="1232"/>
      <c r="P184" s="1235"/>
      <c r="Q184" s="1238"/>
      <c r="R184" s="1220"/>
      <c r="S184" s="678"/>
      <c r="T184" s="709"/>
      <c r="U184" s="709"/>
      <c r="V184" s="709"/>
      <c r="W184" s="678"/>
      <c r="X184" s="670"/>
      <c r="Y184" s="670"/>
      <c r="Z184" s="670"/>
      <c r="AA184" s="670"/>
      <c r="AB184" s="1220"/>
      <c r="AC184" s="1241"/>
      <c r="AD184" s="303">
        <f t="shared" si="239"/>
        <v>0</v>
      </c>
      <c r="AE184" s="303">
        <f t="shared" si="239"/>
        <v>0</v>
      </c>
      <c r="AF184" s="303">
        <f t="shared" si="239"/>
        <v>0</v>
      </c>
      <c r="AG184" s="303">
        <f t="shared" si="238"/>
        <v>0</v>
      </c>
      <c r="AH184" s="303">
        <f t="shared" si="238"/>
        <v>0</v>
      </c>
      <c r="AI184" s="303">
        <f t="shared" si="238"/>
        <v>0</v>
      </c>
      <c r="AJ184" s="303">
        <f t="shared" si="187"/>
        <v>0</v>
      </c>
      <c r="AK184" s="1220"/>
      <c r="AL184" s="1244"/>
      <c r="AM184" s="303">
        <f t="shared" si="205"/>
        <v>0</v>
      </c>
      <c r="AN184" s="970"/>
      <c r="AO184" s="684"/>
      <c r="AP184" s="684"/>
      <c r="AQ184" s="684"/>
      <c r="AR184" s="684"/>
      <c r="AS184" s="684"/>
      <c r="AT184" s="1220"/>
      <c r="AU184" s="1247"/>
      <c r="AV184" s="303">
        <f t="shared" si="206"/>
        <v>0</v>
      </c>
      <c r="AW184" s="684"/>
      <c r="AX184" s="684"/>
      <c r="AY184" s="684"/>
      <c r="AZ184" s="684"/>
      <c r="BA184" s="684"/>
      <c r="BB184" s="684"/>
      <c r="BC184" s="1220"/>
      <c r="BD184" s="1250"/>
      <c r="BE184" s="303">
        <f t="shared" si="207"/>
        <v>0</v>
      </c>
      <c r="BF184" s="684"/>
      <c r="BG184" s="684"/>
      <c r="BH184" s="684"/>
      <c r="BI184" s="684"/>
      <c r="BJ184" s="684"/>
      <c r="BK184" s="684"/>
      <c r="BL184" s="1220"/>
      <c r="BM184" s="1253"/>
      <c r="BN184" s="303">
        <f t="shared" si="208"/>
        <v>0</v>
      </c>
      <c r="BO184" s="684"/>
      <c r="BP184" s="684"/>
      <c r="BQ184" s="684"/>
      <c r="BR184" s="684"/>
      <c r="BS184" s="684"/>
      <c r="BT184" s="684"/>
      <c r="BU184" s="1207"/>
      <c r="BV184" s="1208"/>
      <c r="BW184" s="1208"/>
      <c r="BX184" s="1208"/>
      <c r="BY184" s="1208"/>
      <c r="BZ184" s="1208"/>
      <c r="CA184" s="1208"/>
      <c r="CB184" s="1208"/>
      <c r="CC184" s="1209"/>
    </row>
    <row r="185" spans="1:81" s="690" customFormat="1" ht="40.15" customHeight="1" x14ac:dyDescent="0.25">
      <c r="A185" s="673"/>
      <c r="B185" s="2347"/>
      <c r="C185" s="1315"/>
      <c r="D185" s="1097"/>
      <c r="E185" s="1094"/>
      <c r="F185" s="1094"/>
      <c r="G185" s="1094"/>
      <c r="H185" s="1094"/>
      <c r="I185" s="1094"/>
      <c r="J185" s="1220"/>
      <c r="K185" s="1217"/>
      <c r="L185" s="1223"/>
      <c r="M185" s="1226"/>
      <c r="N185" s="1229"/>
      <c r="O185" s="1232"/>
      <c r="P185" s="1235"/>
      <c r="Q185" s="1238"/>
      <c r="R185" s="1220"/>
      <c r="S185" s="678"/>
      <c r="T185" s="709"/>
      <c r="U185" s="709"/>
      <c r="V185" s="709"/>
      <c r="W185" s="678"/>
      <c r="X185" s="670"/>
      <c r="Y185" s="670"/>
      <c r="Z185" s="670"/>
      <c r="AA185" s="670"/>
      <c r="AB185" s="1220"/>
      <c r="AC185" s="1241"/>
      <c r="AD185" s="303">
        <f t="shared" si="239"/>
        <v>0</v>
      </c>
      <c r="AE185" s="303">
        <f t="shared" si="239"/>
        <v>0</v>
      </c>
      <c r="AF185" s="303">
        <f t="shared" si="239"/>
        <v>0</v>
      </c>
      <c r="AG185" s="303">
        <f t="shared" si="238"/>
        <v>0</v>
      </c>
      <c r="AH185" s="303">
        <f t="shared" si="238"/>
        <v>0</v>
      </c>
      <c r="AI185" s="303">
        <f t="shared" si="238"/>
        <v>0</v>
      </c>
      <c r="AJ185" s="303">
        <f t="shared" si="187"/>
        <v>0</v>
      </c>
      <c r="AK185" s="1220"/>
      <c r="AL185" s="1244"/>
      <c r="AM185" s="303">
        <f t="shared" si="205"/>
        <v>0</v>
      </c>
      <c r="AN185" s="684"/>
      <c r="AO185" s="684"/>
      <c r="AP185" s="684"/>
      <c r="AQ185" s="684"/>
      <c r="AR185" s="684"/>
      <c r="AS185" s="684"/>
      <c r="AT185" s="1220"/>
      <c r="AU185" s="1247"/>
      <c r="AV185" s="303">
        <f t="shared" si="206"/>
        <v>0</v>
      </c>
      <c r="AW185" s="684"/>
      <c r="AX185" s="684"/>
      <c r="AY185" s="684"/>
      <c r="AZ185" s="684"/>
      <c r="BA185" s="684"/>
      <c r="BB185" s="684"/>
      <c r="BC185" s="1220"/>
      <c r="BD185" s="1250"/>
      <c r="BE185" s="303">
        <f t="shared" si="207"/>
        <v>0</v>
      </c>
      <c r="BF185" s="684"/>
      <c r="BG185" s="684"/>
      <c r="BH185" s="684"/>
      <c r="BI185" s="684"/>
      <c r="BJ185" s="684"/>
      <c r="BK185" s="684"/>
      <c r="BL185" s="1220"/>
      <c r="BM185" s="1253"/>
      <c r="BN185" s="303">
        <f t="shared" si="208"/>
        <v>0</v>
      </c>
      <c r="BO185" s="684"/>
      <c r="BP185" s="684"/>
      <c r="BQ185" s="684"/>
      <c r="BR185" s="684"/>
      <c r="BS185" s="684"/>
      <c r="BT185" s="684"/>
      <c r="BU185" s="1207"/>
      <c r="BV185" s="1208"/>
      <c r="BW185" s="1208"/>
      <c r="BX185" s="1208"/>
      <c r="BY185" s="1208"/>
      <c r="BZ185" s="1208"/>
      <c r="CA185" s="1208"/>
      <c r="CB185" s="1208"/>
      <c r="CC185" s="1209"/>
    </row>
    <row r="186" spans="1:81" s="690" customFormat="1" ht="40.15" customHeight="1" thickBot="1" x14ac:dyDescent="0.3">
      <c r="A186" s="673"/>
      <c r="B186" s="2347"/>
      <c r="C186" s="1315"/>
      <c r="D186" s="1098"/>
      <c r="E186" s="1095"/>
      <c r="F186" s="1095"/>
      <c r="G186" s="1095"/>
      <c r="H186" s="1095"/>
      <c r="I186" s="1095"/>
      <c r="J186" s="1221"/>
      <c r="K186" s="1218"/>
      <c r="L186" s="1224"/>
      <c r="M186" s="1227"/>
      <c r="N186" s="1230"/>
      <c r="O186" s="1233"/>
      <c r="P186" s="1236"/>
      <c r="Q186" s="1239"/>
      <c r="R186" s="1221"/>
      <c r="S186" s="679"/>
      <c r="T186" s="710"/>
      <c r="U186" s="710"/>
      <c r="V186" s="710"/>
      <c r="W186" s="679"/>
      <c r="X186" s="671"/>
      <c r="Y186" s="671"/>
      <c r="Z186" s="671"/>
      <c r="AA186" s="671"/>
      <c r="AB186" s="1221"/>
      <c r="AC186" s="1242"/>
      <c r="AD186" s="306">
        <f t="shared" si="239"/>
        <v>0</v>
      </c>
      <c r="AE186" s="306">
        <f t="shared" si="239"/>
        <v>0</v>
      </c>
      <c r="AF186" s="306">
        <f t="shared" si="239"/>
        <v>0</v>
      </c>
      <c r="AG186" s="306">
        <f t="shared" si="238"/>
        <v>0</v>
      </c>
      <c r="AH186" s="306">
        <f t="shared" si="238"/>
        <v>0</v>
      </c>
      <c r="AI186" s="306">
        <f t="shared" si="238"/>
        <v>0</v>
      </c>
      <c r="AJ186" s="306">
        <f t="shared" si="187"/>
        <v>0</v>
      </c>
      <c r="AK186" s="1221"/>
      <c r="AL186" s="1245"/>
      <c r="AM186" s="306">
        <f t="shared" si="205"/>
        <v>0</v>
      </c>
      <c r="AN186" s="685"/>
      <c r="AO186" s="685"/>
      <c r="AP186" s="685"/>
      <c r="AQ186" s="685"/>
      <c r="AR186" s="685"/>
      <c r="AS186" s="685"/>
      <c r="AT186" s="1221"/>
      <c r="AU186" s="1248"/>
      <c r="AV186" s="306">
        <f t="shared" si="206"/>
        <v>0</v>
      </c>
      <c r="AW186" s="685"/>
      <c r="AX186" s="685"/>
      <c r="AY186" s="685"/>
      <c r="AZ186" s="685"/>
      <c r="BA186" s="685"/>
      <c r="BB186" s="685"/>
      <c r="BC186" s="1221"/>
      <c r="BD186" s="1251"/>
      <c r="BE186" s="306">
        <f t="shared" si="207"/>
        <v>0</v>
      </c>
      <c r="BF186" s="685"/>
      <c r="BG186" s="685"/>
      <c r="BH186" s="685"/>
      <c r="BI186" s="685"/>
      <c r="BJ186" s="685"/>
      <c r="BK186" s="685"/>
      <c r="BL186" s="1221"/>
      <c r="BM186" s="1254"/>
      <c r="BN186" s="306">
        <f t="shared" si="208"/>
        <v>0</v>
      </c>
      <c r="BO186" s="685"/>
      <c r="BP186" s="685"/>
      <c r="BQ186" s="685"/>
      <c r="BR186" s="685"/>
      <c r="BS186" s="685"/>
      <c r="BT186" s="685"/>
      <c r="BU186" s="1210"/>
      <c r="BV186" s="1211"/>
      <c r="BW186" s="1211"/>
      <c r="BX186" s="1211"/>
      <c r="BY186" s="1211"/>
      <c r="BZ186" s="1211"/>
      <c r="CA186" s="1211"/>
      <c r="CB186" s="1211"/>
      <c r="CC186" s="1212"/>
    </row>
    <row r="187" spans="1:81" s="690" customFormat="1" ht="40.15" customHeight="1" thickTop="1" x14ac:dyDescent="0.25">
      <c r="A187" s="673"/>
      <c r="B187" s="2347"/>
      <c r="C187" s="1315"/>
      <c r="D187" s="1096">
        <v>2409</v>
      </c>
      <c r="E187" s="1093" t="s">
        <v>7429</v>
      </c>
      <c r="F187" s="1093">
        <v>2409023</v>
      </c>
      <c r="G187" s="1093" t="s">
        <v>7430</v>
      </c>
      <c r="H187" s="1093" t="s">
        <v>7431</v>
      </c>
      <c r="I187" s="1093" t="s">
        <v>7432</v>
      </c>
      <c r="J187" s="1219">
        <v>820</v>
      </c>
      <c r="K187" s="1216" t="str">
        <f>+[23]Metas!K945</f>
        <v>Línea telefónica única para la atención de hechos de tránsito, en funcionamiento</v>
      </c>
      <c r="L187" s="1222">
        <v>0</v>
      </c>
      <c r="M187" s="1225">
        <f>SUM(N187:Q187)/4</f>
        <v>0</v>
      </c>
      <c r="N187" s="1228"/>
      <c r="O187" s="1231"/>
      <c r="P187" s="1234"/>
      <c r="Q187" s="1237"/>
      <c r="R187" s="1219">
        <f>+$J187</f>
        <v>820</v>
      </c>
      <c r="S187" s="677"/>
      <c r="T187" s="708"/>
      <c r="U187" s="708"/>
      <c r="V187" s="708"/>
      <c r="W187" s="677"/>
      <c r="X187" s="669"/>
      <c r="Y187" s="669"/>
      <c r="Z187" s="669"/>
      <c r="AA187" s="669"/>
      <c r="AB187" s="1219">
        <f t="shared" si="227"/>
        <v>820</v>
      </c>
      <c r="AC187" s="1240">
        <f t="shared" ref="AC187" si="242">+L187</f>
        <v>0</v>
      </c>
      <c r="AD187" s="308">
        <f t="shared" si="239"/>
        <v>0</v>
      </c>
      <c r="AE187" s="308">
        <f t="shared" si="239"/>
        <v>0</v>
      </c>
      <c r="AF187" s="308">
        <f t="shared" si="239"/>
        <v>0</v>
      </c>
      <c r="AG187" s="308">
        <f t="shared" si="238"/>
        <v>0</v>
      </c>
      <c r="AH187" s="308">
        <f t="shared" si="238"/>
        <v>0</v>
      </c>
      <c r="AI187" s="308">
        <f t="shared" si="238"/>
        <v>0</v>
      </c>
      <c r="AJ187" s="308">
        <f t="shared" si="187"/>
        <v>0</v>
      </c>
      <c r="AK187" s="1219">
        <f t="shared" si="229"/>
        <v>820</v>
      </c>
      <c r="AL187" s="1243">
        <f>+N187</f>
        <v>0</v>
      </c>
      <c r="AM187" s="308">
        <f t="shared" si="205"/>
        <v>0</v>
      </c>
      <c r="AN187" s="683"/>
      <c r="AO187" s="683"/>
      <c r="AP187" s="683"/>
      <c r="AQ187" s="683"/>
      <c r="AR187" s="683"/>
      <c r="AS187" s="683"/>
      <c r="AT187" s="1219">
        <f t="shared" si="230"/>
        <v>820</v>
      </c>
      <c r="AU187" s="1246">
        <f>+O187</f>
        <v>0</v>
      </c>
      <c r="AV187" s="308">
        <f t="shared" si="206"/>
        <v>0</v>
      </c>
      <c r="AW187" s="683"/>
      <c r="AX187" s="683"/>
      <c r="AY187" s="683"/>
      <c r="AZ187" s="683"/>
      <c r="BA187" s="683"/>
      <c r="BB187" s="683"/>
      <c r="BC187" s="1219">
        <f t="shared" si="231"/>
        <v>820</v>
      </c>
      <c r="BD187" s="1249">
        <f>+P187</f>
        <v>0</v>
      </c>
      <c r="BE187" s="308">
        <f t="shared" si="207"/>
        <v>0</v>
      </c>
      <c r="BF187" s="683"/>
      <c r="BG187" s="683"/>
      <c r="BH187" s="683"/>
      <c r="BI187" s="683"/>
      <c r="BJ187" s="683"/>
      <c r="BK187" s="683"/>
      <c r="BL187" s="1219">
        <f t="shared" si="232"/>
        <v>820</v>
      </c>
      <c r="BM187" s="1252">
        <f>+Q187</f>
        <v>0</v>
      </c>
      <c r="BN187" s="308">
        <f t="shared" si="208"/>
        <v>0</v>
      </c>
      <c r="BO187" s="683"/>
      <c r="BP187" s="683"/>
      <c r="BQ187" s="683"/>
      <c r="BR187" s="683"/>
      <c r="BS187" s="683"/>
      <c r="BT187" s="683"/>
      <c r="BU187" s="1204"/>
      <c r="BV187" s="1205"/>
      <c r="BW187" s="1205"/>
      <c r="BX187" s="1205"/>
      <c r="BY187" s="1205"/>
      <c r="BZ187" s="1205"/>
      <c r="CA187" s="1205"/>
      <c r="CB187" s="1205"/>
      <c r="CC187" s="1206"/>
    </row>
    <row r="188" spans="1:81" s="690" customFormat="1" ht="40.15" customHeight="1" x14ac:dyDescent="0.25">
      <c r="A188" s="673"/>
      <c r="B188" s="2347"/>
      <c r="C188" s="1315"/>
      <c r="D188" s="1097"/>
      <c r="E188" s="1094"/>
      <c r="F188" s="1094"/>
      <c r="G188" s="1094"/>
      <c r="H188" s="1094"/>
      <c r="I188" s="1094"/>
      <c r="J188" s="1220"/>
      <c r="K188" s="1217"/>
      <c r="L188" s="1223"/>
      <c r="M188" s="1226"/>
      <c r="N188" s="1229"/>
      <c r="O188" s="1232"/>
      <c r="P188" s="1235"/>
      <c r="Q188" s="1238"/>
      <c r="R188" s="1220"/>
      <c r="S188" s="678"/>
      <c r="T188" s="709"/>
      <c r="U188" s="709"/>
      <c r="V188" s="709"/>
      <c r="W188" s="678"/>
      <c r="X188" s="670"/>
      <c r="Y188" s="670"/>
      <c r="Z188" s="670"/>
      <c r="AA188" s="670"/>
      <c r="AB188" s="1220"/>
      <c r="AC188" s="1241"/>
      <c r="AD188" s="303">
        <f t="shared" si="239"/>
        <v>0</v>
      </c>
      <c r="AE188" s="303">
        <f t="shared" si="239"/>
        <v>0</v>
      </c>
      <c r="AF188" s="303">
        <f t="shared" si="239"/>
        <v>0</v>
      </c>
      <c r="AG188" s="303">
        <f t="shared" si="238"/>
        <v>0</v>
      </c>
      <c r="AH188" s="303">
        <f t="shared" si="238"/>
        <v>0</v>
      </c>
      <c r="AI188" s="303">
        <f t="shared" si="238"/>
        <v>0</v>
      </c>
      <c r="AJ188" s="303">
        <f t="shared" si="187"/>
        <v>0</v>
      </c>
      <c r="AK188" s="1220"/>
      <c r="AL188" s="1244"/>
      <c r="AM188" s="303">
        <f t="shared" si="205"/>
        <v>0</v>
      </c>
      <c r="AN188" s="684"/>
      <c r="AO188" s="684"/>
      <c r="AP188" s="684"/>
      <c r="AQ188" s="684"/>
      <c r="AR188" s="684"/>
      <c r="AS188" s="684"/>
      <c r="AT188" s="1220"/>
      <c r="AU188" s="1247"/>
      <c r="AV188" s="303">
        <f t="shared" si="206"/>
        <v>0</v>
      </c>
      <c r="AW188" s="684"/>
      <c r="AX188" s="684"/>
      <c r="AY188" s="684"/>
      <c r="AZ188" s="684"/>
      <c r="BA188" s="684"/>
      <c r="BB188" s="684"/>
      <c r="BC188" s="1220"/>
      <c r="BD188" s="1250"/>
      <c r="BE188" s="303">
        <f t="shared" si="207"/>
        <v>0</v>
      </c>
      <c r="BF188" s="684"/>
      <c r="BG188" s="684"/>
      <c r="BH188" s="684"/>
      <c r="BI188" s="684"/>
      <c r="BJ188" s="684"/>
      <c r="BK188" s="684"/>
      <c r="BL188" s="1220"/>
      <c r="BM188" s="1253"/>
      <c r="BN188" s="303">
        <f t="shared" si="208"/>
        <v>0</v>
      </c>
      <c r="BO188" s="684"/>
      <c r="BP188" s="684"/>
      <c r="BQ188" s="684"/>
      <c r="BR188" s="684"/>
      <c r="BS188" s="684"/>
      <c r="BT188" s="684"/>
      <c r="BU188" s="1207"/>
      <c r="BV188" s="1208"/>
      <c r="BW188" s="1208"/>
      <c r="BX188" s="1208"/>
      <c r="BY188" s="1208"/>
      <c r="BZ188" s="1208"/>
      <c r="CA188" s="1208"/>
      <c r="CB188" s="1208"/>
      <c r="CC188" s="1209"/>
    </row>
    <row r="189" spans="1:81" s="690" customFormat="1" ht="40.15" customHeight="1" x14ac:dyDescent="0.25">
      <c r="A189" s="673"/>
      <c r="B189" s="2347"/>
      <c r="C189" s="1315"/>
      <c r="D189" s="1097"/>
      <c r="E189" s="1094"/>
      <c r="F189" s="1094"/>
      <c r="G189" s="1094"/>
      <c r="H189" s="1094"/>
      <c r="I189" s="1094"/>
      <c r="J189" s="1220"/>
      <c r="K189" s="1217"/>
      <c r="L189" s="1223"/>
      <c r="M189" s="1226"/>
      <c r="N189" s="1229"/>
      <c r="O189" s="1232"/>
      <c r="P189" s="1235"/>
      <c r="Q189" s="1238"/>
      <c r="R189" s="1220"/>
      <c r="S189" s="678"/>
      <c r="T189" s="709"/>
      <c r="U189" s="709"/>
      <c r="V189" s="709"/>
      <c r="W189" s="678"/>
      <c r="X189" s="670"/>
      <c r="Y189" s="670"/>
      <c r="Z189" s="670"/>
      <c r="AA189" s="670"/>
      <c r="AB189" s="1220"/>
      <c r="AC189" s="1241"/>
      <c r="AD189" s="303">
        <f t="shared" si="239"/>
        <v>0</v>
      </c>
      <c r="AE189" s="303">
        <f t="shared" si="239"/>
        <v>0</v>
      </c>
      <c r="AF189" s="303">
        <f t="shared" si="239"/>
        <v>0</v>
      </c>
      <c r="AG189" s="303">
        <f t="shared" si="238"/>
        <v>0</v>
      </c>
      <c r="AH189" s="303">
        <f t="shared" si="238"/>
        <v>0</v>
      </c>
      <c r="AI189" s="303">
        <f t="shared" si="238"/>
        <v>0</v>
      </c>
      <c r="AJ189" s="303">
        <f t="shared" si="187"/>
        <v>0</v>
      </c>
      <c r="AK189" s="1220"/>
      <c r="AL189" s="1244"/>
      <c r="AM189" s="303">
        <f t="shared" si="205"/>
        <v>0</v>
      </c>
      <c r="AN189" s="684"/>
      <c r="AO189" s="684"/>
      <c r="AP189" s="684"/>
      <c r="AQ189" s="684"/>
      <c r="AR189" s="684"/>
      <c r="AS189" s="684"/>
      <c r="AT189" s="1220"/>
      <c r="AU189" s="1247"/>
      <c r="AV189" s="303">
        <f t="shared" si="206"/>
        <v>0</v>
      </c>
      <c r="AW189" s="684"/>
      <c r="AX189" s="684"/>
      <c r="AY189" s="684"/>
      <c r="AZ189" s="684"/>
      <c r="BA189" s="684"/>
      <c r="BB189" s="684"/>
      <c r="BC189" s="1220"/>
      <c r="BD189" s="1250"/>
      <c r="BE189" s="303">
        <f t="shared" si="207"/>
        <v>0</v>
      </c>
      <c r="BF189" s="684"/>
      <c r="BG189" s="684"/>
      <c r="BH189" s="684"/>
      <c r="BI189" s="684"/>
      <c r="BJ189" s="684"/>
      <c r="BK189" s="684"/>
      <c r="BL189" s="1220"/>
      <c r="BM189" s="1253"/>
      <c r="BN189" s="303">
        <f t="shared" si="208"/>
        <v>0</v>
      </c>
      <c r="BO189" s="684"/>
      <c r="BP189" s="684"/>
      <c r="BQ189" s="684"/>
      <c r="BR189" s="684"/>
      <c r="BS189" s="684"/>
      <c r="BT189" s="684"/>
      <c r="BU189" s="1207"/>
      <c r="BV189" s="1208"/>
      <c r="BW189" s="1208"/>
      <c r="BX189" s="1208"/>
      <c r="BY189" s="1208"/>
      <c r="BZ189" s="1208"/>
      <c r="CA189" s="1208"/>
      <c r="CB189" s="1208"/>
      <c r="CC189" s="1209"/>
    </row>
    <row r="190" spans="1:81" s="690" customFormat="1" ht="40.15" customHeight="1" thickBot="1" x14ac:dyDescent="0.3">
      <c r="A190" s="673"/>
      <c r="B190" s="2347"/>
      <c r="C190" s="1315"/>
      <c r="D190" s="1098"/>
      <c r="E190" s="1095"/>
      <c r="F190" s="1095"/>
      <c r="G190" s="1095"/>
      <c r="H190" s="1095"/>
      <c r="I190" s="1095"/>
      <c r="J190" s="1221"/>
      <c r="K190" s="1218"/>
      <c r="L190" s="1224"/>
      <c r="M190" s="1227"/>
      <c r="N190" s="1230"/>
      <c r="O190" s="1233"/>
      <c r="P190" s="1236"/>
      <c r="Q190" s="1239"/>
      <c r="R190" s="1221"/>
      <c r="S190" s="679"/>
      <c r="T190" s="710"/>
      <c r="U190" s="710"/>
      <c r="V190" s="710"/>
      <c r="W190" s="679"/>
      <c r="X190" s="671"/>
      <c r="Y190" s="671"/>
      <c r="Z190" s="671"/>
      <c r="AA190" s="671"/>
      <c r="AB190" s="1221"/>
      <c r="AC190" s="1242"/>
      <c r="AD190" s="306">
        <f t="shared" si="239"/>
        <v>0</v>
      </c>
      <c r="AE190" s="306">
        <f t="shared" si="239"/>
        <v>0</v>
      </c>
      <c r="AF190" s="306">
        <f t="shared" si="239"/>
        <v>0</v>
      </c>
      <c r="AG190" s="306">
        <f t="shared" si="238"/>
        <v>0</v>
      </c>
      <c r="AH190" s="306">
        <f t="shared" si="238"/>
        <v>0</v>
      </c>
      <c r="AI190" s="306">
        <f t="shared" si="238"/>
        <v>0</v>
      </c>
      <c r="AJ190" s="306">
        <f t="shared" si="187"/>
        <v>0</v>
      </c>
      <c r="AK190" s="1221"/>
      <c r="AL190" s="1245"/>
      <c r="AM190" s="306">
        <f t="shared" si="205"/>
        <v>0</v>
      </c>
      <c r="AN190" s="685"/>
      <c r="AO190" s="685"/>
      <c r="AP190" s="685"/>
      <c r="AQ190" s="685"/>
      <c r="AR190" s="685"/>
      <c r="AS190" s="685"/>
      <c r="AT190" s="1221"/>
      <c r="AU190" s="1248"/>
      <c r="AV190" s="306">
        <f t="shared" si="206"/>
        <v>0</v>
      </c>
      <c r="AW190" s="685"/>
      <c r="AX190" s="685"/>
      <c r="AY190" s="685"/>
      <c r="AZ190" s="685"/>
      <c r="BA190" s="685"/>
      <c r="BB190" s="685"/>
      <c r="BC190" s="1221"/>
      <c r="BD190" s="1251"/>
      <c r="BE190" s="306">
        <f t="shared" si="207"/>
        <v>0</v>
      </c>
      <c r="BF190" s="685"/>
      <c r="BG190" s="685"/>
      <c r="BH190" s="685"/>
      <c r="BI190" s="685"/>
      <c r="BJ190" s="685"/>
      <c r="BK190" s="685"/>
      <c r="BL190" s="1221"/>
      <c r="BM190" s="1254"/>
      <c r="BN190" s="306">
        <f t="shared" si="208"/>
        <v>0</v>
      </c>
      <c r="BO190" s="685"/>
      <c r="BP190" s="685"/>
      <c r="BQ190" s="685"/>
      <c r="BR190" s="685"/>
      <c r="BS190" s="685"/>
      <c r="BT190" s="685"/>
      <c r="BU190" s="1210"/>
      <c r="BV190" s="1211"/>
      <c r="BW190" s="1211"/>
      <c r="BX190" s="1211"/>
      <c r="BY190" s="1211"/>
      <c r="BZ190" s="1211"/>
      <c r="CA190" s="1211"/>
      <c r="CB190" s="1211"/>
      <c r="CC190" s="1212"/>
    </row>
    <row r="191" spans="1:81" s="690" customFormat="1" ht="40.15" customHeight="1" thickTop="1" x14ac:dyDescent="0.25">
      <c r="A191" s="673"/>
      <c r="B191" s="2347"/>
      <c r="C191" s="1315"/>
      <c r="D191" s="1096">
        <v>2409</v>
      </c>
      <c r="E191" s="1093" t="s">
        <v>7429</v>
      </c>
      <c r="F191" s="1093">
        <v>2409023</v>
      </c>
      <c r="G191" s="1093" t="s">
        <v>7430</v>
      </c>
      <c r="H191" s="1093" t="s">
        <v>7431</v>
      </c>
      <c r="I191" s="1093" t="s">
        <v>7432</v>
      </c>
      <c r="J191" s="1219">
        <v>821</v>
      </c>
      <c r="K191" s="1216" t="str">
        <f>+[23]Metas!K946</f>
        <v>Equipos e insumos adquiridos para rescate vehicular y atención pre hospitalaria, para los organismos de rescate que actualmente apoyan la atención de víctimas de hechos de tránsito</v>
      </c>
      <c r="L191" s="1222">
        <v>0</v>
      </c>
      <c r="M191" s="1225">
        <f>SUM(N191:Q191)/4</f>
        <v>0</v>
      </c>
      <c r="N191" s="1228"/>
      <c r="O191" s="1231"/>
      <c r="P191" s="1234"/>
      <c r="Q191" s="1237"/>
      <c r="R191" s="1219">
        <f>+$J191</f>
        <v>821</v>
      </c>
      <c r="S191" s="677" t="s">
        <v>7420</v>
      </c>
      <c r="T191" s="709" t="s">
        <v>3833</v>
      </c>
      <c r="U191" s="709" t="s">
        <v>3838</v>
      </c>
      <c r="V191" s="709" t="s">
        <v>3842</v>
      </c>
      <c r="W191" s="677" t="s">
        <v>7433</v>
      </c>
      <c r="X191" s="670">
        <v>44593</v>
      </c>
      <c r="Y191" s="670">
        <v>44925</v>
      </c>
      <c r="Z191" s="670">
        <v>44593</v>
      </c>
      <c r="AA191" s="670">
        <v>44925</v>
      </c>
      <c r="AB191" s="1219">
        <f t="shared" si="227"/>
        <v>821</v>
      </c>
      <c r="AC191" s="1240">
        <f t="shared" ref="AC191" si="243">+L191</f>
        <v>0</v>
      </c>
      <c r="AD191" s="308">
        <f t="shared" si="239"/>
        <v>6.048</v>
      </c>
      <c r="AE191" s="308">
        <f t="shared" si="239"/>
        <v>6.048</v>
      </c>
      <c r="AF191" s="308">
        <f t="shared" si="239"/>
        <v>0</v>
      </c>
      <c r="AG191" s="308">
        <f t="shared" si="238"/>
        <v>0</v>
      </c>
      <c r="AH191" s="308">
        <f t="shared" si="238"/>
        <v>0</v>
      </c>
      <c r="AI191" s="308">
        <f t="shared" si="238"/>
        <v>0</v>
      </c>
      <c r="AJ191" s="308">
        <f t="shared" si="187"/>
        <v>0</v>
      </c>
      <c r="AK191" s="1219">
        <f t="shared" si="229"/>
        <v>821</v>
      </c>
      <c r="AL191" s="1243">
        <f>+N191</f>
        <v>0</v>
      </c>
      <c r="AM191" s="308">
        <f t="shared" si="205"/>
        <v>1.512</v>
      </c>
      <c r="AN191" s="970">
        <v>1.512</v>
      </c>
      <c r="AO191" s="683"/>
      <c r="AP191" s="683"/>
      <c r="AQ191" s="683"/>
      <c r="AR191" s="683"/>
      <c r="AS191" s="683"/>
      <c r="AT191" s="1219">
        <f t="shared" si="230"/>
        <v>821</v>
      </c>
      <c r="AU191" s="1246">
        <f>+O191</f>
        <v>0</v>
      </c>
      <c r="AV191" s="308">
        <f t="shared" si="206"/>
        <v>1.512</v>
      </c>
      <c r="AW191" s="970">
        <v>1.512</v>
      </c>
      <c r="AX191" s="683"/>
      <c r="AY191" s="683"/>
      <c r="AZ191" s="683"/>
      <c r="BA191" s="683"/>
      <c r="BB191" s="683"/>
      <c r="BC191" s="1219">
        <f t="shared" si="231"/>
        <v>821</v>
      </c>
      <c r="BD191" s="1249">
        <f>+P191</f>
        <v>0</v>
      </c>
      <c r="BE191" s="308">
        <f t="shared" si="207"/>
        <v>1.512</v>
      </c>
      <c r="BF191" s="970">
        <v>1.512</v>
      </c>
      <c r="BG191" s="683"/>
      <c r="BH191" s="683"/>
      <c r="BI191" s="683"/>
      <c r="BJ191" s="683"/>
      <c r="BK191" s="683"/>
      <c r="BL191" s="1219">
        <f t="shared" si="232"/>
        <v>821</v>
      </c>
      <c r="BM191" s="1252">
        <f>+Q191</f>
        <v>0</v>
      </c>
      <c r="BN191" s="308">
        <f t="shared" si="208"/>
        <v>1.512</v>
      </c>
      <c r="BO191" s="970">
        <v>1.512</v>
      </c>
      <c r="BP191" s="683"/>
      <c r="BQ191" s="683"/>
      <c r="BR191" s="683"/>
      <c r="BS191" s="683"/>
      <c r="BT191" s="683"/>
      <c r="BU191" s="1204"/>
      <c r="BV191" s="1205"/>
      <c r="BW191" s="1205"/>
      <c r="BX191" s="1205"/>
      <c r="BY191" s="1205"/>
      <c r="BZ191" s="1205"/>
      <c r="CA191" s="1205"/>
      <c r="CB191" s="1205"/>
      <c r="CC191" s="1206"/>
    </row>
    <row r="192" spans="1:81" s="690" customFormat="1" ht="40.15" customHeight="1" x14ac:dyDescent="0.25">
      <c r="A192" s="673"/>
      <c r="B192" s="2347"/>
      <c r="C192" s="1315"/>
      <c r="D192" s="1097"/>
      <c r="E192" s="1094"/>
      <c r="F192" s="1094"/>
      <c r="G192" s="1094"/>
      <c r="H192" s="1094"/>
      <c r="I192" s="1094"/>
      <c r="J192" s="1220"/>
      <c r="K192" s="1217"/>
      <c r="L192" s="1223"/>
      <c r="M192" s="1226"/>
      <c r="N192" s="1229"/>
      <c r="O192" s="1232"/>
      <c r="P192" s="1235"/>
      <c r="Q192" s="1238"/>
      <c r="R192" s="1220"/>
      <c r="S192" s="678"/>
      <c r="T192" s="709"/>
      <c r="U192" s="709"/>
      <c r="V192" s="709"/>
      <c r="W192" s="678"/>
      <c r="X192" s="670"/>
      <c r="Y192" s="670"/>
      <c r="Z192" s="670"/>
      <c r="AA192" s="670"/>
      <c r="AB192" s="1220"/>
      <c r="AC192" s="1241"/>
      <c r="AD192" s="303">
        <f t="shared" si="239"/>
        <v>0</v>
      </c>
      <c r="AE192" s="303">
        <f t="shared" si="239"/>
        <v>0</v>
      </c>
      <c r="AF192" s="303">
        <f t="shared" si="239"/>
        <v>0</v>
      </c>
      <c r="AG192" s="303">
        <f t="shared" si="238"/>
        <v>0</v>
      </c>
      <c r="AH192" s="303">
        <f t="shared" si="238"/>
        <v>0</v>
      </c>
      <c r="AI192" s="303">
        <f t="shared" si="238"/>
        <v>0</v>
      </c>
      <c r="AJ192" s="303">
        <f t="shared" si="187"/>
        <v>0</v>
      </c>
      <c r="AK192" s="1220"/>
      <c r="AL192" s="1244"/>
      <c r="AM192" s="303">
        <f t="shared" si="205"/>
        <v>0</v>
      </c>
      <c r="AN192" s="684"/>
      <c r="AO192" s="684"/>
      <c r="AP192" s="684"/>
      <c r="AQ192" s="684"/>
      <c r="AR192" s="684"/>
      <c r="AS192" s="684"/>
      <c r="AT192" s="1220"/>
      <c r="AU192" s="1247"/>
      <c r="AV192" s="303">
        <f t="shared" si="206"/>
        <v>0</v>
      </c>
      <c r="AW192" s="684"/>
      <c r="AX192" s="684"/>
      <c r="AY192" s="684"/>
      <c r="AZ192" s="684"/>
      <c r="BA192" s="684"/>
      <c r="BB192" s="684"/>
      <c r="BC192" s="1220"/>
      <c r="BD192" s="1250"/>
      <c r="BE192" s="303">
        <f t="shared" si="207"/>
        <v>0</v>
      </c>
      <c r="BF192" s="684"/>
      <c r="BG192" s="684"/>
      <c r="BH192" s="684"/>
      <c r="BI192" s="684"/>
      <c r="BJ192" s="684"/>
      <c r="BK192" s="684"/>
      <c r="BL192" s="1220"/>
      <c r="BM192" s="1253"/>
      <c r="BN192" s="303">
        <f t="shared" si="208"/>
        <v>0</v>
      </c>
      <c r="BO192" s="684"/>
      <c r="BP192" s="684"/>
      <c r="BQ192" s="684"/>
      <c r="BR192" s="684"/>
      <c r="BS192" s="684"/>
      <c r="BT192" s="684"/>
      <c r="BU192" s="1207"/>
      <c r="BV192" s="1208"/>
      <c r="BW192" s="1208"/>
      <c r="BX192" s="1208"/>
      <c r="BY192" s="1208"/>
      <c r="BZ192" s="1208"/>
      <c r="CA192" s="1208"/>
      <c r="CB192" s="1208"/>
      <c r="CC192" s="1209"/>
    </row>
    <row r="193" spans="1:81" s="690" customFormat="1" ht="40.15" customHeight="1" x14ac:dyDescent="0.25">
      <c r="A193" s="673"/>
      <c r="B193" s="2347"/>
      <c r="C193" s="1315"/>
      <c r="D193" s="1097"/>
      <c r="E193" s="1094"/>
      <c r="F193" s="1094"/>
      <c r="G193" s="1094"/>
      <c r="H193" s="1094"/>
      <c r="I193" s="1094"/>
      <c r="J193" s="1220"/>
      <c r="K193" s="1217"/>
      <c r="L193" s="1223"/>
      <c r="M193" s="1226"/>
      <c r="N193" s="1229"/>
      <c r="O193" s="1232"/>
      <c r="P193" s="1235"/>
      <c r="Q193" s="1238"/>
      <c r="R193" s="1220"/>
      <c r="S193" s="678"/>
      <c r="T193" s="709"/>
      <c r="U193" s="709"/>
      <c r="V193" s="709"/>
      <c r="W193" s="678"/>
      <c r="X193" s="670"/>
      <c r="Y193" s="670"/>
      <c r="Z193" s="670"/>
      <c r="AA193" s="670"/>
      <c r="AB193" s="1220"/>
      <c r="AC193" s="1241"/>
      <c r="AD193" s="303">
        <f t="shared" si="239"/>
        <v>0</v>
      </c>
      <c r="AE193" s="303">
        <f t="shared" si="239"/>
        <v>0</v>
      </c>
      <c r="AF193" s="303">
        <f t="shared" si="239"/>
        <v>0</v>
      </c>
      <c r="AG193" s="303">
        <f t="shared" si="238"/>
        <v>0</v>
      </c>
      <c r="AH193" s="303">
        <f t="shared" si="238"/>
        <v>0</v>
      </c>
      <c r="AI193" s="303">
        <f t="shared" si="238"/>
        <v>0</v>
      </c>
      <c r="AJ193" s="303">
        <f t="shared" si="187"/>
        <v>0</v>
      </c>
      <c r="AK193" s="1220"/>
      <c r="AL193" s="1244"/>
      <c r="AM193" s="303">
        <f t="shared" si="205"/>
        <v>0</v>
      </c>
      <c r="AN193" s="684"/>
      <c r="AO193" s="684"/>
      <c r="AP193" s="684"/>
      <c r="AQ193" s="684"/>
      <c r="AR193" s="684"/>
      <c r="AS193" s="684"/>
      <c r="AT193" s="1220"/>
      <c r="AU193" s="1247"/>
      <c r="AV193" s="303">
        <f t="shared" si="206"/>
        <v>0</v>
      </c>
      <c r="AW193" s="684"/>
      <c r="AX193" s="684"/>
      <c r="AY193" s="684"/>
      <c r="AZ193" s="684"/>
      <c r="BA193" s="684"/>
      <c r="BB193" s="684"/>
      <c r="BC193" s="1220"/>
      <c r="BD193" s="1250"/>
      <c r="BE193" s="303">
        <f t="shared" si="207"/>
        <v>0</v>
      </c>
      <c r="BF193" s="684"/>
      <c r="BG193" s="684"/>
      <c r="BH193" s="684"/>
      <c r="BI193" s="684"/>
      <c r="BJ193" s="684"/>
      <c r="BK193" s="684"/>
      <c r="BL193" s="1220"/>
      <c r="BM193" s="1253"/>
      <c r="BN193" s="303">
        <f t="shared" si="208"/>
        <v>0</v>
      </c>
      <c r="BO193" s="684"/>
      <c r="BP193" s="684"/>
      <c r="BQ193" s="684"/>
      <c r="BR193" s="684"/>
      <c r="BS193" s="684"/>
      <c r="BT193" s="684"/>
      <c r="BU193" s="1207"/>
      <c r="BV193" s="1208"/>
      <c r="BW193" s="1208"/>
      <c r="BX193" s="1208"/>
      <c r="BY193" s="1208"/>
      <c r="BZ193" s="1208"/>
      <c r="CA193" s="1208"/>
      <c r="CB193" s="1208"/>
      <c r="CC193" s="1209"/>
    </row>
    <row r="194" spans="1:81" s="690" customFormat="1" ht="40.15" customHeight="1" thickBot="1" x14ac:dyDescent="0.3">
      <c r="A194" s="673"/>
      <c r="B194" s="2347"/>
      <c r="C194" s="1315"/>
      <c r="D194" s="1098"/>
      <c r="E194" s="1095"/>
      <c r="F194" s="1095"/>
      <c r="G194" s="1095"/>
      <c r="H194" s="1095"/>
      <c r="I194" s="1095"/>
      <c r="J194" s="1221"/>
      <c r="K194" s="1218"/>
      <c r="L194" s="1224"/>
      <c r="M194" s="1227"/>
      <c r="N194" s="1230"/>
      <c r="O194" s="1233"/>
      <c r="P194" s="1236"/>
      <c r="Q194" s="1239"/>
      <c r="R194" s="1221"/>
      <c r="S194" s="679"/>
      <c r="T194" s="710"/>
      <c r="U194" s="710"/>
      <c r="V194" s="710"/>
      <c r="W194" s="679"/>
      <c r="X194" s="671"/>
      <c r="Y194" s="671"/>
      <c r="Z194" s="671"/>
      <c r="AA194" s="671"/>
      <c r="AB194" s="1221"/>
      <c r="AC194" s="1242"/>
      <c r="AD194" s="306">
        <f t="shared" si="239"/>
        <v>0</v>
      </c>
      <c r="AE194" s="306">
        <f t="shared" si="239"/>
        <v>0</v>
      </c>
      <c r="AF194" s="306">
        <f t="shared" si="239"/>
        <v>0</v>
      </c>
      <c r="AG194" s="306">
        <f t="shared" si="238"/>
        <v>0</v>
      </c>
      <c r="AH194" s="306">
        <f t="shared" si="238"/>
        <v>0</v>
      </c>
      <c r="AI194" s="306">
        <f t="shared" si="238"/>
        <v>0</v>
      </c>
      <c r="AJ194" s="306">
        <f t="shared" si="187"/>
        <v>0</v>
      </c>
      <c r="AK194" s="1221"/>
      <c r="AL194" s="1245"/>
      <c r="AM194" s="306">
        <f t="shared" si="205"/>
        <v>0</v>
      </c>
      <c r="AN194" s="389"/>
      <c r="AO194" s="685"/>
      <c r="AP194" s="685"/>
      <c r="AQ194" s="685"/>
      <c r="AR194" s="685"/>
      <c r="AS194" s="685"/>
      <c r="AT194" s="1221"/>
      <c r="AU194" s="1248"/>
      <c r="AV194" s="306">
        <f t="shared" si="206"/>
        <v>0</v>
      </c>
      <c r="AW194" s="685"/>
      <c r="AX194" s="685"/>
      <c r="AY194" s="685"/>
      <c r="AZ194" s="685"/>
      <c r="BA194" s="685"/>
      <c r="BB194" s="685"/>
      <c r="BC194" s="1221"/>
      <c r="BD194" s="1251"/>
      <c r="BE194" s="306">
        <f t="shared" si="207"/>
        <v>0</v>
      </c>
      <c r="BF194" s="685"/>
      <c r="BG194" s="685"/>
      <c r="BH194" s="685"/>
      <c r="BI194" s="685"/>
      <c r="BJ194" s="685"/>
      <c r="BK194" s="685"/>
      <c r="BL194" s="1221"/>
      <c r="BM194" s="1254"/>
      <c r="BN194" s="306">
        <f t="shared" si="208"/>
        <v>0</v>
      </c>
      <c r="BO194" s="685"/>
      <c r="BP194" s="685"/>
      <c r="BQ194" s="685"/>
      <c r="BR194" s="685"/>
      <c r="BS194" s="685"/>
      <c r="BT194" s="685"/>
      <c r="BU194" s="1210"/>
      <c r="BV194" s="1211"/>
      <c r="BW194" s="1211"/>
      <c r="BX194" s="1211"/>
      <c r="BY194" s="1211"/>
      <c r="BZ194" s="1211"/>
      <c r="CA194" s="1211"/>
      <c r="CB194" s="1211"/>
      <c r="CC194" s="1212"/>
    </row>
    <row r="195" spans="1:81" s="690" customFormat="1" ht="40.15" customHeight="1" thickTop="1" x14ac:dyDescent="0.25">
      <c r="A195" s="673"/>
      <c r="B195" s="2347"/>
      <c r="C195" s="1315"/>
      <c r="D195" s="1096">
        <v>2409</v>
      </c>
      <c r="E195" s="1093" t="s">
        <v>7429</v>
      </c>
      <c r="F195" s="1093">
        <v>2409023</v>
      </c>
      <c r="G195" s="1093" t="s">
        <v>7430</v>
      </c>
      <c r="H195" s="1093" t="s">
        <v>7431</v>
      </c>
      <c r="I195" s="1093" t="s">
        <v>7432</v>
      </c>
      <c r="J195" s="1219">
        <v>822</v>
      </c>
      <c r="K195" s="1216" t="str">
        <f>+[23]Metas!K947</f>
        <v>Registro mensual de victimas de siniestros viales en el Departamento</v>
      </c>
      <c r="L195" s="1222">
        <v>100</v>
      </c>
      <c r="M195" s="1225">
        <f>SUM(N195:Q195)</f>
        <v>100</v>
      </c>
      <c r="N195" s="1228">
        <v>25</v>
      </c>
      <c r="O195" s="1231">
        <v>25</v>
      </c>
      <c r="P195" s="1234">
        <v>25</v>
      </c>
      <c r="Q195" s="1237">
        <v>25</v>
      </c>
      <c r="R195" s="1219">
        <f>+$J195</f>
        <v>822</v>
      </c>
      <c r="S195" s="677" t="s">
        <v>7420</v>
      </c>
      <c r="T195" s="709" t="s">
        <v>3833</v>
      </c>
      <c r="U195" s="709" t="s">
        <v>3838</v>
      </c>
      <c r="V195" s="709" t="s">
        <v>3842</v>
      </c>
      <c r="W195" s="677" t="s">
        <v>7433</v>
      </c>
      <c r="X195" s="670">
        <v>44593</v>
      </c>
      <c r="Y195" s="670">
        <v>44925</v>
      </c>
      <c r="Z195" s="670">
        <v>44593</v>
      </c>
      <c r="AA195" s="670">
        <v>44925</v>
      </c>
      <c r="AB195" s="1219">
        <f t="shared" si="227"/>
        <v>822</v>
      </c>
      <c r="AC195" s="1240">
        <f t="shared" ref="AC195" si="244">+L195</f>
        <v>100</v>
      </c>
      <c r="AD195" s="308">
        <f t="shared" si="239"/>
        <v>3.024</v>
      </c>
      <c r="AE195" s="308">
        <f t="shared" si="239"/>
        <v>3.024</v>
      </c>
      <c r="AF195" s="308">
        <f t="shared" si="239"/>
        <v>0</v>
      </c>
      <c r="AG195" s="308">
        <f t="shared" si="238"/>
        <v>0</v>
      </c>
      <c r="AH195" s="308">
        <f t="shared" si="238"/>
        <v>0</v>
      </c>
      <c r="AI195" s="308">
        <f t="shared" si="238"/>
        <v>0</v>
      </c>
      <c r="AJ195" s="308">
        <f t="shared" si="238"/>
        <v>0</v>
      </c>
      <c r="AK195" s="1219">
        <f t="shared" si="229"/>
        <v>822</v>
      </c>
      <c r="AL195" s="1243">
        <f>+N195</f>
        <v>25</v>
      </c>
      <c r="AM195" s="308">
        <f t="shared" si="205"/>
        <v>0.75600000000000001</v>
      </c>
      <c r="AN195" s="970">
        <v>0.75600000000000001</v>
      </c>
      <c r="AO195" s="683"/>
      <c r="AP195" s="683"/>
      <c r="AQ195" s="683"/>
      <c r="AR195" s="683"/>
      <c r="AS195" s="683"/>
      <c r="AT195" s="1219">
        <f t="shared" si="230"/>
        <v>822</v>
      </c>
      <c r="AU195" s="1246">
        <f>+O195</f>
        <v>25</v>
      </c>
      <c r="AV195" s="308">
        <f t="shared" si="206"/>
        <v>0.75600000000000001</v>
      </c>
      <c r="AW195" s="970">
        <v>0.75600000000000001</v>
      </c>
      <c r="AX195" s="683"/>
      <c r="AY195" s="683"/>
      <c r="AZ195" s="683"/>
      <c r="BA195" s="683"/>
      <c r="BB195" s="683"/>
      <c r="BC195" s="1219">
        <f t="shared" si="231"/>
        <v>822</v>
      </c>
      <c r="BD195" s="1249">
        <f>+P195</f>
        <v>25</v>
      </c>
      <c r="BE195" s="308">
        <f t="shared" si="207"/>
        <v>0.75600000000000001</v>
      </c>
      <c r="BF195" s="970">
        <v>0.75600000000000001</v>
      </c>
      <c r="BG195" s="683"/>
      <c r="BH195" s="683"/>
      <c r="BI195" s="683"/>
      <c r="BJ195" s="683"/>
      <c r="BK195" s="683"/>
      <c r="BL195" s="1219">
        <f t="shared" si="232"/>
        <v>822</v>
      </c>
      <c r="BM195" s="1252">
        <f>+Q195</f>
        <v>25</v>
      </c>
      <c r="BN195" s="308">
        <f t="shared" si="208"/>
        <v>0.75600000000000001</v>
      </c>
      <c r="BO195" s="970">
        <v>0.75600000000000001</v>
      </c>
      <c r="BP195" s="683"/>
      <c r="BQ195" s="683"/>
      <c r="BR195" s="683"/>
      <c r="BS195" s="683"/>
      <c r="BT195" s="683"/>
      <c r="BU195" s="1204"/>
      <c r="BV195" s="1205"/>
      <c r="BW195" s="1205"/>
      <c r="BX195" s="1205"/>
      <c r="BY195" s="1205"/>
      <c r="BZ195" s="1205"/>
      <c r="CA195" s="1205"/>
      <c r="CB195" s="1205"/>
      <c r="CC195" s="1206"/>
    </row>
    <row r="196" spans="1:81" s="690" customFormat="1" ht="40.15" customHeight="1" x14ac:dyDescent="0.25">
      <c r="A196" s="673"/>
      <c r="B196" s="2347"/>
      <c r="C196" s="1315"/>
      <c r="D196" s="1097"/>
      <c r="E196" s="1094"/>
      <c r="F196" s="1094"/>
      <c r="G196" s="1094"/>
      <c r="H196" s="1094"/>
      <c r="I196" s="1094"/>
      <c r="J196" s="1220"/>
      <c r="K196" s="1217"/>
      <c r="L196" s="1223"/>
      <c r="M196" s="1226"/>
      <c r="N196" s="1229"/>
      <c r="O196" s="1232"/>
      <c r="P196" s="1235"/>
      <c r="Q196" s="1238"/>
      <c r="R196" s="1220"/>
      <c r="S196" s="678"/>
      <c r="T196" s="709"/>
      <c r="U196" s="709"/>
      <c r="V196" s="709"/>
      <c r="W196" s="678"/>
      <c r="X196" s="670"/>
      <c r="Y196" s="670"/>
      <c r="Z196" s="670"/>
      <c r="AA196" s="670"/>
      <c r="AB196" s="1220"/>
      <c r="AC196" s="1241"/>
      <c r="AD196" s="303">
        <f t="shared" si="239"/>
        <v>0</v>
      </c>
      <c r="AE196" s="303">
        <f t="shared" si="239"/>
        <v>0</v>
      </c>
      <c r="AF196" s="303">
        <f t="shared" si="239"/>
        <v>0</v>
      </c>
      <c r="AG196" s="303">
        <f t="shared" si="238"/>
        <v>0</v>
      </c>
      <c r="AH196" s="303">
        <f t="shared" si="238"/>
        <v>0</v>
      </c>
      <c r="AI196" s="303">
        <f t="shared" si="238"/>
        <v>0</v>
      </c>
      <c r="AJ196" s="303">
        <f t="shared" si="238"/>
        <v>0</v>
      </c>
      <c r="AK196" s="1220"/>
      <c r="AL196" s="1244"/>
      <c r="AM196" s="303">
        <f t="shared" si="205"/>
        <v>0</v>
      </c>
      <c r="AN196" s="684"/>
      <c r="AO196" s="684"/>
      <c r="AP196" s="684"/>
      <c r="AQ196" s="684"/>
      <c r="AR196" s="684"/>
      <c r="AS196" s="684"/>
      <c r="AT196" s="1220"/>
      <c r="AU196" s="1247"/>
      <c r="AV196" s="303">
        <f t="shared" si="206"/>
        <v>0</v>
      </c>
      <c r="AW196" s="684"/>
      <c r="AX196" s="684"/>
      <c r="AY196" s="684"/>
      <c r="AZ196" s="684"/>
      <c r="BA196" s="684"/>
      <c r="BB196" s="684"/>
      <c r="BC196" s="1220"/>
      <c r="BD196" s="1250"/>
      <c r="BE196" s="303">
        <f t="shared" si="207"/>
        <v>0</v>
      </c>
      <c r="BF196" s="684"/>
      <c r="BG196" s="684"/>
      <c r="BH196" s="684"/>
      <c r="BI196" s="684"/>
      <c r="BJ196" s="684"/>
      <c r="BK196" s="684"/>
      <c r="BL196" s="1220"/>
      <c r="BM196" s="1253"/>
      <c r="BN196" s="303">
        <f t="shared" si="208"/>
        <v>0</v>
      </c>
      <c r="BO196" s="684"/>
      <c r="BP196" s="684"/>
      <c r="BQ196" s="684"/>
      <c r="BR196" s="684"/>
      <c r="BS196" s="684"/>
      <c r="BT196" s="684"/>
      <c r="BU196" s="1207"/>
      <c r="BV196" s="1208"/>
      <c r="BW196" s="1208"/>
      <c r="BX196" s="1208"/>
      <c r="BY196" s="1208"/>
      <c r="BZ196" s="1208"/>
      <c r="CA196" s="1208"/>
      <c r="CB196" s="1208"/>
      <c r="CC196" s="1209"/>
    </row>
    <row r="197" spans="1:81" s="690" customFormat="1" ht="40.15" customHeight="1" x14ac:dyDescent="0.25">
      <c r="A197" s="673"/>
      <c r="B197" s="2347"/>
      <c r="C197" s="1315"/>
      <c r="D197" s="1097"/>
      <c r="E197" s="1094"/>
      <c r="F197" s="1094"/>
      <c r="G197" s="1094"/>
      <c r="H197" s="1094"/>
      <c r="I197" s="1094"/>
      <c r="J197" s="1220"/>
      <c r="K197" s="1217"/>
      <c r="L197" s="1223"/>
      <c r="M197" s="1226"/>
      <c r="N197" s="1229"/>
      <c r="O197" s="1232"/>
      <c r="P197" s="1235"/>
      <c r="Q197" s="1238"/>
      <c r="R197" s="1220"/>
      <c r="S197" s="678"/>
      <c r="T197" s="709"/>
      <c r="U197" s="709"/>
      <c r="V197" s="709"/>
      <c r="W197" s="678"/>
      <c r="X197" s="670"/>
      <c r="Y197" s="670"/>
      <c r="Z197" s="670"/>
      <c r="AA197" s="670"/>
      <c r="AB197" s="1220"/>
      <c r="AC197" s="1241"/>
      <c r="AD197" s="303">
        <f t="shared" si="239"/>
        <v>0</v>
      </c>
      <c r="AE197" s="303">
        <f t="shared" si="239"/>
        <v>0</v>
      </c>
      <c r="AF197" s="303">
        <f t="shared" si="239"/>
        <v>0</v>
      </c>
      <c r="AG197" s="303">
        <f t="shared" si="238"/>
        <v>0</v>
      </c>
      <c r="AH197" s="303">
        <f t="shared" si="238"/>
        <v>0</v>
      </c>
      <c r="AI197" s="303">
        <f t="shared" si="238"/>
        <v>0</v>
      </c>
      <c r="AJ197" s="303">
        <f t="shared" si="238"/>
        <v>0</v>
      </c>
      <c r="AK197" s="1220"/>
      <c r="AL197" s="1244"/>
      <c r="AM197" s="303">
        <f t="shared" si="205"/>
        <v>0</v>
      </c>
      <c r="AN197" s="684"/>
      <c r="AO197" s="684"/>
      <c r="AP197" s="684"/>
      <c r="AQ197" s="684"/>
      <c r="AR197" s="684"/>
      <c r="AS197" s="684"/>
      <c r="AT197" s="1220"/>
      <c r="AU197" s="1247"/>
      <c r="AV197" s="303">
        <f t="shared" si="206"/>
        <v>0</v>
      </c>
      <c r="AW197" s="684"/>
      <c r="AX197" s="684"/>
      <c r="AY197" s="684"/>
      <c r="AZ197" s="684"/>
      <c r="BA197" s="684"/>
      <c r="BB197" s="684"/>
      <c r="BC197" s="1220"/>
      <c r="BD197" s="1250"/>
      <c r="BE197" s="303">
        <f t="shared" si="207"/>
        <v>0</v>
      </c>
      <c r="BF197" s="684"/>
      <c r="BG197" s="684"/>
      <c r="BH197" s="684"/>
      <c r="BI197" s="684"/>
      <c r="BJ197" s="684"/>
      <c r="BK197" s="684"/>
      <c r="BL197" s="1220"/>
      <c r="BM197" s="1253"/>
      <c r="BN197" s="303">
        <f t="shared" si="208"/>
        <v>0</v>
      </c>
      <c r="BO197" s="684"/>
      <c r="BP197" s="684"/>
      <c r="BQ197" s="684"/>
      <c r="BR197" s="684"/>
      <c r="BS197" s="684"/>
      <c r="BT197" s="684"/>
      <c r="BU197" s="1207"/>
      <c r="BV197" s="1208"/>
      <c r="BW197" s="1208"/>
      <c r="BX197" s="1208"/>
      <c r="BY197" s="1208"/>
      <c r="BZ197" s="1208"/>
      <c r="CA197" s="1208"/>
      <c r="CB197" s="1208"/>
      <c r="CC197" s="1209"/>
    </row>
    <row r="198" spans="1:81" s="690" customFormat="1" ht="40.15" customHeight="1" thickBot="1" x14ac:dyDescent="0.3">
      <c r="A198" s="673"/>
      <c r="B198" s="2347"/>
      <c r="C198" s="1315"/>
      <c r="D198" s="1098"/>
      <c r="E198" s="1095"/>
      <c r="F198" s="1095"/>
      <c r="G198" s="1095"/>
      <c r="H198" s="1095"/>
      <c r="I198" s="1095"/>
      <c r="J198" s="1221"/>
      <c r="K198" s="1218"/>
      <c r="L198" s="1224"/>
      <c r="M198" s="1227"/>
      <c r="N198" s="1230"/>
      <c r="O198" s="1233"/>
      <c r="P198" s="1236"/>
      <c r="Q198" s="1239"/>
      <c r="R198" s="1221"/>
      <c r="S198" s="679"/>
      <c r="T198" s="710"/>
      <c r="U198" s="710"/>
      <c r="V198" s="710"/>
      <c r="W198" s="679"/>
      <c r="X198" s="671"/>
      <c r="Y198" s="671"/>
      <c r="Z198" s="671"/>
      <c r="AA198" s="671"/>
      <c r="AB198" s="1221"/>
      <c r="AC198" s="1242"/>
      <c r="AD198" s="306">
        <f t="shared" si="239"/>
        <v>0</v>
      </c>
      <c r="AE198" s="306">
        <f t="shared" si="239"/>
        <v>0</v>
      </c>
      <c r="AF198" s="306">
        <f t="shared" si="239"/>
        <v>0</v>
      </c>
      <c r="AG198" s="306">
        <f t="shared" si="238"/>
        <v>0</v>
      </c>
      <c r="AH198" s="306">
        <f t="shared" si="238"/>
        <v>0</v>
      </c>
      <c r="AI198" s="306">
        <f t="shared" si="238"/>
        <v>0</v>
      </c>
      <c r="AJ198" s="306">
        <f t="shared" si="238"/>
        <v>0</v>
      </c>
      <c r="AK198" s="1221"/>
      <c r="AL198" s="1245"/>
      <c r="AM198" s="306">
        <f t="shared" si="205"/>
        <v>0</v>
      </c>
      <c r="AN198" s="389"/>
      <c r="AO198" s="685"/>
      <c r="AP198" s="685"/>
      <c r="AQ198" s="685"/>
      <c r="AR198" s="685"/>
      <c r="AS198" s="685"/>
      <c r="AT198" s="1221"/>
      <c r="AU198" s="1248"/>
      <c r="AV198" s="306">
        <f t="shared" si="206"/>
        <v>0</v>
      </c>
      <c r="AW198" s="685"/>
      <c r="AX198" s="685"/>
      <c r="AY198" s="685"/>
      <c r="AZ198" s="685"/>
      <c r="BA198" s="685"/>
      <c r="BB198" s="685"/>
      <c r="BC198" s="1221"/>
      <c r="BD198" s="1251"/>
      <c r="BE198" s="306">
        <f t="shared" si="207"/>
        <v>0</v>
      </c>
      <c r="BF198" s="685"/>
      <c r="BG198" s="685"/>
      <c r="BH198" s="685"/>
      <c r="BI198" s="685"/>
      <c r="BJ198" s="685"/>
      <c r="BK198" s="685"/>
      <c r="BL198" s="1221"/>
      <c r="BM198" s="1254"/>
      <c r="BN198" s="306">
        <f t="shared" si="208"/>
        <v>0</v>
      </c>
      <c r="BO198" s="685"/>
      <c r="BP198" s="685"/>
      <c r="BQ198" s="685"/>
      <c r="BR198" s="685"/>
      <c r="BS198" s="685"/>
      <c r="BT198" s="685"/>
      <c r="BU198" s="1210"/>
      <c r="BV198" s="1211"/>
      <c r="BW198" s="1211"/>
      <c r="BX198" s="1211"/>
      <c r="BY198" s="1211"/>
      <c r="BZ198" s="1211"/>
      <c r="CA198" s="1211"/>
      <c r="CB198" s="1211"/>
      <c r="CC198" s="1212"/>
    </row>
    <row r="199" spans="1:81" s="690" customFormat="1" ht="40.15" customHeight="1" thickTop="1" x14ac:dyDescent="0.25">
      <c r="A199" s="673"/>
      <c r="B199" s="2347"/>
      <c r="C199" s="1315"/>
      <c r="D199" s="1096">
        <v>2409</v>
      </c>
      <c r="E199" s="1093" t="s">
        <v>7429</v>
      </c>
      <c r="F199" s="1093">
        <v>2409023</v>
      </c>
      <c r="G199" s="1093" t="s">
        <v>7430</v>
      </c>
      <c r="H199" s="1093" t="s">
        <v>7431</v>
      </c>
      <c r="I199" s="1093" t="s">
        <v>7432</v>
      </c>
      <c r="J199" s="1219">
        <v>823</v>
      </c>
      <c r="K199" s="1216" t="str">
        <f>+[23]Metas!K948</f>
        <v xml:space="preserve">Personal asociado al sector de la salud ha recibido la capacitación en primer respondiente </v>
      </c>
      <c r="L199" s="1222">
        <v>100</v>
      </c>
      <c r="M199" s="1225">
        <f>SUM(N199:Q199)</f>
        <v>100</v>
      </c>
      <c r="N199" s="1228">
        <v>50</v>
      </c>
      <c r="O199" s="1231">
        <v>50</v>
      </c>
      <c r="P199" s="1234"/>
      <c r="Q199" s="1237"/>
      <c r="R199" s="1219">
        <f>+$J199</f>
        <v>823</v>
      </c>
      <c r="S199" s="677" t="s">
        <v>7420</v>
      </c>
      <c r="T199" s="709" t="s">
        <v>3833</v>
      </c>
      <c r="U199" s="709" t="s">
        <v>3838</v>
      </c>
      <c r="V199" s="709" t="s">
        <v>3842</v>
      </c>
      <c r="W199" s="677" t="s">
        <v>7433</v>
      </c>
      <c r="X199" s="670">
        <v>44593</v>
      </c>
      <c r="Y199" s="670">
        <v>44925</v>
      </c>
      <c r="Z199" s="670">
        <v>44593</v>
      </c>
      <c r="AA199" s="670">
        <v>44925</v>
      </c>
      <c r="AB199" s="1219">
        <f t="shared" si="227"/>
        <v>823</v>
      </c>
      <c r="AC199" s="1240">
        <f t="shared" ref="AC199" si="245">+L199</f>
        <v>100</v>
      </c>
      <c r="AD199" s="308">
        <f t="shared" si="239"/>
        <v>30.24</v>
      </c>
      <c r="AE199" s="308">
        <f t="shared" si="239"/>
        <v>30.24</v>
      </c>
      <c r="AF199" s="308">
        <f t="shared" si="239"/>
        <v>0</v>
      </c>
      <c r="AG199" s="308">
        <f t="shared" si="238"/>
        <v>0</v>
      </c>
      <c r="AH199" s="308">
        <f t="shared" si="238"/>
        <v>0</v>
      </c>
      <c r="AI199" s="308">
        <f t="shared" si="238"/>
        <v>0</v>
      </c>
      <c r="AJ199" s="308">
        <f t="shared" si="238"/>
        <v>0</v>
      </c>
      <c r="AK199" s="1219">
        <f t="shared" si="229"/>
        <v>823</v>
      </c>
      <c r="AL199" s="1243">
        <f>+N199</f>
        <v>50</v>
      </c>
      <c r="AM199" s="308">
        <f t="shared" si="205"/>
        <v>7.56</v>
      </c>
      <c r="AN199" s="970">
        <v>7.56</v>
      </c>
      <c r="AO199" s="683"/>
      <c r="AP199" s="683"/>
      <c r="AQ199" s="683"/>
      <c r="AR199" s="683"/>
      <c r="AS199" s="683"/>
      <c r="AT199" s="1219">
        <f t="shared" si="230"/>
        <v>823</v>
      </c>
      <c r="AU199" s="1246">
        <f>+O199</f>
        <v>50</v>
      </c>
      <c r="AV199" s="308">
        <f t="shared" si="206"/>
        <v>7.56</v>
      </c>
      <c r="AW199" s="970">
        <v>7.56</v>
      </c>
      <c r="AX199" s="683"/>
      <c r="AY199" s="683"/>
      <c r="AZ199" s="683"/>
      <c r="BA199" s="683"/>
      <c r="BB199" s="683"/>
      <c r="BC199" s="1219">
        <f t="shared" si="231"/>
        <v>823</v>
      </c>
      <c r="BD199" s="1249">
        <f>+P199</f>
        <v>0</v>
      </c>
      <c r="BE199" s="308">
        <f t="shared" si="207"/>
        <v>7.56</v>
      </c>
      <c r="BF199" s="970">
        <v>7.56</v>
      </c>
      <c r="BG199" s="683"/>
      <c r="BH199" s="683"/>
      <c r="BI199" s="683"/>
      <c r="BJ199" s="683"/>
      <c r="BK199" s="683"/>
      <c r="BL199" s="1219">
        <f t="shared" si="232"/>
        <v>823</v>
      </c>
      <c r="BM199" s="1252">
        <f>+Q199</f>
        <v>0</v>
      </c>
      <c r="BN199" s="308">
        <f t="shared" si="208"/>
        <v>7.56</v>
      </c>
      <c r="BO199" s="970">
        <v>7.56</v>
      </c>
      <c r="BP199" s="683"/>
      <c r="BQ199" s="683"/>
      <c r="BR199" s="683"/>
      <c r="BS199" s="683"/>
      <c r="BT199" s="683"/>
      <c r="BU199" s="1204"/>
      <c r="BV199" s="1205"/>
      <c r="BW199" s="1205"/>
      <c r="BX199" s="1205"/>
      <c r="BY199" s="1205"/>
      <c r="BZ199" s="1205"/>
      <c r="CA199" s="1205"/>
      <c r="CB199" s="1205"/>
      <c r="CC199" s="1206"/>
    </row>
    <row r="200" spans="1:81" s="690" customFormat="1" ht="40.15" customHeight="1" x14ac:dyDescent="0.25">
      <c r="A200" s="673"/>
      <c r="B200" s="2347"/>
      <c r="C200" s="1315"/>
      <c r="D200" s="1097"/>
      <c r="E200" s="1094"/>
      <c r="F200" s="1094"/>
      <c r="G200" s="1094"/>
      <c r="H200" s="1094"/>
      <c r="I200" s="1094"/>
      <c r="J200" s="1220"/>
      <c r="K200" s="1217"/>
      <c r="L200" s="1223"/>
      <c r="M200" s="1226"/>
      <c r="N200" s="1229"/>
      <c r="O200" s="1232"/>
      <c r="P200" s="1235"/>
      <c r="Q200" s="1238"/>
      <c r="R200" s="1220"/>
      <c r="S200" s="678"/>
      <c r="T200" s="709"/>
      <c r="U200" s="709"/>
      <c r="V200" s="709"/>
      <c r="W200" s="678"/>
      <c r="X200" s="670"/>
      <c r="Y200" s="670"/>
      <c r="Z200" s="670"/>
      <c r="AA200" s="670"/>
      <c r="AB200" s="1220"/>
      <c r="AC200" s="1241"/>
      <c r="AD200" s="303">
        <f t="shared" si="239"/>
        <v>0</v>
      </c>
      <c r="AE200" s="303">
        <f t="shared" si="239"/>
        <v>0</v>
      </c>
      <c r="AF200" s="303">
        <f t="shared" si="239"/>
        <v>0</v>
      </c>
      <c r="AG200" s="303">
        <f t="shared" si="238"/>
        <v>0</v>
      </c>
      <c r="AH200" s="303">
        <f t="shared" si="238"/>
        <v>0</v>
      </c>
      <c r="AI200" s="303">
        <f t="shared" si="238"/>
        <v>0</v>
      </c>
      <c r="AJ200" s="303">
        <f t="shared" si="238"/>
        <v>0</v>
      </c>
      <c r="AK200" s="1220"/>
      <c r="AL200" s="1244"/>
      <c r="AM200" s="303">
        <f t="shared" si="205"/>
        <v>0</v>
      </c>
      <c r="AN200" s="684"/>
      <c r="AO200" s="684"/>
      <c r="AP200" s="684"/>
      <c r="AQ200" s="684"/>
      <c r="AR200" s="684"/>
      <c r="AS200" s="684"/>
      <c r="AT200" s="1220"/>
      <c r="AU200" s="1247"/>
      <c r="AV200" s="303">
        <f t="shared" si="206"/>
        <v>0</v>
      </c>
      <c r="AW200" s="684"/>
      <c r="AX200" s="684"/>
      <c r="AY200" s="684"/>
      <c r="AZ200" s="684"/>
      <c r="BA200" s="684"/>
      <c r="BB200" s="684"/>
      <c r="BC200" s="1220"/>
      <c r="BD200" s="1250"/>
      <c r="BE200" s="303">
        <f t="shared" si="207"/>
        <v>0</v>
      </c>
      <c r="BF200" s="684"/>
      <c r="BG200" s="684"/>
      <c r="BH200" s="684"/>
      <c r="BI200" s="684"/>
      <c r="BJ200" s="684"/>
      <c r="BK200" s="684"/>
      <c r="BL200" s="1220"/>
      <c r="BM200" s="1253"/>
      <c r="BN200" s="303">
        <f t="shared" si="208"/>
        <v>0</v>
      </c>
      <c r="BO200" s="684"/>
      <c r="BP200" s="684"/>
      <c r="BQ200" s="684"/>
      <c r="BR200" s="684"/>
      <c r="BS200" s="684"/>
      <c r="BT200" s="684"/>
      <c r="BU200" s="1207"/>
      <c r="BV200" s="1208"/>
      <c r="BW200" s="1208"/>
      <c r="BX200" s="1208"/>
      <c r="BY200" s="1208"/>
      <c r="BZ200" s="1208"/>
      <c r="CA200" s="1208"/>
      <c r="CB200" s="1208"/>
      <c r="CC200" s="1209"/>
    </row>
    <row r="201" spans="1:81" s="690" customFormat="1" ht="40.15" customHeight="1" x14ac:dyDescent="0.25">
      <c r="A201" s="673"/>
      <c r="B201" s="2347"/>
      <c r="C201" s="1315"/>
      <c r="D201" s="1097"/>
      <c r="E201" s="1094"/>
      <c r="F201" s="1094"/>
      <c r="G201" s="1094"/>
      <c r="H201" s="1094"/>
      <c r="I201" s="1094"/>
      <c r="J201" s="1220"/>
      <c r="K201" s="1217"/>
      <c r="L201" s="1223"/>
      <c r="M201" s="1226"/>
      <c r="N201" s="1229"/>
      <c r="O201" s="1232"/>
      <c r="P201" s="1235"/>
      <c r="Q201" s="1238"/>
      <c r="R201" s="1220"/>
      <c r="S201" s="678"/>
      <c r="T201" s="709"/>
      <c r="U201" s="709"/>
      <c r="V201" s="709"/>
      <c r="W201" s="678"/>
      <c r="X201" s="670"/>
      <c r="Y201" s="670"/>
      <c r="Z201" s="670"/>
      <c r="AA201" s="670"/>
      <c r="AB201" s="1220"/>
      <c r="AC201" s="1241"/>
      <c r="AD201" s="303">
        <f t="shared" si="239"/>
        <v>0</v>
      </c>
      <c r="AE201" s="303">
        <f t="shared" si="239"/>
        <v>0</v>
      </c>
      <c r="AF201" s="303">
        <f t="shared" si="239"/>
        <v>0</v>
      </c>
      <c r="AG201" s="303">
        <f t="shared" si="238"/>
        <v>0</v>
      </c>
      <c r="AH201" s="303">
        <f t="shared" si="238"/>
        <v>0</v>
      </c>
      <c r="AI201" s="303">
        <f t="shared" si="238"/>
        <v>0</v>
      </c>
      <c r="AJ201" s="303">
        <f t="shared" si="238"/>
        <v>0</v>
      </c>
      <c r="AK201" s="1220"/>
      <c r="AL201" s="1244"/>
      <c r="AM201" s="303">
        <f t="shared" si="205"/>
        <v>0</v>
      </c>
      <c r="AN201" s="684"/>
      <c r="AO201" s="684"/>
      <c r="AP201" s="684"/>
      <c r="AQ201" s="684"/>
      <c r="AR201" s="684"/>
      <c r="AS201" s="684"/>
      <c r="AT201" s="1220"/>
      <c r="AU201" s="1247"/>
      <c r="AV201" s="303">
        <f t="shared" si="206"/>
        <v>0</v>
      </c>
      <c r="AW201" s="684"/>
      <c r="AX201" s="684"/>
      <c r="AY201" s="684"/>
      <c r="AZ201" s="684"/>
      <c r="BA201" s="684"/>
      <c r="BB201" s="684"/>
      <c r="BC201" s="1220"/>
      <c r="BD201" s="1250"/>
      <c r="BE201" s="303">
        <f t="shared" si="207"/>
        <v>0</v>
      </c>
      <c r="BF201" s="684"/>
      <c r="BG201" s="684"/>
      <c r="BH201" s="684"/>
      <c r="BI201" s="684"/>
      <c r="BJ201" s="684"/>
      <c r="BK201" s="684"/>
      <c r="BL201" s="1220"/>
      <c r="BM201" s="1253"/>
      <c r="BN201" s="303">
        <f t="shared" si="208"/>
        <v>0</v>
      </c>
      <c r="BO201" s="684"/>
      <c r="BP201" s="684"/>
      <c r="BQ201" s="684"/>
      <c r="BR201" s="684"/>
      <c r="BS201" s="684"/>
      <c r="BT201" s="684"/>
      <c r="BU201" s="1207"/>
      <c r="BV201" s="1208"/>
      <c r="BW201" s="1208"/>
      <c r="BX201" s="1208"/>
      <c r="BY201" s="1208"/>
      <c r="BZ201" s="1208"/>
      <c r="CA201" s="1208"/>
      <c r="CB201" s="1208"/>
      <c r="CC201" s="1209"/>
    </row>
    <row r="202" spans="1:81" s="690" customFormat="1" ht="40.15" customHeight="1" thickBot="1" x14ac:dyDescent="0.3">
      <c r="A202" s="673"/>
      <c r="B202" s="2347"/>
      <c r="C202" s="1315"/>
      <c r="D202" s="1098"/>
      <c r="E202" s="1095"/>
      <c r="F202" s="1095"/>
      <c r="G202" s="1095"/>
      <c r="H202" s="1095"/>
      <c r="I202" s="1095"/>
      <c r="J202" s="1221"/>
      <c r="K202" s="1218"/>
      <c r="L202" s="1224"/>
      <c r="M202" s="1227"/>
      <c r="N202" s="1230"/>
      <c r="O202" s="1233"/>
      <c r="P202" s="1236"/>
      <c r="Q202" s="1239"/>
      <c r="R202" s="1221"/>
      <c r="S202" s="679"/>
      <c r="T202" s="710"/>
      <c r="U202" s="710"/>
      <c r="V202" s="710"/>
      <c r="W202" s="679"/>
      <c r="X202" s="671"/>
      <c r="Y202" s="671"/>
      <c r="Z202" s="671"/>
      <c r="AA202" s="671"/>
      <c r="AB202" s="1221"/>
      <c r="AC202" s="1242"/>
      <c r="AD202" s="306">
        <f t="shared" si="239"/>
        <v>0</v>
      </c>
      <c r="AE202" s="306">
        <f t="shared" si="239"/>
        <v>0</v>
      </c>
      <c r="AF202" s="306">
        <f t="shared" si="239"/>
        <v>0</v>
      </c>
      <c r="AG202" s="306">
        <f t="shared" si="238"/>
        <v>0</v>
      </c>
      <c r="AH202" s="306">
        <f t="shared" si="238"/>
        <v>0</v>
      </c>
      <c r="AI202" s="306">
        <f t="shared" si="238"/>
        <v>0</v>
      </c>
      <c r="AJ202" s="306">
        <f t="shared" si="238"/>
        <v>0</v>
      </c>
      <c r="AK202" s="1221"/>
      <c r="AL202" s="1245"/>
      <c r="AM202" s="306">
        <f t="shared" si="205"/>
        <v>0</v>
      </c>
      <c r="AN202" s="685"/>
      <c r="AO202" s="685"/>
      <c r="AP202" s="685"/>
      <c r="AQ202" s="685"/>
      <c r="AR202" s="685"/>
      <c r="AS202" s="685"/>
      <c r="AT202" s="1221"/>
      <c r="AU202" s="1248"/>
      <c r="AV202" s="306">
        <f t="shared" si="206"/>
        <v>0</v>
      </c>
      <c r="AW202" s="685"/>
      <c r="AX202" s="685"/>
      <c r="AY202" s="685"/>
      <c r="AZ202" s="685"/>
      <c r="BA202" s="685"/>
      <c r="BB202" s="685"/>
      <c r="BC202" s="1221"/>
      <c r="BD202" s="1251"/>
      <c r="BE202" s="306">
        <f t="shared" si="207"/>
        <v>0</v>
      </c>
      <c r="BF202" s="685"/>
      <c r="BG202" s="685"/>
      <c r="BH202" s="685"/>
      <c r="BI202" s="685"/>
      <c r="BJ202" s="685"/>
      <c r="BK202" s="685"/>
      <c r="BL202" s="1221"/>
      <c r="BM202" s="1254"/>
      <c r="BN202" s="306">
        <f t="shared" si="208"/>
        <v>0</v>
      </c>
      <c r="BO202" s="685"/>
      <c r="BP202" s="685"/>
      <c r="BQ202" s="685"/>
      <c r="BR202" s="685"/>
      <c r="BS202" s="685"/>
      <c r="BT202" s="685"/>
      <c r="BU202" s="1210"/>
      <c r="BV202" s="1211"/>
      <c r="BW202" s="1211"/>
      <c r="BX202" s="1211"/>
      <c r="BY202" s="1211"/>
      <c r="BZ202" s="1211"/>
      <c r="CA202" s="1211"/>
      <c r="CB202" s="1211"/>
      <c r="CC202" s="1212"/>
    </row>
    <row r="203" spans="1:81" s="690" customFormat="1" ht="40.15" customHeight="1" thickTop="1" x14ac:dyDescent="0.25">
      <c r="A203" s="673"/>
      <c r="B203" s="2347"/>
      <c r="C203" s="1315"/>
      <c r="D203" s="1096">
        <v>2409</v>
      </c>
      <c r="E203" s="1093" t="s">
        <v>7429</v>
      </c>
      <c r="F203" s="1093">
        <v>2409023</v>
      </c>
      <c r="G203" s="1093" t="s">
        <v>7430</v>
      </c>
      <c r="H203" s="1093" t="s">
        <v>7431</v>
      </c>
      <c r="I203" s="1093" t="s">
        <v>7432</v>
      </c>
      <c r="J203" s="1219">
        <v>824</v>
      </c>
      <c r="K203" s="1216" t="str">
        <f>+[23]Metas!K949</f>
        <v xml:space="preserve">Personal conductores de vehículos de transporte público, intermunicipal y de carga han recibido la capacitación en primeros auxilios </v>
      </c>
      <c r="L203" s="1222">
        <v>100</v>
      </c>
      <c r="M203" s="1225">
        <f>SUM(N203:Q203)</f>
        <v>100</v>
      </c>
      <c r="N203" s="1228">
        <v>50</v>
      </c>
      <c r="O203" s="1231">
        <v>50</v>
      </c>
      <c r="P203" s="1234"/>
      <c r="Q203" s="1237"/>
      <c r="R203" s="1219">
        <f>+$J203</f>
        <v>824</v>
      </c>
      <c r="S203" s="677" t="s">
        <v>7420</v>
      </c>
      <c r="T203" s="709" t="s">
        <v>3833</v>
      </c>
      <c r="U203" s="709" t="s">
        <v>3838</v>
      </c>
      <c r="V203" s="709" t="s">
        <v>3842</v>
      </c>
      <c r="W203" s="677" t="s">
        <v>7433</v>
      </c>
      <c r="X203" s="670">
        <v>44593</v>
      </c>
      <c r="Y203" s="670">
        <v>44925</v>
      </c>
      <c r="Z203" s="670">
        <v>44593</v>
      </c>
      <c r="AA203" s="670">
        <v>44925</v>
      </c>
      <c r="AB203" s="1219">
        <f t="shared" si="227"/>
        <v>824</v>
      </c>
      <c r="AC203" s="1240">
        <f t="shared" ref="AC203" si="246">+L203</f>
        <v>100</v>
      </c>
      <c r="AD203" s="308">
        <f t="shared" si="239"/>
        <v>30.24</v>
      </c>
      <c r="AE203" s="308">
        <f t="shared" si="239"/>
        <v>30.24</v>
      </c>
      <c r="AF203" s="308">
        <f t="shared" si="239"/>
        <v>0</v>
      </c>
      <c r="AG203" s="308">
        <f t="shared" si="238"/>
        <v>0</v>
      </c>
      <c r="AH203" s="308">
        <f t="shared" si="238"/>
        <v>0</v>
      </c>
      <c r="AI203" s="308">
        <f t="shared" si="238"/>
        <v>0</v>
      </c>
      <c r="AJ203" s="308">
        <f t="shared" si="238"/>
        <v>0</v>
      </c>
      <c r="AK203" s="1219">
        <f t="shared" si="229"/>
        <v>824</v>
      </c>
      <c r="AL203" s="1243">
        <f>+N203</f>
        <v>50</v>
      </c>
      <c r="AM203" s="308">
        <f t="shared" si="205"/>
        <v>7.56</v>
      </c>
      <c r="AN203" s="970">
        <v>7.56</v>
      </c>
      <c r="AO203" s="683"/>
      <c r="AP203" s="683"/>
      <c r="AQ203" s="683"/>
      <c r="AR203" s="683"/>
      <c r="AS203" s="683"/>
      <c r="AT203" s="1219">
        <f t="shared" si="230"/>
        <v>824</v>
      </c>
      <c r="AU203" s="1246">
        <f>+O203</f>
        <v>50</v>
      </c>
      <c r="AV203" s="308">
        <f t="shared" si="206"/>
        <v>7.56</v>
      </c>
      <c r="AW203" s="970">
        <v>7.56</v>
      </c>
      <c r="AX203" s="683"/>
      <c r="AY203" s="683"/>
      <c r="AZ203" s="683"/>
      <c r="BA203" s="683"/>
      <c r="BB203" s="683"/>
      <c r="BC203" s="1219">
        <f t="shared" si="231"/>
        <v>824</v>
      </c>
      <c r="BD203" s="1249">
        <f>+P203</f>
        <v>0</v>
      </c>
      <c r="BE203" s="308">
        <f t="shared" si="207"/>
        <v>7.56</v>
      </c>
      <c r="BF203" s="970">
        <v>7.56</v>
      </c>
      <c r="BG203" s="683"/>
      <c r="BH203" s="683"/>
      <c r="BI203" s="683"/>
      <c r="BJ203" s="683"/>
      <c r="BK203" s="683"/>
      <c r="BL203" s="1219">
        <f t="shared" si="232"/>
        <v>824</v>
      </c>
      <c r="BM203" s="1252">
        <f>+Q203</f>
        <v>0</v>
      </c>
      <c r="BN203" s="308">
        <f t="shared" si="208"/>
        <v>7.56</v>
      </c>
      <c r="BO203" s="970">
        <v>7.56</v>
      </c>
      <c r="BP203" s="683"/>
      <c r="BQ203" s="683"/>
      <c r="BR203" s="683"/>
      <c r="BS203" s="683"/>
      <c r="BT203" s="683"/>
      <c r="BU203" s="1204"/>
      <c r="BV203" s="1205"/>
      <c r="BW203" s="1205"/>
      <c r="BX203" s="1205"/>
      <c r="BY203" s="1205"/>
      <c r="BZ203" s="1205"/>
      <c r="CA203" s="1205"/>
      <c r="CB203" s="1205"/>
      <c r="CC203" s="1206"/>
    </row>
    <row r="204" spans="1:81" s="690" customFormat="1" ht="40.15" customHeight="1" x14ac:dyDescent="0.25">
      <c r="A204" s="673"/>
      <c r="B204" s="2347"/>
      <c r="C204" s="1315"/>
      <c r="D204" s="1097"/>
      <c r="E204" s="1094"/>
      <c r="F204" s="1094"/>
      <c r="G204" s="1094"/>
      <c r="H204" s="1094"/>
      <c r="I204" s="1094"/>
      <c r="J204" s="1220"/>
      <c r="K204" s="1217"/>
      <c r="L204" s="1223"/>
      <c r="M204" s="1226"/>
      <c r="N204" s="1229"/>
      <c r="O204" s="1232"/>
      <c r="P204" s="1235"/>
      <c r="Q204" s="1238"/>
      <c r="R204" s="1220"/>
      <c r="S204" s="678"/>
      <c r="T204" s="709"/>
      <c r="U204" s="709"/>
      <c r="V204" s="709"/>
      <c r="W204" s="678"/>
      <c r="X204" s="670"/>
      <c r="Y204" s="670"/>
      <c r="Z204" s="670"/>
      <c r="AA204" s="670"/>
      <c r="AB204" s="1220"/>
      <c r="AC204" s="1241"/>
      <c r="AD204" s="303">
        <f t="shared" si="239"/>
        <v>0</v>
      </c>
      <c r="AE204" s="303">
        <f t="shared" si="239"/>
        <v>0</v>
      </c>
      <c r="AF204" s="303">
        <f t="shared" si="239"/>
        <v>0</v>
      </c>
      <c r="AG204" s="303">
        <f t="shared" si="238"/>
        <v>0</v>
      </c>
      <c r="AH204" s="303">
        <f t="shared" si="238"/>
        <v>0</v>
      </c>
      <c r="AI204" s="303">
        <f t="shared" si="238"/>
        <v>0</v>
      </c>
      <c r="AJ204" s="303">
        <f t="shared" si="238"/>
        <v>0</v>
      </c>
      <c r="AK204" s="1220"/>
      <c r="AL204" s="1244"/>
      <c r="AM204" s="303">
        <f t="shared" ref="AM204:AM206" si="247">SUM(AN204:AS204)</f>
        <v>0</v>
      </c>
      <c r="AN204" s="684"/>
      <c r="AO204" s="684"/>
      <c r="AP204" s="684"/>
      <c r="AQ204" s="684"/>
      <c r="AR204" s="684"/>
      <c r="AS204" s="684"/>
      <c r="AT204" s="1220"/>
      <c r="AU204" s="1247"/>
      <c r="AV204" s="303">
        <f t="shared" ref="AV204:AV206" si="248">SUM(AW204:BB204)</f>
        <v>0</v>
      </c>
      <c r="AW204" s="684"/>
      <c r="AX204" s="684"/>
      <c r="AY204" s="684"/>
      <c r="AZ204" s="684"/>
      <c r="BA204" s="684"/>
      <c r="BB204" s="684"/>
      <c r="BC204" s="1220"/>
      <c r="BD204" s="1250"/>
      <c r="BE204" s="303">
        <f t="shared" ref="BE204:BE206" si="249">SUM(BF204:BK204)</f>
        <v>0</v>
      </c>
      <c r="BF204" s="684"/>
      <c r="BG204" s="684"/>
      <c r="BH204" s="684"/>
      <c r="BI204" s="684"/>
      <c r="BJ204" s="684"/>
      <c r="BK204" s="684"/>
      <c r="BL204" s="1220"/>
      <c r="BM204" s="1253"/>
      <c r="BN204" s="303">
        <f t="shared" ref="BN204:BN206" si="250">SUM(BO204:BT204)</f>
        <v>0</v>
      </c>
      <c r="BO204" s="684"/>
      <c r="BP204" s="684"/>
      <c r="BQ204" s="684"/>
      <c r="BR204" s="684"/>
      <c r="BS204" s="684"/>
      <c r="BT204" s="684"/>
      <c r="BU204" s="1207"/>
      <c r="BV204" s="1208"/>
      <c r="BW204" s="1208"/>
      <c r="BX204" s="1208"/>
      <c r="BY204" s="1208"/>
      <c r="BZ204" s="1208"/>
      <c r="CA204" s="1208"/>
      <c r="CB204" s="1208"/>
      <c r="CC204" s="1209"/>
    </row>
    <row r="205" spans="1:81" s="690" customFormat="1" ht="40.15" customHeight="1" x14ac:dyDescent="0.25">
      <c r="A205" s="673"/>
      <c r="B205" s="2347"/>
      <c r="C205" s="1315"/>
      <c r="D205" s="1097"/>
      <c r="E205" s="1094"/>
      <c r="F205" s="1094"/>
      <c r="G205" s="1094"/>
      <c r="H205" s="1094"/>
      <c r="I205" s="1094"/>
      <c r="J205" s="1220"/>
      <c r="K205" s="1217"/>
      <c r="L205" s="1223"/>
      <c r="M205" s="1226"/>
      <c r="N205" s="1229"/>
      <c r="O205" s="1232"/>
      <c r="P205" s="1235"/>
      <c r="Q205" s="1238"/>
      <c r="R205" s="1220"/>
      <c r="S205" s="678"/>
      <c r="T205" s="709"/>
      <c r="U205" s="709"/>
      <c r="V205" s="709"/>
      <c r="W205" s="678"/>
      <c r="X205" s="670"/>
      <c r="Y205" s="670"/>
      <c r="Z205" s="670"/>
      <c r="AA205" s="670"/>
      <c r="AB205" s="1220"/>
      <c r="AC205" s="1241"/>
      <c r="AD205" s="303">
        <f t="shared" si="239"/>
        <v>0</v>
      </c>
      <c r="AE205" s="303">
        <f t="shared" si="239"/>
        <v>0</v>
      </c>
      <c r="AF205" s="303">
        <f t="shared" si="239"/>
        <v>0</v>
      </c>
      <c r="AG205" s="303">
        <f t="shared" si="238"/>
        <v>0</v>
      </c>
      <c r="AH205" s="303">
        <f t="shared" si="238"/>
        <v>0</v>
      </c>
      <c r="AI205" s="303">
        <f t="shared" si="238"/>
        <v>0</v>
      </c>
      <c r="AJ205" s="303">
        <f t="shared" si="238"/>
        <v>0</v>
      </c>
      <c r="AK205" s="1220"/>
      <c r="AL205" s="1244"/>
      <c r="AM205" s="303">
        <f t="shared" si="247"/>
        <v>0</v>
      </c>
      <c r="AN205" s="684"/>
      <c r="AO205" s="684"/>
      <c r="AP205" s="684"/>
      <c r="AQ205" s="684"/>
      <c r="AR205" s="684"/>
      <c r="AS205" s="684"/>
      <c r="AT205" s="1220"/>
      <c r="AU205" s="1247"/>
      <c r="AV205" s="303">
        <f t="shared" si="248"/>
        <v>0</v>
      </c>
      <c r="AW205" s="684"/>
      <c r="AX205" s="684"/>
      <c r="AY205" s="684"/>
      <c r="AZ205" s="684"/>
      <c r="BA205" s="684"/>
      <c r="BB205" s="684"/>
      <c r="BC205" s="1220"/>
      <c r="BD205" s="1250"/>
      <c r="BE205" s="303">
        <f t="shared" si="249"/>
        <v>0</v>
      </c>
      <c r="BF205" s="684"/>
      <c r="BG205" s="684"/>
      <c r="BH205" s="684"/>
      <c r="BI205" s="684"/>
      <c r="BJ205" s="684"/>
      <c r="BK205" s="684"/>
      <c r="BL205" s="1220"/>
      <c r="BM205" s="1253"/>
      <c r="BN205" s="303">
        <f t="shared" si="250"/>
        <v>0</v>
      </c>
      <c r="BO205" s="684"/>
      <c r="BP205" s="684"/>
      <c r="BQ205" s="684"/>
      <c r="BR205" s="684"/>
      <c r="BS205" s="684"/>
      <c r="BT205" s="684"/>
      <c r="BU205" s="1207"/>
      <c r="BV205" s="1208"/>
      <c r="BW205" s="1208"/>
      <c r="BX205" s="1208"/>
      <c r="BY205" s="1208"/>
      <c r="BZ205" s="1208"/>
      <c r="CA205" s="1208"/>
      <c r="CB205" s="1208"/>
      <c r="CC205" s="1209"/>
    </row>
    <row r="206" spans="1:81" s="690" customFormat="1" ht="40.15" customHeight="1" thickBot="1" x14ac:dyDescent="0.3">
      <c r="A206" s="673"/>
      <c r="B206" s="2347"/>
      <c r="C206" s="1315"/>
      <c r="D206" s="1098"/>
      <c r="E206" s="1095"/>
      <c r="F206" s="1095"/>
      <c r="G206" s="1095"/>
      <c r="H206" s="1095"/>
      <c r="I206" s="1095"/>
      <c r="J206" s="1221"/>
      <c r="K206" s="1218"/>
      <c r="L206" s="1224"/>
      <c r="M206" s="1227"/>
      <c r="N206" s="1230"/>
      <c r="O206" s="1233"/>
      <c r="P206" s="1236"/>
      <c r="Q206" s="1239"/>
      <c r="R206" s="1221"/>
      <c r="S206" s="679"/>
      <c r="T206" s="710"/>
      <c r="U206" s="710"/>
      <c r="V206" s="710"/>
      <c r="W206" s="679"/>
      <c r="X206" s="671"/>
      <c r="Y206" s="671"/>
      <c r="Z206" s="671"/>
      <c r="AA206" s="671"/>
      <c r="AB206" s="1221"/>
      <c r="AC206" s="1242"/>
      <c r="AD206" s="306">
        <f t="shared" si="239"/>
        <v>0</v>
      </c>
      <c r="AE206" s="306">
        <f t="shared" si="239"/>
        <v>0</v>
      </c>
      <c r="AF206" s="306">
        <f t="shared" si="239"/>
        <v>0</v>
      </c>
      <c r="AG206" s="306">
        <f t="shared" si="238"/>
        <v>0</v>
      </c>
      <c r="AH206" s="306">
        <f t="shared" si="238"/>
        <v>0</v>
      </c>
      <c r="AI206" s="306">
        <f t="shared" si="238"/>
        <v>0</v>
      </c>
      <c r="AJ206" s="306">
        <f t="shared" si="238"/>
        <v>0</v>
      </c>
      <c r="AK206" s="1221"/>
      <c r="AL206" s="1245"/>
      <c r="AM206" s="306">
        <f t="shared" si="247"/>
        <v>0</v>
      </c>
      <c r="AN206" s="685"/>
      <c r="AO206" s="685"/>
      <c r="AP206" s="685"/>
      <c r="AQ206" s="685"/>
      <c r="AR206" s="685"/>
      <c r="AS206" s="685"/>
      <c r="AT206" s="1221"/>
      <c r="AU206" s="1248"/>
      <c r="AV206" s="306">
        <f t="shared" si="248"/>
        <v>0</v>
      </c>
      <c r="AW206" s="685"/>
      <c r="AX206" s="685"/>
      <c r="AY206" s="685"/>
      <c r="AZ206" s="685"/>
      <c r="BA206" s="685"/>
      <c r="BB206" s="685"/>
      <c r="BC206" s="1221"/>
      <c r="BD206" s="1251"/>
      <c r="BE206" s="306">
        <f t="shared" si="249"/>
        <v>0</v>
      </c>
      <c r="BF206" s="685"/>
      <c r="BG206" s="685"/>
      <c r="BH206" s="685"/>
      <c r="BI206" s="685"/>
      <c r="BJ206" s="685"/>
      <c r="BK206" s="685"/>
      <c r="BL206" s="1221"/>
      <c r="BM206" s="1254"/>
      <c r="BN206" s="306">
        <f t="shared" si="250"/>
        <v>0</v>
      </c>
      <c r="BO206" s="685"/>
      <c r="BP206" s="685"/>
      <c r="BQ206" s="685"/>
      <c r="BR206" s="685"/>
      <c r="BS206" s="685"/>
      <c r="BT206" s="685"/>
      <c r="BU206" s="1210"/>
      <c r="BV206" s="1211"/>
      <c r="BW206" s="1211"/>
      <c r="BX206" s="1211"/>
      <c r="BY206" s="1211"/>
      <c r="BZ206" s="1211"/>
      <c r="CA206" s="1211"/>
      <c r="CB206" s="1211"/>
      <c r="CC206" s="1212"/>
    </row>
    <row r="207" spans="1:81" ht="40.15" customHeight="1" thickTop="1" x14ac:dyDescent="0.25"/>
  </sheetData>
  <mergeCells count="1535">
    <mergeCell ref="B11:B206"/>
    <mergeCell ref="C11:C90"/>
    <mergeCell ref="C91:C122"/>
    <mergeCell ref="C123:C162"/>
    <mergeCell ref="C183:C206"/>
    <mergeCell ref="BU203:CC203"/>
    <mergeCell ref="BU204:CC204"/>
    <mergeCell ref="BU205:CC205"/>
    <mergeCell ref="BU206:CC206"/>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J199:J202"/>
    <mergeCell ref="K199:K202"/>
    <mergeCell ref="L199:L202"/>
    <mergeCell ref="M199:M202"/>
    <mergeCell ref="N199:N202"/>
    <mergeCell ref="O199:O202"/>
    <mergeCell ref="BM195:BM198"/>
    <mergeCell ref="BU195:CC195"/>
    <mergeCell ref="BU196:CC196"/>
    <mergeCell ref="BU197:CC197"/>
    <mergeCell ref="BU198:CC198"/>
    <mergeCell ref="AK195:AK198"/>
    <mergeCell ref="AL195:AL198"/>
    <mergeCell ref="AT195:AT198"/>
    <mergeCell ref="AU195:AU198"/>
    <mergeCell ref="BC195:BC198"/>
    <mergeCell ref="BD195:BD198"/>
    <mergeCell ref="N195:N198"/>
    <mergeCell ref="O195:O198"/>
    <mergeCell ref="P195:P198"/>
    <mergeCell ref="Q195:Q198"/>
    <mergeCell ref="AB195:AB198"/>
    <mergeCell ref="AC195:AC198"/>
    <mergeCell ref="J195:J198"/>
    <mergeCell ref="K195:K198"/>
    <mergeCell ref="L195:L198"/>
    <mergeCell ref="M195:M198"/>
    <mergeCell ref="AL191:AL194"/>
    <mergeCell ref="AT191:AT194"/>
    <mergeCell ref="AU191:AU194"/>
    <mergeCell ref="BC191:BC194"/>
    <mergeCell ref="BD191:BD194"/>
    <mergeCell ref="BL191:BL194"/>
    <mergeCell ref="O191:O194"/>
    <mergeCell ref="P191:P194"/>
    <mergeCell ref="Q191:Q194"/>
    <mergeCell ref="AB191:AB194"/>
    <mergeCell ref="AC191:AC194"/>
    <mergeCell ref="AK191:AK194"/>
    <mergeCell ref="BL195:BL198"/>
    <mergeCell ref="BM187:BM190"/>
    <mergeCell ref="BU187:CC187"/>
    <mergeCell ref="BU188:CC188"/>
    <mergeCell ref="BU189:CC189"/>
    <mergeCell ref="BU190:CC190"/>
    <mergeCell ref="J191:J194"/>
    <mergeCell ref="K191:K194"/>
    <mergeCell ref="L191:L194"/>
    <mergeCell ref="M191:M194"/>
    <mergeCell ref="N191:N194"/>
    <mergeCell ref="AL187:AL190"/>
    <mergeCell ref="AT187:AT190"/>
    <mergeCell ref="AU187:AU190"/>
    <mergeCell ref="BC187:BC190"/>
    <mergeCell ref="BD187:BD190"/>
    <mergeCell ref="BL187:BL190"/>
    <mergeCell ref="O187:O190"/>
    <mergeCell ref="P187:P190"/>
    <mergeCell ref="Q187:Q190"/>
    <mergeCell ref="AB187:AB190"/>
    <mergeCell ref="AC187:AC190"/>
    <mergeCell ref="AK187:AK190"/>
    <mergeCell ref="BM191:BM194"/>
    <mergeCell ref="BU191:CC191"/>
    <mergeCell ref="BU192:CC192"/>
    <mergeCell ref="BU193:CC193"/>
    <mergeCell ref="BU194:CC194"/>
    <mergeCell ref="J187:J190"/>
    <mergeCell ref="K187:K190"/>
    <mergeCell ref="L187:L190"/>
    <mergeCell ref="M187:M190"/>
    <mergeCell ref="N187:N190"/>
    <mergeCell ref="AL183:AL186"/>
    <mergeCell ref="AT183:AT186"/>
    <mergeCell ref="AU183:AU186"/>
    <mergeCell ref="BC183:BC186"/>
    <mergeCell ref="BD183:BD186"/>
    <mergeCell ref="BL183:BL186"/>
    <mergeCell ref="O183:O186"/>
    <mergeCell ref="P183:P186"/>
    <mergeCell ref="Q183:Q186"/>
    <mergeCell ref="AB183:AB186"/>
    <mergeCell ref="AC183:AC186"/>
    <mergeCell ref="AK183:AK186"/>
    <mergeCell ref="BU182:CC182"/>
    <mergeCell ref="J183:J186"/>
    <mergeCell ref="K183:K186"/>
    <mergeCell ref="L183:L186"/>
    <mergeCell ref="M183:M186"/>
    <mergeCell ref="N183:N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M183:BM186"/>
    <mergeCell ref="BU183:CC183"/>
    <mergeCell ref="BU184:CC184"/>
    <mergeCell ref="BU185:CC185"/>
    <mergeCell ref="BU186:CC186"/>
    <mergeCell ref="BM171:BM174"/>
    <mergeCell ref="P171:P174"/>
    <mergeCell ref="Q171:Q174"/>
    <mergeCell ref="AB171:AB174"/>
    <mergeCell ref="AC171:AC174"/>
    <mergeCell ref="AK171:AK174"/>
    <mergeCell ref="AL171:AL174"/>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J167:J170"/>
    <mergeCell ref="K167:K170"/>
    <mergeCell ref="L167:L170"/>
    <mergeCell ref="M167:M170"/>
    <mergeCell ref="N167:N170"/>
    <mergeCell ref="O167:O170"/>
    <mergeCell ref="BU171:CC171"/>
    <mergeCell ref="N175:N178"/>
    <mergeCell ref="O175:O178"/>
    <mergeCell ref="AT171:AT174"/>
    <mergeCell ref="AU171:AU174"/>
    <mergeCell ref="BC171:BC174"/>
    <mergeCell ref="BD171:BD174"/>
    <mergeCell ref="BL171:BL174"/>
    <mergeCell ref="BU172:CC172"/>
    <mergeCell ref="BU173:CC173"/>
    <mergeCell ref="BU174:CC174"/>
    <mergeCell ref="BM163:BM166"/>
    <mergeCell ref="BU163:CC163"/>
    <mergeCell ref="BU164:CC164"/>
    <mergeCell ref="BU165:CC165"/>
    <mergeCell ref="BU166:CC166"/>
    <mergeCell ref="AK163:AK166"/>
    <mergeCell ref="AL163:AL166"/>
    <mergeCell ref="AT163:AT166"/>
    <mergeCell ref="AU163:AU166"/>
    <mergeCell ref="BC163:BC166"/>
    <mergeCell ref="BD163:BD166"/>
    <mergeCell ref="N163:N166"/>
    <mergeCell ref="O163:O166"/>
    <mergeCell ref="P163:P166"/>
    <mergeCell ref="Q163:Q166"/>
    <mergeCell ref="AB163:AB166"/>
    <mergeCell ref="AC163:AC166"/>
    <mergeCell ref="BM159:BM162"/>
    <mergeCell ref="BU159:CC159"/>
    <mergeCell ref="BU160:CC160"/>
    <mergeCell ref="BU161:CC161"/>
    <mergeCell ref="BU162:CC162"/>
    <mergeCell ref="J155:J158"/>
    <mergeCell ref="K155:K158"/>
    <mergeCell ref="L155:L158"/>
    <mergeCell ref="M155:M158"/>
    <mergeCell ref="N155:N158"/>
    <mergeCell ref="C163:C182"/>
    <mergeCell ref="J163:J166"/>
    <mergeCell ref="K163:K166"/>
    <mergeCell ref="L163:L166"/>
    <mergeCell ref="M163:M166"/>
    <mergeCell ref="AL159:AL162"/>
    <mergeCell ref="AT159:AT162"/>
    <mergeCell ref="AU159:AU162"/>
    <mergeCell ref="BC159:BC162"/>
    <mergeCell ref="BD159:BD162"/>
    <mergeCell ref="BL159:BL162"/>
    <mergeCell ref="O159:O162"/>
    <mergeCell ref="P159:P162"/>
    <mergeCell ref="Q159:Q162"/>
    <mergeCell ref="AB159:AB162"/>
    <mergeCell ref="AC159:AC162"/>
    <mergeCell ref="AK159:AK162"/>
    <mergeCell ref="BL163:BL166"/>
    <mergeCell ref="J175:J178"/>
    <mergeCell ref="K175:K178"/>
    <mergeCell ref="L175:L178"/>
    <mergeCell ref="M175:M178"/>
    <mergeCell ref="J159:J162"/>
    <mergeCell ref="K159:K162"/>
    <mergeCell ref="L159:L162"/>
    <mergeCell ref="M159:M162"/>
    <mergeCell ref="N159:N162"/>
    <mergeCell ref="AL155:AL158"/>
    <mergeCell ref="AT155:AT158"/>
    <mergeCell ref="AU155:AU158"/>
    <mergeCell ref="BC155:BC158"/>
    <mergeCell ref="BD155:BD158"/>
    <mergeCell ref="BL155:BL158"/>
    <mergeCell ref="O155:O158"/>
    <mergeCell ref="P155:P158"/>
    <mergeCell ref="Q155:Q158"/>
    <mergeCell ref="AB155:AB158"/>
    <mergeCell ref="AC155:AC158"/>
    <mergeCell ref="AK155:AK158"/>
    <mergeCell ref="BC151:BC154"/>
    <mergeCell ref="BD151:BD154"/>
    <mergeCell ref="BL151:BL154"/>
    <mergeCell ref="BM151:BM154"/>
    <mergeCell ref="P151:P154"/>
    <mergeCell ref="Q151:Q154"/>
    <mergeCell ref="AB151:AB154"/>
    <mergeCell ref="AC151:AC154"/>
    <mergeCell ref="AK151:AK154"/>
    <mergeCell ref="AL151:AL154"/>
    <mergeCell ref="BM155:BM158"/>
    <mergeCell ref="BU147:CC147"/>
    <mergeCell ref="BU148:CC148"/>
    <mergeCell ref="BU149:CC149"/>
    <mergeCell ref="BU150:CC150"/>
    <mergeCell ref="BU151:CC151"/>
    <mergeCell ref="BU152:CC152"/>
    <mergeCell ref="BU153:CC153"/>
    <mergeCell ref="BU154:CC154"/>
    <mergeCell ref="BU155:CC155"/>
    <mergeCell ref="BU156:CC156"/>
    <mergeCell ref="BU157:CC157"/>
    <mergeCell ref="BU158:CC158"/>
    <mergeCell ref="AU143:AU146"/>
    <mergeCell ref="BC143:BC146"/>
    <mergeCell ref="BD143:BD146"/>
    <mergeCell ref="BL143:BL146"/>
    <mergeCell ref="BM143:BM146"/>
    <mergeCell ref="P143:P146"/>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J147:J150"/>
    <mergeCell ref="K147:K150"/>
    <mergeCell ref="L147:L150"/>
    <mergeCell ref="M147:M150"/>
    <mergeCell ref="N147:N150"/>
    <mergeCell ref="O147:O150"/>
    <mergeCell ref="AT151:AT154"/>
    <mergeCell ref="AU151:AU154"/>
    <mergeCell ref="M135:M138"/>
    <mergeCell ref="N135:N138"/>
    <mergeCell ref="O135:O138"/>
    <mergeCell ref="P135:P138"/>
    <mergeCell ref="Q135:Q138"/>
    <mergeCell ref="AB135:AB138"/>
    <mergeCell ref="AL143:AL146"/>
    <mergeCell ref="BU139:CC139"/>
    <mergeCell ref="BU140:CC140"/>
    <mergeCell ref="BU141:CC141"/>
    <mergeCell ref="BU142:CC142"/>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BU143:CC143"/>
    <mergeCell ref="BU144:CC144"/>
    <mergeCell ref="BU145:CC145"/>
    <mergeCell ref="BU146:CC146"/>
    <mergeCell ref="AT143:AT146"/>
    <mergeCell ref="Q143:Q146"/>
    <mergeCell ref="AB143:AB146"/>
    <mergeCell ref="AC143:AC146"/>
    <mergeCell ref="AK143:AK146"/>
    <mergeCell ref="BU127:CC127"/>
    <mergeCell ref="BU128:CC128"/>
    <mergeCell ref="BU129:CC129"/>
    <mergeCell ref="BU130:CC130"/>
    <mergeCell ref="BM131:BM134"/>
    <mergeCell ref="BU131:CC131"/>
    <mergeCell ref="BU132:CC132"/>
    <mergeCell ref="BU133:CC133"/>
    <mergeCell ref="BU134:CC134"/>
    <mergeCell ref="AK139:AK142"/>
    <mergeCell ref="AL139:AL142"/>
    <mergeCell ref="J139:J142"/>
    <mergeCell ref="K139:K142"/>
    <mergeCell ref="L139:L142"/>
    <mergeCell ref="M139:M142"/>
    <mergeCell ref="N139:N142"/>
    <mergeCell ref="O139:O142"/>
    <mergeCell ref="J135:J138"/>
    <mergeCell ref="K135:K138"/>
    <mergeCell ref="L135:L138"/>
    <mergeCell ref="M127:M130"/>
    <mergeCell ref="N127:N130"/>
    <mergeCell ref="AL131:AL134"/>
    <mergeCell ref="AT131:AT134"/>
    <mergeCell ref="AU131:AU134"/>
    <mergeCell ref="BC131:BC134"/>
    <mergeCell ref="BD131:BD134"/>
    <mergeCell ref="BL131:BL134"/>
    <mergeCell ref="BD135:BD138"/>
    <mergeCell ref="BL135:BL138"/>
    <mergeCell ref="BM127:BM130"/>
    <mergeCell ref="AC123:AC126"/>
    <mergeCell ref="AK123:AK126"/>
    <mergeCell ref="BM119:BM122"/>
    <mergeCell ref="BU119:CC119"/>
    <mergeCell ref="BU120:CC120"/>
    <mergeCell ref="BU121:CC121"/>
    <mergeCell ref="BU122:CC122"/>
    <mergeCell ref="BM123:BM126"/>
    <mergeCell ref="BU123:CC123"/>
    <mergeCell ref="BU124:CC124"/>
    <mergeCell ref="BU125:CC125"/>
    <mergeCell ref="BU126:CC126"/>
    <mergeCell ref="R119:R122"/>
    <mergeCell ref="R123:R126"/>
    <mergeCell ref="R135:R138"/>
    <mergeCell ref="BM135:BM138"/>
    <mergeCell ref="BU135:CC135"/>
    <mergeCell ref="BU136:CC136"/>
    <mergeCell ref="BU137:CC137"/>
    <mergeCell ref="BU138:CC138"/>
    <mergeCell ref="AC135:AC138"/>
    <mergeCell ref="AK135:AK138"/>
    <mergeCell ref="AL135:AL138"/>
    <mergeCell ref="AT135:AT138"/>
    <mergeCell ref="AU135:AU138"/>
    <mergeCell ref="BC135:BC138"/>
    <mergeCell ref="J131:J134"/>
    <mergeCell ref="K131:K134"/>
    <mergeCell ref="L131:L134"/>
    <mergeCell ref="M131:M134"/>
    <mergeCell ref="N131:N134"/>
    <mergeCell ref="AL127:AL130"/>
    <mergeCell ref="AT127:AT130"/>
    <mergeCell ref="AU127:AU130"/>
    <mergeCell ref="BC127:BC130"/>
    <mergeCell ref="BD127:BD130"/>
    <mergeCell ref="BL127:BL130"/>
    <mergeCell ref="O127:O130"/>
    <mergeCell ref="P127:P130"/>
    <mergeCell ref="Q127:Q130"/>
    <mergeCell ref="AB127:AB130"/>
    <mergeCell ref="AC127:AC130"/>
    <mergeCell ref="AK127:AK130"/>
    <mergeCell ref="J127:J130"/>
    <mergeCell ref="K127:K130"/>
    <mergeCell ref="L127:L130"/>
    <mergeCell ref="R127:R130"/>
    <mergeCell ref="R131:R134"/>
    <mergeCell ref="O131:O134"/>
    <mergeCell ref="P131:P134"/>
    <mergeCell ref="Q131:Q134"/>
    <mergeCell ref="AB131:AB134"/>
    <mergeCell ref="AC131:AC134"/>
    <mergeCell ref="AK131:AK134"/>
    <mergeCell ref="J123:J126"/>
    <mergeCell ref="K123:K126"/>
    <mergeCell ref="L123:L126"/>
    <mergeCell ref="M123:M126"/>
    <mergeCell ref="N123:N126"/>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J119:J122"/>
    <mergeCell ref="K119:K122"/>
    <mergeCell ref="L119:L122"/>
    <mergeCell ref="M119:M122"/>
    <mergeCell ref="N119:N122"/>
    <mergeCell ref="AL123:AL126"/>
    <mergeCell ref="AT123:AT126"/>
    <mergeCell ref="AU123:AU126"/>
    <mergeCell ref="BC123:BC126"/>
    <mergeCell ref="BD123:BD126"/>
    <mergeCell ref="BL123:BL126"/>
    <mergeCell ref="O123:O126"/>
    <mergeCell ref="P123:P126"/>
    <mergeCell ref="Q123:Q126"/>
    <mergeCell ref="AB123:AB126"/>
    <mergeCell ref="J115:J118"/>
    <mergeCell ref="K115:K118"/>
    <mergeCell ref="L115:L118"/>
    <mergeCell ref="M115:M118"/>
    <mergeCell ref="N115:N118"/>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J111:J114"/>
    <mergeCell ref="K111:K114"/>
    <mergeCell ref="L111:L114"/>
    <mergeCell ref="M111:M114"/>
    <mergeCell ref="N111:N114"/>
    <mergeCell ref="O115:O118"/>
    <mergeCell ref="BM111:BM114"/>
    <mergeCell ref="AL115:AL118"/>
    <mergeCell ref="AT115:AT118"/>
    <mergeCell ref="AU115:AU118"/>
    <mergeCell ref="BC115:BC118"/>
    <mergeCell ref="BD115:BD118"/>
    <mergeCell ref="BL115:BL118"/>
    <mergeCell ref="P115:P118"/>
    <mergeCell ref="R115:R118"/>
    <mergeCell ref="Q115:Q118"/>
    <mergeCell ref="AB115:AB118"/>
    <mergeCell ref="AC115:AC118"/>
    <mergeCell ref="AK115:AK118"/>
    <mergeCell ref="BU111:CC111"/>
    <mergeCell ref="BU112:CC112"/>
    <mergeCell ref="BU113:CC113"/>
    <mergeCell ref="BU114:CC114"/>
    <mergeCell ref="BM115:BM118"/>
    <mergeCell ref="BU115:CC115"/>
    <mergeCell ref="BU116:CC116"/>
    <mergeCell ref="BU117:CC117"/>
    <mergeCell ref="BU118:CC118"/>
    <mergeCell ref="AK103:AK106"/>
    <mergeCell ref="AL103:AL106"/>
    <mergeCell ref="J103:J106"/>
    <mergeCell ref="K103:K106"/>
    <mergeCell ref="L103:L106"/>
    <mergeCell ref="M103:M106"/>
    <mergeCell ref="N103:N106"/>
    <mergeCell ref="O103:O106"/>
    <mergeCell ref="BU107:CC107"/>
    <mergeCell ref="BU108:CC108"/>
    <mergeCell ref="BU109:CC109"/>
    <mergeCell ref="BU110:CC110"/>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K99:AK102"/>
    <mergeCell ref="AL99:AL102"/>
    <mergeCell ref="AT99:AT102"/>
    <mergeCell ref="AU99:AU102"/>
    <mergeCell ref="BC99:BC102"/>
    <mergeCell ref="BD99:BD102"/>
    <mergeCell ref="N99:N102"/>
    <mergeCell ref="O99:O102"/>
    <mergeCell ref="P99:P102"/>
    <mergeCell ref="Q99:Q102"/>
    <mergeCell ref="AB99:AB102"/>
    <mergeCell ref="AC99:AC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BM95:BM98"/>
    <mergeCell ref="BU95:CC95"/>
    <mergeCell ref="BU96:CC96"/>
    <mergeCell ref="BU97:CC97"/>
    <mergeCell ref="BU98:CC98"/>
    <mergeCell ref="J91:J94"/>
    <mergeCell ref="K91:K94"/>
    <mergeCell ref="L91:L94"/>
    <mergeCell ref="M91:M94"/>
    <mergeCell ref="N91:N94"/>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BL99:BL102"/>
    <mergeCell ref="BM99:BM102"/>
    <mergeCell ref="BU99:CC99"/>
    <mergeCell ref="BU100:CC100"/>
    <mergeCell ref="BU101:CC101"/>
    <mergeCell ref="BU102:CC102"/>
    <mergeCell ref="BM91:BM94"/>
    <mergeCell ref="AU87:AU90"/>
    <mergeCell ref="BC87:BC90"/>
    <mergeCell ref="BD87:BD90"/>
    <mergeCell ref="BL87:BL90"/>
    <mergeCell ref="O87:O90"/>
    <mergeCell ref="P87:P90"/>
    <mergeCell ref="Q87:Q90"/>
    <mergeCell ref="AB87:AB90"/>
    <mergeCell ref="AC87:AC90"/>
    <mergeCell ref="AK87:AK90"/>
    <mergeCell ref="BU91:CC91"/>
    <mergeCell ref="BU92:CC92"/>
    <mergeCell ref="BU93:CC93"/>
    <mergeCell ref="BU94:CC94"/>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U90:CC90"/>
    <mergeCell ref="J83:J86"/>
    <mergeCell ref="K83:K86"/>
    <mergeCell ref="L83:L86"/>
    <mergeCell ref="M83:M86"/>
    <mergeCell ref="N83:N86"/>
    <mergeCell ref="AT79:AT82"/>
    <mergeCell ref="AU79:AU82"/>
    <mergeCell ref="BC79:BC82"/>
    <mergeCell ref="BD79:BD82"/>
    <mergeCell ref="BL79:BL82"/>
    <mergeCell ref="BM79:BM82"/>
    <mergeCell ref="P79:P82"/>
    <mergeCell ref="J87:J90"/>
    <mergeCell ref="K87:K90"/>
    <mergeCell ref="L87:L90"/>
    <mergeCell ref="M87:M90"/>
    <mergeCell ref="N87:N90"/>
    <mergeCell ref="AL83:AL86"/>
    <mergeCell ref="AT83:AT86"/>
    <mergeCell ref="AU83:AU86"/>
    <mergeCell ref="BC83:BC86"/>
    <mergeCell ref="BD83:BD86"/>
    <mergeCell ref="BL83:BL86"/>
    <mergeCell ref="O83:O86"/>
    <mergeCell ref="P83:P86"/>
    <mergeCell ref="Q83:Q86"/>
    <mergeCell ref="AB83:AB86"/>
    <mergeCell ref="AC83:AC86"/>
    <mergeCell ref="BM83:BM86"/>
    <mergeCell ref="AL87:AL90"/>
    <mergeCell ref="AT87:AT90"/>
    <mergeCell ref="N63:N66"/>
    <mergeCell ref="O63:O66"/>
    <mergeCell ref="BU67:CC67"/>
    <mergeCell ref="BU68:CC68"/>
    <mergeCell ref="BU69:CC69"/>
    <mergeCell ref="BU70:CC70"/>
    <mergeCell ref="BU71:CC71"/>
    <mergeCell ref="BU72:CC72"/>
    <mergeCell ref="BU73:CC73"/>
    <mergeCell ref="BU74:CC74"/>
    <mergeCell ref="BU75:CC75"/>
    <mergeCell ref="BU76:CC76"/>
    <mergeCell ref="BU77:CC77"/>
    <mergeCell ref="BU78:CC78"/>
    <mergeCell ref="BU83:CC83"/>
    <mergeCell ref="BU84:CC84"/>
    <mergeCell ref="BU85:CC85"/>
    <mergeCell ref="AC79:AC82"/>
    <mergeCell ref="AK79:AK82"/>
    <mergeCell ref="AL79:AL82"/>
    <mergeCell ref="AK71:AK74"/>
    <mergeCell ref="AL71:AL74"/>
    <mergeCell ref="BU86:CC86"/>
    <mergeCell ref="BU79:CC79"/>
    <mergeCell ref="BU80:CC80"/>
    <mergeCell ref="BU81:CC81"/>
    <mergeCell ref="BU82:CC82"/>
    <mergeCell ref="N75:N78"/>
    <mergeCell ref="O75:O78"/>
    <mergeCell ref="AK83:AK86"/>
    <mergeCell ref="BM87:BM90"/>
    <mergeCell ref="BU87:CC87"/>
    <mergeCell ref="BU88:CC88"/>
    <mergeCell ref="BU89:CC89"/>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Q79:Q82"/>
    <mergeCell ref="AB79:AB82"/>
    <mergeCell ref="J75:J78"/>
    <mergeCell ref="K75:K78"/>
    <mergeCell ref="L75:L78"/>
    <mergeCell ref="M75:M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1:AT74"/>
    <mergeCell ref="AU71:AU74"/>
    <mergeCell ref="BC71:BC74"/>
    <mergeCell ref="BD71:BD74"/>
    <mergeCell ref="BL71:BL74"/>
    <mergeCell ref="BM71:BM74"/>
    <mergeCell ref="P71:P74"/>
    <mergeCell ref="Q71:Q74"/>
    <mergeCell ref="AB71:AB74"/>
    <mergeCell ref="AC71:AC74"/>
    <mergeCell ref="N59:N62"/>
    <mergeCell ref="O59:O62"/>
    <mergeCell ref="P59:P62"/>
    <mergeCell ref="Q59:Q62"/>
    <mergeCell ref="AB59:AB62"/>
    <mergeCell ref="AC59:AC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BU55:CC55"/>
    <mergeCell ref="BU56:CC56"/>
    <mergeCell ref="BU57:CC57"/>
    <mergeCell ref="BU58:CC58"/>
    <mergeCell ref="J59:J62"/>
    <mergeCell ref="K59:K62"/>
    <mergeCell ref="L59:L62"/>
    <mergeCell ref="M59:M62"/>
    <mergeCell ref="AT55:AT58"/>
    <mergeCell ref="AU55:AU58"/>
    <mergeCell ref="BC55:BC58"/>
    <mergeCell ref="BD55:BD58"/>
    <mergeCell ref="BL55:BL58"/>
    <mergeCell ref="BM55:BM58"/>
    <mergeCell ref="P55:P58"/>
    <mergeCell ref="Q55:Q58"/>
    <mergeCell ref="AB55:AB58"/>
    <mergeCell ref="AC55:AC58"/>
    <mergeCell ref="AK55:AK58"/>
    <mergeCell ref="AL55:AL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V7:V9"/>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D7:D9"/>
    <mergeCell ref="E7:E9"/>
    <mergeCell ref="F7:F9"/>
    <mergeCell ref="G7:G9"/>
    <mergeCell ref="H7:H9"/>
    <mergeCell ref="I7:I9"/>
    <mergeCell ref="S7:S9"/>
    <mergeCell ref="T7:T9"/>
    <mergeCell ref="U7:U9"/>
    <mergeCell ref="B2:B5"/>
    <mergeCell ref="W2:AA2"/>
    <mergeCell ref="AB2:AJ2"/>
    <mergeCell ref="AK2:AM2"/>
    <mergeCell ref="BL4:BT5"/>
    <mergeCell ref="BU4:BW4"/>
    <mergeCell ref="W5:AA5"/>
    <mergeCell ref="AK5:AM5"/>
    <mergeCell ref="AN5:AS5"/>
    <mergeCell ref="BC5:BE5"/>
    <mergeCell ref="BF5:BK5"/>
    <mergeCell ref="BU5:BW5"/>
    <mergeCell ref="BX5:CC5"/>
    <mergeCell ref="BU3:BW3"/>
    <mergeCell ref="BX3:CC3"/>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D203:D206"/>
    <mergeCell ref="E203:E206"/>
    <mergeCell ref="F203:F206"/>
    <mergeCell ref="G203:G206"/>
    <mergeCell ref="H203:H206"/>
    <mergeCell ref="I203:I206"/>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39:R142"/>
    <mergeCell ref="R143:R146"/>
    <mergeCell ref="R147:R150"/>
    <mergeCell ref="R151:R154"/>
    <mergeCell ref="R155:R158"/>
    <mergeCell ref="R159:R162"/>
    <mergeCell ref="R163:R166"/>
    <mergeCell ref="R167:R170"/>
    <mergeCell ref="R171:R174"/>
    <mergeCell ref="R175:R178"/>
    <mergeCell ref="R179:R182"/>
    <mergeCell ref="R183:R186"/>
    <mergeCell ref="R187:R190"/>
    <mergeCell ref="R191:R194"/>
    <mergeCell ref="R195:R198"/>
    <mergeCell ref="R199:R202"/>
    <mergeCell ref="R203:R206"/>
    <mergeCell ref="AN4:AS4"/>
    <mergeCell ref="BF4:BK4"/>
    <mergeCell ref="BX4:CC4"/>
    <mergeCell ref="L5:Q5"/>
    <mergeCell ref="T5:V5"/>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s>
  <conditionalFormatting sqref="L27 L115 L119 L123 L127 L131 L71 L75 L79 L87 L91 L95 L103 L107 L139 L143 L147 L151 L159 L167 L171 L175 L179 L187 L191 L199 L203 L15 L19">
    <cfRule type="expression" dxfId="112" priority="20">
      <formula>$L15=$M15</formula>
    </cfRule>
  </conditionalFormatting>
  <conditionalFormatting sqref="L51">
    <cfRule type="expression" dxfId="111" priority="15">
      <formula>$L51=$M51</formula>
    </cfRule>
  </conditionalFormatting>
  <conditionalFormatting sqref="L35">
    <cfRule type="expression" dxfId="110" priority="18">
      <formula>$L35=$M35</formula>
    </cfRule>
  </conditionalFormatting>
  <conditionalFormatting sqref="L23">
    <cfRule type="expression" dxfId="109" priority="21">
      <formula>$L23=$M23</formula>
    </cfRule>
  </conditionalFormatting>
  <conditionalFormatting sqref="L31">
    <cfRule type="expression" dxfId="108" priority="19">
      <formula>$L31=$M31</formula>
    </cfRule>
  </conditionalFormatting>
  <conditionalFormatting sqref="L43">
    <cfRule type="expression" dxfId="107" priority="17">
      <formula>$L43=$M43</formula>
    </cfRule>
  </conditionalFormatting>
  <conditionalFormatting sqref="L47">
    <cfRule type="expression" dxfId="106" priority="16">
      <formula>$L47=$M47</formula>
    </cfRule>
  </conditionalFormatting>
  <conditionalFormatting sqref="L59">
    <cfRule type="expression" dxfId="105" priority="13">
      <formula>$L59=$M59</formula>
    </cfRule>
  </conditionalFormatting>
  <conditionalFormatting sqref="L111">
    <cfRule type="expression" dxfId="104" priority="8">
      <formula>$L111=$M111</formula>
    </cfRule>
  </conditionalFormatting>
  <conditionalFormatting sqref="L55">
    <cfRule type="expression" dxfId="103" priority="14">
      <formula>$L55=$M55</formula>
    </cfRule>
  </conditionalFormatting>
  <conditionalFormatting sqref="L63">
    <cfRule type="expression" dxfId="102" priority="12">
      <formula>$L63=$M63</formula>
    </cfRule>
  </conditionalFormatting>
  <conditionalFormatting sqref="L67">
    <cfRule type="expression" dxfId="101" priority="11">
      <formula>$L67=$M67</formula>
    </cfRule>
  </conditionalFormatting>
  <conditionalFormatting sqref="L83">
    <cfRule type="expression" dxfId="100" priority="10">
      <formula>$L83=$M83</formula>
    </cfRule>
  </conditionalFormatting>
  <conditionalFormatting sqref="L99">
    <cfRule type="expression" dxfId="99" priority="9">
      <formula>$L99=$M99</formula>
    </cfRule>
  </conditionalFormatting>
  <conditionalFormatting sqref="L135">
    <cfRule type="expression" dxfId="98" priority="7">
      <formula>$L135=$M135</formula>
    </cfRule>
  </conditionalFormatting>
  <conditionalFormatting sqref="L155">
    <cfRule type="expression" dxfId="97" priority="6">
      <formula>$L155=$M155</formula>
    </cfRule>
  </conditionalFormatting>
  <conditionalFormatting sqref="L163">
    <cfRule type="expression" dxfId="96" priority="5">
      <formula>$L163=$M163</formula>
    </cfRule>
  </conditionalFormatting>
  <conditionalFormatting sqref="L183">
    <cfRule type="expression" dxfId="95" priority="4">
      <formula>$L183=$M183</formula>
    </cfRule>
  </conditionalFormatting>
  <conditionalFormatting sqref="L195">
    <cfRule type="expression" dxfId="94" priority="3">
      <formula>$L195=$M195</formula>
    </cfRule>
  </conditionalFormatting>
  <conditionalFormatting sqref="L11">
    <cfRule type="expression" dxfId="93" priority="2">
      <formula>$L11=$M11</formula>
    </cfRule>
  </conditionalFormatting>
  <conditionalFormatting sqref="L39">
    <cfRule type="expression" dxfId="92"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205" man="1"/>
    <brk id="27" max="1048575" man="1"/>
    <brk id="45" max="1048575" man="1"/>
    <brk id="6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CC67"/>
  <sheetViews>
    <sheetView view="pageBreakPreview"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8" width="15.7109375" style="660" customWidth="1"/>
    <col min="9" max="9" width="20.2851562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06" t="s">
        <v>2878</v>
      </c>
      <c r="M2" s="2307"/>
      <c r="N2" s="2307"/>
      <c r="O2" s="2307"/>
      <c r="P2" s="2307"/>
      <c r="Q2" s="2308"/>
      <c r="R2" s="1114" t="s">
        <v>0</v>
      </c>
      <c r="S2" s="1116"/>
      <c r="T2" s="1195" t="s">
        <v>1</v>
      </c>
      <c r="U2" s="1196"/>
      <c r="V2" s="1197"/>
      <c r="W2" s="2299" t="str">
        <f>+$L2</f>
        <v>SECRETARÌA DE AGUA POTABLE Y SANEAMIENTO BÁSICO</v>
      </c>
      <c r="X2" s="2300"/>
      <c r="Y2" s="2300"/>
      <c r="Z2" s="2300"/>
      <c r="AA2" s="2301"/>
      <c r="AB2" s="1114" t="s">
        <v>0</v>
      </c>
      <c r="AC2" s="1115"/>
      <c r="AD2" s="1115"/>
      <c r="AE2" s="1115"/>
      <c r="AF2" s="1115"/>
      <c r="AG2" s="1115"/>
      <c r="AH2" s="1115"/>
      <c r="AI2" s="1115"/>
      <c r="AJ2" s="1116"/>
      <c r="AK2" s="1112" t="s">
        <v>1</v>
      </c>
      <c r="AL2" s="1112"/>
      <c r="AM2" s="1112"/>
      <c r="AN2" s="2299" t="str">
        <f>+$L2</f>
        <v>SECRETARÌA DE AGUA POTABLE Y SANEAMIENTO BÁSICO</v>
      </c>
      <c r="AO2" s="2300"/>
      <c r="AP2" s="2300"/>
      <c r="AQ2" s="2300"/>
      <c r="AR2" s="2300"/>
      <c r="AS2" s="2301"/>
      <c r="AT2" s="1114" t="s">
        <v>0</v>
      </c>
      <c r="AU2" s="1115"/>
      <c r="AV2" s="1115"/>
      <c r="AW2" s="1115"/>
      <c r="AX2" s="1115"/>
      <c r="AY2" s="1115"/>
      <c r="AZ2" s="1115"/>
      <c r="BA2" s="1115"/>
      <c r="BB2" s="1116"/>
      <c r="BC2" s="1112" t="s">
        <v>1</v>
      </c>
      <c r="BD2" s="1112"/>
      <c r="BE2" s="1112"/>
      <c r="BF2" s="2302" t="str">
        <f>+$L2</f>
        <v>SECRETARÌA DE AGUA POTABLE Y SANEAMIENTO BÁSICO</v>
      </c>
      <c r="BG2" s="2302"/>
      <c r="BH2" s="2302"/>
      <c r="BI2" s="2302"/>
      <c r="BJ2" s="2302"/>
      <c r="BK2" s="2302"/>
      <c r="BL2" s="1114" t="s">
        <v>0</v>
      </c>
      <c r="BM2" s="1115"/>
      <c r="BN2" s="1115"/>
      <c r="BO2" s="1115"/>
      <c r="BP2" s="1115"/>
      <c r="BQ2" s="1115"/>
      <c r="BR2" s="1115"/>
      <c r="BS2" s="1115"/>
      <c r="BT2" s="1116"/>
      <c r="BU2" s="1112" t="s">
        <v>1</v>
      </c>
      <c r="BV2" s="1112"/>
      <c r="BW2" s="1112"/>
      <c r="BX2" s="2299" t="str">
        <f>+$L2</f>
        <v>SECRETARÌA DE AGUA POTABLE Y SANEAMIENTO BÁSICO</v>
      </c>
      <c r="BY2" s="2300"/>
      <c r="BZ2" s="2300"/>
      <c r="CA2" s="2300"/>
      <c r="CB2" s="2300"/>
      <c r="CC2" s="2301"/>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09" t="s">
        <v>1224</v>
      </c>
      <c r="M4" s="2310"/>
      <c r="N4" s="2310"/>
      <c r="O4" s="2310"/>
      <c r="P4" s="2310"/>
      <c r="Q4" s="2311"/>
      <c r="R4" s="1142" t="s">
        <v>3860</v>
      </c>
      <c r="S4" s="1144"/>
      <c r="T4" s="1195" t="s">
        <v>1675</v>
      </c>
      <c r="U4" s="1196"/>
      <c r="V4" s="1197"/>
      <c r="W4" s="2303" t="str">
        <f>+$L4</f>
        <v xml:space="preserve">5. Infraestructura </v>
      </c>
      <c r="X4" s="2304"/>
      <c r="Y4" s="2304"/>
      <c r="Z4" s="2304"/>
      <c r="AA4" s="2305"/>
      <c r="AB4" s="1142" t="s">
        <v>3860</v>
      </c>
      <c r="AC4" s="1143"/>
      <c r="AD4" s="1143"/>
      <c r="AE4" s="1143"/>
      <c r="AF4" s="1143"/>
      <c r="AG4" s="1143"/>
      <c r="AH4" s="1143"/>
      <c r="AI4" s="1143"/>
      <c r="AJ4" s="1144"/>
      <c r="AK4" s="1112" t="s">
        <v>1667</v>
      </c>
      <c r="AL4" s="1112"/>
      <c r="AM4" s="1112"/>
      <c r="AN4" s="2309" t="str">
        <f>+$L4</f>
        <v xml:space="preserve">5. Infraestructura </v>
      </c>
      <c r="AO4" s="2310"/>
      <c r="AP4" s="2310"/>
      <c r="AQ4" s="2310"/>
      <c r="AR4" s="2310"/>
      <c r="AS4" s="2311"/>
      <c r="AT4" s="1142" t="s">
        <v>3860</v>
      </c>
      <c r="AU4" s="1143"/>
      <c r="AV4" s="1143"/>
      <c r="AW4" s="1143"/>
      <c r="AX4" s="1143"/>
      <c r="AY4" s="1143"/>
      <c r="AZ4" s="1143"/>
      <c r="BA4" s="1143"/>
      <c r="BB4" s="1144"/>
      <c r="BC4" s="1112" t="s">
        <v>1667</v>
      </c>
      <c r="BD4" s="1112"/>
      <c r="BE4" s="1112"/>
      <c r="BF4" s="2298" t="str">
        <f>+$L4</f>
        <v xml:space="preserve">5. Infraestructura </v>
      </c>
      <c r="BG4" s="2298"/>
      <c r="BH4" s="2298"/>
      <c r="BI4" s="2298"/>
      <c r="BJ4" s="2298"/>
      <c r="BK4" s="2298"/>
      <c r="BL4" s="1142" t="s">
        <v>3860</v>
      </c>
      <c r="BM4" s="1143"/>
      <c r="BN4" s="1143"/>
      <c r="BO4" s="1143"/>
      <c r="BP4" s="1143"/>
      <c r="BQ4" s="1143"/>
      <c r="BR4" s="1143"/>
      <c r="BS4" s="1143"/>
      <c r="BT4" s="1144"/>
      <c r="BU4" s="1112" t="s">
        <v>1667</v>
      </c>
      <c r="BV4" s="1112"/>
      <c r="BW4" s="1112"/>
      <c r="BX4" s="2298" t="str">
        <f>+$L4</f>
        <v xml:space="preserve">5. Infraestructura </v>
      </c>
      <c r="BY4" s="2298"/>
      <c r="BZ4" s="2298"/>
      <c r="CA4" s="2298"/>
      <c r="CB4" s="2298"/>
      <c r="CC4" s="2298"/>
    </row>
    <row r="5" spans="1:81" s="690" customFormat="1" ht="16.149999999999999" customHeight="1" x14ac:dyDescent="0.25">
      <c r="A5" s="673"/>
      <c r="B5" s="1133"/>
      <c r="C5" s="1146"/>
      <c r="D5" s="1146"/>
      <c r="E5" s="1146"/>
      <c r="F5" s="1146"/>
      <c r="G5" s="1146"/>
      <c r="H5" s="1146"/>
      <c r="I5" s="700"/>
      <c r="J5" s="715" t="s">
        <v>1670</v>
      </c>
      <c r="K5" s="715"/>
      <c r="L5" s="1259" t="s">
        <v>1313</v>
      </c>
      <c r="M5" s="1260"/>
      <c r="N5" s="1260"/>
      <c r="O5" s="1260"/>
      <c r="P5" s="1260"/>
      <c r="Q5" s="1261"/>
      <c r="R5" s="1145"/>
      <c r="S5" s="1147"/>
      <c r="T5" s="1195" t="s">
        <v>1676</v>
      </c>
      <c r="U5" s="1196"/>
      <c r="V5" s="1197"/>
      <c r="W5" s="1275" t="str">
        <f>+$L5</f>
        <v>5.3  Más Oportunidades para los Servicios Públicos Domiciliarios: Agua, Saneamiento Básico y Energía</v>
      </c>
      <c r="X5" s="1276"/>
      <c r="Y5" s="1276"/>
      <c r="Z5" s="1276"/>
      <c r="AA5" s="1277"/>
      <c r="AB5" s="1145"/>
      <c r="AC5" s="1146"/>
      <c r="AD5" s="1146"/>
      <c r="AE5" s="1146"/>
      <c r="AF5" s="1146"/>
      <c r="AG5" s="1146"/>
      <c r="AH5" s="1146"/>
      <c r="AI5" s="1146"/>
      <c r="AJ5" s="1147"/>
      <c r="AK5" s="1112" t="s">
        <v>1670</v>
      </c>
      <c r="AL5" s="1112"/>
      <c r="AM5" s="1112"/>
      <c r="AN5" s="1259" t="str">
        <f>+$L5</f>
        <v>5.3  Más Oportunidades para los Servicios Públicos Domiciliarios: Agua, Saneamiento Básico y Energía</v>
      </c>
      <c r="AO5" s="1260"/>
      <c r="AP5" s="1260"/>
      <c r="AQ5" s="1260"/>
      <c r="AR5" s="1260"/>
      <c r="AS5" s="1261"/>
      <c r="AT5" s="1145"/>
      <c r="AU5" s="1146"/>
      <c r="AV5" s="1146"/>
      <c r="AW5" s="1146"/>
      <c r="AX5" s="1146"/>
      <c r="AY5" s="1146"/>
      <c r="AZ5" s="1146"/>
      <c r="BA5" s="1146"/>
      <c r="BB5" s="1147"/>
      <c r="BC5" s="1112" t="s">
        <v>1670</v>
      </c>
      <c r="BD5" s="1112"/>
      <c r="BE5" s="1112"/>
      <c r="BF5" s="1149" t="str">
        <f>+$L5</f>
        <v>5.3  Más Oportunidades para los Servicios Públicos Domiciliarios: Agua, Saneamiento Básico y Energía</v>
      </c>
      <c r="BG5" s="1149"/>
      <c r="BH5" s="1149"/>
      <c r="BI5" s="1149"/>
      <c r="BJ5" s="1149"/>
      <c r="BK5" s="1149"/>
      <c r="BL5" s="1145"/>
      <c r="BM5" s="1146"/>
      <c r="BN5" s="1146"/>
      <c r="BO5" s="1146"/>
      <c r="BP5" s="1146"/>
      <c r="BQ5" s="1146"/>
      <c r="BR5" s="1146"/>
      <c r="BS5" s="1146"/>
      <c r="BT5" s="1147"/>
      <c r="BU5" s="1112" t="s">
        <v>1670</v>
      </c>
      <c r="BV5" s="1112"/>
      <c r="BW5" s="1112"/>
      <c r="BX5" s="1149" t="str">
        <f>+$L5</f>
        <v>5.3  Más Oportunidades para los Servicios Públicos Domiciliarios: Agua, Saneamiento Básico y Energía</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1317</v>
      </c>
      <c r="C11" s="1393" t="s">
        <v>1318</v>
      </c>
      <c r="D11" s="1096">
        <v>4003</v>
      </c>
      <c r="E11" s="2351" t="s">
        <v>7437</v>
      </c>
      <c r="F11" s="1093">
        <v>4003015</v>
      </c>
      <c r="G11" s="1093" t="s">
        <v>7438</v>
      </c>
      <c r="H11" s="1093" t="s">
        <v>7439</v>
      </c>
      <c r="I11" s="1093">
        <v>2014011000008</v>
      </c>
      <c r="J11" s="1219">
        <v>825</v>
      </c>
      <c r="K11" s="1216" t="str">
        <f>+[24]Metas!K952</f>
        <v>% de las obras del Subproyecto 1 terminadas (Captación, desarenador, cuarto de bombeo y conducción Termotasajero - Pórtico)</v>
      </c>
      <c r="L11" s="1222"/>
      <c r="M11" s="1225">
        <f>SUM(N11:Q11)</f>
        <v>8</v>
      </c>
      <c r="N11" s="1228">
        <v>8</v>
      </c>
      <c r="O11" s="1231"/>
      <c r="P11" s="1234"/>
      <c r="Q11" s="1237"/>
      <c r="R11" s="1219">
        <f>+$J11</f>
        <v>825</v>
      </c>
      <c r="S11" s="677" t="s">
        <v>7440</v>
      </c>
      <c r="T11" s="708" t="s">
        <v>3833</v>
      </c>
      <c r="U11" s="708" t="s">
        <v>3840</v>
      </c>
      <c r="V11" s="708" t="s">
        <v>3842</v>
      </c>
      <c r="W11" s="677" t="s">
        <v>7441</v>
      </c>
      <c r="X11" s="669">
        <v>44562</v>
      </c>
      <c r="Y11" s="669">
        <v>44742</v>
      </c>
      <c r="Z11" s="669">
        <v>44562</v>
      </c>
      <c r="AA11" s="669">
        <v>44742</v>
      </c>
      <c r="AB11" s="1219">
        <f>+$J11</f>
        <v>825</v>
      </c>
      <c r="AC11" s="1240">
        <f>+L11</f>
        <v>0</v>
      </c>
      <c r="AD11" s="308">
        <f>+AM11+AV11+BE11+BN11</f>
        <v>2000</v>
      </c>
      <c r="AE11" s="308">
        <f t="shared" ref="AE11:AJ26" si="0">+AN11+AW11+BF11+BO11</f>
        <v>0</v>
      </c>
      <c r="AF11" s="308">
        <f t="shared" si="0"/>
        <v>1000</v>
      </c>
      <c r="AG11" s="308">
        <f t="shared" si="0"/>
        <v>0</v>
      </c>
      <c r="AH11" s="308">
        <f t="shared" si="0"/>
        <v>0</v>
      </c>
      <c r="AI11" s="308">
        <f t="shared" si="0"/>
        <v>1000</v>
      </c>
      <c r="AJ11" s="308">
        <f t="shared" si="0"/>
        <v>0</v>
      </c>
      <c r="AK11" s="1219">
        <f>+$J11</f>
        <v>825</v>
      </c>
      <c r="AL11" s="1310">
        <f>+N11</f>
        <v>8</v>
      </c>
      <c r="AM11" s="308">
        <f>SUM(AN11:AS11)</f>
        <v>0</v>
      </c>
      <c r="AN11" s="674">
        <v>0</v>
      </c>
      <c r="AO11" s="674">
        <v>0</v>
      </c>
      <c r="AP11" s="674">
        <v>0</v>
      </c>
      <c r="AQ11" s="674">
        <v>0</v>
      </c>
      <c r="AR11" s="674">
        <v>0</v>
      </c>
      <c r="AS11" s="674">
        <v>0</v>
      </c>
      <c r="AT11" s="1219">
        <f>+$J11</f>
        <v>825</v>
      </c>
      <c r="AU11" s="1311">
        <v>0</v>
      </c>
      <c r="AV11" s="308">
        <f>SUM(AW11:BB11)</f>
        <v>2000</v>
      </c>
      <c r="AW11" s="674">
        <v>0</v>
      </c>
      <c r="AX11" s="674">
        <v>1000</v>
      </c>
      <c r="AY11" s="674">
        <v>0</v>
      </c>
      <c r="AZ11" s="674">
        <v>0</v>
      </c>
      <c r="BA11" s="674">
        <v>1000</v>
      </c>
      <c r="BB11" s="674">
        <v>0</v>
      </c>
      <c r="BC11" s="1219">
        <f>+$J11</f>
        <v>825</v>
      </c>
      <c r="BD11" s="1312">
        <f>+P11</f>
        <v>0</v>
      </c>
      <c r="BE11" s="308">
        <f>SUM(BF11:BK11)</f>
        <v>0</v>
      </c>
      <c r="BF11" s="674">
        <v>0</v>
      </c>
      <c r="BG11" s="674">
        <v>0</v>
      </c>
      <c r="BH11" s="674">
        <v>0</v>
      </c>
      <c r="BI11" s="674">
        <v>0</v>
      </c>
      <c r="BJ11" s="674">
        <v>0</v>
      </c>
      <c r="BK11" s="674">
        <v>0</v>
      </c>
      <c r="BL11" s="1219">
        <f>+$J11</f>
        <v>825</v>
      </c>
      <c r="BM11" s="1313">
        <f>+Q11</f>
        <v>0</v>
      </c>
      <c r="BN11" s="308">
        <f>SUM(BO11:BT11)</f>
        <v>0</v>
      </c>
      <c r="BO11" s="674">
        <v>0</v>
      </c>
      <c r="BP11" s="674">
        <v>0</v>
      </c>
      <c r="BQ11" s="674">
        <v>0</v>
      </c>
      <c r="BR11" s="674">
        <v>0</v>
      </c>
      <c r="BS11" s="674">
        <v>0</v>
      </c>
      <c r="BT11" s="674">
        <v>0</v>
      </c>
      <c r="BU11" s="1204"/>
      <c r="BV11" s="1205"/>
      <c r="BW11" s="1205"/>
      <c r="BX11" s="1205"/>
      <c r="BY11" s="1205"/>
      <c r="BZ11" s="1205"/>
      <c r="CA11" s="1205"/>
      <c r="CB11" s="1205"/>
      <c r="CC11" s="1206"/>
    </row>
    <row r="12" spans="1:81" s="690" customFormat="1" ht="40.15" customHeight="1" x14ac:dyDescent="0.25">
      <c r="A12" s="673"/>
      <c r="B12" s="1334"/>
      <c r="C12" s="1394"/>
      <c r="D12" s="1097"/>
      <c r="E12" s="2352"/>
      <c r="F12" s="1094"/>
      <c r="G12" s="1094"/>
      <c r="H12" s="1094"/>
      <c r="I12" s="1094"/>
      <c r="J12" s="1220"/>
      <c r="K12" s="1217"/>
      <c r="L12" s="1223"/>
      <c r="M12" s="1226"/>
      <c r="N12" s="1229"/>
      <c r="O12" s="1232"/>
      <c r="P12" s="1235"/>
      <c r="Q12" s="1238"/>
      <c r="R12" s="1220"/>
      <c r="S12" s="678" t="s">
        <v>7442</v>
      </c>
      <c r="T12" s="709"/>
      <c r="U12" s="709"/>
      <c r="V12" s="709"/>
      <c r="W12" s="678" t="s">
        <v>7443</v>
      </c>
      <c r="X12" s="670"/>
      <c r="Y12" s="670"/>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66" si="2">SUM(AN12:AS12)</f>
        <v>0</v>
      </c>
      <c r="AN12" s="675">
        <v>0</v>
      </c>
      <c r="AO12" s="675">
        <v>0</v>
      </c>
      <c r="AP12" s="675">
        <v>0</v>
      </c>
      <c r="AQ12" s="675">
        <v>0</v>
      </c>
      <c r="AR12" s="675">
        <v>0</v>
      </c>
      <c r="AS12" s="675">
        <v>0</v>
      </c>
      <c r="AT12" s="1220"/>
      <c r="AU12" s="1304"/>
      <c r="AV12" s="303">
        <v>0</v>
      </c>
      <c r="AW12" s="675">
        <v>0</v>
      </c>
      <c r="AX12" s="675">
        <v>0</v>
      </c>
      <c r="AY12" s="675">
        <v>0</v>
      </c>
      <c r="AZ12" s="675">
        <v>0</v>
      </c>
      <c r="BA12" s="675">
        <v>0</v>
      </c>
      <c r="BB12" s="675">
        <v>0</v>
      </c>
      <c r="BC12" s="1220"/>
      <c r="BD12" s="1306"/>
      <c r="BE12" s="303">
        <f t="shared" ref="BE12:BE66" si="3">SUM(BF12:BK12)</f>
        <v>0</v>
      </c>
      <c r="BF12" s="675">
        <v>0</v>
      </c>
      <c r="BG12" s="675">
        <v>0</v>
      </c>
      <c r="BH12" s="675">
        <v>0</v>
      </c>
      <c r="BI12" s="675">
        <v>0</v>
      </c>
      <c r="BJ12" s="675">
        <v>0</v>
      </c>
      <c r="BK12" s="675">
        <v>0</v>
      </c>
      <c r="BL12" s="1220"/>
      <c r="BM12" s="1308"/>
      <c r="BN12" s="303">
        <f t="shared" ref="BN12:BN66" si="4">SUM(BO12:BT12)</f>
        <v>0</v>
      </c>
      <c r="BO12" s="675">
        <v>0</v>
      </c>
      <c r="BP12" s="675">
        <v>0</v>
      </c>
      <c r="BQ12" s="675">
        <v>0</v>
      </c>
      <c r="BR12" s="675">
        <v>0</v>
      </c>
      <c r="BS12" s="675">
        <v>0</v>
      </c>
      <c r="BT12" s="675">
        <v>0</v>
      </c>
      <c r="BU12" s="1207"/>
      <c r="BV12" s="1208"/>
      <c r="BW12" s="1208"/>
      <c r="BX12" s="1208"/>
      <c r="BY12" s="1208"/>
      <c r="BZ12" s="1208"/>
      <c r="CA12" s="1208"/>
      <c r="CB12" s="1208"/>
      <c r="CC12" s="1209"/>
    </row>
    <row r="13" spans="1:81" s="690" customFormat="1" ht="40.15" customHeight="1" x14ac:dyDescent="0.25">
      <c r="A13" s="673"/>
      <c r="B13" s="1334"/>
      <c r="C13" s="1394"/>
      <c r="D13" s="1097"/>
      <c r="E13" s="2352"/>
      <c r="F13" s="1094"/>
      <c r="G13" s="1094"/>
      <c r="H13" s="1094"/>
      <c r="I13" s="1094"/>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v>0</v>
      </c>
      <c r="AO13" s="675">
        <v>0</v>
      </c>
      <c r="AP13" s="675">
        <v>0</v>
      </c>
      <c r="AQ13" s="675">
        <v>0</v>
      </c>
      <c r="AR13" s="675">
        <v>0</v>
      </c>
      <c r="AS13" s="675">
        <v>0</v>
      </c>
      <c r="AT13" s="1220"/>
      <c r="AU13" s="1304"/>
      <c r="AV13" s="303">
        <f t="shared" ref="AV13:AV66" si="5">SUM(AW13:BB13)</f>
        <v>0</v>
      </c>
      <c r="AW13" s="675">
        <v>0</v>
      </c>
      <c r="AX13" s="675">
        <v>0</v>
      </c>
      <c r="AY13" s="675">
        <v>0</v>
      </c>
      <c r="AZ13" s="675">
        <v>0</v>
      </c>
      <c r="BA13" s="675">
        <v>0</v>
      </c>
      <c r="BB13" s="675">
        <v>0</v>
      </c>
      <c r="BC13" s="1220"/>
      <c r="BD13" s="1306"/>
      <c r="BE13" s="303">
        <f t="shared" si="3"/>
        <v>0</v>
      </c>
      <c r="BF13" s="675">
        <v>0</v>
      </c>
      <c r="BG13" s="675">
        <v>0</v>
      </c>
      <c r="BH13" s="675">
        <v>0</v>
      </c>
      <c r="BI13" s="675">
        <v>0</v>
      </c>
      <c r="BJ13" s="675">
        <v>0</v>
      </c>
      <c r="BK13" s="675">
        <v>0</v>
      </c>
      <c r="BL13" s="1220"/>
      <c r="BM13" s="1308"/>
      <c r="BN13" s="303">
        <f t="shared" si="4"/>
        <v>0</v>
      </c>
      <c r="BO13" s="675">
        <v>0</v>
      </c>
      <c r="BP13" s="675">
        <v>0</v>
      </c>
      <c r="BQ13" s="675">
        <v>0</v>
      </c>
      <c r="BR13" s="675">
        <v>0</v>
      </c>
      <c r="BS13" s="675">
        <v>0</v>
      </c>
      <c r="BT13" s="675">
        <v>0</v>
      </c>
      <c r="BU13" s="1207"/>
      <c r="BV13" s="1208"/>
      <c r="BW13" s="1208"/>
      <c r="BX13" s="1208"/>
      <c r="BY13" s="1208"/>
      <c r="BZ13" s="1208"/>
      <c r="CA13" s="1208"/>
      <c r="CB13" s="1208"/>
      <c r="CC13" s="1209"/>
    </row>
    <row r="14" spans="1:81" s="690" customFormat="1" ht="40.15" customHeight="1" thickBot="1" x14ac:dyDescent="0.3">
      <c r="A14" s="673"/>
      <c r="B14" s="1334"/>
      <c r="C14" s="1394"/>
      <c r="D14" s="1098"/>
      <c r="E14" s="2353"/>
      <c r="F14" s="1095"/>
      <c r="G14" s="1095"/>
      <c r="H14" s="1095"/>
      <c r="I14" s="1095"/>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v>0</v>
      </c>
      <c r="AO14" s="676">
        <v>0</v>
      </c>
      <c r="AP14" s="676">
        <v>0</v>
      </c>
      <c r="AQ14" s="676">
        <v>0</v>
      </c>
      <c r="AR14" s="676">
        <v>0</v>
      </c>
      <c r="AS14" s="676">
        <v>0</v>
      </c>
      <c r="AT14" s="1221"/>
      <c r="AU14" s="1305"/>
      <c r="AV14" s="306">
        <f t="shared" si="5"/>
        <v>0</v>
      </c>
      <c r="AW14" s="676">
        <v>0</v>
      </c>
      <c r="AX14" s="676">
        <v>0</v>
      </c>
      <c r="AY14" s="676">
        <v>0</v>
      </c>
      <c r="AZ14" s="676">
        <v>0</v>
      </c>
      <c r="BA14" s="676">
        <v>0</v>
      </c>
      <c r="BB14" s="676">
        <v>0</v>
      </c>
      <c r="BC14" s="1221"/>
      <c r="BD14" s="1307"/>
      <c r="BE14" s="306">
        <f t="shared" si="3"/>
        <v>0</v>
      </c>
      <c r="BF14" s="676">
        <v>0</v>
      </c>
      <c r="BG14" s="676">
        <v>0</v>
      </c>
      <c r="BH14" s="676">
        <v>0</v>
      </c>
      <c r="BI14" s="676">
        <v>0</v>
      </c>
      <c r="BJ14" s="676">
        <v>0</v>
      </c>
      <c r="BK14" s="676">
        <v>0</v>
      </c>
      <c r="BL14" s="1221"/>
      <c r="BM14" s="1309"/>
      <c r="BN14" s="306">
        <f t="shared" si="4"/>
        <v>0</v>
      </c>
      <c r="BO14" s="676">
        <v>0</v>
      </c>
      <c r="BP14" s="676">
        <v>0</v>
      </c>
      <c r="BQ14" s="676">
        <v>0</v>
      </c>
      <c r="BR14" s="676">
        <v>0</v>
      </c>
      <c r="BS14" s="676">
        <v>0</v>
      </c>
      <c r="BT14" s="676">
        <v>0</v>
      </c>
      <c r="BU14" s="1210"/>
      <c r="BV14" s="1211"/>
      <c r="BW14" s="1211"/>
      <c r="BX14" s="1211"/>
      <c r="BY14" s="1211"/>
      <c r="BZ14" s="1211"/>
      <c r="CA14" s="1211"/>
      <c r="CB14" s="1211"/>
      <c r="CC14" s="1212"/>
    </row>
    <row r="15" spans="1:81" s="690" customFormat="1" ht="40.15" customHeight="1" thickTop="1" thickBot="1" x14ac:dyDescent="0.3">
      <c r="A15" s="673"/>
      <c r="B15" s="1334"/>
      <c r="C15" s="1394"/>
      <c r="D15" s="1096">
        <v>4003</v>
      </c>
      <c r="E15" s="2351" t="s">
        <v>7437</v>
      </c>
      <c r="F15" s="1093">
        <v>4003015</v>
      </c>
      <c r="G15" s="1093" t="s">
        <v>7438</v>
      </c>
      <c r="H15" s="1093" t="s">
        <v>7439</v>
      </c>
      <c r="I15" s="1093">
        <v>2014011000008</v>
      </c>
      <c r="J15" s="1219">
        <v>826</v>
      </c>
      <c r="K15" s="1216" t="str">
        <f>+[24]Metas!K953</f>
        <v>% de las obras de los Subproyectos 3 y 4 terminadas (Planta de tratamiento el Pórtico y conducción y almacenamiento de Villa del Rosario y Los Patios).</v>
      </c>
      <c r="L15" s="1222"/>
      <c r="M15" s="1225">
        <f>SUM(N15:Q15)</f>
        <v>30</v>
      </c>
      <c r="N15" s="1228">
        <v>20</v>
      </c>
      <c r="O15" s="1231">
        <v>10</v>
      </c>
      <c r="P15" s="1234"/>
      <c r="Q15" s="1237"/>
      <c r="R15" s="1219">
        <f>+$J15</f>
        <v>826</v>
      </c>
      <c r="S15" s="677" t="s">
        <v>7440</v>
      </c>
      <c r="T15" s="708" t="s">
        <v>3833</v>
      </c>
      <c r="U15" s="708" t="s">
        <v>3840</v>
      </c>
      <c r="V15" s="708" t="s">
        <v>3842</v>
      </c>
      <c r="W15" s="677" t="s">
        <v>7441</v>
      </c>
      <c r="X15" s="669">
        <v>44562</v>
      </c>
      <c r="Y15" s="669">
        <v>44742</v>
      </c>
      <c r="Z15" s="669">
        <v>44562</v>
      </c>
      <c r="AA15" s="669">
        <v>44742</v>
      </c>
      <c r="AB15" s="1219">
        <f>+$J15</f>
        <v>826</v>
      </c>
      <c r="AC15" s="1240">
        <f>+L15</f>
        <v>0</v>
      </c>
      <c r="AD15" s="308">
        <f>+AM15+AV15+BE15+BN15</f>
        <v>0</v>
      </c>
      <c r="AE15" s="308">
        <f t="shared" si="0"/>
        <v>0</v>
      </c>
      <c r="AF15" s="308">
        <f t="shared" si="0"/>
        <v>0</v>
      </c>
      <c r="AG15" s="308">
        <f t="shared" si="0"/>
        <v>0</v>
      </c>
      <c r="AH15" s="308">
        <f t="shared" si="0"/>
        <v>0</v>
      </c>
      <c r="AI15" s="308">
        <f t="shared" si="0"/>
        <v>0</v>
      </c>
      <c r="AJ15" s="308">
        <f t="shared" si="0"/>
        <v>0</v>
      </c>
      <c r="AK15" s="1219">
        <f>+$J15</f>
        <v>826</v>
      </c>
      <c r="AL15" s="1310">
        <f>+N15</f>
        <v>20</v>
      </c>
      <c r="AM15" s="308">
        <f t="shared" si="2"/>
        <v>0</v>
      </c>
      <c r="AN15" s="674">
        <v>0</v>
      </c>
      <c r="AO15" s="674">
        <v>0</v>
      </c>
      <c r="AP15" s="674">
        <v>0</v>
      </c>
      <c r="AQ15" s="674">
        <v>0</v>
      </c>
      <c r="AR15" s="674">
        <v>0</v>
      </c>
      <c r="AS15" s="674">
        <v>0</v>
      </c>
      <c r="AT15" s="1219">
        <f>+$J15</f>
        <v>826</v>
      </c>
      <c r="AU15" s="1311">
        <f>+O15</f>
        <v>10</v>
      </c>
      <c r="AV15" s="308">
        <f t="shared" si="5"/>
        <v>0</v>
      </c>
      <c r="AW15" s="674">
        <v>0</v>
      </c>
      <c r="AX15" s="674">
        <v>0</v>
      </c>
      <c r="AY15" s="674">
        <v>0</v>
      </c>
      <c r="AZ15" s="674">
        <v>0</v>
      </c>
      <c r="BA15" s="674">
        <v>0</v>
      </c>
      <c r="BB15" s="674">
        <v>0</v>
      </c>
      <c r="BC15" s="1219">
        <f>+$J15</f>
        <v>826</v>
      </c>
      <c r="BD15" s="1312">
        <f>+P15</f>
        <v>0</v>
      </c>
      <c r="BE15" s="308">
        <f t="shared" si="3"/>
        <v>0</v>
      </c>
      <c r="BF15" s="674">
        <v>0</v>
      </c>
      <c r="BG15" s="674">
        <v>0</v>
      </c>
      <c r="BH15" s="674">
        <v>0</v>
      </c>
      <c r="BI15" s="674">
        <v>0</v>
      </c>
      <c r="BJ15" s="674">
        <v>0</v>
      </c>
      <c r="BK15" s="674">
        <v>0</v>
      </c>
      <c r="BL15" s="1219">
        <f>+$J15</f>
        <v>826</v>
      </c>
      <c r="BM15" s="1313">
        <f>+Q15</f>
        <v>0</v>
      </c>
      <c r="BN15" s="308">
        <f t="shared" si="4"/>
        <v>0</v>
      </c>
      <c r="BO15" s="674">
        <v>0</v>
      </c>
      <c r="BP15" s="674">
        <v>0</v>
      </c>
      <c r="BQ15" s="674">
        <v>0</v>
      </c>
      <c r="BR15" s="674">
        <v>0</v>
      </c>
      <c r="BS15" s="674">
        <v>0</v>
      </c>
      <c r="BT15" s="674">
        <v>0</v>
      </c>
      <c r="BU15" s="1204"/>
      <c r="BV15" s="1205"/>
      <c r="BW15" s="1205"/>
      <c r="BX15" s="1205"/>
      <c r="BY15" s="1205"/>
      <c r="BZ15" s="1205"/>
      <c r="CA15" s="1205"/>
      <c r="CB15" s="1205"/>
      <c r="CC15" s="1206"/>
    </row>
    <row r="16" spans="1:81" s="690" customFormat="1" ht="40.15" customHeight="1" thickTop="1" x14ac:dyDescent="0.25">
      <c r="A16" s="673"/>
      <c r="B16" s="1334"/>
      <c r="C16" s="1394"/>
      <c r="D16" s="1097"/>
      <c r="E16" s="2352"/>
      <c r="F16" s="1094"/>
      <c r="G16" s="1094"/>
      <c r="H16" s="1094"/>
      <c r="I16" s="1094"/>
      <c r="J16" s="1220"/>
      <c r="K16" s="1217"/>
      <c r="L16" s="1223"/>
      <c r="M16" s="1226"/>
      <c r="N16" s="1229"/>
      <c r="O16" s="1232"/>
      <c r="P16" s="1235"/>
      <c r="Q16" s="1238"/>
      <c r="R16" s="1220"/>
      <c r="S16" s="678" t="s">
        <v>7444</v>
      </c>
      <c r="T16" s="709" t="s">
        <v>3833</v>
      </c>
      <c r="U16" s="709" t="s">
        <v>3840</v>
      </c>
      <c r="V16" s="709" t="s">
        <v>3842</v>
      </c>
      <c r="W16" s="677" t="s">
        <v>7441</v>
      </c>
      <c r="X16" s="669">
        <v>44562</v>
      </c>
      <c r="Y16" s="669">
        <v>44742</v>
      </c>
      <c r="Z16" s="669">
        <v>44562</v>
      </c>
      <c r="AA16" s="669">
        <v>44742</v>
      </c>
      <c r="AB16" s="1220"/>
      <c r="AC16" s="1241"/>
      <c r="AD16" s="303">
        <f t="shared" ref="AD16:AJ31" si="6">+AM16+AV16+BE16+BN16</f>
        <v>9830</v>
      </c>
      <c r="AE16" s="303">
        <f t="shared" si="0"/>
        <v>0</v>
      </c>
      <c r="AF16" s="303">
        <f t="shared" si="0"/>
        <v>0</v>
      </c>
      <c r="AG16" s="303">
        <f t="shared" si="0"/>
        <v>0</v>
      </c>
      <c r="AH16" s="303">
        <f t="shared" si="0"/>
        <v>9830</v>
      </c>
      <c r="AI16" s="303">
        <f t="shared" si="0"/>
        <v>0</v>
      </c>
      <c r="AJ16" s="303">
        <f t="shared" si="0"/>
        <v>0</v>
      </c>
      <c r="AK16" s="1220"/>
      <c r="AL16" s="1302"/>
      <c r="AM16" s="303">
        <f t="shared" si="2"/>
        <v>0</v>
      </c>
      <c r="AN16" s="675">
        <v>0</v>
      </c>
      <c r="AO16" s="675">
        <v>0</v>
      </c>
      <c r="AP16" s="675">
        <v>0</v>
      </c>
      <c r="AQ16" s="675">
        <v>0</v>
      </c>
      <c r="AR16" s="675">
        <v>0</v>
      </c>
      <c r="AS16" s="675">
        <v>0</v>
      </c>
      <c r="AT16" s="1220"/>
      <c r="AU16" s="1304"/>
      <c r="AV16" s="303">
        <f t="shared" si="5"/>
        <v>9830</v>
      </c>
      <c r="AW16" s="675">
        <v>0</v>
      </c>
      <c r="AX16" s="675">
        <v>0</v>
      </c>
      <c r="AY16" s="675">
        <v>0</v>
      </c>
      <c r="AZ16" s="675">
        <v>9830</v>
      </c>
      <c r="BA16" s="675">
        <v>0</v>
      </c>
      <c r="BB16" s="675">
        <v>0</v>
      </c>
      <c r="BC16" s="1220"/>
      <c r="BD16" s="1306"/>
      <c r="BE16" s="303">
        <f t="shared" si="3"/>
        <v>0</v>
      </c>
      <c r="BF16" s="675">
        <v>0</v>
      </c>
      <c r="BG16" s="675">
        <v>0</v>
      </c>
      <c r="BH16" s="675">
        <v>0</v>
      </c>
      <c r="BI16" s="675">
        <v>0</v>
      </c>
      <c r="BJ16" s="675">
        <v>0</v>
      </c>
      <c r="BK16" s="675">
        <v>0</v>
      </c>
      <c r="BL16" s="1220"/>
      <c r="BM16" s="1308"/>
      <c r="BN16" s="303">
        <f t="shared" si="4"/>
        <v>0</v>
      </c>
      <c r="BO16" s="675">
        <v>0</v>
      </c>
      <c r="BP16" s="675">
        <v>0</v>
      </c>
      <c r="BQ16" s="675">
        <v>0</v>
      </c>
      <c r="BR16" s="675">
        <v>0</v>
      </c>
      <c r="BS16" s="675">
        <v>0</v>
      </c>
      <c r="BT16" s="675">
        <v>0</v>
      </c>
      <c r="BU16" s="1207"/>
      <c r="BV16" s="1208"/>
      <c r="BW16" s="1208"/>
      <c r="BX16" s="1208"/>
      <c r="BY16" s="1208"/>
      <c r="BZ16" s="1208"/>
      <c r="CA16" s="1208"/>
      <c r="CB16" s="1208"/>
      <c r="CC16" s="1209"/>
    </row>
    <row r="17" spans="1:81" s="690" customFormat="1" ht="40.15" customHeight="1" x14ac:dyDescent="0.25">
      <c r="A17" s="673"/>
      <c r="B17" s="1334"/>
      <c r="C17" s="1394"/>
      <c r="D17" s="1097"/>
      <c r="E17" s="2352"/>
      <c r="F17" s="1094"/>
      <c r="G17" s="1094"/>
      <c r="H17" s="1094"/>
      <c r="I17" s="1094"/>
      <c r="J17" s="1220"/>
      <c r="K17" s="1217"/>
      <c r="L17" s="1223"/>
      <c r="M17" s="1226"/>
      <c r="N17" s="1229"/>
      <c r="O17" s="1232"/>
      <c r="P17" s="1235"/>
      <c r="Q17" s="1238"/>
      <c r="R17" s="1220"/>
      <c r="S17" s="678"/>
      <c r="T17" s="709"/>
      <c r="U17" s="709"/>
      <c r="V17" s="709"/>
      <c r="W17" s="678" t="s">
        <v>7445</v>
      </c>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v>0</v>
      </c>
      <c r="AO17" s="675">
        <v>0</v>
      </c>
      <c r="AP17" s="675">
        <v>0</v>
      </c>
      <c r="AQ17" s="675">
        <v>0</v>
      </c>
      <c r="AR17" s="675">
        <v>0</v>
      </c>
      <c r="AS17" s="675">
        <v>0</v>
      </c>
      <c r="AT17" s="1220"/>
      <c r="AU17" s="1304"/>
      <c r="AV17" s="303">
        <f t="shared" si="5"/>
        <v>0</v>
      </c>
      <c r="AW17" s="675">
        <v>0</v>
      </c>
      <c r="AX17" s="675">
        <v>0</v>
      </c>
      <c r="AY17" s="675">
        <v>0</v>
      </c>
      <c r="AZ17" s="675">
        <v>0</v>
      </c>
      <c r="BA17" s="675">
        <v>0</v>
      </c>
      <c r="BB17" s="675">
        <v>0</v>
      </c>
      <c r="BC17" s="1220"/>
      <c r="BD17" s="1306"/>
      <c r="BE17" s="303">
        <f t="shared" si="3"/>
        <v>0</v>
      </c>
      <c r="BF17" s="675">
        <v>0</v>
      </c>
      <c r="BG17" s="675">
        <v>0</v>
      </c>
      <c r="BH17" s="675">
        <v>0</v>
      </c>
      <c r="BI17" s="675">
        <v>0</v>
      </c>
      <c r="BJ17" s="675">
        <v>0</v>
      </c>
      <c r="BK17" s="675">
        <v>0</v>
      </c>
      <c r="BL17" s="1220"/>
      <c r="BM17" s="1308"/>
      <c r="BN17" s="303">
        <f t="shared" si="4"/>
        <v>0</v>
      </c>
      <c r="BO17" s="675">
        <v>0</v>
      </c>
      <c r="BP17" s="675">
        <v>0</v>
      </c>
      <c r="BQ17" s="675">
        <v>0</v>
      </c>
      <c r="BR17" s="675">
        <v>0</v>
      </c>
      <c r="BS17" s="675">
        <v>0</v>
      </c>
      <c r="BT17" s="675">
        <v>0</v>
      </c>
      <c r="BU17" s="1207"/>
      <c r="BV17" s="1208"/>
      <c r="BW17" s="1208"/>
      <c r="BX17" s="1208"/>
      <c r="BY17" s="1208"/>
      <c r="BZ17" s="1208"/>
      <c r="CA17" s="1208"/>
      <c r="CB17" s="1208"/>
      <c r="CC17" s="1209"/>
    </row>
    <row r="18" spans="1:81" s="690" customFormat="1" ht="40.15" customHeight="1" thickBot="1" x14ac:dyDescent="0.3">
      <c r="A18" s="673"/>
      <c r="B18" s="1334"/>
      <c r="C18" s="1394"/>
      <c r="D18" s="1098"/>
      <c r="E18" s="2353"/>
      <c r="F18" s="1095"/>
      <c r="G18" s="1095"/>
      <c r="H18" s="1095"/>
      <c r="I18" s="1095"/>
      <c r="J18" s="1221"/>
      <c r="K18" s="1218"/>
      <c r="L18" s="1224"/>
      <c r="M18" s="1227"/>
      <c r="N18" s="1230"/>
      <c r="O18" s="1233"/>
      <c r="P18" s="1236"/>
      <c r="Q18" s="1239"/>
      <c r="R18" s="1221"/>
      <c r="S18" s="6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v>0</v>
      </c>
      <c r="AO18" s="676">
        <v>0</v>
      </c>
      <c r="AP18" s="676">
        <v>0</v>
      </c>
      <c r="AQ18" s="676">
        <v>0</v>
      </c>
      <c r="AR18" s="676">
        <v>0</v>
      </c>
      <c r="AS18" s="676">
        <v>0</v>
      </c>
      <c r="AT18" s="1221"/>
      <c r="AU18" s="1305"/>
      <c r="AV18" s="306">
        <f t="shared" si="5"/>
        <v>0</v>
      </c>
      <c r="AW18" s="676">
        <v>0</v>
      </c>
      <c r="AX18" s="676">
        <v>0</v>
      </c>
      <c r="AY18" s="676">
        <v>0</v>
      </c>
      <c r="AZ18" s="676">
        <v>0</v>
      </c>
      <c r="BA18" s="676">
        <v>0</v>
      </c>
      <c r="BB18" s="676">
        <v>0</v>
      </c>
      <c r="BC18" s="1221"/>
      <c r="BD18" s="1307"/>
      <c r="BE18" s="306">
        <f t="shared" si="3"/>
        <v>0</v>
      </c>
      <c r="BF18" s="676">
        <v>0</v>
      </c>
      <c r="BG18" s="676">
        <v>0</v>
      </c>
      <c r="BH18" s="676">
        <v>0</v>
      </c>
      <c r="BI18" s="676">
        <v>0</v>
      </c>
      <c r="BJ18" s="676">
        <v>0</v>
      </c>
      <c r="BK18" s="676">
        <v>0</v>
      </c>
      <c r="BL18" s="1221"/>
      <c r="BM18" s="1309"/>
      <c r="BN18" s="306">
        <f t="shared" si="4"/>
        <v>0</v>
      </c>
      <c r="BO18" s="676">
        <v>0</v>
      </c>
      <c r="BP18" s="676">
        <v>0</v>
      </c>
      <c r="BQ18" s="676">
        <v>0</v>
      </c>
      <c r="BR18" s="676">
        <v>0</v>
      </c>
      <c r="BS18" s="676">
        <v>0</v>
      </c>
      <c r="BT18" s="676">
        <v>0</v>
      </c>
      <c r="BU18" s="1210"/>
      <c r="BV18" s="1211"/>
      <c r="BW18" s="1211"/>
      <c r="BX18" s="1211"/>
      <c r="BY18" s="1211"/>
      <c r="BZ18" s="1211"/>
      <c r="CA18" s="1211"/>
      <c r="CB18" s="1211"/>
      <c r="CC18" s="1212"/>
    </row>
    <row r="19" spans="1:81" s="690" customFormat="1" ht="40.15" customHeight="1" thickTop="1" thickBot="1" x14ac:dyDescent="0.3">
      <c r="A19" s="673"/>
      <c r="B19" s="1334"/>
      <c r="C19" s="1394"/>
      <c r="D19" s="1096">
        <v>4003</v>
      </c>
      <c r="E19" s="2351" t="s">
        <v>7437</v>
      </c>
      <c r="F19" s="1093">
        <v>4003015</v>
      </c>
      <c r="G19" s="1093" t="s">
        <v>7438</v>
      </c>
      <c r="H19" s="1093" t="s">
        <v>7439</v>
      </c>
      <c r="I19" s="1093">
        <v>2014011000008</v>
      </c>
      <c r="J19" s="1219">
        <v>827</v>
      </c>
      <c r="K19" s="1216" t="str">
        <f>+[24]Metas!K954</f>
        <v>Esquema Regional de Operación de la infraestructura del Proyecto del Acueducto Metropolitano de Cúcuta, Villa del Rosario y Los Patios implementado.</v>
      </c>
      <c r="L19" s="1222"/>
      <c r="M19" s="1225">
        <f>SUM(N19:Q19)</f>
        <v>1</v>
      </c>
      <c r="N19" s="1228"/>
      <c r="O19" s="1231">
        <v>1</v>
      </c>
      <c r="P19" s="1234"/>
      <c r="Q19" s="1237"/>
      <c r="R19" s="1219">
        <f>+$J19</f>
        <v>827</v>
      </c>
      <c r="S19" s="677" t="s">
        <v>7446</v>
      </c>
      <c r="T19" s="708" t="s">
        <v>3834</v>
      </c>
      <c r="U19" s="708" t="s">
        <v>3840</v>
      </c>
      <c r="V19" s="708" t="s">
        <v>3842</v>
      </c>
      <c r="W19" s="677" t="s">
        <v>7447</v>
      </c>
      <c r="X19" s="669">
        <v>44562</v>
      </c>
      <c r="Y19" s="669">
        <v>44742</v>
      </c>
      <c r="Z19" s="669">
        <v>44562</v>
      </c>
      <c r="AA19" s="669">
        <v>44742</v>
      </c>
      <c r="AB19" s="1219">
        <f>+$J19</f>
        <v>827</v>
      </c>
      <c r="AC19" s="1240">
        <f>+L19</f>
        <v>0</v>
      </c>
      <c r="AD19" s="308">
        <f t="shared" si="6"/>
        <v>0</v>
      </c>
      <c r="AE19" s="308">
        <f t="shared" si="0"/>
        <v>0</v>
      </c>
      <c r="AF19" s="308">
        <f t="shared" si="0"/>
        <v>0</v>
      </c>
      <c r="AG19" s="308">
        <f t="shared" si="0"/>
        <v>0</v>
      </c>
      <c r="AH19" s="308">
        <f t="shared" si="0"/>
        <v>0</v>
      </c>
      <c r="AI19" s="308">
        <f t="shared" si="0"/>
        <v>0</v>
      </c>
      <c r="AJ19" s="308">
        <f t="shared" si="0"/>
        <v>0</v>
      </c>
      <c r="AK19" s="1219">
        <f>+$J19</f>
        <v>827</v>
      </c>
      <c r="AL19" s="1310">
        <f>+N19</f>
        <v>0</v>
      </c>
      <c r="AM19" s="308">
        <f t="shared" si="2"/>
        <v>0</v>
      </c>
      <c r="AN19" s="674">
        <v>0</v>
      </c>
      <c r="AO19" s="674">
        <v>0</v>
      </c>
      <c r="AP19" s="674">
        <v>0</v>
      </c>
      <c r="AQ19" s="674">
        <v>0</v>
      </c>
      <c r="AR19" s="674">
        <v>0</v>
      </c>
      <c r="AS19" s="674">
        <v>0</v>
      </c>
      <c r="AT19" s="1219">
        <f>+$J19</f>
        <v>827</v>
      </c>
      <c r="AU19" s="1311">
        <f>+O19</f>
        <v>1</v>
      </c>
      <c r="AV19" s="308">
        <f t="shared" si="5"/>
        <v>0</v>
      </c>
      <c r="AW19" s="674">
        <v>0</v>
      </c>
      <c r="AX19" s="674">
        <v>0</v>
      </c>
      <c r="AY19" s="674">
        <v>0</v>
      </c>
      <c r="AZ19" s="674">
        <v>0</v>
      </c>
      <c r="BA19" s="674">
        <v>0</v>
      </c>
      <c r="BB19" s="674">
        <v>0</v>
      </c>
      <c r="BC19" s="1219">
        <f>+$J19</f>
        <v>827</v>
      </c>
      <c r="BD19" s="687">
        <f>+P19</f>
        <v>0</v>
      </c>
      <c r="BE19" s="308">
        <f t="shared" si="3"/>
        <v>0</v>
      </c>
      <c r="BF19" s="674">
        <v>0</v>
      </c>
      <c r="BG19" s="674">
        <v>0</v>
      </c>
      <c r="BH19" s="674">
        <v>0</v>
      </c>
      <c r="BI19" s="674">
        <v>0</v>
      </c>
      <c r="BJ19" s="674">
        <v>0</v>
      </c>
      <c r="BK19" s="674">
        <v>0</v>
      </c>
      <c r="BL19" s="1219">
        <f>+$J19</f>
        <v>827</v>
      </c>
      <c r="BM19" s="680">
        <f>+Q19</f>
        <v>0</v>
      </c>
      <c r="BN19" s="308">
        <f t="shared" si="4"/>
        <v>0</v>
      </c>
      <c r="BO19" s="674">
        <v>0</v>
      </c>
      <c r="BP19" s="674">
        <v>0</v>
      </c>
      <c r="BQ19" s="674">
        <v>0</v>
      </c>
      <c r="BR19" s="674">
        <v>0</v>
      </c>
      <c r="BS19" s="674">
        <v>0</v>
      </c>
      <c r="BT19" s="674">
        <v>0</v>
      </c>
      <c r="BU19" s="1204"/>
      <c r="BV19" s="1205"/>
      <c r="BW19" s="1205"/>
      <c r="BX19" s="1205"/>
      <c r="BY19" s="1205"/>
      <c r="BZ19" s="1205"/>
      <c r="CA19" s="1205"/>
      <c r="CB19" s="1205"/>
      <c r="CC19" s="1206"/>
    </row>
    <row r="20" spans="1:81" s="690" customFormat="1" ht="40.15" customHeight="1" thickTop="1" x14ac:dyDescent="0.25">
      <c r="A20" s="673"/>
      <c r="B20" s="1334"/>
      <c r="C20" s="1394"/>
      <c r="D20" s="1097"/>
      <c r="E20" s="2352"/>
      <c r="F20" s="1094"/>
      <c r="G20" s="1094"/>
      <c r="H20" s="1094"/>
      <c r="I20" s="1094"/>
      <c r="J20" s="1220"/>
      <c r="K20" s="1217"/>
      <c r="L20" s="1223"/>
      <c r="M20" s="1226"/>
      <c r="N20" s="1229"/>
      <c r="O20" s="1232"/>
      <c r="P20" s="1235"/>
      <c r="Q20" s="1238"/>
      <c r="R20" s="1220"/>
      <c r="S20" s="974" t="s">
        <v>7448</v>
      </c>
      <c r="T20" s="709" t="s">
        <v>3834</v>
      </c>
      <c r="U20" s="709" t="s">
        <v>3840</v>
      </c>
      <c r="V20" s="709" t="s">
        <v>3842</v>
      </c>
      <c r="W20" s="678" t="s">
        <v>7447</v>
      </c>
      <c r="X20" s="669">
        <v>44562</v>
      </c>
      <c r="Y20" s="669">
        <v>44742</v>
      </c>
      <c r="Z20" s="669">
        <v>44562</v>
      </c>
      <c r="AA20" s="669">
        <v>44742</v>
      </c>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v>0</v>
      </c>
      <c r="AO20" s="675">
        <v>0</v>
      </c>
      <c r="AP20" s="675">
        <v>0</v>
      </c>
      <c r="AQ20" s="675">
        <v>0</v>
      </c>
      <c r="AR20" s="675">
        <v>0</v>
      </c>
      <c r="AS20" s="675">
        <v>0</v>
      </c>
      <c r="AT20" s="1220"/>
      <c r="AU20" s="1304"/>
      <c r="AV20" s="303">
        <f t="shared" si="5"/>
        <v>0</v>
      </c>
      <c r="AW20" s="675">
        <v>0</v>
      </c>
      <c r="AX20" s="675">
        <v>0</v>
      </c>
      <c r="AY20" s="675">
        <v>0</v>
      </c>
      <c r="AZ20" s="675">
        <v>0</v>
      </c>
      <c r="BA20" s="675">
        <v>0</v>
      </c>
      <c r="BB20" s="675">
        <v>0</v>
      </c>
      <c r="BC20" s="1220"/>
      <c r="BD20" s="688"/>
      <c r="BE20" s="303">
        <f t="shared" si="3"/>
        <v>0</v>
      </c>
      <c r="BF20" s="675">
        <v>0</v>
      </c>
      <c r="BG20" s="675">
        <v>0</v>
      </c>
      <c r="BH20" s="675">
        <v>0</v>
      </c>
      <c r="BI20" s="675">
        <v>0</v>
      </c>
      <c r="BJ20" s="675">
        <v>0</v>
      </c>
      <c r="BK20" s="675">
        <v>0</v>
      </c>
      <c r="BL20" s="1220"/>
      <c r="BM20" s="681"/>
      <c r="BN20" s="303">
        <f t="shared" si="4"/>
        <v>0</v>
      </c>
      <c r="BO20" s="675">
        <v>0</v>
      </c>
      <c r="BP20" s="675">
        <v>0</v>
      </c>
      <c r="BQ20" s="675">
        <v>0</v>
      </c>
      <c r="BR20" s="675">
        <v>0</v>
      </c>
      <c r="BS20" s="675">
        <v>0</v>
      </c>
      <c r="BT20" s="675">
        <v>0</v>
      </c>
      <c r="BU20" s="1207"/>
      <c r="BV20" s="1208"/>
      <c r="BW20" s="1208"/>
      <c r="BX20" s="1208"/>
      <c r="BY20" s="1208"/>
      <c r="BZ20" s="1208"/>
      <c r="CA20" s="1208"/>
      <c r="CB20" s="1208"/>
      <c r="CC20" s="1209"/>
    </row>
    <row r="21" spans="1:81" s="690" customFormat="1" ht="40.15" customHeight="1" x14ac:dyDescent="0.25">
      <c r="A21" s="673"/>
      <c r="B21" s="1334"/>
      <c r="C21" s="1394"/>
      <c r="D21" s="1097"/>
      <c r="E21" s="2352"/>
      <c r="F21" s="1094"/>
      <c r="G21" s="1094"/>
      <c r="H21" s="1094"/>
      <c r="I21" s="1094"/>
      <c r="J21" s="1220"/>
      <c r="K21" s="1217"/>
      <c r="L21" s="1223"/>
      <c r="M21" s="1226"/>
      <c r="N21" s="1229"/>
      <c r="O21" s="1232"/>
      <c r="P21" s="1235"/>
      <c r="Q21" s="1238"/>
      <c r="R21" s="1220"/>
      <c r="S21" s="678"/>
      <c r="T21" s="709"/>
      <c r="U21" s="709"/>
      <c r="V21" s="709"/>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v>0</v>
      </c>
      <c r="AO21" s="675">
        <v>0</v>
      </c>
      <c r="AP21" s="675">
        <v>0</v>
      </c>
      <c r="AQ21" s="675">
        <v>0</v>
      </c>
      <c r="AR21" s="675">
        <v>0</v>
      </c>
      <c r="AS21" s="675">
        <v>0</v>
      </c>
      <c r="AT21" s="1220"/>
      <c r="AU21" s="1304"/>
      <c r="AV21" s="303">
        <f t="shared" si="5"/>
        <v>0</v>
      </c>
      <c r="AW21" s="675">
        <v>0</v>
      </c>
      <c r="AX21" s="675">
        <v>0</v>
      </c>
      <c r="AY21" s="675">
        <v>0</v>
      </c>
      <c r="AZ21" s="675">
        <v>0</v>
      </c>
      <c r="BA21" s="675">
        <v>0</v>
      </c>
      <c r="BB21" s="675">
        <v>0</v>
      </c>
      <c r="BC21" s="1220"/>
      <c r="BD21" s="688"/>
      <c r="BE21" s="303">
        <f t="shared" si="3"/>
        <v>0</v>
      </c>
      <c r="BF21" s="675">
        <v>0</v>
      </c>
      <c r="BG21" s="675">
        <v>0</v>
      </c>
      <c r="BH21" s="675">
        <v>0</v>
      </c>
      <c r="BI21" s="675">
        <v>0</v>
      </c>
      <c r="BJ21" s="675">
        <v>0</v>
      </c>
      <c r="BK21" s="675">
        <v>0</v>
      </c>
      <c r="BL21" s="1220"/>
      <c r="BM21" s="681"/>
      <c r="BN21" s="303">
        <f t="shared" si="4"/>
        <v>0</v>
      </c>
      <c r="BO21" s="675">
        <v>0</v>
      </c>
      <c r="BP21" s="675">
        <v>0</v>
      </c>
      <c r="BQ21" s="675">
        <v>0</v>
      </c>
      <c r="BR21" s="675">
        <v>0</v>
      </c>
      <c r="BS21" s="675">
        <v>0</v>
      </c>
      <c r="BT21" s="675">
        <v>0</v>
      </c>
      <c r="BU21" s="1207"/>
      <c r="BV21" s="1208"/>
      <c r="BW21" s="1208"/>
      <c r="BX21" s="1208"/>
      <c r="BY21" s="1208"/>
      <c r="BZ21" s="1208"/>
      <c r="CA21" s="1208"/>
      <c r="CB21" s="1208"/>
      <c r="CC21" s="1209"/>
    </row>
    <row r="22" spans="1:81" s="690" customFormat="1" ht="40.15" customHeight="1" thickBot="1" x14ac:dyDescent="0.3">
      <c r="A22" s="673"/>
      <c r="B22" s="1334"/>
      <c r="C22" s="1511"/>
      <c r="D22" s="1098"/>
      <c r="E22" s="2353"/>
      <c r="F22" s="1095"/>
      <c r="G22" s="1095"/>
      <c r="H22" s="1095"/>
      <c r="I22" s="1095"/>
      <c r="J22" s="1221"/>
      <c r="K22" s="1218"/>
      <c r="L22" s="1224"/>
      <c r="M22" s="1227"/>
      <c r="N22" s="1230"/>
      <c r="O22" s="1233"/>
      <c r="P22" s="1236"/>
      <c r="Q22" s="1239"/>
      <c r="R22" s="1221"/>
      <c r="S22" s="6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v>0</v>
      </c>
      <c r="AO22" s="676">
        <v>0</v>
      </c>
      <c r="AP22" s="676">
        <v>0</v>
      </c>
      <c r="AQ22" s="676">
        <v>0</v>
      </c>
      <c r="AR22" s="676">
        <v>0</v>
      </c>
      <c r="AS22" s="676">
        <v>0</v>
      </c>
      <c r="AT22" s="1221"/>
      <c r="AU22" s="1305"/>
      <c r="AV22" s="306">
        <f t="shared" si="5"/>
        <v>0</v>
      </c>
      <c r="AW22" s="676">
        <v>0</v>
      </c>
      <c r="AX22" s="676">
        <v>0</v>
      </c>
      <c r="AY22" s="676">
        <v>0</v>
      </c>
      <c r="AZ22" s="676">
        <v>0</v>
      </c>
      <c r="BA22" s="676">
        <v>0</v>
      </c>
      <c r="BB22" s="676">
        <v>0</v>
      </c>
      <c r="BC22" s="1221"/>
      <c r="BD22" s="689"/>
      <c r="BE22" s="306">
        <f t="shared" si="3"/>
        <v>0</v>
      </c>
      <c r="BF22" s="676">
        <v>0</v>
      </c>
      <c r="BG22" s="676">
        <v>0</v>
      </c>
      <c r="BH22" s="676">
        <v>0</v>
      </c>
      <c r="BI22" s="676">
        <v>0</v>
      </c>
      <c r="BJ22" s="676">
        <v>0</v>
      </c>
      <c r="BK22" s="676">
        <v>0</v>
      </c>
      <c r="BL22" s="1221"/>
      <c r="BM22" s="682"/>
      <c r="BN22" s="306">
        <f t="shared" si="4"/>
        <v>0</v>
      </c>
      <c r="BO22" s="676">
        <v>0</v>
      </c>
      <c r="BP22" s="676">
        <v>0</v>
      </c>
      <c r="BQ22" s="676">
        <v>0</v>
      </c>
      <c r="BR22" s="676">
        <v>0</v>
      </c>
      <c r="BS22" s="676">
        <v>0</v>
      </c>
      <c r="BT22" s="676">
        <v>0</v>
      </c>
      <c r="BU22" s="1210"/>
      <c r="BV22" s="1211"/>
      <c r="BW22" s="1211"/>
      <c r="BX22" s="1211"/>
      <c r="BY22" s="1211"/>
      <c r="BZ22" s="1211"/>
      <c r="CA22" s="1211"/>
      <c r="CB22" s="1211"/>
      <c r="CC22" s="1212"/>
    </row>
    <row r="23" spans="1:81" s="690" customFormat="1" ht="40.15" customHeight="1" thickTop="1" thickBot="1" x14ac:dyDescent="0.3">
      <c r="A23" s="673"/>
      <c r="B23" s="1334"/>
      <c r="C23" s="1314" t="s">
        <v>1322</v>
      </c>
      <c r="D23" s="1096">
        <v>4003</v>
      </c>
      <c r="E23" s="2351" t="s">
        <v>7437</v>
      </c>
      <c r="F23" s="1093">
        <v>4003017</v>
      </c>
      <c r="G23" s="1093" t="s">
        <v>7438</v>
      </c>
      <c r="H23" s="2351" t="s">
        <v>7449</v>
      </c>
      <c r="I23" s="1093">
        <v>2021004540206</v>
      </c>
      <c r="J23" s="1219">
        <v>828</v>
      </c>
      <c r="K23" s="1216" t="str">
        <f>+[24]Metas!K955</f>
        <v xml:space="preserve">Diseños de sistemas de acueducto y alcantarillado urbano y rural </v>
      </c>
      <c r="L23" s="1222"/>
      <c r="M23" s="1225">
        <f>SUM(N23:Q23)</f>
        <v>1</v>
      </c>
      <c r="N23" s="1228">
        <v>1</v>
      </c>
      <c r="O23" s="1231"/>
      <c r="P23" s="1234"/>
      <c r="Q23" s="1237"/>
      <c r="R23" s="1219">
        <f>+$J23</f>
        <v>828</v>
      </c>
      <c r="S23" s="975" t="s">
        <v>7450</v>
      </c>
      <c r="T23" s="708" t="s">
        <v>3833</v>
      </c>
      <c r="U23" s="708" t="s">
        <v>3839</v>
      </c>
      <c r="V23" s="708" t="s">
        <v>3842</v>
      </c>
      <c r="W23" s="975" t="s">
        <v>7451</v>
      </c>
      <c r="X23" s="669">
        <v>44562</v>
      </c>
      <c r="Y23" s="669">
        <v>44651</v>
      </c>
      <c r="Z23" s="669">
        <v>44562</v>
      </c>
      <c r="AA23" s="669">
        <v>44651</v>
      </c>
      <c r="AB23" s="1219">
        <f t="shared" ref="AB23" si="7">+$J23</f>
        <v>828</v>
      </c>
      <c r="AC23" s="1240">
        <f>+L23</f>
        <v>0</v>
      </c>
      <c r="AD23" s="308">
        <f t="shared" si="6"/>
        <v>0</v>
      </c>
      <c r="AE23" s="308">
        <f t="shared" si="0"/>
        <v>0</v>
      </c>
      <c r="AF23" s="308">
        <f t="shared" si="0"/>
        <v>0</v>
      </c>
      <c r="AG23" s="308">
        <f t="shared" si="0"/>
        <v>0</v>
      </c>
      <c r="AH23" s="308">
        <f t="shared" si="0"/>
        <v>0</v>
      </c>
      <c r="AI23" s="308">
        <f t="shared" si="0"/>
        <v>0</v>
      </c>
      <c r="AJ23" s="308">
        <f t="shared" si="0"/>
        <v>0</v>
      </c>
      <c r="AK23" s="1219">
        <f t="shared" ref="AK23" si="8">+$J23</f>
        <v>828</v>
      </c>
      <c r="AL23" s="1310">
        <f>+N23</f>
        <v>1</v>
      </c>
      <c r="AM23" s="308">
        <f t="shared" si="2"/>
        <v>0</v>
      </c>
      <c r="AN23" s="674">
        <v>0</v>
      </c>
      <c r="AO23" s="674">
        <v>0</v>
      </c>
      <c r="AP23" s="674">
        <v>0</v>
      </c>
      <c r="AQ23" s="674">
        <v>0</v>
      </c>
      <c r="AR23" s="674">
        <v>0</v>
      </c>
      <c r="AS23" s="674">
        <v>0</v>
      </c>
      <c r="AT23" s="1219">
        <f t="shared" ref="AT23" si="9">+$J23</f>
        <v>828</v>
      </c>
      <c r="AU23" s="1311">
        <f>+O23</f>
        <v>0</v>
      </c>
      <c r="AV23" s="308">
        <f t="shared" si="5"/>
        <v>0</v>
      </c>
      <c r="AW23" s="674">
        <v>0</v>
      </c>
      <c r="AX23" s="674">
        <v>0</v>
      </c>
      <c r="AY23" s="674">
        <v>0</v>
      </c>
      <c r="AZ23" s="674">
        <v>0</v>
      </c>
      <c r="BA23" s="674">
        <v>0</v>
      </c>
      <c r="BB23" s="674">
        <v>0</v>
      </c>
      <c r="BC23" s="1219">
        <f t="shared" ref="BC23" si="10">+$J23</f>
        <v>828</v>
      </c>
      <c r="BD23" s="687">
        <f>+P23</f>
        <v>0</v>
      </c>
      <c r="BE23" s="308">
        <f t="shared" si="3"/>
        <v>0</v>
      </c>
      <c r="BF23" s="674">
        <v>0</v>
      </c>
      <c r="BG23" s="674">
        <v>0</v>
      </c>
      <c r="BH23" s="674">
        <v>0</v>
      </c>
      <c r="BI23" s="674">
        <v>0</v>
      </c>
      <c r="BJ23" s="674">
        <v>0</v>
      </c>
      <c r="BK23" s="674">
        <v>0</v>
      </c>
      <c r="BL23" s="1219">
        <v>0</v>
      </c>
      <c r="BM23" s="680">
        <v>0</v>
      </c>
      <c r="BN23" s="308">
        <f t="shared" si="4"/>
        <v>0</v>
      </c>
      <c r="BO23" s="674">
        <v>0</v>
      </c>
      <c r="BP23" s="674">
        <v>0</v>
      </c>
      <c r="BQ23" s="674">
        <v>0</v>
      </c>
      <c r="BR23" s="674">
        <v>0</v>
      </c>
      <c r="BS23" s="674">
        <v>0</v>
      </c>
      <c r="BT23" s="674">
        <v>0</v>
      </c>
      <c r="BU23" s="1204"/>
      <c r="BV23" s="1205"/>
      <c r="BW23" s="1205"/>
      <c r="BX23" s="1205"/>
      <c r="BY23" s="1205"/>
      <c r="BZ23" s="1205"/>
      <c r="CA23" s="1205"/>
      <c r="CB23" s="1205"/>
      <c r="CC23" s="1206"/>
    </row>
    <row r="24" spans="1:81" s="690" customFormat="1" ht="40.15" customHeight="1" thickTop="1" thickBot="1" x14ac:dyDescent="0.3">
      <c r="A24" s="673"/>
      <c r="B24" s="1334"/>
      <c r="C24" s="1315"/>
      <c r="D24" s="1097"/>
      <c r="E24" s="2352"/>
      <c r="F24" s="1094"/>
      <c r="G24" s="1094"/>
      <c r="H24" s="2352"/>
      <c r="I24" s="1094"/>
      <c r="J24" s="1220"/>
      <c r="K24" s="1217"/>
      <c r="L24" s="1223"/>
      <c r="M24" s="1226"/>
      <c r="N24" s="1229"/>
      <c r="O24" s="1232"/>
      <c r="P24" s="1235"/>
      <c r="Q24" s="1238"/>
      <c r="R24" s="1220"/>
      <c r="S24" s="974" t="s">
        <v>7452</v>
      </c>
      <c r="T24" s="709" t="s">
        <v>3833</v>
      </c>
      <c r="U24" s="709" t="s">
        <v>3839</v>
      </c>
      <c r="V24" s="709" t="s">
        <v>3842</v>
      </c>
      <c r="W24" s="974" t="s">
        <v>7453</v>
      </c>
      <c r="X24" s="669">
        <v>44652</v>
      </c>
      <c r="Y24" s="669">
        <v>44742</v>
      </c>
      <c r="Z24" s="669">
        <v>44652</v>
      </c>
      <c r="AA24" s="669">
        <v>44742</v>
      </c>
      <c r="AB24" s="1220"/>
      <c r="AC24" s="1241"/>
      <c r="AD24" s="303">
        <f t="shared" si="6"/>
        <v>900</v>
      </c>
      <c r="AE24" s="303">
        <f t="shared" si="0"/>
        <v>300</v>
      </c>
      <c r="AF24" s="303">
        <v>400</v>
      </c>
      <c r="AG24" s="303">
        <f t="shared" si="0"/>
        <v>0</v>
      </c>
      <c r="AH24" s="303">
        <f t="shared" si="0"/>
        <v>0</v>
      </c>
      <c r="AI24" s="303">
        <f t="shared" si="0"/>
        <v>100</v>
      </c>
      <c r="AJ24" s="303">
        <f t="shared" si="0"/>
        <v>0</v>
      </c>
      <c r="AK24" s="1220"/>
      <c r="AL24" s="1302"/>
      <c r="AM24" s="303">
        <f t="shared" si="2"/>
        <v>0</v>
      </c>
      <c r="AN24" s="675">
        <v>0</v>
      </c>
      <c r="AO24" s="675">
        <v>0</v>
      </c>
      <c r="AP24" s="675">
        <v>0</v>
      </c>
      <c r="AQ24" s="675">
        <v>0</v>
      </c>
      <c r="AR24" s="675">
        <v>0</v>
      </c>
      <c r="AS24" s="675">
        <v>0</v>
      </c>
      <c r="AT24" s="1220"/>
      <c r="AU24" s="1304"/>
      <c r="AV24" s="303">
        <f t="shared" si="5"/>
        <v>800</v>
      </c>
      <c r="AW24" s="675">
        <v>300</v>
      </c>
      <c r="AX24" s="675">
        <v>400</v>
      </c>
      <c r="AY24" s="675">
        <v>0</v>
      </c>
      <c r="AZ24" s="675">
        <v>0</v>
      </c>
      <c r="BA24" s="675">
        <v>100</v>
      </c>
      <c r="BB24" s="675">
        <v>0</v>
      </c>
      <c r="BC24" s="1220"/>
      <c r="BD24" s="688"/>
      <c r="BE24" s="303">
        <f t="shared" si="3"/>
        <v>100</v>
      </c>
      <c r="BF24" s="675">
        <v>0</v>
      </c>
      <c r="BG24" s="675">
        <v>100</v>
      </c>
      <c r="BH24" s="675">
        <v>0</v>
      </c>
      <c r="BI24" s="675">
        <v>0</v>
      </c>
      <c r="BJ24" s="675">
        <v>0</v>
      </c>
      <c r="BK24" s="675">
        <v>0</v>
      </c>
      <c r="BL24" s="1220"/>
      <c r="BM24" s="681"/>
      <c r="BN24" s="303">
        <f t="shared" si="4"/>
        <v>0</v>
      </c>
      <c r="BO24" s="675">
        <v>0</v>
      </c>
      <c r="BP24" s="675">
        <v>0</v>
      </c>
      <c r="BQ24" s="675">
        <v>0</v>
      </c>
      <c r="BR24" s="675">
        <v>0</v>
      </c>
      <c r="BS24" s="675">
        <v>0</v>
      </c>
      <c r="BT24" s="675">
        <v>0</v>
      </c>
      <c r="BU24" s="1207"/>
      <c r="BV24" s="1208"/>
      <c r="BW24" s="1208"/>
      <c r="BX24" s="1208"/>
      <c r="BY24" s="1208"/>
      <c r="BZ24" s="1208"/>
      <c r="CA24" s="1208"/>
      <c r="CB24" s="1208"/>
      <c r="CC24" s="1209"/>
    </row>
    <row r="25" spans="1:81" s="690" customFormat="1" ht="40.15" customHeight="1" thickTop="1" thickBot="1" x14ac:dyDescent="0.3">
      <c r="A25" s="673"/>
      <c r="B25" s="1334"/>
      <c r="C25" s="1315"/>
      <c r="D25" s="1097"/>
      <c r="E25" s="2352"/>
      <c r="F25" s="1094"/>
      <c r="G25" s="1094"/>
      <c r="H25" s="2352"/>
      <c r="I25" s="1094"/>
      <c r="J25" s="1220"/>
      <c r="K25" s="1217"/>
      <c r="L25" s="1223"/>
      <c r="M25" s="1226"/>
      <c r="N25" s="1229"/>
      <c r="O25" s="1232"/>
      <c r="P25" s="1235"/>
      <c r="Q25" s="1238"/>
      <c r="R25" s="1220"/>
      <c r="S25" s="974" t="s">
        <v>7452</v>
      </c>
      <c r="T25" s="709" t="s">
        <v>3833</v>
      </c>
      <c r="U25" s="709" t="s">
        <v>3839</v>
      </c>
      <c r="V25" s="709" t="s">
        <v>3842</v>
      </c>
      <c r="W25" s="974" t="s">
        <v>7453</v>
      </c>
      <c r="X25" s="669">
        <v>44743</v>
      </c>
      <c r="Y25" s="669">
        <v>44834</v>
      </c>
      <c r="Z25" s="669">
        <v>44743</v>
      </c>
      <c r="AA25" s="669">
        <v>44834</v>
      </c>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v>0</v>
      </c>
      <c r="AO25" s="675">
        <v>0</v>
      </c>
      <c r="AP25" s="675">
        <v>0</v>
      </c>
      <c r="AQ25" s="675">
        <v>0</v>
      </c>
      <c r="AR25" s="675">
        <v>0</v>
      </c>
      <c r="AS25" s="675">
        <v>0</v>
      </c>
      <c r="AT25" s="1220"/>
      <c r="AU25" s="1304"/>
      <c r="AV25" s="303">
        <f t="shared" si="5"/>
        <v>0</v>
      </c>
      <c r="AW25" s="675">
        <v>0</v>
      </c>
      <c r="AX25" s="675">
        <v>0</v>
      </c>
      <c r="AY25" s="675">
        <v>0</v>
      </c>
      <c r="AZ25" s="675">
        <v>0</v>
      </c>
      <c r="BA25" s="675">
        <v>0</v>
      </c>
      <c r="BB25" s="675">
        <v>0</v>
      </c>
      <c r="BC25" s="1220"/>
      <c r="BD25" s="688"/>
      <c r="BE25" s="303">
        <f t="shared" si="3"/>
        <v>0</v>
      </c>
      <c r="BF25" s="675">
        <v>0</v>
      </c>
      <c r="BG25" s="675">
        <v>0</v>
      </c>
      <c r="BH25" s="675">
        <v>0</v>
      </c>
      <c r="BI25" s="675">
        <v>0</v>
      </c>
      <c r="BJ25" s="675">
        <v>0</v>
      </c>
      <c r="BK25" s="675">
        <v>0</v>
      </c>
      <c r="BL25" s="1220"/>
      <c r="BM25" s="681"/>
      <c r="BN25" s="303">
        <f t="shared" si="4"/>
        <v>0</v>
      </c>
      <c r="BO25" s="675">
        <v>0</v>
      </c>
      <c r="BP25" s="675">
        <v>0</v>
      </c>
      <c r="BQ25" s="675">
        <v>0</v>
      </c>
      <c r="BR25" s="675">
        <v>0</v>
      </c>
      <c r="BS25" s="675">
        <v>0</v>
      </c>
      <c r="BT25" s="675">
        <v>0</v>
      </c>
      <c r="BU25" s="1207"/>
      <c r="BV25" s="1208"/>
      <c r="BW25" s="1208"/>
      <c r="BX25" s="1208"/>
      <c r="BY25" s="1208"/>
      <c r="BZ25" s="1208"/>
      <c r="CA25" s="1208"/>
      <c r="CB25" s="1208"/>
      <c r="CC25" s="1209"/>
    </row>
    <row r="26" spans="1:81" s="690" customFormat="1" ht="40.15" customHeight="1" thickTop="1" thickBot="1" x14ac:dyDescent="0.3">
      <c r="A26" s="673"/>
      <c r="B26" s="1334"/>
      <c r="C26" s="1315"/>
      <c r="D26" s="1098"/>
      <c r="E26" s="2353"/>
      <c r="F26" s="1095"/>
      <c r="G26" s="1095"/>
      <c r="H26" s="2353"/>
      <c r="I26" s="1095"/>
      <c r="J26" s="1221"/>
      <c r="K26" s="1218"/>
      <c r="L26" s="1224"/>
      <c r="M26" s="1227"/>
      <c r="N26" s="1230"/>
      <c r="O26" s="1233"/>
      <c r="P26" s="1236"/>
      <c r="Q26" s="1239"/>
      <c r="R26" s="1221"/>
      <c r="S26" s="976" t="s">
        <v>7452</v>
      </c>
      <c r="T26" s="710" t="s">
        <v>3833</v>
      </c>
      <c r="U26" s="710" t="s">
        <v>3839</v>
      </c>
      <c r="V26" s="710" t="s">
        <v>3842</v>
      </c>
      <c r="W26" s="679" t="s">
        <v>7454</v>
      </c>
      <c r="X26" s="669">
        <v>44835</v>
      </c>
      <c r="Y26" s="669">
        <v>44926</v>
      </c>
      <c r="Z26" s="669">
        <v>44835</v>
      </c>
      <c r="AA26" s="669">
        <v>44926</v>
      </c>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v>0</v>
      </c>
      <c r="AO26" s="676">
        <v>0</v>
      </c>
      <c r="AP26" s="676">
        <v>0</v>
      </c>
      <c r="AQ26" s="676">
        <v>0</v>
      </c>
      <c r="AR26" s="676">
        <v>0</v>
      </c>
      <c r="AS26" s="676">
        <v>0</v>
      </c>
      <c r="AT26" s="1221"/>
      <c r="AU26" s="1305"/>
      <c r="AV26" s="306">
        <f t="shared" si="5"/>
        <v>0</v>
      </c>
      <c r="AW26" s="676">
        <v>0</v>
      </c>
      <c r="AX26" s="676">
        <v>0</v>
      </c>
      <c r="AY26" s="676">
        <v>0</v>
      </c>
      <c r="AZ26" s="676">
        <v>0</v>
      </c>
      <c r="BA26" s="676">
        <v>0</v>
      </c>
      <c r="BB26" s="676">
        <v>0</v>
      </c>
      <c r="BC26" s="1221"/>
      <c r="BD26" s="689"/>
      <c r="BE26" s="306">
        <f t="shared" si="3"/>
        <v>0</v>
      </c>
      <c r="BF26" s="676">
        <v>0</v>
      </c>
      <c r="BG26" s="676">
        <v>0</v>
      </c>
      <c r="BH26" s="676">
        <v>0</v>
      </c>
      <c r="BI26" s="676">
        <v>0</v>
      </c>
      <c r="BJ26" s="676">
        <v>0</v>
      </c>
      <c r="BK26" s="676">
        <v>0</v>
      </c>
      <c r="BL26" s="1221"/>
      <c r="BM26" s="682"/>
      <c r="BN26" s="306">
        <f t="shared" si="4"/>
        <v>0</v>
      </c>
      <c r="BO26" s="676">
        <v>0</v>
      </c>
      <c r="BP26" s="676">
        <v>0</v>
      </c>
      <c r="BQ26" s="676">
        <v>0</v>
      </c>
      <c r="BR26" s="676">
        <v>0</v>
      </c>
      <c r="BS26" s="676">
        <v>0</v>
      </c>
      <c r="BT26" s="676">
        <v>0</v>
      </c>
      <c r="BU26" s="1210"/>
      <c r="BV26" s="1211"/>
      <c r="BW26" s="1211"/>
      <c r="BX26" s="1211"/>
      <c r="BY26" s="1211"/>
      <c r="BZ26" s="1211"/>
      <c r="CA26" s="1211"/>
      <c r="CB26" s="1211"/>
      <c r="CC26" s="1212"/>
    </row>
    <row r="27" spans="1:81" s="690" customFormat="1" ht="40.15" customHeight="1" thickTop="1" thickBot="1" x14ac:dyDescent="0.3">
      <c r="A27" s="673"/>
      <c r="B27" s="1334"/>
      <c r="C27" s="1315"/>
      <c r="D27" s="1096">
        <v>4003</v>
      </c>
      <c r="E27" s="2351" t="s">
        <v>7437</v>
      </c>
      <c r="F27" s="1093">
        <v>4003017</v>
      </c>
      <c r="G27" s="2351" t="s">
        <v>7455</v>
      </c>
      <c r="H27" s="2351" t="s">
        <v>7456</v>
      </c>
      <c r="I27" s="1093" t="s">
        <v>7457</v>
      </c>
      <c r="J27" s="1219">
        <v>829</v>
      </c>
      <c r="K27" s="1216" t="str">
        <f>+[24]Metas!K956</f>
        <v>Acueductos y alcantarillados urbano y rural optimizados</v>
      </c>
      <c r="L27" s="1222"/>
      <c r="M27" s="1225">
        <f>SUM(N27:Q27)</f>
        <v>1</v>
      </c>
      <c r="N27" s="1228">
        <v>1</v>
      </c>
      <c r="O27" s="1231"/>
      <c r="P27" s="1234"/>
      <c r="Q27" s="1237"/>
      <c r="R27" s="1219">
        <f>+$J27</f>
        <v>829</v>
      </c>
      <c r="S27" s="975" t="s">
        <v>7450</v>
      </c>
      <c r="T27" s="708" t="s">
        <v>3833</v>
      </c>
      <c r="U27" s="708" t="s">
        <v>3839</v>
      </c>
      <c r="V27" s="708" t="s">
        <v>3842</v>
      </c>
      <c r="W27" s="975" t="s">
        <v>7451</v>
      </c>
      <c r="X27" s="669">
        <v>44562</v>
      </c>
      <c r="Y27" s="669">
        <v>44651</v>
      </c>
      <c r="Z27" s="669">
        <v>44562</v>
      </c>
      <c r="AA27" s="669">
        <v>44651</v>
      </c>
      <c r="AB27" s="1219">
        <f t="shared" ref="AB27" si="11">+$J27</f>
        <v>829</v>
      </c>
      <c r="AC27" s="1240">
        <f t="shared" ref="AC27" si="12">+L27</f>
        <v>0</v>
      </c>
      <c r="AD27" s="308">
        <f t="shared" si="6"/>
        <v>5963.88</v>
      </c>
      <c r="AE27" s="308">
        <f t="shared" si="6"/>
        <v>0</v>
      </c>
      <c r="AF27" s="308">
        <f t="shared" si="6"/>
        <v>2500</v>
      </c>
      <c r="AG27" s="308">
        <f t="shared" si="6"/>
        <v>43.88</v>
      </c>
      <c r="AH27" s="308">
        <f t="shared" si="6"/>
        <v>0</v>
      </c>
      <c r="AI27" s="308">
        <f t="shared" si="6"/>
        <v>3420</v>
      </c>
      <c r="AJ27" s="308">
        <f t="shared" si="6"/>
        <v>0</v>
      </c>
      <c r="AK27" s="1219">
        <f t="shared" ref="AK27" si="13">+$J27</f>
        <v>829</v>
      </c>
      <c r="AL27" s="1243">
        <f>+N27</f>
        <v>1</v>
      </c>
      <c r="AM27" s="308">
        <f t="shared" si="2"/>
        <v>4743.88</v>
      </c>
      <c r="AN27" s="683">
        <v>0</v>
      </c>
      <c r="AO27" s="977">
        <v>2500</v>
      </c>
      <c r="AP27" s="977">
        <v>43.88</v>
      </c>
      <c r="AQ27" s="683">
        <v>0</v>
      </c>
      <c r="AR27" s="683">
        <v>2200</v>
      </c>
      <c r="AS27" s="683">
        <v>0</v>
      </c>
      <c r="AT27" s="1219">
        <f t="shared" ref="AT27" si="14">+$J27</f>
        <v>829</v>
      </c>
      <c r="AU27" s="1246">
        <f>+O27</f>
        <v>0</v>
      </c>
      <c r="AV27" s="308">
        <f t="shared" si="5"/>
        <v>500</v>
      </c>
      <c r="AW27" s="683">
        <v>0</v>
      </c>
      <c r="AX27" s="683">
        <v>0</v>
      </c>
      <c r="AY27" s="683">
        <v>0</v>
      </c>
      <c r="AZ27" s="683">
        <v>0</v>
      </c>
      <c r="BA27" s="683">
        <v>500</v>
      </c>
      <c r="BB27" s="683">
        <v>0</v>
      </c>
      <c r="BC27" s="1219">
        <f t="shared" ref="BC27" si="15">+$J27</f>
        <v>829</v>
      </c>
      <c r="BD27" s="1249">
        <f>+P27</f>
        <v>0</v>
      </c>
      <c r="BE27" s="308">
        <f t="shared" si="3"/>
        <v>720</v>
      </c>
      <c r="BF27" s="683">
        <v>0</v>
      </c>
      <c r="BG27" s="683">
        <v>0</v>
      </c>
      <c r="BH27" s="683">
        <v>0</v>
      </c>
      <c r="BI27" s="683">
        <v>0</v>
      </c>
      <c r="BJ27" s="683">
        <v>720</v>
      </c>
      <c r="BK27" s="683">
        <v>0</v>
      </c>
      <c r="BL27" s="1219">
        <f t="shared" ref="BL27" si="16">+$J27</f>
        <v>829</v>
      </c>
      <c r="BM27" s="1252">
        <f>+Q27</f>
        <v>0</v>
      </c>
      <c r="BN27" s="308">
        <f t="shared" si="4"/>
        <v>0</v>
      </c>
      <c r="BO27" s="683">
        <v>0</v>
      </c>
      <c r="BP27" s="683">
        <v>0</v>
      </c>
      <c r="BQ27" s="683">
        <v>0</v>
      </c>
      <c r="BR27" s="683">
        <v>0</v>
      </c>
      <c r="BS27" s="683">
        <v>0</v>
      </c>
      <c r="BT27" s="683">
        <v>0</v>
      </c>
      <c r="BU27" s="1204"/>
      <c r="BV27" s="1205"/>
      <c r="BW27" s="1205"/>
      <c r="BX27" s="1205"/>
      <c r="BY27" s="1205"/>
      <c r="BZ27" s="1205"/>
      <c r="CA27" s="1205"/>
      <c r="CB27" s="1205"/>
      <c r="CC27" s="1206"/>
    </row>
    <row r="28" spans="1:81" s="690" customFormat="1" ht="40.15" customHeight="1" thickTop="1" thickBot="1" x14ac:dyDescent="0.3">
      <c r="A28" s="673"/>
      <c r="B28" s="1334"/>
      <c r="C28" s="1315"/>
      <c r="D28" s="1097"/>
      <c r="E28" s="2352"/>
      <c r="F28" s="1094"/>
      <c r="G28" s="2352"/>
      <c r="H28" s="2352"/>
      <c r="I28" s="1094"/>
      <c r="J28" s="1220"/>
      <c r="K28" s="1217"/>
      <c r="L28" s="1223"/>
      <c r="M28" s="1226"/>
      <c r="N28" s="1229"/>
      <c r="O28" s="1232"/>
      <c r="P28" s="1235"/>
      <c r="Q28" s="1238"/>
      <c r="R28" s="1220"/>
      <c r="S28" s="974" t="s">
        <v>7452</v>
      </c>
      <c r="T28" s="709" t="s">
        <v>3833</v>
      </c>
      <c r="U28" s="709" t="s">
        <v>3839</v>
      </c>
      <c r="V28" s="709" t="s">
        <v>3842</v>
      </c>
      <c r="W28" s="974" t="s">
        <v>7453</v>
      </c>
      <c r="X28" s="669">
        <v>44652</v>
      </c>
      <c r="Y28" s="669">
        <v>44742</v>
      </c>
      <c r="Z28" s="669">
        <v>44652</v>
      </c>
      <c r="AA28" s="669">
        <v>44742</v>
      </c>
      <c r="AB28" s="1220"/>
      <c r="AC28" s="1241"/>
      <c r="AD28" s="303">
        <f t="shared" si="6"/>
        <v>17700</v>
      </c>
      <c r="AE28" s="303">
        <f t="shared" si="6"/>
        <v>0</v>
      </c>
      <c r="AF28" s="303">
        <f t="shared" si="6"/>
        <v>700</v>
      </c>
      <c r="AG28" s="303">
        <f t="shared" si="6"/>
        <v>0</v>
      </c>
      <c r="AH28" s="303">
        <f t="shared" si="6"/>
        <v>0</v>
      </c>
      <c r="AI28" s="303">
        <f t="shared" si="6"/>
        <v>17000</v>
      </c>
      <c r="AJ28" s="303">
        <f t="shared" si="6"/>
        <v>0</v>
      </c>
      <c r="AK28" s="1220"/>
      <c r="AL28" s="1244"/>
      <c r="AM28" s="303">
        <f t="shared" si="2"/>
        <v>0</v>
      </c>
      <c r="AN28" s="684">
        <v>0</v>
      </c>
      <c r="AO28" s="684">
        <v>0</v>
      </c>
      <c r="AP28" s="684">
        <v>0</v>
      </c>
      <c r="AQ28" s="684">
        <v>0</v>
      </c>
      <c r="AR28" s="684">
        <v>0</v>
      </c>
      <c r="AS28" s="684">
        <v>0</v>
      </c>
      <c r="AT28" s="1220"/>
      <c r="AU28" s="1247"/>
      <c r="AV28" s="303">
        <f t="shared" si="5"/>
        <v>17700</v>
      </c>
      <c r="AW28" s="684">
        <v>0</v>
      </c>
      <c r="AX28" s="684">
        <v>700</v>
      </c>
      <c r="AY28" s="684">
        <v>0</v>
      </c>
      <c r="AZ28" s="684">
        <v>0</v>
      </c>
      <c r="BA28" s="684">
        <v>17000</v>
      </c>
      <c r="BB28" s="684">
        <v>0</v>
      </c>
      <c r="BC28" s="1220"/>
      <c r="BD28" s="1250"/>
      <c r="BE28" s="303">
        <f t="shared" si="3"/>
        <v>0</v>
      </c>
      <c r="BF28" s="684">
        <v>0</v>
      </c>
      <c r="BG28" s="684">
        <v>0</v>
      </c>
      <c r="BH28" s="684">
        <v>0</v>
      </c>
      <c r="BI28" s="684">
        <v>0</v>
      </c>
      <c r="BJ28" s="684">
        <v>0</v>
      </c>
      <c r="BK28" s="684">
        <v>0</v>
      </c>
      <c r="BL28" s="1220"/>
      <c r="BM28" s="1253"/>
      <c r="BN28" s="303">
        <f t="shared" si="4"/>
        <v>0</v>
      </c>
      <c r="BO28" s="684">
        <v>0</v>
      </c>
      <c r="BP28" s="684">
        <v>0</v>
      </c>
      <c r="BQ28" s="684">
        <v>0</v>
      </c>
      <c r="BR28" s="684">
        <v>0</v>
      </c>
      <c r="BS28" s="684">
        <v>0</v>
      </c>
      <c r="BT28" s="684">
        <v>0</v>
      </c>
      <c r="BU28" s="1207"/>
      <c r="BV28" s="1208"/>
      <c r="BW28" s="1208"/>
      <c r="BX28" s="1208"/>
      <c r="BY28" s="1208"/>
      <c r="BZ28" s="1208"/>
      <c r="CA28" s="1208"/>
      <c r="CB28" s="1208"/>
      <c r="CC28" s="1209"/>
    </row>
    <row r="29" spans="1:81" s="690" customFormat="1" ht="40.15" customHeight="1" thickTop="1" thickBot="1" x14ac:dyDescent="0.3">
      <c r="A29" s="673"/>
      <c r="B29" s="1334"/>
      <c r="C29" s="1315"/>
      <c r="D29" s="1097"/>
      <c r="E29" s="2352"/>
      <c r="F29" s="1094"/>
      <c r="G29" s="2352"/>
      <c r="H29" s="2352"/>
      <c r="I29" s="1094"/>
      <c r="J29" s="1220"/>
      <c r="K29" s="1217"/>
      <c r="L29" s="1223"/>
      <c r="M29" s="1226"/>
      <c r="N29" s="1229"/>
      <c r="O29" s="1232"/>
      <c r="P29" s="1235"/>
      <c r="Q29" s="1238"/>
      <c r="R29" s="1220"/>
      <c r="S29" s="974" t="s">
        <v>7452</v>
      </c>
      <c r="T29" s="709" t="s">
        <v>3833</v>
      </c>
      <c r="U29" s="709" t="s">
        <v>3839</v>
      </c>
      <c r="V29" s="709" t="s">
        <v>3842</v>
      </c>
      <c r="W29" s="974" t="s">
        <v>7453</v>
      </c>
      <c r="X29" s="669">
        <v>44743</v>
      </c>
      <c r="Y29" s="669">
        <v>44834</v>
      </c>
      <c r="Z29" s="669">
        <v>44743</v>
      </c>
      <c r="AA29" s="669">
        <v>44834</v>
      </c>
      <c r="AB29" s="1220"/>
      <c r="AC29" s="1241"/>
      <c r="AD29" s="303">
        <f t="shared" si="6"/>
        <v>1820</v>
      </c>
      <c r="AE29" s="303">
        <f t="shared" si="6"/>
        <v>620</v>
      </c>
      <c r="AF29" s="303">
        <f t="shared" si="6"/>
        <v>0</v>
      </c>
      <c r="AG29" s="303">
        <f t="shared" si="6"/>
        <v>0</v>
      </c>
      <c r="AH29" s="303">
        <f t="shared" si="6"/>
        <v>0</v>
      </c>
      <c r="AI29" s="303">
        <f t="shared" si="6"/>
        <v>1200</v>
      </c>
      <c r="AJ29" s="303">
        <f t="shared" si="6"/>
        <v>0</v>
      </c>
      <c r="AK29" s="1220"/>
      <c r="AL29" s="1244"/>
      <c r="AM29" s="303">
        <f t="shared" si="2"/>
        <v>0</v>
      </c>
      <c r="AN29" s="684">
        <v>0</v>
      </c>
      <c r="AO29" s="684">
        <v>0</v>
      </c>
      <c r="AP29" s="684">
        <v>0</v>
      </c>
      <c r="AQ29" s="684">
        <v>0</v>
      </c>
      <c r="AR29" s="684">
        <v>0</v>
      </c>
      <c r="AS29" s="684">
        <v>0</v>
      </c>
      <c r="AT29" s="1220"/>
      <c r="AU29" s="1247"/>
      <c r="AV29" s="303">
        <f t="shared" si="5"/>
        <v>0</v>
      </c>
      <c r="AW29" s="684">
        <v>0</v>
      </c>
      <c r="AX29" s="684">
        <v>0</v>
      </c>
      <c r="AY29" s="684">
        <v>0</v>
      </c>
      <c r="AZ29" s="684">
        <v>0</v>
      </c>
      <c r="BA29" s="684">
        <v>0</v>
      </c>
      <c r="BB29" s="684">
        <v>0</v>
      </c>
      <c r="BC29" s="1220"/>
      <c r="BD29" s="1250"/>
      <c r="BE29" s="303">
        <f t="shared" si="3"/>
        <v>1820</v>
      </c>
      <c r="BF29" s="684">
        <v>620</v>
      </c>
      <c r="BG29" s="684">
        <v>0</v>
      </c>
      <c r="BH29" s="684">
        <v>0</v>
      </c>
      <c r="BI29" s="684">
        <v>0</v>
      </c>
      <c r="BJ29" s="684">
        <v>1200</v>
      </c>
      <c r="BK29" s="684">
        <v>0</v>
      </c>
      <c r="BL29" s="1220"/>
      <c r="BM29" s="1253"/>
      <c r="BN29" s="303">
        <f t="shared" si="4"/>
        <v>0</v>
      </c>
      <c r="BO29" s="684">
        <v>0</v>
      </c>
      <c r="BP29" s="684">
        <v>0</v>
      </c>
      <c r="BQ29" s="684">
        <v>0</v>
      </c>
      <c r="BR29" s="684">
        <v>0</v>
      </c>
      <c r="BS29" s="684">
        <v>0</v>
      </c>
      <c r="BT29" s="684">
        <v>0</v>
      </c>
      <c r="BU29" s="1207"/>
      <c r="BV29" s="1208"/>
      <c r="BW29" s="1208"/>
      <c r="BX29" s="1208"/>
      <c r="BY29" s="1208"/>
      <c r="BZ29" s="1208"/>
      <c r="CA29" s="1208"/>
      <c r="CB29" s="1208"/>
      <c r="CC29" s="1209"/>
    </row>
    <row r="30" spans="1:81" s="690" customFormat="1" ht="40.15" customHeight="1" thickTop="1" thickBot="1" x14ac:dyDescent="0.3">
      <c r="A30" s="673"/>
      <c r="B30" s="1334"/>
      <c r="C30" s="1315"/>
      <c r="D30" s="1098"/>
      <c r="E30" s="2353"/>
      <c r="F30" s="1095"/>
      <c r="G30" s="2352"/>
      <c r="H30" s="2352"/>
      <c r="I30" s="1095"/>
      <c r="J30" s="1221"/>
      <c r="K30" s="1218"/>
      <c r="L30" s="1224"/>
      <c r="M30" s="1227"/>
      <c r="N30" s="1230"/>
      <c r="O30" s="1233"/>
      <c r="P30" s="1236"/>
      <c r="Q30" s="1239"/>
      <c r="R30" s="1221"/>
      <c r="S30" s="976" t="s">
        <v>7452</v>
      </c>
      <c r="T30" s="710" t="s">
        <v>3833</v>
      </c>
      <c r="U30" s="710" t="s">
        <v>3839</v>
      </c>
      <c r="V30" s="710" t="s">
        <v>3842</v>
      </c>
      <c r="W30" s="679" t="s">
        <v>7454</v>
      </c>
      <c r="X30" s="669">
        <v>44835</v>
      </c>
      <c r="Y30" s="669">
        <v>44926</v>
      </c>
      <c r="Z30" s="669">
        <v>44835</v>
      </c>
      <c r="AA30" s="669">
        <v>44926</v>
      </c>
      <c r="AB30" s="1221"/>
      <c r="AC30" s="1242"/>
      <c r="AD30" s="306">
        <f t="shared" si="6"/>
        <v>3078</v>
      </c>
      <c r="AE30" s="306">
        <f t="shared" si="6"/>
        <v>0</v>
      </c>
      <c r="AF30" s="306">
        <f t="shared" si="6"/>
        <v>0</v>
      </c>
      <c r="AG30" s="306">
        <f t="shared" si="6"/>
        <v>0</v>
      </c>
      <c r="AH30" s="306">
        <f t="shared" si="6"/>
        <v>0</v>
      </c>
      <c r="AI30" s="306">
        <f t="shared" si="6"/>
        <v>0</v>
      </c>
      <c r="AJ30" s="306">
        <f t="shared" si="6"/>
        <v>3078</v>
      </c>
      <c r="AK30" s="1221"/>
      <c r="AL30" s="1245"/>
      <c r="AM30" s="306">
        <f t="shared" si="2"/>
        <v>3078</v>
      </c>
      <c r="AN30" s="685">
        <v>0</v>
      </c>
      <c r="AO30" s="685">
        <v>0</v>
      </c>
      <c r="AP30" s="685">
        <v>0</v>
      </c>
      <c r="AQ30" s="685">
        <v>0</v>
      </c>
      <c r="AR30" s="685">
        <v>0</v>
      </c>
      <c r="AS30" s="685">
        <v>3078</v>
      </c>
      <c r="AT30" s="1221"/>
      <c r="AU30" s="1248"/>
      <c r="AV30" s="306">
        <f t="shared" si="5"/>
        <v>0</v>
      </c>
      <c r="AW30" s="685">
        <v>0</v>
      </c>
      <c r="AX30" s="685">
        <v>0</v>
      </c>
      <c r="AY30" s="685">
        <v>0</v>
      </c>
      <c r="AZ30" s="685">
        <v>0</v>
      </c>
      <c r="BA30" s="685">
        <v>0</v>
      </c>
      <c r="BB30" s="685">
        <v>0</v>
      </c>
      <c r="BC30" s="1221"/>
      <c r="BD30" s="1251"/>
      <c r="BE30" s="306">
        <f t="shared" si="3"/>
        <v>0</v>
      </c>
      <c r="BF30" s="685">
        <v>0</v>
      </c>
      <c r="BG30" s="685">
        <v>0</v>
      </c>
      <c r="BH30" s="685">
        <v>0</v>
      </c>
      <c r="BI30" s="685">
        <v>0</v>
      </c>
      <c r="BJ30" s="685">
        <v>0</v>
      </c>
      <c r="BK30" s="685">
        <v>0</v>
      </c>
      <c r="BL30" s="1221"/>
      <c r="BM30" s="1254"/>
      <c r="BN30" s="306">
        <f t="shared" si="4"/>
        <v>0</v>
      </c>
      <c r="BO30" s="685">
        <v>0</v>
      </c>
      <c r="BP30" s="685">
        <v>0</v>
      </c>
      <c r="BQ30" s="685">
        <v>0</v>
      </c>
      <c r="BR30" s="685">
        <v>0</v>
      </c>
      <c r="BS30" s="685">
        <v>0</v>
      </c>
      <c r="BT30" s="685">
        <v>0</v>
      </c>
      <c r="BU30" s="1210"/>
      <c r="BV30" s="1211"/>
      <c r="BW30" s="1211"/>
      <c r="BX30" s="1211"/>
      <c r="BY30" s="1211"/>
      <c r="BZ30" s="1211"/>
      <c r="CA30" s="1211"/>
      <c r="CB30" s="1211"/>
      <c r="CC30" s="1212"/>
    </row>
    <row r="31" spans="1:81" s="690" customFormat="1" ht="40.15" customHeight="1" thickTop="1" x14ac:dyDescent="0.25">
      <c r="A31" s="673"/>
      <c r="B31" s="1334"/>
      <c r="C31" s="1315"/>
      <c r="D31" s="1096">
        <v>4003</v>
      </c>
      <c r="E31" s="2351" t="s">
        <v>7437</v>
      </c>
      <c r="F31" s="2354">
        <v>4003044</v>
      </c>
      <c r="G31" s="978"/>
      <c r="H31" s="2357" t="s">
        <v>7458</v>
      </c>
      <c r="I31" s="1093" t="s">
        <v>7459</v>
      </c>
      <c r="J31" s="1219">
        <v>830</v>
      </c>
      <c r="K31" s="1216" t="str">
        <f>+[24]Metas!K957</f>
        <v>Estudios y Diseños y/o construcción de proyectos de soluciones individuales rurales, PDET</v>
      </c>
      <c r="L31" s="1222"/>
      <c r="M31" s="1225">
        <f>SUM(N31:Q31)/4</f>
        <v>0</v>
      </c>
      <c r="N31" s="1228"/>
      <c r="O31" s="1231"/>
      <c r="P31" s="1234"/>
      <c r="Q31" s="1237"/>
      <c r="R31" s="1219">
        <f>+$J31</f>
        <v>830</v>
      </c>
      <c r="S31" s="677" t="s">
        <v>7460</v>
      </c>
      <c r="T31" s="708" t="s">
        <v>3833</v>
      </c>
      <c r="U31" s="708" t="s">
        <v>3839</v>
      </c>
      <c r="V31" s="708" t="s">
        <v>3842</v>
      </c>
      <c r="W31" s="677" t="s">
        <v>7461</v>
      </c>
      <c r="X31" s="669"/>
      <c r="Y31" s="669"/>
      <c r="Z31" s="669"/>
      <c r="AA31" s="669"/>
      <c r="AB31" s="1219">
        <f t="shared" ref="AB31" si="17">+$J31</f>
        <v>830</v>
      </c>
      <c r="AC31" s="1240">
        <f t="shared" ref="AC31" si="18">+L31</f>
        <v>0</v>
      </c>
      <c r="AD31" s="308">
        <f t="shared" si="6"/>
        <v>0</v>
      </c>
      <c r="AE31" s="308">
        <f t="shared" si="6"/>
        <v>0</v>
      </c>
      <c r="AF31" s="308">
        <f t="shared" si="6"/>
        <v>0</v>
      </c>
      <c r="AG31" s="308">
        <f t="shared" si="6"/>
        <v>0</v>
      </c>
      <c r="AH31" s="308">
        <f t="shared" si="6"/>
        <v>0</v>
      </c>
      <c r="AI31" s="308">
        <f t="shared" si="6"/>
        <v>0</v>
      </c>
      <c r="AJ31" s="308">
        <f t="shared" si="6"/>
        <v>0</v>
      </c>
      <c r="AK31" s="1219">
        <f t="shared" ref="AK31" si="19">+$J31</f>
        <v>830</v>
      </c>
      <c r="AL31" s="1243">
        <f>+N31</f>
        <v>0</v>
      </c>
      <c r="AM31" s="308">
        <f t="shared" si="2"/>
        <v>0</v>
      </c>
      <c r="AN31" s="683">
        <v>0</v>
      </c>
      <c r="AO31" s="683">
        <v>0</v>
      </c>
      <c r="AP31" s="683">
        <v>0</v>
      </c>
      <c r="AQ31" s="683">
        <v>0</v>
      </c>
      <c r="AR31" s="683">
        <v>0</v>
      </c>
      <c r="AS31" s="683">
        <v>0</v>
      </c>
      <c r="AT31" s="1219">
        <f t="shared" ref="AT31" si="20">+$J31</f>
        <v>830</v>
      </c>
      <c r="AU31" s="1246">
        <f>+O31</f>
        <v>0</v>
      </c>
      <c r="AV31" s="308">
        <f t="shared" si="5"/>
        <v>0</v>
      </c>
      <c r="AW31" s="683">
        <v>0</v>
      </c>
      <c r="AX31" s="683">
        <v>0</v>
      </c>
      <c r="AY31" s="683">
        <v>0</v>
      </c>
      <c r="AZ31" s="683">
        <v>0</v>
      </c>
      <c r="BA31" s="683">
        <v>0</v>
      </c>
      <c r="BB31" s="683">
        <v>0</v>
      </c>
      <c r="BC31" s="1219">
        <f t="shared" ref="BC31" si="21">+$J31</f>
        <v>830</v>
      </c>
      <c r="BD31" s="1249">
        <f>+P31</f>
        <v>0</v>
      </c>
      <c r="BE31" s="308">
        <f t="shared" si="3"/>
        <v>0</v>
      </c>
      <c r="BF31" s="683">
        <v>0</v>
      </c>
      <c r="BG31" s="683">
        <v>0</v>
      </c>
      <c r="BH31" s="683">
        <v>0</v>
      </c>
      <c r="BI31" s="683">
        <v>0</v>
      </c>
      <c r="BJ31" s="683">
        <v>0</v>
      </c>
      <c r="BK31" s="683">
        <v>0</v>
      </c>
      <c r="BL31" s="1219">
        <f t="shared" ref="BL31" si="22">+$J31</f>
        <v>830</v>
      </c>
      <c r="BM31" s="1252">
        <f>+Q31</f>
        <v>0</v>
      </c>
      <c r="BN31" s="308">
        <f t="shared" si="4"/>
        <v>0</v>
      </c>
      <c r="BO31" s="683">
        <v>0</v>
      </c>
      <c r="BP31" s="683">
        <v>0</v>
      </c>
      <c r="BQ31" s="683">
        <v>0</v>
      </c>
      <c r="BR31" s="683">
        <v>0</v>
      </c>
      <c r="BS31" s="683">
        <v>0</v>
      </c>
      <c r="BT31" s="683">
        <v>0</v>
      </c>
      <c r="BU31" s="1204"/>
      <c r="BV31" s="1205"/>
      <c r="BW31" s="1205"/>
      <c r="BX31" s="1205"/>
      <c r="BY31" s="1205"/>
      <c r="BZ31" s="1205"/>
      <c r="CA31" s="1205"/>
      <c r="CB31" s="1205"/>
      <c r="CC31" s="1206"/>
    </row>
    <row r="32" spans="1:81" s="690" customFormat="1" ht="40.15" customHeight="1" x14ac:dyDescent="0.25">
      <c r="A32" s="673"/>
      <c r="B32" s="1334"/>
      <c r="C32" s="1315"/>
      <c r="D32" s="1097"/>
      <c r="E32" s="2352"/>
      <c r="F32" s="2355"/>
      <c r="G32" s="979" t="s">
        <v>7462</v>
      </c>
      <c r="H32" s="2358"/>
      <c r="I32" s="1094"/>
      <c r="J32" s="1220"/>
      <c r="K32" s="1217"/>
      <c r="L32" s="1223"/>
      <c r="M32" s="1226"/>
      <c r="N32" s="1229"/>
      <c r="O32" s="1232"/>
      <c r="P32" s="1235"/>
      <c r="Q32" s="1238"/>
      <c r="R32" s="1220"/>
      <c r="S32" s="678"/>
      <c r="T32" s="709"/>
      <c r="U32" s="709"/>
      <c r="V32" s="709"/>
      <c r="W32" s="678"/>
      <c r="X32" s="670"/>
      <c r="Y32" s="670"/>
      <c r="Z32" s="670"/>
      <c r="AA32" s="670"/>
      <c r="AB32" s="1220"/>
      <c r="AC32" s="1241"/>
      <c r="AD32" s="303">
        <f t="shared" ref="AD32:AJ66" si="23">+AM32+AV32+BE32+BN32</f>
        <v>0</v>
      </c>
      <c r="AE32" s="303">
        <f t="shared" si="23"/>
        <v>0</v>
      </c>
      <c r="AF32" s="303">
        <f t="shared" si="23"/>
        <v>0</v>
      </c>
      <c r="AG32" s="303">
        <f t="shared" si="23"/>
        <v>0</v>
      </c>
      <c r="AH32" s="303">
        <f t="shared" si="23"/>
        <v>0</v>
      </c>
      <c r="AI32" s="303">
        <f t="shared" si="23"/>
        <v>0</v>
      </c>
      <c r="AJ32" s="303">
        <f t="shared" si="23"/>
        <v>0</v>
      </c>
      <c r="AK32" s="1220"/>
      <c r="AL32" s="1244"/>
      <c r="AM32" s="303">
        <f t="shared" si="2"/>
        <v>0</v>
      </c>
      <c r="AN32" s="684">
        <v>0</v>
      </c>
      <c r="AO32" s="684">
        <v>0</v>
      </c>
      <c r="AP32" s="684">
        <v>0</v>
      </c>
      <c r="AQ32" s="684">
        <v>0</v>
      </c>
      <c r="AR32" s="684">
        <v>0</v>
      </c>
      <c r="AS32" s="684">
        <v>0</v>
      </c>
      <c r="AT32" s="1220"/>
      <c r="AU32" s="1247"/>
      <c r="AV32" s="303">
        <f t="shared" si="5"/>
        <v>0</v>
      </c>
      <c r="AW32" s="684">
        <v>0</v>
      </c>
      <c r="AX32" s="684">
        <v>0</v>
      </c>
      <c r="AY32" s="684">
        <v>0</v>
      </c>
      <c r="AZ32" s="684">
        <v>0</v>
      </c>
      <c r="BA32" s="684">
        <v>0</v>
      </c>
      <c r="BB32" s="684">
        <v>0</v>
      </c>
      <c r="BC32" s="1220"/>
      <c r="BD32" s="1250"/>
      <c r="BE32" s="303">
        <f t="shared" si="3"/>
        <v>0</v>
      </c>
      <c r="BF32" s="684">
        <v>0</v>
      </c>
      <c r="BG32" s="684">
        <v>0</v>
      </c>
      <c r="BH32" s="684">
        <v>0</v>
      </c>
      <c r="BI32" s="684">
        <v>0</v>
      </c>
      <c r="BJ32" s="684">
        <v>0</v>
      </c>
      <c r="BK32" s="684">
        <v>0</v>
      </c>
      <c r="BL32" s="1220"/>
      <c r="BM32" s="1253"/>
      <c r="BN32" s="303">
        <f t="shared" si="4"/>
        <v>0</v>
      </c>
      <c r="BO32" s="684">
        <v>0</v>
      </c>
      <c r="BP32" s="684">
        <v>0</v>
      </c>
      <c r="BQ32" s="684">
        <v>0</v>
      </c>
      <c r="BR32" s="684">
        <v>0</v>
      </c>
      <c r="BS32" s="684">
        <v>0</v>
      </c>
      <c r="BT32" s="684">
        <v>0</v>
      </c>
      <c r="BU32" s="1207"/>
      <c r="BV32" s="1208"/>
      <c r="BW32" s="1208"/>
      <c r="BX32" s="1208"/>
      <c r="BY32" s="1208"/>
      <c r="BZ32" s="1208"/>
      <c r="CA32" s="1208"/>
      <c r="CB32" s="1208"/>
      <c r="CC32" s="1209"/>
    </row>
    <row r="33" spans="1:81" s="690" customFormat="1" ht="40.15" customHeight="1" x14ac:dyDescent="0.25">
      <c r="A33" s="673"/>
      <c r="B33" s="1334"/>
      <c r="C33" s="1315"/>
      <c r="D33" s="1097"/>
      <c r="E33" s="2352"/>
      <c r="F33" s="2355"/>
      <c r="G33" s="979"/>
      <c r="H33" s="2358"/>
      <c r="I33" s="1094"/>
      <c r="J33" s="1220"/>
      <c r="K33" s="1217"/>
      <c r="L33" s="1223"/>
      <c r="M33" s="1226"/>
      <c r="N33" s="1229"/>
      <c r="O33" s="1232"/>
      <c r="P33" s="1235"/>
      <c r="Q33" s="1238"/>
      <c r="R33" s="1220"/>
      <c r="S33" s="678"/>
      <c r="T33" s="709"/>
      <c r="U33" s="709"/>
      <c r="V33" s="709"/>
      <c r="W33" s="678"/>
      <c r="X33" s="670"/>
      <c r="Y33" s="670"/>
      <c r="Z33" s="670"/>
      <c r="AA33" s="670"/>
      <c r="AB33" s="1220"/>
      <c r="AC33" s="1241"/>
      <c r="AD33" s="303">
        <f t="shared" si="23"/>
        <v>0</v>
      </c>
      <c r="AE33" s="303">
        <f t="shared" si="23"/>
        <v>0</v>
      </c>
      <c r="AF33" s="303">
        <f t="shared" si="23"/>
        <v>0</v>
      </c>
      <c r="AG33" s="303">
        <f t="shared" si="23"/>
        <v>0</v>
      </c>
      <c r="AH33" s="303">
        <f t="shared" si="23"/>
        <v>0</v>
      </c>
      <c r="AI33" s="303">
        <f t="shared" si="23"/>
        <v>0</v>
      </c>
      <c r="AJ33" s="303">
        <f t="shared" si="23"/>
        <v>0</v>
      </c>
      <c r="AK33" s="1220"/>
      <c r="AL33" s="1244"/>
      <c r="AM33" s="303">
        <f t="shared" si="2"/>
        <v>0</v>
      </c>
      <c r="AN33" s="684">
        <v>0</v>
      </c>
      <c r="AO33" s="684">
        <v>0</v>
      </c>
      <c r="AP33" s="684">
        <v>0</v>
      </c>
      <c r="AQ33" s="684">
        <v>0</v>
      </c>
      <c r="AR33" s="684">
        <v>0</v>
      </c>
      <c r="AS33" s="684">
        <v>0</v>
      </c>
      <c r="AT33" s="1220"/>
      <c r="AU33" s="1247"/>
      <c r="AV33" s="303">
        <f t="shared" si="5"/>
        <v>0</v>
      </c>
      <c r="AW33" s="684">
        <v>0</v>
      </c>
      <c r="AX33" s="684">
        <v>0</v>
      </c>
      <c r="AY33" s="684">
        <v>0</v>
      </c>
      <c r="AZ33" s="684">
        <v>0</v>
      </c>
      <c r="BA33" s="684">
        <v>0</v>
      </c>
      <c r="BB33" s="684">
        <v>0</v>
      </c>
      <c r="BC33" s="1220"/>
      <c r="BD33" s="1250"/>
      <c r="BE33" s="303">
        <f t="shared" si="3"/>
        <v>0</v>
      </c>
      <c r="BF33" s="684">
        <v>0</v>
      </c>
      <c r="BG33" s="684">
        <v>0</v>
      </c>
      <c r="BH33" s="684">
        <v>0</v>
      </c>
      <c r="BI33" s="684">
        <v>0</v>
      </c>
      <c r="BJ33" s="684">
        <v>0</v>
      </c>
      <c r="BK33" s="684">
        <v>0</v>
      </c>
      <c r="BL33" s="1220"/>
      <c r="BM33" s="1253"/>
      <c r="BN33" s="303">
        <f t="shared" si="4"/>
        <v>0</v>
      </c>
      <c r="BO33" s="684">
        <v>0</v>
      </c>
      <c r="BP33" s="684">
        <v>0</v>
      </c>
      <c r="BQ33" s="684">
        <v>0</v>
      </c>
      <c r="BR33" s="684">
        <v>0</v>
      </c>
      <c r="BS33" s="684">
        <v>0</v>
      </c>
      <c r="BT33" s="684">
        <v>0</v>
      </c>
      <c r="BU33" s="1207"/>
      <c r="BV33" s="1208"/>
      <c r="BW33" s="1208"/>
      <c r="BX33" s="1208"/>
      <c r="BY33" s="1208"/>
      <c r="BZ33" s="1208"/>
      <c r="CA33" s="1208"/>
      <c r="CB33" s="1208"/>
      <c r="CC33" s="1209"/>
    </row>
    <row r="34" spans="1:81" s="690" customFormat="1" ht="40.15" customHeight="1" thickBot="1" x14ac:dyDescent="0.3">
      <c r="A34" s="673"/>
      <c r="B34" s="1334"/>
      <c r="C34" s="1315"/>
      <c r="D34" s="1098"/>
      <c r="E34" s="2353"/>
      <c r="F34" s="2356"/>
      <c r="G34" s="980"/>
      <c r="H34" s="2359"/>
      <c r="I34" s="1095"/>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3"/>
        <v>0</v>
      </c>
      <c r="AE34" s="306">
        <f t="shared" si="23"/>
        <v>0</v>
      </c>
      <c r="AF34" s="306">
        <f t="shared" si="23"/>
        <v>0</v>
      </c>
      <c r="AG34" s="306">
        <f t="shared" si="23"/>
        <v>0</v>
      </c>
      <c r="AH34" s="306">
        <f t="shared" si="23"/>
        <v>0</v>
      </c>
      <c r="AI34" s="306">
        <f t="shared" si="23"/>
        <v>0</v>
      </c>
      <c r="AJ34" s="306">
        <f t="shared" si="23"/>
        <v>0</v>
      </c>
      <c r="AK34" s="1221"/>
      <c r="AL34" s="1245"/>
      <c r="AM34" s="306">
        <f t="shared" si="2"/>
        <v>0</v>
      </c>
      <c r="AN34" s="685">
        <v>0</v>
      </c>
      <c r="AO34" s="685">
        <v>0</v>
      </c>
      <c r="AP34" s="685">
        <v>0</v>
      </c>
      <c r="AQ34" s="685">
        <v>0</v>
      </c>
      <c r="AR34" s="685">
        <v>0</v>
      </c>
      <c r="AS34" s="685">
        <v>0</v>
      </c>
      <c r="AT34" s="1221"/>
      <c r="AU34" s="1248"/>
      <c r="AV34" s="306">
        <f t="shared" si="5"/>
        <v>0</v>
      </c>
      <c r="AW34" s="685">
        <v>0</v>
      </c>
      <c r="AX34" s="685">
        <v>0</v>
      </c>
      <c r="AY34" s="685">
        <v>0</v>
      </c>
      <c r="AZ34" s="685">
        <v>0</v>
      </c>
      <c r="BA34" s="685">
        <v>0</v>
      </c>
      <c r="BB34" s="685">
        <v>0</v>
      </c>
      <c r="BC34" s="1221"/>
      <c r="BD34" s="1251"/>
      <c r="BE34" s="306">
        <f t="shared" si="3"/>
        <v>0</v>
      </c>
      <c r="BF34" s="685">
        <v>0</v>
      </c>
      <c r="BG34" s="685">
        <v>0</v>
      </c>
      <c r="BH34" s="685">
        <v>0</v>
      </c>
      <c r="BI34" s="685">
        <v>0</v>
      </c>
      <c r="BJ34" s="685">
        <v>0</v>
      </c>
      <c r="BK34" s="685">
        <v>0</v>
      </c>
      <c r="BL34" s="1221"/>
      <c r="BM34" s="1254"/>
      <c r="BN34" s="306">
        <f t="shared" si="4"/>
        <v>0</v>
      </c>
      <c r="BO34" s="685">
        <v>0</v>
      </c>
      <c r="BP34" s="685">
        <v>0</v>
      </c>
      <c r="BQ34" s="685">
        <v>0</v>
      </c>
      <c r="BR34" s="685">
        <v>0</v>
      </c>
      <c r="BS34" s="685">
        <v>0</v>
      </c>
      <c r="BT34" s="685">
        <v>0</v>
      </c>
      <c r="BU34" s="1210"/>
      <c r="BV34" s="1211"/>
      <c r="BW34" s="1211"/>
      <c r="BX34" s="1211"/>
      <c r="BY34" s="1211"/>
      <c r="BZ34" s="1211"/>
      <c r="CA34" s="1211"/>
      <c r="CB34" s="1211"/>
      <c r="CC34" s="1212"/>
    </row>
    <row r="35" spans="1:81" s="690" customFormat="1" ht="40.15" customHeight="1" thickTop="1" thickBot="1" x14ac:dyDescent="0.3">
      <c r="A35" s="673"/>
      <c r="B35" s="1334"/>
      <c r="C35" s="1315"/>
      <c r="D35" s="1096">
        <v>4003</v>
      </c>
      <c r="E35" s="2351" t="s">
        <v>7437</v>
      </c>
      <c r="F35" s="1093">
        <v>4003017</v>
      </c>
      <c r="G35" s="1094" t="s">
        <v>7455</v>
      </c>
      <c r="H35" s="1093" t="s">
        <v>7463</v>
      </c>
      <c r="I35" s="1093" t="s">
        <v>7464</v>
      </c>
      <c r="J35" s="1219">
        <v>831</v>
      </c>
      <c r="K35" s="1216" t="str">
        <f>+[24]Metas!K958</f>
        <v>Estudios y/o Construcción de proyectos de optimización de acueductos y/o alcantarillados urbanos y/o rurales en municipios PDET</v>
      </c>
      <c r="L35" s="1222"/>
      <c r="M35" s="1225">
        <v>2</v>
      </c>
      <c r="N35" s="1228"/>
      <c r="O35" s="1231">
        <v>1</v>
      </c>
      <c r="P35" s="1234">
        <v>1</v>
      </c>
      <c r="Q35" s="1237"/>
      <c r="R35" s="1219">
        <f>+$J35</f>
        <v>831</v>
      </c>
      <c r="S35" s="975" t="s">
        <v>7450</v>
      </c>
      <c r="T35" s="708" t="s">
        <v>3833</v>
      </c>
      <c r="U35" s="708" t="s">
        <v>3839</v>
      </c>
      <c r="V35" s="708" t="s">
        <v>3842</v>
      </c>
      <c r="W35" s="975" t="s">
        <v>7465</v>
      </c>
      <c r="X35" s="669">
        <v>44562</v>
      </c>
      <c r="Y35" s="669">
        <v>44651</v>
      </c>
      <c r="Z35" s="669">
        <v>44562</v>
      </c>
      <c r="AA35" s="669">
        <v>44651</v>
      </c>
      <c r="AB35" s="1219">
        <f t="shared" ref="AB35" si="24">+$J35</f>
        <v>831</v>
      </c>
      <c r="AC35" s="1240">
        <f t="shared" ref="AC35" si="25">+L35</f>
        <v>0</v>
      </c>
      <c r="AD35" s="308">
        <f t="shared" si="23"/>
        <v>1500</v>
      </c>
      <c r="AE35" s="308">
        <f t="shared" si="23"/>
        <v>0</v>
      </c>
      <c r="AF35" s="308">
        <f t="shared" si="23"/>
        <v>0</v>
      </c>
      <c r="AG35" s="308">
        <f t="shared" si="23"/>
        <v>0</v>
      </c>
      <c r="AH35" s="308">
        <f t="shared" si="23"/>
        <v>0</v>
      </c>
      <c r="AI35" s="308">
        <f t="shared" si="23"/>
        <v>0</v>
      </c>
      <c r="AJ35" s="308">
        <f t="shared" si="23"/>
        <v>1500</v>
      </c>
      <c r="AK35" s="1219">
        <f t="shared" ref="AK35" si="26">+$J35</f>
        <v>831</v>
      </c>
      <c r="AL35" s="1243">
        <f>+N35</f>
        <v>0</v>
      </c>
      <c r="AM35" s="308">
        <f t="shared" si="2"/>
        <v>1500</v>
      </c>
      <c r="AN35" s="683">
        <v>0</v>
      </c>
      <c r="AO35" s="683">
        <v>0</v>
      </c>
      <c r="AP35" s="683">
        <v>0</v>
      </c>
      <c r="AQ35" s="683">
        <v>0</v>
      </c>
      <c r="AR35" s="683">
        <v>0</v>
      </c>
      <c r="AS35" s="683">
        <v>1500</v>
      </c>
      <c r="AT35" s="1219">
        <f t="shared" ref="AT35" si="27">+$J35</f>
        <v>831</v>
      </c>
      <c r="AU35" s="1246">
        <f>+O35</f>
        <v>1</v>
      </c>
      <c r="AV35" s="308">
        <f t="shared" si="5"/>
        <v>0</v>
      </c>
      <c r="AW35" s="683">
        <v>0</v>
      </c>
      <c r="AX35" s="683">
        <v>0</v>
      </c>
      <c r="AY35" s="683">
        <v>0</v>
      </c>
      <c r="AZ35" s="683">
        <v>0</v>
      </c>
      <c r="BA35" s="683">
        <v>0</v>
      </c>
      <c r="BB35" s="683">
        <v>0</v>
      </c>
      <c r="BC35" s="1219">
        <f t="shared" ref="BC35" si="28">+$J35</f>
        <v>831</v>
      </c>
      <c r="BD35" s="1249">
        <f>+P35</f>
        <v>1</v>
      </c>
      <c r="BE35" s="308">
        <f t="shared" si="3"/>
        <v>0</v>
      </c>
      <c r="BF35" s="683">
        <v>0</v>
      </c>
      <c r="BG35" s="683">
        <v>0</v>
      </c>
      <c r="BH35" s="683">
        <v>0</v>
      </c>
      <c r="BI35" s="683">
        <v>0</v>
      </c>
      <c r="BJ35" s="683">
        <v>0</v>
      </c>
      <c r="BK35" s="683">
        <v>0</v>
      </c>
      <c r="BL35" s="1219">
        <f t="shared" ref="BL35" si="29">+$J35</f>
        <v>831</v>
      </c>
      <c r="BM35" s="1252">
        <f>+Q35</f>
        <v>0</v>
      </c>
      <c r="BN35" s="308">
        <f t="shared" si="4"/>
        <v>0</v>
      </c>
      <c r="BO35" s="683">
        <v>0</v>
      </c>
      <c r="BP35" s="683">
        <v>0</v>
      </c>
      <c r="BQ35" s="683">
        <v>0</v>
      </c>
      <c r="BR35" s="683">
        <v>0</v>
      </c>
      <c r="BS35" s="683">
        <v>0</v>
      </c>
      <c r="BT35" s="683">
        <v>0</v>
      </c>
      <c r="BU35" s="1204"/>
      <c r="BV35" s="1205"/>
      <c r="BW35" s="1205"/>
      <c r="BX35" s="1205"/>
      <c r="BY35" s="1205"/>
      <c r="BZ35" s="1205"/>
      <c r="CA35" s="1205"/>
      <c r="CB35" s="1205"/>
      <c r="CC35" s="1206"/>
    </row>
    <row r="36" spans="1:81" s="690" customFormat="1" ht="40.15" customHeight="1" thickTop="1" thickBot="1" x14ac:dyDescent="0.3">
      <c r="A36" s="673"/>
      <c r="B36" s="1334"/>
      <c r="C36" s="1315"/>
      <c r="D36" s="1097"/>
      <c r="E36" s="2352"/>
      <c r="F36" s="1094"/>
      <c r="G36" s="1094"/>
      <c r="H36" s="1094"/>
      <c r="I36" s="1094"/>
      <c r="J36" s="1220"/>
      <c r="K36" s="1217"/>
      <c r="L36" s="1223"/>
      <c r="M36" s="1226"/>
      <c r="N36" s="1229"/>
      <c r="O36" s="1232"/>
      <c r="P36" s="1235"/>
      <c r="Q36" s="1238"/>
      <c r="R36" s="1220"/>
      <c r="S36" s="974" t="s">
        <v>7452</v>
      </c>
      <c r="T36" s="709" t="s">
        <v>3833</v>
      </c>
      <c r="U36" s="709" t="s">
        <v>3839</v>
      </c>
      <c r="V36" s="709" t="s">
        <v>3842</v>
      </c>
      <c r="W36" s="974" t="s">
        <v>7453</v>
      </c>
      <c r="X36" s="669">
        <v>44652</v>
      </c>
      <c r="Y36" s="669">
        <v>44742</v>
      </c>
      <c r="Z36" s="669">
        <v>44652</v>
      </c>
      <c r="AA36" s="669">
        <v>44742</v>
      </c>
      <c r="AB36" s="1220"/>
      <c r="AC36" s="1241"/>
      <c r="AD36" s="303">
        <f t="shared" si="23"/>
        <v>2000</v>
      </c>
      <c r="AE36" s="303">
        <f t="shared" si="23"/>
        <v>0</v>
      </c>
      <c r="AF36" s="303">
        <f t="shared" si="23"/>
        <v>2000</v>
      </c>
      <c r="AG36" s="303">
        <f t="shared" si="23"/>
        <v>0</v>
      </c>
      <c r="AH36" s="303">
        <f t="shared" si="23"/>
        <v>0</v>
      </c>
      <c r="AI36" s="303">
        <f t="shared" si="23"/>
        <v>0</v>
      </c>
      <c r="AJ36" s="303">
        <f t="shared" si="23"/>
        <v>0</v>
      </c>
      <c r="AK36" s="1220"/>
      <c r="AL36" s="1244"/>
      <c r="AM36" s="303">
        <f t="shared" si="2"/>
        <v>2000</v>
      </c>
      <c r="AN36" s="684">
        <v>0</v>
      </c>
      <c r="AO36" s="684">
        <v>2000</v>
      </c>
      <c r="AP36" s="684">
        <v>0</v>
      </c>
      <c r="AQ36" s="684">
        <v>0</v>
      </c>
      <c r="AR36" s="684">
        <v>0</v>
      </c>
      <c r="AS36" s="684">
        <v>0</v>
      </c>
      <c r="AT36" s="1220"/>
      <c r="AU36" s="1247"/>
      <c r="AV36" s="303">
        <f t="shared" si="5"/>
        <v>0</v>
      </c>
      <c r="AW36" s="684">
        <v>0</v>
      </c>
      <c r="AX36" s="684">
        <v>0</v>
      </c>
      <c r="AY36" s="684">
        <v>0</v>
      </c>
      <c r="AZ36" s="684">
        <v>0</v>
      </c>
      <c r="BA36" s="684">
        <v>0</v>
      </c>
      <c r="BB36" s="684">
        <v>0</v>
      </c>
      <c r="BC36" s="1220"/>
      <c r="BD36" s="1250"/>
      <c r="BE36" s="303">
        <f t="shared" si="3"/>
        <v>0</v>
      </c>
      <c r="BF36" s="684">
        <v>0</v>
      </c>
      <c r="BG36" s="684">
        <v>0</v>
      </c>
      <c r="BH36" s="684">
        <v>0</v>
      </c>
      <c r="BI36" s="684">
        <v>0</v>
      </c>
      <c r="BJ36" s="684">
        <v>0</v>
      </c>
      <c r="BK36" s="684">
        <v>0</v>
      </c>
      <c r="BL36" s="1220"/>
      <c r="BM36" s="1253"/>
      <c r="BN36" s="303">
        <f t="shared" si="4"/>
        <v>0</v>
      </c>
      <c r="BO36" s="684">
        <v>0</v>
      </c>
      <c r="BP36" s="684">
        <v>0</v>
      </c>
      <c r="BQ36" s="684">
        <v>0</v>
      </c>
      <c r="BR36" s="684">
        <v>0</v>
      </c>
      <c r="BS36" s="684">
        <v>0</v>
      </c>
      <c r="BT36" s="684">
        <v>0</v>
      </c>
      <c r="BU36" s="1207"/>
      <c r="BV36" s="1208"/>
      <c r="BW36" s="1208"/>
      <c r="BX36" s="1208"/>
      <c r="BY36" s="1208"/>
      <c r="BZ36" s="1208"/>
      <c r="CA36" s="1208"/>
      <c r="CB36" s="1208"/>
      <c r="CC36" s="1209"/>
    </row>
    <row r="37" spans="1:81" s="690" customFormat="1" ht="40.15" customHeight="1" thickTop="1" thickBot="1" x14ac:dyDescent="0.3">
      <c r="A37" s="673"/>
      <c r="B37" s="1334"/>
      <c r="C37" s="1315"/>
      <c r="D37" s="1097"/>
      <c r="E37" s="2352"/>
      <c r="F37" s="1094"/>
      <c r="G37" s="1094"/>
      <c r="H37" s="1094"/>
      <c r="I37" s="1094"/>
      <c r="J37" s="1220"/>
      <c r="K37" s="1217"/>
      <c r="L37" s="1223"/>
      <c r="M37" s="1226"/>
      <c r="N37" s="1229"/>
      <c r="O37" s="1232"/>
      <c r="P37" s="1235"/>
      <c r="Q37" s="1238"/>
      <c r="R37" s="1220"/>
      <c r="S37" s="974" t="s">
        <v>7452</v>
      </c>
      <c r="T37" s="709" t="s">
        <v>3833</v>
      </c>
      <c r="U37" s="709" t="s">
        <v>3839</v>
      </c>
      <c r="V37" s="709" t="s">
        <v>3842</v>
      </c>
      <c r="W37" s="974" t="s">
        <v>7453</v>
      </c>
      <c r="X37" s="669">
        <v>44743</v>
      </c>
      <c r="Y37" s="669">
        <v>44834</v>
      </c>
      <c r="Z37" s="669">
        <v>44743</v>
      </c>
      <c r="AA37" s="669">
        <v>44834</v>
      </c>
      <c r="AB37" s="1220"/>
      <c r="AC37" s="1241"/>
      <c r="AD37" s="303">
        <f t="shared" si="23"/>
        <v>3000</v>
      </c>
      <c r="AE37" s="303">
        <f t="shared" si="23"/>
        <v>0</v>
      </c>
      <c r="AF37" s="303">
        <f t="shared" si="23"/>
        <v>800</v>
      </c>
      <c r="AG37" s="303">
        <f t="shared" si="23"/>
        <v>0</v>
      </c>
      <c r="AH37" s="303">
        <f t="shared" si="23"/>
        <v>0</v>
      </c>
      <c r="AI37" s="303">
        <f t="shared" si="23"/>
        <v>2200</v>
      </c>
      <c r="AJ37" s="303">
        <f t="shared" si="23"/>
        <v>0</v>
      </c>
      <c r="AK37" s="1220"/>
      <c r="AL37" s="1244"/>
      <c r="AM37" s="303">
        <f t="shared" si="2"/>
        <v>0</v>
      </c>
      <c r="AN37" s="684">
        <v>0</v>
      </c>
      <c r="AO37" s="684">
        <v>0</v>
      </c>
      <c r="AP37" s="684">
        <v>0</v>
      </c>
      <c r="AQ37" s="684">
        <v>0</v>
      </c>
      <c r="AR37" s="684">
        <v>0</v>
      </c>
      <c r="AS37" s="684">
        <v>0</v>
      </c>
      <c r="AT37" s="1220"/>
      <c r="AU37" s="1247"/>
      <c r="AV37" s="303">
        <f t="shared" si="5"/>
        <v>0</v>
      </c>
      <c r="AW37" s="684">
        <v>0</v>
      </c>
      <c r="AX37" s="684">
        <v>0</v>
      </c>
      <c r="AY37" s="684">
        <v>0</v>
      </c>
      <c r="AZ37" s="684">
        <v>0</v>
      </c>
      <c r="BA37" s="684">
        <v>0</v>
      </c>
      <c r="BB37" s="684">
        <v>0</v>
      </c>
      <c r="BC37" s="1220"/>
      <c r="BD37" s="1250"/>
      <c r="BE37" s="303">
        <f t="shared" si="3"/>
        <v>3000</v>
      </c>
      <c r="BF37" s="684">
        <v>0</v>
      </c>
      <c r="BG37" s="684">
        <v>800</v>
      </c>
      <c r="BH37" s="684">
        <v>0</v>
      </c>
      <c r="BI37" s="684">
        <v>0</v>
      </c>
      <c r="BJ37" s="684">
        <v>2200</v>
      </c>
      <c r="BK37" s="684">
        <v>0</v>
      </c>
      <c r="BL37" s="1220"/>
      <c r="BM37" s="1253"/>
      <c r="BN37" s="303">
        <f t="shared" si="4"/>
        <v>0</v>
      </c>
      <c r="BO37" s="684">
        <v>0</v>
      </c>
      <c r="BP37" s="684">
        <v>0</v>
      </c>
      <c r="BQ37" s="684">
        <v>0</v>
      </c>
      <c r="BR37" s="684">
        <v>0</v>
      </c>
      <c r="BS37" s="684">
        <v>0</v>
      </c>
      <c r="BT37" s="684">
        <v>0</v>
      </c>
      <c r="BU37" s="1207"/>
      <c r="BV37" s="1208"/>
      <c r="BW37" s="1208"/>
      <c r="BX37" s="1208"/>
      <c r="BY37" s="1208"/>
      <c r="BZ37" s="1208"/>
      <c r="CA37" s="1208"/>
      <c r="CB37" s="1208"/>
      <c r="CC37" s="1209"/>
    </row>
    <row r="38" spans="1:81" s="690" customFormat="1" ht="40.15" customHeight="1" thickTop="1" thickBot="1" x14ac:dyDescent="0.3">
      <c r="A38" s="673"/>
      <c r="B38" s="1334"/>
      <c r="C38" s="1316"/>
      <c r="D38" s="1098"/>
      <c r="E38" s="2353"/>
      <c r="F38" s="1095"/>
      <c r="G38" s="1095"/>
      <c r="H38" s="1095"/>
      <c r="I38" s="1095"/>
      <c r="J38" s="1221"/>
      <c r="K38" s="1218"/>
      <c r="L38" s="1224"/>
      <c r="M38" s="1227"/>
      <c r="N38" s="1230"/>
      <c r="O38" s="1233"/>
      <c r="P38" s="1236"/>
      <c r="Q38" s="1239"/>
      <c r="R38" s="1221"/>
      <c r="S38" s="976" t="s">
        <v>7466</v>
      </c>
      <c r="T38" s="710" t="s">
        <v>3833</v>
      </c>
      <c r="U38" s="710" t="s">
        <v>3839</v>
      </c>
      <c r="V38" s="710" t="s">
        <v>3842</v>
      </c>
      <c r="W38" s="976" t="s">
        <v>7465</v>
      </c>
      <c r="X38" s="669">
        <v>44835</v>
      </c>
      <c r="Y38" s="669">
        <v>44926</v>
      </c>
      <c r="Z38" s="669">
        <v>44835</v>
      </c>
      <c r="AA38" s="669">
        <v>44926</v>
      </c>
      <c r="AB38" s="1221"/>
      <c r="AC38" s="1242"/>
      <c r="AD38" s="306">
        <f t="shared" si="23"/>
        <v>1500</v>
      </c>
      <c r="AE38" s="306">
        <f t="shared" si="23"/>
        <v>0</v>
      </c>
      <c r="AF38" s="306">
        <f t="shared" si="23"/>
        <v>0</v>
      </c>
      <c r="AG38" s="306">
        <f t="shared" si="23"/>
        <v>0</v>
      </c>
      <c r="AH38" s="306">
        <f t="shared" si="23"/>
        <v>0</v>
      </c>
      <c r="AI38" s="306">
        <f t="shared" si="23"/>
        <v>0</v>
      </c>
      <c r="AJ38" s="306">
        <f t="shared" si="23"/>
        <v>1500</v>
      </c>
      <c r="AK38" s="1221"/>
      <c r="AL38" s="1245"/>
      <c r="AM38" s="306">
        <f t="shared" si="2"/>
        <v>0</v>
      </c>
      <c r="AN38" s="685">
        <v>0</v>
      </c>
      <c r="AO38" s="685">
        <v>0</v>
      </c>
      <c r="AP38" s="685">
        <v>0</v>
      </c>
      <c r="AQ38" s="685">
        <v>0</v>
      </c>
      <c r="AR38" s="685">
        <v>0</v>
      </c>
      <c r="AS38" s="685">
        <v>0</v>
      </c>
      <c r="AT38" s="1221"/>
      <c r="AU38" s="1248"/>
      <c r="AV38" s="306">
        <f t="shared" si="5"/>
        <v>0</v>
      </c>
      <c r="AW38" s="685">
        <v>0</v>
      </c>
      <c r="AX38" s="685">
        <v>0</v>
      </c>
      <c r="AY38" s="685">
        <v>0</v>
      </c>
      <c r="AZ38" s="685">
        <v>0</v>
      </c>
      <c r="BA38" s="685">
        <v>0</v>
      </c>
      <c r="BB38" s="685">
        <v>0</v>
      </c>
      <c r="BC38" s="1221"/>
      <c r="BD38" s="1251"/>
      <c r="BE38" s="306">
        <f t="shared" si="3"/>
        <v>0</v>
      </c>
      <c r="BF38" s="685">
        <v>0</v>
      </c>
      <c r="BG38" s="685">
        <v>0</v>
      </c>
      <c r="BH38" s="685">
        <v>0</v>
      </c>
      <c r="BI38" s="685">
        <v>0</v>
      </c>
      <c r="BJ38" s="685">
        <v>0</v>
      </c>
      <c r="BK38" s="685">
        <v>0</v>
      </c>
      <c r="BL38" s="1221"/>
      <c r="BM38" s="1254"/>
      <c r="BN38" s="306">
        <f t="shared" si="4"/>
        <v>1500</v>
      </c>
      <c r="BO38" s="685">
        <v>0</v>
      </c>
      <c r="BP38" s="685">
        <v>0</v>
      </c>
      <c r="BQ38" s="685">
        <v>0</v>
      </c>
      <c r="BR38" s="685">
        <v>0</v>
      </c>
      <c r="BS38" s="685">
        <v>0</v>
      </c>
      <c r="BT38" s="685">
        <v>1500</v>
      </c>
      <c r="BU38" s="1210"/>
      <c r="BV38" s="1211"/>
      <c r="BW38" s="1211"/>
      <c r="BX38" s="1211"/>
      <c r="BY38" s="1211"/>
      <c r="BZ38" s="1211"/>
      <c r="CA38" s="1211"/>
      <c r="CB38" s="1211"/>
      <c r="CC38" s="1212"/>
    </row>
    <row r="39" spans="1:81" s="690" customFormat="1" ht="40.15" customHeight="1" thickTop="1" thickBot="1" x14ac:dyDescent="0.3">
      <c r="A39" s="673"/>
      <c r="B39" s="1334"/>
      <c r="C39" s="1314" t="s">
        <v>1326</v>
      </c>
      <c r="D39" s="1096">
        <v>4003</v>
      </c>
      <c r="E39" s="2351" t="s">
        <v>7437</v>
      </c>
      <c r="F39" s="1093">
        <v>4003032</v>
      </c>
      <c r="G39" s="1093" t="s">
        <v>7462</v>
      </c>
      <c r="H39" s="1093" t="s">
        <v>7467</v>
      </c>
      <c r="I39" s="1093">
        <v>202100450063</v>
      </c>
      <c r="J39" s="1219">
        <v>832</v>
      </c>
      <c r="K39" s="1216" t="str">
        <f>+[24]Metas!K959</f>
        <v>Sistemas de Tratamiento de Aguas Residuales apoyados en su diseños y/o construcción</v>
      </c>
      <c r="L39" s="1222"/>
      <c r="M39" s="1225">
        <v>1</v>
      </c>
      <c r="N39" s="1228"/>
      <c r="O39" s="1231"/>
      <c r="P39" s="1234">
        <v>1</v>
      </c>
      <c r="Q39" s="1237"/>
      <c r="R39" s="1219">
        <f>+$J39</f>
        <v>832</v>
      </c>
      <c r="S39" s="974" t="s">
        <v>7452</v>
      </c>
      <c r="T39" s="708" t="s">
        <v>3834</v>
      </c>
      <c r="U39" s="708" t="s">
        <v>3840</v>
      </c>
      <c r="V39" s="708" t="s">
        <v>3842</v>
      </c>
      <c r="W39" s="677" t="s">
        <v>7468</v>
      </c>
      <c r="X39" s="669">
        <v>44562</v>
      </c>
      <c r="Y39" s="669">
        <v>44651</v>
      </c>
      <c r="Z39" s="669">
        <v>44562</v>
      </c>
      <c r="AA39" s="669">
        <v>44651</v>
      </c>
      <c r="AB39" s="1219">
        <f t="shared" ref="AB39" si="30">+$J39</f>
        <v>832</v>
      </c>
      <c r="AC39" s="1240">
        <f t="shared" ref="AC39" si="31">+L39</f>
        <v>0</v>
      </c>
      <c r="AD39" s="308">
        <f t="shared" si="23"/>
        <v>0</v>
      </c>
      <c r="AE39" s="308">
        <f t="shared" si="23"/>
        <v>0</v>
      </c>
      <c r="AF39" s="308">
        <f t="shared" si="23"/>
        <v>0</v>
      </c>
      <c r="AG39" s="308">
        <f t="shared" si="23"/>
        <v>0</v>
      </c>
      <c r="AH39" s="308">
        <f t="shared" si="23"/>
        <v>0</v>
      </c>
      <c r="AI39" s="308">
        <f t="shared" si="23"/>
        <v>0</v>
      </c>
      <c r="AJ39" s="308">
        <f t="shared" si="23"/>
        <v>0</v>
      </c>
      <c r="AK39" s="1219">
        <f t="shared" ref="AK39" si="32">+$J39</f>
        <v>832</v>
      </c>
      <c r="AL39" s="1243">
        <f>+N39</f>
        <v>0</v>
      </c>
      <c r="AM39" s="308">
        <f t="shared" si="2"/>
        <v>0</v>
      </c>
      <c r="AN39" s="683">
        <v>0</v>
      </c>
      <c r="AO39" s="683">
        <v>0</v>
      </c>
      <c r="AP39" s="683">
        <v>0</v>
      </c>
      <c r="AQ39" s="683">
        <v>0</v>
      </c>
      <c r="AR39" s="683">
        <v>0</v>
      </c>
      <c r="AS39" s="683">
        <v>0</v>
      </c>
      <c r="AT39" s="1219">
        <v>0</v>
      </c>
      <c r="AU39" s="1246">
        <v>0</v>
      </c>
      <c r="AV39" s="308">
        <f t="shared" si="5"/>
        <v>0</v>
      </c>
      <c r="AW39" s="683">
        <v>0</v>
      </c>
      <c r="AX39" s="683">
        <v>0</v>
      </c>
      <c r="AY39" s="683">
        <v>0</v>
      </c>
      <c r="AZ39" s="683">
        <v>0</v>
      </c>
      <c r="BA39" s="683">
        <v>0</v>
      </c>
      <c r="BB39" s="683">
        <v>0</v>
      </c>
      <c r="BC39" s="1219">
        <f t="shared" ref="BC39" si="33">+$J39</f>
        <v>832</v>
      </c>
      <c r="BD39" s="1249">
        <f>+P39</f>
        <v>1</v>
      </c>
      <c r="BE39" s="308">
        <f t="shared" si="3"/>
        <v>0</v>
      </c>
      <c r="BF39" s="683">
        <v>0</v>
      </c>
      <c r="BG39" s="683">
        <v>0</v>
      </c>
      <c r="BH39" s="683">
        <v>0</v>
      </c>
      <c r="BI39" s="683">
        <v>0</v>
      </c>
      <c r="BJ39" s="683">
        <v>0</v>
      </c>
      <c r="BK39" s="683">
        <v>0</v>
      </c>
      <c r="BL39" s="1219">
        <f t="shared" ref="BL39" si="34">+$J39</f>
        <v>832</v>
      </c>
      <c r="BM39" s="1252">
        <f>+Q39</f>
        <v>0</v>
      </c>
      <c r="BN39" s="308">
        <f t="shared" si="4"/>
        <v>0</v>
      </c>
      <c r="BO39" s="683">
        <v>0</v>
      </c>
      <c r="BP39" s="683">
        <v>0</v>
      </c>
      <c r="BQ39" s="683">
        <v>0</v>
      </c>
      <c r="BR39" s="683">
        <v>0</v>
      </c>
      <c r="BS39" s="683">
        <v>0</v>
      </c>
      <c r="BT39" s="683">
        <v>0</v>
      </c>
      <c r="BU39" s="1204"/>
      <c r="BV39" s="1205"/>
      <c r="BW39" s="1205"/>
      <c r="BX39" s="1205"/>
      <c r="BY39" s="1205"/>
      <c r="BZ39" s="1205"/>
      <c r="CA39" s="1205"/>
      <c r="CB39" s="1205"/>
      <c r="CC39" s="1206"/>
    </row>
    <row r="40" spans="1:81" s="690" customFormat="1" ht="40.15" customHeight="1" thickTop="1" thickBot="1" x14ac:dyDescent="0.3">
      <c r="A40" s="673"/>
      <c r="B40" s="1334"/>
      <c r="C40" s="1315"/>
      <c r="D40" s="1097"/>
      <c r="E40" s="2352"/>
      <c r="F40" s="1094"/>
      <c r="G40" s="1094"/>
      <c r="H40" s="1094"/>
      <c r="I40" s="1094"/>
      <c r="J40" s="1220"/>
      <c r="K40" s="1217"/>
      <c r="L40" s="1223"/>
      <c r="M40" s="1226"/>
      <c r="N40" s="1229"/>
      <c r="O40" s="1232"/>
      <c r="P40" s="1235"/>
      <c r="Q40" s="1238"/>
      <c r="R40" s="1220"/>
      <c r="S40" s="974" t="s">
        <v>7452</v>
      </c>
      <c r="T40" s="709" t="s">
        <v>3834</v>
      </c>
      <c r="U40" s="709" t="s">
        <v>3840</v>
      </c>
      <c r="V40" s="709" t="s">
        <v>3842</v>
      </c>
      <c r="W40" s="974" t="s">
        <v>7453</v>
      </c>
      <c r="X40" s="669">
        <v>44652</v>
      </c>
      <c r="Y40" s="669">
        <v>44742</v>
      </c>
      <c r="Z40" s="669">
        <v>44652</v>
      </c>
      <c r="AA40" s="669">
        <v>44742</v>
      </c>
      <c r="AB40" s="1220"/>
      <c r="AC40" s="1241"/>
      <c r="AD40" s="303">
        <f t="shared" si="23"/>
        <v>0</v>
      </c>
      <c r="AE40" s="303">
        <f t="shared" si="23"/>
        <v>0</v>
      </c>
      <c r="AF40" s="303">
        <f t="shared" si="23"/>
        <v>0</v>
      </c>
      <c r="AG40" s="303">
        <f t="shared" si="23"/>
        <v>0</v>
      </c>
      <c r="AH40" s="303">
        <f t="shared" si="23"/>
        <v>0</v>
      </c>
      <c r="AI40" s="303">
        <f t="shared" si="23"/>
        <v>0</v>
      </c>
      <c r="AJ40" s="303">
        <f t="shared" si="23"/>
        <v>0</v>
      </c>
      <c r="AK40" s="1220"/>
      <c r="AL40" s="1244"/>
      <c r="AM40" s="303">
        <f t="shared" si="2"/>
        <v>0</v>
      </c>
      <c r="AN40" s="684">
        <v>0</v>
      </c>
      <c r="AO40" s="684">
        <v>0</v>
      </c>
      <c r="AP40" s="684">
        <v>0</v>
      </c>
      <c r="AQ40" s="684">
        <v>0</v>
      </c>
      <c r="AR40" s="684">
        <v>0</v>
      </c>
      <c r="AS40" s="684">
        <v>0</v>
      </c>
      <c r="AT40" s="1220"/>
      <c r="AU40" s="1247"/>
      <c r="AV40" s="303">
        <f t="shared" si="5"/>
        <v>0</v>
      </c>
      <c r="AW40" s="684">
        <v>0</v>
      </c>
      <c r="AX40" s="684">
        <v>0</v>
      </c>
      <c r="AY40" s="684">
        <v>0</v>
      </c>
      <c r="AZ40" s="684">
        <v>0</v>
      </c>
      <c r="BA40" s="684">
        <v>0</v>
      </c>
      <c r="BB40" s="684">
        <v>0</v>
      </c>
      <c r="BC40" s="1220"/>
      <c r="BD40" s="1250"/>
      <c r="BE40" s="303">
        <f t="shared" si="3"/>
        <v>0</v>
      </c>
      <c r="BF40" s="684">
        <v>0</v>
      </c>
      <c r="BG40" s="684">
        <v>0</v>
      </c>
      <c r="BH40" s="684">
        <v>0</v>
      </c>
      <c r="BI40" s="684">
        <v>0</v>
      </c>
      <c r="BJ40" s="684">
        <v>0</v>
      </c>
      <c r="BK40" s="684">
        <v>0</v>
      </c>
      <c r="BL40" s="1220"/>
      <c r="BM40" s="1253"/>
      <c r="BN40" s="303">
        <f t="shared" si="4"/>
        <v>0</v>
      </c>
      <c r="BO40" s="684">
        <v>0</v>
      </c>
      <c r="BP40" s="684">
        <v>0</v>
      </c>
      <c r="BQ40" s="684">
        <v>0</v>
      </c>
      <c r="BR40" s="684">
        <v>0</v>
      </c>
      <c r="BS40" s="684">
        <v>0</v>
      </c>
      <c r="BT40" s="684">
        <v>0</v>
      </c>
      <c r="BU40" s="1207"/>
      <c r="BV40" s="1208"/>
      <c r="BW40" s="1208"/>
      <c r="BX40" s="1208"/>
      <c r="BY40" s="1208"/>
      <c r="BZ40" s="1208"/>
      <c r="CA40" s="1208"/>
      <c r="CB40" s="1208"/>
      <c r="CC40" s="1209"/>
    </row>
    <row r="41" spans="1:81" s="690" customFormat="1" ht="40.15" customHeight="1" thickTop="1" thickBot="1" x14ac:dyDescent="0.3">
      <c r="A41" s="673"/>
      <c r="B41" s="1334"/>
      <c r="C41" s="1315"/>
      <c r="D41" s="1097"/>
      <c r="E41" s="2352"/>
      <c r="F41" s="1094"/>
      <c r="G41" s="1094"/>
      <c r="H41" s="1094"/>
      <c r="I41" s="1094"/>
      <c r="J41" s="1220"/>
      <c r="K41" s="1217"/>
      <c r="L41" s="1223"/>
      <c r="M41" s="1226"/>
      <c r="N41" s="1229"/>
      <c r="O41" s="1232"/>
      <c r="P41" s="1235"/>
      <c r="Q41" s="1238"/>
      <c r="R41" s="1220"/>
      <c r="S41" s="974" t="s">
        <v>7452</v>
      </c>
      <c r="T41" s="709" t="s">
        <v>3834</v>
      </c>
      <c r="U41" s="709" t="s">
        <v>3840</v>
      </c>
      <c r="V41" s="709" t="s">
        <v>3842</v>
      </c>
      <c r="W41" s="974" t="s">
        <v>7453</v>
      </c>
      <c r="X41" s="669">
        <v>44743</v>
      </c>
      <c r="Y41" s="669">
        <v>44834</v>
      </c>
      <c r="Z41" s="669">
        <v>44743</v>
      </c>
      <c r="AA41" s="669">
        <v>44834</v>
      </c>
      <c r="AB41" s="1220"/>
      <c r="AC41" s="1241"/>
      <c r="AD41" s="303">
        <f t="shared" si="23"/>
        <v>0</v>
      </c>
      <c r="AE41" s="303">
        <f t="shared" si="23"/>
        <v>0</v>
      </c>
      <c r="AF41" s="303">
        <f t="shared" si="23"/>
        <v>0</v>
      </c>
      <c r="AG41" s="303">
        <f t="shared" si="23"/>
        <v>0</v>
      </c>
      <c r="AH41" s="303">
        <f t="shared" si="23"/>
        <v>0</v>
      </c>
      <c r="AI41" s="303">
        <f t="shared" si="23"/>
        <v>0</v>
      </c>
      <c r="AJ41" s="303">
        <f t="shared" si="23"/>
        <v>0</v>
      </c>
      <c r="AK41" s="1220"/>
      <c r="AL41" s="1244"/>
      <c r="AM41" s="303">
        <f t="shared" si="2"/>
        <v>0</v>
      </c>
      <c r="AN41" s="684">
        <v>0</v>
      </c>
      <c r="AO41" s="684">
        <v>0</v>
      </c>
      <c r="AP41" s="684">
        <v>0</v>
      </c>
      <c r="AQ41" s="684">
        <v>0</v>
      </c>
      <c r="AR41" s="684">
        <v>0</v>
      </c>
      <c r="AS41" s="684">
        <v>0</v>
      </c>
      <c r="AT41" s="1220"/>
      <c r="AU41" s="1247"/>
      <c r="AV41" s="303">
        <f t="shared" si="5"/>
        <v>0</v>
      </c>
      <c r="AW41" s="684">
        <v>0</v>
      </c>
      <c r="AX41" s="684">
        <v>0</v>
      </c>
      <c r="AY41" s="684">
        <v>0</v>
      </c>
      <c r="AZ41" s="684">
        <v>0</v>
      </c>
      <c r="BA41" s="684">
        <v>0</v>
      </c>
      <c r="BB41" s="684">
        <v>0</v>
      </c>
      <c r="BC41" s="1220"/>
      <c r="BD41" s="1250"/>
      <c r="BE41" s="303">
        <f t="shared" si="3"/>
        <v>0</v>
      </c>
      <c r="BF41" s="684">
        <v>0</v>
      </c>
      <c r="BG41" s="684">
        <v>0</v>
      </c>
      <c r="BH41" s="684">
        <v>0</v>
      </c>
      <c r="BI41" s="684">
        <v>0</v>
      </c>
      <c r="BJ41" s="684">
        <v>0</v>
      </c>
      <c r="BK41" s="684"/>
      <c r="BL41" s="1220"/>
      <c r="BM41" s="1253"/>
      <c r="BN41" s="303">
        <f t="shared" si="4"/>
        <v>0</v>
      </c>
      <c r="BO41" s="684">
        <v>0</v>
      </c>
      <c r="BP41" s="684">
        <v>0</v>
      </c>
      <c r="BQ41" s="684">
        <v>0</v>
      </c>
      <c r="BR41" s="684">
        <v>0</v>
      </c>
      <c r="BS41" s="684">
        <v>0</v>
      </c>
      <c r="BT41" s="684">
        <v>0</v>
      </c>
      <c r="BU41" s="1207"/>
      <c r="BV41" s="1208"/>
      <c r="BW41" s="1208"/>
      <c r="BX41" s="1208"/>
      <c r="BY41" s="1208"/>
      <c r="BZ41" s="1208"/>
      <c r="CA41" s="1208"/>
      <c r="CB41" s="1208"/>
      <c r="CC41" s="1209"/>
    </row>
    <row r="42" spans="1:81" s="690" customFormat="1" ht="40.15" customHeight="1" thickTop="1" thickBot="1" x14ac:dyDescent="0.3">
      <c r="A42" s="673"/>
      <c r="B42" s="1335"/>
      <c r="C42" s="1316"/>
      <c r="D42" s="1098"/>
      <c r="E42" s="2353"/>
      <c r="F42" s="1095"/>
      <c r="G42" s="1095"/>
      <c r="H42" s="1095"/>
      <c r="I42" s="1095"/>
      <c r="J42" s="1221"/>
      <c r="K42" s="1218"/>
      <c r="L42" s="1224"/>
      <c r="M42" s="1227"/>
      <c r="N42" s="1230"/>
      <c r="O42" s="1233"/>
      <c r="P42" s="1236"/>
      <c r="Q42" s="1239"/>
      <c r="R42" s="1221"/>
      <c r="S42" s="976" t="s">
        <v>7466</v>
      </c>
      <c r="T42" s="710" t="s">
        <v>3834</v>
      </c>
      <c r="U42" s="710" t="s">
        <v>3840</v>
      </c>
      <c r="V42" s="710" t="s">
        <v>3842</v>
      </c>
      <c r="W42" s="976" t="s">
        <v>7469</v>
      </c>
      <c r="X42" s="669">
        <v>44835</v>
      </c>
      <c r="Y42" s="669">
        <v>44926</v>
      </c>
      <c r="Z42" s="669">
        <v>44835</v>
      </c>
      <c r="AA42" s="669">
        <v>44926</v>
      </c>
      <c r="AB42" s="1221"/>
      <c r="AC42" s="1242"/>
      <c r="AD42" s="306">
        <f t="shared" si="23"/>
        <v>100</v>
      </c>
      <c r="AE42" s="306">
        <f t="shared" si="23"/>
        <v>0</v>
      </c>
      <c r="AF42" s="306">
        <f t="shared" si="23"/>
        <v>0</v>
      </c>
      <c r="AG42" s="306">
        <f t="shared" si="23"/>
        <v>0</v>
      </c>
      <c r="AH42" s="306">
        <f t="shared" si="23"/>
        <v>0</v>
      </c>
      <c r="AI42" s="306">
        <f t="shared" si="23"/>
        <v>100</v>
      </c>
      <c r="AJ42" s="306">
        <f t="shared" si="23"/>
        <v>0</v>
      </c>
      <c r="AK42" s="1221"/>
      <c r="AL42" s="1245"/>
      <c r="AM42" s="306">
        <f t="shared" si="2"/>
        <v>0</v>
      </c>
      <c r="AN42" s="685">
        <v>0</v>
      </c>
      <c r="AO42" s="685">
        <v>0</v>
      </c>
      <c r="AP42" s="685">
        <v>0</v>
      </c>
      <c r="AQ42" s="685">
        <v>0</v>
      </c>
      <c r="AR42" s="685">
        <v>0</v>
      </c>
      <c r="AS42" s="685">
        <v>0</v>
      </c>
      <c r="AT42" s="1221"/>
      <c r="AU42" s="1248"/>
      <c r="AV42" s="306">
        <f t="shared" si="5"/>
        <v>0</v>
      </c>
      <c r="AW42" s="685">
        <v>0</v>
      </c>
      <c r="AX42" s="685">
        <v>0</v>
      </c>
      <c r="AY42" s="685">
        <v>0</v>
      </c>
      <c r="AZ42" s="685">
        <v>0</v>
      </c>
      <c r="BA42" s="685">
        <v>0</v>
      </c>
      <c r="BB42" s="685">
        <v>0</v>
      </c>
      <c r="BC42" s="1221"/>
      <c r="BD42" s="1251"/>
      <c r="BE42" s="306">
        <f t="shared" si="3"/>
        <v>100</v>
      </c>
      <c r="BF42" s="685">
        <v>0</v>
      </c>
      <c r="BG42" s="685">
        <v>0</v>
      </c>
      <c r="BH42" s="685">
        <v>0</v>
      </c>
      <c r="BI42" s="685">
        <v>0</v>
      </c>
      <c r="BJ42" s="685">
        <v>100</v>
      </c>
      <c r="BK42" s="685">
        <v>0</v>
      </c>
      <c r="BL42" s="1221"/>
      <c r="BM42" s="1254"/>
      <c r="BN42" s="306">
        <f t="shared" si="4"/>
        <v>0</v>
      </c>
      <c r="BO42" s="685">
        <v>0</v>
      </c>
      <c r="BP42" s="685">
        <v>0</v>
      </c>
      <c r="BQ42" s="685">
        <v>0</v>
      </c>
      <c r="BR42" s="685">
        <v>0</v>
      </c>
      <c r="BS42" s="685">
        <v>0</v>
      </c>
      <c r="BT42" s="685">
        <v>0</v>
      </c>
      <c r="BU42" s="1210"/>
      <c r="BV42" s="1211"/>
      <c r="BW42" s="1211"/>
      <c r="BX42" s="1211"/>
      <c r="BY42" s="1211"/>
      <c r="BZ42" s="1211"/>
      <c r="CA42" s="1211"/>
      <c r="CB42" s="1211"/>
      <c r="CC42" s="1212"/>
    </row>
    <row r="43" spans="1:81" s="690" customFormat="1" ht="40.15" customHeight="1" thickTop="1" thickBot="1" x14ac:dyDescent="0.3">
      <c r="A43" s="673"/>
      <c r="B43" s="1333" t="s">
        <v>1327</v>
      </c>
      <c r="C43" s="2360" t="s">
        <v>1330</v>
      </c>
      <c r="D43" s="1096">
        <v>4003</v>
      </c>
      <c r="E43" s="2351" t="s">
        <v>7437</v>
      </c>
      <c r="F43" s="1093">
        <v>4003031</v>
      </c>
      <c r="G43" s="1093" t="s">
        <v>7462</v>
      </c>
      <c r="H43" s="2351" t="s">
        <v>7470</v>
      </c>
      <c r="I43" s="1093">
        <v>2021004540177</v>
      </c>
      <c r="J43" s="1219">
        <v>833</v>
      </c>
      <c r="K43" s="1216" t="str">
        <f>+[24]Metas!K961</f>
        <v>Estrategias de esquemas asociativos subregionales para la recolección y aprovechamiento de residuos sólidos impulsados</v>
      </c>
      <c r="L43" s="1222"/>
      <c r="M43" s="1225">
        <f>SUM(N43:Q43)</f>
        <v>2</v>
      </c>
      <c r="N43" s="1228">
        <v>1</v>
      </c>
      <c r="O43" s="1231">
        <v>1</v>
      </c>
      <c r="P43" s="1234"/>
      <c r="Q43" s="1237"/>
      <c r="R43" s="1219">
        <f>+$J43</f>
        <v>833</v>
      </c>
      <c r="S43" s="975" t="s">
        <v>7450</v>
      </c>
      <c r="T43" s="708" t="s">
        <v>3834</v>
      </c>
      <c r="U43" s="708" t="s">
        <v>3840</v>
      </c>
      <c r="V43" s="708" t="s">
        <v>3842</v>
      </c>
      <c r="W43" s="975" t="s">
        <v>7441</v>
      </c>
      <c r="X43" s="669">
        <v>44562</v>
      </c>
      <c r="Y43" s="669">
        <v>44651</v>
      </c>
      <c r="Z43" s="669">
        <v>44562</v>
      </c>
      <c r="AA43" s="669">
        <v>44651</v>
      </c>
      <c r="AB43" s="1219">
        <f t="shared" ref="AB43" si="35">+$J43</f>
        <v>833</v>
      </c>
      <c r="AC43" s="1240">
        <f t="shared" ref="AC43" si="36">+L43</f>
        <v>0</v>
      </c>
      <c r="AD43" s="308">
        <f t="shared" si="23"/>
        <v>0</v>
      </c>
      <c r="AE43" s="308">
        <f t="shared" si="23"/>
        <v>0</v>
      </c>
      <c r="AF43" s="308">
        <f t="shared" si="23"/>
        <v>0</v>
      </c>
      <c r="AG43" s="308">
        <f t="shared" si="23"/>
        <v>0</v>
      </c>
      <c r="AH43" s="308">
        <f t="shared" si="23"/>
        <v>0</v>
      </c>
      <c r="AI43" s="308">
        <f t="shared" si="23"/>
        <v>0</v>
      </c>
      <c r="AJ43" s="308">
        <f t="shared" si="23"/>
        <v>0</v>
      </c>
      <c r="AK43" s="1219">
        <f t="shared" ref="AK43" si="37">+$J43</f>
        <v>833</v>
      </c>
      <c r="AL43" s="1243">
        <f>+N43</f>
        <v>1</v>
      </c>
      <c r="AM43" s="308">
        <f t="shared" si="2"/>
        <v>0</v>
      </c>
      <c r="AN43" s="683">
        <v>0</v>
      </c>
      <c r="AO43" s="683">
        <v>0</v>
      </c>
      <c r="AP43" s="683">
        <v>0</v>
      </c>
      <c r="AQ43" s="683">
        <v>0</v>
      </c>
      <c r="AR43" s="683">
        <v>0</v>
      </c>
      <c r="AS43" s="683">
        <v>0</v>
      </c>
      <c r="AT43" s="1219">
        <f t="shared" ref="AT43" si="38">+$J43</f>
        <v>833</v>
      </c>
      <c r="AU43" s="1246">
        <f>+O43</f>
        <v>1</v>
      </c>
      <c r="AV43" s="308">
        <f t="shared" si="5"/>
        <v>0</v>
      </c>
      <c r="AW43" s="683">
        <v>0</v>
      </c>
      <c r="AX43" s="683">
        <v>0</v>
      </c>
      <c r="AY43" s="683">
        <v>0</v>
      </c>
      <c r="AZ43" s="683">
        <v>0</v>
      </c>
      <c r="BA43" s="683">
        <v>0</v>
      </c>
      <c r="BB43" s="683">
        <v>0</v>
      </c>
      <c r="BC43" s="1219">
        <f t="shared" ref="BC43" si="39">+$J43</f>
        <v>833</v>
      </c>
      <c r="BD43" s="1249">
        <f>+P43</f>
        <v>0</v>
      </c>
      <c r="BE43" s="308">
        <f t="shared" si="3"/>
        <v>0</v>
      </c>
      <c r="BF43" s="683">
        <v>0</v>
      </c>
      <c r="BG43" s="683">
        <v>0</v>
      </c>
      <c r="BH43" s="683">
        <v>0</v>
      </c>
      <c r="BI43" s="683">
        <v>0</v>
      </c>
      <c r="BJ43" s="683">
        <v>0</v>
      </c>
      <c r="BK43" s="683">
        <v>0</v>
      </c>
      <c r="BL43" s="1219">
        <f t="shared" ref="BL43" si="40">+$J43</f>
        <v>833</v>
      </c>
      <c r="BM43" s="1252">
        <f>+Q43</f>
        <v>0</v>
      </c>
      <c r="BN43" s="308">
        <f t="shared" si="4"/>
        <v>0</v>
      </c>
      <c r="BO43" s="683">
        <v>0</v>
      </c>
      <c r="BP43" s="683">
        <v>0</v>
      </c>
      <c r="BQ43" s="683">
        <v>0</v>
      </c>
      <c r="BR43" s="683">
        <v>0</v>
      </c>
      <c r="BS43" s="683">
        <v>0</v>
      </c>
      <c r="BT43" s="683">
        <v>0</v>
      </c>
      <c r="BU43" s="1204"/>
      <c r="BV43" s="1205"/>
      <c r="BW43" s="1205"/>
      <c r="BX43" s="1205"/>
      <c r="BY43" s="1205"/>
      <c r="BZ43" s="1205"/>
      <c r="CA43" s="1205"/>
      <c r="CB43" s="1205"/>
      <c r="CC43" s="1206"/>
    </row>
    <row r="44" spans="1:81" s="690" customFormat="1" ht="40.15" customHeight="1" thickTop="1" thickBot="1" x14ac:dyDescent="0.3">
      <c r="A44" s="673"/>
      <c r="B44" s="1334"/>
      <c r="C44" s="2361"/>
      <c r="D44" s="1097"/>
      <c r="E44" s="2352"/>
      <c r="F44" s="1094"/>
      <c r="G44" s="1094"/>
      <c r="H44" s="2352"/>
      <c r="I44" s="1094"/>
      <c r="J44" s="1220"/>
      <c r="K44" s="1217"/>
      <c r="L44" s="1223"/>
      <c r="M44" s="1226"/>
      <c r="N44" s="1229"/>
      <c r="O44" s="1232"/>
      <c r="P44" s="1235"/>
      <c r="Q44" s="1238"/>
      <c r="R44" s="1220"/>
      <c r="S44" s="974" t="s">
        <v>7452</v>
      </c>
      <c r="T44" s="709" t="s">
        <v>3834</v>
      </c>
      <c r="U44" s="709" t="s">
        <v>3840</v>
      </c>
      <c r="V44" s="709" t="s">
        <v>3842</v>
      </c>
      <c r="W44" s="974" t="s">
        <v>7471</v>
      </c>
      <c r="X44" s="669">
        <v>44652</v>
      </c>
      <c r="Y44" s="669">
        <v>44742</v>
      </c>
      <c r="Z44" s="669">
        <v>44652</v>
      </c>
      <c r="AA44" s="669">
        <v>44742</v>
      </c>
      <c r="AB44" s="1220"/>
      <c r="AC44" s="1241"/>
      <c r="AD44" s="303">
        <f t="shared" si="23"/>
        <v>80</v>
      </c>
      <c r="AE44" s="303">
        <f t="shared" si="23"/>
        <v>80</v>
      </c>
      <c r="AF44" s="303">
        <f t="shared" si="23"/>
        <v>0</v>
      </c>
      <c r="AG44" s="303">
        <f t="shared" si="23"/>
        <v>0</v>
      </c>
      <c r="AH44" s="303">
        <f t="shared" si="23"/>
        <v>0</v>
      </c>
      <c r="AI44" s="303">
        <f t="shared" si="23"/>
        <v>0</v>
      </c>
      <c r="AJ44" s="303">
        <f t="shared" si="23"/>
        <v>0</v>
      </c>
      <c r="AK44" s="1220"/>
      <c r="AL44" s="1244"/>
      <c r="AM44" s="303">
        <f t="shared" si="2"/>
        <v>0</v>
      </c>
      <c r="AN44" s="684">
        <v>0</v>
      </c>
      <c r="AO44" s="684">
        <v>0</v>
      </c>
      <c r="AP44" s="684">
        <v>0</v>
      </c>
      <c r="AQ44" s="684">
        <v>0</v>
      </c>
      <c r="AR44" s="684">
        <v>0</v>
      </c>
      <c r="AS44" s="684">
        <v>0</v>
      </c>
      <c r="AT44" s="1220"/>
      <c r="AU44" s="1247"/>
      <c r="AV44" s="303">
        <f t="shared" si="5"/>
        <v>80</v>
      </c>
      <c r="AW44" s="684">
        <v>80</v>
      </c>
      <c r="AX44" s="684">
        <v>0</v>
      </c>
      <c r="AY44" s="684">
        <v>0</v>
      </c>
      <c r="AZ44" s="684">
        <v>0</v>
      </c>
      <c r="BA44" s="684">
        <v>0</v>
      </c>
      <c r="BB44" s="684">
        <v>0</v>
      </c>
      <c r="BC44" s="1220"/>
      <c r="BD44" s="1250"/>
      <c r="BE44" s="303">
        <f t="shared" si="3"/>
        <v>0</v>
      </c>
      <c r="BF44" s="684">
        <v>0</v>
      </c>
      <c r="BG44" s="684">
        <v>0</v>
      </c>
      <c r="BH44" s="684">
        <v>0</v>
      </c>
      <c r="BI44" s="684">
        <v>0</v>
      </c>
      <c r="BJ44" s="684">
        <v>0</v>
      </c>
      <c r="BK44" s="684">
        <v>0</v>
      </c>
      <c r="BL44" s="1220"/>
      <c r="BM44" s="1253"/>
      <c r="BN44" s="303">
        <f t="shared" si="4"/>
        <v>0</v>
      </c>
      <c r="BO44" s="684">
        <v>0</v>
      </c>
      <c r="BP44" s="684">
        <v>0</v>
      </c>
      <c r="BQ44" s="684">
        <v>0</v>
      </c>
      <c r="BR44" s="684">
        <v>0</v>
      </c>
      <c r="BS44" s="684">
        <v>0</v>
      </c>
      <c r="BT44" s="684">
        <v>0</v>
      </c>
      <c r="BU44" s="1207"/>
      <c r="BV44" s="1208"/>
      <c r="BW44" s="1208"/>
      <c r="BX44" s="1208"/>
      <c r="BY44" s="1208"/>
      <c r="BZ44" s="1208"/>
      <c r="CA44" s="1208"/>
      <c r="CB44" s="1208"/>
      <c r="CC44" s="1209"/>
    </row>
    <row r="45" spans="1:81" s="690" customFormat="1" ht="40.15" customHeight="1" thickTop="1" thickBot="1" x14ac:dyDescent="0.3">
      <c r="A45" s="673"/>
      <c r="B45" s="1334"/>
      <c r="C45" s="2361"/>
      <c r="D45" s="1097"/>
      <c r="E45" s="2352"/>
      <c r="F45" s="1094"/>
      <c r="G45" s="1094"/>
      <c r="H45" s="2352"/>
      <c r="I45" s="1094"/>
      <c r="J45" s="1220"/>
      <c r="K45" s="1217"/>
      <c r="L45" s="1223"/>
      <c r="M45" s="1226"/>
      <c r="N45" s="1229"/>
      <c r="O45" s="1232"/>
      <c r="P45" s="1235"/>
      <c r="Q45" s="1238"/>
      <c r="R45" s="1220"/>
      <c r="S45" s="974" t="s">
        <v>7452</v>
      </c>
      <c r="T45" s="709" t="s">
        <v>3834</v>
      </c>
      <c r="U45" s="709" t="s">
        <v>3840</v>
      </c>
      <c r="V45" s="709" t="s">
        <v>3842</v>
      </c>
      <c r="W45" s="974" t="s">
        <v>7472</v>
      </c>
      <c r="X45" s="669">
        <v>44743</v>
      </c>
      <c r="Y45" s="669">
        <v>44834</v>
      </c>
      <c r="Z45" s="669">
        <v>44743</v>
      </c>
      <c r="AA45" s="669">
        <v>44834</v>
      </c>
      <c r="AB45" s="1220"/>
      <c r="AC45" s="1241"/>
      <c r="AD45" s="303">
        <f t="shared" si="23"/>
        <v>0</v>
      </c>
      <c r="AE45" s="303">
        <f t="shared" si="23"/>
        <v>0</v>
      </c>
      <c r="AF45" s="303">
        <f t="shared" si="23"/>
        <v>0</v>
      </c>
      <c r="AG45" s="303">
        <f t="shared" si="23"/>
        <v>0</v>
      </c>
      <c r="AH45" s="303">
        <f t="shared" si="23"/>
        <v>0</v>
      </c>
      <c r="AI45" s="303">
        <f t="shared" si="23"/>
        <v>0</v>
      </c>
      <c r="AJ45" s="303">
        <f t="shared" si="23"/>
        <v>0</v>
      </c>
      <c r="AK45" s="1220"/>
      <c r="AL45" s="1244"/>
      <c r="AM45" s="303">
        <f t="shared" si="2"/>
        <v>0</v>
      </c>
      <c r="AN45" s="684">
        <v>0</v>
      </c>
      <c r="AO45" s="684">
        <v>0</v>
      </c>
      <c r="AP45" s="684">
        <v>0</v>
      </c>
      <c r="AQ45" s="684">
        <v>0</v>
      </c>
      <c r="AR45" s="684">
        <v>0</v>
      </c>
      <c r="AS45" s="684">
        <v>0</v>
      </c>
      <c r="AT45" s="1220"/>
      <c r="AU45" s="1247"/>
      <c r="AV45" s="303">
        <f t="shared" si="5"/>
        <v>0</v>
      </c>
      <c r="AW45" s="684">
        <v>0</v>
      </c>
      <c r="AX45" s="684">
        <v>0</v>
      </c>
      <c r="AY45" s="684">
        <v>0</v>
      </c>
      <c r="AZ45" s="684">
        <v>0</v>
      </c>
      <c r="BA45" s="684">
        <v>0</v>
      </c>
      <c r="BB45" s="684">
        <v>0</v>
      </c>
      <c r="BC45" s="1220"/>
      <c r="BD45" s="1250"/>
      <c r="BE45" s="303">
        <f t="shared" si="3"/>
        <v>0</v>
      </c>
      <c r="BF45" s="684">
        <v>0</v>
      </c>
      <c r="BG45" s="684">
        <v>0</v>
      </c>
      <c r="BH45" s="684">
        <v>0</v>
      </c>
      <c r="BI45" s="684">
        <v>0</v>
      </c>
      <c r="BJ45" s="684">
        <v>0</v>
      </c>
      <c r="BK45" s="684">
        <v>0</v>
      </c>
      <c r="BL45" s="1220"/>
      <c r="BM45" s="1253"/>
      <c r="BN45" s="303">
        <f t="shared" si="4"/>
        <v>0</v>
      </c>
      <c r="BO45" s="684">
        <v>0</v>
      </c>
      <c r="BP45" s="684">
        <v>0</v>
      </c>
      <c r="BQ45" s="684">
        <v>0</v>
      </c>
      <c r="BR45" s="684">
        <v>0</v>
      </c>
      <c r="BS45" s="684">
        <v>0</v>
      </c>
      <c r="BT45" s="684">
        <v>0</v>
      </c>
      <c r="BU45" s="1207"/>
      <c r="BV45" s="1208"/>
      <c r="BW45" s="1208"/>
      <c r="BX45" s="1208"/>
      <c r="BY45" s="1208"/>
      <c r="BZ45" s="1208"/>
      <c r="CA45" s="1208"/>
      <c r="CB45" s="1208"/>
      <c r="CC45" s="1209"/>
    </row>
    <row r="46" spans="1:81" s="690" customFormat="1" ht="40.15" customHeight="1" thickTop="1" thickBot="1" x14ac:dyDescent="0.3">
      <c r="A46" s="673"/>
      <c r="B46" s="1334"/>
      <c r="C46" s="2362"/>
      <c r="D46" s="1098"/>
      <c r="E46" s="2353"/>
      <c r="F46" s="1095"/>
      <c r="G46" s="1095"/>
      <c r="H46" s="2353"/>
      <c r="I46" s="1095"/>
      <c r="J46" s="1221"/>
      <c r="K46" s="1218"/>
      <c r="L46" s="1224"/>
      <c r="M46" s="1227"/>
      <c r="N46" s="1230"/>
      <c r="O46" s="1233"/>
      <c r="P46" s="1236"/>
      <c r="Q46" s="1239"/>
      <c r="R46" s="1221"/>
      <c r="S46" s="976" t="s">
        <v>7466</v>
      </c>
      <c r="T46" s="710" t="s">
        <v>3834</v>
      </c>
      <c r="U46" s="710" t="s">
        <v>3840</v>
      </c>
      <c r="V46" s="710" t="s">
        <v>3842</v>
      </c>
      <c r="W46" s="976" t="s">
        <v>7473</v>
      </c>
      <c r="X46" s="669">
        <v>44835</v>
      </c>
      <c r="Y46" s="669">
        <v>44926</v>
      </c>
      <c r="Z46" s="669">
        <v>44835</v>
      </c>
      <c r="AA46" s="669">
        <v>44926</v>
      </c>
      <c r="AB46" s="1221"/>
      <c r="AC46" s="1242"/>
      <c r="AD46" s="306">
        <f t="shared" si="23"/>
        <v>2000</v>
      </c>
      <c r="AE46" s="306">
        <f t="shared" si="23"/>
        <v>0</v>
      </c>
      <c r="AF46" s="306">
        <f t="shared" si="23"/>
        <v>1000</v>
      </c>
      <c r="AG46" s="306">
        <f t="shared" si="23"/>
        <v>0</v>
      </c>
      <c r="AH46" s="306">
        <f t="shared" si="23"/>
        <v>0</v>
      </c>
      <c r="AI46" s="306">
        <f t="shared" si="23"/>
        <v>1000</v>
      </c>
      <c r="AJ46" s="306">
        <f t="shared" si="23"/>
        <v>0</v>
      </c>
      <c r="AK46" s="1221"/>
      <c r="AL46" s="1245"/>
      <c r="AM46" s="306">
        <f t="shared" si="2"/>
        <v>0</v>
      </c>
      <c r="AN46" s="685">
        <v>0</v>
      </c>
      <c r="AO46" s="685">
        <v>0</v>
      </c>
      <c r="AP46" s="685">
        <v>0</v>
      </c>
      <c r="AQ46" s="685">
        <v>0</v>
      </c>
      <c r="AR46" s="685">
        <v>0</v>
      </c>
      <c r="AS46" s="685">
        <v>0</v>
      </c>
      <c r="AT46" s="1221"/>
      <c r="AU46" s="1248"/>
      <c r="AV46" s="306">
        <f t="shared" si="5"/>
        <v>0</v>
      </c>
      <c r="AW46" s="685">
        <v>0</v>
      </c>
      <c r="AX46" s="685">
        <v>0</v>
      </c>
      <c r="AY46" s="685">
        <v>0</v>
      </c>
      <c r="AZ46" s="685">
        <v>0</v>
      </c>
      <c r="BA46" s="685">
        <v>0</v>
      </c>
      <c r="BB46" s="685">
        <v>0</v>
      </c>
      <c r="BC46" s="1221"/>
      <c r="BD46" s="1251"/>
      <c r="BE46" s="306">
        <f t="shared" si="3"/>
        <v>0</v>
      </c>
      <c r="BF46" s="685">
        <v>0</v>
      </c>
      <c r="BG46" s="685">
        <v>0</v>
      </c>
      <c r="BH46" s="685">
        <v>0</v>
      </c>
      <c r="BI46" s="685">
        <v>0</v>
      </c>
      <c r="BJ46" s="685">
        <v>0</v>
      </c>
      <c r="BK46" s="685">
        <v>0</v>
      </c>
      <c r="BL46" s="1221"/>
      <c r="BM46" s="1254"/>
      <c r="BN46" s="306">
        <f t="shared" si="4"/>
        <v>2000</v>
      </c>
      <c r="BO46" s="685">
        <v>0</v>
      </c>
      <c r="BP46" s="685">
        <v>1000</v>
      </c>
      <c r="BQ46" s="685">
        <v>0</v>
      </c>
      <c r="BR46" s="685">
        <v>0</v>
      </c>
      <c r="BS46" s="685">
        <v>1000</v>
      </c>
      <c r="BT46" s="685"/>
      <c r="BU46" s="1210"/>
      <c r="BV46" s="1211"/>
      <c r="BW46" s="1211"/>
      <c r="BX46" s="1211"/>
      <c r="BY46" s="1211"/>
      <c r="BZ46" s="1211"/>
      <c r="CA46" s="1211"/>
      <c r="CB46" s="1211"/>
      <c r="CC46" s="1212"/>
    </row>
    <row r="47" spans="1:81" s="690" customFormat="1" ht="40.15" customHeight="1" thickTop="1" thickBot="1" x14ac:dyDescent="0.3">
      <c r="A47" s="673"/>
      <c r="B47" s="1334"/>
      <c r="C47" s="1314" t="s">
        <v>1333</v>
      </c>
      <c r="D47" s="1096">
        <v>4003</v>
      </c>
      <c r="E47" s="2351" t="s">
        <v>7437</v>
      </c>
      <c r="F47" s="1093">
        <v>4003043</v>
      </c>
      <c r="G47" s="1093" t="s">
        <v>7474</v>
      </c>
      <c r="H47" s="1093" t="s">
        <v>7475</v>
      </c>
      <c r="I47" s="1093">
        <v>2021004540135</v>
      </c>
      <c r="J47" s="1219">
        <v>834</v>
      </c>
      <c r="K47" s="1216" t="str">
        <f>+[24]Metas!K962</f>
        <v>Municipios con Acompañamiento en la implementación de estrategias de fortalecimiento, aseguramiento de la prestación y/o transformación de los prestadores de los servicios de Agua Potable y Saneamiento Básico urbanos y/o rurales</v>
      </c>
      <c r="L47" s="1222"/>
      <c r="M47" s="1225">
        <f>SUM(N47:Q47)</f>
        <v>5</v>
      </c>
      <c r="N47" s="1228">
        <v>1</v>
      </c>
      <c r="O47" s="1231">
        <v>2</v>
      </c>
      <c r="P47" s="1234">
        <v>1</v>
      </c>
      <c r="Q47" s="1237">
        <v>1</v>
      </c>
      <c r="R47" s="1219">
        <f>+$J47</f>
        <v>834</v>
      </c>
      <c r="S47" s="975" t="s">
        <v>7476</v>
      </c>
      <c r="T47" s="708" t="s">
        <v>3834</v>
      </c>
      <c r="U47" s="708" t="s">
        <v>3840</v>
      </c>
      <c r="V47" s="708" t="s">
        <v>3842</v>
      </c>
      <c r="W47" s="975" t="s">
        <v>7471</v>
      </c>
      <c r="X47" s="669">
        <v>44562</v>
      </c>
      <c r="Y47" s="669">
        <v>44651</v>
      </c>
      <c r="Z47" s="669">
        <v>44562</v>
      </c>
      <c r="AA47" s="669">
        <v>44651</v>
      </c>
      <c r="AB47" s="1219">
        <f t="shared" ref="AB47" si="41">+$J47</f>
        <v>834</v>
      </c>
      <c r="AC47" s="1240">
        <f t="shared" ref="AC47" si="42">+L47</f>
        <v>0</v>
      </c>
      <c r="AD47" s="308">
        <f t="shared" si="23"/>
        <v>700</v>
      </c>
      <c r="AE47" s="308">
        <f t="shared" si="23"/>
        <v>0</v>
      </c>
      <c r="AF47" s="308">
        <f t="shared" si="23"/>
        <v>350</v>
      </c>
      <c r="AG47" s="308">
        <f t="shared" si="23"/>
        <v>0</v>
      </c>
      <c r="AH47" s="308">
        <f t="shared" si="23"/>
        <v>0</v>
      </c>
      <c r="AI47" s="308">
        <f t="shared" si="23"/>
        <v>350</v>
      </c>
      <c r="AJ47" s="308">
        <f t="shared" si="23"/>
        <v>0</v>
      </c>
      <c r="AK47" s="1219">
        <f t="shared" ref="AK47" si="43">+$J47</f>
        <v>834</v>
      </c>
      <c r="AL47" s="1243">
        <f>+N47</f>
        <v>1</v>
      </c>
      <c r="AM47" s="308">
        <f t="shared" si="2"/>
        <v>700</v>
      </c>
      <c r="AN47" s="683">
        <v>0</v>
      </c>
      <c r="AO47" s="683">
        <v>350</v>
      </c>
      <c r="AP47" s="683">
        <v>0</v>
      </c>
      <c r="AQ47" s="683">
        <v>0</v>
      </c>
      <c r="AR47" s="683">
        <v>350</v>
      </c>
      <c r="AS47" s="683">
        <v>0</v>
      </c>
      <c r="AT47" s="1219">
        <f t="shared" ref="AT47" si="44">+$J47</f>
        <v>834</v>
      </c>
      <c r="AU47" s="1246">
        <f>+O47</f>
        <v>2</v>
      </c>
      <c r="AV47" s="308">
        <f t="shared" si="5"/>
        <v>0</v>
      </c>
      <c r="AW47" s="683">
        <v>0</v>
      </c>
      <c r="AX47" s="683">
        <v>0</v>
      </c>
      <c r="AY47" s="683">
        <v>0</v>
      </c>
      <c r="AZ47" s="683">
        <v>0</v>
      </c>
      <c r="BA47" s="683">
        <v>0</v>
      </c>
      <c r="BB47" s="683">
        <v>0</v>
      </c>
      <c r="BC47" s="1219">
        <f t="shared" ref="BC47" si="45">+$J47</f>
        <v>834</v>
      </c>
      <c r="BD47" s="1249">
        <f>+P47</f>
        <v>1</v>
      </c>
      <c r="BE47" s="308">
        <f t="shared" si="3"/>
        <v>0</v>
      </c>
      <c r="BF47" s="683">
        <v>0</v>
      </c>
      <c r="BG47" s="683">
        <v>0</v>
      </c>
      <c r="BH47" s="683">
        <v>0</v>
      </c>
      <c r="BI47" s="683">
        <v>0</v>
      </c>
      <c r="BJ47" s="683">
        <v>0</v>
      </c>
      <c r="BK47" s="683">
        <v>0</v>
      </c>
      <c r="BL47" s="1219">
        <f t="shared" ref="BL47" si="46">+$J47</f>
        <v>834</v>
      </c>
      <c r="BM47" s="1252">
        <f>+Q47</f>
        <v>1</v>
      </c>
      <c r="BN47" s="308">
        <f t="shared" si="4"/>
        <v>0</v>
      </c>
      <c r="BO47" s="683">
        <v>0</v>
      </c>
      <c r="BP47" s="683">
        <v>0</v>
      </c>
      <c r="BQ47" s="683">
        <v>0</v>
      </c>
      <c r="BR47" s="683">
        <v>0</v>
      </c>
      <c r="BS47" s="683">
        <v>0</v>
      </c>
      <c r="BT47" s="683">
        <v>0</v>
      </c>
      <c r="BU47" s="1204"/>
      <c r="BV47" s="1205"/>
      <c r="BW47" s="1205"/>
      <c r="BX47" s="1205"/>
      <c r="BY47" s="1205"/>
      <c r="BZ47" s="1205"/>
      <c r="CA47" s="1205"/>
      <c r="CB47" s="1205"/>
      <c r="CC47" s="1206"/>
    </row>
    <row r="48" spans="1:81" s="690" customFormat="1" ht="40.15" customHeight="1" thickTop="1" thickBot="1" x14ac:dyDescent="0.3">
      <c r="A48" s="673"/>
      <c r="B48" s="1334"/>
      <c r="C48" s="1315"/>
      <c r="D48" s="1097"/>
      <c r="E48" s="2352"/>
      <c r="F48" s="1094"/>
      <c r="G48" s="1094"/>
      <c r="H48" s="1094"/>
      <c r="I48" s="1094"/>
      <c r="J48" s="1220"/>
      <c r="K48" s="1217"/>
      <c r="L48" s="1223"/>
      <c r="M48" s="1226"/>
      <c r="N48" s="1229"/>
      <c r="O48" s="1232"/>
      <c r="P48" s="1235"/>
      <c r="Q48" s="1238"/>
      <c r="R48" s="1220"/>
      <c r="S48" s="974" t="s">
        <v>7477</v>
      </c>
      <c r="T48" s="709" t="s">
        <v>3834</v>
      </c>
      <c r="U48" s="709" t="s">
        <v>3840</v>
      </c>
      <c r="V48" s="709" t="s">
        <v>3842</v>
      </c>
      <c r="W48" s="974" t="s">
        <v>7472</v>
      </c>
      <c r="X48" s="669">
        <v>44652</v>
      </c>
      <c r="Y48" s="669">
        <v>44742</v>
      </c>
      <c r="Z48" s="669">
        <v>44652</v>
      </c>
      <c r="AA48" s="669">
        <v>44742</v>
      </c>
      <c r="AB48" s="1220"/>
      <c r="AC48" s="1241"/>
      <c r="AD48" s="303">
        <f t="shared" si="23"/>
        <v>0</v>
      </c>
      <c r="AE48" s="303">
        <f t="shared" si="23"/>
        <v>0</v>
      </c>
      <c r="AF48" s="303">
        <f t="shared" si="23"/>
        <v>0</v>
      </c>
      <c r="AG48" s="303">
        <f t="shared" si="23"/>
        <v>0</v>
      </c>
      <c r="AH48" s="303">
        <f t="shared" si="23"/>
        <v>0</v>
      </c>
      <c r="AI48" s="303">
        <f t="shared" si="23"/>
        <v>0</v>
      </c>
      <c r="AJ48" s="303">
        <f t="shared" si="23"/>
        <v>0</v>
      </c>
      <c r="AK48" s="1220"/>
      <c r="AL48" s="1244"/>
      <c r="AM48" s="303">
        <f t="shared" si="2"/>
        <v>0</v>
      </c>
      <c r="AN48" s="684">
        <v>0</v>
      </c>
      <c r="AO48" s="684">
        <v>0</v>
      </c>
      <c r="AP48" s="684">
        <v>0</v>
      </c>
      <c r="AQ48" s="684">
        <v>0</v>
      </c>
      <c r="AR48" s="684">
        <v>0</v>
      </c>
      <c r="AS48" s="684">
        <v>0</v>
      </c>
      <c r="AT48" s="1220"/>
      <c r="AU48" s="1247"/>
      <c r="AV48" s="303">
        <f t="shared" si="5"/>
        <v>0</v>
      </c>
      <c r="AW48" s="684">
        <v>0</v>
      </c>
      <c r="AX48" s="684">
        <v>0</v>
      </c>
      <c r="AY48" s="684">
        <v>0</v>
      </c>
      <c r="AZ48" s="684">
        <v>0</v>
      </c>
      <c r="BA48" s="684">
        <v>0</v>
      </c>
      <c r="BB48" s="684">
        <v>0</v>
      </c>
      <c r="BC48" s="1220"/>
      <c r="BD48" s="1250"/>
      <c r="BE48" s="303">
        <f t="shared" si="3"/>
        <v>0</v>
      </c>
      <c r="BF48" s="684">
        <v>0</v>
      </c>
      <c r="BG48" s="684">
        <v>0</v>
      </c>
      <c r="BH48" s="684">
        <v>0</v>
      </c>
      <c r="BI48" s="684">
        <v>0</v>
      </c>
      <c r="BJ48" s="684">
        <v>0</v>
      </c>
      <c r="BK48" s="684">
        <v>0</v>
      </c>
      <c r="BL48" s="1220"/>
      <c r="BM48" s="1253"/>
      <c r="BN48" s="303">
        <f t="shared" si="4"/>
        <v>0</v>
      </c>
      <c r="BO48" s="684">
        <v>0</v>
      </c>
      <c r="BP48" s="684">
        <v>0</v>
      </c>
      <c r="BQ48" s="684">
        <v>0</v>
      </c>
      <c r="BR48" s="684">
        <v>0</v>
      </c>
      <c r="BS48" s="684">
        <v>0</v>
      </c>
      <c r="BT48" s="684">
        <v>0</v>
      </c>
      <c r="BU48" s="1207"/>
      <c r="BV48" s="1208"/>
      <c r="BW48" s="1208"/>
      <c r="BX48" s="1208"/>
      <c r="BY48" s="1208"/>
      <c r="BZ48" s="1208"/>
      <c r="CA48" s="1208"/>
      <c r="CB48" s="1208"/>
      <c r="CC48" s="1209"/>
    </row>
    <row r="49" spans="1:81" s="690" customFormat="1" ht="40.15" customHeight="1" thickTop="1" thickBot="1" x14ac:dyDescent="0.3">
      <c r="A49" s="673"/>
      <c r="B49" s="1334"/>
      <c r="C49" s="1315"/>
      <c r="D49" s="1097"/>
      <c r="E49" s="2352"/>
      <c r="F49" s="1094"/>
      <c r="G49" s="1094"/>
      <c r="H49" s="1094"/>
      <c r="I49" s="1094"/>
      <c r="J49" s="1220"/>
      <c r="K49" s="1217"/>
      <c r="L49" s="1223"/>
      <c r="M49" s="1226"/>
      <c r="N49" s="1229"/>
      <c r="O49" s="1232"/>
      <c r="P49" s="1235"/>
      <c r="Q49" s="1238"/>
      <c r="R49" s="1220"/>
      <c r="S49" s="974" t="s">
        <v>7478</v>
      </c>
      <c r="T49" s="709" t="s">
        <v>3834</v>
      </c>
      <c r="U49" s="709" t="s">
        <v>3840</v>
      </c>
      <c r="V49" s="709" t="s">
        <v>3842</v>
      </c>
      <c r="W49" s="974" t="s">
        <v>7479</v>
      </c>
      <c r="X49" s="669">
        <v>44743</v>
      </c>
      <c r="Y49" s="669">
        <v>44834</v>
      </c>
      <c r="Z49" s="669">
        <v>44743</v>
      </c>
      <c r="AA49" s="669">
        <v>44834</v>
      </c>
      <c r="AB49" s="1220"/>
      <c r="AC49" s="1241"/>
      <c r="AD49" s="303">
        <f t="shared" si="23"/>
        <v>200</v>
      </c>
      <c r="AE49" s="303">
        <f t="shared" si="23"/>
        <v>0</v>
      </c>
      <c r="AF49" s="303">
        <f t="shared" si="23"/>
        <v>100</v>
      </c>
      <c r="AG49" s="303">
        <f t="shared" si="23"/>
        <v>0</v>
      </c>
      <c r="AH49" s="303">
        <f t="shared" si="23"/>
        <v>0</v>
      </c>
      <c r="AI49" s="303">
        <f t="shared" si="23"/>
        <v>100</v>
      </c>
      <c r="AJ49" s="303">
        <f t="shared" si="23"/>
        <v>0</v>
      </c>
      <c r="AK49" s="1220"/>
      <c r="AL49" s="1244"/>
      <c r="AM49" s="303">
        <f t="shared" si="2"/>
        <v>0</v>
      </c>
      <c r="AN49" s="684">
        <v>0</v>
      </c>
      <c r="AO49" s="684">
        <v>0</v>
      </c>
      <c r="AP49" s="684">
        <v>0</v>
      </c>
      <c r="AQ49" s="684">
        <v>0</v>
      </c>
      <c r="AR49" s="684">
        <v>0</v>
      </c>
      <c r="AS49" s="684">
        <v>0</v>
      </c>
      <c r="AT49" s="1220"/>
      <c r="AU49" s="1247"/>
      <c r="AV49" s="303">
        <f t="shared" si="5"/>
        <v>0</v>
      </c>
      <c r="AW49" s="684">
        <v>0</v>
      </c>
      <c r="AX49" s="684">
        <v>0</v>
      </c>
      <c r="AY49" s="684">
        <v>0</v>
      </c>
      <c r="AZ49" s="684">
        <v>0</v>
      </c>
      <c r="BA49" s="684">
        <v>0</v>
      </c>
      <c r="BB49" s="684"/>
      <c r="BC49" s="1220"/>
      <c r="BD49" s="1250"/>
      <c r="BE49" s="303">
        <f t="shared" si="3"/>
        <v>200</v>
      </c>
      <c r="BF49" s="684">
        <v>0</v>
      </c>
      <c r="BG49" s="684">
        <v>100</v>
      </c>
      <c r="BH49" s="684">
        <v>0</v>
      </c>
      <c r="BI49" s="684">
        <v>0</v>
      </c>
      <c r="BJ49" s="684">
        <v>100</v>
      </c>
      <c r="BK49" s="684">
        <v>0</v>
      </c>
      <c r="BL49" s="1220"/>
      <c r="BM49" s="1253"/>
      <c r="BN49" s="303">
        <f t="shared" si="4"/>
        <v>0</v>
      </c>
      <c r="BO49" s="684">
        <v>0</v>
      </c>
      <c r="BP49" s="684">
        <v>0</v>
      </c>
      <c r="BQ49" s="684">
        <v>0</v>
      </c>
      <c r="BR49" s="684">
        <v>0</v>
      </c>
      <c r="BS49" s="684">
        <v>0</v>
      </c>
      <c r="BT49" s="684">
        <v>0</v>
      </c>
      <c r="BU49" s="1207"/>
      <c r="BV49" s="1208"/>
      <c r="BW49" s="1208"/>
      <c r="BX49" s="1208"/>
      <c r="BY49" s="1208"/>
      <c r="BZ49" s="1208"/>
      <c r="CA49" s="1208"/>
      <c r="CB49" s="1208"/>
      <c r="CC49" s="1209"/>
    </row>
    <row r="50" spans="1:81" s="690" customFormat="1" ht="40.15" customHeight="1" thickTop="1" thickBot="1" x14ac:dyDescent="0.3">
      <c r="A50" s="673"/>
      <c r="B50" s="1334"/>
      <c r="C50" s="1315"/>
      <c r="D50" s="1098"/>
      <c r="E50" s="2353"/>
      <c r="F50" s="1095"/>
      <c r="G50" s="1095"/>
      <c r="H50" s="1095"/>
      <c r="I50" s="1095"/>
      <c r="J50" s="1221"/>
      <c r="K50" s="1218"/>
      <c r="L50" s="1224"/>
      <c r="M50" s="1227"/>
      <c r="N50" s="1230"/>
      <c r="O50" s="1233"/>
      <c r="P50" s="1236"/>
      <c r="Q50" s="1239"/>
      <c r="R50" s="1221"/>
      <c r="S50" s="976" t="s">
        <v>7478</v>
      </c>
      <c r="T50" s="710" t="s">
        <v>3834</v>
      </c>
      <c r="U50" s="710" t="s">
        <v>3840</v>
      </c>
      <c r="V50" s="710" t="s">
        <v>3842</v>
      </c>
      <c r="W50" s="976" t="s">
        <v>7479</v>
      </c>
      <c r="X50" s="669">
        <v>44835</v>
      </c>
      <c r="Y50" s="669">
        <v>44926</v>
      </c>
      <c r="Z50" s="669">
        <v>44835</v>
      </c>
      <c r="AA50" s="669">
        <v>44926</v>
      </c>
      <c r="AB50" s="1221"/>
      <c r="AC50" s="1242"/>
      <c r="AD50" s="306">
        <f t="shared" si="23"/>
        <v>0</v>
      </c>
      <c r="AE50" s="306">
        <f t="shared" si="23"/>
        <v>0</v>
      </c>
      <c r="AF50" s="306">
        <f t="shared" si="23"/>
        <v>0</v>
      </c>
      <c r="AG50" s="306">
        <f t="shared" si="23"/>
        <v>0</v>
      </c>
      <c r="AH50" s="306">
        <f t="shared" si="23"/>
        <v>0</v>
      </c>
      <c r="AI50" s="306">
        <f t="shared" si="23"/>
        <v>0</v>
      </c>
      <c r="AJ50" s="306">
        <f t="shared" si="23"/>
        <v>0</v>
      </c>
      <c r="AK50" s="1221"/>
      <c r="AL50" s="1245"/>
      <c r="AM50" s="306">
        <f t="shared" si="2"/>
        <v>0</v>
      </c>
      <c r="AN50" s="685">
        <v>0</v>
      </c>
      <c r="AO50" s="685">
        <v>0</v>
      </c>
      <c r="AP50" s="685">
        <v>0</v>
      </c>
      <c r="AQ50" s="685">
        <v>0</v>
      </c>
      <c r="AR50" s="685">
        <v>0</v>
      </c>
      <c r="AS50" s="685">
        <v>0</v>
      </c>
      <c r="AT50" s="1221"/>
      <c r="AU50" s="1248"/>
      <c r="AV50" s="306">
        <f t="shared" si="5"/>
        <v>0</v>
      </c>
      <c r="AW50" s="685">
        <v>0</v>
      </c>
      <c r="AX50" s="685">
        <v>0</v>
      </c>
      <c r="AY50" s="685">
        <v>0</v>
      </c>
      <c r="AZ50" s="685">
        <v>0</v>
      </c>
      <c r="BA50" s="685">
        <v>0</v>
      </c>
      <c r="BB50" s="685">
        <v>0</v>
      </c>
      <c r="BC50" s="1221"/>
      <c r="BD50" s="1251"/>
      <c r="BE50" s="306">
        <f t="shared" si="3"/>
        <v>0</v>
      </c>
      <c r="BF50" s="685">
        <v>0</v>
      </c>
      <c r="BG50" s="685">
        <v>0</v>
      </c>
      <c r="BH50" s="685">
        <v>0</v>
      </c>
      <c r="BI50" s="685">
        <v>0</v>
      </c>
      <c r="BJ50" s="685">
        <v>0</v>
      </c>
      <c r="BK50" s="685">
        <v>0</v>
      </c>
      <c r="BL50" s="1221"/>
      <c r="BM50" s="1254"/>
      <c r="BN50" s="306">
        <f t="shared" si="4"/>
        <v>0</v>
      </c>
      <c r="BO50" s="685">
        <v>0</v>
      </c>
      <c r="BP50" s="685">
        <v>0</v>
      </c>
      <c r="BQ50" s="685">
        <v>0</v>
      </c>
      <c r="BR50" s="685">
        <v>0</v>
      </c>
      <c r="BS50" s="685">
        <v>0</v>
      </c>
      <c r="BT50" s="685">
        <v>0</v>
      </c>
      <c r="BU50" s="1210"/>
      <c r="BV50" s="1211"/>
      <c r="BW50" s="1211"/>
      <c r="BX50" s="1211"/>
      <c r="BY50" s="1211"/>
      <c r="BZ50" s="1211"/>
      <c r="CA50" s="1211"/>
      <c r="CB50" s="1211"/>
      <c r="CC50" s="1212"/>
    </row>
    <row r="51" spans="1:81" s="690" customFormat="1" ht="40.15" customHeight="1" thickTop="1" thickBot="1" x14ac:dyDescent="0.3">
      <c r="A51" s="673"/>
      <c r="B51" s="1334"/>
      <c r="C51" s="1315"/>
      <c r="D51" s="1096">
        <v>4003</v>
      </c>
      <c r="E51" s="2351" t="s">
        <v>7437</v>
      </c>
      <c r="F51" s="1093">
        <v>4003043</v>
      </c>
      <c r="G51" s="1093" t="s">
        <v>7480</v>
      </c>
      <c r="H51" s="1093" t="s">
        <v>7481</v>
      </c>
      <c r="I51" s="1093">
        <v>2021004540177</v>
      </c>
      <c r="J51" s="1219">
        <v>835</v>
      </c>
      <c r="K51" s="1216" t="str">
        <f>+[24]Metas!K963</f>
        <v>Municipios con asistencia en la Implementación de las estrategias de monitoreo, seguimiento y control y/o en el cumplimiento normativo del sector de APSB.</v>
      </c>
      <c r="L51" s="1222"/>
      <c r="M51" s="1225">
        <f>SUM(N51:Q51)</f>
        <v>5</v>
      </c>
      <c r="N51" s="1228">
        <v>1</v>
      </c>
      <c r="O51" s="1231">
        <v>1</v>
      </c>
      <c r="P51" s="1234">
        <v>1</v>
      </c>
      <c r="Q51" s="1237">
        <v>2</v>
      </c>
      <c r="R51" s="1219">
        <f>+$J51</f>
        <v>835</v>
      </c>
      <c r="S51" s="975" t="s">
        <v>7476</v>
      </c>
      <c r="T51" s="708" t="s">
        <v>3834</v>
      </c>
      <c r="U51" s="708" t="s">
        <v>3840</v>
      </c>
      <c r="V51" s="708" t="s">
        <v>3842</v>
      </c>
      <c r="W51" s="975" t="s">
        <v>7471</v>
      </c>
      <c r="X51" s="669">
        <v>44562</v>
      </c>
      <c r="Y51" s="669">
        <v>44651</v>
      </c>
      <c r="Z51" s="669">
        <v>44562</v>
      </c>
      <c r="AA51" s="669">
        <v>44651</v>
      </c>
      <c r="AB51" s="1219">
        <f t="shared" ref="AB51" si="47">+$J51</f>
        <v>835</v>
      </c>
      <c r="AC51" s="1240">
        <f t="shared" ref="AC51" si="48">+L51</f>
        <v>0</v>
      </c>
      <c r="AD51" s="308">
        <f t="shared" si="23"/>
        <v>400</v>
      </c>
      <c r="AE51" s="308">
        <f t="shared" si="23"/>
        <v>0</v>
      </c>
      <c r="AF51" s="308">
        <f t="shared" si="23"/>
        <v>400</v>
      </c>
      <c r="AG51" s="308">
        <f t="shared" si="23"/>
        <v>0</v>
      </c>
      <c r="AH51" s="308">
        <f t="shared" si="23"/>
        <v>0</v>
      </c>
      <c r="AI51" s="308">
        <f t="shared" si="23"/>
        <v>0</v>
      </c>
      <c r="AJ51" s="308">
        <f t="shared" si="23"/>
        <v>0</v>
      </c>
      <c r="AK51" s="1219">
        <f t="shared" ref="AK51" si="49">+$J51</f>
        <v>835</v>
      </c>
      <c r="AL51" s="1243">
        <f>+N51</f>
        <v>1</v>
      </c>
      <c r="AM51" s="308">
        <f t="shared" si="2"/>
        <v>400</v>
      </c>
      <c r="AN51" s="683">
        <v>0</v>
      </c>
      <c r="AO51" s="683">
        <v>400</v>
      </c>
      <c r="AP51" s="683">
        <v>0</v>
      </c>
      <c r="AQ51" s="683">
        <v>0</v>
      </c>
      <c r="AR51" s="683">
        <v>0</v>
      </c>
      <c r="AS51" s="683">
        <v>0</v>
      </c>
      <c r="AT51" s="1219">
        <f t="shared" ref="AT51" si="50">+$J51</f>
        <v>835</v>
      </c>
      <c r="AU51" s="1246">
        <f>+O51</f>
        <v>1</v>
      </c>
      <c r="AV51" s="308">
        <f t="shared" si="5"/>
        <v>0</v>
      </c>
      <c r="AW51" s="683">
        <v>0</v>
      </c>
      <c r="AX51" s="683">
        <v>0</v>
      </c>
      <c r="AY51" s="683">
        <v>0</v>
      </c>
      <c r="AZ51" s="683">
        <v>0</v>
      </c>
      <c r="BA51" s="683">
        <v>0</v>
      </c>
      <c r="BB51" s="683">
        <v>0</v>
      </c>
      <c r="BC51" s="1219">
        <f t="shared" ref="BC51" si="51">+$J51</f>
        <v>835</v>
      </c>
      <c r="BD51" s="1249">
        <f>+P51</f>
        <v>1</v>
      </c>
      <c r="BE51" s="308">
        <f t="shared" si="3"/>
        <v>0</v>
      </c>
      <c r="BF51" s="683">
        <v>0</v>
      </c>
      <c r="BG51" s="683">
        <v>0</v>
      </c>
      <c r="BH51" s="683">
        <v>0</v>
      </c>
      <c r="BI51" s="683">
        <v>0</v>
      </c>
      <c r="BJ51" s="683">
        <v>0</v>
      </c>
      <c r="BK51" s="683">
        <v>0</v>
      </c>
      <c r="BL51" s="1219">
        <f t="shared" ref="BL51" si="52">+$J51</f>
        <v>835</v>
      </c>
      <c r="BM51" s="1252">
        <f>+Q51</f>
        <v>2</v>
      </c>
      <c r="BN51" s="308">
        <f t="shared" si="4"/>
        <v>0</v>
      </c>
      <c r="BO51" s="683">
        <v>0</v>
      </c>
      <c r="BP51" s="683">
        <v>0</v>
      </c>
      <c r="BQ51" s="683">
        <v>0</v>
      </c>
      <c r="BR51" s="683">
        <v>0</v>
      </c>
      <c r="BS51" s="683">
        <v>0</v>
      </c>
      <c r="BT51" s="683">
        <v>0</v>
      </c>
      <c r="BU51" s="1204"/>
      <c r="BV51" s="1205"/>
      <c r="BW51" s="1205"/>
      <c r="BX51" s="1205"/>
      <c r="BY51" s="1205"/>
      <c r="BZ51" s="1205"/>
      <c r="CA51" s="1205"/>
      <c r="CB51" s="1205"/>
      <c r="CC51" s="1206"/>
    </row>
    <row r="52" spans="1:81" s="690" customFormat="1" ht="40.15" customHeight="1" thickTop="1" thickBot="1" x14ac:dyDescent="0.3">
      <c r="A52" s="673"/>
      <c r="B52" s="1334"/>
      <c r="C52" s="1315"/>
      <c r="D52" s="1097"/>
      <c r="E52" s="2352"/>
      <c r="F52" s="1094"/>
      <c r="G52" s="1094"/>
      <c r="H52" s="1094"/>
      <c r="I52" s="1094"/>
      <c r="J52" s="1220"/>
      <c r="K52" s="1217"/>
      <c r="L52" s="1223"/>
      <c r="M52" s="1226"/>
      <c r="N52" s="1229"/>
      <c r="O52" s="1232"/>
      <c r="P52" s="1235"/>
      <c r="Q52" s="1238"/>
      <c r="R52" s="1220"/>
      <c r="S52" s="974" t="s">
        <v>7477</v>
      </c>
      <c r="T52" s="709" t="s">
        <v>3834</v>
      </c>
      <c r="U52" s="709" t="s">
        <v>3840</v>
      </c>
      <c r="V52" s="709" t="s">
        <v>3842</v>
      </c>
      <c r="W52" s="974" t="s">
        <v>7472</v>
      </c>
      <c r="X52" s="669">
        <v>44652</v>
      </c>
      <c r="Y52" s="669">
        <v>44742</v>
      </c>
      <c r="Z52" s="669">
        <v>44652</v>
      </c>
      <c r="AA52" s="669">
        <v>44742</v>
      </c>
      <c r="AB52" s="1220"/>
      <c r="AC52" s="1241"/>
      <c r="AD52" s="303">
        <f t="shared" si="23"/>
        <v>400</v>
      </c>
      <c r="AE52" s="303">
        <f t="shared" si="23"/>
        <v>0</v>
      </c>
      <c r="AF52" s="303">
        <f t="shared" si="23"/>
        <v>400</v>
      </c>
      <c r="AG52" s="303">
        <f t="shared" si="23"/>
        <v>0</v>
      </c>
      <c r="AH52" s="303">
        <f t="shared" si="23"/>
        <v>0</v>
      </c>
      <c r="AI52" s="303">
        <f t="shared" si="23"/>
        <v>0</v>
      </c>
      <c r="AJ52" s="303">
        <f t="shared" si="23"/>
        <v>0</v>
      </c>
      <c r="AK52" s="1220"/>
      <c r="AL52" s="1244"/>
      <c r="AM52" s="303">
        <f t="shared" si="2"/>
        <v>0</v>
      </c>
      <c r="AN52" s="684">
        <v>0</v>
      </c>
      <c r="AO52" s="684">
        <v>0</v>
      </c>
      <c r="AP52" s="684">
        <v>0</v>
      </c>
      <c r="AQ52" s="684">
        <v>0</v>
      </c>
      <c r="AR52" s="684">
        <v>0</v>
      </c>
      <c r="AS52" s="684">
        <v>0</v>
      </c>
      <c r="AT52" s="1220"/>
      <c r="AU52" s="1247"/>
      <c r="AV52" s="303">
        <f t="shared" si="5"/>
        <v>400</v>
      </c>
      <c r="AW52" s="684">
        <v>0</v>
      </c>
      <c r="AX52" s="684">
        <v>400</v>
      </c>
      <c r="AY52" s="684">
        <v>0</v>
      </c>
      <c r="AZ52" s="684">
        <v>0</v>
      </c>
      <c r="BA52" s="684">
        <v>0</v>
      </c>
      <c r="BB52" s="684">
        <v>0</v>
      </c>
      <c r="BC52" s="1220"/>
      <c r="BD52" s="1250"/>
      <c r="BE52" s="303">
        <f t="shared" si="3"/>
        <v>0</v>
      </c>
      <c r="BF52" s="684">
        <v>0</v>
      </c>
      <c r="BG52" s="684">
        <v>0</v>
      </c>
      <c r="BH52" s="684">
        <v>0</v>
      </c>
      <c r="BI52" s="684">
        <v>0</v>
      </c>
      <c r="BJ52" s="684">
        <v>0</v>
      </c>
      <c r="BK52" s="684">
        <v>0</v>
      </c>
      <c r="BL52" s="1220"/>
      <c r="BM52" s="1253"/>
      <c r="BN52" s="303">
        <f t="shared" si="4"/>
        <v>0</v>
      </c>
      <c r="BO52" s="684">
        <v>0</v>
      </c>
      <c r="BP52" s="684">
        <v>0</v>
      </c>
      <c r="BQ52" s="684">
        <v>0</v>
      </c>
      <c r="BR52" s="684">
        <v>0</v>
      </c>
      <c r="BS52" s="684">
        <v>0</v>
      </c>
      <c r="BT52" s="684">
        <v>0</v>
      </c>
      <c r="BU52" s="1207"/>
      <c r="BV52" s="1208"/>
      <c r="BW52" s="1208"/>
      <c r="BX52" s="1208"/>
      <c r="BY52" s="1208"/>
      <c r="BZ52" s="1208"/>
      <c r="CA52" s="1208"/>
      <c r="CB52" s="1208"/>
      <c r="CC52" s="1209"/>
    </row>
    <row r="53" spans="1:81" s="690" customFormat="1" ht="40.15" customHeight="1" thickTop="1" thickBot="1" x14ac:dyDescent="0.3">
      <c r="A53" s="673"/>
      <c r="B53" s="1334"/>
      <c r="C53" s="1315"/>
      <c r="D53" s="1097"/>
      <c r="E53" s="2352"/>
      <c r="F53" s="1094"/>
      <c r="G53" s="1094"/>
      <c r="H53" s="1094"/>
      <c r="I53" s="1094"/>
      <c r="J53" s="1220"/>
      <c r="K53" s="1217"/>
      <c r="L53" s="1223"/>
      <c r="M53" s="1226"/>
      <c r="N53" s="1229"/>
      <c r="O53" s="1232"/>
      <c r="P53" s="1235"/>
      <c r="Q53" s="1238"/>
      <c r="R53" s="1220"/>
      <c r="S53" s="974" t="s">
        <v>7478</v>
      </c>
      <c r="T53" s="709" t="s">
        <v>3834</v>
      </c>
      <c r="U53" s="709" t="s">
        <v>3840</v>
      </c>
      <c r="V53" s="709" t="s">
        <v>3842</v>
      </c>
      <c r="W53" s="974" t="s">
        <v>7479</v>
      </c>
      <c r="X53" s="669">
        <v>44743</v>
      </c>
      <c r="Y53" s="669">
        <v>44834</v>
      </c>
      <c r="Z53" s="669">
        <v>44743</v>
      </c>
      <c r="AA53" s="669">
        <v>44834</v>
      </c>
      <c r="AB53" s="1220"/>
      <c r="AC53" s="1241"/>
      <c r="AD53" s="303">
        <f t="shared" si="23"/>
        <v>400</v>
      </c>
      <c r="AE53" s="303">
        <f t="shared" si="23"/>
        <v>0</v>
      </c>
      <c r="AF53" s="303">
        <f t="shared" si="23"/>
        <v>400</v>
      </c>
      <c r="AG53" s="303">
        <f t="shared" si="23"/>
        <v>0</v>
      </c>
      <c r="AH53" s="303">
        <f t="shared" si="23"/>
        <v>0</v>
      </c>
      <c r="AI53" s="303">
        <f t="shared" si="23"/>
        <v>0</v>
      </c>
      <c r="AJ53" s="303">
        <f t="shared" si="23"/>
        <v>0</v>
      </c>
      <c r="AK53" s="1220"/>
      <c r="AL53" s="1244"/>
      <c r="AM53" s="303">
        <f t="shared" si="2"/>
        <v>0</v>
      </c>
      <c r="AN53" s="684">
        <v>0</v>
      </c>
      <c r="AO53" s="684">
        <v>0</v>
      </c>
      <c r="AP53" s="684">
        <v>0</v>
      </c>
      <c r="AQ53" s="684">
        <v>0</v>
      </c>
      <c r="AR53" s="684">
        <v>0</v>
      </c>
      <c r="AS53" s="684">
        <v>0</v>
      </c>
      <c r="AT53" s="1220"/>
      <c r="AU53" s="1247"/>
      <c r="AV53" s="303">
        <f t="shared" si="5"/>
        <v>0</v>
      </c>
      <c r="AW53" s="684">
        <v>0</v>
      </c>
      <c r="AX53" s="684">
        <v>0</v>
      </c>
      <c r="AY53" s="684">
        <v>0</v>
      </c>
      <c r="AZ53" s="684">
        <v>0</v>
      </c>
      <c r="BA53" s="684">
        <v>0</v>
      </c>
      <c r="BB53" s="684">
        <v>0</v>
      </c>
      <c r="BC53" s="1220"/>
      <c r="BD53" s="1250"/>
      <c r="BE53" s="303">
        <f t="shared" si="3"/>
        <v>400</v>
      </c>
      <c r="BF53" s="684">
        <v>0</v>
      </c>
      <c r="BG53" s="684">
        <v>400</v>
      </c>
      <c r="BH53" s="684">
        <v>0</v>
      </c>
      <c r="BI53" s="684">
        <v>0</v>
      </c>
      <c r="BJ53" s="684">
        <v>0</v>
      </c>
      <c r="BK53" s="684">
        <v>0</v>
      </c>
      <c r="BL53" s="1220"/>
      <c r="BM53" s="1253"/>
      <c r="BN53" s="303">
        <f t="shared" si="4"/>
        <v>0</v>
      </c>
      <c r="BO53" s="684">
        <v>0</v>
      </c>
      <c r="BP53" s="684">
        <v>0</v>
      </c>
      <c r="BQ53" s="684">
        <v>0</v>
      </c>
      <c r="BR53" s="684">
        <v>0</v>
      </c>
      <c r="BS53" s="684">
        <v>0</v>
      </c>
      <c r="BT53" s="684">
        <v>0</v>
      </c>
      <c r="BU53" s="1207"/>
      <c r="BV53" s="1208"/>
      <c r="BW53" s="1208"/>
      <c r="BX53" s="1208"/>
      <c r="BY53" s="1208"/>
      <c r="BZ53" s="1208"/>
      <c r="CA53" s="1208"/>
      <c r="CB53" s="1208"/>
      <c r="CC53" s="1209"/>
    </row>
    <row r="54" spans="1:81" s="690" customFormat="1" ht="40.15" customHeight="1" thickTop="1" thickBot="1" x14ac:dyDescent="0.3">
      <c r="A54" s="673"/>
      <c r="B54" s="1334"/>
      <c r="C54" s="1316"/>
      <c r="D54" s="1098"/>
      <c r="E54" s="2353"/>
      <c r="F54" s="1095"/>
      <c r="G54" s="1095"/>
      <c r="H54" s="1095"/>
      <c r="I54" s="1095"/>
      <c r="J54" s="1221"/>
      <c r="K54" s="1218"/>
      <c r="L54" s="1224"/>
      <c r="M54" s="1227"/>
      <c r="N54" s="1230"/>
      <c r="O54" s="1233"/>
      <c r="P54" s="1236"/>
      <c r="Q54" s="1239"/>
      <c r="R54" s="1221"/>
      <c r="S54" s="976" t="s">
        <v>7478</v>
      </c>
      <c r="T54" s="710" t="s">
        <v>3834</v>
      </c>
      <c r="U54" s="710" t="s">
        <v>3840</v>
      </c>
      <c r="V54" s="710" t="s">
        <v>3842</v>
      </c>
      <c r="W54" s="976" t="s">
        <v>7479</v>
      </c>
      <c r="X54" s="669">
        <v>44835</v>
      </c>
      <c r="Y54" s="669">
        <v>44926</v>
      </c>
      <c r="Z54" s="669">
        <v>44835</v>
      </c>
      <c r="AA54" s="669">
        <v>44926</v>
      </c>
      <c r="AB54" s="1221"/>
      <c r="AC54" s="1242"/>
      <c r="AD54" s="306">
        <f t="shared" si="23"/>
        <v>400</v>
      </c>
      <c r="AE54" s="306">
        <f t="shared" si="23"/>
        <v>0</v>
      </c>
      <c r="AF54" s="306">
        <f t="shared" si="23"/>
        <v>400</v>
      </c>
      <c r="AG54" s="306">
        <f t="shared" si="23"/>
        <v>0</v>
      </c>
      <c r="AH54" s="306">
        <f t="shared" si="23"/>
        <v>0</v>
      </c>
      <c r="AI54" s="306">
        <f t="shared" si="23"/>
        <v>0</v>
      </c>
      <c r="AJ54" s="306">
        <f t="shared" si="23"/>
        <v>0</v>
      </c>
      <c r="AK54" s="1221"/>
      <c r="AL54" s="1245"/>
      <c r="AM54" s="306">
        <f t="shared" si="2"/>
        <v>0</v>
      </c>
      <c r="AN54" s="685">
        <v>0</v>
      </c>
      <c r="AO54" s="685">
        <v>0</v>
      </c>
      <c r="AP54" s="685">
        <v>0</v>
      </c>
      <c r="AQ54" s="685">
        <v>0</v>
      </c>
      <c r="AR54" s="685">
        <v>0</v>
      </c>
      <c r="AS54" s="685">
        <v>0</v>
      </c>
      <c r="AT54" s="1221"/>
      <c r="AU54" s="1248"/>
      <c r="AV54" s="306">
        <f t="shared" si="5"/>
        <v>0</v>
      </c>
      <c r="AW54" s="685">
        <v>0</v>
      </c>
      <c r="AX54" s="685">
        <v>0</v>
      </c>
      <c r="AY54" s="685">
        <v>0</v>
      </c>
      <c r="AZ54" s="685">
        <v>0</v>
      </c>
      <c r="BA54" s="685">
        <v>0</v>
      </c>
      <c r="BB54" s="685">
        <v>0</v>
      </c>
      <c r="BC54" s="1221"/>
      <c r="BD54" s="1251"/>
      <c r="BE54" s="306">
        <f t="shared" si="3"/>
        <v>0</v>
      </c>
      <c r="BF54" s="685">
        <v>0</v>
      </c>
      <c r="BG54" s="685">
        <v>0</v>
      </c>
      <c r="BH54" s="685">
        <v>0</v>
      </c>
      <c r="BI54" s="685">
        <v>0</v>
      </c>
      <c r="BJ54" s="685">
        <v>0</v>
      </c>
      <c r="BK54" s="685">
        <v>0</v>
      </c>
      <c r="BL54" s="1221"/>
      <c r="BM54" s="1254"/>
      <c r="BN54" s="306">
        <f t="shared" si="4"/>
        <v>400</v>
      </c>
      <c r="BO54" s="685">
        <v>0</v>
      </c>
      <c r="BP54" s="685">
        <v>400</v>
      </c>
      <c r="BQ54" s="685">
        <v>0</v>
      </c>
      <c r="BR54" s="685">
        <v>0</v>
      </c>
      <c r="BS54" s="685">
        <v>0</v>
      </c>
      <c r="BT54" s="685">
        <v>0</v>
      </c>
      <c r="BU54" s="1210"/>
      <c r="BV54" s="1211"/>
      <c r="BW54" s="1211"/>
      <c r="BX54" s="1211"/>
      <c r="BY54" s="1211"/>
      <c r="BZ54" s="1211"/>
      <c r="CA54" s="1211"/>
      <c r="CB54" s="1211"/>
      <c r="CC54" s="1212"/>
    </row>
    <row r="55" spans="1:81" s="690" customFormat="1" ht="40.15" customHeight="1" thickTop="1" x14ac:dyDescent="0.25">
      <c r="A55" s="673"/>
      <c r="B55" s="1334"/>
      <c r="C55" s="1314" t="s">
        <v>1336</v>
      </c>
      <c r="D55" s="1096">
        <v>4003</v>
      </c>
      <c r="E55" s="2351" t="s">
        <v>7437</v>
      </c>
      <c r="F55" s="1093">
        <v>4003028</v>
      </c>
      <c r="G55" s="1093" t="s">
        <v>7480</v>
      </c>
      <c r="H55" s="1093" t="s">
        <v>7482</v>
      </c>
      <c r="I55" s="1093">
        <v>2021004540177</v>
      </c>
      <c r="J55" s="1219">
        <v>836</v>
      </c>
      <c r="K55" s="1216" t="str">
        <f>+[24]Metas!K964</f>
        <v>Plan de Gestión social del Sector de APSB implementado.</v>
      </c>
      <c r="L55" s="1222"/>
      <c r="M55" s="1225">
        <f>SUM(N55:Q55)</f>
        <v>0</v>
      </c>
      <c r="N55" s="1228"/>
      <c r="O55" s="1231"/>
      <c r="P55" s="1234"/>
      <c r="Q55" s="1237"/>
      <c r="R55" s="1219">
        <f>+$J55</f>
        <v>836</v>
      </c>
      <c r="S55" s="677" t="s">
        <v>7477</v>
      </c>
      <c r="T55" s="708" t="s">
        <v>3834</v>
      </c>
      <c r="U55" s="708" t="s">
        <v>3840</v>
      </c>
      <c r="V55" s="708"/>
      <c r="W55" s="677" t="s">
        <v>1337</v>
      </c>
      <c r="X55" s="669"/>
      <c r="Y55" s="669"/>
      <c r="Z55" s="669"/>
      <c r="AA55" s="669"/>
      <c r="AB55" s="1219">
        <f t="shared" ref="AB55" si="53">+$J55</f>
        <v>836</v>
      </c>
      <c r="AC55" s="1240">
        <f t="shared" ref="AC55" si="54">+L55</f>
        <v>0</v>
      </c>
      <c r="AD55" s="308">
        <f t="shared" si="23"/>
        <v>0</v>
      </c>
      <c r="AE55" s="308">
        <f t="shared" si="23"/>
        <v>0</v>
      </c>
      <c r="AF55" s="308">
        <f t="shared" si="23"/>
        <v>0</v>
      </c>
      <c r="AG55" s="308">
        <f t="shared" si="23"/>
        <v>0</v>
      </c>
      <c r="AH55" s="308">
        <f t="shared" si="23"/>
        <v>0</v>
      </c>
      <c r="AI55" s="308">
        <f t="shared" si="23"/>
        <v>0</v>
      </c>
      <c r="AJ55" s="308">
        <f t="shared" si="23"/>
        <v>0</v>
      </c>
      <c r="AK55" s="1219">
        <f t="shared" ref="AK55" si="55">+$J55</f>
        <v>836</v>
      </c>
      <c r="AL55" s="1243">
        <f>+N55</f>
        <v>0</v>
      </c>
      <c r="AM55" s="308">
        <f t="shared" si="2"/>
        <v>0</v>
      </c>
      <c r="AN55" s="683">
        <v>0</v>
      </c>
      <c r="AO55" s="683">
        <v>0</v>
      </c>
      <c r="AP55" s="683">
        <v>0</v>
      </c>
      <c r="AQ55" s="683">
        <v>0</v>
      </c>
      <c r="AR55" s="683">
        <v>0</v>
      </c>
      <c r="AS55" s="683">
        <v>0</v>
      </c>
      <c r="AT55" s="1219">
        <f t="shared" ref="AT55" si="56">+$J55</f>
        <v>836</v>
      </c>
      <c r="AU55" s="1246">
        <f>+O55</f>
        <v>0</v>
      </c>
      <c r="AV55" s="308">
        <f t="shared" si="5"/>
        <v>0</v>
      </c>
      <c r="AW55" s="683">
        <v>0</v>
      </c>
      <c r="AX55" s="683">
        <v>0</v>
      </c>
      <c r="AY55" s="683">
        <v>0</v>
      </c>
      <c r="AZ55" s="683">
        <v>0</v>
      </c>
      <c r="BA55" s="683">
        <v>0</v>
      </c>
      <c r="BB55" s="683">
        <v>0</v>
      </c>
      <c r="BC55" s="1219">
        <f t="shared" ref="BC55" si="57">+$J55</f>
        <v>836</v>
      </c>
      <c r="BD55" s="1249">
        <f>+P55</f>
        <v>0</v>
      </c>
      <c r="BE55" s="308">
        <f t="shared" si="3"/>
        <v>0</v>
      </c>
      <c r="BF55" s="683">
        <v>0</v>
      </c>
      <c r="BG55" s="683">
        <v>0</v>
      </c>
      <c r="BH55" s="683">
        <v>0</v>
      </c>
      <c r="BI55" s="683">
        <v>0</v>
      </c>
      <c r="BJ55" s="683">
        <v>0</v>
      </c>
      <c r="BK55" s="683">
        <v>0</v>
      </c>
      <c r="BL55" s="1219">
        <f t="shared" ref="BL55" si="58">+$J55</f>
        <v>836</v>
      </c>
      <c r="BM55" s="1252">
        <f>+Q55</f>
        <v>0</v>
      </c>
      <c r="BN55" s="308">
        <f t="shared" si="4"/>
        <v>0</v>
      </c>
      <c r="BO55" s="683">
        <v>0</v>
      </c>
      <c r="BP55" s="683">
        <v>0</v>
      </c>
      <c r="BQ55" s="683">
        <v>0</v>
      </c>
      <c r="BR55" s="683">
        <v>0</v>
      </c>
      <c r="BS55" s="683">
        <v>0</v>
      </c>
      <c r="BT55" s="683">
        <v>0</v>
      </c>
      <c r="BU55" s="1204"/>
      <c r="BV55" s="1205"/>
      <c r="BW55" s="1205"/>
      <c r="BX55" s="1205"/>
      <c r="BY55" s="1205"/>
      <c r="BZ55" s="1205"/>
      <c r="CA55" s="1205"/>
      <c r="CB55" s="1205"/>
      <c r="CC55" s="1206"/>
    </row>
    <row r="56" spans="1:81" s="690" customFormat="1" ht="40.15" customHeight="1" x14ac:dyDescent="0.25">
      <c r="A56" s="673"/>
      <c r="B56" s="1334"/>
      <c r="C56" s="1315"/>
      <c r="D56" s="1097"/>
      <c r="E56" s="2352"/>
      <c r="F56" s="1094"/>
      <c r="G56" s="1094"/>
      <c r="H56" s="1094"/>
      <c r="I56" s="1094"/>
      <c r="J56" s="1220"/>
      <c r="K56" s="1217"/>
      <c r="L56" s="1223"/>
      <c r="M56" s="1226"/>
      <c r="N56" s="1229"/>
      <c r="O56" s="1232"/>
      <c r="P56" s="1235"/>
      <c r="Q56" s="1238"/>
      <c r="R56" s="1220"/>
      <c r="S56" s="678" t="s">
        <v>7483</v>
      </c>
      <c r="T56" s="709" t="s">
        <v>3834</v>
      </c>
      <c r="U56" s="709" t="s">
        <v>3840</v>
      </c>
      <c r="V56" s="709"/>
      <c r="W56" s="678"/>
      <c r="X56" s="670"/>
      <c r="Y56" s="670"/>
      <c r="Z56" s="670"/>
      <c r="AA56" s="670"/>
      <c r="AB56" s="1220"/>
      <c r="AC56" s="1241"/>
      <c r="AD56" s="303">
        <f t="shared" si="23"/>
        <v>0</v>
      </c>
      <c r="AE56" s="303">
        <f t="shared" si="23"/>
        <v>0</v>
      </c>
      <c r="AF56" s="303">
        <f t="shared" si="23"/>
        <v>0</v>
      </c>
      <c r="AG56" s="303">
        <f t="shared" si="23"/>
        <v>0</v>
      </c>
      <c r="AH56" s="303">
        <f t="shared" si="23"/>
        <v>0</v>
      </c>
      <c r="AI56" s="303">
        <f t="shared" si="23"/>
        <v>0</v>
      </c>
      <c r="AJ56" s="303">
        <f t="shared" si="23"/>
        <v>0</v>
      </c>
      <c r="AK56" s="1220"/>
      <c r="AL56" s="1244"/>
      <c r="AM56" s="303">
        <f t="shared" si="2"/>
        <v>0</v>
      </c>
      <c r="AN56" s="684">
        <v>0</v>
      </c>
      <c r="AO56" s="684">
        <v>0</v>
      </c>
      <c r="AP56" s="684">
        <v>0</v>
      </c>
      <c r="AQ56" s="684">
        <v>0</v>
      </c>
      <c r="AR56" s="684">
        <v>0</v>
      </c>
      <c r="AS56" s="684">
        <v>0</v>
      </c>
      <c r="AT56" s="1220"/>
      <c r="AU56" s="1247"/>
      <c r="AV56" s="303">
        <f t="shared" si="5"/>
        <v>0</v>
      </c>
      <c r="AW56" s="684">
        <v>0</v>
      </c>
      <c r="AX56" s="684">
        <v>0</v>
      </c>
      <c r="AY56" s="684">
        <v>0</v>
      </c>
      <c r="AZ56" s="684">
        <v>0</v>
      </c>
      <c r="BA56" s="684">
        <v>0</v>
      </c>
      <c r="BB56" s="684">
        <v>0</v>
      </c>
      <c r="BC56" s="1220"/>
      <c r="BD56" s="1250"/>
      <c r="BE56" s="303">
        <f t="shared" si="3"/>
        <v>0</v>
      </c>
      <c r="BF56" s="684">
        <v>0</v>
      </c>
      <c r="BG56" s="684">
        <v>0</v>
      </c>
      <c r="BH56" s="684">
        <v>0</v>
      </c>
      <c r="BI56" s="684">
        <v>0</v>
      </c>
      <c r="BJ56" s="684">
        <v>0</v>
      </c>
      <c r="BK56" s="684">
        <v>0</v>
      </c>
      <c r="BL56" s="1220"/>
      <c r="BM56" s="1253"/>
      <c r="BN56" s="303">
        <f t="shared" si="4"/>
        <v>0</v>
      </c>
      <c r="BO56" s="684">
        <v>0</v>
      </c>
      <c r="BP56" s="684">
        <v>0</v>
      </c>
      <c r="BQ56" s="684">
        <v>0</v>
      </c>
      <c r="BR56" s="684">
        <v>0</v>
      </c>
      <c r="BS56" s="684">
        <v>0</v>
      </c>
      <c r="BT56" s="684">
        <v>0</v>
      </c>
      <c r="BU56" s="1207"/>
      <c r="BV56" s="1208"/>
      <c r="BW56" s="1208"/>
      <c r="BX56" s="1208"/>
      <c r="BY56" s="1208"/>
      <c r="BZ56" s="1208"/>
      <c r="CA56" s="1208"/>
      <c r="CB56" s="1208"/>
      <c r="CC56" s="1209"/>
    </row>
    <row r="57" spans="1:81" s="690" customFormat="1" ht="40.15" customHeight="1" x14ac:dyDescent="0.25">
      <c r="A57" s="673"/>
      <c r="B57" s="1334"/>
      <c r="C57" s="1315"/>
      <c r="D57" s="1097"/>
      <c r="E57" s="2352"/>
      <c r="F57" s="1094"/>
      <c r="G57" s="1094"/>
      <c r="H57" s="1094"/>
      <c r="I57" s="1094"/>
      <c r="J57" s="1220"/>
      <c r="K57" s="1217"/>
      <c r="L57" s="1223"/>
      <c r="M57" s="1226"/>
      <c r="N57" s="1229"/>
      <c r="O57" s="1232"/>
      <c r="P57" s="1235"/>
      <c r="Q57" s="1238"/>
      <c r="R57" s="1220"/>
      <c r="S57" s="678" t="s">
        <v>7483</v>
      </c>
      <c r="T57" s="709" t="s">
        <v>3834</v>
      </c>
      <c r="U57" s="709" t="s">
        <v>3840</v>
      </c>
      <c r="V57" s="709"/>
      <c r="W57" s="678"/>
      <c r="X57" s="670"/>
      <c r="Y57" s="670"/>
      <c r="Z57" s="670"/>
      <c r="AA57" s="670"/>
      <c r="AB57" s="1220"/>
      <c r="AC57" s="1241"/>
      <c r="AD57" s="303">
        <f t="shared" si="23"/>
        <v>0</v>
      </c>
      <c r="AE57" s="303">
        <f t="shared" si="23"/>
        <v>0</v>
      </c>
      <c r="AF57" s="303">
        <f t="shared" si="23"/>
        <v>0</v>
      </c>
      <c r="AG57" s="303">
        <f t="shared" si="23"/>
        <v>0</v>
      </c>
      <c r="AH57" s="303">
        <f t="shared" si="23"/>
        <v>0</v>
      </c>
      <c r="AI57" s="303">
        <f t="shared" si="23"/>
        <v>0</v>
      </c>
      <c r="AJ57" s="303">
        <f t="shared" si="23"/>
        <v>0</v>
      </c>
      <c r="AK57" s="1220"/>
      <c r="AL57" s="1244"/>
      <c r="AM57" s="303">
        <f t="shared" si="2"/>
        <v>0</v>
      </c>
      <c r="AN57" s="684">
        <v>0</v>
      </c>
      <c r="AO57" s="684">
        <v>0</v>
      </c>
      <c r="AP57" s="684">
        <v>0</v>
      </c>
      <c r="AQ57" s="684">
        <v>0</v>
      </c>
      <c r="AR57" s="684">
        <v>0</v>
      </c>
      <c r="AS57" s="684">
        <v>0</v>
      </c>
      <c r="AT57" s="1220"/>
      <c r="AU57" s="1247"/>
      <c r="AV57" s="303">
        <f t="shared" si="5"/>
        <v>0</v>
      </c>
      <c r="AW57" s="684">
        <v>0</v>
      </c>
      <c r="AX57" s="684">
        <v>0</v>
      </c>
      <c r="AY57" s="684">
        <v>0</v>
      </c>
      <c r="AZ57" s="684">
        <v>0</v>
      </c>
      <c r="BA57" s="684">
        <v>0</v>
      </c>
      <c r="BB57" s="684">
        <v>0</v>
      </c>
      <c r="BC57" s="1220"/>
      <c r="BD57" s="1250"/>
      <c r="BE57" s="303">
        <f t="shared" si="3"/>
        <v>0</v>
      </c>
      <c r="BF57" s="684">
        <v>0</v>
      </c>
      <c r="BG57" s="684">
        <v>0</v>
      </c>
      <c r="BH57" s="684">
        <v>0</v>
      </c>
      <c r="BI57" s="684">
        <v>0</v>
      </c>
      <c r="BJ57" s="684">
        <v>0</v>
      </c>
      <c r="BK57" s="684">
        <v>0</v>
      </c>
      <c r="BL57" s="1220"/>
      <c r="BM57" s="1253"/>
      <c r="BN57" s="303">
        <f t="shared" si="4"/>
        <v>0</v>
      </c>
      <c r="BO57" s="684">
        <v>0</v>
      </c>
      <c r="BP57" s="684">
        <v>0</v>
      </c>
      <c r="BQ57" s="684">
        <v>0</v>
      </c>
      <c r="BR57" s="684">
        <v>0</v>
      </c>
      <c r="BS57" s="684">
        <v>0</v>
      </c>
      <c r="BT57" s="684">
        <v>0</v>
      </c>
      <c r="BU57" s="1207"/>
      <c r="BV57" s="1208"/>
      <c r="BW57" s="1208"/>
      <c r="BX57" s="1208"/>
      <c r="BY57" s="1208"/>
      <c r="BZ57" s="1208"/>
      <c r="CA57" s="1208"/>
      <c r="CB57" s="1208"/>
      <c r="CC57" s="1209"/>
    </row>
    <row r="58" spans="1:81" s="690" customFormat="1" ht="40.15" customHeight="1" thickBot="1" x14ac:dyDescent="0.3">
      <c r="A58" s="673"/>
      <c r="B58" s="1334"/>
      <c r="C58" s="1315"/>
      <c r="D58" s="1098"/>
      <c r="E58" s="2353"/>
      <c r="F58" s="1095"/>
      <c r="G58" s="1095"/>
      <c r="H58" s="1095"/>
      <c r="I58" s="1095"/>
      <c r="J58" s="1221"/>
      <c r="K58" s="1218"/>
      <c r="L58" s="1224"/>
      <c r="M58" s="1227"/>
      <c r="N58" s="1230"/>
      <c r="O58" s="1233"/>
      <c r="P58" s="1236"/>
      <c r="Q58" s="1239"/>
      <c r="R58" s="1221"/>
      <c r="S58" s="678" t="s">
        <v>7483</v>
      </c>
      <c r="T58" s="710" t="s">
        <v>3834</v>
      </c>
      <c r="U58" s="710" t="s">
        <v>3840</v>
      </c>
      <c r="V58" s="710"/>
      <c r="W58" s="679"/>
      <c r="X58" s="671"/>
      <c r="Y58" s="671"/>
      <c r="Z58" s="671"/>
      <c r="AA58" s="671"/>
      <c r="AB58" s="1221"/>
      <c r="AC58" s="1242"/>
      <c r="AD58" s="306">
        <f t="shared" si="23"/>
        <v>300</v>
      </c>
      <c r="AE58" s="306">
        <f t="shared" si="23"/>
        <v>0</v>
      </c>
      <c r="AF58" s="306">
        <f t="shared" si="23"/>
        <v>150</v>
      </c>
      <c r="AG58" s="306">
        <f t="shared" si="23"/>
        <v>0</v>
      </c>
      <c r="AH58" s="306">
        <f t="shared" si="23"/>
        <v>0</v>
      </c>
      <c r="AI58" s="306">
        <f t="shared" si="23"/>
        <v>150</v>
      </c>
      <c r="AJ58" s="306">
        <f t="shared" si="23"/>
        <v>0</v>
      </c>
      <c r="AK58" s="1221"/>
      <c r="AL58" s="1245"/>
      <c r="AM58" s="306">
        <f t="shared" si="2"/>
        <v>0</v>
      </c>
      <c r="AN58" s="685">
        <v>0</v>
      </c>
      <c r="AO58" s="685">
        <v>0</v>
      </c>
      <c r="AP58" s="685">
        <v>0</v>
      </c>
      <c r="AQ58" s="685">
        <v>0</v>
      </c>
      <c r="AR58" s="685">
        <v>0</v>
      </c>
      <c r="AS58" s="685">
        <v>0</v>
      </c>
      <c r="AT58" s="1221"/>
      <c r="AU58" s="1248"/>
      <c r="AV58" s="306">
        <f t="shared" si="5"/>
        <v>0</v>
      </c>
      <c r="AW58" s="685">
        <v>0</v>
      </c>
      <c r="AX58" s="685">
        <v>0</v>
      </c>
      <c r="AY58" s="685">
        <v>0</v>
      </c>
      <c r="AZ58" s="685">
        <v>0</v>
      </c>
      <c r="BA58" s="685">
        <v>0</v>
      </c>
      <c r="BB58" s="685">
        <v>0</v>
      </c>
      <c r="BC58" s="1221"/>
      <c r="BD58" s="1251"/>
      <c r="BE58" s="306">
        <f t="shared" si="3"/>
        <v>0</v>
      </c>
      <c r="BF58" s="685">
        <v>0</v>
      </c>
      <c r="BG58" s="685">
        <v>0</v>
      </c>
      <c r="BH58" s="685">
        <v>0</v>
      </c>
      <c r="BI58" s="685">
        <v>0</v>
      </c>
      <c r="BJ58" s="685">
        <v>0</v>
      </c>
      <c r="BK58" s="685">
        <v>0</v>
      </c>
      <c r="BL58" s="1221"/>
      <c r="BM58" s="1254"/>
      <c r="BN58" s="306">
        <f t="shared" si="4"/>
        <v>300</v>
      </c>
      <c r="BO58" s="685">
        <v>0</v>
      </c>
      <c r="BP58" s="685">
        <v>150</v>
      </c>
      <c r="BQ58" s="685">
        <v>0</v>
      </c>
      <c r="BR58" s="685">
        <v>0</v>
      </c>
      <c r="BS58" s="685">
        <v>150</v>
      </c>
      <c r="BT58" s="685">
        <v>0</v>
      </c>
      <c r="BU58" s="1210"/>
      <c r="BV58" s="1211"/>
      <c r="BW58" s="1211"/>
      <c r="BX58" s="1211"/>
      <c r="BY58" s="1211"/>
      <c r="BZ58" s="1211"/>
      <c r="CA58" s="1211"/>
      <c r="CB58" s="1211"/>
      <c r="CC58" s="1212"/>
    </row>
    <row r="59" spans="1:81" s="690" customFormat="1" ht="40.15" customHeight="1" thickTop="1" thickBot="1" x14ac:dyDescent="0.3">
      <c r="A59" s="673"/>
      <c r="B59" s="1334"/>
      <c r="C59" s="1315"/>
      <c r="D59" s="1096">
        <v>4003</v>
      </c>
      <c r="E59" s="2351" t="s">
        <v>7437</v>
      </c>
      <c r="F59" s="1093">
        <v>4003028</v>
      </c>
      <c r="G59" s="1093" t="s">
        <v>7480</v>
      </c>
      <c r="H59" s="1093" t="s">
        <v>7484</v>
      </c>
      <c r="I59" s="1093">
        <v>2021004540177</v>
      </c>
      <c r="J59" s="1219">
        <v>837</v>
      </c>
      <c r="K59" s="1216" t="str">
        <f>+[24]Metas!K965</f>
        <v>Plan Ambiental del Sector de APSB implementado.</v>
      </c>
      <c r="L59" s="1222"/>
      <c r="M59" s="1225">
        <f t="shared" ref="M59:M63" si="59">SUM(N59:Q59)</f>
        <v>1</v>
      </c>
      <c r="N59" s="1228"/>
      <c r="O59" s="1231"/>
      <c r="P59" s="1234">
        <v>1</v>
      </c>
      <c r="Q59" s="1237"/>
      <c r="R59" s="1219">
        <f>+$J59</f>
        <v>837</v>
      </c>
      <c r="S59" s="975" t="s">
        <v>7477</v>
      </c>
      <c r="T59" s="708" t="s">
        <v>3834</v>
      </c>
      <c r="U59" s="708" t="s">
        <v>3840</v>
      </c>
      <c r="V59" s="708" t="s">
        <v>3842</v>
      </c>
      <c r="W59" s="975" t="s">
        <v>7472</v>
      </c>
      <c r="X59" s="669">
        <v>44562</v>
      </c>
      <c r="Y59" s="669">
        <v>44651</v>
      </c>
      <c r="Z59" s="669">
        <v>44562</v>
      </c>
      <c r="AA59" s="669">
        <v>44651</v>
      </c>
      <c r="AB59" s="1219">
        <f t="shared" ref="AB59" si="60">+$J59</f>
        <v>837</v>
      </c>
      <c r="AC59" s="1240">
        <f t="shared" ref="AC59" si="61">+L59</f>
        <v>0</v>
      </c>
      <c r="AD59" s="308">
        <f t="shared" si="23"/>
        <v>0</v>
      </c>
      <c r="AE59" s="308">
        <f t="shared" si="23"/>
        <v>0</v>
      </c>
      <c r="AF59" s="308">
        <f t="shared" si="23"/>
        <v>0</v>
      </c>
      <c r="AG59" s="308">
        <f t="shared" si="23"/>
        <v>0</v>
      </c>
      <c r="AH59" s="308">
        <f t="shared" si="23"/>
        <v>0</v>
      </c>
      <c r="AI59" s="308">
        <f t="shared" si="23"/>
        <v>0</v>
      </c>
      <c r="AJ59" s="308">
        <f t="shared" si="23"/>
        <v>0</v>
      </c>
      <c r="AK59" s="1219">
        <f t="shared" ref="AK59" si="62">+$J59</f>
        <v>837</v>
      </c>
      <c r="AL59" s="1243">
        <f t="shared" ref="AL59:AL63" si="63">+N59</f>
        <v>0</v>
      </c>
      <c r="AM59" s="308">
        <f t="shared" si="2"/>
        <v>0</v>
      </c>
      <c r="AN59" s="683">
        <v>0</v>
      </c>
      <c r="AO59" s="683">
        <v>0</v>
      </c>
      <c r="AP59" s="683">
        <v>0</v>
      </c>
      <c r="AQ59" s="683">
        <v>0</v>
      </c>
      <c r="AR59" s="683">
        <v>0</v>
      </c>
      <c r="AS59" s="683">
        <v>0</v>
      </c>
      <c r="AT59" s="1219">
        <f t="shared" ref="AT59" si="64">+$J59</f>
        <v>837</v>
      </c>
      <c r="AU59" s="1246">
        <f t="shared" ref="AU59:AU63" si="65">+O59</f>
        <v>0</v>
      </c>
      <c r="AV59" s="308">
        <f t="shared" si="5"/>
        <v>0</v>
      </c>
      <c r="AW59" s="683">
        <v>0</v>
      </c>
      <c r="AX59" s="683">
        <v>0</v>
      </c>
      <c r="AY59" s="683">
        <v>0</v>
      </c>
      <c r="AZ59" s="683">
        <v>0</v>
      </c>
      <c r="BA59" s="683">
        <v>0</v>
      </c>
      <c r="BB59" s="683">
        <v>0</v>
      </c>
      <c r="BC59" s="1219">
        <f t="shared" ref="BC59" si="66">+$J59</f>
        <v>837</v>
      </c>
      <c r="BD59" s="1249">
        <f t="shared" ref="BD59:BD63" si="67">+P59</f>
        <v>1</v>
      </c>
      <c r="BE59" s="308">
        <f t="shared" si="3"/>
        <v>0</v>
      </c>
      <c r="BF59" s="683">
        <v>0</v>
      </c>
      <c r="BG59" s="683">
        <v>0</v>
      </c>
      <c r="BH59" s="683">
        <v>0</v>
      </c>
      <c r="BI59" s="683">
        <v>0</v>
      </c>
      <c r="BJ59" s="683">
        <v>0</v>
      </c>
      <c r="BK59" s="683">
        <v>0</v>
      </c>
      <c r="BL59" s="1219">
        <f t="shared" ref="BL59" si="68">+$J59</f>
        <v>837</v>
      </c>
      <c r="BM59" s="1252">
        <f t="shared" ref="BM59:BM63" si="69">+Q59</f>
        <v>0</v>
      </c>
      <c r="BN59" s="308">
        <f t="shared" si="4"/>
        <v>0</v>
      </c>
      <c r="BO59" s="683">
        <v>0</v>
      </c>
      <c r="BP59" s="683">
        <v>0</v>
      </c>
      <c r="BQ59" s="683">
        <v>0</v>
      </c>
      <c r="BR59" s="683">
        <v>0</v>
      </c>
      <c r="BS59" s="683">
        <v>0</v>
      </c>
      <c r="BT59" s="683">
        <v>0</v>
      </c>
      <c r="BU59" s="1204"/>
      <c r="BV59" s="1205"/>
      <c r="BW59" s="1205"/>
      <c r="BX59" s="1205"/>
      <c r="BY59" s="1205"/>
      <c r="BZ59" s="1205"/>
      <c r="CA59" s="1205"/>
      <c r="CB59" s="1205"/>
      <c r="CC59" s="1206"/>
    </row>
    <row r="60" spans="1:81" s="690" customFormat="1" ht="40.15" customHeight="1" thickTop="1" thickBot="1" x14ac:dyDescent="0.3">
      <c r="A60" s="673"/>
      <c r="B60" s="1334"/>
      <c r="C60" s="1315"/>
      <c r="D60" s="1097"/>
      <c r="E60" s="2352"/>
      <c r="F60" s="1094"/>
      <c r="G60" s="1094"/>
      <c r="H60" s="1094"/>
      <c r="I60" s="1094"/>
      <c r="J60" s="1220"/>
      <c r="K60" s="1217"/>
      <c r="L60" s="1223"/>
      <c r="M60" s="1226"/>
      <c r="N60" s="1229"/>
      <c r="O60" s="1232"/>
      <c r="P60" s="1235"/>
      <c r="Q60" s="1238"/>
      <c r="R60" s="1220"/>
      <c r="S60" s="974" t="s">
        <v>7485</v>
      </c>
      <c r="T60" s="709" t="s">
        <v>3834</v>
      </c>
      <c r="U60" s="709" t="s">
        <v>3840</v>
      </c>
      <c r="V60" s="709" t="s">
        <v>3842</v>
      </c>
      <c r="W60" s="974" t="s">
        <v>7479</v>
      </c>
      <c r="X60" s="669">
        <v>44652</v>
      </c>
      <c r="Y60" s="669">
        <v>44742</v>
      </c>
      <c r="Z60" s="669">
        <v>44652</v>
      </c>
      <c r="AA60" s="669">
        <v>44742</v>
      </c>
      <c r="AB60" s="1220"/>
      <c r="AC60" s="1241"/>
      <c r="AD60" s="303">
        <f t="shared" si="23"/>
        <v>0</v>
      </c>
      <c r="AE60" s="303">
        <f t="shared" si="23"/>
        <v>0</v>
      </c>
      <c r="AF60" s="303">
        <f t="shared" si="23"/>
        <v>0</v>
      </c>
      <c r="AG60" s="303">
        <f t="shared" si="23"/>
        <v>0</v>
      </c>
      <c r="AH60" s="303">
        <f t="shared" si="23"/>
        <v>0</v>
      </c>
      <c r="AI60" s="303">
        <f t="shared" si="23"/>
        <v>0</v>
      </c>
      <c r="AJ60" s="303">
        <f t="shared" si="23"/>
        <v>0</v>
      </c>
      <c r="AK60" s="1220"/>
      <c r="AL60" s="1244"/>
      <c r="AM60" s="303">
        <f t="shared" si="2"/>
        <v>0</v>
      </c>
      <c r="AN60" s="684">
        <v>0</v>
      </c>
      <c r="AO60" s="684">
        <v>0</v>
      </c>
      <c r="AP60" s="684">
        <v>0</v>
      </c>
      <c r="AQ60" s="684">
        <v>0</v>
      </c>
      <c r="AR60" s="684">
        <v>0</v>
      </c>
      <c r="AS60" s="684">
        <v>0</v>
      </c>
      <c r="AT60" s="1220"/>
      <c r="AU60" s="1247"/>
      <c r="AV60" s="303">
        <f t="shared" si="5"/>
        <v>0</v>
      </c>
      <c r="AW60" s="684">
        <v>0</v>
      </c>
      <c r="AX60" s="684">
        <v>0</v>
      </c>
      <c r="AY60" s="684">
        <v>0</v>
      </c>
      <c r="AZ60" s="684">
        <v>0</v>
      </c>
      <c r="BA60" s="684">
        <v>0</v>
      </c>
      <c r="BB60" s="684">
        <v>0</v>
      </c>
      <c r="BC60" s="1220"/>
      <c r="BD60" s="1250"/>
      <c r="BE60" s="303">
        <f t="shared" si="3"/>
        <v>0</v>
      </c>
      <c r="BF60" s="684">
        <v>0</v>
      </c>
      <c r="BG60" s="684">
        <v>0</v>
      </c>
      <c r="BH60" s="684">
        <v>0</v>
      </c>
      <c r="BI60" s="684">
        <v>0</v>
      </c>
      <c r="BJ60" s="684">
        <v>0</v>
      </c>
      <c r="BK60" s="684">
        <v>0</v>
      </c>
      <c r="BL60" s="1220"/>
      <c r="BM60" s="1253"/>
      <c r="BN60" s="303">
        <f t="shared" si="4"/>
        <v>0</v>
      </c>
      <c r="BO60" s="684">
        <v>0</v>
      </c>
      <c r="BP60" s="684">
        <v>0</v>
      </c>
      <c r="BQ60" s="684">
        <v>0</v>
      </c>
      <c r="BR60" s="684">
        <v>0</v>
      </c>
      <c r="BS60" s="684">
        <v>0</v>
      </c>
      <c r="BT60" s="684">
        <v>0</v>
      </c>
      <c r="BU60" s="1207"/>
      <c r="BV60" s="1208"/>
      <c r="BW60" s="1208"/>
      <c r="BX60" s="1208"/>
      <c r="BY60" s="1208"/>
      <c r="BZ60" s="1208"/>
      <c r="CA60" s="1208"/>
      <c r="CB60" s="1208"/>
      <c r="CC60" s="1209"/>
    </row>
    <row r="61" spans="1:81" s="690" customFormat="1" ht="40.15" customHeight="1" thickTop="1" thickBot="1" x14ac:dyDescent="0.3">
      <c r="A61" s="673"/>
      <c r="B61" s="1334"/>
      <c r="C61" s="1315"/>
      <c r="D61" s="1097"/>
      <c r="E61" s="2352"/>
      <c r="F61" s="1094"/>
      <c r="G61" s="1094"/>
      <c r="H61" s="1094"/>
      <c r="I61" s="1094"/>
      <c r="J61" s="1220"/>
      <c r="K61" s="1217"/>
      <c r="L61" s="1223"/>
      <c r="M61" s="1226"/>
      <c r="N61" s="1229"/>
      <c r="O61" s="1232"/>
      <c r="P61" s="1235"/>
      <c r="Q61" s="1238"/>
      <c r="R61" s="1220"/>
      <c r="S61" s="974" t="s">
        <v>7485</v>
      </c>
      <c r="T61" s="709" t="s">
        <v>3834</v>
      </c>
      <c r="U61" s="709" t="s">
        <v>3840</v>
      </c>
      <c r="V61" s="709" t="s">
        <v>3842</v>
      </c>
      <c r="W61" s="974" t="s">
        <v>7479</v>
      </c>
      <c r="X61" s="669">
        <v>44743</v>
      </c>
      <c r="Y61" s="669">
        <v>44834</v>
      </c>
      <c r="Z61" s="669">
        <v>44743</v>
      </c>
      <c r="AA61" s="669">
        <v>44834</v>
      </c>
      <c r="AB61" s="1220"/>
      <c r="AC61" s="1241"/>
      <c r="AD61" s="303">
        <f t="shared" si="23"/>
        <v>320</v>
      </c>
      <c r="AE61" s="303">
        <f t="shared" si="23"/>
        <v>0</v>
      </c>
      <c r="AF61" s="303">
        <f t="shared" si="23"/>
        <v>80</v>
      </c>
      <c r="AG61" s="303">
        <f t="shared" si="23"/>
        <v>0</v>
      </c>
      <c r="AH61" s="303">
        <f t="shared" si="23"/>
        <v>170</v>
      </c>
      <c r="AI61" s="303">
        <f t="shared" si="23"/>
        <v>70</v>
      </c>
      <c r="AJ61" s="303">
        <f t="shared" si="23"/>
        <v>0</v>
      </c>
      <c r="AK61" s="1220"/>
      <c r="AL61" s="1244"/>
      <c r="AM61" s="303">
        <f t="shared" si="2"/>
        <v>0</v>
      </c>
      <c r="AN61" s="684">
        <v>0</v>
      </c>
      <c r="AO61" s="684">
        <v>0</v>
      </c>
      <c r="AP61" s="684">
        <v>0</v>
      </c>
      <c r="AQ61" s="684">
        <v>0</v>
      </c>
      <c r="AR61" s="684">
        <v>0</v>
      </c>
      <c r="AS61" s="684">
        <v>0</v>
      </c>
      <c r="AT61" s="1220"/>
      <c r="AU61" s="1247"/>
      <c r="AV61" s="303">
        <f t="shared" si="5"/>
        <v>170</v>
      </c>
      <c r="AW61" s="684">
        <v>0</v>
      </c>
      <c r="AX61" s="684">
        <v>0</v>
      </c>
      <c r="AY61" s="684">
        <v>0</v>
      </c>
      <c r="AZ61" s="684">
        <v>170</v>
      </c>
      <c r="BA61" s="684">
        <v>0</v>
      </c>
      <c r="BB61" s="684">
        <v>0</v>
      </c>
      <c r="BC61" s="1220"/>
      <c r="BD61" s="1250"/>
      <c r="BE61" s="303">
        <f t="shared" si="3"/>
        <v>150</v>
      </c>
      <c r="BF61" s="684">
        <v>0</v>
      </c>
      <c r="BG61" s="684">
        <v>80</v>
      </c>
      <c r="BH61" s="684">
        <v>0</v>
      </c>
      <c r="BI61" s="684">
        <v>0</v>
      </c>
      <c r="BJ61" s="684">
        <v>70</v>
      </c>
      <c r="BK61" s="684">
        <v>0</v>
      </c>
      <c r="BL61" s="1220"/>
      <c r="BM61" s="1253"/>
      <c r="BN61" s="303">
        <f t="shared" si="4"/>
        <v>0</v>
      </c>
      <c r="BO61" s="684">
        <v>0</v>
      </c>
      <c r="BP61" s="684">
        <v>0</v>
      </c>
      <c r="BQ61" s="684">
        <v>0</v>
      </c>
      <c r="BR61" s="684">
        <v>0</v>
      </c>
      <c r="BS61" s="684">
        <v>0</v>
      </c>
      <c r="BT61" s="684">
        <v>0</v>
      </c>
      <c r="BU61" s="1207"/>
      <c r="BV61" s="1208"/>
      <c r="BW61" s="1208"/>
      <c r="BX61" s="1208"/>
      <c r="BY61" s="1208"/>
      <c r="BZ61" s="1208"/>
      <c r="CA61" s="1208"/>
      <c r="CB61" s="1208"/>
      <c r="CC61" s="1209"/>
    </row>
    <row r="62" spans="1:81" s="690" customFormat="1" ht="40.15" customHeight="1" thickTop="1" thickBot="1" x14ac:dyDescent="0.3">
      <c r="A62" s="673"/>
      <c r="B62" s="1334"/>
      <c r="C62" s="1315"/>
      <c r="D62" s="1098"/>
      <c r="E62" s="2353"/>
      <c r="F62" s="1095"/>
      <c r="G62" s="1095"/>
      <c r="H62" s="1095"/>
      <c r="I62" s="1095"/>
      <c r="J62" s="1221"/>
      <c r="K62" s="1218"/>
      <c r="L62" s="1224"/>
      <c r="M62" s="1227"/>
      <c r="N62" s="1230"/>
      <c r="O62" s="1233"/>
      <c r="P62" s="1236"/>
      <c r="Q62" s="1239"/>
      <c r="R62" s="1221"/>
      <c r="S62" s="974" t="s">
        <v>7485</v>
      </c>
      <c r="T62" s="710" t="s">
        <v>3834</v>
      </c>
      <c r="U62" s="710" t="s">
        <v>3840</v>
      </c>
      <c r="V62" s="710" t="s">
        <v>3842</v>
      </c>
      <c r="W62" s="976" t="s">
        <v>7479</v>
      </c>
      <c r="X62" s="669">
        <v>44835</v>
      </c>
      <c r="Y62" s="669">
        <v>44926</v>
      </c>
      <c r="Z62" s="669">
        <v>44835</v>
      </c>
      <c r="AA62" s="669">
        <v>44926</v>
      </c>
      <c r="AB62" s="1221"/>
      <c r="AC62" s="1242"/>
      <c r="AD62" s="306">
        <f t="shared" si="23"/>
        <v>0</v>
      </c>
      <c r="AE62" s="306">
        <f t="shared" si="23"/>
        <v>0</v>
      </c>
      <c r="AF62" s="306">
        <f t="shared" si="23"/>
        <v>0</v>
      </c>
      <c r="AG62" s="306">
        <f t="shared" si="23"/>
        <v>0</v>
      </c>
      <c r="AH62" s="306">
        <f t="shared" si="23"/>
        <v>0</v>
      </c>
      <c r="AI62" s="306">
        <f t="shared" si="23"/>
        <v>0</v>
      </c>
      <c r="AJ62" s="306">
        <f t="shared" si="23"/>
        <v>0</v>
      </c>
      <c r="AK62" s="1221"/>
      <c r="AL62" s="1245"/>
      <c r="AM62" s="306">
        <f t="shared" si="2"/>
        <v>0</v>
      </c>
      <c r="AN62" s="685">
        <v>0</v>
      </c>
      <c r="AO62" s="685">
        <v>0</v>
      </c>
      <c r="AP62" s="685">
        <v>0</v>
      </c>
      <c r="AQ62" s="685">
        <v>0</v>
      </c>
      <c r="AR62" s="685">
        <v>0</v>
      </c>
      <c r="AS62" s="685">
        <v>0</v>
      </c>
      <c r="AT62" s="1221"/>
      <c r="AU62" s="1248"/>
      <c r="AV62" s="306">
        <f t="shared" si="5"/>
        <v>0</v>
      </c>
      <c r="AW62" s="685">
        <v>0</v>
      </c>
      <c r="AX62" s="685">
        <v>0</v>
      </c>
      <c r="AY62" s="685">
        <v>0</v>
      </c>
      <c r="AZ62" s="685">
        <v>0</v>
      </c>
      <c r="BA62" s="685">
        <v>0</v>
      </c>
      <c r="BB62" s="685">
        <v>0</v>
      </c>
      <c r="BC62" s="1221"/>
      <c r="BD62" s="1251"/>
      <c r="BE62" s="306">
        <f t="shared" si="3"/>
        <v>0</v>
      </c>
      <c r="BF62" s="685">
        <v>0</v>
      </c>
      <c r="BG62" s="685">
        <v>0</v>
      </c>
      <c r="BH62" s="685">
        <v>0</v>
      </c>
      <c r="BI62" s="685">
        <v>0</v>
      </c>
      <c r="BJ62" s="685">
        <v>0</v>
      </c>
      <c r="BK62" s="685">
        <v>0</v>
      </c>
      <c r="BL62" s="1221"/>
      <c r="BM62" s="1254"/>
      <c r="BN62" s="306">
        <f t="shared" si="4"/>
        <v>0</v>
      </c>
      <c r="BO62" s="685">
        <v>0</v>
      </c>
      <c r="BP62" s="685">
        <v>0</v>
      </c>
      <c r="BQ62" s="685">
        <v>0</v>
      </c>
      <c r="BR62" s="685">
        <v>0</v>
      </c>
      <c r="BS62" s="685">
        <v>0</v>
      </c>
      <c r="BT62" s="685">
        <v>0</v>
      </c>
      <c r="BU62" s="1210"/>
      <c r="BV62" s="1211"/>
      <c r="BW62" s="1211"/>
      <c r="BX62" s="1211"/>
      <c r="BY62" s="1211"/>
      <c r="BZ62" s="1211"/>
      <c r="CA62" s="1211"/>
      <c r="CB62" s="1211"/>
      <c r="CC62" s="1212"/>
    </row>
    <row r="63" spans="1:81" s="690" customFormat="1" ht="40.15" customHeight="1" thickTop="1" x14ac:dyDescent="0.25">
      <c r="A63" s="673"/>
      <c r="B63" s="1334"/>
      <c r="C63" s="1315"/>
      <c r="D63" s="1096">
        <v>4003</v>
      </c>
      <c r="E63" s="2351" t="s">
        <v>7437</v>
      </c>
      <c r="F63" s="1093">
        <v>4003028</v>
      </c>
      <c r="G63" s="1093" t="s">
        <v>7480</v>
      </c>
      <c r="H63" s="1093" t="s">
        <v>7486</v>
      </c>
      <c r="I63" s="1093">
        <v>20210044540177</v>
      </c>
      <c r="J63" s="1219">
        <v>838</v>
      </c>
      <c r="K63" s="1216" t="str">
        <f>+[24]Metas!K966</f>
        <v>Plan de Gestión del Riesgo del Sector de APSB implementado.</v>
      </c>
      <c r="L63" s="1222"/>
      <c r="M63" s="1225">
        <f t="shared" si="59"/>
        <v>0</v>
      </c>
      <c r="N63" s="1228"/>
      <c r="O63" s="1231"/>
      <c r="P63" s="1234"/>
      <c r="Q63" s="1237"/>
      <c r="R63" s="1219">
        <f>+$J63</f>
        <v>838</v>
      </c>
      <c r="S63" s="677" t="s">
        <v>7477</v>
      </c>
      <c r="T63" s="708" t="s">
        <v>3834</v>
      </c>
      <c r="U63" s="708" t="s">
        <v>3840</v>
      </c>
      <c r="V63" s="708"/>
      <c r="W63" s="677" t="s">
        <v>7487</v>
      </c>
      <c r="X63" s="669"/>
      <c r="Y63" s="669"/>
      <c r="Z63" s="669"/>
      <c r="AA63" s="669"/>
      <c r="AB63" s="1219">
        <f t="shared" ref="AB63" si="70">+$J63</f>
        <v>838</v>
      </c>
      <c r="AC63" s="1240">
        <f t="shared" ref="AC63" si="71">+L63</f>
        <v>0</v>
      </c>
      <c r="AD63" s="308">
        <f t="shared" si="23"/>
        <v>0</v>
      </c>
      <c r="AE63" s="308">
        <f t="shared" si="23"/>
        <v>0</v>
      </c>
      <c r="AF63" s="308">
        <f t="shared" si="23"/>
        <v>0</v>
      </c>
      <c r="AG63" s="308">
        <f t="shared" si="23"/>
        <v>0</v>
      </c>
      <c r="AH63" s="308">
        <f t="shared" si="23"/>
        <v>0</v>
      </c>
      <c r="AI63" s="308">
        <f t="shared" si="23"/>
        <v>0</v>
      </c>
      <c r="AJ63" s="308">
        <f t="shared" si="23"/>
        <v>0</v>
      </c>
      <c r="AK63" s="1219">
        <f t="shared" ref="AK63" si="72">+$J63</f>
        <v>838</v>
      </c>
      <c r="AL63" s="1243">
        <f t="shared" si="63"/>
        <v>0</v>
      </c>
      <c r="AM63" s="308">
        <f t="shared" si="2"/>
        <v>0</v>
      </c>
      <c r="AN63" s="683">
        <v>0</v>
      </c>
      <c r="AO63" s="683">
        <v>0</v>
      </c>
      <c r="AP63" s="683">
        <v>0</v>
      </c>
      <c r="AQ63" s="683">
        <v>0</v>
      </c>
      <c r="AR63" s="683">
        <v>0</v>
      </c>
      <c r="AS63" s="683">
        <v>0</v>
      </c>
      <c r="AT63" s="1219">
        <f t="shared" ref="AT63" si="73">+$J63</f>
        <v>838</v>
      </c>
      <c r="AU63" s="1246">
        <f t="shared" si="65"/>
        <v>0</v>
      </c>
      <c r="AV63" s="308">
        <f t="shared" si="5"/>
        <v>0</v>
      </c>
      <c r="AW63" s="683">
        <v>0</v>
      </c>
      <c r="AX63" s="683">
        <v>0</v>
      </c>
      <c r="AY63" s="683">
        <v>0</v>
      </c>
      <c r="AZ63" s="683">
        <v>0</v>
      </c>
      <c r="BA63" s="683">
        <v>0</v>
      </c>
      <c r="BB63" s="683">
        <v>0</v>
      </c>
      <c r="BC63" s="1219">
        <f t="shared" ref="BC63" si="74">+$J63</f>
        <v>838</v>
      </c>
      <c r="BD63" s="1249">
        <f t="shared" si="67"/>
        <v>0</v>
      </c>
      <c r="BE63" s="308">
        <f t="shared" si="3"/>
        <v>0</v>
      </c>
      <c r="BF63" s="683">
        <v>0</v>
      </c>
      <c r="BG63" s="683">
        <v>0</v>
      </c>
      <c r="BH63" s="683">
        <v>0</v>
      </c>
      <c r="BI63" s="683">
        <v>0</v>
      </c>
      <c r="BJ63" s="683">
        <v>0</v>
      </c>
      <c r="BK63" s="683">
        <v>0</v>
      </c>
      <c r="BL63" s="1219">
        <f t="shared" ref="BL63" si="75">+$J63</f>
        <v>838</v>
      </c>
      <c r="BM63" s="1252">
        <f t="shared" si="69"/>
        <v>0</v>
      </c>
      <c r="BN63" s="308">
        <f t="shared" si="4"/>
        <v>0</v>
      </c>
      <c r="BO63" s="683">
        <v>0</v>
      </c>
      <c r="BP63" s="683">
        <v>0</v>
      </c>
      <c r="BQ63" s="683">
        <v>0</v>
      </c>
      <c r="BR63" s="683">
        <v>0</v>
      </c>
      <c r="BS63" s="683">
        <v>0</v>
      </c>
      <c r="BT63" s="683">
        <v>0</v>
      </c>
      <c r="BU63" s="1204"/>
      <c r="BV63" s="1205"/>
      <c r="BW63" s="1205"/>
      <c r="BX63" s="1205"/>
      <c r="BY63" s="1205"/>
      <c r="BZ63" s="1205"/>
      <c r="CA63" s="1205"/>
      <c r="CB63" s="1205"/>
      <c r="CC63" s="1206"/>
    </row>
    <row r="64" spans="1:81" s="690" customFormat="1" ht="40.15" customHeight="1" x14ac:dyDescent="0.25">
      <c r="A64" s="673"/>
      <c r="B64" s="1334"/>
      <c r="C64" s="1315"/>
      <c r="D64" s="1097"/>
      <c r="E64" s="2352"/>
      <c r="F64" s="1094"/>
      <c r="G64" s="1094"/>
      <c r="H64" s="1094"/>
      <c r="I64" s="1094"/>
      <c r="J64" s="1220"/>
      <c r="K64" s="1217"/>
      <c r="L64" s="1223"/>
      <c r="M64" s="1226"/>
      <c r="N64" s="1229"/>
      <c r="O64" s="1232"/>
      <c r="P64" s="1235"/>
      <c r="Q64" s="1238"/>
      <c r="R64" s="1220"/>
      <c r="S64" s="678" t="s">
        <v>7485</v>
      </c>
      <c r="T64" s="709" t="s">
        <v>3834</v>
      </c>
      <c r="U64" s="709" t="s">
        <v>3840</v>
      </c>
      <c r="V64" s="709"/>
      <c r="W64" s="678"/>
      <c r="X64" s="670"/>
      <c r="Y64" s="670"/>
      <c r="Z64" s="670"/>
      <c r="AA64" s="670"/>
      <c r="AB64" s="1220"/>
      <c r="AC64" s="1241"/>
      <c r="AD64" s="303">
        <f t="shared" si="23"/>
        <v>0</v>
      </c>
      <c r="AE64" s="303">
        <f t="shared" si="23"/>
        <v>0</v>
      </c>
      <c r="AF64" s="303">
        <f t="shared" si="23"/>
        <v>0</v>
      </c>
      <c r="AG64" s="303">
        <f t="shared" si="23"/>
        <v>0</v>
      </c>
      <c r="AH64" s="303">
        <f t="shared" si="23"/>
        <v>0</v>
      </c>
      <c r="AI64" s="303">
        <f t="shared" si="23"/>
        <v>0</v>
      </c>
      <c r="AJ64" s="303">
        <f t="shared" si="23"/>
        <v>0</v>
      </c>
      <c r="AK64" s="1220"/>
      <c r="AL64" s="1244"/>
      <c r="AM64" s="303">
        <f t="shared" si="2"/>
        <v>0</v>
      </c>
      <c r="AN64" s="684">
        <v>0</v>
      </c>
      <c r="AO64" s="684">
        <v>0</v>
      </c>
      <c r="AP64" s="684">
        <v>0</v>
      </c>
      <c r="AQ64" s="684">
        <v>0</v>
      </c>
      <c r="AR64" s="684">
        <v>0</v>
      </c>
      <c r="AS64" s="684">
        <v>0</v>
      </c>
      <c r="AT64" s="1220"/>
      <c r="AU64" s="1247"/>
      <c r="AV64" s="303">
        <f t="shared" si="5"/>
        <v>0</v>
      </c>
      <c r="AW64" s="684">
        <v>0</v>
      </c>
      <c r="AX64" s="684">
        <v>0</v>
      </c>
      <c r="AY64" s="684">
        <v>0</v>
      </c>
      <c r="AZ64" s="684">
        <v>0</v>
      </c>
      <c r="BA64" s="684">
        <v>0</v>
      </c>
      <c r="BB64" s="684">
        <v>0</v>
      </c>
      <c r="BC64" s="1220"/>
      <c r="BD64" s="1250"/>
      <c r="BE64" s="303">
        <f t="shared" si="3"/>
        <v>0</v>
      </c>
      <c r="BF64" s="684">
        <v>0</v>
      </c>
      <c r="BG64" s="684">
        <v>0</v>
      </c>
      <c r="BH64" s="684">
        <v>0</v>
      </c>
      <c r="BI64" s="684">
        <v>0</v>
      </c>
      <c r="BJ64" s="684">
        <v>0</v>
      </c>
      <c r="BK64" s="684">
        <v>0</v>
      </c>
      <c r="BL64" s="1220"/>
      <c r="BM64" s="1253"/>
      <c r="BN64" s="303">
        <f t="shared" si="4"/>
        <v>0</v>
      </c>
      <c r="BO64" s="684">
        <v>0</v>
      </c>
      <c r="BP64" s="684">
        <v>0</v>
      </c>
      <c r="BQ64" s="684">
        <v>0</v>
      </c>
      <c r="BR64" s="684">
        <v>0</v>
      </c>
      <c r="BS64" s="684">
        <v>0</v>
      </c>
      <c r="BT64" s="684">
        <v>0</v>
      </c>
      <c r="BU64" s="1207"/>
      <c r="BV64" s="1208"/>
      <c r="BW64" s="1208"/>
      <c r="BX64" s="1208"/>
      <c r="BY64" s="1208"/>
      <c r="BZ64" s="1208"/>
      <c r="CA64" s="1208"/>
      <c r="CB64" s="1208"/>
      <c r="CC64" s="1209"/>
    </row>
    <row r="65" spans="1:81" s="690" customFormat="1" ht="40.15" customHeight="1" x14ac:dyDescent="0.25">
      <c r="A65" s="673"/>
      <c r="B65" s="1334"/>
      <c r="C65" s="1315"/>
      <c r="D65" s="1097"/>
      <c r="E65" s="2352"/>
      <c r="F65" s="1094"/>
      <c r="G65" s="1094"/>
      <c r="H65" s="1094"/>
      <c r="I65" s="1094"/>
      <c r="J65" s="1220"/>
      <c r="K65" s="1217"/>
      <c r="L65" s="1223"/>
      <c r="M65" s="1226"/>
      <c r="N65" s="1229"/>
      <c r="O65" s="1232"/>
      <c r="P65" s="1235"/>
      <c r="Q65" s="1238"/>
      <c r="R65" s="1220"/>
      <c r="S65" s="678" t="s">
        <v>7485</v>
      </c>
      <c r="T65" s="709" t="s">
        <v>3834</v>
      </c>
      <c r="U65" s="709" t="s">
        <v>3840</v>
      </c>
      <c r="V65" s="709"/>
      <c r="W65" s="678"/>
      <c r="X65" s="670"/>
      <c r="Y65" s="670"/>
      <c r="Z65" s="670"/>
      <c r="AA65" s="670"/>
      <c r="AB65" s="1220"/>
      <c r="AC65" s="1241"/>
      <c r="AD65" s="303">
        <f t="shared" si="23"/>
        <v>0</v>
      </c>
      <c r="AE65" s="303">
        <f t="shared" si="23"/>
        <v>0</v>
      </c>
      <c r="AF65" s="303">
        <f t="shared" si="23"/>
        <v>0</v>
      </c>
      <c r="AG65" s="303">
        <f t="shared" si="23"/>
        <v>0</v>
      </c>
      <c r="AH65" s="303">
        <f t="shared" si="23"/>
        <v>0</v>
      </c>
      <c r="AI65" s="303">
        <f t="shared" si="23"/>
        <v>0</v>
      </c>
      <c r="AJ65" s="303">
        <f t="shared" si="23"/>
        <v>0</v>
      </c>
      <c r="AK65" s="1220"/>
      <c r="AL65" s="1244"/>
      <c r="AM65" s="303">
        <f t="shared" si="2"/>
        <v>0</v>
      </c>
      <c r="AN65" s="684">
        <v>0</v>
      </c>
      <c r="AO65" s="684">
        <v>0</v>
      </c>
      <c r="AP65" s="684">
        <v>0</v>
      </c>
      <c r="AQ65" s="684">
        <v>0</v>
      </c>
      <c r="AR65" s="684">
        <v>0</v>
      </c>
      <c r="AS65" s="684">
        <v>0</v>
      </c>
      <c r="AT65" s="1220"/>
      <c r="AU65" s="1247"/>
      <c r="AV65" s="303">
        <f t="shared" si="5"/>
        <v>0</v>
      </c>
      <c r="AW65" s="684">
        <v>0</v>
      </c>
      <c r="AX65" s="684">
        <v>0</v>
      </c>
      <c r="AY65" s="684">
        <v>0</v>
      </c>
      <c r="AZ65" s="684">
        <v>0</v>
      </c>
      <c r="BA65" s="684">
        <v>0</v>
      </c>
      <c r="BB65" s="684">
        <v>0</v>
      </c>
      <c r="BC65" s="1220"/>
      <c r="BD65" s="1250"/>
      <c r="BE65" s="303">
        <f t="shared" si="3"/>
        <v>0</v>
      </c>
      <c r="BF65" s="684">
        <v>0</v>
      </c>
      <c r="BG65" s="684">
        <v>0</v>
      </c>
      <c r="BH65" s="684">
        <v>0</v>
      </c>
      <c r="BI65" s="684">
        <v>0</v>
      </c>
      <c r="BJ65" s="684">
        <v>0</v>
      </c>
      <c r="BK65" s="684">
        <v>0</v>
      </c>
      <c r="BL65" s="1220"/>
      <c r="BM65" s="1253"/>
      <c r="BN65" s="303">
        <f t="shared" si="4"/>
        <v>0</v>
      </c>
      <c r="BO65" s="684">
        <v>0</v>
      </c>
      <c r="BP65" s="684">
        <v>0</v>
      </c>
      <c r="BQ65" s="684">
        <v>0</v>
      </c>
      <c r="BR65" s="684">
        <v>0</v>
      </c>
      <c r="BS65" s="684">
        <v>0</v>
      </c>
      <c r="BT65" s="684">
        <v>0</v>
      </c>
      <c r="BU65" s="1207"/>
      <c r="BV65" s="1208"/>
      <c r="BW65" s="1208"/>
      <c r="BX65" s="1208"/>
      <c r="BY65" s="1208"/>
      <c r="BZ65" s="1208"/>
      <c r="CA65" s="1208"/>
      <c r="CB65" s="1208"/>
      <c r="CC65" s="1209"/>
    </row>
    <row r="66" spans="1:81" s="690" customFormat="1" ht="40.15" customHeight="1" thickBot="1" x14ac:dyDescent="0.3">
      <c r="A66" s="673"/>
      <c r="B66" s="1335"/>
      <c r="C66" s="1316"/>
      <c r="D66" s="1098"/>
      <c r="E66" s="2353"/>
      <c r="F66" s="1095"/>
      <c r="G66" s="1095"/>
      <c r="H66" s="1095"/>
      <c r="I66" s="1095"/>
      <c r="J66" s="1221"/>
      <c r="K66" s="1218"/>
      <c r="L66" s="1224"/>
      <c r="M66" s="1227"/>
      <c r="N66" s="1230"/>
      <c r="O66" s="1233"/>
      <c r="P66" s="1236"/>
      <c r="Q66" s="1239"/>
      <c r="R66" s="1221"/>
      <c r="S66" s="679" t="s">
        <v>7485</v>
      </c>
      <c r="T66" s="710" t="s">
        <v>3834</v>
      </c>
      <c r="U66" s="710" t="s">
        <v>3840</v>
      </c>
      <c r="V66" s="710"/>
      <c r="W66" s="679"/>
      <c r="X66" s="671"/>
      <c r="Y66" s="671"/>
      <c r="Z66" s="671"/>
      <c r="AA66" s="671"/>
      <c r="AB66" s="1221"/>
      <c r="AC66" s="1242"/>
      <c r="AD66" s="306">
        <f t="shared" si="23"/>
        <v>0</v>
      </c>
      <c r="AE66" s="306">
        <f t="shared" si="23"/>
        <v>0</v>
      </c>
      <c r="AF66" s="306">
        <f t="shared" si="23"/>
        <v>0</v>
      </c>
      <c r="AG66" s="306">
        <f t="shared" si="23"/>
        <v>0</v>
      </c>
      <c r="AH66" s="306">
        <f t="shared" si="23"/>
        <v>0</v>
      </c>
      <c r="AI66" s="306">
        <f t="shared" si="23"/>
        <v>0</v>
      </c>
      <c r="AJ66" s="306">
        <f t="shared" si="23"/>
        <v>0</v>
      </c>
      <c r="AK66" s="1221"/>
      <c r="AL66" s="1245"/>
      <c r="AM66" s="306">
        <f t="shared" si="2"/>
        <v>0</v>
      </c>
      <c r="AN66" s="685">
        <v>0</v>
      </c>
      <c r="AO66" s="685">
        <v>0</v>
      </c>
      <c r="AP66" s="685">
        <v>0</v>
      </c>
      <c r="AQ66" s="685">
        <v>0</v>
      </c>
      <c r="AR66" s="685">
        <v>0</v>
      </c>
      <c r="AS66" s="685">
        <v>0</v>
      </c>
      <c r="AT66" s="1221"/>
      <c r="AU66" s="1248"/>
      <c r="AV66" s="306">
        <f t="shared" si="5"/>
        <v>0</v>
      </c>
      <c r="AW66" s="685">
        <v>0</v>
      </c>
      <c r="AX66" s="685">
        <v>0</v>
      </c>
      <c r="AY66" s="685">
        <v>0</v>
      </c>
      <c r="AZ66" s="685">
        <v>0</v>
      </c>
      <c r="BA66" s="685">
        <v>0</v>
      </c>
      <c r="BB66" s="685">
        <v>0</v>
      </c>
      <c r="BC66" s="1221"/>
      <c r="BD66" s="1251"/>
      <c r="BE66" s="306">
        <f t="shared" si="3"/>
        <v>0</v>
      </c>
      <c r="BF66" s="685">
        <v>0</v>
      </c>
      <c r="BG66" s="685">
        <v>0</v>
      </c>
      <c r="BH66" s="685">
        <v>0</v>
      </c>
      <c r="BI66" s="685">
        <v>0</v>
      </c>
      <c r="BJ66" s="685">
        <v>0</v>
      </c>
      <c r="BK66" s="685">
        <v>0</v>
      </c>
      <c r="BL66" s="1221"/>
      <c r="BM66" s="1254"/>
      <c r="BN66" s="306">
        <f t="shared" si="4"/>
        <v>0</v>
      </c>
      <c r="BO66" s="685">
        <v>0</v>
      </c>
      <c r="BP66" s="685">
        <v>0</v>
      </c>
      <c r="BQ66" s="685">
        <v>0</v>
      </c>
      <c r="BR66" s="685">
        <v>0</v>
      </c>
      <c r="BS66" s="685">
        <v>0</v>
      </c>
      <c r="BT66" s="685">
        <v>0</v>
      </c>
      <c r="BU66" s="1210"/>
      <c r="BV66" s="1211"/>
      <c r="BW66" s="1211"/>
      <c r="BX66" s="1211"/>
      <c r="BY66" s="1211"/>
      <c r="BZ66" s="1211"/>
      <c r="CA66" s="1211"/>
      <c r="CB66" s="1211"/>
      <c r="CC66" s="1212"/>
    </row>
    <row r="67" spans="1:81" ht="40.15" customHeight="1" thickTop="1" x14ac:dyDescent="0.25"/>
  </sheetData>
  <mergeCells count="521">
    <mergeCell ref="Q59:Q62"/>
    <mergeCell ref="AB59:AB62"/>
    <mergeCell ref="BU47:CC47"/>
    <mergeCell ref="BU48:CC48"/>
    <mergeCell ref="BD47:BD50"/>
    <mergeCell ref="B11:B42"/>
    <mergeCell ref="C11:C22"/>
    <mergeCell ref="C23:C38"/>
    <mergeCell ref="C39:C42"/>
    <mergeCell ref="B43:B66"/>
    <mergeCell ref="C43:C46"/>
    <mergeCell ref="C47:C54"/>
    <mergeCell ref="C55:C66"/>
    <mergeCell ref="P63:P66"/>
    <mergeCell ref="Q63:Q66"/>
    <mergeCell ref="AB63:AB66"/>
    <mergeCell ref="AC63:AC66"/>
    <mergeCell ref="AK63:AK66"/>
    <mergeCell ref="AL63:AL66"/>
    <mergeCell ref="J63:J66"/>
    <mergeCell ref="K63:K66"/>
    <mergeCell ref="L63:L66"/>
    <mergeCell ref="M63:M66"/>
    <mergeCell ref="N63:N66"/>
    <mergeCell ref="O63:O66"/>
    <mergeCell ref="P59:P62"/>
    <mergeCell ref="BU59:CC59"/>
    <mergeCell ref="BU60:CC60"/>
    <mergeCell ref="BU61:CC61"/>
    <mergeCell ref="BU62:CC62"/>
    <mergeCell ref="AT59:AT62"/>
    <mergeCell ref="AU59:AU62"/>
    <mergeCell ref="BC59:BC62"/>
    <mergeCell ref="BD59:BD62"/>
    <mergeCell ref="BL59:BL62"/>
    <mergeCell ref="BM59:BM62"/>
    <mergeCell ref="BU63:CC63"/>
    <mergeCell ref="BU64:CC64"/>
    <mergeCell ref="BU65:CC65"/>
    <mergeCell ref="BU66:CC66"/>
    <mergeCell ref="AT63:AT66"/>
    <mergeCell ref="AU63:AU66"/>
    <mergeCell ref="BC63:BC66"/>
    <mergeCell ref="BD63:BD66"/>
    <mergeCell ref="BL63:BL66"/>
    <mergeCell ref="BM63:BM66"/>
    <mergeCell ref="AC59:AC62"/>
    <mergeCell ref="AK59:AK62"/>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R59:R62"/>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R55:R58"/>
    <mergeCell ref="BL47:BL50"/>
    <mergeCell ref="BM47:BM50"/>
    <mergeCell ref="P47:P50"/>
    <mergeCell ref="Q47:Q50"/>
    <mergeCell ref="AB47:AB50"/>
    <mergeCell ref="AC47:AC50"/>
    <mergeCell ref="AK47:AK50"/>
    <mergeCell ref="AL47:AL50"/>
    <mergeCell ref="J51:J54"/>
    <mergeCell ref="K51:K54"/>
    <mergeCell ref="L51:L54"/>
    <mergeCell ref="M51:M54"/>
    <mergeCell ref="N51:N54"/>
    <mergeCell ref="O51:O54"/>
    <mergeCell ref="AT47:AT50"/>
    <mergeCell ref="AU47:AU50"/>
    <mergeCell ref="BC47:BC50"/>
    <mergeCell ref="R47:R50"/>
    <mergeCell ref="R51:R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9:CC49"/>
    <mergeCell ref="BU50:CC50"/>
    <mergeCell ref="BD39:BD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R43:R4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K23:AK26"/>
    <mergeCell ref="AL23:AL26"/>
    <mergeCell ref="J31:J34"/>
    <mergeCell ref="K31:K34"/>
    <mergeCell ref="L31:L34"/>
    <mergeCell ref="M31:M34"/>
    <mergeCell ref="N31:N34"/>
    <mergeCell ref="O31:O34"/>
    <mergeCell ref="AT27:AT30"/>
    <mergeCell ref="J27:J30"/>
    <mergeCell ref="K27:K30"/>
    <mergeCell ref="R23:R26"/>
    <mergeCell ref="R27:R30"/>
    <mergeCell ref="R31:R34"/>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R19:R22"/>
    <mergeCell ref="BU15:CC15"/>
    <mergeCell ref="BU16:CC16"/>
    <mergeCell ref="BU17:CC17"/>
    <mergeCell ref="BU18:CC18"/>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BU11:CC11"/>
    <mergeCell ref="BU12:CC12"/>
    <mergeCell ref="BU13:CC13"/>
    <mergeCell ref="BU14:CC14"/>
    <mergeCell ref="AB11:AB14"/>
    <mergeCell ref="AC11:AC14"/>
    <mergeCell ref="AK11:AK14"/>
    <mergeCell ref="AL11:AL14"/>
    <mergeCell ref="AT11:AT14"/>
    <mergeCell ref="AU11:AU14"/>
    <mergeCell ref="L15:L18"/>
    <mergeCell ref="M15:M18"/>
    <mergeCell ref="N15:N18"/>
    <mergeCell ref="O15:O18"/>
    <mergeCell ref="BC11:BC14"/>
    <mergeCell ref="BD11:BD14"/>
    <mergeCell ref="BL11:BL14"/>
    <mergeCell ref="BM11:BM14"/>
    <mergeCell ref="R15:R18"/>
    <mergeCell ref="J11:J14"/>
    <mergeCell ref="K11:K14"/>
    <mergeCell ref="L11:L14"/>
    <mergeCell ref="M11:M14"/>
    <mergeCell ref="N11:N14"/>
    <mergeCell ref="O11:O14"/>
    <mergeCell ref="P11:P14"/>
    <mergeCell ref="Q11:Q14"/>
    <mergeCell ref="AV8:AV9"/>
    <mergeCell ref="W7:W9"/>
    <mergeCell ref="S7:S9"/>
    <mergeCell ref="T7:T9"/>
    <mergeCell ref="U7:U9"/>
    <mergeCell ref="V7:V9"/>
    <mergeCell ref="R11:R14"/>
    <mergeCell ref="X7:Y7"/>
    <mergeCell ref="Z7:AA7"/>
    <mergeCell ref="AB7:AB9"/>
    <mergeCell ref="AR8:AR9"/>
    <mergeCell ref="AS8:AS9"/>
    <mergeCell ref="BS8:BS9"/>
    <mergeCell ref="BT8:BT9"/>
    <mergeCell ref="AW8:AZ8"/>
    <mergeCell ref="BA8:BA9"/>
    <mergeCell ref="BB8:BB9"/>
    <mergeCell ref="BE8:BE9"/>
    <mergeCell ref="BF8:BI8"/>
    <mergeCell ref="BD7:BD9"/>
    <mergeCell ref="BE7:BK7"/>
    <mergeCell ref="BL7:BL9"/>
    <mergeCell ref="BM7:BM9"/>
    <mergeCell ref="BN7:BT7"/>
    <mergeCell ref="B2:B5"/>
    <mergeCell ref="W4:AA4"/>
    <mergeCell ref="AB4:AJ5"/>
    <mergeCell ref="AK4:AM4"/>
    <mergeCell ref="AT4:BB5"/>
    <mergeCell ref="BC4:BE4"/>
    <mergeCell ref="C2:H2"/>
    <mergeCell ref="L2:Q2"/>
    <mergeCell ref="R2:S2"/>
    <mergeCell ref="T2:V2"/>
    <mergeCell ref="C3:H3"/>
    <mergeCell ref="L3:Q3"/>
    <mergeCell ref="R3:S3"/>
    <mergeCell ref="T3:V3"/>
    <mergeCell ref="T4:V4"/>
    <mergeCell ref="AN4:AS4"/>
    <mergeCell ref="G7:G9"/>
    <mergeCell ref="H7:H9"/>
    <mergeCell ref="I7:I9"/>
    <mergeCell ref="BL4:BT5"/>
    <mergeCell ref="BU4:BW4"/>
    <mergeCell ref="W5:AA5"/>
    <mergeCell ref="AK5:AM5"/>
    <mergeCell ref="AN5:AS5"/>
    <mergeCell ref="BC5:BE5"/>
    <mergeCell ref="BF5:BK5"/>
    <mergeCell ref="BU5:BW5"/>
    <mergeCell ref="BU7:CC9"/>
    <mergeCell ref="BJ8:BJ9"/>
    <mergeCell ref="BK8:BK9"/>
    <mergeCell ref="BN8:BN9"/>
    <mergeCell ref="BO8:BR8"/>
    <mergeCell ref="AL7:AL9"/>
    <mergeCell ref="AM7:AS7"/>
    <mergeCell ref="AT7:AT9"/>
    <mergeCell ref="AU7:AU9"/>
    <mergeCell ref="AV7:BB7"/>
    <mergeCell ref="BC7:BC9"/>
    <mergeCell ref="AM8:AM9"/>
    <mergeCell ref="AN8:AQ8"/>
    <mergeCell ref="BX5:CC5"/>
    <mergeCell ref="BU3:BW3"/>
    <mergeCell ref="BX3:CC3"/>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H31:H34"/>
    <mergeCell ref="I31:I34"/>
    <mergeCell ref="F35:F38"/>
    <mergeCell ref="G35:G38"/>
    <mergeCell ref="H35:H38"/>
    <mergeCell ref="I35:I38"/>
    <mergeCell ref="D39:D42"/>
    <mergeCell ref="E39:E42"/>
    <mergeCell ref="F39:F42"/>
    <mergeCell ref="G39:G42"/>
    <mergeCell ref="H39:H42"/>
    <mergeCell ref="I39:I42"/>
    <mergeCell ref="BF4:BK4"/>
    <mergeCell ref="BX4:CC4"/>
    <mergeCell ref="L5:Q5"/>
    <mergeCell ref="T5:V5"/>
    <mergeCell ref="D59:D62"/>
    <mergeCell ref="E59:E62"/>
    <mergeCell ref="F59:F62"/>
    <mergeCell ref="G59:G62"/>
    <mergeCell ref="H59:H62"/>
    <mergeCell ref="I59:I62"/>
    <mergeCell ref="D51:D54"/>
    <mergeCell ref="E51:E54"/>
    <mergeCell ref="F51:F54"/>
    <mergeCell ref="G51:G54"/>
    <mergeCell ref="H51:H54"/>
    <mergeCell ref="I51:I54"/>
    <mergeCell ref="D55:D58"/>
    <mergeCell ref="E55:E58"/>
    <mergeCell ref="F55:F58"/>
    <mergeCell ref="G55:G58"/>
    <mergeCell ref="H55:H58"/>
    <mergeCell ref="I55:I58"/>
    <mergeCell ref="R35:R38"/>
    <mergeCell ref="R39:R42"/>
    <mergeCell ref="R63:R66"/>
    <mergeCell ref="C4:H5"/>
    <mergeCell ref="L4:Q4"/>
    <mergeCell ref="R4:S5"/>
    <mergeCell ref="D63:D66"/>
    <mergeCell ref="E63:E66"/>
    <mergeCell ref="F63:F66"/>
    <mergeCell ref="G63:G66"/>
    <mergeCell ref="H63:H66"/>
    <mergeCell ref="I63:I66"/>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s>
  <conditionalFormatting sqref="L27 L15 L19">
    <cfRule type="expression" dxfId="91" priority="11">
      <formula>$L15=$M15</formula>
    </cfRule>
  </conditionalFormatting>
  <conditionalFormatting sqref="L51">
    <cfRule type="expression" dxfId="90" priority="6">
      <formula>$L51=$M51</formula>
    </cfRule>
  </conditionalFormatting>
  <conditionalFormatting sqref="L35">
    <cfRule type="expression" dxfId="89" priority="9">
      <formula>$L35=$M35</formula>
    </cfRule>
  </conditionalFormatting>
  <conditionalFormatting sqref="L23">
    <cfRule type="expression" dxfId="88" priority="12">
      <formula>$L23=$M23</formula>
    </cfRule>
  </conditionalFormatting>
  <conditionalFormatting sqref="L31">
    <cfRule type="expression" dxfId="87" priority="10">
      <formula>$L31=$M31</formula>
    </cfRule>
  </conditionalFormatting>
  <conditionalFormatting sqref="L43">
    <cfRule type="expression" dxfId="86" priority="8">
      <formula>$L43=$M43</formula>
    </cfRule>
  </conditionalFormatting>
  <conditionalFormatting sqref="L47">
    <cfRule type="expression" dxfId="85" priority="7">
      <formula>$L47=$M47</formula>
    </cfRule>
  </conditionalFormatting>
  <conditionalFormatting sqref="L59">
    <cfRule type="expression" dxfId="84" priority="4">
      <formula>$L59=$M59</formula>
    </cfRule>
  </conditionalFormatting>
  <conditionalFormatting sqref="L55">
    <cfRule type="expression" dxfId="83" priority="5">
      <formula>$L55=$M55</formula>
    </cfRule>
  </conditionalFormatting>
  <conditionalFormatting sqref="L63">
    <cfRule type="expression" dxfId="82" priority="3">
      <formula>$L63=$M63</formula>
    </cfRule>
  </conditionalFormatting>
  <conditionalFormatting sqref="L11">
    <cfRule type="expression" dxfId="81" priority="2">
      <formula>$L11=$M11</formula>
    </cfRule>
  </conditionalFormatting>
  <conditionalFormatting sqref="L39">
    <cfRule type="expression" dxfId="8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CC111"/>
  <sheetViews>
    <sheetView view="pageBreakPreview" zoomScale="60" zoomScaleNormal="60" workbookViewId="0">
      <pane ySplit="10" topLeftCell="A11" activePane="bottomLeft" state="frozen"/>
      <selection pane="bottomLeft" activeCell="O19" sqref="O19:O22"/>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72" t="s">
        <v>3853</v>
      </c>
      <c r="M2" s="2373"/>
      <c r="N2" s="2373"/>
      <c r="O2" s="2373"/>
      <c r="P2" s="2373"/>
      <c r="Q2" s="2374"/>
      <c r="R2" s="1114" t="s">
        <v>0</v>
      </c>
      <c r="S2" s="1116"/>
      <c r="T2" s="1195" t="s">
        <v>1</v>
      </c>
      <c r="U2" s="1196"/>
      <c r="V2" s="1197"/>
      <c r="W2" s="2393" t="str">
        <f>+$L2</f>
        <v>SECRETARÌA DE AGRICULTURA Y DESARROLLO RURAL</v>
      </c>
      <c r="X2" s="2394"/>
      <c r="Y2" s="2394"/>
      <c r="Z2" s="2394"/>
      <c r="AA2" s="2395"/>
      <c r="AB2" s="1114" t="s">
        <v>0</v>
      </c>
      <c r="AC2" s="1115"/>
      <c r="AD2" s="1115"/>
      <c r="AE2" s="1115"/>
      <c r="AF2" s="1115"/>
      <c r="AG2" s="1115"/>
      <c r="AH2" s="1115"/>
      <c r="AI2" s="1115"/>
      <c r="AJ2" s="1116"/>
      <c r="AK2" s="1112" t="s">
        <v>1</v>
      </c>
      <c r="AL2" s="1112"/>
      <c r="AM2" s="1112"/>
      <c r="AN2" s="2393" t="str">
        <f>+$L2</f>
        <v>SECRETARÌA DE AGRICULTURA Y DESARROLLO RURAL</v>
      </c>
      <c r="AO2" s="2394"/>
      <c r="AP2" s="2394"/>
      <c r="AQ2" s="2394"/>
      <c r="AR2" s="2394"/>
      <c r="AS2" s="2395"/>
      <c r="AT2" s="1114" t="s">
        <v>0</v>
      </c>
      <c r="AU2" s="1115"/>
      <c r="AV2" s="1115"/>
      <c r="AW2" s="1115"/>
      <c r="AX2" s="1115"/>
      <c r="AY2" s="1115"/>
      <c r="AZ2" s="1115"/>
      <c r="BA2" s="1115"/>
      <c r="BB2" s="1116"/>
      <c r="BC2" s="1112" t="s">
        <v>1</v>
      </c>
      <c r="BD2" s="1112"/>
      <c r="BE2" s="1112"/>
      <c r="BF2" s="2396" t="str">
        <f>+$L2</f>
        <v>SECRETARÌA DE AGRICULTURA Y DESARROLLO RURAL</v>
      </c>
      <c r="BG2" s="2396"/>
      <c r="BH2" s="2396"/>
      <c r="BI2" s="2396"/>
      <c r="BJ2" s="2396"/>
      <c r="BK2" s="2396"/>
      <c r="BL2" s="1114" t="s">
        <v>0</v>
      </c>
      <c r="BM2" s="1115"/>
      <c r="BN2" s="1115"/>
      <c r="BO2" s="1115"/>
      <c r="BP2" s="1115"/>
      <c r="BQ2" s="1115"/>
      <c r="BR2" s="1115"/>
      <c r="BS2" s="1115"/>
      <c r="BT2" s="1116"/>
      <c r="BU2" s="1112" t="s">
        <v>1</v>
      </c>
      <c r="BV2" s="1112"/>
      <c r="BW2" s="1112"/>
      <c r="BX2" s="2390" t="str">
        <f>+$L2</f>
        <v>SECRETARÌA DE AGRICULTURA Y DESARROLLO RURAL</v>
      </c>
      <c r="BY2" s="2391"/>
      <c r="BZ2" s="2391"/>
      <c r="CA2" s="2391"/>
      <c r="CB2" s="2391"/>
      <c r="CC2" s="2392"/>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75" t="s">
        <v>1340</v>
      </c>
      <c r="M4" s="2376"/>
      <c r="N4" s="2376"/>
      <c r="O4" s="2376"/>
      <c r="P4" s="2376"/>
      <c r="Q4" s="2377"/>
      <c r="R4" s="1142" t="s">
        <v>3860</v>
      </c>
      <c r="S4" s="1144"/>
      <c r="T4" s="1195" t="s">
        <v>1675</v>
      </c>
      <c r="U4" s="1196"/>
      <c r="V4" s="1197"/>
      <c r="W4" s="2410" t="str">
        <f>+$L4</f>
        <v>6. Productividad</v>
      </c>
      <c r="X4" s="2411"/>
      <c r="Y4" s="2411"/>
      <c r="Z4" s="2411"/>
      <c r="AA4" s="2412"/>
      <c r="AB4" s="1142" t="s">
        <v>3860</v>
      </c>
      <c r="AC4" s="1143"/>
      <c r="AD4" s="1143"/>
      <c r="AE4" s="1143"/>
      <c r="AF4" s="1143"/>
      <c r="AG4" s="1143"/>
      <c r="AH4" s="1143"/>
      <c r="AI4" s="1143"/>
      <c r="AJ4" s="1144"/>
      <c r="AK4" s="1112" t="s">
        <v>1667</v>
      </c>
      <c r="AL4" s="1112"/>
      <c r="AM4" s="1112"/>
      <c r="AN4" s="2375" t="str">
        <f>+$L4</f>
        <v>6. Productividad</v>
      </c>
      <c r="AO4" s="2376"/>
      <c r="AP4" s="2376"/>
      <c r="AQ4" s="2376"/>
      <c r="AR4" s="2376"/>
      <c r="AS4" s="2377"/>
      <c r="AT4" s="1142" t="s">
        <v>3860</v>
      </c>
      <c r="AU4" s="1143"/>
      <c r="AV4" s="1143"/>
      <c r="AW4" s="1143"/>
      <c r="AX4" s="1143"/>
      <c r="AY4" s="1143"/>
      <c r="AZ4" s="1143"/>
      <c r="BA4" s="1143"/>
      <c r="BB4" s="1144"/>
      <c r="BC4" s="1112" t="s">
        <v>1667</v>
      </c>
      <c r="BD4" s="1112"/>
      <c r="BE4" s="1112"/>
      <c r="BF4" s="2409" t="str">
        <f>+$L4</f>
        <v>6. Productividad</v>
      </c>
      <c r="BG4" s="2409"/>
      <c r="BH4" s="2409"/>
      <c r="BI4" s="2409"/>
      <c r="BJ4" s="2409"/>
      <c r="BK4" s="2409"/>
      <c r="BL4" s="1142" t="s">
        <v>3860</v>
      </c>
      <c r="BM4" s="1143"/>
      <c r="BN4" s="1143"/>
      <c r="BO4" s="1143"/>
      <c r="BP4" s="1143"/>
      <c r="BQ4" s="1143"/>
      <c r="BR4" s="1143"/>
      <c r="BS4" s="1143"/>
      <c r="BT4" s="1144"/>
      <c r="BU4" s="1112" t="s">
        <v>1667</v>
      </c>
      <c r="BV4" s="1112"/>
      <c r="BW4" s="1112"/>
      <c r="BX4" s="2409" t="str">
        <f>+$L4</f>
        <v>6. Productividad</v>
      </c>
      <c r="BY4" s="2409"/>
      <c r="BZ4" s="2409"/>
      <c r="CA4" s="2409"/>
      <c r="CB4" s="2409"/>
      <c r="CC4" s="2409"/>
    </row>
    <row r="5" spans="1:81" s="690" customFormat="1" ht="16.149999999999999" customHeight="1" x14ac:dyDescent="0.25">
      <c r="A5" s="673"/>
      <c r="B5" s="1133"/>
      <c r="C5" s="1146"/>
      <c r="D5" s="1146"/>
      <c r="E5" s="1146"/>
      <c r="F5" s="1146"/>
      <c r="G5" s="1146"/>
      <c r="H5" s="1146"/>
      <c r="I5" s="700"/>
      <c r="J5" s="715" t="s">
        <v>1670</v>
      </c>
      <c r="K5" s="715"/>
      <c r="L5" s="1259" t="s">
        <v>1341</v>
      </c>
      <c r="M5" s="1260"/>
      <c r="N5" s="1260"/>
      <c r="O5" s="1260"/>
      <c r="P5" s="1260"/>
      <c r="Q5" s="1261"/>
      <c r="R5" s="1145"/>
      <c r="S5" s="1147"/>
      <c r="T5" s="1195" t="s">
        <v>1676</v>
      </c>
      <c r="U5" s="1196"/>
      <c r="V5" s="1197"/>
      <c r="W5" s="1275" t="str">
        <f>+$L5</f>
        <v>6.1 Más Oportunidades para lo Agropecuario, Pesca y Plantaciones Forestales</v>
      </c>
      <c r="X5" s="1276"/>
      <c r="Y5" s="1276"/>
      <c r="Z5" s="1276"/>
      <c r="AA5" s="1277"/>
      <c r="AB5" s="1145"/>
      <c r="AC5" s="1146"/>
      <c r="AD5" s="1146"/>
      <c r="AE5" s="1146"/>
      <c r="AF5" s="1146"/>
      <c r="AG5" s="1146"/>
      <c r="AH5" s="1146"/>
      <c r="AI5" s="1146"/>
      <c r="AJ5" s="1147"/>
      <c r="AK5" s="1112" t="s">
        <v>1670</v>
      </c>
      <c r="AL5" s="1112"/>
      <c r="AM5" s="1112"/>
      <c r="AN5" s="1259" t="str">
        <f>+$L5</f>
        <v>6.1 Más Oportunidades para lo Agropecuario, Pesca y Plantaciones Forestales</v>
      </c>
      <c r="AO5" s="1260"/>
      <c r="AP5" s="1260"/>
      <c r="AQ5" s="1260"/>
      <c r="AR5" s="1260"/>
      <c r="AS5" s="1261"/>
      <c r="AT5" s="1145"/>
      <c r="AU5" s="1146"/>
      <c r="AV5" s="1146"/>
      <c r="AW5" s="1146"/>
      <c r="AX5" s="1146"/>
      <c r="AY5" s="1146"/>
      <c r="AZ5" s="1146"/>
      <c r="BA5" s="1146"/>
      <c r="BB5" s="1147"/>
      <c r="BC5" s="1112" t="s">
        <v>1670</v>
      </c>
      <c r="BD5" s="1112"/>
      <c r="BE5" s="1112"/>
      <c r="BF5" s="1149" t="str">
        <f>+$L5</f>
        <v>6.1 Más Oportunidades para lo Agropecuario, Pesca y Plantaciones Forestales</v>
      </c>
      <c r="BG5" s="1149"/>
      <c r="BH5" s="1149"/>
      <c r="BI5" s="1149"/>
      <c r="BJ5" s="1149"/>
      <c r="BK5" s="1149"/>
      <c r="BL5" s="1145"/>
      <c r="BM5" s="1146"/>
      <c r="BN5" s="1146"/>
      <c r="BO5" s="1146"/>
      <c r="BP5" s="1146"/>
      <c r="BQ5" s="1146"/>
      <c r="BR5" s="1146"/>
      <c r="BS5" s="1146"/>
      <c r="BT5" s="1147"/>
      <c r="BU5" s="1112" t="s">
        <v>1670</v>
      </c>
      <c r="BV5" s="1112"/>
      <c r="BW5" s="1112"/>
      <c r="BX5" s="1149" t="str">
        <f>+$L5</f>
        <v>6.1 Más Oportunidades para lo Agropecuario, Pesca y Plantaciones Forestales</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2397" t="s">
        <v>3</v>
      </c>
      <c r="C7" s="2397" t="s">
        <v>1672</v>
      </c>
      <c r="D7" s="2369" t="s">
        <v>7488</v>
      </c>
      <c r="E7" s="2369" t="s">
        <v>3824</v>
      </c>
      <c r="F7" s="2363" t="s">
        <v>3826</v>
      </c>
      <c r="G7" s="2363" t="s">
        <v>3827</v>
      </c>
      <c r="H7" s="2363" t="s">
        <v>3828</v>
      </c>
      <c r="I7" s="2363" t="s">
        <v>3829</v>
      </c>
      <c r="J7" s="2398" t="s">
        <v>1673</v>
      </c>
      <c r="K7" s="2399" t="s">
        <v>1685</v>
      </c>
      <c r="L7" s="2400" t="s">
        <v>3861</v>
      </c>
      <c r="M7" s="2403" t="s">
        <v>1663</v>
      </c>
      <c r="N7" s="2381" t="s">
        <v>3862</v>
      </c>
      <c r="O7" s="2384" t="s">
        <v>3863</v>
      </c>
      <c r="P7" s="2387" t="s">
        <v>3864</v>
      </c>
      <c r="Q7" s="2406" t="s">
        <v>3865</v>
      </c>
      <c r="R7" s="2398"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2397"/>
      <c r="C8" s="2397"/>
      <c r="D8" s="2369"/>
      <c r="E8" s="2369"/>
      <c r="F8" s="2364"/>
      <c r="G8" s="2364"/>
      <c r="H8" s="2364"/>
      <c r="I8" s="2364"/>
      <c r="J8" s="2398"/>
      <c r="K8" s="2399"/>
      <c r="L8" s="2401"/>
      <c r="M8" s="2404"/>
      <c r="N8" s="2382"/>
      <c r="O8" s="2385"/>
      <c r="P8" s="2388"/>
      <c r="Q8" s="2407"/>
      <c r="R8" s="2398"/>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33.75" customHeight="1" x14ac:dyDescent="0.25">
      <c r="A9" s="661"/>
      <c r="B9" s="2397"/>
      <c r="C9" s="2397"/>
      <c r="D9" s="2369"/>
      <c r="E9" s="2369"/>
      <c r="F9" s="2365"/>
      <c r="G9" s="2365"/>
      <c r="H9" s="2365"/>
      <c r="I9" s="2365"/>
      <c r="J9" s="2398"/>
      <c r="K9" s="2399"/>
      <c r="L9" s="2402"/>
      <c r="M9" s="2405"/>
      <c r="N9" s="2383"/>
      <c r="O9" s="2386"/>
      <c r="P9" s="2389"/>
      <c r="Q9" s="2408"/>
      <c r="R9" s="2398"/>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1342</v>
      </c>
      <c r="C11" s="1393" t="s">
        <v>1347</v>
      </c>
      <c r="D11" s="1096"/>
      <c r="E11" s="1093"/>
      <c r="F11" s="1093"/>
      <c r="G11" s="1093"/>
      <c r="H11" s="1093"/>
      <c r="I11" s="1093"/>
      <c r="J11" s="1219">
        <v>839</v>
      </c>
      <c r="K11" s="1216" t="str">
        <f>+[25]Metas!K970</f>
        <v>Proyectos de investigación gestionados y/o apoyados, de impacto en los sectores agropecuario y agroindustrial</v>
      </c>
      <c r="L11" s="1222"/>
      <c r="M11" s="1225">
        <f>SUM(N11:Q11)</f>
        <v>0</v>
      </c>
      <c r="N11" s="1228"/>
      <c r="O11" s="1231"/>
      <c r="P11" s="1234"/>
      <c r="Q11" s="1237"/>
      <c r="R11" s="1219">
        <f>+$J11</f>
        <v>839</v>
      </c>
      <c r="S11" s="677"/>
      <c r="T11" s="708"/>
      <c r="U11" s="708"/>
      <c r="V11" s="708"/>
      <c r="W11" s="677"/>
      <c r="X11" s="669"/>
      <c r="Y11" s="669"/>
      <c r="Z11" s="669"/>
      <c r="AA11" s="669"/>
      <c r="AB11" s="1219">
        <f>+$J11</f>
        <v>839</v>
      </c>
      <c r="AC11" s="1240">
        <f>+L11</f>
        <v>0</v>
      </c>
      <c r="AD11" s="308">
        <f>+AM11+AV11+BE11+BN11</f>
        <v>0</v>
      </c>
      <c r="AE11" s="308">
        <f t="shared" ref="AE11:AJ26" si="0">+AN11+AW11+BF11+BO11</f>
        <v>0</v>
      </c>
      <c r="AF11" s="308">
        <f t="shared" si="0"/>
        <v>0</v>
      </c>
      <c r="AG11" s="308">
        <f t="shared" si="0"/>
        <v>0</v>
      </c>
      <c r="AH11" s="308">
        <f t="shared" si="0"/>
        <v>0</v>
      </c>
      <c r="AI11" s="308">
        <f t="shared" si="0"/>
        <v>0</v>
      </c>
      <c r="AJ11" s="308">
        <f t="shared" si="0"/>
        <v>0</v>
      </c>
      <c r="AK11" s="1219">
        <f>+$J11</f>
        <v>839</v>
      </c>
      <c r="AL11" s="1310">
        <f>+N11</f>
        <v>0</v>
      </c>
      <c r="AM11" s="308">
        <f>SUM(AN11:AS11)</f>
        <v>0</v>
      </c>
      <c r="AN11" s="674"/>
      <c r="AO11" s="674"/>
      <c r="AP11" s="674"/>
      <c r="AQ11" s="674"/>
      <c r="AR11" s="674"/>
      <c r="AS11" s="674"/>
      <c r="AT11" s="1219">
        <f>+$J11</f>
        <v>839</v>
      </c>
      <c r="AU11" s="1311">
        <f>+O11</f>
        <v>0</v>
      </c>
      <c r="AV11" s="308">
        <f>SUM(AW11:BB11)</f>
        <v>0</v>
      </c>
      <c r="AW11" s="674"/>
      <c r="AX11" s="674"/>
      <c r="AY11" s="674"/>
      <c r="AZ11" s="674"/>
      <c r="BA11" s="674"/>
      <c r="BB11" s="674"/>
      <c r="BC11" s="1219">
        <f>+$J11</f>
        <v>839</v>
      </c>
      <c r="BD11" s="1312">
        <f>+P11</f>
        <v>0</v>
      </c>
      <c r="BE11" s="308">
        <f>SUM(BF11:BK11)</f>
        <v>0</v>
      </c>
      <c r="BF11" s="674"/>
      <c r="BG11" s="674"/>
      <c r="BH11" s="674"/>
      <c r="BI11" s="674"/>
      <c r="BJ11" s="674"/>
      <c r="BK11" s="674"/>
      <c r="BL11" s="1219">
        <f>+$J11</f>
        <v>839</v>
      </c>
      <c r="BM11" s="1313">
        <f>+Q11</f>
        <v>0</v>
      </c>
      <c r="BN11" s="308">
        <f>SUM(BO11:BT11)</f>
        <v>0</v>
      </c>
      <c r="BO11" s="674"/>
      <c r="BP11" s="674"/>
      <c r="BQ11" s="674"/>
      <c r="BR11" s="674"/>
      <c r="BS11" s="674"/>
      <c r="BT11" s="674"/>
      <c r="BU11" s="1204" t="s">
        <v>7489</v>
      </c>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1223"/>
      <c r="M12" s="1226"/>
      <c r="N12" s="1229"/>
      <c r="O12" s="1232"/>
      <c r="P12" s="1235"/>
      <c r="Q12" s="1238"/>
      <c r="R12" s="1220"/>
      <c r="S12" s="678"/>
      <c r="T12" s="709"/>
      <c r="U12" s="709"/>
      <c r="V12" s="709"/>
      <c r="W12" s="678"/>
      <c r="X12" s="670"/>
      <c r="Y12" s="670"/>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5"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094"/>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511"/>
      <c r="D14" s="1098"/>
      <c r="E14" s="1095"/>
      <c r="F14" s="1095"/>
      <c r="G14" s="1095"/>
      <c r="H14" s="1095"/>
      <c r="I14" s="1095"/>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3" t="s">
        <v>1351</v>
      </c>
      <c r="D15" s="1096"/>
      <c r="E15" s="1093"/>
      <c r="F15" s="1093"/>
      <c r="G15" s="1093"/>
      <c r="H15" s="1093"/>
      <c r="I15" s="1093"/>
      <c r="J15" s="1219">
        <v>840</v>
      </c>
      <c r="K15" s="1216" t="str">
        <f>+[25]Metas!K971</f>
        <v>Plan Departamental de Extensión Agropecuaria PDEA, formulado, aprobado e implementado</v>
      </c>
      <c r="L15" s="1222"/>
      <c r="M15" s="1225">
        <f>SUM(N15:Q15)</f>
        <v>0.54999999999999993</v>
      </c>
      <c r="N15" s="1482">
        <v>0.1</v>
      </c>
      <c r="O15" s="1484">
        <v>0.35</v>
      </c>
      <c r="P15" s="1486">
        <v>0.1</v>
      </c>
      <c r="Q15" s="1237"/>
      <c r="R15" s="1219">
        <f>+$J15</f>
        <v>840</v>
      </c>
      <c r="S15" s="677"/>
      <c r="T15" s="708"/>
      <c r="U15" s="708"/>
      <c r="V15" s="708"/>
      <c r="W15" s="677"/>
      <c r="X15" s="669"/>
      <c r="Y15" s="669"/>
      <c r="Z15" s="669"/>
      <c r="AA15" s="669"/>
      <c r="AB15" s="1219">
        <f>+$J15</f>
        <v>840</v>
      </c>
      <c r="AC15" s="1240">
        <f>+L15</f>
        <v>0</v>
      </c>
      <c r="AD15" s="308">
        <f>+AM15+AV15+BE15+BN15</f>
        <v>0</v>
      </c>
      <c r="AE15" s="308">
        <f t="shared" si="0"/>
        <v>0</v>
      </c>
      <c r="AF15" s="308">
        <f t="shared" si="0"/>
        <v>0</v>
      </c>
      <c r="AG15" s="308">
        <f t="shared" si="0"/>
        <v>0</v>
      </c>
      <c r="AH15" s="308">
        <f t="shared" si="0"/>
        <v>0</v>
      </c>
      <c r="AI15" s="308">
        <f t="shared" si="0"/>
        <v>0</v>
      </c>
      <c r="AJ15" s="308">
        <f t="shared" si="0"/>
        <v>0</v>
      </c>
      <c r="AK15" s="1219">
        <f>+$J15</f>
        <v>840</v>
      </c>
      <c r="AL15" s="1310">
        <f>+N15</f>
        <v>0.1</v>
      </c>
      <c r="AM15" s="308">
        <f t="shared" si="2"/>
        <v>0</v>
      </c>
      <c r="AN15" s="674"/>
      <c r="AO15" s="674"/>
      <c r="AP15" s="674"/>
      <c r="AQ15" s="674"/>
      <c r="AR15" s="674"/>
      <c r="AS15" s="674"/>
      <c r="AT15" s="1219">
        <f>+$J15</f>
        <v>840</v>
      </c>
      <c r="AU15" s="1311">
        <f>+O15</f>
        <v>0.35</v>
      </c>
      <c r="AV15" s="308">
        <f t="shared" si="3"/>
        <v>0</v>
      </c>
      <c r="AW15" s="674"/>
      <c r="AX15" s="674"/>
      <c r="AY15" s="674"/>
      <c r="AZ15" s="674"/>
      <c r="BA15" s="674"/>
      <c r="BB15" s="674"/>
      <c r="BC15" s="1219">
        <f>+$J15</f>
        <v>840</v>
      </c>
      <c r="BD15" s="1312">
        <f>+P15</f>
        <v>0.1</v>
      </c>
      <c r="BE15" s="308">
        <f t="shared" si="4"/>
        <v>0</v>
      </c>
      <c r="BF15" s="674"/>
      <c r="BG15" s="674"/>
      <c r="BH15" s="674"/>
      <c r="BI15" s="674"/>
      <c r="BJ15" s="674"/>
      <c r="BK15" s="674"/>
      <c r="BL15" s="1219">
        <f>+$J15</f>
        <v>840</v>
      </c>
      <c r="BM15" s="1313">
        <f>+Q15</f>
        <v>0</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094"/>
      <c r="J16" s="1220"/>
      <c r="K16" s="1217"/>
      <c r="L16" s="1223"/>
      <c r="M16" s="1226"/>
      <c r="N16" s="1229"/>
      <c r="O16" s="1232"/>
      <c r="P16" s="1235"/>
      <c r="Q16" s="1238"/>
      <c r="R16" s="1220"/>
      <c r="S16" s="678"/>
      <c r="T16" s="709"/>
      <c r="U16" s="709"/>
      <c r="V16" s="709"/>
      <c r="W16" s="678"/>
      <c r="X16" s="670"/>
      <c r="Y16" s="670"/>
      <c r="Z16" s="670"/>
      <c r="AA16" s="670"/>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094"/>
      <c r="J17" s="1220"/>
      <c r="K17" s="1217"/>
      <c r="L17" s="1223"/>
      <c r="M17" s="1226"/>
      <c r="N17" s="1229"/>
      <c r="O17" s="1232"/>
      <c r="P17" s="1235"/>
      <c r="Q17" s="1238"/>
      <c r="R17" s="1220"/>
      <c r="S17" s="678"/>
      <c r="T17" s="709"/>
      <c r="U17" s="709"/>
      <c r="V17" s="709"/>
      <c r="W17" s="678"/>
      <c r="X17" s="670"/>
      <c r="Y17" s="670"/>
      <c r="Z17" s="670"/>
      <c r="AA17" s="670"/>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5"/>
      <c r="C18" s="1511"/>
      <c r="D18" s="1098"/>
      <c r="E18" s="1095"/>
      <c r="F18" s="1095"/>
      <c r="G18" s="1095"/>
      <c r="H18" s="1095"/>
      <c r="I18" s="1095"/>
      <c r="J18" s="1221"/>
      <c r="K18" s="1218"/>
      <c r="L18" s="1224"/>
      <c r="M18" s="1227"/>
      <c r="N18" s="1230"/>
      <c r="O18" s="1233"/>
      <c r="P18" s="1236"/>
      <c r="Q18" s="1239"/>
      <c r="R18" s="1221"/>
      <c r="S18" s="6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x14ac:dyDescent="0.25">
      <c r="A19" s="673"/>
      <c r="B19" s="1333" t="s">
        <v>1353</v>
      </c>
      <c r="C19" s="1393" t="s">
        <v>1356</v>
      </c>
      <c r="D19" s="1096"/>
      <c r="E19" s="1093"/>
      <c r="F19" s="1093"/>
      <c r="G19" s="1093"/>
      <c r="H19" s="1093"/>
      <c r="I19" s="1093"/>
      <c r="J19" s="1219">
        <v>841</v>
      </c>
      <c r="K19" s="1216" t="str">
        <f>+[25]Metas!K973</f>
        <v>Fondo complementario de garantías del sector agropecuario y rural capitalizado</v>
      </c>
      <c r="L19" s="2378">
        <v>0.25</v>
      </c>
      <c r="M19" s="1225">
        <f>SUM(N19:Q19)</f>
        <v>0</v>
      </c>
      <c r="N19" s="1228" t="s">
        <v>7490</v>
      </c>
      <c r="O19" s="1231" t="s">
        <v>7490</v>
      </c>
      <c r="P19" s="1234" t="s">
        <v>7490</v>
      </c>
      <c r="Q19" s="1237" t="s">
        <v>7490</v>
      </c>
      <c r="R19" s="1219">
        <f>+$J19</f>
        <v>841</v>
      </c>
      <c r="S19" s="677"/>
      <c r="T19" s="708"/>
      <c r="U19" s="708"/>
      <c r="V19" s="708"/>
      <c r="W19" s="677"/>
      <c r="X19" s="669"/>
      <c r="Y19" s="669"/>
      <c r="Z19" s="669"/>
      <c r="AA19" s="669"/>
      <c r="AB19" s="1219">
        <f>+$J19</f>
        <v>841</v>
      </c>
      <c r="AC19" s="1240">
        <f>+L19</f>
        <v>0.25</v>
      </c>
      <c r="AD19" s="308">
        <f t="shared" si="6"/>
        <v>0</v>
      </c>
      <c r="AE19" s="308">
        <f t="shared" si="0"/>
        <v>0</v>
      </c>
      <c r="AF19" s="308">
        <f t="shared" si="0"/>
        <v>0</v>
      </c>
      <c r="AG19" s="308">
        <f t="shared" si="0"/>
        <v>0</v>
      </c>
      <c r="AH19" s="308">
        <f t="shared" si="0"/>
        <v>0</v>
      </c>
      <c r="AI19" s="308">
        <f t="shared" si="0"/>
        <v>0</v>
      </c>
      <c r="AJ19" s="308">
        <f t="shared" si="0"/>
        <v>0</v>
      </c>
      <c r="AK19" s="1219">
        <f>+$J19</f>
        <v>841</v>
      </c>
      <c r="AL19" s="1310" t="str">
        <f>+N19</f>
        <v>0.0625</v>
      </c>
      <c r="AM19" s="308">
        <f t="shared" si="2"/>
        <v>0</v>
      </c>
      <c r="AN19" s="674"/>
      <c r="AO19" s="674"/>
      <c r="AP19" s="674"/>
      <c r="AQ19" s="674"/>
      <c r="AR19" s="674"/>
      <c r="AS19" s="674"/>
      <c r="AT19" s="1219">
        <f>+$J19</f>
        <v>841</v>
      </c>
      <c r="AU19" s="1311" t="str">
        <f>+O19</f>
        <v>0.0625</v>
      </c>
      <c r="AV19" s="308">
        <f t="shared" si="3"/>
        <v>0</v>
      </c>
      <c r="AW19" s="674"/>
      <c r="AX19" s="674"/>
      <c r="AY19" s="674"/>
      <c r="AZ19" s="674"/>
      <c r="BA19" s="674"/>
      <c r="BB19" s="674"/>
      <c r="BC19" s="1219">
        <f>+$J19</f>
        <v>841</v>
      </c>
      <c r="BD19" s="687" t="str">
        <f>+P19</f>
        <v>0.0625</v>
      </c>
      <c r="BE19" s="308">
        <f t="shared" si="4"/>
        <v>0</v>
      </c>
      <c r="BF19" s="674"/>
      <c r="BG19" s="674"/>
      <c r="BH19" s="674"/>
      <c r="BI19" s="674"/>
      <c r="BJ19" s="674"/>
      <c r="BK19" s="674"/>
      <c r="BL19" s="1219">
        <f>+$J19</f>
        <v>841</v>
      </c>
      <c r="BM19" s="680" t="str">
        <f>+Q19</f>
        <v>0.0625</v>
      </c>
      <c r="BN19" s="308">
        <f t="shared" si="5"/>
        <v>0</v>
      </c>
      <c r="BO19" s="674"/>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094"/>
      <c r="J20" s="1220"/>
      <c r="K20" s="1217"/>
      <c r="L20" s="2379"/>
      <c r="M20" s="1226"/>
      <c r="N20" s="1229"/>
      <c r="O20" s="1232"/>
      <c r="P20" s="1235"/>
      <c r="Q20" s="1238"/>
      <c r="R20" s="1220"/>
      <c r="S20" s="678"/>
      <c r="T20" s="709"/>
      <c r="U20" s="709"/>
      <c r="V20" s="709"/>
      <c r="W20" s="678"/>
      <c r="X20" s="670"/>
      <c r="Y20" s="670"/>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094"/>
      <c r="J21" s="1220"/>
      <c r="K21" s="1217"/>
      <c r="L21" s="2379"/>
      <c r="M21" s="1226"/>
      <c r="N21" s="1229"/>
      <c r="O21" s="1232"/>
      <c r="P21" s="1235"/>
      <c r="Q21" s="1238"/>
      <c r="R21" s="1220"/>
      <c r="S21" s="678"/>
      <c r="T21" s="709"/>
      <c r="U21" s="709"/>
      <c r="V21" s="709"/>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5"/>
      <c r="C22" s="1511"/>
      <c r="D22" s="1098"/>
      <c r="E22" s="1095"/>
      <c r="F22" s="1095"/>
      <c r="G22" s="1095"/>
      <c r="H22" s="1095"/>
      <c r="I22" s="1095"/>
      <c r="J22" s="1221"/>
      <c r="K22" s="1218"/>
      <c r="L22" s="2380"/>
      <c r="M22" s="1227"/>
      <c r="N22" s="1230"/>
      <c r="O22" s="1233"/>
      <c r="P22" s="1236"/>
      <c r="Q22" s="1239"/>
      <c r="R22" s="1221"/>
      <c r="S22" s="6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3" t="s">
        <v>1358</v>
      </c>
      <c r="C23" s="1314" t="s">
        <v>1361</v>
      </c>
      <c r="D23" s="1096"/>
      <c r="E23" s="1093"/>
      <c r="F23" s="1093"/>
      <c r="G23" s="1093"/>
      <c r="H23" s="1093"/>
      <c r="I23" s="1093"/>
      <c r="J23" s="1219">
        <v>842</v>
      </c>
      <c r="K23" s="1216" t="str">
        <f>+[25]Metas!K975</f>
        <v>Proyectos productivos agrícolas y/o pecuarios presentados a través de Convocatorias</v>
      </c>
      <c r="L23" s="1222">
        <v>0.25</v>
      </c>
      <c r="M23" s="1225">
        <f>SUM(N23:Q23)</f>
        <v>0</v>
      </c>
      <c r="N23" s="1482"/>
      <c r="O23" s="1484"/>
      <c r="P23" s="1486"/>
      <c r="Q23" s="1488"/>
      <c r="R23" s="1219">
        <f>+$J23</f>
        <v>842</v>
      </c>
      <c r="S23" s="677"/>
      <c r="T23" s="708"/>
      <c r="U23" s="708"/>
      <c r="V23" s="708"/>
      <c r="W23" s="677"/>
      <c r="X23" s="669"/>
      <c r="Y23" s="669"/>
      <c r="Z23" s="669"/>
      <c r="AA23" s="669"/>
      <c r="AB23" s="1219">
        <f t="shared" ref="AB23" si="7">+$J23</f>
        <v>842</v>
      </c>
      <c r="AC23" s="1240">
        <f>+L23</f>
        <v>0.25</v>
      </c>
      <c r="AD23" s="308">
        <f t="shared" si="6"/>
        <v>0</v>
      </c>
      <c r="AE23" s="308">
        <f t="shared" si="0"/>
        <v>0</v>
      </c>
      <c r="AF23" s="308">
        <f t="shared" si="0"/>
        <v>0</v>
      </c>
      <c r="AG23" s="308">
        <f t="shared" si="0"/>
        <v>0</v>
      </c>
      <c r="AH23" s="308">
        <f t="shared" si="0"/>
        <v>0</v>
      </c>
      <c r="AI23" s="308">
        <f t="shared" si="0"/>
        <v>0</v>
      </c>
      <c r="AJ23" s="308">
        <f t="shared" si="0"/>
        <v>0</v>
      </c>
      <c r="AK23" s="1219">
        <f t="shared" ref="AK23" si="8">+$J23</f>
        <v>842</v>
      </c>
      <c r="AL23" s="1310">
        <f>+N23</f>
        <v>0</v>
      </c>
      <c r="AM23" s="308">
        <f t="shared" si="2"/>
        <v>0</v>
      </c>
      <c r="AN23" s="674"/>
      <c r="AO23" s="674"/>
      <c r="AP23" s="674"/>
      <c r="AQ23" s="674"/>
      <c r="AR23" s="674"/>
      <c r="AS23" s="674"/>
      <c r="AT23" s="1219">
        <f t="shared" ref="AT23" si="9">+$J23</f>
        <v>842</v>
      </c>
      <c r="AU23" s="1311">
        <f>+O23</f>
        <v>0</v>
      </c>
      <c r="AV23" s="308">
        <f t="shared" si="3"/>
        <v>0</v>
      </c>
      <c r="AW23" s="674"/>
      <c r="AX23" s="674"/>
      <c r="AY23" s="674"/>
      <c r="AZ23" s="674"/>
      <c r="BA23" s="674"/>
      <c r="BB23" s="674"/>
      <c r="BC23" s="1219">
        <f t="shared" ref="BC23" si="10">+$J23</f>
        <v>842</v>
      </c>
      <c r="BD23" s="687">
        <f>+P23</f>
        <v>0</v>
      </c>
      <c r="BE23" s="308">
        <f t="shared" si="4"/>
        <v>0</v>
      </c>
      <c r="BF23" s="674"/>
      <c r="BG23" s="674"/>
      <c r="BH23" s="674"/>
      <c r="BI23" s="674"/>
      <c r="BJ23" s="674"/>
      <c r="BK23" s="674"/>
      <c r="BL23" s="1219">
        <f t="shared" ref="BL23" si="11">+$J23</f>
        <v>842</v>
      </c>
      <c r="BM23" s="680">
        <f>+Q23</f>
        <v>0</v>
      </c>
      <c r="BN23" s="308">
        <f t="shared" si="5"/>
        <v>0</v>
      </c>
      <c r="BO23" s="674"/>
      <c r="BP23" s="674"/>
      <c r="BQ23" s="674"/>
      <c r="BR23" s="674"/>
      <c r="BS23" s="674"/>
      <c r="BT23" s="674"/>
      <c r="BU23" s="1204" t="s">
        <v>7489</v>
      </c>
      <c r="BV23" s="1205"/>
      <c r="BW23" s="1205"/>
      <c r="BX23" s="1205"/>
      <c r="BY23" s="1205"/>
      <c r="BZ23" s="1205"/>
      <c r="CA23" s="1205"/>
      <c r="CB23" s="1205"/>
      <c r="CC23" s="1206"/>
    </row>
    <row r="24" spans="1:81" s="690" customFormat="1" ht="40.15" customHeight="1" x14ac:dyDescent="0.25">
      <c r="A24" s="673"/>
      <c r="B24" s="1334"/>
      <c r="C24" s="1315"/>
      <c r="D24" s="1097"/>
      <c r="E24" s="1094"/>
      <c r="F24" s="1094"/>
      <c r="G24" s="1094"/>
      <c r="H24" s="1094"/>
      <c r="I24" s="1094"/>
      <c r="J24" s="1220"/>
      <c r="K24" s="1217"/>
      <c r="L24" s="1223"/>
      <c r="M24" s="1226"/>
      <c r="N24" s="1229"/>
      <c r="O24" s="1232"/>
      <c r="P24" s="1235"/>
      <c r="Q24" s="1238"/>
      <c r="R24" s="1220"/>
      <c r="S24" s="678"/>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15"/>
      <c r="D25" s="1097"/>
      <c r="E25" s="1094"/>
      <c r="F25" s="1094"/>
      <c r="G25" s="1094"/>
      <c r="H25" s="1094"/>
      <c r="I25" s="1094"/>
      <c r="J25" s="1220"/>
      <c r="K25" s="1217"/>
      <c r="L25" s="1223"/>
      <c r="M25" s="1226"/>
      <c r="N25" s="1229"/>
      <c r="O25" s="1232"/>
      <c r="P25" s="1235"/>
      <c r="Q25" s="1238"/>
      <c r="R25" s="1220"/>
      <c r="S25" s="678"/>
      <c r="T25" s="709"/>
      <c r="U25" s="709"/>
      <c r="V25" s="709"/>
      <c r="W25" s="678"/>
      <c r="X25" s="670"/>
      <c r="Y25" s="670"/>
      <c r="Z25" s="670"/>
      <c r="AA25" s="670"/>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15"/>
      <c r="D26" s="1098"/>
      <c r="E26" s="1095"/>
      <c r="F26" s="1095"/>
      <c r="G26" s="1095"/>
      <c r="H26" s="1095"/>
      <c r="I26" s="1095"/>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15"/>
      <c r="D27" s="1096"/>
      <c r="E27" s="1093"/>
      <c r="F27" s="1093"/>
      <c r="G27" s="1093"/>
      <c r="H27" s="1093"/>
      <c r="I27" s="1093"/>
      <c r="J27" s="1219">
        <v>843</v>
      </c>
      <c r="K27" s="1216" t="str">
        <f>+[25]Metas!K976</f>
        <v>Proyectos productivos gestionados y fortalecidos a través de recursos del Sistema General de Regalías</v>
      </c>
      <c r="L27" s="1222">
        <v>2</v>
      </c>
      <c r="M27" s="1225">
        <f>SUM(N27:Q27)</f>
        <v>1</v>
      </c>
      <c r="N27" s="1228"/>
      <c r="O27" s="1231"/>
      <c r="P27" s="1234"/>
      <c r="Q27" s="1237">
        <v>1</v>
      </c>
      <c r="R27" s="1219">
        <f>+$J27</f>
        <v>843</v>
      </c>
      <c r="S27" s="677"/>
      <c r="T27" s="708"/>
      <c r="U27" s="708"/>
      <c r="V27" s="708"/>
      <c r="W27" s="677"/>
      <c r="X27" s="669"/>
      <c r="Y27" s="669"/>
      <c r="Z27" s="669"/>
      <c r="AA27" s="669"/>
      <c r="AB27" s="1219">
        <f t="shared" ref="AB27" si="12">+$J27</f>
        <v>843</v>
      </c>
      <c r="AC27" s="1240">
        <f t="shared" ref="AC27" si="13">+L27</f>
        <v>2</v>
      </c>
      <c r="AD27" s="308">
        <f t="shared" si="6"/>
        <v>0</v>
      </c>
      <c r="AE27" s="308">
        <f t="shared" si="6"/>
        <v>0</v>
      </c>
      <c r="AF27" s="308">
        <f t="shared" si="6"/>
        <v>0</v>
      </c>
      <c r="AG27" s="308">
        <f t="shared" si="6"/>
        <v>0</v>
      </c>
      <c r="AH27" s="308">
        <f t="shared" si="6"/>
        <v>0</v>
      </c>
      <c r="AI27" s="308">
        <f t="shared" si="6"/>
        <v>0</v>
      </c>
      <c r="AJ27" s="308">
        <f t="shared" si="6"/>
        <v>0</v>
      </c>
      <c r="AK27" s="1219">
        <f t="shared" ref="AK27" si="14">+$J27</f>
        <v>843</v>
      </c>
      <c r="AL27" s="1243">
        <f>+N27</f>
        <v>0</v>
      </c>
      <c r="AM27" s="308">
        <f t="shared" si="2"/>
        <v>0</v>
      </c>
      <c r="AN27" s="683"/>
      <c r="AO27" s="683"/>
      <c r="AP27" s="683"/>
      <c r="AQ27" s="683"/>
      <c r="AR27" s="683"/>
      <c r="AS27" s="683"/>
      <c r="AT27" s="1219">
        <f t="shared" ref="AT27" si="15">+$J27</f>
        <v>843</v>
      </c>
      <c r="AU27" s="1246">
        <f>+O27</f>
        <v>0</v>
      </c>
      <c r="AV27" s="308">
        <f t="shared" si="3"/>
        <v>0</v>
      </c>
      <c r="AW27" s="683"/>
      <c r="AX27" s="683"/>
      <c r="AY27" s="683"/>
      <c r="AZ27" s="683"/>
      <c r="BA27" s="683"/>
      <c r="BB27" s="683"/>
      <c r="BC27" s="1219">
        <f t="shared" ref="BC27" si="16">+$J27</f>
        <v>843</v>
      </c>
      <c r="BD27" s="1249">
        <f>+P27</f>
        <v>0</v>
      </c>
      <c r="BE27" s="308">
        <f t="shared" si="4"/>
        <v>0</v>
      </c>
      <c r="BF27" s="683"/>
      <c r="BG27" s="683"/>
      <c r="BH27" s="683"/>
      <c r="BI27" s="683"/>
      <c r="BJ27" s="683"/>
      <c r="BK27" s="683"/>
      <c r="BL27" s="1219">
        <f t="shared" ref="BL27" si="17">+$J27</f>
        <v>843</v>
      </c>
      <c r="BM27" s="1252">
        <f>+Q27</f>
        <v>1</v>
      </c>
      <c r="BN27" s="308">
        <f t="shared" si="5"/>
        <v>0</v>
      </c>
      <c r="BO27" s="683"/>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15"/>
      <c r="D28" s="1097"/>
      <c r="E28" s="1094"/>
      <c r="F28" s="1094"/>
      <c r="G28" s="1094"/>
      <c r="H28" s="1094"/>
      <c r="I28" s="1094"/>
      <c r="J28" s="1220"/>
      <c r="K28" s="1217"/>
      <c r="L28" s="1223"/>
      <c r="M28" s="1226"/>
      <c r="N28" s="1229"/>
      <c r="O28" s="1232"/>
      <c r="P28" s="1235"/>
      <c r="Q28" s="1238"/>
      <c r="R28" s="1220"/>
      <c r="S28" s="678"/>
      <c r="T28" s="709"/>
      <c r="U28" s="709"/>
      <c r="V28" s="709"/>
      <c r="W28" s="678"/>
      <c r="X28" s="670"/>
      <c r="Y28" s="670"/>
      <c r="Z28" s="670"/>
      <c r="AA28" s="670"/>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1097"/>
      <c r="E29" s="1094"/>
      <c r="F29" s="1094"/>
      <c r="G29" s="1094"/>
      <c r="H29" s="1094"/>
      <c r="I29" s="1094"/>
      <c r="J29" s="1220"/>
      <c r="K29" s="1217"/>
      <c r="L29" s="1223"/>
      <c r="M29" s="1226"/>
      <c r="N29" s="1229"/>
      <c r="O29" s="1232"/>
      <c r="P29" s="1235"/>
      <c r="Q29" s="1238"/>
      <c r="R29" s="1220"/>
      <c r="S29" s="678"/>
      <c r="T29" s="709"/>
      <c r="U29" s="709"/>
      <c r="V29" s="709"/>
      <c r="W29" s="678"/>
      <c r="X29" s="670"/>
      <c r="Y29" s="670"/>
      <c r="Z29" s="670"/>
      <c r="AA29" s="670"/>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315"/>
      <c r="D30" s="1098"/>
      <c r="E30" s="1095"/>
      <c r="F30" s="1095"/>
      <c r="G30" s="1095"/>
      <c r="H30" s="1095"/>
      <c r="I30" s="1095"/>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4"/>
      <c r="C31" s="1315"/>
      <c r="D31" s="1096"/>
      <c r="E31" s="1093"/>
      <c r="F31" s="1093"/>
      <c r="G31" s="1093"/>
      <c r="H31" s="1093"/>
      <c r="I31" s="1093"/>
      <c r="J31" s="1219">
        <v>844</v>
      </c>
      <c r="K31" s="1216" t="str">
        <f>+[25]Metas!K977</f>
        <v>Proyectos productivos con enfoque territorial gestionados y/o apoyados</v>
      </c>
      <c r="L31" s="1222"/>
      <c r="M31" s="1225">
        <f>SUM(N31:Q31)/4</f>
        <v>0</v>
      </c>
      <c r="N31" s="1228"/>
      <c r="O31" s="1231"/>
      <c r="P31" s="1234"/>
      <c r="Q31" s="1237"/>
      <c r="R31" s="1219">
        <f>+$J31</f>
        <v>844</v>
      </c>
      <c r="S31" s="677"/>
      <c r="T31" s="708"/>
      <c r="U31" s="708"/>
      <c r="V31" s="708"/>
      <c r="W31" s="677"/>
      <c r="X31" s="669"/>
      <c r="Y31" s="669"/>
      <c r="Z31" s="669"/>
      <c r="AA31" s="669"/>
      <c r="AB31" s="1219">
        <f t="shared" ref="AB31" si="18">+$J31</f>
        <v>844</v>
      </c>
      <c r="AC31" s="1240">
        <f t="shared" ref="AC31" si="19">+L31</f>
        <v>0</v>
      </c>
      <c r="AD31" s="308">
        <f t="shared" si="6"/>
        <v>0</v>
      </c>
      <c r="AE31" s="308">
        <f t="shared" si="6"/>
        <v>0</v>
      </c>
      <c r="AF31" s="308">
        <f t="shared" si="6"/>
        <v>0</v>
      </c>
      <c r="AG31" s="308">
        <f t="shared" si="6"/>
        <v>0</v>
      </c>
      <c r="AH31" s="308">
        <f t="shared" si="6"/>
        <v>0</v>
      </c>
      <c r="AI31" s="308">
        <f t="shared" si="6"/>
        <v>0</v>
      </c>
      <c r="AJ31" s="308">
        <f t="shared" si="6"/>
        <v>0</v>
      </c>
      <c r="AK31" s="1219">
        <f t="shared" ref="AK31" si="20">+$J31</f>
        <v>844</v>
      </c>
      <c r="AL31" s="1243">
        <f>+N31</f>
        <v>0</v>
      </c>
      <c r="AM31" s="308">
        <f t="shared" si="2"/>
        <v>0</v>
      </c>
      <c r="AN31" s="683"/>
      <c r="AO31" s="683"/>
      <c r="AP31" s="683"/>
      <c r="AQ31" s="683"/>
      <c r="AR31" s="683"/>
      <c r="AS31" s="683"/>
      <c r="AT31" s="1219">
        <f t="shared" ref="AT31" si="21">+$J31</f>
        <v>844</v>
      </c>
      <c r="AU31" s="1246">
        <f>+O31</f>
        <v>0</v>
      </c>
      <c r="AV31" s="308">
        <f t="shared" si="3"/>
        <v>0</v>
      </c>
      <c r="AW31" s="683"/>
      <c r="AX31" s="683"/>
      <c r="AY31" s="683"/>
      <c r="AZ31" s="683"/>
      <c r="BA31" s="683"/>
      <c r="BB31" s="683"/>
      <c r="BC31" s="1219">
        <f t="shared" ref="BC31" si="22">+$J31</f>
        <v>844</v>
      </c>
      <c r="BD31" s="1249">
        <f>+P31</f>
        <v>0</v>
      </c>
      <c r="BE31" s="308">
        <f t="shared" si="4"/>
        <v>0</v>
      </c>
      <c r="BF31" s="683"/>
      <c r="BG31" s="683"/>
      <c r="BH31" s="683"/>
      <c r="BI31" s="683"/>
      <c r="BJ31" s="683"/>
      <c r="BK31" s="683"/>
      <c r="BL31" s="1219">
        <f t="shared" ref="BL31" si="23">+$J31</f>
        <v>844</v>
      </c>
      <c r="BM31" s="1252">
        <f>+Q31</f>
        <v>0</v>
      </c>
      <c r="BN31" s="308">
        <f t="shared" si="5"/>
        <v>0</v>
      </c>
      <c r="BO31" s="683"/>
      <c r="BP31" s="683"/>
      <c r="BQ31" s="683"/>
      <c r="BR31" s="683"/>
      <c r="BS31" s="683"/>
      <c r="BT31" s="683"/>
      <c r="BU31" s="1204" t="s">
        <v>7489</v>
      </c>
      <c r="BV31" s="1205"/>
      <c r="BW31" s="1205"/>
      <c r="BX31" s="1205"/>
      <c r="BY31" s="1205"/>
      <c r="BZ31" s="1205"/>
      <c r="CA31" s="1205"/>
      <c r="CB31" s="1205"/>
      <c r="CC31" s="1206"/>
    </row>
    <row r="32" spans="1:81" s="690" customFormat="1" ht="40.15" customHeight="1" x14ac:dyDescent="0.25">
      <c r="A32" s="673"/>
      <c r="B32" s="1334"/>
      <c r="C32" s="1315"/>
      <c r="D32" s="1097"/>
      <c r="E32" s="1094"/>
      <c r="F32" s="1094"/>
      <c r="G32" s="1094"/>
      <c r="H32" s="1094"/>
      <c r="I32" s="1094"/>
      <c r="J32" s="1220"/>
      <c r="K32" s="1217"/>
      <c r="L32" s="1223"/>
      <c r="M32" s="1226"/>
      <c r="N32" s="1229"/>
      <c r="O32" s="1232"/>
      <c r="P32" s="1235"/>
      <c r="Q32" s="1238"/>
      <c r="R32" s="1220"/>
      <c r="S32" s="678"/>
      <c r="T32" s="709"/>
      <c r="U32" s="709"/>
      <c r="V32" s="709"/>
      <c r="W32" s="678"/>
      <c r="X32" s="670"/>
      <c r="Y32" s="670"/>
      <c r="Z32" s="670"/>
      <c r="AA32" s="670"/>
      <c r="AB32" s="1220"/>
      <c r="AC32" s="1241"/>
      <c r="AD32" s="303">
        <f t="shared" ref="AD32:AJ68"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684"/>
      <c r="AO32" s="684"/>
      <c r="AP32" s="684"/>
      <c r="AQ32" s="684"/>
      <c r="AR32" s="684"/>
      <c r="AS32" s="684"/>
      <c r="AT32" s="1220"/>
      <c r="AU32" s="1247"/>
      <c r="AV32" s="303">
        <f t="shared" si="3"/>
        <v>0</v>
      </c>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15"/>
      <c r="D33" s="1097"/>
      <c r="E33" s="1094"/>
      <c r="F33" s="1094"/>
      <c r="G33" s="1094"/>
      <c r="H33" s="1094"/>
      <c r="I33" s="1094"/>
      <c r="J33" s="1220"/>
      <c r="K33" s="1217"/>
      <c r="L33" s="1223"/>
      <c r="M33" s="1226"/>
      <c r="N33" s="1229"/>
      <c r="O33" s="1232"/>
      <c r="P33" s="1235"/>
      <c r="Q33" s="1238"/>
      <c r="R33" s="1220"/>
      <c r="S33" s="678"/>
      <c r="T33" s="709"/>
      <c r="U33" s="709"/>
      <c r="V33" s="709"/>
      <c r="W33" s="678"/>
      <c r="X33" s="670"/>
      <c r="Y33" s="670"/>
      <c r="Z33" s="670"/>
      <c r="AA33" s="670"/>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15"/>
      <c r="D34" s="1098"/>
      <c r="E34" s="1095"/>
      <c r="F34" s="1095"/>
      <c r="G34" s="1095"/>
      <c r="H34" s="1095"/>
      <c r="I34" s="1095"/>
      <c r="J34" s="1221"/>
      <c r="K34" s="1218"/>
      <c r="L34" s="1224"/>
      <c r="M34" s="1227"/>
      <c r="N34" s="1230"/>
      <c r="O34" s="1233"/>
      <c r="P34" s="1236"/>
      <c r="Q34" s="1239"/>
      <c r="R34" s="1221"/>
      <c r="S34" s="679"/>
      <c r="T34" s="710"/>
      <c r="U34" s="710"/>
      <c r="V34" s="710"/>
      <c r="W34" s="679"/>
      <c r="X34" s="671"/>
      <c r="Y34" s="671"/>
      <c r="Z34" s="671"/>
      <c r="AA34" s="671"/>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685"/>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x14ac:dyDescent="0.25">
      <c r="A35" s="673"/>
      <c r="B35" s="1334"/>
      <c r="C35" s="1315"/>
      <c r="D35" s="1096"/>
      <c r="E35" s="1093"/>
      <c r="F35" s="1093"/>
      <c r="G35" s="1093"/>
      <c r="H35" s="1093"/>
      <c r="I35" s="1093"/>
      <c r="J35" s="1219">
        <v>845</v>
      </c>
      <c r="K35" s="1216" t="str">
        <f>+[25]Metas!K978</f>
        <v>Proyectos productivos agropecuarios o agroindustriales gestionados y/o apoyados</v>
      </c>
      <c r="L35" s="1222"/>
      <c r="M35" s="1225">
        <f>SUM(N35:Q35)/4</f>
        <v>0</v>
      </c>
      <c r="N35" s="1228"/>
      <c r="O35" s="1231"/>
      <c r="P35" s="1234"/>
      <c r="Q35" s="1237"/>
      <c r="R35" s="1219">
        <f>+$J35</f>
        <v>845</v>
      </c>
      <c r="S35" s="677"/>
      <c r="T35" s="708"/>
      <c r="U35" s="708"/>
      <c r="V35" s="708"/>
      <c r="W35" s="677"/>
      <c r="X35" s="669"/>
      <c r="Y35" s="669"/>
      <c r="Z35" s="669"/>
      <c r="AA35" s="669"/>
      <c r="AB35" s="1219">
        <f t="shared" ref="AB35" si="25">+$J35</f>
        <v>845</v>
      </c>
      <c r="AC35" s="1240">
        <f t="shared" ref="AC35" si="26">+L35</f>
        <v>0</v>
      </c>
      <c r="AD35" s="308">
        <f t="shared" si="24"/>
        <v>0</v>
      </c>
      <c r="AE35" s="308">
        <f t="shared" si="24"/>
        <v>0</v>
      </c>
      <c r="AF35" s="308">
        <f t="shared" si="24"/>
        <v>0</v>
      </c>
      <c r="AG35" s="308">
        <f t="shared" si="24"/>
        <v>0</v>
      </c>
      <c r="AH35" s="308">
        <f t="shared" si="24"/>
        <v>0</v>
      </c>
      <c r="AI35" s="308">
        <f t="shared" si="24"/>
        <v>0</v>
      </c>
      <c r="AJ35" s="308">
        <f t="shared" si="24"/>
        <v>0</v>
      </c>
      <c r="AK35" s="1219">
        <f t="shared" ref="AK35" si="27">+$J35</f>
        <v>845</v>
      </c>
      <c r="AL35" s="1243">
        <f>+N35</f>
        <v>0</v>
      </c>
      <c r="AM35" s="308">
        <f t="shared" si="2"/>
        <v>0</v>
      </c>
      <c r="AN35" s="683"/>
      <c r="AO35" s="683"/>
      <c r="AP35" s="683"/>
      <c r="AQ35" s="683"/>
      <c r="AR35" s="683"/>
      <c r="AS35" s="683"/>
      <c r="AT35" s="1219">
        <f t="shared" ref="AT35" si="28">+$J35</f>
        <v>845</v>
      </c>
      <c r="AU35" s="1246">
        <f>+O35</f>
        <v>0</v>
      </c>
      <c r="AV35" s="308">
        <f t="shared" si="3"/>
        <v>0</v>
      </c>
      <c r="AW35" s="683"/>
      <c r="AX35" s="683"/>
      <c r="AY35" s="683"/>
      <c r="AZ35" s="683"/>
      <c r="BA35" s="683"/>
      <c r="BB35" s="683"/>
      <c r="BC35" s="1219">
        <f t="shared" ref="BC35" si="29">+$J35</f>
        <v>845</v>
      </c>
      <c r="BD35" s="1249">
        <f>+P35</f>
        <v>0</v>
      </c>
      <c r="BE35" s="308">
        <f t="shared" si="4"/>
        <v>0</v>
      </c>
      <c r="BF35" s="683"/>
      <c r="BG35" s="683"/>
      <c r="BH35" s="683"/>
      <c r="BI35" s="683"/>
      <c r="BJ35" s="683"/>
      <c r="BK35" s="683"/>
      <c r="BL35" s="1219">
        <f t="shared" ref="BL35" si="30">+$J35</f>
        <v>845</v>
      </c>
      <c r="BM35" s="1252">
        <f>+Q35</f>
        <v>0</v>
      </c>
      <c r="BN35" s="308">
        <f t="shared" si="5"/>
        <v>0</v>
      </c>
      <c r="BO35" s="683"/>
      <c r="BP35" s="683"/>
      <c r="BQ35" s="683"/>
      <c r="BR35" s="683"/>
      <c r="BS35" s="683"/>
      <c r="BT35" s="683"/>
      <c r="BU35" s="1204" t="s">
        <v>7489</v>
      </c>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1094"/>
      <c r="J36" s="1220"/>
      <c r="K36" s="1217"/>
      <c r="L36" s="1223"/>
      <c r="M36" s="1226"/>
      <c r="N36" s="1229"/>
      <c r="O36" s="1232"/>
      <c r="P36" s="1235"/>
      <c r="Q36" s="1238"/>
      <c r="R36" s="1220"/>
      <c r="S36" s="678"/>
      <c r="T36" s="709"/>
      <c r="U36" s="709"/>
      <c r="V36" s="709"/>
      <c r="W36" s="678"/>
      <c r="X36" s="670"/>
      <c r="Y36" s="670"/>
      <c r="Z36" s="670"/>
      <c r="AA36" s="670"/>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1094"/>
      <c r="J37" s="1220"/>
      <c r="K37" s="1217"/>
      <c r="L37" s="1223"/>
      <c r="M37" s="1226"/>
      <c r="N37" s="1229"/>
      <c r="O37" s="1232"/>
      <c r="P37" s="1235"/>
      <c r="Q37" s="1238"/>
      <c r="R37" s="1220"/>
      <c r="S37" s="678"/>
      <c r="T37" s="709"/>
      <c r="U37" s="709"/>
      <c r="V37" s="709"/>
      <c r="W37" s="678"/>
      <c r="X37" s="670"/>
      <c r="Y37" s="670"/>
      <c r="Z37" s="670"/>
      <c r="AA37" s="670"/>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16"/>
      <c r="D38" s="1098"/>
      <c r="E38" s="1095"/>
      <c r="F38" s="1095"/>
      <c r="G38" s="1095"/>
      <c r="H38" s="1095"/>
      <c r="I38" s="1095"/>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14" t="s">
        <v>1366</v>
      </c>
      <c r="D39" s="1096"/>
      <c r="E39" s="1093"/>
      <c r="F39" s="1093"/>
      <c r="G39" s="1093"/>
      <c r="H39" s="1093"/>
      <c r="I39" s="1093"/>
      <c r="J39" s="1219">
        <v>846</v>
      </c>
      <c r="K39" s="1216" t="str">
        <f>+[25]Metas!K979</f>
        <v>Proyectos productivos con jóvenes rurales gestionados y/o apoyados</v>
      </c>
      <c r="L39" s="1222"/>
      <c r="M39" s="1225"/>
      <c r="N39" s="1228"/>
      <c r="O39" s="1231"/>
      <c r="P39" s="1234"/>
      <c r="Q39" s="1237"/>
      <c r="R39" s="1219">
        <f>+$J39</f>
        <v>846</v>
      </c>
      <c r="S39" s="677"/>
      <c r="T39" s="708"/>
      <c r="U39" s="708"/>
      <c r="V39" s="708"/>
      <c r="W39" s="677"/>
      <c r="X39" s="669"/>
      <c r="Y39" s="669"/>
      <c r="Z39" s="669"/>
      <c r="AA39" s="669"/>
      <c r="AB39" s="1219">
        <f t="shared" ref="AB39" si="31">+$J39</f>
        <v>846</v>
      </c>
      <c r="AC39" s="1240">
        <f t="shared" ref="AC39" si="32">+L39</f>
        <v>0</v>
      </c>
      <c r="AD39" s="308">
        <f t="shared" si="24"/>
        <v>0</v>
      </c>
      <c r="AE39" s="308">
        <f t="shared" si="24"/>
        <v>0</v>
      </c>
      <c r="AF39" s="308">
        <f t="shared" si="24"/>
        <v>0</v>
      </c>
      <c r="AG39" s="308">
        <f t="shared" si="24"/>
        <v>0</v>
      </c>
      <c r="AH39" s="308">
        <f t="shared" si="24"/>
        <v>0</v>
      </c>
      <c r="AI39" s="308">
        <f t="shared" si="24"/>
        <v>0</v>
      </c>
      <c r="AJ39" s="308">
        <f t="shared" si="24"/>
        <v>0</v>
      </c>
      <c r="AK39" s="1219">
        <f t="shared" ref="AK39" si="33">+$J39</f>
        <v>846</v>
      </c>
      <c r="AL39" s="1243">
        <f>+N39</f>
        <v>0</v>
      </c>
      <c r="AM39" s="308">
        <f t="shared" si="2"/>
        <v>0</v>
      </c>
      <c r="AN39" s="683"/>
      <c r="AO39" s="683"/>
      <c r="AP39" s="683"/>
      <c r="AQ39" s="683"/>
      <c r="AR39" s="683"/>
      <c r="AS39" s="683"/>
      <c r="AT39" s="1219">
        <f t="shared" ref="AT39" si="34">+$J39</f>
        <v>846</v>
      </c>
      <c r="AU39" s="1246">
        <f>+O39</f>
        <v>0</v>
      </c>
      <c r="AV39" s="308">
        <f t="shared" si="3"/>
        <v>0</v>
      </c>
      <c r="AW39" s="683"/>
      <c r="AX39" s="683"/>
      <c r="AY39" s="683"/>
      <c r="AZ39" s="683"/>
      <c r="BA39" s="683"/>
      <c r="BB39" s="683"/>
      <c r="BC39" s="1219">
        <f t="shared" ref="BC39" si="35">+$J39</f>
        <v>846</v>
      </c>
      <c r="BD39" s="1249">
        <f>+P39</f>
        <v>0</v>
      </c>
      <c r="BE39" s="308">
        <f t="shared" si="4"/>
        <v>0</v>
      </c>
      <c r="BF39" s="683"/>
      <c r="BG39" s="683"/>
      <c r="BH39" s="683"/>
      <c r="BI39" s="683"/>
      <c r="BJ39" s="683"/>
      <c r="BK39" s="683"/>
      <c r="BL39" s="1219">
        <f t="shared" ref="BL39" si="36">+$J39</f>
        <v>846</v>
      </c>
      <c r="BM39" s="1252">
        <f>+Q39</f>
        <v>0</v>
      </c>
      <c r="BN39" s="308">
        <f t="shared" si="5"/>
        <v>0</v>
      </c>
      <c r="BO39" s="683"/>
      <c r="BP39" s="683"/>
      <c r="BQ39" s="683"/>
      <c r="BR39" s="683"/>
      <c r="BS39" s="683"/>
      <c r="BT39" s="683"/>
      <c r="BU39" s="1204" t="s">
        <v>7489</v>
      </c>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1094"/>
      <c r="J40" s="1220"/>
      <c r="K40" s="1217"/>
      <c r="L40" s="1223"/>
      <c r="M40" s="1226"/>
      <c r="N40" s="1229"/>
      <c r="O40" s="1232"/>
      <c r="P40" s="1235"/>
      <c r="Q40" s="1238"/>
      <c r="R40" s="1220"/>
      <c r="S40" s="678"/>
      <c r="T40" s="709"/>
      <c r="U40" s="709"/>
      <c r="V40" s="709"/>
      <c r="W40" s="678"/>
      <c r="X40" s="670"/>
      <c r="Y40" s="670"/>
      <c r="Z40" s="670"/>
      <c r="AA40" s="670"/>
      <c r="AB40" s="1220"/>
      <c r="AC40" s="1241"/>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1094"/>
      <c r="J41" s="1220"/>
      <c r="K41" s="1217"/>
      <c r="L41" s="1223"/>
      <c r="M41" s="1226"/>
      <c r="N41" s="1229"/>
      <c r="O41" s="1232"/>
      <c r="P41" s="1235"/>
      <c r="Q41" s="1238"/>
      <c r="R41" s="1220"/>
      <c r="S41" s="678"/>
      <c r="T41" s="709"/>
      <c r="U41" s="709"/>
      <c r="V41" s="709"/>
      <c r="W41" s="678"/>
      <c r="X41" s="670"/>
      <c r="Y41" s="670"/>
      <c r="Z41" s="670"/>
      <c r="AA41" s="670"/>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5"/>
      <c r="D42" s="1098"/>
      <c r="E42" s="1095"/>
      <c r="F42" s="1095"/>
      <c r="G42" s="1095"/>
      <c r="H42" s="1095"/>
      <c r="I42" s="1095"/>
      <c r="J42" s="1221"/>
      <c r="K42" s="1218"/>
      <c r="L42" s="1224"/>
      <c r="M42" s="1227"/>
      <c r="N42" s="1230"/>
      <c r="O42" s="1233"/>
      <c r="P42" s="1236"/>
      <c r="Q42" s="1239"/>
      <c r="R42" s="1221"/>
      <c r="S42" s="679"/>
      <c r="T42" s="710"/>
      <c r="U42" s="710"/>
      <c r="V42" s="710"/>
      <c r="W42" s="679"/>
      <c r="X42" s="671"/>
      <c r="Y42" s="671"/>
      <c r="Z42" s="671"/>
      <c r="AA42" s="671"/>
      <c r="AB42" s="1221"/>
      <c r="AC42" s="1242"/>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1334"/>
      <c r="C43" s="1315"/>
      <c r="D43" s="1096"/>
      <c r="E43" s="1093"/>
      <c r="F43" s="1093"/>
      <c r="G43" s="1093"/>
      <c r="H43" s="1093"/>
      <c r="I43" s="1093"/>
      <c r="J43" s="1219">
        <v>847</v>
      </c>
      <c r="K43" s="1216" t="str">
        <f>+[25]Metas!K980</f>
        <v>Proyectos productivos con mujeres rurales gestionados y/o apoyados</v>
      </c>
      <c r="L43" s="1222"/>
      <c r="M43" s="1225">
        <f>SUM(N43:Q43)</f>
        <v>0</v>
      </c>
      <c r="N43" s="1228"/>
      <c r="O43" s="1231"/>
      <c r="P43" s="1234"/>
      <c r="Q43" s="1237"/>
      <c r="R43" s="1219">
        <f>+$J43</f>
        <v>847</v>
      </c>
      <c r="S43" s="677"/>
      <c r="T43" s="708"/>
      <c r="U43" s="708"/>
      <c r="V43" s="708"/>
      <c r="W43" s="677"/>
      <c r="X43" s="669"/>
      <c r="Y43" s="669"/>
      <c r="Z43" s="669"/>
      <c r="AA43" s="669"/>
      <c r="AB43" s="1219">
        <f t="shared" ref="AB43" si="37">+$J43</f>
        <v>847</v>
      </c>
      <c r="AC43" s="1240">
        <f t="shared" ref="AC43" si="38">+L43</f>
        <v>0</v>
      </c>
      <c r="AD43" s="308">
        <f t="shared" si="24"/>
        <v>0</v>
      </c>
      <c r="AE43" s="308">
        <f t="shared" si="24"/>
        <v>0</v>
      </c>
      <c r="AF43" s="308">
        <f t="shared" si="24"/>
        <v>0</v>
      </c>
      <c r="AG43" s="308">
        <f t="shared" si="24"/>
        <v>0</v>
      </c>
      <c r="AH43" s="308">
        <f t="shared" si="24"/>
        <v>0</v>
      </c>
      <c r="AI43" s="308">
        <f t="shared" si="24"/>
        <v>0</v>
      </c>
      <c r="AJ43" s="308">
        <f t="shared" si="24"/>
        <v>0</v>
      </c>
      <c r="AK43" s="1219">
        <f t="shared" ref="AK43" si="39">+$J43</f>
        <v>847</v>
      </c>
      <c r="AL43" s="1243">
        <f>+N43</f>
        <v>0</v>
      </c>
      <c r="AM43" s="308">
        <f t="shared" si="2"/>
        <v>0</v>
      </c>
      <c r="AN43" s="683"/>
      <c r="AO43" s="683"/>
      <c r="AP43" s="683"/>
      <c r="AQ43" s="683"/>
      <c r="AR43" s="683"/>
      <c r="AS43" s="683"/>
      <c r="AT43" s="1219">
        <f t="shared" ref="AT43" si="40">+$J43</f>
        <v>847</v>
      </c>
      <c r="AU43" s="1246">
        <f>+O43</f>
        <v>0</v>
      </c>
      <c r="AV43" s="308">
        <f t="shared" si="3"/>
        <v>0</v>
      </c>
      <c r="AW43" s="683"/>
      <c r="AX43" s="683"/>
      <c r="AY43" s="683"/>
      <c r="AZ43" s="683"/>
      <c r="BA43" s="683"/>
      <c r="BB43" s="683"/>
      <c r="BC43" s="1219">
        <f t="shared" ref="BC43" si="41">+$J43</f>
        <v>847</v>
      </c>
      <c r="BD43" s="1249">
        <f>+P43</f>
        <v>0</v>
      </c>
      <c r="BE43" s="308">
        <f t="shared" si="4"/>
        <v>0</v>
      </c>
      <c r="BF43" s="683"/>
      <c r="BG43" s="683"/>
      <c r="BH43" s="683"/>
      <c r="BI43" s="683"/>
      <c r="BJ43" s="683"/>
      <c r="BK43" s="683"/>
      <c r="BL43" s="1219">
        <f t="shared" ref="BL43" si="42">+$J43</f>
        <v>847</v>
      </c>
      <c r="BM43" s="1252">
        <f>+Q43</f>
        <v>0</v>
      </c>
      <c r="BN43" s="308">
        <f t="shared" si="5"/>
        <v>0</v>
      </c>
      <c r="BO43" s="683"/>
      <c r="BP43" s="683"/>
      <c r="BQ43" s="683"/>
      <c r="BR43" s="683"/>
      <c r="BS43" s="683"/>
      <c r="BT43" s="683"/>
      <c r="BU43" s="1204" t="s">
        <v>7489</v>
      </c>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1094"/>
      <c r="J44" s="1220"/>
      <c r="K44" s="1217"/>
      <c r="L44" s="1223"/>
      <c r="M44" s="1226"/>
      <c r="N44" s="1229"/>
      <c r="O44" s="1232"/>
      <c r="P44" s="1235"/>
      <c r="Q44" s="1238"/>
      <c r="R44" s="1220"/>
      <c r="S44" s="678"/>
      <c r="T44" s="709"/>
      <c r="U44" s="709"/>
      <c r="V44" s="709"/>
      <c r="W44" s="678"/>
      <c r="X44" s="670"/>
      <c r="Y44" s="670"/>
      <c r="Z44" s="670"/>
      <c r="AA44" s="670"/>
      <c r="AB44" s="1220"/>
      <c r="AC44" s="1241"/>
      <c r="AD44" s="303">
        <f t="shared" si="24"/>
        <v>0</v>
      </c>
      <c r="AE44" s="303">
        <f t="shared" si="24"/>
        <v>0</v>
      </c>
      <c r="AF44" s="303">
        <f t="shared" si="24"/>
        <v>0</v>
      </c>
      <c r="AG44" s="303">
        <f t="shared" si="24"/>
        <v>0</v>
      </c>
      <c r="AH44" s="303">
        <f t="shared" si="24"/>
        <v>0</v>
      </c>
      <c r="AI44" s="303">
        <f t="shared" si="24"/>
        <v>0</v>
      </c>
      <c r="AJ44" s="303">
        <f t="shared" si="24"/>
        <v>0</v>
      </c>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1094"/>
      <c r="J45" s="1220"/>
      <c r="K45" s="1217"/>
      <c r="L45" s="1223"/>
      <c r="M45" s="1226"/>
      <c r="N45" s="1229"/>
      <c r="O45" s="1232"/>
      <c r="P45" s="1235"/>
      <c r="Q45" s="1238"/>
      <c r="R45" s="1220"/>
      <c r="S45" s="678"/>
      <c r="T45" s="709"/>
      <c r="U45" s="709"/>
      <c r="V45" s="709"/>
      <c r="W45" s="678"/>
      <c r="X45" s="670"/>
      <c r="Y45" s="670"/>
      <c r="Z45" s="670"/>
      <c r="AA45" s="670"/>
      <c r="AB45" s="1220"/>
      <c r="AC45" s="1241"/>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5"/>
      <c r="D46" s="1098"/>
      <c r="E46" s="1095"/>
      <c r="F46" s="1095"/>
      <c r="G46" s="1095"/>
      <c r="H46" s="1095"/>
      <c r="I46" s="1095"/>
      <c r="J46" s="1221"/>
      <c r="K46" s="1218"/>
      <c r="L46" s="1224"/>
      <c r="M46" s="1227"/>
      <c r="N46" s="1230"/>
      <c r="O46" s="1233"/>
      <c r="P46" s="1236"/>
      <c r="Q46" s="1239"/>
      <c r="R46" s="1221"/>
      <c r="S46" s="679"/>
      <c r="T46" s="710"/>
      <c r="U46" s="710"/>
      <c r="V46" s="710"/>
      <c r="W46" s="679"/>
      <c r="X46" s="671"/>
      <c r="Y46" s="671"/>
      <c r="Z46" s="671"/>
      <c r="AA46" s="671"/>
      <c r="AB46" s="1221"/>
      <c r="AC46" s="1242"/>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15"/>
      <c r="D47" s="1096"/>
      <c r="E47" s="1093"/>
      <c r="F47" s="1093"/>
      <c r="G47" s="1093"/>
      <c r="H47" s="1093"/>
      <c r="I47" s="1093"/>
      <c r="J47" s="1219">
        <v>848</v>
      </c>
      <c r="K47" s="1216" t="str">
        <f>+[25]Metas!K981</f>
        <v>Proyectos productivos con población víctima gestionados y/o apoyados</v>
      </c>
      <c r="L47" s="1222"/>
      <c r="M47" s="1225">
        <f>SUM(N47:Q47)</f>
        <v>0</v>
      </c>
      <c r="N47" s="1228"/>
      <c r="O47" s="1231"/>
      <c r="P47" s="1234"/>
      <c r="Q47" s="1237"/>
      <c r="R47" s="1219">
        <f>+$J47</f>
        <v>848</v>
      </c>
      <c r="S47" s="677"/>
      <c r="T47" s="708"/>
      <c r="U47" s="708"/>
      <c r="V47" s="708"/>
      <c r="W47" s="677"/>
      <c r="X47" s="669"/>
      <c r="Y47" s="669"/>
      <c r="Z47" s="669"/>
      <c r="AA47" s="669"/>
      <c r="AB47" s="1219">
        <f t="shared" ref="AB47" si="43">+$J47</f>
        <v>848</v>
      </c>
      <c r="AC47" s="1240">
        <f t="shared" ref="AC47" si="44">+L47</f>
        <v>0</v>
      </c>
      <c r="AD47" s="308">
        <f t="shared" si="24"/>
        <v>0</v>
      </c>
      <c r="AE47" s="308">
        <f t="shared" si="24"/>
        <v>0</v>
      </c>
      <c r="AF47" s="308">
        <f t="shared" si="24"/>
        <v>0</v>
      </c>
      <c r="AG47" s="308">
        <f t="shared" si="24"/>
        <v>0</v>
      </c>
      <c r="AH47" s="308">
        <f t="shared" si="24"/>
        <v>0</v>
      </c>
      <c r="AI47" s="308">
        <f t="shared" si="24"/>
        <v>0</v>
      </c>
      <c r="AJ47" s="308">
        <f t="shared" si="24"/>
        <v>0</v>
      </c>
      <c r="AK47" s="1219">
        <f t="shared" ref="AK47" si="45">+$J47</f>
        <v>848</v>
      </c>
      <c r="AL47" s="1243">
        <f>+N47</f>
        <v>0</v>
      </c>
      <c r="AM47" s="308">
        <f t="shared" si="2"/>
        <v>0</v>
      </c>
      <c r="AN47" s="683"/>
      <c r="AO47" s="683"/>
      <c r="AP47" s="683"/>
      <c r="AQ47" s="683"/>
      <c r="AR47" s="683"/>
      <c r="AS47" s="683"/>
      <c r="AT47" s="1219">
        <f t="shared" ref="AT47" si="46">+$J47</f>
        <v>848</v>
      </c>
      <c r="AU47" s="1246">
        <f>+O47</f>
        <v>0</v>
      </c>
      <c r="AV47" s="308">
        <f t="shared" si="3"/>
        <v>0</v>
      </c>
      <c r="AW47" s="683"/>
      <c r="AX47" s="683"/>
      <c r="AY47" s="683"/>
      <c r="AZ47" s="683"/>
      <c r="BA47" s="683"/>
      <c r="BB47" s="683"/>
      <c r="BC47" s="1219">
        <f t="shared" ref="BC47" si="47">+$J47</f>
        <v>848</v>
      </c>
      <c r="BD47" s="1249">
        <f>+P47</f>
        <v>0</v>
      </c>
      <c r="BE47" s="308">
        <f t="shared" si="4"/>
        <v>0</v>
      </c>
      <c r="BF47" s="683"/>
      <c r="BG47" s="683"/>
      <c r="BH47" s="683"/>
      <c r="BI47" s="683"/>
      <c r="BJ47" s="683"/>
      <c r="BK47" s="683"/>
      <c r="BL47" s="1219">
        <f t="shared" ref="BL47" si="48">+$J47</f>
        <v>848</v>
      </c>
      <c r="BM47" s="1252">
        <f>+Q47</f>
        <v>0</v>
      </c>
      <c r="BN47" s="308">
        <f t="shared" si="5"/>
        <v>0</v>
      </c>
      <c r="BO47" s="683"/>
      <c r="BP47" s="683"/>
      <c r="BQ47" s="683"/>
      <c r="BR47" s="683"/>
      <c r="BS47" s="683"/>
      <c r="BT47" s="683"/>
      <c r="BU47" s="1204" t="s">
        <v>7489</v>
      </c>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1094"/>
      <c r="J48" s="1220"/>
      <c r="K48" s="1217"/>
      <c r="L48" s="1223"/>
      <c r="M48" s="1226"/>
      <c r="N48" s="1229"/>
      <c r="O48" s="1232"/>
      <c r="P48" s="1235"/>
      <c r="Q48" s="1238"/>
      <c r="R48" s="1220"/>
      <c r="S48" s="678"/>
      <c r="T48" s="709"/>
      <c r="U48" s="709"/>
      <c r="V48" s="709"/>
      <c r="W48" s="678"/>
      <c r="X48" s="670"/>
      <c r="Y48" s="670"/>
      <c r="Z48" s="670"/>
      <c r="AA48" s="670"/>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1094"/>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316"/>
      <c r="D50" s="1098"/>
      <c r="E50" s="1095"/>
      <c r="F50" s="1095"/>
      <c r="G50" s="1095"/>
      <c r="H50" s="1095"/>
      <c r="I50" s="1095"/>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1334"/>
      <c r="C51" s="1314" t="s">
        <v>1371</v>
      </c>
      <c r="D51" s="2370"/>
      <c r="E51" s="2366"/>
      <c r="F51" s="2366"/>
      <c r="G51" s="2366"/>
      <c r="H51" s="2366"/>
      <c r="I51" s="2366"/>
      <c r="J51" s="1299">
        <v>849</v>
      </c>
      <c r="K51" s="2366" t="str">
        <f>+[25]Metas!K982</f>
        <v>Hectáreas de café sembradas y/o mejoradas</v>
      </c>
      <c r="L51" s="1415">
        <v>1000</v>
      </c>
      <c r="M51" s="1225">
        <f>SUM(N51:Q51)</f>
        <v>1000</v>
      </c>
      <c r="N51" s="2259">
        <v>100</v>
      </c>
      <c r="O51" s="2259">
        <v>300</v>
      </c>
      <c r="P51" s="2259">
        <v>400</v>
      </c>
      <c r="Q51" s="2259">
        <v>200</v>
      </c>
      <c r="R51" s="1299">
        <f>+$J51</f>
        <v>849</v>
      </c>
      <c r="S51" s="677"/>
      <c r="T51" s="708"/>
      <c r="U51" s="708"/>
      <c r="V51" s="708"/>
      <c r="W51" s="677"/>
      <c r="X51" s="669"/>
      <c r="Y51" s="669"/>
      <c r="Z51" s="669"/>
      <c r="AA51" s="669"/>
      <c r="AB51" s="1219">
        <f t="shared" ref="AB51" si="49">+$J51</f>
        <v>849</v>
      </c>
      <c r="AC51" s="1240">
        <f t="shared" ref="AC51" si="50">+L51</f>
        <v>1000</v>
      </c>
      <c r="AD51" s="308">
        <f t="shared" si="24"/>
        <v>0</v>
      </c>
      <c r="AE51" s="308">
        <f t="shared" si="24"/>
        <v>0</v>
      </c>
      <c r="AF51" s="308">
        <f t="shared" si="24"/>
        <v>0</v>
      </c>
      <c r="AG51" s="308">
        <f t="shared" si="24"/>
        <v>0</v>
      </c>
      <c r="AH51" s="308">
        <f t="shared" si="24"/>
        <v>0</v>
      </c>
      <c r="AI51" s="308">
        <f t="shared" si="24"/>
        <v>0</v>
      </c>
      <c r="AJ51" s="308">
        <f t="shared" si="24"/>
        <v>0</v>
      </c>
      <c r="AK51" s="1219">
        <f t="shared" ref="AK51" si="51">+$J51</f>
        <v>849</v>
      </c>
      <c r="AL51" s="1243">
        <f>+N51</f>
        <v>100</v>
      </c>
      <c r="AM51" s="308">
        <f t="shared" si="2"/>
        <v>0</v>
      </c>
      <c r="AN51" s="683"/>
      <c r="AO51" s="683"/>
      <c r="AP51" s="683"/>
      <c r="AQ51" s="683"/>
      <c r="AR51" s="683"/>
      <c r="AS51" s="683"/>
      <c r="AT51" s="1219">
        <f t="shared" ref="AT51" si="52">+$J51</f>
        <v>849</v>
      </c>
      <c r="AU51" s="1246">
        <f>+O51</f>
        <v>300</v>
      </c>
      <c r="AV51" s="308">
        <f t="shared" si="3"/>
        <v>0</v>
      </c>
      <c r="AW51" s="683"/>
      <c r="AX51" s="683"/>
      <c r="AY51" s="683"/>
      <c r="AZ51" s="683"/>
      <c r="BA51" s="683"/>
      <c r="BB51" s="683"/>
      <c r="BC51" s="1219">
        <f t="shared" ref="BC51" si="53">+$J51</f>
        <v>849</v>
      </c>
      <c r="BD51" s="1249">
        <f>+P51</f>
        <v>400</v>
      </c>
      <c r="BE51" s="308">
        <f t="shared" si="4"/>
        <v>0</v>
      </c>
      <c r="BF51" s="683"/>
      <c r="BG51" s="683"/>
      <c r="BH51" s="683"/>
      <c r="BI51" s="683"/>
      <c r="BJ51" s="683"/>
      <c r="BK51" s="683"/>
      <c r="BL51" s="1219">
        <f t="shared" ref="BL51" si="54">+$J51</f>
        <v>849</v>
      </c>
      <c r="BM51" s="1252">
        <f>+Q51</f>
        <v>200</v>
      </c>
      <c r="BN51" s="308">
        <f t="shared" si="5"/>
        <v>0</v>
      </c>
      <c r="BO51" s="683"/>
      <c r="BP51" s="683"/>
      <c r="BQ51" s="683"/>
      <c r="BR51" s="683"/>
      <c r="BS51" s="683"/>
      <c r="BT51" s="683"/>
      <c r="BU51" s="1204"/>
      <c r="BV51" s="1205"/>
      <c r="BW51" s="1205"/>
      <c r="BX51" s="1205"/>
      <c r="BY51" s="1205"/>
      <c r="BZ51" s="1205"/>
      <c r="CA51" s="1205"/>
      <c r="CB51" s="1205"/>
      <c r="CC51" s="1206"/>
    </row>
    <row r="52" spans="1:81" s="690" customFormat="1" ht="40.15" customHeight="1" x14ac:dyDescent="0.25">
      <c r="A52" s="673"/>
      <c r="B52" s="1334"/>
      <c r="C52" s="1315"/>
      <c r="D52" s="1331"/>
      <c r="E52" s="2367"/>
      <c r="F52" s="2367"/>
      <c r="G52" s="2367"/>
      <c r="H52" s="2367"/>
      <c r="I52" s="2367"/>
      <c r="J52" s="1300"/>
      <c r="K52" s="2367"/>
      <c r="L52" s="1416"/>
      <c r="M52" s="1226"/>
      <c r="N52" s="2260"/>
      <c r="O52" s="2260"/>
      <c r="P52" s="2260"/>
      <c r="Q52" s="2260"/>
      <c r="R52" s="1300"/>
      <c r="S52" s="678"/>
      <c r="T52" s="709"/>
      <c r="U52" s="709"/>
      <c r="V52" s="709"/>
      <c r="W52" s="678"/>
      <c r="X52" s="670"/>
      <c r="Y52" s="670"/>
      <c r="Z52" s="670"/>
      <c r="AA52" s="670"/>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x14ac:dyDescent="0.25">
      <c r="A53" s="673"/>
      <c r="B53" s="1334"/>
      <c r="C53" s="1315"/>
      <c r="D53" s="1331"/>
      <c r="E53" s="2367"/>
      <c r="F53" s="2367"/>
      <c r="G53" s="2367"/>
      <c r="H53" s="2367"/>
      <c r="I53" s="2367"/>
      <c r="J53" s="1300"/>
      <c r="K53" s="2367"/>
      <c r="L53" s="1416"/>
      <c r="M53" s="1226"/>
      <c r="N53" s="2260"/>
      <c r="O53" s="2260"/>
      <c r="P53" s="2260"/>
      <c r="Q53" s="2260"/>
      <c r="R53" s="1300"/>
      <c r="S53" s="678"/>
      <c r="T53" s="709"/>
      <c r="U53" s="709"/>
      <c r="V53" s="709"/>
      <c r="W53" s="678"/>
      <c r="X53" s="670"/>
      <c r="Y53" s="670"/>
      <c r="Z53" s="670"/>
      <c r="AA53" s="670"/>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Bot="1" x14ac:dyDescent="0.3">
      <c r="A54" s="673"/>
      <c r="B54" s="1334"/>
      <c r="C54" s="1315"/>
      <c r="D54" s="2371"/>
      <c r="E54" s="2368"/>
      <c r="F54" s="2368"/>
      <c r="G54" s="2368"/>
      <c r="H54" s="2368"/>
      <c r="I54" s="2368"/>
      <c r="J54" s="1301"/>
      <c r="K54" s="2368"/>
      <c r="L54" s="1417"/>
      <c r="M54" s="1227"/>
      <c r="N54" s="2261"/>
      <c r="O54" s="2261"/>
      <c r="P54" s="2261"/>
      <c r="Q54" s="2261"/>
      <c r="R54" s="1301"/>
      <c r="S54" s="679"/>
      <c r="T54" s="710"/>
      <c r="U54" s="710"/>
      <c r="V54" s="710"/>
      <c r="W54" s="679"/>
      <c r="X54" s="671"/>
      <c r="Y54" s="671"/>
      <c r="Z54" s="671"/>
      <c r="AA54" s="671"/>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x14ac:dyDescent="0.25">
      <c r="A55" s="673"/>
      <c r="B55" s="1334"/>
      <c r="C55" s="1315"/>
      <c r="D55" s="2370"/>
      <c r="E55" s="2366"/>
      <c r="F55" s="2366"/>
      <c r="G55" s="2366"/>
      <c r="H55" s="2366"/>
      <c r="I55" s="2366"/>
      <c r="J55" s="1299">
        <v>850</v>
      </c>
      <c r="K55" s="2366" t="str">
        <f>+[25]Metas!K983</f>
        <v>Hectáreas de cacao sembradas y/o mejoradas</v>
      </c>
      <c r="L55" s="1415">
        <v>800</v>
      </c>
      <c r="M55" s="1225">
        <f>SUM(N55:Q55)</f>
        <v>800</v>
      </c>
      <c r="N55" s="2259">
        <v>80</v>
      </c>
      <c r="O55" s="2259">
        <v>240</v>
      </c>
      <c r="P55" s="2259">
        <v>240</v>
      </c>
      <c r="Q55" s="2259">
        <v>240</v>
      </c>
      <c r="R55" s="1299">
        <f>+$J55</f>
        <v>850</v>
      </c>
      <c r="S55" s="677"/>
      <c r="T55" s="708"/>
      <c r="U55" s="708"/>
      <c r="V55" s="708"/>
      <c r="W55" s="677"/>
      <c r="X55" s="669"/>
      <c r="Y55" s="669"/>
      <c r="Z55" s="669"/>
      <c r="AA55" s="669"/>
      <c r="AB55" s="1219">
        <f t="shared" ref="AB55" si="55">+$J55</f>
        <v>850</v>
      </c>
      <c r="AC55" s="1240">
        <f t="shared" ref="AC55" si="56">+L55</f>
        <v>800</v>
      </c>
      <c r="AD55" s="308">
        <f t="shared" si="24"/>
        <v>0</v>
      </c>
      <c r="AE55" s="308">
        <f t="shared" si="24"/>
        <v>0</v>
      </c>
      <c r="AF55" s="308">
        <f t="shared" si="24"/>
        <v>0</v>
      </c>
      <c r="AG55" s="308">
        <f t="shared" si="24"/>
        <v>0</v>
      </c>
      <c r="AH55" s="308">
        <f t="shared" si="24"/>
        <v>0</v>
      </c>
      <c r="AI55" s="308">
        <f t="shared" si="24"/>
        <v>0</v>
      </c>
      <c r="AJ55" s="308">
        <f t="shared" si="24"/>
        <v>0</v>
      </c>
      <c r="AK55" s="1219">
        <f t="shared" ref="AK55" si="57">+$J55</f>
        <v>850</v>
      </c>
      <c r="AL55" s="1243">
        <f>+N55</f>
        <v>80</v>
      </c>
      <c r="AM55" s="308">
        <f t="shared" si="2"/>
        <v>0</v>
      </c>
      <c r="AN55" s="683"/>
      <c r="AO55" s="683"/>
      <c r="AP55" s="683"/>
      <c r="AQ55" s="683"/>
      <c r="AR55" s="683"/>
      <c r="AS55" s="683"/>
      <c r="AT55" s="1219">
        <f t="shared" ref="AT55" si="58">+$J55</f>
        <v>850</v>
      </c>
      <c r="AU55" s="1246">
        <f>+O55</f>
        <v>240</v>
      </c>
      <c r="AV55" s="308">
        <f t="shared" si="3"/>
        <v>0</v>
      </c>
      <c r="AW55" s="683"/>
      <c r="AX55" s="683"/>
      <c r="AY55" s="683"/>
      <c r="AZ55" s="683"/>
      <c r="BA55" s="683"/>
      <c r="BB55" s="683"/>
      <c r="BC55" s="1219">
        <f t="shared" ref="BC55" si="59">+$J55</f>
        <v>850</v>
      </c>
      <c r="BD55" s="1249">
        <f>+P55</f>
        <v>240</v>
      </c>
      <c r="BE55" s="308">
        <f t="shared" si="4"/>
        <v>0</v>
      </c>
      <c r="BF55" s="683"/>
      <c r="BG55" s="683"/>
      <c r="BH55" s="683"/>
      <c r="BI55" s="683"/>
      <c r="BJ55" s="683"/>
      <c r="BK55" s="683"/>
      <c r="BL55" s="1219">
        <f t="shared" ref="BL55" si="60">+$J55</f>
        <v>850</v>
      </c>
      <c r="BM55" s="1252">
        <f>+Q55</f>
        <v>240</v>
      </c>
      <c r="BN55" s="308">
        <f t="shared" si="5"/>
        <v>0</v>
      </c>
      <c r="BO55" s="683"/>
      <c r="BP55" s="683"/>
      <c r="BQ55" s="683"/>
      <c r="BR55" s="683"/>
      <c r="BS55" s="683"/>
      <c r="BT55" s="683"/>
      <c r="BU55" s="1204"/>
      <c r="BV55" s="1205"/>
      <c r="BW55" s="1205"/>
      <c r="BX55" s="1205"/>
      <c r="BY55" s="1205"/>
      <c r="BZ55" s="1205"/>
      <c r="CA55" s="1205"/>
      <c r="CB55" s="1205"/>
      <c r="CC55" s="1206"/>
    </row>
    <row r="56" spans="1:81" s="690" customFormat="1" ht="40.15" customHeight="1" x14ac:dyDescent="0.25">
      <c r="A56" s="673"/>
      <c r="B56" s="1334"/>
      <c r="C56" s="1315"/>
      <c r="D56" s="1331"/>
      <c r="E56" s="2367"/>
      <c r="F56" s="2367"/>
      <c r="G56" s="2367"/>
      <c r="H56" s="2367"/>
      <c r="I56" s="2367"/>
      <c r="J56" s="1300"/>
      <c r="K56" s="2367"/>
      <c r="L56" s="1416"/>
      <c r="M56" s="1226"/>
      <c r="N56" s="2260"/>
      <c r="O56" s="2260"/>
      <c r="P56" s="2260"/>
      <c r="Q56" s="2260"/>
      <c r="R56" s="1300"/>
      <c r="S56" s="678"/>
      <c r="T56" s="709"/>
      <c r="U56" s="709"/>
      <c r="V56" s="709"/>
      <c r="W56" s="678"/>
      <c r="X56" s="670"/>
      <c r="Y56" s="670"/>
      <c r="Z56" s="670"/>
      <c r="AA56" s="670"/>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x14ac:dyDescent="0.25">
      <c r="A57" s="673"/>
      <c r="B57" s="1334"/>
      <c r="C57" s="1315"/>
      <c r="D57" s="1331"/>
      <c r="E57" s="2367"/>
      <c r="F57" s="2367"/>
      <c r="G57" s="2367"/>
      <c r="H57" s="2367"/>
      <c r="I57" s="2367"/>
      <c r="J57" s="1300"/>
      <c r="K57" s="2367"/>
      <c r="L57" s="1416"/>
      <c r="M57" s="1226"/>
      <c r="N57" s="2260"/>
      <c r="O57" s="2260"/>
      <c r="P57" s="2260"/>
      <c r="Q57" s="2260"/>
      <c r="R57" s="1300"/>
      <c r="S57" s="678"/>
      <c r="T57" s="709"/>
      <c r="U57" s="709"/>
      <c r="V57" s="709"/>
      <c r="W57" s="678"/>
      <c r="X57" s="670"/>
      <c r="Y57" s="670"/>
      <c r="Z57" s="670"/>
      <c r="AA57" s="670"/>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Bot="1" x14ac:dyDescent="0.3">
      <c r="A58" s="673"/>
      <c r="B58" s="1334"/>
      <c r="C58" s="1315"/>
      <c r="D58" s="2371"/>
      <c r="E58" s="2368"/>
      <c r="F58" s="2368"/>
      <c r="G58" s="2368"/>
      <c r="H58" s="2368"/>
      <c r="I58" s="2368"/>
      <c r="J58" s="1301"/>
      <c r="K58" s="2368"/>
      <c r="L58" s="1417"/>
      <c r="M58" s="1227"/>
      <c r="N58" s="2261"/>
      <c r="O58" s="2261"/>
      <c r="P58" s="2261"/>
      <c r="Q58" s="2261"/>
      <c r="R58" s="1301"/>
      <c r="S58" s="679"/>
      <c r="T58" s="710"/>
      <c r="U58" s="710"/>
      <c r="V58" s="710"/>
      <c r="W58" s="679"/>
      <c r="X58" s="671"/>
      <c r="Y58" s="671"/>
      <c r="Z58" s="671"/>
      <c r="AA58" s="671"/>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x14ac:dyDescent="0.25">
      <c r="A59" s="673"/>
      <c r="B59" s="1334"/>
      <c r="C59" s="1315"/>
      <c r="D59" s="1096"/>
      <c r="E59" s="1093"/>
      <c r="F59" s="1093"/>
      <c r="G59" s="1093"/>
      <c r="H59" s="1093"/>
      <c r="I59" s="1093"/>
      <c r="J59" s="1219">
        <v>851</v>
      </c>
      <c r="K59" s="1216" t="str">
        <f>+[25]Metas!K984</f>
        <v>Proyectos gestionados y/o apoyados para mejorar la producción de arroz</v>
      </c>
      <c r="L59" s="1222"/>
      <c r="M59" s="1225"/>
      <c r="N59" s="1228"/>
      <c r="O59" s="1231"/>
      <c r="P59" s="1234"/>
      <c r="Q59" s="1237"/>
      <c r="R59" s="1219">
        <f>+$J59</f>
        <v>851</v>
      </c>
      <c r="S59" s="677"/>
      <c r="T59" s="708"/>
      <c r="U59" s="708"/>
      <c r="V59" s="708"/>
      <c r="W59" s="677"/>
      <c r="X59" s="669"/>
      <c r="Y59" s="669"/>
      <c r="Z59" s="669"/>
      <c r="AA59" s="669"/>
      <c r="AB59" s="1219">
        <f t="shared" ref="AB59" si="61">+$J59</f>
        <v>851</v>
      </c>
      <c r="AC59" s="1240">
        <f t="shared" ref="AC59" si="62">+L59</f>
        <v>0</v>
      </c>
      <c r="AD59" s="308">
        <f t="shared" si="24"/>
        <v>0</v>
      </c>
      <c r="AE59" s="308">
        <f t="shared" si="24"/>
        <v>0</v>
      </c>
      <c r="AF59" s="308">
        <f t="shared" si="24"/>
        <v>0</v>
      </c>
      <c r="AG59" s="308">
        <f t="shared" si="24"/>
        <v>0</v>
      </c>
      <c r="AH59" s="308">
        <f t="shared" si="24"/>
        <v>0</v>
      </c>
      <c r="AI59" s="308">
        <f t="shared" si="24"/>
        <v>0</v>
      </c>
      <c r="AJ59" s="308">
        <f t="shared" si="24"/>
        <v>0</v>
      </c>
      <c r="AK59" s="1219">
        <f t="shared" ref="AK59" si="63">+$J59</f>
        <v>851</v>
      </c>
      <c r="AL59" s="1243">
        <f t="shared" ref="AL59:AL71" si="64">+N59</f>
        <v>0</v>
      </c>
      <c r="AM59" s="308">
        <f t="shared" si="2"/>
        <v>0</v>
      </c>
      <c r="AN59" s="683"/>
      <c r="AO59" s="683"/>
      <c r="AP59" s="683"/>
      <c r="AQ59" s="683"/>
      <c r="AR59" s="683"/>
      <c r="AS59" s="683"/>
      <c r="AT59" s="1219">
        <f t="shared" ref="AT59" si="65">+$J59</f>
        <v>851</v>
      </c>
      <c r="AU59" s="1246">
        <f t="shared" ref="AU59:AU71" si="66">+O59</f>
        <v>0</v>
      </c>
      <c r="AV59" s="308">
        <f t="shared" si="3"/>
        <v>0</v>
      </c>
      <c r="AW59" s="683"/>
      <c r="AX59" s="683"/>
      <c r="AY59" s="683"/>
      <c r="AZ59" s="683"/>
      <c r="BA59" s="683"/>
      <c r="BB59" s="683"/>
      <c r="BC59" s="1219">
        <f t="shared" ref="BC59" si="67">+$J59</f>
        <v>851</v>
      </c>
      <c r="BD59" s="1249">
        <f t="shared" ref="BD59:BD71" si="68">+P59</f>
        <v>0</v>
      </c>
      <c r="BE59" s="308">
        <f t="shared" si="4"/>
        <v>0</v>
      </c>
      <c r="BF59" s="683"/>
      <c r="BG59" s="683"/>
      <c r="BH59" s="683"/>
      <c r="BI59" s="683"/>
      <c r="BJ59" s="683"/>
      <c r="BK59" s="683"/>
      <c r="BL59" s="1219">
        <f t="shared" ref="BL59" si="69">+$J59</f>
        <v>851</v>
      </c>
      <c r="BM59" s="1252">
        <f t="shared" ref="BM59:BM71" si="70">+Q59</f>
        <v>0</v>
      </c>
      <c r="BN59" s="308">
        <f t="shared" si="5"/>
        <v>0</v>
      </c>
      <c r="BO59" s="683"/>
      <c r="BP59" s="683"/>
      <c r="BQ59" s="683"/>
      <c r="BR59" s="683"/>
      <c r="BS59" s="683"/>
      <c r="BT59" s="683"/>
      <c r="BU59" s="1204" t="s">
        <v>7489</v>
      </c>
      <c r="BV59" s="1205"/>
      <c r="BW59" s="1205"/>
      <c r="BX59" s="1205"/>
      <c r="BY59" s="1205"/>
      <c r="BZ59" s="1205"/>
      <c r="CA59" s="1205"/>
      <c r="CB59" s="1205"/>
      <c r="CC59" s="1206"/>
    </row>
    <row r="60" spans="1:81" s="690" customFormat="1" ht="40.15" customHeight="1" x14ac:dyDescent="0.25">
      <c r="A60" s="673"/>
      <c r="B60" s="1334"/>
      <c r="C60" s="1315"/>
      <c r="D60" s="1097"/>
      <c r="E60" s="1094"/>
      <c r="F60" s="1094"/>
      <c r="G60" s="1094"/>
      <c r="H60" s="1094"/>
      <c r="I60" s="1094"/>
      <c r="J60" s="1220"/>
      <c r="K60" s="1217"/>
      <c r="L60" s="1223"/>
      <c r="M60" s="1226"/>
      <c r="N60" s="1229"/>
      <c r="O60" s="1232"/>
      <c r="P60" s="1235"/>
      <c r="Q60" s="1238"/>
      <c r="R60" s="1220"/>
      <c r="S60" s="678"/>
      <c r="T60" s="709"/>
      <c r="U60" s="709"/>
      <c r="V60" s="709"/>
      <c r="W60" s="678"/>
      <c r="X60" s="670"/>
      <c r="Y60" s="670"/>
      <c r="Z60" s="670"/>
      <c r="AA60" s="670"/>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x14ac:dyDescent="0.25">
      <c r="A61" s="673"/>
      <c r="B61" s="1334"/>
      <c r="C61" s="1315"/>
      <c r="D61" s="1097"/>
      <c r="E61" s="1094"/>
      <c r="F61" s="1094"/>
      <c r="G61" s="1094"/>
      <c r="H61" s="1094"/>
      <c r="I61" s="1094"/>
      <c r="J61" s="1220"/>
      <c r="K61" s="1217"/>
      <c r="L61" s="1223"/>
      <c r="M61" s="1226"/>
      <c r="N61" s="1229"/>
      <c r="O61" s="1232"/>
      <c r="P61" s="1235"/>
      <c r="Q61" s="1238"/>
      <c r="R61" s="1220"/>
      <c r="S61" s="678"/>
      <c r="T61" s="709"/>
      <c r="U61" s="709"/>
      <c r="V61" s="709"/>
      <c r="W61" s="678"/>
      <c r="X61" s="670"/>
      <c r="Y61" s="670"/>
      <c r="Z61" s="670"/>
      <c r="AA61" s="670"/>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Bot="1" x14ac:dyDescent="0.3">
      <c r="A62" s="673"/>
      <c r="B62" s="1334"/>
      <c r="C62" s="1316"/>
      <c r="D62" s="1098"/>
      <c r="E62" s="1095"/>
      <c r="F62" s="1095"/>
      <c r="G62" s="1095"/>
      <c r="H62" s="1095"/>
      <c r="I62" s="1095"/>
      <c r="J62" s="1221"/>
      <c r="K62" s="1218"/>
      <c r="L62" s="1224"/>
      <c r="M62" s="1227"/>
      <c r="N62" s="1230"/>
      <c r="O62" s="1233"/>
      <c r="P62" s="1236"/>
      <c r="Q62" s="1239"/>
      <c r="R62" s="1221"/>
      <c r="S62" s="679"/>
      <c r="T62" s="710"/>
      <c r="U62" s="710"/>
      <c r="V62" s="710"/>
      <c r="W62" s="679"/>
      <c r="X62" s="671"/>
      <c r="Y62" s="671"/>
      <c r="Z62" s="671"/>
      <c r="AA62" s="671"/>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thickBot="1" x14ac:dyDescent="0.3">
      <c r="A63" s="673"/>
      <c r="B63" s="1334"/>
      <c r="C63" s="1340" t="s">
        <v>1375</v>
      </c>
      <c r="D63" s="2370"/>
      <c r="E63" s="2366"/>
      <c r="F63" s="2366"/>
      <c r="G63" s="2366"/>
      <c r="H63" s="2366"/>
      <c r="I63" s="2366"/>
      <c r="J63" s="1299">
        <v>852</v>
      </c>
      <c r="K63" s="2366" t="str">
        <f>+[25]Metas!K985</f>
        <v>Eventos y/o ferias de agro negocios apoyadas</v>
      </c>
      <c r="L63" s="1415">
        <v>2</v>
      </c>
      <c r="M63" s="1225">
        <f t="shared" ref="M63:M71" si="71">SUM(N63:Q63)</f>
        <v>2</v>
      </c>
      <c r="N63" s="2259"/>
      <c r="O63" s="2259">
        <v>1</v>
      </c>
      <c r="P63" s="2259"/>
      <c r="Q63" s="2259">
        <v>1</v>
      </c>
      <c r="R63" s="1299">
        <f>+$J63</f>
        <v>852</v>
      </c>
      <c r="S63" s="677"/>
      <c r="T63" s="708"/>
      <c r="U63" s="708"/>
      <c r="V63" s="708"/>
      <c r="W63" s="677"/>
      <c r="X63" s="669"/>
      <c r="Y63" s="669"/>
      <c r="Z63" s="669"/>
      <c r="AA63" s="669"/>
      <c r="AB63" s="1219">
        <f t="shared" ref="AB63" si="72">+$J63</f>
        <v>852</v>
      </c>
      <c r="AC63" s="1240">
        <f t="shared" ref="AC63" si="73">+L63</f>
        <v>2</v>
      </c>
      <c r="AD63" s="308">
        <f t="shared" si="24"/>
        <v>0</v>
      </c>
      <c r="AE63" s="308">
        <f t="shared" si="24"/>
        <v>0</v>
      </c>
      <c r="AF63" s="308">
        <f t="shared" si="24"/>
        <v>0</v>
      </c>
      <c r="AG63" s="308">
        <f t="shared" si="24"/>
        <v>0</v>
      </c>
      <c r="AH63" s="308">
        <f t="shared" si="24"/>
        <v>0</v>
      </c>
      <c r="AI63" s="308">
        <f t="shared" si="24"/>
        <v>0</v>
      </c>
      <c r="AJ63" s="308">
        <f t="shared" si="24"/>
        <v>0</v>
      </c>
      <c r="AK63" s="1219">
        <f t="shared" ref="AK63" si="74">+$J63</f>
        <v>852</v>
      </c>
      <c r="AL63" s="1243">
        <f t="shared" si="64"/>
        <v>0</v>
      </c>
      <c r="AM63" s="308">
        <f t="shared" si="2"/>
        <v>0</v>
      </c>
      <c r="AN63" s="683"/>
      <c r="AO63" s="683"/>
      <c r="AP63" s="683"/>
      <c r="AQ63" s="683"/>
      <c r="AR63" s="683"/>
      <c r="AS63" s="683"/>
      <c r="AT63" s="1219">
        <f t="shared" ref="AT63" si="75">+$J63</f>
        <v>852</v>
      </c>
      <c r="AU63" s="1246">
        <f t="shared" si="66"/>
        <v>1</v>
      </c>
      <c r="AV63" s="308">
        <f t="shared" si="3"/>
        <v>0</v>
      </c>
      <c r="AW63" s="683"/>
      <c r="AX63" s="683"/>
      <c r="AY63" s="683"/>
      <c r="AZ63" s="683"/>
      <c r="BA63" s="683"/>
      <c r="BB63" s="683"/>
      <c r="BC63" s="1219">
        <f t="shared" ref="BC63" si="76">+$J63</f>
        <v>852</v>
      </c>
      <c r="BD63" s="1249">
        <f t="shared" si="68"/>
        <v>0</v>
      </c>
      <c r="BE63" s="308">
        <f t="shared" si="4"/>
        <v>0</v>
      </c>
      <c r="BF63" s="683"/>
      <c r="BG63" s="683"/>
      <c r="BH63" s="683"/>
      <c r="BI63" s="683"/>
      <c r="BJ63" s="683"/>
      <c r="BK63" s="683"/>
      <c r="BL63" s="1219">
        <f t="shared" ref="BL63" si="77">+$J63</f>
        <v>852</v>
      </c>
      <c r="BM63" s="1252">
        <f t="shared" si="70"/>
        <v>1</v>
      </c>
      <c r="BN63" s="308">
        <f t="shared" si="5"/>
        <v>0</v>
      </c>
      <c r="BO63" s="683"/>
      <c r="BP63" s="683"/>
      <c r="BQ63" s="683"/>
      <c r="BR63" s="683"/>
      <c r="BS63" s="683"/>
      <c r="BT63" s="683"/>
      <c r="BU63" s="1204"/>
      <c r="BV63" s="1205"/>
      <c r="BW63" s="1205"/>
      <c r="BX63" s="1205"/>
      <c r="BY63" s="1205"/>
      <c r="BZ63" s="1205"/>
      <c r="CA63" s="1205"/>
      <c r="CB63" s="1205"/>
      <c r="CC63" s="1206"/>
    </row>
    <row r="64" spans="1:81" s="690" customFormat="1" ht="40.15" customHeight="1" thickTop="1" thickBot="1" x14ac:dyDescent="0.3">
      <c r="A64" s="673"/>
      <c r="B64" s="1334"/>
      <c r="C64" s="1340"/>
      <c r="D64" s="1331"/>
      <c r="E64" s="2367"/>
      <c r="F64" s="2367"/>
      <c r="G64" s="2367"/>
      <c r="H64" s="2367"/>
      <c r="I64" s="2367"/>
      <c r="J64" s="1300"/>
      <c r="K64" s="2367"/>
      <c r="L64" s="1416"/>
      <c r="M64" s="1226"/>
      <c r="N64" s="2260"/>
      <c r="O64" s="2260"/>
      <c r="P64" s="2260"/>
      <c r="Q64" s="2260"/>
      <c r="R64" s="1300"/>
      <c r="S64" s="678"/>
      <c r="T64" s="709"/>
      <c r="U64" s="709"/>
      <c r="V64" s="709"/>
      <c r="W64" s="678"/>
      <c r="X64" s="670"/>
      <c r="Y64" s="670"/>
      <c r="Z64" s="670"/>
      <c r="AA64" s="670"/>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thickTop="1" thickBot="1" x14ac:dyDescent="0.3">
      <c r="A65" s="673"/>
      <c r="B65" s="1334"/>
      <c r="C65" s="1340"/>
      <c r="D65" s="1331"/>
      <c r="E65" s="2367"/>
      <c r="F65" s="2367"/>
      <c r="G65" s="2367"/>
      <c r="H65" s="2367"/>
      <c r="I65" s="2367"/>
      <c r="J65" s="1300"/>
      <c r="K65" s="2367"/>
      <c r="L65" s="1416"/>
      <c r="M65" s="1226"/>
      <c r="N65" s="2260"/>
      <c r="O65" s="2260"/>
      <c r="P65" s="2260"/>
      <c r="Q65" s="2260"/>
      <c r="R65" s="1300"/>
      <c r="S65" s="678"/>
      <c r="T65" s="709"/>
      <c r="U65" s="709"/>
      <c r="V65" s="709"/>
      <c r="W65" s="678"/>
      <c r="X65" s="670"/>
      <c r="Y65" s="670"/>
      <c r="Z65" s="670"/>
      <c r="AA65" s="670"/>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Top="1" thickBot="1" x14ac:dyDescent="0.3">
      <c r="A66" s="673"/>
      <c r="B66" s="1334"/>
      <c r="C66" s="1340"/>
      <c r="D66" s="2371"/>
      <c r="E66" s="2368"/>
      <c r="F66" s="2368"/>
      <c r="G66" s="2368"/>
      <c r="H66" s="2368"/>
      <c r="I66" s="2368"/>
      <c r="J66" s="1301"/>
      <c r="K66" s="2368"/>
      <c r="L66" s="1417"/>
      <c r="M66" s="1227"/>
      <c r="N66" s="2261"/>
      <c r="O66" s="2261"/>
      <c r="P66" s="2261"/>
      <c r="Q66" s="2261"/>
      <c r="R66" s="1301"/>
      <c r="S66" s="679"/>
      <c r="T66" s="710"/>
      <c r="U66" s="710"/>
      <c r="V66" s="710"/>
      <c r="W66" s="679"/>
      <c r="X66" s="671"/>
      <c r="Y66" s="671"/>
      <c r="Z66" s="671"/>
      <c r="AA66" s="671"/>
      <c r="AB66" s="1221"/>
      <c r="AC66" s="1242"/>
      <c r="AD66" s="306">
        <f t="shared" si="24"/>
        <v>0</v>
      </c>
      <c r="AE66" s="306">
        <f t="shared" si="24"/>
        <v>0</v>
      </c>
      <c r="AF66" s="306">
        <f t="shared" si="24"/>
        <v>0</v>
      </c>
      <c r="AG66" s="306">
        <f t="shared" si="24"/>
        <v>0</v>
      </c>
      <c r="AH66" s="306">
        <f t="shared" si="24"/>
        <v>0</v>
      </c>
      <c r="AI66" s="306">
        <f t="shared" si="24"/>
        <v>0</v>
      </c>
      <c r="AJ66" s="306">
        <f t="shared" si="24"/>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thickBot="1" x14ac:dyDescent="0.3">
      <c r="A67" s="673"/>
      <c r="B67" s="1334"/>
      <c r="C67" s="1340" t="s">
        <v>1378</v>
      </c>
      <c r="D67" s="1096"/>
      <c r="E67" s="1093"/>
      <c r="F67" s="1093"/>
      <c r="G67" s="1093"/>
      <c r="H67" s="1093"/>
      <c r="I67" s="1093"/>
      <c r="J67" s="1219">
        <v>853</v>
      </c>
      <c r="K67" s="1216" t="str">
        <f>+[25]Metas!K986</f>
        <v>Evaluaciones agropecuarias municipales EVA realizadas</v>
      </c>
      <c r="L67" s="1222">
        <v>1</v>
      </c>
      <c r="M67" s="1225">
        <f t="shared" si="71"/>
        <v>1</v>
      </c>
      <c r="N67" s="1228"/>
      <c r="O67" s="1231"/>
      <c r="P67" s="1234"/>
      <c r="Q67" s="1237">
        <v>1</v>
      </c>
      <c r="R67" s="1219">
        <f>+$J67</f>
        <v>853</v>
      </c>
      <c r="S67" s="677"/>
      <c r="T67" s="708"/>
      <c r="U67" s="708"/>
      <c r="V67" s="708"/>
      <c r="W67" s="677"/>
      <c r="X67" s="669"/>
      <c r="Y67" s="669"/>
      <c r="Z67" s="669"/>
      <c r="AA67" s="669"/>
      <c r="AB67" s="1219">
        <f t="shared" ref="AB67" si="78">+$J67</f>
        <v>853</v>
      </c>
      <c r="AC67" s="1240">
        <f t="shared" ref="AC67" si="79">+L67</f>
        <v>1</v>
      </c>
      <c r="AD67" s="308">
        <f t="shared" si="24"/>
        <v>0</v>
      </c>
      <c r="AE67" s="308">
        <f t="shared" si="24"/>
        <v>0</v>
      </c>
      <c r="AF67" s="308">
        <f t="shared" si="24"/>
        <v>0</v>
      </c>
      <c r="AG67" s="308">
        <f t="shared" si="24"/>
        <v>0</v>
      </c>
      <c r="AH67" s="308">
        <f t="shared" si="24"/>
        <v>0</v>
      </c>
      <c r="AI67" s="308">
        <f t="shared" si="24"/>
        <v>0</v>
      </c>
      <c r="AJ67" s="308">
        <f t="shared" si="24"/>
        <v>0</v>
      </c>
      <c r="AK67" s="1219">
        <f t="shared" ref="AK67" si="80">+$J67</f>
        <v>853</v>
      </c>
      <c r="AL67" s="1243">
        <f t="shared" si="64"/>
        <v>0</v>
      </c>
      <c r="AM67" s="308">
        <f t="shared" si="2"/>
        <v>0</v>
      </c>
      <c r="AN67" s="683"/>
      <c r="AO67" s="683"/>
      <c r="AP67" s="683"/>
      <c r="AQ67" s="683"/>
      <c r="AR67" s="683"/>
      <c r="AS67" s="683"/>
      <c r="AT67" s="1219">
        <f t="shared" ref="AT67" si="81">+$J67</f>
        <v>853</v>
      </c>
      <c r="AU67" s="1246">
        <f t="shared" si="66"/>
        <v>0</v>
      </c>
      <c r="AV67" s="308">
        <f t="shared" si="3"/>
        <v>0</v>
      </c>
      <c r="AW67" s="683"/>
      <c r="AX67" s="683"/>
      <c r="AY67" s="683"/>
      <c r="AZ67" s="683"/>
      <c r="BA67" s="683"/>
      <c r="BB67" s="683"/>
      <c r="BC67" s="1219">
        <f t="shared" ref="BC67" si="82">+$J67</f>
        <v>853</v>
      </c>
      <c r="BD67" s="1249">
        <f t="shared" si="68"/>
        <v>0</v>
      </c>
      <c r="BE67" s="308">
        <f t="shared" si="4"/>
        <v>0</v>
      </c>
      <c r="BF67" s="683"/>
      <c r="BG67" s="683"/>
      <c r="BH67" s="683"/>
      <c r="BI67" s="683"/>
      <c r="BJ67" s="683"/>
      <c r="BK67" s="683"/>
      <c r="BL67" s="1219">
        <f t="shared" ref="BL67" si="83">+$J67</f>
        <v>853</v>
      </c>
      <c r="BM67" s="1252">
        <f t="shared" si="70"/>
        <v>1</v>
      </c>
      <c r="BN67" s="308">
        <f t="shared" si="5"/>
        <v>0</v>
      </c>
      <c r="BO67" s="683"/>
      <c r="BP67" s="683"/>
      <c r="BQ67" s="683"/>
      <c r="BR67" s="683"/>
      <c r="BS67" s="683"/>
      <c r="BT67" s="683"/>
      <c r="BU67" s="1204"/>
      <c r="BV67" s="1205"/>
      <c r="BW67" s="1205"/>
      <c r="BX67" s="1205"/>
      <c r="BY67" s="1205"/>
      <c r="BZ67" s="1205"/>
      <c r="CA67" s="1205"/>
      <c r="CB67" s="1205"/>
      <c r="CC67" s="1206"/>
    </row>
    <row r="68" spans="1:81" s="690" customFormat="1" ht="40.15" customHeight="1" thickTop="1" thickBot="1" x14ac:dyDescent="0.3">
      <c r="A68" s="673"/>
      <c r="B68" s="1334"/>
      <c r="C68" s="1340"/>
      <c r="D68" s="1097"/>
      <c r="E68" s="1094"/>
      <c r="F68" s="1094"/>
      <c r="G68" s="1094"/>
      <c r="H68" s="1094"/>
      <c r="I68" s="1094"/>
      <c r="J68" s="1220"/>
      <c r="K68" s="1217"/>
      <c r="L68" s="1223"/>
      <c r="M68" s="1226"/>
      <c r="N68" s="1229"/>
      <c r="O68" s="1232"/>
      <c r="P68" s="1235"/>
      <c r="Q68" s="1238"/>
      <c r="R68" s="1220"/>
      <c r="S68" s="678"/>
      <c r="T68" s="709"/>
      <c r="U68" s="709"/>
      <c r="V68" s="709"/>
      <c r="W68" s="678"/>
      <c r="X68" s="670"/>
      <c r="Y68" s="670"/>
      <c r="Z68" s="670"/>
      <c r="AA68" s="670"/>
      <c r="AB68" s="1220"/>
      <c r="AC68" s="1241"/>
      <c r="AD68" s="303">
        <f t="shared" si="24"/>
        <v>0</v>
      </c>
      <c r="AE68" s="303">
        <f t="shared" si="24"/>
        <v>0</v>
      </c>
      <c r="AF68" s="303">
        <f t="shared" si="24"/>
        <v>0</v>
      </c>
      <c r="AG68" s="303">
        <f t="shared" ref="AG68:AJ74" si="84">+AP68+AY68+BH68+BQ68</f>
        <v>0</v>
      </c>
      <c r="AH68" s="303">
        <f t="shared" si="84"/>
        <v>0</v>
      </c>
      <c r="AI68" s="303">
        <f t="shared" si="84"/>
        <v>0</v>
      </c>
      <c r="AJ68" s="303">
        <f t="shared" si="84"/>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thickTop="1" thickBot="1" x14ac:dyDescent="0.3">
      <c r="A69" s="673"/>
      <c r="B69" s="1334"/>
      <c r="C69" s="1340"/>
      <c r="D69" s="1097"/>
      <c r="E69" s="1094"/>
      <c r="F69" s="1094"/>
      <c r="G69" s="1094"/>
      <c r="H69" s="1094"/>
      <c r="I69" s="1094"/>
      <c r="J69" s="1220"/>
      <c r="K69" s="1217"/>
      <c r="L69" s="1223"/>
      <c r="M69" s="1226"/>
      <c r="N69" s="1229"/>
      <c r="O69" s="1232"/>
      <c r="P69" s="1235"/>
      <c r="Q69" s="1238"/>
      <c r="R69" s="1220"/>
      <c r="S69" s="678"/>
      <c r="T69" s="709"/>
      <c r="U69" s="709"/>
      <c r="V69" s="709"/>
      <c r="W69" s="678"/>
      <c r="X69" s="670"/>
      <c r="Y69" s="670"/>
      <c r="Z69" s="670"/>
      <c r="AA69" s="670"/>
      <c r="AB69" s="1220"/>
      <c r="AC69" s="1241"/>
      <c r="AD69" s="303">
        <f t="shared" ref="AD69:AJ84" si="85">+AM69+AV69+BE69+BN69</f>
        <v>0</v>
      </c>
      <c r="AE69" s="303">
        <f t="shared" si="85"/>
        <v>0</v>
      </c>
      <c r="AF69" s="303">
        <f t="shared" si="85"/>
        <v>0</v>
      </c>
      <c r="AG69" s="303">
        <f t="shared" si="84"/>
        <v>0</v>
      </c>
      <c r="AH69" s="303">
        <f t="shared" si="84"/>
        <v>0</v>
      </c>
      <c r="AI69" s="303">
        <f t="shared" si="84"/>
        <v>0</v>
      </c>
      <c r="AJ69" s="303">
        <f t="shared" si="84"/>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Top="1" thickBot="1" x14ac:dyDescent="0.3">
      <c r="A70" s="673"/>
      <c r="B70" s="1334"/>
      <c r="C70" s="1340"/>
      <c r="D70" s="1098"/>
      <c r="E70" s="1095"/>
      <c r="F70" s="1095"/>
      <c r="G70" s="1095"/>
      <c r="H70" s="1095"/>
      <c r="I70" s="1095"/>
      <c r="J70" s="1221"/>
      <c r="K70" s="1218"/>
      <c r="L70" s="1224"/>
      <c r="M70" s="1227"/>
      <c r="N70" s="1230"/>
      <c r="O70" s="1233"/>
      <c r="P70" s="1236"/>
      <c r="Q70" s="1239"/>
      <c r="R70" s="1221"/>
      <c r="S70" s="679"/>
      <c r="T70" s="710"/>
      <c r="U70" s="710"/>
      <c r="V70" s="710"/>
      <c r="W70" s="679"/>
      <c r="X70" s="671"/>
      <c r="Y70" s="671"/>
      <c r="Z70" s="671"/>
      <c r="AA70" s="671"/>
      <c r="AB70" s="1221"/>
      <c r="AC70" s="1242"/>
      <c r="AD70" s="306">
        <f t="shared" si="85"/>
        <v>0</v>
      </c>
      <c r="AE70" s="306">
        <f t="shared" si="85"/>
        <v>0</v>
      </c>
      <c r="AF70" s="306">
        <f t="shared" si="85"/>
        <v>0</v>
      </c>
      <c r="AG70" s="306">
        <f t="shared" si="84"/>
        <v>0</v>
      </c>
      <c r="AH70" s="306">
        <f t="shared" si="84"/>
        <v>0</v>
      </c>
      <c r="AI70" s="306">
        <f t="shared" si="84"/>
        <v>0</v>
      </c>
      <c r="AJ70" s="306">
        <f t="shared" si="84"/>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thickBot="1" x14ac:dyDescent="0.3">
      <c r="A71" s="673"/>
      <c r="B71" s="1334"/>
      <c r="C71" s="1340" t="s">
        <v>1381</v>
      </c>
      <c r="D71" s="1096"/>
      <c r="E71" s="1093"/>
      <c r="F71" s="1093"/>
      <c r="G71" s="1093"/>
      <c r="H71" s="1093"/>
      <c r="I71" s="1093"/>
      <c r="J71" s="1219">
        <v>854</v>
      </c>
      <c r="K71" s="1216" t="str">
        <f>+[25]Metas!K987</f>
        <v>Plan de Seguridad Alimentaria y Nutricional Formulado</v>
      </c>
      <c r="L71" s="1222">
        <v>1</v>
      </c>
      <c r="M71" s="1225">
        <f t="shared" si="71"/>
        <v>1</v>
      </c>
      <c r="N71" s="1228"/>
      <c r="O71" s="1231"/>
      <c r="P71" s="1234"/>
      <c r="Q71" s="1237">
        <v>1</v>
      </c>
      <c r="R71" s="1219">
        <f>+$J71</f>
        <v>854</v>
      </c>
      <c r="S71" s="677"/>
      <c r="T71" s="708"/>
      <c r="U71" s="708"/>
      <c r="V71" s="708"/>
      <c r="W71" s="677"/>
      <c r="X71" s="669"/>
      <c r="Y71" s="669"/>
      <c r="Z71" s="669"/>
      <c r="AA71" s="669"/>
      <c r="AB71" s="1219">
        <f t="shared" ref="AB71" si="86">+$J71</f>
        <v>854</v>
      </c>
      <c r="AC71" s="1240">
        <f t="shared" ref="AC71" si="87">+L71</f>
        <v>1</v>
      </c>
      <c r="AD71" s="308">
        <f t="shared" si="85"/>
        <v>0</v>
      </c>
      <c r="AE71" s="308">
        <f t="shared" si="85"/>
        <v>0</v>
      </c>
      <c r="AF71" s="308">
        <f t="shared" si="85"/>
        <v>0</v>
      </c>
      <c r="AG71" s="308">
        <f t="shared" si="84"/>
        <v>0</v>
      </c>
      <c r="AH71" s="308">
        <f t="shared" si="84"/>
        <v>0</v>
      </c>
      <c r="AI71" s="308">
        <f t="shared" si="84"/>
        <v>0</v>
      </c>
      <c r="AJ71" s="308">
        <f t="shared" si="84"/>
        <v>0</v>
      </c>
      <c r="AK71" s="1219">
        <f t="shared" ref="AK71" si="88">+$J71</f>
        <v>854</v>
      </c>
      <c r="AL71" s="1243">
        <f t="shared" si="64"/>
        <v>0</v>
      </c>
      <c r="AM71" s="308">
        <f t="shared" si="2"/>
        <v>0</v>
      </c>
      <c r="AN71" s="683"/>
      <c r="AO71" s="683"/>
      <c r="AP71" s="683"/>
      <c r="AQ71" s="683"/>
      <c r="AR71" s="683"/>
      <c r="AS71" s="683"/>
      <c r="AT71" s="1219">
        <f t="shared" ref="AT71" si="89">+$J71</f>
        <v>854</v>
      </c>
      <c r="AU71" s="1246">
        <f t="shared" si="66"/>
        <v>0</v>
      </c>
      <c r="AV71" s="308">
        <f t="shared" si="3"/>
        <v>0</v>
      </c>
      <c r="AW71" s="683"/>
      <c r="AX71" s="683"/>
      <c r="AY71" s="683"/>
      <c r="AZ71" s="683"/>
      <c r="BA71" s="683"/>
      <c r="BB71" s="683"/>
      <c r="BC71" s="1219">
        <f t="shared" ref="BC71" si="90">+$J71</f>
        <v>854</v>
      </c>
      <c r="BD71" s="1249">
        <f t="shared" si="68"/>
        <v>0</v>
      </c>
      <c r="BE71" s="308">
        <f t="shared" si="4"/>
        <v>0</v>
      </c>
      <c r="BF71" s="683"/>
      <c r="BG71" s="683"/>
      <c r="BH71" s="683"/>
      <c r="BI71" s="683"/>
      <c r="BJ71" s="683"/>
      <c r="BK71" s="683"/>
      <c r="BL71" s="1219">
        <f t="shared" ref="BL71" si="91">+$J71</f>
        <v>854</v>
      </c>
      <c r="BM71" s="1252">
        <f t="shared" si="70"/>
        <v>1</v>
      </c>
      <c r="BN71" s="308">
        <f t="shared" si="5"/>
        <v>0</v>
      </c>
      <c r="BO71" s="683"/>
      <c r="BP71" s="683"/>
      <c r="BQ71" s="683"/>
      <c r="BR71" s="683"/>
      <c r="BS71" s="683"/>
      <c r="BT71" s="683"/>
      <c r="BU71" s="1204"/>
      <c r="BV71" s="1205"/>
      <c r="BW71" s="1205"/>
      <c r="BX71" s="1205"/>
      <c r="BY71" s="1205"/>
      <c r="BZ71" s="1205"/>
      <c r="CA71" s="1205"/>
      <c r="CB71" s="1205"/>
      <c r="CC71" s="1206"/>
    </row>
    <row r="72" spans="1:81" s="690" customFormat="1" ht="40.15" customHeight="1" thickTop="1" thickBot="1" x14ac:dyDescent="0.3">
      <c r="A72" s="673"/>
      <c r="B72" s="1334"/>
      <c r="C72" s="1340"/>
      <c r="D72" s="1097"/>
      <c r="E72" s="1094"/>
      <c r="F72" s="1094"/>
      <c r="G72" s="1094"/>
      <c r="H72" s="1094"/>
      <c r="I72" s="1094"/>
      <c r="J72" s="1220"/>
      <c r="K72" s="1217"/>
      <c r="L72" s="1223"/>
      <c r="M72" s="1226"/>
      <c r="N72" s="1229"/>
      <c r="O72" s="1232"/>
      <c r="P72" s="1235"/>
      <c r="Q72" s="1238"/>
      <c r="R72" s="1220"/>
      <c r="S72" s="678"/>
      <c r="T72" s="709"/>
      <c r="U72" s="709"/>
      <c r="V72" s="709"/>
      <c r="W72" s="678"/>
      <c r="X72" s="670"/>
      <c r="Y72" s="670"/>
      <c r="Z72" s="670"/>
      <c r="AA72" s="670"/>
      <c r="AB72" s="1220"/>
      <c r="AC72" s="1241"/>
      <c r="AD72" s="303">
        <f t="shared" si="85"/>
        <v>0</v>
      </c>
      <c r="AE72" s="303">
        <f t="shared" si="85"/>
        <v>0</v>
      </c>
      <c r="AF72" s="303">
        <f t="shared" si="85"/>
        <v>0</v>
      </c>
      <c r="AG72" s="303">
        <f t="shared" si="84"/>
        <v>0</v>
      </c>
      <c r="AH72" s="303">
        <f t="shared" si="84"/>
        <v>0</v>
      </c>
      <c r="AI72" s="303">
        <f t="shared" si="84"/>
        <v>0</v>
      </c>
      <c r="AJ72" s="303">
        <f t="shared" si="84"/>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thickTop="1" thickBot="1" x14ac:dyDescent="0.3">
      <c r="A73" s="673"/>
      <c r="B73" s="1334"/>
      <c r="C73" s="1340"/>
      <c r="D73" s="1097"/>
      <c r="E73" s="1094"/>
      <c r="F73" s="1094"/>
      <c r="G73" s="1094"/>
      <c r="H73" s="1094"/>
      <c r="I73" s="1094"/>
      <c r="J73" s="1220"/>
      <c r="K73" s="1217"/>
      <c r="L73" s="1223"/>
      <c r="M73" s="1226"/>
      <c r="N73" s="1229"/>
      <c r="O73" s="1232"/>
      <c r="P73" s="1235"/>
      <c r="Q73" s="1238"/>
      <c r="R73" s="1220"/>
      <c r="S73" s="678"/>
      <c r="T73" s="709"/>
      <c r="U73" s="709"/>
      <c r="V73" s="709"/>
      <c r="W73" s="678"/>
      <c r="X73" s="670"/>
      <c r="Y73" s="670"/>
      <c r="Z73" s="670"/>
      <c r="AA73" s="670"/>
      <c r="AB73" s="1220"/>
      <c r="AC73" s="1241"/>
      <c r="AD73" s="303">
        <f t="shared" si="85"/>
        <v>0</v>
      </c>
      <c r="AE73" s="303">
        <f t="shared" si="85"/>
        <v>0</v>
      </c>
      <c r="AF73" s="303">
        <f t="shared" si="85"/>
        <v>0</v>
      </c>
      <c r="AG73" s="303">
        <f t="shared" si="84"/>
        <v>0</v>
      </c>
      <c r="AH73" s="303">
        <f t="shared" si="84"/>
        <v>0</v>
      </c>
      <c r="AI73" s="303">
        <f t="shared" si="84"/>
        <v>0</v>
      </c>
      <c r="AJ73" s="303">
        <f t="shared" si="84"/>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Top="1" thickBot="1" x14ac:dyDescent="0.3">
      <c r="A74" s="673"/>
      <c r="B74" s="1335"/>
      <c r="C74" s="1340"/>
      <c r="D74" s="1098"/>
      <c r="E74" s="1095"/>
      <c r="F74" s="1095"/>
      <c r="G74" s="1095"/>
      <c r="H74" s="1095"/>
      <c r="I74" s="1095"/>
      <c r="J74" s="1221"/>
      <c r="K74" s="1218"/>
      <c r="L74" s="1224"/>
      <c r="M74" s="1227"/>
      <c r="N74" s="1230"/>
      <c r="O74" s="1233"/>
      <c r="P74" s="1236"/>
      <c r="Q74" s="1239"/>
      <c r="R74" s="1221"/>
      <c r="S74" s="679"/>
      <c r="T74" s="710"/>
      <c r="U74" s="710"/>
      <c r="V74" s="710"/>
      <c r="W74" s="679"/>
      <c r="X74" s="671"/>
      <c r="Y74" s="671"/>
      <c r="Z74" s="671"/>
      <c r="AA74" s="671"/>
      <c r="AB74" s="1221"/>
      <c r="AC74" s="1242"/>
      <c r="AD74" s="306">
        <f t="shared" si="85"/>
        <v>0</v>
      </c>
      <c r="AE74" s="306">
        <f t="shared" si="85"/>
        <v>0</v>
      </c>
      <c r="AF74" s="306">
        <f t="shared" si="85"/>
        <v>0</v>
      </c>
      <c r="AG74" s="306">
        <f t="shared" si="84"/>
        <v>0</v>
      </c>
      <c r="AH74" s="306">
        <f t="shared" si="84"/>
        <v>0</v>
      </c>
      <c r="AI74" s="306">
        <f t="shared" si="84"/>
        <v>0</v>
      </c>
      <c r="AJ74" s="306">
        <f t="shared" si="84"/>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x14ac:dyDescent="0.25">
      <c r="A75" s="673"/>
      <c r="B75" s="1333" t="s">
        <v>1383</v>
      </c>
      <c r="C75" s="1314" t="s">
        <v>1386</v>
      </c>
      <c r="D75" s="2370"/>
      <c r="E75" s="2366"/>
      <c r="F75" s="2366"/>
      <c r="G75" s="2366"/>
      <c r="H75" s="2366"/>
      <c r="I75" s="2366"/>
      <c r="J75" s="1299">
        <v>855</v>
      </c>
      <c r="K75" s="2366" t="str">
        <f>+[25]Metas!K989</f>
        <v>Proyectos de infraestructura productiva gestionados y/o apoyados para fortalecer las cadenas de valor</v>
      </c>
      <c r="L75" s="1415">
        <v>1</v>
      </c>
      <c r="M75" s="1225">
        <f t="shared" ref="M75" si="92">SUM(N75:Q75)</f>
        <v>1</v>
      </c>
      <c r="N75" s="2259"/>
      <c r="O75" s="2259"/>
      <c r="P75" s="2259">
        <v>1</v>
      </c>
      <c r="Q75" s="2259"/>
      <c r="R75" s="1299">
        <f>+$J75</f>
        <v>855</v>
      </c>
      <c r="S75" s="677"/>
      <c r="T75" s="708"/>
      <c r="U75" s="708"/>
      <c r="V75" s="708"/>
      <c r="W75" s="677"/>
      <c r="X75" s="669"/>
      <c r="Y75" s="669"/>
      <c r="Z75" s="669"/>
      <c r="AA75" s="669"/>
      <c r="AB75" s="1219">
        <f t="shared" ref="AB75:AB107" si="93">+$J75</f>
        <v>855</v>
      </c>
      <c r="AC75" s="1240">
        <f t="shared" ref="AC75" si="94">+L75</f>
        <v>1</v>
      </c>
      <c r="AD75" s="308">
        <f t="shared" si="85"/>
        <v>0</v>
      </c>
      <c r="AE75" s="308">
        <f t="shared" si="85"/>
        <v>0</v>
      </c>
      <c r="AF75" s="308">
        <f t="shared" si="85"/>
        <v>0</v>
      </c>
      <c r="AG75" s="308">
        <f t="shared" si="85"/>
        <v>0</v>
      </c>
      <c r="AH75" s="308">
        <f t="shared" si="85"/>
        <v>0</v>
      </c>
      <c r="AI75" s="308">
        <f t="shared" si="85"/>
        <v>0</v>
      </c>
      <c r="AJ75" s="308">
        <f t="shared" si="85"/>
        <v>0</v>
      </c>
      <c r="AK75" s="1219">
        <f t="shared" ref="AK75:AK107" si="95">+$J75</f>
        <v>855</v>
      </c>
      <c r="AL75" s="1243">
        <f t="shared" ref="AL75" si="96">+N75</f>
        <v>0</v>
      </c>
      <c r="AM75" s="308">
        <f t="shared" si="2"/>
        <v>0</v>
      </c>
      <c r="AN75" s="683"/>
      <c r="AO75" s="683"/>
      <c r="AP75" s="683"/>
      <c r="AQ75" s="683"/>
      <c r="AR75" s="683"/>
      <c r="AS75" s="683"/>
      <c r="AT75" s="1219">
        <f t="shared" ref="AT75:AT107" si="97">+$J75</f>
        <v>855</v>
      </c>
      <c r="AU75" s="1246">
        <f t="shared" ref="AU75" si="98">+O75</f>
        <v>0</v>
      </c>
      <c r="AV75" s="308">
        <f t="shared" si="3"/>
        <v>0</v>
      </c>
      <c r="AW75" s="683"/>
      <c r="AX75" s="683"/>
      <c r="AY75" s="683"/>
      <c r="AZ75" s="683"/>
      <c r="BA75" s="683"/>
      <c r="BB75" s="683"/>
      <c r="BC75" s="1219">
        <f t="shared" ref="BC75:BC107" si="99">+$J75</f>
        <v>855</v>
      </c>
      <c r="BD75" s="1249">
        <f t="shared" ref="BD75" si="100">+P75</f>
        <v>1</v>
      </c>
      <c r="BE75" s="308">
        <f t="shared" si="4"/>
        <v>0</v>
      </c>
      <c r="BF75" s="683"/>
      <c r="BG75" s="683"/>
      <c r="BH75" s="683"/>
      <c r="BI75" s="683"/>
      <c r="BJ75" s="683"/>
      <c r="BK75" s="683"/>
      <c r="BL75" s="1219">
        <f t="shared" ref="BL75:BL107" si="101">+$J75</f>
        <v>855</v>
      </c>
      <c r="BM75" s="1252">
        <f t="shared" ref="BM75" si="102">+Q75</f>
        <v>0</v>
      </c>
      <c r="BN75" s="308">
        <f t="shared" si="5"/>
        <v>0</v>
      </c>
      <c r="BO75" s="683"/>
      <c r="BP75" s="683"/>
      <c r="BQ75" s="683"/>
      <c r="BR75" s="683"/>
      <c r="BS75" s="683"/>
      <c r="BT75" s="683"/>
      <c r="BU75" s="1204"/>
      <c r="BV75" s="1205"/>
      <c r="BW75" s="1205"/>
      <c r="BX75" s="1205"/>
      <c r="BY75" s="1205"/>
      <c r="BZ75" s="1205"/>
      <c r="CA75" s="1205"/>
      <c r="CB75" s="1205"/>
      <c r="CC75" s="1206"/>
    </row>
    <row r="76" spans="1:81" s="690" customFormat="1" ht="40.15" customHeight="1" x14ac:dyDescent="0.25">
      <c r="A76" s="673"/>
      <c r="B76" s="1334"/>
      <c r="C76" s="1315"/>
      <c r="D76" s="1331"/>
      <c r="E76" s="2367"/>
      <c r="F76" s="2367"/>
      <c r="G76" s="2367"/>
      <c r="H76" s="2367"/>
      <c r="I76" s="2367"/>
      <c r="J76" s="1300"/>
      <c r="K76" s="2367"/>
      <c r="L76" s="1416"/>
      <c r="M76" s="1226"/>
      <c r="N76" s="2260"/>
      <c r="O76" s="2260"/>
      <c r="P76" s="2260"/>
      <c r="Q76" s="2260"/>
      <c r="R76" s="1300"/>
      <c r="S76" s="678"/>
      <c r="T76" s="709"/>
      <c r="U76" s="709"/>
      <c r="V76" s="709"/>
      <c r="W76" s="678"/>
      <c r="X76" s="670"/>
      <c r="Y76" s="670"/>
      <c r="Z76" s="670"/>
      <c r="AA76" s="670"/>
      <c r="AB76" s="1220"/>
      <c r="AC76" s="1241"/>
      <c r="AD76" s="303">
        <f t="shared" si="85"/>
        <v>0</v>
      </c>
      <c r="AE76" s="303">
        <f t="shared" si="85"/>
        <v>0</v>
      </c>
      <c r="AF76" s="303">
        <f t="shared" si="85"/>
        <v>0</v>
      </c>
      <c r="AG76" s="303">
        <f t="shared" si="85"/>
        <v>0</v>
      </c>
      <c r="AH76" s="303">
        <f t="shared" si="85"/>
        <v>0</v>
      </c>
      <c r="AI76" s="303">
        <f t="shared" si="85"/>
        <v>0</v>
      </c>
      <c r="AJ76" s="303">
        <f t="shared" si="85"/>
        <v>0</v>
      </c>
      <c r="AK76" s="1220"/>
      <c r="AL76" s="1244"/>
      <c r="AM76" s="303">
        <f t="shared" ref="AM76:AM110" si="103">SUM(AN76:AS76)</f>
        <v>0</v>
      </c>
      <c r="AN76" s="684"/>
      <c r="AO76" s="684"/>
      <c r="AP76" s="684"/>
      <c r="AQ76" s="684"/>
      <c r="AR76" s="684"/>
      <c r="AS76" s="684"/>
      <c r="AT76" s="1220"/>
      <c r="AU76" s="1247"/>
      <c r="AV76" s="303">
        <f t="shared" ref="AV76:AV110" si="104">SUM(AW76:BB76)</f>
        <v>0</v>
      </c>
      <c r="AW76" s="684"/>
      <c r="AX76" s="684"/>
      <c r="AY76" s="684"/>
      <c r="AZ76" s="684"/>
      <c r="BA76" s="684"/>
      <c r="BB76" s="684"/>
      <c r="BC76" s="1220"/>
      <c r="BD76" s="1250"/>
      <c r="BE76" s="303">
        <f t="shared" ref="BE76:BE110" si="105">SUM(BF76:BK76)</f>
        <v>0</v>
      </c>
      <c r="BF76" s="684"/>
      <c r="BG76" s="684"/>
      <c r="BH76" s="684"/>
      <c r="BI76" s="684"/>
      <c r="BJ76" s="684"/>
      <c r="BK76" s="684"/>
      <c r="BL76" s="1220"/>
      <c r="BM76" s="1253"/>
      <c r="BN76" s="303">
        <f t="shared" ref="BN76:BN110" si="106">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x14ac:dyDescent="0.25">
      <c r="A77" s="673"/>
      <c r="B77" s="1334"/>
      <c r="C77" s="1315" t="s">
        <v>1386</v>
      </c>
      <c r="D77" s="1331"/>
      <c r="E77" s="2367"/>
      <c r="F77" s="2367"/>
      <c r="G77" s="2367"/>
      <c r="H77" s="2367"/>
      <c r="I77" s="2367"/>
      <c r="J77" s="1300"/>
      <c r="K77" s="2367"/>
      <c r="L77" s="1416"/>
      <c r="M77" s="1226"/>
      <c r="N77" s="2260"/>
      <c r="O77" s="2260"/>
      <c r="P77" s="2260"/>
      <c r="Q77" s="2260"/>
      <c r="R77" s="1300"/>
      <c r="S77" s="678"/>
      <c r="T77" s="709"/>
      <c r="U77" s="709"/>
      <c r="V77" s="709"/>
      <c r="W77" s="678"/>
      <c r="X77" s="670"/>
      <c r="Y77" s="670"/>
      <c r="Z77" s="670"/>
      <c r="AA77" s="670"/>
      <c r="AB77" s="1220"/>
      <c r="AC77" s="1241"/>
      <c r="AD77" s="303">
        <f t="shared" si="85"/>
        <v>0</v>
      </c>
      <c r="AE77" s="303">
        <f t="shared" si="85"/>
        <v>0</v>
      </c>
      <c r="AF77" s="303">
        <f t="shared" si="85"/>
        <v>0</v>
      </c>
      <c r="AG77" s="303">
        <f t="shared" si="85"/>
        <v>0</v>
      </c>
      <c r="AH77" s="303">
        <f t="shared" si="85"/>
        <v>0</v>
      </c>
      <c r="AI77" s="303">
        <f t="shared" si="85"/>
        <v>0</v>
      </c>
      <c r="AJ77" s="303">
        <f t="shared" si="85"/>
        <v>0</v>
      </c>
      <c r="AK77" s="1220"/>
      <c r="AL77" s="1244"/>
      <c r="AM77" s="303">
        <f t="shared" si="103"/>
        <v>0</v>
      </c>
      <c r="AN77" s="684"/>
      <c r="AO77" s="684"/>
      <c r="AP77" s="684"/>
      <c r="AQ77" s="684"/>
      <c r="AR77" s="684"/>
      <c r="AS77" s="684"/>
      <c r="AT77" s="1220"/>
      <c r="AU77" s="1247"/>
      <c r="AV77" s="303">
        <f t="shared" si="104"/>
        <v>0</v>
      </c>
      <c r="AW77" s="684"/>
      <c r="AX77" s="684"/>
      <c r="AY77" s="684"/>
      <c r="AZ77" s="684"/>
      <c r="BA77" s="684"/>
      <c r="BB77" s="684"/>
      <c r="BC77" s="1220"/>
      <c r="BD77" s="1250"/>
      <c r="BE77" s="303">
        <f t="shared" si="105"/>
        <v>0</v>
      </c>
      <c r="BF77" s="684"/>
      <c r="BG77" s="684"/>
      <c r="BH77" s="684"/>
      <c r="BI77" s="684"/>
      <c r="BJ77" s="684"/>
      <c r="BK77" s="684"/>
      <c r="BL77" s="1220"/>
      <c r="BM77" s="1253"/>
      <c r="BN77" s="303">
        <f t="shared" si="106"/>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1334"/>
      <c r="C78" s="1315"/>
      <c r="D78" s="2371"/>
      <c r="E78" s="2368"/>
      <c r="F78" s="2368"/>
      <c r="G78" s="2368"/>
      <c r="H78" s="2368"/>
      <c r="I78" s="2368"/>
      <c r="J78" s="1301"/>
      <c r="K78" s="2368"/>
      <c r="L78" s="1417"/>
      <c r="M78" s="1227"/>
      <c r="N78" s="2261"/>
      <c r="O78" s="2261"/>
      <c r="P78" s="2261"/>
      <c r="Q78" s="2261"/>
      <c r="R78" s="1301"/>
      <c r="S78" s="679"/>
      <c r="T78" s="710"/>
      <c r="U78" s="710"/>
      <c r="V78" s="710"/>
      <c r="W78" s="679"/>
      <c r="X78" s="671"/>
      <c r="Y78" s="671"/>
      <c r="Z78" s="671"/>
      <c r="AA78" s="671"/>
      <c r="AB78" s="1221"/>
      <c r="AC78" s="1242"/>
      <c r="AD78" s="306">
        <f t="shared" si="85"/>
        <v>0</v>
      </c>
      <c r="AE78" s="306">
        <f t="shared" si="85"/>
        <v>0</v>
      </c>
      <c r="AF78" s="306">
        <f t="shared" si="85"/>
        <v>0</v>
      </c>
      <c r="AG78" s="306">
        <f t="shared" si="85"/>
        <v>0</v>
      </c>
      <c r="AH78" s="306">
        <f t="shared" si="85"/>
        <v>0</v>
      </c>
      <c r="AI78" s="306">
        <f t="shared" si="85"/>
        <v>0</v>
      </c>
      <c r="AJ78" s="306">
        <f t="shared" si="85"/>
        <v>0</v>
      </c>
      <c r="AK78" s="1221"/>
      <c r="AL78" s="1245"/>
      <c r="AM78" s="306">
        <f t="shared" si="103"/>
        <v>0</v>
      </c>
      <c r="AN78" s="685"/>
      <c r="AO78" s="685"/>
      <c r="AP78" s="685"/>
      <c r="AQ78" s="685"/>
      <c r="AR78" s="685"/>
      <c r="AS78" s="685"/>
      <c r="AT78" s="1221"/>
      <c r="AU78" s="1248"/>
      <c r="AV78" s="306">
        <f t="shared" si="104"/>
        <v>0</v>
      </c>
      <c r="AW78" s="685"/>
      <c r="AX78" s="685"/>
      <c r="AY78" s="685"/>
      <c r="AZ78" s="685"/>
      <c r="BA78" s="685"/>
      <c r="BB78" s="685"/>
      <c r="BC78" s="1221"/>
      <c r="BD78" s="1251"/>
      <c r="BE78" s="306">
        <f t="shared" si="105"/>
        <v>0</v>
      </c>
      <c r="BF78" s="685"/>
      <c r="BG78" s="685"/>
      <c r="BH78" s="685"/>
      <c r="BI78" s="685"/>
      <c r="BJ78" s="685"/>
      <c r="BK78" s="685"/>
      <c r="BL78" s="1221"/>
      <c r="BM78" s="1254"/>
      <c r="BN78" s="306">
        <f t="shared" si="106"/>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x14ac:dyDescent="0.25">
      <c r="A79" s="673"/>
      <c r="B79" s="1334"/>
      <c r="C79" s="1315"/>
      <c r="D79" s="2370"/>
      <c r="E79" s="2366"/>
      <c r="F79" s="2366"/>
      <c r="G79" s="2366"/>
      <c r="H79" s="2366"/>
      <c r="I79" s="2366"/>
      <c r="J79" s="1299">
        <v>856</v>
      </c>
      <c r="K79" s="2366" t="str">
        <f>+[25]Metas!K990</f>
        <v>Distritos de riego construidos y/o rehabilitados</v>
      </c>
      <c r="L79" s="1415">
        <v>4</v>
      </c>
      <c r="M79" s="1225">
        <f t="shared" ref="M79" si="107">SUM(N79:Q79)</f>
        <v>4</v>
      </c>
      <c r="N79" s="2259"/>
      <c r="O79" s="2259"/>
      <c r="P79" s="2259">
        <v>2</v>
      </c>
      <c r="Q79" s="2259">
        <v>2</v>
      </c>
      <c r="R79" s="1299">
        <f>+$J79</f>
        <v>856</v>
      </c>
      <c r="S79" s="677"/>
      <c r="T79" s="708"/>
      <c r="U79" s="708"/>
      <c r="V79" s="708"/>
      <c r="W79" s="677"/>
      <c r="X79" s="669"/>
      <c r="Y79" s="669"/>
      <c r="Z79" s="669"/>
      <c r="AA79" s="669"/>
      <c r="AB79" s="1219">
        <f t="shared" si="93"/>
        <v>856</v>
      </c>
      <c r="AC79" s="1240">
        <f t="shared" ref="AC79" si="108">+L79</f>
        <v>4</v>
      </c>
      <c r="AD79" s="308">
        <f t="shared" si="85"/>
        <v>0</v>
      </c>
      <c r="AE79" s="308">
        <f t="shared" si="85"/>
        <v>0</v>
      </c>
      <c r="AF79" s="308">
        <f t="shared" si="85"/>
        <v>0</v>
      </c>
      <c r="AG79" s="308">
        <f t="shared" si="85"/>
        <v>0</v>
      </c>
      <c r="AH79" s="308">
        <f t="shared" si="85"/>
        <v>0</v>
      </c>
      <c r="AI79" s="308">
        <f t="shared" si="85"/>
        <v>0</v>
      </c>
      <c r="AJ79" s="308">
        <f t="shared" si="85"/>
        <v>0</v>
      </c>
      <c r="AK79" s="1219">
        <f t="shared" si="95"/>
        <v>856</v>
      </c>
      <c r="AL79" s="1243">
        <f t="shared" ref="AL79" si="109">+N79</f>
        <v>0</v>
      </c>
      <c r="AM79" s="308">
        <f t="shared" si="103"/>
        <v>0</v>
      </c>
      <c r="AN79" s="683"/>
      <c r="AO79" s="683"/>
      <c r="AP79" s="683"/>
      <c r="AQ79" s="683"/>
      <c r="AR79" s="683"/>
      <c r="AS79" s="683"/>
      <c r="AT79" s="1219">
        <f t="shared" si="97"/>
        <v>856</v>
      </c>
      <c r="AU79" s="1246">
        <f t="shared" ref="AU79" si="110">+O79</f>
        <v>0</v>
      </c>
      <c r="AV79" s="308">
        <f t="shared" si="104"/>
        <v>0</v>
      </c>
      <c r="AW79" s="683"/>
      <c r="AX79" s="683"/>
      <c r="AY79" s="683"/>
      <c r="AZ79" s="683"/>
      <c r="BA79" s="683"/>
      <c r="BB79" s="683"/>
      <c r="BC79" s="1219">
        <f t="shared" si="99"/>
        <v>856</v>
      </c>
      <c r="BD79" s="1249">
        <f t="shared" ref="BD79" si="111">+P79</f>
        <v>2</v>
      </c>
      <c r="BE79" s="308">
        <f t="shared" si="105"/>
        <v>0</v>
      </c>
      <c r="BF79" s="683"/>
      <c r="BG79" s="683"/>
      <c r="BH79" s="683"/>
      <c r="BI79" s="683"/>
      <c r="BJ79" s="683"/>
      <c r="BK79" s="683"/>
      <c r="BL79" s="1219">
        <f t="shared" si="101"/>
        <v>856</v>
      </c>
      <c r="BM79" s="1252">
        <f t="shared" ref="BM79" si="112">+Q79</f>
        <v>2</v>
      </c>
      <c r="BN79" s="308">
        <f t="shared" si="106"/>
        <v>0</v>
      </c>
      <c r="BO79" s="683"/>
      <c r="BP79" s="683"/>
      <c r="BQ79" s="683"/>
      <c r="BR79" s="683"/>
      <c r="BS79" s="683"/>
      <c r="BT79" s="683"/>
      <c r="BU79" s="1204"/>
      <c r="BV79" s="1205"/>
      <c r="BW79" s="1205"/>
      <c r="BX79" s="1205"/>
      <c r="BY79" s="1205"/>
      <c r="BZ79" s="1205"/>
      <c r="CA79" s="1205"/>
      <c r="CB79" s="1205"/>
      <c r="CC79" s="1206"/>
    </row>
    <row r="80" spans="1:81" s="690" customFormat="1" ht="40.15" customHeight="1" x14ac:dyDescent="0.25">
      <c r="A80" s="673"/>
      <c r="B80" s="1334"/>
      <c r="C80" s="1315"/>
      <c r="D80" s="1331"/>
      <c r="E80" s="2367"/>
      <c r="F80" s="2367"/>
      <c r="G80" s="2367"/>
      <c r="H80" s="2367"/>
      <c r="I80" s="2367"/>
      <c r="J80" s="1300"/>
      <c r="K80" s="2367"/>
      <c r="L80" s="1416"/>
      <c r="M80" s="1226"/>
      <c r="N80" s="2260"/>
      <c r="O80" s="2260"/>
      <c r="P80" s="2260"/>
      <c r="Q80" s="2260"/>
      <c r="R80" s="1300"/>
      <c r="S80" s="678"/>
      <c r="T80" s="709"/>
      <c r="U80" s="709"/>
      <c r="V80" s="709"/>
      <c r="W80" s="678"/>
      <c r="X80" s="670"/>
      <c r="Y80" s="670"/>
      <c r="Z80" s="670"/>
      <c r="AA80" s="670"/>
      <c r="AB80" s="1220"/>
      <c r="AC80" s="1241"/>
      <c r="AD80" s="303">
        <f t="shared" si="85"/>
        <v>0</v>
      </c>
      <c r="AE80" s="303">
        <f t="shared" si="85"/>
        <v>0</v>
      </c>
      <c r="AF80" s="303">
        <f t="shared" si="85"/>
        <v>0</v>
      </c>
      <c r="AG80" s="303">
        <f t="shared" si="85"/>
        <v>0</v>
      </c>
      <c r="AH80" s="303">
        <f t="shared" si="85"/>
        <v>0</v>
      </c>
      <c r="AI80" s="303">
        <f t="shared" si="85"/>
        <v>0</v>
      </c>
      <c r="AJ80" s="303">
        <f t="shared" si="85"/>
        <v>0</v>
      </c>
      <c r="AK80" s="1220"/>
      <c r="AL80" s="1244"/>
      <c r="AM80" s="303">
        <f t="shared" si="103"/>
        <v>0</v>
      </c>
      <c r="AN80" s="684"/>
      <c r="AO80" s="684"/>
      <c r="AP80" s="684"/>
      <c r="AQ80" s="684"/>
      <c r="AR80" s="684"/>
      <c r="AS80" s="684"/>
      <c r="AT80" s="1220"/>
      <c r="AU80" s="1247"/>
      <c r="AV80" s="303">
        <f t="shared" si="104"/>
        <v>0</v>
      </c>
      <c r="AW80" s="684"/>
      <c r="AX80" s="684"/>
      <c r="AY80" s="684"/>
      <c r="AZ80" s="684"/>
      <c r="BA80" s="684"/>
      <c r="BB80" s="684"/>
      <c r="BC80" s="1220"/>
      <c r="BD80" s="1250"/>
      <c r="BE80" s="303">
        <f t="shared" si="105"/>
        <v>0</v>
      </c>
      <c r="BF80" s="684"/>
      <c r="BG80" s="684"/>
      <c r="BH80" s="684"/>
      <c r="BI80" s="684"/>
      <c r="BJ80" s="684"/>
      <c r="BK80" s="684"/>
      <c r="BL80" s="1220"/>
      <c r="BM80" s="1253"/>
      <c r="BN80" s="303">
        <f t="shared" si="106"/>
        <v>0</v>
      </c>
      <c r="BO80" s="684"/>
      <c r="BP80" s="684"/>
      <c r="BQ80" s="684"/>
      <c r="BR80" s="684"/>
      <c r="BS80" s="684"/>
      <c r="BT80" s="684"/>
      <c r="BU80" s="1207"/>
      <c r="BV80" s="1208"/>
      <c r="BW80" s="1208"/>
      <c r="BX80" s="1208"/>
      <c r="BY80" s="1208"/>
      <c r="BZ80" s="1208"/>
      <c r="CA80" s="1208"/>
      <c r="CB80" s="1208"/>
      <c r="CC80" s="1209"/>
    </row>
    <row r="81" spans="1:81" s="690" customFormat="1" ht="40.15" customHeight="1" x14ac:dyDescent="0.25">
      <c r="A81" s="673"/>
      <c r="B81" s="1334"/>
      <c r="C81" s="1315"/>
      <c r="D81" s="1331"/>
      <c r="E81" s="2367"/>
      <c r="F81" s="2367"/>
      <c r="G81" s="2367"/>
      <c r="H81" s="2367"/>
      <c r="I81" s="2367"/>
      <c r="J81" s="1300"/>
      <c r="K81" s="2367"/>
      <c r="L81" s="1416"/>
      <c r="M81" s="1226"/>
      <c r="N81" s="2260"/>
      <c r="O81" s="2260"/>
      <c r="P81" s="2260"/>
      <c r="Q81" s="2260"/>
      <c r="R81" s="1300"/>
      <c r="S81" s="678"/>
      <c r="T81" s="709"/>
      <c r="U81" s="709"/>
      <c r="V81" s="709"/>
      <c r="W81" s="678"/>
      <c r="X81" s="670"/>
      <c r="Y81" s="670"/>
      <c r="Z81" s="670"/>
      <c r="AA81" s="670"/>
      <c r="AB81" s="1220"/>
      <c r="AC81" s="1241"/>
      <c r="AD81" s="303">
        <f t="shared" si="85"/>
        <v>0</v>
      </c>
      <c r="AE81" s="303">
        <f t="shared" si="85"/>
        <v>0</v>
      </c>
      <c r="AF81" s="303">
        <f t="shared" si="85"/>
        <v>0</v>
      </c>
      <c r="AG81" s="303">
        <f t="shared" si="85"/>
        <v>0</v>
      </c>
      <c r="AH81" s="303">
        <f t="shared" si="85"/>
        <v>0</v>
      </c>
      <c r="AI81" s="303">
        <f t="shared" si="85"/>
        <v>0</v>
      </c>
      <c r="AJ81" s="303">
        <f t="shared" si="85"/>
        <v>0</v>
      </c>
      <c r="AK81" s="1220"/>
      <c r="AL81" s="1244"/>
      <c r="AM81" s="303">
        <f t="shared" si="103"/>
        <v>0</v>
      </c>
      <c r="AN81" s="684"/>
      <c r="AO81" s="684"/>
      <c r="AP81" s="684"/>
      <c r="AQ81" s="684"/>
      <c r="AR81" s="684"/>
      <c r="AS81" s="684"/>
      <c r="AT81" s="1220"/>
      <c r="AU81" s="1247"/>
      <c r="AV81" s="303">
        <f t="shared" si="104"/>
        <v>0</v>
      </c>
      <c r="AW81" s="684"/>
      <c r="AX81" s="684"/>
      <c r="AY81" s="684"/>
      <c r="AZ81" s="684"/>
      <c r="BA81" s="684"/>
      <c r="BB81" s="684"/>
      <c r="BC81" s="1220"/>
      <c r="BD81" s="1250"/>
      <c r="BE81" s="303">
        <f t="shared" si="105"/>
        <v>0</v>
      </c>
      <c r="BF81" s="684"/>
      <c r="BG81" s="684"/>
      <c r="BH81" s="684"/>
      <c r="BI81" s="684"/>
      <c r="BJ81" s="684"/>
      <c r="BK81" s="684"/>
      <c r="BL81" s="1220"/>
      <c r="BM81" s="1253"/>
      <c r="BN81" s="303">
        <f t="shared" si="106"/>
        <v>0</v>
      </c>
      <c r="BO81" s="684"/>
      <c r="BP81" s="684"/>
      <c r="BQ81" s="684"/>
      <c r="BR81" s="684"/>
      <c r="BS81" s="684"/>
      <c r="BT81" s="684"/>
      <c r="BU81" s="1207"/>
      <c r="BV81" s="1208"/>
      <c r="BW81" s="1208"/>
      <c r="BX81" s="1208"/>
      <c r="BY81" s="1208"/>
      <c r="BZ81" s="1208"/>
      <c r="CA81" s="1208"/>
      <c r="CB81" s="1208"/>
      <c r="CC81" s="1209"/>
    </row>
    <row r="82" spans="1:81" s="690" customFormat="1" ht="40.15" customHeight="1" thickBot="1" x14ac:dyDescent="0.3">
      <c r="A82" s="673"/>
      <c r="B82" s="1335"/>
      <c r="C82" s="1316"/>
      <c r="D82" s="2371"/>
      <c r="E82" s="2368"/>
      <c r="F82" s="2368"/>
      <c r="G82" s="2368"/>
      <c r="H82" s="2368"/>
      <c r="I82" s="2368"/>
      <c r="J82" s="1301"/>
      <c r="K82" s="2368"/>
      <c r="L82" s="1417"/>
      <c r="M82" s="1227"/>
      <c r="N82" s="2261"/>
      <c r="O82" s="2261"/>
      <c r="P82" s="2261"/>
      <c r="Q82" s="2261"/>
      <c r="R82" s="1301"/>
      <c r="S82" s="679"/>
      <c r="T82" s="710"/>
      <c r="U82" s="710"/>
      <c r="V82" s="710"/>
      <c r="W82" s="679"/>
      <c r="X82" s="671"/>
      <c r="Y82" s="671"/>
      <c r="Z82" s="671"/>
      <c r="AA82" s="671"/>
      <c r="AB82" s="1221"/>
      <c r="AC82" s="1242"/>
      <c r="AD82" s="306">
        <f t="shared" si="85"/>
        <v>0</v>
      </c>
      <c r="AE82" s="306">
        <f t="shared" si="85"/>
        <v>0</v>
      </c>
      <c r="AF82" s="306">
        <f t="shared" si="85"/>
        <v>0</v>
      </c>
      <c r="AG82" s="306">
        <f t="shared" si="85"/>
        <v>0</v>
      </c>
      <c r="AH82" s="306">
        <f t="shared" si="85"/>
        <v>0</v>
      </c>
      <c r="AI82" s="306">
        <f t="shared" si="85"/>
        <v>0</v>
      </c>
      <c r="AJ82" s="306">
        <f t="shared" si="85"/>
        <v>0</v>
      </c>
      <c r="AK82" s="1221"/>
      <c r="AL82" s="1245"/>
      <c r="AM82" s="306">
        <f t="shared" si="103"/>
        <v>0</v>
      </c>
      <c r="AN82" s="685"/>
      <c r="AO82" s="685"/>
      <c r="AP82" s="685"/>
      <c r="AQ82" s="685"/>
      <c r="AR82" s="685"/>
      <c r="AS82" s="685"/>
      <c r="AT82" s="1221"/>
      <c r="AU82" s="1248"/>
      <c r="AV82" s="306">
        <f t="shared" si="104"/>
        <v>0</v>
      </c>
      <c r="AW82" s="685"/>
      <c r="AX82" s="685"/>
      <c r="AY82" s="685"/>
      <c r="AZ82" s="685"/>
      <c r="BA82" s="685"/>
      <c r="BB82" s="685"/>
      <c r="BC82" s="1221"/>
      <c r="BD82" s="1251"/>
      <c r="BE82" s="306">
        <f t="shared" si="105"/>
        <v>0</v>
      </c>
      <c r="BF82" s="685"/>
      <c r="BG82" s="685"/>
      <c r="BH82" s="685"/>
      <c r="BI82" s="685"/>
      <c r="BJ82" s="685"/>
      <c r="BK82" s="685"/>
      <c r="BL82" s="1221"/>
      <c r="BM82" s="1254"/>
      <c r="BN82" s="306">
        <f t="shared" si="106"/>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x14ac:dyDescent="0.25">
      <c r="A83" s="673"/>
      <c r="B83" s="1333" t="s">
        <v>1389</v>
      </c>
      <c r="C83" s="1314" t="s">
        <v>1392</v>
      </c>
      <c r="D83" s="2370"/>
      <c r="E83" s="2366"/>
      <c r="F83" s="2366"/>
      <c r="G83" s="2366"/>
      <c r="H83" s="2366"/>
      <c r="I83" s="2366"/>
      <c r="J83" s="1299">
        <v>857</v>
      </c>
      <c r="K83" s="2366" t="str">
        <f>+[25]Metas!K992</f>
        <v>Predios rurales gestionados y/o apoyados en el proceso de titulación</v>
      </c>
      <c r="L83" s="1415">
        <v>150</v>
      </c>
      <c r="M83" s="1225">
        <f t="shared" ref="M83" si="113">SUM(N83:Q83)</f>
        <v>150</v>
      </c>
      <c r="N83" s="2259"/>
      <c r="O83" s="2259">
        <v>50</v>
      </c>
      <c r="P83" s="2259">
        <v>50</v>
      </c>
      <c r="Q83" s="2259">
        <v>50</v>
      </c>
      <c r="R83" s="1299">
        <f>+$J83</f>
        <v>857</v>
      </c>
      <c r="S83" s="677"/>
      <c r="T83" s="708"/>
      <c r="U83" s="708"/>
      <c r="V83" s="708"/>
      <c r="W83" s="677"/>
      <c r="X83" s="669"/>
      <c r="Y83" s="669"/>
      <c r="Z83" s="669"/>
      <c r="AA83" s="669"/>
      <c r="AB83" s="1219">
        <f t="shared" si="93"/>
        <v>857</v>
      </c>
      <c r="AC83" s="1240">
        <f t="shared" ref="AC83" si="114">+L83</f>
        <v>150</v>
      </c>
      <c r="AD83" s="308">
        <f t="shared" si="85"/>
        <v>0</v>
      </c>
      <c r="AE83" s="308">
        <f t="shared" si="85"/>
        <v>0</v>
      </c>
      <c r="AF83" s="308">
        <f t="shared" si="85"/>
        <v>0</v>
      </c>
      <c r="AG83" s="308">
        <f t="shared" si="85"/>
        <v>0</v>
      </c>
      <c r="AH83" s="308">
        <f t="shared" si="85"/>
        <v>0</v>
      </c>
      <c r="AI83" s="308">
        <f t="shared" si="85"/>
        <v>0</v>
      </c>
      <c r="AJ83" s="308">
        <f t="shared" si="85"/>
        <v>0</v>
      </c>
      <c r="AK83" s="1219">
        <f t="shared" si="95"/>
        <v>857</v>
      </c>
      <c r="AL83" s="1243">
        <f t="shared" ref="AL83" si="115">+N83</f>
        <v>0</v>
      </c>
      <c r="AM83" s="308">
        <f t="shared" si="103"/>
        <v>0</v>
      </c>
      <c r="AN83" s="683"/>
      <c r="AO83" s="683"/>
      <c r="AP83" s="683"/>
      <c r="AQ83" s="683"/>
      <c r="AR83" s="683"/>
      <c r="AS83" s="683"/>
      <c r="AT83" s="1219">
        <f t="shared" si="97"/>
        <v>857</v>
      </c>
      <c r="AU83" s="1246">
        <f t="shared" ref="AU83" si="116">+O83</f>
        <v>50</v>
      </c>
      <c r="AV83" s="308">
        <f t="shared" si="104"/>
        <v>0</v>
      </c>
      <c r="AW83" s="683"/>
      <c r="AX83" s="683"/>
      <c r="AY83" s="683"/>
      <c r="AZ83" s="683"/>
      <c r="BA83" s="683"/>
      <c r="BB83" s="683"/>
      <c r="BC83" s="1219">
        <f t="shared" si="99"/>
        <v>857</v>
      </c>
      <c r="BD83" s="1249">
        <f t="shared" ref="BD83" si="117">+P83</f>
        <v>50</v>
      </c>
      <c r="BE83" s="308">
        <f t="shared" si="105"/>
        <v>0</v>
      </c>
      <c r="BF83" s="683"/>
      <c r="BG83" s="683"/>
      <c r="BH83" s="683"/>
      <c r="BI83" s="683"/>
      <c r="BJ83" s="683"/>
      <c r="BK83" s="683"/>
      <c r="BL83" s="1219">
        <f t="shared" si="101"/>
        <v>857</v>
      </c>
      <c r="BM83" s="1252">
        <f t="shared" ref="BM83" si="118">+Q83</f>
        <v>50</v>
      </c>
      <c r="BN83" s="308">
        <f t="shared" si="106"/>
        <v>0</v>
      </c>
      <c r="BO83" s="683"/>
      <c r="BP83" s="683"/>
      <c r="BQ83" s="683"/>
      <c r="BR83" s="683"/>
      <c r="BS83" s="683"/>
      <c r="BT83" s="683"/>
      <c r="BU83" s="1204"/>
      <c r="BV83" s="1205"/>
      <c r="BW83" s="1205"/>
      <c r="BX83" s="1205"/>
      <c r="BY83" s="1205"/>
      <c r="BZ83" s="1205"/>
      <c r="CA83" s="1205"/>
      <c r="CB83" s="1205"/>
      <c r="CC83" s="1206"/>
    </row>
    <row r="84" spans="1:81" s="690" customFormat="1" ht="40.15" customHeight="1" x14ac:dyDescent="0.25">
      <c r="A84" s="673"/>
      <c r="B84" s="1334"/>
      <c r="C84" s="1315"/>
      <c r="D84" s="1331"/>
      <c r="E84" s="2367"/>
      <c r="F84" s="2367"/>
      <c r="G84" s="2367"/>
      <c r="H84" s="2367"/>
      <c r="I84" s="2367"/>
      <c r="J84" s="1300"/>
      <c r="K84" s="2367"/>
      <c r="L84" s="1416"/>
      <c r="M84" s="1226"/>
      <c r="N84" s="2260"/>
      <c r="O84" s="2260"/>
      <c r="P84" s="2260"/>
      <c r="Q84" s="2260"/>
      <c r="R84" s="1300"/>
      <c r="S84" s="678"/>
      <c r="T84" s="709"/>
      <c r="U84" s="709"/>
      <c r="V84" s="709"/>
      <c r="W84" s="678"/>
      <c r="X84" s="670"/>
      <c r="Y84" s="670"/>
      <c r="Z84" s="670"/>
      <c r="AA84" s="670"/>
      <c r="AB84" s="1220"/>
      <c r="AC84" s="1241"/>
      <c r="AD84" s="303">
        <f t="shared" si="85"/>
        <v>0</v>
      </c>
      <c r="AE84" s="303">
        <f t="shared" si="85"/>
        <v>0</v>
      </c>
      <c r="AF84" s="303">
        <f t="shared" si="85"/>
        <v>0</v>
      </c>
      <c r="AG84" s="303">
        <f t="shared" si="85"/>
        <v>0</v>
      </c>
      <c r="AH84" s="303">
        <f t="shared" si="85"/>
        <v>0</v>
      </c>
      <c r="AI84" s="303">
        <f t="shared" si="85"/>
        <v>0</v>
      </c>
      <c r="AJ84" s="303">
        <f t="shared" si="85"/>
        <v>0</v>
      </c>
      <c r="AK84" s="1220"/>
      <c r="AL84" s="1244"/>
      <c r="AM84" s="303">
        <f t="shared" si="103"/>
        <v>0</v>
      </c>
      <c r="AN84" s="684"/>
      <c r="AO84" s="684"/>
      <c r="AP84" s="684"/>
      <c r="AQ84" s="684"/>
      <c r="AR84" s="684"/>
      <c r="AS84" s="684"/>
      <c r="AT84" s="1220"/>
      <c r="AU84" s="1247"/>
      <c r="AV84" s="303">
        <f t="shared" si="104"/>
        <v>0</v>
      </c>
      <c r="AW84" s="684"/>
      <c r="AX84" s="684"/>
      <c r="AY84" s="684"/>
      <c r="AZ84" s="684"/>
      <c r="BA84" s="684"/>
      <c r="BB84" s="684"/>
      <c r="BC84" s="1220"/>
      <c r="BD84" s="1250"/>
      <c r="BE84" s="303">
        <f t="shared" si="105"/>
        <v>0</v>
      </c>
      <c r="BF84" s="684"/>
      <c r="BG84" s="684"/>
      <c r="BH84" s="684"/>
      <c r="BI84" s="684"/>
      <c r="BJ84" s="684"/>
      <c r="BK84" s="684"/>
      <c r="BL84" s="1220"/>
      <c r="BM84" s="1253"/>
      <c r="BN84" s="303">
        <f t="shared" si="106"/>
        <v>0</v>
      </c>
      <c r="BO84" s="684"/>
      <c r="BP84" s="684"/>
      <c r="BQ84" s="684"/>
      <c r="BR84" s="684"/>
      <c r="BS84" s="684"/>
      <c r="BT84" s="684"/>
      <c r="BU84" s="1207"/>
      <c r="BV84" s="1208"/>
      <c r="BW84" s="1208"/>
      <c r="BX84" s="1208"/>
      <c r="BY84" s="1208"/>
      <c r="BZ84" s="1208"/>
      <c r="CA84" s="1208"/>
      <c r="CB84" s="1208"/>
      <c r="CC84" s="1209"/>
    </row>
    <row r="85" spans="1:81" s="690" customFormat="1" ht="40.15" customHeight="1" x14ac:dyDescent="0.25">
      <c r="A85" s="673"/>
      <c r="B85" s="1334"/>
      <c r="C85" s="1315"/>
      <c r="D85" s="1331"/>
      <c r="E85" s="2367"/>
      <c r="F85" s="2367"/>
      <c r="G85" s="2367"/>
      <c r="H85" s="2367"/>
      <c r="I85" s="2367"/>
      <c r="J85" s="1300"/>
      <c r="K85" s="2367"/>
      <c r="L85" s="1416"/>
      <c r="M85" s="1226"/>
      <c r="N85" s="2260"/>
      <c r="O85" s="2260"/>
      <c r="P85" s="2260"/>
      <c r="Q85" s="2260"/>
      <c r="R85" s="1300"/>
      <c r="S85" s="678"/>
      <c r="T85" s="709"/>
      <c r="U85" s="709"/>
      <c r="V85" s="709"/>
      <c r="W85" s="678"/>
      <c r="X85" s="670"/>
      <c r="Y85" s="670"/>
      <c r="Z85" s="670"/>
      <c r="AA85" s="670"/>
      <c r="AB85" s="1220"/>
      <c r="AC85" s="1241"/>
      <c r="AD85" s="303">
        <f t="shared" ref="AD85:AJ110" si="119">+AM85+AV85+BE85+BN85</f>
        <v>0</v>
      </c>
      <c r="AE85" s="303">
        <f t="shared" si="119"/>
        <v>0</v>
      </c>
      <c r="AF85" s="303">
        <f t="shared" si="119"/>
        <v>0</v>
      </c>
      <c r="AG85" s="303">
        <f t="shared" si="119"/>
        <v>0</v>
      </c>
      <c r="AH85" s="303">
        <f t="shared" si="119"/>
        <v>0</v>
      </c>
      <c r="AI85" s="303">
        <f t="shared" si="119"/>
        <v>0</v>
      </c>
      <c r="AJ85" s="303">
        <f t="shared" si="119"/>
        <v>0</v>
      </c>
      <c r="AK85" s="1220"/>
      <c r="AL85" s="1244"/>
      <c r="AM85" s="303">
        <f t="shared" si="103"/>
        <v>0</v>
      </c>
      <c r="AN85" s="684"/>
      <c r="AO85" s="684"/>
      <c r="AP85" s="684"/>
      <c r="AQ85" s="684"/>
      <c r="AR85" s="684"/>
      <c r="AS85" s="684"/>
      <c r="AT85" s="1220"/>
      <c r="AU85" s="1247"/>
      <c r="AV85" s="303">
        <f t="shared" si="104"/>
        <v>0</v>
      </c>
      <c r="AW85" s="684"/>
      <c r="AX85" s="684"/>
      <c r="AY85" s="684"/>
      <c r="AZ85" s="684"/>
      <c r="BA85" s="684"/>
      <c r="BB85" s="684"/>
      <c r="BC85" s="1220"/>
      <c r="BD85" s="1250"/>
      <c r="BE85" s="303">
        <f t="shared" si="105"/>
        <v>0</v>
      </c>
      <c r="BF85" s="684"/>
      <c r="BG85" s="684"/>
      <c r="BH85" s="684"/>
      <c r="BI85" s="684"/>
      <c r="BJ85" s="684"/>
      <c r="BK85" s="684"/>
      <c r="BL85" s="1220"/>
      <c r="BM85" s="1253"/>
      <c r="BN85" s="303">
        <f t="shared" si="106"/>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4"/>
      <c r="C86" s="1315"/>
      <c r="D86" s="2371"/>
      <c r="E86" s="2368"/>
      <c r="F86" s="2368"/>
      <c r="G86" s="2368"/>
      <c r="H86" s="2368"/>
      <c r="I86" s="2368"/>
      <c r="J86" s="1301"/>
      <c r="K86" s="2368"/>
      <c r="L86" s="1417"/>
      <c r="M86" s="1227"/>
      <c r="N86" s="2261"/>
      <c r="O86" s="2261"/>
      <c r="P86" s="2261"/>
      <c r="Q86" s="2261"/>
      <c r="R86" s="1301"/>
      <c r="S86" s="679"/>
      <c r="T86" s="710"/>
      <c r="U86" s="710"/>
      <c r="V86" s="710"/>
      <c r="W86" s="679"/>
      <c r="X86" s="671"/>
      <c r="Y86" s="671"/>
      <c r="Z86" s="671"/>
      <c r="AA86" s="671"/>
      <c r="AB86" s="1221"/>
      <c r="AC86" s="1242"/>
      <c r="AD86" s="306">
        <f t="shared" si="119"/>
        <v>0</v>
      </c>
      <c r="AE86" s="306">
        <f t="shared" si="119"/>
        <v>0</v>
      </c>
      <c r="AF86" s="306">
        <f t="shared" si="119"/>
        <v>0</v>
      </c>
      <c r="AG86" s="306">
        <f t="shared" si="119"/>
        <v>0</v>
      </c>
      <c r="AH86" s="306">
        <f t="shared" si="119"/>
        <v>0</v>
      </c>
      <c r="AI86" s="306">
        <f t="shared" si="119"/>
        <v>0</v>
      </c>
      <c r="AJ86" s="306">
        <f t="shared" si="119"/>
        <v>0</v>
      </c>
      <c r="AK86" s="1221"/>
      <c r="AL86" s="1245"/>
      <c r="AM86" s="306">
        <f t="shared" si="103"/>
        <v>0</v>
      </c>
      <c r="AN86" s="685"/>
      <c r="AO86" s="685"/>
      <c r="AP86" s="685"/>
      <c r="AQ86" s="685"/>
      <c r="AR86" s="685"/>
      <c r="AS86" s="685"/>
      <c r="AT86" s="1221"/>
      <c r="AU86" s="1248"/>
      <c r="AV86" s="306">
        <f t="shared" si="104"/>
        <v>0</v>
      </c>
      <c r="AW86" s="685"/>
      <c r="AX86" s="685"/>
      <c r="AY86" s="685"/>
      <c r="AZ86" s="685"/>
      <c r="BA86" s="685"/>
      <c r="BB86" s="685"/>
      <c r="BC86" s="1221"/>
      <c r="BD86" s="1251"/>
      <c r="BE86" s="306">
        <f t="shared" si="105"/>
        <v>0</v>
      </c>
      <c r="BF86" s="685"/>
      <c r="BG86" s="685"/>
      <c r="BH86" s="685"/>
      <c r="BI86" s="685"/>
      <c r="BJ86" s="685"/>
      <c r="BK86" s="685"/>
      <c r="BL86" s="1221"/>
      <c r="BM86" s="1254"/>
      <c r="BN86" s="306">
        <f t="shared" si="106"/>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x14ac:dyDescent="0.25">
      <c r="A87" s="673"/>
      <c r="B87" s="1334"/>
      <c r="C87" s="1315"/>
      <c r="D87" s="2370"/>
      <c r="E87" s="2366"/>
      <c r="F87" s="2366"/>
      <c r="G87" s="2366"/>
      <c r="H87" s="2366"/>
      <c r="I87" s="2366"/>
      <c r="J87" s="1299">
        <v>858</v>
      </c>
      <c r="K87" s="2366" t="str">
        <f>+[25]Metas!K993</f>
        <v>Sistema catastral gestionado y/o implementado</v>
      </c>
      <c r="L87" s="1415"/>
      <c r="M87" s="1225">
        <f t="shared" ref="M87" si="120">SUM(N87:Q87)</f>
        <v>0</v>
      </c>
      <c r="N87" s="2259"/>
      <c r="O87" s="2259"/>
      <c r="P87" s="2259"/>
      <c r="Q87" s="2259"/>
      <c r="R87" s="1299">
        <f>+$J87</f>
        <v>858</v>
      </c>
      <c r="S87" s="677"/>
      <c r="T87" s="708"/>
      <c r="U87" s="708"/>
      <c r="V87" s="708"/>
      <c r="W87" s="677"/>
      <c r="X87" s="669"/>
      <c r="Y87" s="669"/>
      <c r="Z87" s="669"/>
      <c r="AA87" s="669"/>
      <c r="AB87" s="1219">
        <f t="shared" si="93"/>
        <v>858</v>
      </c>
      <c r="AC87" s="1240">
        <f t="shared" ref="AC87" si="121">+L87</f>
        <v>0</v>
      </c>
      <c r="AD87" s="308">
        <f t="shared" si="119"/>
        <v>0</v>
      </c>
      <c r="AE87" s="308">
        <f t="shared" si="119"/>
        <v>0</v>
      </c>
      <c r="AF87" s="308">
        <f t="shared" si="119"/>
        <v>0</v>
      </c>
      <c r="AG87" s="308">
        <f t="shared" si="119"/>
        <v>0</v>
      </c>
      <c r="AH87" s="308">
        <f t="shared" si="119"/>
        <v>0</v>
      </c>
      <c r="AI87" s="308">
        <f t="shared" si="119"/>
        <v>0</v>
      </c>
      <c r="AJ87" s="308">
        <f t="shared" si="119"/>
        <v>0</v>
      </c>
      <c r="AK87" s="1219">
        <f t="shared" si="95"/>
        <v>858</v>
      </c>
      <c r="AL87" s="1243">
        <f t="shared" ref="AL87" si="122">+N87</f>
        <v>0</v>
      </c>
      <c r="AM87" s="308">
        <f t="shared" si="103"/>
        <v>0</v>
      </c>
      <c r="AN87" s="683"/>
      <c r="AO87" s="683"/>
      <c r="AP87" s="683"/>
      <c r="AQ87" s="683"/>
      <c r="AR87" s="683"/>
      <c r="AS87" s="683"/>
      <c r="AT87" s="1219">
        <f t="shared" si="97"/>
        <v>858</v>
      </c>
      <c r="AU87" s="1246">
        <f t="shared" ref="AU87" si="123">+O87</f>
        <v>0</v>
      </c>
      <c r="AV87" s="308">
        <f t="shared" si="104"/>
        <v>0</v>
      </c>
      <c r="AW87" s="683"/>
      <c r="AX87" s="683"/>
      <c r="AY87" s="683"/>
      <c r="AZ87" s="683"/>
      <c r="BA87" s="683"/>
      <c r="BB87" s="683"/>
      <c r="BC87" s="1219">
        <f t="shared" si="99"/>
        <v>858</v>
      </c>
      <c r="BD87" s="1249">
        <f t="shared" ref="BD87" si="124">+P87</f>
        <v>0</v>
      </c>
      <c r="BE87" s="308">
        <f t="shared" si="105"/>
        <v>0</v>
      </c>
      <c r="BF87" s="683"/>
      <c r="BG87" s="683"/>
      <c r="BH87" s="683"/>
      <c r="BI87" s="683"/>
      <c r="BJ87" s="683"/>
      <c r="BK87" s="683"/>
      <c r="BL87" s="1219">
        <f t="shared" si="101"/>
        <v>858</v>
      </c>
      <c r="BM87" s="1252">
        <f t="shared" ref="BM87" si="125">+Q87</f>
        <v>0</v>
      </c>
      <c r="BN87" s="308">
        <f t="shared" si="106"/>
        <v>0</v>
      </c>
      <c r="BO87" s="683"/>
      <c r="BP87" s="683"/>
      <c r="BQ87" s="683"/>
      <c r="BR87" s="683"/>
      <c r="BS87" s="683"/>
      <c r="BT87" s="683"/>
      <c r="BU87" s="1204" t="s">
        <v>7491</v>
      </c>
      <c r="BV87" s="1205"/>
      <c r="BW87" s="1205"/>
      <c r="BX87" s="1205"/>
      <c r="BY87" s="1205"/>
      <c r="BZ87" s="1205"/>
      <c r="CA87" s="1205"/>
      <c r="CB87" s="1205"/>
      <c r="CC87" s="1206"/>
    </row>
    <row r="88" spans="1:81" s="690" customFormat="1" ht="40.15" customHeight="1" x14ac:dyDescent="0.25">
      <c r="A88" s="673"/>
      <c r="B88" s="1334"/>
      <c r="C88" s="1315"/>
      <c r="D88" s="1331"/>
      <c r="E88" s="2367"/>
      <c r="F88" s="2367"/>
      <c r="G88" s="2367"/>
      <c r="H88" s="2367"/>
      <c r="I88" s="2367"/>
      <c r="J88" s="1300"/>
      <c r="K88" s="2367"/>
      <c r="L88" s="1416"/>
      <c r="M88" s="1226"/>
      <c r="N88" s="2260"/>
      <c r="O88" s="2260"/>
      <c r="P88" s="2260"/>
      <c r="Q88" s="2260"/>
      <c r="R88" s="1300"/>
      <c r="S88" s="678"/>
      <c r="T88" s="709"/>
      <c r="U88" s="709"/>
      <c r="V88" s="709"/>
      <c r="W88" s="678"/>
      <c r="X88" s="670"/>
      <c r="Y88" s="670"/>
      <c r="Z88" s="670"/>
      <c r="AA88" s="670"/>
      <c r="AB88" s="1220"/>
      <c r="AC88" s="1241"/>
      <c r="AD88" s="303">
        <f t="shared" si="119"/>
        <v>0</v>
      </c>
      <c r="AE88" s="303">
        <f t="shared" si="119"/>
        <v>0</v>
      </c>
      <c r="AF88" s="303">
        <f t="shared" si="119"/>
        <v>0</v>
      </c>
      <c r="AG88" s="303">
        <f t="shared" si="119"/>
        <v>0</v>
      </c>
      <c r="AH88" s="303">
        <f t="shared" si="119"/>
        <v>0</v>
      </c>
      <c r="AI88" s="303">
        <f t="shared" si="119"/>
        <v>0</v>
      </c>
      <c r="AJ88" s="303">
        <f t="shared" si="119"/>
        <v>0</v>
      </c>
      <c r="AK88" s="1220"/>
      <c r="AL88" s="1244"/>
      <c r="AM88" s="303">
        <f t="shared" si="103"/>
        <v>0</v>
      </c>
      <c r="AN88" s="684"/>
      <c r="AO88" s="684"/>
      <c r="AP88" s="684"/>
      <c r="AQ88" s="684"/>
      <c r="AR88" s="684"/>
      <c r="AS88" s="684"/>
      <c r="AT88" s="1220"/>
      <c r="AU88" s="1247"/>
      <c r="AV88" s="303">
        <f t="shared" si="104"/>
        <v>0</v>
      </c>
      <c r="AW88" s="684"/>
      <c r="AX88" s="684"/>
      <c r="AY88" s="684"/>
      <c r="AZ88" s="684"/>
      <c r="BA88" s="684"/>
      <c r="BB88" s="684"/>
      <c r="BC88" s="1220"/>
      <c r="BD88" s="1250"/>
      <c r="BE88" s="303">
        <f t="shared" si="105"/>
        <v>0</v>
      </c>
      <c r="BF88" s="684"/>
      <c r="BG88" s="684"/>
      <c r="BH88" s="684"/>
      <c r="BI88" s="684"/>
      <c r="BJ88" s="684"/>
      <c r="BK88" s="684"/>
      <c r="BL88" s="1220"/>
      <c r="BM88" s="1253"/>
      <c r="BN88" s="303">
        <f t="shared" si="106"/>
        <v>0</v>
      </c>
      <c r="BO88" s="684"/>
      <c r="BP88" s="684"/>
      <c r="BQ88" s="684"/>
      <c r="BR88" s="684"/>
      <c r="BS88" s="684"/>
      <c r="BT88" s="684"/>
      <c r="BU88" s="1207"/>
      <c r="BV88" s="1208"/>
      <c r="BW88" s="1208"/>
      <c r="BX88" s="1208"/>
      <c r="BY88" s="1208"/>
      <c r="BZ88" s="1208"/>
      <c r="CA88" s="1208"/>
      <c r="CB88" s="1208"/>
      <c r="CC88" s="1209"/>
    </row>
    <row r="89" spans="1:81" s="690" customFormat="1" ht="40.15" customHeight="1" x14ac:dyDescent="0.25">
      <c r="A89" s="673"/>
      <c r="B89" s="1334"/>
      <c r="C89" s="1315"/>
      <c r="D89" s="1331"/>
      <c r="E89" s="2367"/>
      <c r="F89" s="2367"/>
      <c r="G89" s="2367"/>
      <c r="H89" s="2367"/>
      <c r="I89" s="2367"/>
      <c r="J89" s="1300"/>
      <c r="K89" s="2367"/>
      <c r="L89" s="1416"/>
      <c r="M89" s="1226"/>
      <c r="N89" s="2260"/>
      <c r="O89" s="2260"/>
      <c r="P89" s="2260"/>
      <c r="Q89" s="2260"/>
      <c r="R89" s="1300"/>
      <c r="S89" s="678"/>
      <c r="T89" s="709"/>
      <c r="U89" s="709"/>
      <c r="V89" s="709"/>
      <c r="W89" s="678"/>
      <c r="X89" s="670"/>
      <c r="Y89" s="670"/>
      <c r="Z89" s="670"/>
      <c r="AA89" s="670"/>
      <c r="AB89" s="1220"/>
      <c r="AC89" s="1241"/>
      <c r="AD89" s="303">
        <f t="shared" si="119"/>
        <v>0</v>
      </c>
      <c r="AE89" s="303">
        <f t="shared" si="119"/>
        <v>0</v>
      </c>
      <c r="AF89" s="303">
        <f t="shared" si="119"/>
        <v>0</v>
      </c>
      <c r="AG89" s="303">
        <f t="shared" si="119"/>
        <v>0</v>
      </c>
      <c r="AH89" s="303">
        <f t="shared" si="119"/>
        <v>0</v>
      </c>
      <c r="AI89" s="303">
        <f t="shared" si="119"/>
        <v>0</v>
      </c>
      <c r="AJ89" s="303">
        <f t="shared" si="119"/>
        <v>0</v>
      </c>
      <c r="AK89" s="1220"/>
      <c r="AL89" s="1244"/>
      <c r="AM89" s="303">
        <f t="shared" si="103"/>
        <v>0</v>
      </c>
      <c r="AN89" s="684"/>
      <c r="AO89" s="684"/>
      <c r="AP89" s="684"/>
      <c r="AQ89" s="684"/>
      <c r="AR89" s="684"/>
      <c r="AS89" s="684"/>
      <c r="AT89" s="1220"/>
      <c r="AU89" s="1247"/>
      <c r="AV89" s="303">
        <f t="shared" si="104"/>
        <v>0</v>
      </c>
      <c r="AW89" s="684"/>
      <c r="AX89" s="684"/>
      <c r="AY89" s="684"/>
      <c r="AZ89" s="684"/>
      <c r="BA89" s="684"/>
      <c r="BB89" s="684"/>
      <c r="BC89" s="1220"/>
      <c r="BD89" s="1250"/>
      <c r="BE89" s="303">
        <f t="shared" si="105"/>
        <v>0</v>
      </c>
      <c r="BF89" s="684"/>
      <c r="BG89" s="684"/>
      <c r="BH89" s="684"/>
      <c r="BI89" s="684"/>
      <c r="BJ89" s="684"/>
      <c r="BK89" s="684"/>
      <c r="BL89" s="1220"/>
      <c r="BM89" s="1253"/>
      <c r="BN89" s="303">
        <f t="shared" si="106"/>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35"/>
      <c r="C90" s="1316"/>
      <c r="D90" s="2371"/>
      <c r="E90" s="2368"/>
      <c r="F90" s="2368"/>
      <c r="G90" s="2368"/>
      <c r="H90" s="2368"/>
      <c r="I90" s="2368"/>
      <c r="J90" s="1301"/>
      <c r="K90" s="2368"/>
      <c r="L90" s="1417"/>
      <c r="M90" s="1227"/>
      <c r="N90" s="2261"/>
      <c r="O90" s="2261"/>
      <c r="P90" s="2261"/>
      <c r="Q90" s="2261"/>
      <c r="R90" s="1301"/>
      <c r="S90" s="679"/>
      <c r="T90" s="710"/>
      <c r="U90" s="710"/>
      <c r="V90" s="710"/>
      <c r="W90" s="679"/>
      <c r="X90" s="671"/>
      <c r="Y90" s="671"/>
      <c r="Z90" s="671"/>
      <c r="AA90" s="671"/>
      <c r="AB90" s="1221"/>
      <c r="AC90" s="1242"/>
      <c r="AD90" s="306">
        <f t="shared" si="119"/>
        <v>0</v>
      </c>
      <c r="AE90" s="306">
        <f t="shared" si="119"/>
        <v>0</v>
      </c>
      <c r="AF90" s="306">
        <f t="shared" si="119"/>
        <v>0</v>
      </c>
      <c r="AG90" s="306">
        <f t="shared" si="119"/>
        <v>0</v>
      </c>
      <c r="AH90" s="306">
        <f t="shared" si="119"/>
        <v>0</v>
      </c>
      <c r="AI90" s="306">
        <f t="shared" si="119"/>
        <v>0</v>
      </c>
      <c r="AJ90" s="306">
        <f t="shared" si="119"/>
        <v>0</v>
      </c>
      <c r="AK90" s="1221"/>
      <c r="AL90" s="1245"/>
      <c r="AM90" s="306">
        <f t="shared" si="103"/>
        <v>0</v>
      </c>
      <c r="AN90" s="685"/>
      <c r="AO90" s="685"/>
      <c r="AP90" s="685"/>
      <c r="AQ90" s="685"/>
      <c r="AR90" s="685"/>
      <c r="AS90" s="685"/>
      <c r="AT90" s="1221"/>
      <c r="AU90" s="1248"/>
      <c r="AV90" s="306">
        <f t="shared" si="104"/>
        <v>0</v>
      </c>
      <c r="AW90" s="685"/>
      <c r="AX90" s="685"/>
      <c r="AY90" s="685"/>
      <c r="AZ90" s="685"/>
      <c r="BA90" s="685"/>
      <c r="BB90" s="685"/>
      <c r="BC90" s="1221"/>
      <c r="BD90" s="1251"/>
      <c r="BE90" s="306">
        <f t="shared" si="105"/>
        <v>0</v>
      </c>
      <c r="BF90" s="685"/>
      <c r="BG90" s="685"/>
      <c r="BH90" s="685"/>
      <c r="BI90" s="685"/>
      <c r="BJ90" s="685"/>
      <c r="BK90" s="685"/>
      <c r="BL90" s="1221"/>
      <c r="BM90" s="1254"/>
      <c r="BN90" s="306">
        <f t="shared" si="106"/>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1333" t="s">
        <v>1395</v>
      </c>
      <c r="C91" s="1314" t="s">
        <v>1398</v>
      </c>
      <c r="D91" s="1096"/>
      <c r="E91" s="1093"/>
      <c r="F91" s="1093"/>
      <c r="G91" s="1093"/>
      <c r="H91" s="1093"/>
      <c r="I91" s="1093"/>
      <c r="J91" s="1219">
        <v>859</v>
      </c>
      <c r="K91" s="1216" t="str">
        <f>+[25]Metas!K995</f>
        <v>Acciones de articulación interinstitucional realizadas</v>
      </c>
      <c r="L91" s="1222">
        <v>2</v>
      </c>
      <c r="M91" s="1225">
        <f t="shared" ref="M91" si="126">SUM(N91:Q91)</f>
        <v>2</v>
      </c>
      <c r="N91" s="1228"/>
      <c r="O91" s="1231"/>
      <c r="P91" s="1234">
        <v>1</v>
      </c>
      <c r="Q91" s="1237">
        <v>1</v>
      </c>
      <c r="R91" s="1219">
        <f>+$J91</f>
        <v>859</v>
      </c>
      <c r="S91" s="677"/>
      <c r="T91" s="708"/>
      <c r="U91" s="708"/>
      <c r="V91" s="708"/>
      <c r="W91" s="677"/>
      <c r="X91" s="669"/>
      <c r="Y91" s="669"/>
      <c r="Z91" s="669"/>
      <c r="AA91" s="669"/>
      <c r="AB91" s="1219">
        <f t="shared" si="93"/>
        <v>859</v>
      </c>
      <c r="AC91" s="1240">
        <f t="shared" ref="AC91" si="127">+L91</f>
        <v>2</v>
      </c>
      <c r="AD91" s="308">
        <f t="shared" si="119"/>
        <v>0</v>
      </c>
      <c r="AE91" s="308">
        <f t="shared" si="119"/>
        <v>0</v>
      </c>
      <c r="AF91" s="308">
        <f t="shared" si="119"/>
        <v>0</v>
      </c>
      <c r="AG91" s="308">
        <f t="shared" si="119"/>
        <v>0</v>
      </c>
      <c r="AH91" s="308">
        <f t="shared" si="119"/>
        <v>0</v>
      </c>
      <c r="AI91" s="308">
        <f t="shared" si="119"/>
        <v>0</v>
      </c>
      <c r="AJ91" s="308">
        <f t="shared" si="119"/>
        <v>0</v>
      </c>
      <c r="AK91" s="1219">
        <f t="shared" si="95"/>
        <v>859</v>
      </c>
      <c r="AL91" s="1243">
        <f t="shared" ref="AL91" si="128">+N91</f>
        <v>0</v>
      </c>
      <c r="AM91" s="308">
        <f t="shared" si="103"/>
        <v>0</v>
      </c>
      <c r="AN91" s="683"/>
      <c r="AO91" s="683"/>
      <c r="AP91" s="683"/>
      <c r="AQ91" s="683"/>
      <c r="AR91" s="683"/>
      <c r="AS91" s="683"/>
      <c r="AT91" s="1219">
        <f t="shared" si="97"/>
        <v>859</v>
      </c>
      <c r="AU91" s="1246">
        <f t="shared" ref="AU91" si="129">+O91</f>
        <v>0</v>
      </c>
      <c r="AV91" s="308">
        <f t="shared" si="104"/>
        <v>0</v>
      </c>
      <c r="AW91" s="683"/>
      <c r="AX91" s="683"/>
      <c r="AY91" s="683"/>
      <c r="AZ91" s="683"/>
      <c r="BA91" s="683"/>
      <c r="BB91" s="683"/>
      <c r="BC91" s="1219">
        <f t="shared" si="99"/>
        <v>859</v>
      </c>
      <c r="BD91" s="1249">
        <f t="shared" ref="BD91" si="130">+P91</f>
        <v>1</v>
      </c>
      <c r="BE91" s="308">
        <f t="shared" si="105"/>
        <v>0</v>
      </c>
      <c r="BF91" s="683"/>
      <c r="BG91" s="683"/>
      <c r="BH91" s="683"/>
      <c r="BI91" s="683"/>
      <c r="BJ91" s="683"/>
      <c r="BK91" s="683"/>
      <c r="BL91" s="1219">
        <f t="shared" si="101"/>
        <v>859</v>
      </c>
      <c r="BM91" s="1252">
        <f t="shared" ref="BM91" si="131">+Q91</f>
        <v>1</v>
      </c>
      <c r="BN91" s="308">
        <f t="shared" si="106"/>
        <v>0</v>
      </c>
      <c r="BO91" s="683"/>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1334"/>
      <c r="C92" s="1315"/>
      <c r="D92" s="1097"/>
      <c r="E92" s="1094"/>
      <c r="F92" s="1094"/>
      <c r="G92" s="1094"/>
      <c r="H92" s="1094"/>
      <c r="I92" s="1094"/>
      <c r="J92" s="1220"/>
      <c r="K92" s="1217"/>
      <c r="L92" s="1223"/>
      <c r="M92" s="1226"/>
      <c r="N92" s="1229"/>
      <c r="O92" s="1232"/>
      <c r="P92" s="1235"/>
      <c r="Q92" s="1238"/>
      <c r="R92" s="1220"/>
      <c r="S92" s="678"/>
      <c r="T92" s="709"/>
      <c r="U92" s="709"/>
      <c r="V92" s="709"/>
      <c r="W92" s="678"/>
      <c r="X92" s="670"/>
      <c r="Y92" s="670"/>
      <c r="Z92" s="670"/>
      <c r="AA92" s="670"/>
      <c r="AB92" s="1220"/>
      <c r="AC92" s="1241"/>
      <c r="AD92" s="303">
        <f t="shared" si="119"/>
        <v>0</v>
      </c>
      <c r="AE92" s="303">
        <f t="shared" si="119"/>
        <v>0</v>
      </c>
      <c r="AF92" s="303">
        <f t="shared" si="119"/>
        <v>0</v>
      </c>
      <c r="AG92" s="303">
        <f t="shared" si="119"/>
        <v>0</v>
      </c>
      <c r="AH92" s="303">
        <f t="shared" si="119"/>
        <v>0</v>
      </c>
      <c r="AI92" s="303">
        <f t="shared" si="119"/>
        <v>0</v>
      </c>
      <c r="AJ92" s="303">
        <f t="shared" si="119"/>
        <v>0</v>
      </c>
      <c r="AK92" s="1220"/>
      <c r="AL92" s="1244"/>
      <c r="AM92" s="303">
        <f t="shared" si="103"/>
        <v>0</v>
      </c>
      <c r="AN92" s="684"/>
      <c r="AO92" s="684"/>
      <c r="AP92" s="684"/>
      <c r="AQ92" s="684"/>
      <c r="AR92" s="684"/>
      <c r="AS92" s="684"/>
      <c r="AT92" s="1220"/>
      <c r="AU92" s="1247"/>
      <c r="AV92" s="303">
        <f t="shared" si="104"/>
        <v>0</v>
      </c>
      <c r="AW92" s="684"/>
      <c r="AX92" s="684"/>
      <c r="AY92" s="684"/>
      <c r="AZ92" s="684"/>
      <c r="BA92" s="684"/>
      <c r="BB92" s="684"/>
      <c r="BC92" s="1220"/>
      <c r="BD92" s="1250"/>
      <c r="BE92" s="303">
        <f t="shared" si="105"/>
        <v>0</v>
      </c>
      <c r="BF92" s="684"/>
      <c r="BG92" s="684"/>
      <c r="BH92" s="684"/>
      <c r="BI92" s="684"/>
      <c r="BJ92" s="684"/>
      <c r="BK92" s="684"/>
      <c r="BL92" s="1220"/>
      <c r="BM92" s="1253"/>
      <c r="BN92" s="303">
        <f t="shared" si="106"/>
        <v>0</v>
      </c>
      <c r="BO92" s="684"/>
      <c r="BP92" s="684"/>
      <c r="BQ92" s="684"/>
      <c r="BR92" s="684"/>
      <c r="BS92" s="684"/>
      <c r="BT92" s="684"/>
      <c r="BU92" s="1207"/>
      <c r="BV92" s="1208"/>
      <c r="BW92" s="1208"/>
      <c r="BX92" s="1208"/>
      <c r="BY92" s="1208"/>
      <c r="BZ92" s="1208"/>
      <c r="CA92" s="1208"/>
      <c r="CB92" s="1208"/>
      <c r="CC92" s="1209"/>
    </row>
    <row r="93" spans="1:81" s="690" customFormat="1" ht="40.15" customHeight="1" x14ac:dyDescent="0.25">
      <c r="A93" s="673"/>
      <c r="B93" s="1334"/>
      <c r="C93" s="1315"/>
      <c r="D93" s="1097"/>
      <c r="E93" s="1094"/>
      <c r="F93" s="1094"/>
      <c r="G93" s="1094"/>
      <c r="H93" s="1094"/>
      <c r="I93" s="1094"/>
      <c r="J93" s="1220"/>
      <c r="K93" s="1217"/>
      <c r="L93" s="1223"/>
      <c r="M93" s="1226"/>
      <c r="N93" s="1229"/>
      <c r="O93" s="1232"/>
      <c r="P93" s="1235"/>
      <c r="Q93" s="1238"/>
      <c r="R93" s="1220"/>
      <c r="S93" s="678"/>
      <c r="T93" s="709"/>
      <c r="U93" s="709"/>
      <c r="V93" s="709"/>
      <c r="W93" s="678"/>
      <c r="X93" s="670"/>
      <c r="Y93" s="670"/>
      <c r="Z93" s="670"/>
      <c r="AA93" s="670"/>
      <c r="AB93" s="1220"/>
      <c r="AC93" s="1241"/>
      <c r="AD93" s="303">
        <f t="shared" si="119"/>
        <v>0</v>
      </c>
      <c r="AE93" s="303">
        <f t="shared" si="119"/>
        <v>0</v>
      </c>
      <c r="AF93" s="303">
        <f t="shared" si="119"/>
        <v>0</v>
      </c>
      <c r="AG93" s="303">
        <f t="shared" si="119"/>
        <v>0</v>
      </c>
      <c r="AH93" s="303">
        <f t="shared" si="119"/>
        <v>0</v>
      </c>
      <c r="AI93" s="303">
        <f t="shared" si="119"/>
        <v>0</v>
      </c>
      <c r="AJ93" s="303">
        <f t="shared" si="119"/>
        <v>0</v>
      </c>
      <c r="AK93" s="1220"/>
      <c r="AL93" s="1244"/>
      <c r="AM93" s="303">
        <f t="shared" si="103"/>
        <v>0</v>
      </c>
      <c r="AN93" s="684"/>
      <c r="AO93" s="684"/>
      <c r="AP93" s="684"/>
      <c r="AQ93" s="684"/>
      <c r="AR93" s="684"/>
      <c r="AS93" s="684"/>
      <c r="AT93" s="1220"/>
      <c r="AU93" s="1247"/>
      <c r="AV93" s="303">
        <f t="shared" si="104"/>
        <v>0</v>
      </c>
      <c r="AW93" s="684"/>
      <c r="AX93" s="684"/>
      <c r="AY93" s="684"/>
      <c r="AZ93" s="684"/>
      <c r="BA93" s="684"/>
      <c r="BB93" s="684"/>
      <c r="BC93" s="1220"/>
      <c r="BD93" s="1250"/>
      <c r="BE93" s="303">
        <f t="shared" si="105"/>
        <v>0</v>
      </c>
      <c r="BF93" s="684"/>
      <c r="BG93" s="684"/>
      <c r="BH93" s="684"/>
      <c r="BI93" s="684"/>
      <c r="BJ93" s="684"/>
      <c r="BK93" s="684"/>
      <c r="BL93" s="1220"/>
      <c r="BM93" s="1253"/>
      <c r="BN93" s="303">
        <f t="shared" si="106"/>
        <v>0</v>
      </c>
      <c r="BO93" s="684"/>
      <c r="BP93" s="684"/>
      <c r="BQ93" s="684"/>
      <c r="BR93" s="684"/>
      <c r="BS93" s="684"/>
      <c r="BT93" s="684"/>
      <c r="BU93" s="1207"/>
      <c r="BV93" s="1208"/>
      <c r="BW93" s="1208"/>
      <c r="BX93" s="1208"/>
      <c r="BY93" s="1208"/>
      <c r="BZ93" s="1208"/>
      <c r="CA93" s="1208"/>
      <c r="CB93" s="1208"/>
      <c r="CC93" s="1209"/>
    </row>
    <row r="94" spans="1:81" s="690" customFormat="1" ht="40.15" customHeight="1" thickBot="1" x14ac:dyDescent="0.3">
      <c r="A94" s="673"/>
      <c r="B94" s="1335"/>
      <c r="C94" s="1316"/>
      <c r="D94" s="1098"/>
      <c r="E94" s="1095"/>
      <c r="F94" s="1095"/>
      <c r="G94" s="1095"/>
      <c r="H94" s="1095"/>
      <c r="I94" s="1095"/>
      <c r="J94" s="1221"/>
      <c r="K94" s="1218"/>
      <c r="L94" s="1224"/>
      <c r="M94" s="1227"/>
      <c r="N94" s="1230"/>
      <c r="O94" s="1233"/>
      <c r="P94" s="1236"/>
      <c r="Q94" s="1239"/>
      <c r="R94" s="1221"/>
      <c r="S94" s="679"/>
      <c r="T94" s="710"/>
      <c r="U94" s="710"/>
      <c r="V94" s="710"/>
      <c r="W94" s="679"/>
      <c r="X94" s="671"/>
      <c r="Y94" s="671"/>
      <c r="Z94" s="671"/>
      <c r="AA94" s="671"/>
      <c r="AB94" s="1221"/>
      <c r="AC94" s="1242"/>
      <c r="AD94" s="306">
        <f t="shared" si="119"/>
        <v>0</v>
      </c>
      <c r="AE94" s="306">
        <f t="shared" si="119"/>
        <v>0</v>
      </c>
      <c r="AF94" s="306">
        <f t="shared" si="119"/>
        <v>0</v>
      </c>
      <c r="AG94" s="306">
        <f t="shared" si="119"/>
        <v>0</v>
      </c>
      <c r="AH94" s="306">
        <f t="shared" si="119"/>
        <v>0</v>
      </c>
      <c r="AI94" s="306">
        <f t="shared" si="119"/>
        <v>0</v>
      </c>
      <c r="AJ94" s="306">
        <f t="shared" si="119"/>
        <v>0</v>
      </c>
      <c r="AK94" s="1221"/>
      <c r="AL94" s="1245"/>
      <c r="AM94" s="306">
        <f t="shared" si="103"/>
        <v>0</v>
      </c>
      <c r="AN94" s="685"/>
      <c r="AO94" s="685"/>
      <c r="AP94" s="685"/>
      <c r="AQ94" s="685"/>
      <c r="AR94" s="685"/>
      <c r="AS94" s="685"/>
      <c r="AT94" s="1221"/>
      <c r="AU94" s="1248"/>
      <c r="AV94" s="306">
        <f t="shared" si="104"/>
        <v>0</v>
      </c>
      <c r="AW94" s="685"/>
      <c r="AX94" s="685"/>
      <c r="AY94" s="685"/>
      <c r="AZ94" s="685"/>
      <c r="BA94" s="685"/>
      <c r="BB94" s="685"/>
      <c r="BC94" s="1221"/>
      <c r="BD94" s="1251"/>
      <c r="BE94" s="306">
        <f t="shared" si="105"/>
        <v>0</v>
      </c>
      <c r="BF94" s="685"/>
      <c r="BG94" s="685"/>
      <c r="BH94" s="685"/>
      <c r="BI94" s="685"/>
      <c r="BJ94" s="685"/>
      <c r="BK94" s="685"/>
      <c r="BL94" s="1221"/>
      <c r="BM94" s="1254"/>
      <c r="BN94" s="306">
        <f t="shared" si="106"/>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x14ac:dyDescent="0.25">
      <c r="A95" s="673"/>
      <c r="B95" s="1333" t="s">
        <v>1400</v>
      </c>
      <c r="C95" s="1314" t="s">
        <v>1403</v>
      </c>
      <c r="D95" s="1096"/>
      <c r="E95" s="1093"/>
      <c r="F95" s="1093"/>
      <c r="G95" s="1093"/>
      <c r="H95" s="1093"/>
      <c r="I95" s="1093"/>
      <c r="J95" s="1219">
        <v>860</v>
      </c>
      <c r="K95" s="1216" t="str">
        <f>+[25]Metas!K997</f>
        <v>Sistema apoyado para la producción de productos inocuos</v>
      </c>
      <c r="L95" s="1222"/>
      <c r="M95" s="1225">
        <v>1</v>
      </c>
      <c r="N95" s="1228"/>
      <c r="O95" s="1231"/>
      <c r="P95" s="1234"/>
      <c r="Q95" s="1237">
        <v>1</v>
      </c>
      <c r="R95" s="1219">
        <f>+$J95</f>
        <v>860</v>
      </c>
      <c r="S95" s="677"/>
      <c r="T95" s="708"/>
      <c r="U95" s="708"/>
      <c r="V95" s="708"/>
      <c r="W95" s="677"/>
      <c r="X95" s="669"/>
      <c r="Y95" s="669"/>
      <c r="Z95" s="669"/>
      <c r="AA95" s="669"/>
      <c r="AB95" s="1219">
        <f t="shared" si="93"/>
        <v>860</v>
      </c>
      <c r="AC95" s="1240">
        <f t="shared" ref="AC95" si="132">+L95</f>
        <v>0</v>
      </c>
      <c r="AD95" s="308">
        <f t="shared" si="119"/>
        <v>0</v>
      </c>
      <c r="AE95" s="308">
        <f t="shared" si="119"/>
        <v>0</v>
      </c>
      <c r="AF95" s="308">
        <f t="shared" si="119"/>
        <v>0</v>
      </c>
      <c r="AG95" s="308">
        <f t="shared" si="119"/>
        <v>0</v>
      </c>
      <c r="AH95" s="308">
        <f t="shared" si="119"/>
        <v>0</v>
      </c>
      <c r="AI95" s="308">
        <f t="shared" si="119"/>
        <v>0</v>
      </c>
      <c r="AJ95" s="308">
        <f t="shared" si="119"/>
        <v>0</v>
      </c>
      <c r="AK95" s="1219">
        <f t="shared" si="95"/>
        <v>860</v>
      </c>
      <c r="AL95" s="1243">
        <f t="shared" ref="AL95" si="133">+N95</f>
        <v>0</v>
      </c>
      <c r="AM95" s="308">
        <f t="shared" si="103"/>
        <v>0</v>
      </c>
      <c r="AN95" s="683"/>
      <c r="AO95" s="683"/>
      <c r="AP95" s="683"/>
      <c r="AQ95" s="683"/>
      <c r="AR95" s="683"/>
      <c r="AS95" s="683"/>
      <c r="AT95" s="1219">
        <f t="shared" si="97"/>
        <v>860</v>
      </c>
      <c r="AU95" s="1246">
        <f t="shared" ref="AU95" si="134">+O95</f>
        <v>0</v>
      </c>
      <c r="AV95" s="308">
        <f t="shared" si="104"/>
        <v>0</v>
      </c>
      <c r="AW95" s="683"/>
      <c r="AX95" s="683"/>
      <c r="AY95" s="683"/>
      <c r="AZ95" s="683"/>
      <c r="BA95" s="683"/>
      <c r="BB95" s="683"/>
      <c r="BC95" s="1219">
        <f t="shared" si="99"/>
        <v>860</v>
      </c>
      <c r="BD95" s="1249">
        <f t="shared" ref="BD95" si="135">+P95</f>
        <v>0</v>
      </c>
      <c r="BE95" s="308">
        <f t="shared" si="105"/>
        <v>0</v>
      </c>
      <c r="BF95" s="683"/>
      <c r="BG95" s="683"/>
      <c r="BH95" s="683"/>
      <c r="BI95" s="683"/>
      <c r="BJ95" s="683"/>
      <c r="BK95" s="683"/>
      <c r="BL95" s="1219">
        <f t="shared" si="101"/>
        <v>860</v>
      </c>
      <c r="BM95" s="1252">
        <f t="shared" ref="BM95" si="136">+Q95</f>
        <v>1</v>
      </c>
      <c r="BN95" s="308">
        <f t="shared" si="106"/>
        <v>0</v>
      </c>
      <c r="BO95" s="683"/>
      <c r="BP95" s="683"/>
      <c r="BQ95" s="683"/>
      <c r="BR95" s="683"/>
      <c r="BS95" s="683"/>
      <c r="BT95" s="683"/>
      <c r="BU95" s="1204" t="s">
        <v>7492</v>
      </c>
      <c r="BV95" s="1205"/>
      <c r="BW95" s="1205"/>
      <c r="BX95" s="1205"/>
      <c r="BY95" s="1205"/>
      <c r="BZ95" s="1205"/>
      <c r="CA95" s="1205"/>
      <c r="CB95" s="1205"/>
      <c r="CC95" s="1206"/>
    </row>
    <row r="96" spans="1:81" s="690" customFormat="1" ht="40.15" customHeight="1" x14ac:dyDescent="0.25">
      <c r="A96" s="673"/>
      <c r="B96" s="1334"/>
      <c r="C96" s="1315"/>
      <c r="D96" s="1097"/>
      <c r="E96" s="1094"/>
      <c r="F96" s="1094"/>
      <c r="G96" s="1094"/>
      <c r="H96" s="1094"/>
      <c r="I96" s="1094"/>
      <c r="J96" s="1220"/>
      <c r="K96" s="1217"/>
      <c r="L96" s="1223"/>
      <c r="M96" s="1226"/>
      <c r="N96" s="1229"/>
      <c r="O96" s="1232"/>
      <c r="P96" s="1235"/>
      <c r="Q96" s="1238"/>
      <c r="R96" s="1220"/>
      <c r="S96" s="678"/>
      <c r="T96" s="709"/>
      <c r="U96" s="709"/>
      <c r="V96" s="709"/>
      <c r="W96" s="678"/>
      <c r="X96" s="670"/>
      <c r="Y96" s="670"/>
      <c r="Z96" s="670"/>
      <c r="AA96" s="670"/>
      <c r="AB96" s="1220"/>
      <c r="AC96" s="1241"/>
      <c r="AD96" s="303">
        <f t="shared" si="119"/>
        <v>0</v>
      </c>
      <c r="AE96" s="303">
        <f t="shared" si="119"/>
        <v>0</v>
      </c>
      <c r="AF96" s="303">
        <f t="shared" si="119"/>
        <v>0</v>
      </c>
      <c r="AG96" s="303">
        <f t="shared" si="119"/>
        <v>0</v>
      </c>
      <c r="AH96" s="303">
        <f t="shared" si="119"/>
        <v>0</v>
      </c>
      <c r="AI96" s="303">
        <f t="shared" si="119"/>
        <v>0</v>
      </c>
      <c r="AJ96" s="303">
        <f t="shared" si="119"/>
        <v>0</v>
      </c>
      <c r="AK96" s="1220"/>
      <c r="AL96" s="1244"/>
      <c r="AM96" s="303">
        <f t="shared" si="103"/>
        <v>0</v>
      </c>
      <c r="AN96" s="684"/>
      <c r="AO96" s="684"/>
      <c r="AP96" s="684"/>
      <c r="AQ96" s="684"/>
      <c r="AR96" s="684"/>
      <c r="AS96" s="684"/>
      <c r="AT96" s="1220"/>
      <c r="AU96" s="1247"/>
      <c r="AV96" s="303">
        <f t="shared" si="104"/>
        <v>0</v>
      </c>
      <c r="AW96" s="684"/>
      <c r="AX96" s="684"/>
      <c r="AY96" s="684"/>
      <c r="AZ96" s="684"/>
      <c r="BA96" s="684"/>
      <c r="BB96" s="684"/>
      <c r="BC96" s="1220"/>
      <c r="BD96" s="1250"/>
      <c r="BE96" s="303">
        <f t="shared" si="105"/>
        <v>0</v>
      </c>
      <c r="BF96" s="684"/>
      <c r="BG96" s="684"/>
      <c r="BH96" s="684"/>
      <c r="BI96" s="684"/>
      <c r="BJ96" s="684"/>
      <c r="BK96" s="684"/>
      <c r="BL96" s="1220"/>
      <c r="BM96" s="1253"/>
      <c r="BN96" s="303">
        <f t="shared" si="106"/>
        <v>0</v>
      </c>
      <c r="BO96" s="684"/>
      <c r="BP96" s="684"/>
      <c r="BQ96" s="684"/>
      <c r="BR96" s="684"/>
      <c r="BS96" s="684"/>
      <c r="BT96" s="684"/>
      <c r="BU96" s="1207" t="s">
        <v>7493</v>
      </c>
      <c r="BV96" s="1208"/>
      <c r="BW96" s="1208"/>
      <c r="BX96" s="1208"/>
      <c r="BY96" s="1208"/>
      <c r="BZ96" s="1208"/>
      <c r="CA96" s="1208"/>
      <c r="CB96" s="1208"/>
      <c r="CC96" s="1209"/>
    </row>
    <row r="97" spans="1:81" s="690" customFormat="1" ht="40.15" customHeight="1" x14ac:dyDescent="0.25">
      <c r="A97" s="673"/>
      <c r="B97" s="1334"/>
      <c r="C97" s="1315"/>
      <c r="D97" s="1097"/>
      <c r="E97" s="1094"/>
      <c r="F97" s="1094"/>
      <c r="G97" s="1094"/>
      <c r="H97" s="1094"/>
      <c r="I97" s="1094"/>
      <c r="J97" s="1220"/>
      <c r="K97" s="1217"/>
      <c r="L97" s="1223"/>
      <c r="M97" s="1226"/>
      <c r="N97" s="1229"/>
      <c r="O97" s="1232"/>
      <c r="P97" s="1235"/>
      <c r="Q97" s="1238"/>
      <c r="R97" s="1220"/>
      <c r="S97" s="678"/>
      <c r="T97" s="709"/>
      <c r="U97" s="709"/>
      <c r="V97" s="709"/>
      <c r="W97" s="678"/>
      <c r="X97" s="670"/>
      <c r="Y97" s="670"/>
      <c r="Z97" s="670"/>
      <c r="AA97" s="670"/>
      <c r="AB97" s="1220"/>
      <c r="AC97" s="1241"/>
      <c r="AD97" s="303">
        <f t="shared" si="119"/>
        <v>0</v>
      </c>
      <c r="AE97" s="303">
        <f t="shared" si="119"/>
        <v>0</v>
      </c>
      <c r="AF97" s="303">
        <f t="shared" si="119"/>
        <v>0</v>
      </c>
      <c r="AG97" s="303">
        <f t="shared" si="119"/>
        <v>0</v>
      </c>
      <c r="AH97" s="303">
        <f t="shared" si="119"/>
        <v>0</v>
      </c>
      <c r="AI97" s="303">
        <f t="shared" si="119"/>
        <v>0</v>
      </c>
      <c r="AJ97" s="303">
        <f t="shared" si="119"/>
        <v>0</v>
      </c>
      <c r="AK97" s="1220"/>
      <c r="AL97" s="1244"/>
      <c r="AM97" s="303">
        <f t="shared" si="103"/>
        <v>0</v>
      </c>
      <c r="AN97" s="684"/>
      <c r="AO97" s="684"/>
      <c r="AP97" s="684"/>
      <c r="AQ97" s="684"/>
      <c r="AR97" s="684"/>
      <c r="AS97" s="684"/>
      <c r="AT97" s="1220"/>
      <c r="AU97" s="1247"/>
      <c r="AV97" s="303">
        <f t="shared" si="104"/>
        <v>0</v>
      </c>
      <c r="AW97" s="684"/>
      <c r="AX97" s="684"/>
      <c r="AY97" s="684"/>
      <c r="AZ97" s="684"/>
      <c r="BA97" s="684"/>
      <c r="BB97" s="684"/>
      <c r="BC97" s="1220"/>
      <c r="BD97" s="1250"/>
      <c r="BE97" s="303">
        <f t="shared" si="105"/>
        <v>0</v>
      </c>
      <c r="BF97" s="684"/>
      <c r="BG97" s="684"/>
      <c r="BH97" s="684"/>
      <c r="BI97" s="684"/>
      <c r="BJ97" s="684"/>
      <c r="BK97" s="684"/>
      <c r="BL97" s="1220"/>
      <c r="BM97" s="1253"/>
      <c r="BN97" s="303">
        <f t="shared" si="106"/>
        <v>0</v>
      </c>
      <c r="BO97" s="684"/>
      <c r="BP97" s="684"/>
      <c r="BQ97" s="684"/>
      <c r="BR97" s="684"/>
      <c r="BS97" s="684"/>
      <c r="BT97" s="684"/>
      <c r="BU97" s="1207"/>
      <c r="BV97" s="1208"/>
      <c r="BW97" s="1208"/>
      <c r="BX97" s="1208"/>
      <c r="BY97" s="1208"/>
      <c r="BZ97" s="1208"/>
      <c r="CA97" s="1208"/>
      <c r="CB97" s="1208"/>
      <c r="CC97" s="1209"/>
    </row>
    <row r="98" spans="1:81" s="690" customFormat="1" ht="40.15" customHeight="1" thickBot="1" x14ac:dyDescent="0.3">
      <c r="A98" s="673"/>
      <c r="B98" s="1335"/>
      <c r="C98" s="1316"/>
      <c r="D98" s="1098"/>
      <c r="E98" s="1095"/>
      <c r="F98" s="1095"/>
      <c r="G98" s="1095"/>
      <c r="H98" s="1095"/>
      <c r="I98" s="1095"/>
      <c r="J98" s="1221"/>
      <c r="K98" s="1218"/>
      <c r="L98" s="1224"/>
      <c r="M98" s="1227"/>
      <c r="N98" s="1230"/>
      <c r="O98" s="1233"/>
      <c r="P98" s="1236"/>
      <c r="Q98" s="1239"/>
      <c r="R98" s="1221"/>
      <c r="S98" s="679"/>
      <c r="T98" s="710"/>
      <c r="U98" s="710"/>
      <c r="V98" s="710"/>
      <c r="W98" s="679"/>
      <c r="X98" s="671"/>
      <c r="Y98" s="671"/>
      <c r="Z98" s="671"/>
      <c r="AA98" s="671"/>
      <c r="AB98" s="1221"/>
      <c r="AC98" s="1242"/>
      <c r="AD98" s="306">
        <f t="shared" si="119"/>
        <v>0</v>
      </c>
      <c r="AE98" s="306">
        <f t="shared" si="119"/>
        <v>0</v>
      </c>
      <c r="AF98" s="306">
        <f t="shared" si="119"/>
        <v>0</v>
      </c>
      <c r="AG98" s="306">
        <f t="shared" si="119"/>
        <v>0</v>
      </c>
      <c r="AH98" s="306">
        <f t="shared" si="119"/>
        <v>0</v>
      </c>
      <c r="AI98" s="306">
        <f t="shared" si="119"/>
        <v>0</v>
      </c>
      <c r="AJ98" s="306">
        <f t="shared" si="119"/>
        <v>0</v>
      </c>
      <c r="AK98" s="1221"/>
      <c r="AL98" s="1245"/>
      <c r="AM98" s="306">
        <f t="shared" si="103"/>
        <v>0</v>
      </c>
      <c r="AN98" s="685"/>
      <c r="AO98" s="685"/>
      <c r="AP98" s="685"/>
      <c r="AQ98" s="685"/>
      <c r="AR98" s="685"/>
      <c r="AS98" s="685"/>
      <c r="AT98" s="1221"/>
      <c r="AU98" s="1248"/>
      <c r="AV98" s="306">
        <f t="shared" si="104"/>
        <v>0</v>
      </c>
      <c r="AW98" s="685"/>
      <c r="AX98" s="685"/>
      <c r="AY98" s="685"/>
      <c r="AZ98" s="685"/>
      <c r="BA98" s="685"/>
      <c r="BB98" s="685"/>
      <c r="BC98" s="1221"/>
      <c r="BD98" s="1251"/>
      <c r="BE98" s="306">
        <f t="shared" si="105"/>
        <v>0</v>
      </c>
      <c r="BF98" s="685"/>
      <c r="BG98" s="685"/>
      <c r="BH98" s="685"/>
      <c r="BI98" s="685"/>
      <c r="BJ98" s="685"/>
      <c r="BK98" s="685"/>
      <c r="BL98" s="1221"/>
      <c r="BM98" s="1254"/>
      <c r="BN98" s="306">
        <f t="shared" si="106"/>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x14ac:dyDescent="0.25">
      <c r="A99" s="673"/>
      <c r="B99" s="1333" t="s">
        <v>1405</v>
      </c>
      <c r="C99" s="1314" t="s">
        <v>1408</v>
      </c>
      <c r="D99" s="1096"/>
      <c r="E99" s="1093"/>
      <c r="F99" s="1093"/>
      <c r="G99" s="1093"/>
      <c r="H99" s="1093"/>
      <c r="I99" s="1093"/>
      <c r="J99" s="1219">
        <v>861</v>
      </c>
      <c r="K99" s="1216" t="str">
        <f>+[25]Metas!K999</f>
        <v>Talleres para sensibilizar y fortalecer las capacidades del sector forestal</v>
      </c>
      <c r="L99" s="1222">
        <v>6</v>
      </c>
      <c r="M99" s="1225">
        <f t="shared" ref="M99" si="137">SUM(N99:Q99)</f>
        <v>6</v>
      </c>
      <c r="N99" s="1228"/>
      <c r="O99" s="1231">
        <v>2</v>
      </c>
      <c r="P99" s="1234">
        <v>2</v>
      </c>
      <c r="Q99" s="1237">
        <v>2</v>
      </c>
      <c r="R99" s="1219">
        <f>+$J99</f>
        <v>861</v>
      </c>
      <c r="S99" s="677"/>
      <c r="T99" s="708"/>
      <c r="U99" s="708"/>
      <c r="V99" s="708"/>
      <c r="W99" s="677"/>
      <c r="X99" s="669"/>
      <c r="Y99" s="669"/>
      <c r="Z99" s="669"/>
      <c r="AA99" s="669"/>
      <c r="AB99" s="1219">
        <f t="shared" si="93"/>
        <v>861</v>
      </c>
      <c r="AC99" s="1240">
        <f t="shared" ref="AC99" si="138">+L99</f>
        <v>6</v>
      </c>
      <c r="AD99" s="308">
        <f t="shared" si="119"/>
        <v>0</v>
      </c>
      <c r="AE99" s="308">
        <f t="shared" si="119"/>
        <v>0</v>
      </c>
      <c r="AF99" s="308">
        <f t="shared" si="119"/>
        <v>0</v>
      </c>
      <c r="AG99" s="308">
        <f t="shared" si="119"/>
        <v>0</v>
      </c>
      <c r="AH99" s="308">
        <f t="shared" si="119"/>
        <v>0</v>
      </c>
      <c r="AI99" s="308">
        <f t="shared" si="119"/>
        <v>0</v>
      </c>
      <c r="AJ99" s="308">
        <f t="shared" si="119"/>
        <v>0</v>
      </c>
      <c r="AK99" s="1219">
        <f t="shared" si="95"/>
        <v>861</v>
      </c>
      <c r="AL99" s="1243">
        <f t="shared" ref="AL99" si="139">+N99</f>
        <v>0</v>
      </c>
      <c r="AM99" s="308">
        <f t="shared" si="103"/>
        <v>0</v>
      </c>
      <c r="AN99" s="683"/>
      <c r="AO99" s="683"/>
      <c r="AP99" s="683"/>
      <c r="AQ99" s="683"/>
      <c r="AR99" s="683"/>
      <c r="AS99" s="683"/>
      <c r="AT99" s="1219">
        <f t="shared" si="97"/>
        <v>861</v>
      </c>
      <c r="AU99" s="1246">
        <f t="shared" ref="AU99" si="140">+O99</f>
        <v>2</v>
      </c>
      <c r="AV99" s="308">
        <f t="shared" si="104"/>
        <v>0</v>
      </c>
      <c r="AW99" s="683"/>
      <c r="AX99" s="683"/>
      <c r="AY99" s="683"/>
      <c r="AZ99" s="683"/>
      <c r="BA99" s="683"/>
      <c r="BB99" s="683"/>
      <c r="BC99" s="1219">
        <f t="shared" si="99"/>
        <v>861</v>
      </c>
      <c r="BD99" s="1249">
        <f t="shared" ref="BD99" si="141">+P99</f>
        <v>2</v>
      </c>
      <c r="BE99" s="308">
        <f t="shared" si="105"/>
        <v>0</v>
      </c>
      <c r="BF99" s="683"/>
      <c r="BG99" s="683"/>
      <c r="BH99" s="683"/>
      <c r="BI99" s="683"/>
      <c r="BJ99" s="683"/>
      <c r="BK99" s="683"/>
      <c r="BL99" s="1219">
        <f t="shared" si="101"/>
        <v>861</v>
      </c>
      <c r="BM99" s="1252">
        <f t="shared" ref="BM99" si="142">+Q99</f>
        <v>2</v>
      </c>
      <c r="BN99" s="308">
        <f t="shared" si="106"/>
        <v>0</v>
      </c>
      <c r="BO99" s="683"/>
      <c r="BP99" s="683"/>
      <c r="BQ99" s="683"/>
      <c r="BR99" s="683"/>
      <c r="BS99" s="683"/>
      <c r="BT99" s="683"/>
      <c r="BU99" s="1204"/>
      <c r="BV99" s="1205"/>
      <c r="BW99" s="1205"/>
      <c r="BX99" s="1205"/>
      <c r="BY99" s="1205"/>
      <c r="BZ99" s="1205"/>
      <c r="CA99" s="1205"/>
      <c r="CB99" s="1205"/>
      <c r="CC99" s="1206"/>
    </row>
    <row r="100" spans="1:81" s="690" customFormat="1" ht="40.15" customHeight="1" x14ac:dyDescent="0.25">
      <c r="A100" s="673"/>
      <c r="B100" s="1334"/>
      <c r="C100" s="1315"/>
      <c r="D100" s="1097"/>
      <c r="E100" s="1094"/>
      <c r="F100" s="1094"/>
      <c r="G100" s="1094"/>
      <c r="H100" s="1094"/>
      <c r="I100" s="1094"/>
      <c r="J100" s="1220"/>
      <c r="K100" s="1217"/>
      <c r="L100" s="1223"/>
      <c r="M100" s="1226"/>
      <c r="N100" s="1229"/>
      <c r="O100" s="1232"/>
      <c r="P100" s="1235"/>
      <c r="Q100" s="1238"/>
      <c r="R100" s="1220"/>
      <c r="S100" s="678"/>
      <c r="T100" s="709"/>
      <c r="U100" s="709"/>
      <c r="V100" s="709"/>
      <c r="W100" s="678"/>
      <c r="X100" s="670"/>
      <c r="Y100" s="670"/>
      <c r="Z100" s="670"/>
      <c r="AA100" s="670"/>
      <c r="AB100" s="1220"/>
      <c r="AC100" s="1241"/>
      <c r="AD100" s="303">
        <f t="shared" si="119"/>
        <v>0</v>
      </c>
      <c r="AE100" s="303">
        <f t="shared" si="119"/>
        <v>0</v>
      </c>
      <c r="AF100" s="303">
        <f t="shared" si="119"/>
        <v>0</v>
      </c>
      <c r="AG100" s="303">
        <f t="shared" si="119"/>
        <v>0</v>
      </c>
      <c r="AH100" s="303">
        <f t="shared" si="119"/>
        <v>0</v>
      </c>
      <c r="AI100" s="303">
        <f t="shared" si="119"/>
        <v>0</v>
      </c>
      <c r="AJ100" s="303">
        <f t="shared" si="119"/>
        <v>0</v>
      </c>
      <c r="AK100" s="1220"/>
      <c r="AL100" s="1244"/>
      <c r="AM100" s="303">
        <f t="shared" si="103"/>
        <v>0</v>
      </c>
      <c r="AN100" s="684"/>
      <c r="AO100" s="684"/>
      <c r="AP100" s="684"/>
      <c r="AQ100" s="684"/>
      <c r="AR100" s="684"/>
      <c r="AS100" s="684"/>
      <c r="AT100" s="1220"/>
      <c r="AU100" s="1247"/>
      <c r="AV100" s="303">
        <f t="shared" si="104"/>
        <v>0</v>
      </c>
      <c r="AW100" s="684"/>
      <c r="AX100" s="684"/>
      <c r="AY100" s="684"/>
      <c r="AZ100" s="684"/>
      <c r="BA100" s="684"/>
      <c r="BB100" s="684"/>
      <c r="BC100" s="1220"/>
      <c r="BD100" s="1250"/>
      <c r="BE100" s="303">
        <f t="shared" si="105"/>
        <v>0</v>
      </c>
      <c r="BF100" s="684"/>
      <c r="BG100" s="684"/>
      <c r="BH100" s="684"/>
      <c r="BI100" s="684"/>
      <c r="BJ100" s="684"/>
      <c r="BK100" s="684"/>
      <c r="BL100" s="1220"/>
      <c r="BM100" s="1253"/>
      <c r="BN100" s="303">
        <f t="shared" si="106"/>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x14ac:dyDescent="0.25">
      <c r="A101" s="673"/>
      <c r="B101" s="1334"/>
      <c r="C101" s="1315"/>
      <c r="D101" s="1097"/>
      <c r="E101" s="1094"/>
      <c r="F101" s="1094"/>
      <c r="G101" s="1094"/>
      <c r="H101" s="1094"/>
      <c r="I101" s="1094"/>
      <c r="J101" s="1220"/>
      <c r="K101" s="1217"/>
      <c r="L101" s="1223"/>
      <c r="M101" s="1226"/>
      <c r="N101" s="1229"/>
      <c r="O101" s="1232"/>
      <c r="P101" s="1235"/>
      <c r="Q101" s="1238"/>
      <c r="R101" s="1220"/>
      <c r="S101" s="678"/>
      <c r="T101" s="709"/>
      <c r="U101" s="709"/>
      <c r="V101" s="709"/>
      <c r="W101" s="678"/>
      <c r="X101" s="670"/>
      <c r="Y101" s="670"/>
      <c r="Z101" s="670"/>
      <c r="AA101" s="670"/>
      <c r="AB101" s="1220"/>
      <c r="AC101" s="1241"/>
      <c r="AD101" s="303">
        <f t="shared" si="119"/>
        <v>0</v>
      </c>
      <c r="AE101" s="303">
        <f t="shared" si="119"/>
        <v>0</v>
      </c>
      <c r="AF101" s="303">
        <f t="shared" si="119"/>
        <v>0</v>
      </c>
      <c r="AG101" s="303">
        <f t="shared" si="119"/>
        <v>0</v>
      </c>
      <c r="AH101" s="303">
        <f t="shared" si="119"/>
        <v>0</v>
      </c>
      <c r="AI101" s="303">
        <f t="shared" si="119"/>
        <v>0</v>
      </c>
      <c r="AJ101" s="303">
        <f t="shared" si="119"/>
        <v>0</v>
      </c>
      <c r="AK101" s="1220"/>
      <c r="AL101" s="1244"/>
      <c r="AM101" s="303">
        <f t="shared" si="103"/>
        <v>0</v>
      </c>
      <c r="AN101" s="684"/>
      <c r="AO101" s="684"/>
      <c r="AP101" s="684"/>
      <c r="AQ101" s="684"/>
      <c r="AR101" s="684"/>
      <c r="AS101" s="684"/>
      <c r="AT101" s="1220"/>
      <c r="AU101" s="1247"/>
      <c r="AV101" s="303">
        <f t="shared" si="104"/>
        <v>0</v>
      </c>
      <c r="AW101" s="684"/>
      <c r="AX101" s="684"/>
      <c r="AY101" s="684"/>
      <c r="AZ101" s="684"/>
      <c r="BA101" s="684"/>
      <c r="BB101" s="684"/>
      <c r="BC101" s="1220"/>
      <c r="BD101" s="1250"/>
      <c r="BE101" s="303">
        <f t="shared" si="105"/>
        <v>0</v>
      </c>
      <c r="BF101" s="684"/>
      <c r="BG101" s="684"/>
      <c r="BH101" s="684"/>
      <c r="BI101" s="684"/>
      <c r="BJ101" s="684"/>
      <c r="BK101" s="684"/>
      <c r="BL101" s="1220"/>
      <c r="BM101" s="1253"/>
      <c r="BN101" s="303">
        <f t="shared" si="106"/>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Bot="1" x14ac:dyDescent="0.3">
      <c r="A102" s="673"/>
      <c r="B102" s="1334"/>
      <c r="C102" s="1315"/>
      <c r="D102" s="1098"/>
      <c r="E102" s="1095"/>
      <c r="F102" s="1095"/>
      <c r="G102" s="1095"/>
      <c r="H102" s="1095"/>
      <c r="I102" s="1095"/>
      <c r="J102" s="1221"/>
      <c r="K102" s="1218"/>
      <c r="L102" s="1224"/>
      <c r="M102" s="1227"/>
      <c r="N102" s="1230"/>
      <c r="O102" s="1233"/>
      <c r="P102" s="1236"/>
      <c r="Q102" s="1239"/>
      <c r="R102" s="1221"/>
      <c r="S102" s="679"/>
      <c r="T102" s="710"/>
      <c r="U102" s="710"/>
      <c r="V102" s="710"/>
      <c r="W102" s="679"/>
      <c r="X102" s="671"/>
      <c r="Y102" s="671"/>
      <c r="Z102" s="671"/>
      <c r="AA102" s="671"/>
      <c r="AB102" s="1221"/>
      <c r="AC102" s="1242"/>
      <c r="AD102" s="306">
        <f t="shared" si="119"/>
        <v>0</v>
      </c>
      <c r="AE102" s="306">
        <f t="shared" si="119"/>
        <v>0</v>
      </c>
      <c r="AF102" s="306">
        <f t="shared" si="119"/>
        <v>0</v>
      </c>
      <c r="AG102" s="306">
        <f t="shared" si="119"/>
        <v>0</v>
      </c>
      <c r="AH102" s="306">
        <f t="shared" si="119"/>
        <v>0</v>
      </c>
      <c r="AI102" s="306">
        <f t="shared" si="119"/>
        <v>0</v>
      </c>
      <c r="AJ102" s="306">
        <f t="shared" si="119"/>
        <v>0</v>
      </c>
      <c r="AK102" s="1221"/>
      <c r="AL102" s="1245"/>
      <c r="AM102" s="306">
        <f t="shared" si="103"/>
        <v>0</v>
      </c>
      <c r="AN102" s="685"/>
      <c r="AO102" s="685"/>
      <c r="AP102" s="685"/>
      <c r="AQ102" s="685"/>
      <c r="AR102" s="685"/>
      <c r="AS102" s="685"/>
      <c r="AT102" s="1221"/>
      <c r="AU102" s="1248"/>
      <c r="AV102" s="306">
        <f t="shared" si="104"/>
        <v>0</v>
      </c>
      <c r="AW102" s="685"/>
      <c r="AX102" s="685"/>
      <c r="AY102" s="685"/>
      <c r="AZ102" s="685"/>
      <c r="BA102" s="685"/>
      <c r="BB102" s="685"/>
      <c r="BC102" s="1221"/>
      <c r="BD102" s="1251"/>
      <c r="BE102" s="306">
        <f t="shared" si="105"/>
        <v>0</v>
      </c>
      <c r="BF102" s="685"/>
      <c r="BG102" s="685"/>
      <c r="BH102" s="685"/>
      <c r="BI102" s="685"/>
      <c r="BJ102" s="685"/>
      <c r="BK102" s="685"/>
      <c r="BL102" s="1221"/>
      <c r="BM102" s="1254"/>
      <c r="BN102" s="306">
        <f t="shared" si="106"/>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x14ac:dyDescent="0.25">
      <c r="A103" s="673"/>
      <c r="B103" s="1334"/>
      <c r="C103" s="1315"/>
      <c r="D103" s="1096"/>
      <c r="E103" s="1093"/>
      <c r="F103" s="1093"/>
      <c r="G103" s="1093"/>
      <c r="H103" s="1093"/>
      <c r="I103" s="1093"/>
      <c r="J103" s="1219">
        <v>862</v>
      </c>
      <c r="K103" s="1216" t="str">
        <f>+[25]Metas!K1000</f>
        <v>Municipios con establecimiento de especies forestales</v>
      </c>
      <c r="L103" s="1222">
        <v>6</v>
      </c>
      <c r="M103" s="1225">
        <f t="shared" ref="M103" si="143">SUM(N103:Q103)</f>
        <v>6</v>
      </c>
      <c r="N103" s="1228"/>
      <c r="O103" s="1231">
        <v>2</v>
      </c>
      <c r="P103" s="1234">
        <v>2</v>
      </c>
      <c r="Q103" s="1237">
        <v>2</v>
      </c>
      <c r="R103" s="1219">
        <f>+$J103</f>
        <v>862</v>
      </c>
      <c r="S103" s="677"/>
      <c r="T103" s="708"/>
      <c r="U103" s="708"/>
      <c r="V103" s="708"/>
      <c r="W103" s="677"/>
      <c r="X103" s="669"/>
      <c r="Y103" s="669"/>
      <c r="Z103" s="669"/>
      <c r="AA103" s="669"/>
      <c r="AB103" s="1219">
        <f t="shared" si="93"/>
        <v>862</v>
      </c>
      <c r="AC103" s="1240">
        <f t="shared" ref="AC103" si="144">+L103</f>
        <v>6</v>
      </c>
      <c r="AD103" s="308">
        <f t="shared" si="119"/>
        <v>0</v>
      </c>
      <c r="AE103" s="308">
        <f t="shared" si="119"/>
        <v>0</v>
      </c>
      <c r="AF103" s="308">
        <f t="shared" si="119"/>
        <v>0</v>
      </c>
      <c r="AG103" s="308">
        <f t="shared" si="119"/>
        <v>0</v>
      </c>
      <c r="AH103" s="308">
        <f t="shared" si="119"/>
        <v>0</v>
      </c>
      <c r="AI103" s="308">
        <f t="shared" si="119"/>
        <v>0</v>
      </c>
      <c r="AJ103" s="308">
        <f t="shared" si="119"/>
        <v>0</v>
      </c>
      <c r="AK103" s="1219">
        <f t="shared" si="95"/>
        <v>862</v>
      </c>
      <c r="AL103" s="1243">
        <f t="shared" ref="AL103" si="145">+N103</f>
        <v>0</v>
      </c>
      <c r="AM103" s="308">
        <f t="shared" si="103"/>
        <v>0</v>
      </c>
      <c r="AN103" s="683"/>
      <c r="AO103" s="683"/>
      <c r="AP103" s="683"/>
      <c r="AQ103" s="683"/>
      <c r="AR103" s="683"/>
      <c r="AS103" s="683"/>
      <c r="AT103" s="1219">
        <f t="shared" si="97"/>
        <v>862</v>
      </c>
      <c r="AU103" s="1246">
        <f t="shared" ref="AU103" si="146">+O103</f>
        <v>2</v>
      </c>
      <c r="AV103" s="308">
        <f t="shared" si="104"/>
        <v>0</v>
      </c>
      <c r="AW103" s="683"/>
      <c r="AX103" s="683"/>
      <c r="AY103" s="683"/>
      <c r="AZ103" s="683"/>
      <c r="BA103" s="683"/>
      <c r="BB103" s="683"/>
      <c r="BC103" s="1219">
        <f t="shared" si="99"/>
        <v>862</v>
      </c>
      <c r="BD103" s="1249">
        <f t="shared" ref="BD103" si="147">+P103</f>
        <v>2</v>
      </c>
      <c r="BE103" s="308">
        <f t="shared" si="105"/>
        <v>0</v>
      </c>
      <c r="BF103" s="683"/>
      <c r="BG103" s="683"/>
      <c r="BH103" s="683"/>
      <c r="BI103" s="683"/>
      <c r="BJ103" s="683"/>
      <c r="BK103" s="683"/>
      <c r="BL103" s="1219">
        <f t="shared" si="101"/>
        <v>862</v>
      </c>
      <c r="BM103" s="1252">
        <f t="shared" ref="BM103" si="148">+Q103</f>
        <v>2</v>
      </c>
      <c r="BN103" s="308">
        <f t="shared" si="106"/>
        <v>0</v>
      </c>
      <c r="BO103" s="683"/>
      <c r="BP103" s="683"/>
      <c r="BQ103" s="683"/>
      <c r="BR103" s="683"/>
      <c r="BS103" s="683"/>
      <c r="BT103" s="683"/>
      <c r="BU103" s="1204"/>
      <c r="BV103" s="1205"/>
      <c r="BW103" s="1205"/>
      <c r="BX103" s="1205"/>
      <c r="BY103" s="1205"/>
      <c r="BZ103" s="1205"/>
      <c r="CA103" s="1205"/>
      <c r="CB103" s="1205"/>
      <c r="CC103" s="1206"/>
    </row>
    <row r="104" spans="1:81" s="690" customFormat="1" ht="40.15" customHeight="1" x14ac:dyDescent="0.25">
      <c r="A104" s="673"/>
      <c r="B104" s="1334"/>
      <c r="C104" s="1315"/>
      <c r="D104" s="1097"/>
      <c r="E104" s="1094"/>
      <c r="F104" s="1094"/>
      <c r="G104" s="1094"/>
      <c r="H104" s="1094"/>
      <c r="I104" s="1094"/>
      <c r="J104" s="1220"/>
      <c r="K104" s="1217"/>
      <c r="L104" s="1223"/>
      <c r="M104" s="1226"/>
      <c r="N104" s="1229"/>
      <c r="O104" s="1232"/>
      <c r="P104" s="1235"/>
      <c r="Q104" s="1238"/>
      <c r="R104" s="1220"/>
      <c r="S104" s="678"/>
      <c r="T104" s="709"/>
      <c r="U104" s="709"/>
      <c r="V104" s="709"/>
      <c r="W104" s="678"/>
      <c r="X104" s="670"/>
      <c r="Y104" s="670"/>
      <c r="Z104" s="670"/>
      <c r="AA104" s="670"/>
      <c r="AB104" s="1220"/>
      <c r="AC104" s="1241"/>
      <c r="AD104" s="303">
        <f t="shared" si="119"/>
        <v>0</v>
      </c>
      <c r="AE104" s="303">
        <f t="shared" si="119"/>
        <v>0</v>
      </c>
      <c r="AF104" s="303">
        <f t="shared" si="119"/>
        <v>0</v>
      </c>
      <c r="AG104" s="303">
        <f t="shared" si="119"/>
        <v>0</v>
      </c>
      <c r="AH104" s="303">
        <f t="shared" si="119"/>
        <v>0</v>
      </c>
      <c r="AI104" s="303">
        <f t="shared" si="119"/>
        <v>0</v>
      </c>
      <c r="AJ104" s="303">
        <f t="shared" si="119"/>
        <v>0</v>
      </c>
      <c r="AK104" s="1220"/>
      <c r="AL104" s="1244"/>
      <c r="AM104" s="303">
        <f t="shared" si="103"/>
        <v>0</v>
      </c>
      <c r="AN104" s="684"/>
      <c r="AO104" s="684"/>
      <c r="AP104" s="684"/>
      <c r="AQ104" s="684"/>
      <c r="AR104" s="684"/>
      <c r="AS104" s="684"/>
      <c r="AT104" s="1220"/>
      <c r="AU104" s="1247"/>
      <c r="AV104" s="303">
        <f t="shared" si="104"/>
        <v>0</v>
      </c>
      <c r="AW104" s="684"/>
      <c r="AX104" s="684"/>
      <c r="AY104" s="684"/>
      <c r="AZ104" s="684"/>
      <c r="BA104" s="684"/>
      <c r="BB104" s="684"/>
      <c r="BC104" s="1220"/>
      <c r="BD104" s="1250"/>
      <c r="BE104" s="303">
        <f t="shared" si="105"/>
        <v>0</v>
      </c>
      <c r="BF104" s="684"/>
      <c r="BG104" s="684"/>
      <c r="BH104" s="684"/>
      <c r="BI104" s="684"/>
      <c r="BJ104" s="684"/>
      <c r="BK104" s="684"/>
      <c r="BL104" s="1220"/>
      <c r="BM104" s="1253"/>
      <c r="BN104" s="303">
        <f t="shared" si="106"/>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x14ac:dyDescent="0.25">
      <c r="A105" s="673"/>
      <c r="B105" s="1334"/>
      <c r="C105" s="1315"/>
      <c r="D105" s="1097"/>
      <c r="E105" s="1094"/>
      <c r="F105" s="1094"/>
      <c r="G105" s="1094"/>
      <c r="H105" s="1094"/>
      <c r="I105" s="1094"/>
      <c r="J105" s="1220"/>
      <c r="K105" s="1217"/>
      <c r="L105" s="1223"/>
      <c r="M105" s="1226"/>
      <c r="N105" s="1229"/>
      <c r="O105" s="1232"/>
      <c r="P105" s="1235"/>
      <c r="Q105" s="1238"/>
      <c r="R105" s="1220"/>
      <c r="S105" s="678"/>
      <c r="T105" s="709"/>
      <c r="U105" s="709"/>
      <c r="V105" s="709"/>
      <c r="W105" s="678"/>
      <c r="X105" s="670"/>
      <c r="Y105" s="670"/>
      <c r="Z105" s="670"/>
      <c r="AA105" s="670"/>
      <c r="AB105" s="1220"/>
      <c r="AC105" s="1241"/>
      <c r="AD105" s="303">
        <f t="shared" si="119"/>
        <v>0</v>
      </c>
      <c r="AE105" s="303">
        <f t="shared" si="119"/>
        <v>0</v>
      </c>
      <c r="AF105" s="303">
        <f t="shared" si="119"/>
        <v>0</v>
      </c>
      <c r="AG105" s="303">
        <f t="shared" si="119"/>
        <v>0</v>
      </c>
      <c r="AH105" s="303">
        <f t="shared" si="119"/>
        <v>0</v>
      </c>
      <c r="AI105" s="303">
        <f t="shared" si="119"/>
        <v>0</v>
      </c>
      <c r="AJ105" s="303">
        <f t="shared" si="119"/>
        <v>0</v>
      </c>
      <c r="AK105" s="1220"/>
      <c r="AL105" s="1244"/>
      <c r="AM105" s="303">
        <f t="shared" si="103"/>
        <v>0</v>
      </c>
      <c r="AN105" s="684"/>
      <c r="AO105" s="684"/>
      <c r="AP105" s="684"/>
      <c r="AQ105" s="684"/>
      <c r="AR105" s="684"/>
      <c r="AS105" s="684"/>
      <c r="AT105" s="1220"/>
      <c r="AU105" s="1247"/>
      <c r="AV105" s="303">
        <f t="shared" si="104"/>
        <v>0</v>
      </c>
      <c r="AW105" s="684"/>
      <c r="AX105" s="684"/>
      <c r="AY105" s="684"/>
      <c r="AZ105" s="684"/>
      <c r="BA105" s="684"/>
      <c r="BB105" s="684"/>
      <c r="BC105" s="1220"/>
      <c r="BD105" s="1250"/>
      <c r="BE105" s="303">
        <f t="shared" si="105"/>
        <v>0</v>
      </c>
      <c r="BF105" s="684"/>
      <c r="BG105" s="684"/>
      <c r="BH105" s="684"/>
      <c r="BI105" s="684"/>
      <c r="BJ105" s="684"/>
      <c r="BK105" s="684"/>
      <c r="BL105" s="1220"/>
      <c r="BM105" s="1253"/>
      <c r="BN105" s="303">
        <f t="shared" si="106"/>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Bot="1" x14ac:dyDescent="0.3">
      <c r="A106" s="673"/>
      <c r="B106" s="1335"/>
      <c r="C106" s="1316"/>
      <c r="D106" s="1098"/>
      <c r="E106" s="1095"/>
      <c r="F106" s="1095"/>
      <c r="G106" s="1095"/>
      <c r="H106" s="1095"/>
      <c r="I106" s="1095"/>
      <c r="J106" s="1221"/>
      <c r="K106" s="1218"/>
      <c r="L106" s="1224"/>
      <c r="M106" s="1227"/>
      <c r="N106" s="1230"/>
      <c r="O106" s="1233"/>
      <c r="P106" s="1236"/>
      <c r="Q106" s="1239"/>
      <c r="R106" s="1221"/>
      <c r="S106" s="679"/>
      <c r="T106" s="710"/>
      <c r="U106" s="710"/>
      <c r="V106" s="710"/>
      <c r="W106" s="679"/>
      <c r="X106" s="671"/>
      <c r="Y106" s="671"/>
      <c r="Z106" s="671"/>
      <c r="AA106" s="671"/>
      <c r="AB106" s="1221"/>
      <c r="AC106" s="1242"/>
      <c r="AD106" s="306">
        <f t="shared" si="119"/>
        <v>0</v>
      </c>
      <c r="AE106" s="306">
        <f t="shared" si="119"/>
        <v>0</v>
      </c>
      <c r="AF106" s="306">
        <f t="shared" si="119"/>
        <v>0</v>
      </c>
      <c r="AG106" s="306">
        <f t="shared" si="119"/>
        <v>0</v>
      </c>
      <c r="AH106" s="306">
        <f t="shared" si="119"/>
        <v>0</v>
      </c>
      <c r="AI106" s="306">
        <f t="shared" si="119"/>
        <v>0</v>
      </c>
      <c r="AJ106" s="306">
        <f t="shared" si="119"/>
        <v>0</v>
      </c>
      <c r="AK106" s="1221"/>
      <c r="AL106" s="1245"/>
      <c r="AM106" s="306">
        <f t="shared" si="103"/>
        <v>0</v>
      </c>
      <c r="AN106" s="685"/>
      <c r="AO106" s="685"/>
      <c r="AP106" s="685"/>
      <c r="AQ106" s="685"/>
      <c r="AR106" s="685"/>
      <c r="AS106" s="685"/>
      <c r="AT106" s="1221"/>
      <c r="AU106" s="1248"/>
      <c r="AV106" s="306">
        <f t="shared" si="104"/>
        <v>0</v>
      </c>
      <c r="AW106" s="685"/>
      <c r="AX106" s="685"/>
      <c r="AY106" s="685"/>
      <c r="AZ106" s="685"/>
      <c r="BA106" s="685"/>
      <c r="BB106" s="685"/>
      <c r="BC106" s="1221"/>
      <c r="BD106" s="1251"/>
      <c r="BE106" s="306">
        <f t="shared" si="105"/>
        <v>0</v>
      </c>
      <c r="BF106" s="685"/>
      <c r="BG106" s="685"/>
      <c r="BH106" s="685"/>
      <c r="BI106" s="685"/>
      <c r="BJ106" s="685"/>
      <c r="BK106" s="685"/>
      <c r="BL106" s="1221"/>
      <c r="BM106" s="1254"/>
      <c r="BN106" s="306">
        <f t="shared" si="106"/>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x14ac:dyDescent="0.25">
      <c r="A107" s="673"/>
      <c r="B107" s="1333" t="s">
        <v>1411</v>
      </c>
      <c r="C107" s="1314" t="s">
        <v>1414</v>
      </c>
      <c r="D107" s="1096"/>
      <c r="E107" s="1093"/>
      <c r="F107" s="1093"/>
      <c r="G107" s="1093"/>
      <c r="H107" s="1093"/>
      <c r="I107" s="1093"/>
      <c r="J107" s="1219">
        <v>863</v>
      </c>
      <c r="K107" s="1216" t="str">
        <f>+[25]Metas!K1002</f>
        <v>Acompañamiento a las iniciativas de reactivación económica y agropecuaria identificadas dentro del programa PDET en los municipios priorizados</v>
      </c>
      <c r="L107" s="1222">
        <v>1</v>
      </c>
      <c r="M107" s="1225">
        <f t="shared" ref="M107" si="149">SUM(N107:Q107)</f>
        <v>1</v>
      </c>
      <c r="N107" s="1228"/>
      <c r="O107" s="1231"/>
      <c r="P107" s="1234"/>
      <c r="Q107" s="1237">
        <v>1</v>
      </c>
      <c r="R107" s="1219">
        <f>+$J107</f>
        <v>863</v>
      </c>
      <c r="S107" s="677"/>
      <c r="T107" s="708"/>
      <c r="U107" s="708"/>
      <c r="V107" s="708"/>
      <c r="W107" s="677"/>
      <c r="X107" s="669"/>
      <c r="Y107" s="669"/>
      <c r="Z107" s="669"/>
      <c r="AA107" s="669"/>
      <c r="AB107" s="1219">
        <f t="shared" si="93"/>
        <v>863</v>
      </c>
      <c r="AC107" s="1240">
        <f t="shared" ref="AC107" si="150">+L107</f>
        <v>1</v>
      </c>
      <c r="AD107" s="308">
        <f t="shared" si="119"/>
        <v>0</v>
      </c>
      <c r="AE107" s="308">
        <f t="shared" si="119"/>
        <v>0</v>
      </c>
      <c r="AF107" s="308">
        <f t="shared" si="119"/>
        <v>0</v>
      </c>
      <c r="AG107" s="308">
        <f t="shared" si="119"/>
        <v>0</v>
      </c>
      <c r="AH107" s="308">
        <f t="shared" si="119"/>
        <v>0</v>
      </c>
      <c r="AI107" s="308">
        <f t="shared" si="119"/>
        <v>0</v>
      </c>
      <c r="AJ107" s="308">
        <f t="shared" si="119"/>
        <v>0</v>
      </c>
      <c r="AK107" s="1219">
        <f t="shared" si="95"/>
        <v>863</v>
      </c>
      <c r="AL107" s="1243">
        <f t="shared" ref="AL107" si="151">+N107</f>
        <v>0</v>
      </c>
      <c r="AM107" s="308">
        <f t="shared" si="103"/>
        <v>0</v>
      </c>
      <c r="AN107" s="683"/>
      <c r="AO107" s="683"/>
      <c r="AP107" s="683"/>
      <c r="AQ107" s="683"/>
      <c r="AR107" s="683"/>
      <c r="AS107" s="683"/>
      <c r="AT107" s="1219">
        <f t="shared" si="97"/>
        <v>863</v>
      </c>
      <c r="AU107" s="1246">
        <f t="shared" ref="AU107" si="152">+O107</f>
        <v>0</v>
      </c>
      <c r="AV107" s="308">
        <f t="shared" si="104"/>
        <v>0</v>
      </c>
      <c r="AW107" s="683"/>
      <c r="AX107" s="683"/>
      <c r="AY107" s="683"/>
      <c r="AZ107" s="683"/>
      <c r="BA107" s="683"/>
      <c r="BB107" s="683"/>
      <c r="BC107" s="1219">
        <f t="shared" si="99"/>
        <v>863</v>
      </c>
      <c r="BD107" s="1249">
        <f t="shared" ref="BD107" si="153">+P107</f>
        <v>0</v>
      </c>
      <c r="BE107" s="308">
        <f t="shared" si="105"/>
        <v>0</v>
      </c>
      <c r="BF107" s="683"/>
      <c r="BG107" s="683"/>
      <c r="BH107" s="683"/>
      <c r="BI107" s="683"/>
      <c r="BJ107" s="683"/>
      <c r="BK107" s="683"/>
      <c r="BL107" s="1219">
        <f t="shared" si="101"/>
        <v>863</v>
      </c>
      <c r="BM107" s="1252">
        <f t="shared" ref="BM107" si="154">+Q107</f>
        <v>1</v>
      </c>
      <c r="BN107" s="308">
        <f t="shared" si="106"/>
        <v>0</v>
      </c>
      <c r="BO107" s="683"/>
      <c r="BP107" s="683"/>
      <c r="BQ107" s="683"/>
      <c r="BR107" s="683"/>
      <c r="BS107" s="683"/>
      <c r="BT107" s="683"/>
      <c r="BU107" s="1204"/>
      <c r="BV107" s="1205"/>
      <c r="BW107" s="1205"/>
      <c r="BX107" s="1205"/>
      <c r="BY107" s="1205"/>
      <c r="BZ107" s="1205"/>
      <c r="CA107" s="1205"/>
      <c r="CB107" s="1205"/>
      <c r="CC107" s="1206"/>
    </row>
    <row r="108" spans="1:81" s="690" customFormat="1" ht="40.15" customHeight="1" x14ac:dyDescent="0.25">
      <c r="A108" s="673"/>
      <c r="B108" s="1334"/>
      <c r="C108" s="1315"/>
      <c r="D108" s="1097"/>
      <c r="E108" s="1094"/>
      <c r="F108" s="1094"/>
      <c r="G108" s="1094"/>
      <c r="H108" s="1094"/>
      <c r="I108" s="1094"/>
      <c r="J108" s="1220"/>
      <c r="K108" s="1217"/>
      <c r="L108" s="1223"/>
      <c r="M108" s="1226"/>
      <c r="N108" s="1229"/>
      <c r="O108" s="1232"/>
      <c r="P108" s="1235"/>
      <c r="Q108" s="1238"/>
      <c r="R108" s="1220"/>
      <c r="S108" s="678"/>
      <c r="T108" s="709"/>
      <c r="U108" s="709"/>
      <c r="V108" s="709"/>
      <c r="W108" s="678"/>
      <c r="X108" s="670"/>
      <c r="Y108" s="670"/>
      <c r="Z108" s="670"/>
      <c r="AA108" s="670"/>
      <c r="AB108" s="1220"/>
      <c r="AC108" s="1241"/>
      <c r="AD108" s="303">
        <f t="shared" si="119"/>
        <v>0</v>
      </c>
      <c r="AE108" s="303">
        <f t="shared" si="119"/>
        <v>0</v>
      </c>
      <c r="AF108" s="303">
        <f t="shared" si="119"/>
        <v>0</v>
      </c>
      <c r="AG108" s="303">
        <f t="shared" si="119"/>
        <v>0</v>
      </c>
      <c r="AH108" s="303">
        <f t="shared" si="119"/>
        <v>0</v>
      </c>
      <c r="AI108" s="303">
        <f t="shared" si="119"/>
        <v>0</v>
      </c>
      <c r="AJ108" s="303">
        <f t="shared" si="119"/>
        <v>0</v>
      </c>
      <c r="AK108" s="1220"/>
      <c r="AL108" s="1244"/>
      <c r="AM108" s="303">
        <f t="shared" si="103"/>
        <v>0</v>
      </c>
      <c r="AN108" s="684"/>
      <c r="AO108" s="684"/>
      <c r="AP108" s="684"/>
      <c r="AQ108" s="684"/>
      <c r="AR108" s="684"/>
      <c r="AS108" s="684"/>
      <c r="AT108" s="1220"/>
      <c r="AU108" s="1247"/>
      <c r="AV108" s="303">
        <f t="shared" si="104"/>
        <v>0</v>
      </c>
      <c r="AW108" s="684"/>
      <c r="AX108" s="684"/>
      <c r="AY108" s="684"/>
      <c r="AZ108" s="684"/>
      <c r="BA108" s="684"/>
      <c r="BB108" s="684"/>
      <c r="BC108" s="1220"/>
      <c r="BD108" s="1250"/>
      <c r="BE108" s="303">
        <f t="shared" si="105"/>
        <v>0</v>
      </c>
      <c r="BF108" s="684"/>
      <c r="BG108" s="684"/>
      <c r="BH108" s="684"/>
      <c r="BI108" s="684"/>
      <c r="BJ108" s="684"/>
      <c r="BK108" s="684"/>
      <c r="BL108" s="1220"/>
      <c r="BM108" s="1253"/>
      <c r="BN108" s="303">
        <f t="shared" si="106"/>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x14ac:dyDescent="0.25">
      <c r="A109" s="673"/>
      <c r="B109" s="1334"/>
      <c r="C109" s="1315"/>
      <c r="D109" s="1097"/>
      <c r="E109" s="1094"/>
      <c r="F109" s="1094"/>
      <c r="G109" s="1094"/>
      <c r="H109" s="1094"/>
      <c r="I109" s="1094"/>
      <c r="J109" s="1220"/>
      <c r="K109" s="1217"/>
      <c r="L109" s="1223"/>
      <c r="M109" s="1226"/>
      <c r="N109" s="1229"/>
      <c r="O109" s="1232"/>
      <c r="P109" s="1235"/>
      <c r="Q109" s="1238"/>
      <c r="R109" s="1220"/>
      <c r="S109" s="678"/>
      <c r="T109" s="709"/>
      <c r="U109" s="709"/>
      <c r="V109" s="709"/>
      <c r="W109" s="678"/>
      <c r="X109" s="670"/>
      <c r="Y109" s="670"/>
      <c r="Z109" s="670"/>
      <c r="AA109" s="670"/>
      <c r="AB109" s="1220"/>
      <c r="AC109" s="1241"/>
      <c r="AD109" s="303">
        <f t="shared" si="119"/>
        <v>0</v>
      </c>
      <c r="AE109" s="303">
        <f t="shared" si="119"/>
        <v>0</v>
      </c>
      <c r="AF109" s="303">
        <f t="shared" si="119"/>
        <v>0</v>
      </c>
      <c r="AG109" s="303">
        <f t="shared" si="119"/>
        <v>0</v>
      </c>
      <c r="AH109" s="303">
        <f t="shared" si="119"/>
        <v>0</v>
      </c>
      <c r="AI109" s="303">
        <f t="shared" si="119"/>
        <v>0</v>
      </c>
      <c r="AJ109" s="303">
        <f t="shared" si="119"/>
        <v>0</v>
      </c>
      <c r="AK109" s="1220"/>
      <c r="AL109" s="1244"/>
      <c r="AM109" s="303">
        <f t="shared" si="103"/>
        <v>0</v>
      </c>
      <c r="AN109" s="684"/>
      <c r="AO109" s="684"/>
      <c r="AP109" s="684"/>
      <c r="AQ109" s="684"/>
      <c r="AR109" s="684"/>
      <c r="AS109" s="684"/>
      <c r="AT109" s="1220"/>
      <c r="AU109" s="1247"/>
      <c r="AV109" s="303">
        <f t="shared" si="104"/>
        <v>0</v>
      </c>
      <c r="AW109" s="684"/>
      <c r="AX109" s="684"/>
      <c r="AY109" s="684"/>
      <c r="AZ109" s="684"/>
      <c r="BA109" s="684"/>
      <c r="BB109" s="684"/>
      <c r="BC109" s="1220"/>
      <c r="BD109" s="1250"/>
      <c r="BE109" s="303">
        <f t="shared" si="105"/>
        <v>0</v>
      </c>
      <c r="BF109" s="684"/>
      <c r="BG109" s="684"/>
      <c r="BH109" s="684"/>
      <c r="BI109" s="684"/>
      <c r="BJ109" s="684"/>
      <c r="BK109" s="684"/>
      <c r="BL109" s="1220"/>
      <c r="BM109" s="1253"/>
      <c r="BN109" s="303">
        <f t="shared" si="106"/>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Bot="1" x14ac:dyDescent="0.3">
      <c r="A110" s="673"/>
      <c r="B110" s="1335"/>
      <c r="C110" s="1316"/>
      <c r="D110" s="1098"/>
      <c r="E110" s="1095"/>
      <c r="F110" s="1095"/>
      <c r="G110" s="1095"/>
      <c r="H110" s="1095"/>
      <c r="I110" s="1095"/>
      <c r="J110" s="1221"/>
      <c r="K110" s="1218"/>
      <c r="L110" s="1224"/>
      <c r="M110" s="1227"/>
      <c r="N110" s="1230"/>
      <c r="O110" s="1233"/>
      <c r="P110" s="1236"/>
      <c r="Q110" s="1239"/>
      <c r="R110" s="1221"/>
      <c r="S110" s="679"/>
      <c r="T110" s="710"/>
      <c r="U110" s="710"/>
      <c r="V110" s="710"/>
      <c r="W110" s="679"/>
      <c r="X110" s="671"/>
      <c r="Y110" s="671"/>
      <c r="Z110" s="671"/>
      <c r="AA110" s="671"/>
      <c r="AB110" s="1221"/>
      <c r="AC110" s="1242"/>
      <c r="AD110" s="306">
        <f t="shared" si="119"/>
        <v>0</v>
      </c>
      <c r="AE110" s="306">
        <f t="shared" si="119"/>
        <v>0</v>
      </c>
      <c r="AF110" s="306">
        <f t="shared" si="119"/>
        <v>0</v>
      </c>
      <c r="AG110" s="306">
        <f t="shared" si="119"/>
        <v>0</v>
      </c>
      <c r="AH110" s="306">
        <f t="shared" si="119"/>
        <v>0</v>
      </c>
      <c r="AI110" s="306">
        <f t="shared" si="119"/>
        <v>0</v>
      </c>
      <c r="AJ110" s="306">
        <f t="shared" si="119"/>
        <v>0</v>
      </c>
      <c r="AK110" s="1221"/>
      <c r="AL110" s="1245"/>
      <c r="AM110" s="306">
        <f t="shared" si="103"/>
        <v>0</v>
      </c>
      <c r="AN110" s="685"/>
      <c r="AO110" s="685"/>
      <c r="AP110" s="685"/>
      <c r="AQ110" s="685"/>
      <c r="AR110" s="685"/>
      <c r="AS110" s="685"/>
      <c r="AT110" s="1221"/>
      <c r="AU110" s="1248"/>
      <c r="AV110" s="306">
        <f t="shared" si="104"/>
        <v>0</v>
      </c>
      <c r="AW110" s="685"/>
      <c r="AX110" s="685"/>
      <c r="AY110" s="685"/>
      <c r="AZ110" s="685"/>
      <c r="BA110" s="685"/>
      <c r="BB110" s="685"/>
      <c r="BC110" s="1221"/>
      <c r="BD110" s="1251"/>
      <c r="BE110" s="306">
        <f t="shared" si="105"/>
        <v>0</v>
      </c>
      <c r="BF110" s="685"/>
      <c r="BG110" s="685"/>
      <c r="BH110" s="685"/>
      <c r="BI110" s="685"/>
      <c r="BJ110" s="685"/>
      <c r="BK110" s="685"/>
      <c r="BL110" s="1221"/>
      <c r="BM110" s="1254"/>
      <c r="BN110" s="306">
        <f t="shared" si="106"/>
        <v>0</v>
      </c>
      <c r="BO110" s="685"/>
      <c r="BP110" s="685"/>
      <c r="BQ110" s="685"/>
      <c r="BR110" s="685"/>
      <c r="BS110" s="685"/>
      <c r="BT110" s="685"/>
      <c r="BU110" s="1210"/>
      <c r="BV110" s="1211"/>
      <c r="BW110" s="1211"/>
      <c r="BX110" s="1211"/>
      <c r="BY110" s="1211"/>
      <c r="BZ110" s="1211"/>
      <c r="CA110" s="1211"/>
      <c r="CB110" s="1211"/>
      <c r="CC110" s="1212"/>
    </row>
    <row r="111" spans="1:81" ht="40.15" customHeight="1" thickTop="1" x14ac:dyDescent="0.25"/>
  </sheetData>
  <mergeCells count="857">
    <mergeCell ref="B99:B106"/>
    <mergeCell ref="B107:B110"/>
    <mergeCell ref="C83:C90"/>
    <mergeCell ref="B91:B94"/>
    <mergeCell ref="B95:B98"/>
    <mergeCell ref="C99:C106"/>
    <mergeCell ref="B75:B82"/>
    <mergeCell ref="C75:C82"/>
    <mergeCell ref="B83:B90"/>
    <mergeCell ref="C91:C94"/>
    <mergeCell ref="C95:C98"/>
    <mergeCell ref="C107:C110"/>
    <mergeCell ref="M75:M78"/>
    <mergeCell ref="N75:N78"/>
    <mergeCell ref="O75:O78"/>
    <mergeCell ref="C67:C70"/>
    <mergeCell ref="C71:C74"/>
    <mergeCell ref="J75:J78"/>
    <mergeCell ref="K75:K78"/>
    <mergeCell ref="L75:L78"/>
    <mergeCell ref="C23:C38"/>
    <mergeCell ref="J71:J74"/>
    <mergeCell ref="K71:K74"/>
    <mergeCell ref="L71:L74"/>
    <mergeCell ref="M71:M74"/>
    <mergeCell ref="N71:N74"/>
    <mergeCell ref="O71:O74"/>
    <mergeCell ref="L27:L30"/>
    <mergeCell ref="M27:M30"/>
    <mergeCell ref="N27:N30"/>
    <mergeCell ref="O27:O30"/>
    <mergeCell ref="J23:J26"/>
    <mergeCell ref="K23:K26"/>
    <mergeCell ref="L23:L26"/>
    <mergeCell ref="M23:M26"/>
    <mergeCell ref="N23:N26"/>
    <mergeCell ref="B23:B74"/>
    <mergeCell ref="C39:C50"/>
    <mergeCell ref="C51:C62"/>
    <mergeCell ref="C63:C66"/>
    <mergeCell ref="B11:B18"/>
    <mergeCell ref="C11:C14"/>
    <mergeCell ref="C15:C18"/>
    <mergeCell ref="B19:B22"/>
    <mergeCell ref="C19:C22"/>
    <mergeCell ref="BU106:CC106"/>
    <mergeCell ref="BD103:BD106"/>
    <mergeCell ref="BL103:BL106"/>
    <mergeCell ref="BM103:BM106"/>
    <mergeCell ref="BU107:CC107"/>
    <mergeCell ref="BU108:CC108"/>
    <mergeCell ref="BU109:CC109"/>
    <mergeCell ref="BU110:CC110"/>
    <mergeCell ref="AT107:AT110"/>
    <mergeCell ref="AU107:AU110"/>
    <mergeCell ref="BC107:BC110"/>
    <mergeCell ref="BD107:BD110"/>
    <mergeCell ref="BL107:BL110"/>
    <mergeCell ref="BM107:BM110"/>
    <mergeCell ref="J107:J110"/>
    <mergeCell ref="K107:K110"/>
    <mergeCell ref="L107:L110"/>
    <mergeCell ref="M107:M110"/>
    <mergeCell ref="N107:N110"/>
    <mergeCell ref="O107:O110"/>
    <mergeCell ref="AT103:AT106"/>
    <mergeCell ref="AU103:AU106"/>
    <mergeCell ref="BC103:BC106"/>
    <mergeCell ref="P103:P106"/>
    <mergeCell ref="Q103:Q106"/>
    <mergeCell ref="AB103:AB106"/>
    <mergeCell ref="AC103:AC106"/>
    <mergeCell ref="AK103:AK106"/>
    <mergeCell ref="AL103:AL106"/>
    <mergeCell ref="P107:P110"/>
    <mergeCell ref="Q107:Q110"/>
    <mergeCell ref="AB107:AB110"/>
    <mergeCell ref="AC107:AC110"/>
    <mergeCell ref="AK107:AK110"/>
    <mergeCell ref="AL107:AL110"/>
    <mergeCell ref="R107:R110"/>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L95:BL98"/>
    <mergeCell ref="BM95:BM98"/>
    <mergeCell ref="P95:P98"/>
    <mergeCell ref="Q95:Q98"/>
    <mergeCell ref="AB95:AB98"/>
    <mergeCell ref="AC95:AC98"/>
    <mergeCell ref="AK95:AK98"/>
    <mergeCell ref="AL95:AL98"/>
    <mergeCell ref="BU99:CC99"/>
    <mergeCell ref="J99:J102"/>
    <mergeCell ref="K99:K102"/>
    <mergeCell ref="L99:L102"/>
    <mergeCell ref="M99:M102"/>
    <mergeCell ref="N99:N102"/>
    <mergeCell ref="O99:O102"/>
    <mergeCell ref="AT95:AT98"/>
    <mergeCell ref="AU95:AU98"/>
    <mergeCell ref="BC95:BC98"/>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BD95:BD98"/>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L83:BL86"/>
    <mergeCell ref="BM83:BM86"/>
    <mergeCell ref="P83:P86"/>
    <mergeCell ref="Q83:Q86"/>
    <mergeCell ref="AB83:AB86"/>
    <mergeCell ref="AC83:AC86"/>
    <mergeCell ref="AK83:AK86"/>
    <mergeCell ref="AL83:AL86"/>
    <mergeCell ref="BU87:CC87"/>
    <mergeCell ref="J87:J90"/>
    <mergeCell ref="K87:K90"/>
    <mergeCell ref="L87:L90"/>
    <mergeCell ref="M87:M90"/>
    <mergeCell ref="N87:N90"/>
    <mergeCell ref="O87:O90"/>
    <mergeCell ref="AT83:AT86"/>
    <mergeCell ref="AU83:AU86"/>
    <mergeCell ref="BC83:BC86"/>
    <mergeCell ref="R83:R86"/>
    <mergeCell ref="R87:R90"/>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BD83:BD86"/>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73:CC73"/>
    <mergeCell ref="BU74:CC74"/>
    <mergeCell ref="AT71:AT74"/>
    <mergeCell ref="AU71:AU74"/>
    <mergeCell ref="BC71:BC74"/>
    <mergeCell ref="BD71:BD74"/>
    <mergeCell ref="BL71:BL74"/>
    <mergeCell ref="BM71:BM74"/>
    <mergeCell ref="BU75:CC75"/>
    <mergeCell ref="P71:P74"/>
    <mergeCell ref="Q71:Q74"/>
    <mergeCell ref="AB71:AB74"/>
    <mergeCell ref="AC71:AC74"/>
    <mergeCell ref="AK71:AK74"/>
    <mergeCell ref="AL71:AL74"/>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D63:BD66"/>
    <mergeCell ref="BL63:BL66"/>
    <mergeCell ref="BM63:BM66"/>
    <mergeCell ref="P63:P66"/>
    <mergeCell ref="Q63:Q66"/>
    <mergeCell ref="AB63:AB66"/>
    <mergeCell ref="AC63:AC66"/>
    <mergeCell ref="AK63:AK66"/>
    <mergeCell ref="AL63:AL66"/>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AT39:AT42"/>
    <mergeCell ref="AU39:AU42"/>
    <mergeCell ref="BC39:BC42"/>
    <mergeCell ref="BD39:BD42"/>
    <mergeCell ref="BL39:BL42"/>
    <mergeCell ref="BM39:BM42"/>
    <mergeCell ref="P39:P42"/>
    <mergeCell ref="Q39:Q42"/>
    <mergeCell ref="AB39:AB42"/>
    <mergeCell ref="AC39:AC42"/>
    <mergeCell ref="AK39:AK42"/>
    <mergeCell ref="AL39:AL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27:CC27"/>
    <mergeCell ref="BU28:CC28"/>
    <mergeCell ref="BU29:CC29"/>
    <mergeCell ref="BU30:CC30"/>
    <mergeCell ref="BD27:BD30"/>
    <mergeCell ref="BL27:BL30"/>
    <mergeCell ref="BM27:BM30"/>
    <mergeCell ref="J31:J34"/>
    <mergeCell ref="K31:K34"/>
    <mergeCell ref="L31:L34"/>
    <mergeCell ref="M31:M34"/>
    <mergeCell ref="N31:N34"/>
    <mergeCell ref="O31:O34"/>
    <mergeCell ref="AT27:AT30"/>
    <mergeCell ref="AU27:AU30"/>
    <mergeCell ref="BC27:BC30"/>
    <mergeCell ref="P27:P30"/>
    <mergeCell ref="Q27:Q30"/>
    <mergeCell ref="AB27:AB30"/>
    <mergeCell ref="AC27:AC30"/>
    <mergeCell ref="AK27:AK30"/>
    <mergeCell ref="AL27:AL30"/>
    <mergeCell ref="J27:J30"/>
    <mergeCell ref="K27:K30"/>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I103:I106"/>
    <mergeCell ref="D91:D94"/>
    <mergeCell ref="E91:E94"/>
    <mergeCell ref="F91:F94"/>
    <mergeCell ref="G91:G94"/>
    <mergeCell ref="H91:H94"/>
    <mergeCell ref="I91:I94"/>
    <mergeCell ref="D95:D98"/>
    <mergeCell ref="E95:E98"/>
    <mergeCell ref="F95:F98"/>
    <mergeCell ref="G95:G98"/>
    <mergeCell ref="H95:H98"/>
    <mergeCell ref="I95:I98"/>
    <mergeCell ref="I107:I110"/>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J19:J22"/>
    <mergeCell ref="K19:K22"/>
    <mergeCell ref="L19:L22"/>
    <mergeCell ref="M19:M22"/>
    <mergeCell ref="I99:I102"/>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D107:D110"/>
    <mergeCell ref="E107:E110"/>
    <mergeCell ref="F107:F110"/>
    <mergeCell ref="G107:G110"/>
    <mergeCell ref="H107:H110"/>
    <mergeCell ref="D99:D102"/>
    <mergeCell ref="E99:E102"/>
    <mergeCell ref="F99:F102"/>
    <mergeCell ref="G99:G102"/>
    <mergeCell ref="H99:H102"/>
    <mergeCell ref="D103:D106"/>
    <mergeCell ref="E103:E106"/>
    <mergeCell ref="F103:F106"/>
    <mergeCell ref="G103:G106"/>
    <mergeCell ref="H103:H106"/>
    <mergeCell ref="D83:D86"/>
    <mergeCell ref="E83:E86"/>
    <mergeCell ref="F83:F86"/>
    <mergeCell ref="G83:G86"/>
    <mergeCell ref="I7:I9"/>
    <mergeCell ref="S7:S9"/>
    <mergeCell ref="T7:T9"/>
    <mergeCell ref="U7:U9"/>
    <mergeCell ref="V7:V9"/>
    <mergeCell ref="R91:R94"/>
    <mergeCell ref="R95:R98"/>
    <mergeCell ref="R99:R102"/>
    <mergeCell ref="R103:R106"/>
    <mergeCell ref="N19:N22"/>
    <mergeCell ref="O19:O22"/>
    <mergeCell ref="J15:J18"/>
    <mergeCell ref="K15:K18"/>
    <mergeCell ref="O23:O26"/>
    <mergeCell ref="J43:J46"/>
    <mergeCell ref="K43:K46"/>
    <mergeCell ref="L43:L46"/>
    <mergeCell ref="M43:M46"/>
    <mergeCell ref="N43:N46"/>
    <mergeCell ref="O43:O46"/>
    <mergeCell ref="J55:J58"/>
    <mergeCell ref="K55:K58"/>
    <mergeCell ref="L55:L58"/>
    <mergeCell ref="M55:M58"/>
  </mergeCells>
  <conditionalFormatting sqref="L27 L71 L15 L19 L79 L83 L87 L91 L95 L99 L103 L107">
    <cfRule type="expression" dxfId="79" priority="13">
      <formula>$L15=$M15</formula>
    </cfRule>
  </conditionalFormatting>
  <conditionalFormatting sqref="L51">
    <cfRule type="expression" dxfId="78" priority="8">
      <formula>$L51=$M51</formula>
    </cfRule>
  </conditionalFormatting>
  <conditionalFormatting sqref="L35">
    <cfRule type="expression" dxfId="77" priority="11">
      <formula>$L35=$M35</formula>
    </cfRule>
  </conditionalFormatting>
  <conditionalFormatting sqref="L23">
    <cfRule type="expression" dxfId="76" priority="14">
      <formula>$L23=$M23</formula>
    </cfRule>
  </conditionalFormatting>
  <conditionalFormatting sqref="L31">
    <cfRule type="expression" dxfId="75" priority="12">
      <formula>$L31=$M31</formula>
    </cfRule>
  </conditionalFormatting>
  <conditionalFormatting sqref="L43">
    <cfRule type="expression" dxfId="74" priority="10">
      <formula>$L43=$M43</formula>
    </cfRule>
  </conditionalFormatting>
  <conditionalFormatting sqref="L47">
    <cfRule type="expression" dxfId="73" priority="9">
      <formula>$L47=$M47</formula>
    </cfRule>
  </conditionalFormatting>
  <conditionalFormatting sqref="L59">
    <cfRule type="expression" dxfId="72" priority="6">
      <formula>$L59=$M59</formula>
    </cfRule>
  </conditionalFormatting>
  <conditionalFormatting sqref="L55">
    <cfRule type="expression" dxfId="71" priority="7">
      <formula>$L55=$M55</formula>
    </cfRule>
  </conditionalFormatting>
  <conditionalFormatting sqref="L63">
    <cfRule type="expression" dxfId="70" priority="5">
      <formula>$L63=$M63</formula>
    </cfRule>
  </conditionalFormatting>
  <conditionalFormatting sqref="L67">
    <cfRule type="expression" dxfId="69" priority="4">
      <formula>$L67=$M67</formula>
    </cfRule>
  </conditionalFormatting>
  <conditionalFormatting sqref="L11">
    <cfRule type="expression" dxfId="68" priority="3">
      <formula>$L11=$M11</formula>
    </cfRule>
  </conditionalFormatting>
  <conditionalFormatting sqref="L39">
    <cfRule type="expression" dxfId="67" priority="2">
      <formula>$L39=$M39</formula>
    </cfRule>
  </conditionalFormatting>
  <conditionalFormatting sqref="L75">
    <cfRule type="expression" dxfId="66" priority="1">
      <formula>$L75=$M75</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10" man="1"/>
    <brk id="27" max="1048575" man="1"/>
    <brk id="45" max="1048575" man="1"/>
    <brk id="63"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CC83"/>
  <sheetViews>
    <sheetView showGridLines="0" showZeros="0" zoomScale="60" zoomScaleNormal="60" workbookViewId="0">
      <pane ySplit="10" topLeftCell="A11" activePane="bottomLeft" state="frozen"/>
      <selection pane="bottomLeft" sqref="A1:XFD1048576"/>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72" t="s">
        <v>3854</v>
      </c>
      <c r="M2" s="2373"/>
      <c r="N2" s="2373"/>
      <c r="O2" s="2373"/>
      <c r="P2" s="2373"/>
      <c r="Q2" s="2374"/>
      <c r="R2" s="1114" t="s">
        <v>0</v>
      </c>
      <c r="S2" s="1116"/>
      <c r="T2" s="1195" t="s">
        <v>1</v>
      </c>
      <c r="U2" s="1196"/>
      <c r="V2" s="1197"/>
      <c r="W2" s="2393" t="str">
        <f>+$L2</f>
        <v>CONSEJERÍA DE DESARROLLO TURÍSTICO</v>
      </c>
      <c r="X2" s="2394"/>
      <c r="Y2" s="2394"/>
      <c r="Z2" s="2394"/>
      <c r="AA2" s="2395"/>
      <c r="AB2" s="1114" t="s">
        <v>0</v>
      </c>
      <c r="AC2" s="1115"/>
      <c r="AD2" s="1115"/>
      <c r="AE2" s="1115"/>
      <c r="AF2" s="1115"/>
      <c r="AG2" s="1115"/>
      <c r="AH2" s="1115"/>
      <c r="AI2" s="1115"/>
      <c r="AJ2" s="1116"/>
      <c r="AK2" s="1112" t="s">
        <v>1</v>
      </c>
      <c r="AL2" s="1112"/>
      <c r="AM2" s="1112"/>
      <c r="AN2" s="2393" t="str">
        <f>+$L2</f>
        <v>CONSEJERÍA DE DESARROLLO TURÍSTICO</v>
      </c>
      <c r="AO2" s="2394"/>
      <c r="AP2" s="2394"/>
      <c r="AQ2" s="2394"/>
      <c r="AR2" s="2394"/>
      <c r="AS2" s="2395"/>
      <c r="AT2" s="1114" t="s">
        <v>0</v>
      </c>
      <c r="AU2" s="1115"/>
      <c r="AV2" s="1115"/>
      <c r="AW2" s="1115"/>
      <c r="AX2" s="1115"/>
      <c r="AY2" s="1115"/>
      <c r="AZ2" s="1115"/>
      <c r="BA2" s="1115"/>
      <c r="BB2" s="1116"/>
      <c r="BC2" s="1112" t="s">
        <v>1</v>
      </c>
      <c r="BD2" s="1112"/>
      <c r="BE2" s="1112"/>
      <c r="BF2" s="2396" t="str">
        <f>+$L2</f>
        <v>CONSEJERÍA DE DESARROLLO TURÍSTICO</v>
      </c>
      <c r="BG2" s="2396"/>
      <c r="BH2" s="2396"/>
      <c r="BI2" s="2396"/>
      <c r="BJ2" s="2396"/>
      <c r="BK2" s="2396"/>
      <c r="BL2" s="1114" t="s">
        <v>0</v>
      </c>
      <c r="BM2" s="1115"/>
      <c r="BN2" s="1115"/>
      <c r="BO2" s="1115"/>
      <c r="BP2" s="1115"/>
      <c r="BQ2" s="1115"/>
      <c r="BR2" s="1115"/>
      <c r="BS2" s="1115"/>
      <c r="BT2" s="1116"/>
      <c r="BU2" s="1112" t="s">
        <v>1</v>
      </c>
      <c r="BV2" s="1112"/>
      <c r="BW2" s="1112"/>
      <c r="BX2" s="2416" t="str">
        <f>+$L2</f>
        <v>CONSEJERÍA DE DESARROLLO TURÍSTICO</v>
      </c>
      <c r="BY2" s="2417"/>
      <c r="BZ2" s="2417"/>
      <c r="CA2" s="2417"/>
      <c r="CB2" s="2417"/>
      <c r="CC2" s="2418"/>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75" t="s">
        <v>1340</v>
      </c>
      <c r="M4" s="2376"/>
      <c r="N4" s="2376"/>
      <c r="O4" s="2376"/>
      <c r="P4" s="2376"/>
      <c r="Q4" s="2377"/>
      <c r="R4" s="1142" t="s">
        <v>3860</v>
      </c>
      <c r="S4" s="1144"/>
      <c r="T4" s="1195" t="s">
        <v>1675</v>
      </c>
      <c r="U4" s="1196"/>
      <c r="V4" s="1197"/>
      <c r="W4" s="2410" t="str">
        <f>+$L4</f>
        <v>6. Productividad</v>
      </c>
      <c r="X4" s="2411"/>
      <c r="Y4" s="2411"/>
      <c r="Z4" s="2411"/>
      <c r="AA4" s="2412"/>
      <c r="AB4" s="1142" t="s">
        <v>3860</v>
      </c>
      <c r="AC4" s="1143"/>
      <c r="AD4" s="1143"/>
      <c r="AE4" s="1143"/>
      <c r="AF4" s="1143"/>
      <c r="AG4" s="1143"/>
      <c r="AH4" s="1143"/>
      <c r="AI4" s="1143"/>
      <c r="AJ4" s="1144"/>
      <c r="AK4" s="1112" t="s">
        <v>1667</v>
      </c>
      <c r="AL4" s="1112"/>
      <c r="AM4" s="1112"/>
      <c r="AN4" s="2375" t="str">
        <f>+$L4</f>
        <v>6. Productividad</v>
      </c>
      <c r="AO4" s="2376"/>
      <c r="AP4" s="2376"/>
      <c r="AQ4" s="2376"/>
      <c r="AR4" s="2376"/>
      <c r="AS4" s="2377"/>
      <c r="AT4" s="1142" t="s">
        <v>3860</v>
      </c>
      <c r="AU4" s="1143"/>
      <c r="AV4" s="1143"/>
      <c r="AW4" s="1143"/>
      <c r="AX4" s="1143"/>
      <c r="AY4" s="1143"/>
      <c r="AZ4" s="1143"/>
      <c r="BA4" s="1143"/>
      <c r="BB4" s="1144"/>
      <c r="BC4" s="1112" t="s">
        <v>1667</v>
      </c>
      <c r="BD4" s="1112"/>
      <c r="BE4" s="1112"/>
      <c r="BF4" s="2409" t="str">
        <f>+$L4</f>
        <v>6. Productividad</v>
      </c>
      <c r="BG4" s="2409"/>
      <c r="BH4" s="2409"/>
      <c r="BI4" s="2409"/>
      <c r="BJ4" s="2409"/>
      <c r="BK4" s="2409"/>
      <c r="BL4" s="1142" t="s">
        <v>3860</v>
      </c>
      <c r="BM4" s="1143"/>
      <c r="BN4" s="1143"/>
      <c r="BO4" s="1143"/>
      <c r="BP4" s="1143"/>
      <c r="BQ4" s="1143"/>
      <c r="BR4" s="1143"/>
      <c r="BS4" s="1143"/>
      <c r="BT4" s="1144"/>
      <c r="BU4" s="1112" t="s">
        <v>1667</v>
      </c>
      <c r="BV4" s="1112"/>
      <c r="BW4" s="1112"/>
      <c r="BX4" s="2409" t="str">
        <f>+$L4</f>
        <v>6. Productividad</v>
      </c>
      <c r="BY4" s="2409"/>
      <c r="BZ4" s="2409"/>
      <c r="CA4" s="2409"/>
      <c r="CB4" s="2409"/>
      <c r="CC4" s="2409"/>
    </row>
    <row r="5" spans="1:81" s="690" customFormat="1" ht="16.149999999999999" customHeight="1" x14ac:dyDescent="0.25">
      <c r="A5" s="673"/>
      <c r="B5" s="1133"/>
      <c r="C5" s="1146"/>
      <c r="D5" s="1146"/>
      <c r="E5" s="1146"/>
      <c r="F5" s="1146"/>
      <c r="G5" s="1146"/>
      <c r="H5" s="1146"/>
      <c r="I5" s="700"/>
      <c r="J5" s="715" t="s">
        <v>1670</v>
      </c>
      <c r="K5" s="715"/>
      <c r="L5" s="1259" t="s">
        <v>1415</v>
      </c>
      <c r="M5" s="1260"/>
      <c r="N5" s="1260"/>
      <c r="O5" s="1260"/>
      <c r="P5" s="1260"/>
      <c r="Q5" s="1261"/>
      <c r="R5" s="1145"/>
      <c r="S5" s="1147"/>
      <c r="T5" s="1195" t="s">
        <v>1676</v>
      </c>
      <c r="U5" s="1196"/>
      <c r="V5" s="1197"/>
      <c r="W5" s="1275" t="str">
        <f>+$L5</f>
        <v>6,2 Más Oportunidades para el Turismo y las Artesanías</v>
      </c>
      <c r="X5" s="1276"/>
      <c r="Y5" s="1276"/>
      <c r="Z5" s="1276"/>
      <c r="AA5" s="1277"/>
      <c r="AB5" s="1145"/>
      <c r="AC5" s="1146"/>
      <c r="AD5" s="1146"/>
      <c r="AE5" s="1146"/>
      <c r="AF5" s="1146"/>
      <c r="AG5" s="1146"/>
      <c r="AH5" s="1146"/>
      <c r="AI5" s="1146"/>
      <c r="AJ5" s="1147"/>
      <c r="AK5" s="1112" t="s">
        <v>1670</v>
      </c>
      <c r="AL5" s="1112"/>
      <c r="AM5" s="1112"/>
      <c r="AN5" s="1259" t="str">
        <f>+$L5</f>
        <v>6,2 Más Oportunidades para el Turismo y las Artesanías</v>
      </c>
      <c r="AO5" s="1260"/>
      <c r="AP5" s="1260"/>
      <c r="AQ5" s="1260"/>
      <c r="AR5" s="1260"/>
      <c r="AS5" s="1261"/>
      <c r="AT5" s="1145"/>
      <c r="AU5" s="1146"/>
      <c r="AV5" s="1146"/>
      <c r="AW5" s="1146"/>
      <c r="AX5" s="1146"/>
      <c r="AY5" s="1146"/>
      <c r="AZ5" s="1146"/>
      <c r="BA5" s="1146"/>
      <c r="BB5" s="1147"/>
      <c r="BC5" s="1112" t="s">
        <v>1670</v>
      </c>
      <c r="BD5" s="1112"/>
      <c r="BE5" s="1112"/>
      <c r="BF5" s="1149" t="str">
        <f>+$L5</f>
        <v>6,2 Más Oportunidades para el Turismo y las Artesanías</v>
      </c>
      <c r="BG5" s="1149"/>
      <c r="BH5" s="1149"/>
      <c r="BI5" s="1149"/>
      <c r="BJ5" s="1149"/>
      <c r="BK5" s="1149"/>
      <c r="BL5" s="1145"/>
      <c r="BM5" s="1146"/>
      <c r="BN5" s="1146"/>
      <c r="BO5" s="1146"/>
      <c r="BP5" s="1146"/>
      <c r="BQ5" s="1146"/>
      <c r="BR5" s="1146"/>
      <c r="BS5" s="1146"/>
      <c r="BT5" s="1147"/>
      <c r="BU5" s="1112" t="s">
        <v>1670</v>
      </c>
      <c r="BV5" s="1112"/>
      <c r="BW5" s="1112"/>
      <c r="BX5" s="1149" t="str">
        <f>+$L5</f>
        <v>6,2 Más Oportunidades para el Turismo y las Artesanías</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35.25"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3.5" customHeight="1" thickBot="1" x14ac:dyDescent="0.3">
      <c r="B10" s="658"/>
    </row>
    <row r="11" spans="1:81" s="690" customFormat="1" ht="45" customHeight="1" thickTop="1" x14ac:dyDescent="0.25">
      <c r="A11" s="673"/>
      <c r="B11" s="1333" t="s">
        <v>1416</v>
      </c>
      <c r="C11" s="1393" t="s">
        <v>3858</v>
      </c>
      <c r="D11" s="1096">
        <v>3502</v>
      </c>
      <c r="E11" s="1093" t="s">
        <v>7494</v>
      </c>
      <c r="F11" s="1093">
        <v>3502009</v>
      </c>
      <c r="G11" s="1093" t="s">
        <v>7495</v>
      </c>
      <c r="H11" s="1093" t="s">
        <v>7496</v>
      </c>
      <c r="I11" s="2413" t="s">
        <v>7497</v>
      </c>
      <c r="J11" s="1219">
        <v>864</v>
      </c>
      <c r="K11" s="1216" t="s">
        <v>3859</v>
      </c>
      <c r="L11" s="1433">
        <v>0.3</v>
      </c>
      <c r="M11" s="1480">
        <f t="shared" ref="M11:M71" si="0">SUM(N11:Q11)</f>
        <v>0.3</v>
      </c>
      <c r="N11" s="1228"/>
      <c r="O11" s="1231"/>
      <c r="P11" s="1234"/>
      <c r="Q11" s="2339">
        <v>0.3</v>
      </c>
      <c r="R11" s="1219">
        <f>+$J11</f>
        <v>864</v>
      </c>
      <c r="S11" s="677" t="s">
        <v>7498</v>
      </c>
      <c r="T11" s="981"/>
      <c r="U11" s="708"/>
      <c r="V11" s="928" t="s">
        <v>3843</v>
      </c>
      <c r="W11" s="677" t="s">
        <v>7499</v>
      </c>
      <c r="X11" s="669">
        <v>44593</v>
      </c>
      <c r="Y11" s="669">
        <v>44621</v>
      </c>
      <c r="Z11" s="669">
        <v>44713</v>
      </c>
      <c r="AA11" s="669">
        <v>44926</v>
      </c>
      <c r="AB11" s="1219">
        <f>+$J11</f>
        <v>864</v>
      </c>
      <c r="AC11" s="1240">
        <f>+L11</f>
        <v>0.3</v>
      </c>
      <c r="AD11" s="308">
        <f>+AM11+AV11+BE11+BN11</f>
        <v>0</v>
      </c>
      <c r="AE11" s="308">
        <f t="shared" ref="AE11:AJ26" si="1">+AN11+AW11+BF11+BO11</f>
        <v>0</v>
      </c>
      <c r="AF11" s="308">
        <f t="shared" si="1"/>
        <v>0</v>
      </c>
      <c r="AG11" s="308">
        <f t="shared" si="1"/>
        <v>0</v>
      </c>
      <c r="AH11" s="308">
        <f t="shared" si="1"/>
        <v>0</v>
      </c>
      <c r="AI11" s="308">
        <f t="shared" si="1"/>
        <v>0</v>
      </c>
      <c r="AJ11" s="308">
        <f t="shared" si="1"/>
        <v>0</v>
      </c>
      <c r="AK11" s="1219">
        <f>+$J11</f>
        <v>864</v>
      </c>
      <c r="AL11" s="1310">
        <f>+N11</f>
        <v>0</v>
      </c>
      <c r="AM11" s="308">
        <f>SUM(AN11:AS11)</f>
        <v>0</v>
      </c>
      <c r="AN11" s="674"/>
      <c r="AO11" s="674"/>
      <c r="AP11" s="674"/>
      <c r="AQ11" s="674"/>
      <c r="AR11" s="674"/>
      <c r="AS11" s="674"/>
      <c r="AT11" s="1219">
        <f>+$J11</f>
        <v>864</v>
      </c>
      <c r="AU11" s="1311">
        <f>+O11</f>
        <v>0</v>
      </c>
      <c r="AV11" s="308">
        <f>SUM(AW11:BB11)</f>
        <v>0</v>
      </c>
      <c r="AW11" s="674"/>
      <c r="AX11" s="674"/>
      <c r="AY11" s="674"/>
      <c r="AZ11" s="674"/>
      <c r="BA11" s="674"/>
      <c r="BB11" s="674"/>
      <c r="BC11" s="1219">
        <f>+$J11</f>
        <v>864</v>
      </c>
      <c r="BD11" s="1312">
        <f>+P11</f>
        <v>0</v>
      </c>
      <c r="BE11" s="308">
        <f>SUM(BF11:BK11)</f>
        <v>0</v>
      </c>
      <c r="BF11" s="674"/>
      <c r="BG11" s="674"/>
      <c r="BH11" s="674"/>
      <c r="BI11" s="674"/>
      <c r="BJ11" s="674"/>
      <c r="BK11" s="674"/>
      <c r="BL11" s="1219">
        <f>+$J11</f>
        <v>864</v>
      </c>
      <c r="BM11" s="1313">
        <f>+Q11</f>
        <v>0.3</v>
      </c>
      <c r="BN11" s="308">
        <f>SUM(BO11:BT11)</f>
        <v>0</v>
      </c>
      <c r="BO11" s="674"/>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2414"/>
      <c r="J12" s="1220"/>
      <c r="K12" s="1217"/>
      <c r="L12" s="1434"/>
      <c r="M12" s="1481"/>
      <c r="N12" s="1229"/>
      <c r="O12" s="1232"/>
      <c r="P12" s="1235"/>
      <c r="Q12" s="2419"/>
      <c r="R12" s="1220"/>
      <c r="S12" s="678"/>
      <c r="T12" s="982"/>
      <c r="U12" s="709"/>
      <c r="V12" s="709"/>
      <c r="W12" s="678"/>
      <c r="X12" s="670"/>
      <c r="Y12" s="670"/>
      <c r="Z12" s="670"/>
      <c r="AA12" s="670"/>
      <c r="AB12" s="1220"/>
      <c r="AC12" s="1241"/>
      <c r="AD12" s="303">
        <f t="shared" ref="AD12:AD14" si="2">+AM12+AV12+BE12+BN12</f>
        <v>0</v>
      </c>
      <c r="AE12" s="303">
        <f t="shared" si="1"/>
        <v>0</v>
      </c>
      <c r="AF12" s="303">
        <f t="shared" si="1"/>
        <v>0</v>
      </c>
      <c r="AG12" s="303">
        <f t="shared" si="1"/>
        <v>0</v>
      </c>
      <c r="AH12" s="303">
        <f t="shared" si="1"/>
        <v>0</v>
      </c>
      <c r="AI12" s="303">
        <f t="shared" si="1"/>
        <v>0</v>
      </c>
      <c r="AJ12" s="303">
        <f t="shared" si="1"/>
        <v>0</v>
      </c>
      <c r="AK12" s="1220"/>
      <c r="AL12" s="1302"/>
      <c r="AM12" s="303">
        <f t="shared" ref="AM12:AM14" si="3">SUM(AN12:AS12)</f>
        <v>0</v>
      </c>
      <c r="AN12" s="675"/>
      <c r="AO12" s="675"/>
      <c r="AP12" s="675"/>
      <c r="AQ12" s="675"/>
      <c r="AR12" s="675"/>
      <c r="AS12" s="675"/>
      <c r="AT12" s="1220"/>
      <c r="AU12" s="1304"/>
      <c r="AV12" s="303">
        <f t="shared" ref="AV12:AV14" si="4">SUM(AW12:BB12)</f>
        <v>0</v>
      </c>
      <c r="AW12" s="675"/>
      <c r="AX12" s="675"/>
      <c r="AY12" s="675"/>
      <c r="AZ12" s="675"/>
      <c r="BA12" s="675"/>
      <c r="BB12" s="675"/>
      <c r="BC12" s="1220"/>
      <c r="BD12" s="1306"/>
      <c r="BE12" s="303">
        <f t="shared" ref="BE12:BE14" si="5">SUM(BF12:BK12)</f>
        <v>0</v>
      </c>
      <c r="BF12" s="675"/>
      <c r="BG12" s="675"/>
      <c r="BH12" s="675"/>
      <c r="BI12" s="675"/>
      <c r="BJ12" s="675"/>
      <c r="BK12" s="675"/>
      <c r="BL12" s="1220"/>
      <c r="BM12" s="1308"/>
      <c r="BN12" s="303">
        <f t="shared" ref="BN12:BN14" si="6">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2414"/>
      <c r="J13" s="1220"/>
      <c r="K13" s="1217"/>
      <c r="L13" s="1434"/>
      <c r="M13" s="1481"/>
      <c r="N13" s="1229"/>
      <c r="O13" s="1232"/>
      <c r="P13" s="1235"/>
      <c r="Q13" s="2419"/>
      <c r="R13" s="1220"/>
      <c r="S13" s="678"/>
      <c r="T13" s="982"/>
      <c r="U13" s="709"/>
      <c r="V13" s="709"/>
      <c r="W13" s="678"/>
      <c r="X13" s="670"/>
      <c r="Y13" s="670"/>
      <c r="Z13" s="670"/>
      <c r="AA13" s="670"/>
      <c r="AB13" s="1220"/>
      <c r="AC13" s="1241"/>
      <c r="AD13" s="303">
        <f t="shared" si="2"/>
        <v>0</v>
      </c>
      <c r="AE13" s="303">
        <f t="shared" si="1"/>
        <v>0</v>
      </c>
      <c r="AF13" s="303">
        <f t="shared" si="1"/>
        <v>0</v>
      </c>
      <c r="AG13" s="303">
        <f t="shared" si="1"/>
        <v>0</v>
      </c>
      <c r="AH13" s="303">
        <f t="shared" si="1"/>
        <v>0</v>
      </c>
      <c r="AI13" s="303">
        <f t="shared" si="1"/>
        <v>0</v>
      </c>
      <c r="AJ13" s="303">
        <f t="shared" si="1"/>
        <v>0</v>
      </c>
      <c r="AK13" s="1220"/>
      <c r="AL13" s="1302"/>
      <c r="AM13" s="303">
        <f t="shared" si="3"/>
        <v>0</v>
      </c>
      <c r="AN13" s="675"/>
      <c r="AO13" s="675"/>
      <c r="AP13" s="675"/>
      <c r="AQ13" s="675"/>
      <c r="AR13" s="675"/>
      <c r="AS13" s="675"/>
      <c r="AT13" s="1220"/>
      <c r="AU13" s="1304"/>
      <c r="AV13" s="303">
        <f t="shared" si="4"/>
        <v>0</v>
      </c>
      <c r="AW13" s="675"/>
      <c r="AX13" s="675"/>
      <c r="AY13" s="675"/>
      <c r="AZ13" s="675"/>
      <c r="BA13" s="675"/>
      <c r="BB13" s="675"/>
      <c r="BC13" s="1220"/>
      <c r="BD13" s="1306"/>
      <c r="BE13" s="303">
        <f t="shared" si="5"/>
        <v>0</v>
      </c>
      <c r="BF13" s="675"/>
      <c r="BG13" s="675"/>
      <c r="BH13" s="675"/>
      <c r="BI13" s="675"/>
      <c r="BJ13" s="675"/>
      <c r="BK13" s="675"/>
      <c r="BL13" s="1220"/>
      <c r="BM13" s="1308"/>
      <c r="BN13" s="303">
        <f t="shared" si="6"/>
        <v>0</v>
      </c>
      <c r="BO13" s="675"/>
      <c r="BP13" s="675"/>
      <c r="BQ13" s="675"/>
      <c r="BR13" s="675"/>
      <c r="BS13" s="675"/>
      <c r="BT13" s="675"/>
      <c r="BU13" s="1207"/>
      <c r="BV13" s="1208"/>
      <c r="BW13" s="1208"/>
      <c r="BX13" s="1208"/>
      <c r="BY13" s="1208"/>
      <c r="BZ13" s="1208"/>
      <c r="CA13" s="1208"/>
      <c r="CB13" s="1208"/>
      <c r="CC13" s="1209"/>
    </row>
    <row r="14" spans="1:81" s="690" customFormat="1" ht="59.25" customHeight="1" thickBot="1" x14ac:dyDescent="0.3">
      <c r="A14" s="673"/>
      <c r="B14" s="1334"/>
      <c r="C14" s="1394"/>
      <c r="D14" s="1098"/>
      <c r="E14" s="1095"/>
      <c r="F14" s="1095"/>
      <c r="G14" s="1095"/>
      <c r="H14" s="1095"/>
      <c r="I14" s="2415"/>
      <c r="J14" s="1221"/>
      <c r="K14" s="1218"/>
      <c r="L14" s="1490"/>
      <c r="M14" s="1491"/>
      <c r="N14" s="1230"/>
      <c r="O14" s="1233"/>
      <c r="P14" s="1236"/>
      <c r="Q14" s="2420"/>
      <c r="R14" s="1221"/>
      <c r="S14" s="679"/>
      <c r="T14" s="983"/>
      <c r="U14" s="710"/>
      <c r="V14" s="710"/>
      <c r="W14" s="679"/>
      <c r="X14" s="671"/>
      <c r="Y14" s="671"/>
      <c r="Z14" s="671"/>
      <c r="AA14" s="671"/>
      <c r="AB14" s="1221"/>
      <c r="AC14" s="1242"/>
      <c r="AD14" s="306">
        <f t="shared" si="2"/>
        <v>0</v>
      </c>
      <c r="AE14" s="306">
        <f t="shared" si="1"/>
        <v>0</v>
      </c>
      <c r="AF14" s="306">
        <f t="shared" si="1"/>
        <v>0</v>
      </c>
      <c r="AG14" s="306">
        <f t="shared" si="1"/>
        <v>0</v>
      </c>
      <c r="AH14" s="306">
        <f t="shared" si="1"/>
        <v>0</v>
      </c>
      <c r="AI14" s="306">
        <f t="shared" si="1"/>
        <v>0</v>
      </c>
      <c r="AJ14" s="306">
        <f t="shared" si="1"/>
        <v>0</v>
      </c>
      <c r="AK14" s="1221"/>
      <c r="AL14" s="1303"/>
      <c r="AM14" s="306">
        <f t="shared" si="3"/>
        <v>0</v>
      </c>
      <c r="AN14" s="676"/>
      <c r="AO14" s="676"/>
      <c r="AP14" s="676"/>
      <c r="AQ14" s="676"/>
      <c r="AR14" s="676"/>
      <c r="AS14" s="676"/>
      <c r="AT14" s="1221"/>
      <c r="AU14" s="1305"/>
      <c r="AV14" s="306">
        <f t="shared" si="4"/>
        <v>0</v>
      </c>
      <c r="AW14" s="676"/>
      <c r="AX14" s="676"/>
      <c r="AY14" s="676"/>
      <c r="AZ14" s="676"/>
      <c r="BA14" s="676"/>
      <c r="BB14" s="676"/>
      <c r="BC14" s="1221"/>
      <c r="BD14" s="1307"/>
      <c r="BE14" s="306">
        <f t="shared" si="5"/>
        <v>0</v>
      </c>
      <c r="BF14" s="676"/>
      <c r="BG14" s="676"/>
      <c r="BH14" s="676"/>
      <c r="BI14" s="676"/>
      <c r="BJ14" s="676"/>
      <c r="BK14" s="676"/>
      <c r="BL14" s="1221"/>
      <c r="BM14" s="1309"/>
      <c r="BN14" s="306">
        <f t="shared" si="6"/>
        <v>0</v>
      </c>
      <c r="BO14" s="676"/>
      <c r="BP14" s="676"/>
      <c r="BQ14" s="676"/>
      <c r="BR14" s="676"/>
      <c r="BS14" s="676"/>
      <c r="BT14" s="676"/>
      <c r="BU14" s="1210"/>
      <c r="BV14" s="1211"/>
      <c r="BW14" s="1211"/>
      <c r="BX14" s="1211"/>
      <c r="BY14" s="1211"/>
      <c r="BZ14" s="1211"/>
      <c r="CA14" s="1211"/>
      <c r="CB14" s="1211"/>
      <c r="CC14" s="1212"/>
    </row>
    <row r="15" spans="1:81" s="690" customFormat="1" ht="40.15" hidden="1" customHeight="1" thickTop="1" x14ac:dyDescent="0.25">
      <c r="A15" s="673"/>
      <c r="B15" s="1334"/>
      <c r="C15" s="1394"/>
      <c r="D15" s="1096">
        <v>3502</v>
      </c>
      <c r="E15" s="1093" t="s">
        <v>7494</v>
      </c>
      <c r="F15" s="1093">
        <v>3502009</v>
      </c>
      <c r="G15" s="1093" t="s">
        <v>7495</v>
      </c>
      <c r="H15" s="1093" t="s">
        <v>7496</v>
      </c>
      <c r="I15" s="2413" t="s">
        <v>7497</v>
      </c>
      <c r="J15" s="1219">
        <v>865</v>
      </c>
      <c r="K15" s="1216" t="str">
        <f>+[26]Metas!K1006</f>
        <v>Eventos previos a la celebración del Bicentenario</v>
      </c>
      <c r="L15" s="1222">
        <v>0</v>
      </c>
      <c r="M15" s="1480">
        <f t="shared" si="0"/>
        <v>0</v>
      </c>
      <c r="N15" s="1228"/>
      <c r="O15" s="1231"/>
      <c r="P15" s="1234"/>
      <c r="Q15" s="1237"/>
      <c r="R15" s="1219">
        <f>+$J15</f>
        <v>865</v>
      </c>
      <c r="S15" s="677"/>
      <c r="T15" s="708"/>
      <c r="U15" s="708"/>
      <c r="V15" s="708"/>
      <c r="W15" s="677"/>
      <c r="X15" s="669"/>
      <c r="Y15" s="669"/>
      <c r="Z15" s="669"/>
      <c r="AA15" s="669"/>
      <c r="AB15" s="1219">
        <f>+$J15</f>
        <v>865</v>
      </c>
      <c r="AC15" s="1240">
        <f>+L15</f>
        <v>0</v>
      </c>
      <c r="AD15" s="308">
        <f>+AM15+AV15+BE15+BN15</f>
        <v>0</v>
      </c>
      <c r="AE15" s="308">
        <f t="shared" si="1"/>
        <v>0</v>
      </c>
      <c r="AF15" s="308">
        <f t="shared" si="1"/>
        <v>0</v>
      </c>
      <c r="AG15" s="308">
        <f t="shared" si="1"/>
        <v>0</v>
      </c>
      <c r="AH15" s="308">
        <f t="shared" si="1"/>
        <v>0</v>
      </c>
      <c r="AI15" s="308">
        <f t="shared" si="1"/>
        <v>0</v>
      </c>
      <c r="AJ15" s="308">
        <f t="shared" si="1"/>
        <v>0</v>
      </c>
      <c r="AK15" s="1219">
        <f>+$J15</f>
        <v>865</v>
      </c>
      <c r="AL15" s="1310">
        <f>+N15</f>
        <v>0</v>
      </c>
      <c r="AM15" s="308">
        <f>SUM(AN15:AS15)</f>
        <v>0</v>
      </c>
      <c r="AN15" s="674"/>
      <c r="AO15" s="674"/>
      <c r="AP15" s="674"/>
      <c r="AQ15" s="674"/>
      <c r="AR15" s="674"/>
      <c r="AS15" s="674"/>
      <c r="AT15" s="1219">
        <f>+$J15</f>
        <v>865</v>
      </c>
      <c r="AU15" s="1311">
        <f>+O15</f>
        <v>0</v>
      </c>
      <c r="AV15" s="308">
        <f>SUM(AW15:BB15)</f>
        <v>0</v>
      </c>
      <c r="AW15" s="674"/>
      <c r="AX15" s="674"/>
      <c r="AY15" s="674"/>
      <c r="AZ15" s="674"/>
      <c r="BA15" s="674"/>
      <c r="BB15" s="674"/>
      <c r="BC15" s="1219">
        <f>+$J15</f>
        <v>865</v>
      </c>
      <c r="BD15" s="1312">
        <f>+P15</f>
        <v>0</v>
      </c>
      <c r="BE15" s="308">
        <f>SUM(BF15:BK15)</f>
        <v>0</v>
      </c>
      <c r="BF15" s="674"/>
      <c r="BG15" s="674"/>
      <c r="BH15" s="674"/>
      <c r="BI15" s="674"/>
      <c r="BJ15" s="674"/>
      <c r="BK15" s="674"/>
      <c r="BL15" s="1219">
        <f>+$J15</f>
        <v>865</v>
      </c>
      <c r="BM15" s="1313">
        <f>+Q15</f>
        <v>0</v>
      </c>
      <c r="BN15" s="308">
        <f>SUM(BO15:BT15)</f>
        <v>0</v>
      </c>
      <c r="BO15" s="674"/>
      <c r="BP15" s="674"/>
      <c r="BQ15" s="674"/>
      <c r="BR15" s="674"/>
      <c r="BS15" s="674"/>
      <c r="BT15" s="674"/>
      <c r="BU15" s="1204"/>
      <c r="BV15" s="1205"/>
      <c r="BW15" s="1205"/>
      <c r="BX15" s="1205"/>
      <c r="BY15" s="1205"/>
      <c r="BZ15" s="1205"/>
      <c r="CA15" s="1205"/>
      <c r="CB15" s="1205"/>
      <c r="CC15" s="1206"/>
    </row>
    <row r="16" spans="1:81" s="690" customFormat="1" ht="40.15" hidden="1" customHeight="1" x14ac:dyDescent="0.25">
      <c r="A16" s="673"/>
      <c r="B16" s="1334"/>
      <c r="C16" s="1394"/>
      <c r="D16" s="1097"/>
      <c r="E16" s="1094"/>
      <c r="F16" s="1094"/>
      <c r="G16" s="1094"/>
      <c r="H16" s="1094"/>
      <c r="I16" s="2414"/>
      <c r="J16" s="1220"/>
      <c r="K16" s="1217"/>
      <c r="L16" s="1223"/>
      <c r="M16" s="1481"/>
      <c r="N16" s="1229"/>
      <c r="O16" s="1232"/>
      <c r="P16" s="1235"/>
      <c r="Q16" s="1238"/>
      <c r="R16" s="1220"/>
      <c r="S16" s="678"/>
      <c r="T16" s="709"/>
      <c r="U16" s="709"/>
      <c r="V16" s="709"/>
      <c r="W16" s="678"/>
      <c r="X16" s="670"/>
      <c r="Y16" s="670"/>
      <c r="Z16" s="670"/>
      <c r="AA16" s="670"/>
      <c r="AB16" s="1220"/>
      <c r="AC16" s="1241"/>
      <c r="AD16" s="303">
        <f t="shared" ref="AD16:AD18" si="7">+AM16+AV16+BE16+BN16</f>
        <v>0</v>
      </c>
      <c r="AE16" s="303">
        <f t="shared" si="1"/>
        <v>0</v>
      </c>
      <c r="AF16" s="303">
        <f t="shared" si="1"/>
        <v>0</v>
      </c>
      <c r="AG16" s="303">
        <f t="shared" si="1"/>
        <v>0</v>
      </c>
      <c r="AH16" s="303">
        <f t="shared" si="1"/>
        <v>0</v>
      </c>
      <c r="AI16" s="303">
        <f t="shared" si="1"/>
        <v>0</v>
      </c>
      <c r="AJ16" s="303">
        <f t="shared" si="1"/>
        <v>0</v>
      </c>
      <c r="AK16" s="1220"/>
      <c r="AL16" s="1302"/>
      <c r="AM16" s="303">
        <f t="shared" ref="AM16:AM18" si="8">SUM(AN16:AS16)</f>
        <v>0</v>
      </c>
      <c r="AN16" s="675"/>
      <c r="AO16" s="675"/>
      <c r="AP16" s="675"/>
      <c r="AQ16" s="675"/>
      <c r="AR16" s="675"/>
      <c r="AS16" s="675"/>
      <c r="AT16" s="1220"/>
      <c r="AU16" s="1304"/>
      <c r="AV16" s="303">
        <f t="shared" ref="AV16:AV18" si="9">SUM(AW16:BB16)</f>
        <v>0</v>
      </c>
      <c r="AW16" s="675"/>
      <c r="AX16" s="675"/>
      <c r="AY16" s="675"/>
      <c r="AZ16" s="675"/>
      <c r="BA16" s="675"/>
      <c r="BB16" s="675"/>
      <c r="BC16" s="1220"/>
      <c r="BD16" s="1306"/>
      <c r="BE16" s="303">
        <f t="shared" ref="BE16:BE18" si="10">SUM(BF16:BK16)</f>
        <v>0</v>
      </c>
      <c r="BF16" s="675"/>
      <c r="BG16" s="675"/>
      <c r="BH16" s="675"/>
      <c r="BI16" s="675"/>
      <c r="BJ16" s="675"/>
      <c r="BK16" s="675"/>
      <c r="BL16" s="1220"/>
      <c r="BM16" s="1308"/>
      <c r="BN16" s="303">
        <f t="shared" ref="BN16:BN18" si="11">SUM(BO16:BT16)</f>
        <v>0</v>
      </c>
      <c r="BO16" s="675"/>
      <c r="BP16" s="675"/>
      <c r="BQ16" s="675"/>
      <c r="BR16" s="675"/>
      <c r="BS16" s="675"/>
      <c r="BT16" s="675"/>
      <c r="BU16" s="1207"/>
      <c r="BV16" s="1208"/>
      <c r="BW16" s="1208"/>
      <c r="BX16" s="1208"/>
      <c r="BY16" s="1208"/>
      <c r="BZ16" s="1208"/>
      <c r="CA16" s="1208"/>
      <c r="CB16" s="1208"/>
      <c r="CC16" s="1209"/>
    </row>
    <row r="17" spans="1:81" s="690" customFormat="1" ht="40.15" hidden="1" customHeight="1" x14ac:dyDescent="0.25">
      <c r="A17" s="673"/>
      <c r="B17" s="1334"/>
      <c r="C17" s="1394"/>
      <c r="D17" s="1097"/>
      <c r="E17" s="1094"/>
      <c r="F17" s="1094"/>
      <c r="G17" s="1094"/>
      <c r="H17" s="1094"/>
      <c r="I17" s="2414"/>
      <c r="J17" s="1220"/>
      <c r="K17" s="1217"/>
      <c r="L17" s="1223"/>
      <c r="M17" s="1481"/>
      <c r="N17" s="1229"/>
      <c r="O17" s="1232"/>
      <c r="P17" s="1235"/>
      <c r="Q17" s="1238"/>
      <c r="R17" s="1220"/>
      <c r="S17" s="678"/>
      <c r="T17" s="709"/>
      <c r="U17" s="709"/>
      <c r="V17" s="709"/>
      <c r="W17" s="678"/>
      <c r="X17" s="670"/>
      <c r="Y17" s="670"/>
      <c r="Z17" s="670"/>
      <c r="AA17" s="670"/>
      <c r="AB17" s="1220"/>
      <c r="AC17" s="1241"/>
      <c r="AD17" s="303">
        <f t="shared" si="7"/>
        <v>0</v>
      </c>
      <c r="AE17" s="303">
        <f t="shared" si="1"/>
        <v>0</v>
      </c>
      <c r="AF17" s="303">
        <f t="shared" si="1"/>
        <v>0</v>
      </c>
      <c r="AG17" s="303">
        <f t="shared" si="1"/>
        <v>0</v>
      </c>
      <c r="AH17" s="303">
        <f t="shared" si="1"/>
        <v>0</v>
      </c>
      <c r="AI17" s="303">
        <f t="shared" si="1"/>
        <v>0</v>
      </c>
      <c r="AJ17" s="303">
        <f t="shared" si="1"/>
        <v>0</v>
      </c>
      <c r="AK17" s="1220"/>
      <c r="AL17" s="1302"/>
      <c r="AM17" s="303">
        <f t="shared" si="8"/>
        <v>0</v>
      </c>
      <c r="AN17" s="675"/>
      <c r="AO17" s="675"/>
      <c r="AP17" s="675"/>
      <c r="AQ17" s="675"/>
      <c r="AR17" s="675"/>
      <c r="AS17" s="675"/>
      <c r="AT17" s="1220"/>
      <c r="AU17" s="1304"/>
      <c r="AV17" s="303">
        <f t="shared" si="9"/>
        <v>0</v>
      </c>
      <c r="AW17" s="675"/>
      <c r="AX17" s="675"/>
      <c r="AY17" s="675"/>
      <c r="AZ17" s="675"/>
      <c r="BA17" s="675"/>
      <c r="BB17" s="675"/>
      <c r="BC17" s="1220"/>
      <c r="BD17" s="1306"/>
      <c r="BE17" s="303">
        <f t="shared" si="10"/>
        <v>0</v>
      </c>
      <c r="BF17" s="675"/>
      <c r="BG17" s="675"/>
      <c r="BH17" s="675"/>
      <c r="BI17" s="675"/>
      <c r="BJ17" s="675"/>
      <c r="BK17" s="675"/>
      <c r="BL17" s="1220"/>
      <c r="BM17" s="1308"/>
      <c r="BN17" s="303">
        <f t="shared" si="11"/>
        <v>0</v>
      </c>
      <c r="BO17" s="675"/>
      <c r="BP17" s="675"/>
      <c r="BQ17" s="675"/>
      <c r="BR17" s="675"/>
      <c r="BS17" s="675"/>
      <c r="BT17" s="675"/>
      <c r="BU17" s="1207"/>
      <c r="BV17" s="1208"/>
      <c r="BW17" s="1208"/>
      <c r="BX17" s="1208"/>
      <c r="BY17" s="1208"/>
      <c r="BZ17" s="1208"/>
      <c r="CA17" s="1208"/>
      <c r="CB17" s="1208"/>
      <c r="CC17" s="1209"/>
    </row>
    <row r="18" spans="1:81" s="690" customFormat="1" ht="40.15" hidden="1" customHeight="1" thickBot="1" x14ac:dyDescent="0.3">
      <c r="A18" s="673"/>
      <c r="B18" s="1334"/>
      <c r="C18" s="1394"/>
      <c r="D18" s="1098"/>
      <c r="E18" s="1095"/>
      <c r="F18" s="1095"/>
      <c r="G18" s="1095"/>
      <c r="H18" s="1095"/>
      <c r="I18" s="2415"/>
      <c r="J18" s="1221"/>
      <c r="K18" s="1218"/>
      <c r="L18" s="1224"/>
      <c r="M18" s="1491"/>
      <c r="N18" s="1230"/>
      <c r="O18" s="1233"/>
      <c r="P18" s="1236"/>
      <c r="Q18" s="1239"/>
      <c r="R18" s="1221"/>
      <c r="S18" s="679"/>
      <c r="T18" s="710"/>
      <c r="U18" s="710"/>
      <c r="V18" s="710"/>
      <c r="W18" s="679"/>
      <c r="X18" s="671"/>
      <c r="Y18" s="671"/>
      <c r="Z18" s="671"/>
      <c r="AA18" s="671"/>
      <c r="AB18" s="1221"/>
      <c r="AC18" s="1242"/>
      <c r="AD18" s="306">
        <f t="shared" si="7"/>
        <v>0</v>
      </c>
      <c r="AE18" s="306">
        <f t="shared" si="1"/>
        <v>0</v>
      </c>
      <c r="AF18" s="306">
        <f t="shared" si="1"/>
        <v>0</v>
      </c>
      <c r="AG18" s="306">
        <f t="shared" si="1"/>
        <v>0</v>
      </c>
      <c r="AH18" s="306">
        <f t="shared" si="1"/>
        <v>0</v>
      </c>
      <c r="AI18" s="306">
        <f t="shared" si="1"/>
        <v>0</v>
      </c>
      <c r="AJ18" s="306">
        <f t="shared" si="1"/>
        <v>0</v>
      </c>
      <c r="AK18" s="1221"/>
      <c r="AL18" s="1303"/>
      <c r="AM18" s="306">
        <f t="shared" si="8"/>
        <v>0</v>
      </c>
      <c r="AN18" s="676"/>
      <c r="AO18" s="676"/>
      <c r="AP18" s="676"/>
      <c r="AQ18" s="676"/>
      <c r="AR18" s="676"/>
      <c r="AS18" s="676"/>
      <c r="AT18" s="1221"/>
      <c r="AU18" s="1305"/>
      <c r="AV18" s="306">
        <f t="shared" si="9"/>
        <v>0</v>
      </c>
      <c r="AW18" s="676"/>
      <c r="AX18" s="676"/>
      <c r="AY18" s="676"/>
      <c r="AZ18" s="676"/>
      <c r="BA18" s="676"/>
      <c r="BB18" s="676"/>
      <c r="BC18" s="1221"/>
      <c r="BD18" s="1307"/>
      <c r="BE18" s="306">
        <f t="shared" si="10"/>
        <v>0</v>
      </c>
      <c r="BF18" s="676"/>
      <c r="BG18" s="676"/>
      <c r="BH18" s="676"/>
      <c r="BI18" s="676"/>
      <c r="BJ18" s="676"/>
      <c r="BK18" s="676"/>
      <c r="BL18" s="1221"/>
      <c r="BM18" s="1309"/>
      <c r="BN18" s="306">
        <f t="shared" si="11"/>
        <v>0</v>
      </c>
      <c r="BO18" s="676"/>
      <c r="BP18" s="676"/>
      <c r="BQ18" s="676"/>
      <c r="BR18" s="676"/>
      <c r="BS18" s="676"/>
      <c r="BT18" s="676"/>
      <c r="BU18" s="1210"/>
      <c r="BV18" s="1211"/>
      <c r="BW18" s="1211"/>
      <c r="BX18" s="1211"/>
      <c r="BY18" s="1211"/>
      <c r="BZ18" s="1211"/>
      <c r="CA18" s="1211"/>
      <c r="CB18" s="1211"/>
      <c r="CC18" s="1212"/>
    </row>
    <row r="19" spans="1:81" s="690" customFormat="1" ht="40.15" hidden="1" customHeight="1" thickTop="1" x14ac:dyDescent="0.25">
      <c r="A19" s="673"/>
      <c r="B19" s="1334"/>
      <c r="C19" s="1394"/>
      <c r="D19" s="1096">
        <v>3502</v>
      </c>
      <c r="E19" s="1093" t="s">
        <v>7494</v>
      </c>
      <c r="F19" s="1093">
        <v>3502009</v>
      </c>
      <c r="G19" s="1093" t="s">
        <v>7495</v>
      </c>
      <c r="H19" s="1093" t="s">
        <v>7496</v>
      </c>
      <c r="I19" s="2413" t="s">
        <v>7497</v>
      </c>
      <c r="J19" s="1219">
        <v>866</v>
      </c>
      <c r="K19" s="1216" t="str">
        <f>+[26]Metas!K1007</f>
        <v>Eventos previos a la conmemoración de los 450 de Ocaña en conjunto con entidades regionales</v>
      </c>
      <c r="L19" s="1222"/>
      <c r="M19" s="1480">
        <f t="shared" si="0"/>
        <v>0</v>
      </c>
      <c r="N19" s="1228"/>
      <c r="O19" s="1231"/>
      <c r="P19" s="1234"/>
      <c r="Q19" s="1237"/>
      <c r="R19" s="1219">
        <f>+$J19</f>
        <v>866</v>
      </c>
      <c r="S19" s="677"/>
      <c r="T19" s="708"/>
      <c r="U19" s="708"/>
      <c r="V19" s="708"/>
      <c r="W19" s="677"/>
      <c r="X19" s="669"/>
      <c r="Y19" s="669"/>
      <c r="Z19" s="669"/>
      <c r="AA19" s="669"/>
      <c r="AB19" s="1219">
        <f>+$J19</f>
        <v>866</v>
      </c>
      <c r="AC19" s="1240">
        <f>+L19</f>
        <v>0</v>
      </c>
      <c r="AD19" s="308">
        <f>+AM19+AV19+BE19+BN19</f>
        <v>0</v>
      </c>
      <c r="AE19" s="308">
        <f t="shared" si="1"/>
        <v>0</v>
      </c>
      <c r="AF19" s="308">
        <f t="shared" si="1"/>
        <v>0</v>
      </c>
      <c r="AG19" s="308">
        <f t="shared" si="1"/>
        <v>0</v>
      </c>
      <c r="AH19" s="308">
        <f t="shared" si="1"/>
        <v>0</v>
      </c>
      <c r="AI19" s="308">
        <f t="shared" si="1"/>
        <v>0</v>
      </c>
      <c r="AJ19" s="308">
        <f t="shared" si="1"/>
        <v>0</v>
      </c>
      <c r="AK19" s="1219">
        <f>+$J19</f>
        <v>866</v>
      </c>
      <c r="AL19" s="1310">
        <f>+N19</f>
        <v>0</v>
      </c>
      <c r="AM19" s="308">
        <f>SUM(AN19:AS19)</f>
        <v>0</v>
      </c>
      <c r="AN19" s="674"/>
      <c r="AO19" s="674"/>
      <c r="AP19" s="674"/>
      <c r="AQ19" s="674"/>
      <c r="AR19" s="674"/>
      <c r="AS19" s="674"/>
      <c r="AT19" s="1219">
        <f>+$J19</f>
        <v>866</v>
      </c>
      <c r="AU19" s="1311">
        <f>+O19</f>
        <v>0</v>
      </c>
      <c r="AV19" s="308">
        <f>SUM(AW19:BB19)</f>
        <v>0</v>
      </c>
      <c r="AW19" s="674"/>
      <c r="AX19" s="674"/>
      <c r="AY19" s="674"/>
      <c r="AZ19" s="674"/>
      <c r="BA19" s="674"/>
      <c r="BB19" s="674"/>
      <c r="BC19" s="1219">
        <f>+$J19</f>
        <v>866</v>
      </c>
      <c r="BD19" s="1312">
        <f>+P19</f>
        <v>0</v>
      </c>
      <c r="BE19" s="308">
        <f>SUM(BF19:BK19)</f>
        <v>0</v>
      </c>
      <c r="BF19" s="674"/>
      <c r="BG19" s="674"/>
      <c r="BH19" s="674"/>
      <c r="BI19" s="674"/>
      <c r="BJ19" s="674"/>
      <c r="BK19" s="674"/>
      <c r="BL19" s="1219">
        <f>+$J19</f>
        <v>866</v>
      </c>
      <c r="BM19" s="1313">
        <f>+Q19</f>
        <v>0</v>
      </c>
      <c r="BN19" s="308">
        <f>SUM(BO19:BT19)</f>
        <v>0</v>
      </c>
      <c r="BO19" s="674"/>
      <c r="BP19" s="674"/>
      <c r="BQ19" s="674"/>
      <c r="BR19" s="674"/>
      <c r="BS19" s="674"/>
      <c r="BT19" s="674"/>
      <c r="BU19" s="1204"/>
      <c r="BV19" s="1205"/>
      <c r="BW19" s="1205"/>
      <c r="BX19" s="1205"/>
      <c r="BY19" s="1205"/>
      <c r="BZ19" s="1205"/>
      <c r="CA19" s="1205"/>
      <c r="CB19" s="1205"/>
      <c r="CC19" s="1206"/>
    </row>
    <row r="20" spans="1:81" s="690" customFormat="1" ht="40.15" hidden="1" customHeight="1" x14ac:dyDescent="0.25">
      <c r="A20" s="673"/>
      <c r="B20" s="1334"/>
      <c r="C20" s="1394"/>
      <c r="D20" s="1097"/>
      <c r="E20" s="1094"/>
      <c r="F20" s="1094"/>
      <c r="G20" s="1094"/>
      <c r="H20" s="1094"/>
      <c r="I20" s="2414"/>
      <c r="J20" s="1220"/>
      <c r="K20" s="1217"/>
      <c r="L20" s="1223"/>
      <c r="M20" s="1481"/>
      <c r="N20" s="1229"/>
      <c r="O20" s="1232"/>
      <c r="P20" s="1235"/>
      <c r="Q20" s="1238"/>
      <c r="R20" s="1220"/>
      <c r="S20" s="678"/>
      <c r="T20" s="709"/>
      <c r="U20" s="709"/>
      <c r="V20" s="709"/>
      <c r="W20" s="678"/>
      <c r="X20" s="670"/>
      <c r="Y20" s="670"/>
      <c r="Z20" s="670"/>
      <c r="AA20" s="670"/>
      <c r="AB20" s="1220"/>
      <c r="AC20" s="1241"/>
      <c r="AD20" s="303">
        <f t="shared" ref="AD20:AD22" si="12">+AM20+AV20+BE20+BN20</f>
        <v>0</v>
      </c>
      <c r="AE20" s="303">
        <f t="shared" si="1"/>
        <v>0</v>
      </c>
      <c r="AF20" s="303">
        <f t="shared" si="1"/>
        <v>0</v>
      </c>
      <c r="AG20" s="303">
        <f t="shared" si="1"/>
        <v>0</v>
      </c>
      <c r="AH20" s="303">
        <f t="shared" si="1"/>
        <v>0</v>
      </c>
      <c r="AI20" s="303">
        <f t="shared" si="1"/>
        <v>0</v>
      </c>
      <c r="AJ20" s="303">
        <f t="shared" si="1"/>
        <v>0</v>
      </c>
      <c r="AK20" s="1220"/>
      <c r="AL20" s="1302"/>
      <c r="AM20" s="303">
        <f t="shared" ref="AM20:AM22" si="13">SUM(AN20:AS20)</f>
        <v>0</v>
      </c>
      <c r="AN20" s="675"/>
      <c r="AO20" s="675"/>
      <c r="AP20" s="675"/>
      <c r="AQ20" s="675"/>
      <c r="AR20" s="675"/>
      <c r="AS20" s="675"/>
      <c r="AT20" s="1220"/>
      <c r="AU20" s="1304"/>
      <c r="AV20" s="303">
        <f t="shared" ref="AV20:AV22" si="14">SUM(AW20:BB20)</f>
        <v>0</v>
      </c>
      <c r="AW20" s="675"/>
      <c r="AX20" s="675"/>
      <c r="AY20" s="675"/>
      <c r="AZ20" s="675"/>
      <c r="BA20" s="675"/>
      <c r="BB20" s="675"/>
      <c r="BC20" s="1220"/>
      <c r="BD20" s="1306"/>
      <c r="BE20" s="303">
        <f t="shared" ref="BE20:BE22" si="15">SUM(BF20:BK20)</f>
        <v>0</v>
      </c>
      <c r="BF20" s="675"/>
      <c r="BG20" s="675"/>
      <c r="BH20" s="675"/>
      <c r="BI20" s="675"/>
      <c r="BJ20" s="675"/>
      <c r="BK20" s="675"/>
      <c r="BL20" s="1220"/>
      <c r="BM20" s="1308"/>
      <c r="BN20" s="303">
        <f t="shared" ref="BN20:BN22" si="16">SUM(BO20:BT20)</f>
        <v>0</v>
      </c>
      <c r="BO20" s="675"/>
      <c r="BP20" s="675"/>
      <c r="BQ20" s="675"/>
      <c r="BR20" s="675"/>
      <c r="BS20" s="675"/>
      <c r="BT20" s="675"/>
      <c r="BU20" s="1207"/>
      <c r="BV20" s="1208"/>
      <c r="BW20" s="1208"/>
      <c r="BX20" s="1208"/>
      <c r="BY20" s="1208"/>
      <c r="BZ20" s="1208"/>
      <c r="CA20" s="1208"/>
      <c r="CB20" s="1208"/>
      <c r="CC20" s="1209"/>
    </row>
    <row r="21" spans="1:81" s="690" customFormat="1" ht="40.15" hidden="1" customHeight="1" x14ac:dyDescent="0.25">
      <c r="A21" s="673"/>
      <c r="B21" s="1334"/>
      <c r="C21" s="1394"/>
      <c r="D21" s="1097"/>
      <c r="E21" s="1094"/>
      <c r="F21" s="1094"/>
      <c r="G21" s="1094"/>
      <c r="H21" s="1094"/>
      <c r="I21" s="2414"/>
      <c r="J21" s="1220"/>
      <c r="K21" s="1217"/>
      <c r="L21" s="1223"/>
      <c r="M21" s="1481"/>
      <c r="N21" s="1229"/>
      <c r="O21" s="1232"/>
      <c r="P21" s="1235"/>
      <c r="Q21" s="1238"/>
      <c r="R21" s="1220"/>
      <c r="S21" s="678"/>
      <c r="T21" s="709"/>
      <c r="U21" s="709"/>
      <c r="V21" s="709"/>
      <c r="W21" s="678"/>
      <c r="X21" s="670"/>
      <c r="Y21" s="670"/>
      <c r="Z21" s="670"/>
      <c r="AA21" s="670"/>
      <c r="AB21" s="1220"/>
      <c r="AC21" s="1241"/>
      <c r="AD21" s="303">
        <f t="shared" si="12"/>
        <v>0</v>
      </c>
      <c r="AE21" s="303">
        <f t="shared" si="1"/>
        <v>0</v>
      </c>
      <c r="AF21" s="303">
        <f t="shared" si="1"/>
        <v>0</v>
      </c>
      <c r="AG21" s="303">
        <f t="shared" si="1"/>
        <v>0</v>
      </c>
      <c r="AH21" s="303">
        <f t="shared" si="1"/>
        <v>0</v>
      </c>
      <c r="AI21" s="303">
        <f t="shared" si="1"/>
        <v>0</v>
      </c>
      <c r="AJ21" s="303">
        <f t="shared" si="1"/>
        <v>0</v>
      </c>
      <c r="AK21" s="1220"/>
      <c r="AL21" s="1302"/>
      <c r="AM21" s="303">
        <f t="shared" si="13"/>
        <v>0</v>
      </c>
      <c r="AN21" s="675"/>
      <c r="AO21" s="675"/>
      <c r="AP21" s="675"/>
      <c r="AQ21" s="675"/>
      <c r="AR21" s="675"/>
      <c r="AS21" s="675"/>
      <c r="AT21" s="1220"/>
      <c r="AU21" s="1304"/>
      <c r="AV21" s="303">
        <f t="shared" si="14"/>
        <v>0</v>
      </c>
      <c r="AW21" s="675"/>
      <c r="AX21" s="675"/>
      <c r="AY21" s="675"/>
      <c r="AZ21" s="675"/>
      <c r="BA21" s="675"/>
      <c r="BB21" s="675"/>
      <c r="BC21" s="1220"/>
      <c r="BD21" s="1306"/>
      <c r="BE21" s="303">
        <f t="shared" si="15"/>
        <v>0</v>
      </c>
      <c r="BF21" s="675"/>
      <c r="BG21" s="675"/>
      <c r="BH21" s="675"/>
      <c r="BI21" s="675"/>
      <c r="BJ21" s="675"/>
      <c r="BK21" s="675"/>
      <c r="BL21" s="1220"/>
      <c r="BM21" s="1308"/>
      <c r="BN21" s="303">
        <f t="shared" si="16"/>
        <v>0</v>
      </c>
      <c r="BO21" s="675"/>
      <c r="BP21" s="675"/>
      <c r="BQ21" s="675"/>
      <c r="BR21" s="675"/>
      <c r="BS21" s="675"/>
      <c r="BT21" s="675"/>
      <c r="BU21" s="1207"/>
      <c r="BV21" s="1208"/>
      <c r="BW21" s="1208"/>
      <c r="BX21" s="1208"/>
      <c r="BY21" s="1208"/>
      <c r="BZ21" s="1208"/>
      <c r="CA21" s="1208"/>
      <c r="CB21" s="1208"/>
      <c r="CC21" s="1209"/>
    </row>
    <row r="22" spans="1:81" s="690" customFormat="1" ht="40.15" hidden="1" customHeight="1" thickBot="1" x14ac:dyDescent="0.3">
      <c r="A22" s="673"/>
      <c r="B22" s="1334"/>
      <c r="C22" s="1394"/>
      <c r="D22" s="1098"/>
      <c r="E22" s="1095"/>
      <c r="F22" s="1095"/>
      <c r="G22" s="1095"/>
      <c r="H22" s="1095"/>
      <c r="I22" s="2415"/>
      <c r="J22" s="1221"/>
      <c r="K22" s="1218"/>
      <c r="L22" s="1224"/>
      <c r="M22" s="1491"/>
      <c r="N22" s="1230"/>
      <c r="O22" s="1233"/>
      <c r="P22" s="1236"/>
      <c r="Q22" s="1239"/>
      <c r="R22" s="1221"/>
      <c r="S22" s="679"/>
      <c r="T22" s="710"/>
      <c r="U22" s="710"/>
      <c r="V22" s="710"/>
      <c r="W22" s="679"/>
      <c r="X22" s="325"/>
      <c r="Y22" s="325"/>
      <c r="Z22" s="325"/>
      <c r="AA22" s="325"/>
      <c r="AB22" s="1221"/>
      <c r="AC22" s="1242"/>
      <c r="AD22" s="306">
        <f t="shared" si="12"/>
        <v>0</v>
      </c>
      <c r="AE22" s="306">
        <f t="shared" si="1"/>
        <v>0</v>
      </c>
      <c r="AF22" s="306">
        <f t="shared" si="1"/>
        <v>0</v>
      </c>
      <c r="AG22" s="306">
        <f t="shared" si="1"/>
        <v>0</v>
      </c>
      <c r="AH22" s="306">
        <f t="shared" si="1"/>
        <v>0</v>
      </c>
      <c r="AI22" s="306">
        <f t="shared" si="1"/>
        <v>0</v>
      </c>
      <c r="AJ22" s="306">
        <f t="shared" si="1"/>
        <v>0</v>
      </c>
      <c r="AK22" s="1221"/>
      <c r="AL22" s="1303"/>
      <c r="AM22" s="306">
        <f t="shared" si="13"/>
        <v>0</v>
      </c>
      <c r="AN22" s="676"/>
      <c r="AO22" s="676"/>
      <c r="AP22" s="676"/>
      <c r="AQ22" s="676"/>
      <c r="AR22" s="676"/>
      <c r="AS22" s="676"/>
      <c r="AT22" s="1221"/>
      <c r="AU22" s="1305"/>
      <c r="AV22" s="306">
        <f t="shared" si="14"/>
        <v>0</v>
      </c>
      <c r="AW22" s="676"/>
      <c r="AX22" s="676"/>
      <c r="AY22" s="676"/>
      <c r="AZ22" s="676"/>
      <c r="BA22" s="676"/>
      <c r="BB22" s="676"/>
      <c r="BC22" s="1221"/>
      <c r="BD22" s="1307"/>
      <c r="BE22" s="306">
        <f t="shared" si="15"/>
        <v>0</v>
      </c>
      <c r="BF22" s="676"/>
      <c r="BG22" s="676"/>
      <c r="BH22" s="676"/>
      <c r="BI22" s="676"/>
      <c r="BJ22" s="676"/>
      <c r="BK22" s="676"/>
      <c r="BL22" s="1221"/>
      <c r="BM22" s="1309"/>
      <c r="BN22" s="306">
        <f t="shared" si="16"/>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94"/>
      <c r="D23" s="1096">
        <v>3502</v>
      </c>
      <c r="E23" s="1093" t="s">
        <v>7494</v>
      </c>
      <c r="F23" s="1093">
        <v>3502009</v>
      </c>
      <c r="G23" s="1093" t="s">
        <v>7495</v>
      </c>
      <c r="H23" s="1093" t="s">
        <v>7496</v>
      </c>
      <c r="I23" s="2413" t="s">
        <v>7497</v>
      </c>
      <c r="J23" s="1219">
        <v>867</v>
      </c>
      <c r="K23" s="1216" t="str">
        <f>+[26]Metas!K1008</f>
        <v>Participaciones en eventos de impacto turístico (Misiones Comerciales a destinos regionales, ruedas de negocio, ferias nacionales)</v>
      </c>
      <c r="L23" s="1222">
        <v>1</v>
      </c>
      <c r="M23" s="1480">
        <f t="shared" si="0"/>
        <v>1</v>
      </c>
      <c r="N23" s="1228">
        <v>1</v>
      </c>
      <c r="O23" s="1231"/>
      <c r="P23" s="1234"/>
      <c r="Q23" s="1237"/>
      <c r="R23" s="1219">
        <f>+$J23</f>
        <v>867</v>
      </c>
      <c r="S23" s="677" t="s">
        <v>7500</v>
      </c>
      <c r="T23" s="981"/>
      <c r="U23" s="708"/>
      <c r="V23" s="708"/>
      <c r="W23" s="905" t="s">
        <v>7501</v>
      </c>
      <c r="X23" s="670">
        <v>44563</v>
      </c>
      <c r="Y23" s="670">
        <v>44592</v>
      </c>
      <c r="Z23" s="670">
        <v>44615</v>
      </c>
      <c r="AA23" s="670">
        <v>44617</v>
      </c>
      <c r="AB23" s="1744">
        <f t="shared" ref="AB23" si="17">+$J23</f>
        <v>867</v>
      </c>
      <c r="AC23" s="1240">
        <f>+L23</f>
        <v>1</v>
      </c>
      <c r="AD23" s="308">
        <f>+AM23+AV23+BE23+BN23</f>
        <v>0</v>
      </c>
      <c r="AE23" s="308">
        <f t="shared" si="1"/>
        <v>0</v>
      </c>
      <c r="AF23" s="308">
        <f t="shared" si="1"/>
        <v>0</v>
      </c>
      <c r="AG23" s="308">
        <f t="shared" si="1"/>
        <v>0</v>
      </c>
      <c r="AH23" s="308">
        <f t="shared" si="1"/>
        <v>0</v>
      </c>
      <c r="AI23" s="308">
        <f t="shared" si="1"/>
        <v>0</v>
      </c>
      <c r="AJ23" s="308">
        <f t="shared" si="1"/>
        <v>0</v>
      </c>
      <c r="AK23" s="1219">
        <f>+$J23</f>
        <v>867</v>
      </c>
      <c r="AL23" s="1310">
        <f>+N23</f>
        <v>1</v>
      </c>
      <c r="AM23" s="308">
        <f>SUM(AN23:AS23)</f>
        <v>0</v>
      </c>
      <c r="AN23" s="674"/>
      <c r="AO23" s="674"/>
      <c r="AP23" s="674"/>
      <c r="AQ23" s="674"/>
      <c r="AR23" s="674"/>
      <c r="AS23" s="674"/>
      <c r="AT23" s="1219">
        <f>+$J23</f>
        <v>867</v>
      </c>
      <c r="AU23" s="1311">
        <f>+O23</f>
        <v>0</v>
      </c>
      <c r="AV23" s="308">
        <f>SUM(AW23:BB23)</f>
        <v>0</v>
      </c>
      <c r="AW23" s="674"/>
      <c r="AX23" s="674"/>
      <c r="AY23" s="674"/>
      <c r="AZ23" s="674"/>
      <c r="BA23" s="674"/>
      <c r="BB23" s="674"/>
      <c r="BC23" s="1219">
        <f>+$J23</f>
        <v>867</v>
      </c>
      <c r="BD23" s="1312">
        <f>+P23</f>
        <v>0</v>
      </c>
      <c r="BE23" s="308">
        <f>SUM(BF23:BK23)</f>
        <v>0</v>
      </c>
      <c r="BF23" s="674"/>
      <c r="BG23" s="674"/>
      <c r="BH23" s="674"/>
      <c r="BI23" s="674"/>
      <c r="BJ23" s="674"/>
      <c r="BK23" s="674"/>
      <c r="BL23" s="1219">
        <f>+$J23</f>
        <v>867</v>
      </c>
      <c r="BM23" s="1313">
        <f>+Q23</f>
        <v>0</v>
      </c>
      <c r="BN23" s="308">
        <f>SUM(BO23:BT23)</f>
        <v>0</v>
      </c>
      <c r="BO23" s="674"/>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94"/>
      <c r="D24" s="1097"/>
      <c r="E24" s="1094"/>
      <c r="F24" s="1094"/>
      <c r="G24" s="1094"/>
      <c r="H24" s="1094"/>
      <c r="I24" s="2414"/>
      <c r="J24" s="1220"/>
      <c r="K24" s="1217"/>
      <c r="L24" s="1223"/>
      <c r="M24" s="1481"/>
      <c r="N24" s="1229"/>
      <c r="O24" s="1232"/>
      <c r="P24" s="1235"/>
      <c r="Q24" s="1238"/>
      <c r="R24" s="1220"/>
      <c r="S24" s="678" t="s">
        <v>7502</v>
      </c>
      <c r="T24" s="982"/>
      <c r="U24" s="709"/>
      <c r="V24" s="709"/>
      <c r="W24" s="984" t="s">
        <v>7503</v>
      </c>
      <c r="X24" s="670">
        <v>44563</v>
      </c>
      <c r="Y24" s="670">
        <v>44592</v>
      </c>
      <c r="Z24" s="670">
        <v>44615</v>
      </c>
      <c r="AA24" s="670">
        <v>44617</v>
      </c>
      <c r="AB24" s="1722"/>
      <c r="AC24" s="1241"/>
      <c r="AD24" s="303">
        <f t="shared" ref="AD24:AD26" si="18">+AM24+AV24+BE24+BN24</f>
        <v>0</v>
      </c>
      <c r="AE24" s="303">
        <f t="shared" si="1"/>
        <v>0</v>
      </c>
      <c r="AF24" s="303">
        <f t="shared" si="1"/>
        <v>0</v>
      </c>
      <c r="AG24" s="303">
        <f t="shared" si="1"/>
        <v>0</v>
      </c>
      <c r="AH24" s="303">
        <f t="shared" si="1"/>
        <v>0</v>
      </c>
      <c r="AI24" s="303">
        <f t="shared" si="1"/>
        <v>0</v>
      </c>
      <c r="AJ24" s="303">
        <f t="shared" si="1"/>
        <v>0</v>
      </c>
      <c r="AK24" s="1220"/>
      <c r="AL24" s="1302"/>
      <c r="AM24" s="303">
        <f t="shared" ref="AM24:AM26" si="19">SUM(AN24:AS24)</f>
        <v>0</v>
      </c>
      <c r="AN24" s="675"/>
      <c r="AO24" s="675"/>
      <c r="AP24" s="675"/>
      <c r="AQ24" s="675"/>
      <c r="AR24" s="675"/>
      <c r="AS24" s="675"/>
      <c r="AT24" s="1220"/>
      <c r="AU24" s="1304"/>
      <c r="AV24" s="303">
        <f t="shared" ref="AV24:AV26" si="20">SUM(AW24:BB24)</f>
        <v>0</v>
      </c>
      <c r="AW24" s="675"/>
      <c r="AX24" s="675"/>
      <c r="AY24" s="675"/>
      <c r="AZ24" s="675"/>
      <c r="BA24" s="675"/>
      <c r="BB24" s="675"/>
      <c r="BC24" s="1220"/>
      <c r="BD24" s="1306"/>
      <c r="BE24" s="303">
        <f t="shared" ref="BE24:BE26" si="21">SUM(BF24:BK24)</f>
        <v>0</v>
      </c>
      <c r="BF24" s="675"/>
      <c r="BG24" s="675"/>
      <c r="BH24" s="675"/>
      <c r="BI24" s="675"/>
      <c r="BJ24" s="675"/>
      <c r="BK24" s="675"/>
      <c r="BL24" s="1220"/>
      <c r="BM24" s="1308"/>
      <c r="BN24" s="303">
        <f t="shared" ref="BN24:BN26" si="22">SUM(BO24:BT24)</f>
        <v>0</v>
      </c>
      <c r="BO24" s="675"/>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94"/>
      <c r="D25" s="1097"/>
      <c r="E25" s="1094"/>
      <c r="F25" s="1094"/>
      <c r="G25" s="1094"/>
      <c r="H25" s="1094"/>
      <c r="I25" s="2414"/>
      <c r="J25" s="1220"/>
      <c r="K25" s="1217"/>
      <c r="L25" s="1223"/>
      <c r="M25" s="1481"/>
      <c r="N25" s="1229"/>
      <c r="O25" s="1232"/>
      <c r="P25" s="1235"/>
      <c r="Q25" s="1238"/>
      <c r="R25" s="1220"/>
      <c r="S25" s="678" t="s">
        <v>7504</v>
      </c>
      <c r="T25" s="982"/>
      <c r="U25" s="709"/>
      <c r="V25" s="932" t="s">
        <v>3842</v>
      </c>
      <c r="W25" s="984" t="s">
        <v>7505</v>
      </c>
      <c r="X25" s="670">
        <v>44564</v>
      </c>
      <c r="Y25" s="670">
        <v>44592</v>
      </c>
      <c r="Z25" s="670">
        <v>44592</v>
      </c>
      <c r="AA25" s="670">
        <v>44615</v>
      </c>
      <c r="AB25" s="1722"/>
      <c r="AC25" s="1241"/>
      <c r="AD25" s="303">
        <f t="shared" si="18"/>
        <v>0</v>
      </c>
      <c r="AE25" s="303">
        <f t="shared" si="1"/>
        <v>0</v>
      </c>
      <c r="AF25" s="303">
        <f t="shared" si="1"/>
        <v>0</v>
      </c>
      <c r="AG25" s="303">
        <f t="shared" si="1"/>
        <v>0</v>
      </c>
      <c r="AH25" s="303">
        <f t="shared" si="1"/>
        <v>0</v>
      </c>
      <c r="AI25" s="303">
        <f t="shared" si="1"/>
        <v>0</v>
      </c>
      <c r="AJ25" s="303">
        <f t="shared" si="1"/>
        <v>0</v>
      </c>
      <c r="AK25" s="1220"/>
      <c r="AL25" s="1302"/>
      <c r="AM25" s="303">
        <f t="shared" si="19"/>
        <v>0</v>
      </c>
      <c r="AN25" s="675"/>
      <c r="AO25" s="675"/>
      <c r="AP25" s="675"/>
      <c r="AQ25" s="675"/>
      <c r="AR25" s="675"/>
      <c r="AS25" s="675"/>
      <c r="AT25" s="1220"/>
      <c r="AU25" s="1304"/>
      <c r="AV25" s="303">
        <f t="shared" si="20"/>
        <v>0</v>
      </c>
      <c r="AW25" s="675"/>
      <c r="AX25" s="675"/>
      <c r="AY25" s="675"/>
      <c r="AZ25" s="675"/>
      <c r="BA25" s="675"/>
      <c r="BB25" s="675"/>
      <c r="BC25" s="1220"/>
      <c r="BD25" s="1306"/>
      <c r="BE25" s="303">
        <f t="shared" si="21"/>
        <v>0</v>
      </c>
      <c r="BF25" s="675"/>
      <c r="BG25" s="675"/>
      <c r="BH25" s="675"/>
      <c r="BI25" s="675"/>
      <c r="BJ25" s="675"/>
      <c r="BK25" s="675"/>
      <c r="BL25" s="1220"/>
      <c r="BM25" s="1308"/>
      <c r="BN25" s="303">
        <f t="shared" si="22"/>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94"/>
      <c r="D26" s="1098"/>
      <c r="E26" s="1095"/>
      <c r="F26" s="1095"/>
      <c r="G26" s="1095"/>
      <c r="H26" s="1095"/>
      <c r="I26" s="2415"/>
      <c r="J26" s="1221"/>
      <c r="K26" s="1218"/>
      <c r="L26" s="1224"/>
      <c r="M26" s="1491"/>
      <c r="N26" s="1230"/>
      <c r="O26" s="1233"/>
      <c r="P26" s="1236"/>
      <c r="Q26" s="1239"/>
      <c r="R26" s="1221"/>
      <c r="S26" s="679" t="s">
        <v>7506</v>
      </c>
      <c r="T26" s="983"/>
      <c r="U26" s="710"/>
      <c r="V26" s="934" t="s">
        <v>3842</v>
      </c>
      <c r="W26" s="985" t="s">
        <v>7507</v>
      </c>
      <c r="X26" s="671">
        <v>44564</v>
      </c>
      <c r="Y26" s="671">
        <v>44592</v>
      </c>
      <c r="Z26" s="671">
        <v>44615</v>
      </c>
      <c r="AA26" s="671">
        <v>44617</v>
      </c>
      <c r="AB26" s="1745"/>
      <c r="AC26" s="1242"/>
      <c r="AD26" s="306">
        <f t="shared" si="18"/>
        <v>85</v>
      </c>
      <c r="AE26" s="306"/>
      <c r="AF26" s="306">
        <f t="shared" si="1"/>
        <v>0</v>
      </c>
      <c r="AG26" s="306">
        <f t="shared" si="1"/>
        <v>0</v>
      </c>
      <c r="AH26" s="306">
        <f t="shared" si="1"/>
        <v>0</v>
      </c>
      <c r="AI26" s="306">
        <f t="shared" si="1"/>
        <v>0</v>
      </c>
      <c r="AJ26" s="306">
        <f t="shared" si="1"/>
        <v>0</v>
      </c>
      <c r="AK26" s="1221"/>
      <c r="AL26" s="1303"/>
      <c r="AM26" s="306">
        <f t="shared" si="19"/>
        <v>55</v>
      </c>
      <c r="AN26" s="676">
        <v>55</v>
      </c>
      <c r="AO26" s="676"/>
      <c r="AP26" s="676"/>
      <c r="AQ26" s="676"/>
      <c r="AR26" s="676"/>
      <c r="AS26" s="676"/>
      <c r="AT26" s="1221"/>
      <c r="AU26" s="1305"/>
      <c r="AV26" s="306">
        <f t="shared" si="20"/>
        <v>30</v>
      </c>
      <c r="AW26" s="676">
        <v>30</v>
      </c>
      <c r="AX26" s="676"/>
      <c r="AY26" s="676"/>
      <c r="AZ26" s="676"/>
      <c r="BA26" s="676"/>
      <c r="BB26" s="676"/>
      <c r="BC26" s="1221"/>
      <c r="BD26" s="1307"/>
      <c r="BE26" s="306">
        <f t="shared" si="21"/>
        <v>0</v>
      </c>
      <c r="BF26" s="676"/>
      <c r="BG26" s="676"/>
      <c r="BH26" s="676"/>
      <c r="BI26" s="676"/>
      <c r="BJ26" s="676"/>
      <c r="BK26" s="676"/>
      <c r="BL26" s="1221"/>
      <c r="BM26" s="1309"/>
      <c r="BN26" s="306">
        <f t="shared" si="22"/>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94"/>
      <c r="D27" s="1096">
        <v>3502</v>
      </c>
      <c r="E27" s="1093" t="s">
        <v>7494</v>
      </c>
      <c r="F27" s="1093">
        <v>3502009</v>
      </c>
      <c r="G27" s="1093" t="s">
        <v>7495</v>
      </c>
      <c r="H27" s="1093" t="s">
        <v>7496</v>
      </c>
      <c r="I27" s="2413" t="s">
        <v>7497</v>
      </c>
      <c r="J27" s="1219">
        <v>868</v>
      </c>
      <c r="K27" s="1216" t="str">
        <f>+[26]Metas!K1009</f>
        <v>Destinos Turísticos promocionados</v>
      </c>
      <c r="L27" s="1222">
        <v>1</v>
      </c>
      <c r="M27" s="1480">
        <f t="shared" si="0"/>
        <v>1</v>
      </c>
      <c r="N27" s="1228"/>
      <c r="O27" s="1231">
        <v>1</v>
      </c>
      <c r="P27" s="1234"/>
      <c r="Q27" s="1237"/>
      <c r="R27" s="1219">
        <f>+$J27</f>
        <v>868</v>
      </c>
      <c r="S27" s="677" t="s">
        <v>7508</v>
      </c>
      <c r="T27" s="981"/>
      <c r="U27" s="708"/>
      <c r="V27" s="708"/>
      <c r="W27" s="677" t="s">
        <v>7509</v>
      </c>
      <c r="X27" s="300">
        <v>44592</v>
      </c>
      <c r="Y27" s="300">
        <v>44620</v>
      </c>
      <c r="Z27" s="300">
        <v>44652</v>
      </c>
      <c r="AA27" s="300">
        <v>44711</v>
      </c>
      <c r="AB27" s="1219">
        <f t="shared" ref="AB27" si="23">+$J27</f>
        <v>868</v>
      </c>
      <c r="AC27" s="1240">
        <f>+L27</f>
        <v>1</v>
      </c>
      <c r="AD27" s="308">
        <f>+AM27+AV27+BE27+BN27</f>
        <v>0</v>
      </c>
      <c r="AE27" s="308">
        <f t="shared" ref="AE27:AJ62" si="24">+AN27+AW27+BF27+BO27</f>
        <v>0</v>
      </c>
      <c r="AF27" s="308">
        <f t="shared" si="24"/>
        <v>0</v>
      </c>
      <c r="AG27" s="308">
        <f t="shared" si="24"/>
        <v>0</v>
      </c>
      <c r="AH27" s="308">
        <f t="shared" si="24"/>
        <v>0</v>
      </c>
      <c r="AI27" s="308">
        <f t="shared" si="24"/>
        <v>0</v>
      </c>
      <c r="AJ27" s="308">
        <f t="shared" si="24"/>
        <v>0</v>
      </c>
      <c r="AK27" s="1219">
        <f>+$J27</f>
        <v>868</v>
      </c>
      <c r="AL27" s="1310">
        <f>+N27</f>
        <v>0</v>
      </c>
      <c r="AM27" s="308">
        <f>SUM(AN27:AS27)</f>
        <v>0</v>
      </c>
      <c r="AN27" s="674"/>
      <c r="AO27" s="674"/>
      <c r="AP27" s="674"/>
      <c r="AQ27" s="674"/>
      <c r="AR27" s="674"/>
      <c r="AS27" s="674"/>
      <c r="AT27" s="1219">
        <f>+$J27</f>
        <v>868</v>
      </c>
      <c r="AU27" s="1311">
        <f>+O27</f>
        <v>1</v>
      </c>
      <c r="AV27" s="308">
        <f>SUM(AW27:BB27)</f>
        <v>0</v>
      </c>
      <c r="AW27" s="674"/>
      <c r="AX27" s="674"/>
      <c r="AY27" s="674"/>
      <c r="AZ27" s="674"/>
      <c r="BA27" s="674"/>
      <c r="BB27" s="674"/>
      <c r="BC27" s="1219">
        <f>+$J27</f>
        <v>868</v>
      </c>
      <c r="BD27" s="1312">
        <f>+P27</f>
        <v>0</v>
      </c>
      <c r="BE27" s="308">
        <f>SUM(BF27:BK27)</f>
        <v>0</v>
      </c>
      <c r="BF27" s="674"/>
      <c r="BG27" s="674"/>
      <c r="BH27" s="674"/>
      <c r="BI27" s="674"/>
      <c r="BJ27" s="674"/>
      <c r="BK27" s="674"/>
      <c r="BL27" s="1219">
        <f>+$J27</f>
        <v>868</v>
      </c>
      <c r="BM27" s="1313">
        <f>+Q27</f>
        <v>0</v>
      </c>
      <c r="BN27" s="308">
        <f>SUM(BO27:BT27)</f>
        <v>0</v>
      </c>
      <c r="BO27" s="674"/>
      <c r="BP27" s="674"/>
      <c r="BQ27" s="674"/>
      <c r="BR27" s="674"/>
      <c r="BS27" s="674"/>
      <c r="BT27" s="674"/>
      <c r="BU27" s="1204"/>
      <c r="BV27" s="1205"/>
      <c r="BW27" s="1205"/>
      <c r="BX27" s="1205"/>
      <c r="BY27" s="1205"/>
      <c r="BZ27" s="1205"/>
      <c r="CA27" s="1205"/>
      <c r="CB27" s="1205"/>
      <c r="CC27" s="1206"/>
    </row>
    <row r="28" spans="1:81" s="690" customFormat="1" ht="40.15" customHeight="1" x14ac:dyDescent="0.25">
      <c r="A28" s="673"/>
      <c r="B28" s="1334"/>
      <c r="C28" s="1394"/>
      <c r="D28" s="1097"/>
      <c r="E28" s="1094"/>
      <c r="F28" s="1094"/>
      <c r="G28" s="1094"/>
      <c r="H28" s="1094"/>
      <c r="I28" s="2414"/>
      <c r="J28" s="1220"/>
      <c r="K28" s="1217"/>
      <c r="L28" s="1223"/>
      <c r="M28" s="1481"/>
      <c r="N28" s="1229"/>
      <c r="O28" s="1232"/>
      <c r="P28" s="1235"/>
      <c r="Q28" s="1238"/>
      <c r="R28" s="1220"/>
      <c r="S28" s="678" t="s">
        <v>7510</v>
      </c>
      <c r="T28" s="982"/>
      <c r="U28" s="709"/>
      <c r="V28" s="709"/>
      <c r="W28" s="678" t="s">
        <v>7511</v>
      </c>
      <c r="X28" s="300">
        <v>44592</v>
      </c>
      <c r="Y28" s="300">
        <v>44620</v>
      </c>
      <c r="Z28" s="300">
        <v>44652</v>
      </c>
      <c r="AA28" s="300">
        <v>44742</v>
      </c>
      <c r="AB28" s="1220"/>
      <c r="AC28" s="1241"/>
      <c r="AD28" s="303">
        <f t="shared" ref="AD28:AD30" si="25">+AM28+AV28+BE28+BN28</f>
        <v>0</v>
      </c>
      <c r="AE28" s="303">
        <f t="shared" si="24"/>
        <v>0</v>
      </c>
      <c r="AF28" s="303">
        <f t="shared" si="24"/>
        <v>0</v>
      </c>
      <c r="AG28" s="303">
        <f t="shared" si="24"/>
        <v>0</v>
      </c>
      <c r="AH28" s="303">
        <f t="shared" si="24"/>
        <v>0</v>
      </c>
      <c r="AI28" s="303">
        <f t="shared" si="24"/>
        <v>0</v>
      </c>
      <c r="AJ28" s="303">
        <f t="shared" si="24"/>
        <v>0</v>
      </c>
      <c r="AK28" s="1220"/>
      <c r="AL28" s="1302"/>
      <c r="AM28" s="303">
        <f t="shared" ref="AM28:AM30" si="26">SUM(AN28:AS28)</f>
        <v>0</v>
      </c>
      <c r="AN28" s="675"/>
      <c r="AO28" s="675"/>
      <c r="AP28" s="675"/>
      <c r="AQ28" s="675"/>
      <c r="AR28" s="675"/>
      <c r="AS28" s="675"/>
      <c r="AT28" s="1220"/>
      <c r="AU28" s="1304"/>
      <c r="AV28" s="303">
        <f t="shared" ref="AV28:AV30" si="27">SUM(AW28:BB28)</f>
        <v>0</v>
      </c>
      <c r="AW28" s="675"/>
      <c r="AX28" s="675"/>
      <c r="AY28" s="675"/>
      <c r="AZ28" s="675"/>
      <c r="BA28" s="675"/>
      <c r="BB28" s="675"/>
      <c r="BC28" s="1220"/>
      <c r="BD28" s="1306"/>
      <c r="BE28" s="303">
        <f t="shared" ref="BE28:BE30" si="28">SUM(BF28:BK28)</f>
        <v>0</v>
      </c>
      <c r="BF28" s="675"/>
      <c r="BG28" s="675"/>
      <c r="BH28" s="675"/>
      <c r="BI28" s="675"/>
      <c r="BJ28" s="675"/>
      <c r="BK28" s="675"/>
      <c r="BL28" s="1220"/>
      <c r="BM28" s="1308"/>
      <c r="BN28" s="303">
        <f t="shared" ref="BN28:BN30" si="29">SUM(BO28:BT28)</f>
        <v>0</v>
      </c>
      <c r="BO28" s="675"/>
      <c r="BP28" s="675"/>
      <c r="BQ28" s="675"/>
      <c r="BR28" s="675"/>
      <c r="BS28" s="675"/>
      <c r="BT28" s="675"/>
      <c r="BU28" s="1207"/>
      <c r="BV28" s="1208"/>
      <c r="BW28" s="1208"/>
      <c r="BX28" s="1208"/>
      <c r="BY28" s="1208"/>
      <c r="BZ28" s="1208"/>
      <c r="CA28" s="1208"/>
      <c r="CB28" s="1208"/>
      <c r="CC28" s="1209"/>
    </row>
    <row r="29" spans="1:81" s="690" customFormat="1" ht="40.15" customHeight="1" x14ac:dyDescent="0.25">
      <c r="A29" s="673"/>
      <c r="B29" s="1334"/>
      <c r="C29" s="1394"/>
      <c r="D29" s="1097"/>
      <c r="E29" s="1094"/>
      <c r="F29" s="1094"/>
      <c r="G29" s="1094"/>
      <c r="H29" s="1094"/>
      <c r="I29" s="2414"/>
      <c r="J29" s="1220"/>
      <c r="K29" s="1217"/>
      <c r="L29" s="1223"/>
      <c r="M29" s="1481"/>
      <c r="N29" s="1229"/>
      <c r="O29" s="1232"/>
      <c r="P29" s="1235"/>
      <c r="Q29" s="1238"/>
      <c r="R29" s="1220"/>
      <c r="S29" s="678"/>
      <c r="T29" s="982"/>
      <c r="U29" s="709"/>
      <c r="V29" s="709"/>
      <c r="W29" s="678"/>
      <c r="X29" s="670"/>
      <c r="Y29" s="670"/>
      <c r="Z29" s="670"/>
      <c r="AA29" s="670"/>
      <c r="AB29" s="1220"/>
      <c r="AC29" s="1241"/>
      <c r="AD29" s="303">
        <f t="shared" si="25"/>
        <v>0</v>
      </c>
      <c r="AE29" s="303">
        <f t="shared" si="24"/>
        <v>0</v>
      </c>
      <c r="AF29" s="303">
        <f t="shared" si="24"/>
        <v>0</v>
      </c>
      <c r="AG29" s="303">
        <f t="shared" si="24"/>
        <v>0</v>
      </c>
      <c r="AH29" s="303">
        <f t="shared" si="24"/>
        <v>0</v>
      </c>
      <c r="AI29" s="303">
        <f t="shared" si="24"/>
        <v>0</v>
      </c>
      <c r="AJ29" s="303">
        <f t="shared" si="24"/>
        <v>0</v>
      </c>
      <c r="AK29" s="1220"/>
      <c r="AL29" s="1302"/>
      <c r="AM29" s="303">
        <f t="shared" si="26"/>
        <v>0</v>
      </c>
      <c r="AN29" s="675"/>
      <c r="AO29" s="675"/>
      <c r="AP29" s="675"/>
      <c r="AQ29" s="675"/>
      <c r="AR29" s="675"/>
      <c r="AS29" s="675"/>
      <c r="AT29" s="1220"/>
      <c r="AU29" s="1304"/>
      <c r="AV29" s="303">
        <f t="shared" si="27"/>
        <v>0</v>
      </c>
      <c r="AW29" s="675"/>
      <c r="AX29" s="675"/>
      <c r="AY29" s="675"/>
      <c r="AZ29" s="675"/>
      <c r="BA29" s="675"/>
      <c r="BB29" s="675"/>
      <c r="BC29" s="1220"/>
      <c r="BD29" s="1306"/>
      <c r="BE29" s="303">
        <f t="shared" si="28"/>
        <v>0</v>
      </c>
      <c r="BF29" s="675"/>
      <c r="BG29" s="675"/>
      <c r="BH29" s="675"/>
      <c r="BI29" s="675"/>
      <c r="BJ29" s="675"/>
      <c r="BK29" s="675"/>
      <c r="BL29" s="1220"/>
      <c r="BM29" s="1308"/>
      <c r="BN29" s="303">
        <f t="shared" si="29"/>
        <v>0</v>
      </c>
      <c r="BO29" s="675"/>
      <c r="BP29" s="675"/>
      <c r="BQ29" s="675"/>
      <c r="BR29" s="675"/>
      <c r="BS29" s="675"/>
      <c r="BT29" s="675"/>
      <c r="BU29" s="1207"/>
      <c r="BV29" s="1208"/>
      <c r="BW29" s="1208"/>
      <c r="BX29" s="1208"/>
      <c r="BY29" s="1208"/>
      <c r="BZ29" s="1208"/>
      <c r="CA29" s="1208"/>
      <c r="CB29" s="1208"/>
      <c r="CC29" s="1209"/>
    </row>
    <row r="30" spans="1:81" s="690" customFormat="1" ht="40.15" customHeight="1" thickBot="1" x14ac:dyDescent="0.3">
      <c r="A30" s="673"/>
      <c r="B30" s="1334"/>
      <c r="C30" s="1394"/>
      <c r="D30" s="1098"/>
      <c r="E30" s="1095"/>
      <c r="F30" s="1095"/>
      <c r="G30" s="1095"/>
      <c r="H30" s="1095"/>
      <c r="I30" s="2415"/>
      <c r="J30" s="1221"/>
      <c r="K30" s="1218"/>
      <c r="L30" s="1224"/>
      <c r="M30" s="1491"/>
      <c r="N30" s="1230"/>
      <c r="O30" s="1233"/>
      <c r="P30" s="1236"/>
      <c r="Q30" s="1239"/>
      <c r="R30" s="1221"/>
      <c r="S30" s="647"/>
      <c r="T30" s="986"/>
      <c r="U30" s="987"/>
      <c r="V30" s="987"/>
      <c r="W30" s="647"/>
      <c r="X30" s="355"/>
      <c r="Y30" s="355"/>
      <c r="Z30" s="355"/>
      <c r="AA30" s="355"/>
      <c r="AB30" s="1221"/>
      <c r="AC30" s="1242"/>
      <c r="AD30" s="306">
        <f t="shared" si="25"/>
        <v>0</v>
      </c>
      <c r="AE30" s="306">
        <f t="shared" si="24"/>
        <v>0</v>
      </c>
      <c r="AF30" s="306">
        <f t="shared" si="24"/>
        <v>0</v>
      </c>
      <c r="AG30" s="306">
        <f t="shared" si="24"/>
        <v>0</v>
      </c>
      <c r="AH30" s="306">
        <f t="shared" si="24"/>
        <v>0</v>
      </c>
      <c r="AI30" s="306">
        <f t="shared" si="24"/>
        <v>0</v>
      </c>
      <c r="AJ30" s="306">
        <f t="shared" si="24"/>
        <v>0</v>
      </c>
      <c r="AK30" s="1221"/>
      <c r="AL30" s="1303"/>
      <c r="AM30" s="306">
        <f t="shared" si="26"/>
        <v>0</v>
      </c>
      <c r="AN30" s="676"/>
      <c r="AO30" s="676"/>
      <c r="AP30" s="676"/>
      <c r="AQ30" s="676"/>
      <c r="AR30" s="676"/>
      <c r="AS30" s="676"/>
      <c r="AT30" s="1221"/>
      <c r="AU30" s="1305"/>
      <c r="AV30" s="306">
        <f t="shared" si="27"/>
        <v>0</v>
      </c>
      <c r="AW30" s="676"/>
      <c r="AX30" s="676"/>
      <c r="AY30" s="676"/>
      <c r="AZ30" s="676"/>
      <c r="BA30" s="676"/>
      <c r="BB30" s="676"/>
      <c r="BC30" s="1221"/>
      <c r="BD30" s="1307"/>
      <c r="BE30" s="306">
        <f t="shared" si="28"/>
        <v>0</v>
      </c>
      <c r="BF30" s="676"/>
      <c r="BG30" s="676"/>
      <c r="BH30" s="676"/>
      <c r="BI30" s="676"/>
      <c r="BJ30" s="676"/>
      <c r="BK30" s="676"/>
      <c r="BL30" s="1221"/>
      <c r="BM30" s="1309"/>
      <c r="BN30" s="306">
        <f t="shared" si="29"/>
        <v>0</v>
      </c>
      <c r="BO30" s="676"/>
      <c r="BP30" s="676"/>
      <c r="BQ30" s="676"/>
      <c r="BR30" s="676"/>
      <c r="BS30" s="676"/>
      <c r="BT30" s="676"/>
      <c r="BU30" s="1210"/>
      <c r="BV30" s="1211"/>
      <c r="BW30" s="1211"/>
      <c r="BX30" s="1211"/>
      <c r="BY30" s="1211"/>
      <c r="BZ30" s="1211"/>
      <c r="CA30" s="1211"/>
      <c r="CB30" s="1211"/>
      <c r="CC30" s="1212"/>
    </row>
    <row r="31" spans="1:81" s="690" customFormat="1" ht="40.15" customHeight="1" thickTop="1" x14ac:dyDescent="0.25">
      <c r="A31" s="673"/>
      <c r="B31" s="1334"/>
      <c r="C31" s="1394"/>
      <c r="D31" s="1096">
        <v>3502</v>
      </c>
      <c r="E31" s="1093" t="s">
        <v>7494</v>
      </c>
      <c r="F31" s="1093">
        <v>3502009</v>
      </c>
      <c r="G31" s="1093" t="s">
        <v>7495</v>
      </c>
      <c r="H31" s="1093" t="s">
        <v>7496</v>
      </c>
      <c r="I31" s="2413" t="s">
        <v>7497</v>
      </c>
      <c r="J31" s="1219">
        <v>869</v>
      </c>
      <c r="K31" s="1216" t="str">
        <f>+[26]Metas!K1010</f>
        <v>Publicaciones sobre turismo cultural (historia, folklore, costumbres, gastronomía, música, literatura, religión, etc.)</v>
      </c>
      <c r="L31" s="1222">
        <v>1</v>
      </c>
      <c r="M31" s="1480">
        <f t="shared" si="0"/>
        <v>1</v>
      </c>
      <c r="N31" s="1228"/>
      <c r="O31" s="1231"/>
      <c r="P31" s="1234">
        <v>1</v>
      </c>
      <c r="Q31" s="1237"/>
      <c r="R31" s="1219">
        <f>+$J31</f>
        <v>869</v>
      </c>
      <c r="S31" s="677"/>
      <c r="T31" s="708"/>
      <c r="U31" s="708"/>
      <c r="V31" s="708"/>
      <c r="W31" s="677"/>
      <c r="X31" s="669"/>
      <c r="Y31" s="669"/>
      <c r="Z31" s="669"/>
      <c r="AA31" s="669"/>
      <c r="AB31" s="1219">
        <f t="shared" ref="AB31" si="30">+$J31</f>
        <v>869</v>
      </c>
      <c r="AC31" s="1240">
        <f>+L31</f>
        <v>1</v>
      </c>
      <c r="AD31" s="308">
        <f>+AM31+AV31+BE31+BN31</f>
        <v>0</v>
      </c>
      <c r="AE31" s="308">
        <f t="shared" si="24"/>
        <v>0</v>
      </c>
      <c r="AF31" s="308">
        <f t="shared" si="24"/>
        <v>0</v>
      </c>
      <c r="AG31" s="308">
        <f t="shared" si="24"/>
        <v>0</v>
      </c>
      <c r="AH31" s="308">
        <f t="shared" si="24"/>
        <v>0</v>
      </c>
      <c r="AI31" s="308">
        <f t="shared" si="24"/>
        <v>0</v>
      </c>
      <c r="AJ31" s="308">
        <f t="shared" si="24"/>
        <v>0</v>
      </c>
      <c r="AK31" s="1219">
        <f>+$J31</f>
        <v>869</v>
      </c>
      <c r="AL31" s="1310">
        <f>+N31</f>
        <v>0</v>
      </c>
      <c r="AM31" s="308">
        <f>SUM(AN31:AS31)</f>
        <v>0</v>
      </c>
      <c r="AN31" s="674"/>
      <c r="AO31" s="674"/>
      <c r="AP31" s="674"/>
      <c r="AQ31" s="674"/>
      <c r="AR31" s="674"/>
      <c r="AS31" s="674"/>
      <c r="AT31" s="1219">
        <f>+$J31</f>
        <v>869</v>
      </c>
      <c r="AU31" s="1311">
        <f>+O31</f>
        <v>0</v>
      </c>
      <c r="AV31" s="308">
        <f>SUM(AW31:BB31)</f>
        <v>0</v>
      </c>
      <c r="AW31" s="674"/>
      <c r="AX31" s="674"/>
      <c r="AY31" s="674"/>
      <c r="AZ31" s="674"/>
      <c r="BA31" s="674"/>
      <c r="BB31" s="674"/>
      <c r="BC31" s="1219">
        <f>+$J31</f>
        <v>869</v>
      </c>
      <c r="BD31" s="1312">
        <f>+P31</f>
        <v>1</v>
      </c>
      <c r="BE31" s="308">
        <f>SUM(BF31:BK31)</f>
        <v>0</v>
      </c>
      <c r="BF31" s="674"/>
      <c r="BG31" s="674"/>
      <c r="BH31" s="674"/>
      <c r="BI31" s="674"/>
      <c r="BJ31" s="674"/>
      <c r="BK31" s="674"/>
      <c r="BL31" s="1219">
        <f>+$J31</f>
        <v>869</v>
      </c>
      <c r="BM31" s="1313">
        <f>+Q31</f>
        <v>0</v>
      </c>
      <c r="BN31" s="308">
        <f>SUM(BO31:BT31)</f>
        <v>0</v>
      </c>
      <c r="BO31" s="674"/>
      <c r="BP31" s="674"/>
      <c r="BQ31" s="674"/>
      <c r="BR31" s="674"/>
      <c r="BS31" s="674"/>
      <c r="BT31" s="674"/>
      <c r="BU31" s="1204"/>
      <c r="BV31" s="1205"/>
      <c r="BW31" s="1205"/>
      <c r="BX31" s="1205"/>
      <c r="BY31" s="1205"/>
      <c r="BZ31" s="1205"/>
      <c r="CA31" s="1205"/>
      <c r="CB31" s="1205"/>
      <c r="CC31" s="1206"/>
    </row>
    <row r="32" spans="1:81" s="690" customFormat="1" ht="40.15" customHeight="1" x14ac:dyDescent="0.25">
      <c r="A32" s="673"/>
      <c r="B32" s="1334"/>
      <c r="C32" s="1394"/>
      <c r="D32" s="1097"/>
      <c r="E32" s="1094"/>
      <c r="F32" s="1094"/>
      <c r="G32" s="1094"/>
      <c r="H32" s="1094"/>
      <c r="I32" s="2414"/>
      <c r="J32" s="1220"/>
      <c r="K32" s="1217"/>
      <c r="L32" s="1223"/>
      <c r="M32" s="1481"/>
      <c r="N32" s="1229"/>
      <c r="O32" s="1232"/>
      <c r="P32" s="1235"/>
      <c r="Q32" s="1238"/>
      <c r="R32" s="1220"/>
      <c r="S32" s="678"/>
      <c r="T32" s="709"/>
      <c r="U32" s="709"/>
      <c r="V32" s="709"/>
      <c r="W32" s="678"/>
      <c r="X32" s="670"/>
      <c r="Y32" s="670"/>
      <c r="Z32" s="670"/>
      <c r="AA32" s="670"/>
      <c r="AB32" s="1220"/>
      <c r="AC32" s="1241"/>
      <c r="AD32" s="303">
        <f t="shared" ref="AD32:AD34" si="31">+AM32+AV32+BE32+BN32</f>
        <v>0</v>
      </c>
      <c r="AE32" s="303">
        <f t="shared" si="24"/>
        <v>0</v>
      </c>
      <c r="AF32" s="303">
        <f t="shared" si="24"/>
        <v>0</v>
      </c>
      <c r="AG32" s="303">
        <f t="shared" si="24"/>
        <v>0</v>
      </c>
      <c r="AH32" s="303">
        <f t="shared" si="24"/>
        <v>0</v>
      </c>
      <c r="AI32" s="303">
        <f t="shared" si="24"/>
        <v>0</v>
      </c>
      <c r="AJ32" s="303">
        <f t="shared" si="24"/>
        <v>0</v>
      </c>
      <c r="AK32" s="1220"/>
      <c r="AL32" s="1302"/>
      <c r="AM32" s="303">
        <f t="shared" ref="AM32:AM34" si="32">SUM(AN32:AS32)</f>
        <v>0</v>
      </c>
      <c r="AN32" s="675"/>
      <c r="AO32" s="675"/>
      <c r="AP32" s="675"/>
      <c r="AQ32" s="675"/>
      <c r="AR32" s="675"/>
      <c r="AS32" s="675"/>
      <c r="AT32" s="1220"/>
      <c r="AU32" s="1304"/>
      <c r="AV32" s="303">
        <f t="shared" ref="AV32:AV34" si="33">SUM(AW32:BB32)</f>
        <v>0</v>
      </c>
      <c r="AW32" s="675"/>
      <c r="AX32" s="675"/>
      <c r="AY32" s="675"/>
      <c r="AZ32" s="675"/>
      <c r="BA32" s="675"/>
      <c r="BB32" s="675"/>
      <c r="BC32" s="1220"/>
      <c r="BD32" s="1306"/>
      <c r="BE32" s="303">
        <f t="shared" ref="BE32:BE34" si="34">SUM(BF32:BK32)</f>
        <v>0</v>
      </c>
      <c r="BF32" s="675"/>
      <c r="BG32" s="675"/>
      <c r="BH32" s="675"/>
      <c r="BI32" s="675"/>
      <c r="BJ32" s="675"/>
      <c r="BK32" s="675"/>
      <c r="BL32" s="1220"/>
      <c r="BM32" s="1308"/>
      <c r="BN32" s="303">
        <f t="shared" ref="BN32:BN34" si="35">SUM(BO32:BT32)</f>
        <v>0</v>
      </c>
      <c r="BO32" s="675"/>
      <c r="BP32" s="675"/>
      <c r="BQ32" s="675"/>
      <c r="BR32" s="675"/>
      <c r="BS32" s="675"/>
      <c r="BT32" s="675"/>
      <c r="BU32" s="1207"/>
      <c r="BV32" s="1208"/>
      <c r="BW32" s="1208"/>
      <c r="BX32" s="1208"/>
      <c r="BY32" s="1208"/>
      <c r="BZ32" s="1208"/>
      <c r="CA32" s="1208"/>
      <c r="CB32" s="1208"/>
      <c r="CC32" s="1209"/>
    </row>
    <row r="33" spans="1:81" s="690" customFormat="1" ht="40.15" customHeight="1" x14ac:dyDescent="0.25">
      <c r="A33" s="673"/>
      <c r="B33" s="1334"/>
      <c r="C33" s="1394"/>
      <c r="D33" s="1097"/>
      <c r="E33" s="1094"/>
      <c r="F33" s="1094"/>
      <c r="G33" s="1094"/>
      <c r="H33" s="1094"/>
      <c r="I33" s="2414"/>
      <c r="J33" s="1220"/>
      <c r="K33" s="1217"/>
      <c r="L33" s="1223"/>
      <c r="M33" s="1481"/>
      <c r="N33" s="1229"/>
      <c r="O33" s="1232"/>
      <c r="P33" s="1235"/>
      <c r="Q33" s="1238"/>
      <c r="R33" s="1220"/>
      <c r="S33" s="678"/>
      <c r="T33" s="709"/>
      <c r="U33" s="709"/>
      <c r="V33" s="709"/>
      <c r="W33" s="678"/>
      <c r="X33" s="670"/>
      <c r="Y33" s="670"/>
      <c r="Z33" s="670"/>
      <c r="AA33" s="670"/>
      <c r="AB33" s="1220"/>
      <c r="AC33" s="1241"/>
      <c r="AD33" s="303">
        <f t="shared" si="31"/>
        <v>0</v>
      </c>
      <c r="AE33" s="303">
        <f t="shared" si="24"/>
        <v>0</v>
      </c>
      <c r="AF33" s="303">
        <f t="shared" si="24"/>
        <v>0</v>
      </c>
      <c r="AG33" s="303">
        <f t="shared" si="24"/>
        <v>0</v>
      </c>
      <c r="AH33" s="303">
        <f t="shared" si="24"/>
        <v>0</v>
      </c>
      <c r="AI33" s="303">
        <f t="shared" si="24"/>
        <v>0</v>
      </c>
      <c r="AJ33" s="303">
        <f t="shared" si="24"/>
        <v>0</v>
      </c>
      <c r="AK33" s="1220"/>
      <c r="AL33" s="1302"/>
      <c r="AM33" s="303">
        <f t="shared" si="32"/>
        <v>0</v>
      </c>
      <c r="AN33" s="675"/>
      <c r="AO33" s="675"/>
      <c r="AP33" s="675"/>
      <c r="AQ33" s="675"/>
      <c r="AR33" s="675"/>
      <c r="AS33" s="675"/>
      <c r="AT33" s="1220"/>
      <c r="AU33" s="1304"/>
      <c r="AV33" s="303">
        <f t="shared" si="33"/>
        <v>0</v>
      </c>
      <c r="AW33" s="675"/>
      <c r="AX33" s="675"/>
      <c r="AY33" s="675"/>
      <c r="AZ33" s="675"/>
      <c r="BA33" s="675"/>
      <c r="BB33" s="675"/>
      <c r="BC33" s="1220"/>
      <c r="BD33" s="1306"/>
      <c r="BE33" s="303">
        <f t="shared" si="34"/>
        <v>0</v>
      </c>
      <c r="BF33" s="675"/>
      <c r="BG33" s="675"/>
      <c r="BH33" s="675"/>
      <c r="BI33" s="675"/>
      <c r="BJ33" s="675"/>
      <c r="BK33" s="675"/>
      <c r="BL33" s="1220"/>
      <c r="BM33" s="1308"/>
      <c r="BN33" s="303">
        <f t="shared" si="35"/>
        <v>0</v>
      </c>
      <c r="BO33" s="675"/>
      <c r="BP33" s="675"/>
      <c r="BQ33" s="675"/>
      <c r="BR33" s="675"/>
      <c r="BS33" s="675"/>
      <c r="BT33" s="675"/>
      <c r="BU33" s="1207"/>
      <c r="BV33" s="1208"/>
      <c r="BW33" s="1208"/>
      <c r="BX33" s="1208"/>
      <c r="BY33" s="1208"/>
      <c r="BZ33" s="1208"/>
      <c r="CA33" s="1208"/>
      <c r="CB33" s="1208"/>
      <c r="CC33" s="1209"/>
    </row>
    <row r="34" spans="1:81" s="690" customFormat="1" ht="40.15" customHeight="1" thickBot="1" x14ac:dyDescent="0.3">
      <c r="A34" s="673"/>
      <c r="B34" s="1334"/>
      <c r="C34" s="1511"/>
      <c r="D34" s="1098"/>
      <c r="E34" s="1095"/>
      <c r="F34" s="1095"/>
      <c r="G34" s="1095"/>
      <c r="H34" s="1095"/>
      <c r="I34" s="2415"/>
      <c r="J34" s="1221"/>
      <c r="K34" s="1218"/>
      <c r="L34" s="1224"/>
      <c r="M34" s="1491"/>
      <c r="N34" s="1230"/>
      <c r="O34" s="1233"/>
      <c r="P34" s="1236"/>
      <c r="Q34" s="1239"/>
      <c r="R34" s="1221"/>
      <c r="S34" s="679"/>
      <c r="T34" s="710"/>
      <c r="U34" s="710"/>
      <c r="V34" s="710"/>
      <c r="W34" s="679"/>
      <c r="X34" s="671"/>
      <c r="Y34" s="671"/>
      <c r="Z34" s="671"/>
      <c r="AA34" s="671"/>
      <c r="AB34" s="1221"/>
      <c r="AC34" s="1242"/>
      <c r="AD34" s="306">
        <f t="shared" si="31"/>
        <v>0</v>
      </c>
      <c r="AE34" s="306">
        <f t="shared" si="24"/>
        <v>0</v>
      </c>
      <c r="AF34" s="306">
        <f t="shared" si="24"/>
        <v>0</v>
      </c>
      <c r="AG34" s="306">
        <f t="shared" si="24"/>
        <v>0</v>
      </c>
      <c r="AH34" s="306">
        <f t="shared" si="24"/>
        <v>0</v>
      </c>
      <c r="AI34" s="306">
        <f t="shared" si="24"/>
        <v>0</v>
      </c>
      <c r="AJ34" s="306">
        <f t="shared" si="24"/>
        <v>0</v>
      </c>
      <c r="AK34" s="1221"/>
      <c r="AL34" s="1303"/>
      <c r="AM34" s="306">
        <f t="shared" si="32"/>
        <v>0</v>
      </c>
      <c r="AN34" s="676"/>
      <c r="AO34" s="676"/>
      <c r="AP34" s="676"/>
      <c r="AQ34" s="676"/>
      <c r="AR34" s="676"/>
      <c r="AS34" s="676"/>
      <c r="AT34" s="1221"/>
      <c r="AU34" s="1305"/>
      <c r="AV34" s="306">
        <f t="shared" si="33"/>
        <v>0</v>
      </c>
      <c r="AW34" s="676"/>
      <c r="AX34" s="676"/>
      <c r="AY34" s="676"/>
      <c r="AZ34" s="676"/>
      <c r="BA34" s="676"/>
      <c r="BB34" s="676"/>
      <c r="BC34" s="1221"/>
      <c r="BD34" s="1307"/>
      <c r="BE34" s="306">
        <f t="shared" si="34"/>
        <v>0</v>
      </c>
      <c r="BF34" s="676"/>
      <c r="BG34" s="676"/>
      <c r="BH34" s="676"/>
      <c r="BI34" s="676"/>
      <c r="BJ34" s="676"/>
      <c r="BK34" s="676"/>
      <c r="BL34" s="1221"/>
      <c r="BM34" s="1309"/>
      <c r="BN34" s="306">
        <f t="shared" si="35"/>
        <v>0</v>
      </c>
      <c r="BO34" s="676"/>
      <c r="BP34" s="676"/>
      <c r="BQ34" s="676"/>
      <c r="BR34" s="676"/>
      <c r="BS34" s="676"/>
      <c r="BT34" s="676"/>
      <c r="BU34" s="1210"/>
      <c r="BV34" s="1211"/>
      <c r="BW34" s="1211"/>
      <c r="BX34" s="1211"/>
      <c r="BY34" s="1211"/>
      <c r="BZ34" s="1211"/>
      <c r="CA34" s="1211"/>
      <c r="CB34" s="1211"/>
      <c r="CC34" s="1212"/>
    </row>
    <row r="35" spans="1:81" s="690" customFormat="1" ht="40.15" customHeight="1" thickTop="1" x14ac:dyDescent="0.25">
      <c r="A35" s="673"/>
      <c r="B35" s="1334"/>
      <c r="C35" s="1314" t="s">
        <v>1427</v>
      </c>
      <c r="D35" s="1096">
        <v>3502</v>
      </c>
      <c r="E35" s="1093" t="s">
        <v>7494</v>
      </c>
      <c r="F35" s="1093">
        <v>3502009</v>
      </c>
      <c r="G35" s="1093" t="s">
        <v>7495</v>
      </c>
      <c r="H35" s="1093" t="s">
        <v>7496</v>
      </c>
      <c r="I35" s="2413" t="s">
        <v>7497</v>
      </c>
      <c r="J35" s="1219">
        <v>870</v>
      </c>
      <c r="K35" s="1216" t="str">
        <f>+[26]Metas!K1011</f>
        <v>Campañas de prevención de ESCNNA (una por año)</v>
      </c>
      <c r="L35" s="1222">
        <v>2</v>
      </c>
      <c r="M35" s="1480">
        <f t="shared" si="0"/>
        <v>2</v>
      </c>
      <c r="N35" s="1228"/>
      <c r="O35" s="1231">
        <v>1</v>
      </c>
      <c r="P35" s="1234">
        <v>1</v>
      </c>
      <c r="Q35" s="1237"/>
      <c r="R35" s="1219">
        <f>+$J35</f>
        <v>870</v>
      </c>
      <c r="S35" s="677" t="s">
        <v>7512</v>
      </c>
      <c r="T35" s="981"/>
      <c r="U35" s="708"/>
      <c r="V35" s="708"/>
      <c r="W35" s="677" t="s">
        <v>7513</v>
      </c>
      <c r="X35" s="320">
        <v>44595</v>
      </c>
      <c r="Y35" s="320">
        <v>44607</v>
      </c>
      <c r="Z35" s="320">
        <v>44608</v>
      </c>
      <c r="AA35" s="320">
        <v>44620</v>
      </c>
      <c r="AB35" s="1219">
        <f t="shared" ref="AB35" si="36">+$J35</f>
        <v>870</v>
      </c>
      <c r="AC35" s="1240">
        <f>+L35</f>
        <v>2</v>
      </c>
      <c r="AD35" s="308">
        <f>+AM35+AV35+BE35+BN35</f>
        <v>0</v>
      </c>
      <c r="AE35" s="308">
        <f t="shared" si="24"/>
        <v>0</v>
      </c>
      <c r="AF35" s="308">
        <f t="shared" si="24"/>
        <v>0</v>
      </c>
      <c r="AG35" s="308">
        <f t="shared" si="24"/>
        <v>0</v>
      </c>
      <c r="AH35" s="308">
        <f t="shared" si="24"/>
        <v>0</v>
      </c>
      <c r="AI35" s="308">
        <f t="shared" si="24"/>
        <v>0</v>
      </c>
      <c r="AJ35" s="308">
        <f t="shared" si="24"/>
        <v>0</v>
      </c>
      <c r="AK35" s="1219">
        <f>+$J35</f>
        <v>870</v>
      </c>
      <c r="AL35" s="1310">
        <f>+N35</f>
        <v>0</v>
      </c>
      <c r="AM35" s="308">
        <f>SUM(AN35:AS35)</f>
        <v>0</v>
      </c>
      <c r="AN35" s="674"/>
      <c r="AO35" s="674"/>
      <c r="AP35" s="674"/>
      <c r="AQ35" s="674"/>
      <c r="AR35" s="674"/>
      <c r="AS35" s="674"/>
      <c r="AT35" s="1219">
        <f>+$J35</f>
        <v>870</v>
      </c>
      <c r="AU35" s="1311">
        <f>+O35</f>
        <v>1</v>
      </c>
      <c r="AV35" s="308">
        <f>SUM(AW35:BB35)</f>
        <v>0</v>
      </c>
      <c r="AW35" s="674"/>
      <c r="AX35" s="674"/>
      <c r="AY35" s="674"/>
      <c r="AZ35" s="674"/>
      <c r="BA35" s="674"/>
      <c r="BB35" s="674"/>
      <c r="BC35" s="1219">
        <f>+$J35</f>
        <v>870</v>
      </c>
      <c r="BD35" s="1312">
        <f>+P35</f>
        <v>1</v>
      </c>
      <c r="BE35" s="308">
        <f>SUM(BF35:BK35)</f>
        <v>0</v>
      </c>
      <c r="BF35" s="674"/>
      <c r="BG35" s="674"/>
      <c r="BH35" s="674"/>
      <c r="BI35" s="674"/>
      <c r="BJ35" s="674"/>
      <c r="BK35" s="674"/>
      <c r="BL35" s="1219">
        <f>+$J35</f>
        <v>870</v>
      </c>
      <c r="BM35" s="1313">
        <f>+Q35</f>
        <v>0</v>
      </c>
      <c r="BN35" s="308">
        <f>SUM(BO35:BT35)</f>
        <v>0</v>
      </c>
      <c r="BO35" s="674"/>
      <c r="BP35" s="674"/>
      <c r="BQ35" s="674"/>
      <c r="BR35" s="674"/>
      <c r="BS35" s="674"/>
      <c r="BT35" s="674"/>
      <c r="BU35" s="1204"/>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2414"/>
      <c r="J36" s="1220"/>
      <c r="K36" s="1217"/>
      <c r="L36" s="1223"/>
      <c r="M36" s="1481"/>
      <c r="N36" s="1229"/>
      <c r="O36" s="1232"/>
      <c r="P36" s="1235"/>
      <c r="Q36" s="1238"/>
      <c r="R36" s="1220"/>
      <c r="S36" s="678" t="s">
        <v>7514</v>
      </c>
      <c r="T36" s="982"/>
      <c r="U36" s="709"/>
      <c r="V36" s="932"/>
      <c r="W36" s="678" t="s">
        <v>7515</v>
      </c>
      <c r="X36" s="670">
        <v>44595</v>
      </c>
      <c r="Y36" s="670">
        <v>44607</v>
      </c>
      <c r="Z36" s="670">
        <v>44608</v>
      </c>
      <c r="AA36" s="670">
        <v>44620</v>
      </c>
      <c r="AB36" s="1220"/>
      <c r="AC36" s="1241"/>
      <c r="AD36" s="303">
        <f t="shared" ref="AD36:AD38" si="37">+AM36+AV36+BE36+BN36</f>
        <v>0</v>
      </c>
      <c r="AE36" s="303">
        <f t="shared" si="24"/>
        <v>0</v>
      </c>
      <c r="AF36" s="303">
        <f t="shared" si="24"/>
        <v>0</v>
      </c>
      <c r="AG36" s="303">
        <f t="shared" si="24"/>
        <v>0</v>
      </c>
      <c r="AH36" s="303">
        <f t="shared" si="24"/>
        <v>0</v>
      </c>
      <c r="AI36" s="303">
        <f t="shared" si="24"/>
        <v>0</v>
      </c>
      <c r="AJ36" s="303">
        <f t="shared" si="24"/>
        <v>0</v>
      </c>
      <c r="AK36" s="1220"/>
      <c r="AL36" s="1302"/>
      <c r="AM36" s="303">
        <f t="shared" ref="AM36:AM38" si="38">SUM(AN36:AS36)</f>
        <v>0</v>
      </c>
      <c r="AN36" s="675"/>
      <c r="AO36" s="675"/>
      <c r="AP36" s="675"/>
      <c r="AQ36" s="675"/>
      <c r="AR36" s="675"/>
      <c r="AS36" s="675"/>
      <c r="AT36" s="1220"/>
      <c r="AU36" s="1304"/>
      <c r="AV36" s="303">
        <f t="shared" ref="AV36:AV38" si="39">SUM(AW36:BB36)</f>
        <v>0</v>
      </c>
      <c r="AW36" s="675"/>
      <c r="AX36" s="675"/>
      <c r="AY36" s="675"/>
      <c r="AZ36" s="675"/>
      <c r="BA36" s="675"/>
      <c r="BB36" s="675"/>
      <c r="BC36" s="1220"/>
      <c r="BD36" s="1306"/>
      <c r="BE36" s="303">
        <f t="shared" ref="BE36:BE38" si="40">SUM(BF36:BK36)</f>
        <v>0</v>
      </c>
      <c r="BF36" s="675"/>
      <c r="BG36" s="675"/>
      <c r="BH36" s="675"/>
      <c r="BI36" s="675"/>
      <c r="BJ36" s="675"/>
      <c r="BK36" s="675"/>
      <c r="BL36" s="1220"/>
      <c r="BM36" s="1308"/>
      <c r="BN36" s="303">
        <f t="shared" ref="BN36:BN38" si="41">SUM(BO36:BT36)</f>
        <v>0</v>
      </c>
      <c r="BO36" s="675"/>
      <c r="BP36" s="675"/>
      <c r="BQ36" s="675"/>
      <c r="BR36" s="675"/>
      <c r="BS36" s="675"/>
      <c r="BT36" s="675"/>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2414"/>
      <c r="J37" s="1220"/>
      <c r="K37" s="1217"/>
      <c r="L37" s="1223"/>
      <c r="M37" s="1481"/>
      <c r="N37" s="1229"/>
      <c r="O37" s="1232"/>
      <c r="P37" s="1235"/>
      <c r="Q37" s="1238"/>
      <c r="R37" s="1220"/>
      <c r="S37" s="678" t="s">
        <v>7516</v>
      </c>
      <c r="T37" s="982"/>
      <c r="U37" s="709"/>
      <c r="V37" s="709"/>
      <c r="W37" s="678" t="s">
        <v>7517</v>
      </c>
      <c r="X37" s="670">
        <v>44595</v>
      </c>
      <c r="Y37" s="670">
        <v>44607</v>
      </c>
      <c r="Z37" s="670">
        <v>44621</v>
      </c>
      <c r="AA37" s="670">
        <v>44804</v>
      </c>
      <c r="AB37" s="1220"/>
      <c r="AC37" s="1241"/>
      <c r="AD37" s="303">
        <f t="shared" si="37"/>
        <v>0</v>
      </c>
      <c r="AE37" s="303">
        <f t="shared" si="24"/>
        <v>0</v>
      </c>
      <c r="AF37" s="303">
        <f t="shared" si="24"/>
        <v>0</v>
      </c>
      <c r="AG37" s="303">
        <f t="shared" si="24"/>
        <v>0</v>
      </c>
      <c r="AH37" s="303">
        <f t="shared" si="24"/>
        <v>0</v>
      </c>
      <c r="AI37" s="303">
        <f t="shared" si="24"/>
        <v>0</v>
      </c>
      <c r="AJ37" s="303">
        <f t="shared" si="24"/>
        <v>0</v>
      </c>
      <c r="AK37" s="1220"/>
      <c r="AL37" s="1302"/>
      <c r="AM37" s="303">
        <f t="shared" si="38"/>
        <v>0</v>
      </c>
      <c r="AN37" s="675"/>
      <c r="AO37" s="675"/>
      <c r="AP37" s="675"/>
      <c r="AQ37" s="675"/>
      <c r="AR37" s="675"/>
      <c r="AS37" s="675"/>
      <c r="AT37" s="1220"/>
      <c r="AU37" s="1304"/>
      <c r="AV37" s="303">
        <f t="shared" si="39"/>
        <v>0</v>
      </c>
      <c r="AW37" s="675"/>
      <c r="AX37" s="675"/>
      <c r="AY37" s="675"/>
      <c r="AZ37" s="675"/>
      <c r="BA37" s="675"/>
      <c r="BB37" s="675"/>
      <c r="BC37" s="1220"/>
      <c r="BD37" s="1306"/>
      <c r="BE37" s="303">
        <f t="shared" si="40"/>
        <v>0</v>
      </c>
      <c r="BF37" s="675"/>
      <c r="BG37" s="675"/>
      <c r="BH37" s="675"/>
      <c r="BI37" s="675"/>
      <c r="BJ37" s="675"/>
      <c r="BK37" s="675"/>
      <c r="BL37" s="1220"/>
      <c r="BM37" s="1308"/>
      <c r="BN37" s="303">
        <f t="shared" si="41"/>
        <v>0</v>
      </c>
      <c r="BO37" s="675"/>
      <c r="BP37" s="675"/>
      <c r="BQ37" s="675"/>
      <c r="BR37" s="675"/>
      <c r="BS37" s="675"/>
      <c r="BT37" s="675"/>
      <c r="BU37" s="1207"/>
      <c r="BV37" s="1208"/>
      <c r="BW37" s="1208"/>
      <c r="BX37" s="1208"/>
      <c r="BY37" s="1208"/>
      <c r="BZ37" s="1208"/>
      <c r="CA37" s="1208"/>
      <c r="CB37" s="1208"/>
      <c r="CC37" s="1209"/>
    </row>
    <row r="38" spans="1:81" s="690" customFormat="1" ht="40.15" customHeight="1" thickBot="1" x14ac:dyDescent="0.3">
      <c r="A38" s="673"/>
      <c r="B38" s="1335"/>
      <c r="C38" s="1316"/>
      <c r="D38" s="1098"/>
      <c r="E38" s="1095"/>
      <c r="F38" s="1095"/>
      <c r="G38" s="1095"/>
      <c r="H38" s="1095"/>
      <c r="I38" s="2415"/>
      <c r="J38" s="1221"/>
      <c r="K38" s="1218"/>
      <c r="L38" s="1224"/>
      <c r="M38" s="1491"/>
      <c r="N38" s="1230"/>
      <c r="O38" s="1233"/>
      <c r="P38" s="1236"/>
      <c r="Q38" s="1239"/>
      <c r="R38" s="1221"/>
      <c r="S38" s="679"/>
      <c r="T38" s="983"/>
      <c r="U38" s="710"/>
      <c r="V38" s="710"/>
      <c r="W38" s="679"/>
      <c r="X38" s="671"/>
      <c r="Y38" s="671"/>
      <c r="Z38" s="671"/>
      <c r="AA38" s="671"/>
      <c r="AB38" s="1221"/>
      <c r="AC38" s="1242"/>
      <c r="AD38" s="306">
        <f t="shared" si="37"/>
        <v>0</v>
      </c>
      <c r="AE38" s="306">
        <f t="shared" si="24"/>
        <v>0</v>
      </c>
      <c r="AF38" s="306">
        <f t="shared" si="24"/>
        <v>0</v>
      </c>
      <c r="AG38" s="306">
        <f t="shared" si="24"/>
        <v>0</v>
      </c>
      <c r="AH38" s="306">
        <f t="shared" si="24"/>
        <v>0</v>
      </c>
      <c r="AI38" s="306">
        <f t="shared" si="24"/>
        <v>0</v>
      </c>
      <c r="AJ38" s="306">
        <f t="shared" si="24"/>
        <v>0</v>
      </c>
      <c r="AK38" s="1221"/>
      <c r="AL38" s="1303"/>
      <c r="AM38" s="306">
        <f t="shared" si="38"/>
        <v>0</v>
      </c>
      <c r="AN38" s="676"/>
      <c r="AO38" s="676"/>
      <c r="AP38" s="676"/>
      <c r="AQ38" s="676"/>
      <c r="AR38" s="676"/>
      <c r="AS38" s="676"/>
      <c r="AT38" s="1221"/>
      <c r="AU38" s="1305"/>
      <c r="AV38" s="306">
        <f t="shared" si="39"/>
        <v>0</v>
      </c>
      <c r="AW38" s="676"/>
      <c r="AX38" s="676"/>
      <c r="AY38" s="676"/>
      <c r="AZ38" s="676"/>
      <c r="BA38" s="676"/>
      <c r="BB38" s="676"/>
      <c r="BC38" s="1221"/>
      <c r="BD38" s="1307"/>
      <c r="BE38" s="306">
        <f t="shared" si="40"/>
        <v>0</v>
      </c>
      <c r="BF38" s="676"/>
      <c r="BG38" s="676"/>
      <c r="BH38" s="676"/>
      <c r="BI38" s="676"/>
      <c r="BJ38" s="676"/>
      <c r="BK38" s="676"/>
      <c r="BL38" s="1221"/>
      <c r="BM38" s="1309"/>
      <c r="BN38" s="306">
        <f t="shared" si="41"/>
        <v>0</v>
      </c>
      <c r="BO38" s="676"/>
      <c r="BP38" s="676"/>
      <c r="BQ38" s="676"/>
      <c r="BR38" s="676"/>
      <c r="BS38" s="676"/>
      <c r="BT38" s="676"/>
      <c r="BU38" s="1210"/>
      <c r="BV38" s="1211"/>
      <c r="BW38" s="1211"/>
      <c r="BX38" s="1211"/>
      <c r="BY38" s="1211"/>
      <c r="BZ38" s="1211"/>
      <c r="CA38" s="1211"/>
      <c r="CB38" s="1211"/>
      <c r="CC38" s="1212"/>
    </row>
    <row r="39" spans="1:81" s="690" customFormat="1" ht="40.15" customHeight="1" thickTop="1" x14ac:dyDescent="0.25">
      <c r="A39" s="673"/>
      <c r="B39" s="1333" t="s">
        <v>1429</v>
      </c>
      <c r="C39" s="1314" t="s">
        <v>1432</v>
      </c>
      <c r="D39" s="1096">
        <v>3502</v>
      </c>
      <c r="E39" s="1093" t="s">
        <v>7494</v>
      </c>
      <c r="F39" s="1093">
        <v>3502009</v>
      </c>
      <c r="G39" s="1093" t="s">
        <v>7495</v>
      </c>
      <c r="H39" s="1093" t="s">
        <v>7496</v>
      </c>
      <c r="I39" s="2413" t="s">
        <v>7497</v>
      </c>
      <c r="J39" s="1219">
        <v>871</v>
      </c>
      <c r="K39" s="1216" t="str">
        <f>+[26]Metas!K1013</f>
        <v>Consejo Consultivo de Turismo reactivado</v>
      </c>
      <c r="L39" s="1222">
        <v>1</v>
      </c>
      <c r="M39" s="1480">
        <f t="shared" si="0"/>
        <v>1</v>
      </c>
      <c r="N39" s="1228"/>
      <c r="O39" s="1231">
        <v>1</v>
      </c>
      <c r="P39" s="1234"/>
      <c r="Q39" s="1237"/>
      <c r="R39" s="1219">
        <f>+$J39</f>
        <v>871</v>
      </c>
      <c r="S39" s="677" t="s">
        <v>7518</v>
      </c>
      <c r="T39" s="981"/>
      <c r="U39" s="708"/>
      <c r="V39" s="708"/>
      <c r="W39" s="677" t="s">
        <v>7519</v>
      </c>
      <c r="X39" s="670">
        <v>44564</v>
      </c>
      <c r="Y39" s="669">
        <v>44592</v>
      </c>
      <c r="Z39" s="669"/>
      <c r="AA39" s="669"/>
      <c r="AB39" s="1219">
        <f t="shared" ref="AB39" si="42">+$J39</f>
        <v>871</v>
      </c>
      <c r="AC39" s="1240">
        <f>+L39</f>
        <v>1</v>
      </c>
      <c r="AD39" s="308">
        <f>+AM39+AV39+BE39+BN39</f>
        <v>0</v>
      </c>
      <c r="AE39" s="308">
        <f t="shared" si="24"/>
        <v>0</v>
      </c>
      <c r="AF39" s="308">
        <f t="shared" si="24"/>
        <v>0</v>
      </c>
      <c r="AG39" s="308">
        <f t="shared" si="24"/>
        <v>0</v>
      </c>
      <c r="AH39" s="308">
        <f t="shared" si="24"/>
        <v>0</v>
      </c>
      <c r="AI39" s="308">
        <f t="shared" si="24"/>
        <v>0</v>
      </c>
      <c r="AJ39" s="308">
        <f t="shared" si="24"/>
        <v>0</v>
      </c>
      <c r="AK39" s="1219">
        <f>+$J39</f>
        <v>871</v>
      </c>
      <c r="AL39" s="1310">
        <f>+N39</f>
        <v>0</v>
      </c>
      <c r="AM39" s="308">
        <f>SUM(AN39:AS39)</f>
        <v>0</v>
      </c>
      <c r="AN39" s="674"/>
      <c r="AO39" s="674"/>
      <c r="AP39" s="674"/>
      <c r="AQ39" s="674"/>
      <c r="AR39" s="674"/>
      <c r="AS39" s="674"/>
      <c r="AT39" s="1219">
        <f>+$J39</f>
        <v>871</v>
      </c>
      <c r="AU39" s="1311">
        <f>+O39</f>
        <v>1</v>
      </c>
      <c r="AV39" s="308">
        <f>SUM(AW39:BB39)</f>
        <v>0</v>
      </c>
      <c r="AW39" s="674"/>
      <c r="AX39" s="674"/>
      <c r="AY39" s="674"/>
      <c r="AZ39" s="674"/>
      <c r="BA39" s="674"/>
      <c r="BB39" s="674"/>
      <c r="BC39" s="1219">
        <f>+$J39</f>
        <v>871</v>
      </c>
      <c r="BD39" s="1312">
        <f>+P39</f>
        <v>0</v>
      </c>
      <c r="BE39" s="308">
        <f>SUM(BF39:BK39)</f>
        <v>0</v>
      </c>
      <c r="BF39" s="674"/>
      <c r="BG39" s="674"/>
      <c r="BH39" s="674"/>
      <c r="BI39" s="674"/>
      <c r="BJ39" s="674"/>
      <c r="BK39" s="674"/>
      <c r="BL39" s="1219">
        <f>+$J39</f>
        <v>871</v>
      </c>
      <c r="BM39" s="1313">
        <f>+Q39</f>
        <v>0</v>
      </c>
      <c r="BN39" s="308">
        <f>SUM(BO39:BT39)</f>
        <v>0</v>
      </c>
      <c r="BO39" s="674"/>
      <c r="BP39" s="674"/>
      <c r="BQ39" s="674"/>
      <c r="BR39" s="674"/>
      <c r="BS39" s="674"/>
      <c r="BT39" s="674"/>
      <c r="BU39" s="1204"/>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2414"/>
      <c r="J40" s="1220"/>
      <c r="K40" s="1217"/>
      <c r="L40" s="1223"/>
      <c r="M40" s="1481"/>
      <c r="N40" s="1229"/>
      <c r="O40" s="1232"/>
      <c r="P40" s="1235"/>
      <c r="Q40" s="1238"/>
      <c r="R40" s="1220"/>
      <c r="S40" s="678" t="s">
        <v>7520</v>
      </c>
      <c r="T40" s="982"/>
      <c r="U40" s="709"/>
      <c r="V40" s="709"/>
      <c r="W40" s="678" t="s">
        <v>7521</v>
      </c>
      <c r="X40" s="670"/>
      <c r="Y40" s="670"/>
      <c r="Z40" s="670">
        <v>44227</v>
      </c>
      <c r="AA40" s="670">
        <v>44926</v>
      </c>
      <c r="AB40" s="1220"/>
      <c r="AC40" s="1241"/>
      <c r="AD40" s="303">
        <f t="shared" ref="AD40:AD42" si="43">+AM40+AV40+BE40+BN40</f>
        <v>0</v>
      </c>
      <c r="AE40" s="303">
        <f t="shared" si="24"/>
        <v>0</v>
      </c>
      <c r="AF40" s="303">
        <f t="shared" si="24"/>
        <v>0</v>
      </c>
      <c r="AG40" s="303">
        <f t="shared" si="24"/>
        <v>0</v>
      </c>
      <c r="AH40" s="303">
        <f t="shared" si="24"/>
        <v>0</v>
      </c>
      <c r="AI40" s="303">
        <f t="shared" si="24"/>
        <v>0</v>
      </c>
      <c r="AJ40" s="303">
        <f t="shared" si="24"/>
        <v>0</v>
      </c>
      <c r="AK40" s="1220"/>
      <c r="AL40" s="1302"/>
      <c r="AM40" s="303">
        <f t="shared" ref="AM40:AM42" si="44">SUM(AN40:AS40)</f>
        <v>0</v>
      </c>
      <c r="AN40" s="675"/>
      <c r="AO40" s="675"/>
      <c r="AP40" s="675"/>
      <c r="AQ40" s="675"/>
      <c r="AR40" s="675"/>
      <c r="AS40" s="675"/>
      <c r="AT40" s="1220"/>
      <c r="AU40" s="1304"/>
      <c r="AV40" s="303">
        <f t="shared" ref="AV40:AV42" si="45">SUM(AW40:BB40)</f>
        <v>0</v>
      </c>
      <c r="AW40" s="675"/>
      <c r="AX40" s="675"/>
      <c r="AY40" s="675"/>
      <c r="AZ40" s="675"/>
      <c r="BA40" s="675"/>
      <c r="BB40" s="675"/>
      <c r="BC40" s="1220"/>
      <c r="BD40" s="1306"/>
      <c r="BE40" s="303">
        <f t="shared" ref="BE40:BE42" si="46">SUM(BF40:BK40)</f>
        <v>0</v>
      </c>
      <c r="BF40" s="675"/>
      <c r="BG40" s="675"/>
      <c r="BH40" s="675"/>
      <c r="BI40" s="675"/>
      <c r="BJ40" s="675"/>
      <c r="BK40" s="675"/>
      <c r="BL40" s="1220"/>
      <c r="BM40" s="1308"/>
      <c r="BN40" s="303">
        <f t="shared" ref="BN40:BN42" si="47">SUM(BO40:BT40)</f>
        <v>0</v>
      </c>
      <c r="BO40" s="675"/>
      <c r="BP40" s="675"/>
      <c r="BQ40" s="675"/>
      <c r="BR40" s="675"/>
      <c r="BS40" s="675"/>
      <c r="BT40" s="675"/>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2414"/>
      <c r="J41" s="1220"/>
      <c r="K41" s="1217"/>
      <c r="L41" s="1223"/>
      <c r="M41" s="1481"/>
      <c r="N41" s="1229"/>
      <c r="O41" s="1232"/>
      <c r="P41" s="1235"/>
      <c r="Q41" s="1238"/>
      <c r="R41" s="1220"/>
      <c r="S41" s="678" t="s">
        <v>7522</v>
      </c>
      <c r="T41" s="982"/>
      <c r="U41" s="709"/>
      <c r="V41" s="709"/>
      <c r="W41" s="678" t="s">
        <v>7523</v>
      </c>
      <c r="X41" s="670"/>
      <c r="Y41" s="670"/>
      <c r="Z41" s="670">
        <v>44227</v>
      </c>
      <c r="AA41" s="670">
        <v>44926</v>
      </c>
      <c r="AB41" s="1220"/>
      <c r="AC41" s="1241"/>
      <c r="AD41" s="303">
        <f t="shared" si="43"/>
        <v>0</v>
      </c>
      <c r="AE41" s="303">
        <f t="shared" si="24"/>
        <v>0</v>
      </c>
      <c r="AF41" s="303">
        <f t="shared" si="24"/>
        <v>0</v>
      </c>
      <c r="AG41" s="303">
        <f t="shared" si="24"/>
        <v>0</v>
      </c>
      <c r="AH41" s="303">
        <f t="shared" si="24"/>
        <v>0</v>
      </c>
      <c r="AI41" s="303">
        <f t="shared" si="24"/>
        <v>0</v>
      </c>
      <c r="AJ41" s="303">
        <f t="shared" si="24"/>
        <v>0</v>
      </c>
      <c r="AK41" s="1220"/>
      <c r="AL41" s="1302"/>
      <c r="AM41" s="303">
        <f t="shared" si="44"/>
        <v>0</v>
      </c>
      <c r="AN41" s="675"/>
      <c r="AO41" s="675"/>
      <c r="AP41" s="675"/>
      <c r="AQ41" s="675"/>
      <c r="AR41" s="675"/>
      <c r="AS41" s="675"/>
      <c r="AT41" s="1220"/>
      <c r="AU41" s="1304"/>
      <c r="AV41" s="303">
        <f t="shared" si="45"/>
        <v>0</v>
      </c>
      <c r="AW41" s="675"/>
      <c r="AX41" s="675"/>
      <c r="AY41" s="675"/>
      <c r="AZ41" s="675"/>
      <c r="BA41" s="675"/>
      <c r="BB41" s="675"/>
      <c r="BC41" s="1220"/>
      <c r="BD41" s="1306"/>
      <c r="BE41" s="303">
        <f t="shared" si="46"/>
        <v>0</v>
      </c>
      <c r="BF41" s="675"/>
      <c r="BG41" s="675"/>
      <c r="BH41" s="675"/>
      <c r="BI41" s="675"/>
      <c r="BJ41" s="675"/>
      <c r="BK41" s="675"/>
      <c r="BL41" s="1220"/>
      <c r="BM41" s="1308"/>
      <c r="BN41" s="303">
        <f t="shared" si="47"/>
        <v>0</v>
      </c>
      <c r="BO41" s="675"/>
      <c r="BP41" s="675"/>
      <c r="BQ41" s="675"/>
      <c r="BR41" s="675"/>
      <c r="BS41" s="675"/>
      <c r="BT41" s="675"/>
      <c r="BU41" s="1207"/>
      <c r="BV41" s="1208"/>
      <c r="BW41" s="1208"/>
      <c r="BX41" s="1208"/>
      <c r="BY41" s="1208"/>
      <c r="BZ41" s="1208"/>
      <c r="CA41" s="1208"/>
      <c r="CB41" s="1208"/>
      <c r="CC41" s="1209"/>
    </row>
    <row r="42" spans="1:81" s="690" customFormat="1" ht="40.15" customHeight="1" thickBot="1" x14ac:dyDescent="0.3">
      <c r="A42" s="673"/>
      <c r="B42" s="1334"/>
      <c r="C42" s="1315"/>
      <c r="D42" s="1098"/>
      <c r="E42" s="1095"/>
      <c r="F42" s="1095"/>
      <c r="G42" s="1095"/>
      <c r="H42" s="1095"/>
      <c r="I42" s="2415"/>
      <c r="J42" s="1221"/>
      <c r="K42" s="1218"/>
      <c r="L42" s="1224"/>
      <c r="M42" s="1491"/>
      <c r="N42" s="1230"/>
      <c r="O42" s="1233"/>
      <c r="P42" s="1236"/>
      <c r="Q42" s="1239"/>
      <c r="R42" s="1221"/>
      <c r="S42" s="679"/>
      <c r="T42" s="983"/>
      <c r="U42" s="710"/>
      <c r="V42" s="710"/>
      <c r="W42" s="679"/>
      <c r="X42" s="671"/>
      <c r="Y42" s="671"/>
      <c r="Z42" s="671"/>
      <c r="AA42" s="671"/>
      <c r="AB42" s="1221"/>
      <c r="AC42" s="1242"/>
      <c r="AD42" s="306">
        <f t="shared" si="43"/>
        <v>0</v>
      </c>
      <c r="AE42" s="306">
        <f t="shared" si="24"/>
        <v>0</v>
      </c>
      <c r="AF42" s="306">
        <f t="shared" si="24"/>
        <v>0</v>
      </c>
      <c r="AG42" s="306">
        <f t="shared" si="24"/>
        <v>0</v>
      </c>
      <c r="AH42" s="306">
        <f t="shared" si="24"/>
        <v>0</v>
      </c>
      <c r="AI42" s="306">
        <f t="shared" si="24"/>
        <v>0</v>
      </c>
      <c r="AJ42" s="306">
        <f t="shared" si="24"/>
        <v>0</v>
      </c>
      <c r="AK42" s="1221"/>
      <c r="AL42" s="1303"/>
      <c r="AM42" s="306">
        <f t="shared" si="44"/>
        <v>0</v>
      </c>
      <c r="AN42" s="676"/>
      <c r="AO42" s="676"/>
      <c r="AP42" s="676"/>
      <c r="AQ42" s="676"/>
      <c r="AR42" s="676"/>
      <c r="AS42" s="676"/>
      <c r="AT42" s="1221"/>
      <c r="AU42" s="1305"/>
      <c r="AV42" s="306">
        <f t="shared" si="45"/>
        <v>0</v>
      </c>
      <c r="AW42" s="676"/>
      <c r="AX42" s="676"/>
      <c r="AY42" s="676"/>
      <c r="AZ42" s="676"/>
      <c r="BA42" s="676"/>
      <c r="BB42" s="676"/>
      <c r="BC42" s="1221"/>
      <c r="BD42" s="1307"/>
      <c r="BE42" s="306">
        <f t="shared" si="46"/>
        <v>0</v>
      </c>
      <c r="BF42" s="676"/>
      <c r="BG42" s="676"/>
      <c r="BH42" s="676"/>
      <c r="BI42" s="676"/>
      <c r="BJ42" s="676"/>
      <c r="BK42" s="676"/>
      <c r="BL42" s="1221"/>
      <c r="BM42" s="1309"/>
      <c r="BN42" s="306">
        <f t="shared" si="47"/>
        <v>0</v>
      </c>
      <c r="BO42" s="676"/>
      <c r="BP42" s="676"/>
      <c r="BQ42" s="676"/>
      <c r="BR42" s="676"/>
      <c r="BS42" s="676"/>
      <c r="BT42" s="676"/>
      <c r="BU42" s="1210"/>
      <c r="BV42" s="1211"/>
      <c r="BW42" s="1211"/>
      <c r="BX42" s="1211"/>
      <c r="BY42" s="1211"/>
      <c r="BZ42" s="1211"/>
      <c r="CA42" s="1211"/>
      <c r="CB42" s="1211"/>
      <c r="CC42" s="1212"/>
    </row>
    <row r="43" spans="1:81" s="690" customFormat="1" ht="40.15" customHeight="1" thickTop="1" x14ac:dyDescent="0.25">
      <c r="A43" s="673"/>
      <c r="B43" s="1334"/>
      <c r="C43" s="1315"/>
      <c r="D43" s="1096">
        <v>3502</v>
      </c>
      <c r="E43" s="1093" t="s">
        <v>7494</v>
      </c>
      <c r="F43" s="1093">
        <v>3502009</v>
      </c>
      <c r="G43" s="1093" t="s">
        <v>7495</v>
      </c>
      <c r="H43" s="1093" t="s">
        <v>7496</v>
      </c>
      <c r="I43" s="2413" t="s">
        <v>7497</v>
      </c>
      <c r="J43" s="1219">
        <v>872</v>
      </c>
      <c r="K43" s="1216" t="str">
        <f>+[26]Metas!K1014</f>
        <v>Consejo de Seguridad Departamental Turístico reactivado</v>
      </c>
      <c r="L43" s="1222">
        <v>1</v>
      </c>
      <c r="M43" s="1480">
        <f t="shared" si="0"/>
        <v>1</v>
      </c>
      <c r="N43" s="1228"/>
      <c r="O43" s="1231"/>
      <c r="P43" s="1234"/>
      <c r="Q43" s="1237">
        <v>1</v>
      </c>
      <c r="R43" s="1219">
        <f>+$J43</f>
        <v>872</v>
      </c>
      <c r="S43" s="677" t="s">
        <v>7524</v>
      </c>
      <c r="T43" s="981"/>
      <c r="U43" s="708"/>
      <c r="V43" s="708"/>
      <c r="W43" s="677" t="s">
        <v>7519</v>
      </c>
      <c r="X43" s="670">
        <v>44564</v>
      </c>
      <c r="Y43" s="669">
        <v>44592</v>
      </c>
      <c r="Z43" s="669"/>
      <c r="AA43" s="669"/>
      <c r="AB43" s="1219">
        <f t="shared" ref="AB43" si="48">+$J43</f>
        <v>872</v>
      </c>
      <c r="AC43" s="1240">
        <f>+L43</f>
        <v>1</v>
      </c>
      <c r="AD43" s="308">
        <f>+AM43+AV43+BE43+BN43</f>
        <v>0</v>
      </c>
      <c r="AE43" s="308">
        <f t="shared" si="24"/>
        <v>0</v>
      </c>
      <c r="AF43" s="308">
        <f t="shared" si="24"/>
        <v>0</v>
      </c>
      <c r="AG43" s="308">
        <f t="shared" si="24"/>
        <v>0</v>
      </c>
      <c r="AH43" s="308">
        <f t="shared" si="24"/>
        <v>0</v>
      </c>
      <c r="AI43" s="308">
        <f t="shared" si="24"/>
        <v>0</v>
      </c>
      <c r="AJ43" s="308">
        <f t="shared" si="24"/>
        <v>0</v>
      </c>
      <c r="AK43" s="1219">
        <f>+$J43</f>
        <v>872</v>
      </c>
      <c r="AL43" s="1310">
        <f>+N43</f>
        <v>0</v>
      </c>
      <c r="AM43" s="308">
        <f>SUM(AN43:AS43)</f>
        <v>0</v>
      </c>
      <c r="AN43" s="674"/>
      <c r="AO43" s="674"/>
      <c r="AP43" s="674"/>
      <c r="AQ43" s="674"/>
      <c r="AR43" s="674"/>
      <c r="AS43" s="674"/>
      <c r="AT43" s="1219">
        <f>+$J43</f>
        <v>872</v>
      </c>
      <c r="AU43" s="1311">
        <f>+O43</f>
        <v>0</v>
      </c>
      <c r="AV43" s="308">
        <f>SUM(AW43:BB43)</f>
        <v>0</v>
      </c>
      <c r="AW43" s="674"/>
      <c r="AX43" s="674"/>
      <c r="AY43" s="674"/>
      <c r="AZ43" s="674"/>
      <c r="BA43" s="674"/>
      <c r="BB43" s="674"/>
      <c r="BC43" s="1219">
        <f>+$J43</f>
        <v>872</v>
      </c>
      <c r="BD43" s="1312">
        <f>+P43</f>
        <v>0</v>
      </c>
      <c r="BE43" s="308">
        <f>SUM(BF43:BK43)</f>
        <v>0</v>
      </c>
      <c r="BF43" s="674"/>
      <c r="BG43" s="674"/>
      <c r="BH43" s="674"/>
      <c r="BI43" s="674"/>
      <c r="BJ43" s="674"/>
      <c r="BK43" s="674"/>
      <c r="BL43" s="1219">
        <f>+$J43</f>
        <v>872</v>
      </c>
      <c r="BM43" s="1313">
        <f>+Q43</f>
        <v>1</v>
      </c>
      <c r="BN43" s="308">
        <f>SUM(BO43:BT43)</f>
        <v>0</v>
      </c>
      <c r="BO43" s="674"/>
      <c r="BP43" s="674"/>
      <c r="BQ43" s="674"/>
      <c r="BR43" s="674"/>
      <c r="BS43" s="674"/>
      <c r="BT43" s="674"/>
      <c r="BU43" s="1204"/>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2414"/>
      <c r="J44" s="1220"/>
      <c r="K44" s="1217"/>
      <c r="L44" s="1223"/>
      <c r="M44" s="1481"/>
      <c r="N44" s="1229"/>
      <c r="O44" s="1232"/>
      <c r="P44" s="1235"/>
      <c r="Q44" s="1238"/>
      <c r="R44" s="1220"/>
      <c r="S44" s="678" t="s">
        <v>7520</v>
      </c>
      <c r="T44" s="982"/>
      <c r="U44" s="709"/>
      <c r="V44" s="709"/>
      <c r="W44" s="678" t="s">
        <v>7521</v>
      </c>
      <c r="X44" s="670"/>
      <c r="Y44" s="670"/>
      <c r="Z44" s="670">
        <v>44671</v>
      </c>
      <c r="AA44" s="670">
        <v>44853</v>
      </c>
      <c r="AB44" s="1220"/>
      <c r="AC44" s="1241"/>
      <c r="AD44" s="303">
        <f t="shared" ref="AD44:AD46" si="49">+AM44+AV44+BE44+BN44</f>
        <v>0</v>
      </c>
      <c r="AE44" s="303">
        <f t="shared" si="24"/>
        <v>0</v>
      </c>
      <c r="AF44" s="303">
        <f t="shared" si="24"/>
        <v>0</v>
      </c>
      <c r="AG44" s="303">
        <f t="shared" si="24"/>
        <v>0</v>
      </c>
      <c r="AH44" s="303">
        <f t="shared" si="24"/>
        <v>0</v>
      </c>
      <c r="AI44" s="303">
        <f t="shared" si="24"/>
        <v>0</v>
      </c>
      <c r="AJ44" s="303">
        <f t="shared" si="24"/>
        <v>0</v>
      </c>
      <c r="AK44" s="1220"/>
      <c r="AL44" s="1302"/>
      <c r="AM44" s="303">
        <f t="shared" ref="AM44:AM46" si="50">SUM(AN44:AS44)</f>
        <v>0</v>
      </c>
      <c r="AN44" s="675"/>
      <c r="AO44" s="675"/>
      <c r="AP44" s="675"/>
      <c r="AQ44" s="675"/>
      <c r="AR44" s="675"/>
      <c r="AS44" s="675"/>
      <c r="AT44" s="1220"/>
      <c r="AU44" s="1304"/>
      <c r="AV44" s="303">
        <f t="shared" ref="AV44:AV46" si="51">SUM(AW44:BB44)</f>
        <v>0</v>
      </c>
      <c r="AW44" s="675"/>
      <c r="AX44" s="675"/>
      <c r="AY44" s="675"/>
      <c r="AZ44" s="675"/>
      <c r="BA44" s="675"/>
      <c r="BB44" s="675"/>
      <c r="BC44" s="1220"/>
      <c r="BD44" s="1306"/>
      <c r="BE44" s="303">
        <f t="shared" ref="BE44:BE46" si="52">SUM(BF44:BK44)</f>
        <v>0</v>
      </c>
      <c r="BF44" s="675"/>
      <c r="BG44" s="675"/>
      <c r="BH44" s="675"/>
      <c r="BI44" s="675"/>
      <c r="BJ44" s="675"/>
      <c r="BK44" s="675"/>
      <c r="BL44" s="1220"/>
      <c r="BM44" s="1308"/>
      <c r="BN44" s="303">
        <f t="shared" ref="BN44:BN46" si="53">SUM(BO44:BT44)</f>
        <v>0</v>
      </c>
      <c r="BO44" s="675"/>
      <c r="BP44" s="675"/>
      <c r="BQ44" s="675"/>
      <c r="BR44" s="675"/>
      <c r="BS44" s="675"/>
      <c r="BT44" s="675"/>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2414"/>
      <c r="J45" s="1220"/>
      <c r="K45" s="1217"/>
      <c r="L45" s="1223"/>
      <c r="M45" s="1481"/>
      <c r="N45" s="1229"/>
      <c r="O45" s="1232"/>
      <c r="P45" s="1235"/>
      <c r="Q45" s="1238"/>
      <c r="R45" s="1220"/>
      <c r="S45" s="678" t="s">
        <v>7522</v>
      </c>
      <c r="T45" s="982"/>
      <c r="U45" s="709"/>
      <c r="V45" s="709"/>
      <c r="W45" s="678" t="s">
        <v>7523</v>
      </c>
      <c r="X45" s="670"/>
      <c r="Y45" s="670"/>
      <c r="Z45" s="670">
        <v>44671</v>
      </c>
      <c r="AA45" s="670">
        <v>44853</v>
      </c>
      <c r="AB45" s="1220"/>
      <c r="AC45" s="1241"/>
      <c r="AD45" s="303">
        <f t="shared" si="49"/>
        <v>0</v>
      </c>
      <c r="AE45" s="303">
        <f t="shared" si="24"/>
        <v>0</v>
      </c>
      <c r="AF45" s="303">
        <f t="shared" si="24"/>
        <v>0</v>
      </c>
      <c r="AG45" s="303">
        <f t="shared" si="24"/>
        <v>0</v>
      </c>
      <c r="AH45" s="303">
        <f t="shared" si="24"/>
        <v>0</v>
      </c>
      <c r="AI45" s="303">
        <f t="shared" si="24"/>
        <v>0</v>
      </c>
      <c r="AJ45" s="303">
        <f t="shared" si="24"/>
        <v>0</v>
      </c>
      <c r="AK45" s="1220"/>
      <c r="AL45" s="1302"/>
      <c r="AM45" s="303">
        <f t="shared" si="50"/>
        <v>0</v>
      </c>
      <c r="AN45" s="675"/>
      <c r="AO45" s="675"/>
      <c r="AP45" s="675"/>
      <c r="AQ45" s="675"/>
      <c r="AR45" s="675"/>
      <c r="AS45" s="675"/>
      <c r="AT45" s="1220"/>
      <c r="AU45" s="1304"/>
      <c r="AV45" s="303">
        <f t="shared" si="51"/>
        <v>0</v>
      </c>
      <c r="AW45" s="675"/>
      <c r="AX45" s="675"/>
      <c r="AY45" s="675"/>
      <c r="AZ45" s="675"/>
      <c r="BA45" s="675"/>
      <c r="BB45" s="675"/>
      <c r="BC45" s="1220"/>
      <c r="BD45" s="1306"/>
      <c r="BE45" s="303">
        <f t="shared" si="52"/>
        <v>0</v>
      </c>
      <c r="BF45" s="675"/>
      <c r="BG45" s="675"/>
      <c r="BH45" s="675"/>
      <c r="BI45" s="675"/>
      <c r="BJ45" s="675"/>
      <c r="BK45" s="675"/>
      <c r="BL45" s="1220"/>
      <c r="BM45" s="1308"/>
      <c r="BN45" s="303">
        <f t="shared" si="53"/>
        <v>0</v>
      </c>
      <c r="BO45" s="675"/>
      <c r="BP45" s="675"/>
      <c r="BQ45" s="675"/>
      <c r="BR45" s="675"/>
      <c r="BS45" s="675"/>
      <c r="BT45" s="675"/>
      <c r="BU45" s="1207"/>
      <c r="BV45" s="1208"/>
      <c r="BW45" s="1208"/>
      <c r="BX45" s="1208"/>
      <c r="BY45" s="1208"/>
      <c r="BZ45" s="1208"/>
      <c r="CA45" s="1208"/>
      <c r="CB45" s="1208"/>
      <c r="CC45" s="1209"/>
    </row>
    <row r="46" spans="1:81" s="690" customFormat="1" ht="40.15" customHeight="1" thickBot="1" x14ac:dyDescent="0.3">
      <c r="A46" s="673"/>
      <c r="B46" s="1334"/>
      <c r="C46" s="1315"/>
      <c r="D46" s="1098"/>
      <c r="E46" s="1095"/>
      <c r="F46" s="1095"/>
      <c r="G46" s="1095"/>
      <c r="H46" s="1095"/>
      <c r="I46" s="2415"/>
      <c r="J46" s="1221"/>
      <c r="K46" s="1218"/>
      <c r="L46" s="1224"/>
      <c r="M46" s="1491"/>
      <c r="N46" s="1230"/>
      <c r="O46" s="1233"/>
      <c r="P46" s="1236"/>
      <c r="Q46" s="1239"/>
      <c r="R46" s="1221"/>
      <c r="S46" s="679"/>
      <c r="T46" s="983"/>
      <c r="U46" s="710"/>
      <c r="V46" s="710"/>
      <c r="W46" s="679"/>
      <c r="X46" s="671"/>
      <c r="Y46" s="671"/>
      <c r="Z46" s="671"/>
      <c r="AA46" s="671"/>
      <c r="AB46" s="1221"/>
      <c r="AC46" s="1242"/>
      <c r="AD46" s="306">
        <f t="shared" si="49"/>
        <v>0</v>
      </c>
      <c r="AE46" s="306">
        <f t="shared" si="24"/>
        <v>0</v>
      </c>
      <c r="AF46" s="306">
        <f t="shared" si="24"/>
        <v>0</v>
      </c>
      <c r="AG46" s="306">
        <f t="shared" si="24"/>
        <v>0</v>
      </c>
      <c r="AH46" s="306">
        <f t="shared" si="24"/>
        <v>0</v>
      </c>
      <c r="AI46" s="306">
        <f t="shared" si="24"/>
        <v>0</v>
      </c>
      <c r="AJ46" s="306">
        <f t="shared" si="24"/>
        <v>0</v>
      </c>
      <c r="AK46" s="1221"/>
      <c r="AL46" s="1303"/>
      <c r="AM46" s="306">
        <f t="shared" si="50"/>
        <v>0</v>
      </c>
      <c r="AN46" s="676"/>
      <c r="AO46" s="676"/>
      <c r="AP46" s="676"/>
      <c r="AQ46" s="676"/>
      <c r="AR46" s="676"/>
      <c r="AS46" s="676"/>
      <c r="AT46" s="1221"/>
      <c r="AU46" s="1305"/>
      <c r="AV46" s="306">
        <f t="shared" si="51"/>
        <v>0</v>
      </c>
      <c r="AW46" s="676"/>
      <c r="AX46" s="676"/>
      <c r="AY46" s="676"/>
      <c r="AZ46" s="676"/>
      <c r="BA46" s="676"/>
      <c r="BB46" s="676"/>
      <c r="BC46" s="1221"/>
      <c r="BD46" s="1307"/>
      <c r="BE46" s="306">
        <f t="shared" si="52"/>
        <v>0</v>
      </c>
      <c r="BF46" s="676"/>
      <c r="BG46" s="676"/>
      <c r="BH46" s="676"/>
      <c r="BI46" s="676"/>
      <c r="BJ46" s="676"/>
      <c r="BK46" s="676"/>
      <c r="BL46" s="1221"/>
      <c r="BM46" s="1309"/>
      <c r="BN46" s="306">
        <f t="shared" si="53"/>
        <v>0</v>
      </c>
      <c r="BO46" s="676"/>
      <c r="BP46" s="676"/>
      <c r="BQ46" s="676"/>
      <c r="BR46" s="676"/>
      <c r="BS46" s="676"/>
      <c r="BT46" s="676"/>
      <c r="BU46" s="1210"/>
      <c r="BV46" s="1211"/>
      <c r="BW46" s="1211"/>
      <c r="BX46" s="1211"/>
      <c r="BY46" s="1211"/>
      <c r="BZ46" s="1211"/>
      <c r="CA46" s="1211"/>
      <c r="CB46" s="1211"/>
      <c r="CC46" s="1212"/>
    </row>
    <row r="47" spans="1:81" s="690" customFormat="1" ht="40.15" customHeight="1" thickTop="1" x14ac:dyDescent="0.25">
      <c r="A47" s="673"/>
      <c r="B47" s="1334"/>
      <c r="C47" s="1315"/>
      <c r="D47" s="1096">
        <v>3502</v>
      </c>
      <c r="E47" s="1093" t="s">
        <v>7494</v>
      </c>
      <c r="F47" s="1093">
        <v>3502009</v>
      </c>
      <c r="G47" s="1093" t="s">
        <v>7495</v>
      </c>
      <c r="H47" s="1093" t="s">
        <v>7496</v>
      </c>
      <c r="I47" s="2413" t="s">
        <v>7497</v>
      </c>
      <c r="J47" s="1219">
        <v>873</v>
      </c>
      <c r="K47" s="1216" t="str">
        <f>+[26]Metas!K1015</f>
        <v>Plan de Desarrollo Turístico Actualizado</v>
      </c>
      <c r="L47" s="1222">
        <v>1</v>
      </c>
      <c r="M47" s="1480">
        <f t="shared" si="0"/>
        <v>1</v>
      </c>
      <c r="N47" s="1228"/>
      <c r="O47" s="1231"/>
      <c r="P47" s="1234"/>
      <c r="Q47" s="1237">
        <v>1</v>
      </c>
      <c r="R47" s="1219">
        <f>+$J47</f>
        <v>873</v>
      </c>
      <c r="S47" s="677" t="s">
        <v>7525</v>
      </c>
      <c r="T47" s="981"/>
      <c r="U47" s="708"/>
      <c r="V47" s="708"/>
      <c r="W47" s="677" t="s">
        <v>7526</v>
      </c>
      <c r="X47" s="320">
        <v>44713</v>
      </c>
      <c r="Y47" s="320">
        <v>44742</v>
      </c>
      <c r="Z47" s="320">
        <v>44743</v>
      </c>
      <c r="AA47" s="669">
        <v>44774</v>
      </c>
      <c r="AB47" s="1219">
        <f t="shared" ref="AB47" si="54">+$J47</f>
        <v>873</v>
      </c>
      <c r="AC47" s="1240">
        <f>+L47</f>
        <v>1</v>
      </c>
      <c r="AD47" s="308">
        <f>+AM47+AV47+BE47+BN47</f>
        <v>0</v>
      </c>
      <c r="AE47" s="308">
        <f t="shared" si="24"/>
        <v>0</v>
      </c>
      <c r="AF47" s="308">
        <f t="shared" si="24"/>
        <v>0</v>
      </c>
      <c r="AG47" s="308">
        <f t="shared" si="24"/>
        <v>0</v>
      </c>
      <c r="AH47" s="308">
        <f t="shared" si="24"/>
        <v>0</v>
      </c>
      <c r="AI47" s="308">
        <f t="shared" si="24"/>
        <v>0</v>
      </c>
      <c r="AJ47" s="308">
        <f t="shared" si="24"/>
        <v>0</v>
      </c>
      <c r="AK47" s="1219">
        <f>+$J47</f>
        <v>873</v>
      </c>
      <c r="AL47" s="1310">
        <f>+N47</f>
        <v>0</v>
      </c>
      <c r="AM47" s="308">
        <f>SUM(AN47:AS47)</f>
        <v>0</v>
      </c>
      <c r="AN47" s="674"/>
      <c r="AO47" s="674"/>
      <c r="AP47" s="674"/>
      <c r="AQ47" s="674"/>
      <c r="AR47" s="674"/>
      <c r="AS47" s="674"/>
      <c r="AT47" s="1219">
        <f>+$J47</f>
        <v>873</v>
      </c>
      <c r="AU47" s="1311">
        <f>+O47</f>
        <v>0</v>
      </c>
      <c r="AV47" s="308">
        <f>SUM(AW47:BB47)</f>
        <v>0</v>
      </c>
      <c r="AW47" s="674"/>
      <c r="AX47" s="674"/>
      <c r="AY47" s="674"/>
      <c r="AZ47" s="674"/>
      <c r="BA47" s="674"/>
      <c r="BB47" s="674"/>
      <c r="BC47" s="1219">
        <f>+$J47</f>
        <v>873</v>
      </c>
      <c r="BD47" s="1312">
        <f>+P47</f>
        <v>0</v>
      </c>
      <c r="BE47" s="308">
        <f>SUM(BF47:BK47)</f>
        <v>0</v>
      </c>
      <c r="BF47" s="674"/>
      <c r="BG47" s="674"/>
      <c r="BH47" s="674"/>
      <c r="BI47" s="674"/>
      <c r="BJ47" s="674"/>
      <c r="BK47" s="674"/>
      <c r="BL47" s="1219">
        <f>+$J47</f>
        <v>873</v>
      </c>
      <c r="BM47" s="1313">
        <f>+Q47</f>
        <v>1</v>
      </c>
      <c r="BN47" s="308">
        <f>SUM(BO47:BT47)</f>
        <v>0</v>
      </c>
      <c r="BO47" s="674"/>
      <c r="BP47" s="674"/>
      <c r="BQ47" s="674"/>
      <c r="BR47" s="674"/>
      <c r="BS47" s="674"/>
      <c r="BT47" s="674"/>
      <c r="BU47" s="1204"/>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2414"/>
      <c r="J48" s="1220"/>
      <c r="K48" s="1217"/>
      <c r="L48" s="1223"/>
      <c r="M48" s="1481"/>
      <c r="N48" s="1229"/>
      <c r="O48" s="1232"/>
      <c r="P48" s="1235"/>
      <c r="Q48" s="1238"/>
      <c r="R48" s="1220"/>
      <c r="S48" s="678" t="s">
        <v>7527</v>
      </c>
      <c r="T48" s="982"/>
      <c r="U48" s="709"/>
      <c r="V48" s="709"/>
      <c r="W48" s="678" t="s">
        <v>7528</v>
      </c>
      <c r="X48" s="670">
        <v>44713</v>
      </c>
      <c r="Y48" s="670">
        <v>44742</v>
      </c>
      <c r="Z48" s="670">
        <v>44775</v>
      </c>
      <c r="AA48" s="670">
        <v>44926</v>
      </c>
      <c r="AB48" s="1220"/>
      <c r="AC48" s="1241"/>
      <c r="AD48" s="303">
        <f t="shared" ref="AD48:AD50" si="55">+AM48+AV48+BE48+BN48</f>
        <v>50</v>
      </c>
      <c r="AE48" s="303">
        <f t="shared" si="24"/>
        <v>50</v>
      </c>
      <c r="AF48" s="303">
        <f t="shared" si="24"/>
        <v>0</v>
      </c>
      <c r="AG48" s="303">
        <f t="shared" si="24"/>
        <v>0</v>
      </c>
      <c r="AH48" s="303">
        <f t="shared" si="24"/>
        <v>0</v>
      </c>
      <c r="AI48" s="303">
        <f t="shared" si="24"/>
        <v>0</v>
      </c>
      <c r="AJ48" s="303">
        <f t="shared" si="24"/>
        <v>0</v>
      </c>
      <c r="AK48" s="1220"/>
      <c r="AL48" s="1302"/>
      <c r="AM48" s="303">
        <f t="shared" ref="AM48:AM50" si="56">SUM(AN48:AS48)</f>
        <v>0</v>
      </c>
      <c r="AN48" s="675"/>
      <c r="AO48" s="675"/>
      <c r="AP48" s="675"/>
      <c r="AQ48" s="675"/>
      <c r="AR48" s="675"/>
      <c r="AS48" s="675"/>
      <c r="AT48" s="1220"/>
      <c r="AU48" s="1304"/>
      <c r="AV48" s="303">
        <f t="shared" ref="AV48:AV50" si="57">SUM(AW48:BB48)</f>
        <v>0</v>
      </c>
      <c r="AW48" s="675"/>
      <c r="AX48" s="675"/>
      <c r="AY48" s="675"/>
      <c r="AZ48" s="675"/>
      <c r="BA48" s="675"/>
      <c r="BB48" s="675"/>
      <c r="BC48" s="1220"/>
      <c r="BD48" s="1306"/>
      <c r="BE48" s="303">
        <f t="shared" ref="BE48:BE50" si="58">SUM(BF48:BK48)</f>
        <v>0</v>
      </c>
      <c r="BF48" s="675"/>
      <c r="BG48" s="675"/>
      <c r="BH48" s="675"/>
      <c r="BI48" s="675"/>
      <c r="BJ48" s="675"/>
      <c r="BK48" s="675"/>
      <c r="BL48" s="1220"/>
      <c r="BM48" s="1308"/>
      <c r="BN48" s="303">
        <f t="shared" ref="BN48:BN50" si="59">SUM(BO48:BT48)</f>
        <v>50</v>
      </c>
      <c r="BO48" s="675">
        <v>50</v>
      </c>
      <c r="BP48" s="675"/>
      <c r="BQ48" s="675"/>
      <c r="BR48" s="675"/>
      <c r="BS48" s="675"/>
      <c r="BT48" s="675"/>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2414"/>
      <c r="J49" s="1220"/>
      <c r="K49" s="1217"/>
      <c r="L49" s="1223"/>
      <c r="M49" s="1481"/>
      <c r="N49" s="1229"/>
      <c r="O49" s="1232"/>
      <c r="P49" s="1235"/>
      <c r="Q49" s="1238"/>
      <c r="R49" s="1220"/>
      <c r="S49" s="678"/>
      <c r="T49" s="982"/>
      <c r="U49" s="709"/>
      <c r="V49" s="709"/>
      <c r="W49" s="678"/>
      <c r="X49" s="670"/>
      <c r="Y49" s="670"/>
      <c r="Z49" s="670"/>
      <c r="AA49" s="670"/>
      <c r="AB49" s="1220"/>
      <c r="AC49" s="1241"/>
      <c r="AD49" s="303">
        <f t="shared" si="55"/>
        <v>0</v>
      </c>
      <c r="AE49" s="303">
        <f t="shared" si="24"/>
        <v>0</v>
      </c>
      <c r="AF49" s="303">
        <f t="shared" si="24"/>
        <v>0</v>
      </c>
      <c r="AG49" s="303">
        <f t="shared" si="24"/>
        <v>0</v>
      </c>
      <c r="AH49" s="303">
        <f t="shared" si="24"/>
        <v>0</v>
      </c>
      <c r="AI49" s="303">
        <f t="shared" si="24"/>
        <v>0</v>
      </c>
      <c r="AJ49" s="303">
        <f t="shared" si="24"/>
        <v>0</v>
      </c>
      <c r="AK49" s="1220"/>
      <c r="AL49" s="1302"/>
      <c r="AM49" s="303">
        <f t="shared" si="56"/>
        <v>0</v>
      </c>
      <c r="AN49" s="675"/>
      <c r="AO49" s="675"/>
      <c r="AP49" s="675"/>
      <c r="AQ49" s="675"/>
      <c r="AR49" s="675"/>
      <c r="AS49" s="675"/>
      <c r="AT49" s="1220"/>
      <c r="AU49" s="1304"/>
      <c r="AV49" s="303">
        <f t="shared" si="57"/>
        <v>0</v>
      </c>
      <c r="AW49" s="675"/>
      <c r="AX49" s="675"/>
      <c r="AY49" s="675"/>
      <c r="AZ49" s="675"/>
      <c r="BA49" s="675"/>
      <c r="BB49" s="675"/>
      <c r="BC49" s="1220"/>
      <c r="BD49" s="1306"/>
      <c r="BE49" s="303">
        <f t="shared" si="58"/>
        <v>0</v>
      </c>
      <c r="BF49" s="675"/>
      <c r="BG49" s="675"/>
      <c r="BH49" s="675"/>
      <c r="BI49" s="675"/>
      <c r="BJ49" s="675"/>
      <c r="BK49" s="675"/>
      <c r="BL49" s="1220"/>
      <c r="BM49" s="1308"/>
      <c r="BN49" s="303">
        <f t="shared" si="59"/>
        <v>0</v>
      </c>
      <c r="BO49" s="675"/>
      <c r="BP49" s="675"/>
      <c r="BQ49" s="675"/>
      <c r="BR49" s="675"/>
      <c r="BS49" s="675"/>
      <c r="BT49" s="675"/>
      <c r="BU49" s="1207"/>
      <c r="BV49" s="1208"/>
      <c r="BW49" s="1208"/>
      <c r="BX49" s="1208"/>
      <c r="BY49" s="1208"/>
      <c r="BZ49" s="1208"/>
      <c r="CA49" s="1208"/>
      <c r="CB49" s="1208"/>
      <c r="CC49" s="1209"/>
    </row>
    <row r="50" spans="1:81" s="690" customFormat="1" ht="40.15" customHeight="1" thickBot="1" x14ac:dyDescent="0.3">
      <c r="A50" s="673"/>
      <c r="B50" s="1334"/>
      <c r="C50" s="1315"/>
      <c r="D50" s="1098"/>
      <c r="E50" s="1095"/>
      <c r="F50" s="1095"/>
      <c r="G50" s="1095"/>
      <c r="H50" s="1095"/>
      <c r="I50" s="2415"/>
      <c r="J50" s="1221"/>
      <c r="K50" s="1218"/>
      <c r="L50" s="1224"/>
      <c r="M50" s="1491"/>
      <c r="N50" s="1230"/>
      <c r="O50" s="1233"/>
      <c r="P50" s="1236"/>
      <c r="Q50" s="1239"/>
      <c r="R50" s="1221"/>
      <c r="S50" s="679"/>
      <c r="T50" s="983"/>
      <c r="U50" s="710"/>
      <c r="V50" s="934"/>
      <c r="W50" s="679"/>
      <c r="X50" s="671"/>
      <c r="Y50" s="671"/>
      <c r="Z50" s="671"/>
      <c r="AA50" s="671"/>
      <c r="AB50" s="1221"/>
      <c r="AC50" s="1242"/>
      <c r="AD50" s="306">
        <f t="shared" si="55"/>
        <v>0</v>
      </c>
      <c r="AE50" s="306">
        <f t="shared" si="24"/>
        <v>0</v>
      </c>
      <c r="AF50" s="306">
        <f t="shared" si="24"/>
        <v>0</v>
      </c>
      <c r="AG50" s="306">
        <f t="shared" si="24"/>
        <v>0</v>
      </c>
      <c r="AH50" s="306">
        <f t="shared" si="24"/>
        <v>0</v>
      </c>
      <c r="AI50" s="306">
        <f t="shared" si="24"/>
        <v>0</v>
      </c>
      <c r="AJ50" s="306">
        <f t="shared" si="24"/>
        <v>0</v>
      </c>
      <c r="AK50" s="1221"/>
      <c r="AL50" s="1303"/>
      <c r="AM50" s="306">
        <f t="shared" si="56"/>
        <v>0</v>
      </c>
      <c r="AN50" s="676"/>
      <c r="AO50" s="676"/>
      <c r="AP50" s="676"/>
      <c r="AQ50" s="676"/>
      <c r="AR50" s="676"/>
      <c r="AS50" s="676"/>
      <c r="AT50" s="1221"/>
      <c r="AU50" s="1305"/>
      <c r="AV50" s="306">
        <f t="shared" si="57"/>
        <v>0</v>
      </c>
      <c r="AW50" s="676"/>
      <c r="AX50" s="676"/>
      <c r="AY50" s="676"/>
      <c r="AZ50" s="676"/>
      <c r="BA50" s="676"/>
      <c r="BB50" s="676"/>
      <c r="BC50" s="1221"/>
      <c r="BD50" s="1307"/>
      <c r="BE50" s="306">
        <f t="shared" si="58"/>
        <v>0</v>
      </c>
      <c r="BF50" s="676"/>
      <c r="BG50" s="676"/>
      <c r="BH50" s="676"/>
      <c r="BI50" s="676"/>
      <c r="BJ50" s="676"/>
      <c r="BK50" s="676"/>
      <c r="BL50" s="1221"/>
      <c r="BM50" s="1309"/>
      <c r="BN50" s="306">
        <f t="shared" si="59"/>
        <v>0</v>
      </c>
      <c r="BO50" s="676"/>
      <c r="BP50" s="676"/>
      <c r="BQ50" s="676"/>
      <c r="BR50" s="676"/>
      <c r="BS50" s="676"/>
      <c r="BT50" s="676"/>
      <c r="BU50" s="1210"/>
      <c r="BV50" s="1211"/>
      <c r="BW50" s="1211"/>
      <c r="BX50" s="1211"/>
      <c r="BY50" s="1211"/>
      <c r="BZ50" s="1211"/>
      <c r="CA50" s="1211"/>
      <c r="CB50" s="1211"/>
      <c r="CC50" s="1212"/>
    </row>
    <row r="51" spans="1:81" s="690" customFormat="1" ht="40.15" customHeight="1" thickTop="1" x14ac:dyDescent="0.25">
      <c r="A51" s="673"/>
      <c r="B51" s="1334"/>
      <c r="C51" s="1315"/>
      <c r="D51" s="1096">
        <v>3502</v>
      </c>
      <c r="E51" s="1093" t="s">
        <v>7494</v>
      </c>
      <c r="F51" s="1093">
        <v>3502009</v>
      </c>
      <c r="G51" s="1093" t="s">
        <v>7495</v>
      </c>
      <c r="H51" s="1093" t="s">
        <v>7496</v>
      </c>
      <c r="I51" s="2413" t="s">
        <v>7497</v>
      </c>
      <c r="J51" s="1219">
        <v>874</v>
      </c>
      <c r="K51" s="1216" t="str">
        <f>+[26]Metas!K1016</f>
        <v>Plan de Acción Corredor Turístico Nororiental Diseñado</v>
      </c>
      <c r="L51" s="1222"/>
      <c r="M51" s="1480">
        <f t="shared" si="0"/>
        <v>0</v>
      </c>
      <c r="N51" s="1228"/>
      <c r="O51" s="1231"/>
      <c r="P51" s="1234"/>
      <c r="Q51" s="1237"/>
      <c r="R51" s="1219">
        <f>+$J51</f>
        <v>874</v>
      </c>
      <c r="S51" s="677" t="s">
        <v>7529</v>
      </c>
      <c r="T51" s="708"/>
      <c r="U51" s="708"/>
      <c r="V51" s="708"/>
      <c r="W51" s="678" t="s">
        <v>7528</v>
      </c>
      <c r="X51" s="669"/>
      <c r="Y51" s="669"/>
      <c r="Z51" s="669"/>
      <c r="AA51" s="669"/>
      <c r="AB51" s="1219">
        <f t="shared" ref="AB51" si="60">+$J51</f>
        <v>874</v>
      </c>
      <c r="AC51" s="1240">
        <f>+L51</f>
        <v>0</v>
      </c>
      <c r="AD51" s="308">
        <f>+AM51+AV51+BE51+BN51</f>
        <v>0</v>
      </c>
      <c r="AE51" s="308">
        <f t="shared" si="24"/>
        <v>0</v>
      </c>
      <c r="AF51" s="308">
        <f t="shared" si="24"/>
        <v>0</v>
      </c>
      <c r="AG51" s="308">
        <f t="shared" si="24"/>
        <v>0</v>
      </c>
      <c r="AH51" s="308">
        <f t="shared" si="24"/>
        <v>0</v>
      </c>
      <c r="AI51" s="308">
        <f t="shared" si="24"/>
        <v>0</v>
      </c>
      <c r="AJ51" s="308">
        <f t="shared" si="24"/>
        <v>0</v>
      </c>
      <c r="AK51" s="1219">
        <f>+$J51</f>
        <v>874</v>
      </c>
      <c r="AL51" s="1310">
        <f>+N51</f>
        <v>0</v>
      </c>
      <c r="AM51" s="308">
        <f>SUM(AN51:AS51)</f>
        <v>0</v>
      </c>
      <c r="AN51" s="674"/>
      <c r="AO51" s="674"/>
      <c r="AP51" s="674"/>
      <c r="AQ51" s="674"/>
      <c r="AR51" s="674"/>
      <c r="AS51" s="674"/>
      <c r="AT51" s="1219">
        <f>+$J51</f>
        <v>874</v>
      </c>
      <c r="AU51" s="1311">
        <f>+O51</f>
        <v>0</v>
      </c>
      <c r="AV51" s="308">
        <f>SUM(AW51:BB51)</f>
        <v>0</v>
      </c>
      <c r="AW51" s="674"/>
      <c r="AX51" s="674"/>
      <c r="AY51" s="674"/>
      <c r="AZ51" s="674"/>
      <c r="BA51" s="674"/>
      <c r="BB51" s="674"/>
      <c r="BC51" s="1219">
        <f>+$J51</f>
        <v>874</v>
      </c>
      <c r="BD51" s="1312">
        <f>+P51</f>
        <v>0</v>
      </c>
      <c r="BE51" s="308">
        <f>SUM(BF51:BK51)</f>
        <v>0</v>
      </c>
      <c r="BF51" s="674"/>
      <c r="BG51" s="674"/>
      <c r="BH51" s="674"/>
      <c r="BI51" s="674"/>
      <c r="BJ51" s="674"/>
      <c r="BK51" s="674"/>
      <c r="BL51" s="1219">
        <f>+$J51</f>
        <v>874</v>
      </c>
      <c r="BM51" s="1313">
        <f>+Q51</f>
        <v>0</v>
      </c>
      <c r="BN51" s="308">
        <f>SUM(BO51:BT51)</f>
        <v>0</v>
      </c>
      <c r="BO51" s="674"/>
      <c r="BP51" s="674"/>
      <c r="BQ51" s="674"/>
      <c r="BR51" s="674"/>
      <c r="BS51" s="674"/>
      <c r="BT51" s="674"/>
      <c r="BU51" s="1204"/>
      <c r="BV51" s="1205"/>
      <c r="BW51" s="1205"/>
      <c r="BX51" s="1205"/>
      <c r="BY51" s="1205"/>
      <c r="BZ51" s="1205"/>
      <c r="CA51" s="1205"/>
      <c r="CB51" s="1205"/>
      <c r="CC51" s="1206"/>
    </row>
    <row r="52" spans="1:81" s="690" customFormat="1" ht="40.15" customHeight="1" x14ac:dyDescent="0.25">
      <c r="A52" s="673"/>
      <c r="B52" s="1334"/>
      <c r="C52" s="1315"/>
      <c r="D52" s="1097"/>
      <c r="E52" s="1094"/>
      <c r="F52" s="1094"/>
      <c r="G52" s="1094"/>
      <c r="H52" s="1094"/>
      <c r="I52" s="2414"/>
      <c r="J52" s="1220"/>
      <c r="K52" s="1217"/>
      <c r="L52" s="1223"/>
      <c r="M52" s="1481"/>
      <c r="N52" s="1229"/>
      <c r="O52" s="1232"/>
      <c r="P52" s="1235"/>
      <c r="Q52" s="1238"/>
      <c r="R52" s="1220"/>
      <c r="S52" s="678" t="s">
        <v>7530</v>
      </c>
      <c r="T52" s="709"/>
      <c r="U52" s="709"/>
      <c r="V52" s="709"/>
      <c r="W52" s="678" t="s">
        <v>7531</v>
      </c>
      <c r="X52" s="670"/>
      <c r="Y52" s="670"/>
      <c r="Z52" s="670"/>
      <c r="AA52" s="670"/>
      <c r="AB52" s="1220"/>
      <c r="AC52" s="1241"/>
      <c r="AD52" s="303">
        <f t="shared" ref="AD52:AD54" si="61">+AM52+AV52+BE52+BN52</f>
        <v>0</v>
      </c>
      <c r="AE52" s="303">
        <f t="shared" si="24"/>
        <v>0</v>
      </c>
      <c r="AF52" s="303">
        <f t="shared" si="24"/>
        <v>0</v>
      </c>
      <c r="AG52" s="303">
        <f t="shared" si="24"/>
        <v>0</v>
      </c>
      <c r="AH52" s="303">
        <f t="shared" si="24"/>
        <v>0</v>
      </c>
      <c r="AI52" s="303">
        <f t="shared" si="24"/>
        <v>0</v>
      </c>
      <c r="AJ52" s="303">
        <f t="shared" si="24"/>
        <v>0</v>
      </c>
      <c r="AK52" s="1220"/>
      <c r="AL52" s="1302"/>
      <c r="AM52" s="303">
        <f t="shared" ref="AM52:AM54" si="62">SUM(AN52:AS52)</f>
        <v>0</v>
      </c>
      <c r="AN52" s="675"/>
      <c r="AO52" s="675"/>
      <c r="AP52" s="675"/>
      <c r="AQ52" s="675"/>
      <c r="AR52" s="675"/>
      <c r="AS52" s="675"/>
      <c r="AT52" s="1220"/>
      <c r="AU52" s="1304"/>
      <c r="AV52" s="303">
        <f t="shared" ref="AV52:AV54" si="63">SUM(AW52:BB52)</f>
        <v>0</v>
      </c>
      <c r="AW52" s="675"/>
      <c r="AX52" s="675"/>
      <c r="AY52" s="675"/>
      <c r="AZ52" s="675"/>
      <c r="BA52" s="675"/>
      <c r="BB52" s="675"/>
      <c r="BC52" s="1220"/>
      <c r="BD52" s="1306"/>
      <c r="BE52" s="303">
        <f t="shared" ref="BE52:BE54" si="64">SUM(BF52:BK52)</f>
        <v>0</v>
      </c>
      <c r="BF52" s="675"/>
      <c r="BG52" s="675"/>
      <c r="BH52" s="675"/>
      <c r="BI52" s="675"/>
      <c r="BJ52" s="675"/>
      <c r="BK52" s="675"/>
      <c r="BL52" s="1220"/>
      <c r="BM52" s="1308"/>
      <c r="BN52" s="303">
        <f t="shared" ref="BN52:BN54" si="65">SUM(BO52:BT52)</f>
        <v>0</v>
      </c>
      <c r="BO52" s="675"/>
      <c r="BP52" s="675"/>
      <c r="BQ52" s="675"/>
      <c r="BR52" s="675"/>
      <c r="BS52" s="675"/>
      <c r="BT52" s="675"/>
      <c r="BU52" s="1207"/>
      <c r="BV52" s="1208"/>
      <c r="BW52" s="1208"/>
      <c r="BX52" s="1208"/>
      <c r="BY52" s="1208"/>
      <c r="BZ52" s="1208"/>
      <c r="CA52" s="1208"/>
      <c r="CB52" s="1208"/>
      <c r="CC52" s="1209"/>
    </row>
    <row r="53" spans="1:81" s="690" customFormat="1" ht="40.15" customHeight="1" x14ac:dyDescent="0.25">
      <c r="A53" s="673"/>
      <c r="B53" s="1334"/>
      <c r="C53" s="1315"/>
      <c r="D53" s="1097"/>
      <c r="E53" s="1094"/>
      <c r="F53" s="1094"/>
      <c r="G53" s="1094"/>
      <c r="H53" s="1094"/>
      <c r="I53" s="2414"/>
      <c r="J53" s="1220"/>
      <c r="K53" s="1217"/>
      <c r="L53" s="1223"/>
      <c r="M53" s="1481"/>
      <c r="N53" s="1229"/>
      <c r="O53" s="1232"/>
      <c r="P53" s="1235"/>
      <c r="Q53" s="1238"/>
      <c r="R53" s="1220"/>
      <c r="S53" s="678" t="s">
        <v>7532</v>
      </c>
      <c r="T53" s="709"/>
      <c r="U53" s="709"/>
      <c r="V53" s="709"/>
      <c r="W53" s="678" t="s">
        <v>7533</v>
      </c>
      <c r="X53" s="670"/>
      <c r="Y53" s="670"/>
      <c r="Z53" s="670"/>
      <c r="AA53" s="670"/>
      <c r="AB53" s="1220"/>
      <c r="AC53" s="1241"/>
      <c r="AD53" s="303">
        <f t="shared" si="61"/>
        <v>0</v>
      </c>
      <c r="AE53" s="303">
        <f t="shared" si="24"/>
        <v>0</v>
      </c>
      <c r="AF53" s="303">
        <f t="shared" si="24"/>
        <v>0</v>
      </c>
      <c r="AG53" s="303">
        <f t="shared" si="24"/>
        <v>0</v>
      </c>
      <c r="AH53" s="303">
        <f t="shared" si="24"/>
        <v>0</v>
      </c>
      <c r="AI53" s="303">
        <f t="shared" si="24"/>
        <v>0</v>
      </c>
      <c r="AJ53" s="303">
        <f t="shared" si="24"/>
        <v>0</v>
      </c>
      <c r="AK53" s="1220"/>
      <c r="AL53" s="1302"/>
      <c r="AM53" s="303">
        <f t="shared" si="62"/>
        <v>0</v>
      </c>
      <c r="AN53" s="675"/>
      <c r="AO53" s="675"/>
      <c r="AP53" s="675"/>
      <c r="AQ53" s="675"/>
      <c r="AR53" s="675"/>
      <c r="AS53" s="675"/>
      <c r="AT53" s="1220"/>
      <c r="AU53" s="1304"/>
      <c r="AV53" s="303">
        <f t="shared" si="63"/>
        <v>0</v>
      </c>
      <c r="AW53" s="675"/>
      <c r="AX53" s="675"/>
      <c r="AY53" s="675"/>
      <c r="AZ53" s="675"/>
      <c r="BA53" s="675"/>
      <c r="BB53" s="675"/>
      <c r="BC53" s="1220"/>
      <c r="BD53" s="1306"/>
      <c r="BE53" s="303">
        <f t="shared" si="64"/>
        <v>0</v>
      </c>
      <c r="BF53" s="675"/>
      <c r="BG53" s="675"/>
      <c r="BH53" s="675"/>
      <c r="BI53" s="675"/>
      <c r="BJ53" s="675"/>
      <c r="BK53" s="675"/>
      <c r="BL53" s="1220"/>
      <c r="BM53" s="1308"/>
      <c r="BN53" s="303">
        <f t="shared" si="65"/>
        <v>0</v>
      </c>
      <c r="BO53" s="675"/>
      <c r="BP53" s="675"/>
      <c r="BQ53" s="675"/>
      <c r="BR53" s="675"/>
      <c r="BS53" s="675"/>
      <c r="BT53" s="675"/>
      <c r="BU53" s="1207"/>
      <c r="BV53" s="1208"/>
      <c r="BW53" s="1208"/>
      <c r="BX53" s="1208"/>
      <c r="BY53" s="1208"/>
      <c r="BZ53" s="1208"/>
      <c r="CA53" s="1208"/>
      <c r="CB53" s="1208"/>
      <c r="CC53" s="1209"/>
    </row>
    <row r="54" spans="1:81" s="690" customFormat="1" ht="40.15" customHeight="1" thickBot="1" x14ac:dyDescent="0.3">
      <c r="A54" s="673"/>
      <c r="B54" s="1334"/>
      <c r="C54" s="1315"/>
      <c r="D54" s="1098"/>
      <c r="E54" s="1095"/>
      <c r="F54" s="1095"/>
      <c r="G54" s="1095"/>
      <c r="H54" s="1095"/>
      <c r="I54" s="2415"/>
      <c r="J54" s="1221"/>
      <c r="K54" s="1218"/>
      <c r="L54" s="1224"/>
      <c r="M54" s="1491"/>
      <c r="N54" s="1230"/>
      <c r="O54" s="1233"/>
      <c r="P54" s="1236"/>
      <c r="Q54" s="1239"/>
      <c r="R54" s="1221"/>
      <c r="S54" s="679" t="s">
        <v>7534</v>
      </c>
      <c r="T54" s="710"/>
      <c r="U54" s="710"/>
      <c r="V54" s="710"/>
      <c r="W54" s="679" t="s">
        <v>7535</v>
      </c>
      <c r="X54" s="671"/>
      <c r="Y54" s="671"/>
      <c r="Z54" s="671"/>
      <c r="AA54" s="671"/>
      <c r="AB54" s="1221"/>
      <c r="AC54" s="1242"/>
      <c r="AD54" s="306">
        <f t="shared" si="61"/>
        <v>0</v>
      </c>
      <c r="AE54" s="306">
        <f t="shared" si="24"/>
        <v>0</v>
      </c>
      <c r="AF54" s="306">
        <f t="shared" si="24"/>
        <v>0</v>
      </c>
      <c r="AG54" s="306">
        <f t="shared" si="24"/>
        <v>0</v>
      </c>
      <c r="AH54" s="306">
        <f t="shared" si="24"/>
        <v>0</v>
      </c>
      <c r="AI54" s="306">
        <f t="shared" si="24"/>
        <v>0</v>
      </c>
      <c r="AJ54" s="306">
        <f t="shared" si="24"/>
        <v>0</v>
      </c>
      <c r="AK54" s="1221"/>
      <c r="AL54" s="1303"/>
      <c r="AM54" s="306">
        <f t="shared" si="62"/>
        <v>0</v>
      </c>
      <c r="AN54" s="676"/>
      <c r="AO54" s="676"/>
      <c r="AP54" s="676"/>
      <c r="AQ54" s="676"/>
      <c r="AR54" s="676"/>
      <c r="AS54" s="676"/>
      <c r="AT54" s="1221"/>
      <c r="AU54" s="1305"/>
      <c r="AV54" s="306">
        <f t="shared" si="63"/>
        <v>0</v>
      </c>
      <c r="AW54" s="676"/>
      <c r="AX54" s="676"/>
      <c r="AY54" s="676"/>
      <c r="AZ54" s="676"/>
      <c r="BA54" s="676"/>
      <c r="BB54" s="676"/>
      <c r="BC54" s="1221"/>
      <c r="BD54" s="1307"/>
      <c r="BE54" s="306">
        <f t="shared" si="64"/>
        <v>0</v>
      </c>
      <c r="BF54" s="676"/>
      <c r="BG54" s="676"/>
      <c r="BH54" s="676"/>
      <c r="BI54" s="676"/>
      <c r="BJ54" s="676"/>
      <c r="BK54" s="676"/>
      <c r="BL54" s="1221"/>
      <c r="BM54" s="1309"/>
      <c r="BN54" s="306">
        <f t="shared" si="65"/>
        <v>0</v>
      </c>
      <c r="BO54" s="676"/>
      <c r="BP54" s="676"/>
      <c r="BQ54" s="676"/>
      <c r="BR54" s="676"/>
      <c r="BS54" s="676"/>
      <c r="BT54" s="676"/>
      <c r="BU54" s="1210"/>
      <c r="BV54" s="1211"/>
      <c r="BW54" s="1211"/>
      <c r="BX54" s="1211"/>
      <c r="BY54" s="1211"/>
      <c r="BZ54" s="1211"/>
      <c r="CA54" s="1211"/>
      <c r="CB54" s="1211"/>
      <c r="CC54" s="1212"/>
    </row>
    <row r="55" spans="1:81" s="690" customFormat="1" ht="40.15" customHeight="1" thickTop="1" x14ac:dyDescent="0.25">
      <c r="A55" s="673"/>
      <c r="B55" s="1334"/>
      <c r="C55" s="1315"/>
      <c r="D55" s="1096">
        <v>3502</v>
      </c>
      <c r="E55" s="1093" t="s">
        <v>7494</v>
      </c>
      <c r="F55" s="1093">
        <v>3502009</v>
      </c>
      <c r="G55" s="1093" t="s">
        <v>7495</v>
      </c>
      <c r="H55" s="1093" t="s">
        <v>7496</v>
      </c>
      <c r="I55" s="2413" t="s">
        <v>7497</v>
      </c>
      <c r="J55" s="1219">
        <v>875</v>
      </c>
      <c r="K55" s="1216" t="str">
        <f>+[26]Metas!K1017</f>
        <v>Mesa de turismo reestructurada</v>
      </c>
      <c r="L55" s="1222"/>
      <c r="M55" s="1480">
        <f t="shared" si="0"/>
        <v>0</v>
      </c>
      <c r="N55" s="1228"/>
      <c r="O55" s="1231"/>
      <c r="P55" s="1234"/>
      <c r="Q55" s="1237"/>
      <c r="R55" s="1219">
        <f>+$J55</f>
        <v>875</v>
      </c>
      <c r="S55" s="677" t="s">
        <v>7536</v>
      </c>
      <c r="T55" s="708"/>
      <c r="U55" s="708"/>
      <c r="V55" s="708"/>
      <c r="W55" s="677" t="s">
        <v>7537</v>
      </c>
      <c r="X55" s="669"/>
      <c r="Y55" s="669"/>
      <c r="Z55" s="669"/>
      <c r="AA55" s="669"/>
      <c r="AB55" s="1219">
        <f t="shared" ref="AB55" si="66">+$J55</f>
        <v>875</v>
      </c>
      <c r="AC55" s="1240">
        <f>+L55</f>
        <v>0</v>
      </c>
      <c r="AD55" s="308">
        <f>+AM55+AV55+BE55+BN55</f>
        <v>0</v>
      </c>
      <c r="AE55" s="308">
        <f t="shared" si="24"/>
        <v>0</v>
      </c>
      <c r="AF55" s="308">
        <f t="shared" si="24"/>
        <v>0</v>
      </c>
      <c r="AG55" s="308">
        <f t="shared" si="24"/>
        <v>0</v>
      </c>
      <c r="AH55" s="308">
        <f t="shared" si="24"/>
        <v>0</v>
      </c>
      <c r="AI55" s="308">
        <f t="shared" si="24"/>
        <v>0</v>
      </c>
      <c r="AJ55" s="308">
        <f t="shared" si="24"/>
        <v>0</v>
      </c>
      <c r="AK55" s="1219">
        <f>+$J55</f>
        <v>875</v>
      </c>
      <c r="AL55" s="1310">
        <f>+N55</f>
        <v>0</v>
      </c>
      <c r="AM55" s="308">
        <f>SUM(AN55:AS55)</f>
        <v>0</v>
      </c>
      <c r="AN55" s="674"/>
      <c r="AO55" s="674"/>
      <c r="AP55" s="674"/>
      <c r="AQ55" s="674"/>
      <c r="AR55" s="674"/>
      <c r="AS55" s="674"/>
      <c r="AT55" s="1219">
        <f>+$J55</f>
        <v>875</v>
      </c>
      <c r="AU55" s="1311">
        <f>+O55</f>
        <v>0</v>
      </c>
      <c r="AV55" s="308">
        <f>SUM(AW55:BB55)</f>
        <v>0</v>
      </c>
      <c r="AW55" s="674"/>
      <c r="AX55" s="674"/>
      <c r="AY55" s="674"/>
      <c r="AZ55" s="674"/>
      <c r="BA55" s="674"/>
      <c r="BB55" s="674"/>
      <c r="BC55" s="1219">
        <f>+$J55</f>
        <v>875</v>
      </c>
      <c r="BD55" s="1312">
        <f>+P55</f>
        <v>0</v>
      </c>
      <c r="BE55" s="308">
        <f>SUM(BF55:BK55)</f>
        <v>0</v>
      </c>
      <c r="BF55" s="674"/>
      <c r="BG55" s="674"/>
      <c r="BH55" s="674"/>
      <c r="BI55" s="674"/>
      <c r="BJ55" s="674"/>
      <c r="BK55" s="674"/>
      <c r="BL55" s="1219">
        <f>+$J55</f>
        <v>875</v>
      </c>
      <c r="BM55" s="1313">
        <f>+Q55</f>
        <v>0</v>
      </c>
      <c r="BN55" s="308">
        <f>SUM(BO55:BT55)</f>
        <v>0</v>
      </c>
      <c r="BO55" s="674"/>
      <c r="BP55" s="674"/>
      <c r="BQ55" s="674"/>
      <c r="BR55" s="674"/>
      <c r="BS55" s="674"/>
      <c r="BT55" s="674"/>
      <c r="BU55" s="1204"/>
      <c r="BV55" s="1205"/>
      <c r="BW55" s="1205"/>
      <c r="BX55" s="1205"/>
      <c r="BY55" s="1205"/>
      <c r="BZ55" s="1205"/>
      <c r="CA55" s="1205"/>
      <c r="CB55" s="1205"/>
      <c r="CC55" s="1206"/>
    </row>
    <row r="56" spans="1:81" s="690" customFormat="1" ht="40.15" customHeight="1" x14ac:dyDescent="0.25">
      <c r="A56" s="673"/>
      <c r="B56" s="1334"/>
      <c r="C56" s="1315"/>
      <c r="D56" s="1097"/>
      <c r="E56" s="1094"/>
      <c r="F56" s="1094"/>
      <c r="G56" s="1094"/>
      <c r="H56" s="1094"/>
      <c r="I56" s="2414"/>
      <c r="J56" s="1220"/>
      <c r="K56" s="1217"/>
      <c r="L56" s="1223"/>
      <c r="M56" s="1481"/>
      <c r="N56" s="1229"/>
      <c r="O56" s="1232"/>
      <c r="P56" s="1235"/>
      <c r="Q56" s="1238"/>
      <c r="R56" s="1220"/>
      <c r="S56" s="678" t="s">
        <v>7538</v>
      </c>
      <c r="T56" s="709"/>
      <c r="U56" s="709"/>
      <c r="V56" s="709"/>
      <c r="W56" s="678" t="s">
        <v>7539</v>
      </c>
      <c r="X56" s="670"/>
      <c r="Y56" s="670"/>
      <c r="Z56" s="670"/>
      <c r="AA56" s="670"/>
      <c r="AB56" s="1220"/>
      <c r="AC56" s="1241"/>
      <c r="AD56" s="303">
        <f t="shared" ref="AD56:AD58" si="67">+AM56+AV56+BE56+BN56</f>
        <v>0</v>
      </c>
      <c r="AE56" s="303">
        <f t="shared" si="24"/>
        <v>0</v>
      </c>
      <c r="AF56" s="303">
        <f t="shared" si="24"/>
        <v>0</v>
      </c>
      <c r="AG56" s="303">
        <f t="shared" si="24"/>
        <v>0</v>
      </c>
      <c r="AH56" s="303">
        <f t="shared" si="24"/>
        <v>0</v>
      </c>
      <c r="AI56" s="303">
        <f t="shared" si="24"/>
        <v>0</v>
      </c>
      <c r="AJ56" s="303">
        <f t="shared" si="24"/>
        <v>0</v>
      </c>
      <c r="AK56" s="1220"/>
      <c r="AL56" s="1302"/>
      <c r="AM56" s="303">
        <f t="shared" ref="AM56:AM58" si="68">SUM(AN56:AS56)</f>
        <v>0</v>
      </c>
      <c r="AN56" s="675"/>
      <c r="AO56" s="675"/>
      <c r="AP56" s="675"/>
      <c r="AQ56" s="675"/>
      <c r="AR56" s="675"/>
      <c r="AS56" s="675"/>
      <c r="AT56" s="1220"/>
      <c r="AU56" s="1304"/>
      <c r="AV56" s="303">
        <f t="shared" ref="AV56:AV58" si="69">SUM(AW56:BB56)</f>
        <v>0</v>
      </c>
      <c r="AW56" s="675"/>
      <c r="AX56" s="675"/>
      <c r="AY56" s="675"/>
      <c r="AZ56" s="675"/>
      <c r="BA56" s="675"/>
      <c r="BB56" s="675"/>
      <c r="BC56" s="1220"/>
      <c r="BD56" s="1306"/>
      <c r="BE56" s="303">
        <f t="shared" ref="BE56:BE58" si="70">SUM(BF56:BK56)</f>
        <v>0</v>
      </c>
      <c r="BF56" s="675"/>
      <c r="BG56" s="675"/>
      <c r="BH56" s="675"/>
      <c r="BI56" s="675"/>
      <c r="BJ56" s="675"/>
      <c r="BK56" s="675"/>
      <c r="BL56" s="1220"/>
      <c r="BM56" s="1308"/>
      <c r="BN56" s="303">
        <f t="shared" ref="BN56:BN58" si="71">SUM(BO56:BT56)</f>
        <v>0</v>
      </c>
      <c r="BO56" s="675"/>
      <c r="BP56" s="675"/>
      <c r="BQ56" s="675"/>
      <c r="BR56" s="675"/>
      <c r="BS56" s="675"/>
      <c r="BT56" s="675"/>
      <c r="BU56" s="1207"/>
      <c r="BV56" s="1208"/>
      <c r="BW56" s="1208"/>
      <c r="BX56" s="1208"/>
      <c r="BY56" s="1208"/>
      <c r="BZ56" s="1208"/>
      <c r="CA56" s="1208"/>
      <c r="CB56" s="1208"/>
      <c r="CC56" s="1209"/>
    </row>
    <row r="57" spans="1:81" s="690" customFormat="1" ht="40.15" customHeight="1" x14ac:dyDescent="0.25">
      <c r="A57" s="673"/>
      <c r="B57" s="1334"/>
      <c r="C57" s="1315"/>
      <c r="D57" s="1097"/>
      <c r="E57" s="1094"/>
      <c r="F57" s="1094"/>
      <c r="G57" s="1094"/>
      <c r="H57" s="1094"/>
      <c r="I57" s="2414"/>
      <c r="J57" s="1220"/>
      <c r="K57" s="1217"/>
      <c r="L57" s="1223"/>
      <c r="M57" s="1481"/>
      <c r="N57" s="1229"/>
      <c r="O57" s="1232"/>
      <c r="P57" s="1235"/>
      <c r="Q57" s="1238"/>
      <c r="R57" s="1220"/>
      <c r="S57" s="678" t="s">
        <v>7540</v>
      </c>
      <c r="T57" s="709"/>
      <c r="U57" s="709"/>
      <c r="V57" s="709"/>
      <c r="W57" s="678" t="s">
        <v>7541</v>
      </c>
      <c r="X57" s="670"/>
      <c r="Y57" s="670"/>
      <c r="Z57" s="670"/>
      <c r="AA57" s="670"/>
      <c r="AB57" s="1220"/>
      <c r="AC57" s="1241"/>
      <c r="AD57" s="303">
        <f t="shared" si="67"/>
        <v>0</v>
      </c>
      <c r="AE57" s="303">
        <f t="shared" si="24"/>
        <v>0</v>
      </c>
      <c r="AF57" s="303">
        <f t="shared" si="24"/>
        <v>0</v>
      </c>
      <c r="AG57" s="303">
        <f t="shared" si="24"/>
        <v>0</v>
      </c>
      <c r="AH57" s="303">
        <f t="shared" si="24"/>
        <v>0</v>
      </c>
      <c r="AI57" s="303">
        <f t="shared" si="24"/>
        <v>0</v>
      </c>
      <c r="AJ57" s="303">
        <f t="shared" si="24"/>
        <v>0</v>
      </c>
      <c r="AK57" s="1220"/>
      <c r="AL57" s="1302"/>
      <c r="AM57" s="303">
        <f t="shared" si="68"/>
        <v>0</v>
      </c>
      <c r="AN57" s="675"/>
      <c r="AO57" s="675"/>
      <c r="AP57" s="675"/>
      <c r="AQ57" s="675"/>
      <c r="AR57" s="675"/>
      <c r="AS57" s="675"/>
      <c r="AT57" s="1220"/>
      <c r="AU57" s="1304"/>
      <c r="AV57" s="303">
        <f t="shared" si="69"/>
        <v>0</v>
      </c>
      <c r="AW57" s="675"/>
      <c r="AX57" s="675"/>
      <c r="AY57" s="675"/>
      <c r="AZ57" s="675"/>
      <c r="BA57" s="675"/>
      <c r="BB57" s="675"/>
      <c r="BC57" s="1220"/>
      <c r="BD57" s="1306"/>
      <c r="BE57" s="303">
        <f t="shared" si="70"/>
        <v>0</v>
      </c>
      <c r="BF57" s="675"/>
      <c r="BG57" s="675"/>
      <c r="BH57" s="675"/>
      <c r="BI57" s="675"/>
      <c r="BJ57" s="675"/>
      <c r="BK57" s="675"/>
      <c r="BL57" s="1220"/>
      <c r="BM57" s="1308"/>
      <c r="BN57" s="303">
        <f t="shared" si="71"/>
        <v>0</v>
      </c>
      <c r="BO57" s="675"/>
      <c r="BP57" s="675"/>
      <c r="BQ57" s="675"/>
      <c r="BR57" s="675"/>
      <c r="BS57" s="675"/>
      <c r="BT57" s="675"/>
      <c r="BU57" s="1207"/>
      <c r="BV57" s="1208"/>
      <c r="BW57" s="1208"/>
      <c r="BX57" s="1208"/>
      <c r="BY57" s="1208"/>
      <c r="BZ57" s="1208"/>
      <c r="CA57" s="1208"/>
      <c r="CB57" s="1208"/>
      <c r="CC57" s="1209"/>
    </row>
    <row r="58" spans="1:81" s="690" customFormat="1" ht="40.15" customHeight="1" thickBot="1" x14ac:dyDescent="0.3">
      <c r="A58" s="673"/>
      <c r="B58" s="1334"/>
      <c r="C58" s="1315"/>
      <c r="D58" s="1098"/>
      <c r="E58" s="1095"/>
      <c r="F58" s="1095"/>
      <c r="G58" s="1095"/>
      <c r="H58" s="1095"/>
      <c r="I58" s="2415"/>
      <c r="J58" s="1221"/>
      <c r="K58" s="1218"/>
      <c r="L58" s="1224"/>
      <c r="M58" s="1491"/>
      <c r="N58" s="1230"/>
      <c r="O58" s="1233"/>
      <c r="P58" s="1236"/>
      <c r="Q58" s="1239"/>
      <c r="R58" s="1221"/>
      <c r="S58" s="679" t="s">
        <v>7542</v>
      </c>
      <c r="T58" s="710"/>
      <c r="U58" s="710"/>
      <c r="V58" s="710"/>
      <c r="W58" s="679" t="s">
        <v>7543</v>
      </c>
      <c r="X58" s="671"/>
      <c r="Y58" s="671"/>
      <c r="Z58" s="671"/>
      <c r="AA58" s="671"/>
      <c r="AB58" s="1221"/>
      <c r="AC58" s="1242"/>
      <c r="AD58" s="306">
        <f t="shared" si="67"/>
        <v>0</v>
      </c>
      <c r="AE58" s="306">
        <f t="shared" si="24"/>
        <v>0</v>
      </c>
      <c r="AF58" s="306">
        <f t="shared" si="24"/>
        <v>0</v>
      </c>
      <c r="AG58" s="306">
        <f t="shared" si="24"/>
        <v>0</v>
      </c>
      <c r="AH58" s="306">
        <f t="shared" si="24"/>
        <v>0</v>
      </c>
      <c r="AI58" s="306">
        <f t="shared" si="24"/>
        <v>0</v>
      </c>
      <c r="AJ58" s="306">
        <f t="shared" si="24"/>
        <v>0</v>
      </c>
      <c r="AK58" s="1221"/>
      <c r="AL58" s="1303"/>
      <c r="AM58" s="306">
        <f t="shared" si="68"/>
        <v>0</v>
      </c>
      <c r="AN58" s="676"/>
      <c r="AO58" s="676"/>
      <c r="AP58" s="676"/>
      <c r="AQ58" s="676"/>
      <c r="AR58" s="676"/>
      <c r="AS58" s="676"/>
      <c r="AT58" s="1221"/>
      <c r="AU58" s="1305"/>
      <c r="AV58" s="306">
        <f t="shared" si="69"/>
        <v>0</v>
      </c>
      <c r="AW58" s="676"/>
      <c r="AX58" s="676"/>
      <c r="AY58" s="676"/>
      <c r="AZ58" s="676"/>
      <c r="BA58" s="676"/>
      <c r="BB58" s="676"/>
      <c r="BC58" s="1221"/>
      <c r="BD58" s="1307"/>
      <c r="BE58" s="306">
        <f t="shared" si="70"/>
        <v>0</v>
      </c>
      <c r="BF58" s="676"/>
      <c r="BG58" s="676"/>
      <c r="BH58" s="676"/>
      <c r="BI58" s="676"/>
      <c r="BJ58" s="676"/>
      <c r="BK58" s="676"/>
      <c r="BL58" s="1221"/>
      <c r="BM58" s="1309"/>
      <c r="BN58" s="306">
        <f t="shared" si="71"/>
        <v>0</v>
      </c>
      <c r="BO58" s="676"/>
      <c r="BP58" s="676"/>
      <c r="BQ58" s="676"/>
      <c r="BR58" s="676"/>
      <c r="BS58" s="676"/>
      <c r="BT58" s="676"/>
      <c r="BU58" s="1210"/>
      <c r="BV58" s="1211"/>
      <c r="BW58" s="1211"/>
      <c r="BX58" s="1211"/>
      <c r="BY58" s="1211"/>
      <c r="BZ58" s="1211"/>
      <c r="CA58" s="1211"/>
      <c r="CB58" s="1211"/>
      <c r="CC58" s="1212"/>
    </row>
    <row r="59" spans="1:81" s="690" customFormat="1" ht="40.15" customHeight="1" thickTop="1" x14ac:dyDescent="0.25">
      <c r="A59" s="673"/>
      <c r="B59" s="1334"/>
      <c r="C59" s="1315"/>
      <c r="D59" s="1096">
        <v>3502</v>
      </c>
      <c r="E59" s="1093" t="s">
        <v>7494</v>
      </c>
      <c r="F59" s="1093">
        <v>3502009</v>
      </c>
      <c r="G59" s="1093" t="s">
        <v>7495</v>
      </c>
      <c r="H59" s="1093" t="s">
        <v>7496</v>
      </c>
      <c r="I59" s="2413" t="s">
        <v>7497</v>
      </c>
      <c r="J59" s="1219">
        <v>876</v>
      </c>
      <c r="K59" s="1216" t="str">
        <f>+[26]Metas!K1018</f>
        <v>Software oferta-demanda sitios turísticos implementado</v>
      </c>
      <c r="L59" s="1222">
        <v>1</v>
      </c>
      <c r="M59" s="1480">
        <f t="shared" si="0"/>
        <v>1</v>
      </c>
      <c r="N59" s="1228"/>
      <c r="O59" s="1231"/>
      <c r="P59" s="1234"/>
      <c r="Q59" s="1237">
        <v>1</v>
      </c>
      <c r="R59" s="1219">
        <f>+$J59</f>
        <v>876</v>
      </c>
      <c r="S59" s="677" t="s">
        <v>7544</v>
      </c>
      <c r="T59" s="981"/>
      <c r="U59" s="708"/>
      <c r="V59" s="708"/>
      <c r="W59" s="677" t="s">
        <v>7545</v>
      </c>
      <c r="X59" s="320">
        <v>44568</v>
      </c>
      <c r="Y59" s="320">
        <v>44592</v>
      </c>
      <c r="Z59" s="669">
        <v>44568</v>
      </c>
      <c r="AA59" s="669">
        <v>44592</v>
      </c>
      <c r="AB59" s="1219">
        <f t="shared" ref="AB59" si="72">+$J59</f>
        <v>876</v>
      </c>
      <c r="AC59" s="1240">
        <f>+L59</f>
        <v>1</v>
      </c>
      <c r="AD59" s="308">
        <f>+AM59+AV59+BE59+BN59</f>
        <v>0</v>
      </c>
      <c r="AE59" s="308">
        <f t="shared" si="24"/>
        <v>0</v>
      </c>
      <c r="AF59" s="308">
        <f t="shared" si="24"/>
        <v>0</v>
      </c>
      <c r="AG59" s="308">
        <f t="shared" si="24"/>
        <v>0</v>
      </c>
      <c r="AH59" s="308">
        <f t="shared" si="24"/>
        <v>0</v>
      </c>
      <c r="AI59" s="308">
        <f t="shared" si="24"/>
        <v>0</v>
      </c>
      <c r="AJ59" s="308">
        <f t="shared" si="24"/>
        <v>0</v>
      </c>
      <c r="AK59" s="1219">
        <f>+$J59</f>
        <v>876</v>
      </c>
      <c r="AL59" s="1310">
        <f>+N59</f>
        <v>0</v>
      </c>
      <c r="AM59" s="308">
        <f>SUM(AN59:AS59)</f>
        <v>0</v>
      </c>
      <c r="AN59" s="674"/>
      <c r="AO59" s="674"/>
      <c r="AP59" s="674"/>
      <c r="AQ59" s="674"/>
      <c r="AR59" s="674"/>
      <c r="AS59" s="674"/>
      <c r="AT59" s="1219">
        <f>+$J59</f>
        <v>876</v>
      </c>
      <c r="AU59" s="1311">
        <f>+O59</f>
        <v>0</v>
      </c>
      <c r="AV59" s="308">
        <f>SUM(AW59:BB59)</f>
        <v>0</v>
      </c>
      <c r="AW59" s="674"/>
      <c r="AX59" s="674"/>
      <c r="AY59" s="674"/>
      <c r="AZ59" s="674"/>
      <c r="BA59" s="674"/>
      <c r="BB59" s="674"/>
      <c r="BC59" s="1219">
        <f>+$J59</f>
        <v>876</v>
      </c>
      <c r="BD59" s="1312">
        <f>+P59</f>
        <v>0</v>
      </c>
      <c r="BE59" s="308">
        <f>SUM(BF59:BK59)</f>
        <v>0</v>
      </c>
      <c r="BF59" s="674"/>
      <c r="BG59" s="674"/>
      <c r="BH59" s="674"/>
      <c r="BI59" s="674"/>
      <c r="BJ59" s="674"/>
      <c r="BK59" s="674"/>
      <c r="BL59" s="1219">
        <f>+$J59</f>
        <v>876</v>
      </c>
      <c r="BM59" s="1313">
        <f>+Q59</f>
        <v>1</v>
      </c>
      <c r="BN59" s="308">
        <f>SUM(BO59:BT59)</f>
        <v>0</v>
      </c>
      <c r="BO59" s="674"/>
      <c r="BP59" s="674"/>
      <c r="BQ59" s="674"/>
      <c r="BR59" s="674"/>
      <c r="BS59" s="674"/>
      <c r="BT59" s="674"/>
      <c r="BU59" s="1204"/>
      <c r="BV59" s="1205"/>
      <c r="BW59" s="1205"/>
      <c r="BX59" s="1205"/>
      <c r="BY59" s="1205"/>
      <c r="BZ59" s="1205"/>
      <c r="CA59" s="1205"/>
      <c r="CB59" s="1205"/>
      <c r="CC59" s="1206"/>
    </row>
    <row r="60" spans="1:81" s="690" customFormat="1" ht="40.15" customHeight="1" x14ac:dyDescent="0.25">
      <c r="A60" s="673"/>
      <c r="B60" s="1334"/>
      <c r="C60" s="1315"/>
      <c r="D60" s="1097"/>
      <c r="E60" s="1094"/>
      <c r="F60" s="1094"/>
      <c r="G60" s="1094"/>
      <c r="H60" s="1094"/>
      <c r="I60" s="2414"/>
      <c r="J60" s="1220"/>
      <c r="K60" s="1217"/>
      <c r="L60" s="1223"/>
      <c r="M60" s="1481"/>
      <c r="N60" s="1229"/>
      <c r="O60" s="1232"/>
      <c r="P60" s="1235"/>
      <c r="Q60" s="1238"/>
      <c r="R60" s="1220"/>
      <c r="S60" s="678" t="s">
        <v>7546</v>
      </c>
      <c r="T60" s="982"/>
      <c r="U60" s="709"/>
      <c r="V60" s="709"/>
      <c r="W60" s="678" t="s">
        <v>7547</v>
      </c>
      <c r="X60" s="670">
        <v>44568</v>
      </c>
      <c r="Y60" s="670">
        <v>44592</v>
      </c>
      <c r="Z60" s="670">
        <v>44652</v>
      </c>
      <c r="AA60" s="670">
        <v>44652</v>
      </c>
      <c r="AB60" s="1220"/>
      <c r="AC60" s="1241"/>
      <c r="AD60" s="303">
        <f t="shared" ref="AD60:AJ75" si="73">+AM60+AV60+BE60+BN60</f>
        <v>0</v>
      </c>
      <c r="AE60" s="303">
        <f t="shared" si="24"/>
        <v>0</v>
      </c>
      <c r="AF60" s="303">
        <f t="shared" si="24"/>
        <v>0</v>
      </c>
      <c r="AG60" s="303">
        <f t="shared" si="24"/>
        <v>0</v>
      </c>
      <c r="AH60" s="303">
        <f t="shared" si="24"/>
        <v>0</v>
      </c>
      <c r="AI60" s="303">
        <f t="shared" si="24"/>
        <v>0</v>
      </c>
      <c r="AJ60" s="303">
        <f t="shared" si="24"/>
        <v>0</v>
      </c>
      <c r="AK60" s="1220"/>
      <c r="AL60" s="1302"/>
      <c r="AM60" s="303">
        <f t="shared" ref="AM60:AM66" si="74">SUM(AN60:AS60)</f>
        <v>0</v>
      </c>
      <c r="AN60" s="675"/>
      <c r="AO60" s="675"/>
      <c r="AP60" s="675"/>
      <c r="AQ60" s="675"/>
      <c r="AR60" s="675"/>
      <c r="AS60" s="675"/>
      <c r="AT60" s="1220"/>
      <c r="AU60" s="1304"/>
      <c r="AV60" s="303">
        <f t="shared" ref="AV60:AV66" si="75">SUM(AW60:BB60)</f>
        <v>0</v>
      </c>
      <c r="AW60" s="675"/>
      <c r="AX60" s="675"/>
      <c r="AY60" s="675"/>
      <c r="AZ60" s="675"/>
      <c r="BA60" s="675"/>
      <c r="BB60" s="675"/>
      <c r="BC60" s="1220"/>
      <c r="BD60" s="1306"/>
      <c r="BE60" s="303">
        <f t="shared" ref="BE60:BE66" si="76">SUM(BF60:BK60)</f>
        <v>0</v>
      </c>
      <c r="BF60" s="675"/>
      <c r="BG60" s="675"/>
      <c r="BH60" s="675"/>
      <c r="BI60" s="675"/>
      <c r="BJ60" s="675"/>
      <c r="BK60" s="675"/>
      <c r="BL60" s="1220"/>
      <c r="BM60" s="1308"/>
      <c r="BN60" s="303">
        <f t="shared" ref="BN60:BN66" si="77">SUM(BO60:BT60)</f>
        <v>0</v>
      </c>
      <c r="BO60" s="675"/>
      <c r="BP60" s="675"/>
      <c r="BQ60" s="675"/>
      <c r="BR60" s="675"/>
      <c r="BS60" s="675"/>
      <c r="BT60" s="675"/>
      <c r="BU60" s="1207"/>
      <c r="BV60" s="1208"/>
      <c r="BW60" s="1208"/>
      <c r="BX60" s="1208"/>
      <c r="BY60" s="1208"/>
      <c r="BZ60" s="1208"/>
      <c r="CA60" s="1208"/>
      <c r="CB60" s="1208"/>
      <c r="CC60" s="1209"/>
    </row>
    <row r="61" spans="1:81" s="690" customFormat="1" ht="40.15" customHeight="1" x14ac:dyDescent="0.25">
      <c r="A61" s="673"/>
      <c r="B61" s="1334"/>
      <c r="C61" s="1315"/>
      <c r="D61" s="1097"/>
      <c r="E61" s="1094"/>
      <c r="F61" s="1094"/>
      <c r="G61" s="1094"/>
      <c r="H61" s="1094"/>
      <c r="I61" s="2414"/>
      <c r="J61" s="1220"/>
      <c r="K61" s="1217"/>
      <c r="L61" s="1223"/>
      <c r="M61" s="1481"/>
      <c r="N61" s="1229"/>
      <c r="O61" s="1232"/>
      <c r="P61" s="1235"/>
      <c r="Q61" s="1238"/>
      <c r="R61" s="1220"/>
      <c r="S61" s="678" t="s">
        <v>7548</v>
      </c>
      <c r="T61" s="982"/>
      <c r="U61" s="709"/>
      <c r="V61" s="709"/>
      <c r="W61" s="678" t="s">
        <v>7549</v>
      </c>
      <c r="X61" s="300">
        <v>44568</v>
      </c>
      <c r="Y61" s="300">
        <v>44592</v>
      </c>
      <c r="Z61" s="670">
        <v>44835</v>
      </c>
      <c r="AA61" s="670">
        <v>44926</v>
      </c>
      <c r="AB61" s="1220"/>
      <c r="AC61" s="1241"/>
      <c r="AD61" s="303">
        <f t="shared" si="73"/>
        <v>50</v>
      </c>
      <c r="AE61" s="303">
        <f t="shared" si="24"/>
        <v>50</v>
      </c>
      <c r="AF61" s="303">
        <f t="shared" si="24"/>
        <v>0</v>
      </c>
      <c r="AG61" s="303">
        <f t="shared" si="24"/>
        <v>0</v>
      </c>
      <c r="AH61" s="303">
        <f t="shared" si="24"/>
        <v>0</v>
      </c>
      <c r="AI61" s="303">
        <f t="shared" si="24"/>
        <v>0</v>
      </c>
      <c r="AJ61" s="303">
        <f t="shared" si="24"/>
        <v>0</v>
      </c>
      <c r="AK61" s="1220"/>
      <c r="AL61" s="1302"/>
      <c r="AM61" s="303">
        <f t="shared" si="74"/>
        <v>0</v>
      </c>
      <c r="AN61" s="675"/>
      <c r="AO61" s="675"/>
      <c r="AP61" s="675"/>
      <c r="AQ61" s="675"/>
      <c r="AR61" s="675"/>
      <c r="AS61" s="675"/>
      <c r="AT61" s="1220"/>
      <c r="AU61" s="1304"/>
      <c r="AV61" s="303">
        <f t="shared" si="75"/>
        <v>0</v>
      </c>
      <c r="AW61" s="675"/>
      <c r="AX61" s="675"/>
      <c r="AY61" s="675"/>
      <c r="AZ61" s="675"/>
      <c r="BA61" s="675"/>
      <c r="BB61" s="675"/>
      <c r="BC61" s="1220"/>
      <c r="BD61" s="1306"/>
      <c r="BE61" s="303">
        <f t="shared" si="76"/>
        <v>0</v>
      </c>
      <c r="BF61" s="675"/>
      <c r="BG61" s="675"/>
      <c r="BH61" s="675"/>
      <c r="BI61" s="675"/>
      <c r="BJ61" s="675"/>
      <c r="BK61" s="675"/>
      <c r="BL61" s="1220"/>
      <c r="BM61" s="1308"/>
      <c r="BN61" s="303">
        <f t="shared" si="77"/>
        <v>50</v>
      </c>
      <c r="BO61" s="675">
        <v>50</v>
      </c>
      <c r="BP61" s="675"/>
      <c r="BQ61" s="675"/>
      <c r="BR61" s="675"/>
      <c r="BS61" s="675"/>
      <c r="BT61" s="675"/>
      <c r="BU61" s="1207"/>
      <c r="BV61" s="1208"/>
      <c r="BW61" s="1208"/>
      <c r="BX61" s="1208"/>
      <c r="BY61" s="1208"/>
      <c r="BZ61" s="1208"/>
      <c r="CA61" s="1208"/>
      <c r="CB61" s="1208"/>
      <c r="CC61" s="1209"/>
    </row>
    <row r="62" spans="1:81" s="690" customFormat="1" ht="40.15" customHeight="1" thickBot="1" x14ac:dyDescent="0.3">
      <c r="A62" s="673"/>
      <c r="B62" s="1335"/>
      <c r="C62" s="1316"/>
      <c r="D62" s="1098"/>
      <c r="E62" s="1095"/>
      <c r="F62" s="1095"/>
      <c r="G62" s="1095"/>
      <c r="H62" s="1095"/>
      <c r="I62" s="2415"/>
      <c r="J62" s="1221"/>
      <c r="K62" s="1218"/>
      <c r="L62" s="1224"/>
      <c r="M62" s="1491"/>
      <c r="N62" s="1230"/>
      <c r="O62" s="1233"/>
      <c r="P62" s="1236"/>
      <c r="Q62" s="1239"/>
      <c r="R62" s="1221"/>
      <c r="S62" s="679"/>
      <c r="T62" s="983"/>
      <c r="U62" s="710"/>
      <c r="V62" s="710"/>
      <c r="W62" s="679"/>
      <c r="X62" s="671"/>
      <c r="Y62" s="671"/>
      <c r="Z62" s="671"/>
      <c r="AA62" s="671"/>
      <c r="AB62" s="1221"/>
      <c r="AC62" s="1242"/>
      <c r="AD62" s="306">
        <f t="shared" si="73"/>
        <v>0</v>
      </c>
      <c r="AE62" s="306">
        <f t="shared" si="24"/>
        <v>0</v>
      </c>
      <c r="AF62" s="306">
        <f t="shared" si="24"/>
        <v>0</v>
      </c>
      <c r="AG62" s="306">
        <f t="shared" si="24"/>
        <v>0</v>
      </c>
      <c r="AH62" s="306">
        <f t="shared" si="24"/>
        <v>0</v>
      </c>
      <c r="AI62" s="306">
        <f t="shared" si="24"/>
        <v>0</v>
      </c>
      <c r="AJ62" s="306">
        <f t="shared" si="24"/>
        <v>0</v>
      </c>
      <c r="AK62" s="1221"/>
      <c r="AL62" s="1303"/>
      <c r="AM62" s="306">
        <f t="shared" si="74"/>
        <v>0</v>
      </c>
      <c r="AN62" s="676"/>
      <c r="AO62" s="676"/>
      <c r="AP62" s="676"/>
      <c r="AQ62" s="676"/>
      <c r="AR62" s="676"/>
      <c r="AS62" s="676"/>
      <c r="AT62" s="1221"/>
      <c r="AU62" s="1305"/>
      <c r="AV62" s="306">
        <f t="shared" si="75"/>
        <v>0</v>
      </c>
      <c r="AW62" s="676"/>
      <c r="AX62" s="676"/>
      <c r="AY62" s="676"/>
      <c r="AZ62" s="676"/>
      <c r="BA62" s="676"/>
      <c r="BB62" s="676"/>
      <c r="BC62" s="1221"/>
      <c r="BD62" s="1307"/>
      <c r="BE62" s="306">
        <f t="shared" si="76"/>
        <v>0</v>
      </c>
      <c r="BF62" s="676"/>
      <c r="BG62" s="676"/>
      <c r="BH62" s="676"/>
      <c r="BI62" s="676"/>
      <c r="BJ62" s="676"/>
      <c r="BK62" s="676"/>
      <c r="BL62" s="1221"/>
      <c r="BM62" s="1309"/>
      <c r="BN62" s="306">
        <f t="shared" si="77"/>
        <v>0</v>
      </c>
      <c r="BO62" s="676"/>
      <c r="BP62" s="676"/>
      <c r="BQ62" s="676"/>
      <c r="BR62" s="676"/>
      <c r="BS62" s="676"/>
      <c r="BT62" s="676"/>
      <c r="BU62" s="1210"/>
      <c r="BV62" s="1211"/>
      <c r="BW62" s="1211"/>
      <c r="BX62" s="1211"/>
      <c r="BY62" s="1211"/>
      <c r="BZ62" s="1211"/>
      <c r="CA62" s="1211"/>
      <c r="CB62" s="1211"/>
      <c r="CC62" s="1212"/>
    </row>
    <row r="63" spans="1:81" s="690" customFormat="1" ht="40.15" hidden="1" customHeight="1" thickTop="1" x14ac:dyDescent="0.25">
      <c r="A63" s="673"/>
      <c r="B63" s="1333" t="s">
        <v>1439</v>
      </c>
      <c r="C63" s="1314" t="s">
        <v>1442</v>
      </c>
      <c r="D63" s="1096">
        <v>3502</v>
      </c>
      <c r="E63" s="1093" t="s">
        <v>7494</v>
      </c>
      <c r="F63" s="1093">
        <v>3502009</v>
      </c>
      <c r="G63" s="1093" t="s">
        <v>7495</v>
      </c>
      <c r="H63" s="1093" t="s">
        <v>7496</v>
      </c>
      <c r="I63" s="2413" t="s">
        <v>7497</v>
      </c>
      <c r="J63" s="1219">
        <v>877</v>
      </c>
      <c r="K63" s="1216" t="str">
        <f>+[26]Metas!K1020</f>
        <v>Promoción divulgación de la construcción del Centro de Convenciones</v>
      </c>
      <c r="L63" s="1222"/>
      <c r="M63" s="1480">
        <f t="shared" si="0"/>
        <v>0</v>
      </c>
      <c r="N63" s="1228"/>
      <c r="O63" s="1231"/>
      <c r="P63" s="1234"/>
      <c r="Q63" s="1237"/>
      <c r="R63" s="1219">
        <f>+$J63</f>
        <v>877</v>
      </c>
      <c r="S63" s="677"/>
      <c r="T63" s="708"/>
      <c r="U63" s="708"/>
      <c r="V63" s="708"/>
      <c r="W63" s="677"/>
      <c r="X63" s="669"/>
      <c r="Y63" s="669"/>
      <c r="Z63" s="669"/>
      <c r="AA63" s="669"/>
      <c r="AB63" s="1219">
        <f t="shared" ref="AB63" si="78">+$J63</f>
        <v>877</v>
      </c>
      <c r="AC63" s="1240">
        <f t="shared" ref="AC63" si="79">+L63</f>
        <v>0</v>
      </c>
      <c r="AD63" s="308">
        <f t="shared" si="73"/>
        <v>0</v>
      </c>
      <c r="AE63" s="308">
        <f t="shared" si="73"/>
        <v>0</v>
      </c>
      <c r="AF63" s="308">
        <f t="shared" si="73"/>
        <v>0</v>
      </c>
      <c r="AG63" s="308">
        <f t="shared" si="73"/>
        <v>0</v>
      </c>
      <c r="AH63" s="308">
        <f t="shared" si="73"/>
        <v>0</v>
      </c>
      <c r="AI63" s="308">
        <f t="shared" si="73"/>
        <v>0</v>
      </c>
      <c r="AJ63" s="308">
        <f t="shared" si="73"/>
        <v>0</v>
      </c>
      <c r="AK63" s="1219">
        <f t="shared" ref="AK63" si="80">+$J63</f>
        <v>877</v>
      </c>
      <c r="AL63" s="1243">
        <f t="shared" ref="AL63" si="81">+N63</f>
        <v>0</v>
      </c>
      <c r="AM63" s="308">
        <f t="shared" si="74"/>
        <v>0</v>
      </c>
      <c r="AN63" s="683"/>
      <c r="AO63" s="683"/>
      <c r="AP63" s="683"/>
      <c r="AQ63" s="683"/>
      <c r="AR63" s="683"/>
      <c r="AS63" s="683"/>
      <c r="AT63" s="1219">
        <f t="shared" ref="AT63" si="82">+$J63</f>
        <v>877</v>
      </c>
      <c r="AU63" s="1246">
        <f t="shared" ref="AU63" si="83">+O63</f>
        <v>0</v>
      </c>
      <c r="AV63" s="308">
        <f t="shared" si="75"/>
        <v>0</v>
      </c>
      <c r="AW63" s="683"/>
      <c r="AX63" s="683"/>
      <c r="AY63" s="683"/>
      <c r="AZ63" s="683"/>
      <c r="BA63" s="683"/>
      <c r="BB63" s="683"/>
      <c r="BC63" s="1219">
        <f t="shared" ref="BC63" si="84">+$J63</f>
        <v>877</v>
      </c>
      <c r="BD63" s="1249">
        <f t="shared" ref="BD63" si="85">+P63</f>
        <v>0</v>
      </c>
      <c r="BE63" s="308">
        <f t="shared" si="76"/>
        <v>0</v>
      </c>
      <c r="BF63" s="683"/>
      <c r="BG63" s="683"/>
      <c r="BH63" s="683"/>
      <c r="BI63" s="683"/>
      <c r="BJ63" s="683"/>
      <c r="BK63" s="683"/>
      <c r="BL63" s="1219">
        <f t="shared" ref="BL63" si="86">+$J63</f>
        <v>877</v>
      </c>
      <c r="BM63" s="1252">
        <f t="shared" ref="BM63" si="87">+Q63</f>
        <v>0</v>
      </c>
      <c r="BN63" s="308">
        <f t="shared" si="77"/>
        <v>0</v>
      </c>
      <c r="BO63" s="683"/>
      <c r="BP63" s="683"/>
      <c r="BQ63" s="683"/>
      <c r="BR63" s="683"/>
      <c r="BS63" s="683"/>
      <c r="BT63" s="683"/>
      <c r="BU63" s="1204"/>
      <c r="BV63" s="1205"/>
      <c r="BW63" s="1205"/>
      <c r="BX63" s="1205"/>
      <c r="BY63" s="1205"/>
      <c r="BZ63" s="1205"/>
      <c r="CA63" s="1205"/>
      <c r="CB63" s="1205"/>
      <c r="CC63" s="1206"/>
    </row>
    <row r="64" spans="1:81" s="690" customFormat="1" ht="40.15" hidden="1" customHeight="1" x14ac:dyDescent="0.25">
      <c r="A64" s="673"/>
      <c r="B64" s="1334"/>
      <c r="C64" s="1315"/>
      <c r="D64" s="1097"/>
      <c r="E64" s="1094"/>
      <c r="F64" s="1094"/>
      <c r="G64" s="1094"/>
      <c r="H64" s="1094"/>
      <c r="I64" s="2414"/>
      <c r="J64" s="1220"/>
      <c r="K64" s="1217"/>
      <c r="L64" s="1223"/>
      <c r="M64" s="1481"/>
      <c r="N64" s="1229"/>
      <c r="O64" s="1232"/>
      <c r="P64" s="1235"/>
      <c r="Q64" s="1238"/>
      <c r="R64" s="1220"/>
      <c r="S64" s="678"/>
      <c r="T64" s="709"/>
      <c r="U64" s="709"/>
      <c r="V64" s="709"/>
      <c r="W64" s="678"/>
      <c r="X64" s="670"/>
      <c r="Y64" s="670"/>
      <c r="Z64" s="670"/>
      <c r="AA64" s="670"/>
      <c r="AB64" s="1220"/>
      <c r="AC64" s="1241"/>
      <c r="AD64" s="303">
        <f t="shared" si="73"/>
        <v>0</v>
      </c>
      <c r="AE64" s="303">
        <f t="shared" si="73"/>
        <v>0</v>
      </c>
      <c r="AF64" s="303">
        <f t="shared" si="73"/>
        <v>0</v>
      </c>
      <c r="AG64" s="303">
        <f t="shared" si="73"/>
        <v>0</v>
      </c>
      <c r="AH64" s="303">
        <f t="shared" si="73"/>
        <v>0</v>
      </c>
      <c r="AI64" s="303">
        <f t="shared" si="73"/>
        <v>0</v>
      </c>
      <c r="AJ64" s="303">
        <f t="shared" si="73"/>
        <v>0</v>
      </c>
      <c r="AK64" s="1220"/>
      <c r="AL64" s="1244"/>
      <c r="AM64" s="303">
        <f t="shared" si="74"/>
        <v>0</v>
      </c>
      <c r="AN64" s="684"/>
      <c r="AO64" s="684"/>
      <c r="AP64" s="684"/>
      <c r="AQ64" s="684"/>
      <c r="AR64" s="684"/>
      <c r="AS64" s="684"/>
      <c r="AT64" s="1220"/>
      <c r="AU64" s="1247"/>
      <c r="AV64" s="303">
        <f t="shared" si="75"/>
        <v>0</v>
      </c>
      <c r="AW64" s="684"/>
      <c r="AX64" s="684"/>
      <c r="AY64" s="684"/>
      <c r="AZ64" s="684"/>
      <c r="BA64" s="684"/>
      <c r="BB64" s="684"/>
      <c r="BC64" s="1220"/>
      <c r="BD64" s="1250"/>
      <c r="BE64" s="303">
        <f t="shared" si="76"/>
        <v>0</v>
      </c>
      <c r="BF64" s="684"/>
      <c r="BG64" s="684"/>
      <c r="BH64" s="684"/>
      <c r="BI64" s="684"/>
      <c r="BJ64" s="684"/>
      <c r="BK64" s="684"/>
      <c r="BL64" s="1220"/>
      <c r="BM64" s="1253"/>
      <c r="BN64" s="303">
        <f t="shared" si="77"/>
        <v>0</v>
      </c>
      <c r="BO64" s="684"/>
      <c r="BP64" s="684"/>
      <c r="BQ64" s="684"/>
      <c r="BR64" s="684"/>
      <c r="BS64" s="684"/>
      <c r="BT64" s="684"/>
      <c r="BU64" s="1207"/>
      <c r="BV64" s="1208"/>
      <c r="BW64" s="1208"/>
      <c r="BX64" s="1208"/>
      <c r="BY64" s="1208"/>
      <c r="BZ64" s="1208"/>
      <c r="CA64" s="1208"/>
      <c r="CB64" s="1208"/>
      <c r="CC64" s="1209"/>
    </row>
    <row r="65" spans="1:81" s="690" customFormat="1" ht="40.15" hidden="1" customHeight="1" x14ac:dyDescent="0.25">
      <c r="A65" s="673"/>
      <c r="B65" s="1334"/>
      <c r="C65" s="1315"/>
      <c r="D65" s="1097"/>
      <c r="E65" s="1094"/>
      <c r="F65" s="1094"/>
      <c r="G65" s="1094"/>
      <c r="H65" s="1094"/>
      <c r="I65" s="2414"/>
      <c r="J65" s="1220"/>
      <c r="K65" s="1217"/>
      <c r="L65" s="1223"/>
      <c r="M65" s="1481"/>
      <c r="N65" s="1229"/>
      <c r="O65" s="1232"/>
      <c r="P65" s="1235"/>
      <c r="Q65" s="1238"/>
      <c r="R65" s="1220"/>
      <c r="S65" s="678"/>
      <c r="T65" s="709"/>
      <c r="U65" s="709"/>
      <c r="V65" s="709"/>
      <c r="W65" s="678"/>
      <c r="X65" s="670"/>
      <c r="Y65" s="670"/>
      <c r="Z65" s="670"/>
      <c r="AA65" s="670"/>
      <c r="AB65" s="1220"/>
      <c r="AC65" s="1241"/>
      <c r="AD65" s="303">
        <f t="shared" si="73"/>
        <v>0</v>
      </c>
      <c r="AE65" s="303">
        <f t="shared" si="73"/>
        <v>0</v>
      </c>
      <c r="AF65" s="303">
        <f t="shared" si="73"/>
        <v>0</v>
      </c>
      <c r="AG65" s="303">
        <f t="shared" si="73"/>
        <v>0</v>
      </c>
      <c r="AH65" s="303">
        <f t="shared" si="73"/>
        <v>0</v>
      </c>
      <c r="AI65" s="303">
        <f t="shared" si="73"/>
        <v>0</v>
      </c>
      <c r="AJ65" s="303">
        <f t="shared" si="73"/>
        <v>0</v>
      </c>
      <c r="AK65" s="1220"/>
      <c r="AL65" s="1244"/>
      <c r="AM65" s="303">
        <f t="shared" si="74"/>
        <v>0</v>
      </c>
      <c r="AN65" s="684"/>
      <c r="AO65" s="684"/>
      <c r="AP65" s="684"/>
      <c r="AQ65" s="684"/>
      <c r="AR65" s="684"/>
      <c r="AS65" s="684"/>
      <c r="AT65" s="1220"/>
      <c r="AU65" s="1247"/>
      <c r="AV65" s="303">
        <f t="shared" si="75"/>
        <v>0</v>
      </c>
      <c r="AW65" s="684"/>
      <c r="AX65" s="684"/>
      <c r="AY65" s="684"/>
      <c r="AZ65" s="684"/>
      <c r="BA65" s="684"/>
      <c r="BB65" s="684"/>
      <c r="BC65" s="1220"/>
      <c r="BD65" s="1250"/>
      <c r="BE65" s="303">
        <f t="shared" si="76"/>
        <v>0</v>
      </c>
      <c r="BF65" s="684"/>
      <c r="BG65" s="684"/>
      <c r="BH65" s="684"/>
      <c r="BI65" s="684"/>
      <c r="BJ65" s="684"/>
      <c r="BK65" s="684"/>
      <c r="BL65" s="1220"/>
      <c r="BM65" s="1253"/>
      <c r="BN65" s="303">
        <f t="shared" si="77"/>
        <v>0</v>
      </c>
      <c r="BO65" s="684"/>
      <c r="BP65" s="684"/>
      <c r="BQ65" s="684"/>
      <c r="BR65" s="684"/>
      <c r="BS65" s="684"/>
      <c r="BT65" s="684"/>
      <c r="BU65" s="1207"/>
      <c r="BV65" s="1208"/>
      <c r="BW65" s="1208"/>
      <c r="BX65" s="1208"/>
      <c r="BY65" s="1208"/>
      <c r="BZ65" s="1208"/>
      <c r="CA65" s="1208"/>
      <c r="CB65" s="1208"/>
      <c r="CC65" s="1209"/>
    </row>
    <row r="66" spans="1:81" s="690" customFormat="1" ht="40.15" hidden="1" customHeight="1" thickBot="1" x14ac:dyDescent="0.3">
      <c r="A66" s="673"/>
      <c r="B66" s="1334"/>
      <c r="C66" s="1315"/>
      <c r="D66" s="1098"/>
      <c r="E66" s="1095"/>
      <c r="F66" s="1095"/>
      <c r="G66" s="1095"/>
      <c r="H66" s="1095"/>
      <c r="I66" s="2415"/>
      <c r="J66" s="1221"/>
      <c r="K66" s="1218"/>
      <c r="L66" s="1224"/>
      <c r="M66" s="1491"/>
      <c r="N66" s="1230"/>
      <c r="O66" s="1233"/>
      <c r="P66" s="1236"/>
      <c r="Q66" s="1239"/>
      <c r="R66" s="1221"/>
      <c r="S66" s="679"/>
      <c r="T66" s="710"/>
      <c r="U66" s="710"/>
      <c r="V66" s="710"/>
      <c r="W66" s="679"/>
      <c r="X66" s="671"/>
      <c r="Y66" s="671"/>
      <c r="Z66" s="671"/>
      <c r="AA66" s="671"/>
      <c r="AB66" s="1221"/>
      <c r="AC66" s="1242"/>
      <c r="AD66" s="306">
        <f t="shared" si="73"/>
        <v>0</v>
      </c>
      <c r="AE66" s="306">
        <f t="shared" si="73"/>
        <v>0</v>
      </c>
      <c r="AF66" s="306">
        <f t="shared" si="73"/>
        <v>0</v>
      </c>
      <c r="AG66" s="306">
        <f t="shared" si="73"/>
        <v>0</v>
      </c>
      <c r="AH66" s="306">
        <f t="shared" si="73"/>
        <v>0</v>
      </c>
      <c r="AI66" s="306">
        <f t="shared" si="73"/>
        <v>0</v>
      </c>
      <c r="AJ66" s="306">
        <f t="shared" si="73"/>
        <v>0</v>
      </c>
      <c r="AK66" s="1221"/>
      <c r="AL66" s="1245"/>
      <c r="AM66" s="306">
        <f t="shared" si="74"/>
        <v>0</v>
      </c>
      <c r="AN66" s="685"/>
      <c r="AO66" s="685"/>
      <c r="AP66" s="685"/>
      <c r="AQ66" s="685"/>
      <c r="AR66" s="685"/>
      <c r="AS66" s="685"/>
      <c r="AT66" s="1221"/>
      <c r="AU66" s="1248"/>
      <c r="AV66" s="306">
        <f t="shared" si="75"/>
        <v>0</v>
      </c>
      <c r="AW66" s="685"/>
      <c r="AX66" s="685"/>
      <c r="AY66" s="685"/>
      <c r="AZ66" s="685"/>
      <c r="BA66" s="685"/>
      <c r="BB66" s="685"/>
      <c r="BC66" s="1221"/>
      <c r="BD66" s="1251"/>
      <c r="BE66" s="306">
        <f t="shared" si="76"/>
        <v>0</v>
      </c>
      <c r="BF66" s="685"/>
      <c r="BG66" s="685"/>
      <c r="BH66" s="685"/>
      <c r="BI66" s="685"/>
      <c r="BJ66" s="685"/>
      <c r="BK66" s="685"/>
      <c r="BL66" s="1221"/>
      <c r="BM66" s="1254"/>
      <c r="BN66" s="306">
        <f t="shared" si="77"/>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x14ac:dyDescent="0.25">
      <c r="A67" s="673"/>
      <c r="B67" s="1334"/>
      <c r="C67" s="1315"/>
      <c r="D67" s="1096">
        <v>3502</v>
      </c>
      <c r="E67" s="1093" t="s">
        <v>7494</v>
      </c>
      <c r="F67" s="1093">
        <v>3502009</v>
      </c>
      <c r="G67" s="1093" t="s">
        <v>7495</v>
      </c>
      <c r="H67" s="1093" t="s">
        <v>7496</v>
      </c>
      <c r="I67" s="2413" t="s">
        <v>7497</v>
      </c>
      <c r="J67" s="1219">
        <v>878</v>
      </c>
      <c r="K67" s="1216" t="str">
        <f>+[26]Metas!K1021</f>
        <v>Proyectos de infraestructura turística apoyados</v>
      </c>
      <c r="L67" s="1222">
        <v>2</v>
      </c>
      <c r="M67" s="1480">
        <f t="shared" si="0"/>
        <v>2</v>
      </c>
      <c r="N67" s="1228"/>
      <c r="O67" s="1231">
        <v>2</v>
      </c>
      <c r="P67" s="1234"/>
      <c r="Q67" s="1237"/>
      <c r="R67" s="1219">
        <f>+$J67</f>
        <v>878</v>
      </c>
      <c r="S67" s="677" t="s">
        <v>7550</v>
      </c>
      <c r="T67" s="981"/>
      <c r="U67" s="708"/>
      <c r="V67" s="708"/>
      <c r="W67" s="677" t="s">
        <v>7551</v>
      </c>
      <c r="X67" s="300">
        <v>44568</v>
      </c>
      <c r="Y67" s="300">
        <v>44592</v>
      </c>
      <c r="Z67" s="669">
        <v>44652</v>
      </c>
      <c r="AA67" s="669">
        <v>44681</v>
      </c>
      <c r="AB67" s="1219">
        <f t="shared" ref="AB67" si="88">+$J67</f>
        <v>878</v>
      </c>
      <c r="AC67" s="1240">
        <f>+L67</f>
        <v>2</v>
      </c>
      <c r="AD67" s="308">
        <f>+AM67+AV67+BE67+BN67</f>
        <v>0</v>
      </c>
      <c r="AE67" s="308">
        <f t="shared" si="73"/>
        <v>0</v>
      </c>
      <c r="AF67" s="308">
        <f t="shared" si="73"/>
        <v>0</v>
      </c>
      <c r="AG67" s="308">
        <f t="shared" si="73"/>
        <v>0</v>
      </c>
      <c r="AH67" s="308">
        <f t="shared" si="73"/>
        <v>0</v>
      </c>
      <c r="AI67" s="308">
        <f t="shared" si="73"/>
        <v>0</v>
      </c>
      <c r="AJ67" s="308">
        <f t="shared" si="73"/>
        <v>0</v>
      </c>
      <c r="AK67" s="1219">
        <f>+$J67</f>
        <v>878</v>
      </c>
      <c r="AL67" s="1310">
        <f>+N67</f>
        <v>0</v>
      </c>
      <c r="AM67" s="308">
        <f>SUM(AN67:AS67)</f>
        <v>0</v>
      </c>
      <c r="AN67" s="674"/>
      <c r="AO67" s="674"/>
      <c r="AP67" s="674"/>
      <c r="AQ67" s="674"/>
      <c r="AR67" s="674"/>
      <c r="AS67" s="674"/>
      <c r="AT67" s="1219">
        <f>+$J67</f>
        <v>878</v>
      </c>
      <c r="AU67" s="1311">
        <f>+O67</f>
        <v>2</v>
      </c>
      <c r="AV67" s="308">
        <f>SUM(AW67:BB67)</f>
        <v>0</v>
      </c>
      <c r="AW67" s="674"/>
      <c r="AX67" s="674"/>
      <c r="AY67" s="674"/>
      <c r="AZ67" s="674"/>
      <c r="BA67" s="674"/>
      <c r="BB67" s="674"/>
      <c r="BC67" s="1219">
        <f>+$J67</f>
        <v>878</v>
      </c>
      <c r="BD67" s="1312">
        <f>+P67</f>
        <v>0</v>
      </c>
      <c r="BE67" s="308">
        <f>SUM(BF67:BK67)</f>
        <v>0</v>
      </c>
      <c r="BF67" s="674"/>
      <c r="BG67" s="674"/>
      <c r="BH67" s="674"/>
      <c r="BI67" s="674"/>
      <c r="BJ67" s="674"/>
      <c r="BK67" s="674"/>
      <c r="BL67" s="1219">
        <f>+$J67</f>
        <v>878</v>
      </c>
      <c r="BM67" s="1313">
        <f>+Q67</f>
        <v>0</v>
      </c>
      <c r="BN67" s="308">
        <f>SUM(BO67:BT67)</f>
        <v>0</v>
      </c>
      <c r="BO67" s="674"/>
      <c r="BP67" s="674"/>
      <c r="BQ67" s="674"/>
      <c r="BR67" s="674"/>
      <c r="BS67" s="674"/>
      <c r="BT67" s="674"/>
      <c r="BU67" s="1204"/>
      <c r="BV67" s="1205"/>
      <c r="BW67" s="1205"/>
      <c r="BX67" s="1205"/>
      <c r="BY67" s="1205"/>
      <c r="BZ67" s="1205"/>
      <c r="CA67" s="1205"/>
      <c r="CB67" s="1205"/>
      <c r="CC67" s="1206"/>
    </row>
    <row r="68" spans="1:81" s="690" customFormat="1" ht="40.15" customHeight="1" x14ac:dyDescent="0.25">
      <c r="A68" s="673"/>
      <c r="B68" s="1334"/>
      <c r="C68" s="1315"/>
      <c r="D68" s="1097"/>
      <c r="E68" s="1094"/>
      <c r="F68" s="1094"/>
      <c r="G68" s="1094"/>
      <c r="H68" s="1094"/>
      <c r="I68" s="2414"/>
      <c r="J68" s="1220"/>
      <c r="K68" s="1217"/>
      <c r="L68" s="1223"/>
      <c r="M68" s="1481"/>
      <c r="N68" s="1229"/>
      <c r="O68" s="1232"/>
      <c r="P68" s="1235"/>
      <c r="Q68" s="1238"/>
      <c r="R68" s="1220"/>
      <c r="S68" s="678" t="s">
        <v>7552</v>
      </c>
      <c r="T68" s="982"/>
      <c r="U68" s="709"/>
      <c r="V68" s="709"/>
      <c r="W68" s="678" t="s">
        <v>7553</v>
      </c>
      <c r="X68" s="300">
        <v>44568</v>
      </c>
      <c r="Y68" s="300">
        <v>44592</v>
      </c>
      <c r="Z68" s="670">
        <v>44682</v>
      </c>
      <c r="AA68" s="670">
        <v>44711</v>
      </c>
      <c r="AB68" s="1220"/>
      <c r="AC68" s="1241"/>
      <c r="AD68" s="303">
        <f t="shared" ref="AD68:AD70" si="89">+AM68+AV68+BE68+BN68</f>
        <v>0</v>
      </c>
      <c r="AE68" s="303">
        <f t="shared" si="73"/>
        <v>0</v>
      </c>
      <c r="AF68" s="303">
        <f t="shared" si="73"/>
        <v>0</v>
      </c>
      <c r="AG68" s="303">
        <f t="shared" si="73"/>
        <v>0</v>
      </c>
      <c r="AH68" s="303">
        <f t="shared" si="73"/>
        <v>0</v>
      </c>
      <c r="AI68" s="303">
        <f t="shared" si="73"/>
        <v>0</v>
      </c>
      <c r="AJ68" s="303">
        <f t="shared" si="73"/>
        <v>0</v>
      </c>
      <c r="AK68" s="1220"/>
      <c r="AL68" s="1302"/>
      <c r="AM68" s="303">
        <f t="shared" ref="AM68:AM70" si="90">SUM(AN68:AS68)</f>
        <v>0</v>
      </c>
      <c r="AN68" s="675"/>
      <c r="AO68" s="675"/>
      <c r="AP68" s="675"/>
      <c r="AQ68" s="675"/>
      <c r="AR68" s="675"/>
      <c r="AS68" s="675"/>
      <c r="AT68" s="1220"/>
      <c r="AU68" s="1304"/>
      <c r="AV68" s="303">
        <f t="shared" ref="AV68:AV70" si="91">SUM(AW68:BB68)</f>
        <v>0</v>
      </c>
      <c r="AW68" s="675"/>
      <c r="AX68" s="675"/>
      <c r="AY68" s="675"/>
      <c r="AZ68" s="675"/>
      <c r="BA68" s="675"/>
      <c r="BB68" s="675"/>
      <c r="BC68" s="1220"/>
      <c r="BD68" s="1306"/>
      <c r="BE68" s="303">
        <f t="shared" ref="BE68:BE70" si="92">SUM(BF68:BK68)</f>
        <v>0</v>
      </c>
      <c r="BF68" s="675"/>
      <c r="BG68" s="675"/>
      <c r="BH68" s="675"/>
      <c r="BI68" s="675"/>
      <c r="BJ68" s="675"/>
      <c r="BK68" s="675"/>
      <c r="BL68" s="1220"/>
      <c r="BM68" s="1308"/>
      <c r="BN68" s="303">
        <f t="shared" ref="BN68:BN70" si="93">SUM(BO68:BT68)</f>
        <v>0</v>
      </c>
      <c r="BO68" s="675"/>
      <c r="BP68" s="675"/>
      <c r="BQ68" s="675"/>
      <c r="BR68" s="675"/>
      <c r="BS68" s="675"/>
      <c r="BT68" s="675"/>
      <c r="BU68" s="1207"/>
      <c r="BV68" s="1208"/>
      <c r="BW68" s="1208"/>
      <c r="BX68" s="1208"/>
      <c r="BY68" s="1208"/>
      <c r="BZ68" s="1208"/>
      <c r="CA68" s="1208"/>
      <c r="CB68" s="1208"/>
      <c r="CC68" s="1209"/>
    </row>
    <row r="69" spans="1:81" s="690" customFormat="1" ht="40.15" customHeight="1" x14ac:dyDescent="0.25">
      <c r="A69" s="673"/>
      <c r="B69" s="1334"/>
      <c r="C69" s="1315"/>
      <c r="D69" s="1097"/>
      <c r="E69" s="1094"/>
      <c r="F69" s="1094"/>
      <c r="G69" s="1094"/>
      <c r="H69" s="1094"/>
      <c r="I69" s="2414"/>
      <c r="J69" s="1220"/>
      <c r="K69" s="1217"/>
      <c r="L69" s="1223"/>
      <c r="M69" s="1481"/>
      <c r="N69" s="1229"/>
      <c r="O69" s="1232"/>
      <c r="P69" s="1235"/>
      <c r="Q69" s="1238"/>
      <c r="R69" s="1220"/>
      <c r="S69" s="678" t="s">
        <v>7554</v>
      </c>
      <c r="T69" s="982"/>
      <c r="U69" s="709"/>
      <c r="V69" s="709"/>
      <c r="W69" s="678" t="s">
        <v>7555</v>
      </c>
      <c r="X69" s="300">
        <v>44568</v>
      </c>
      <c r="Y69" s="300">
        <v>44592</v>
      </c>
      <c r="Z69" s="670">
        <v>44711</v>
      </c>
      <c r="AA69" s="670">
        <v>44742</v>
      </c>
      <c r="AB69" s="1220"/>
      <c r="AC69" s="1241"/>
      <c r="AD69" s="303">
        <f t="shared" si="89"/>
        <v>0</v>
      </c>
      <c r="AE69" s="303">
        <f t="shared" si="73"/>
        <v>0</v>
      </c>
      <c r="AF69" s="303">
        <f t="shared" si="73"/>
        <v>0</v>
      </c>
      <c r="AG69" s="303">
        <f t="shared" si="73"/>
        <v>0</v>
      </c>
      <c r="AH69" s="303">
        <f t="shared" si="73"/>
        <v>0</v>
      </c>
      <c r="AI69" s="303">
        <f t="shared" si="73"/>
        <v>0</v>
      </c>
      <c r="AJ69" s="303">
        <f t="shared" si="73"/>
        <v>0</v>
      </c>
      <c r="AK69" s="1220"/>
      <c r="AL69" s="1302"/>
      <c r="AM69" s="303">
        <f t="shared" si="90"/>
        <v>0</v>
      </c>
      <c r="AN69" s="675"/>
      <c r="AO69" s="675"/>
      <c r="AP69" s="675"/>
      <c r="AQ69" s="675"/>
      <c r="AR69" s="675"/>
      <c r="AS69" s="675"/>
      <c r="AT69" s="1220"/>
      <c r="AU69" s="1304"/>
      <c r="AV69" s="303">
        <f t="shared" si="91"/>
        <v>0</v>
      </c>
      <c r="AW69" s="675"/>
      <c r="AX69" s="675"/>
      <c r="AY69" s="675"/>
      <c r="AZ69" s="675"/>
      <c r="BA69" s="675"/>
      <c r="BB69" s="675"/>
      <c r="BC69" s="1220"/>
      <c r="BD69" s="1306"/>
      <c r="BE69" s="303">
        <f t="shared" si="92"/>
        <v>0</v>
      </c>
      <c r="BF69" s="675"/>
      <c r="BG69" s="675"/>
      <c r="BH69" s="675"/>
      <c r="BI69" s="675"/>
      <c r="BJ69" s="675"/>
      <c r="BK69" s="675"/>
      <c r="BL69" s="1220"/>
      <c r="BM69" s="1308"/>
      <c r="BN69" s="303">
        <f t="shared" si="93"/>
        <v>0</v>
      </c>
      <c r="BO69" s="675"/>
      <c r="BP69" s="675"/>
      <c r="BQ69" s="675"/>
      <c r="BR69" s="675"/>
      <c r="BS69" s="675"/>
      <c r="BT69" s="675"/>
      <c r="BU69" s="1207"/>
      <c r="BV69" s="1208"/>
      <c r="BW69" s="1208"/>
      <c r="BX69" s="1208"/>
      <c r="BY69" s="1208"/>
      <c r="BZ69" s="1208"/>
      <c r="CA69" s="1208"/>
      <c r="CB69" s="1208"/>
      <c r="CC69" s="1209"/>
    </row>
    <row r="70" spans="1:81" s="690" customFormat="1" ht="40.15" customHeight="1" thickBot="1" x14ac:dyDescent="0.3">
      <c r="A70" s="673"/>
      <c r="B70" s="1334"/>
      <c r="C70" s="1316"/>
      <c r="D70" s="1098"/>
      <c r="E70" s="1095"/>
      <c r="F70" s="1095"/>
      <c r="G70" s="1095"/>
      <c r="H70" s="1095"/>
      <c r="I70" s="2415"/>
      <c r="J70" s="1221"/>
      <c r="K70" s="1218"/>
      <c r="L70" s="1224"/>
      <c r="M70" s="1491"/>
      <c r="N70" s="1230"/>
      <c r="O70" s="1233"/>
      <c r="P70" s="1236"/>
      <c r="Q70" s="1239"/>
      <c r="R70" s="1221"/>
      <c r="S70" s="679"/>
      <c r="T70" s="983"/>
      <c r="U70" s="710"/>
      <c r="V70" s="710"/>
      <c r="W70" s="679"/>
      <c r="X70" s="671"/>
      <c r="Y70" s="671"/>
      <c r="Z70" s="671"/>
      <c r="AA70" s="671"/>
      <c r="AB70" s="1221"/>
      <c r="AC70" s="1242"/>
      <c r="AD70" s="306">
        <f t="shared" si="89"/>
        <v>0</v>
      </c>
      <c r="AE70" s="306">
        <f t="shared" si="73"/>
        <v>0</v>
      </c>
      <c r="AF70" s="306">
        <f t="shared" si="73"/>
        <v>0</v>
      </c>
      <c r="AG70" s="306">
        <f t="shared" si="73"/>
        <v>0</v>
      </c>
      <c r="AH70" s="306">
        <f t="shared" si="73"/>
        <v>0</v>
      </c>
      <c r="AI70" s="306">
        <f t="shared" si="73"/>
        <v>0</v>
      </c>
      <c r="AJ70" s="306">
        <f t="shared" si="73"/>
        <v>0</v>
      </c>
      <c r="AK70" s="1221"/>
      <c r="AL70" s="1303"/>
      <c r="AM70" s="306">
        <f t="shared" si="90"/>
        <v>0</v>
      </c>
      <c r="AN70" s="676"/>
      <c r="AO70" s="676"/>
      <c r="AP70" s="676"/>
      <c r="AQ70" s="676"/>
      <c r="AR70" s="676"/>
      <c r="AS70" s="676"/>
      <c r="AT70" s="1221"/>
      <c r="AU70" s="1305"/>
      <c r="AV70" s="306">
        <f t="shared" si="91"/>
        <v>0</v>
      </c>
      <c r="AW70" s="676"/>
      <c r="AX70" s="676"/>
      <c r="AY70" s="676"/>
      <c r="AZ70" s="676"/>
      <c r="BA70" s="676"/>
      <c r="BB70" s="676"/>
      <c r="BC70" s="1221"/>
      <c r="BD70" s="1307"/>
      <c r="BE70" s="306">
        <f t="shared" si="92"/>
        <v>0</v>
      </c>
      <c r="BF70" s="676"/>
      <c r="BG70" s="676"/>
      <c r="BH70" s="676"/>
      <c r="BI70" s="676"/>
      <c r="BJ70" s="676"/>
      <c r="BK70" s="676"/>
      <c r="BL70" s="1221"/>
      <c r="BM70" s="1309"/>
      <c r="BN70" s="306">
        <f t="shared" si="93"/>
        <v>0</v>
      </c>
      <c r="BO70" s="676"/>
      <c r="BP70" s="676"/>
      <c r="BQ70" s="676"/>
      <c r="BR70" s="676"/>
      <c r="BS70" s="676"/>
      <c r="BT70" s="676"/>
      <c r="BU70" s="1210"/>
      <c r="BV70" s="1211"/>
      <c r="BW70" s="1211"/>
      <c r="BX70" s="1211"/>
      <c r="BY70" s="1211"/>
      <c r="BZ70" s="1211"/>
      <c r="CA70" s="1211"/>
      <c r="CB70" s="1211"/>
      <c r="CC70" s="1212"/>
    </row>
    <row r="71" spans="1:81" s="690" customFormat="1" ht="40.15" customHeight="1" thickTop="1" x14ac:dyDescent="0.25">
      <c r="A71" s="673"/>
      <c r="B71" s="1334"/>
      <c r="C71" s="1314" t="s">
        <v>1442</v>
      </c>
      <c r="D71" s="1096">
        <v>3502</v>
      </c>
      <c r="E71" s="1093" t="s">
        <v>7494</v>
      </c>
      <c r="F71" s="1093">
        <v>3502009</v>
      </c>
      <c r="G71" s="1093" t="s">
        <v>7495</v>
      </c>
      <c r="H71" s="1093" t="s">
        <v>7496</v>
      </c>
      <c r="I71" s="2413" t="s">
        <v>7497</v>
      </c>
      <c r="J71" s="1219">
        <v>879</v>
      </c>
      <c r="K71" s="1216" t="str">
        <f>+[26]Metas!K1022</f>
        <v>municipios con apoyo de iniciativas de artesanos</v>
      </c>
      <c r="L71" s="1222">
        <v>4</v>
      </c>
      <c r="M71" s="1480">
        <f t="shared" si="0"/>
        <v>4</v>
      </c>
      <c r="N71" s="1228"/>
      <c r="O71" s="1231"/>
      <c r="P71" s="1234">
        <v>2</v>
      </c>
      <c r="Q71" s="1237">
        <v>2</v>
      </c>
      <c r="R71" s="1219">
        <f>+$J71</f>
        <v>879</v>
      </c>
      <c r="S71" s="677" t="s">
        <v>7556</v>
      </c>
      <c r="T71" s="981"/>
      <c r="U71" s="708"/>
      <c r="V71" s="708"/>
      <c r="W71" s="677" t="s">
        <v>7557</v>
      </c>
      <c r="X71" s="300">
        <v>44568</v>
      </c>
      <c r="Y71" s="300">
        <v>44620</v>
      </c>
      <c r="Z71" s="670">
        <v>44713</v>
      </c>
      <c r="AA71" s="670">
        <v>44742</v>
      </c>
      <c r="AB71" s="1219">
        <f t="shared" ref="AB71" si="94">+$J71</f>
        <v>879</v>
      </c>
      <c r="AC71" s="1240">
        <f>+L71</f>
        <v>4</v>
      </c>
      <c r="AD71" s="308">
        <f>+AM71+AV71+BE71+BN71</f>
        <v>0</v>
      </c>
      <c r="AE71" s="308">
        <f t="shared" si="73"/>
        <v>0</v>
      </c>
      <c r="AF71" s="308">
        <f t="shared" si="73"/>
        <v>0</v>
      </c>
      <c r="AG71" s="308">
        <f t="shared" si="73"/>
        <v>0</v>
      </c>
      <c r="AH71" s="308">
        <f t="shared" si="73"/>
        <v>0</v>
      </c>
      <c r="AI71" s="308">
        <f t="shared" si="73"/>
        <v>0</v>
      </c>
      <c r="AJ71" s="308">
        <f t="shared" si="73"/>
        <v>0</v>
      </c>
      <c r="AK71" s="1219">
        <f>+$J71</f>
        <v>879</v>
      </c>
      <c r="AL71" s="1310">
        <f>+N71</f>
        <v>0</v>
      </c>
      <c r="AM71" s="308">
        <f>SUM(AN71:AS71)</f>
        <v>0</v>
      </c>
      <c r="AN71" s="674"/>
      <c r="AO71" s="674"/>
      <c r="AP71" s="674"/>
      <c r="AQ71" s="674"/>
      <c r="AR71" s="674"/>
      <c r="AS71" s="674"/>
      <c r="AT71" s="1219">
        <f>+$J71</f>
        <v>879</v>
      </c>
      <c r="AU71" s="1311">
        <f>+O71</f>
        <v>0</v>
      </c>
      <c r="AV71" s="308">
        <f>SUM(AW71:BB71)</f>
        <v>0</v>
      </c>
      <c r="AW71" s="674"/>
      <c r="AX71" s="674"/>
      <c r="AY71" s="674"/>
      <c r="AZ71" s="674"/>
      <c r="BA71" s="674"/>
      <c r="BB71" s="674"/>
      <c r="BC71" s="1219">
        <f>+$J71</f>
        <v>879</v>
      </c>
      <c r="BD71" s="1312">
        <f>+P71</f>
        <v>2</v>
      </c>
      <c r="BE71" s="308">
        <f>SUM(BF71:BK71)</f>
        <v>0</v>
      </c>
      <c r="BF71" s="674"/>
      <c r="BG71" s="674"/>
      <c r="BH71" s="674"/>
      <c r="BI71" s="674"/>
      <c r="BJ71" s="674"/>
      <c r="BK71" s="674"/>
      <c r="BL71" s="1219">
        <f>+$J71</f>
        <v>879</v>
      </c>
      <c r="BM71" s="1313">
        <f>+Q71</f>
        <v>2</v>
      </c>
      <c r="BN71" s="308">
        <f>SUM(BO71:BT71)</f>
        <v>0</v>
      </c>
      <c r="BO71" s="674"/>
      <c r="BP71" s="674"/>
      <c r="BQ71" s="674"/>
      <c r="BR71" s="674"/>
      <c r="BS71" s="674"/>
      <c r="BT71" s="674"/>
      <c r="BU71" s="1204"/>
      <c r="BV71" s="1205"/>
      <c r="BW71" s="1205"/>
      <c r="BX71" s="1205"/>
      <c r="BY71" s="1205"/>
      <c r="BZ71" s="1205"/>
      <c r="CA71" s="1205"/>
      <c r="CB71" s="1205"/>
      <c r="CC71" s="1206"/>
    </row>
    <row r="72" spans="1:81" s="690" customFormat="1" ht="40.15" customHeight="1" x14ac:dyDescent="0.25">
      <c r="A72" s="673"/>
      <c r="B72" s="1334"/>
      <c r="C72" s="1315"/>
      <c r="D72" s="1097"/>
      <c r="E72" s="1094"/>
      <c r="F72" s="1094"/>
      <c r="G72" s="1094"/>
      <c r="H72" s="1094"/>
      <c r="I72" s="2414"/>
      <c r="J72" s="1220"/>
      <c r="K72" s="1217"/>
      <c r="L72" s="1223"/>
      <c r="M72" s="1481"/>
      <c r="N72" s="1229"/>
      <c r="O72" s="1232"/>
      <c r="P72" s="1235"/>
      <c r="Q72" s="1238"/>
      <c r="R72" s="1220"/>
      <c r="S72" s="678" t="s">
        <v>7558</v>
      </c>
      <c r="T72" s="982"/>
      <c r="U72" s="709"/>
      <c r="V72" s="709"/>
      <c r="W72" s="678" t="s">
        <v>6345</v>
      </c>
      <c r="X72" s="300">
        <v>44568</v>
      </c>
      <c r="Y72" s="300">
        <v>44620</v>
      </c>
      <c r="Z72" s="670">
        <v>44743</v>
      </c>
      <c r="AA72" s="670" t="s">
        <v>7559</v>
      </c>
      <c r="AB72" s="1220"/>
      <c r="AC72" s="1241"/>
      <c r="AD72" s="303">
        <f t="shared" ref="AD72:AD74" si="95">+AM72+AV72+BE72+BN72</f>
        <v>0</v>
      </c>
      <c r="AE72" s="303">
        <f t="shared" si="73"/>
        <v>0</v>
      </c>
      <c r="AF72" s="303">
        <f t="shared" si="73"/>
        <v>0</v>
      </c>
      <c r="AG72" s="303">
        <f t="shared" si="73"/>
        <v>0</v>
      </c>
      <c r="AH72" s="303">
        <f t="shared" si="73"/>
        <v>0</v>
      </c>
      <c r="AI72" s="303">
        <f t="shared" si="73"/>
        <v>0</v>
      </c>
      <c r="AJ72" s="303">
        <f t="shared" si="73"/>
        <v>0</v>
      </c>
      <c r="AK72" s="1220"/>
      <c r="AL72" s="1302"/>
      <c r="AM72" s="303">
        <f t="shared" ref="AM72:AM74" si="96">SUM(AN72:AS72)</f>
        <v>0</v>
      </c>
      <c r="AN72" s="675"/>
      <c r="AO72" s="675"/>
      <c r="AP72" s="675"/>
      <c r="AQ72" s="675"/>
      <c r="AR72" s="675"/>
      <c r="AS72" s="675"/>
      <c r="AT72" s="1220"/>
      <c r="AU72" s="1304"/>
      <c r="AV72" s="303">
        <f t="shared" ref="AV72:AV74" si="97">SUM(AW72:BB72)</f>
        <v>0</v>
      </c>
      <c r="AW72" s="675"/>
      <c r="AX72" s="675"/>
      <c r="AY72" s="675"/>
      <c r="AZ72" s="675"/>
      <c r="BA72" s="675"/>
      <c r="BB72" s="675"/>
      <c r="BC72" s="1220"/>
      <c r="BD72" s="1306"/>
      <c r="BE72" s="303">
        <f t="shared" ref="BE72:BE74" si="98">SUM(BF72:BK72)</f>
        <v>0</v>
      </c>
      <c r="BF72" s="675"/>
      <c r="BG72" s="675"/>
      <c r="BH72" s="675"/>
      <c r="BI72" s="675"/>
      <c r="BJ72" s="675"/>
      <c r="BK72" s="675"/>
      <c r="BL72" s="1220"/>
      <c r="BM72" s="1308"/>
      <c r="BN72" s="303">
        <f t="shared" ref="BN72:BN74" si="99">SUM(BO72:BT72)</f>
        <v>0</v>
      </c>
      <c r="BO72" s="675"/>
      <c r="BP72" s="675"/>
      <c r="BQ72" s="675"/>
      <c r="BR72" s="675"/>
      <c r="BS72" s="675"/>
      <c r="BT72" s="675"/>
      <c r="BU72" s="1207"/>
      <c r="BV72" s="1208"/>
      <c r="BW72" s="1208"/>
      <c r="BX72" s="1208"/>
      <c r="BY72" s="1208"/>
      <c r="BZ72" s="1208"/>
      <c r="CA72" s="1208"/>
      <c r="CB72" s="1208"/>
      <c r="CC72" s="1209"/>
    </row>
    <row r="73" spans="1:81" s="690" customFormat="1" ht="40.15" customHeight="1" x14ac:dyDescent="0.25">
      <c r="A73" s="673"/>
      <c r="B73" s="1334"/>
      <c r="C73" s="1315"/>
      <c r="D73" s="1097"/>
      <c r="E73" s="1094"/>
      <c r="F73" s="1094"/>
      <c r="G73" s="1094"/>
      <c r="H73" s="1094"/>
      <c r="I73" s="2414"/>
      <c r="J73" s="1220"/>
      <c r="K73" s="1217"/>
      <c r="L73" s="1223"/>
      <c r="M73" s="1481"/>
      <c r="N73" s="1229"/>
      <c r="O73" s="1232"/>
      <c r="P73" s="1235"/>
      <c r="Q73" s="1238"/>
      <c r="R73" s="1220"/>
      <c r="S73" s="678"/>
      <c r="T73" s="982"/>
      <c r="U73" s="709"/>
      <c r="V73" s="709"/>
      <c r="W73" s="678"/>
      <c r="X73" s="670"/>
      <c r="Y73" s="670"/>
      <c r="Z73" s="670"/>
      <c r="AA73" s="670"/>
      <c r="AB73" s="1220"/>
      <c r="AC73" s="1241"/>
      <c r="AD73" s="303">
        <f t="shared" si="95"/>
        <v>0</v>
      </c>
      <c r="AE73" s="303">
        <f t="shared" si="73"/>
        <v>0</v>
      </c>
      <c r="AF73" s="303">
        <f t="shared" si="73"/>
        <v>0</v>
      </c>
      <c r="AG73" s="303">
        <f t="shared" si="73"/>
        <v>0</v>
      </c>
      <c r="AH73" s="303">
        <f t="shared" si="73"/>
        <v>0</v>
      </c>
      <c r="AI73" s="303">
        <f t="shared" si="73"/>
        <v>0</v>
      </c>
      <c r="AJ73" s="303">
        <f t="shared" si="73"/>
        <v>0</v>
      </c>
      <c r="AK73" s="1220"/>
      <c r="AL73" s="1302"/>
      <c r="AM73" s="303">
        <f t="shared" si="96"/>
        <v>0</v>
      </c>
      <c r="AN73" s="675"/>
      <c r="AO73" s="675"/>
      <c r="AP73" s="675"/>
      <c r="AQ73" s="675"/>
      <c r="AR73" s="675"/>
      <c r="AS73" s="675"/>
      <c r="AT73" s="1220"/>
      <c r="AU73" s="1304"/>
      <c r="AV73" s="303">
        <f t="shared" si="97"/>
        <v>0</v>
      </c>
      <c r="AW73" s="675"/>
      <c r="AX73" s="675"/>
      <c r="AY73" s="675"/>
      <c r="AZ73" s="675"/>
      <c r="BA73" s="675"/>
      <c r="BB73" s="675"/>
      <c r="BC73" s="1220"/>
      <c r="BD73" s="1306"/>
      <c r="BE73" s="303">
        <f t="shared" si="98"/>
        <v>0</v>
      </c>
      <c r="BF73" s="675"/>
      <c r="BG73" s="675"/>
      <c r="BH73" s="675"/>
      <c r="BI73" s="675"/>
      <c r="BJ73" s="675"/>
      <c r="BK73" s="675"/>
      <c r="BL73" s="1220"/>
      <c r="BM73" s="1308"/>
      <c r="BN73" s="303">
        <f t="shared" si="99"/>
        <v>0</v>
      </c>
      <c r="BO73" s="675"/>
      <c r="BP73" s="675"/>
      <c r="BQ73" s="675"/>
      <c r="BR73" s="675"/>
      <c r="BS73" s="675"/>
      <c r="BT73" s="675"/>
      <c r="BU73" s="1207"/>
      <c r="BV73" s="1208"/>
      <c r="BW73" s="1208"/>
      <c r="BX73" s="1208"/>
      <c r="BY73" s="1208"/>
      <c r="BZ73" s="1208"/>
      <c r="CA73" s="1208"/>
      <c r="CB73" s="1208"/>
      <c r="CC73" s="1209"/>
    </row>
    <row r="74" spans="1:81" s="690" customFormat="1" ht="40.15" customHeight="1" thickBot="1" x14ac:dyDescent="0.3">
      <c r="A74" s="673"/>
      <c r="B74" s="1334"/>
      <c r="C74" s="1315"/>
      <c r="D74" s="1098"/>
      <c r="E74" s="1095"/>
      <c r="F74" s="1095"/>
      <c r="G74" s="1095"/>
      <c r="H74" s="1095"/>
      <c r="I74" s="2415"/>
      <c r="J74" s="1221"/>
      <c r="K74" s="1218"/>
      <c r="L74" s="1224"/>
      <c r="M74" s="1491"/>
      <c r="N74" s="1230"/>
      <c r="O74" s="1233"/>
      <c r="P74" s="1236"/>
      <c r="Q74" s="1239"/>
      <c r="R74" s="1221"/>
      <c r="S74" s="679"/>
      <c r="T74" s="983"/>
      <c r="U74" s="710"/>
      <c r="V74" s="710"/>
      <c r="W74" s="679"/>
      <c r="X74" s="671"/>
      <c r="Y74" s="671"/>
      <c r="Z74" s="671"/>
      <c r="AA74" s="671"/>
      <c r="AB74" s="1221"/>
      <c r="AC74" s="1242"/>
      <c r="AD74" s="306">
        <f t="shared" si="95"/>
        <v>0</v>
      </c>
      <c r="AE74" s="306">
        <f t="shared" si="73"/>
        <v>0</v>
      </c>
      <c r="AF74" s="306">
        <f t="shared" si="73"/>
        <v>0</v>
      </c>
      <c r="AG74" s="306">
        <f t="shared" si="73"/>
        <v>0</v>
      </c>
      <c r="AH74" s="306">
        <f t="shared" si="73"/>
        <v>0</v>
      </c>
      <c r="AI74" s="306">
        <f t="shared" si="73"/>
        <v>0</v>
      </c>
      <c r="AJ74" s="306">
        <f t="shared" si="73"/>
        <v>0</v>
      </c>
      <c r="AK74" s="1221"/>
      <c r="AL74" s="1303"/>
      <c r="AM74" s="306">
        <f t="shared" si="96"/>
        <v>0</v>
      </c>
      <c r="AN74" s="676"/>
      <c r="AO74" s="676"/>
      <c r="AP74" s="676"/>
      <c r="AQ74" s="676"/>
      <c r="AR74" s="676"/>
      <c r="AS74" s="676"/>
      <c r="AT74" s="1221"/>
      <c r="AU74" s="1305"/>
      <c r="AV74" s="306">
        <f t="shared" si="97"/>
        <v>0</v>
      </c>
      <c r="AW74" s="676"/>
      <c r="AX74" s="676"/>
      <c r="AY74" s="676"/>
      <c r="AZ74" s="676"/>
      <c r="BA74" s="676"/>
      <c r="BB74" s="676"/>
      <c r="BC74" s="1221"/>
      <c r="BD74" s="1307"/>
      <c r="BE74" s="306">
        <f t="shared" si="98"/>
        <v>0</v>
      </c>
      <c r="BF74" s="676"/>
      <c r="BG74" s="676"/>
      <c r="BH74" s="676"/>
      <c r="BI74" s="676"/>
      <c r="BJ74" s="676"/>
      <c r="BK74" s="676"/>
      <c r="BL74" s="1221"/>
      <c r="BM74" s="1309"/>
      <c r="BN74" s="306">
        <f t="shared" si="99"/>
        <v>0</v>
      </c>
      <c r="BO74" s="676"/>
      <c r="BP74" s="676"/>
      <c r="BQ74" s="676"/>
      <c r="BR74" s="676"/>
      <c r="BS74" s="676"/>
      <c r="BT74" s="676"/>
      <c r="BU74" s="1210"/>
      <c r="BV74" s="1211"/>
      <c r="BW74" s="1211"/>
      <c r="BX74" s="1211"/>
      <c r="BY74" s="1211"/>
      <c r="BZ74" s="1211"/>
      <c r="CA74" s="1211"/>
      <c r="CB74" s="1211"/>
      <c r="CC74" s="1212"/>
    </row>
    <row r="75" spans="1:81" s="690" customFormat="1" ht="40.15" customHeight="1" thickTop="1" x14ac:dyDescent="0.25">
      <c r="A75" s="673"/>
      <c r="B75" s="1334"/>
      <c r="C75" s="1315"/>
      <c r="D75" s="1096">
        <v>3502</v>
      </c>
      <c r="E75" s="1093" t="s">
        <v>7494</v>
      </c>
      <c r="F75" s="1093">
        <v>3502009</v>
      </c>
      <c r="G75" s="1093" t="s">
        <v>7495</v>
      </c>
      <c r="H75" s="1093" t="s">
        <v>7496</v>
      </c>
      <c r="I75" s="2413" t="s">
        <v>7497</v>
      </c>
      <c r="J75" s="1219">
        <v>880</v>
      </c>
      <c r="K75" s="1216" t="str">
        <f>+[26]Metas!K1023</f>
        <v>Talleres de formación dirigidos a actores de la cadena turística</v>
      </c>
      <c r="L75" s="1222">
        <v>5</v>
      </c>
      <c r="M75" s="1480">
        <f t="shared" ref="M75" si="100">SUM(N75:Q75)</f>
        <v>5</v>
      </c>
      <c r="N75" s="1228">
        <v>1</v>
      </c>
      <c r="O75" s="1231">
        <v>2</v>
      </c>
      <c r="P75" s="1234">
        <v>2</v>
      </c>
      <c r="Q75" s="1237"/>
      <c r="R75" s="1219">
        <f>+$J75</f>
        <v>880</v>
      </c>
      <c r="S75" s="677" t="s">
        <v>7560</v>
      </c>
      <c r="T75" s="708"/>
      <c r="U75" s="708"/>
      <c r="V75" s="928" t="s">
        <v>3842</v>
      </c>
      <c r="W75" s="677" t="s">
        <v>7561</v>
      </c>
      <c r="X75" s="320">
        <v>44593</v>
      </c>
      <c r="Y75" s="300">
        <v>44607</v>
      </c>
      <c r="Z75" s="300">
        <v>44593</v>
      </c>
      <c r="AA75" s="300">
        <v>44620</v>
      </c>
      <c r="AB75" s="1219">
        <f t="shared" ref="AB75" si="101">+$J75</f>
        <v>880</v>
      </c>
      <c r="AC75" s="1240">
        <f>+L75</f>
        <v>5</v>
      </c>
      <c r="AD75" s="308">
        <f>+AM75+AV75+BE75+BN75</f>
        <v>0</v>
      </c>
      <c r="AE75" s="308">
        <f t="shared" si="73"/>
        <v>0</v>
      </c>
      <c r="AF75" s="308">
        <f t="shared" si="73"/>
        <v>0</v>
      </c>
      <c r="AG75" s="308">
        <f t="shared" si="73"/>
        <v>0</v>
      </c>
      <c r="AH75" s="308">
        <f t="shared" si="73"/>
        <v>0</v>
      </c>
      <c r="AI75" s="308">
        <f t="shared" si="73"/>
        <v>0</v>
      </c>
      <c r="AJ75" s="308">
        <f t="shared" si="73"/>
        <v>0</v>
      </c>
      <c r="AK75" s="1219">
        <f>+$J75</f>
        <v>880</v>
      </c>
      <c r="AL75" s="1310">
        <f>+N75</f>
        <v>1</v>
      </c>
      <c r="AM75" s="308">
        <f>SUM(AN75:AS75)</f>
        <v>0</v>
      </c>
      <c r="AN75" s="674"/>
      <c r="AO75" s="674"/>
      <c r="AP75" s="674"/>
      <c r="AQ75" s="674"/>
      <c r="AR75" s="674"/>
      <c r="AS75" s="674"/>
      <c r="AT75" s="1219">
        <f>+$J75</f>
        <v>880</v>
      </c>
      <c r="AU75" s="1311">
        <f>+O75</f>
        <v>2</v>
      </c>
      <c r="AV75" s="308">
        <f>SUM(AW75:BB75)</f>
        <v>0</v>
      </c>
      <c r="AW75" s="674"/>
      <c r="AX75" s="674"/>
      <c r="AY75" s="674"/>
      <c r="AZ75" s="674"/>
      <c r="BA75" s="674"/>
      <c r="BB75" s="674"/>
      <c r="BC75" s="1219">
        <f>+$J75</f>
        <v>880</v>
      </c>
      <c r="BD75" s="1312">
        <f>+P75</f>
        <v>2</v>
      </c>
      <c r="BE75" s="308">
        <f>SUM(BF75:BK75)</f>
        <v>0</v>
      </c>
      <c r="BF75" s="674"/>
      <c r="BG75" s="674"/>
      <c r="BH75" s="674"/>
      <c r="BI75" s="674"/>
      <c r="BJ75" s="674"/>
      <c r="BK75" s="674"/>
      <c r="BL75" s="1219">
        <f>+$J75</f>
        <v>880</v>
      </c>
      <c r="BM75" s="1313">
        <f>+Q75</f>
        <v>0</v>
      </c>
      <c r="BN75" s="308">
        <f>SUM(BO75:BT75)</f>
        <v>0</v>
      </c>
      <c r="BO75" s="674"/>
      <c r="BP75" s="674"/>
      <c r="BQ75" s="674"/>
      <c r="BR75" s="674"/>
      <c r="BS75" s="674"/>
      <c r="BT75" s="674"/>
      <c r="BU75" s="1204"/>
      <c r="BV75" s="1205"/>
      <c r="BW75" s="1205"/>
      <c r="BX75" s="1205"/>
      <c r="BY75" s="1205"/>
      <c r="BZ75" s="1205"/>
      <c r="CA75" s="1205"/>
      <c r="CB75" s="1205"/>
      <c r="CC75" s="1206"/>
    </row>
    <row r="76" spans="1:81" s="690" customFormat="1" ht="40.15" customHeight="1" x14ac:dyDescent="0.25">
      <c r="A76" s="673"/>
      <c r="B76" s="1334"/>
      <c r="C76" s="1315"/>
      <c r="D76" s="1097"/>
      <c r="E76" s="1094"/>
      <c r="F76" s="1094"/>
      <c r="G76" s="1094"/>
      <c r="H76" s="1094"/>
      <c r="I76" s="2414"/>
      <c r="J76" s="1220"/>
      <c r="K76" s="1217"/>
      <c r="L76" s="1223"/>
      <c r="M76" s="1481"/>
      <c r="N76" s="1229"/>
      <c r="O76" s="1232"/>
      <c r="P76" s="1235"/>
      <c r="Q76" s="1238"/>
      <c r="R76" s="1220"/>
      <c r="S76" s="678" t="s">
        <v>7562</v>
      </c>
      <c r="T76" s="709"/>
      <c r="U76" s="709"/>
      <c r="V76" s="709"/>
      <c r="W76" s="678" t="s">
        <v>7563</v>
      </c>
      <c r="X76" s="670">
        <v>44593</v>
      </c>
      <c r="Y76" s="300">
        <v>44607</v>
      </c>
      <c r="Z76" s="300">
        <v>44620</v>
      </c>
      <c r="AA76" s="670">
        <v>44561</v>
      </c>
      <c r="AB76" s="1220"/>
      <c r="AC76" s="1241"/>
      <c r="AD76" s="303">
        <f t="shared" ref="AD76:AE82" si="102">+AM76+AV76+BE76+BN76</f>
        <v>15</v>
      </c>
      <c r="AE76" s="303">
        <v>15</v>
      </c>
      <c r="AF76" s="303">
        <f t="shared" ref="AF76:AJ82" si="103">+AO76+AX76+BG76+BP76</f>
        <v>0</v>
      </c>
      <c r="AG76" s="303">
        <f t="shared" si="103"/>
        <v>0</v>
      </c>
      <c r="AH76" s="303">
        <f t="shared" si="103"/>
        <v>0</v>
      </c>
      <c r="AI76" s="303">
        <f t="shared" si="103"/>
        <v>0</v>
      </c>
      <c r="AJ76" s="303">
        <f t="shared" si="103"/>
        <v>0</v>
      </c>
      <c r="AK76" s="1220"/>
      <c r="AL76" s="1302"/>
      <c r="AM76" s="303">
        <f t="shared" ref="AM76:AM78" si="104">SUM(AN76:AS76)</f>
        <v>0</v>
      </c>
      <c r="AN76" s="675"/>
      <c r="AO76" s="675"/>
      <c r="AP76" s="675"/>
      <c r="AQ76" s="675"/>
      <c r="AR76" s="675"/>
      <c r="AS76" s="675"/>
      <c r="AT76" s="1220"/>
      <c r="AU76" s="1304"/>
      <c r="AV76" s="303">
        <f t="shared" ref="AV76:AV78" si="105">SUM(AW76:BB76)</f>
        <v>5</v>
      </c>
      <c r="AW76" s="675">
        <v>5</v>
      </c>
      <c r="AX76" s="675"/>
      <c r="AY76" s="675"/>
      <c r="AZ76" s="675"/>
      <c r="BA76" s="675"/>
      <c r="BB76" s="675"/>
      <c r="BC76" s="1220"/>
      <c r="BD76" s="1306"/>
      <c r="BE76" s="303">
        <f t="shared" ref="BE76:BE78" si="106">SUM(BF76:BK76)</f>
        <v>5</v>
      </c>
      <c r="BF76" s="675">
        <v>5</v>
      </c>
      <c r="BG76" s="675"/>
      <c r="BH76" s="675"/>
      <c r="BI76" s="675"/>
      <c r="BJ76" s="675"/>
      <c r="BK76" s="675"/>
      <c r="BL76" s="1220"/>
      <c r="BM76" s="1308"/>
      <c r="BN76" s="303">
        <f t="shared" ref="BN76:BN78" si="107">SUM(BO76:BT76)</f>
        <v>5</v>
      </c>
      <c r="BO76" s="675">
        <v>5</v>
      </c>
      <c r="BP76" s="675"/>
      <c r="BQ76" s="675"/>
      <c r="BR76" s="675"/>
      <c r="BS76" s="675"/>
      <c r="BT76" s="675"/>
      <c r="BU76" s="1207"/>
      <c r="BV76" s="1208"/>
      <c r="BW76" s="1208"/>
      <c r="BX76" s="1208"/>
      <c r="BY76" s="1208"/>
      <c r="BZ76" s="1208"/>
      <c r="CA76" s="1208"/>
      <c r="CB76" s="1208"/>
      <c r="CC76" s="1209"/>
    </row>
    <row r="77" spans="1:81" s="690" customFormat="1" ht="40.15" customHeight="1" x14ac:dyDescent="0.25">
      <c r="A77" s="673"/>
      <c r="B77" s="1334"/>
      <c r="C77" s="1315"/>
      <c r="D77" s="1097"/>
      <c r="E77" s="1094"/>
      <c r="F77" s="1094"/>
      <c r="G77" s="1094"/>
      <c r="H77" s="1094"/>
      <c r="I77" s="2414"/>
      <c r="J77" s="1220"/>
      <c r="K77" s="1217"/>
      <c r="L77" s="1223"/>
      <c r="M77" s="1481"/>
      <c r="N77" s="1229"/>
      <c r="O77" s="1232"/>
      <c r="P77" s="1235"/>
      <c r="Q77" s="1238"/>
      <c r="R77" s="1220"/>
      <c r="S77" s="678"/>
      <c r="T77" s="709"/>
      <c r="U77" s="709"/>
      <c r="V77" s="709"/>
      <c r="W77" s="678"/>
      <c r="X77" s="670"/>
      <c r="Y77" s="670"/>
      <c r="Z77" s="670"/>
      <c r="AA77" s="670"/>
      <c r="AB77" s="1220"/>
      <c r="AC77" s="1241"/>
      <c r="AD77" s="303">
        <f t="shared" si="102"/>
        <v>0</v>
      </c>
      <c r="AE77" s="303">
        <f t="shared" si="102"/>
        <v>0</v>
      </c>
      <c r="AF77" s="303">
        <f t="shared" si="103"/>
        <v>0</v>
      </c>
      <c r="AG77" s="303">
        <f t="shared" si="103"/>
        <v>0</v>
      </c>
      <c r="AH77" s="303">
        <f t="shared" si="103"/>
        <v>0</v>
      </c>
      <c r="AI77" s="303">
        <f t="shared" si="103"/>
        <v>0</v>
      </c>
      <c r="AJ77" s="303">
        <f t="shared" si="103"/>
        <v>0</v>
      </c>
      <c r="AK77" s="1220"/>
      <c r="AL77" s="1302"/>
      <c r="AM77" s="303">
        <f t="shared" si="104"/>
        <v>0</v>
      </c>
      <c r="AN77" s="675"/>
      <c r="AO77" s="675"/>
      <c r="AP77" s="675"/>
      <c r="AQ77" s="675"/>
      <c r="AR77" s="675"/>
      <c r="AS77" s="675"/>
      <c r="AT77" s="1220"/>
      <c r="AU77" s="1304"/>
      <c r="AV77" s="303">
        <f t="shared" si="105"/>
        <v>0</v>
      </c>
      <c r="AW77" s="675"/>
      <c r="AX77" s="675"/>
      <c r="AY77" s="675"/>
      <c r="AZ77" s="675"/>
      <c r="BA77" s="675"/>
      <c r="BB77" s="675"/>
      <c r="BC77" s="1220"/>
      <c r="BD77" s="1306"/>
      <c r="BE77" s="303">
        <f t="shared" si="106"/>
        <v>0</v>
      </c>
      <c r="BF77" s="675"/>
      <c r="BG77" s="675"/>
      <c r="BH77" s="675"/>
      <c r="BI77" s="675"/>
      <c r="BJ77" s="675"/>
      <c r="BK77" s="675"/>
      <c r="BL77" s="1220"/>
      <c r="BM77" s="1308"/>
      <c r="BN77" s="303">
        <f t="shared" si="107"/>
        <v>0</v>
      </c>
      <c r="BO77" s="675"/>
      <c r="BP77" s="675"/>
      <c r="BQ77" s="675"/>
      <c r="BR77" s="675"/>
      <c r="BS77" s="675"/>
      <c r="BT77" s="675"/>
      <c r="BU77" s="1207"/>
      <c r="BV77" s="1208"/>
      <c r="BW77" s="1208"/>
      <c r="BX77" s="1208"/>
      <c r="BY77" s="1208"/>
      <c r="BZ77" s="1208"/>
      <c r="CA77" s="1208"/>
      <c r="CB77" s="1208"/>
      <c r="CC77" s="1209"/>
    </row>
    <row r="78" spans="1:81" s="690" customFormat="1" ht="40.15" customHeight="1" thickBot="1" x14ac:dyDescent="0.3">
      <c r="A78" s="673"/>
      <c r="B78" s="1334"/>
      <c r="C78" s="1315"/>
      <c r="D78" s="1098"/>
      <c r="E78" s="1095"/>
      <c r="F78" s="1095"/>
      <c r="G78" s="1095"/>
      <c r="H78" s="1095"/>
      <c r="I78" s="2415"/>
      <c r="J78" s="1221"/>
      <c r="K78" s="1218"/>
      <c r="L78" s="1224"/>
      <c r="M78" s="1491"/>
      <c r="N78" s="1230"/>
      <c r="O78" s="1233"/>
      <c r="P78" s="1236"/>
      <c r="Q78" s="1239"/>
      <c r="R78" s="1221"/>
      <c r="S78" s="679"/>
      <c r="T78" s="710"/>
      <c r="U78" s="710"/>
      <c r="V78" s="710"/>
      <c r="W78" s="679"/>
      <c r="X78" s="671"/>
      <c r="Y78" s="671"/>
      <c r="Z78" s="671"/>
      <c r="AA78" s="671"/>
      <c r="AB78" s="1221"/>
      <c r="AC78" s="1242"/>
      <c r="AD78" s="306">
        <f t="shared" si="102"/>
        <v>0</v>
      </c>
      <c r="AE78" s="306">
        <f t="shared" si="102"/>
        <v>0</v>
      </c>
      <c r="AF78" s="306">
        <f t="shared" si="103"/>
        <v>0</v>
      </c>
      <c r="AG78" s="306">
        <f t="shared" si="103"/>
        <v>0</v>
      </c>
      <c r="AH78" s="306">
        <f t="shared" si="103"/>
        <v>0</v>
      </c>
      <c r="AI78" s="306">
        <f t="shared" si="103"/>
        <v>0</v>
      </c>
      <c r="AJ78" s="306">
        <f t="shared" si="103"/>
        <v>0</v>
      </c>
      <c r="AK78" s="1221"/>
      <c r="AL78" s="1303"/>
      <c r="AM78" s="306">
        <f t="shared" si="104"/>
        <v>0</v>
      </c>
      <c r="AN78" s="676"/>
      <c r="AO78" s="676"/>
      <c r="AP78" s="676"/>
      <c r="AQ78" s="676"/>
      <c r="AR78" s="676"/>
      <c r="AS78" s="676"/>
      <c r="AT78" s="1221"/>
      <c r="AU78" s="1305"/>
      <c r="AV78" s="306">
        <f t="shared" si="105"/>
        <v>0</v>
      </c>
      <c r="AW78" s="676"/>
      <c r="AX78" s="676"/>
      <c r="AY78" s="676"/>
      <c r="AZ78" s="676"/>
      <c r="BA78" s="676"/>
      <c r="BB78" s="676"/>
      <c r="BC78" s="1221"/>
      <c r="BD78" s="1307"/>
      <c r="BE78" s="306">
        <f t="shared" si="106"/>
        <v>0</v>
      </c>
      <c r="BF78" s="676"/>
      <c r="BG78" s="676"/>
      <c r="BH78" s="676"/>
      <c r="BI78" s="676"/>
      <c r="BJ78" s="676"/>
      <c r="BK78" s="676"/>
      <c r="BL78" s="1221"/>
      <c r="BM78" s="1309"/>
      <c r="BN78" s="306">
        <f t="shared" si="107"/>
        <v>0</v>
      </c>
      <c r="BO78" s="676"/>
      <c r="BP78" s="676"/>
      <c r="BQ78" s="676"/>
      <c r="BR78" s="676"/>
      <c r="BS78" s="676"/>
      <c r="BT78" s="676"/>
      <c r="BU78" s="1210"/>
      <c r="BV78" s="1211"/>
      <c r="BW78" s="1211"/>
      <c r="BX78" s="1211"/>
      <c r="BY78" s="1211"/>
      <c r="BZ78" s="1211"/>
      <c r="CA78" s="1211"/>
      <c r="CB78" s="1211"/>
      <c r="CC78" s="1212"/>
    </row>
    <row r="79" spans="1:81" s="690" customFormat="1" ht="40.15" customHeight="1" thickTop="1" x14ac:dyDescent="0.25">
      <c r="A79" s="673"/>
      <c r="B79" s="1334"/>
      <c r="C79" s="1315"/>
      <c r="D79" s="1096">
        <v>3502</v>
      </c>
      <c r="E79" s="1093" t="s">
        <v>7494</v>
      </c>
      <c r="F79" s="1093">
        <v>3502009</v>
      </c>
      <c r="G79" s="1093" t="s">
        <v>7495</v>
      </c>
      <c r="H79" s="1093" t="s">
        <v>7496</v>
      </c>
      <c r="I79" s="2413" t="s">
        <v>7497</v>
      </c>
      <c r="J79" s="1219">
        <v>881</v>
      </c>
      <c r="K79" s="1216" t="str">
        <f>+[26]Metas!K1024</f>
        <v>Implementación Programa Colegios amigos del Turismo (emprendimientos en turismo naranja)</v>
      </c>
      <c r="L79" s="2421">
        <v>1</v>
      </c>
      <c r="M79" s="1480">
        <f t="shared" ref="M79" si="108">SUM(N79:Q79)</f>
        <v>1</v>
      </c>
      <c r="N79" s="1482"/>
      <c r="O79" s="2424">
        <v>1</v>
      </c>
      <c r="P79" s="2427"/>
      <c r="Q79" s="1488"/>
      <c r="R79" s="1219">
        <f>+$J79</f>
        <v>881</v>
      </c>
      <c r="S79" s="678" t="s">
        <v>7564</v>
      </c>
      <c r="T79" s="981"/>
      <c r="U79" s="708"/>
      <c r="V79" s="708"/>
      <c r="W79" s="677" t="s">
        <v>7565</v>
      </c>
      <c r="X79" s="300">
        <v>44568</v>
      </c>
      <c r="Y79" s="300">
        <v>44592</v>
      </c>
      <c r="Z79" s="320">
        <v>44613</v>
      </c>
      <c r="AA79" s="669">
        <v>44613</v>
      </c>
      <c r="AB79" s="1219">
        <f t="shared" ref="AB79" si="109">+$J79</f>
        <v>881</v>
      </c>
      <c r="AC79" s="1240">
        <f>+L79</f>
        <v>1</v>
      </c>
      <c r="AD79" s="308">
        <f>+AM79+AV79+BE79+BN79</f>
        <v>0</v>
      </c>
      <c r="AE79" s="308">
        <f t="shared" si="102"/>
        <v>0</v>
      </c>
      <c r="AF79" s="308">
        <f t="shared" si="103"/>
        <v>0</v>
      </c>
      <c r="AG79" s="308">
        <f t="shared" si="103"/>
        <v>0</v>
      </c>
      <c r="AH79" s="308">
        <f t="shared" si="103"/>
        <v>0</v>
      </c>
      <c r="AI79" s="308">
        <f t="shared" si="103"/>
        <v>0</v>
      </c>
      <c r="AJ79" s="308">
        <f t="shared" si="103"/>
        <v>0</v>
      </c>
      <c r="AK79" s="1219">
        <f>+$J79</f>
        <v>881</v>
      </c>
      <c r="AL79" s="1310">
        <f>+N79</f>
        <v>0</v>
      </c>
      <c r="AM79" s="308">
        <f>SUM(AN79:AS79)</f>
        <v>0</v>
      </c>
      <c r="AN79" s="674"/>
      <c r="AO79" s="674"/>
      <c r="AP79" s="674"/>
      <c r="AQ79" s="674"/>
      <c r="AR79" s="674"/>
      <c r="AS79" s="674"/>
      <c r="AT79" s="1219">
        <f>+$J79</f>
        <v>881</v>
      </c>
      <c r="AU79" s="1311">
        <f>+O79</f>
        <v>1</v>
      </c>
      <c r="AV79" s="308">
        <f>SUM(AW79:BB79)</f>
        <v>0</v>
      </c>
      <c r="AW79" s="674"/>
      <c r="AX79" s="674"/>
      <c r="AY79" s="674"/>
      <c r="AZ79" s="674"/>
      <c r="BA79" s="674"/>
      <c r="BB79" s="674"/>
      <c r="BC79" s="1219">
        <f>+$J79</f>
        <v>881</v>
      </c>
      <c r="BD79" s="1312">
        <f>+P79</f>
        <v>0</v>
      </c>
      <c r="BE79" s="308">
        <f>SUM(BF79:BK79)</f>
        <v>0</v>
      </c>
      <c r="BF79" s="674"/>
      <c r="BG79" s="674"/>
      <c r="BH79" s="674"/>
      <c r="BI79" s="674"/>
      <c r="BJ79" s="674"/>
      <c r="BK79" s="674"/>
      <c r="BL79" s="1219">
        <f>+$J79</f>
        <v>881</v>
      </c>
      <c r="BM79" s="1313">
        <f>+Q79</f>
        <v>0</v>
      </c>
      <c r="BN79" s="308">
        <f>SUM(BO79:BT79)</f>
        <v>0</v>
      </c>
      <c r="BO79" s="674"/>
      <c r="BP79" s="674"/>
      <c r="BQ79" s="674"/>
      <c r="BR79" s="674"/>
      <c r="BS79" s="674"/>
      <c r="BT79" s="674"/>
      <c r="BU79" s="1204"/>
      <c r="BV79" s="1205"/>
      <c r="BW79" s="1205"/>
      <c r="BX79" s="1205"/>
      <c r="BY79" s="1205"/>
      <c r="BZ79" s="1205"/>
      <c r="CA79" s="1205"/>
      <c r="CB79" s="1205"/>
      <c r="CC79" s="1206"/>
    </row>
    <row r="80" spans="1:81" s="690" customFormat="1" ht="40.15" customHeight="1" x14ac:dyDescent="0.25">
      <c r="A80" s="673"/>
      <c r="B80" s="1334"/>
      <c r="C80" s="1315"/>
      <c r="D80" s="1097"/>
      <c r="E80" s="1094"/>
      <c r="F80" s="1094"/>
      <c r="G80" s="1094"/>
      <c r="H80" s="1094"/>
      <c r="I80" s="2414"/>
      <c r="J80" s="1220"/>
      <c r="K80" s="1217"/>
      <c r="L80" s="2422"/>
      <c r="M80" s="1481"/>
      <c r="N80" s="1483"/>
      <c r="O80" s="2425"/>
      <c r="P80" s="2428"/>
      <c r="Q80" s="1489"/>
      <c r="R80" s="1220"/>
      <c r="S80" s="678" t="s">
        <v>7566</v>
      </c>
      <c r="T80" s="982"/>
      <c r="U80" s="709"/>
      <c r="V80" s="709"/>
      <c r="W80" s="678" t="s">
        <v>7567</v>
      </c>
      <c r="X80" s="300">
        <v>44568</v>
      </c>
      <c r="Y80" s="300">
        <v>44592</v>
      </c>
      <c r="Z80" s="670">
        <v>44613</v>
      </c>
      <c r="AA80" s="670">
        <v>44620</v>
      </c>
      <c r="AB80" s="1220"/>
      <c r="AC80" s="1241"/>
      <c r="AD80" s="303">
        <f t="shared" ref="AD80:AD82" si="110">+AM80+AV80+BE80+BN80</f>
        <v>0</v>
      </c>
      <c r="AE80" s="303">
        <f t="shared" si="102"/>
        <v>0</v>
      </c>
      <c r="AF80" s="303">
        <f t="shared" si="103"/>
        <v>0</v>
      </c>
      <c r="AG80" s="303">
        <f t="shared" si="103"/>
        <v>0</v>
      </c>
      <c r="AH80" s="303">
        <f t="shared" si="103"/>
        <v>0</v>
      </c>
      <c r="AI80" s="303">
        <f t="shared" si="103"/>
        <v>0</v>
      </c>
      <c r="AJ80" s="303">
        <f t="shared" si="103"/>
        <v>0</v>
      </c>
      <c r="AK80" s="1220"/>
      <c r="AL80" s="1302"/>
      <c r="AM80" s="303">
        <f t="shared" ref="AM80:AM82" si="111">SUM(AN80:AS80)</f>
        <v>0</v>
      </c>
      <c r="AN80" s="675"/>
      <c r="AO80" s="675"/>
      <c r="AP80" s="675"/>
      <c r="AQ80" s="675"/>
      <c r="AR80" s="675"/>
      <c r="AS80" s="675"/>
      <c r="AT80" s="1220"/>
      <c r="AU80" s="1304"/>
      <c r="AV80" s="303">
        <f t="shared" ref="AV80:AV82" si="112">SUM(AW80:BB80)</f>
        <v>0</v>
      </c>
      <c r="AW80" s="675"/>
      <c r="AX80" s="675"/>
      <c r="AY80" s="675"/>
      <c r="AZ80" s="675"/>
      <c r="BA80" s="675"/>
      <c r="BB80" s="675"/>
      <c r="BC80" s="1220"/>
      <c r="BD80" s="1306"/>
      <c r="BE80" s="303">
        <f t="shared" ref="BE80:BE82" si="113">SUM(BF80:BK80)</f>
        <v>0</v>
      </c>
      <c r="BF80" s="675"/>
      <c r="BG80" s="675"/>
      <c r="BH80" s="675"/>
      <c r="BI80" s="675"/>
      <c r="BJ80" s="675"/>
      <c r="BK80" s="675"/>
      <c r="BL80" s="1220"/>
      <c r="BM80" s="1308"/>
      <c r="BN80" s="303">
        <f t="shared" ref="BN80:BN82" si="114">SUM(BO80:BT80)</f>
        <v>0</v>
      </c>
      <c r="BO80" s="675"/>
      <c r="BP80" s="675"/>
      <c r="BQ80" s="675"/>
      <c r="BR80" s="675"/>
      <c r="BS80" s="675"/>
      <c r="BT80" s="675"/>
      <c r="BU80" s="1207"/>
      <c r="BV80" s="1208"/>
      <c r="BW80" s="1208"/>
      <c r="BX80" s="1208"/>
      <c r="BY80" s="1208"/>
      <c r="BZ80" s="1208"/>
      <c r="CA80" s="1208"/>
      <c r="CB80" s="1208"/>
      <c r="CC80" s="1209"/>
    </row>
    <row r="81" spans="1:81" s="690" customFormat="1" ht="40.15" customHeight="1" x14ac:dyDescent="0.25">
      <c r="A81" s="673"/>
      <c r="B81" s="1334"/>
      <c r="C81" s="1315"/>
      <c r="D81" s="1097"/>
      <c r="E81" s="1094"/>
      <c r="F81" s="1094"/>
      <c r="G81" s="1094"/>
      <c r="H81" s="1094"/>
      <c r="I81" s="2414"/>
      <c r="J81" s="1220"/>
      <c r="K81" s="1217"/>
      <c r="L81" s="2422"/>
      <c r="M81" s="1481"/>
      <c r="N81" s="1483"/>
      <c r="O81" s="2425"/>
      <c r="P81" s="2428"/>
      <c r="Q81" s="1489"/>
      <c r="R81" s="1220"/>
      <c r="S81" s="678" t="s">
        <v>7568</v>
      </c>
      <c r="T81" s="982"/>
      <c r="U81" s="709"/>
      <c r="V81" s="709"/>
      <c r="W81" s="678" t="s">
        <v>6358</v>
      </c>
      <c r="X81" s="300">
        <v>44568</v>
      </c>
      <c r="Y81" s="300">
        <v>44592</v>
      </c>
      <c r="Z81" s="670">
        <v>44620</v>
      </c>
      <c r="AA81" s="670">
        <v>44711</v>
      </c>
      <c r="AB81" s="1220"/>
      <c r="AC81" s="1241"/>
      <c r="AD81" s="303">
        <f t="shared" si="110"/>
        <v>0</v>
      </c>
      <c r="AE81" s="303">
        <f t="shared" si="102"/>
        <v>0</v>
      </c>
      <c r="AF81" s="303">
        <f t="shared" si="103"/>
        <v>0</v>
      </c>
      <c r="AG81" s="303">
        <f t="shared" si="103"/>
        <v>0</v>
      </c>
      <c r="AH81" s="303">
        <f t="shared" si="103"/>
        <v>0</v>
      </c>
      <c r="AI81" s="303">
        <f t="shared" si="103"/>
        <v>0</v>
      </c>
      <c r="AJ81" s="303">
        <f t="shared" si="103"/>
        <v>0</v>
      </c>
      <c r="AK81" s="1220"/>
      <c r="AL81" s="1302"/>
      <c r="AM81" s="303">
        <f t="shared" si="111"/>
        <v>0</v>
      </c>
      <c r="AN81" s="675"/>
      <c r="AO81" s="675"/>
      <c r="AP81" s="675"/>
      <c r="AQ81" s="675"/>
      <c r="AR81" s="675"/>
      <c r="AS81" s="675"/>
      <c r="AT81" s="1220"/>
      <c r="AU81" s="1304"/>
      <c r="AV81" s="303">
        <f t="shared" si="112"/>
        <v>0</v>
      </c>
      <c r="AW81" s="675"/>
      <c r="AX81" s="675"/>
      <c r="AY81" s="675"/>
      <c r="AZ81" s="675"/>
      <c r="BA81" s="675"/>
      <c r="BB81" s="675"/>
      <c r="BC81" s="1220"/>
      <c r="BD81" s="1306"/>
      <c r="BE81" s="303">
        <f t="shared" si="113"/>
        <v>0</v>
      </c>
      <c r="BF81" s="675"/>
      <c r="BG81" s="675"/>
      <c r="BH81" s="675"/>
      <c r="BI81" s="675"/>
      <c r="BJ81" s="675"/>
      <c r="BK81" s="675"/>
      <c r="BL81" s="1220"/>
      <c r="BM81" s="1308"/>
      <c r="BN81" s="303">
        <f t="shared" si="114"/>
        <v>0</v>
      </c>
      <c r="BO81" s="675"/>
      <c r="BP81" s="675"/>
      <c r="BQ81" s="675"/>
      <c r="BR81" s="675"/>
      <c r="BS81" s="675"/>
      <c r="BT81" s="675"/>
      <c r="BU81" s="1207"/>
      <c r="BV81" s="1208"/>
      <c r="BW81" s="1208"/>
      <c r="BX81" s="1208"/>
      <c r="BY81" s="1208"/>
      <c r="BZ81" s="1208"/>
      <c r="CA81" s="1208"/>
      <c r="CB81" s="1208"/>
      <c r="CC81" s="1209"/>
    </row>
    <row r="82" spans="1:81" s="690" customFormat="1" ht="40.15" customHeight="1" thickBot="1" x14ac:dyDescent="0.3">
      <c r="A82" s="673"/>
      <c r="B82" s="1335"/>
      <c r="C82" s="1316"/>
      <c r="D82" s="1098"/>
      <c r="E82" s="1095"/>
      <c r="F82" s="1095"/>
      <c r="G82" s="1095"/>
      <c r="H82" s="1095"/>
      <c r="I82" s="2415"/>
      <c r="J82" s="1221"/>
      <c r="K82" s="1218"/>
      <c r="L82" s="2423"/>
      <c r="M82" s="1491"/>
      <c r="N82" s="1492"/>
      <c r="O82" s="2426"/>
      <c r="P82" s="2429"/>
      <c r="Q82" s="1495"/>
      <c r="R82" s="1221"/>
      <c r="S82" s="679" t="s">
        <v>7569</v>
      </c>
      <c r="T82" s="983"/>
      <c r="U82" s="710"/>
      <c r="V82" s="710"/>
      <c r="W82" s="679" t="s">
        <v>7570</v>
      </c>
      <c r="X82" s="671">
        <v>44568</v>
      </c>
      <c r="Y82" s="671">
        <v>44592</v>
      </c>
      <c r="Z82" s="671">
        <v>44711</v>
      </c>
      <c r="AA82" s="671">
        <v>44742</v>
      </c>
      <c r="AB82" s="1221"/>
      <c r="AC82" s="1242"/>
      <c r="AD82" s="306">
        <f t="shared" si="110"/>
        <v>0</v>
      </c>
      <c r="AE82" s="306">
        <f t="shared" si="102"/>
        <v>0</v>
      </c>
      <c r="AF82" s="306">
        <f t="shared" si="103"/>
        <v>0</v>
      </c>
      <c r="AG82" s="306">
        <f t="shared" si="103"/>
        <v>0</v>
      </c>
      <c r="AH82" s="306">
        <f t="shared" si="103"/>
        <v>0</v>
      </c>
      <c r="AI82" s="306">
        <f t="shared" si="103"/>
        <v>0</v>
      </c>
      <c r="AJ82" s="306">
        <f t="shared" si="103"/>
        <v>0</v>
      </c>
      <c r="AK82" s="1221"/>
      <c r="AL82" s="1303"/>
      <c r="AM82" s="306">
        <f t="shared" si="111"/>
        <v>0</v>
      </c>
      <c r="AN82" s="676"/>
      <c r="AO82" s="676"/>
      <c r="AP82" s="676"/>
      <c r="AQ82" s="676"/>
      <c r="AR82" s="676"/>
      <c r="AS82" s="676"/>
      <c r="AT82" s="1221"/>
      <c r="AU82" s="1305"/>
      <c r="AV82" s="306">
        <f t="shared" si="112"/>
        <v>0</v>
      </c>
      <c r="AW82" s="676"/>
      <c r="AX82" s="676"/>
      <c r="AY82" s="676"/>
      <c r="AZ82" s="676"/>
      <c r="BA82" s="676"/>
      <c r="BB82" s="676"/>
      <c r="BC82" s="1221"/>
      <c r="BD82" s="1307"/>
      <c r="BE82" s="306">
        <f t="shared" si="113"/>
        <v>0</v>
      </c>
      <c r="BF82" s="676"/>
      <c r="BG82" s="676"/>
      <c r="BH82" s="676"/>
      <c r="BI82" s="676"/>
      <c r="BJ82" s="676"/>
      <c r="BK82" s="676"/>
      <c r="BL82" s="1221"/>
      <c r="BM82" s="1309"/>
      <c r="BN82" s="306">
        <f t="shared" si="114"/>
        <v>0</v>
      </c>
      <c r="BO82" s="676"/>
      <c r="BP82" s="676"/>
      <c r="BQ82" s="676"/>
      <c r="BR82" s="676"/>
      <c r="BS82" s="676"/>
      <c r="BT82" s="676"/>
      <c r="BU82" s="1210"/>
      <c r="BV82" s="1211"/>
      <c r="BW82" s="1211"/>
      <c r="BX82" s="1211"/>
      <c r="BY82" s="1211"/>
      <c r="BZ82" s="1211"/>
      <c r="CA82" s="1211"/>
      <c r="CB82" s="1211"/>
      <c r="CC82" s="1212"/>
    </row>
    <row r="83" spans="1:81" ht="40.15" customHeight="1" thickTop="1" x14ac:dyDescent="0.25"/>
  </sheetData>
  <mergeCells count="642">
    <mergeCell ref="B63:B82"/>
    <mergeCell ref="C63:C70"/>
    <mergeCell ref="C71:C82"/>
    <mergeCell ref="B11:B38"/>
    <mergeCell ref="C11:C34"/>
    <mergeCell ref="C35:C38"/>
    <mergeCell ref="B39:B62"/>
    <mergeCell ref="BU79:CC79"/>
    <mergeCell ref="BU80:CC80"/>
    <mergeCell ref="BU81:CC81"/>
    <mergeCell ref="BU82:CC82"/>
    <mergeCell ref="AT79:AT82"/>
    <mergeCell ref="AU79:AU82"/>
    <mergeCell ref="BC79:BC82"/>
    <mergeCell ref="BD79:BD82"/>
    <mergeCell ref="BL79:BL82"/>
    <mergeCell ref="BM79:BM82"/>
    <mergeCell ref="P79:P82"/>
    <mergeCell ref="Q79:Q82"/>
    <mergeCell ref="AB79:AB82"/>
    <mergeCell ref="AC79:AC82"/>
    <mergeCell ref="AK79:AK82"/>
    <mergeCell ref="AL79:AL82"/>
    <mergeCell ref="BL75:BL78"/>
    <mergeCell ref="C39:C62"/>
    <mergeCell ref="J79:J82"/>
    <mergeCell ref="K79:K82"/>
    <mergeCell ref="L79:L82"/>
    <mergeCell ref="M79:M82"/>
    <mergeCell ref="N79:N82"/>
    <mergeCell ref="O79:O82"/>
    <mergeCell ref="AT75:AT78"/>
    <mergeCell ref="AU75:AU78"/>
    <mergeCell ref="P63:P66"/>
    <mergeCell ref="Q63:Q66"/>
    <mergeCell ref="AB63:AB66"/>
    <mergeCell ref="AC63:AC66"/>
    <mergeCell ref="AK63:AK66"/>
    <mergeCell ref="J71:J74"/>
    <mergeCell ref="K71:K74"/>
    <mergeCell ref="L71:L74"/>
    <mergeCell ref="M71:M74"/>
    <mergeCell ref="N71:N74"/>
    <mergeCell ref="O71:O74"/>
    <mergeCell ref="AT67:AT70"/>
    <mergeCell ref="AU67:AU70"/>
    <mergeCell ref="J67:J70"/>
    <mergeCell ref="K67:K70"/>
    <mergeCell ref="BU77:CC77"/>
    <mergeCell ref="BU78:CC78"/>
    <mergeCell ref="BD75:BD78"/>
    <mergeCell ref="BM75:BM78"/>
    <mergeCell ref="P75:P78"/>
    <mergeCell ref="Q75:Q78"/>
    <mergeCell ref="AB75:AB78"/>
    <mergeCell ref="AC75:AC78"/>
    <mergeCell ref="AK75:AK78"/>
    <mergeCell ref="AL75:AL78"/>
    <mergeCell ref="BC75:BC78"/>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L67:L70"/>
    <mergeCell ref="M67:M70"/>
    <mergeCell ref="N67:N70"/>
    <mergeCell ref="O67:O70"/>
    <mergeCell ref="AT63:AT66"/>
    <mergeCell ref="AU63:AU66"/>
    <mergeCell ref="BC63:BC66"/>
    <mergeCell ref="BU68:CC68"/>
    <mergeCell ref="BU69:CC69"/>
    <mergeCell ref="BU70:CC70"/>
    <mergeCell ref="BD67:BD70"/>
    <mergeCell ref="BL67:BL70"/>
    <mergeCell ref="BM67:BM70"/>
    <mergeCell ref="BL63:BL66"/>
    <mergeCell ref="BM63:BM66"/>
    <mergeCell ref="BC67:BC70"/>
    <mergeCell ref="P67:P70"/>
    <mergeCell ref="Q67:Q70"/>
    <mergeCell ref="AB67:AB70"/>
    <mergeCell ref="AC67:AC70"/>
    <mergeCell ref="AK67:AK70"/>
    <mergeCell ref="AL67:AL70"/>
    <mergeCell ref="AL63:AL66"/>
    <mergeCell ref="BU67:CC67"/>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D63:BD66"/>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L51:BL54"/>
    <mergeCell ref="BM51:BM54"/>
    <mergeCell ref="P51:P54"/>
    <mergeCell ref="Q51:Q54"/>
    <mergeCell ref="AB51:AB54"/>
    <mergeCell ref="AC51:AC54"/>
    <mergeCell ref="AK51:AK54"/>
    <mergeCell ref="AL51:AL54"/>
    <mergeCell ref="BU55:CC55"/>
    <mergeCell ref="J55:J58"/>
    <mergeCell ref="K55:K58"/>
    <mergeCell ref="L55:L58"/>
    <mergeCell ref="M55:M58"/>
    <mergeCell ref="N55:N58"/>
    <mergeCell ref="O55:O58"/>
    <mergeCell ref="AT51:AT54"/>
    <mergeCell ref="AU51:AU54"/>
    <mergeCell ref="BC51:BC54"/>
    <mergeCell ref="R51:R54"/>
    <mergeCell ref="R55:R58"/>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D51:BD54"/>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L39:BL42"/>
    <mergeCell ref="BM39:BM42"/>
    <mergeCell ref="P39:P42"/>
    <mergeCell ref="Q39:Q42"/>
    <mergeCell ref="AB39:AB42"/>
    <mergeCell ref="AC39:AC42"/>
    <mergeCell ref="AK39:AK42"/>
    <mergeCell ref="AL39:AL42"/>
    <mergeCell ref="BU43:CC43"/>
    <mergeCell ref="J43:J46"/>
    <mergeCell ref="K43:K46"/>
    <mergeCell ref="L43:L46"/>
    <mergeCell ref="M43:M46"/>
    <mergeCell ref="N43:N46"/>
    <mergeCell ref="O43:O46"/>
    <mergeCell ref="AT39:AT42"/>
    <mergeCell ref="AU39:AU42"/>
    <mergeCell ref="BC39:BC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J31:J34"/>
    <mergeCell ref="K31:K34"/>
    <mergeCell ref="L31:L34"/>
    <mergeCell ref="M31:M34"/>
    <mergeCell ref="N31:N34"/>
    <mergeCell ref="O31:O34"/>
    <mergeCell ref="AT27:AT30"/>
    <mergeCell ref="J27:J30"/>
    <mergeCell ref="K27:K30"/>
    <mergeCell ref="L27:L30"/>
    <mergeCell ref="M27:M30"/>
    <mergeCell ref="N27:N30"/>
    <mergeCell ref="O27:O30"/>
    <mergeCell ref="P27:P30"/>
    <mergeCell ref="Q27:Q30"/>
    <mergeCell ref="AB27:AB30"/>
    <mergeCell ref="AC27:AC30"/>
    <mergeCell ref="AK27:AK30"/>
    <mergeCell ref="AL27:AL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U19:CC19"/>
    <mergeCell ref="BU20:CC20"/>
    <mergeCell ref="BU21:CC21"/>
    <mergeCell ref="BU22:CC22"/>
    <mergeCell ref="P19:P22"/>
    <mergeCell ref="Q19:Q22"/>
    <mergeCell ref="AB19:AB22"/>
    <mergeCell ref="AC19:AC22"/>
    <mergeCell ref="AK19:AK22"/>
    <mergeCell ref="AL19:AL22"/>
    <mergeCell ref="BD19:BD22"/>
    <mergeCell ref="BM19:BM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R11:R14"/>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 ref="BD23:BD26"/>
    <mergeCell ref="BM23:BM26"/>
    <mergeCell ref="R59:R62"/>
    <mergeCell ref="R63:R66"/>
    <mergeCell ref="R67:R70"/>
    <mergeCell ref="R71:R74"/>
    <mergeCell ref="R75:R78"/>
    <mergeCell ref="R79:R82"/>
    <mergeCell ref="R15:R18"/>
    <mergeCell ref="R19:R22"/>
    <mergeCell ref="R23:R26"/>
    <mergeCell ref="R27:R30"/>
    <mergeCell ref="R31:R34"/>
    <mergeCell ref="R35:R38"/>
    <mergeCell ref="R39:R42"/>
    <mergeCell ref="R43:R46"/>
    <mergeCell ref="R47:R50"/>
    <mergeCell ref="BL19:BL22"/>
    <mergeCell ref="AK23:AK26"/>
    <mergeCell ref="AL23:AL26"/>
    <mergeCell ref="AU27:AU30"/>
    <mergeCell ref="BC27:BC30"/>
    <mergeCell ref="BM27:BM30"/>
    <mergeCell ref="BD39:BD42"/>
  </mergeCells>
  <conditionalFormatting sqref="L27 L71 L75 L79 L15 L19">
    <cfRule type="expression" dxfId="65" priority="12">
      <formula>$L15=$M15</formula>
    </cfRule>
  </conditionalFormatting>
  <conditionalFormatting sqref="L51">
    <cfRule type="expression" dxfId="64" priority="7">
      <formula>$L51=$M51</formula>
    </cfRule>
  </conditionalFormatting>
  <conditionalFormatting sqref="L35">
    <cfRule type="expression" dxfId="63" priority="10">
      <formula>$L35=$M35</formula>
    </cfRule>
  </conditionalFormatting>
  <conditionalFormatting sqref="L23">
    <cfRule type="expression" dxfId="62" priority="13">
      <formula>$L23=$M23</formula>
    </cfRule>
  </conditionalFormatting>
  <conditionalFormatting sqref="L31">
    <cfRule type="expression" dxfId="61" priority="11">
      <formula>$L31=$M31</formula>
    </cfRule>
  </conditionalFormatting>
  <conditionalFormatting sqref="L43">
    <cfRule type="expression" dxfId="60" priority="9">
      <formula>$L43=$M43</formula>
    </cfRule>
  </conditionalFormatting>
  <conditionalFormatting sqref="L47">
    <cfRule type="expression" dxfId="59" priority="8">
      <formula>$L47=$M47</formula>
    </cfRule>
  </conditionalFormatting>
  <conditionalFormatting sqref="L59">
    <cfRule type="expression" dxfId="58" priority="5">
      <formula>$L59=$M59</formula>
    </cfRule>
  </conditionalFormatting>
  <conditionalFormatting sqref="L55">
    <cfRule type="expression" dxfId="57" priority="6">
      <formula>$L55=$M55</formula>
    </cfRule>
  </conditionalFormatting>
  <conditionalFormatting sqref="L63">
    <cfRule type="expression" dxfId="56" priority="4">
      <formula>$L63=$M63</formula>
    </cfRule>
  </conditionalFormatting>
  <conditionalFormatting sqref="L67">
    <cfRule type="expression" dxfId="55" priority="3">
      <formula>$L67=$M67</formula>
    </cfRule>
  </conditionalFormatting>
  <conditionalFormatting sqref="L11">
    <cfRule type="expression" dxfId="54" priority="2">
      <formula>$L11=$M11</formula>
    </cfRule>
  </conditionalFormatting>
  <conditionalFormatting sqref="L39">
    <cfRule type="expression" dxfId="53" priority="1">
      <formula>$L39=$M39</formula>
    </cfRule>
  </conditionalFormatting>
  <printOptions horizontalCentered="1"/>
  <pageMargins left="0.31496062992125984" right="0.31496062992125984" top="0.35433070866141736" bottom="0.35433070866141736" header="0.31496062992125984" footer="0.31496062992125984"/>
  <pageSetup paperSize="132" scale="70" pageOrder="overThenDown" orientation="landscape" horizontalDpi="1200" verticalDpi="1200" r:id="rId1"/>
  <rowBreaks count="1" manualBreakCount="1">
    <brk id="26" max="80" man="1"/>
  </rowBreaks>
  <colBreaks count="4" manualBreakCount="4">
    <brk id="17" max="82" man="1"/>
    <brk id="27" max="1048575" man="1"/>
    <brk id="45" max="1048575" man="1"/>
    <brk id="6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CC225"/>
  <sheetViews>
    <sheetView view="pageBreakPreview" zoomScale="60" zoomScaleNormal="60" workbookViewId="0">
      <pane ySplit="10" topLeftCell="A11" activePane="bottomLeft" state="frozen"/>
      <selection pane="bottomLeft" activeCell="S20" sqref="S20"/>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72" t="s">
        <v>3855</v>
      </c>
      <c r="M2" s="2373"/>
      <c r="N2" s="2373"/>
      <c r="O2" s="2373"/>
      <c r="P2" s="2373"/>
      <c r="Q2" s="2374"/>
      <c r="R2" s="1114" t="s">
        <v>0</v>
      </c>
      <c r="S2" s="1116"/>
      <c r="T2" s="1195" t="s">
        <v>1</v>
      </c>
      <c r="U2" s="1196"/>
      <c r="V2" s="1197"/>
      <c r="W2" s="2393" t="str">
        <f>+$L2</f>
        <v>SECRETARÍA DE DESARROLLO ECONÓMICO Y PRODUCTIVIDAD</v>
      </c>
      <c r="X2" s="2394"/>
      <c r="Y2" s="2394"/>
      <c r="Z2" s="2394"/>
      <c r="AA2" s="2395"/>
      <c r="AB2" s="1114" t="s">
        <v>0</v>
      </c>
      <c r="AC2" s="1115"/>
      <c r="AD2" s="1115"/>
      <c r="AE2" s="1115"/>
      <c r="AF2" s="1115"/>
      <c r="AG2" s="1115"/>
      <c r="AH2" s="1115"/>
      <c r="AI2" s="1115"/>
      <c r="AJ2" s="1116"/>
      <c r="AK2" s="1112" t="s">
        <v>1</v>
      </c>
      <c r="AL2" s="1112"/>
      <c r="AM2" s="1112"/>
      <c r="AN2" s="2393" t="str">
        <f>+$L2</f>
        <v>SECRETARÍA DE DESARROLLO ECONÓMICO Y PRODUCTIVIDAD</v>
      </c>
      <c r="AO2" s="2394"/>
      <c r="AP2" s="2394"/>
      <c r="AQ2" s="2394"/>
      <c r="AR2" s="2394"/>
      <c r="AS2" s="2395"/>
      <c r="AT2" s="1114" t="s">
        <v>0</v>
      </c>
      <c r="AU2" s="1115"/>
      <c r="AV2" s="1115"/>
      <c r="AW2" s="1115"/>
      <c r="AX2" s="1115"/>
      <c r="AY2" s="1115"/>
      <c r="AZ2" s="1115"/>
      <c r="BA2" s="1115"/>
      <c r="BB2" s="1116"/>
      <c r="BC2" s="1112" t="s">
        <v>1</v>
      </c>
      <c r="BD2" s="1112"/>
      <c r="BE2" s="1112"/>
      <c r="BF2" s="2396" t="str">
        <f>+$L2</f>
        <v>SECRETARÍA DE DESARROLLO ECONÓMICO Y PRODUCTIVIDAD</v>
      </c>
      <c r="BG2" s="2396"/>
      <c r="BH2" s="2396"/>
      <c r="BI2" s="2396"/>
      <c r="BJ2" s="2396"/>
      <c r="BK2" s="2396"/>
      <c r="BL2" s="1114" t="s">
        <v>0</v>
      </c>
      <c r="BM2" s="1115"/>
      <c r="BN2" s="1115"/>
      <c r="BO2" s="1115"/>
      <c r="BP2" s="1115"/>
      <c r="BQ2" s="1115"/>
      <c r="BR2" s="1115"/>
      <c r="BS2" s="1115"/>
      <c r="BT2" s="1116"/>
      <c r="BU2" s="1112" t="s">
        <v>1</v>
      </c>
      <c r="BV2" s="1112"/>
      <c r="BW2" s="1112"/>
      <c r="BX2" s="2390" t="str">
        <f>+$L2</f>
        <v>SECRETARÍA DE DESARROLLO ECONÓMICO Y PRODUCTIVIDAD</v>
      </c>
      <c r="BY2" s="2391"/>
      <c r="BZ2" s="2391"/>
      <c r="CA2" s="2391"/>
      <c r="CB2" s="2391"/>
      <c r="CC2" s="2392"/>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75" t="s">
        <v>1340</v>
      </c>
      <c r="M4" s="2376"/>
      <c r="N4" s="2376"/>
      <c r="O4" s="2376"/>
      <c r="P4" s="2376"/>
      <c r="Q4" s="2377"/>
      <c r="R4" s="1142" t="s">
        <v>3860</v>
      </c>
      <c r="S4" s="1144"/>
      <c r="T4" s="1195" t="s">
        <v>1675</v>
      </c>
      <c r="U4" s="1196"/>
      <c r="V4" s="1197"/>
      <c r="W4" s="2410" t="str">
        <f>+$L4</f>
        <v>6. Productividad</v>
      </c>
      <c r="X4" s="2411"/>
      <c r="Y4" s="2411"/>
      <c r="Z4" s="2411"/>
      <c r="AA4" s="2412"/>
      <c r="AB4" s="1142" t="s">
        <v>3860</v>
      </c>
      <c r="AC4" s="1143"/>
      <c r="AD4" s="1143"/>
      <c r="AE4" s="1143"/>
      <c r="AF4" s="1143"/>
      <c r="AG4" s="1143"/>
      <c r="AH4" s="1143"/>
      <c r="AI4" s="1143"/>
      <c r="AJ4" s="1144"/>
      <c r="AK4" s="1112" t="s">
        <v>1667</v>
      </c>
      <c r="AL4" s="1112"/>
      <c r="AM4" s="1112"/>
      <c r="AN4" s="2375" t="str">
        <f>+$L4</f>
        <v>6. Productividad</v>
      </c>
      <c r="AO4" s="2376"/>
      <c r="AP4" s="2376"/>
      <c r="AQ4" s="2376"/>
      <c r="AR4" s="2376"/>
      <c r="AS4" s="2377"/>
      <c r="AT4" s="1142" t="s">
        <v>3860</v>
      </c>
      <c r="AU4" s="1143"/>
      <c r="AV4" s="1143"/>
      <c r="AW4" s="1143"/>
      <c r="AX4" s="1143"/>
      <c r="AY4" s="1143"/>
      <c r="AZ4" s="1143"/>
      <c r="BA4" s="1143"/>
      <c r="BB4" s="1144"/>
      <c r="BC4" s="1112" t="s">
        <v>1667</v>
      </c>
      <c r="BD4" s="1112"/>
      <c r="BE4" s="1112"/>
      <c r="BF4" s="2409" t="str">
        <f>+$L4</f>
        <v>6. Productividad</v>
      </c>
      <c r="BG4" s="2409"/>
      <c r="BH4" s="2409"/>
      <c r="BI4" s="2409"/>
      <c r="BJ4" s="2409"/>
      <c r="BK4" s="2409"/>
      <c r="BL4" s="1142" t="s">
        <v>3860</v>
      </c>
      <c r="BM4" s="1143"/>
      <c r="BN4" s="1143"/>
      <c r="BO4" s="1143"/>
      <c r="BP4" s="1143"/>
      <c r="BQ4" s="1143"/>
      <c r="BR4" s="1143"/>
      <c r="BS4" s="1143"/>
      <c r="BT4" s="1144"/>
      <c r="BU4" s="1112" t="s">
        <v>1667</v>
      </c>
      <c r="BV4" s="1112"/>
      <c r="BW4" s="1112"/>
      <c r="BX4" s="2409" t="str">
        <f>+$L4</f>
        <v>6. Productividad</v>
      </c>
      <c r="BY4" s="2409"/>
      <c r="BZ4" s="2409"/>
      <c r="CA4" s="2409"/>
      <c r="CB4" s="2409"/>
      <c r="CC4" s="2409"/>
    </row>
    <row r="5" spans="1:81" s="690" customFormat="1" ht="16.149999999999999" customHeight="1" x14ac:dyDescent="0.25">
      <c r="A5" s="673"/>
      <c r="B5" s="1133"/>
      <c r="C5" s="1146"/>
      <c r="D5" s="1146"/>
      <c r="E5" s="1146"/>
      <c r="F5" s="1146"/>
      <c r="G5" s="1146"/>
      <c r="H5" s="1146"/>
      <c r="I5" s="700"/>
      <c r="J5" s="715" t="s">
        <v>1670</v>
      </c>
      <c r="K5" s="715"/>
      <c r="L5" s="1259" t="s">
        <v>1448</v>
      </c>
      <c r="M5" s="1260"/>
      <c r="N5" s="1260"/>
      <c r="O5" s="1260"/>
      <c r="P5" s="1260"/>
      <c r="Q5" s="1261"/>
      <c r="R5" s="1145"/>
      <c r="S5" s="1147"/>
      <c r="T5" s="1195" t="s">
        <v>1676</v>
      </c>
      <c r="U5" s="1196"/>
      <c r="V5" s="1197"/>
      <c r="W5" s="1275" t="str">
        <f>+$L5</f>
        <v>6.3 Más Oportunidades para el Emprendimiento</v>
      </c>
      <c r="X5" s="1276"/>
      <c r="Y5" s="1276"/>
      <c r="Z5" s="1276"/>
      <c r="AA5" s="1277"/>
      <c r="AB5" s="1145"/>
      <c r="AC5" s="1146"/>
      <c r="AD5" s="1146"/>
      <c r="AE5" s="1146"/>
      <c r="AF5" s="1146"/>
      <c r="AG5" s="1146"/>
      <c r="AH5" s="1146"/>
      <c r="AI5" s="1146"/>
      <c r="AJ5" s="1147"/>
      <c r="AK5" s="1112" t="s">
        <v>1670</v>
      </c>
      <c r="AL5" s="1112"/>
      <c r="AM5" s="1112"/>
      <c r="AN5" s="1259" t="str">
        <f>+$L5</f>
        <v>6.3 Más Oportunidades para el Emprendimiento</v>
      </c>
      <c r="AO5" s="1260"/>
      <c r="AP5" s="1260"/>
      <c r="AQ5" s="1260"/>
      <c r="AR5" s="1260"/>
      <c r="AS5" s="1261"/>
      <c r="AT5" s="1145"/>
      <c r="AU5" s="1146"/>
      <c r="AV5" s="1146"/>
      <c r="AW5" s="1146"/>
      <c r="AX5" s="1146"/>
      <c r="AY5" s="1146"/>
      <c r="AZ5" s="1146"/>
      <c r="BA5" s="1146"/>
      <c r="BB5" s="1147"/>
      <c r="BC5" s="1112" t="s">
        <v>1670</v>
      </c>
      <c r="BD5" s="1112"/>
      <c r="BE5" s="1112"/>
      <c r="BF5" s="1149" t="str">
        <f>+$L5</f>
        <v>6.3 Más Oportunidades para el Emprendimiento</v>
      </c>
      <c r="BG5" s="1149"/>
      <c r="BH5" s="1149"/>
      <c r="BI5" s="1149"/>
      <c r="BJ5" s="1149"/>
      <c r="BK5" s="1149"/>
      <c r="BL5" s="1145"/>
      <c r="BM5" s="1146"/>
      <c r="BN5" s="1146"/>
      <c r="BO5" s="1146"/>
      <c r="BP5" s="1146"/>
      <c r="BQ5" s="1146"/>
      <c r="BR5" s="1146"/>
      <c r="BS5" s="1146"/>
      <c r="BT5" s="1147"/>
      <c r="BU5" s="1112" t="s">
        <v>1670</v>
      </c>
      <c r="BV5" s="1112"/>
      <c r="BW5" s="1112"/>
      <c r="BX5" s="1149" t="str">
        <f>+$L5</f>
        <v>6.3 Más Oportunidades para el Emprendimiento</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1449</v>
      </c>
      <c r="C11" s="1393" t="s">
        <v>1453</v>
      </c>
      <c r="D11" s="1096"/>
      <c r="E11" s="1093"/>
      <c r="F11" s="1093"/>
      <c r="G11" s="1093"/>
      <c r="H11" s="1093"/>
      <c r="I11" s="1093"/>
      <c r="J11" s="1219">
        <v>882</v>
      </c>
      <c r="K11" s="1216" t="str">
        <f>+[27]Metas!K1027</f>
        <v>Programa de asesoramiento y acompañamiento a emprendedores en las etapas de ideación, pre-incubación, incubación y aceleración creado</v>
      </c>
      <c r="L11" s="1222"/>
      <c r="M11" s="1225">
        <f>SUM(N11:Q11)</f>
        <v>0</v>
      </c>
      <c r="N11" s="1228"/>
      <c r="O11" s="1231"/>
      <c r="P11" s="1234"/>
      <c r="Q11" s="1237"/>
      <c r="R11" s="1219">
        <f>+$J11</f>
        <v>882</v>
      </c>
      <c r="S11" s="677"/>
      <c r="T11" s="708"/>
      <c r="U11" s="708"/>
      <c r="V11" s="708"/>
      <c r="W11" s="677"/>
      <c r="X11" s="669"/>
      <c r="Y11" s="669"/>
      <c r="Z11" s="669"/>
      <c r="AA11" s="669"/>
      <c r="AB11" s="1219">
        <f>+$J11</f>
        <v>882</v>
      </c>
      <c r="AC11" s="1240">
        <f>+L11</f>
        <v>0</v>
      </c>
      <c r="AD11" s="308">
        <f>+AM11+AV11+BE11+BN11</f>
        <v>0</v>
      </c>
      <c r="AE11" s="308">
        <f t="shared" ref="AE11:AJ25" si="0">+AN11+AW11+BF11+BO11</f>
        <v>0</v>
      </c>
      <c r="AF11" s="308">
        <f t="shared" si="0"/>
        <v>0</v>
      </c>
      <c r="AG11" s="308">
        <f t="shared" si="0"/>
        <v>0</v>
      </c>
      <c r="AH11" s="308">
        <f t="shared" si="0"/>
        <v>0</v>
      </c>
      <c r="AI11" s="308">
        <f t="shared" si="0"/>
        <v>0</v>
      </c>
      <c r="AJ11" s="308">
        <f t="shared" si="0"/>
        <v>0</v>
      </c>
      <c r="AK11" s="1219">
        <f>+$J11</f>
        <v>882</v>
      </c>
      <c r="AL11" s="1310">
        <f>+N11</f>
        <v>0</v>
      </c>
      <c r="AM11" s="308">
        <f>SUM(AN11:AS11)</f>
        <v>0</v>
      </c>
      <c r="AN11" s="674"/>
      <c r="AO11" s="674"/>
      <c r="AP11" s="674"/>
      <c r="AQ11" s="674"/>
      <c r="AR11" s="674"/>
      <c r="AS11" s="674"/>
      <c r="AT11" s="1219">
        <f>+$J11</f>
        <v>882</v>
      </c>
      <c r="AU11" s="1311">
        <f>+O11</f>
        <v>0</v>
      </c>
      <c r="AV11" s="308">
        <f>SUM(AW11:BB11)</f>
        <v>0</v>
      </c>
      <c r="AW11" s="674"/>
      <c r="AX11" s="674"/>
      <c r="AY11" s="674"/>
      <c r="AZ11" s="674"/>
      <c r="BA11" s="674"/>
      <c r="BB11" s="674"/>
      <c r="BC11" s="1219">
        <f>+$J11</f>
        <v>882</v>
      </c>
      <c r="BD11" s="1312">
        <f>+P11</f>
        <v>0</v>
      </c>
      <c r="BE11" s="308">
        <f>SUM(BF11:BK11)</f>
        <v>0</v>
      </c>
      <c r="BF11" s="674"/>
      <c r="BG11" s="674"/>
      <c r="BH11" s="674"/>
      <c r="BI11" s="674"/>
      <c r="BJ11" s="674"/>
      <c r="BK11" s="674"/>
      <c r="BL11" s="1219">
        <f>+$J11</f>
        <v>882</v>
      </c>
      <c r="BM11" s="1313">
        <f>+Q11</f>
        <v>0</v>
      </c>
      <c r="BN11" s="308">
        <f>SUM(BO11:BT11)</f>
        <v>0</v>
      </c>
      <c r="BO11" s="674"/>
      <c r="BP11" s="674"/>
      <c r="BQ11" s="674"/>
      <c r="BR11" s="674"/>
      <c r="BS11" s="674"/>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094"/>
      <c r="J12" s="1220"/>
      <c r="K12" s="1217"/>
      <c r="L12" s="1223"/>
      <c r="M12" s="1226"/>
      <c r="N12" s="1229"/>
      <c r="O12" s="1232"/>
      <c r="P12" s="1235"/>
      <c r="Q12" s="1238"/>
      <c r="R12" s="1220"/>
      <c r="S12" s="678"/>
      <c r="T12" s="709"/>
      <c r="U12" s="709"/>
      <c r="V12" s="709"/>
      <c r="W12" s="678"/>
      <c r="X12" s="670"/>
      <c r="Y12" s="670"/>
      <c r="Z12" s="670"/>
      <c r="AA12" s="670"/>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9" si="2">SUM(AN12:AS12)</f>
        <v>0</v>
      </c>
      <c r="AN12" s="675"/>
      <c r="AO12" s="675"/>
      <c r="AP12" s="675"/>
      <c r="AQ12" s="675"/>
      <c r="AR12" s="675"/>
      <c r="AS12" s="675"/>
      <c r="AT12" s="1220"/>
      <c r="AU12" s="1304"/>
      <c r="AV12" s="303">
        <f t="shared" ref="AV12:AV79" si="3">SUM(AW12:BB12)</f>
        <v>0</v>
      </c>
      <c r="AW12" s="675"/>
      <c r="AX12" s="675"/>
      <c r="AY12" s="675"/>
      <c r="AZ12" s="675"/>
      <c r="BA12" s="675"/>
      <c r="BB12" s="675"/>
      <c r="BC12" s="1220"/>
      <c r="BD12" s="1306"/>
      <c r="BE12" s="303">
        <f t="shared" ref="BE12:BE79" si="4">SUM(BF12:BK12)</f>
        <v>0</v>
      </c>
      <c r="BF12" s="675"/>
      <c r="BG12" s="675"/>
      <c r="BH12" s="675"/>
      <c r="BI12" s="675"/>
      <c r="BJ12" s="675"/>
      <c r="BK12" s="675"/>
      <c r="BL12" s="1220"/>
      <c r="BM12" s="1308"/>
      <c r="BN12" s="303">
        <f t="shared" ref="BN12:BN79" si="5">SUM(BO12:BT12)</f>
        <v>0</v>
      </c>
      <c r="BO12" s="675"/>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094"/>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095"/>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c r="E15" s="1093"/>
      <c r="F15" s="1093"/>
      <c r="G15" s="1093"/>
      <c r="H15" s="1093"/>
      <c r="I15" s="1093"/>
      <c r="J15" s="1219">
        <v>883</v>
      </c>
      <c r="K15" s="1216" t="str">
        <f>+[27]Metas!K1028</f>
        <v>Iniciativas de emprendimientos creativos y culturales (Economía Naranja) promocionadas</v>
      </c>
      <c r="L15" s="1222">
        <v>10</v>
      </c>
      <c r="M15" s="1225">
        <f>SUM(N15:Q15)</f>
        <v>10</v>
      </c>
      <c r="N15" s="1228">
        <v>2</v>
      </c>
      <c r="O15" s="1231">
        <v>2</v>
      </c>
      <c r="P15" s="1234">
        <v>3</v>
      </c>
      <c r="Q15" s="1237">
        <v>3</v>
      </c>
      <c r="R15" s="1219">
        <f>+$J15</f>
        <v>883</v>
      </c>
      <c r="S15" s="677" t="s">
        <v>7571</v>
      </c>
      <c r="T15" s="708" t="s">
        <v>3834</v>
      </c>
      <c r="U15" s="708" t="s">
        <v>3839</v>
      </c>
      <c r="V15" s="708" t="s">
        <v>3842</v>
      </c>
      <c r="W15" s="677" t="s">
        <v>7572</v>
      </c>
      <c r="X15" s="669">
        <v>44562</v>
      </c>
      <c r="Y15" s="669">
        <v>44926</v>
      </c>
      <c r="Z15" s="669"/>
      <c r="AA15" s="669"/>
      <c r="AB15" s="1219">
        <f>+$J15</f>
        <v>883</v>
      </c>
      <c r="AC15" s="1240">
        <f>+L15</f>
        <v>10</v>
      </c>
      <c r="AD15" s="308">
        <f>+AM15+AV15+BE15+BN15</f>
        <v>4</v>
      </c>
      <c r="AE15" s="308">
        <f t="shared" si="0"/>
        <v>4</v>
      </c>
      <c r="AF15" s="308">
        <f t="shared" si="0"/>
        <v>0</v>
      </c>
      <c r="AG15" s="308">
        <f t="shared" si="0"/>
        <v>0</v>
      </c>
      <c r="AH15" s="308">
        <f t="shared" si="0"/>
        <v>0</v>
      </c>
      <c r="AI15" s="308">
        <f t="shared" si="0"/>
        <v>0</v>
      </c>
      <c r="AJ15" s="308">
        <f t="shared" si="0"/>
        <v>0</v>
      </c>
      <c r="AK15" s="1219">
        <f>+$J15</f>
        <v>883</v>
      </c>
      <c r="AL15" s="1310">
        <f>+N15</f>
        <v>2</v>
      </c>
      <c r="AM15" s="308">
        <f t="shared" si="2"/>
        <v>2</v>
      </c>
      <c r="AN15" s="674">
        <v>2</v>
      </c>
      <c r="AO15" s="674"/>
      <c r="AP15" s="674"/>
      <c r="AQ15" s="674"/>
      <c r="AR15" s="674"/>
      <c r="AS15" s="674"/>
      <c r="AT15" s="1219">
        <f>+$J15</f>
        <v>883</v>
      </c>
      <c r="AU15" s="1311">
        <f>+O15</f>
        <v>2</v>
      </c>
      <c r="AV15" s="308">
        <f t="shared" si="3"/>
        <v>2</v>
      </c>
      <c r="AW15" s="674">
        <v>2</v>
      </c>
      <c r="AX15" s="674"/>
      <c r="AY15" s="674"/>
      <c r="AZ15" s="674"/>
      <c r="BA15" s="674"/>
      <c r="BB15" s="674"/>
      <c r="BC15" s="1219">
        <f>+$J15</f>
        <v>883</v>
      </c>
      <c r="BD15" s="1312">
        <f>+P15</f>
        <v>3</v>
      </c>
      <c r="BE15" s="308">
        <f t="shared" si="4"/>
        <v>0</v>
      </c>
      <c r="BF15" s="674"/>
      <c r="BG15" s="674"/>
      <c r="BH15" s="674"/>
      <c r="BI15" s="674"/>
      <c r="BJ15" s="674"/>
      <c r="BK15" s="674"/>
      <c r="BL15" s="1219">
        <f>+$J15</f>
        <v>883</v>
      </c>
      <c r="BM15" s="1313">
        <f>+Q15</f>
        <v>3</v>
      </c>
      <c r="BN15" s="308">
        <f t="shared" si="5"/>
        <v>0</v>
      </c>
      <c r="BO15" s="674"/>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094"/>
      <c r="J16" s="1220"/>
      <c r="K16" s="1217"/>
      <c r="L16" s="1223"/>
      <c r="M16" s="1226"/>
      <c r="N16" s="1229"/>
      <c r="O16" s="1232"/>
      <c r="P16" s="1235"/>
      <c r="Q16" s="1238"/>
      <c r="R16" s="1220"/>
      <c r="S16" s="678" t="s">
        <v>7573</v>
      </c>
      <c r="T16" s="709" t="s">
        <v>3834</v>
      </c>
      <c r="U16" s="709" t="s">
        <v>3839</v>
      </c>
      <c r="V16" s="709" t="s">
        <v>3842</v>
      </c>
      <c r="W16" s="678" t="s">
        <v>7574</v>
      </c>
      <c r="X16" s="670">
        <v>44608</v>
      </c>
      <c r="Y16" s="670">
        <v>44925</v>
      </c>
      <c r="Z16" s="670"/>
      <c r="AA16" s="670"/>
      <c r="AB16" s="1220"/>
      <c r="AC16" s="1241"/>
      <c r="AD16" s="303">
        <f t="shared" ref="AD16:AJ31" si="6">+AM16+AV16+BE16+BN16</f>
        <v>4</v>
      </c>
      <c r="AE16" s="303">
        <f t="shared" si="0"/>
        <v>4</v>
      </c>
      <c r="AF16" s="303">
        <f t="shared" si="0"/>
        <v>0</v>
      </c>
      <c r="AG16" s="303">
        <f t="shared" si="0"/>
        <v>0</v>
      </c>
      <c r="AH16" s="303">
        <f t="shared" si="0"/>
        <v>0</v>
      </c>
      <c r="AI16" s="303">
        <f t="shared" si="0"/>
        <v>0</v>
      </c>
      <c r="AJ16" s="303">
        <f t="shared" si="0"/>
        <v>0</v>
      </c>
      <c r="AK16" s="1220"/>
      <c r="AL16" s="1302"/>
      <c r="AM16" s="303">
        <f t="shared" si="2"/>
        <v>2</v>
      </c>
      <c r="AN16" s="675">
        <v>2</v>
      </c>
      <c r="AO16" s="675"/>
      <c r="AP16" s="675"/>
      <c r="AQ16" s="675"/>
      <c r="AR16" s="675"/>
      <c r="AS16" s="675"/>
      <c r="AT16" s="1220"/>
      <c r="AU16" s="1304"/>
      <c r="AV16" s="303">
        <f t="shared" si="3"/>
        <v>2</v>
      </c>
      <c r="AW16" s="675">
        <v>2</v>
      </c>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thickBot="1" x14ac:dyDescent="0.3">
      <c r="A17" s="673"/>
      <c r="B17" s="1334"/>
      <c r="C17" s="1394"/>
      <c r="D17" s="1097"/>
      <c r="E17" s="1094"/>
      <c r="F17" s="1094"/>
      <c r="G17" s="1094"/>
      <c r="H17" s="1094"/>
      <c r="I17" s="1094"/>
      <c r="J17" s="1220"/>
      <c r="K17" s="1217"/>
      <c r="L17" s="1223"/>
      <c r="M17" s="1226"/>
      <c r="N17" s="1229"/>
      <c r="O17" s="1232"/>
      <c r="P17" s="1235"/>
      <c r="Q17" s="1238"/>
      <c r="R17" s="1220"/>
      <c r="S17" s="678" t="s">
        <v>7575</v>
      </c>
      <c r="T17" s="709" t="s">
        <v>3834</v>
      </c>
      <c r="U17" s="709" t="s">
        <v>3839</v>
      </c>
      <c r="V17" s="709" t="s">
        <v>3842</v>
      </c>
      <c r="W17" s="678" t="s">
        <v>7576</v>
      </c>
      <c r="X17" s="670">
        <v>44650</v>
      </c>
      <c r="Y17" s="670">
        <v>44925</v>
      </c>
      <c r="Z17" s="670"/>
      <c r="AA17" s="670"/>
      <c r="AB17" s="1220"/>
      <c r="AC17" s="1241"/>
      <c r="AD17" s="303">
        <f t="shared" si="6"/>
        <v>2</v>
      </c>
      <c r="AE17" s="303">
        <f t="shared" si="0"/>
        <v>2</v>
      </c>
      <c r="AF17" s="303">
        <f t="shared" si="0"/>
        <v>0</v>
      </c>
      <c r="AG17" s="303">
        <f t="shared" si="0"/>
        <v>0</v>
      </c>
      <c r="AH17" s="303">
        <f t="shared" si="0"/>
        <v>0</v>
      </c>
      <c r="AI17" s="303">
        <f t="shared" si="0"/>
        <v>0</v>
      </c>
      <c r="AJ17" s="303">
        <f t="shared" si="0"/>
        <v>0</v>
      </c>
      <c r="AK17" s="1220"/>
      <c r="AL17" s="1302"/>
      <c r="AM17" s="303">
        <f t="shared" si="2"/>
        <v>1</v>
      </c>
      <c r="AN17" s="675">
        <v>1</v>
      </c>
      <c r="AO17" s="675"/>
      <c r="AP17" s="675"/>
      <c r="AQ17" s="675"/>
      <c r="AR17" s="675"/>
      <c r="AS17" s="675"/>
      <c r="AT17" s="1220"/>
      <c r="AU17" s="1304"/>
      <c r="AV17" s="303">
        <f t="shared" si="3"/>
        <v>1</v>
      </c>
      <c r="AW17" s="675">
        <v>1</v>
      </c>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Top="1" x14ac:dyDescent="0.25">
      <c r="A18" s="673"/>
      <c r="B18" s="1334"/>
      <c r="C18" s="1393" t="s">
        <v>1458</v>
      </c>
      <c r="D18" s="1096"/>
      <c r="E18" s="1093"/>
      <c r="F18" s="1093"/>
      <c r="G18" s="1093"/>
      <c r="H18" s="1093"/>
      <c r="I18" s="1093"/>
      <c r="J18" s="1219">
        <v>884</v>
      </c>
      <c r="K18" s="1216" t="str">
        <f>+[27]Metas!K1029</f>
        <v>Ruta del Emprendimiento e innovación creada</v>
      </c>
      <c r="L18" s="1222"/>
      <c r="M18" s="1225">
        <f>SUM(N18:Q18)</f>
        <v>0</v>
      </c>
      <c r="N18" s="1228"/>
      <c r="O18" s="1231"/>
      <c r="P18" s="1234"/>
      <c r="Q18" s="1237"/>
      <c r="R18" s="1219">
        <f>+$J18</f>
        <v>884</v>
      </c>
      <c r="S18" s="677"/>
      <c r="T18" s="708"/>
      <c r="U18" s="708"/>
      <c r="V18" s="708"/>
      <c r="W18" s="677"/>
      <c r="X18" s="669"/>
      <c r="Y18" s="669"/>
      <c r="Z18" s="669"/>
      <c r="AA18" s="669"/>
      <c r="AB18" s="1219">
        <f>+$J18</f>
        <v>884</v>
      </c>
      <c r="AC18" s="1240">
        <f>+L18</f>
        <v>0</v>
      </c>
      <c r="AD18" s="308">
        <f t="shared" si="6"/>
        <v>0</v>
      </c>
      <c r="AE18" s="308">
        <f t="shared" si="0"/>
        <v>0</v>
      </c>
      <c r="AF18" s="308">
        <f t="shared" si="0"/>
        <v>0</v>
      </c>
      <c r="AG18" s="308">
        <f t="shared" si="0"/>
        <v>0</v>
      </c>
      <c r="AH18" s="308">
        <f t="shared" si="0"/>
        <v>0</v>
      </c>
      <c r="AI18" s="308">
        <f t="shared" si="0"/>
        <v>0</v>
      </c>
      <c r="AJ18" s="308">
        <f t="shared" si="0"/>
        <v>0</v>
      </c>
      <c r="AK18" s="1219">
        <f>+$J18</f>
        <v>884</v>
      </c>
      <c r="AL18" s="1310">
        <f>+N18</f>
        <v>0</v>
      </c>
      <c r="AM18" s="308">
        <f t="shared" si="2"/>
        <v>0</v>
      </c>
      <c r="AN18" s="674"/>
      <c r="AO18" s="674"/>
      <c r="AP18" s="674"/>
      <c r="AQ18" s="674"/>
      <c r="AR18" s="674"/>
      <c r="AS18" s="674"/>
      <c r="AT18" s="1219">
        <f>+$J18</f>
        <v>884</v>
      </c>
      <c r="AU18" s="1311">
        <f>+O18</f>
        <v>0</v>
      </c>
      <c r="AV18" s="308">
        <f t="shared" si="3"/>
        <v>0</v>
      </c>
      <c r="AW18" s="674"/>
      <c r="AX18" s="674"/>
      <c r="AY18" s="674"/>
      <c r="AZ18" s="674"/>
      <c r="BA18" s="674"/>
      <c r="BB18" s="674"/>
      <c r="BC18" s="1219">
        <f>+$J18</f>
        <v>884</v>
      </c>
      <c r="BD18" s="687">
        <f>+P18</f>
        <v>0</v>
      </c>
      <c r="BE18" s="308">
        <f t="shared" si="4"/>
        <v>0</v>
      </c>
      <c r="BF18" s="674"/>
      <c r="BG18" s="674"/>
      <c r="BH18" s="674"/>
      <c r="BI18" s="674"/>
      <c r="BJ18" s="674"/>
      <c r="BK18" s="674"/>
      <c r="BL18" s="1219">
        <f>+$J18</f>
        <v>884</v>
      </c>
      <c r="BM18" s="680">
        <f>+Q18</f>
        <v>0</v>
      </c>
      <c r="BN18" s="308">
        <f t="shared" si="5"/>
        <v>0</v>
      </c>
      <c r="BO18" s="674"/>
      <c r="BP18" s="674"/>
      <c r="BQ18" s="674"/>
      <c r="BR18" s="674"/>
      <c r="BS18" s="674"/>
      <c r="BT18" s="674"/>
      <c r="BU18" s="1204"/>
      <c r="BV18" s="1205"/>
      <c r="BW18" s="1205"/>
      <c r="BX18" s="1205"/>
      <c r="BY18" s="1205"/>
      <c r="BZ18" s="1205"/>
      <c r="CA18" s="1205"/>
      <c r="CB18" s="1205"/>
      <c r="CC18" s="1206"/>
    </row>
    <row r="19" spans="1:81" s="690" customFormat="1" ht="40.15" customHeight="1" x14ac:dyDescent="0.25">
      <c r="A19" s="673"/>
      <c r="B19" s="1334"/>
      <c r="C19" s="1394"/>
      <c r="D19" s="1097"/>
      <c r="E19" s="1094"/>
      <c r="F19" s="1094"/>
      <c r="G19" s="1094"/>
      <c r="H19" s="1094"/>
      <c r="I19" s="1094"/>
      <c r="J19" s="1220"/>
      <c r="K19" s="1217"/>
      <c r="L19" s="1223"/>
      <c r="M19" s="1226"/>
      <c r="N19" s="1229"/>
      <c r="O19" s="1232"/>
      <c r="P19" s="1235"/>
      <c r="Q19" s="1238"/>
      <c r="R19" s="1220"/>
      <c r="S19" s="678"/>
      <c r="T19" s="709"/>
      <c r="U19" s="709"/>
      <c r="V19" s="709"/>
      <c r="W19" s="678"/>
      <c r="X19" s="670"/>
      <c r="Y19" s="670"/>
      <c r="Z19" s="670"/>
      <c r="AA19" s="670"/>
      <c r="AB19" s="1220"/>
      <c r="AC19" s="1241"/>
      <c r="AD19" s="303">
        <f t="shared" si="6"/>
        <v>0</v>
      </c>
      <c r="AE19" s="303">
        <f t="shared" si="0"/>
        <v>0</v>
      </c>
      <c r="AF19" s="303">
        <f t="shared" si="0"/>
        <v>0</v>
      </c>
      <c r="AG19" s="303">
        <f t="shared" si="0"/>
        <v>0</v>
      </c>
      <c r="AH19" s="303">
        <f t="shared" si="0"/>
        <v>0</v>
      </c>
      <c r="AI19" s="303">
        <f t="shared" si="0"/>
        <v>0</v>
      </c>
      <c r="AJ19" s="303">
        <f t="shared" si="0"/>
        <v>0</v>
      </c>
      <c r="AK19" s="1220"/>
      <c r="AL19" s="1302"/>
      <c r="AM19" s="303">
        <f t="shared" si="2"/>
        <v>0</v>
      </c>
      <c r="AN19" s="675"/>
      <c r="AO19" s="675"/>
      <c r="AP19" s="675"/>
      <c r="AQ19" s="675"/>
      <c r="AR19" s="675"/>
      <c r="AS19" s="675"/>
      <c r="AT19" s="1220"/>
      <c r="AU19" s="1304"/>
      <c r="AV19" s="303">
        <f t="shared" si="3"/>
        <v>0</v>
      </c>
      <c r="AW19" s="675"/>
      <c r="AX19" s="675"/>
      <c r="AY19" s="675"/>
      <c r="AZ19" s="675"/>
      <c r="BA19" s="675"/>
      <c r="BB19" s="675"/>
      <c r="BC19" s="1220"/>
      <c r="BD19" s="688"/>
      <c r="BE19" s="303">
        <f t="shared" si="4"/>
        <v>0</v>
      </c>
      <c r="BF19" s="675"/>
      <c r="BG19" s="675"/>
      <c r="BH19" s="675"/>
      <c r="BI19" s="675"/>
      <c r="BJ19" s="675"/>
      <c r="BK19" s="675"/>
      <c r="BL19" s="1220"/>
      <c r="BM19" s="681"/>
      <c r="BN19" s="303">
        <f t="shared" si="5"/>
        <v>0</v>
      </c>
      <c r="BO19" s="675"/>
      <c r="BP19" s="675"/>
      <c r="BQ19" s="675"/>
      <c r="BR19" s="675"/>
      <c r="BS19" s="675"/>
      <c r="BT19" s="675"/>
      <c r="BU19" s="1207"/>
      <c r="BV19" s="1208"/>
      <c r="BW19" s="1208"/>
      <c r="BX19" s="1208"/>
      <c r="BY19" s="1208"/>
      <c r="BZ19" s="1208"/>
      <c r="CA19" s="1208"/>
      <c r="CB19" s="1208"/>
      <c r="CC19" s="1209"/>
    </row>
    <row r="20" spans="1:81" s="690" customFormat="1" ht="40.15" customHeight="1" x14ac:dyDescent="0.25">
      <c r="A20" s="673"/>
      <c r="B20" s="1334"/>
      <c r="C20" s="1394"/>
      <c r="D20" s="1097"/>
      <c r="E20" s="1094"/>
      <c r="F20" s="1094"/>
      <c r="G20" s="1094"/>
      <c r="H20" s="1094"/>
      <c r="I20" s="1094"/>
      <c r="J20" s="1220"/>
      <c r="K20" s="1217"/>
      <c r="L20" s="1223"/>
      <c r="M20" s="1226"/>
      <c r="N20" s="1229"/>
      <c r="O20" s="1232"/>
      <c r="P20" s="1235"/>
      <c r="Q20" s="1238"/>
      <c r="R20" s="1220"/>
      <c r="S20" s="678"/>
      <c r="T20" s="709"/>
      <c r="U20" s="709"/>
      <c r="V20" s="709"/>
      <c r="W20" s="678"/>
      <c r="X20" s="670"/>
      <c r="Y20" s="670"/>
      <c r="Z20" s="670"/>
      <c r="AA20" s="670"/>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thickBot="1" x14ac:dyDescent="0.3">
      <c r="A21" s="673"/>
      <c r="B21" s="1334"/>
      <c r="C21" s="1394"/>
      <c r="D21" s="1098"/>
      <c r="E21" s="1095"/>
      <c r="F21" s="1095"/>
      <c r="G21" s="1095"/>
      <c r="H21" s="1095"/>
      <c r="I21" s="1095"/>
      <c r="J21" s="1221"/>
      <c r="K21" s="1218"/>
      <c r="L21" s="1224"/>
      <c r="M21" s="1227"/>
      <c r="N21" s="1230"/>
      <c r="O21" s="1233"/>
      <c r="P21" s="1236"/>
      <c r="Q21" s="1239"/>
      <c r="R21" s="1221"/>
      <c r="S21" s="679"/>
      <c r="T21" s="710"/>
      <c r="U21" s="710"/>
      <c r="V21" s="710"/>
      <c r="W21" s="679"/>
      <c r="X21" s="671"/>
      <c r="Y21" s="671"/>
      <c r="Z21" s="671"/>
      <c r="AA21" s="671"/>
      <c r="AB21" s="1221"/>
      <c r="AC21" s="1242"/>
      <c r="AD21" s="306">
        <f t="shared" si="6"/>
        <v>0</v>
      </c>
      <c r="AE21" s="306">
        <f t="shared" si="0"/>
        <v>0</v>
      </c>
      <c r="AF21" s="306">
        <f t="shared" si="0"/>
        <v>0</v>
      </c>
      <c r="AG21" s="306">
        <f t="shared" si="0"/>
        <v>0</v>
      </c>
      <c r="AH21" s="306">
        <f t="shared" si="0"/>
        <v>0</v>
      </c>
      <c r="AI21" s="306">
        <f t="shared" si="0"/>
        <v>0</v>
      </c>
      <c r="AJ21" s="306">
        <f t="shared" si="0"/>
        <v>0</v>
      </c>
      <c r="AK21" s="1221"/>
      <c r="AL21" s="1303"/>
      <c r="AM21" s="306">
        <f t="shared" si="2"/>
        <v>0</v>
      </c>
      <c r="AN21" s="676"/>
      <c r="AO21" s="676"/>
      <c r="AP21" s="676"/>
      <c r="AQ21" s="676"/>
      <c r="AR21" s="676"/>
      <c r="AS21" s="676"/>
      <c r="AT21" s="1221"/>
      <c r="AU21" s="1305"/>
      <c r="AV21" s="306">
        <f t="shared" si="3"/>
        <v>0</v>
      </c>
      <c r="AW21" s="676"/>
      <c r="AX21" s="676"/>
      <c r="AY21" s="676"/>
      <c r="AZ21" s="676"/>
      <c r="BA21" s="676"/>
      <c r="BB21" s="676"/>
      <c r="BC21" s="1221"/>
      <c r="BD21" s="689"/>
      <c r="BE21" s="306">
        <f t="shared" si="4"/>
        <v>0</v>
      </c>
      <c r="BF21" s="676"/>
      <c r="BG21" s="676"/>
      <c r="BH21" s="676"/>
      <c r="BI21" s="676"/>
      <c r="BJ21" s="676"/>
      <c r="BK21" s="676"/>
      <c r="BL21" s="1221"/>
      <c r="BM21" s="682"/>
      <c r="BN21" s="306">
        <f t="shared" si="5"/>
        <v>0</v>
      </c>
      <c r="BO21" s="676"/>
      <c r="BP21" s="676"/>
      <c r="BQ21" s="676"/>
      <c r="BR21" s="676"/>
      <c r="BS21" s="676"/>
      <c r="BT21" s="676"/>
      <c r="BU21" s="1210"/>
      <c r="BV21" s="1211"/>
      <c r="BW21" s="1211"/>
      <c r="BX21" s="1211"/>
      <c r="BY21" s="1211"/>
      <c r="BZ21" s="1211"/>
      <c r="CA21" s="1211"/>
      <c r="CB21" s="1211"/>
      <c r="CC21" s="1212"/>
    </row>
    <row r="22" spans="1:81" s="690" customFormat="1" ht="40.15" customHeight="1" thickTop="1" x14ac:dyDescent="0.25">
      <c r="A22" s="673"/>
      <c r="B22" s="1334"/>
      <c r="C22" s="1394"/>
      <c r="D22" s="1096"/>
      <c r="E22" s="1093"/>
      <c r="F22" s="1093"/>
      <c r="G22" s="1093"/>
      <c r="H22" s="1093"/>
      <c r="I22" s="1093"/>
      <c r="J22" s="1219">
        <v>885</v>
      </c>
      <c r="K22" s="1216" t="str">
        <f>+[27]Metas!K1030</f>
        <v>Sistema de información de emprendimiento del Departamento creado</v>
      </c>
      <c r="L22" s="1222"/>
      <c r="M22" s="1225">
        <f>SUM(N22:Q22)</f>
        <v>0</v>
      </c>
      <c r="N22" s="1228"/>
      <c r="O22" s="1231"/>
      <c r="P22" s="1234"/>
      <c r="Q22" s="1237"/>
      <c r="R22" s="1219">
        <f>+$J22</f>
        <v>885</v>
      </c>
      <c r="S22" s="677"/>
      <c r="T22" s="708"/>
      <c r="U22" s="708"/>
      <c r="V22" s="708"/>
      <c r="W22" s="677"/>
      <c r="X22" s="669"/>
      <c r="Y22" s="669"/>
      <c r="Z22" s="669"/>
      <c r="AA22" s="669"/>
      <c r="AB22" s="1219">
        <f t="shared" ref="AB22" si="7">+$J22</f>
        <v>885</v>
      </c>
      <c r="AC22" s="1240">
        <f>+L22</f>
        <v>0</v>
      </c>
      <c r="AD22" s="308">
        <f t="shared" si="6"/>
        <v>0</v>
      </c>
      <c r="AE22" s="308">
        <f t="shared" si="0"/>
        <v>0</v>
      </c>
      <c r="AF22" s="308">
        <f t="shared" si="0"/>
        <v>0</v>
      </c>
      <c r="AG22" s="308">
        <f t="shared" si="0"/>
        <v>0</v>
      </c>
      <c r="AH22" s="308">
        <f t="shared" si="0"/>
        <v>0</v>
      </c>
      <c r="AI22" s="308">
        <f t="shared" si="0"/>
        <v>0</v>
      </c>
      <c r="AJ22" s="308">
        <f t="shared" si="0"/>
        <v>0</v>
      </c>
      <c r="AK22" s="1219">
        <f t="shared" ref="AK22" si="8">+$J22</f>
        <v>885</v>
      </c>
      <c r="AL22" s="1310">
        <f>+N22</f>
        <v>0</v>
      </c>
      <c r="AM22" s="308">
        <f t="shared" si="2"/>
        <v>0</v>
      </c>
      <c r="AN22" s="674"/>
      <c r="AO22" s="674"/>
      <c r="AP22" s="674"/>
      <c r="AQ22" s="674"/>
      <c r="AR22" s="674"/>
      <c r="AS22" s="674"/>
      <c r="AT22" s="1219">
        <f t="shared" ref="AT22" si="9">+$J22</f>
        <v>885</v>
      </c>
      <c r="AU22" s="1311">
        <f>+O22</f>
        <v>0</v>
      </c>
      <c r="AV22" s="308">
        <f t="shared" si="3"/>
        <v>0</v>
      </c>
      <c r="AW22" s="674"/>
      <c r="AX22" s="674"/>
      <c r="AY22" s="674"/>
      <c r="AZ22" s="674"/>
      <c r="BA22" s="674"/>
      <c r="BB22" s="674"/>
      <c r="BC22" s="1219">
        <f t="shared" ref="BC22" si="10">+$J22</f>
        <v>885</v>
      </c>
      <c r="BD22" s="687">
        <f>+P22</f>
        <v>0</v>
      </c>
      <c r="BE22" s="308">
        <f t="shared" si="4"/>
        <v>0</v>
      </c>
      <c r="BF22" s="674"/>
      <c r="BG22" s="674"/>
      <c r="BH22" s="674"/>
      <c r="BI22" s="674"/>
      <c r="BJ22" s="674"/>
      <c r="BK22" s="674"/>
      <c r="BL22" s="1219">
        <f t="shared" ref="BL22" si="11">+$J22</f>
        <v>885</v>
      </c>
      <c r="BM22" s="680">
        <f>+Q22</f>
        <v>0</v>
      </c>
      <c r="BN22" s="308">
        <f t="shared" si="5"/>
        <v>0</v>
      </c>
      <c r="BO22" s="674"/>
      <c r="BP22" s="674"/>
      <c r="BQ22" s="674"/>
      <c r="BR22" s="674"/>
      <c r="BS22" s="674"/>
      <c r="BT22" s="674"/>
      <c r="BU22" s="1204"/>
      <c r="BV22" s="1205"/>
      <c r="BW22" s="1205"/>
      <c r="BX22" s="1205"/>
      <c r="BY22" s="1205"/>
      <c r="BZ22" s="1205"/>
      <c r="CA22" s="1205"/>
      <c r="CB22" s="1205"/>
      <c r="CC22" s="1206"/>
    </row>
    <row r="23" spans="1:81" s="690" customFormat="1" ht="40.15" customHeight="1" x14ac:dyDescent="0.25">
      <c r="A23" s="673"/>
      <c r="B23" s="1334"/>
      <c r="C23" s="1394"/>
      <c r="D23" s="1097"/>
      <c r="E23" s="1094"/>
      <c r="F23" s="1094"/>
      <c r="G23" s="1094"/>
      <c r="H23" s="1094"/>
      <c r="I23" s="1094"/>
      <c r="J23" s="1220"/>
      <c r="K23" s="1217"/>
      <c r="L23" s="1223"/>
      <c r="M23" s="1226"/>
      <c r="N23" s="1229"/>
      <c r="O23" s="1232"/>
      <c r="P23" s="1235"/>
      <c r="Q23" s="1238"/>
      <c r="R23" s="1220"/>
      <c r="S23" s="678"/>
      <c r="T23" s="709"/>
      <c r="U23" s="709"/>
      <c r="V23" s="709"/>
      <c r="W23" s="678"/>
      <c r="X23" s="670"/>
      <c r="Y23" s="670"/>
      <c r="Z23" s="670"/>
      <c r="AA23" s="670"/>
      <c r="AB23" s="1220"/>
      <c r="AC23" s="1241"/>
      <c r="AD23" s="303">
        <f t="shared" si="6"/>
        <v>0</v>
      </c>
      <c r="AE23" s="303">
        <f t="shared" si="0"/>
        <v>0</v>
      </c>
      <c r="AF23" s="303">
        <f t="shared" si="0"/>
        <v>0</v>
      </c>
      <c r="AG23" s="303">
        <f t="shared" si="0"/>
        <v>0</v>
      </c>
      <c r="AH23" s="303">
        <f t="shared" si="0"/>
        <v>0</v>
      </c>
      <c r="AI23" s="303">
        <f t="shared" si="0"/>
        <v>0</v>
      </c>
      <c r="AJ23" s="303">
        <f t="shared" si="0"/>
        <v>0</v>
      </c>
      <c r="AK23" s="1220"/>
      <c r="AL23" s="1302"/>
      <c r="AM23" s="303">
        <f t="shared" si="2"/>
        <v>0</v>
      </c>
      <c r="AN23" s="675"/>
      <c r="AO23" s="675"/>
      <c r="AP23" s="675"/>
      <c r="AQ23" s="675"/>
      <c r="AR23" s="675"/>
      <c r="AS23" s="675"/>
      <c r="AT23" s="1220"/>
      <c r="AU23" s="1304"/>
      <c r="AV23" s="303">
        <f t="shared" si="3"/>
        <v>0</v>
      </c>
      <c r="AW23" s="675"/>
      <c r="AX23" s="675"/>
      <c r="AY23" s="675"/>
      <c r="AZ23" s="675"/>
      <c r="BA23" s="675"/>
      <c r="BB23" s="675"/>
      <c r="BC23" s="1220"/>
      <c r="BD23" s="688"/>
      <c r="BE23" s="303">
        <f t="shared" si="4"/>
        <v>0</v>
      </c>
      <c r="BF23" s="675"/>
      <c r="BG23" s="675"/>
      <c r="BH23" s="675"/>
      <c r="BI23" s="675"/>
      <c r="BJ23" s="675"/>
      <c r="BK23" s="675"/>
      <c r="BL23" s="1220"/>
      <c r="BM23" s="681"/>
      <c r="BN23" s="303">
        <f t="shared" si="5"/>
        <v>0</v>
      </c>
      <c r="BO23" s="675"/>
      <c r="BP23" s="675"/>
      <c r="BQ23" s="675"/>
      <c r="BR23" s="675"/>
      <c r="BS23" s="675"/>
      <c r="BT23" s="675"/>
      <c r="BU23" s="1207"/>
      <c r="BV23" s="1208"/>
      <c r="BW23" s="1208"/>
      <c r="BX23" s="1208"/>
      <c r="BY23" s="1208"/>
      <c r="BZ23" s="1208"/>
      <c r="CA23" s="1208"/>
      <c r="CB23" s="1208"/>
      <c r="CC23" s="1209"/>
    </row>
    <row r="24" spans="1:81" s="690" customFormat="1" ht="40.15" customHeight="1" x14ac:dyDescent="0.25">
      <c r="A24" s="673"/>
      <c r="B24" s="1334"/>
      <c r="C24" s="1394"/>
      <c r="D24" s="1097"/>
      <c r="E24" s="1094"/>
      <c r="F24" s="1094"/>
      <c r="G24" s="1094"/>
      <c r="H24" s="1094"/>
      <c r="I24" s="1094"/>
      <c r="J24" s="1220"/>
      <c r="K24" s="1217"/>
      <c r="L24" s="1223"/>
      <c r="M24" s="1226"/>
      <c r="N24" s="1229"/>
      <c r="O24" s="1232"/>
      <c r="P24" s="1235"/>
      <c r="Q24" s="1238"/>
      <c r="R24" s="1220"/>
      <c r="S24" s="678"/>
      <c r="T24" s="709"/>
      <c r="U24" s="709"/>
      <c r="V24" s="709"/>
      <c r="W24" s="678"/>
      <c r="X24" s="670"/>
      <c r="Y24" s="670"/>
      <c r="Z24" s="670"/>
      <c r="AA24" s="670"/>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thickBot="1" x14ac:dyDescent="0.3">
      <c r="A25" s="673"/>
      <c r="B25" s="1334"/>
      <c r="C25" s="1394"/>
      <c r="D25" s="1098"/>
      <c r="E25" s="1095"/>
      <c r="F25" s="1095"/>
      <c r="G25" s="1095"/>
      <c r="H25" s="1095"/>
      <c r="I25" s="1095"/>
      <c r="J25" s="1221"/>
      <c r="K25" s="1218"/>
      <c r="L25" s="1224"/>
      <c r="M25" s="1227"/>
      <c r="N25" s="1230"/>
      <c r="O25" s="1233"/>
      <c r="P25" s="1236"/>
      <c r="Q25" s="1239"/>
      <c r="R25" s="1221"/>
      <c r="S25" s="679"/>
      <c r="T25" s="710"/>
      <c r="U25" s="710"/>
      <c r="V25" s="710"/>
      <c r="W25" s="679"/>
      <c r="X25" s="671"/>
      <c r="Y25" s="671"/>
      <c r="Z25" s="671"/>
      <c r="AA25" s="671"/>
      <c r="AB25" s="1221"/>
      <c r="AC25" s="1242"/>
      <c r="AD25" s="306">
        <f t="shared" si="6"/>
        <v>0</v>
      </c>
      <c r="AE25" s="306">
        <f t="shared" si="0"/>
        <v>0</v>
      </c>
      <c r="AF25" s="306">
        <f t="shared" si="0"/>
        <v>0</v>
      </c>
      <c r="AG25" s="306">
        <f t="shared" si="0"/>
        <v>0</v>
      </c>
      <c r="AH25" s="306">
        <f t="shared" si="0"/>
        <v>0</v>
      </c>
      <c r="AI25" s="306">
        <f t="shared" si="0"/>
        <v>0</v>
      </c>
      <c r="AJ25" s="306">
        <f t="shared" si="0"/>
        <v>0</v>
      </c>
      <c r="AK25" s="1221"/>
      <c r="AL25" s="1303"/>
      <c r="AM25" s="306">
        <f t="shared" si="2"/>
        <v>0</v>
      </c>
      <c r="AN25" s="676"/>
      <c r="AO25" s="676"/>
      <c r="AP25" s="676"/>
      <c r="AQ25" s="676"/>
      <c r="AR25" s="676"/>
      <c r="AS25" s="676"/>
      <c r="AT25" s="1221"/>
      <c r="AU25" s="1305"/>
      <c r="AV25" s="306">
        <f t="shared" si="3"/>
        <v>0</v>
      </c>
      <c r="AW25" s="676"/>
      <c r="AX25" s="676"/>
      <c r="AY25" s="676"/>
      <c r="AZ25" s="676"/>
      <c r="BA25" s="676"/>
      <c r="BB25" s="676"/>
      <c r="BC25" s="1221"/>
      <c r="BD25" s="689"/>
      <c r="BE25" s="306">
        <f t="shared" si="4"/>
        <v>0</v>
      </c>
      <c r="BF25" s="676"/>
      <c r="BG25" s="676"/>
      <c r="BH25" s="676"/>
      <c r="BI25" s="676"/>
      <c r="BJ25" s="676"/>
      <c r="BK25" s="676"/>
      <c r="BL25" s="1221"/>
      <c r="BM25" s="682"/>
      <c r="BN25" s="306">
        <f t="shared" si="5"/>
        <v>0</v>
      </c>
      <c r="BO25" s="676"/>
      <c r="BP25" s="676"/>
      <c r="BQ25" s="676"/>
      <c r="BR25" s="676"/>
      <c r="BS25" s="676"/>
      <c r="BT25" s="676"/>
      <c r="BU25" s="1210"/>
      <c r="BV25" s="1211"/>
      <c r="BW25" s="1211"/>
      <c r="BX25" s="1211"/>
      <c r="BY25" s="1211"/>
      <c r="BZ25" s="1211"/>
      <c r="CA25" s="1211"/>
      <c r="CB25" s="1211"/>
      <c r="CC25" s="1212"/>
    </row>
    <row r="26" spans="1:81" s="690" customFormat="1" ht="40.15" customHeight="1" thickTop="1" x14ac:dyDescent="0.25">
      <c r="A26" s="673"/>
      <c r="B26" s="1334"/>
      <c r="C26" s="1394"/>
      <c r="D26" s="1096"/>
      <c r="E26" s="1093"/>
      <c r="F26" s="1093"/>
      <c r="G26" s="1093"/>
      <c r="H26" s="1093"/>
      <c r="I26" s="1093"/>
      <c r="J26" s="1219">
        <v>886</v>
      </c>
      <c r="K26" s="1216" t="str">
        <f>+[27]Metas!K1031</f>
        <v>Estrategias para promocionar el fortalecimiento de los Ecosistema de Innovación y Emprendimiento virtual</v>
      </c>
      <c r="L26" s="1222">
        <v>1</v>
      </c>
      <c r="M26" s="1225">
        <f>SUM(N26:Q26)</f>
        <v>1</v>
      </c>
      <c r="N26" s="1228">
        <v>0.25</v>
      </c>
      <c r="O26" s="1231">
        <v>0.25</v>
      </c>
      <c r="P26" s="1234">
        <v>0.25</v>
      </c>
      <c r="Q26" s="1237">
        <v>0.25</v>
      </c>
      <c r="R26" s="1219">
        <f>+$J26</f>
        <v>886</v>
      </c>
      <c r="S26" s="677" t="s">
        <v>7577</v>
      </c>
      <c r="T26" s="708" t="s">
        <v>3834</v>
      </c>
      <c r="U26" s="708" t="s">
        <v>3839</v>
      </c>
      <c r="V26" s="708" t="s">
        <v>3842</v>
      </c>
      <c r="W26" s="677" t="s">
        <v>7578</v>
      </c>
      <c r="X26" s="669">
        <v>44562</v>
      </c>
      <c r="Y26" s="669">
        <v>44926</v>
      </c>
      <c r="Z26" s="669"/>
      <c r="AA26" s="669"/>
      <c r="AB26" s="1219">
        <f t="shared" ref="AB26" si="12">+$J26</f>
        <v>886</v>
      </c>
      <c r="AC26" s="1240">
        <f t="shared" ref="AC26" si="13">+L26</f>
        <v>1</v>
      </c>
      <c r="AD26" s="308">
        <f t="shared" si="6"/>
        <v>4</v>
      </c>
      <c r="AE26" s="308">
        <f t="shared" si="6"/>
        <v>4</v>
      </c>
      <c r="AF26" s="308">
        <f t="shared" si="6"/>
        <v>0</v>
      </c>
      <c r="AG26" s="308">
        <f t="shared" si="6"/>
        <v>0</v>
      </c>
      <c r="AH26" s="308">
        <f t="shared" si="6"/>
        <v>0</v>
      </c>
      <c r="AI26" s="308">
        <f t="shared" si="6"/>
        <v>0</v>
      </c>
      <c r="AJ26" s="308">
        <f t="shared" si="6"/>
        <v>0</v>
      </c>
      <c r="AK26" s="1219">
        <f t="shared" ref="AK26" si="14">+$J26</f>
        <v>886</v>
      </c>
      <c r="AL26" s="1243">
        <f>+N26</f>
        <v>0.25</v>
      </c>
      <c r="AM26" s="308">
        <f t="shared" si="2"/>
        <v>2</v>
      </c>
      <c r="AN26" s="683">
        <v>2</v>
      </c>
      <c r="AO26" s="683"/>
      <c r="AP26" s="683"/>
      <c r="AQ26" s="683"/>
      <c r="AR26" s="683"/>
      <c r="AS26" s="683"/>
      <c r="AT26" s="1219">
        <f t="shared" ref="AT26" si="15">+$J26</f>
        <v>886</v>
      </c>
      <c r="AU26" s="1246">
        <f>+O26</f>
        <v>0.25</v>
      </c>
      <c r="AV26" s="308">
        <f t="shared" si="3"/>
        <v>2</v>
      </c>
      <c r="AW26" s="683">
        <v>2</v>
      </c>
      <c r="AX26" s="683"/>
      <c r="AY26" s="683"/>
      <c r="AZ26" s="683"/>
      <c r="BA26" s="683"/>
      <c r="BB26" s="683"/>
      <c r="BC26" s="1219">
        <f t="shared" ref="BC26" si="16">+$J26</f>
        <v>886</v>
      </c>
      <c r="BD26" s="1249">
        <f>+P26</f>
        <v>0.25</v>
      </c>
      <c r="BE26" s="308">
        <f t="shared" si="4"/>
        <v>0</v>
      </c>
      <c r="BF26" s="683"/>
      <c r="BG26" s="683"/>
      <c r="BH26" s="683"/>
      <c r="BI26" s="683"/>
      <c r="BJ26" s="683"/>
      <c r="BK26" s="683"/>
      <c r="BL26" s="1219">
        <f t="shared" ref="BL26" si="17">+$J26</f>
        <v>886</v>
      </c>
      <c r="BM26" s="1252">
        <f>+Q26</f>
        <v>0.25</v>
      </c>
      <c r="BN26" s="308">
        <f t="shared" si="5"/>
        <v>0</v>
      </c>
      <c r="BO26" s="683"/>
      <c r="BP26" s="683"/>
      <c r="BQ26" s="683"/>
      <c r="BR26" s="683"/>
      <c r="BS26" s="683"/>
      <c r="BT26" s="683"/>
      <c r="BU26" s="1204"/>
      <c r="BV26" s="1205"/>
      <c r="BW26" s="1205"/>
      <c r="BX26" s="1205"/>
      <c r="BY26" s="1205"/>
      <c r="BZ26" s="1205"/>
      <c r="CA26" s="1205"/>
      <c r="CB26" s="1205"/>
      <c r="CC26" s="1206"/>
    </row>
    <row r="27" spans="1:81" s="690" customFormat="1" ht="40.15" customHeight="1" x14ac:dyDescent="0.25">
      <c r="A27" s="673"/>
      <c r="B27" s="1334"/>
      <c r="C27" s="1394"/>
      <c r="D27" s="1097"/>
      <c r="E27" s="1094"/>
      <c r="F27" s="1094"/>
      <c r="G27" s="1094"/>
      <c r="H27" s="1094"/>
      <c r="I27" s="1094"/>
      <c r="J27" s="1220"/>
      <c r="K27" s="1217"/>
      <c r="L27" s="1223"/>
      <c r="M27" s="1226"/>
      <c r="N27" s="1229"/>
      <c r="O27" s="1232"/>
      <c r="P27" s="1235"/>
      <c r="Q27" s="1238"/>
      <c r="R27" s="1220"/>
      <c r="S27" s="678" t="s">
        <v>7579</v>
      </c>
      <c r="T27" s="709" t="s">
        <v>3834</v>
      </c>
      <c r="U27" s="709" t="s">
        <v>3839</v>
      </c>
      <c r="V27" s="709" t="s">
        <v>3842</v>
      </c>
      <c r="W27" s="678" t="s">
        <v>7580</v>
      </c>
      <c r="X27" s="670">
        <v>44608</v>
      </c>
      <c r="Y27" s="670">
        <v>44925</v>
      </c>
      <c r="Z27" s="670"/>
      <c r="AA27" s="670"/>
      <c r="AB27" s="1220"/>
      <c r="AC27" s="1241"/>
      <c r="AD27" s="303">
        <f t="shared" si="6"/>
        <v>4</v>
      </c>
      <c r="AE27" s="303">
        <f t="shared" si="6"/>
        <v>4</v>
      </c>
      <c r="AF27" s="303">
        <f t="shared" si="6"/>
        <v>0</v>
      </c>
      <c r="AG27" s="303">
        <f t="shared" si="6"/>
        <v>0</v>
      </c>
      <c r="AH27" s="303">
        <f t="shared" si="6"/>
        <v>0</v>
      </c>
      <c r="AI27" s="303">
        <f t="shared" si="6"/>
        <v>0</v>
      </c>
      <c r="AJ27" s="303">
        <f t="shared" si="6"/>
        <v>0</v>
      </c>
      <c r="AK27" s="1220"/>
      <c r="AL27" s="1244"/>
      <c r="AM27" s="303">
        <f t="shared" si="2"/>
        <v>2</v>
      </c>
      <c r="AN27" s="684">
        <v>2</v>
      </c>
      <c r="AO27" s="684"/>
      <c r="AP27" s="684"/>
      <c r="AQ27" s="684"/>
      <c r="AR27" s="684"/>
      <c r="AS27" s="684"/>
      <c r="AT27" s="1220"/>
      <c r="AU27" s="1247"/>
      <c r="AV27" s="303">
        <f t="shared" si="3"/>
        <v>2</v>
      </c>
      <c r="AW27" s="684">
        <v>2</v>
      </c>
      <c r="AX27" s="684"/>
      <c r="AY27" s="684"/>
      <c r="AZ27" s="684"/>
      <c r="BA27" s="684"/>
      <c r="BB27" s="684"/>
      <c r="BC27" s="1220"/>
      <c r="BD27" s="1250"/>
      <c r="BE27" s="303">
        <f t="shared" si="4"/>
        <v>0</v>
      </c>
      <c r="BF27" s="684"/>
      <c r="BG27" s="684"/>
      <c r="BH27" s="684"/>
      <c r="BI27" s="684"/>
      <c r="BJ27" s="684"/>
      <c r="BK27" s="684"/>
      <c r="BL27" s="1220"/>
      <c r="BM27" s="1253"/>
      <c r="BN27" s="303">
        <f t="shared" si="5"/>
        <v>0</v>
      </c>
      <c r="BO27" s="684"/>
      <c r="BP27" s="684"/>
      <c r="BQ27" s="684"/>
      <c r="BR27" s="684"/>
      <c r="BS27" s="684"/>
      <c r="BT27" s="684"/>
      <c r="BU27" s="1207"/>
      <c r="BV27" s="1208"/>
      <c r="BW27" s="1208"/>
      <c r="BX27" s="1208"/>
      <c r="BY27" s="1208"/>
      <c r="BZ27" s="1208"/>
      <c r="CA27" s="1208"/>
      <c r="CB27" s="1208"/>
      <c r="CC27" s="1209"/>
    </row>
    <row r="28" spans="1:81" s="690" customFormat="1" ht="40.15" customHeight="1" thickBot="1" x14ac:dyDescent="0.3">
      <c r="A28" s="673"/>
      <c r="B28" s="1334"/>
      <c r="C28" s="1394"/>
      <c r="D28" s="1097"/>
      <c r="E28" s="1094"/>
      <c r="F28" s="1094"/>
      <c r="G28" s="1094"/>
      <c r="H28" s="1094"/>
      <c r="I28" s="1094"/>
      <c r="J28" s="1220"/>
      <c r="K28" s="1217"/>
      <c r="L28" s="1223"/>
      <c r="M28" s="1226"/>
      <c r="N28" s="1229"/>
      <c r="O28" s="1232"/>
      <c r="P28" s="1235"/>
      <c r="Q28" s="1238"/>
      <c r="R28" s="1220"/>
      <c r="S28" s="678" t="s">
        <v>7581</v>
      </c>
      <c r="T28" s="709" t="s">
        <v>3834</v>
      </c>
      <c r="U28" s="709" t="s">
        <v>3839</v>
      </c>
      <c r="V28" s="709" t="s">
        <v>3842</v>
      </c>
      <c r="W28" s="678" t="s">
        <v>7582</v>
      </c>
      <c r="X28" s="670">
        <v>44650</v>
      </c>
      <c r="Y28" s="670">
        <v>44925</v>
      </c>
      <c r="Z28" s="670"/>
      <c r="AA28" s="670"/>
      <c r="AB28" s="1220"/>
      <c r="AC28" s="1241"/>
      <c r="AD28" s="303">
        <f t="shared" si="6"/>
        <v>2</v>
      </c>
      <c r="AE28" s="303">
        <f t="shared" si="6"/>
        <v>2</v>
      </c>
      <c r="AF28" s="303">
        <f t="shared" si="6"/>
        <v>0</v>
      </c>
      <c r="AG28" s="303">
        <f t="shared" si="6"/>
        <v>0</v>
      </c>
      <c r="AH28" s="303">
        <f t="shared" si="6"/>
        <v>0</v>
      </c>
      <c r="AI28" s="303">
        <f t="shared" si="6"/>
        <v>0</v>
      </c>
      <c r="AJ28" s="303">
        <f t="shared" si="6"/>
        <v>0</v>
      </c>
      <c r="AK28" s="1220"/>
      <c r="AL28" s="1244"/>
      <c r="AM28" s="303">
        <f t="shared" si="2"/>
        <v>1</v>
      </c>
      <c r="AN28" s="684">
        <v>1</v>
      </c>
      <c r="AO28" s="684"/>
      <c r="AP28" s="684"/>
      <c r="AQ28" s="684"/>
      <c r="AR28" s="684"/>
      <c r="AS28" s="684"/>
      <c r="AT28" s="1220"/>
      <c r="AU28" s="1247"/>
      <c r="AV28" s="303">
        <f t="shared" si="3"/>
        <v>1</v>
      </c>
      <c r="AW28" s="684">
        <v>1</v>
      </c>
      <c r="AX28" s="684"/>
      <c r="AY28" s="684"/>
      <c r="AZ28" s="684"/>
      <c r="BA28" s="684"/>
      <c r="BB28" s="684"/>
      <c r="BC28" s="1220"/>
      <c r="BD28" s="1250"/>
      <c r="BE28" s="303">
        <f t="shared" si="4"/>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thickTop="1" x14ac:dyDescent="0.25">
      <c r="A29" s="673"/>
      <c r="B29" s="1333" t="s">
        <v>1461</v>
      </c>
      <c r="C29" s="1314" t="s">
        <v>1464</v>
      </c>
      <c r="D29" s="1096"/>
      <c r="E29" s="1093"/>
      <c r="F29" s="1093"/>
      <c r="G29" s="1093"/>
      <c r="H29" s="1093"/>
      <c r="I29" s="1093"/>
      <c r="J29" s="1219">
        <v>887</v>
      </c>
      <c r="K29" s="1216" t="str">
        <f>+[27]Metas!K1033</f>
        <v>Créditos para fortalecimiento y aceleración de emprendimientos</v>
      </c>
      <c r="L29" s="1222">
        <v>700</v>
      </c>
      <c r="M29" s="1225">
        <f>SUM(N29:Q29)/4</f>
        <v>175</v>
      </c>
      <c r="N29" s="1228">
        <v>100</v>
      </c>
      <c r="O29" s="1231">
        <v>100</v>
      </c>
      <c r="P29" s="1234">
        <v>250</v>
      </c>
      <c r="Q29" s="1237">
        <v>250</v>
      </c>
      <c r="R29" s="1219">
        <f>+$J29</f>
        <v>887</v>
      </c>
      <c r="S29" s="677" t="s">
        <v>7583</v>
      </c>
      <c r="T29" s="708" t="s">
        <v>3834</v>
      </c>
      <c r="U29" s="709" t="s">
        <v>3839</v>
      </c>
      <c r="V29" s="709" t="s">
        <v>3842</v>
      </c>
      <c r="W29" s="677" t="s">
        <v>7584</v>
      </c>
      <c r="X29" s="669">
        <v>44562</v>
      </c>
      <c r="Y29" s="669">
        <v>44926</v>
      </c>
      <c r="Z29" s="669"/>
      <c r="AA29" s="669"/>
      <c r="AB29" s="1219">
        <f t="shared" ref="AB29" si="18">+$J29</f>
        <v>887</v>
      </c>
      <c r="AC29" s="1240">
        <f t="shared" ref="AC29" si="19">+L29</f>
        <v>700</v>
      </c>
      <c r="AD29" s="308">
        <f t="shared" si="6"/>
        <v>230</v>
      </c>
      <c r="AE29" s="308">
        <f t="shared" si="6"/>
        <v>230</v>
      </c>
      <c r="AF29" s="308">
        <f t="shared" si="6"/>
        <v>0</v>
      </c>
      <c r="AG29" s="308">
        <f t="shared" si="6"/>
        <v>0</v>
      </c>
      <c r="AH29" s="308">
        <f t="shared" si="6"/>
        <v>0</v>
      </c>
      <c r="AI29" s="308">
        <f t="shared" si="6"/>
        <v>0</v>
      </c>
      <c r="AJ29" s="308">
        <f t="shared" si="6"/>
        <v>0</v>
      </c>
      <c r="AK29" s="1219">
        <f t="shared" ref="AK29" si="20">+$J29</f>
        <v>887</v>
      </c>
      <c r="AL29" s="1243">
        <f>+N29</f>
        <v>100</v>
      </c>
      <c r="AM29" s="308">
        <f t="shared" si="2"/>
        <v>15</v>
      </c>
      <c r="AN29" s="683">
        <v>15</v>
      </c>
      <c r="AO29" s="683"/>
      <c r="AP29" s="683"/>
      <c r="AQ29" s="683"/>
      <c r="AR29" s="683"/>
      <c r="AS29" s="683"/>
      <c r="AT29" s="1219">
        <f t="shared" ref="AT29" si="21">+$J29</f>
        <v>887</v>
      </c>
      <c r="AU29" s="1246">
        <f>+O29</f>
        <v>100</v>
      </c>
      <c r="AV29" s="308">
        <f t="shared" si="3"/>
        <v>15</v>
      </c>
      <c r="AW29" s="683">
        <v>15</v>
      </c>
      <c r="AX29" s="683"/>
      <c r="AY29" s="683"/>
      <c r="AZ29" s="683"/>
      <c r="BA29" s="683"/>
      <c r="BB29" s="683"/>
      <c r="BC29" s="1219">
        <f t="shared" ref="BC29" si="22">+$J29</f>
        <v>887</v>
      </c>
      <c r="BD29" s="1249">
        <f>+P29</f>
        <v>250</v>
      </c>
      <c r="BE29" s="308">
        <f t="shared" si="4"/>
        <v>200</v>
      </c>
      <c r="BF29" s="683">
        <v>200</v>
      </c>
      <c r="BG29" s="683"/>
      <c r="BH29" s="683"/>
      <c r="BI29" s="683"/>
      <c r="BJ29" s="683"/>
      <c r="BK29" s="683"/>
      <c r="BL29" s="1219">
        <f t="shared" ref="BL29" si="23">+$J29</f>
        <v>887</v>
      </c>
      <c r="BM29" s="1252">
        <f>+Q29</f>
        <v>250</v>
      </c>
      <c r="BN29" s="308">
        <f t="shared" si="5"/>
        <v>0</v>
      </c>
      <c r="BO29" s="683"/>
      <c r="BP29" s="683"/>
      <c r="BQ29" s="683"/>
      <c r="BR29" s="683"/>
      <c r="BS29" s="683"/>
      <c r="BT29" s="683"/>
      <c r="BU29" s="1204"/>
      <c r="BV29" s="1205"/>
      <c r="BW29" s="1205"/>
      <c r="BX29" s="1205"/>
      <c r="BY29" s="1205"/>
      <c r="BZ29" s="1205"/>
      <c r="CA29" s="1205"/>
      <c r="CB29" s="1205"/>
      <c r="CC29" s="1206"/>
    </row>
    <row r="30" spans="1:81" s="690" customFormat="1" ht="40.15" customHeight="1" x14ac:dyDescent="0.25">
      <c r="A30" s="673"/>
      <c r="B30" s="1334"/>
      <c r="C30" s="1315"/>
      <c r="D30" s="1097"/>
      <c r="E30" s="1094"/>
      <c r="F30" s="1094"/>
      <c r="G30" s="1094"/>
      <c r="H30" s="1094"/>
      <c r="I30" s="1094"/>
      <c r="J30" s="1220"/>
      <c r="K30" s="1217"/>
      <c r="L30" s="1223"/>
      <c r="M30" s="1226"/>
      <c r="N30" s="1229"/>
      <c r="O30" s="1232"/>
      <c r="P30" s="1235"/>
      <c r="Q30" s="1238"/>
      <c r="R30" s="1220"/>
      <c r="S30" s="678" t="s">
        <v>7585</v>
      </c>
      <c r="T30" s="709" t="s">
        <v>3834</v>
      </c>
      <c r="U30" s="709" t="s">
        <v>3839</v>
      </c>
      <c r="V30" s="709" t="s">
        <v>3842</v>
      </c>
      <c r="W30" s="678" t="s">
        <v>7586</v>
      </c>
      <c r="X30" s="670">
        <v>44608</v>
      </c>
      <c r="Y30" s="670">
        <v>44925</v>
      </c>
      <c r="Z30" s="670"/>
      <c r="AA30" s="670"/>
      <c r="AB30" s="1220"/>
      <c r="AC30" s="1241"/>
      <c r="AD30" s="303">
        <f t="shared" si="6"/>
        <v>230</v>
      </c>
      <c r="AE30" s="303">
        <f t="shared" si="6"/>
        <v>230</v>
      </c>
      <c r="AF30" s="303">
        <f t="shared" si="6"/>
        <v>0</v>
      </c>
      <c r="AG30" s="303">
        <f t="shared" si="6"/>
        <v>0</v>
      </c>
      <c r="AH30" s="303">
        <f t="shared" si="6"/>
        <v>0</v>
      </c>
      <c r="AI30" s="303">
        <f t="shared" si="6"/>
        <v>0</v>
      </c>
      <c r="AJ30" s="303">
        <f t="shared" si="6"/>
        <v>0</v>
      </c>
      <c r="AK30" s="1220"/>
      <c r="AL30" s="1244"/>
      <c r="AM30" s="303">
        <f t="shared" si="2"/>
        <v>15</v>
      </c>
      <c r="AN30" s="684">
        <v>15</v>
      </c>
      <c r="AO30" s="684"/>
      <c r="AP30" s="684"/>
      <c r="AQ30" s="684"/>
      <c r="AR30" s="684"/>
      <c r="AS30" s="684"/>
      <c r="AT30" s="1220"/>
      <c r="AU30" s="1247"/>
      <c r="AV30" s="303">
        <f t="shared" si="3"/>
        <v>15</v>
      </c>
      <c r="AW30" s="684">
        <v>15</v>
      </c>
      <c r="AX30" s="684"/>
      <c r="AY30" s="684"/>
      <c r="AZ30" s="684"/>
      <c r="BA30" s="684"/>
      <c r="BB30" s="684"/>
      <c r="BC30" s="1220"/>
      <c r="BD30" s="1250"/>
      <c r="BE30" s="303">
        <f t="shared" si="4"/>
        <v>200</v>
      </c>
      <c r="BF30" s="684">
        <v>200</v>
      </c>
      <c r="BG30" s="684"/>
      <c r="BH30" s="684"/>
      <c r="BI30" s="684"/>
      <c r="BJ30" s="684"/>
      <c r="BK30" s="684"/>
      <c r="BL30" s="1220"/>
      <c r="BM30" s="1253"/>
      <c r="BN30" s="303">
        <f t="shared" si="5"/>
        <v>0</v>
      </c>
      <c r="BO30" s="684"/>
      <c r="BP30" s="684"/>
      <c r="BQ30" s="684"/>
      <c r="BR30" s="684"/>
      <c r="BS30" s="684"/>
      <c r="BT30" s="684"/>
      <c r="BU30" s="1207"/>
      <c r="BV30" s="1208"/>
      <c r="BW30" s="1208"/>
      <c r="BX30" s="1208"/>
      <c r="BY30" s="1208"/>
      <c r="BZ30" s="1208"/>
      <c r="CA30" s="1208"/>
      <c r="CB30" s="1208"/>
      <c r="CC30" s="1209"/>
    </row>
    <row r="31" spans="1:81" s="690" customFormat="1" ht="40.15" customHeight="1" thickBot="1" x14ac:dyDescent="0.3">
      <c r="A31" s="673"/>
      <c r="B31" s="1334"/>
      <c r="C31" s="1315"/>
      <c r="D31" s="1097"/>
      <c r="E31" s="1094"/>
      <c r="F31" s="1094"/>
      <c r="G31" s="1094"/>
      <c r="H31" s="1094"/>
      <c r="I31" s="1094"/>
      <c r="J31" s="1220"/>
      <c r="K31" s="1217"/>
      <c r="L31" s="1223"/>
      <c r="M31" s="1226"/>
      <c r="N31" s="1229"/>
      <c r="O31" s="1232"/>
      <c r="P31" s="1235"/>
      <c r="Q31" s="1238"/>
      <c r="R31" s="1220"/>
      <c r="S31" s="678" t="s">
        <v>7587</v>
      </c>
      <c r="T31" s="709" t="s">
        <v>3834</v>
      </c>
      <c r="U31" s="709" t="s">
        <v>3839</v>
      </c>
      <c r="V31" s="709" t="s">
        <v>3842</v>
      </c>
      <c r="W31" s="678" t="s">
        <v>7582</v>
      </c>
      <c r="X31" s="670">
        <v>44650</v>
      </c>
      <c r="Y31" s="670">
        <v>44925</v>
      </c>
      <c r="Z31" s="670"/>
      <c r="AA31" s="670"/>
      <c r="AB31" s="1220"/>
      <c r="AC31" s="1241"/>
      <c r="AD31" s="303">
        <f t="shared" si="6"/>
        <v>140</v>
      </c>
      <c r="AE31" s="303">
        <f t="shared" si="6"/>
        <v>140</v>
      </c>
      <c r="AF31" s="303">
        <f t="shared" si="6"/>
        <v>0</v>
      </c>
      <c r="AG31" s="303">
        <f t="shared" si="6"/>
        <v>0</v>
      </c>
      <c r="AH31" s="303">
        <f t="shared" si="6"/>
        <v>0</v>
      </c>
      <c r="AI31" s="303">
        <f t="shared" si="6"/>
        <v>0</v>
      </c>
      <c r="AJ31" s="303">
        <f t="shared" si="6"/>
        <v>0</v>
      </c>
      <c r="AK31" s="1220"/>
      <c r="AL31" s="1244"/>
      <c r="AM31" s="303">
        <f t="shared" si="2"/>
        <v>15</v>
      </c>
      <c r="AN31" s="684">
        <v>15</v>
      </c>
      <c r="AO31" s="684"/>
      <c r="AP31" s="684"/>
      <c r="AQ31" s="684"/>
      <c r="AR31" s="684"/>
      <c r="AS31" s="684"/>
      <c r="AT31" s="1220"/>
      <c r="AU31" s="1247"/>
      <c r="AV31" s="303">
        <f t="shared" si="3"/>
        <v>15</v>
      </c>
      <c r="AW31" s="684">
        <v>15</v>
      </c>
      <c r="AX31" s="684"/>
      <c r="AY31" s="684"/>
      <c r="AZ31" s="684"/>
      <c r="BA31" s="684"/>
      <c r="BB31" s="684"/>
      <c r="BC31" s="1220"/>
      <c r="BD31" s="1250"/>
      <c r="BE31" s="303">
        <f t="shared" si="4"/>
        <v>110</v>
      </c>
      <c r="BF31" s="684">
        <v>110</v>
      </c>
      <c r="BG31" s="684"/>
      <c r="BH31" s="684"/>
      <c r="BI31" s="684"/>
      <c r="BJ31" s="684"/>
      <c r="BK31" s="684"/>
      <c r="BL31" s="1220"/>
      <c r="BM31" s="1253"/>
      <c r="BN31" s="303">
        <f t="shared" si="5"/>
        <v>0</v>
      </c>
      <c r="BO31" s="684"/>
      <c r="BP31" s="684"/>
      <c r="BQ31" s="684"/>
      <c r="BR31" s="684"/>
      <c r="BS31" s="684"/>
      <c r="BT31" s="684"/>
      <c r="BU31" s="1207"/>
      <c r="BV31" s="1208"/>
      <c r="BW31" s="1208"/>
      <c r="BX31" s="1208"/>
      <c r="BY31" s="1208"/>
      <c r="BZ31" s="1208"/>
      <c r="CA31" s="1208"/>
      <c r="CB31" s="1208"/>
      <c r="CC31" s="1209"/>
    </row>
    <row r="32" spans="1:81" s="690" customFormat="1" ht="40.15" customHeight="1" thickTop="1" x14ac:dyDescent="0.25">
      <c r="A32" s="673"/>
      <c r="B32" s="1334"/>
      <c r="C32" s="1315"/>
      <c r="D32" s="1096"/>
      <c r="E32" s="1093"/>
      <c r="F32" s="1093"/>
      <c r="G32" s="1093"/>
      <c r="H32" s="1093"/>
      <c r="I32" s="1093"/>
      <c r="J32" s="1219">
        <v>888</v>
      </c>
      <c r="K32" s="1216" t="str">
        <f>+[27]Metas!K1034</f>
        <v>Emprendimientos apoyados financiera y/o comercialmente</v>
      </c>
      <c r="L32" s="1222">
        <v>700</v>
      </c>
      <c r="M32" s="1225">
        <f>SUM(N32:Q32)/4</f>
        <v>175</v>
      </c>
      <c r="N32" s="1228">
        <v>100</v>
      </c>
      <c r="O32" s="1231">
        <v>100</v>
      </c>
      <c r="P32" s="1234">
        <v>250</v>
      </c>
      <c r="Q32" s="1237">
        <v>250</v>
      </c>
      <c r="R32" s="1219">
        <f>+$J32</f>
        <v>888</v>
      </c>
      <c r="S32" s="677" t="s">
        <v>7588</v>
      </c>
      <c r="T32" s="709" t="s">
        <v>3834</v>
      </c>
      <c r="U32" s="709" t="s">
        <v>3839</v>
      </c>
      <c r="V32" s="709" t="s">
        <v>3842</v>
      </c>
      <c r="W32" s="677" t="s">
        <v>7589</v>
      </c>
      <c r="X32" s="669">
        <v>44562</v>
      </c>
      <c r="Y32" s="669">
        <v>44926</v>
      </c>
      <c r="Z32" s="669"/>
      <c r="AA32" s="669"/>
      <c r="AB32" s="1219">
        <f t="shared" ref="AB32" si="24">+$J32</f>
        <v>888</v>
      </c>
      <c r="AC32" s="1240">
        <f t="shared" ref="AC32" si="25">+L32</f>
        <v>700</v>
      </c>
      <c r="AD32" s="308">
        <f t="shared" ref="AD32:AJ75" si="26">+AM32+AV32+BE32+BN32</f>
        <v>18</v>
      </c>
      <c r="AE32" s="308">
        <f t="shared" si="26"/>
        <v>18</v>
      </c>
      <c r="AF32" s="308">
        <f t="shared" si="26"/>
        <v>0</v>
      </c>
      <c r="AG32" s="308">
        <f t="shared" si="26"/>
        <v>0</v>
      </c>
      <c r="AH32" s="308">
        <f t="shared" si="26"/>
        <v>0</v>
      </c>
      <c r="AI32" s="308">
        <f t="shared" si="26"/>
        <v>0</v>
      </c>
      <c r="AJ32" s="308">
        <f t="shared" si="26"/>
        <v>0</v>
      </c>
      <c r="AK32" s="1219">
        <f t="shared" ref="AK32" si="27">+$J32</f>
        <v>888</v>
      </c>
      <c r="AL32" s="1243">
        <f>+N32</f>
        <v>100</v>
      </c>
      <c r="AM32" s="308">
        <f t="shared" si="2"/>
        <v>5</v>
      </c>
      <c r="AN32" s="683">
        <v>5</v>
      </c>
      <c r="AO32" s="683"/>
      <c r="AP32" s="683"/>
      <c r="AQ32" s="683"/>
      <c r="AR32" s="683"/>
      <c r="AS32" s="683"/>
      <c r="AT32" s="1219">
        <f t="shared" ref="AT32" si="28">+$J32</f>
        <v>888</v>
      </c>
      <c r="AU32" s="1246">
        <f>+O32</f>
        <v>100</v>
      </c>
      <c r="AV32" s="308">
        <f t="shared" si="3"/>
        <v>5</v>
      </c>
      <c r="AW32" s="683">
        <v>5</v>
      </c>
      <c r="AX32" s="683"/>
      <c r="AY32" s="683"/>
      <c r="AZ32" s="683"/>
      <c r="BA32" s="683"/>
      <c r="BB32" s="683"/>
      <c r="BC32" s="1219">
        <f t="shared" ref="BC32" si="29">+$J32</f>
        <v>888</v>
      </c>
      <c r="BD32" s="1249">
        <f>+P32</f>
        <v>250</v>
      </c>
      <c r="BE32" s="308">
        <f t="shared" si="4"/>
        <v>5</v>
      </c>
      <c r="BF32" s="683">
        <v>5</v>
      </c>
      <c r="BG32" s="683"/>
      <c r="BH32" s="683"/>
      <c r="BI32" s="683"/>
      <c r="BJ32" s="683"/>
      <c r="BK32" s="683"/>
      <c r="BL32" s="1219">
        <f t="shared" ref="BL32" si="30">+$J32</f>
        <v>888</v>
      </c>
      <c r="BM32" s="1252">
        <f>+Q32</f>
        <v>250</v>
      </c>
      <c r="BN32" s="308">
        <f t="shared" si="5"/>
        <v>3</v>
      </c>
      <c r="BO32" s="683">
        <v>3</v>
      </c>
      <c r="BP32" s="683"/>
      <c r="BQ32" s="683"/>
      <c r="BR32" s="683"/>
      <c r="BS32" s="683"/>
      <c r="BT32" s="683"/>
      <c r="BU32" s="1204"/>
      <c r="BV32" s="1205"/>
      <c r="BW32" s="1205"/>
      <c r="BX32" s="1205"/>
      <c r="BY32" s="1205"/>
      <c r="BZ32" s="1205"/>
      <c r="CA32" s="1205"/>
      <c r="CB32" s="1205"/>
      <c r="CC32" s="1206"/>
    </row>
    <row r="33" spans="1:81" s="690" customFormat="1" ht="40.15" customHeight="1" x14ac:dyDescent="0.25">
      <c r="A33" s="673"/>
      <c r="B33" s="1334"/>
      <c r="C33" s="1315"/>
      <c r="D33" s="1097"/>
      <c r="E33" s="1094"/>
      <c r="F33" s="1094"/>
      <c r="G33" s="1094"/>
      <c r="H33" s="1094"/>
      <c r="I33" s="1094"/>
      <c r="J33" s="1220"/>
      <c r="K33" s="1217"/>
      <c r="L33" s="1223"/>
      <c r="M33" s="1226"/>
      <c r="N33" s="1229"/>
      <c r="O33" s="1232"/>
      <c r="P33" s="1235"/>
      <c r="Q33" s="1238"/>
      <c r="R33" s="1220"/>
      <c r="S33" s="678" t="s">
        <v>7590</v>
      </c>
      <c r="T33" s="709" t="s">
        <v>3834</v>
      </c>
      <c r="U33" s="709" t="s">
        <v>3839</v>
      </c>
      <c r="V33" s="709" t="s">
        <v>3842</v>
      </c>
      <c r="W33" s="678" t="s">
        <v>7586</v>
      </c>
      <c r="X33" s="670">
        <v>44608</v>
      </c>
      <c r="Y33" s="670">
        <v>44925</v>
      </c>
      <c r="Z33" s="670"/>
      <c r="AA33" s="670"/>
      <c r="AB33" s="1220"/>
      <c r="AC33" s="1241"/>
      <c r="AD33" s="303">
        <f t="shared" si="26"/>
        <v>18</v>
      </c>
      <c r="AE33" s="303">
        <f t="shared" si="26"/>
        <v>18</v>
      </c>
      <c r="AF33" s="303">
        <f t="shared" si="26"/>
        <v>0</v>
      </c>
      <c r="AG33" s="303">
        <f t="shared" si="26"/>
        <v>0</v>
      </c>
      <c r="AH33" s="303">
        <f t="shared" si="26"/>
        <v>0</v>
      </c>
      <c r="AI33" s="303">
        <f t="shared" si="26"/>
        <v>0</v>
      </c>
      <c r="AJ33" s="303">
        <f t="shared" si="26"/>
        <v>0</v>
      </c>
      <c r="AK33" s="1220"/>
      <c r="AL33" s="1244"/>
      <c r="AM33" s="303">
        <f t="shared" si="2"/>
        <v>5</v>
      </c>
      <c r="AN33" s="684">
        <v>5</v>
      </c>
      <c r="AO33" s="684"/>
      <c r="AP33" s="684"/>
      <c r="AQ33" s="684"/>
      <c r="AR33" s="684"/>
      <c r="AS33" s="684"/>
      <c r="AT33" s="1220"/>
      <c r="AU33" s="1247"/>
      <c r="AV33" s="303">
        <f t="shared" si="3"/>
        <v>5</v>
      </c>
      <c r="AW33" s="684">
        <v>5</v>
      </c>
      <c r="AX33" s="684"/>
      <c r="AY33" s="684"/>
      <c r="AZ33" s="684"/>
      <c r="BA33" s="684"/>
      <c r="BB33" s="684"/>
      <c r="BC33" s="1220"/>
      <c r="BD33" s="1250"/>
      <c r="BE33" s="303">
        <f t="shared" si="4"/>
        <v>5</v>
      </c>
      <c r="BF33" s="684">
        <v>5</v>
      </c>
      <c r="BG33" s="684"/>
      <c r="BH33" s="684"/>
      <c r="BI33" s="684"/>
      <c r="BJ33" s="684"/>
      <c r="BK33" s="684"/>
      <c r="BL33" s="1220"/>
      <c r="BM33" s="1253"/>
      <c r="BN33" s="303">
        <f t="shared" si="5"/>
        <v>3</v>
      </c>
      <c r="BO33" s="684">
        <v>3</v>
      </c>
      <c r="BP33" s="684"/>
      <c r="BQ33" s="684"/>
      <c r="BR33" s="684"/>
      <c r="BS33" s="684"/>
      <c r="BT33" s="684"/>
      <c r="BU33" s="1207"/>
      <c r="BV33" s="1208"/>
      <c r="BW33" s="1208"/>
      <c r="BX33" s="1208"/>
      <c r="BY33" s="1208"/>
      <c r="BZ33" s="1208"/>
      <c r="CA33" s="1208"/>
      <c r="CB33" s="1208"/>
      <c r="CC33" s="1209"/>
    </row>
    <row r="34" spans="1:81" s="690" customFormat="1" ht="40.15" customHeight="1" thickBot="1" x14ac:dyDescent="0.3">
      <c r="A34" s="673"/>
      <c r="B34" s="1334"/>
      <c r="C34" s="1315"/>
      <c r="D34" s="1097"/>
      <c r="E34" s="1094"/>
      <c r="F34" s="1094"/>
      <c r="G34" s="1094"/>
      <c r="H34" s="1094"/>
      <c r="I34" s="1094"/>
      <c r="J34" s="1220"/>
      <c r="K34" s="1217"/>
      <c r="L34" s="1223"/>
      <c r="M34" s="1226"/>
      <c r="N34" s="1229"/>
      <c r="O34" s="1232"/>
      <c r="P34" s="1235"/>
      <c r="Q34" s="1238"/>
      <c r="R34" s="1220"/>
      <c r="S34" s="678" t="s">
        <v>7591</v>
      </c>
      <c r="T34" s="709" t="s">
        <v>3834</v>
      </c>
      <c r="U34" s="709" t="s">
        <v>3839</v>
      </c>
      <c r="V34" s="709" t="s">
        <v>3842</v>
      </c>
      <c r="W34" s="678" t="s">
        <v>7582</v>
      </c>
      <c r="X34" s="670">
        <v>44650</v>
      </c>
      <c r="Y34" s="670">
        <v>44925</v>
      </c>
      <c r="Z34" s="670"/>
      <c r="AA34" s="670"/>
      <c r="AB34" s="1220"/>
      <c r="AC34" s="1241"/>
      <c r="AD34" s="303">
        <f t="shared" si="26"/>
        <v>34</v>
      </c>
      <c r="AE34" s="303">
        <f t="shared" si="26"/>
        <v>34</v>
      </c>
      <c r="AF34" s="303">
        <f t="shared" si="26"/>
        <v>0</v>
      </c>
      <c r="AG34" s="303">
        <f t="shared" si="26"/>
        <v>0</v>
      </c>
      <c r="AH34" s="303">
        <f t="shared" si="26"/>
        <v>0</v>
      </c>
      <c r="AI34" s="303">
        <f t="shared" si="26"/>
        <v>0</v>
      </c>
      <c r="AJ34" s="303">
        <f t="shared" si="26"/>
        <v>0</v>
      </c>
      <c r="AK34" s="1220"/>
      <c r="AL34" s="1244"/>
      <c r="AM34" s="303">
        <f t="shared" si="2"/>
        <v>10</v>
      </c>
      <c r="AN34" s="684">
        <v>10</v>
      </c>
      <c r="AO34" s="684"/>
      <c r="AP34" s="684"/>
      <c r="AQ34" s="684"/>
      <c r="AR34" s="684"/>
      <c r="AS34" s="684"/>
      <c r="AT34" s="1220"/>
      <c r="AU34" s="1247"/>
      <c r="AV34" s="303">
        <f t="shared" si="3"/>
        <v>10</v>
      </c>
      <c r="AW34" s="684">
        <v>10</v>
      </c>
      <c r="AX34" s="684"/>
      <c r="AY34" s="684"/>
      <c r="AZ34" s="684"/>
      <c r="BA34" s="684"/>
      <c r="BB34" s="684"/>
      <c r="BC34" s="1220"/>
      <c r="BD34" s="1250"/>
      <c r="BE34" s="303">
        <f t="shared" si="4"/>
        <v>10</v>
      </c>
      <c r="BF34" s="684">
        <v>10</v>
      </c>
      <c r="BG34" s="684"/>
      <c r="BH34" s="684"/>
      <c r="BI34" s="684"/>
      <c r="BJ34" s="684"/>
      <c r="BK34" s="684"/>
      <c r="BL34" s="1220"/>
      <c r="BM34" s="1253"/>
      <c r="BN34" s="303">
        <f t="shared" si="5"/>
        <v>4</v>
      </c>
      <c r="BO34" s="684">
        <v>4</v>
      </c>
      <c r="BP34" s="684"/>
      <c r="BQ34" s="684"/>
      <c r="BR34" s="684"/>
      <c r="BS34" s="684"/>
      <c r="BT34" s="684"/>
      <c r="BU34" s="1207"/>
      <c r="BV34" s="1208"/>
      <c r="BW34" s="1208"/>
      <c r="BX34" s="1208"/>
      <c r="BY34" s="1208"/>
      <c r="BZ34" s="1208"/>
      <c r="CA34" s="1208"/>
      <c r="CB34" s="1208"/>
      <c r="CC34" s="1209"/>
    </row>
    <row r="35" spans="1:81" s="690" customFormat="1" ht="40.15" customHeight="1" thickTop="1" x14ac:dyDescent="0.25">
      <c r="A35" s="673"/>
      <c r="B35" s="1334"/>
      <c r="C35" s="1314" t="s">
        <v>1468</v>
      </c>
      <c r="D35" s="1096"/>
      <c r="E35" s="1093"/>
      <c r="F35" s="1093"/>
      <c r="G35" s="1093"/>
      <c r="H35" s="1093"/>
      <c r="I35" s="1093"/>
      <c r="J35" s="1219">
        <v>889</v>
      </c>
      <c r="K35" s="1216" t="str">
        <f>+[27]Metas!K1035</f>
        <v xml:space="preserve">Ferias y eventos de emprendimiento apoyados </v>
      </c>
      <c r="L35" s="1222"/>
      <c r="M35" s="1225"/>
      <c r="N35" s="1228"/>
      <c r="O35" s="1231"/>
      <c r="P35" s="1234"/>
      <c r="Q35" s="1237"/>
      <c r="R35" s="1219">
        <f>+$J35</f>
        <v>889</v>
      </c>
      <c r="S35" s="677"/>
      <c r="T35" s="708"/>
      <c r="U35" s="708"/>
      <c r="V35" s="708"/>
      <c r="W35" s="677"/>
      <c r="X35" s="669"/>
      <c r="Y35" s="669"/>
      <c r="Z35" s="669"/>
      <c r="AA35" s="669"/>
      <c r="AB35" s="1219">
        <f t="shared" ref="AB35" si="31">+$J35</f>
        <v>889</v>
      </c>
      <c r="AC35" s="1240">
        <f t="shared" ref="AC35" si="32">+L35</f>
        <v>0</v>
      </c>
      <c r="AD35" s="308">
        <f t="shared" si="26"/>
        <v>0</v>
      </c>
      <c r="AE35" s="308">
        <f t="shared" si="26"/>
        <v>0</v>
      </c>
      <c r="AF35" s="308">
        <f t="shared" si="26"/>
        <v>0</v>
      </c>
      <c r="AG35" s="308">
        <f t="shared" si="26"/>
        <v>0</v>
      </c>
      <c r="AH35" s="308">
        <f t="shared" si="26"/>
        <v>0</v>
      </c>
      <c r="AI35" s="308">
        <f t="shared" si="26"/>
        <v>0</v>
      </c>
      <c r="AJ35" s="308">
        <f t="shared" si="26"/>
        <v>0</v>
      </c>
      <c r="AK35" s="1219">
        <f t="shared" ref="AK35" si="33">+$J35</f>
        <v>889</v>
      </c>
      <c r="AL35" s="1243">
        <f>+N35</f>
        <v>0</v>
      </c>
      <c r="AM35" s="308">
        <f t="shared" si="2"/>
        <v>0</v>
      </c>
      <c r="AN35" s="683"/>
      <c r="AO35" s="683"/>
      <c r="AP35" s="683"/>
      <c r="AQ35" s="683"/>
      <c r="AR35" s="683"/>
      <c r="AS35" s="683"/>
      <c r="AT35" s="1219">
        <f t="shared" ref="AT35" si="34">+$J35</f>
        <v>889</v>
      </c>
      <c r="AU35" s="1246">
        <f>+O35</f>
        <v>0</v>
      </c>
      <c r="AV35" s="308">
        <f t="shared" si="3"/>
        <v>0</v>
      </c>
      <c r="AW35" s="683"/>
      <c r="AX35" s="683"/>
      <c r="AY35" s="683"/>
      <c r="AZ35" s="683"/>
      <c r="BA35" s="683"/>
      <c r="BB35" s="683"/>
      <c r="BC35" s="1219">
        <f t="shared" ref="BC35" si="35">+$J35</f>
        <v>889</v>
      </c>
      <c r="BD35" s="1249">
        <f>+P35</f>
        <v>0</v>
      </c>
      <c r="BE35" s="308">
        <f t="shared" si="4"/>
        <v>0</v>
      </c>
      <c r="BF35" s="683"/>
      <c r="BG35" s="683"/>
      <c r="BH35" s="683"/>
      <c r="BI35" s="683"/>
      <c r="BJ35" s="683"/>
      <c r="BK35" s="683"/>
      <c r="BL35" s="1219">
        <f t="shared" ref="BL35" si="36">+$J35</f>
        <v>889</v>
      </c>
      <c r="BM35" s="1252">
        <f>+Q35</f>
        <v>0</v>
      </c>
      <c r="BN35" s="308">
        <f t="shared" si="5"/>
        <v>0</v>
      </c>
      <c r="BO35" s="683"/>
      <c r="BP35" s="683"/>
      <c r="BQ35" s="683"/>
      <c r="BR35" s="683"/>
      <c r="BS35" s="683"/>
      <c r="BT35" s="683"/>
      <c r="BU35" s="1204"/>
      <c r="BV35" s="1205"/>
      <c r="BW35" s="1205"/>
      <c r="BX35" s="1205"/>
      <c r="BY35" s="1205"/>
      <c r="BZ35" s="1205"/>
      <c r="CA35" s="1205"/>
      <c r="CB35" s="1205"/>
      <c r="CC35" s="1206"/>
    </row>
    <row r="36" spans="1:81" s="690" customFormat="1" ht="40.15" customHeight="1" x14ac:dyDescent="0.25">
      <c r="A36" s="673"/>
      <c r="B36" s="1334"/>
      <c r="C36" s="1315"/>
      <c r="D36" s="1097"/>
      <c r="E36" s="1094"/>
      <c r="F36" s="1094"/>
      <c r="G36" s="1094"/>
      <c r="H36" s="1094"/>
      <c r="I36" s="1094"/>
      <c r="J36" s="1220"/>
      <c r="K36" s="1217"/>
      <c r="L36" s="1223"/>
      <c r="M36" s="1226"/>
      <c r="N36" s="1229"/>
      <c r="O36" s="1232"/>
      <c r="P36" s="1235"/>
      <c r="Q36" s="1238"/>
      <c r="R36" s="1220"/>
      <c r="S36" s="678"/>
      <c r="T36" s="709"/>
      <c r="U36" s="709"/>
      <c r="V36" s="709"/>
      <c r="W36" s="678"/>
      <c r="X36" s="670"/>
      <c r="Y36" s="670"/>
      <c r="Z36" s="670"/>
      <c r="AA36" s="670"/>
      <c r="AB36" s="1220"/>
      <c r="AC36" s="1241"/>
      <c r="AD36" s="303">
        <f t="shared" si="26"/>
        <v>0</v>
      </c>
      <c r="AE36" s="303">
        <f t="shared" si="26"/>
        <v>0</v>
      </c>
      <c r="AF36" s="303">
        <f t="shared" si="26"/>
        <v>0</v>
      </c>
      <c r="AG36" s="303">
        <f t="shared" si="26"/>
        <v>0</v>
      </c>
      <c r="AH36" s="303">
        <f t="shared" si="26"/>
        <v>0</v>
      </c>
      <c r="AI36" s="303">
        <f t="shared" si="26"/>
        <v>0</v>
      </c>
      <c r="AJ36" s="303">
        <f t="shared" si="26"/>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x14ac:dyDescent="0.25">
      <c r="A37" s="673"/>
      <c r="B37" s="1334"/>
      <c r="C37" s="1315"/>
      <c r="D37" s="1097"/>
      <c r="E37" s="1094"/>
      <c r="F37" s="1094"/>
      <c r="G37" s="1094"/>
      <c r="H37" s="1094"/>
      <c r="I37" s="1094"/>
      <c r="J37" s="1220"/>
      <c r="K37" s="1217"/>
      <c r="L37" s="1223"/>
      <c r="M37" s="1226"/>
      <c r="N37" s="1229"/>
      <c r="O37" s="1232"/>
      <c r="P37" s="1235"/>
      <c r="Q37" s="1238"/>
      <c r="R37" s="1220"/>
      <c r="S37" s="678"/>
      <c r="T37" s="709"/>
      <c r="U37" s="709"/>
      <c r="V37" s="709"/>
      <c r="W37" s="678"/>
      <c r="X37" s="670"/>
      <c r="Y37" s="670"/>
      <c r="Z37" s="670"/>
      <c r="AA37" s="670"/>
      <c r="AB37" s="1220"/>
      <c r="AC37" s="1241"/>
      <c r="AD37" s="303">
        <f t="shared" si="26"/>
        <v>0</v>
      </c>
      <c r="AE37" s="303">
        <f t="shared" si="26"/>
        <v>0</v>
      </c>
      <c r="AF37" s="303">
        <f t="shared" si="26"/>
        <v>0</v>
      </c>
      <c r="AG37" s="303">
        <f t="shared" si="26"/>
        <v>0</v>
      </c>
      <c r="AH37" s="303">
        <f t="shared" si="26"/>
        <v>0</v>
      </c>
      <c r="AI37" s="303">
        <f t="shared" si="26"/>
        <v>0</v>
      </c>
      <c r="AJ37" s="303">
        <f t="shared" si="26"/>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Bot="1" x14ac:dyDescent="0.3">
      <c r="A38" s="673"/>
      <c r="B38" s="1334"/>
      <c r="C38" s="1315"/>
      <c r="D38" s="1098"/>
      <c r="E38" s="1095"/>
      <c r="F38" s="1095"/>
      <c r="G38" s="1095"/>
      <c r="H38" s="1095"/>
      <c r="I38" s="1095"/>
      <c r="J38" s="1221"/>
      <c r="K38" s="1218"/>
      <c r="L38" s="1224"/>
      <c r="M38" s="1227"/>
      <c r="N38" s="1230"/>
      <c r="O38" s="1233"/>
      <c r="P38" s="1236"/>
      <c r="Q38" s="1239"/>
      <c r="R38" s="1221"/>
      <c r="S38" s="679"/>
      <c r="T38" s="710"/>
      <c r="U38" s="710"/>
      <c r="V38" s="710"/>
      <c r="W38" s="679"/>
      <c r="X38" s="671"/>
      <c r="Y38" s="671"/>
      <c r="Z38" s="671"/>
      <c r="AA38" s="671"/>
      <c r="AB38" s="1221"/>
      <c r="AC38" s="1242"/>
      <c r="AD38" s="306">
        <f t="shared" si="26"/>
        <v>0</v>
      </c>
      <c r="AE38" s="306">
        <f t="shared" si="26"/>
        <v>0</v>
      </c>
      <c r="AF38" s="306">
        <f t="shared" si="26"/>
        <v>0</v>
      </c>
      <c r="AG38" s="306">
        <f t="shared" si="26"/>
        <v>0</v>
      </c>
      <c r="AH38" s="306">
        <f t="shared" si="26"/>
        <v>0</v>
      </c>
      <c r="AI38" s="306">
        <f t="shared" si="26"/>
        <v>0</v>
      </c>
      <c r="AJ38" s="306">
        <f t="shared" si="26"/>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x14ac:dyDescent="0.25">
      <c r="A39" s="673"/>
      <c r="B39" s="1334"/>
      <c r="C39" s="1315"/>
      <c r="D39" s="1096"/>
      <c r="E39" s="1093"/>
      <c r="F39" s="1093"/>
      <c r="G39" s="1093"/>
      <c r="H39" s="1093"/>
      <c r="I39" s="1093"/>
      <c r="J39" s="1219">
        <v>890</v>
      </c>
      <c r="K39" s="1216" t="str">
        <f>+[27]Metas!K1036</f>
        <v xml:space="preserve">Evento creado para la promoción y generación de Emprendimientos en el Departamento </v>
      </c>
      <c r="L39" s="1222">
        <v>1</v>
      </c>
      <c r="M39" s="1225">
        <f>SUM(N39:Q39)</f>
        <v>1</v>
      </c>
      <c r="N39" s="1228">
        <v>0.25</v>
      </c>
      <c r="O39" s="1231">
        <v>0.25</v>
      </c>
      <c r="P39" s="1234">
        <v>0.25</v>
      </c>
      <c r="Q39" s="1237">
        <v>0.25</v>
      </c>
      <c r="R39" s="1219">
        <f>+$J39</f>
        <v>890</v>
      </c>
      <c r="S39" s="677" t="s">
        <v>7592</v>
      </c>
      <c r="T39" s="709" t="s">
        <v>3834</v>
      </c>
      <c r="U39" s="709" t="s">
        <v>3839</v>
      </c>
      <c r="V39" s="709" t="s">
        <v>3842</v>
      </c>
      <c r="W39" s="677" t="s">
        <v>7593</v>
      </c>
      <c r="X39" s="320">
        <v>44562</v>
      </c>
      <c r="Y39" s="320">
        <v>44742</v>
      </c>
      <c r="Z39" s="320"/>
      <c r="AA39" s="669"/>
      <c r="AB39" s="1219">
        <f t="shared" ref="AB39" si="37">+$J39</f>
        <v>890</v>
      </c>
      <c r="AC39" s="1240">
        <f t="shared" ref="AC39" si="38">+L39</f>
        <v>1</v>
      </c>
      <c r="AD39" s="308">
        <f t="shared" si="26"/>
        <v>6</v>
      </c>
      <c r="AE39" s="308">
        <f t="shared" si="26"/>
        <v>6</v>
      </c>
      <c r="AF39" s="308">
        <f t="shared" si="26"/>
        <v>0</v>
      </c>
      <c r="AG39" s="308">
        <f t="shared" si="26"/>
        <v>0</v>
      </c>
      <c r="AH39" s="308">
        <f t="shared" si="26"/>
        <v>0</v>
      </c>
      <c r="AI39" s="308">
        <f t="shared" si="26"/>
        <v>0</v>
      </c>
      <c r="AJ39" s="308">
        <f t="shared" si="26"/>
        <v>0</v>
      </c>
      <c r="AK39" s="1219">
        <f t="shared" ref="AK39" si="39">+$J39</f>
        <v>890</v>
      </c>
      <c r="AL39" s="1243">
        <f>+N39</f>
        <v>0.25</v>
      </c>
      <c r="AM39" s="308">
        <f t="shared" si="2"/>
        <v>3</v>
      </c>
      <c r="AN39" s="683">
        <v>3</v>
      </c>
      <c r="AO39" s="683"/>
      <c r="AP39" s="683"/>
      <c r="AQ39" s="683"/>
      <c r="AR39" s="683"/>
      <c r="AS39" s="683"/>
      <c r="AT39" s="1219">
        <f t="shared" ref="AT39" si="40">+$J39</f>
        <v>890</v>
      </c>
      <c r="AU39" s="1246">
        <f>+O39</f>
        <v>0.25</v>
      </c>
      <c r="AV39" s="308">
        <f t="shared" si="3"/>
        <v>3</v>
      </c>
      <c r="AW39" s="683">
        <v>3</v>
      </c>
      <c r="AX39" s="683"/>
      <c r="AY39" s="683"/>
      <c r="AZ39" s="683"/>
      <c r="BA39" s="683"/>
      <c r="BB39" s="683"/>
      <c r="BC39" s="1219">
        <f t="shared" ref="BC39" si="41">+$J39</f>
        <v>890</v>
      </c>
      <c r="BD39" s="1249">
        <f>+P39</f>
        <v>0.25</v>
      </c>
      <c r="BE39" s="308">
        <f t="shared" si="4"/>
        <v>0</v>
      </c>
      <c r="BF39" s="683"/>
      <c r="BG39" s="683"/>
      <c r="BH39" s="683"/>
      <c r="BI39" s="683"/>
      <c r="BJ39" s="683"/>
      <c r="BK39" s="683"/>
      <c r="BL39" s="1219">
        <f t="shared" ref="BL39" si="42">+$J39</f>
        <v>890</v>
      </c>
      <c r="BM39" s="1252">
        <f>+Q39</f>
        <v>0.25</v>
      </c>
      <c r="BN39" s="308">
        <f t="shared" si="5"/>
        <v>0</v>
      </c>
      <c r="BO39" s="683"/>
      <c r="BP39" s="683"/>
      <c r="BQ39" s="683"/>
      <c r="BR39" s="683"/>
      <c r="BS39" s="683"/>
      <c r="BT39" s="683"/>
      <c r="BU39" s="1204"/>
      <c r="BV39" s="1205"/>
      <c r="BW39" s="1205"/>
      <c r="BX39" s="1205"/>
      <c r="BY39" s="1205"/>
      <c r="BZ39" s="1205"/>
      <c r="CA39" s="1205"/>
      <c r="CB39" s="1205"/>
      <c r="CC39" s="1206"/>
    </row>
    <row r="40" spans="1:81" s="690" customFormat="1" ht="40.15" customHeight="1" x14ac:dyDescent="0.25">
      <c r="A40" s="673"/>
      <c r="B40" s="1334"/>
      <c r="C40" s="1315"/>
      <c r="D40" s="1097"/>
      <c r="E40" s="1094"/>
      <c r="F40" s="1094"/>
      <c r="G40" s="1094"/>
      <c r="H40" s="1094"/>
      <c r="I40" s="1094"/>
      <c r="J40" s="1220"/>
      <c r="K40" s="1217"/>
      <c r="L40" s="1223"/>
      <c r="M40" s="1226"/>
      <c r="N40" s="1229"/>
      <c r="O40" s="1232"/>
      <c r="P40" s="1235"/>
      <c r="Q40" s="1238"/>
      <c r="R40" s="1220"/>
      <c r="S40" s="678" t="s">
        <v>7594</v>
      </c>
      <c r="T40" s="709" t="s">
        <v>3834</v>
      </c>
      <c r="U40" s="709" t="s">
        <v>3839</v>
      </c>
      <c r="V40" s="709" t="s">
        <v>3842</v>
      </c>
      <c r="W40" s="678" t="s">
        <v>7595</v>
      </c>
      <c r="X40" s="670">
        <v>44562</v>
      </c>
      <c r="Y40" s="670">
        <v>44925</v>
      </c>
      <c r="Z40" s="670"/>
      <c r="AA40" s="670"/>
      <c r="AB40" s="1220"/>
      <c r="AC40" s="1241"/>
      <c r="AD40" s="303">
        <f t="shared" si="26"/>
        <v>14</v>
      </c>
      <c r="AE40" s="303">
        <f t="shared" si="26"/>
        <v>14</v>
      </c>
      <c r="AF40" s="303">
        <f t="shared" si="26"/>
        <v>0</v>
      </c>
      <c r="AG40" s="303">
        <f t="shared" si="26"/>
        <v>0</v>
      </c>
      <c r="AH40" s="303">
        <f t="shared" si="26"/>
        <v>0</v>
      </c>
      <c r="AI40" s="303">
        <f t="shared" si="26"/>
        <v>0</v>
      </c>
      <c r="AJ40" s="303">
        <f t="shared" si="26"/>
        <v>0</v>
      </c>
      <c r="AK40" s="1220"/>
      <c r="AL40" s="1244"/>
      <c r="AM40" s="303">
        <f t="shared" si="2"/>
        <v>3</v>
      </c>
      <c r="AN40" s="684">
        <v>3</v>
      </c>
      <c r="AO40" s="684"/>
      <c r="AP40" s="684"/>
      <c r="AQ40" s="684"/>
      <c r="AR40" s="684"/>
      <c r="AS40" s="684"/>
      <c r="AT40" s="1220"/>
      <c r="AU40" s="1247"/>
      <c r="AV40" s="303">
        <f t="shared" si="3"/>
        <v>3</v>
      </c>
      <c r="AW40" s="684">
        <v>3</v>
      </c>
      <c r="AX40" s="684"/>
      <c r="AY40" s="684"/>
      <c r="AZ40" s="684"/>
      <c r="BA40" s="684"/>
      <c r="BB40" s="684"/>
      <c r="BC40" s="1220"/>
      <c r="BD40" s="1250"/>
      <c r="BE40" s="303">
        <f t="shared" si="4"/>
        <v>4</v>
      </c>
      <c r="BF40" s="684">
        <v>4</v>
      </c>
      <c r="BG40" s="684"/>
      <c r="BH40" s="684"/>
      <c r="BI40" s="684"/>
      <c r="BJ40" s="684"/>
      <c r="BK40" s="684"/>
      <c r="BL40" s="1220"/>
      <c r="BM40" s="1253"/>
      <c r="BN40" s="303">
        <f t="shared" si="5"/>
        <v>4</v>
      </c>
      <c r="BO40" s="684">
        <v>4</v>
      </c>
      <c r="BP40" s="684"/>
      <c r="BQ40" s="684"/>
      <c r="BR40" s="684"/>
      <c r="BS40" s="684"/>
      <c r="BT40" s="684"/>
      <c r="BU40" s="1207"/>
      <c r="BV40" s="1208"/>
      <c r="BW40" s="1208"/>
      <c r="BX40" s="1208"/>
      <c r="BY40" s="1208"/>
      <c r="BZ40" s="1208"/>
      <c r="CA40" s="1208"/>
      <c r="CB40" s="1208"/>
      <c r="CC40" s="1209"/>
    </row>
    <row r="41" spans="1:81" s="690" customFormat="1" ht="40.15" customHeight="1" x14ac:dyDescent="0.25">
      <c r="A41" s="673"/>
      <c r="B41" s="1334"/>
      <c r="C41" s="1315"/>
      <c r="D41" s="1097"/>
      <c r="E41" s="1094"/>
      <c r="F41" s="1094"/>
      <c r="G41" s="1094"/>
      <c r="H41" s="1094"/>
      <c r="I41" s="1094"/>
      <c r="J41" s="1220"/>
      <c r="K41" s="1217"/>
      <c r="L41" s="1223"/>
      <c r="M41" s="1226"/>
      <c r="N41" s="1229"/>
      <c r="O41" s="1232"/>
      <c r="P41" s="1235"/>
      <c r="Q41" s="1238"/>
      <c r="R41" s="1220"/>
      <c r="S41" s="678" t="s">
        <v>7596</v>
      </c>
      <c r="T41" s="709" t="s">
        <v>3834</v>
      </c>
      <c r="U41" s="709" t="s">
        <v>3839</v>
      </c>
      <c r="V41" s="709" t="s">
        <v>3842</v>
      </c>
      <c r="W41" s="678" t="s">
        <v>7597</v>
      </c>
      <c r="X41" s="300">
        <v>44713</v>
      </c>
      <c r="Y41" s="670">
        <v>44925</v>
      </c>
      <c r="Z41" s="300"/>
      <c r="AA41" s="670"/>
      <c r="AB41" s="1220"/>
      <c r="AC41" s="1241"/>
      <c r="AD41" s="303">
        <f t="shared" si="26"/>
        <v>10</v>
      </c>
      <c r="AE41" s="303">
        <f t="shared" si="26"/>
        <v>10</v>
      </c>
      <c r="AF41" s="303">
        <f t="shared" si="26"/>
        <v>0</v>
      </c>
      <c r="AG41" s="303">
        <f t="shared" si="26"/>
        <v>0</v>
      </c>
      <c r="AH41" s="303">
        <f t="shared" si="26"/>
        <v>0</v>
      </c>
      <c r="AI41" s="303">
        <f t="shared" si="26"/>
        <v>0</v>
      </c>
      <c r="AJ41" s="303">
        <f t="shared" si="26"/>
        <v>0</v>
      </c>
      <c r="AK41" s="1220"/>
      <c r="AL41" s="1244"/>
      <c r="AM41" s="303">
        <f t="shared" si="2"/>
        <v>2</v>
      </c>
      <c r="AN41" s="684">
        <v>2</v>
      </c>
      <c r="AO41" s="684"/>
      <c r="AP41" s="684"/>
      <c r="AQ41" s="684"/>
      <c r="AR41" s="684"/>
      <c r="AS41" s="684"/>
      <c r="AT41" s="1220"/>
      <c r="AU41" s="1247"/>
      <c r="AV41" s="303">
        <f t="shared" si="3"/>
        <v>2</v>
      </c>
      <c r="AW41" s="684">
        <v>2</v>
      </c>
      <c r="AX41" s="684"/>
      <c r="AY41" s="684"/>
      <c r="AZ41" s="684"/>
      <c r="BA41" s="684"/>
      <c r="BB41" s="684"/>
      <c r="BC41" s="1220"/>
      <c r="BD41" s="1250"/>
      <c r="BE41" s="303">
        <f t="shared" si="4"/>
        <v>3</v>
      </c>
      <c r="BF41" s="684">
        <v>3</v>
      </c>
      <c r="BG41" s="684"/>
      <c r="BH41" s="684"/>
      <c r="BI41" s="684"/>
      <c r="BJ41" s="684"/>
      <c r="BK41" s="684"/>
      <c r="BL41" s="1220"/>
      <c r="BM41" s="1253"/>
      <c r="BN41" s="303">
        <f t="shared" si="5"/>
        <v>3</v>
      </c>
      <c r="BO41" s="684">
        <v>3</v>
      </c>
      <c r="BP41" s="684"/>
      <c r="BQ41" s="684"/>
      <c r="BR41" s="684"/>
      <c r="BS41" s="684"/>
      <c r="BT41" s="684"/>
      <c r="BU41" s="1207"/>
      <c r="BV41" s="1208"/>
      <c r="BW41" s="1208"/>
      <c r="BX41" s="1208"/>
      <c r="BY41" s="1208"/>
      <c r="BZ41" s="1208"/>
      <c r="CA41" s="1208"/>
      <c r="CB41" s="1208"/>
      <c r="CC41" s="1209"/>
    </row>
    <row r="42" spans="1:81" s="690" customFormat="1" ht="40.15" customHeight="1" thickBot="1" x14ac:dyDescent="0.3">
      <c r="A42" s="673"/>
      <c r="B42" s="1334"/>
      <c r="C42" s="1315"/>
      <c r="D42" s="1098"/>
      <c r="E42" s="1095"/>
      <c r="F42" s="1095"/>
      <c r="G42" s="1095"/>
      <c r="H42" s="1095"/>
      <c r="I42" s="1095"/>
      <c r="J42" s="1221"/>
      <c r="K42" s="1218"/>
      <c r="L42" s="1224"/>
      <c r="M42" s="1227"/>
      <c r="N42" s="1230"/>
      <c r="O42" s="1233"/>
      <c r="P42" s="1236"/>
      <c r="Q42" s="1239"/>
      <c r="R42" s="1221"/>
      <c r="S42" s="679" t="s">
        <v>7598</v>
      </c>
      <c r="T42" s="709" t="s">
        <v>3834</v>
      </c>
      <c r="U42" s="709" t="s">
        <v>3839</v>
      </c>
      <c r="V42" s="709" t="s">
        <v>3842</v>
      </c>
      <c r="W42" s="679" t="s">
        <v>7599</v>
      </c>
      <c r="X42" s="671">
        <v>44805</v>
      </c>
      <c r="Y42" s="670">
        <v>44925</v>
      </c>
      <c r="Z42" s="671"/>
      <c r="AA42" s="671"/>
      <c r="AB42" s="1221"/>
      <c r="AC42" s="1242"/>
      <c r="AD42" s="306">
        <f t="shared" si="26"/>
        <v>10</v>
      </c>
      <c r="AE42" s="306">
        <f t="shared" si="26"/>
        <v>10</v>
      </c>
      <c r="AF42" s="306">
        <f t="shared" si="26"/>
        <v>0</v>
      </c>
      <c r="AG42" s="306">
        <f t="shared" si="26"/>
        <v>0</v>
      </c>
      <c r="AH42" s="306">
        <f t="shared" si="26"/>
        <v>0</v>
      </c>
      <c r="AI42" s="306">
        <f t="shared" si="26"/>
        <v>0</v>
      </c>
      <c r="AJ42" s="306">
        <f t="shared" si="26"/>
        <v>0</v>
      </c>
      <c r="AK42" s="1221"/>
      <c r="AL42" s="1245"/>
      <c r="AM42" s="306">
        <f t="shared" si="2"/>
        <v>2</v>
      </c>
      <c r="AN42" s="685">
        <v>2</v>
      </c>
      <c r="AO42" s="685"/>
      <c r="AP42" s="685"/>
      <c r="AQ42" s="685"/>
      <c r="AR42" s="685"/>
      <c r="AS42" s="685"/>
      <c r="AT42" s="1221"/>
      <c r="AU42" s="1248"/>
      <c r="AV42" s="306">
        <f t="shared" si="3"/>
        <v>2</v>
      </c>
      <c r="AW42" s="685">
        <v>2</v>
      </c>
      <c r="AX42" s="685"/>
      <c r="AY42" s="685"/>
      <c r="AZ42" s="685"/>
      <c r="BA42" s="685"/>
      <c r="BB42" s="685"/>
      <c r="BC42" s="1221"/>
      <c r="BD42" s="1251"/>
      <c r="BE42" s="306">
        <f t="shared" si="4"/>
        <v>3</v>
      </c>
      <c r="BF42" s="685">
        <v>3</v>
      </c>
      <c r="BG42" s="685"/>
      <c r="BH42" s="685"/>
      <c r="BI42" s="685"/>
      <c r="BJ42" s="685"/>
      <c r="BK42" s="685"/>
      <c r="BL42" s="1221"/>
      <c r="BM42" s="1254"/>
      <c r="BN42" s="306">
        <f t="shared" si="5"/>
        <v>3</v>
      </c>
      <c r="BO42" s="685">
        <v>3</v>
      </c>
      <c r="BP42" s="685"/>
      <c r="BQ42" s="685"/>
      <c r="BR42" s="685"/>
      <c r="BS42" s="685"/>
      <c r="BT42" s="685"/>
      <c r="BU42" s="1210"/>
      <c r="BV42" s="1211"/>
      <c r="BW42" s="1211"/>
      <c r="BX42" s="1211"/>
      <c r="BY42" s="1211"/>
      <c r="BZ42" s="1211"/>
      <c r="CA42" s="1211"/>
      <c r="CB42" s="1211"/>
      <c r="CC42" s="1212"/>
    </row>
    <row r="43" spans="1:81" s="690" customFormat="1" ht="40.15" customHeight="1" thickTop="1" x14ac:dyDescent="0.25">
      <c r="A43" s="673"/>
      <c r="B43" s="1334"/>
      <c r="C43" s="1315"/>
      <c r="D43" s="1096"/>
      <c r="E43" s="1093"/>
      <c r="F43" s="1093"/>
      <c r="G43" s="1093"/>
      <c r="H43" s="1093"/>
      <c r="I43" s="1093"/>
      <c r="J43" s="1219">
        <v>891</v>
      </c>
      <c r="K43" s="1216" t="str">
        <f>+[27]Metas!K1037</f>
        <v xml:space="preserve">Iniciativas de formaciones, congresos y eventos virtuales de emprendedores </v>
      </c>
      <c r="L43" s="1222">
        <v>1</v>
      </c>
      <c r="M43" s="1225">
        <f>SUM(N43:Q43)</f>
        <v>1</v>
      </c>
      <c r="N43" s="1228">
        <v>0.25</v>
      </c>
      <c r="O43" s="1231">
        <v>0.25</v>
      </c>
      <c r="P43" s="1234">
        <v>0.25</v>
      </c>
      <c r="Q43" s="1237">
        <v>0.25</v>
      </c>
      <c r="R43" s="1219">
        <f>+$J43</f>
        <v>891</v>
      </c>
      <c r="S43" s="677" t="s">
        <v>7600</v>
      </c>
      <c r="T43" s="709" t="s">
        <v>3834</v>
      </c>
      <c r="U43" s="709" t="s">
        <v>3839</v>
      </c>
      <c r="V43" s="709" t="s">
        <v>3842</v>
      </c>
      <c r="W43" s="677" t="s">
        <v>7593</v>
      </c>
      <c r="X43" s="320">
        <v>44562</v>
      </c>
      <c r="Y43" s="320">
        <v>44742</v>
      </c>
      <c r="Z43" s="669"/>
      <c r="AA43" s="669"/>
      <c r="AB43" s="1219">
        <f t="shared" ref="AB43" si="43">+$J43</f>
        <v>891</v>
      </c>
      <c r="AC43" s="1240">
        <f t="shared" ref="AC43" si="44">+L43</f>
        <v>1</v>
      </c>
      <c r="AD43" s="308">
        <f t="shared" si="26"/>
        <v>1</v>
      </c>
      <c r="AE43" s="308">
        <f t="shared" si="26"/>
        <v>1</v>
      </c>
      <c r="AF43" s="308">
        <f t="shared" si="26"/>
        <v>0</v>
      </c>
      <c r="AG43" s="308">
        <f t="shared" si="26"/>
        <v>0</v>
      </c>
      <c r="AH43" s="308">
        <f t="shared" si="26"/>
        <v>0</v>
      </c>
      <c r="AI43" s="308">
        <f t="shared" si="26"/>
        <v>0</v>
      </c>
      <c r="AJ43" s="308">
        <f t="shared" si="26"/>
        <v>0</v>
      </c>
      <c r="AK43" s="1219">
        <f t="shared" ref="AK43" si="45">+$J43</f>
        <v>891</v>
      </c>
      <c r="AL43" s="1243">
        <f>+N43</f>
        <v>0.25</v>
      </c>
      <c r="AM43" s="308">
        <f t="shared" si="2"/>
        <v>1</v>
      </c>
      <c r="AN43" s="683">
        <v>1</v>
      </c>
      <c r="AO43" s="683"/>
      <c r="AP43" s="683"/>
      <c r="AQ43" s="683"/>
      <c r="AR43" s="683"/>
      <c r="AS43" s="683"/>
      <c r="AT43" s="1219">
        <f t="shared" ref="AT43" si="46">+$J43</f>
        <v>891</v>
      </c>
      <c r="AU43" s="1246">
        <f>+O43</f>
        <v>0.25</v>
      </c>
      <c r="AV43" s="308">
        <f t="shared" si="3"/>
        <v>0</v>
      </c>
      <c r="AW43" s="683"/>
      <c r="AX43" s="683"/>
      <c r="AY43" s="683"/>
      <c r="AZ43" s="683"/>
      <c r="BA43" s="683"/>
      <c r="BB43" s="683"/>
      <c r="BC43" s="1219">
        <f t="shared" ref="BC43" si="47">+$J43</f>
        <v>891</v>
      </c>
      <c r="BD43" s="1249">
        <f>+P43</f>
        <v>0.25</v>
      </c>
      <c r="BE43" s="308">
        <f t="shared" si="4"/>
        <v>0</v>
      </c>
      <c r="BF43" s="683"/>
      <c r="BG43" s="683"/>
      <c r="BH43" s="683"/>
      <c r="BI43" s="683"/>
      <c r="BJ43" s="683"/>
      <c r="BK43" s="683"/>
      <c r="BL43" s="1219">
        <f t="shared" ref="BL43" si="48">+$J43</f>
        <v>891</v>
      </c>
      <c r="BM43" s="1252">
        <f>+Q43</f>
        <v>0.25</v>
      </c>
      <c r="BN43" s="308">
        <f t="shared" si="5"/>
        <v>0</v>
      </c>
      <c r="BO43" s="683"/>
      <c r="BP43" s="683"/>
      <c r="BQ43" s="683"/>
      <c r="BR43" s="683"/>
      <c r="BS43" s="683"/>
      <c r="BT43" s="683"/>
      <c r="BU43" s="1204"/>
      <c r="BV43" s="1205"/>
      <c r="BW43" s="1205"/>
      <c r="BX43" s="1205"/>
      <c r="BY43" s="1205"/>
      <c r="BZ43" s="1205"/>
      <c r="CA43" s="1205"/>
      <c r="CB43" s="1205"/>
      <c r="CC43" s="1206"/>
    </row>
    <row r="44" spans="1:81" s="690" customFormat="1" ht="40.15" customHeight="1" x14ac:dyDescent="0.25">
      <c r="A44" s="673"/>
      <c r="B44" s="1334"/>
      <c r="C44" s="1315"/>
      <c r="D44" s="1097"/>
      <c r="E44" s="1094"/>
      <c r="F44" s="1094"/>
      <c r="G44" s="1094"/>
      <c r="H44" s="1094"/>
      <c r="I44" s="1094"/>
      <c r="J44" s="1220"/>
      <c r="K44" s="1217"/>
      <c r="L44" s="1223"/>
      <c r="M44" s="1226"/>
      <c r="N44" s="1229"/>
      <c r="O44" s="1232"/>
      <c r="P44" s="1235"/>
      <c r="Q44" s="1238"/>
      <c r="R44" s="1220"/>
      <c r="S44" s="678" t="s">
        <v>7594</v>
      </c>
      <c r="T44" s="709" t="s">
        <v>3834</v>
      </c>
      <c r="U44" s="709" t="s">
        <v>3839</v>
      </c>
      <c r="V44" s="709" t="s">
        <v>3842</v>
      </c>
      <c r="W44" s="678" t="s">
        <v>7595</v>
      </c>
      <c r="X44" s="670">
        <v>44562</v>
      </c>
      <c r="Y44" s="670">
        <v>44925</v>
      </c>
      <c r="Z44" s="670"/>
      <c r="AA44" s="670"/>
      <c r="AB44" s="1220"/>
      <c r="AC44" s="1241"/>
      <c r="AD44" s="303">
        <f t="shared" si="26"/>
        <v>2</v>
      </c>
      <c r="AE44" s="303">
        <f t="shared" si="26"/>
        <v>2</v>
      </c>
      <c r="AF44" s="303">
        <f t="shared" si="26"/>
        <v>0</v>
      </c>
      <c r="AG44" s="303">
        <f t="shared" si="26"/>
        <v>0</v>
      </c>
      <c r="AH44" s="303">
        <f t="shared" si="26"/>
        <v>0</v>
      </c>
      <c r="AI44" s="303">
        <f t="shared" si="26"/>
        <v>0</v>
      </c>
      <c r="AJ44" s="303">
        <f t="shared" si="26"/>
        <v>0</v>
      </c>
      <c r="AK44" s="1220"/>
      <c r="AL44" s="1244"/>
      <c r="AM44" s="303">
        <f t="shared" si="2"/>
        <v>2</v>
      </c>
      <c r="AN44" s="684">
        <v>2</v>
      </c>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x14ac:dyDescent="0.25">
      <c r="A45" s="673"/>
      <c r="B45" s="1334"/>
      <c r="C45" s="1315"/>
      <c r="D45" s="1097"/>
      <c r="E45" s="1094"/>
      <c r="F45" s="1094"/>
      <c r="G45" s="1094"/>
      <c r="H45" s="1094"/>
      <c r="I45" s="1094"/>
      <c r="J45" s="1220"/>
      <c r="K45" s="1217"/>
      <c r="L45" s="1223"/>
      <c r="M45" s="1226"/>
      <c r="N45" s="1229"/>
      <c r="O45" s="1232"/>
      <c r="P45" s="1235"/>
      <c r="Q45" s="1238"/>
      <c r="R45" s="1220"/>
      <c r="S45" s="678" t="s">
        <v>7601</v>
      </c>
      <c r="T45" s="709" t="s">
        <v>3834</v>
      </c>
      <c r="U45" s="709" t="s">
        <v>3839</v>
      </c>
      <c r="V45" s="709" t="s">
        <v>3842</v>
      </c>
      <c r="W45" s="678" t="s">
        <v>7597</v>
      </c>
      <c r="X45" s="300">
        <v>44713</v>
      </c>
      <c r="Y45" s="670">
        <v>44925</v>
      </c>
      <c r="Z45" s="670"/>
      <c r="AA45" s="670"/>
      <c r="AB45" s="1220"/>
      <c r="AC45" s="1241"/>
      <c r="AD45" s="303">
        <f t="shared" si="26"/>
        <v>1</v>
      </c>
      <c r="AE45" s="303">
        <f t="shared" si="26"/>
        <v>1</v>
      </c>
      <c r="AF45" s="303">
        <f t="shared" si="26"/>
        <v>0</v>
      </c>
      <c r="AG45" s="303">
        <f t="shared" si="26"/>
        <v>0</v>
      </c>
      <c r="AH45" s="303">
        <f t="shared" si="26"/>
        <v>0</v>
      </c>
      <c r="AI45" s="303">
        <f t="shared" si="26"/>
        <v>0</v>
      </c>
      <c r="AJ45" s="303">
        <f t="shared" si="26"/>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1</v>
      </c>
      <c r="BF45" s="684">
        <v>1</v>
      </c>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Bot="1" x14ac:dyDescent="0.3">
      <c r="A46" s="673"/>
      <c r="B46" s="1334"/>
      <c r="C46" s="1316"/>
      <c r="D46" s="1098"/>
      <c r="E46" s="1095"/>
      <c r="F46" s="1095"/>
      <c r="G46" s="1095"/>
      <c r="H46" s="1095"/>
      <c r="I46" s="1095"/>
      <c r="J46" s="1221"/>
      <c r="K46" s="1218"/>
      <c r="L46" s="1224"/>
      <c r="M46" s="1227"/>
      <c r="N46" s="1230"/>
      <c r="O46" s="1233"/>
      <c r="P46" s="1236"/>
      <c r="Q46" s="1239"/>
      <c r="R46" s="1221"/>
      <c r="S46" s="679" t="s">
        <v>7602</v>
      </c>
      <c r="T46" s="709" t="s">
        <v>3834</v>
      </c>
      <c r="U46" s="709" t="s">
        <v>3839</v>
      </c>
      <c r="V46" s="709" t="s">
        <v>3842</v>
      </c>
      <c r="W46" s="679" t="s">
        <v>7599</v>
      </c>
      <c r="X46" s="671">
        <v>44805</v>
      </c>
      <c r="Y46" s="670">
        <v>44925</v>
      </c>
      <c r="Z46" s="671"/>
      <c r="AA46" s="671"/>
      <c r="AB46" s="1221"/>
      <c r="AC46" s="1242"/>
      <c r="AD46" s="306">
        <f t="shared" si="26"/>
        <v>1</v>
      </c>
      <c r="AE46" s="306">
        <f t="shared" si="26"/>
        <v>1</v>
      </c>
      <c r="AF46" s="306">
        <f t="shared" si="26"/>
        <v>0</v>
      </c>
      <c r="AG46" s="306">
        <f t="shared" si="26"/>
        <v>0</v>
      </c>
      <c r="AH46" s="306">
        <f t="shared" si="26"/>
        <v>0</v>
      </c>
      <c r="AI46" s="306">
        <f t="shared" si="26"/>
        <v>0</v>
      </c>
      <c r="AJ46" s="306">
        <f t="shared" si="26"/>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1</v>
      </c>
      <c r="BO46" s="685">
        <v>1</v>
      </c>
      <c r="BP46" s="685"/>
      <c r="BQ46" s="685"/>
      <c r="BR46" s="685"/>
      <c r="BS46" s="685"/>
      <c r="BT46" s="685"/>
      <c r="BU46" s="1210"/>
      <c r="BV46" s="1211"/>
      <c r="BW46" s="1211"/>
      <c r="BX46" s="1211"/>
      <c r="BY46" s="1211"/>
      <c r="BZ46" s="1211"/>
      <c r="CA46" s="1211"/>
      <c r="CB46" s="1211"/>
      <c r="CC46" s="1212"/>
    </row>
    <row r="47" spans="1:81" s="690" customFormat="1" ht="40.15" customHeight="1" thickTop="1" x14ac:dyDescent="0.25">
      <c r="A47" s="673"/>
      <c r="B47" s="1334"/>
      <c r="C47" s="1314" t="s">
        <v>1473</v>
      </c>
      <c r="D47" s="1096"/>
      <c r="E47" s="1093"/>
      <c r="F47" s="1093"/>
      <c r="G47" s="1093"/>
      <c r="H47" s="1093"/>
      <c r="I47" s="1093"/>
      <c r="J47" s="1219">
        <v>892</v>
      </c>
      <c r="K47" s="1216" t="str">
        <f>+[27]Metas!K1038</f>
        <v>Escuela de Liderazgo de Innovadores y Emprendedores de Norte de Santander apoyada.</v>
      </c>
      <c r="L47" s="1222"/>
      <c r="M47" s="1225">
        <f>SUM(N47:Q47)</f>
        <v>0</v>
      </c>
      <c r="N47" s="1228"/>
      <c r="O47" s="1231"/>
      <c r="P47" s="1234"/>
      <c r="Q47" s="1237"/>
      <c r="R47" s="1219">
        <f>+$J47</f>
        <v>892</v>
      </c>
      <c r="S47" s="677"/>
      <c r="T47" s="708"/>
      <c r="U47" s="708"/>
      <c r="V47" s="708"/>
      <c r="W47" s="677"/>
      <c r="X47" s="669"/>
      <c r="Y47" s="669"/>
      <c r="Z47" s="669"/>
      <c r="AA47" s="669"/>
      <c r="AB47" s="1219">
        <f t="shared" ref="AB47" si="49">+$J47</f>
        <v>892</v>
      </c>
      <c r="AC47" s="1240">
        <f t="shared" ref="AC47" si="50">+L47</f>
        <v>0</v>
      </c>
      <c r="AD47" s="308">
        <f t="shared" si="26"/>
        <v>0</v>
      </c>
      <c r="AE47" s="308">
        <f t="shared" si="26"/>
        <v>0</v>
      </c>
      <c r="AF47" s="308">
        <f t="shared" si="26"/>
        <v>0</v>
      </c>
      <c r="AG47" s="308">
        <f t="shared" si="26"/>
        <v>0</v>
      </c>
      <c r="AH47" s="308">
        <f t="shared" si="26"/>
        <v>0</v>
      </c>
      <c r="AI47" s="308">
        <f t="shared" si="26"/>
        <v>0</v>
      </c>
      <c r="AJ47" s="308">
        <f t="shared" si="26"/>
        <v>0</v>
      </c>
      <c r="AK47" s="1219">
        <f t="shared" ref="AK47" si="51">+$J47</f>
        <v>892</v>
      </c>
      <c r="AL47" s="1243">
        <f>+N47</f>
        <v>0</v>
      </c>
      <c r="AM47" s="308">
        <f t="shared" si="2"/>
        <v>0</v>
      </c>
      <c r="AN47" s="683"/>
      <c r="AO47" s="683"/>
      <c r="AP47" s="683"/>
      <c r="AQ47" s="683"/>
      <c r="AR47" s="683"/>
      <c r="AS47" s="683"/>
      <c r="AT47" s="1219">
        <f t="shared" ref="AT47" si="52">+$J47</f>
        <v>892</v>
      </c>
      <c r="AU47" s="1246">
        <f>+O47</f>
        <v>0</v>
      </c>
      <c r="AV47" s="308">
        <f t="shared" si="3"/>
        <v>0</v>
      </c>
      <c r="AW47" s="683"/>
      <c r="AX47" s="683"/>
      <c r="AY47" s="683"/>
      <c r="AZ47" s="683"/>
      <c r="BA47" s="683"/>
      <c r="BB47" s="683"/>
      <c r="BC47" s="1219">
        <f t="shared" ref="BC47" si="53">+$J47</f>
        <v>892</v>
      </c>
      <c r="BD47" s="1249">
        <f>+P47</f>
        <v>0</v>
      </c>
      <c r="BE47" s="308">
        <f t="shared" si="4"/>
        <v>0</v>
      </c>
      <c r="BF47" s="683"/>
      <c r="BG47" s="683"/>
      <c r="BH47" s="683"/>
      <c r="BI47" s="683"/>
      <c r="BJ47" s="683"/>
      <c r="BK47" s="683"/>
      <c r="BL47" s="1219">
        <f t="shared" ref="BL47" si="54">+$J47</f>
        <v>892</v>
      </c>
      <c r="BM47" s="1252">
        <f>+Q47</f>
        <v>0</v>
      </c>
      <c r="BN47" s="308">
        <f t="shared" si="5"/>
        <v>0</v>
      </c>
      <c r="BO47" s="683"/>
      <c r="BP47" s="683"/>
      <c r="BQ47" s="683"/>
      <c r="BR47" s="683"/>
      <c r="BS47" s="683"/>
      <c r="BT47" s="683"/>
      <c r="BU47" s="1204"/>
      <c r="BV47" s="1205"/>
      <c r="BW47" s="1205"/>
      <c r="BX47" s="1205"/>
      <c r="BY47" s="1205"/>
      <c r="BZ47" s="1205"/>
      <c r="CA47" s="1205"/>
      <c r="CB47" s="1205"/>
      <c r="CC47" s="1206"/>
    </row>
    <row r="48" spans="1:81" s="690" customFormat="1" ht="40.15" customHeight="1" x14ac:dyDescent="0.25">
      <c r="A48" s="673"/>
      <c r="B48" s="1334"/>
      <c r="C48" s="1315"/>
      <c r="D48" s="1097"/>
      <c r="E48" s="1094"/>
      <c r="F48" s="1094"/>
      <c r="G48" s="1094"/>
      <c r="H48" s="1094"/>
      <c r="I48" s="1094"/>
      <c r="J48" s="1220"/>
      <c r="K48" s="1217"/>
      <c r="L48" s="1223"/>
      <c r="M48" s="1226"/>
      <c r="N48" s="1229"/>
      <c r="O48" s="1232"/>
      <c r="P48" s="1235"/>
      <c r="Q48" s="1238"/>
      <c r="R48" s="1220"/>
      <c r="S48" s="678"/>
      <c r="T48" s="709"/>
      <c r="U48" s="709"/>
      <c r="V48" s="709"/>
      <c r="W48" s="678"/>
      <c r="X48" s="670"/>
      <c r="Y48" s="670"/>
      <c r="Z48" s="670"/>
      <c r="AA48" s="670"/>
      <c r="AB48" s="1220"/>
      <c r="AC48" s="1241"/>
      <c r="AD48" s="303">
        <f t="shared" si="26"/>
        <v>0</v>
      </c>
      <c r="AE48" s="303">
        <f t="shared" si="26"/>
        <v>0</v>
      </c>
      <c r="AF48" s="303">
        <f t="shared" si="26"/>
        <v>0</v>
      </c>
      <c r="AG48" s="303">
        <f t="shared" si="26"/>
        <v>0</v>
      </c>
      <c r="AH48" s="303">
        <f t="shared" si="26"/>
        <v>0</v>
      </c>
      <c r="AI48" s="303">
        <f t="shared" si="26"/>
        <v>0</v>
      </c>
      <c r="AJ48" s="303">
        <f t="shared" si="26"/>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x14ac:dyDescent="0.25">
      <c r="A49" s="673"/>
      <c r="B49" s="1334"/>
      <c r="C49" s="1315"/>
      <c r="D49" s="1097"/>
      <c r="E49" s="1094"/>
      <c r="F49" s="1094"/>
      <c r="G49" s="1094"/>
      <c r="H49" s="1094"/>
      <c r="I49" s="1094"/>
      <c r="J49" s="1220"/>
      <c r="K49" s="1217"/>
      <c r="L49" s="1223"/>
      <c r="M49" s="1226"/>
      <c r="N49" s="1229"/>
      <c r="O49" s="1232"/>
      <c r="P49" s="1235"/>
      <c r="Q49" s="1238"/>
      <c r="R49" s="1220"/>
      <c r="S49" s="678"/>
      <c r="T49" s="709"/>
      <c r="U49" s="709"/>
      <c r="V49" s="709"/>
      <c r="W49" s="678"/>
      <c r="X49" s="670"/>
      <c r="Y49" s="670"/>
      <c r="Z49" s="670"/>
      <c r="AA49" s="670"/>
      <c r="AB49" s="1220"/>
      <c r="AC49" s="1241"/>
      <c r="AD49" s="303">
        <f t="shared" si="26"/>
        <v>0</v>
      </c>
      <c r="AE49" s="303">
        <f t="shared" si="26"/>
        <v>0</v>
      </c>
      <c r="AF49" s="303">
        <f t="shared" si="26"/>
        <v>0</v>
      </c>
      <c r="AG49" s="303">
        <f t="shared" si="26"/>
        <v>0</v>
      </c>
      <c r="AH49" s="303">
        <f t="shared" si="26"/>
        <v>0</v>
      </c>
      <c r="AI49" s="303">
        <f t="shared" si="26"/>
        <v>0</v>
      </c>
      <c r="AJ49" s="303">
        <f t="shared" si="26"/>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Bot="1" x14ac:dyDescent="0.3">
      <c r="A50" s="673"/>
      <c r="B50" s="1334"/>
      <c r="C50" s="1315"/>
      <c r="D50" s="1098"/>
      <c r="E50" s="1095"/>
      <c r="F50" s="1095"/>
      <c r="G50" s="1095"/>
      <c r="H50" s="1095"/>
      <c r="I50" s="1095"/>
      <c r="J50" s="1221"/>
      <c r="K50" s="1218"/>
      <c r="L50" s="1224"/>
      <c r="M50" s="1227"/>
      <c r="N50" s="1230"/>
      <c r="O50" s="1233"/>
      <c r="P50" s="1236"/>
      <c r="Q50" s="1239"/>
      <c r="R50" s="1221"/>
      <c r="S50" s="679"/>
      <c r="T50" s="710"/>
      <c r="U50" s="710"/>
      <c r="V50" s="710"/>
      <c r="W50" s="679"/>
      <c r="X50" s="671"/>
      <c r="Y50" s="671"/>
      <c r="Z50" s="671"/>
      <c r="AA50" s="671"/>
      <c r="AB50" s="1221"/>
      <c r="AC50" s="1242"/>
      <c r="AD50" s="306">
        <f t="shared" si="26"/>
        <v>0</v>
      </c>
      <c r="AE50" s="306">
        <f t="shared" si="26"/>
        <v>0</v>
      </c>
      <c r="AF50" s="306">
        <f t="shared" si="26"/>
        <v>0</v>
      </c>
      <c r="AG50" s="306">
        <f t="shared" si="26"/>
        <v>0</v>
      </c>
      <c r="AH50" s="306">
        <f t="shared" si="26"/>
        <v>0</v>
      </c>
      <c r="AI50" s="306">
        <f t="shared" si="26"/>
        <v>0</v>
      </c>
      <c r="AJ50" s="306">
        <f t="shared" si="26"/>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x14ac:dyDescent="0.25">
      <c r="A51" s="673"/>
      <c r="B51" s="1334"/>
      <c r="C51" s="1315"/>
      <c r="D51" s="1096"/>
      <c r="E51" s="1093"/>
      <c r="F51" s="1093"/>
      <c r="G51" s="1093"/>
      <c r="H51" s="1093"/>
      <c r="I51" s="1093"/>
      <c r="J51" s="1219">
        <v>893</v>
      </c>
      <c r="K51" s="1216" t="str">
        <f>+[27]Metas!K1039</f>
        <v>Parque tecnológico diseñado que apoye la industria de la región</v>
      </c>
      <c r="L51" s="1222">
        <v>1</v>
      </c>
      <c r="M51" s="1225">
        <f>SUM(N51:Q51)</f>
        <v>1</v>
      </c>
      <c r="N51" s="1228">
        <v>0.25</v>
      </c>
      <c r="O51" s="1231">
        <v>0.25</v>
      </c>
      <c r="P51" s="1234">
        <v>0.25</v>
      </c>
      <c r="Q51" s="1237">
        <v>0.25</v>
      </c>
      <c r="R51" s="1219">
        <f>+$J51</f>
        <v>893</v>
      </c>
      <c r="S51" s="677" t="s">
        <v>7603</v>
      </c>
      <c r="T51" s="709" t="s">
        <v>3834</v>
      </c>
      <c r="U51" s="709" t="s">
        <v>3839</v>
      </c>
      <c r="V51" s="709" t="s">
        <v>3842</v>
      </c>
      <c r="W51" s="677" t="s">
        <v>7604</v>
      </c>
      <c r="X51" s="669">
        <v>44562</v>
      </c>
      <c r="Y51" s="669">
        <v>44650</v>
      </c>
      <c r="Z51" s="669"/>
      <c r="AA51" s="669"/>
      <c r="AB51" s="1219">
        <f t="shared" ref="AB51" si="55">+$J51</f>
        <v>893</v>
      </c>
      <c r="AC51" s="1240">
        <f t="shared" ref="AC51" si="56">+L51</f>
        <v>1</v>
      </c>
      <c r="AD51" s="308">
        <f t="shared" si="26"/>
        <v>15</v>
      </c>
      <c r="AE51" s="308">
        <f t="shared" si="26"/>
        <v>15</v>
      </c>
      <c r="AF51" s="308">
        <f t="shared" si="26"/>
        <v>0</v>
      </c>
      <c r="AG51" s="308">
        <f t="shared" si="26"/>
        <v>0</v>
      </c>
      <c r="AH51" s="308">
        <f t="shared" si="26"/>
        <v>0</v>
      </c>
      <c r="AI51" s="308">
        <f t="shared" si="26"/>
        <v>0</v>
      </c>
      <c r="AJ51" s="308">
        <f t="shared" si="26"/>
        <v>0</v>
      </c>
      <c r="AK51" s="1219">
        <f t="shared" ref="AK51" si="57">+$J51</f>
        <v>893</v>
      </c>
      <c r="AL51" s="1243">
        <f>+N51</f>
        <v>0.25</v>
      </c>
      <c r="AM51" s="308">
        <f t="shared" si="2"/>
        <v>15</v>
      </c>
      <c r="AN51" s="683">
        <v>15</v>
      </c>
      <c r="AO51" s="683"/>
      <c r="AP51" s="683"/>
      <c r="AQ51" s="683"/>
      <c r="AR51" s="683"/>
      <c r="AS51" s="683"/>
      <c r="AT51" s="1219">
        <f t="shared" ref="AT51" si="58">+$J51</f>
        <v>893</v>
      </c>
      <c r="AU51" s="1246">
        <f>+O51</f>
        <v>0.25</v>
      </c>
      <c r="AV51" s="308">
        <f t="shared" si="3"/>
        <v>0</v>
      </c>
      <c r="AW51" s="683"/>
      <c r="AX51" s="683"/>
      <c r="AY51" s="683"/>
      <c r="AZ51" s="683"/>
      <c r="BA51" s="683"/>
      <c r="BB51" s="683"/>
      <c r="BC51" s="1219">
        <f t="shared" ref="BC51" si="59">+$J51</f>
        <v>893</v>
      </c>
      <c r="BD51" s="1249">
        <f>+P51</f>
        <v>0.25</v>
      </c>
      <c r="BE51" s="308">
        <f t="shared" si="4"/>
        <v>0</v>
      </c>
      <c r="BF51" s="683"/>
      <c r="BG51" s="683"/>
      <c r="BH51" s="683"/>
      <c r="BI51" s="683"/>
      <c r="BJ51" s="683"/>
      <c r="BK51" s="683"/>
      <c r="BL51" s="1219">
        <f t="shared" ref="BL51" si="60">+$J51</f>
        <v>893</v>
      </c>
      <c r="BM51" s="1252">
        <f>+Q51</f>
        <v>0.25</v>
      </c>
      <c r="BN51" s="308">
        <f t="shared" si="5"/>
        <v>0</v>
      </c>
      <c r="BO51" s="683"/>
      <c r="BP51" s="683"/>
      <c r="BQ51" s="683"/>
      <c r="BR51" s="683"/>
      <c r="BS51" s="683"/>
      <c r="BT51" s="683"/>
      <c r="BU51" s="1204"/>
      <c r="BV51" s="1205"/>
      <c r="BW51" s="1205"/>
      <c r="BX51" s="1205"/>
      <c r="BY51" s="1205"/>
      <c r="BZ51" s="1205"/>
      <c r="CA51" s="1205"/>
      <c r="CB51" s="1205"/>
      <c r="CC51" s="1206"/>
    </row>
    <row r="52" spans="1:81" s="690" customFormat="1" ht="40.15" customHeight="1" x14ac:dyDescent="0.25">
      <c r="A52" s="673"/>
      <c r="B52" s="1334"/>
      <c r="C52" s="1315"/>
      <c r="D52" s="1097"/>
      <c r="E52" s="1094"/>
      <c r="F52" s="1094"/>
      <c r="G52" s="1094"/>
      <c r="H52" s="1094"/>
      <c r="I52" s="1094"/>
      <c r="J52" s="1220"/>
      <c r="K52" s="1217"/>
      <c r="L52" s="1223"/>
      <c r="M52" s="1226"/>
      <c r="N52" s="1229"/>
      <c r="O52" s="1232"/>
      <c r="P52" s="1235"/>
      <c r="Q52" s="1238"/>
      <c r="R52" s="1220"/>
      <c r="S52" s="678" t="s">
        <v>7605</v>
      </c>
      <c r="T52" s="709" t="s">
        <v>3834</v>
      </c>
      <c r="U52" s="709" t="s">
        <v>3839</v>
      </c>
      <c r="V52" s="709" t="s">
        <v>3842</v>
      </c>
      <c r="W52" s="678" t="s">
        <v>7604</v>
      </c>
      <c r="X52" s="670">
        <v>44652</v>
      </c>
      <c r="Y52" s="670">
        <v>44742</v>
      </c>
      <c r="Z52" s="670"/>
      <c r="AA52" s="670"/>
      <c r="AB52" s="1220"/>
      <c r="AC52" s="1241"/>
      <c r="AD52" s="303">
        <f t="shared" si="26"/>
        <v>15</v>
      </c>
      <c r="AE52" s="303">
        <f t="shared" si="26"/>
        <v>15</v>
      </c>
      <c r="AF52" s="303">
        <f t="shared" si="26"/>
        <v>0</v>
      </c>
      <c r="AG52" s="303">
        <f t="shared" si="26"/>
        <v>0</v>
      </c>
      <c r="AH52" s="303">
        <f t="shared" si="26"/>
        <v>0</v>
      </c>
      <c r="AI52" s="303">
        <f t="shared" si="26"/>
        <v>0</v>
      </c>
      <c r="AJ52" s="303">
        <f t="shared" si="26"/>
        <v>0</v>
      </c>
      <c r="AK52" s="1220"/>
      <c r="AL52" s="1244"/>
      <c r="AM52" s="303">
        <f t="shared" si="2"/>
        <v>0</v>
      </c>
      <c r="AN52" s="684"/>
      <c r="AO52" s="684"/>
      <c r="AP52" s="684"/>
      <c r="AQ52" s="684"/>
      <c r="AR52" s="684"/>
      <c r="AS52" s="684"/>
      <c r="AT52" s="1220"/>
      <c r="AU52" s="1247"/>
      <c r="AV52" s="303">
        <f t="shared" si="3"/>
        <v>15</v>
      </c>
      <c r="AW52" s="684">
        <v>15</v>
      </c>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thickBot="1" x14ac:dyDescent="0.3">
      <c r="A53" s="673"/>
      <c r="B53" s="1334"/>
      <c r="C53" s="1315"/>
      <c r="D53" s="1097"/>
      <c r="E53" s="1094"/>
      <c r="F53" s="1094"/>
      <c r="G53" s="1094"/>
      <c r="H53" s="1094"/>
      <c r="I53" s="1094"/>
      <c r="J53" s="1220"/>
      <c r="K53" s="1217"/>
      <c r="L53" s="1223"/>
      <c r="M53" s="1226"/>
      <c r="N53" s="1229"/>
      <c r="O53" s="1232"/>
      <c r="P53" s="1235"/>
      <c r="Q53" s="1238"/>
      <c r="R53" s="1220"/>
      <c r="S53" s="678" t="s">
        <v>7606</v>
      </c>
      <c r="T53" s="709" t="s">
        <v>3834</v>
      </c>
      <c r="U53" s="709" t="s">
        <v>3839</v>
      </c>
      <c r="V53" s="709" t="s">
        <v>3842</v>
      </c>
      <c r="W53" s="678" t="s">
        <v>7607</v>
      </c>
      <c r="X53" s="670">
        <v>44743</v>
      </c>
      <c r="Y53" s="670">
        <v>44925</v>
      </c>
      <c r="Z53" s="670"/>
      <c r="AA53" s="670"/>
      <c r="AB53" s="1220"/>
      <c r="AC53" s="1241"/>
      <c r="AD53" s="303">
        <f t="shared" si="26"/>
        <v>20</v>
      </c>
      <c r="AE53" s="303">
        <f t="shared" si="26"/>
        <v>20</v>
      </c>
      <c r="AF53" s="303">
        <f t="shared" si="26"/>
        <v>0</v>
      </c>
      <c r="AG53" s="303">
        <f t="shared" si="26"/>
        <v>0</v>
      </c>
      <c r="AH53" s="303">
        <f t="shared" si="26"/>
        <v>0</v>
      </c>
      <c r="AI53" s="303">
        <f t="shared" si="26"/>
        <v>0</v>
      </c>
      <c r="AJ53" s="303">
        <f t="shared" si="26"/>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20</v>
      </c>
      <c r="BF53" s="684">
        <v>20</v>
      </c>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Top="1" x14ac:dyDescent="0.25">
      <c r="A54" s="673"/>
      <c r="B54" s="1334"/>
      <c r="C54" s="1315"/>
      <c r="D54" s="1096"/>
      <c r="E54" s="1093"/>
      <c r="F54" s="1093"/>
      <c r="G54" s="1093"/>
      <c r="H54" s="1093"/>
      <c r="I54" s="1093"/>
      <c r="J54" s="1219">
        <v>894</v>
      </c>
      <c r="K54" s="1216" t="str">
        <f>+[27]Metas!K1040</f>
        <v>Plataformas de construcción de futuros emprendimientos para la búsqueda de Ángeles Inversionistas y/o Aceleradoras Digitales apoyadas</v>
      </c>
      <c r="L54" s="1222"/>
      <c r="M54" s="1225">
        <f t="shared" ref="M54:M83" si="61">SUM(N54:Q54)</f>
        <v>0</v>
      </c>
      <c r="N54" s="1228"/>
      <c r="O54" s="1231"/>
      <c r="P54" s="1234"/>
      <c r="Q54" s="1237"/>
      <c r="R54" s="1219">
        <f>+$J54</f>
        <v>894</v>
      </c>
      <c r="S54" s="677"/>
      <c r="T54" s="708"/>
      <c r="U54" s="708"/>
      <c r="V54" s="708"/>
      <c r="W54" s="677"/>
      <c r="X54" s="669"/>
      <c r="Y54" s="669"/>
      <c r="Z54" s="669"/>
      <c r="AA54" s="669"/>
      <c r="AB54" s="1219">
        <f t="shared" ref="AB54" si="62">+$J54</f>
        <v>894</v>
      </c>
      <c r="AC54" s="1240">
        <f t="shared" ref="AC54" si="63">+L54</f>
        <v>0</v>
      </c>
      <c r="AD54" s="308">
        <f t="shared" si="26"/>
        <v>0</v>
      </c>
      <c r="AE54" s="308">
        <f t="shared" si="26"/>
        <v>0</v>
      </c>
      <c r="AF54" s="308">
        <f t="shared" si="26"/>
        <v>0</v>
      </c>
      <c r="AG54" s="308">
        <f t="shared" si="26"/>
        <v>0</v>
      </c>
      <c r="AH54" s="308">
        <f t="shared" si="26"/>
        <v>0</v>
      </c>
      <c r="AI54" s="308">
        <f t="shared" si="26"/>
        <v>0</v>
      </c>
      <c r="AJ54" s="308">
        <f t="shared" si="26"/>
        <v>0</v>
      </c>
      <c r="AK54" s="1219">
        <f t="shared" ref="AK54" si="64">+$J54</f>
        <v>894</v>
      </c>
      <c r="AL54" s="1243">
        <f t="shared" ref="AL54:AL83" si="65">+N54</f>
        <v>0</v>
      </c>
      <c r="AM54" s="308">
        <f t="shared" si="2"/>
        <v>0</v>
      </c>
      <c r="AN54" s="683"/>
      <c r="AO54" s="683"/>
      <c r="AP54" s="683"/>
      <c r="AQ54" s="683"/>
      <c r="AR54" s="683"/>
      <c r="AS54" s="683"/>
      <c r="AT54" s="1219">
        <f t="shared" ref="AT54" si="66">+$J54</f>
        <v>894</v>
      </c>
      <c r="AU54" s="1246">
        <f t="shared" ref="AU54:AU83" si="67">+O54</f>
        <v>0</v>
      </c>
      <c r="AV54" s="308">
        <f t="shared" si="3"/>
        <v>0</v>
      </c>
      <c r="AW54" s="683"/>
      <c r="AX54" s="683"/>
      <c r="AY54" s="683"/>
      <c r="AZ54" s="683"/>
      <c r="BA54" s="683"/>
      <c r="BB54" s="683"/>
      <c r="BC54" s="1219">
        <f t="shared" ref="BC54" si="68">+$J54</f>
        <v>894</v>
      </c>
      <c r="BD54" s="1249">
        <f t="shared" ref="BD54:BD83" si="69">+P54</f>
        <v>0</v>
      </c>
      <c r="BE54" s="308">
        <f t="shared" si="4"/>
        <v>0</v>
      </c>
      <c r="BF54" s="683"/>
      <c r="BG54" s="683"/>
      <c r="BH54" s="683"/>
      <c r="BI54" s="683"/>
      <c r="BJ54" s="683"/>
      <c r="BK54" s="683"/>
      <c r="BL54" s="1219">
        <f t="shared" ref="BL54" si="70">+$J54</f>
        <v>894</v>
      </c>
      <c r="BM54" s="1252">
        <f t="shared" ref="BM54:BM83" si="71">+Q54</f>
        <v>0</v>
      </c>
      <c r="BN54" s="308">
        <f t="shared" si="5"/>
        <v>0</v>
      </c>
      <c r="BO54" s="683"/>
      <c r="BP54" s="683"/>
      <c r="BQ54" s="683"/>
      <c r="BR54" s="683"/>
      <c r="BS54" s="683"/>
      <c r="BT54" s="683"/>
      <c r="BU54" s="1204"/>
      <c r="BV54" s="1205"/>
      <c r="BW54" s="1205"/>
      <c r="BX54" s="1205"/>
      <c r="BY54" s="1205"/>
      <c r="BZ54" s="1205"/>
      <c r="CA54" s="1205"/>
      <c r="CB54" s="1205"/>
      <c r="CC54" s="1206"/>
    </row>
    <row r="55" spans="1:81" s="690" customFormat="1" ht="40.15" customHeight="1" x14ac:dyDescent="0.25">
      <c r="A55" s="673"/>
      <c r="B55" s="1334"/>
      <c r="C55" s="1315"/>
      <c r="D55" s="1097"/>
      <c r="E55" s="1094"/>
      <c r="F55" s="1094"/>
      <c r="G55" s="1094"/>
      <c r="H55" s="1094"/>
      <c r="I55" s="1094"/>
      <c r="J55" s="1220"/>
      <c r="K55" s="1217"/>
      <c r="L55" s="1223"/>
      <c r="M55" s="1226"/>
      <c r="N55" s="1229"/>
      <c r="O55" s="1232"/>
      <c r="P55" s="1235"/>
      <c r="Q55" s="1238"/>
      <c r="R55" s="1220"/>
      <c r="S55" s="678"/>
      <c r="T55" s="709"/>
      <c r="U55" s="709"/>
      <c r="V55" s="709"/>
      <c r="W55" s="678"/>
      <c r="X55" s="670"/>
      <c r="Y55" s="670"/>
      <c r="Z55" s="670"/>
      <c r="AA55" s="670"/>
      <c r="AB55" s="1220"/>
      <c r="AC55" s="1241"/>
      <c r="AD55" s="303">
        <f t="shared" si="26"/>
        <v>0</v>
      </c>
      <c r="AE55" s="303">
        <f t="shared" si="26"/>
        <v>0</v>
      </c>
      <c r="AF55" s="303">
        <f t="shared" si="26"/>
        <v>0</v>
      </c>
      <c r="AG55" s="303">
        <f t="shared" si="26"/>
        <v>0</v>
      </c>
      <c r="AH55" s="303">
        <f t="shared" si="26"/>
        <v>0</v>
      </c>
      <c r="AI55" s="303">
        <f t="shared" si="26"/>
        <v>0</v>
      </c>
      <c r="AJ55" s="303">
        <f t="shared" si="26"/>
        <v>0</v>
      </c>
      <c r="AK55" s="1220"/>
      <c r="AL55" s="1244"/>
      <c r="AM55" s="303">
        <f t="shared" si="2"/>
        <v>0</v>
      </c>
      <c r="AN55" s="684"/>
      <c r="AO55" s="684"/>
      <c r="AP55" s="684"/>
      <c r="AQ55" s="684"/>
      <c r="AR55" s="684"/>
      <c r="AS55" s="684"/>
      <c r="AT55" s="1220"/>
      <c r="AU55" s="1247"/>
      <c r="AV55" s="303">
        <f t="shared" si="3"/>
        <v>0</v>
      </c>
      <c r="AW55" s="684"/>
      <c r="AX55" s="684"/>
      <c r="AY55" s="684"/>
      <c r="AZ55" s="684"/>
      <c r="BA55" s="684"/>
      <c r="BB55" s="684"/>
      <c r="BC55" s="1220"/>
      <c r="BD55" s="1250"/>
      <c r="BE55" s="303">
        <f t="shared" si="4"/>
        <v>0</v>
      </c>
      <c r="BF55" s="684"/>
      <c r="BG55" s="684"/>
      <c r="BH55" s="684"/>
      <c r="BI55" s="684"/>
      <c r="BJ55" s="684"/>
      <c r="BK55" s="684"/>
      <c r="BL55" s="1220"/>
      <c r="BM55" s="1253"/>
      <c r="BN55" s="303">
        <f t="shared" si="5"/>
        <v>0</v>
      </c>
      <c r="BO55" s="684"/>
      <c r="BP55" s="684"/>
      <c r="BQ55" s="684"/>
      <c r="BR55" s="684"/>
      <c r="BS55" s="684"/>
      <c r="BT55" s="684"/>
      <c r="BU55" s="1207"/>
      <c r="BV55" s="1208"/>
      <c r="BW55" s="1208"/>
      <c r="BX55" s="1208"/>
      <c r="BY55" s="1208"/>
      <c r="BZ55" s="1208"/>
      <c r="CA55" s="1208"/>
      <c r="CB55" s="1208"/>
      <c r="CC55" s="1209"/>
    </row>
    <row r="56" spans="1:81" s="690" customFormat="1" ht="40.15" customHeight="1" x14ac:dyDescent="0.25">
      <c r="A56" s="673"/>
      <c r="B56" s="1334"/>
      <c r="C56" s="1315"/>
      <c r="D56" s="1097"/>
      <c r="E56" s="1094"/>
      <c r="F56" s="1094"/>
      <c r="G56" s="1094"/>
      <c r="H56" s="1094"/>
      <c r="I56" s="1094"/>
      <c r="J56" s="1220"/>
      <c r="K56" s="1217"/>
      <c r="L56" s="1223"/>
      <c r="M56" s="1226"/>
      <c r="N56" s="1229"/>
      <c r="O56" s="1232"/>
      <c r="P56" s="1235"/>
      <c r="Q56" s="1238"/>
      <c r="R56" s="1220"/>
      <c r="S56" s="678"/>
      <c r="T56" s="709"/>
      <c r="U56" s="709"/>
      <c r="V56" s="709"/>
      <c r="W56" s="678"/>
      <c r="X56" s="670"/>
      <c r="Y56" s="670"/>
      <c r="Z56" s="670"/>
      <c r="AA56" s="670"/>
      <c r="AB56" s="1220"/>
      <c r="AC56" s="1241"/>
      <c r="AD56" s="303">
        <f t="shared" si="26"/>
        <v>0</v>
      </c>
      <c r="AE56" s="303">
        <f t="shared" si="26"/>
        <v>0</v>
      </c>
      <c r="AF56" s="303">
        <f t="shared" si="26"/>
        <v>0</v>
      </c>
      <c r="AG56" s="303">
        <f t="shared" si="26"/>
        <v>0</v>
      </c>
      <c r="AH56" s="303">
        <f t="shared" si="26"/>
        <v>0</v>
      </c>
      <c r="AI56" s="303">
        <f t="shared" si="26"/>
        <v>0</v>
      </c>
      <c r="AJ56" s="303">
        <f t="shared" si="26"/>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thickBot="1" x14ac:dyDescent="0.3">
      <c r="A57" s="673"/>
      <c r="B57" s="1335"/>
      <c r="C57" s="1316"/>
      <c r="D57" s="1098"/>
      <c r="E57" s="1095"/>
      <c r="F57" s="1095"/>
      <c r="G57" s="1095"/>
      <c r="H57" s="1095"/>
      <c r="I57" s="1095"/>
      <c r="J57" s="1221"/>
      <c r="K57" s="1218"/>
      <c r="L57" s="1224"/>
      <c r="M57" s="1227"/>
      <c r="N57" s="1230"/>
      <c r="O57" s="1233"/>
      <c r="P57" s="1236"/>
      <c r="Q57" s="1239"/>
      <c r="R57" s="1221"/>
      <c r="S57" s="679"/>
      <c r="T57" s="710"/>
      <c r="U57" s="710"/>
      <c r="V57" s="710"/>
      <c r="W57" s="679"/>
      <c r="X57" s="671"/>
      <c r="Y57" s="671"/>
      <c r="Z57" s="671"/>
      <c r="AA57" s="671"/>
      <c r="AB57" s="1221"/>
      <c r="AC57" s="1242"/>
      <c r="AD57" s="306">
        <f t="shared" si="26"/>
        <v>0</v>
      </c>
      <c r="AE57" s="306">
        <f t="shared" si="26"/>
        <v>0</v>
      </c>
      <c r="AF57" s="306">
        <f t="shared" si="26"/>
        <v>0</v>
      </c>
      <c r="AG57" s="306">
        <f t="shared" si="26"/>
        <v>0</v>
      </c>
      <c r="AH57" s="306">
        <f t="shared" si="26"/>
        <v>0</v>
      </c>
      <c r="AI57" s="306">
        <f t="shared" si="26"/>
        <v>0</v>
      </c>
      <c r="AJ57" s="306">
        <f t="shared" si="26"/>
        <v>0</v>
      </c>
      <c r="AK57" s="1221"/>
      <c r="AL57" s="1245"/>
      <c r="AM57" s="306">
        <f t="shared" si="2"/>
        <v>0</v>
      </c>
      <c r="AN57" s="685"/>
      <c r="AO57" s="685"/>
      <c r="AP57" s="685"/>
      <c r="AQ57" s="685"/>
      <c r="AR57" s="685"/>
      <c r="AS57" s="685"/>
      <c r="AT57" s="1221"/>
      <c r="AU57" s="1248"/>
      <c r="AV57" s="306">
        <f t="shared" si="3"/>
        <v>0</v>
      </c>
      <c r="AW57" s="685"/>
      <c r="AX57" s="685"/>
      <c r="AY57" s="685"/>
      <c r="AZ57" s="685"/>
      <c r="BA57" s="685"/>
      <c r="BB57" s="685"/>
      <c r="BC57" s="1221"/>
      <c r="BD57" s="1251"/>
      <c r="BE57" s="306">
        <f t="shared" si="4"/>
        <v>0</v>
      </c>
      <c r="BF57" s="685"/>
      <c r="BG57" s="685"/>
      <c r="BH57" s="685"/>
      <c r="BI57" s="685"/>
      <c r="BJ57" s="685"/>
      <c r="BK57" s="685"/>
      <c r="BL57" s="1221"/>
      <c r="BM57" s="1254"/>
      <c r="BN57" s="306">
        <f t="shared" si="5"/>
        <v>0</v>
      </c>
      <c r="BO57" s="685"/>
      <c r="BP57" s="685"/>
      <c r="BQ57" s="685"/>
      <c r="BR57" s="685"/>
      <c r="BS57" s="685"/>
      <c r="BT57" s="685"/>
      <c r="BU57" s="1210"/>
      <c r="BV57" s="1211"/>
      <c r="BW57" s="1211"/>
      <c r="BX57" s="1211"/>
      <c r="BY57" s="1211"/>
      <c r="BZ57" s="1211"/>
      <c r="CA57" s="1211"/>
      <c r="CB57" s="1211"/>
      <c r="CC57" s="1212"/>
    </row>
    <row r="58" spans="1:81" ht="16.149999999999999" customHeight="1" thickTop="1" x14ac:dyDescent="0.25"/>
    <row r="59" spans="1:81" s="690" customFormat="1" ht="16.149999999999999" customHeight="1" x14ac:dyDescent="0.25">
      <c r="A59" s="673"/>
      <c r="B59" s="1131"/>
      <c r="C59" s="1115" t="s">
        <v>0</v>
      </c>
      <c r="D59" s="1115"/>
      <c r="E59" s="1115"/>
      <c r="F59" s="1115"/>
      <c r="G59" s="1115"/>
      <c r="H59" s="1115"/>
      <c r="I59" s="698"/>
      <c r="J59" s="715" t="s">
        <v>1</v>
      </c>
      <c r="K59" s="715"/>
      <c r="L59" s="2372" t="s">
        <v>3855</v>
      </c>
      <c r="M59" s="2373"/>
      <c r="N59" s="2373"/>
      <c r="O59" s="2373"/>
      <c r="P59" s="2373"/>
      <c r="Q59" s="2374"/>
      <c r="R59" s="1114" t="s">
        <v>0</v>
      </c>
      <c r="S59" s="1116"/>
      <c r="T59" s="1195" t="s">
        <v>1</v>
      </c>
      <c r="U59" s="1196"/>
      <c r="V59" s="1197"/>
      <c r="W59" s="2393" t="str">
        <f>+$L59</f>
        <v>SECRETARÍA DE DESARROLLO ECONÓMICO Y PRODUCTIVIDAD</v>
      </c>
      <c r="X59" s="2394"/>
      <c r="Y59" s="2394"/>
      <c r="Z59" s="2394"/>
      <c r="AA59" s="2395"/>
      <c r="AB59" s="1114" t="s">
        <v>0</v>
      </c>
      <c r="AC59" s="1115"/>
      <c r="AD59" s="1115"/>
      <c r="AE59" s="1115"/>
      <c r="AF59" s="1115"/>
      <c r="AG59" s="1115"/>
      <c r="AH59" s="1115"/>
      <c r="AI59" s="1115"/>
      <c r="AJ59" s="1116"/>
      <c r="AK59" s="1112" t="s">
        <v>1</v>
      </c>
      <c r="AL59" s="1112"/>
      <c r="AM59" s="1112"/>
      <c r="AN59" s="2393" t="str">
        <f>+$L59</f>
        <v>SECRETARÍA DE DESARROLLO ECONÓMICO Y PRODUCTIVIDAD</v>
      </c>
      <c r="AO59" s="2394"/>
      <c r="AP59" s="2394"/>
      <c r="AQ59" s="2394"/>
      <c r="AR59" s="2394"/>
      <c r="AS59" s="2395"/>
      <c r="AT59" s="1114" t="s">
        <v>0</v>
      </c>
      <c r="AU59" s="1115"/>
      <c r="AV59" s="1115"/>
      <c r="AW59" s="1115"/>
      <c r="AX59" s="1115"/>
      <c r="AY59" s="1115"/>
      <c r="AZ59" s="1115"/>
      <c r="BA59" s="1115"/>
      <c r="BB59" s="1116"/>
      <c r="BC59" s="1112" t="s">
        <v>1</v>
      </c>
      <c r="BD59" s="1112"/>
      <c r="BE59" s="1112"/>
      <c r="BF59" s="2396" t="str">
        <f>+$L59</f>
        <v>SECRETARÍA DE DESARROLLO ECONÓMICO Y PRODUCTIVIDAD</v>
      </c>
      <c r="BG59" s="2396"/>
      <c r="BH59" s="2396"/>
      <c r="BI59" s="2396"/>
      <c r="BJ59" s="2396"/>
      <c r="BK59" s="2396"/>
      <c r="BL59" s="1114" t="s">
        <v>0</v>
      </c>
      <c r="BM59" s="1115"/>
      <c r="BN59" s="1115"/>
      <c r="BO59" s="1115"/>
      <c r="BP59" s="1115"/>
      <c r="BQ59" s="1115"/>
      <c r="BR59" s="1115"/>
      <c r="BS59" s="1115"/>
      <c r="BT59" s="1116"/>
      <c r="BU59" s="1112" t="s">
        <v>1</v>
      </c>
      <c r="BV59" s="1112"/>
      <c r="BW59" s="1112"/>
      <c r="BX59" s="2393" t="str">
        <f>+$L59</f>
        <v>SECRETARÍA DE DESARROLLO ECONÓMICO Y PRODUCTIVIDAD</v>
      </c>
      <c r="BY59" s="2394"/>
      <c r="BZ59" s="2394"/>
      <c r="CA59" s="2394"/>
      <c r="CB59" s="2394"/>
      <c r="CC59" s="2395"/>
    </row>
    <row r="60" spans="1:81" s="690" customFormat="1" ht="16.149999999999999" customHeight="1" x14ac:dyDescent="0.25">
      <c r="A60" s="673"/>
      <c r="B60" s="1132"/>
      <c r="C60" s="1110" t="s">
        <v>1668</v>
      </c>
      <c r="D60" s="1110"/>
      <c r="E60" s="1110"/>
      <c r="F60" s="1110"/>
      <c r="G60" s="1110"/>
      <c r="H60" s="1110"/>
      <c r="I60" s="699"/>
      <c r="J60" s="715" t="s">
        <v>2</v>
      </c>
      <c r="K60" s="715"/>
      <c r="L60" s="1265"/>
      <c r="M60" s="1266"/>
      <c r="N60" s="1266"/>
      <c r="O60" s="1266"/>
      <c r="P60" s="1266"/>
      <c r="Q60" s="1267"/>
      <c r="R60" s="1109" t="s">
        <v>1668</v>
      </c>
      <c r="S60" s="1111"/>
      <c r="T60" s="1195" t="s">
        <v>2</v>
      </c>
      <c r="U60" s="1196"/>
      <c r="V60" s="1197"/>
      <c r="W60" s="1207">
        <f>+$L60</f>
        <v>0</v>
      </c>
      <c r="X60" s="1208"/>
      <c r="Y60" s="1208"/>
      <c r="Z60" s="1208"/>
      <c r="AA60" s="1268"/>
      <c r="AB60" s="1109" t="s">
        <v>1668</v>
      </c>
      <c r="AC60" s="1110"/>
      <c r="AD60" s="1110"/>
      <c r="AE60" s="1110"/>
      <c r="AF60" s="1110"/>
      <c r="AG60" s="1110"/>
      <c r="AH60" s="1110"/>
      <c r="AI60" s="1110"/>
      <c r="AJ60" s="1111"/>
      <c r="AK60" s="1112" t="s">
        <v>2</v>
      </c>
      <c r="AL60" s="1112"/>
      <c r="AM60" s="1112"/>
      <c r="AN60" s="1777">
        <f>+$L60</f>
        <v>0</v>
      </c>
      <c r="AO60" s="1778"/>
      <c r="AP60" s="1778"/>
      <c r="AQ60" s="1778"/>
      <c r="AR60" s="1778"/>
      <c r="AS60" s="1779"/>
      <c r="AT60" s="1109" t="s">
        <v>1668</v>
      </c>
      <c r="AU60" s="1110"/>
      <c r="AV60" s="1110"/>
      <c r="AW60" s="1110"/>
      <c r="AX60" s="1110"/>
      <c r="AY60" s="1110"/>
      <c r="AZ60" s="1110"/>
      <c r="BA60" s="1110"/>
      <c r="BB60" s="1111"/>
      <c r="BC60" s="1112" t="s">
        <v>2</v>
      </c>
      <c r="BD60" s="1112"/>
      <c r="BE60" s="1112"/>
      <c r="BF60" s="1113">
        <f>+$L60</f>
        <v>0</v>
      </c>
      <c r="BG60" s="1113"/>
      <c r="BH60" s="1113"/>
      <c r="BI60" s="1113"/>
      <c r="BJ60" s="1113"/>
      <c r="BK60" s="1113"/>
      <c r="BL60" s="1109" t="s">
        <v>1668</v>
      </c>
      <c r="BM60" s="1110"/>
      <c r="BN60" s="1110"/>
      <c r="BO60" s="1110"/>
      <c r="BP60" s="1110"/>
      <c r="BQ60" s="1110"/>
      <c r="BR60" s="1110"/>
      <c r="BS60" s="1110"/>
      <c r="BT60" s="1111"/>
      <c r="BU60" s="1112" t="s">
        <v>2</v>
      </c>
      <c r="BV60" s="1112"/>
      <c r="BW60" s="1112"/>
      <c r="BX60" s="1113">
        <f>+$L60</f>
        <v>0</v>
      </c>
      <c r="BY60" s="1113"/>
      <c r="BZ60" s="1113"/>
      <c r="CA60" s="1113"/>
      <c r="CB60" s="1113"/>
      <c r="CC60" s="1113"/>
    </row>
    <row r="61" spans="1:81" s="690" customFormat="1" ht="16.149999999999999" customHeight="1" x14ac:dyDescent="0.25">
      <c r="A61" s="673"/>
      <c r="B61" s="1132"/>
      <c r="C61" s="1143" t="s">
        <v>3860</v>
      </c>
      <c r="D61" s="1143"/>
      <c r="E61" s="1143"/>
      <c r="F61" s="1143"/>
      <c r="G61" s="1143"/>
      <c r="H61" s="1143"/>
      <c r="I61" s="699"/>
      <c r="J61" s="715" t="s">
        <v>1667</v>
      </c>
      <c r="K61" s="715"/>
      <c r="L61" s="2375" t="s">
        <v>1340</v>
      </c>
      <c r="M61" s="2376"/>
      <c r="N61" s="2376"/>
      <c r="O61" s="2376"/>
      <c r="P61" s="2376"/>
      <c r="Q61" s="2377"/>
      <c r="R61" s="1142" t="s">
        <v>3860</v>
      </c>
      <c r="S61" s="1144"/>
      <c r="T61" s="1195" t="s">
        <v>1675</v>
      </c>
      <c r="U61" s="1196"/>
      <c r="V61" s="1197"/>
      <c r="W61" s="2410" t="str">
        <f>+$L61</f>
        <v>6. Productividad</v>
      </c>
      <c r="X61" s="2411"/>
      <c r="Y61" s="2411"/>
      <c r="Z61" s="2411"/>
      <c r="AA61" s="2412"/>
      <c r="AB61" s="1142" t="s">
        <v>3860</v>
      </c>
      <c r="AC61" s="1143"/>
      <c r="AD61" s="1143"/>
      <c r="AE61" s="1143"/>
      <c r="AF61" s="1143"/>
      <c r="AG61" s="1143"/>
      <c r="AH61" s="1143"/>
      <c r="AI61" s="1143"/>
      <c r="AJ61" s="1144"/>
      <c r="AK61" s="1112" t="s">
        <v>1667</v>
      </c>
      <c r="AL61" s="1112"/>
      <c r="AM61" s="1112"/>
      <c r="AN61" s="2375" t="str">
        <f>+$L61</f>
        <v>6. Productividad</v>
      </c>
      <c r="AO61" s="2376"/>
      <c r="AP61" s="2376"/>
      <c r="AQ61" s="2376"/>
      <c r="AR61" s="2376"/>
      <c r="AS61" s="2377"/>
      <c r="AT61" s="1142" t="s">
        <v>3860</v>
      </c>
      <c r="AU61" s="1143"/>
      <c r="AV61" s="1143"/>
      <c r="AW61" s="1143"/>
      <c r="AX61" s="1143"/>
      <c r="AY61" s="1143"/>
      <c r="AZ61" s="1143"/>
      <c r="BA61" s="1143"/>
      <c r="BB61" s="1144"/>
      <c r="BC61" s="1112" t="s">
        <v>1667</v>
      </c>
      <c r="BD61" s="1112"/>
      <c r="BE61" s="1112"/>
      <c r="BF61" s="2409" t="str">
        <f>+$L61</f>
        <v>6. Productividad</v>
      </c>
      <c r="BG61" s="2409"/>
      <c r="BH61" s="2409"/>
      <c r="BI61" s="2409"/>
      <c r="BJ61" s="2409"/>
      <c r="BK61" s="2409"/>
      <c r="BL61" s="1142" t="s">
        <v>3860</v>
      </c>
      <c r="BM61" s="1143"/>
      <c r="BN61" s="1143"/>
      <c r="BO61" s="1143"/>
      <c r="BP61" s="1143"/>
      <c r="BQ61" s="1143"/>
      <c r="BR61" s="1143"/>
      <c r="BS61" s="1143"/>
      <c r="BT61" s="1144"/>
      <c r="BU61" s="1112" t="s">
        <v>1667</v>
      </c>
      <c r="BV61" s="1112"/>
      <c r="BW61" s="1112"/>
      <c r="BX61" s="2409" t="str">
        <f>+$L61</f>
        <v>6. Productividad</v>
      </c>
      <c r="BY61" s="2409"/>
      <c r="BZ61" s="2409"/>
      <c r="CA61" s="2409"/>
      <c r="CB61" s="2409"/>
      <c r="CC61" s="2409"/>
    </row>
    <row r="62" spans="1:81" s="690" customFormat="1" ht="16.149999999999999" customHeight="1" x14ac:dyDescent="0.25">
      <c r="A62" s="673"/>
      <c r="B62" s="1133"/>
      <c r="C62" s="1146"/>
      <c r="D62" s="1146"/>
      <c r="E62" s="1146"/>
      <c r="F62" s="1146"/>
      <c r="G62" s="1146"/>
      <c r="H62" s="1146"/>
      <c r="I62" s="700"/>
      <c r="J62" s="715" t="s">
        <v>1670</v>
      </c>
      <c r="K62" s="715"/>
      <c r="L62" s="1259" t="s">
        <v>1477</v>
      </c>
      <c r="M62" s="1260"/>
      <c r="N62" s="1260"/>
      <c r="O62" s="1260"/>
      <c r="P62" s="1260"/>
      <c r="Q62" s="1261"/>
      <c r="R62" s="1145"/>
      <c r="S62" s="1147"/>
      <c r="T62" s="1195" t="s">
        <v>1676</v>
      </c>
      <c r="U62" s="1196"/>
      <c r="V62" s="1197"/>
      <c r="W62" s="1275" t="str">
        <f>+$L62</f>
        <v>6.4 Más Oportunidades para la Ciencia, Tecnología e Innovación CTI</v>
      </c>
      <c r="X62" s="1276"/>
      <c r="Y62" s="1276"/>
      <c r="Z62" s="1276"/>
      <c r="AA62" s="1277"/>
      <c r="AB62" s="1145"/>
      <c r="AC62" s="1146"/>
      <c r="AD62" s="1146"/>
      <c r="AE62" s="1146"/>
      <c r="AF62" s="1146"/>
      <c r="AG62" s="1146"/>
      <c r="AH62" s="1146"/>
      <c r="AI62" s="1146"/>
      <c r="AJ62" s="1147"/>
      <c r="AK62" s="1112" t="s">
        <v>1670</v>
      </c>
      <c r="AL62" s="1112"/>
      <c r="AM62" s="1112"/>
      <c r="AN62" s="1259" t="str">
        <f>+$L62</f>
        <v>6.4 Más Oportunidades para la Ciencia, Tecnología e Innovación CTI</v>
      </c>
      <c r="AO62" s="1260"/>
      <c r="AP62" s="1260"/>
      <c r="AQ62" s="1260"/>
      <c r="AR62" s="1260"/>
      <c r="AS62" s="1261"/>
      <c r="AT62" s="1145"/>
      <c r="AU62" s="1146"/>
      <c r="AV62" s="1146"/>
      <c r="AW62" s="1146"/>
      <c r="AX62" s="1146"/>
      <c r="AY62" s="1146"/>
      <c r="AZ62" s="1146"/>
      <c r="BA62" s="1146"/>
      <c r="BB62" s="1147"/>
      <c r="BC62" s="1112" t="s">
        <v>1670</v>
      </c>
      <c r="BD62" s="1112"/>
      <c r="BE62" s="1112"/>
      <c r="BF62" s="1149" t="str">
        <f>+$L62</f>
        <v>6.4 Más Oportunidades para la Ciencia, Tecnología e Innovación CTI</v>
      </c>
      <c r="BG62" s="1149"/>
      <c r="BH62" s="1149"/>
      <c r="BI62" s="1149"/>
      <c r="BJ62" s="1149"/>
      <c r="BK62" s="1149"/>
      <c r="BL62" s="1145"/>
      <c r="BM62" s="1146"/>
      <c r="BN62" s="1146"/>
      <c r="BO62" s="1146"/>
      <c r="BP62" s="1146"/>
      <c r="BQ62" s="1146"/>
      <c r="BR62" s="1146"/>
      <c r="BS62" s="1146"/>
      <c r="BT62" s="1147"/>
      <c r="BU62" s="1112" t="s">
        <v>1670</v>
      </c>
      <c r="BV62" s="1112"/>
      <c r="BW62" s="1112"/>
      <c r="BX62" s="1149" t="str">
        <f>+$L62</f>
        <v>6.4 Más Oportunidades para la Ciencia, Tecnología e Innovación CTI</v>
      </c>
      <c r="BY62" s="1149"/>
      <c r="BZ62" s="1149"/>
      <c r="CA62" s="1149"/>
      <c r="CB62" s="1149"/>
      <c r="CC62" s="1149"/>
    </row>
    <row r="63" spans="1:81" ht="16.149999999999999" customHeight="1" thickBot="1" x14ac:dyDescent="0.3">
      <c r="B63" s="658"/>
      <c r="C63" s="658"/>
      <c r="D63" s="658"/>
      <c r="E63" s="658"/>
      <c r="F63" s="658"/>
      <c r="G63" s="658"/>
      <c r="H63" s="658"/>
      <c r="I63" s="658"/>
      <c r="J63" s="284"/>
      <c r="K63" s="661"/>
      <c r="L63" s="661"/>
      <c r="M63" s="661"/>
      <c r="N63" s="661"/>
      <c r="O63" s="661"/>
      <c r="P63" s="661"/>
      <c r="Q63" s="661"/>
      <c r="R63" s="661"/>
      <c r="S63" s="658"/>
      <c r="T63" s="658"/>
      <c r="U63" s="658"/>
      <c r="V63" s="658"/>
      <c r="W63" s="658"/>
      <c r="X63" s="691"/>
      <c r="Y63" s="691"/>
      <c r="Z63" s="691"/>
      <c r="AA63" s="665"/>
      <c r="AB63" s="665"/>
      <c r="AC63" s="661"/>
      <c r="AK63" s="665"/>
      <c r="AT63" s="665"/>
      <c r="BC63" s="665"/>
      <c r="BL63" s="665"/>
    </row>
    <row r="64" spans="1:81" ht="16.149999999999999" customHeight="1" thickBot="1" x14ac:dyDescent="0.3">
      <c r="A64" s="661"/>
      <c r="B64" s="1130" t="s">
        <v>3</v>
      </c>
      <c r="C64" s="1130" t="s">
        <v>1672</v>
      </c>
      <c r="D64" s="1107" t="s">
        <v>3825</v>
      </c>
      <c r="E64" s="1107" t="s">
        <v>3824</v>
      </c>
      <c r="F64" s="1099" t="s">
        <v>3826</v>
      </c>
      <c r="G64" s="1099" t="s">
        <v>3827</v>
      </c>
      <c r="H64" s="1099" t="s">
        <v>3828</v>
      </c>
      <c r="I64" s="1099" t="s">
        <v>3829</v>
      </c>
      <c r="J64" s="1134" t="s">
        <v>1673</v>
      </c>
      <c r="K64" s="1135" t="s">
        <v>1685</v>
      </c>
      <c r="L64" s="1136" t="s">
        <v>3861</v>
      </c>
      <c r="M64" s="1139" t="s">
        <v>1663</v>
      </c>
      <c r="N64" s="1163" t="s">
        <v>3862</v>
      </c>
      <c r="O64" s="1166" t="s">
        <v>3863</v>
      </c>
      <c r="P64" s="1169" t="s">
        <v>3864</v>
      </c>
      <c r="Q64" s="1172" t="s">
        <v>3865</v>
      </c>
      <c r="R64" s="1134" t="s">
        <v>1673</v>
      </c>
      <c r="S64" s="1175" t="s">
        <v>4</v>
      </c>
      <c r="T64" s="1128" t="s">
        <v>3830</v>
      </c>
      <c r="U64" s="1128" t="s">
        <v>3831</v>
      </c>
      <c r="V64" s="1128" t="s">
        <v>3832</v>
      </c>
      <c r="W64" s="1175" t="s">
        <v>5</v>
      </c>
      <c r="X64" s="1190" t="s">
        <v>6</v>
      </c>
      <c r="Y64" s="1191"/>
      <c r="Z64" s="1190" t="s">
        <v>7</v>
      </c>
      <c r="AA64" s="1191"/>
      <c r="AB64" s="1130" t="s">
        <v>1673</v>
      </c>
      <c r="AC64" s="1136" t="s">
        <v>3861</v>
      </c>
      <c r="AD64" s="1192" t="s">
        <v>3866</v>
      </c>
      <c r="AE64" s="1193"/>
      <c r="AF64" s="1193"/>
      <c r="AG64" s="1193"/>
      <c r="AH64" s="1193"/>
      <c r="AI64" s="1193"/>
      <c r="AJ64" s="1194"/>
      <c r="AK64" s="1129" t="s">
        <v>1673</v>
      </c>
      <c r="AL64" s="1181" t="s">
        <v>3867</v>
      </c>
      <c r="AM64" s="1178" t="s">
        <v>3868</v>
      </c>
      <c r="AN64" s="1179"/>
      <c r="AO64" s="1179"/>
      <c r="AP64" s="1179"/>
      <c r="AQ64" s="1179"/>
      <c r="AR64" s="1179"/>
      <c r="AS64" s="1180"/>
      <c r="AT64" s="1130" t="s">
        <v>1673</v>
      </c>
      <c r="AU64" s="1184" t="s">
        <v>3869</v>
      </c>
      <c r="AV64" s="1187" t="s">
        <v>3870</v>
      </c>
      <c r="AW64" s="1188"/>
      <c r="AX64" s="1188"/>
      <c r="AY64" s="1188"/>
      <c r="AZ64" s="1188"/>
      <c r="BA64" s="1188"/>
      <c r="BB64" s="1189"/>
      <c r="BC64" s="1130" t="s">
        <v>1673</v>
      </c>
      <c r="BD64" s="1152" t="s">
        <v>3871</v>
      </c>
      <c r="BE64" s="1155" t="s">
        <v>3872</v>
      </c>
      <c r="BF64" s="1156"/>
      <c r="BG64" s="1156"/>
      <c r="BH64" s="1156"/>
      <c r="BI64" s="1156"/>
      <c r="BJ64" s="1156"/>
      <c r="BK64" s="1157"/>
      <c r="BL64" s="1130" t="s">
        <v>1673</v>
      </c>
      <c r="BM64" s="1158" t="s">
        <v>3873</v>
      </c>
      <c r="BN64" s="1160" t="s">
        <v>3874</v>
      </c>
      <c r="BO64" s="1161"/>
      <c r="BP64" s="1161"/>
      <c r="BQ64" s="1161"/>
      <c r="BR64" s="1161"/>
      <c r="BS64" s="1161"/>
      <c r="BT64" s="1162"/>
      <c r="BU64" s="1117" t="s">
        <v>1674</v>
      </c>
      <c r="BV64" s="1118"/>
      <c r="BW64" s="1118"/>
      <c r="BX64" s="1118"/>
      <c r="BY64" s="1118"/>
      <c r="BZ64" s="1118"/>
      <c r="CA64" s="1118"/>
      <c r="CB64" s="1118"/>
      <c r="CC64" s="1119"/>
    </row>
    <row r="65" spans="1:81" ht="16.149999999999999" customHeight="1" x14ac:dyDescent="0.25">
      <c r="A65" s="661"/>
      <c r="B65" s="1130"/>
      <c r="C65" s="1130"/>
      <c r="D65" s="1107"/>
      <c r="E65" s="1107"/>
      <c r="F65" s="1100"/>
      <c r="G65" s="1100"/>
      <c r="H65" s="1100"/>
      <c r="I65" s="1100"/>
      <c r="J65" s="1134"/>
      <c r="K65" s="1135"/>
      <c r="L65" s="1137"/>
      <c r="M65" s="1140"/>
      <c r="N65" s="1164"/>
      <c r="O65" s="1167"/>
      <c r="P65" s="1170"/>
      <c r="Q65" s="1173"/>
      <c r="R65" s="1134"/>
      <c r="S65" s="1176"/>
      <c r="T65" s="1128"/>
      <c r="U65" s="1128"/>
      <c r="V65" s="1128"/>
      <c r="W65" s="1176"/>
      <c r="X65" s="667" t="s">
        <v>12</v>
      </c>
      <c r="Y65" s="667" t="s">
        <v>13</v>
      </c>
      <c r="Z65" s="667" t="s">
        <v>12</v>
      </c>
      <c r="AA65" s="667" t="s">
        <v>13</v>
      </c>
      <c r="AB65" s="1130"/>
      <c r="AC65" s="1137"/>
      <c r="AD65" s="1104" t="s">
        <v>8</v>
      </c>
      <c r="AE65" s="1106" t="s">
        <v>9</v>
      </c>
      <c r="AF65" s="1106"/>
      <c r="AG65" s="1106"/>
      <c r="AH65" s="1106"/>
      <c r="AI65" s="1126" t="s">
        <v>1664</v>
      </c>
      <c r="AJ65" s="1102" t="s">
        <v>10</v>
      </c>
      <c r="AK65" s="1130"/>
      <c r="AL65" s="1182"/>
      <c r="AM65" s="1150" t="s">
        <v>11</v>
      </c>
      <c r="AN65" s="1106" t="s">
        <v>9</v>
      </c>
      <c r="AO65" s="1106"/>
      <c r="AP65" s="1106"/>
      <c r="AQ65" s="1106"/>
      <c r="AR65" s="1126" t="s">
        <v>1664</v>
      </c>
      <c r="AS65" s="1102" t="s">
        <v>10</v>
      </c>
      <c r="AT65" s="1130"/>
      <c r="AU65" s="1185"/>
      <c r="AV65" s="1150" t="s">
        <v>11</v>
      </c>
      <c r="AW65" s="1106" t="s">
        <v>9</v>
      </c>
      <c r="AX65" s="1106"/>
      <c r="AY65" s="1106"/>
      <c r="AZ65" s="1106"/>
      <c r="BA65" s="1126" t="s">
        <v>1664</v>
      </c>
      <c r="BB65" s="1102" t="s">
        <v>10</v>
      </c>
      <c r="BC65" s="1130"/>
      <c r="BD65" s="1153"/>
      <c r="BE65" s="1150" t="s">
        <v>11</v>
      </c>
      <c r="BF65" s="1106" t="s">
        <v>9</v>
      </c>
      <c r="BG65" s="1106"/>
      <c r="BH65" s="1106"/>
      <c r="BI65" s="1106"/>
      <c r="BJ65" s="1126" t="s">
        <v>1664</v>
      </c>
      <c r="BK65" s="1102" t="s">
        <v>10</v>
      </c>
      <c r="BL65" s="1130"/>
      <c r="BM65" s="1158"/>
      <c r="BN65" s="1104" t="s">
        <v>11</v>
      </c>
      <c r="BO65" s="1106" t="s">
        <v>9</v>
      </c>
      <c r="BP65" s="1106"/>
      <c r="BQ65" s="1106"/>
      <c r="BR65" s="1106"/>
      <c r="BS65" s="1213" t="s">
        <v>1664</v>
      </c>
      <c r="BT65" s="1214" t="s">
        <v>10</v>
      </c>
      <c r="BU65" s="1120"/>
      <c r="BV65" s="1121"/>
      <c r="BW65" s="1121"/>
      <c r="BX65" s="1121"/>
      <c r="BY65" s="1121"/>
      <c r="BZ65" s="1121"/>
      <c r="CA65" s="1121"/>
      <c r="CB65" s="1121"/>
      <c r="CC65" s="1122"/>
    </row>
    <row r="66" spans="1:81" ht="16.149999999999999" customHeight="1" x14ac:dyDescent="0.25">
      <c r="A66" s="661"/>
      <c r="B66" s="1130"/>
      <c r="C66" s="1130"/>
      <c r="D66" s="1107"/>
      <c r="E66" s="1107"/>
      <c r="F66" s="1101"/>
      <c r="G66" s="1101"/>
      <c r="H66" s="1101"/>
      <c r="I66" s="1101"/>
      <c r="J66" s="1134"/>
      <c r="K66" s="1135"/>
      <c r="L66" s="1138"/>
      <c r="M66" s="1141"/>
      <c r="N66" s="1165"/>
      <c r="O66" s="1168"/>
      <c r="P66" s="1171"/>
      <c r="Q66" s="1174"/>
      <c r="R66" s="1134"/>
      <c r="S66" s="1177"/>
      <c r="T66" s="1128"/>
      <c r="U66" s="1128"/>
      <c r="V66" s="1128"/>
      <c r="W66" s="1177"/>
      <c r="X66" s="668" t="s">
        <v>1671</v>
      </c>
      <c r="Y66" s="668" t="s">
        <v>1671</v>
      </c>
      <c r="Z66" s="668" t="s">
        <v>1671</v>
      </c>
      <c r="AA66" s="668" t="s">
        <v>1671</v>
      </c>
      <c r="AB66" s="1130"/>
      <c r="AC66" s="1138"/>
      <c r="AD66" s="1105"/>
      <c r="AE66" s="662" t="s">
        <v>14</v>
      </c>
      <c r="AF66" s="662" t="s">
        <v>17</v>
      </c>
      <c r="AG66" s="662" t="s">
        <v>15</v>
      </c>
      <c r="AH66" s="662" t="s">
        <v>16</v>
      </c>
      <c r="AI66" s="1127"/>
      <c r="AJ66" s="1103"/>
      <c r="AK66" s="1130"/>
      <c r="AL66" s="1183"/>
      <c r="AM66" s="1151"/>
      <c r="AN66" s="662" t="s">
        <v>14</v>
      </c>
      <c r="AO66" s="662" t="s">
        <v>17</v>
      </c>
      <c r="AP66" s="662" t="s">
        <v>15</v>
      </c>
      <c r="AQ66" s="662" t="s">
        <v>16</v>
      </c>
      <c r="AR66" s="1127"/>
      <c r="AS66" s="1103"/>
      <c r="AT66" s="1130"/>
      <c r="AU66" s="1186"/>
      <c r="AV66" s="1151"/>
      <c r="AW66" s="662" t="s">
        <v>14</v>
      </c>
      <c r="AX66" s="662" t="s">
        <v>17</v>
      </c>
      <c r="AY66" s="662" t="s">
        <v>15</v>
      </c>
      <c r="AZ66" s="662" t="s">
        <v>16</v>
      </c>
      <c r="BA66" s="1127"/>
      <c r="BB66" s="1103"/>
      <c r="BC66" s="1130"/>
      <c r="BD66" s="1154"/>
      <c r="BE66" s="1151"/>
      <c r="BF66" s="662" t="s">
        <v>14</v>
      </c>
      <c r="BG66" s="662" t="s">
        <v>17</v>
      </c>
      <c r="BH66" s="662" t="s">
        <v>15</v>
      </c>
      <c r="BI66" s="662" t="s">
        <v>16</v>
      </c>
      <c r="BJ66" s="1127"/>
      <c r="BK66" s="1103"/>
      <c r="BL66" s="1130"/>
      <c r="BM66" s="1159"/>
      <c r="BN66" s="1105"/>
      <c r="BO66" s="662" t="s">
        <v>14</v>
      </c>
      <c r="BP66" s="662" t="s">
        <v>17</v>
      </c>
      <c r="BQ66" s="662" t="s">
        <v>15</v>
      </c>
      <c r="BR66" s="662" t="s">
        <v>16</v>
      </c>
      <c r="BS66" s="1127"/>
      <c r="BT66" s="1215"/>
      <c r="BU66" s="1123"/>
      <c r="BV66" s="1124"/>
      <c r="BW66" s="1124"/>
      <c r="BX66" s="1124"/>
      <c r="BY66" s="1124"/>
      <c r="BZ66" s="1124"/>
      <c r="CA66" s="1124"/>
      <c r="CB66" s="1124"/>
      <c r="CC66" s="1125"/>
    </row>
    <row r="67" spans="1:81" ht="16.149999999999999" customHeight="1" thickBot="1" x14ac:dyDescent="0.3">
      <c r="B67" s="658"/>
    </row>
    <row r="68" spans="1:81" s="690" customFormat="1" ht="40.15" customHeight="1" thickTop="1" thickBot="1" x14ac:dyDescent="0.3">
      <c r="A68" s="673"/>
      <c r="B68" s="2430" t="s">
        <v>1478</v>
      </c>
      <c r="C68" s="1314" t="s">
        <v>1482</v>
      </c>
      <c r="D68" s="1096"/>
      <c r="E68" s="1093"/>
      <c r="F68" s="1093"/>
      <c r="G68" s="1093"/>
      <c r="H68" s="1093"/>
      <c r="I68" s="1093"/>
      <c r="J68" s="1219">
        <v>895</v>
      </c>
      <c r="K68" s="1216" t="str">
        <f>+[27]Metas!K1043</f>
        <v>Política pública de innovación para  Norte de Santander elaborada e implementada</v>
      </c>
      <c r="L68" s="1222"/>
      <c r="M68" s="1225">
        <f t="shared" si="61"/>
        <v>0</v>
      </c>
      <c r="N68" s="1228"/>
      <c r="O68" s="1231"/>
      <c r="P68" s="1234"/>
      <c r="Q68" s="1237"/>
      <c r="R68" s="1219">
        <f>+$J68</f>
        <v>895</v>
      </c>
      <c r="S68" s="677"/>
      <c r="T68" s="708"/>
      <c r="U68" s="708"/>
      <c r="V68" s="708"/>
      <c r="W68" s="677"/>
      <c r="X68" s="669"/>
      <c r="Y68" s="669"/>
      <c r="Z68" s="669"/>
      <c r="AA68" s="669"/>
      <c r="AB68" s="1219">
        <f t="shared" ref="AB68" si="72">+$J68</f>
        <v>895</v>
      </c>
      <c r="AC68" s="1240">
        <f t="shared" ref="AC68" si="73">+L68</f>
        <v>0</v>
      </c>
      <c r="AD68" s="308">
        <f t="shared" si="26"/>
        <v>0</v>
      </c>
      <c r="AE68" s="308">
        <f t="shared" si="26"/>
        <v>0</v>
      </c>
      <c r="AF68" s="308">
        <f t="shared" si="26"/>
        <v>0</v>
      </c>
      <c r="AG68" s="308">
        <f t="shared" si="26"/>
        <v>0</v>
      </c>
      <c r="AH68" s="308">
        <f t="shared" si="26"/>
        <v>0</v>
      </c>
      <c r="AI68" s="308">
        <f t="shared" si="26"/>
        <v>0</v>
      </c>
      <c r="AJ68" s="308">
        <f t="shared" si="26"/>
        <v>0</v>
      </c>
      <c r="AK68" s="1219">
        <f t="shared" ref="AK68" si="74">+$J68</f>
        <v>895</v>
      </c>
      <c r="AL68" s="1243">
        <f t="shared" si="65"/>
        <v>0</v>
      </c>
      <c r="AM68" s="308">
        <f t="shared" si="2"/>
        <v>0</v>
      </c>
      <c r="AN68" s="683"/>
      <c r="AO68" s="683"/>
      <c r="AP68" s="683"/>
      <c r="AQ68" s="683"/>
      <c r="AR68" s="683"/>
      <c r="AS68" s="683"/>
      <c r="AT68" s="1219">
        <f t="shared" ref="AT68" si="75">+$J68</f>
        <v>895</v>
      </c>
      <c r="AU68" s="1246">
        <f t="shared" si="67"/>
        <v>0</v>
      </c>
      <c r="AV68" s="308">
        <f t="shared" si="3"/>
        <v>0</v>
      </c>
      <c r="AW68" s="683"/>
      <c r="AX68" s="683"/>
      <c r="AY68" s="683"/>
      <c r="AZ68" s="683"/>
      <c r="BA68" s="683"/>
      <c r="BB68" s="683"/>
      <c r="BC68" s="1219">
        <f t="shared" ref="BC68" si="76">+$J68</f>
        <v>895</v>
      </c>
      <c r="BD68" s="1249">
        <f t="shared" si="69"/>
        <v>0</v>
      </c>
      <c r="BE68" s="308">
        <f t="shared" si="4"/>
        <v>0</v>
      </c>
      <c r="BF68" s="683"/>
      <c r="BG68" s="683"/>
      <c r="BH68" s="683"/>
      <c r="BI68" s="683"/>
      <c r="BJ68" s="683"/>
      <c r="BK68" s="683"/>
      <c r="BL68" s="1219">
        <f t="shared" ref="BL68" si="77">+$J68</f>
        <v>895</v>
      </c>
      <c r="BM68" s="1252">
        <f t="shared" si="71"/>
        <v>0</v>
      </c>
      <c r="BN68" s="308">
        <f t="shared" si="5"/>
        <v>0</v>
      </c>
      <c r="BO68" s="683"/>
      <c r="BP68" s="683"/>
      <c r="BQ68" s="683"/>
      <c r="BR68" s="683"/>
      <c r="BS68" s="683"/>
      <c r="BT68" s="683"/>
      <c r="BU68" s="1204"/>
      <c r="BV68" s="1205"/>
      <c r="BW68" s="1205"/>
      <c r="BX68" s="1205"/>
      <c r="BY68" s="1205"/>
      <c r="BZ68" s="1205"/>
      <c r="CA68" s="1205"/>
      <c r="CB68" s="1205"/>
      <c r="CC68" s="1206"/>
    </row>
    <row r="69" spans="1:81" s="690" customFormat="1" ht="40.15" customHeight="1" thickTop="1" thickBot="1" x14ac:dyDescent="0.3">
      <c r="A69" s="673"/>
      <c r="B69" s="2430"/>
      <c r="C69" s="1315"/>
      <c r="D69" s="1097"/>
      <c r="E69" s="1094"/>
      <c r="F69" s="1094"/>
      <c r="G69" s="1094"/>
      <c r="H69" s="1094"/>
      <c r="I69" s="1094"/>
      <c r="J69" s="1220"/>
      <c r="K69" s="1217"/>
      <c r="L69" s="1223"/>
      <c r="M69" s="1226"/>
      <c r="N69" s="1229"/>
      <c r="O69" s="1232"/>
      <c r="P69" s="1235"/>
      <c r="Q69" s="1238"/>
      <c r="R69" s="1220"/>
      <c r="S69" s="678"/>
      <c r="T69" s="709"/>
      <c r="U69" s="709"/>
      <c r="V69" s="709"/>
      <c r="W69" s="678"/>
      <c r="X69" s="670"/>
      <c r="Y69" s="670"/>
      <c r="Z69" s="670"/>
      <c r="AA69" s="670"/>
      <c r="AB69" s="1220"/>
      <c r="AC69" s="1241"/>
      <c r="AD69" s="303">
        <f t="shared" si="26"/>
        <v>0</v>
      </c>
      <c r="AE69" s="303">
        <f t="shared" si="26"/>
        <v>0</v>
      </c>
      <c r="AF69" s="303">
        <f t="shared" si="26"/>
        <v>0</v>
      </c>
      <c r="AG69" s="303">
        <f t="shared" si="26"/>
        <v>0</v>
      </c>
      <c r="AH69" s="303">
        <f t="shared" si="26"/>
        <v>0</v>
      </c>
      <c r="AI69" s="303">
        <f t="shared" si="26"/>
        <v>0</v>
      </c>
      <c r="AJ69" s="303">
        <f t="shared" si="26"/>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Top="1" thickBot="1" x14ac:dyDescent="0.3">
      <c r="A70" s="673"/>
      <c r="B70" s="2430"/>
      <c r="C70" s="1315"/>
      <c r="D70" s="1097"/>
      <c r="E70" s="1094"/>
      <c r="F70" s="1094"/>
      <c r="G70" s="1094"/>
      <c r="H70" s="1094"/>
      <c r="I70" s="1094"/>
      <c r="J70" s="1220"/>
      <c r="K70" s="1217"/>
      <c r="L70" s="1223"/>
      <c r="M70" s="1226"/>
      <c r="N70" s="1229"/>
      <c r="O70" s="1232"/>
      <c r="P70" s="1235"/>
      <c r="Q70" s="1238"/>
      <c r="R70" s="1220"/>
      <c r="S70" s="678"/>
      <c r="T70" s="709"/>
      <c r="U70" s="709"/>
      <c r="V70" s="709"/>
      <c r="W70" s="678"/>
      <c r="X70" s="670"/>
      <c r="Y70" s="670"/>
      <c r="Z70" s="670"/>
      <c r="AA70" s="670"/>
      <c r="AB70" s="1220"/>
      <c r="AC70" s="1241"/>
      <c r="AD70" s="303">
        <f t="shared" si="26"/>
        <v>0</v>
      </c>
      <c r="AE70" s="303">
        <f t="shared" si="26"/>
        <v>0</v>
      </c>
      <c r="AF70" s="303">
        <f t="shared" si="26"/>
        <v>0</v>
      </c>
      <c r="AG70" s="303">
        <f t="shared" si="26"/>
        <v>0</v>
      </c>
      <c r="AH70" s="303">
        <f t="shared" si="26"/>
        <v>0</v>
      </c>
      <c r="AI70" s="303">
        <f t="shared" si="26"/>
        <v>0</v>
      </c>
      <c r="AJ70" s="303">
        <f t="shared" si="26"/>
        <v>0</v>
      </c>
      <c r="AK70" s="1220"/>
      <c r="AL70" s="1244"/>
      <c r="AM70" s="303">
        <f t="shared" si="2"/>
        <v>0</v>
      </c>
      <c r="AN70" s="684"/>
      <c r="AO70" s="684"/>
      <c r="AP70" s="684"/>
      <c r="AQ70" s="684"/>
      <c r="AR70" s="684"/>
      <c r="AS70" s="684"/>
      <c r="AT70" s="1220"/>
      <c r="AU70" s="1247"/>
      <c r="AV70" s="303">
        <f t="shared" si="3"/>
        <v>0</v>
      </c>
      <c r="AW70" s="684"/>
      <c r="AX70" s="684"/>
      <c r="AY70" s="684"/>
      <c r="AZ70" s="684"/>
      <c r="BA70" s="684"/>
      <c r="BB70" s="684"/>
      <c r="BC70" s="1220"/>
      <c r="BD70" s="1250"/>
      <c r="BE70" s="303">
        <f t="shared" si="4"/>
        <v>0</v>
      </c>
      <c r="BF70" s="684"/>
      <c r="BG70" s="684"/>
      <c r="BH70" s="684"/>
      <c r="BI70" s="684"/>
      <c r="BJ70" s="684"/>
      <c r="BK70" s="684"/>
      <c r="BL70" s="1220"/>
      <c r="BM70" s="1253"/>
      <c r="BN70" s="303">
        <f t="shared" si="5"/>
        <v>0</v>
      </c>
      <c r="BO70" s="684"/>
      <c r="BP70" s="684"/>
      <c r="BQ70" s="684"/>
      <c r="BR70" s="684"/>
      <c r="BS70" s="684"/>
      <c r="BT70" s="684"/>
      <c r="BU70" s="1207"/>
      <c r="BV70" s="1208"/>
      <c r="BW70" s="1208"/>
      <c r="BX70" s="1208"/>
      <c r="BY70" s="1208"/>
      <c r="BZ70" s="1208"/>
      <c r="CA70" s="1208"/>
      <c r="CB70" s="1208"/>
      <c r="CC70" s="1209"/>
    </row>
    <row r="71" spans="1:81" s="690" customFormat="1" ht="40.15" customHeight="1" thickTop="1" thickBot="1" x14ac:dyDescent="0.3">
      <c r="A71" s="673"/>
      <c r="B71" s="2430"/>
      <c r="C71" s="1315"/>
      <c r="D71" s="1098"/>
      <c r="E71" s="1095"/>
      <c r="F71" s="1095"/>
      <c r="G71" s="1095"/>
      <c r="H71" s="1095"/>
      <c r="I71" s="1095"/>
      <c r="J71" s="1221"/>
      <c r="K71" s="1218"/>
      <c r="L71" s="1224"/>
      <c r="M71" s="1227"/>
      <c r="N71" s="1230"/>
      <c r="O71" s="1233"/>
      <c r="P71" s="1236"/>
      <c r="Q71" s="1239"/>
      <c r="R71" s="1221"/>
      <c r="S71" s="679"/>
      <c r="T71" s="710"/>
      <c r="U71" s="710"/>
      <c r="V71" s="710"/>
      <c r="W71" s="679"/>
      <c r="X71" s="671"/>
      <c r="Y71" s="671"/>
      <c r="Z71" s="671"/>
      <c r="AA71" s="671"/>
      <c r="AB71" s="1221"/>
      <c r="AC71" s="1242"/>
      <c r="AD71" s="306">
        <f t="shared" si="26"/>
        <v>0</v>
      </c>
      <c r="AE71" s="306">
        <f t="shared" si="26"/>
        <v>0</v>
      </c>
      <c r="AF71" s="306">
        <f t="shared" si="26"/>
        <v>0</v>
      </c>
      <c r="AG71" s="306">
        <f t="shared" si="26"/>
        <v>0</v>
      </c>
      <c r="AH71" s="306">
        <f t="shared" si="26"/>
        <v>0</v>
      </c>
      <c r="AI71" s="306">
        <f t="shared" si="26"/>
        <v>0</v>
      </c>
      <c r="AJ71" s="306">
        <f t="shared" si="26"/>
        <v>0</v>
      </c>
      <c r="AK71" s="1221"/>
      <c r="AL71" s="1245"/>
      <c r="AM71" s="306">
        <f t="shared" si="2"/>
        <v>0</v>
      </c>
      <c r="AN71" s="685"/>
      <c r="AO71" s="685"/>
      <c r="AP71" s="685"/>
      <c r="AQ71" s="685"/>
      <c r="AR71" s="685"/>
      <c r="AS71" s="685"/>
      <c r="AT71" s="1221"/>
      <c r="AU71" s="1248"/>
      <c r="AV71" s="306">
        <f t="shared" si="3"/>
        <v>0</v>
      </c>
      <c r="AW71" s="685"/>
      <c r="AX71" s="685"/>
      <c r="AY71" s="685"/>
      <c r="AZ71" s="685"/>
      <c r="BA71" s="685"/>
      <c r="BB71" s="685"/>
      <c r="BC71" s="1221"/>
      <c r="BD71" s="1251"/>
      <c r="BE71" s="306">
        <f t="shared" si="4"/>
        <v>0</v>
      </c>
      <c r="BF71" s="685"/>
      <c r="BG71" s="685"/>
      <c r="BH71" s="685"/>
      <c r="BI71" s="685"/>
      <c r="BJ71" s="685"/>
      <c r="BK71" s="685"/>
      <c r="BL71" s="1221"/>
      <c r="BM71" s="1254"/>
      <c r="BN71" s="306">
        <f t="shared" si="5"/>
        <v>0</v>
      </c>
      <c r="BO71" s="685"/>
      <c r="BP71" s="685"/>
      <c r="BQ71" s="685"/>
      <c r="BR71" s="685"/>
      <c r="BS71" s="685"/>
      <c r="BT71" s="685"/>
      <c r="BU71" s="1210"/>
      <c r="BV71" s="1211"/>
      <c r="BW71" s="1211"/>
      <c r="BX71" s="1211"/>
      <c r="BY71" s="1211"/>
      <c r="BZ71" s="1211"/>
      <c r="CA71" s="1211"/>
      <c r="CB71" s="1211"/>
      <c r="CC71" s="1212"/>
    </row>
    <row r="72" spans="1:81" s="690" customFormat="1" ht="40.15" customHeight="1" thickTop="1" thickBot="1" x14ac:dyDescent="0.3">
      <c r="A72" s="673"/>
      <c r="B72" s="2430"/>
      <c r="C72" s="1315"/>
      <c r="D72" s="1096"/>
      <c r="E72" s="1093"/>
      <c r="F72" s="1093"/>
      <c r="G72" s="1093"/>
      <c r="H72" s="1093"/>
      <c r="I72" s="1093"/>
      <c r="J72" s="1219">
        <v>896</v>
      </c>
      <c r="K72" s="1216" t="str">
        <f>+[27]Metas!K1044</f>
        <v>Iniciativas apoyadas que permitan generar capacidades de innovación de los empresarios de Norte de Santander</v>
      </c>
      <c r="L72" s="1222">
        <v>1</v>
      </c>
      <c r="M72" s="1225">
        <f t="shared" si="61"/>
        <v>1</v>
      </c>
      <c r="N72" s="1228">
        <v>0.25</v>
      </c>
      <c r="O72" s="1231">
        <v>0.25</v>
      </c>
      <c r="P72" s="1234">
        <v>0.25</v>
      </c>
      <c r="Q72" s="1237">
        <v>0.25</v>
      </c>
      <c r="R72" s="1219">
        <f>+$J72</f>
        <v>896</v>
      </c>
      <c r="S72" s="677" t="s">
        <v>7608</v>
      </c>
      <c r="T72" s="709" t="s">
        <v>3834</v>
      </c>
      <c r="U72" s="709" t="s">
        <v>3839</v>
      </c>
      <c r="V72" s="709" t="s">
        <v>3842</v>
      </c>
      <c r="W72" s="677" t="s">
        <v>7609</v>
      </c>
      <c r="X72" s="669">
        <v>44593</v>
      </c>
      <c r="Y72" s="669">
        <v>44926</v>
      </c>
      <c r="Z72" s="669"/>
      <c r="AA72" s="669"/>
      <c r="AB72" s="1219">
        <f t="shared" ref="AB72" si="78">+$J72</f>
        <v>896</v>
      </c>
      <c r="AC72" s="1240">
        <f t="shared" ref="AC72" si="79">+L72</f>
        <v>1</v>
      </c>
      <c r="AD72" s="308">
        <f t="shared" si="26"/>
        <v>3</v>
      </c>
      <c r="AE72" s="308">
        <f t="shared" si="26"/>
        <v>3</v>
      </c>
      <c r="AF72" s="308">
        <f t="shared" si="26"/>
        <v>0</v>
      </c>
      <c r="AG72" s="308">
        <f t="shared" si="26"/>
        <v>0</v>
      </c>
      <c r="AH72" s="308">
        <f t="shared" si="26"/>
        <v>0</v>
      </c>
      <c r="AI72" s="308">
        <f t="shared" si="26"/>
        <v>0</v>
      </c>
      <c r="AJ72" s="308">
        <f t="shared" si="26"/>
        <v>0</v>
      </c>
      <c r="AK72" s="1219">
        <f t="shared" ref="AK72" si="80">+$J72</f>
        <v>896</v>
      </c>
      <c r="AL72" s="1243">
        <f t="shared" si="65"/>
        <v>0.25</v>
      </c>
      <c r="AM72" s="308">
        <f t="shared" si="2"/>
        <v>0</v>
      </c>
      <c r="AN72" s="683"/>
      <c r="AO72" s="683"/>
      <c r="AP72" s="683"/>
      <c r="AQ72" s="683"/>
      <c r="AR72" s="683"/>
      <c r="AS72" s="683"/>
      <c r="AT72" s="1219">
        <f t="shared" ref="AT72" si="81">+$J72</f>
        <v>896</v>
      </c>
      <c r="AU72" s="1246">
        <f t="shared" si="67"/>
        <v>0.25</v>
      </c>
      <c r="AV72" s="308">
        <f t="shared" si="3"/>
        <v>3</v>
      </c>
      <c r="AW72" s="683">
        <v>3</v>
      </c>
      <c r="AX72" s="683"/>
      <c r="AY72" s="683"/>
      <c r="AZ72" s="683"/>
      <c r="BA72" s="683"/>
      <c r="BB72" s="683"/>
      <c r="BC72" s="1219">
        <f t="shared" ref="BC72" si="82">+$J72</f>
        <v>896</v>
      </c>
      <c r="BD72" s="1249">
        <f t="shared" si="69"/>
        <v>0.25</v>
      </c>
      <c r="BE72" s="308">
        <f t="shared" si="4"/>
        <v>0</v>
      </c>
      <c r="BF72" s="683"/>
      <c r="BG72" s="683"/>
      <c r="BH72" s="683"/>
      <c r="BI72" s="683"/>
      <c r="BJ72" s="683"/>
      <c r="BK72" s="683"/>
      <c r="BL72" s="1219">
        <f t="shared" ref="BL72" si="83">+$J72</f>
        <v>896</v>
      </c>
      <c r="BM72" s="1252">
        <f t="shared" si="71"/>
        <v>0.25</v>
      </c>
      <c r="BN72" s="308">
        <f t="shared" si="5"/>
        <v>0</v>
      </c>
      <c r="BO72" s="683"/>
      <c r="BP72" s="683"/>
      <c r="BQ72" s="683"/>
      <c r="BR72" s="683"/>
      <c r="BS72" s="683"/>
      <c r="BT72" s="683"/>
      <c r="BU72" s="1204"/>
      <c r="BV72" s="1205"/>
      <c r="BW72" s="1205"/>
      <c r="BX72" s="1205"/>
      <c r="BY72" s="1205"/>
      <c r="BZ72" s="1205"/>
      <c r="CA72" s="1205"/>
      <c r="CB72" s="1205"/>
      <c r="CC72" s="1206"/>
    </row>
    <row r="73" spans="1:81" s="690" customFormat="1" ht="40.15" customHeight="1" thickTop="1" thickBot="1" x14ac:dyDescent="0.3">
      <c r="A73" s="673"/>
      <c r="B73" s="2430"/>
      <c r="C73" s="1315"/>
      <c r="D73" s="1097"/>
      <c r="E73" s="1094"/>
      <c r="F73" s="1094"/>
      <c r="G73" s="1094"/>
      <c r="H73" s="1094"/>
      <c r="I73" s="1094"/>
      <c r="J73" s="1220"/>
      <c r="K73" s="1217"/>
      <c r="L73" s="1223"/>
      <c r="M73" s="1226"/>
      <c r="N73" s="1229"/>
      <c r="O73" s="1232"/>
      <c r="P73" s="1235"/>
      <c r="Q73" s="1238"/>
      <c r="R73" s="1220"/>
      <c r="S73" s="678" t="s">
        <v>7610</v>
      </c>
      <c r="T73" s="709" t="s">
        <v>3834</v>
      </c>
      <c r="U73" s="709" t="s">
        <v>3839</v>
      </c>
      <c r="V73" s="709" t="s">
        <v>3842</v>
      </c>
      <c r="W73" s="678" t="s">
        <v>7611</v>
      </c>
      <c r="X73" s="670">
        <v>44652</v>
      </c>
      <c r="Y73" s="670">
        <v>44926</v>
      </c>
      <c r="Z73" s="670"/>
      <c r="AA73" s="670"/>
      <c r="AB73" s="1220"/>
      <c r="AC73" s="1241"/>
      <c r="AD73" s="303">
        <f t="shared" si="26"/>
        <v>3</v>
      </c>
      <c r="AE73" s="303">
        <f t="shared" si="26"/>
        <v>3</v>
      </c>
      <c r="AF73" s="303">
        <f t="shared" si="26"/>
        <v>0</v>
      </c>
      <c r="AG73" s="303">
        <f t="shared" si="26"/>
        <v>0</v>
      </c>
      <c r="AH73" s="303">
        <f t="shared" si="26"/>
        <v>0</v>
      </c>
      <c r="AI73" s="303">
        <f t="shared" si="26"/>
        <v>0</v>
      </c>
      <c r="AJ73" s="303">
        <f t="shared" si="26"/>
        <v>0</v>
      </c>
      <c r="AK73" s="1220"/>
      <c r="AL73" s="1244"/>
      <c r="AM73" s="303">
        <f t="shared" si="2"/>
        <v>0</v>
      </c>
      <c r="AN73" s="684"/>
      <c r="AO73" s="684"/>
      <c r="AP73" s="684"/>
      <c r="AQ73" s="684"/>
      <c r="AR73" s="684"/>
      <c r="AS73" s="684"/>
      <c r="AT73" s="1220"/>
      <c r="AU73" s="1247"/>
      <c r="AV73" s="303">
        <f t="shared" si="3"/>
        <v>3</v>
      </c>
      <c r="AW73" s="684">
        <v>3</v>
      </c>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Top="1" thickBot="1" x14ac:dyDescent="0.3">
      <c r="A74" s="673"/>
      <c r="B74" s="2430"/>
      <c r="C74" s="1315"/>
      <c r="D74" s="1097"/>
      <c r="E74" s="1094"/>
      <c r="F74" s="1094"/>
      <c r="G74" s="1094"/>
      <c r="H74" s="1094"/>
      <c r="I74" s="1094"/>
      <c r="J74" s="1220"/>
      <c r="K74" s="1217"/>
      <c r="L74" s="1223"/>
      <c r="M74" s="1226"/>
      <c r="N74" s="1229"/>
      <c r="O74" s="1232"/>
      <c r="P74" s="1235"/>
      <c r="Q74" s="1238"/>
      <c r="R74" s="1220"/>
      <c r="S74" s="678" t="s">
        <v>7612</v>
      </c>
      <c r="T74" s="709" t="s">
        <v>3834</v>
      </c>
      <c r="U74" s="709" t="s">
        <v>3839</v>
      </c>
      <c r="V74" s="709" t="s">
        <v>3842</v>
      </c>
      <c r="W74" s="678" t="s">
        <v>4231</v>
      </c>
      <c r="X74" s="670">
        <v>44652</v>
      </c>
      <c r="Y74" s="670">
        <v>44926</v>
      </c>
      <c r="Z74" s="670"/>
      <c r="AA74" s="670"/>
      <c r="AB74" s="1220"/>
      <c r="AC74" s="1241"/>
      <c r="AD74" s="303">
        <f t="shared" si="26"/>
        <v>4</v>
      </c>
      <c r="AE74" s="303">
        <f t="shared" si="26"/>
        <v>4</v>
      </c>
      <c r="AF74" s="303">
        <f t="shared" si="26"/>
        <v>0</v>
      </c>
      <c r="AG74" s="303">
        <f t="shared" si="26"/>
        <v>0</v>
      </c>
      <c r="AH74" s="303">
        <f t="shared" si="26"/>
        <v>0</v>
      </c>
      <c r="AI74" s="303">
        <f t="shared" si="26"/>
        <v>0</v>
      </c>
      <c r="AJ74" s="303">
        <f t="shared" si="26"/>
        <v>0</v>
      </c>
      <c r="AK74" s="1220"/>
      <c r="AL74" s="1244"/>
      <c r="AM74" s="303">
        <f t="shared" si="2"/>
        <v>0</v>
      </c>
      <c r="AN74" s="684"/>
      <c r="AO74" s="684"/>
      <c r="AP74" s="684"/>
      <c r="AQ74" s="684"/>
      <c r="AR74" s="684"/>
      <c r="AS74" s="684"/>
      <c r="AT74" s="1220"/>
      <c r="AU74" s="1247"/>
      <c r="AV74" s="303">
        <f t="shared" si="3"/>
        <v>4</v>
      </c>
      <c r="AW74" s="684">
        <v>4</v>
      </c>
      <c r="AX74" s="684"/>
      <c r="AY74" s="684"/>
      <c r="AZ74" s="684"/>
      <c r="BA74" s="684"/>
      <c r="BB74" s="684"/>
      <c r="BC74" s="1220"/>
      <c r="BD74" s="1250"/>
      <c r="BE74" s="303">
        <f t="shared" si="4"/>
        <v>0</v>
      </c>
      <c r="BF74" s="684"/>
      <c r="BG74" s="684"/>
      <c r="BH74" s="684"/>
      <c r="BI74" s="684"/>
      <c r="BJ74" s="684"/>
      <c r="BK74" s="684"/>
      <c r="BL74" s="1220"/>
      <c r="BM74" s="1253"/>
      <c r="BN74" s="303">
        <f t="shared" si="5"/>
        <v>0</v>
      </c>
      <c r="BO74" s="684"/>
      <c r="BP74" s="684"/>
      <c r="BQ74" s="684"/>
      <c r="BR74" s="684"/>
      <c r="BS74" s="684"/>
      <c r="BT74" s="684"/>
      <c r="BU74" s="1207"/>
      <c r="BV74" s="1208"/>
      <c r="BW74" s="1208"/>
      <c r="BX74" s="1208"/>
      <c r="BY74" s="1208"/>
      <c r="BZ74" s="1208"/>
      <c r="CA74" s="1208"/>
      <c r="CB74" s="1208"/>
      <c r="CC74" s="1209"/>
    </row>
    <row r="75" spans="1:81" s="690" customFormat="1" ht="40.15" customHeight="1" thickTop="1" thickBot="1" x14ac:dyDescent="0.3">
      <c r="A75" s="673"/>
      <c r="B75" s="2430"/>
      <c r="C75" s="1314" t="s">
        <v>1485</v>
      </c>
      <c r="D75" s="1096"/>
      <c r="E75" s="1093"/>
      <c r="F75" s="1093"/>
      <c r="G75" s="1093"/>
      <c r="H75" s="1093"/>
      <c r="I75" s="1093"/>
      <c r="J75" s="1219">
        <v>897</v>
      </c>
      <c r="K75" s="1216" t="str">
        <f>+[27]Metas!K1045</f>
        <v>Creación del Banco de Proyectos de CTeI</v>
      </c>
      <c r="L75" s="1222"/>
      <c r="M75" s="1225">
        <f t="shared" si="61"/>
        <v>0</v>
      </c>
      <c r="N75" s="1228"/>
      <c r="O75" s="1231"/>
      <c r="P75" s="1234"/>
      <c r="Q75" s="1237"/>
      <c r="R75" s="1219">
        <f>+$J75</f>
        <v>897</v>
      </c>
      <c r="S75" s="677"/>
      <c r="T75" s="708"/>
      <c r="U75" s="708"/>
      <c r="V75" s="708"/>
      <c r="W75" s="677"/>
      <c r="X75" s="669"/>
      <c r="Y75" s="669"/>
      <c r="Z75" s="669"/>
      <c r="AA75" s="669"/>
      <c r="AB75" s="1219">
        <f t="shared" ref="AB75" si="84">+$J75</f>
        <v>897</v>
      </c>
      <c r="AC75" s="1240">
        <f t="shared" ref="AC75" si="85">+L75</f>
        <v>0</v>
      </c>
      <c r="AD75" s="308">
        <f t="shared" si="26"/>
        <v>0</v>
      </c>
      <c r="AE75" s="308">
        <f t="shared" si="26"/>
        <v>0</v>
      </c>
      <c r="AF75" s="308">
        <f t="shared" si="26"/>
        <v>0</v>
      </c>
      <c r="AG75" s="308">
        <f t="shared" si="26"/>
        <v>0</v>
      </c>
      <c r="AH75" s="308">
        <f t="shared" si="26"/>
        <v>0</v>
      </c>
      <c r="AI75" s="308">
        <f t="shared" si="26"/>
        <v>0</v>
      </c>
      <c r="AJ75" s="308">
        <f t="shared" si="26"/>
        <v>0</v>
      </c>
      <c r="AK75" s="1219">
        <f t="shared" ref="AK75" si="86">+$J75</f>
        <v>897</v>
      </c>
      <c r="AL75" s="1243">
        <f t="shared" si="65"/>
        <v>0</v>
      </c>
      <c r="AM75" s="308">
        <f t="shared" si="2"/>
        <v>0</v>
      </c>
      <c r="AN75" s="683"/>
      <c r="AO75" s="683"/>
      <c r="AP75" s="683"/>
      <c r="AQ75" s="683"/>
      <c r="AR75" s="683"/>
      <c r="AS75" s="683"/>
      <c r="AT75" s="1219">
        <f t="shared" ref="AT75" si="87">+$J75</f>
        <v>897</v>
      </c>
      <c r="AU75" s="1246">
        <f t="shared" si="67"/>
        <v>0</v>
      </c>
      <c r="AV75" s="308">
        <f t="shared" si="3"/>
        <v>0</v>
      </c>
      <c r="AW75" s="683"/>
      <c r="AX75" s="683"/>
      <c r="AY75" s="683"/>
      <c r="AZ75" s="683"/>
      <c r="BA75" s="683"/>
      <c r="BB75" s="683"/>
      <c r="BC75" s="1219">
        <f t="shared" ref="BC75" si="88">+$J75</f>
        <v>897</v>
      </c>
      <c r="BD75" s="1249">
        <f t="shared" si="69"/>
        <v>0</v>
      </c>
      <c r="BE75" s="308">
        <f t="shared" si="4"/>
        <v>0</v>
      </c>
      <c r="BF75" s="683"/>
      <c r="BG75" s="683"/>
      <c r="BH75" s="683"/>
      <c r="BI75" s="683"/>
      <c r="BJ75" s="683"/>
      <c r="BK75" s="683"/>
      <c r="BL75" s="1219">
        <f t="shared" ref="BL75" si="89">+$J75</f>
        <v>897</v>
      </c>
      <c r="BM75" s="1252">
        <f t="shared" si="71"/>
        <v>0</v>
      </c>
      <c r="BN75" s="308">
        <f t="shared" si="5"/>
        <v>0</v>
      </c>
      <c r="BO75" s="683"/>
      <c r="BP75" s="683"/>
      <c r="BQ75" s="683"/>
      <c r="BR75" s="683"/>
      <c r="BS75" s="683"/>
      <c r="BT75" s="683"/>
      <c r="BU75" s="1204"/>
      <c r="BV75" s="1205"/>
      <c r="BW75" s="1205"/>
      <c r="BX75" s="1205"/>
      <c r="BY75" s="1205"/>
      <c r="BZ75" s="1205"/>
      <c r="CA75" s="1205"/>
      <c r="CB75" s="1205"/>
      <c r="CC75" s="1206"/>
    </row>
    <row r="76" spans="1:81" s="690" customFormat="1" ht="40.15" customHeight="1" thickTop="1" thickBot="1" x14ac:dyDescent="0.3">
      <c r="A76" s="673"/>
      <c r="B76" s="2430"/>
      <c r="C76" s="1315"/>
      <c r="D76" s="1097"/>
      <c r="E76" s="1094"/>
      <c r="F76" s="1094"/>
      <c r="G76" s="1094"/>
      <c r="H76" s="1094"/>
      <c r="I76" s="1094"/>
      <c r="J76" s="1220"/>
      <c r="K76" s="1217"/>
      <c r="L76" s="1223"/>
      <c r="M76" s="1226"/>
      <c r="N76" s="1229"/>
      <c r="O76" s="1232"/>
      <c r="P76" s="1235"/>
      <c r="Q76" s="1238"/>
      <c r="R76" s="1220"/>
      <c r="S76" s="678"/>
      <c r="T76" s="709"/>
      <c r="U76" s="709"/>
      <c r="V76" s="709"/>
      <c r="W76" s="678"/>
      <c r="X76" s="670"/>
      <c r="Y76" s="670"/>
      <c r="Z76" s="670"/>
      <c r="AA76" s="670"/>
      <c r="AB76" s="1220"/>
      <c r="AC76" s="1241"/>
      <c r="AD76" s="303">
        <f t="shared" ref="AD76:AJ101" si="90">+AM76+AV76+BE76+BN76</f>
        <v>0</v>
      </c>
      <c r="AE76" s="303">
        <f t="shared" si="90"/>
        <v>0</v>
      </c>
      <c r="AF76" s="303">
        <f t="shared" si="90"/>
        <v>0</v>
      </c>
      <c r="AG76" s="303">
        <f t="shared" si="90"/>
        <v>0</v>
      </c>
      <c r="AH76" s="303">
        <f t="shared" si="90"/>
        <v>0</v>
      </c>
      <c r="AI76" s="303">
        <f t="shared" si="90"/>
        <v>0</v>
      </c>
      <c r="AJ76" s="303">
        <f t="shared" si="90"/>
        <v>0</v>
      </c>
      <c r="AK76" s="1220"/>
      <c r="AL76" s="1244"/>
      <c r="AM76" s="303">
        <f t="shared" si="2"/>
        <v>0</v>
      </c>
      <c r="AN76" s="684"/>
      <c r="AO76" s="684"/>
      <c r="AP76" s="684"/>
      <c r="AQ76" s="684"/>
      <c r="AR76" s="684"/>
      <c r="AS76" s="684"/>
      <c r="AT76" s="1220"/>
      <c r="AU76" s="1247"/>
      <c r="AV76" s="303">
        <f t="shared" si="3"/>
        <v>0</v>
      </c>
      <c r="AW76" s="684"/>
      <c r="AX76" s="684"/>
      <c r="AY76" s="684"/>
      <c r="AZ76" s="684"/>
      <c r="BA76" s="684"/>
      <c r="BB76" s="684"/>
      <c r="BC76" s="1220"/>
      <c r="BD76" s="1250"/>
      <c r="BE76" s="303">
        <f t="shared" si="4"/>
        <v>0</v>
      </c>
      <c r="BF76" s="684"/>
      <c r="BG76" s="684"/>
      <c r="BH76" s="684"/>
      <c r="BI76" s="684"/>
      <c r="BJ76" s="684"/>
      <c r="BK76" s="684"/>
      <c r="BL76" s="1220"/>
      <c r="BM76" s="1253"/>
      <c r="BN76" s="303">
        <f t="shared" si="5"/>
        <v>0</v>
      </c>
      <c r="BO76" s="684"/>
      <c r="BP76" s="684"/>
      <c r="BQ76" s="684"/>
      <c r="BR76" s="684"/>
      <c r="BS76" s="684"/>
      <c r="BT76" s="684"/>
      <c r="BU76" s="1207"/>
      <c r="BV76" s="1208"/>
      <c r="BW76" s="1208"/>
      <c r="BX76" s="1208"/>
      <c r="BY76" s="1208"/>
      <c r="BZ76" s="1208"/>
      <c r="CA76" s="1208"/>
      <c r="CB76" s="1208"/>
      <c r="CC76" s="1209"/>
    </row>
    <row r="77" spans="1:81" s="690" customFormat="1" ht="40.15" customHeight="1" thickTop="1" thickBot="1" x14ac:dyDescent="0.3">
      <c r="A77" s="673"/>
      <c r="B77" s="2430"/>
      <c r="C77" s="1315"/>
      <c r="D77" s="1097"/>
      <c r="E77" s="1094"/>
      <c r="F77" s="1094"/>
      <c r="G77" s="1094"/>
      <c r="H77" s="1094"/>
      <c r="I77" s="1094"/>
      <c r="J77" s="1220"/>
      <c r="K77" s="1217"/>
      <c r="L77" s="1223"/>
      <c r="M77" s="1226"/>
      <c r="N77" s="1229"/>
      <c r="O77" s="1232"/>
      <c r="P77" s="1235"/>
      <c r="Q77" s="1238"/>
      <c r="R77" s="1220"/>
      <c r="S77" s="678"/>
      <c r="T77" s="709"/>
      <c r="U77" s="709"/>
      <c r="V77" s="709"/>
      <c r="W77" s="678"/>
      <c r="X77" s="670"/>
      <c r="Y77" s="670"/>
      <c r="Z77" s="670"/>
      <c r="AA77" s="670"/>
      <c r="AB77" s="1220"/>
      <c r="AC77" s="1241"/>
      <c r="AD77" s="303">
        <f t="shared" si="90"/>
        <v>0</v>
      </c>
      <c r="AE77" s="303">
        <f t="shared" si="90"/>
        <v>0</v>
      </c>
      <c r="AF77" s="303">
        <f t="shared" si="90"/>
        <v>0</v>
      </c>
      <c r="AG77" s="303">
        <f t="shared" si="90"/>
        <v>0</v>
      </c>
      <c r="AH77" s="303">
        <f t="shared" si="90"/>
        <v>0</v>
      </c>
      <c r="AI77" s="303">
        <f t="shared" si="90"/>
        <v>0</v>
      </c>
      <c r="AJ77" s="303">
        <f t="shared" si="90"/>
        <v>0</v>
      </c>
      <c r="AK77" s="1220"/>
      <c r="AL77" s="1244"/>
      <c r="AM77" s="303">
        <f t="shared" si="2"/>
        <v>0</v>
      </c>
      <c r="AN77" s="684"/>
      <c r="AO77" s="684"/>
      <c r="AP77" s="684"/>
      <c r="AQ77" s="684"/>
      <c r="AR77" s="684"/>
      <c r="AS77" s="684"/>
      <c r="AT77" s="1220"/>
      <c r="AU77" s="1247"/>
      <c r="AV77" s="303">
        <f t="shared" si="3"/>
        <v>0</v>
      </c>
      <c r="AW77" s="684"/>
      <c r="AX77" s="684"/>
      <c r="AY77" s="684"/>
      <c r="AZ77" s="684"/>
      <c r="BA77" s="684"/>
      <c r="BB77" s="684"/>
      <c r="BC77" s="1220"/>
      <c r="BD77" s="1250"/>
      <c r="BE77" s="303">
        <f t="shared" si="4"/>
        <v>0</v>
      </c>
      <c r="BF77" s="684"/>
      <c r="BG77" s="684"/>
      <c r="BH77" s="684"/>
      <c r="BI77" s="684"/>
      <c r="BJ77" s="684"/>
      <c r="BK77" s="684"/>
      <c r="BL77" s="1220"/>
      <c r="BM77" s="1253"/>
      <c r="BN77" s="303">
        <f t="shared" si="5"/>
        <v>0</v>
      </c>
      <c r="BO77" s="684"/>
      <c r="BP77" s="684"/>
      <c r="BQ77" s="684"/>
      <c r="BR77" s="684"/>
      <c r="BS77" s="684"/>
      <c r="BT77" s="684"/>
      <c r="BU77" s="1207"/>
      <c r="BV77" s="1208"/>
      <c r="BW77" s="1208"/>
      <c r="BX77" s="1208"/>
      <c r="BY77" s="1208"/>
      <c r="BZ77" s="1208"/>
      <c r="CA77" s="1208"/>
      <c r="CB77" s="1208"/>
      <c r="CC77" s="1209"/>
    </row>
    <row r="78" spans="1:81" s="690" customFormat="1" ht="40.15" customHeight="1" thickTop="1" thickBot="1" x14ac:dyDescent="0.3">
      <c r="A78" s="673"/>
      <c r="B78" s="2430"/>
      <c r="C78" s="1315"/>
      <c r="D78" s="1098"/>
      <c r="E78" s="1095"/>
      <c r="F78" s="1095"/>
      <c r="G78" s="1095"/>
      <c r="H78" s="1095"/>
      <c r="I78" s="1095"/>
      <c r="J78" s="1221"/>
      <c r="K78" s="1218"/>
      <c r="L78" s="1224"/>
      <c r="M78" s="1227"/>
      <c r="N78" s="1230"/>
      <c r="O78" s="1233"/>
      <c r="P78" s="1236"/>
      <c r="Q78" s="1239"/>
      <c r="R78" s="1221"/>
      <c r="S78" s="679"/>
      <c r="T78" s="710"/>
      <c r="U78" s="710"/>
      <c r="V78" s="710"/>
      <c r="W78" s="679"/>
      <c r="X78" s="671"/>
      <c r="Y78" s="671"/>
      <c r="Z78" s="671"/>
      <c r="AA78" s="671"/>
      <c r="AB78" s="1221"/>
      <c r="AC78" s="1242"/>
      <c r="AD78" s="306">
        <f t="shared" si="90"/>
        <v>0</v>
      </c>
      <c r="AE78" s="306">
        <f t="shared" si="90"/>
        <v>0</v>
      </c>
      <c r="AF78" s="306">
        <f t="shared" si="90"/>
        <v>0</v>
      </c>
      <c r="AG78" s="306">
        <f t="shared" si="90"/>
        <v>0</v>
      </c>
      <c r="AH78" s="306">
        <f t="shared" si="90"/>
        <v>0</v>
      </c>
      <c r="AI78" s="306">
        <f t="shared" si="90"/>
        <v>0</v>
      </c>
      <c r="AJ78" s="306">
        <f t="shared" si="90"/>
        <v>0</v>
      </c>
      <c r="AK78" s="1221"/>
      <c r="AL78" s="1245"/>
      <c r="AM78" s="306">
        <f t="shared" si="2"/>
        <v>0</v>
      </c>
      <c r="AN78" s="685"/>
      <c r="AO78" s="685"/>
      <c r="AP78" s="685"/>
      <c r="AQ78" s="685"/>
      <c r="AR78" s="685"/>
      <c r="AS78" s="685"/>
      <c r="AT78" s="1221"/>
      <c r="AU78" s="1248"/>
      <c r="AV78" s="306">
        <f t="shared" si="3"/>
        <v>0</v>
      </c>
      <c r="AW78" s="685"/>
      <c r="AX78" s="685"/>
      <c r="AY78" s="685"/>
      <c r="AZ78" s="685"/>
      <c r="BA78" s="685"/>
      <c r="BB78" s="685"/>
      <c r="BC78" s="1221"/>
      <c r="BD78" s="1251"/>
      <c r="BE78" s="306">
        <f t="shared" si="4"/>
        <v>0</v>
      </c>
      <c r="BF78" s="685"/>
      <c r="BG78" s="685"/>
      <c r="BH78" s="685"/>
      <c r="BI78" s="685"/>
      <c r="BJ78" s="685"/>
      <c r="BK78" s="685"/>
      <c r="BL78" s="1221"/>
      <c r="BM78" s="1254"/>
      <c r="BN78" s="306">
        <f t="shared" si="5"/>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thickBot="1" x14ac:dyDescent="0.3">
      <c r="A79" s="673"/>
      <c r="B79" s="2430"/>
      <c r="C79" s="1315"/>
      <c r="D79" s="1096"/>
      <c r="E79" s="1093"/>
      <c r="F79" s="1093"/>
      <c r="G79" s="1093"/>
      <c r="H79" s="1093"/>
      <c r="I79" s="1093"/>
      <c r="J79" s="1219">
        <v>898</v>
      </c>
      <c r="K79" s="1216" t="str">
        <f>+[27]Metas!K1046</f>
        <v>Apoyo al programa de Spin-Off e innovación</v>
      </c>
      <c r="L79" s="1222">
        <v>1</v>
      </c>
      <c r="M79" s="1225">
        <f t="shared" si="61"/>
        <v>1</v>
      </c>
      <c r="N79" s="1228">
        <v>0.25</v>
      </c>
      <c r="O79" s="1231">
        <v>0.25</v>
      </c>
      <c r="P79" s="1234">
        <v>0.25</v>
      </c>
      <c r="Q79" s="1237">
        <v>0.25</v>
      </c>
      <c r="R79" s="1219">
        <f>+$J79</f>
        <v>898</v>
      </c>
      <c r="S79" s="677" t="s">
        <v>7613</v>
      </c>
      <c r="T79" s="709" t="s">
        <v>3834</v>
      </c>
      <c r="U79" s="709" t="s">
        <v>3839</v>
      </c>
      <c r="V79" s="709" t="s">
        <v>3842</v>
      </c>
      <c r="W79" s="677" t="s">
        <v>4098</v>
      </c>
      <c r="X79" s="320">
        <v>44593</v>
      </c>
      <c r="Y79" s="320">
        <v>44742</v>
      </c>
      <c r="Z79" s="669"/>
      <c r="AA79" s="669"/>
      <c r="AB79" s="1219">
        <f t="shared" ref="AB79" si="91">+$J79</f>
        <v>898</v>
      </c>
      <c r="AC79" s="1240">
        <f t="shared" ref="AC79" si="92">+L79</f>
        <v>1</v>
      </c>
      <c r="AD79" s="308">
        <f t="shared" si="90"/>
        <v>15</v>
      </c>
      <c r="AE79" s="308">
        <f t="shared" si="90"/>
        <v>15</v>
      </c>
      <c r="AF79" s="308">
        <f t="shared" si="90"/>
        <v>0</v>
      </c>
      <c r="AG79" s="308">
        <f t="shared" si="90"/>
        <v>0</v>
      </c>
      <c r="AH79" s="308">
        <f t="shared" si="90"/>
        <v>0</v>
      </c>
      <c r="AI79" s="308">
        <f t="shared" si="90"/>
        <v>0</v>
      </c>
      <c r="AJ79" s="308">
        <f t="shared" si="90"/>
        <v>0</v>
      </c>
      <c r="AK79" s="1219">
        <f t="shared" ref="AK79" si="93">+$J79</f>
        <v>898</v>
      </c>
      <c r="AL79" s="1243">
        <f t="shared" si="65"/>
        <v>0.25</v>
      </c>
      <c r="AM79" s="308">
        <f t="shared" si="2"/>
        <v>0</v>
      </c>
      <c r="AN79" s="683"/>
      <c r="AO79" s="683"/>
      <c r="AP79" s="683"/>
      <c r="AQ79" s="683"/>
      <c r="AR79" s="683"/>
      <c r="AS79" s="683"/>
      <c r="AT79" s="1219">
        <f t="shared" ref="AT79" si="94">+$J79</f>
        <v>898</v>
      </c>
      <c r="AU79" s="1246">
        <f t="shared" si="67"/>
        <v>0.25</v>
      </c>
      <c r="AV79" s="308">
        <f t="shared" si="3"/>
        <v>15</v>
      </c>
      <c r="AW79" s="683">
        <v>15</v>
      </c>
      <c r="AX79" s="683"/>
      <c r="AY79" s="683"/>
      <c r="AZ79" s="683"/>
      <c r="BA79" s="683"/>
      <c r="BB79" s="683"/>
      <c r="BC79" s="1219">
        <f t="shared" ref="BC79" si="95">+$J79</f>
        <v>898</v>
      </c>
      <c r="BD79" s="1249">
        <f t="shared" si="69"/>
        <v>0.25</v>
      </c>
      <c r="BE79" s="308">
        <f t="shared" si="4"/>
        <v>0</v>
      </c>
      <c r="BF79" s="683"/>
      <c r="BG79" s="683"/>
      <c r="BH79" s="683"/>
      <c r="BI79" s="683"/>
      <c r="BJ79" s="683"/>
      <c r="BK79" s="683"/>
      <c r="BL79" s="1219">
        <f t="shared" ref="BL79" si="96">+$J79</f>
        <v>898</v>
      </c>
      <c r="BM79" s="1252">
        <f t="shared" si="71"/>
        <v>0.25</v>
      </c>
      <c r="BN79" s="308">
        <f t="shared" si="5"/>
        <v>0</v>
      </c>
      <c r="BO79" s="683"/>
      <c r="BP79" s="683"/>
      <c r="BQ79" s="683"/>
      <c r="BR79" s="683"/>
      <c r="BS79" s="683"/>
      <c r="BT79" s="683"/>
      <c r="BU79" s="1204"/>
      <c r="BV79" s="1205"/>
      <c r="BW79" s="1205"/>
      <c r="BX79" s="1205"/>
      <c r="BY79" s="1205"/>
      <c r="BZ79" s="1205"/>
      <c r="CA79" s="1205"/>
      <c r="CB79" s="1205"/>
      <c r="CC79" s="1206"/>
    </row>
    <row r="80" spans="1:81" s="690" customFormat="1" ht="40.15" customHeight="1" thickTop="1" thickBot="1" x14ac:dyDescent="0.3">
      <c r="A80" s="673"/>
      <c r="B80" s="2430"/>
      <c r="C80" s="1315"/>
      <c r="D80" s="1097"/>
      <c r="E80" s="1094"/>
      <c r="F80" s="1094"/>
      <c r="G80" s="1094"/>
      <c r="H80" s="1094"/>
      <c r="I80" s="1094"/>
      <c r="J80" s="1220"/>
      <c r="K80" s="1217"/>
      <c r="L80" s="1223"/>
      <c r="M80" s="1226"/>
      <c r="N80" s="1229"/>
      <c r="O80" s="1232"/>
      <c r="P80" s="1235"/>
      <c r="Q80" s="1238"/>
      <c r="R80" s="1220"/>
      <c r="S80" s="678" t="s">
        <v>7614</v>
      </c>
      <c r="T80" s="709" t="s">
        <v>3834</v>
      </c>
      <c r="U80" s="709" t="s">
        <v>3839</v>
      </c>
      <c r="V80" s="709" t="s">
        <v>3842</v>
      </c>
      <c r="W80" s="678" t="s">
        <v>7615</v>
      </c>
      <c r="X80" s="670">
        <v>44652</v>
      </c>
      <c r="Y80" s="670">
        <v>44742</v>
      </c>
      <c r="Z80" s="670"/>
      <c r="AA80" s="670"/>
      <c r="AB80" s="1220"/>
      <c r="AC80" s="1241"/>
      <c r="AD80" s="303">
        <f t="shared" si="90"/>
        <v>10</v>
      </c>
      <c r="AE80" s="303">
        <f t="shared" si="90"/>
        <v>10</v>
      </c>
      <c r="AF80" s="303">
        <f t="shared" si="90"/>
        <v>0</v>
      </c>
      <c r="AG80" s="303">
        <f t="shared" si="90"/>
        <v>0</v>
      </c>
      <c r="AH80" s="303">
        <f t="shared" si="90"/>
        <v>0</v>
      </c>
      <c r="AI80" s="303">
        <f t="shared" si="90"/>
        <v>0</v>
      </c>
      <c r="AJ80" s="303">
        <f t="shared" si="90"/>
        <v>0</v>
      </c>
      <c r="AK80" s="1220"/>
      <c r="AL80" s="1244"/>
      <c r="AM80" s="303">
        <f t="shared" ref="AM80:AM101" si="97">SUM(AN80:AS80)</f>
        <v>0</v>
      </c>
      <c r="AN80" s="684"/>
      <c r="AO80" s="684"/>
      <c r="AP80" s="684"/>
      <c r="AQ80" s="684"/>
      <c r="AR80" s="684"/>
      <c r="AS80" s="684"/>
      <c r="AT80" s="1220"/>
      <c r="AU80" s="1247"/>
      <c r="AV80" s="303">
        <f t="shared" ref="AV80:AV101" si="98">SUM(AW80:BB80)</f>
        <v>10</v>
      </c>
      <c r="AW80" s="684">
        <v>10</v>
      </c>
      <c r="AX80" s="684"/>
      <c r="AY80" s="684"/>
      <c r="AZ80" s="684"/>
      <c r="BA80" s="684"/>
      <c r="BB80" s="684"/>
      <c r="BC80" s="1220"/>
      <c r="BD80" s="1250"/>
      <c r="BE80" s="303">
        <f t="shared" ref="BE80:BE101" si="99">SUM(BF80:BK80)</f>
        <v>0</v>
      </c>
      <c r="BF80" s="684"/>
      <c r="BG80" s="684"/>
      <c r="BH80" s="684"/>
      <c r="BI80" s="684"/>
      <c r="BJ80" s="684"/>
      <c r="BK80" s="684"/>
      <c r="BL80" s="1220"/>
      <c r="BM80" s="1253"/>
      <c r="BN80" s="303">
        <f t="shared" ref="BN80:BN101" si="100">SUM(BO80:BT80)</f>
        <v>0</v>
      </c>
      <c r="BO80" s="684"/>
      <c r="BP80" s="684"/>
      <c r="BQ80" s="684"/>
      <c r="BR80" s="684"/>
      <c r="BS80" s="684"/>
      <c r="BT80" s="684"/>
      <c r="BU80" s="1207"/>
      <c r="BV80" s="1208"/>
      <c r="BW80" s="1208"/>
      <c r="BX80" s="1208"/>
      <c r="BY80" s="1208"/>
      <c r="BZ80" s="1208"/>
      <c r="CA80" s="1208"/>
      <c r="CB80" s="1208"/>
      <c r="CC80" s="1209"/>
    </row>
    <row r="81" spans="1:81" s="690" customFormat="1" ht="40.15" customHeight="1" thickTop="1" thickBot="1" x14ac:dyDescent="0.3">
      <c r="A81" s="673"/>
      <c r="B81" s="2430"/>
      <c r="C81" s="1315"/>
      <c r="D81" s="1097"/>
      <c r="E81" s="1094"/>
      <c r="F81" s="1094"/>
      <c r="G81" s="1094"/>
      <c r="H81" s="1094"/>
      <c r="I81" s="1094"/>
      <c r="J81" s="1220"/>
      <c r="K81" s="1217"/>
      <c r="L81" s="1223"/>
      <c r="M81" s="1226"/>
      <c r="N81" s="1229"/>
      <c r="O81" s="1232"/>
      <c r="P81" s="1235"/>
      <c r="Q81" s="1238"/>
      <c r="R81" s="1220"/>
      <c r="S81" s="678" t="s">
        <v>7616</v>
      </c>
      <c r="T81" s="709" t="s">
        <v>3834</v>
      </c>
      <c r="U81" s="709" t="s">
        <v>3839</v>
      </c>
      <c r="V81" s="709" t="s">
        <v>3842</v>
      </c>
      <c r="W81" s="678" t="s">
        <v>6428</v>
      </c>
      <c r="X81" s="670">
        <v>44652</v>
      </c>
      <c r="Y81" s="670">
        <v>44742</v>
      </c>
      <c r="Z81" s="670"/>
      <c r="AA81" s="670"/>
      <c r="AB81" s="1220"/>
      <c r="AC81" s="1241"/>
      <c r="AD81" s="303">
        <f t="shared" si="90"/>
        <v>10</v>
      </c>
      <c r="AE81" s="303">
        <f t="shared" si="90"/>
        <v>10</v>
      </c>
      <c r="AF81" s="303">
        <f t="shared" si="90"/>
        <v>0</v>
      </c>
      <c r="AG81" s="303">
        <f t="shared" si="90"/>
        <v>0</v>
      </c>
      <c r="AH81" s="303">
        <f t="shared" si="90"/>
        <v>0</v>
      </c>
      <c r="AI81" s="303">
        <f t="shared" si="90"/>
        <v>0</v>
      </c>
      <c r="AJ81" s="303">
        <f t="shared" si="90"/>
        <v>0</v>
      </c>
      <c r="AK81" s="1220"/>
      <c r="AL81" s="1244"/>
      <c r="AM81" s="303">
        <f t="shared" si="97"/>
        <v>0</v>
      </c>
      <c r="AN81" s="684"/>
      <c r="AO81" s="684"/>
      <c r="AP81" s="684"/>
      <c r="AQ81" s="684"/>
      <c r="AR81" s="684"/>
      <c r="AS81" s="684"/>
      <c r="AT81" s="1220"/>
      <c r="AU81" s="1247"/>
      <c r="AV81" s="303">
        <f t="shared" si="98"/>
        <v>5</v>
      </c>
      <c r="AW81" s="684">
        <v>5</v>
      </c>
      <c r="AX81" s="684"/>
      <c r="AY81" s="684"/>
      <c r="AZ81" s="684"/>
      <c r="BA81" s="684"/>
      <c r="BB81" s="684"/>
      <c r="BC81" s="1220"/>
      <c r="BD81" s="1250"/>
      <c r="BE81" s="303">
        <f t="shared" si="99"/>
        <v>0</v>
      </c>
      <c r="BF81" s="684"/>
      <c r="BG81" s="684"/>
      <c r="BH81" s="684"/>
      <c r="BI81" s="684"/>
      <c r="BJ81" s="684"/>
      <c r="BK81" s="684"/>
      <c r="BL81" s="1220"/>
      <c r="BM81" s="1253"/>
      <c r="BN81" s="303">
        <f t="shared" si="100"/>
        <v>5</v>
      </c>
      <c r="BO81" s="684">
        <v>5</v>
      </c>
      <c r="BP81" s="684"/>
      <c r="BQ81" s="684"/>
      <c r="BR81" s="684"/>
      <c r="BS81" s="684"/>
      <c r="BT81" s="684"/>
      <c r="BU81" s="1207"/>
      <c r="BV81" s="1208"/>
      <c r="BW81" s="1208"/>
      <c r="BX81" s="1208"/>
      <c r="BY81" s="1208"/>
      <c r="BZ81" s="1208"/>
      <c r="CA81" s="1208"/>
      <c r="CB81" s="1208"/>
      <c r="CC81" s="1209"/>
    </row>
    <row r="82" spans="1:81" s="690" customFormat="1" ht="40.15" customHeight="1" thickTop="1" thickBot="1" x14ac:dyDescent="0.3">
      <c r="A82" s="673"/>
      <c r="B82" s="2430"/>
      <c r="C82" s="1315"/>
      <c r="D82" s="1098"/>
      <c r="E82" s="1095"/>
      <c r="F82" s="1095"/>
      <c r="G82" s="1095"/>
      <c r="H82" s="1095"/>
      <c r="I82" s="1095"/>
      <c r="J82" s="1221"/>
      <c r="K82" s="1218"/>
      <c r="L82" s="1224"/>
      <c r="M82" s="1227"/>
      <c r="N82" s="1230"/>
      <c r="O82" s="1233"/>
      <c r="P82" s="1236"/>
      <c r="Q82" s="1239"/>
      <c r="R82" s="1221"/>
      <c r="S82" s="679" t="s">
        <v>7617</v>
      </c>
      <c r="T82" s="709" t="s">
        <v>3834</v>
      </c>
      <c r="U82" s="709" t="s">
        <v>3839</v>
      </c>
      <c r="V82" s="709" t="s">
        <v>3842</v>
      </c>
      <c r="W82" s="679" t="s">
        <v>7618</v>
      </c>
      <c r="X82" s="671">
        <v>44743</v>
      </c>
      <c r="Y82" s="671">
        <v>44925</v>
      </c>
      <c r="Z82" s="671"/>
      <c r="AA82" s="671"/>
      <c r="AB82" s="1221"/>
      <c r="AC82" s="1242"/>
      <c r="AD82" s="306">
        <f t="shared" si="90"/>
        <v>15</v>
      </c>
      <c r="AE82" s="306">
        <f t="shared" si="90"/>
        <v>15</v>
      </c>
      <c r="AF82" s="306">
        <f t="shared" si="90"/>
        <v>0</v>
      </c>
      <c r="AG82" s="306">
        <f t="shared" si="90"/>
        <v>0</v>
      </c>
      <c r="AH82" s="306">
        <f t="shared" si="90"/>
        <v>0</v>
      </c>
      <c r="AI82" s="306">
        <f t="shared" si="90"/>
        <v>0</v>
      </c>
      <c r="AJ82" s="306">
        <f t="shared" si="90"/>
        <v>0</v>
      </c>
      <c r="AK82" s="1221"/>
      <c r="AL82" s="1245"/>
      <c r="AM82" s="306">
        <f t="shared" si="97"/>
        <v>0</v>
      </c>
      <c r="AN82" s="685"/>
      <c r="AO82" s="685"/>
      <c r="AP82" s="685"/>
      <c r="AQ82" s="685"/>
      <c r="AR82" s="685"/>
      <c r="AS82" s="685"/>
      <c r="AT82" s="1221"/>
      <c r="AU82" s="1248"/>
      <c r="AV82" s="306">
        <f t="shared" si="98"/>
        <v>0</v>
      </c>
      <c r="AW82" s="685"/>
      <c r="AX82" s="685"/>
      <c r="AY82" s="685"/>
      <c r="AZ82" s="685"/>
      <c r="BA82" s="685"/>
      <c r="BB82" s="685"/>
      <c r="BC82" s="1221"/>
      <c r="BD82" s="1251"/>
      <c r="BE82" s="306">
        <f t="shared" si="99"/>
        <v>10</v>
      </c>
      <c r="BF82" s="685">
        <v>10</v>
      </c>
      <c r="BG82" s="685"/>
      <c r="BH82" s="685"/>
      <c r="BI82" s="685"/>
      <c r="BJ82" s="685"/>
      <c r="BK82" s="685"/>
      <c r="BL82" s="1221"/>
      <c r="BM82" s="1254"/>
      <c r="BN82" s="306">
        <f t="shared" si="100"/>
        <v>5</v>
      </c>
      <c r="BO82" s="685">
        <v>5</v>
      </c>
      <c r="BP82" s="685"/>
      <c r="BQ82" s="685"/>
      <c r="BR82" s="685"/>
      <c r="BS82" s="685"/>
      <c r="BT82" s="685"/>
      <c r="BU82" s="1210"/>
      <c r="BV82" s="1211"/>
      <c r="BW82" s="1211"/>
      <c r="BX82" s="1211"/>
      <c r="BY82" s="1211"/>
      <c r="BZ82" s="1211"/>
      <c r="CA82" s="1211"/>
      <c r="CB82" s="1211"/>
      <c r="CC82" s="1212"/>
    </row>
    <row r="83" spans="1:81" s="690" customFormat="1" ht="40.15" customHeight="1" thickTop="1" thickBot="1" x14ac:dyDescent="0.3">
      <c r="A83" s="673"/>
      <c r="B83" s="2430"/>
      <c r="C83" s="1315"/>
      <c r="D83" s="1096"/>
      <c r="E83" s="1093"/>
      <c r="F83" s="1093"/>
      <c r="G83" s="1093"/>
      <c r="H83" s="1093"/>
      <c r="I83" s="1093"/>
      <c r="J83" s="1219">
        <v>899</v>
      </c>
      <c r="K83" s="1216" t="str">
        <f>+[27]Metas!K1047</f>
        <v>Implementar un nuevo modelo de competitividad “Diamante de la Competitividad”.</v>
      </c>
      <c r="L83" s="1222"/>
      <c r="M83" s="1225">
        <f t="shared" si="61"/>
        <v>0</v>
      </c>
      <c r="N83" s="1228"/>
      <c r="O83" s="1231"/>
      <c r="P83" s="1234"/>
      <c r="Q83" s="1237"/>
      <c r="R83" s="1219">
        <f>+$J83</f>
        <v>899</v>
      </c>
      <c r="S83" s="677"/>
      <c r="T83" s="708"/>
      <c r="U83" s="708"/>
      <c r="V83" s="708"/>
      <c r="W83" s="677"/>
      <c r="X83" s="669"/>
      <c r="Y83" s="669"/>
      <c r="Z83" s="669"/>
      <c r="AA83" s="669"/>
      <c r="AB83" s="1219">
        <f t="shared" ref="AB83" si="101">+$J83</f>
        <v>899</v>
      </c>
      <c r="AC83" s="1240">
        <f t="shared" ref="AC83" si="102">+L83</f>
        <v>0</v>
      </c>
      <c r="AD83" s="308">
        <f t="shared" si="90"/>
        <v>0</v>
      </c>
      <c r="AE83" s="308">
        <f t="shared" si="90"/>
        <v>0</v>
      </c>
      <c r="AF83" s="308">
        <f t="shared" si="90"/>
        <v>0</v>
      </c>
      <c r="AG83" s="308">
        <f t="shared" si="90"/>
        <v>0</v>
      </c>
      <c r="AH83" s="308">
        <f t="shared" si="90"/>
        <v>0</v>
      </c>
      <c r="AI83" s="308">
        <f t="shared" si="90"/>
        <v>0</v>
      </c>
      <c r="AJ83" s="308">
        <f t="shared" si="90"/>
        <v>0</v>
      </c>
      <c r="AK83" s="1219">
        <f t="shared" ref="AK83" si="103">+$J83</f>
        <v>899</v>
      </c>
      <c r="AL83" s="1243">
        <f t="shared" si="65"/>
        <v>0</v>
      </c>
      <c r="AM83" s="308">
        <f t="shared" si="97"/>
        <v>0</v>
      </c>
      <c r="AN83" s="683"/>
      <c r="AO83" s="683"/>
      <c r="AP83" s="683"/>
      <c r="AQ83" s="683"/>
      <c r="AR83" s="683"/>
      <c r="AS83" s="683"/>
      <c r="AT83" s="1219">
        <f t="shared" ref="AT83" si="104">+$J83</f>
        <v>899</v>
      </c>
      <c r="AU83" s="1246">
        <f t="shared" si="67"/>
        <v>0</v>
      </c>
      <c r="AV83" s="308">
        <f t="shared" si="98"/>
        <v>0</v>
      </c>
      <c r="AW83" s="683"/>
      <c r="AX83" s="683"/>
      <c r="AY83" s="683"/>
      <c r="AZ83" s="683"/>
      <c r="BA83" s="683"/>
      <c r="BB83" s="683"/>
      <c r="BC83" s="1219">
        <f t="shared" ref="BC83" si="105">+$J83</f>
        <v>899</v>
      </c>
      <c r="BD83" s="1249">
        <f t="shared" si="69"/>
        <v>0</v>
      </c>
      <c r="BE83" s="308">
        <f t="shared" si="99"/>
        <v>0</v>
      </c>
      <c r="BF83" s="683"/>
      <c r="BG83" s="683"/>
      <c r="BH83" s="683"/>
      <c r="BI83" s="683"/>
      <c r="BJ83" s="683"/>
      <c r="BK83" s="683"/>
      <c r="BL83" s="1219">
        <f t="shared" ref="BL83" si="106">+$J83</f>
        <v>899</v>
      </c>
      <c r="BM83" s="1252">
        <f t="shared" si="71"/>
        <v>0</v>
      </c>
      <c r="BN83" s="308">
        <f t="shared" si="100"/>
        <v>0</v>
      </c>
      <c r="BO83" s="683"/>
      <c r="BP83" s="683"/>
      <c r="BQ83" s="683"/>
      <c r="BR83" s="683"/>
      <c r="BS83" s="683"/>
      <c r="BT83" s="683"/>
      <c r="BU83" s="1204"/>
      <c r="BV83" s="1205"/>
      <c r="BW83" s="1205"/>
      <c r="BX83" s="1205"/>
      <c r="BY83" s="1205"/>
      <c r="BZ83" s="1205"/>
      <c r="CA83" s="1205"/>
      <c r="CB83" s="1205"/>
      <c r="CC83" s="1206"/>
    </row>
    <row r="84" spans="1:81" s="690" customFormat="1" ht="40.15" customHeight="1" thickTop="1" thickBot="1" x14ac:dyDescent="0.3">
      <c r="A84" s="673"/>
      <c r="B84" s="2430"/>
      <c r="C84" s="1315"/>
      <c r="D84" s="1097"/>
      <c r="E84" s="1094"/>
      <c r="F84" s="1094"/>
      <c r="G84" s="1094"/>
      <c r="H84" s="1094"/>
      <c r="I84" s="1094"/>
      <c r="J84" s="1220"/>
      <c r="K84" s="1217"/>
      <c r="L84" s="1223"/>
      <c r="M84" s="1226"/>
      <c r="N84" s="1229"/>
      <c r="O84" s="1232"/>
      <c r="P84" s="1235"/>
      <c r="Q84" s="1238"/>
      <c r="R84" s="1220"/>
      <c r="S84" s="678"/>
      <c r="T84" s="709"/>
      <c r="U84" s="709"/>
      <c r="V84" s="709"/>
      <c r="W84" s="678"/>
      <c r="X84" s="670"/>
      <c r="Y84" s="670"/>
      <c r="Z84" s="670"/>
      <c r="AA84" s="670"/>
      <c r="AB84" s="1220"/>
      <c r="AC84" s="1241"/>
      <c r="AD84" s="303">
        <f t="shared" si="90"/>
        <v>0</v>
      </c>
      <c r="AE84" s="303">
        <f t="shared" si="90"/>
        <v>0</v>
      </c>
      <c r="AF84" s="303">
        <f t="shared" si="90"/>
        <v>0</v>
      </c>
      <c r="AG84" s="303">
        <f t="shared" si="90"/>
        <v>0</v>
      </c>
      <c r="AH84" s="303">
        <f t="shared" si="90"/>
        <v>0</v>
      </c>
      <c r="AI84" s="303">
        <f t="shared" si="90"/>
        <v>0</v>
      </c>
      <c r="AJ84" s="303">
        <f t="shared" si="90"/>
        <v>0</v>
      </c>
      <c r="AK84" s="1220"/>
      <c r="AL84" s="1244"/>
      <c r="AM84" s="303">
        <f t="shared" si="97"/>
        <v>0</v>
      </c>
      <c r="AN84" s="684"/>
      <c r="AO84" s="684"/>
      <c r="AP84" s="684"/>
      <c r="AQ84" s="684"/>
      <c r="AR84" s="684"/>
      <c r="AS84" s="684"/>
      <c r="AT84" s="1220"/>
      <c r="AU84" s="1247"/>
      <c r="AV84" s="303">
        <f t="shared" si="98"/>
        <v>0</v>
      </c>
      <c r="AW84" s="684"/>
      <c r="AX84" s="684"/>
      <c r="AY84" s="684"/>
      <c r="AZ84" s="684"/>
      <c r="BA84" s="684"/>
      <c r="BB84" s="684"/>
      <c r="BC84" s="1220"/>
      <c r="BD84" s="1250"/>
      <c r="BE84" s="303">
        <f t="shared" si="99"/>
        <v>0</v>
      </c>
      <c r="BF84" s="684"/>
      <c r="BG84" s="684"/>
      <c r="BH84" s="684"/>
      <c r="BI84" s="684"/>
      <c r="BJ84" s="684"/>
      <c r="BK84" s="684"/>
      <c r="BL84" s="1220"/>
      <c r="BM84" s="1253"/>
      <c r="BN84" s="303">
        <f t="shared" si="100"/>
        <v>0</v>
      </c>
      <c r="BO84" s="684"/>
      <c r="BP84" s="684"/>
      <c r="BQ84" s="684"/>
      <c r="BR84" s="684"/>
      <c r="BS84" s="684"/>
      <c r="BT84" s="684"/>
      <c r="BU84" s="1207"/>
      <c r="BV84" s="1208"/>
      <c r="BW84" s="1208"/>
      <c r="BX84" s="1208"/>
      <c r="BY84" s="1208"/>
      <c r="BZ84" s="1208"/>
      <c r="CA84" s="1208"/>
      <c r="CB84" s="1208"/>
      <c r="CC84" s="1209"/>
    </row>
    <row r="85" spans="1:81" s="690" customFormat="1" ht="40.15" customHeight="1" thickTop="1" thickBot="1" x14ac:dyDescent="0.3">
      <c r="A85" s="673"/>
      <c r="B85" s="2430"/>
      <c r="C85" s="1315"/>
      <c r="D85" s="1097"/>
      <c r="E85" s="1094"/>
      <c r="F85" s="1094"/>
      <c r="G85" s="1094"/>
      <c r="H85" s="1094"/>
      <c r="I85" s="1094"/>
      <c r="J85" s="1220"/>
      <c r="K85" s="1217"/>
      <c r="L85" s="1223"/>
      <c r="M85" s="1226"/>
      <c r="N85" s="1229"/>
      <c r="O85" s="1232"/>
      <c r="P85" s="1235"/>
      <c r="Q85" s="1238"/>
      <c r="R85" s="1220"/>
      <c r="S85" s="678"/>
      <c r="T85" s="709"/>
      <c r="U85" s="709"/>
      <c r="V85" s="709"/>
      <c r="W85" s="678"/>
      <c r="X85" s="670"/>
      <c r="Y85" s="670"/>
      <c r="Z85" s="670"/>
      <c r="AA85" s="670"/>
      <c r="AB85" s="1220"/>
      <c r="AC85" s="1241"/>
      <c r="AD85" s="303">
        <f t="shared" si="90"/>
        <v>0</v>
      </c>
      <c r="AE85" s="303">
        <f t="shared" si="90"/>
        <v>0</v>
      </c>
      <c r="AF85" s="303">
        <f t="shared" si="90"/>
        <v>0</v>
      </c>
      <c r="AG85" s="303">
        <f t="shared" si="90"/>
        <v>0</v>
      </c>
      <c r="AH85" s="303">
        <f t="shared" si="90"/>
        <v>0</v>
      </c>
      <c r="AI85" s="303">
        <f t="shared" si="90"/>
        <v>0</v>
      </c>
      <c r="AJ85" s="303">
        <f t="shared" si="90"/>
        <v>0</v>
      </c>
      <c r="AK85" s="1220"/>
      <c r="AL85" s="1244"/>
      <c r="AM85" s="303">
        <f t="shared" si="97"/>
        <v>0</v>
      </c>
      <c r="AN85" s="684"/>
      <c r="AO85" s="684"/>
      <c r="AP85" s="684"/>
      <c r="AQ85" s="684"/>
      <c r="AR85" s="684"/>
      <c r="AS85" s="684"/>
      <c r="AT85" s="1220"/>
      <c r="AU85" s="1247"/>
      <c r="AV85" s="303">
        <f t="shared" si="98"/>
        <v>0</v>
      </c>
      <c r="AW85" s="684"/>
      <c r="AX85" s="684"/>
      <c r="AY85" s="684"/>
      <c r="AZ85" s="684"/>
      <c r="BA85" s="684"/>
      <c r="BB85" s="684"/>
      <c r="BC85" s="1220"/>
      <c r="BD85" s="1250"/>
      <c r="BE85" s="303">
        <f t="shared" si="99"/>
        <v>0</v>
      </c>
      <c r="BF85" s="684"/>
      <c r="BG85" s="684"/>
      <c r="BH85" s="684"/>
      <c r="BI85" s="684"/>
      <c r="BJ85" s="684"/>
      <c r="BK85" s="684"/>
      <c r="BL85" s="1220"/>
      <c r="BM85" s="1253"/>
      <c r="BN85" s="303">
        <f t="shared" si="100"/>
        <v>0</v>
      </c>
      <c r="BO85" s="684"/>
      <c r="BP85" s="684"/>
      <c r="BQ85" s="684"/>
      <c r="BR85" s="684"/>
      <c r="BS85" s="684"/>
      <c r="BT85" s="684"/>
      <c r="BU85" s="1207"/>
      <c r="BV85" s="1208"/>
      <c r="BW85" s="1208"/>
      <c r="BX85" s="1208"/>
      <c r="BY85" s="1208"/>
      <c r="BZ85" s="1208"/>
      <c r="CA85" s="1208"/>
      <c r="CB85" s="1208"/>
      <c r="CC85" s="1209"/>
    </row>
    <row r="86" spans="1:81" s="690" customFormat="1" ht="40.15" customHeight="1" thickTop="1" thickBot="1" x14ac:dyDescent="0.3">
      <c r="A86" s="673"/>
      <c r="B86" s="2430"/>
      <c r="C86" s="1316"/>
      <c r="D86" s="1098"/>
      <c r="E86" s="1095"/>
      <c r="F86" s="1095"/>
      <c r="G86" s="1095"/>
      <c r="H86" s="1095"/>
      <c r="I86" s="1095"/>
      <c r="J86" s="1221"/>
      <c r="K86" s="1218"/>
      <c r="L86" s="1224"/>
      <c r="M86" s="1227"/>
      <c r="N86" s="1230"/>
      <c r="O86" s="1233"/>
      <c r="P86" s="1236"/>
      <c r="Q86" s="1239"/>
      <c r="R86" s="1221"/>
      <c r="S86" s="679"/>
      <c r="T86" s="710"/>
      <c r="U86" s="710"/>
      <c r="V86" s="710"/>
      <c r="W86" s="679"/>
      <c r="X86" s="671"/>
      <c r="Y86" s="671"/>
      <c r="Z86" s="671"/>
      <c r="AA86" s="671"/>
      <c r="AB86" s="1221"/>
      <c r="AC86" s="1242"/>
      <c r="AD86" s="306">
        <f t="shared" si="90"/>
        <v>0</v>
      </c>
      <c r="AE86" s="306">
        <f t="shared" si="90"/>
        <v>0</v>
      </c>
      <c r="AF86" s="306">
        <f t="shared" si="90"/>
        <v>0</v>
      </c>
      <c r="AG86" s="306">
        <f t="shared" si="90"/>
        <v>0</v>
      </c>
      <c r="AH86" s="306">
        <f t="shared" si="90"/>
        <v>0</v>
      </c>
      <c r="AI86" s="306">
        <f t="shared" si="90"/>
        <v>0</v>
      </c>
      <c r="AJ86" s="306">
        <f t="shared" si="90"/>
        <v>0</v>
      </c>
      <c r="AK86" s="1221"/>
      <c r="AL86" s="1245"/>
      <c r="AM86" s="306">
        <f t="shared" si="97"/>
        <v>0</v>
      </c>
      <c r="AN86" s="685"/>
      <c r="AO86" s="685"/>
      <c r="AP86" s="685"/>
      <c r="AQ86" s="685"/>
      <c r="AR86" s="685"/>
      <c r="AS86" s="685"/>
      <c r="AT86" s="1221"/>
      <c r="AU86" s="1248"/>
      <c r="AV86" s="306">
        <f t="shared" si="98"/>
        <v>0</v>
      </c>
      <c r="AW86" s="685"/>
      <c r="AX86" s="685"/>
      <c r="AY86" s="685"/>
      <c r="AZ86" s="685"/>
      <c r="BA86" s="685"/>
      <c r="BB86" s="685"/>
      <c r="BC86" s="1221"/>
      <c r="BD86" s="1251"/>
      <c r="BE86" s="306">
        <f t="shared" si="99"/>
        <v>0</v>
      </c>
      <c r="BF86" s="685"/>
      <c r="BG86" s="685"/>
      <c r="BH86" s="685"/>
      <c r="BI86" s="685"/>
      <c r="BJ86" s="685"/>
      <c r="BK86" s="685"/>
      <c r="BL86" s="1221"/>
      <c r="BM86" s="1254"/>
      <c r="BN86" s="306">
        <f t="shared" si="100"/>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x14ac:dyDescent="0.25">
      <c r="A87" s="673"/>
      <c r="B87" s="1333" t="s">
        <v>1489</v>
      </c>
      <c r="C87" s="1314" t="s">
        <v>1492</v>
      </c>
      <c r="D87" s="1096"/>
      <c r="E87" s="1093"/>
      <c r="F87" s="1093"/>
      <c r="G87" s="1093"/>
      <c r="H87" s="1093"/>
      <c r="I87" s="1093"/>
      <c r="J87" s="1219">
        <v>900</v>
      </c>
      <c r="K87" s="1216" t="str">
        <f>+[27]Metas!K1049</f>
        <v>Centro de Innovación y Productividad apoyado</v>
      </c>
      <c r="L87" s="1222"/>
      <c r="M87" s="1225">
        <f>SUM(N87:Q87)</f>
        <v>0</v>
      </c>
      <c r="N87" s="1228"/>
      <c r="O87" s="1231"/>
      <c r="P87" s="1234"/>
      <c r="Q87" s="1237"/>
      <c r="R87" s="1219">
        <f>+$J87</f>
        <v>900</v>
      </c>
      <c r="S87" s="677"/>
      <c r="T87" s="708"/>
      <c r="U87" s="708"/>
      <c r="V87" s="708"/>
      <c r="W87" s="677"/>
      <c r="X87" s="669"/>
      <c r="Y87" s="669"/>
      <c r="Z87" s="669"/>
      <c r="AA87" s="669"/>
      <c r="AB87" s="1219">
        <f t="shared" ref="AB87" si="107">+$J87</f>
        <v>900</v>
      </c>
      <c r="AC87" s="1240">
        <f t="shared" ref="AC87" si="108">+L87</f>
        <v>0</v>
      </c>
      <c r="AD87" s="308">
        <f t="shared" si="90"/>
        <v>0</v>
      </c>
      <c r="AE87" s="308">
        <f t="shared" si="90"/>
        <v>0</v>
      </c>
      <c r="AF87" s="308">
        <f t="shared" si="90"/>
        <v>0</v>
      </c>
      <c r="AG87" s="308">
        <f t="shared" si="90"/>
        <v>0</v>
      </c>
      <c r="AH87" s="308">
        <f t="shared" si="90"/>
        <v>0</v>
      </c>
      <c r="AI87" s="308">
        <f t="shared" si="90"/>
        <v>0</v>
      </c>
      <c r="AJ87" s="308">
        <f t="shared" si="90"/>
        <v>0</v>
      </c>
      <c r="AK87" s="1219">
        <f t="shared" ref="AK87" si="109">+$J87</f>
        <v>900</v>
      </c>
      <c r="AL87" s="1243">
        <f>+N87</f>
        <v>0</v>
      </c>
      <c r="AM87" s="308">
        <f t="shared" si="97"/>
        <v>0</v>
      </c>
      <c r="AN87" s="683"/>
      <c r="AO87" s="683"/>
      <c r="AP87" s="683"/>
      <c r="AQ87" s="683"/>
      <c r="AR87" s="683"/>
      <c r="AS87" s="683"/>
      <c r="AT87" s="1219">
        <f t="shared" ref="AT87" si="110">+$J87</f>
        <v>900</v>
      </c>
      <c r="AU87" s="1246">
        <f>+O87</f>
        <v>0</v>
      </c>
      <c r="AV87" s="308">
        <f t="shared" si="98"/>
        <v>0</v>
      </c>
      <c r="AW87" s="683"/>
      <c r="AX87" s="683"/>
      <c r="AY87" s="683"/>
      <c r="AZ87" s="683"/>
      <c r="BA87" s="683"/>
      <c r="BB87" s="683"/>
      <c r="BC87" s="1219">
        <f t="shared" ref="BC87" si="111">+$J87</f>
        <v>900</v>
      </c>
      <c r="BD87" s="1249">
        <f>+P87</f>
        <v>0</v>
      </c>
      <c r="BE87" s="308">
        <f t="shared" si="99"/>
        <v>0</v>
      </c>
      <c r="BF87" s="683"/>
      <c r="BG87" s="683"/>
      <c r="BH87" s="683"/>
      <c r="BI87" s="683"/>
      <c r="BJ87" s="683"/>
      <c r="BK87" s="683"/>
      <c r="BL87" s="1219">
        <f t="shared" ref="BL87" si="112">+$J87</f>
        <v>900</v>
      </c>
      <c r="BM87" s="1252">
        <f>+Q87</f>
        <v>0</v>
      </c>
      <c r="BN87" s="308">
        <f t="shared" si="100"/>
        <v>0</v>
      </c>
      <c r="BO87" s="683"/>
      <c r="BP87" s="683"/>
      <c r="BQ87" s="683"/>
      <c r="BR87" s="683"/>
      <c r="BS87" s="683"/>
      <c r="BT87" s="683"/>
      <c r="BU87" s="1204"/>
      <c r="BV87" s="1205"/>
      <c r="BW87" s="1205"/>
      <c r="BX87" s="1205"/>
      <c r="BY87" s="1205"/>
      <c r="BZ87" s="1205"/>
      <c r="CA87" s="1205"/>
      <c r="CB87" s="1205"/>
      <c r="CC87" s="1206"/>
    </row>
    <row r="88" spans="1:81" s="690" customFormat="1" ht="40.15" customHeight="1" x14ac:dyDescent="0.25">
      <c r="A88" s="673"/>
      <c r="B88" s="1334"/>
      <c r="C88" s="1315"/>
      <c r="D88" s="1097"/>
      <c r="E88" s="1094"/>
      <c r="F88" s="1094"/>
      <c r="G88" s="1094"/>
      <c r="H88" s="1094"/>
      <c r="I88" s="1094"/>
      <c r="J88" s="1220"/>
      <c r="K88" s="1217"/>
      <c r="L88" s="1223"/>
      <c r="M88" s="1226"/>
      <c r="N88" s="1229"/>
      <c r="O88" s="1232"/>
      <c r="P88" s="1235"/>
      <c r="Q88" s="1238"/>
      <c r="R88" s="1220"/>
      <c r="S88" s="678"/>
      <c r="T88" s="709"/>
      <c r="U88" s="709"/>
      <c r="V88" s="709"/>
      <c r="W88" s="678"/>
      <c r="X88" s="670"/>
      <c r="Y88" s="670"/>
      <c r="Z88" s="670"/>
      <c r="AA88" s="670"/>
      <c r="AB88" s="1220"/>
      <c r="AC88" s="1241"/>
      <c r="AD88" s="303">
        <f t="shared" si="90"/>
        <v>0</v>
      </c>
      <c r="AE88" s="303">
        <f t="shared" si="90"/>
        <v>0</v>
      </c>
      <c r="AF88" s="303">
        <f t="shared" si="90"/>
        <v>0</v>
      </c>
      <c r="AG88" s="303">
        <f t="shared" si="90"/>
        <v>0</v>
      </c>
      <c r="AH88" s="303">
        <f t="shared" si="90"/>
        <v>0</v>
      </c>
      <c r="AI88" s="303">
        <f t="shared" si="90"/>
        <v>0</v>
      </c>
      <c r="AJ88" s="303">
        <f t="shared" si="90"/>
        <v>0</v>
      </c>
      <c r="AK88" s="1220"/>
      <c r="AL88" s="1244"/>
      <c r="AM88" s="303">
        <f t="shared" si="97"/>
        <v>0</v>
      </c>
      <c r="AN88" s="684"/>
      <c r="AO88" s="684"/>
      <c r="AP88" s="684"/>
      <c r="AQ88" s="684"/>
      <c r="AR88" s="684"/>
      <c r="AS88" s="684"/>
      <c r="AT88" s="1220"/>
      <c r="AU88" s="1247"/>
      <c r="AV88" s="303">
        <f t="shared" si="98"/>
        <v>0</v>
      </c>
      <c r="AW88" s="684"/>
      <c r="AX88" s="684"/>
      <c r="AY88" s="684"/>
      <c r="AZ88" s="684"/>
      <c r="BA88" s="684"/>
      <c r="BB88" s="684"/>
      <c r="BC88" s="1220"/>
      <c r="BD88" s="1250"/>
      <c r="BE88" s="303">
        <f t="shared" si="99"/>
        <v>0</v>
      </c>
      <c r="BF88" s="684"/>
      <c r="BG88" s="684"/>
      <c r="BH88" s="684"/>
      <c r="BI88" s="684"/>
      <c r="BJ88" s="684"/>
      <c r="BK88" s="684"/>
      <c r="BL88" s="1220"/>
      <c r="BM88" s="1253"/>
      <c r="BN88" s="303">
        <f t="shared" si="100"/>
        <v>0</v>
      </c>
      <c r="BO88" s="684"/>
      <c r="BP88" s="684"/>
      <c r="BQ88" s="684"/>
      <c r="BR88" s="684"/>
      <c r="BS88" s="684"/>
      <c r="BT88" s="684"/>
      <c r="BU88" s="1207"/>
      <c r="BV88" s="1208"/>
      <c r="BW88" s="1208"/>
      <c r="BX88" s="1208"/>
      <c r="BY88" s="1208"/>
      <c r="BZ88" s="1208"/>
      <c r="CA88" s="1208"/>
      <c r="CB88" s="1208"/>
      <c r="CC88" s="1209"/>
    </row>
    <row r="89" spans="1:81" s="690" customFormat="1" ht="40.15" customHeight="1" x14ac:dyDescent="0.25">
      <c r="A89" s="673"/>
      <c r="B89" s="1334"/>
      <c r="C89" s="1315"/>
      <c r="D89" s="1097"/>
      <c r="E89" s="1094"/>
      <c r="F89" s="1094"/>
      <c r="G89" s="1094"/>
      <c r="H89" s="1094"/>
      <c r="I89" s="1094"/>
      <c r="J89" s="1220"/>
      <c r="K89" s="1217"/>
      <c r="L89" s="1223"/>
      <c r="M89" s="1226"/>
      <c r="N89" s="1229"/>
      <c r="O89" s="1232"/>
      <c r="P89" s="1235"/>
      <c r="Q89" s="1238"/>
      <c r="R89" s="1220"/>
      <c r="S89" s="678"/>
      <c r="T89" s="709"/>
      <c r="U89" s="709"/>
      <c r="V89" s="709"/>
      <c r="W89" s="678"/>
      <c r="X89" s="670"/>
      <c r="Y89" s="670"/>
      <c r="Z89" s="670"/>
      <c r="AA89" s="670"/>
      <c r="AB89" s="1220"/>
      <c r="AC89" s="1241"/>
      <c r="AD89" s="303">
        <f t="shared" si="90"/>
        <v>0</v>
      </c>
      <c r="AE89" s="303">
        <f t="shared" si="90"/>
        <v>0</v>
      </c>
      <c r="AF89" s="303">
        <f t="shared" si="90"/>
        <v>0</v>
      </c>
      <c r="AG89" s="303">
        <f t="shared" si="90"/>
        <v>0</v>
      </c>
      <c r="AH89" s="303">
        <f t="shared" si="90"/>
        <v>0</v>
      </c>
      <c r="AI89" s="303">
        <f t="shared" si="90"/>
        <v>0</v>
      </c>
      <c r="AJ89" s="303">
        <f t="shared" si="90"/>
        <v>0</v>
      </c>
      <c r="AK89" s="1220"/>
      <c r="AL89" s="1244"/>
      <c r="AM89" s="303">
        <f t="shared" si="97"/>
        <v>0</v>
      </c>
      <c r="AN89" s="684"/>
      <c r="AO89" s="684"/>
      <c r="AP89" s="684"/>
      <c r="AQ89" s="684"/>
      <c r="AR89" s="684"/>
      <c r="AS89" s="684"/>
      <c r="AT89" s="1220"/>
      <c r="AU89" s="1247"/>
      <c r="AV89" s="303">
        <f t="shared" si="98"/>
        <v>0</v>
      </c>
      <c r="AW89" s="684"/>
      <c r="AX89" s="684"/>
      <c r="AY89" s="684"/>
      <c r="AZ89" s="684"/>
      <c r="BA89" s="684"/>
      <c r="BB89" s="684"/>
      <c r="BC89" s="1220"/>
      <c r="BD89" s="1250"/>
      <c r="BE89" s="303">
        <f t="shared" si="99"/>
        <v>0</v>
      </c>
      <c r="BF89" s="684"/>
      <c r="BG89" s="684"/>
      <c r="BH89" s="684"/>
      <c r="BI89" s="684"/>
      <c r="BJ89" s="684"/>
      <c r="BK89" s="684"/>
      <c r="BL89" s="1220"/>
      <c r="BM89" s="1253"/>
      <c r="BN89" s="303">
        <f t="shared" si="100"/>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34"/>
      <c r="C90" s="1315"/>
      <c r="D90" s="1098"/>
      <c r="E90" s="1095"/>
      <c r="F90" s="1095"/>
      <c r="G90" s="1095"/>
      <c r="H90" s="1095"/>
      <c r="I90" s="1095"/>
      <c r="J90" s="1221"/>
      <c r="K90" s="1218"/>
      <c r="L90" s="1224"/>
      <c r="M90" s="1227"/>
      <c r="N90" s="1230"/>
      <c r="O90" s="1233"/>
      <c r="P90" s="1236"/>
      <c r="Q90" s="1239"/>
      <c r="R90" s="1221"/>
      <c r="S90" s="679"/>
      <c r="T90" s="710"/>
      <c r="U90" s="710"/>
      <c r="V90" s="710"/>
      <c r="W90" s="679"/>
      <c r="X90" s="671"/>
      <c r="Y90" s="671"/>
      <c r="Z90" s="671"/>
      <c r="AA90" s="671"/>
      <c r="AB90" s="1221"/>
      <c r="AC90" s="1242"/>
      <c r="AD90" s="306">
        <f t="shared" si="90"/>
        <v>0</v>
      </c>
      <c r="AE90" s="306">
        <f t="shared" si="90"/>
        <v>0</v>
      </c>
      <c r="AF90" s="306">
        <f t="shared" si="90"/>
        <v>0</v>
      </c>
      <c r="AG90" s="306">
        <f t="shared" si="90"/>
        <v>0</v>
      </c>
      <c r="AH90" s="306">
        <f t="shared" si="90"/>
        <v>0</v>
      </c>
      <c r="AI90" s="306">
        <f t="shared" si="90"/>
        <v>0</v>
      </c>
      <c r="AJ90" s="306">
        <f t="shared" si="90"/>
        <v>0</v>
      </c>
      <c r="AK90" s="1221"/>
      <c r="AL90" s="1245"/>
      <c r="AM90" s="306">
        <f t="shared" si="97"/>
        <v>0</v>
      </c>
      <c r="AN90" s="685"/>
      <c r="AO90" s="685"/>
      <c r="AP90" s="685"/>
      <c r="AQ90" s="685"/>
      <c r="AR90" s="685"/>
      <c r="AS90" s="685"/>
      <c r="AT90" s="1221"/>
      <c r="AU90" s="1248"/>
      <c r="AV90" s="306">
        <f t="shared" si="98"/>
        <v>0</v>
      </c>
      <c r="AW90" s="685"/>
      <c r="AX90" s="685"/>
      <c r="AY90" s="685"/>
      <c r="AZ90" s="685"/>
      <c r="BA90" s="685"/>
      <c r="BB90" s="685"/>
      <c r="BC90" s="1221"/>
      <c r="BD90" s="1251"/>
      <c r="BE90" s="306">
        <f t="shared" si="99"/>
        <v>0</v>
      </c>
      <c r="BF90" s="685"/>
      <c r="BG90" s="685"/>
      <c r="BH90" s="685"/>
      <c r="BI90" s="685"/>
      <c r="BJ90" s="685"/>
      <c r="BK90" s="685"/>
      <c r="BL90" s="1221"/>
      <c r="BM90" s="1254"/>
      <c r="BN90" s="306">
        <f t="shared" si="100"/>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x14ac:dyDescent="0.25">
      <c r="A91" s="673"/>
      <c r="B91" s="1334"/>
      <c r="C91" s="1315"/>
      <c r="D91" s="1096"/>
      <c r="E91" s="1093"/>
      <c r="F91" s="1093"/>
      <c r="G91" s="1093"/>
      <c r="H91" s="1093"/>
      <c r="I91" s="1093"/>
      <c r="J91" s="1219">
        <v>901</v>
      </c>
      <c r="K91" s="1216" t="str">
        <f>+[27]Metas!K1050</f>
        <v>Programa de incubación de empresas de base tecnológica apoyado en su operación</v>
      </c>
      <c r="L91" s="1222">
        <v>1</v>
      </c>
      <c r="M91" s="1225">
        <f>SUM(N91:Q91)</f>
        <v>1</v>
      </c>
      <c r="N91" s="1228"/>
      <c r="O91" s="1231">
        <v>0.3</v>
      </c>
      <c r="P91" s="1234">
        <v>0.3</v>
      </c>
      <c r="Q91" s="1237">
        <v>0.4</v>
      </c>
      <c r="R91" s="1219">
        <f>+$J91</f>
        <v>901</v>
      </c>
      <c r="S91" s="677" t="s">
        <v>7619</v>
      </c>
      <c r="T91" s="709" t="s">
        <v>3834</v>
      </c>
      <c r="U91" s="709" t="s">
        <v>3839</v>
      </c>
      <c r="V91" s="709" t="s">
        <v>3842</v>
      </c>
      <c r="W91" s="677" t="s">
        <v>4054</v>
      </c>
      <c r="X91" s="320">
        <v>44652</v>
      </c>
      <c r="Y91" s="320">
        <v>44742</v>
      </c>
      <c r="Z91" s="669"/>
      <c r="AA91" s="669"/>
      <c r="AB91" s="1219">
        <f t="shared" ref="AB91" si="113">+$J91</f>
        <v>901</v>
      </c>
      <c r="AC91" s="1240">
        <f t="shared" ref="AC91" si="114">+L91</f>
        <v>1</v>
      </c>
      <c r="AD91" s="308">
        <f t="shared" si="90"/>
        <v>15</v>
      </c>
      <c r="AE91" s="308">
        <f t="shared" si="90"/>
        <v>15</v>
      </c>
      <c r="AF91" s="308">
        <f t="shared" si="90"/>
        <v>0</v>
      </c>
      <c r="AG91" s="308">
        <f t="shared" si="90"/>
        <v>0</v>
      </c>
      <c r="AH91" s="308">
        <f t="shared" si="90"/>
        <v>0</v>
      </c>
      <c r="AI91" s="308">
        <f t="shared" si="90"/>
        <v>0</v>
      </c>
      <c r="AJ91" s="308">
        <f t="shared" si="90"/>
        <v>0</v>
      </c>
      <c r="AK91" s="1219">
        <f t="shared" ref="AK91" si="115">+$J91</f>
        <v>901</v>
      </c>
      <c r="AL91" s="1243">
        <f>+N91</f>
        <v>0</v>
      </c>
      <c r="AM91" s="308">
        <f t="shared" si="97"/>
        <v>0</v>
      </c>
      <c r="AN91" s="683"/>
      <c r="AO91" s="683"/>
      <c r="AP91" s="683"/>
      <c r="AQ91" s="683"/>
      <c r="AR91" s="683"/>
      <c r="AS91" s="683"/>
      <c r="AT91" s="1219">
        <f t="shared" ref="AT91" si="116">+$J91</f>
        <v>901</v>
      </c>
      <c r="AU91" s="1246">
        <f>+O91</f>
        <v>0.3</v>
      </c>
      <c r="AV91" s="308">
        <f t="shared" si="98"/>
        <v>10</v>
      </c>
      <c r="AW91" s="683">
        <v>10</v>
      </c>
      <c r="AX91" s="683"/>
      <c r="AY91" s="683"/>
      <c r="AZ91" s="683"/>
      <c r="BA91" s="683"/>
      <c r="BB91" s="683"/>
      <c r="BC91" s="1219">
        <f t="shared" ref="BC91" si="117">+$J91</f>
        <v>901</v>
      </c>
      <c r="BD91" s="1249">
        <f>+P91</f>
        <v>0.3</v>
      </c>
      <c r="BE91" s="308">
        <f t="shared" si="99"/>
        <v>5</v>
      </c>
      <c r="BF91" s="683">
        <v>5</v>
      </c>
      <c r="BG91" s="683"/>
      <c r="BH91" s="683"/>
      <c r="BI91" s="683"/>
      <c r="BJ91" s="683"/>
      <c r="BK91" s="683"/>
      <c r="BL91" s="1219">
        <f t="shared" ref="BL91" si="118">+$J91</f>
        <v>901</v>
      </c>
      <c r="BM91" s="1252">
        <f>+Q91</f>
        <v>0.4</v>
      </c>
      <c r="BN91" s="308">
        <f t="shared" si="100"/>
        <v>0</v>
      </c>
      <c r="BO91" s="683"/>
      <c r="BP91" s="683"/>
      <c r="BQ91" s="683"/>
      <c r="BR91" s="683"/>
      <c r="BS91" s="683"/>
      <c r="BT91" s="683"/>
      <c r="BU91" s="1204"/>
      <c r="BV91" s="1205"/>
      <c r="BW91" s="1205"/>
      <c r="BX91" s="1205"/>
      <c r="BY91" s="1205"/>
      <c r="BZ91" s="1205"/>
      <c r="CA91" s="1205"/>
      <c r="CB91" s="1205"/>
      <c r="CC91" s="1206"/>
    </row>
    <row r="92" spans="1:81" s="690" customFormat="1" ht="40.15" customHeight="1" x14ac:dyDescent="0.25">
      <c r="A92" s="673"/>
      <c r="B92" s="1334"/>
      <c r="C92" s="1315"/>
      <c r="D92" s="1097"/>
      <c r="E92" s="1094"/>
      <c r="F92" s="1094"/>
      <c r="G92" s="1094"/>
      <c r="H92" s="1094"/>
      <c r="I92" s="1094"/>
      <c r="J92" s="1220"/>
      <c r="K92" s="1217"/>
      <c r="L92" s="1223"/>
      <c r="M92" s="1226"/>
      <c r="N92" s="1229"/>
      <c r="O92" s="1232"/>
      <c r="P92" s="1235"/>
      <c r="Q92" s="1238"/>
      <c r="R92" s="1220"/>
      <c r="S92" s="678" t="s">
        <v>7620</v>
      </c>
      <c r="T92" s="709" t="s">
        <v>3834</v>
      </c>
      <c r="U92" s="709" t="s">
        <v>3839</v>
      </c>
      <c r="V92" s="709" t="s">
        <v>3842</v>
      </c>
      <c r="W92" s="678" t="s">
        <v>6428</v>
      </c>
      <c r="X92" s="670">
        <v>44652</v>
      </c>
      <c r="Y92" s="670">
        <v>44742</v>
      </c>
      <c r="Z92" s="670"/>
      <c r="AA92" s="670"/>
      <c r="AB92" s="1220"/>
      <c r="AC92" s="1241"/>
      <c r="AD92" s="303">
        <f t="shared" si="90"/>
        <v>20</v>
      </c>
      <c r="AE92" s="303">
        <f t="shared" si="90"/>
        <v>20</v>
      </c>
      <c r="AF92" s="303">
        <f t="shared" si="90"/>
        <v>0</v>
      </c>
      <c r="AG92" s="303">
        <f t="shared" si="90"/>
        <v>0</v>
      </c>
      <c r="AH92" s="303">
        <f t="shared" si="90"/>
        <v>0</v>
      </c>
      <c r="AI92" s="303">
        <f t="shared" si="90"/>
        <v>0</v>
      </c>
      <c r="AJ92" s="303">
        <f t="shared" si="90"/>
        <v>0</v>
      </c>
      <c r="AK92" s="1220"/>
      <c r="AL92" s="1244"/>
      <c r="AM92" s="303">
        <f t="shared" si="97"/>
        <v>0</v>
      </c>
      <c r="AN92" s="684"/>
      <c r="AO92" s="684"/>
      <c r="AP92" s="684"/>
      <c r="AQ92" s="684"/>
      <c r="AR92" s="684"/>
      <c r="AS92" s="684"/>
      <c r="AT92" s="1220"/>
      <c r="AU92" s="1247"/>
      <c r="AV92" s="303">
        <f t="shared" si="98"/>
        <v>10</v>
      </c>
      <c r="AW92" s="684">
        <v>10</v>
      </c>
      <c r="AX92" s="684"/>
      <c r="AY92" s="684"/>
      <c r="AZ92" s="684"/>
      <c r="BA92" s="684"/>
      <c r="BB92" s="684"/>
      <c r="BC92" s="1220"/>
      <c r="BD92" s="1250"/>
      <c r="BE92" s="303">
        <f t="shared" si="99"/>
        <v>10</v>
      </c>
      <c r="BF92" s="684">
        <v>10</v>
      </c>
      <c r="BG92" s="684"/>
      <c r="BH92" s="684"/>
      <c r="BI92" s="684"/>
      <c r="BJ92" s="684"/>
      <c r="BK92" s="684"/>
      <c r="BL92" s="1220"/>
      <c r="BM92" s="1253"/>
      <c r="BN92" s="303">
        <f t="shared" si="100"/>
        <v>0</v>
      </c>
      <c r="BO92" s="684"/>
      <c r="BP92" s="684"/>
      <c r="BQ92" s="684"/>
      <c r="BR92" s="684"/>
      <c r="BS92" s="684"/>
      <c r="BT92" s="684"/>
      <c r="BU92" s="1207"/>
      <c r="BV92" s="1208"/>
      <c r="BW92" s="1208"/>
      <c r="BX92" s="1208"/>
      <c r="BY92" s="1208"/>
      <c r="BZ92" s="1208"/>
      <c r="CA92" s="1208"/>
      <c r="CB92" s="1208"/>
      <c r="CC92" s="1209"/>
    </row>
    <row r="93" spans="1:81" s="690" customFormat="1" ht="40.15" customHeight="1" thickBot="1" x14ac:dyDescent="0.3">
      <c r="A93" s="673"/>
      <c r="B93" s="1334"/>
      <c r="C93" s="1315"/>
      <c r="D93" s="1097"/>
      <c r="E93" s="1094"/>
      <c r="F93" s="1094"/>
      <c r="G93" s="1094"/>
      <c r="H93" s="1094"/>
      <c r="I93" s="1094"/>
      <c r="J93" s="1220"/>
      <c r="K93" s="1217"/>
      <c r="L93" s="1223"/>
      <c r="M93" s="1226"/>
      <c r="N93" s="1229"/>
      <c r="O93" s="1232"/>
      <c r="P93" s="1235"/>
      <c r="Q93" s="1238"/>
      <c r="R93" s="1220"/>
      <c r="S93" s="679" t="s">
        <v>7617</v>
      </c>
      <c r="T93" s="709" t="s">
        <v>3834</v>
      </c>
      <c r="U93" s="709" t="s">
        <v>3839</v>
      </c>
      <c r="V93" s="709" t="s">
        <v>3842</v>
      </c>
      <c r="W93" s="678" t="s">
        <v>5789</v>
      </c>
      <c r="X93" s="671">
        <v>44743</v>
      </c>
      <c r="Y93" s="671">
        <v>44925</v>
      </c>
      <c r="Z93" s="670"/>
      <c r="AA93" s="670"/>
      <c r="AB93" s="1220"/>
      <c r="AC93" s="1241"/>
      <c r="AD93" s="303">
        <f t="shared" si="90"/>
        <v>15</v>
      </c>
      <c r="AE93" s="303">
        <f t="shared" si="90"/>
        <v>15</v>
      </c>
      <c r="AF93" s="303">
        <f t="shared" si="90"/>
        <v>0</v>
      </c>
      <c r="AG93" s="303">
        <f t="shared" si="90"/>
        <v>0</v>
      </c>
      <c r="AH93" s="303">
        <f t="shared" si="90"/>
        <v>0</v>
      </c>
      <c r="AI93" s="303">
        <f t="shared" si="90"/>
        <v>0</v>
      </c>
      <c r="AJ93" s="303">
        <f t="shared" si="90"/>
        <v>0</v>
      </c>
      <c r="AK93" s="1220"/>
      <c r="AL93" s="1244"/>
      <c r="AM93" s="303">
        <f t="shared" si="97"/>
        <v>5</v>
      </c>
      <c r="AN93" s="684">
        <v>5</v>
      </c>
      <c r="AO93" s="684"/>
      <c r="AP93" s="684"/>
      <c r="AQ93" s="684"/>
      <c r="AR93" s="684"/>
      <c r="AS93" s="684"/>
      <c r="AT93" s="1220"/>
      <c r="AU93" s="1247"/>
      <c r="AV93" s="303">
        <f t="shared" si="98"/>
        <v>5</v>
      </c>
      <c r="AW93" s="684">
        <v>5</v>
      </c>
      <c r="AX93" s="684"/>
      <c r="AY93" s="684"/>
      <c r="AZ93" s="684"/>
      <c r="BA93" s="684"/>
      <c r="BB93" s="684"/>
      <c r="BC93" s="1220"/>
      <c r="BD93" s="1250"/>
      <c r="BE93" s="303">
        <f t="shared" si="99"/>
        <v>5</v>
      </c>
      <c r="BF93" s="684">
        <v>5</v>
      </c>
      <c r="BG93" s="684"/>
      <c r="BH93" s="684"/>
      <c r="BI93" s="684"/>
      <c r="BJ93" s="684"/>
      <c r="BK93" s="684"/>
      <c r="BL93" s="1220"/>
      <c r="BM93" s="1253"/>
      <c r="BN93" s="303">
        <f t="shared" si="100"/>
        <v>0</v>
      </c>
      <c r="BO93" s="684"/>
      <c r="BP93" s="684"/>
      <c r="BQ93" s="684"/>
      <c r="BR93" s="684"/>
      <c r="BS93" s="684"/>
      <c r="BT93" s="684"/>
      <c r="BU93" s="1207"/>
      <c r="BV93" s="1208"/>
      <c r="BW93" s="1208"/>
      <c r="BX93" s="1208"/>
      <c r="BY93" s="1208"/>
      <c r="BZ93" s="1208"/>
      <c r="CA93" s="1208"/>
      <c r="CB93" s="1208"/>
      <c r="CC93" s="1209"/>
    </row>
    <row r="94" spans="1:81" s="690" customFormat="1" ht="40.15" customHeight="1" thickTop="1" x14ac:dyDescent="0.25">
      <c r="A94" s="673"/>
      <c r="B94" s="1334"/>
      <c r="C94" s="1314" t="s">
        <v>1496</v>
      </c>
      <c r="D94" s="1096"/>
      <c r="E94" s="1093"/>
      <c r="F94" s="1093"/>
      <c r="G94" s="1093"/>
      <c r="H94" s="1093"/>
      <c r="I94" s="1093"/>
      <c r="J94" s="1219">
        <v>902</v>
      </c>
      <c r="K94" s="1216" t="str">
        <f>+[27]Metas!K1051</f>
        <v>Estrategia para la promoción de la propiedad intelectual y la generación de patentes apoyada</v>
      </c>
      <c r="L94" s="1222"/>
      <c r="M94" s="1225">
        <f>SUM(N94:Q94)</f>
        <v>0</v>
      </c>
      <c r="N94" s="1228"/>
      <c r="O94" s="1231"/>
      <c r="P94" s="1234"/>
      <c r="Q94" s="1237"/>
      <c r="R94" s="1219">
        <f>+$J94</f>
        <v>902</v>
      </c>
      <c r="S94" s="677"/>
      <c r="T94" s="708"/>
      <c r="U94" s="708"/>
      <c r="V94" s="708"/>
      <c r="W94" s="677"/>
      <c r="X94" s="669"/>
      <c r="Y94" s="669"/>
      <c r="Z94" s="669"/>
      <c r="AA94" s="669"/>
      <c r="AB94" s="1219">
        <f t="shared" ref="AB94" si="119">+$J94</f>
        <v>902</v>
      </c>
      <c r="AC94" s="1240">
        <f t="shared" ref="AC94" si="120">+L94</f>
        <v>0</v>
      </c>
      <c r="AD94" s="308">
        <f t="shared" si="90"/>
        <v>0</v>
      </c>
      <c r="AE94" s="308">
        <f t="shared" si="90"/>
        <v>0</v>
      </c>
      <c r="AF94" s="308">
        <f t="shared" si="90"/>
        <v>0</v>
      </c>
      <c r="AG94" s="308">
        <f t="shared" si="90"/>
        <v>0</v>
      </c>
      <c r="AH94" s="308">
        <f t="shared" si="90"/>
        <v>0</v>
      </c>
      <c r="AI94" s="308">
        <f t="shared" si="90"/>
        <v>0</v>
      </c>
      <c r="AJ94" s="308">
        <f t="shared" si="90"/>
        <v>0</v>
      </c>
      <c r="AK94" s="1219">
        <f t="shared" ref="AK94" si="121">+$J94</f>
        <v>902</v>
      </c>
      <c r="AL94" s="1243">
        <f>+N94</f>
        <v>0</v>
      </c>
      <c r="AM94" s="308">
        <f t="shared" si="97"/>
        <v>0</v>
      </c>
      <c r="AN94" s="683"/>
      <c r="AO94" s="683"/>
      <c r="AP94" s="683"/>
      <c r="AQ94" s="683"/>
      <c r="AR94" s="683"/>
      <c r="AS94" s="683"/>
      <c r="AT94" s="1219">
        <f t="shared" ref="AT94" si="122">+$J94</f>
        <v>902</v>
      </c>
      <c r="AU94" s="1246">
        <f>+O94</f>
        <v>0</v>
      </c>
      <c r="AV94" s="308">
        <f t="shared" si="98"/>
        <v>0</v>
      </c>
      <c r="AW94" s="683"/>
      <c r="AX94" s="683"/>
      <c r="AY94" s="683"/>
      <c r="AZ94" s="683"/>
      <c r="BA94" s="683"/>
      <c r="BB94" s="683"/>
      <c r="BC94" s="1219">
        <f t="shared" ref="BC94" si="123">+$J94</f>
        <v>902</v>
      </c>
      <c r="BD94" s="1249">
        <f>+P94</f>
        <v>0</v>
      </c>
      <c r="BE94" s="308">
        <f t="shared" si="99"/>
        <v>0</v>
      </c>
      <c r="BF94" s="683"/>
      <c r="BG94" s="683"/>
      <c r="BH94" s="683"/>
      <c r="BI94" s="683"/>
      <c r="BJ94" s="683"/>
      <c r="BK94" s="683"/>
      <c r="BL94" s="1219">
        <f t="shared" ref="BL94" si="124">+$J94</f>
        <v>902</v>
      </c>
      <c r="BM94" s="1252">
        <f>+Q94</f>
        <v>0</v>
      </c>
      <c r="BN94" s="308">
        <f t="shared" si="100"/>
        <v>0</v>
      </c>
      <c r="BO94" s="683"/>
      <c r="BP94" s="683"/>
      <c r="BQ94" s="683"/>
      <c r="BR94" s="683"/>
      <c r="BS94" s="683"/>
      <c r="BT94" s="683"/>
      <c r="BU94" s="1204"/>
      <c r="BV94" s="1205"/>
      <c r="BW94" s="1205"/>
      <c r="BX94" s="1205"/>
      <c r="BY94" s="1205"/>
      <c r="BZ94" s="1205"/>
      <c r="CA94" s="1205"/>
      <c r="CB94" s="1205"/>
      <c r="CC94" s="1206"/>
    </row>
    <row r="95" spans="1:81" s="690" customFormat="1" ht="40.15" customHeight="1" x14ac:dyDescent="0.25">
      <c r="A95" s="673"/>
      <c r="B95" s="1334"/>
      <c r="C95" s="1315"/>
      <c r="D95" s="1097"/>
      <c r="E95" s="1094"/>
      <c r="F95" s="1094"/>
      <c r="G95" s="1094"/>
      <c r="H95" s="1094"/>
      <c r="I95" s="1094"/>
      <c r="J95" s="1220"/>
      <c r="K95" s="1217"/>
      <c r="L95" s="1223"/>
      <c r="M95" s="1226"/>
      <c r="N95" s="1229"/>
      <c r="O95" s="1232"/>
      <c r="P95" s="1235"/>
      <c r="Q95" s="1238"/>
      <c r="R95" s="1220"/>
      <c r="S95" s="678"/>
      <c r="T95" s="709"/>
      <c r="U95" s="709"/>
      <c r="V95" s="709"/>
      <c r="W95" s="678"/>
      <c r="X95" s="670"/>
      <c r="Y95" s="670"/>
      <c r="Z95" s="670"/>
      <c r="AA95" s="670"/>
      <c r="AB95" s="1220"/>
      <c r="AC95" s="1241"/>
      <c r="AD95" s="303">
        <f t="shared" si="90"/>
        <v>0</v>
      </c>
      <c r="AE95" s="303">
        <f t="shared" si="90"/>
        <v>0</v>
      </c>
      <c r="AF95" s="303">
        <f t="shared" si="90"/>
        <v>0</v>
      </c>
      <c r="AG95" s="303">
        <f t="shared" si="90"/>
        <v>0</v>
      </c>
      <c r="AH95" s="303">
        <f t="shared" si="90"/>
        <v>0</v>
      </c>
      <c r="AI95" s="303">
        <f t="shared" si="90"/>
        <v>0</v>
      </c>
      <c r="AJ95" s="303">
        <f t="shared" si="90"/>
        <v>0</v>
      </c>
      <c r="AK95" s="1220"/>
      <c r="AL95" s="1244"/>
      <c r="AM95" s="303">
        <f t="shared" si="97"/>
        <v>0</v>
      </c>
      <c r="AN95" s="684"/>
      <c r="AO95" s="684"/>
      <c r="AP95" s="684"/>
      <c r="AQ95" s="684"/>
      <c r="AR95" s="684"/>
      <c r="AS95" s="684"/>
      <c r="AT95" s="1220"/>
      <c r="AU95" s="1247"/>
      <c r="AV95" s="303">
        <f t="shared" si="98"/>
        <v>0</v>
      </c>
      <c r="AW95" s="684"/>
      <c r="AX95" s="684"/>
      <c r="AY95" s="684"/>
      <c r="AZ95" s="684"/>
      <c r="BA95" s="684"/>
      <c r="BB95" s="684"/>
      <c r="BC95" s="1220"/>
      <c r="BD95" s="1250"/>
      <c r="BE95" s="303">
        <f t="shared" si="99"/>
        <v>0</v>
      </c>
      <c r="BF95" s="684"/>
      <c r="BG95" s="684"/>
      <c r="BH95" s="684"/>
      <c r="BI95" s="684"/>
      <c r="BJ95" s="684"/>
      <c r="BK95" s="684"/>
      <c r="BL95" s="1220"/>
      <c r="BM95" s="1253"/>
      <c r="BN95" s="303">
        <f t="shared" si="100"/>
        <v>0</v>
      </c>
      <c r="BO95" s="684"/>
      <c r="BP95" s="684"/>
      <c r="BQ95" s="684"/>
      <c r="BR95" s="684"/>
      <c r="BS95" s="684"/>
      <c r="BT95" s="684"/>
      <c r="BU95" s="1207"/>
      <c r="BV95" s="1208"/>
      <c r="BW95" s="1208"/>
      <c r="BX95" s="1208"/>
      <c r="BY95" s="1208"/>
      <c r="BZ95" s="1208"/>
      <c r="CA95" s="1208"/>
      <c r="CB95" s="1208"/>
      <c r="CC95" s="1209"/>
    </row>
    <row r="96" spans="1:81" s="690" customFormat="1" ht="40.15" customHeight="1" x14ac:dyDescent="0.25">
      <c r="A96" s="673"/>
      <c r="B96" s="1334"/>
      <c r="C96" s="1315"/>
      <c r="D96" s="1097"/>
      <c r="E96" s="1094"/>
      <c r="F96" s="1094"/>
      <c r="G96" s="1094"/>
      <c r="H96" s="1094"/>
      <c r="I96" s="1094"/>
      <c r="J96" s="1220"/>
      <c r="K96" s="1217"/>
      <c r="L96" s="1223"/>
      <c r="M96" s="1226"/>
      <c r="N96" s="1229"/>
      <c r="O96" s="1232"/>
      <c r="P96" s="1235"/>
      <c r="Q96" s="1238"/>
      <c r="R96" s="1220"/>
      <c r="S96" s="678"/>
      <c r="T96" s="709"/>
      <c r="U96" s="709"/>
      <c r="V96" s="709"/>
      <c r="W96" s="678"/>
      <c r="X96" s="670"/>
      <c r="Y96" s="670"/>
      <c r="Z96" s="670"/>
      <c r="AA96" s="670"/>
      <c r="AB96" s="1220"/>
      <c r="AC96" s="1241"/>
      <c r="AD96" s="303">
        <f t="shared" si="90"/>
        <v>0</v>
      </c>
      <c r="AE96" s="303">
        <f t="shared" si="90"/>
        <v>0</v>
      </c>
      <c r="AF96" s="303">
        <f t="shared" si="90"/>
        <v>0</v>
      </c>
      <c r="AG96" s="303">
        <f t="shared" si="90"/>
        <v>0</v>
      </c>
      <c r="AH96" s="303">
        <f t="shared" si="90"/>
        <v>0</v>
      </c>
      <c r="AI96" s="303">
        <f t="shared" si="90"/>
        <v>0</v>
      </c>
      <c r="AJ96" s="303">
        <f t="shared" si="90"/>
        <v>0</v>
      </c>
      <c r="AK96" s="1220"/>
      <c r="AL96" s="1244"/>
      <c r="AM96" s="303">
        <f t="shared" si="97"/>
        <v>0</v>
      </c>
      <c r="AN96" s="684"/>
      <c r="AO96" s="684"/>
      <c r="AP96" s="684"/>
      <c r="AQ96" s="684"/>
      <c r="AR96" s="684"/>
      <c r="AS96" s="684"/>
      <c r="AT96" s="1220"/>
      <c r="AU96" s="1247"/>
      <c r="AV96" s="303">
        <f t="shared" si="98"/>
        <v>0</v>
      </c>
      <c r="AW96" s="684"/>
      <c r="AX96" s="684"/>
      <c r="AY96" s="684"/>
      <c r="AZ96" s="684"/>
      <c r="BA96" s="684"/>
      <c r="BB96" s="684"/>
      <c r="BC96" s="1220"/>
      <c r="BD96" s="1250"/>
      <c r="BE96" s="303">
        <f t="shared" si="99"/>
        <v>0</v>
      </c>
      <c r="BF96" s="684"/>
      <c r="BG96" s="684"/>
      <c r="BH96" s="684"/>
      <c r="BI96" s="684"/>
      <c r="BJ96" s="684"/>
      <c r="BK96" s="684"/>
      <c r="BL96" s="1220"/>
      <c r="BM96" s="1253"/>
      <c r="BN96" s="303">
        <f t="shared" si="100"/>
        <v>0</v>
      </c>
      <c r="BO96" s="684"/>
      <c r="BP96" s="684"/>
      <c r="BQ96" s="684"/>
      <c r="BR96" s="684"/>
      <c r="BS96" s="684"/>
      <c r="BT96" s="684"/>
      <c r="BU96" s="1207"/>
      <c r="BV96" s="1208"/>
      <c r="BW96" s="1208"/>
      <c r="BX96" s="1208"/>
      <c r="BY96" s="1208"/>
      <c r="BZ96" s="1208"/>
      <c r="CA96" s="1208"/>
      <c r="CB96" s="1208"/>
      <c r="CC96" s="1209"/>
    </row>
    <row r="97" spans="1:81" s="690" customFormat="1" ht="40.15" customHeight="1" thickBot="1" x14ac:dyDescent="0.3">
      <c r="A97" s="673"/>
      <c r="B97" s="1334"/>
      <c r="C97" s="1315"/>
      <c r="D97" s="1098"/>
      <c r="E97" s="1095"/>
      <c r="F97" s="1095"/>
      <c r="G97" s="1095"/>
      <c r="H97" s="1095"/>
      <c r="I97" s="1095"/>
      <c r="J97" s="1221"/>
      <c r="K97" s="1218"/>
      <c r="L97" s="1224"/>
      <c r="M97" s="1227"/>
      <c r="N97" s="1230"/>
      <c r="O97" s="1233"/>
      <c r="P97" s="1236"/>
      <c r="Q97" s="1239"/>
      <c r="R97" s="1221"/>
      <c r="S97" s="679"/>
      <c r="T97" s="710"/>
      <c r="U97" s="710"/>
      <c r="V97" s="710"/>
      <c r="W97" s="679"/>
      <c r="X97" s="671"/>
      <c r="Y97" s="671"/>
      <c r="Z97" s="671"/>
      <c r="AA97" s="671"/>
      <c r="AB97" s="1221"/>
      <c r="AC97" s="1242"/>
      <c r="AD97" s="306">
        <f t="shared" si="90"/>
        <v>0</v>
      </c>
      <c r="AE97" s="306">
        <f t="shared" si="90"/>
        <v>0</v>
      </c>
      <c r="AF97" s="306">
        <f t="shared" si="90"/>
        <v>0</v>
      </c>
      <c r="AG97" s="306">
        <f t="shared" si="90"/>
        <v>0</v>
      </c>
      <c r="AH97" s="306">
        <f t="shared" si="90"/>
        <v>0</v>
      </c>
      <c r="AI97" s="306">
        <f t="shared" si="90"/>
        <v>0</v>
      </c>
      <c r="AJ97" s="306">
        <f t="shared" si="90"/>
        <v>0</v>
      </c>
      <c r="AK97" s="1221"/>
      <c r="AL97" s="1245"/>
      <c r="AM97" s="306">
        <f t="shared" si="97"/>
        <v>0</v>
      </c>
      <c r="AN97" s="685"/>
      <c r="AO97" s="685"/>
      <c r="AP97" s="685"/>
      <c r="AQ97" s="685"/>
      <c r="AR97" s="685"/>
      <c r="AS97" s="685"/>
      <c r="AT97" s="1221"/>
      <c r="AU97" s="1248"/>
      <c r="AV97" s="306">
        <f t="shared" si="98"/>
        <v>0</v>
      </c>
      <c r="AW97" s="685"/>
      <c r="AX97" s="685"/>
      <c r="AY97" s="685"/>
      <c r="AZ97" s="685"/>
      <c r="BA97" s="685"/>
      <c r="BB97" s="685"/>
      <c r="BC97" s="1221"/>
      <c r="BD97" s="1251"/>
      <c r="BE97" s="306">
        <f t="shared" si="99"/>
        <v>0</v>
      </c>
      <c r="BF97" s="685"/>
      <c r="BG97" s="685"/>
      <c r="BH97" s="685"/>
      <c r="BI97" s="685"/>
      <c r="BJ97" s="685"/>
      <c r="BK97" s="685"/>
      <c r="BL97" s="1221"/>
      <c r="BM97" s="1254"/>
      <c r="BN97" s="306">
        <f t="shared" si="100"/>
        <v>0</v>
      </c>
      <c r="BO97" s="685"/>
      <c r="BP97" s="685"/>
      <c r="BQ97" s="685"/>
      <c r="BR97" s="685"/>
      <c r="BS97" s="685"/>
      <c r="BT97" s="685"/>
      <c r="BU97" s="1210"/>
      <c r="BV97" s="1211"/>
      <c r="BW97" s="1211"/>
      <c r="BX97" s="1211"/>
      <c r="BY97" s="1211"/>
      <c r="BZ97" s="1211"/>
      <c r="CA97" s="1211"/>
      <c r="CB97" s="1211"/>
      <c r="CC97" s="1212"/>
    </row>
    <row r="98" spans="1:81" s="690" customFormat="1" ht="40.15" customHeight="1" thickTop="1" x14ac:dyDescent="0.25">
      <c r="A98" s="673"/>
      <c r="B98" s="1334"/>
      <c r="C98" s="1315"/>
      <c r="D98" s="1096"/>
      <c r="E98" s="1093"/>
      <c r="F98" s="1093"/>
      <c r="G98" s="1093"/>
      <c r="H98" s="1093"/>
      <c r="I98" s="1093"/>
      <c r="J98" s="1219">
        <v>903</v>
      </c>
      <c r="K98" s="1216" t="str">
        <f>+[27]Metas!K1052</f>
        <v>Iniciativa de transferencia de conocimiento y tecnología de la academia a la base industrial apoyada</v>
      </c>
      <c r="L98" s="1222">
        <v>1</v>
      </c>
      <c r="M98" s="1225">
        <f>SUM(N98:Q98)</f>
        <v>1</v>
      </c>
      <c r="N98" s="1228"/>
      <c r="O98" s="1231">
        <v>0.3</v>
      </c>
      <c r="P98" s="1234">
        <v>0.3</v>
      </c>
      <c r="Q98" s="1237">
        <v>0.4</v>
      </c>
      <c r="R98" s="1219">
        <f>+$J98</f>
        <v>903</v>
      </c>
      <c r="S98" s="677" t="s">
        <v>7621</v>
      </c>
      <c r="T98" s="709" t="s">
        <v>3834</v>
      </c>
      <c r="U98" s="709" t="s">
        <v>3839</v>
      </c>
      <c r="V98" s="709" t="s">
        <v>3842</v>
      </c>
      <c r="W98" s="677" t="s">
        <v>3936</v>
      </c>
      <c r="X98" s="320">
        <v>44652</v>
      </c>
      <c r="Y98" s="320">
        <v>44742</v>
      </c>
      <c r="Z98" s="669"/>
      <c r="AA98" s="669"/>
      <c r="AB98" s="1219">
        <f t="shared" ref="AB98" si="125">+$J98</f>
        <v>903</v>
      </c>
      <c r="AC98" s="1240">
        <f t="shared" ref="AC98" si="126">+L98</f>
        <v>1</v>
      </c>
      <c r="AD98" s="308">
        <f t="shared" si="90"/>
        <v>6</v>
      </c>
      <c r="AE98" s="308">
        <f t="shared" si="90"/>
        <v>6</v>
      </c>
      <c r="AF98" s="308">
        <f t="shared" si="90"/>
        <v>0</v>
      </c>
      <c r="AG98" s="308">
        <f t="shared" si="90"/>
        <v>0</v>
      </c>
      <c r="AH98" s="308">
        <f t="shared" si="90"/>
        <v>0</v>
      </c>
      <c r="AI98" s="308">
        <f t="shared" si="90"/>
        <v>0</v>
      </c>
      <c r="AJ98" s="308">
        <f t="shared" si="90"/>
        <v>0</v>
      </c>
      <c r="AK98" s="1219">
        <f t="shared" ref="AK98" si="127">+$J98</f>
        <v>903</v>
      </c>
      <c r="AL98" s="1243">
        <f>+N98</f>
        <v>0</v>
      </c>
      <c r="AM98" s="308">
        <f t="shared" si="97"/>
        <v>0</v>
      </c>
      <c r="AN98" s="683"/>
      <c r="AO98" s="683"/>
      <c r="AP98" s="683"/>
      <c r="AQ98" s="683"/>
      <c r="AR98" s="683"/>
      <c r="AS98" s="683"/>
      <c r="AT98" s="1219">
        <f t="shared" ref="AT98" si="128">+$J98</f>
        <v>903</v>
      </c>
      <c r="AU98" s="1246">
        <f>+O98</f>
        <v>0.3</v>
      </c>
      <c r="AV98" s="308">
        <f t="shared" si="98"/>
        <v>6</v>
      </c>
      <c r="AW98" s="683">
        <v>6</v>
      </c>
      <c r="AX98" s="683"/>
      <c r="AY98" s="683"/>
      <c r="AZ98" s="683"/>
      <c r="BA98" s="683"/>
      <c r="BB98" s="683"/>
      <c r="BC98" s="1219">
        <f t="shared" ref="BC98" si="129">+$J98</f>
        <v>903</v>
      </c>
      <c r="BD98" s="1249">
        <f>+P98</f>
        <v>0.3</v>
      </c>
      <c r="BE98" s="308">
        <f t="shared" si="99"/>
        <v>0</v>
      </c>
      <c r="BF98" s="683"/>
      <c r="BG98" s="683"/>
      <c r="BH98" s="683"/>
      <c r="BI98" s="683"/>
      <c r="BJ98" s="683"/>
      <c r="BK98" s="683"/>
      <c r="BL98" s="1219">
        <f t="shared" ref="BL98" si="130">+$J98</f>
        <v>903</v>
      </c>
      <c r="BM98" s="1252">
        <f>+Q98</f>
        <v>0.4</v>
      </c>
      <c r="BN98" s="308">
        <f t="shared" si="100"/>
        <v>0</v>
      </c>
      <c r="BO98" s="683"/>
      <c r="BP98" s="683"/>
      <c r="BQ98" s="683"/>
      <c r="BR98" s="683"/>
      <c r="BS98" s="683"/>
      <c r="BT98" s="683"/>
      <c r="BU98" s="1204"/>
      <c r="BV98" s="1205"/>
      <c r="BW98" s="1205"/>
      <c r="BX98" s="1205"/>
      <c r="BY98" s="1205"/>
      <c r="BZ98" s="1205"/>
      <c r="CA98" s="1205"/>
      <c r="CB98" s="1205"/>
      <c r="CC98" s="1206"/>
    </row>
    <row r="99" spans="1:81" s="690" customFormat="1" ht="40.15" customHeight="1" x14ac:dyDescent="0.25">
      <c r="A99" s="673"/>
      <c r="B99" s="1334"/>
      <c r="C99" s="1315"/>
      <c r="D99" s="1097"/>
      <c r="E99" s="1094"/>
      <c r="F99" s="1094"/>
      <c r="G99" s="1094"/>
      <c r="H99" s="1094"/>
      <c r="I99" s="1094"/>
      <c r="J99" s="1220"/>
      <c r="K99" s="1217"/>
      <c r="L99" s="1223"/>
      <c r="M99" s="1226"/>
      <c r="N99" s="1229"/>
      <c r="O99" s="1232"/>
      <c r="P99" s="1235"/>
      <c r="Q99" s="1238"/>
      <c r="R99" s="1220"/>
      <c r="S99" s="678" t="s">
        <v>7622</v>
      </c>
      <c r="T99" s="709" t="s">
        <v>3834</v>
      </c>
      <c r="U99" s="709" t="s">
        <v>3839</v>
      </c>
      <c r="V99" s="709" t="s">
        <v>3842</v>
      </c>
      <c r="W99" s="678" t="s">
        <v>3936</v>
      </c>
      <c r="X99" s="670">
        <v>44621</v>
      </c>
      <c r="Y99" s="670">
        <v>44681</v>
      </c>
      <c r="Z99" s="670"/>
      <c r="AA99" s="670"/>
      <c r="AB99" s="1220"/>
      <c r="AC99" s="1241"/>
      <c r="AD99" s="303">
        <f t="shared" si="90"/>
        <v>6</v>
      </c>
      <c r="AE99" s="303">
        <f t="shared" si="90"/>
        <v>6</v>
      </c>
      <c r="AF99" s="303">
        <f t="shared" si="90"/>
        <v>0</v>
      </c>
      <c r="AG99" s="303">
        <f t="shared" si="90"/>
        <v>0</v>
      </c>
      <c r="AH99" s="303">
        <f t="shared" si="90"/>
        <v>0</v>
      </c>
      <c r="AI99" s="303">
        <f t="shared" si="90"/>
        <v>0</v>
      </c>
      <c r="AJ99" s="303">
        <f t="shared" si="90"/>
        <v>0</v>
      </c>
      <c r="AK99" s="1220"/>
      <c r="AL99" s="1244"/>
      <c r="AM99" s="303">
        <f t="shared" si="97"/>
        <v>0</v>
      </c>
      <c r="AN99" s="684"/>
      <c r="AO99" s="684"/>
      <c r="AP99" s="684"/>
      <c r="AQ99" s="684"/>
      <c r="AR99" s="684"/>
      <c r="AS99" s="684"/>
      <c r="AT99" s="1220"/>
      <c r="AU99" s="1247"/>
      <c r="AV99" s="303">
        <f t="shared" si="98"/>
        <v>6</v>
      </c>
      <c r="AW99" s="684">
        <v>6</v>
      </c>
      <c r="AX99" s="684"/>
      <c r="AY99" s="684"/>
      <c r="AZ99" s="684"/>
      <c r="BA99" s="684"/>
      <c r="BB99" s="684"/>
      <c r="BC99" s="1220"/>
      <c r="BD99" s="1250"/>
      <c r="BE99" s="303">
        <f t="shared" si="99"/>
        <v>0</v>
      </c>
      <c r="BF99" s="684"/>
      <c r="BG99" s="684"/>
      <c r="BH99" s="684"/>
      <c r="BI99" s="684"/>
      <c r="BJ99" s="684"/>
      <c r="BK99" s="684"/>
      <c r="BL99" s="1220"/>
      <c r="BM99" s="1253"/>
      <c r="BN99" s="303">
        <f t="shared" si="100"/>
        <v>0</v>
      </c>
      <c r="BO99" s="684"/>
      <c r="BP99" s="684"/>
      <c r="BQ99" s="684"/>
      <c r="BR99" s="684"/>
      <c r="BS99" s="684"/>
      <c r="BT99" s="684"/>
      <c r="BU99" s="1207"/>
      <c r="BV99" s="1208"/>
      <c r="BW99" s="1208"/>
      <c r="BX99" s="1208"/>
      <c r="BY99" s="1208"/>
      <c r="BZ99" s="1208"/>
      <c r="CA99" s="1208"/>
      <c r="CB99" s="1208"/>
      <c r="CC99" s="1209"/>
    </row>
    <row r="100" spans="1:81" s="690" customFormat="1" ht="40.15" customHeight="1" x14ac:dyDescent="0.25">
      <c r="A100" s="673"/>
      <c r="B100" s="1334"/>
      <c r="C100" s="1315"/>
      <c r="D100" s="1097"/>
      <c r="E100" s="1094"/>
      <c r="F100" s="1094"/>
      <c r="G100" s="1094"/>
      <c r="H100" s="1094"/>
      <c r="I100" s="1094"/>
      <c r="J100" s="1220"/>
      <c r="K100" s="1217"/>
      <c r="L100" s="1223"/>
      <c r="M100" s="1226"/>
      <c r="N100" s="1229"/>
      <c r="O100" s="1232"/>
      <c r="P100" s="1235"/>
      <c r="Q100" s="1238"/>
      <c r="R100" s="1220"/>
      <c r="S100" s="678" t="s">
        <v>7623</v>
      </c>
      <c r="T100" s="709" t="s">
        <v>3834</v>
      </c>
      <c r="U100" s="709" t="s">
        <v>3839</v>
      </c>
      <c r="V100" s="709" t="s">
        <v>3842</v>
      </c>
      <c r="W100" s="678" t="s">
        <v>6428</v>
      </c>
      <c r="X100" s="670">
        <v>44652</v>
      </c>
      <c r="Y100" s="670">
        <v>44742</v>
      </c>
      <c r="Z100" s="670"/>
      <c r="AA100" s="670"/>
      <c r="AB100" s="1220"/>
      <c r="AC100" s="1241"/>
      <c r="AD100" s="303">
        <f t="shared" si="90"/>
        <v>4</v>
      </c>
      <c r="AE100" s="303">
        <f t="shared" si="90"/>
        <v>4</v>
      </c>
      <c r="AF100" s="303">
        <f t="shared" si="90"/>
        <v>0</v>
      </c>
      <c r="AG100" s="303">
        <f t="shared" si="90"/>
        <v>0</v>
      </c>
      <c r="AH100" s="303">
        <f t="shared" si="90"/>
        <v>0</v>
      </c>
      <c r="AI100" s="303">
        <f t="shared" si="90"/>
        <v>0</v>
      </c>
      <c r="AJ100" s="303">
        <f t="shared" si="90"/>
        <v>0</v>
      </c>
      <c r="AK100" s="1220"/>
      <c r="AL100" s="1244"/>
      <c r="AM100" s="303">
        <f t="shared" si="97"/>
        <v>0</v>
      </c>
      <c r="AN100" s="684"/>
      <c r="AO100" s="684"/>
      <c r="AP100" s="684"/>
      <c r="AQ100" s="684"/>
      <c r="AR100" s="684"/>
      <c r="AS100" s="684"/>
      <c r="AT100" s="1220"/>
      <c r="AU100" s="1247"/>
      <c r="AV100" s="303">
        <f t="shared" si="98"/>
        <v>4</v>
      </c>
      <c r="AW100" s="684">
        <v>4</v>
      </c>
      <c r="AX100" s="684"/>
      <c r="AY100" s="684"/>
      <c r="AZ100" s="684"/>
      <c r="BA100" s="684"/>
      <c r="BB100" s="684"/>
      <c r="BC100" s="1220"/>
      <c r="BD100" s="1250"/>
      <c r="BE100" s="303">
        <f t="shared" si="99"/>
        <v>0</v>
      </c>
      <c r="BF100" s="684"/>
      <c r="BG100" s="684"/>
      <c r="BH100" s="684"/>
      <c r="BI100" s="684"/>
      <c r="BJ100" s="684"/>
      <c r="BK100" s="684"/>
      <c r="BL100" s="1220"/>
      <c r="BM100" s="1253"/>
      <c r="BN100" s="303">
        <f t="shared" si="100"/>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thickBot="1" x14ac:dyDescent="0.3">
      <c r="A101" s="673"/>
      <c r="B101" s="1335"/>
      <c r="C101" s="1316"/>
      <c r="D101" s="1098"/>
      <c r="E101" s="1095"/>
      <c r="F101" s="1095"/>
      <c r="G101" s="1095"/>
      <c r="H101" s="1095"/>
      <c r="I101" s="1095"/>
      <c r="J101" s="1221"/>
      <c r="K101" s="1218"/>
      <c r="L101" s="1224"/>
      <c r="M101" s="1227"/>
      <c r="N101" s="1230"/>
      <c r="O101" s="1233"/>
      <c r="P101" s="1236"/>
      <c r="Q101" s="1239"/>
      <c r="R101" s="1221"/>
      <c r="S101" s="679" t="s">
        <v>7624</v>
      </c>
      <c r="T101" s="709" t="s">
        <v>3834</v>
      </c>
      <c r="U101" s="709" t="s">
        <v>3839</v>
      </c>
      <c r="V101" s="709" t="s">
        <v>3842</v>
      </c>
      <c r="W101" s="679" t="s">
        <v>5789</v>
      </c>
      <c r="X101" s="671">
        <v>44743</v>
      </c>
      <c r="Y101" s="671">
        <v>44925</v>
      </c>
      <c r="Z101" s="671"/>
      <c r="AA101" s="671"/>
      <c r="AB101" s="1221"/>
      <c r="AC101" s="1242"/>
      <c r="AD101" s="306">
        <f t="shared" si="90"/>
        <v>4</v>
      </c>
      <c r="AE101" s="306">
        <f t="shared" si="90"/>
        <v>4</v>
      </c>
      <c r="AF101" s="306">
        <f t="shared" si="90"/>
        <v>0</v>
      </c>
      <c r="AG101" s="306">
        <f t="shared" si="90"/>
        <v>0</v>
      </c>
      <c r="AH101" s="306">
        <f t="shared" si="90"/>
        <v>0</v>
      </c>
      <c r="AI101" s="306">
        <f t="shared" si="90"/>
        <v>0</v>
      </c>
      <c r="AJ101" s="306">
        <f t="shared" si="90"/>
        <v>0</v>
      </c>
      <c r="AK101" s="1221"/>
      <c r="AL101" s="1245"/>
      <c r="AM101" s="306">
        <f t="shared" si="97"/>
        <v>2</v>
      </c>
      <c r="AN101" s="685">
        <v>2</v>
      </c>
      <c r="AO101" s="685"/>
      <c r="AP101" s="685"/>
      <c r="AQ101" s="685"/>
      <c r="AR101" s="685"/>
      <c r="AS101" s="685"/>
      <c r="AT101" s="1221"/>
      <c r="AU101" s="1248"/>
      <c r="AV101" s="306">
        <f t="shared" si="98"/>
        <v>2</v>
      </c>
      <c r="AW101" s="685">
        <v>2</v>
      </c>
      <c r="AX101" s="685"/>
      <c r="AY101" s="685"/>
      <c r="AZ101" s="685"/>
      <c r="BA101" s="685"/>
      <c r="BB101" s="685"/>
      <c r="BC101" s="1221"/>
      <c r="BD101" s="1251"/>
      <c r="BE101" s="306">
        <f t="shared" si="99"/>
        <v>0</v>
      </c>
      <c r="BF101" s="685"/>
      <c r="BG101" s="685"/>
      <c r="BH101" s="685"/>
      <c r="BI101" s="685"/>
      <c r="BJ101" s="685"/>
      <c r="BK101" s="685"/>
      <c r="BL101" s="1221"/>
      <c r="BM101" s="1254"/>
      <c r="BN101" s="306">
        <f t="shared" si="100"/>
        <v>0</v>
      </c>
      <c r="BO101" s="685"/>
      <c r="BP101" s="685"/>
      <c r="BQ101" s="685"/>
      <c r="BR101" s="685"/>
      <c r="BS101" s="685"/>
      <c r="BT101" s="685"/>
      <c r="BU101" s="1210"/>
      <c r="BV101" s="1211"/>
      <c r="BW101" s="1211"/>
      <c r="BX101" s="1211"/>
      <c r="BY101" s="1211"/>
      <c r="BZ101" s="1211"/>
      <c r="CA101" s="1211"/>
      <c r="CB101" s="1211"/>
      <c r="CC101" s="1212"/>
    </row>
    <row r="102" spans="1:81" ht="16.149999999999999" customHeight="1" thickTop="1" x14ac:dyDescent="0.25"/>
    <row r="103" spans="1:81" s="690" customFormat="1" ht="16.149999999999999" customHeight="1" x14ac:dyDescent="0.25">
      <c r="A103" s="673"/>
      <c r="B103" s="1131"/>
      <c r="C103" s="1115" t="s">
        <v>0</v>
      </c>
      <c r="D103" s="1115"/>
      <c r="E103" s="1115"/>
      <c r="F103" s="1115"/>
      <c r="G103" s="1115"/>
      <c r="H103" s="1115"/>
      <c r="I103" s="698"/>
      <c r="J103" s="715" t="s">
        <v>1</v>
      </c>
      <c r="K103" s="715"/>
      <c r="L103" s="2372" t="s">
        <v>3855</v>
      </c>
      <c r="M103" s="2373"/>
      <c r="N103" s="2373"/>
      <c r="O103" s="2373"/>
      <c r="P103" s="2373"/>
      <c r="Q103" s="2374"/>
      <c r="R103" s="1114" t="s">
        <v>0</v>
      </c>
      <c r="S103" s="1116"/>
      <c r="T103" s="1195" t="s">
        <v>1</v>
      </c>
      <c r="U103" s="1196"/>
      <c r="V103" s="1197"/>
      <c r="W103" s="2393" t="str">
        <f>+$L103</f>
        <v>SECRETARÍA DE DESARROLLO ECONÓMICO Y PRODUCTIVIDAD</v>
      </c>
      <c r="X103" s="2394"/>
      <c r="Y103" s="2394"/>
      <c r="Z103" s="2394"/>
      <c r="AA103" s="2395"/>
      <c r="AB103" s="1114" t="s">
        <v>0</v>
      </c>
      <c r="AC103" s="1115"/>
      <c r="AD103" s="1115"/>
      <c r="AE103" s="1115"/>
      <c r="AF103" s="1115"/>
      <c r="AG103" s="1115"/>
      <c r="AH103" s="1115"/>
      <c r="AI103" s="1115"/>
      <c r="AJ103" s="1116"/>
      <c r="AK103" s="1112" t="s">
        <v>1</v>
      </c>
      <c r="AL103" s="1112"/>
      <c r="AM103" s="1112"/>
      <c r="AN103" s="2393" t="str">
        <f>+$L103</f>
        <v>SECRETARÍA DE DESARROLLO ECONÓMICO Y PRODUCTIVIDAD</v>
      </c>
      <c r="AO103" s="2394"/>
      <c r="AP103" s="2394"/>
      <c r="AQ103" s="2394"/>
      <c r="AR103" s="2394"/>
      <c r="AS103" s="2395"/>
      <c r="AT103" s="1114" t="s">
        <v>0</v>
      </c>
      <c r="AU103" s="1115"/>
      <c r="AV103" s="1115"/>
      <c r="AW103" s="1115"/>
      <c r="AX103" s="1115"/>
      <c r="AY103" s="1115"/>
      <c r="AZ103" s="1115"/>
      <c r="BA103" s="1115"/>
      <c r="BB103" s="1116"/>
      <c r="BC103" s="1112" t="s">
        <v>1</v>
      </c>
      <c r="BD103" s="1112"/>
      <c r="BE103" s="1112"/>
      <c r="BF103" s="2396" t="str">
        <f>+$L103</f>
        <v>SECRETARÍA DE DESARROLLO ECONÓMICO Y PRODUCTIVIDAD</v>
      </c>
      <c r="BG103" s="2396"/>
      <c r="BH103" s="2396"/>
      <c r="BI103" s="2396"/>
      <c r="BJ103" s="2396"/>
      <c r="BK103" s="2396"/>
      <c r="BL103" s="1114" t="s">
        <v>0</v>
      </c>
      <c r="BM103" s="1115"/>
      <c r="BN103" s="1115"/>
      <c r="BO103" s="1115"/>
      <c r="BP103" s="1115"/>
      <c r="BQ103" s="1115"/>
      <c r="BR103" s="1115"/>
      <c r="BS103" s="1115"/>
      <c r="BT103" s="1116"/>
      <c r="BU103" s="1112" t="s">
        <v>1</v>
      </c>
      <c r="BV103" s="1112"/>
      <c r="BW103" s="1112"/>
      <c r="BX103" s="2390" t="str">
        <f>+$L103</f>
        <v>SECRETARÍA DE DESARROLLO ECONÓMICO Y PRODUCTIVIDAD</v>
      </c>
      <c r="BY103" s="2391"/>
      <c r="BZ103" s="2391"/>
      <c r="CA103" s="2391"/>
      <c r="CB103" s="2391"/>
      <c r="CC103" s="2392"/>
    </row>
    <row r="104" spans="1:81" s="690" customFormat="1" ht="16.149999999999999" customHeight="1" x14ac:dyDescent="0.25">
      <c r="A104" s="673"/>
      <c r="B104" s="1132"/>
      <c r="C104" s="1110" t="s">
        <v>1668</v>
      </c>
      <c r="D104" s="1110"/>
      <c r="E104" s="1110"/>
      <c r="F104" s="1110"/>
      <c r="G104" s="1110"/>
      <c r="H104" s="1110"/>
      <c r="I104" s="699"/>
      <c r="J104" s="715" t="s">
        <v>2</v>
      </c>
      <c r="K104" s="715"/>
      <c r="L104" s="1265"/>
      <c r="M104" s="1266"/>
      <c r="N104" s="1266"/>
      <c r="O104" s="1266"/>
      <c r="P104" s="1266"/>
      <c r="Q104" s="1267"/>
      <c r="R104" s="1109" t="s">
        <v>1668</v>
      </c>
      <c r="S104" s="1111"/>
      <c r="T104" s="1195" t="s">
        <v>2</v>
      </c>
      <c r="U104" s="1196"/>
      <c r="V104" s="1197"/>
      <c r="W104" s="1207">
        <f>+$L104</f>
        <v>0</v>
      </c>
      <c r="X104" s="1208"/>
      <c r="Y104" s="1208"/>
      <c r="Z104" s="1208"/>
      <c r="AA104" s="1268"/>
      <c r="AB104" s="1109" t="s">
        <v>1668</v>
      </c>
      <c r="AC104" s="1110"/>
      <c r="AD104" s="1110"/>
      <c r="AE104" s="1110"/>
      <c r="AF104" s="1110"/>
      <c r="AG104" s="1110"/>
      <c r="AH104" s="1110"/>
      <c r="AI104" s="1110"/>
      <c r="AJ104" s="1111"/>
      <c r="AK104" s="1112" t="s">
        <v>2</v>
      </c>
      <c r="AL104" s="1112"/>
      <c r="AM104" s="1112"/>
      <c r="AN104" s="1777">
        <f>+$L104</f>
        <v>0</v>
      </c>
      <c r="AO104" s="1778"/>
      <c r="AP104" s="1778"/>
      <c r="AQ104" s="1778"/>
      <c r="AR104" s="1778"/>
      <c r="AS104" s="1779"/>
      <c r="AT104" s="1109" t="s">
        <v>1668</v>
      </c>
      <c r="AU104" s="1110"/>
      <c r="AV104" s="1110"/>
      <c r="AW104" s="1110"/>
      <c r="AX104" s="1110"/>
      <c r="AY104" s="1110"/>
      <c r="AZ104" s="1110"/>
      <c r="BA104" s="1110"/>
      <c r="BB104" s="1111"/>
      <c r="BC104" s="1112" t="s">
        <v>2</v>
      </c>
      <c r="BD104" s="1112"/>
      <c r="BE104" s="1112"/>
      <c r="BF104" s="1113">
        <f>+$L104</f>
        <v>0</v>
      </c>
      <c r="BG104" s="1113"/>
      <c r="BH104" s="1113"/>
      <c r="BI104" s="1113"/>
      <c r="BJ104" s="1113"/>
      <c r="BK104" s="1113"/>
      <c r="BL104" s="1109" t="s">
        <v>1668</v>
      </c>
      <c r="BM104" s="1110"/>
      <c r="BN104" s="1110"/>
      <c r="BO104" s="1110"/>
      <c r="BP104" s="1110"/>
      <c r="BQ104" s="1110"/>
      <c r="BR104" s="1110"/>
      <c r="BS104" s="1110"/>
      <c r="BT104" s="1111"/>
      <c r="BU104" s="1112" t="s">
        <v>2</v>
      </c>
      <c r="BV104" s="1112"/>
      <c r="BW104" s="1112"/>
      <c r="BX104" s="1113">
        <f>+$L104</f>
        <v>0</v>
      </c>
      <c r="BY104" s="1113"/>
      <c r="BZ104" s="1113"/>
      <c r="CA104" s="1113"/>
      <c r="CB104" s="1113"/>
      <c r="CC104" s="1113"/>
    </row>
    <row r="105" spans="1:81" s="690" customFormat="1" ht="16.149999999999999" customHeight="1" x14ac:dyDescent="0.25">
      <c r="A105" s="673"/>
      <c r="B105" s="1132"/>
      <c r="C105" s="1143" t="s">
        <v>3860</v>
      </c>
      <c r="D105" s="1143"/>
      <c r="E105" s="1143"/>
      <c r="F105" s="1143"/>
      <c r="G105" s="1143"/>
      <c r="H105" s="1143"/>
      <c r="I105" s="699"/>
      <c r="J105" s="715" t="s">
        <v>1667</v>
      </c>
      <c r="K105" s="715"/>
      <c r="L105" s="2375" t="s">
        <v>1340</v>
      </c>
      <c r="M105" s="2376"/>
      <c r="N105" s="2376"/>
      <c r="O105" s="2376"/>
      <c r="P105" s="2376"/>
      <c r="Q105" s="2377"/>
      <c r="R105" s="1142" t="s">
        <v>3860</v>
      </c>
      <c r="S105" s="1144"/>
      <c r="T105" s="1195" t="s">
        <v>1675</v>
      </c>
      <c r="U105" s="1196"/>
      <c r="V105" s="1197"/>
      <c r="W105" s="2410" t="str">
        <f>+$L105</f>
        <v>6. Productividad</v>
      </c>
      <c r="X105" s="2411"/>
      <c r="Y105" s="2411"/>
      <c r="Z105" s="2411"/>
      <c r="AA105" s="2412"/>
      <c r="AB105" s="1142" t="s">
        <v>3860</v>
      </c>
      <c r="AC105" s="1143"/>
      <c r="AD105" s="1143"/>
      <c r="AE105" s="1143"/>
      <c r="AF105" s="1143"/>
      <c r="AG105" s="1143"/>
      <c r="AH105" s="1143"/>
      <c r="AI105" s="1143"/>
      <c r="AJ105" s="1144"/>
      <c r="AK105" s="1112" t="s">
        <v>1667</v>
      </c>
      <c r="AL105" s="1112"/>
      <c r="AM105" s="1112"/>
      <c r="AN105" s="2375" t="str">
        <f>+$L105</f>
        <v>6. Productividad</v>
      </c>
      <c r="AO105" s="2376"/>
      <c r="AP105" s="2376"/>
      <c r="AQ105" s="2376"/>
      <c r="AR105" s="2376"/>
      <c r="AS105" s="2377"/>
      <c r="AT105" s="1142" t="s">
        <v>3860</v>
      </c>
      <c r="AU105" s="1143"/>
      <c r="AV105" s="1143"/>
      <c r="AW105" s="1143"/>
      <c r="AX105" s="1143"/>
      <c r="AY105" s="1143"/>
      <c r="AZ105" s="1143"/>
      <c r="BA105" s="1143"/>
      <c r="BB105" s="1144"/>
      <c r="BC105" s="1112" t="s">
        <v>1667</v>
      </c>
      <c r="BD105" s="1112"/>
      <c r="BE105" s="1112"/>
      <c r="BF105" s="2409" t="str">
        <f>+$L105</f>
        <v>6. Productividad</v>
      </c>
      <c r="BG105" s="2409"/>
      <c r="BH105" s="2409"/>
      <c r="BI105" s="2409"/>
      <c r="BJ105" s="2409"/>
      <c r="BK105" s="2409"/>
      <c r="BL105" s="1142" t="s">
        <v>3860</v>
      </c>
      <c r="BM105" s="1143"/>
      <c r="BN105" s="1143"/>
      <c r="BO105" s="1143"/>
      <c r="BP105" s="1143"/>
      <c r="BQ105" s="1143"/>
      <c r="BR105" s="1143"/>
      <c r="BS105" s="1143"/>
      <c r="BT105" s="1144"/>
      <c r="BU105" s="1112" t="s">
        <v>1667</v>
      </c>
      <c r="BV105" s="1112"/>
      <c r="BW105" s="1112"/>
      <c r="BX105" s="2409" t="str">
        <f>+$L105</f>
        <v>6. Productividad</v>
      </c>
      <c r="BY105" s="2409"/>
      <c r="BZ105" s="2409"/>
      <c r="CA105" s="2409"/>
      <c r="CB105" s="2409"/>
      <c r="CC105" s="2409"/>
    </row>
    <row r="106" spans="1:81" s="690" customFormat="1" ht="16.149999999999999" customHeight="1" x14ac:dyDescent="0.25">
      <c r="A106" s="673"/>
      <c r="B106" s="1133"/>
      <c r="C106" s="1146"/>
      <c r="D106" s="1146"/>
      <c r="E106" s="1146"/>
      <c r="F106" s="1146"/>
      <c r="G106" s="1146"/>
      <c r="H106" s="1146"/>
      <c r="I106" s="700"/>
      <c r="J106" s="715" t="s">
        <v>1670</v>
      </c>
      <c r="K106" s="715"/>
      <c r="L106" s="1259" t="s">
        <v>1598</v>
      </c>
      <c r="M106" s="1260"/>
      <c r="N106" s="1260"/>
      <c r="O106" s="1260"/>
      <c r="P106" s="1260"/>
      <c r="Q106" s="1261"/>
      <c r="R106" s="1145"/>
      <c r="S106" s="1147"/>
      <c r="T106" s="1195" t="s">
        <v>1676</v>
      </c>
      <c r="U106" s="1196"/>
      <c r="V106" s="1197"/>
      <c r="W106" s="1275" t="str">
        <f>+$L106</f>
        <v>6.7 Más Oportunidades para el Desarrollo Empresarial</v>
      </c>
      <c r="X106" s="1276"/>
      <c r="Y106" s="1276"/>
      <c r="Z106" s="1276"/>
      <c r="AA106" s="1277"/>
      <c r="AB106" s="1145"/>
      <c r="AC106" s="1146"/>
      <c r="AD106" s="1146"/>
      <c r="AE106" s="1146"/>
      <c r="AF106" s="1146"/>
      <c r="AG106" s="1146"/>
      <c r="AH106" s="1146"/>
      <c r="AI106" s="1146"/>
      <c r="AJ106" s="1147"/>
      <c r="AK106" s="1112" t="s">
        <v>1670</v>
      </c>
      <c r="AL106" s="1112"/>
      <c r="AM106" s="1112"/>
      <c r="AN106" s="1259" t="str">
        <f>+$L106</f>
        <v>6.7 Más Oportunidades para el Desarrollo Empresarial</v>
      </c>
      <c r="AO106" s="1260"/>
      <c r="AP106" s="1260"/>
      <c r="AQ106" s="1260"/>
      <c r="AR106" s="1260"/>
      <c r="AS106" s="1261"/>
      <c r="AT106" s="1145"/>
      <c r="AU106" s="1146"/>
      <c r="AV106" s="1146"/>
      <c r="AW106" s="1146"/>
      <c r="AX106" s="1146"/>
      <c r="AY106" s="1146"/>
      <c r="AZ106" s="1146"/>
      <c r="BA106" s="1146"/>
      <c r="BB106" s="1147"/>
      <c r="BC106" s="1112" t="s">
        <v>1670</v>
      </c>
      <c r="BD106" s="1112"/>
      <c r="BE106" s="1112"/>
      <c r="BF106" s="1149" t="str">
        <f>+$L106</f>
        <v>6.7 Más Oportunidades para el Desarrollo Empresarial</v>
      </c>
      <c r="BG106" s="1149"/>
      <c r="BH106" s="1149"/>
      <c r="BI106" s="1149"/>
      <c r="BJ106" s="1149"/>
      <c r="BK106" s="1149"/>
      <c r="BL106" s="1145"/>
      <c r="BM106" s="1146"/>
      <c r="BN106" s="1146"/>
      <c r="BO106" s="1146"/>
      <c r="BP106" s="1146"/>
      <c r="BQ106" s="1146"/>
      <c r="BR106" s="1146"/>
      <c r="BS106" s="1146"/>
      <c r="BT106" s="1147"/>
      <c r="BU106" s="1112" t="s">
        <v>1670</v>
      </c>
      <c r="BV106" s="1112"/>
      <c r="BW106" s="1112"/>
      <c r="BX106" s="1149" t="str">
        <f>+$L106</f>
        <v>6.7 Más Oportunidades para el Desarrollo Empresarial</v>
      </c>
      <c r="BY106" s="1149"/>
      <c r="BZ106" s="1149"/>
      <c r="CA106" s="1149"/>
      <c r="CB106" s="1149"/>
      <c r="CC106" s="1149"/>
    </row>
    <row r="107" spans="1:81" ht="16.149999999999999" customHeight="1" thickBot="1" x14ac:dyDescent="0.3">
      <c r="B107" s="658"/>
      <c r="C107" s="658"/>
      <c r="D107" s="658"/>
      <c r="E107" s="658"/>
      <c r="F107" s="658"/>
      <c r="G107" s="658"/>
      <c r="H107" s="658"/>
      <c r="I107" s="658"/>
      <c r="J107" s="284"/>
      <c r="K107" s="661"/>
      <c r="L107" s="661"/>
      <c r="M107" s="661"/>
      <c r="N107" s="661"/>
      <c r="O107" s="661"/>
      <c r="P107" s="661"/>
      <c r="Q107" s="661"/>
      <c r="R107" s="661"/>
      <c r="S107" s="658"/>
      <c r="T107" s="658"/>
      <c r="U107" s="658"/>
      <c r="V107" s="658"/>
      <c r="W107" s="658"/>
      <c r="X107" s="691"/>
      <c r="Y107" s="691"/>
      <c r="Z107" s="691"/>
      <c r="AA107" s="665"/>
      <c r="AB107" s="665"/>
      <c r="AC107" s="661"/>
      <c r="AK107" s="665"/>
      <c r="AT107" s="665"/>
      <c r="BC107" s="665"/>
      <c r="BL107" s="665"/>
    </row>
    <row r="108" spans="1:81" ht="16.149999999999999" customHeight="1" thickBot="1" x14ac:dyDescent="0.3">
      <c r="A108" s="661"/>
      <c r="B108" s="1130" t="s">
        <v>3</v>
      </c>
      <c r="C108" s="1130" t="s">
        <v>1672</v>
      </c>
      <c r="D108" s="1107" t="s">
        <v>3825</v>
      </c>
      <c r="E108" s="1107" t="s">
        <v>3824</v>
      </c>
      <c r="F108" s="1099" t="s">
        <v>3826</v>
      </c>
      <c r="G108" s="1099" t="s">
        <v>3827</v>
      </c>
      <c r="H108" s="1099" t="s">
        <v>3828</v>
      </c>
      <c r="I108" s="1099" t="s">
        <v>3829</v>
      </c>
      <c r="J108" s="1134" t="s">
        <v>1673</v>
      </c>
      <c r="K108" s="1135" t="s">
        <v>1685</v>
      </c>
      <c r="L108" s="1136" t="s">
        <v>3861</v>
      </c>
      <c r="M108" s="1139" t="s">
        <v>1663</v>
      </c>
      <c r="N108" s="1163" t="s">
        <v>3862</v>
      </c>
      <c r="O108" s="1166" t="s">
        <v>3863</v>
      </c>
      <c r="P108" s="1169" t="s">
        <v>3864</v>
      </c>
      <c r="Q108" s="1172" t="s">
        <v>3865</v>
      </c>
      <c r="R108" s="1134" t="s">
        <v>1673</v>
      </c>
      <c r="S108" s="1175" t="s">
        <v>4</v>
      </c>
      <c r="T108" s="1128" t="s">
        <v>3830</v>
      </c>
      <c r="U108" s="1128" t="s">
        <v>3831</v>
      </c>
      <c r="V108" s="1128" t="s">
        <v>3832</v>
      </c>
      <c r="W108" s="1175" t="s">
        <v>5</v>
      </c>
      <c r="X108" s="1190" t="s">
        <v>6</v>
      </c>
      <c r="Y108" s="1191"/>
      <c r="Z108" s="1190" t="s">
        <v>7</v>
      </c>
      <c r="AA108" s="1191"/>
      <c r="AB108" s="1130" t="s">
        <v>1673</v>
      </c>
      <c r="AC108" s="1136" t="s">
        <v>3861</v>
      </c>
      <c r="AD108" s="1192" t="s">
        <v>3866</v>
      </c>
      <c r="AE108" s="1193"/>
      <c r="AF108" s="1193"/>
      <c r="AG108" s="1193"/>
      <c r="AH108" s="1193"/>
      <c r="AI108" s="1193"/>
      <c r="AJ108" s="1194"/>
      <c r="AK108" s="1129" t="s">
        <v>1673</v>
      </c>
      <c r="AL108" s="1181" t="s">
        <v>3867</v>
      </c>
      <c r="AM108" s="1178" t="s">
        <v>3868</v>
      </c>
      <c r="AN108" s="1179"/>
      <c r="AO108" s="1179"/>
      <c r="AP108" s="1179"/>
      <c r="AQ108" s="1179"/>
      <c r="AR108" s="1179"/>
      <c r="AS108" s="1180"/>
      <c r="AT108" s="1130" t="s">
        <v>1673</v>
      </c>
      <c r="AU108" s="1184" t="s">
        <v>3869</v>
      </c>
      <c r="AV108" s="1187" t="s">
        <v>3870</v>
      </c>
      <c r="AW108" s="1188"/>
      <c r="AX108" s="1188"/>
      <c r="AY108" s="1188"/>
      <c r="AZ108" s="1188"/>
      <c r="BA108" s="1188"/>
      <c r="BB108" s="1189"/>
      <c r="BC108" s="1130" t="s">
        <v>1673</v>
      </c>
      <c r="BD108" s="1152" t="s">
        <v>3871</v>
      </c>
      <c r="BE108" s="1155" t="s">
        <v>3872</v>
      </c>
      <c r="BF108" s="1156"/>
      <c r="BG108" s="1156"/>
      <c r="BH108" s="1156"/>
      <c r="BI108" s="1156"/>
      <c r="BJ108" s="1156"/>
      <c r="BK108" s="1157"/>
      <c r="BL108" s="1130" t="s">
        <v>1673</v>
      </c>
      <c r="BM108" s="1158" t="s">
        <v>3873</v>
      </c>
      <c r="BN108" s="1160" t="s">
        <v>3874</v>
      </c>
      <c r="BO108" s="1161"/>
      <c r="BP108" s="1161"/>
      <c r="BQ108" s="1161"/>
      <c r="BR108" s="1161"/>
      <c r="BS108" s="1161"/>
      <c r="BT108" s="1162"/>
      <c r="BU108" s="1117" t="s">
        <v>1674</v>
      </c>
      <c r="BV108" s="1118"/>
      <c r="BW108" s="1118"/>
      <c r="BX108" s="1118"/>
      <c r="BY108" s="1118"/>
      <c r="BZ108" s="1118"/>
      <c r="CA108" s="1118"/>
      <c r="CB108" s="1118"/>
      <c r="CC108" s="1119"/>
    </row>
    <row r="109" spans="1:81" ht="16.149999999999999" customHeight="1" x14ac:dyDescent="0.25">
      <c r="A109" s="661"/>
      <c r="B109" s="1130"/>
      <c r="C109" s="1130"/>
      <c r="D109" s="1107"/>
      <c r="E109" s="1107"/>
      <c r="F109" s="1100"/>
      <c r="G109" s="1100"/>
      <c r="H109" s="1100"/>
      <c r="I109" s="1100"/>
      <c r="J109" s="1134"/>
      <c r="K109" s="1135"/>
      <c r="L109" s="1137"/>
      <c r="M109" s="1140"/>
      <c r="N109" s="1164"/>
      <c r="O109" s="1167"/>
      <c r="P109" s="1170"/>
      <c r="Q109" s="1173"/>
      <c r="R109" s="1134"/>
      <c r="S109" s="1176"/>
      <c r="T109" s="1128"/>
      <c r="U109" s="1128"/>
      <c r="V109" s="1128"/>
      <c r="W109" s="1176"/>
      <c r="X109" s="667" t="s">
        <v>12</v>
      </c>
      <c r="Y109" s="667" t="s">
        <v>13</v>
      </c>
      <c r="Z109" s="667" t="s">
        <v>12</v>
      </c>
      <c r="AA109" s="667" t="s">
        <v>13</v>
      </c>
      <c r="AB109" s="1130"/>
      <c r="AC109" s="1137"/>
      <c r="AD109" s="1104" t="s">
        <v>8</v>
      </c>
      <c r="AE109" s="1106" t="s">
        <v>9</v>
      </c>
      <c r="AF109" s="1106"/>
      <c r="AG109" s="1106"/>
      <c r="AH109" s="1106"/>
      <c r="AI109" s="1126" t="s">
        <v>1664</v>
      </c>
      <c r="AJ109" s="1102" t="s">
        <v>10</v>
      </c>
      <c r="AK109" s="1130"/>
      <c r="AL109" s="1182"/>
      <c r="AM109" s="1150" t="s">
        <v>11</v>
      </c>
      <c r="AN109" s="1106" t="s">
        <v>9</v>
      </c>
      <c r="AO109" s="1106"/>
      <c r="AP109" s="1106"/>
      <c r="AQ109" s="1106"/>
      <c r="AR109" s="1126" t="s">
        <v>1664</v>
      </c>
      <c r="AS109" s="1102" t="s">
        <v>10</v>
      </c>
      <c r="AT109" s="1130"/>
      <c r="AU109" s="1185"/>
      <c r="AV109" s="1150" t="s">
        <v>11</v>
      </c>
      <c r="AW109" s="1106" t="s">
        <v>9</v>
      </c>
      <c r="AX109" s="1106"/>
      <c r="AY109" s="1106"/>
      <c r="AZ109" s="1106"/>
      <c r="BA109" s="1126" t="s">
        <v>1664</v>
      </c>
      <c r="BB109" s="1102" t="s">
        <v>10</v>
      </c>
      <c r="BC109" s="1130"/>
      <c r="BD109" s="1153"/>
      <c r="BE109" s="1150" t="s">
        <v>11</v>
      </c>
      <c r="BF109" s="1106" t="s">
        <v>9</v>
      </c>
      <c r="BG109" s="1106"/>
      <c r="BH109" s="1106"/>
      <c r="BI109" s="1106"/>
      <c r="BJ109" s="1126" t="s">
        <v>1664</v>
      </c>
      <c r="BK109" s="1102" t="s">
        <v>10</v>
      </c>
      <c r="BL109" s="1130"/>
      <c r="BM109" s="1158"/>
      <c r="BN109" s="1104" t="s">
        <v>11</v>
      </c>
      <c r="BO109" s="1106" t="s">
        <v>9</v>
      </c>
      <c r="BP109" s="1106"/>
      <c r="BQ109" s="1106"/>
      <c r="BR109" s="1106"/>
      <c r="BS109" s="1213" t="s">
        <v>1664</v>
      </c>
      <c r="BT109" s="1214" t="s">
        <v>10</v>
      </c>
      <c r="BU109" s="1120"/>
      <c r="BV109" s="1121"/>
      <c r="BW109" s="1121"/>
      <c r="BX109" s="1121"/>
      <c r="BY109" s="1121"/>
      <c r="BZ109" s="1121"/>
      <c r="CA109" s="1121"/>
      <c r="CB109" s="1121"/>
      <c r="CC109" s="1122"/>
    </row>
    <row r="110" spans="1:81" ht="16.149999999999999" customHeight="1" x14ac:dyDescent="0.25">
      <c r="A110" s="661"/>
      <c r="B110" s="1130"/>
      <c r="C110" s="1130"/>
      <c r="D110" s="1107"/>
      <c r="E110" s="1107"/>
      <c r="F110" s="1101"/>
      <c r="G110" s="1101"/>
      <c r="H110" s="1101"/>
      <c r="I110" s="1101"/>
      <c r="J110" s="1134"/>
      <c r="K110" s="1135"/>
      <c r="L110" s="1138"/>
      <c r="M110" s="1141"/>
      <c r="N110" s="1165"/>
      <c r="O110" s="1168"/>
      <c r="P110" s="1171"/>
      <c r="Q110" s="1174"/>
      <c r="R110" s="1134"/>
      <c r="S110" s="1177"/>
      <c r="T110" s="1128"/>
      <c r="U110" s="1128"/>
      <c r="V110" s="1128"/>
      <c r="W110" s="1177"/>
      <c r="X110" s="668" t="s">
        <v>1671</v>
      </c>
      <c r="Y110" s="668" t="s">
        <v>1671</v>
      </c>
      <c r="Z110" s="668" t="s">
        <v>1671</v>
      </c>
      <c r="AA110" s="668" t="s">
        <v>1671</v>
      </c>
      <c r="AB110" s="1130"/>
      <c r="AC110" s="1138"/>
      <c r="AD110" s="1105"/>
      <c r="AE110" s="662" t="s">
        <v>14</v>
      </c>
      <c r="AF110" s="662" t="s">
        <v>17</v>
      </c>
      <c r="AG110" s="662" t="s">
        <v>15</v>
      </c>
      <c r="AH110" s="662" t="s">
        <v>16</v>
      </c>
      <c r="AI110" s="1127"/>
      <c r="AJ110" s="1103"/>
      <c r="AK110" s="1130"/>
      <c r="AL110" s="1183"/>
      <c r="AM110" s="1151"/>
      <c r="AN110" s="662" t="s">
        <v>14</v>
      </c>
      <c r="AO110" s="662" t="s">
        <v>17</v>
      </c>
      <c r="AP110" s="662" t="s">
        <v>15</v>
      </c>
      <c r="AQ110" s="662" t="s">
        <v>16</v>
      </c>
      <c r="AR110" s="1127"/>
      <c r="AS110" s="1103"/>
      <c r="AT110" s="1130"/>
      <c r="AU110" s="1186"/>
      <c r="AV110" s="1151"/>
      <c r="AW110" s="662" t="s">
        <v>14</v>
      </c>
      <c r="AX110" s="662" t="s">
        <v>17</v>
      </c>
      <c r="AY110" s="662" t="s">
        <v>15</v>
      </c>
      <c r="AZ110" s="662" t="s">
        <v>16</v>
      </c>
      <c r="BA110" s="1127"/>
      <c r="BB110" s="1103"/>
      <c r="BC110" s="1130"/>
      <c r="BD110" s="1154"/>
      <c r="BE110" s="1151"/>
      <c r="BF110" s="662" t="s">
        <v>14</v>
      </c>
      <c r="BG110" s="662" t="s">
        <v>17</v>
      </c>
      <c r="BH110" s="662" t="s">
        <v>15</v>
      </c>
      <c r="BI110" s="662" t="s">
        <v>16</v>
      </c>
      <c r="BJ110" s="1127"/>
      <c r="BK110" s="1103"/>
      <c r="BL110" s="1130"/>
      <c r="BM110" s="1159"/>
      <c r="BN110" s="1105"/>
      <c r="BO110" s="662" t="s">
        <v>14</v>
      </c>
      <c r="BP110" s="662" t="s">
        <v>17</v>
      </c>
      <c r="BQ110" s="662" t="s">
        <v>15</v>
      </c>
      <c r="BR110" s="662" t="s">
        <v>16</v>
      </c>
      <c r="BS110" s="1127"/>
      <c r="BT110" s="1215"/>
      <c r="BU110" s="1123"/>
      <c r="BV110" s="1124"/>
      <c r="BW110" s="1124"/>
      <c r="BX110" s="1124"/>
      <c r="BY110" s="1124"/>
      <c r="BZ110" s="1124"/>
      <c r="CA110" s="1124"/>
      <c r="CB110" s="1124"/>
      <c r="CC110" s="1125"/>
    </row>
    <row r="111" spans="1:81" ht="16.149999999999999" customHeight="1" thickBot="1" x14ac:dyDescent="0.3">
      <c r="B111" s="658"/>
    </row>
    <row r="112" spans="1:81" s="690" customFormat="1" ht="40.15" customHeight="1" thickTop="1" x14ac:dyDescent="0.25">
      <c r="A112" s="673"/>
      <c r="B112" s="2431" t="s">
        <v>1599</v>
      </c>
      <c r="C112" s="1314" t="s">
        <v>1603</v>
      </c>
      <c r="D112" s="1096"/>
      <c r="E112" s="1093"/>
      <c r="F112" s="1093"/>
      <c r="G112" s="1093"/>
      <c r="H112" s="1093"/>
      <c r="I112" s="1093"/>
      <c r="J112" s="1744">
        <v>953</v>
      </c>
      <c r="K112" s="1216" t="str">
        <f>+[27]Metas!K1114</f>
        <v>Programa de asesoramiento y acompañamiento a mipymes creado para diversificación de su producto</v>
      </c>
      <c r="L112" s="1222"/>
      <c r="M112" s="1225">
        <f>SUM(N112:Q112)</f>
        <v>0</v>
      </c>
      <c r="N112" s="1228"/>
      <c r="O112" s="1231"/>
      <c r="P112" s="1234"/>
      <c r="Q112" s="1237"/>
      <c r="R112" s="1219">
        <f>+$J112</f>
        <v>953</v>
      </c>
      <c r="S112" s="677"/>
      <c r="T112" s="708"/>
      <c r="U112" s="708"/>
      <c r="V112" s="708"/>
      <c r="W112" s="677"/>
      <c r="X112" s="669"/>
      <c r="Y112" s="669"/>
      <c r="Z112" s="669"/>
      <c r="AA112" s="669"/>
      <c r="AB112" s="1219">
        <f t="shared" ref="AB112:AB165" si="131">+$J112</f>
        <v>953</v>
      </c>
      <c r="AC112" s="1240">
        <f t="shared" ref="AC112" si="132">+L112</f>
        <v>0</v>
      </c>
      <c r="AD112" s="308">
        <f t="shared" ref="AD112:AJ127" si="133">+AM112+AV112+BE112+BN112</f>
        <v>0</v>
      </c>
      <c r="AE112" s="308">
        <f t="shared" si="133"/>
        <v>0</v>
      </c>
      <c r="AF112" s="308">
        <f t="shared" si="133"/>
        <v>0</v>
      </c>
      <c r="AG112" s="308">
        <f t="shared" si="133"/>
        <v>0</v>
      </c>
      <c r="AH112" s="308">
        <f t="shared" si="133"/>
        <v>0</v>
      </c>
      <c r="AI112" s="308">
        <f t="shared" si="133"/>
        <v>0</v>
      </c>
      <c r="AJ112" s="308">
        <f t="shared" si="133"/>
        <v>0</v>
      </c>
      <c r="AK112" s="1219">
        <f t="shared" ref="AK112:AK165" si="134">+$J112</f>
        <v>953</v>
      </c>
      <c r="AL112" s="1243">
        <f>+N112</f>
        <v>0</v>
      </c>
      <c r="AM112" s="308">
        <f t="shared" ref="AM112:AM145" si="135">SUM(AN112:AS112)</f>
        <v>0</v>
      </c>
      <c r="AN112" s="683"/>
      <c r="AO112" s="683"/>
      <c r="AP112" s="683"/>
      <c r="AQ112" s="683"/>
      <c r="AR112" s="683"/>
      <c r="AS112" s="683"/>
      <c r="AT112" s="1219">
        <f t="shared" ref="AT112:AT165" si="136">+$J112</f>
        <v>953</v>
      </c>
      <c r="AU112" s="1246">
        <f>+O112</f>
        <v>0</v>
      </c>
      <c r="AV112" s="308">
        <f t="shared" ref="AV112:AV145" si="137">SUM(AW112:BB112)</f>
        <v>0</v>
      </c>
      <c r="AW112" s="683"/>
      <c r="AX112" s="683"/>
      <c r="AY112" s="683"/>
      <c r="AZ112" s="683"/>
      <c r="BA112" s="683"/>
      <c r="BB112" s="683"/>
      <c r="BC112" s="1219">
        <f t="shared" ref="BC112:BC165" si="138">+$J112</f>
        <v>953</v>
      </c>
      <c r="BD112" s="1249">
        <f>+P112</f>
        <v>0</v>
      </c>
      <c r="BE112" s="308">
        <f t="shared" ref="BE112:BE145" si="139">SUM(BF112:BK112)</f>
        <v>0</v>
      </c>
      <c r="BF112" s="683"/>
      <c r="BG112" s="683"/>
      <c r="BH112" s="683"/>
      <c r="BI112" s="683"/>
      <c r="BJ112" s="683"/>
      <c r="BK112" s="683"/>
      <c r="BL112" s="1219">
        <f t="shared" ref="BL112:BL165" si="140">+$J112</f>
        <v>953</v>
      </c>
      <c r="BM112" s="1252">
        <f>+Q112</f>
        <v>0</v>
      </c>
      <c r="BN112" s="308">
        <f t="shared" ref="BN112:BN145" si="141">SUM(BO112:BT112)</f>
        <v>0</v>
      </c>
      <c r="BO112" s="683"/>
      <c r="BP112" s="683"/>
      <c r="BQ112" s="683"/>
      <c r="BR112" s="683"/>
      <c r="BS112" s="683"/>
      <c r="BT112" s="683"/>
      <c r="BU112" s="1204"/>
      <c r="BV112" s="1205"/>
      <c r="BW112" s="1205"/>
      <c r="BX112" s="1205"/>
      <c r="BY112" s="1205"/>
      <c r="BZ112" s="1205"/>
      <c r="CA112" s="1205"/>
      <c r="CB112" s="1205"/>
      <c r="CC112" s="1206"/>
    </row>
    <row r="113" spans="1:81" s="690" customFormat="1" ht="40.15" customHeight="1" x14ac:dyDescent="0.25">
      <c r="A113" s="673"/>
      <c r="B113" s="2432"/>
      <c r="C113" s="1315"/>
      <c r="D113" s="1097"/>
      <c r="E113" s="1094"/>
      <c r="F113" s="1094"/>
      <c r="G113" s="1094"/>
      <c r="H113" s="1094"/>
      <c r="I113" s="1094"/>
      <c r="J113" s="1722"/>
      <c r="K113" s="1217"/>
      <c r="L113" s="1223"/>
      <c r="M113" s="1226"/>
      <c r="N113" s="1229"/>
      <c r="O113" s="1232"/>
      <c r="P113" s="1235"/>
      <c r="Q113" s="1238"/>
      <c r="R113" s="1220"/>
      <c r="S113" s="678"/>
      <c r="T113" s="709"/>
      <c r="U113" s="709"/>
      <c r="V113" s="709"/>
      <c r="W113" s="678"/>
      <c r="X113" s="670"/>
      <c r="Y113" s="670"/>
      <c r="Z113" s="670"/>
      <c r="AA113" s="670"/>
      <c r="AB113" s="1220"/>
      <c r="AC113" s="1241"/>
      <c r="AD113" s="303">
        <f t="shared" si="133"/>
        <v>0</v>
      </c>
      <c r="AE113" s="303">
        <f t="shared" si="133"/>
        <v>0</v>
      </c>
      <c r="AF113" s="303">
        <f t="shared" si="133"/>
        <v>0</v>
      </c>
      <c r="AG113" s="303">
        <f t="shared" si="133"/>
        <v>0</v>
      </c>
      <c r="AH113" s="303">
        <f t="shared" si="133"/>
        <v>0</v>
      </c>
      <c r="AI113" s="303">
        <f t="shared" si="133"/>
        <v>0</v>
      </c>
      <c r="AJ113" s="303">
        <f t="shared" si="133"/>
        <v>0</v>
      </c>
      <c r="AK113" s="1220"/>
      <c r="AL113" s="1244"/>
      <c r="AM113" s="303">
        <f t="shared" si="135"/>
        <v>0</v>
      </c>
      <c r="AN113" s="684"/>
      <c r="AO113" s="684"/>
      <c r="AP113" s="684"/>
      <c r="AQ113" s="684"/>
      <c r="AR113" s="684"/>
      <c r="AS113" s="684"/>
      <c r="AT113" s="1220"/>
      <c r="AU113" s="1247"/>
      <c r="AV113" s="303">
        <f t="shared" si="137"/>
        <v>0</v>
      </c>
      <c r="AW113" s="684"/>
      <c r="AX113" s="684"/>
      <c r="AY113" s="684"/>
      <c r="AZ113" s="684"/>
      <c r="BA113" s="684"/>
      <c r="BB113" s="684"/>
      <c r="BC113" s="1220"/>
      <c r="BD113" s="1250"/>
      <c r="BE113" s="303">
        <f t="shared" si="139"/>
        <v>0</v>
      </c>
      <c r="BF113" s="684"/>
      <c r="BG113" s="684"/>
      <c r="BH113" s="684"/>
      <c r="BI113" s="684"/>
      <c r="BJ113" s="684"/>
      <c r="BK113" s="684"/>
      <c r="BL113" s="1220"/>
      <c r="BM113" s="1253"/>
      <c r="BN113" s="303">
        <f t="shared" si="141"/>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x14ac:dyDescent="0.25">
      <c r="A114" s="673"/>
      <c r="B114" s="2432"/>
      <c r="C114" s="1315"/>
      <c r="D114" s="1097"/>
      <c r="E114" s="1094"/>
      <c r="F114" s="1094"/>
      <c r="G114" s="1094"/>
      <c r="H114" s="1094"/>
      <c r="I114" s="1094"/>
      <c r="J114" s="1722"/>
      <c r="K114" s="1217"/>
      <c r="L114" s="1223"/>
      <c r="M114" s="1226"/>
      <c r="N114" s="1229"/>
      <c r="O114" s="1232"/>
      <c r="P114" s="1235"/>
      <c r="Q114" s="1238"/>
      <c r="R114" s="1220"/>
      <c r="S114" s="678"/>
      <c r="T114" s="709"/>
      <c r="U114" s="709"/>
      <c r="V114" s="709"/>
      <c r="W114" s="678"/>
      <c r="X114" s="670"/>
      <c r="Y114" s="670"/>
      <c r="Z114" s="670"/>
      <c r="AA114" s="670"/>
      <c r="AB114" s="1220"/>
      <c r="AC114" s="1241"/>
      <c r="AD114" s="303">
        <f t="shared" si="133"/>
        <v>0</v>
      </c>
      <c r="AE114" s="303">
        <f t="shared" si="133"/>
        <v>0</v>
      </c>
      <c r="AF114" s="303">
        <f t="shared" si="133"/>
        <v>0</v>
      </c>
      <c r="AG114" s="303">
        <f t="shared" si="133"/>
        <v>0</v>
      </c>
      <c r="AH114" s="303">
        <f t="shared" si="133"/>
        <v>0</v>
      </c>
      <c r="AI114" s="303">
        <f t="shared" si="133"/>
        <v>0</v>
      </c>
      <c r="AJ114" s="303">
        <f t="shared" si="133"/>
        <v>0</v>
      </c>
      <c r="AK114" s="1220"/>
      <c r="AL114" s="1244"/>
      <c r="AM114" s="303">
        <f t="shared" si="135"/>
        <v>0</v>
      </c>
      <c r="AN114" s="684"/>
      <c r="AO114" s="684"/>
      <c r="AP114" s="684"/>
      <c r="AQ114" s="684"/>
      <c r="AR114" s="684"/>
      <c r="AS114" s="684"/>
      <c r="AT114" s="1220"/>
      <c r="AU114" s="1247"/>
      <c r="AV114" s="303">
        <f t="shared" si="137"/>
        <v>0</v>
      </c>
      <c r="AW114" s="684"/>
      <c r="AX114" s="684"/>
      <c r="AY114" s="684"/>
      <c r="AZ114" s="684"/>
      <c r="BA114" s="684"/>
      <c r="BB114" s="684"/>
      <c r="BC114" s="1220"/>
      <c r="BD114" s="1250"/>
      <c r="BE114" s="303">
        <f t="shared" si="139"/>
        <v>0</v>
      </c>
      <c r="BF114" s="684"/>
      <c r="BG114" s="684"/>
      <c r="BH114" s="684"/>
      <c r="BI114" s="684"/>
      <c r="BJ114" s="684"/>
      <c r="BK114" s="684"/>
      <c r="BL114" s="1220"/>
      <c r="BM114" s="1253"/>
      <c r="BN114" s="303">
        <f t="shared" si="141"/>
        <v>0</v>
      </c>
      <c r="BO114" s="684"/>
      <c r="BP114" s="684"/>
      <c r="BQ114" s="684"/>
      <c r="BR114" s="684"/>
      <c r="BS114" s="684"/>
      <c r="BT114" s="684"/>
      <c r="BU114" s="1207"/>
      <c r="BV114" s="1208"/>
      <c r="BW114" s="1208"/>
      <c r="BX114" s="1208"/>
      <c r="BY114" s="1208"/>
      <c r="BZ114" s="1208"/>
      <c r="CA114" s="1208"/>
      <c r="CB114" s="1208"/>
      <c r="CC114" s="1209"/>
    </row>
    <row r="115" spans="1:81" s="690" customFormat="1" ht="40.15" customHeight="1" thickBot="1" x14ac:dyDescent="0.3">
      <c r="A115" s="673"/>
      <c r="B115" s="2432"/>
      <c r="C115" s="1315"/>
      <c r="D115" s="1098"/>
      <c r="E115" s="1095"/>
      <c r="F115" s="1095"/>
      <c r="G115" s="1095"/>
      <c r="H115" s="1095"/>
      <c r="I115" s="1095"/>
      <c r="J115" s="1745"/>
      <c r="K115" s="1218"/>
      <c r="L115" s="1224"/>
      <c r="M115" s="1227"/>
      <c r="N115" s="1230"/>
      <c r="O115" s="1233"/>
      <c r="P115" s="1236"/>
      <c r="Q115" s="1239"/>
      <c r="R115" s="1221"/>
      <c r="S115" s="679"/>
      <c r="T115" s="710"/>
      <c r="U115" s="710"/>
      <c r="V115" s="710"/>
      <c r="W115" s="679"/>
      <c r="X115" s="671"/>
      <c r="Y115" s="671"/>
      <c r="Z115" s="671"/>
      <c r="AA115" s="671"/>
      <c r="AB115" s="1221"/>
      <c r="AC115" s="1242"/>
      <c r="AD115" s="306">
        <f t="shared" si="133"/>
        <v>0</v>
      </c>
      <c r="AE115" s="306">
        <f t="shared" si="133"/>
        <v>0</v>
      </c>
      <c r="AF115" s="306">
        <f t="shared" si="133"/>
        <v>0</v>
      </c>
      <c r="AG115" s="306">
        <f t="shared" si="133"/>
        <v>0</v>
      </c>
      <c r="AH115" s="306">
        <f t="shared" si="133"/>
        <v>0</v>
      </c>
      <c r="AI115" s="306">
        <f t="shared" si="133"/>
        <v>0</v>
      </c>
      <c r="AJ115" s="306">
        <f t="shared" si="133"/>
        <v>0</v>
      </c>
      <c r="AK115" s="1221"/>
      <c r="AL115" s="1245"/>
      <c r="AM115" s="306">
        <f t="shared" si="135"/>
        <v>0</v>
      </c>
      <c r="AN115" s="685"/>
      <c r="AO115" s="685"/>
      <c r="AP115" s="685"/>
      <c r="AQ115" s="685"/>
      <c r="AR115" s="685"/>
      <c r="AS115" s="685"/>
      <c r="AT115" s="1221"/>
      <c r="AU115" s="1248"/>
      <c r="AV115" s="306">
        <f t="shared" si="137"/>
        <v>0</v>
      </c>
      <c r="AW115" s="685"/>
      <c r="AX115" s="685"/>
      <c r="AY115" s="685"/>
      <c r="AZ115" s="685"/>
      <c r="BA115" s="685"/>
      <c r="BB115" s="685"/>
      <c r="BC115" s="1221"/>
      <c r="BD115" s="1251"/>
      <c r="BE115" s="306">
        <f t="shared" si="139"/>
        <v>0</v>
      </c>
      <c r="BF115" s="685"/>
      <c r="BG115" s="685"/>
      <c r="BH115" s="685"/>
      <c r="BI115" s="685"/>
      <c r="BJ115" s="685"/>
      <c r="BK115" s="685"/>
      <c r="BL115" s="1221"/>
      <c r="BM115" s="1254"/>
      <c r="BN115" s="306">
        <f t="shared" si="141"/>
        <v>0</v>
      </c>
      <c r="BO115" s="685"/>
      <c r="BP115" s="685"/>
      <c r="BQ115" s="685"/>
      <c r="BR115" s="685"/>
      <c r="BS115" s="685"/>
      <c r="BT115" s="685"/>
      <c r="BU115" s="1210"/>
      <c r="BV115" s="1211"/>
      <c r="BW115" s="1211"/>
      <c r="BX115" s="1211"/>
      <c r="BY115" s="1211"/>
      <c r="BZ115" s="1211"/>
      <c r="CA115" s="1211"/>
      <c r="CB115" s="1211"/>
      <c r="CC115" s="1212"/>
    </row>
    <row r="116" spans="1:81" s="690" customFormat="1" ht="40.15" customHeight="1" thickTop="1" x14ac:dyDescent="0.25">
      <c r="A116" s="673"/>
      <c r="B116" s="2432"/>
      <c r="C116" s="1315"/>
      <c r="D116" s="1096"/>
      <c r="E116" s="1093"/>
      <c r="F116" s="1093"/>
      <c r="G116" s="1093"/>
      <c r="H116" s="1093"/>
      <c r="I116" s="1093"/>
      <c r="J116" s="1744">
        <v>954</v>
      </c>
      <c r="K116" s="1216" t="str">
        <f>+[27]Metas!K1115</f>
        <v>Estrategia para incentivar la promoción de la transferencia de conocimiento empresarial</v>
      </c>
      <c r="L116" s="1222">
        <v>1</v>
      </c>
      <c r="M116" s="1225">
        <f>SUM(N116:Q116)</f>
        <v>1</v>
      </c>
      <c r="N116" s="1228"/>
      <c r="O116" s="1231">
        <v>0.25</v>
      </c>
      <c r="P116" s="1234">
        <v>0.5</v>
      </c>
      <c r="Q116" s="1237">
        <v>0.25</v>
      </c>
      <c r="R116" s="1219">
        <f>+$J116</f>
        <v>954</v>
      </c>
      <c r="S116" s="677" t="s">
        <v>7625</v>
      </c>
      <c r="T116" s="709" t="s">
        <v>3834</v>
      </c>
      <c r="U116" s="709" t="s">
        <v>3839</v>
      </c>
      <c r="V116" s="709" t="s">
        <v>3842</v>
      </c>
      <c r="W116" s="678" t="s">
        <v>6428</v>
      </c>
      <c r="X116" s="670">
        <v>44652</v>
      </c>
      <c r="Y116" s="670">
        <v>44742</v>
      </c>
      <c r="Z116" s="669"/>
      <c r="AA116" s="669"/>
      <c r="AB116" s="1219">
        <f t="shared" si="131"/>
        <v>954</v>
      </c>
      <c r="AC116" s="1240">
        <f t="shared" ref="AC116" si="142">+L116</f>
        <v>1</v>
      </c>
      <c r="AD116" s="308">
        <f t="shared" si="133"/>
        <v>35</v>
      </c>
      <c r="AE116" s="308">
        <f t="shared" si="133"/>
        <v>35</v>
      </c>
      <c r="AF116" s="308">
        <f t="shared" si="133"/>
        <v>0</v>
      </c>
      <c r="AG116" s="308">
        <f t="shared" si="133"/>
        <v>0</v>
      </c>
      <c r="AH116" s="308">
        <f t="shared" si="133"/>
        <v>0</v>
      </c>
      <c r="AI116" s="308">
        <f t="shared" si="133"/>
        <v>0</v>
      </c>
      <c r="AJ116" s="308">
        <f t="shared" si="133"/>
        <v>0</v>
      </c>
      <c r="AK116" s="1219">
        <f t="shared" si="134"/>
        <v>954</v>
      </c>
      <c r="AL116" s="1243">
        <f>+N116</f>
        <v>0</v>
      </c>
      <c r="AM116" s="308">
        <f t="shared" si="135"/>
        <v>0</v>
      </c>
      <c r="AN116" s="683"/>
      <c r="AO116" s="683"/>
      <c r="AP116" s="683"/>
      <c r="AQ116" s="683"/>
      <c r="AR116" s="683"/>
      <c r="AS116" s="683"/>
      <c r="AT116" s="1219">
        <f t="shared" si="136"/>
        <v>954</v>
      </c>
      <c r="AU116" s="1246">
        <f>+O116</f>
        <v>0.25</v>
      </c>
      <c r="AV116" s="308">
        <f t="shared" si="137"/>
        <v>20</v>
      </c>
      <c r="AW116" s="683">
        <v>20</v>
      </c>
      <c r="AX116" s="683"/>
      <c r="AY116" s="683"/>
      <c r="AZ116" s="683"/>
      <c r="BA116" s="683"/>
      <c r="BB116" s="683"/>
      <c r="BC116" s="1219">
        <f t="shared" si="138"/>
        <v>954</v>
      </c>
      <c r="BD116" s="1249">
        <f>+P116</f>
        <v>0.5</v>
      </c>
      <c r="BE116" s="308">
        <f t="shared" si="139"/>
        <v>10</v>
      </c>
      <c r="BF116" s="683">
        <v>10</v>
      </c>
      <c r="BG116" s="683"/>
      <c r="BH116" s="683"/>
      <c r="BI116" s="683"/>
      <c r="BJ116" s="683"/>
      <c r="BK116" s="683"/>
      <c r="BL116" s="1219">
        <f t="shared" si="140"/>
        <v>954</v>
      </c>
      <c r="BM116" s="1252">
        <f>+Q116</f>
        <v>0.25</v>
      </c>
      <c r="BN116" s="308">
        <f t="shared" si="141"/>
        <v>5</v>
      </c>
      <c r="BO116" s="683">
        <v>5</v>
      </c>
      <c r="BP116" s="683"/>
      <c r="BQ116" s="683"/>
      <c r="BR116" s="683"/>
      <c r="BS116" s="683"/>
      <c r="BT116" s="683"/>
      <c r="BU116" s="1204"/>
      <c r="BV116" s="1205"/>
      <c r="BW116" s="1205"/>
      <c r="BX116" s="1205"/>
      <c r="BY116" s="1205"/>
      <c r="BZ116" s="1205"/>
      <c r="CA116" s="1205"/>
      <c r="CB116" s="1205"/>
      <c r="CC116" s="1206"/>
    </row>
    <row r="117" spans="1:81" s="690" customFormat="1" ht="40.15" customHeight="1" thickBot="1" x14ac:dyDescent="0.3">
      <c r="A117" s="673"/>
      <c r="B117" s="2432"/>
      <c r="C117" s="1315"/>
      <c r="D117" s="1097"/>
      <c r="E117" s="1094"/>
      <c r="F117" s="1094"/>
      <c r="G117" s="1094"/>
      <c r="H117" s="1094"/>
      <c r="I117" s="1094"/>
      <c r="J117" s="1722"/>
      <c r="K117" s="1217"/>
      <c r="L117" s="1223"/>
      <c r="M117" s="1226"/>
      <c r="N117" s="1229"/>
      <c r="O117" s="1232"/>
      <c r="P117" s="1235"/>
      <c r="Q117" s="1238"/>
      <c r="R117" s="1220"/>
      <c r="S117" s="678" t="s">
        <v>7626</v>
      </c>
      <c r="T117" s="709" t="s">
        <v>3834</v>
      </c>
      <c r="U117" s="709" t="s">
        <v>3839</v>
      </c>
      <c r="V117" s="709" t="s">
        <v>3842</v>
      </c>
      <c r="W117" s="679" t="s">
        <v>5789</v>
      </c>
      <c r="X117" s="671">
        <v>44743</v>
      </c>
      <c r="Y117" s="671">
        <v>44925</v>
      </c>
      <c r="Z117" s="670"/>
      <c r="AA117" s="670"/>
      <c r="AB117" s="1220"/>
      <c r="AC117" s="1241"/>
      <c r="AD117" s="303">
        <f t="shared" si="133"/>
        <v>15</v>
      </c>
      <c r="AE117" s="303">
        <f t="shared" si="133"/>
        <v>15</v>
      </c>
      <c r="AF117" s="303">
        <f t="shared" si="133"/>
        <v>0</v>
      </c>
      <c r="AG117" s="303">
        <f t="shared" si="133"/>
        <v>0</v>
      </c>
      <c r="AH117" s="303">
        <f t="shared" si="133"/>
        <v>0</v>
      </c>
      <c r="AI117" s="303">
        <f t="shared" si="133"/>
        <v>0</v>
      </c>
      <c r="AJ117" s="303">
        <f t="shared" si="133"/>
        <v>0</v>
      </c>
      <c r="AK117" s="1220"/>
      <c r="AL117" s="1244"/>
      <c r="AM117" s="303">
        <f t="shared" si="135"/>
        <v>5</v>
      </c>
      <c r="AN117" s="684">
        <v>5</v>
      </c>
      <c r="AO117" s="684"/>
      <c r="AP117" s="684"/>
      <c r="AQ117" s="684"/>
      <c r="AR117" s="684"/>
      <c r="AS117" s="684"/>
      <c r="AT117" s="1220"/>
      <c r="AU117" s="1247"/>
      <c r="AV117" s="303">
        <f t="shared" si="137"/>
        <v>5</v>
      </c>
      <c r="AW117" s="684">
        <v>5</v>
      </c>
      <c r="AX117" s="684"/>
      <c r="AY117" s="684"/>
      <c r="AZ117" s="684"/>
      <c r="BA117" s="684"/>
      <c r="BB117" s="684"/>
      <c r="BC117" s="1220"/>
      <c r="BD117" s="1250"/>
      <c r="BE117" s="303">
        <f t="shared" si="139"/>
        <v>5</v>
      </c>
      <c r="BF117" s="684">
        <v>5</v>
      </c>
      <c r="BG117" s="684"/>
      <c r="BH117" s="684"/>
      <c r="BI117" s="684"/>
      <c r="BJ117" s="684"/>
      <c r="BK117" s="684"/>
      <c r="BL117" s="1220"/>
      <c r="BM117" s="1253"/>
      <c r="BN117" s="303">
        <f t="shared" si="141"/>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Top="1" x14ac:dyDescent="0.25">
      <c r="A118" s="673"/>
      <c r="B118" s="2432"/>
      <c r="C118" s="1314" t="s">
        <v>1607</v>
      </c>
      <c r="D118" s="1096"/>
      <c r="E118" s="1093"/>
      <c r="F118" s="1093"/>
      <c r="G118" s="1093"/>
      <c r="H118" s="1093"/>
      <c r="I118" s="1093"/>
      <c r="J118" s="1744">
        <v>955</v>
      </c>
      <c r="K118" s="1216" t="str">
        <f>+[27]Metas!K1116</f>
        <v>Proyectos de iniciativas clúster del sector empresarial de Norte de Santander apoyados</v>
      </c>
      <c r="L118" s="1222">
        <v>1</v>
      </c>
      <c r="M118" s="1225">
        <f>SUM(N118:Q118)</f>
        <v>1</v>
      </c>
      <c r="N118" s="1228">
        <v>0.25</v>
      </c>
      <c r="O118" s="1231">
        <v>0.25</v>
      </c>
      <c r="P118" s="1234">
        <v>0.25</v>
      </c>
      <c r="Q118" s="1237">
        <v>0.25</v>
      </c>
      <c r="R118" s="1219">
        <f>+$J118</f>
        <v>955</v>
      </c>
      <c r="S118" s="677" t="s">
        <v>7627</v>
      </c>
      <c r="T118" s="709" t="s">
        <v>3834</v>
      </c>
      <c r="U118" s="709" t="s">
        <v>3839</v>
      </c>
      <c r="V118" s="709" t="s">
        <v>3842</v>
      </c>
      <c r="W118" s="677" t="s">
        <v>3936</v>
      </c>
      <c r="X118" s="669">
        <v>44593</v>
      </c>
      <c r="Y118" s="669">
        <v>44650</v>
      </c>
      <c r="Z118" s="669"/>
      <c r="AA118" s="669"/>
      <c r="AB118" s="1219">
        <f t="shared" si="131"/>
        <v>955</v>
      </c>
      <c r="AC118" s="1240">
        <f t="shared" ref="AC118" si="143">+L118</f>
        <v>1</v>
      </c>
      <c r="AD118" s="308">
        <f t="shared" si="133"/>
        <v>23</v>
      </c>
      <c r="AE118" s="308">
        <f t="shared" si="133"/>
        <v>23</v>
      </c>
      <c r="AF118" s="308">
        <f t="shared" si="133"/>
        <v>0</v>
      </c>
      <c r="AG118" s="308">
        <f t="shared" si="133"/>
        <v>0</v>
      </c>
      <c r="AH118" s="308">
        <f t="shared" si="133"/>
        <v>0</v>
      </c>
      <c r="AI118" s="308">
        <f t="shared" si="133"/>
        <v>0</v>
      </c>
      <c r="AJ118" s="308">
        <f t="shared" si="133"/>
        <v>0</v>
      </c>
      <c r="AK118" s="1219">
        <f t="shared" si="134"/>
        <v>955</v>
      </c>
      <c r="AL118" s="1243">
        <f>+N118</f>
        <v>0.25</v>
      </c>
      <c r="AM118" s="308">
        <f t="shared" si="135"/>
        <v>0</v>
      </c>
      <c r="AN118" s="683"/>
      <c r="AO118" s="683"/>
      <c r="AP118" s="683"/>
      <c r="AQ118" s="683"/>
      <c r="AR118" s="683"/>
      <c r="AS118" s="683"/>
      <c r="AT118" s="1219">
        <f t="shared" si="136"/>
        <v>955</v>
      </c>
      <c r="AU118" s="1246">
        <f>+O118</f>
        <v>0.25</v>
      </c>
      <c r="AV118" s="308">
        <f t="shared" si="137"/>
        <v>10</v>
      </c>
      <c r="AW118" s="683">
        <v>10</v>
      </c>
      <c r="AX118" s="683"/>
      <c r="AY118" s="683"/>
      <c r="AZ118" s="683"/>
      <c r="BA118" s="683"/>
      <c r="BB118" s="683"/>
      <c r="BC118" s="1219">
        <f t="shared" si="138"/>
        <v>955</v>
      </c>
      <c r="BD118" s="1249">
        <f>+P118</f>
        <v>0.25</v>
      </c>
      <c r="BE118" s="308">
        <f t="shared" si="139"/>
        <v>5</v>
      </c>
      <c r="BF118" s="683">
        <v>5</v>
      </c>
      <c r="BG118" s="683"/>
      <c r="BH118" s="683"/>
      <c r="BI118" s="683"/>
      <c r="BJ118" s="683"/>
      <c r="BK118" s="683"/>
      <c r="BL118" s="1219">
        <f t="shared" si="140"/>
        <v>955</v>
      </c>
      <c r="BM118" s="1252">
        <f>+Q118</f>
        <v>0.25</v>
      </c>
      <c r="BN118" s="308">
        <f t="shared" si="141"/>
        <v>8</v>
      </c>
      <c r="BO118" s="683">
        <v>8</v>
      </c>
      <c r="BP118" s="683"/>
      <c r="BQ118" s="683"/>
      <c r="BR118" s="683"/>
      <c r="BS118" s="683"/>
      <c r="BT118" s="683"/>
      <c r="BU118" s="1204"/>
      <c r="BV118" s="1205"/>
      <c r="BW118" s="1205"/>
      <c r="BX118" s="1205"/>
      <c r="BY118" s="1205"/>
      <c r="BZ118" s="1205"/>
      <c r="CA118" s="1205"/>
      <c r="CB118" s="1205"/>
      <c r="CC118" s="1206"/>
    </row>
    <row r="119" spans="1:81" s="690" customFormat="1" ht="40.15" customHeight="1" x14ac:dyDescent="0.25">
      <c r="A119" s="673"/>
      <c r="B119" s="2432"/>
      <c r="C119" s="1315"/>
      <c r="D119" s="1097"/>
      <c r="E119" s="1094"/>
      <c r="F119" s="1094"/>
      <c r="G119" s="1094"/>
      <c r="H119" s="1094"/>
      <c r="I119" s="1094"/>
      <c r="J119" s="1722"/>
      <c r="K119" s="1217"/>
      <c r="L119" s="1223"/>
      <c r="M119" s="1226"/>
      <c r="N119" s="1229"/>
      <c r="O119" s="1232"/>
      <c r="P119" s="1235"/>
      <c r="Q119" s="1238"/>
      <c r="R119" s="1220"/>
      <c r="S119" s="678" t="s">
        <v>7628</v>
      </c>
      <c r="T119" s="709" t="s">
        <v>3834</v>
      </c>
      <c r="U119" s="709" t="s">
        <v>3839</v>
      </c>
      <c r="V119" s="709" t="s">
        <v>3842</v>
      </c>
      <c r="W119" s="988" t="s">
        <v>3936</v>
      </c>
      <c r="X119" s="670">
        <v>44593</v>
      </c>
      <c r="Y119" s="670">
        <v>44895</v>
      </c>
      <c r="Z119" s="670"/>
      <c r="AA119" s="670"/>
      <c r="AB119" s="1220"/>
      <c r="AC119" s="1241"/>
      <c r="AD119" s="303">
        <f t="shared" si="133"/>
        <v>17</v>
      </c>
      <c r="AE119" s="303">
        <f t="shared" si="133"/>
        <v>17</v>
      </c>
      <c r="AF119" s="303">
        <f t="shared" si="133"/>
        <v>0</v>
      </c>
      <c r="AG119" s="303">
        <f t="shared" si="133"/>
        <v>0</v>
      </c>
      <c r="AH119" s="303">
        <f t="shared" si="133"/>
        <v>0</v>
      </c>
      <c r="AI119" s="303">
        <f t="shared" si="133"/>
        <v>0</v>
      </c>
      <c r="AJ119" s="303">
        <f t="shared" si="133"/>
        <v>0</v>
      </c>
      <c r="AK119" s="1220"/>
      <c r="AL119" s="1244"/>
      <c r="AM119" s="303">
        <f t="shared" si="135"/>
        <v>0</v>
      </c>
      <c r="AN119" s="684"/>
      <c r="AO119" s="684"/>
      <c r="AP119" s="684"/>
      <c r="AQ119" s="684"/>
      <c r="AR119" s="684"/>
      <c r="AS119" s="684"/>
      <c r="AT119" s="1220"/>
      <c r="AU119" s="1247"/>
      <c r="AV119" s="303">
        <f t="shared" si="137"/>
        <v>6</v>
      </c>
      <c r="AW119" s="684">
        <v>6</v>
      </c>
      <c r="AX119" s="684"/>
      <c r="AY119" s="684"/>
      <c r="AZ119" s="684"/>
      <c r="BA119" s="684"/>
      <c r="BB119" s="684"/>
      <c r="BC119" s="1220"/>
      <c r="BD119" s="1250"/>
      <c r="BE119" s="303">
        <f t="shared" si="139"/>
        <v>3</v>
      </c>
      <c r="BF119" s="684">
        <v>3</v>
      </c>
      <c r="BG119" s="684"/>
      <c r="BH119" s="684"/>
      <c r="BI119" s="684"/>
      <c r="BJ119" s="684"/>
      <c r="BK119" s="684"/>
      <c r="BL119" s="1220"/>
      <c r="BM119" s="1253"/>
      <c r="BN119" s="303">
        <f t="shared" si="141"/>
        <v>8</v>
      </c>
      <c r="BO119" s="684">
        <v>8</v>
      </c>
      <c r="BP119" s="684"/>
      <c r="BQ119" s="684"/>
      <c r="BR119" s="684"/>
      <c r="BS119" s="684"/>
      <c r="BT119" s="684"/>
      <c r="BU119" s="1207"/>
      <c r="BV119" s="1208"/>
      <c r="BW119" s="1208"/>
      <c r="BX119" s="1208"/>
      <c r="BY119" s="1208"/>
      <c r="BZ119" s="1208"/>
      <c r="CA119" s="1208"/>
      <c r="CB119" s="1208"/>
      <c r="CC119" s="1209"/>
    </row>
    <row r="120" spans="1:81" s="690" customFormat="1" ht="40.15" customHeight="1" thickBot="1" x14ac:dyDescent="0.3">
      <c r="A120" s="673"/>
      <c r="B120" s="2432"/>
      <c r="C120" s="1315"/>
      <c r="D120" s="1097"/>
      <c r="E120" s="1094"/>
      <c r="F120" s="1094"/>
      <c r="G120" s="1094"/>
      <c r="H120" s="1094"/>
      <c r="I120" s="1094"/>
      <c r="J120" s="1722"/>
      <c r="K120" s="1217"/>
      <c r="L120" s="1223"/>
      <c r="M120" s="1226"/>
      <c r="N120" s="1229"/>
      <c r="O120" s="1232"/>
      <c r="P120" s="1235"/>
      <c r="Q120" s="1238"/>
      <c r="R120" s="1220"/>
      <c r="S120" s="678" t="s">
        <v>7629</v>
      </c>
      <c r="T120" s="709" t="s">
        <v>3834</v>
      </c>
      <c r="U120" s="709" t="s">
        <v>3839</v>
      </c>
      <c r="V120" s="709" t="s">
        <v>3842</v>
      </c>
      <c r="W120" s="678" t="s">
        <v>5789</v>
      </c>
      <c r="X120" s="670">
        <v>44652</v>
      </c>
      <c r="Y120" s="670">
        <v>44895</v>
      </c>
      <c r="Z120" s="670"/>
      <c r="AA120" s="670"/>
      <c r="AB120" s="1220"/>
      <c r="AC120" s="1241"/>
      <c r="AD120" s="303">
        <f t="shared" si="133"/>
        <v>10</v>
      </c>
      <c r="AE120" s="303">
        <f t="shared" si="133"/>
        <v>10</v>
      </c>
      <c r="AF120" s="303">
        <f t="shared" si="133"/>
        <v>0</v>
      </c>
      <c r="AG120" s="303">
        <f t="shared" si="133"/>
        <v>0</v>
      </c>
      <c r="AH120" s="303">
        <f t="shared" si="133"/>
        <v>0</v>
      </c>
      <c r="AI120" s="303">
        <f t="shared" si="133"/>
        <v>0</v>
      </c>
      <c r="AJ120" s="303">
        <f t="shared" si="133"/>
        <v>0</v>
      </c>
      <c r="AK120" s="1220"/>
      <c r="AL120" s="1244"/>
      <c r="AM120" s="303">
        <f t="shared" si="135"/>
        <v>2</v>
      </c>
      <c r="AN120" s="684">
        <v>2</v>
      </c>
      <c r="AO120" s="684"/>
      <c r="AP120" s="684"/>
      <c r="AQ120" s="684"/>
      <c r="AR120" s="684"/>
      <c r="AS120" s="684"/>
      <c r="AT120" s="1220"/>
      <c r="AU120" s="1247"/>
      <c r="AV120" s="303">
        <f t="shared" si="137"/>
        <v>2</v>
      </c>
      <c r="AW120" s="684">
        <v>2</v>
      </c>
      <c r="AX120" s="684"/>
      <c r="AY120" s="684"/>
      <c r="AZ120" s="684"/>
      <c r="BA120" s="684"/>
      <c r="BB120" s="684"/>
      <c r="BC120" s="1220"/>
      <c r="BD120" s="1250"/>
      <c r="BE120" s="303">
        <f t="shared" si="139"/>
        <v>2</v>
      </c>
      <c r="BF120" s="684">
        <v>2</v>
      </c>
      <c r="BG120" s="684"/>
      <c r="BH120" s="684"/>
      <c r="BI120" s="684"/>
      <c r="BJ120" s="684"/>
      <c r="BK120" s="684"/>
      <c r="BL120" s="1220"/>
      <c r="BM120" s="1253"/>
      <c r="BN120" s="303">
        <f t="shared" si="141"/>
        <v>4</v>
      </c>
      <c r="BO120" s="684">
        <v>4</v>
      </c>
      <c r="BP120" s="684"/>
      <c r="BQ120" s="684"/>
      <c r="BR120" s="684"/>
      <c r="BS120" s="684"/>
      <c r="BT120" s="684"/>
      <c r="BU120" s="1207"/>
      <c r="BV120" s="1208"/>
      <c r="BW120" s="1208"/>
      <c r="BX120" s="1208"/>
      <c r="BY120" s="1208"/>
      <c r="BZ120" s="1208"/>
      <c r="CA120" s="1208"/>
      <c r="CB120" s="1208"/>
      <c r="CC120" s="1209"/>
    </row>
    <row r="121" spans="1:81" s="690" customFormat="1" ht="40.15" customHeight="1" thickTop="1" x14ac:dyDescent="0.25">
      <c r="A121" s="673"/>
      <c r="B121" s="2432"/>
      <c r="C121" s="1315"/>
      <c r="D121" s="1096"/>
      <c r="E121" s="1093"/>
      <c r="F121" s="1093"/>
      <c r="G121" s="1093"/>
      <c r="H121" s="1093"/>
      <c r="I121" s="1093"/>
      <c r="J121" s="1744">
        <v>956</v>
      </c>
      <c r="K121" s="1216" t="str">
        <f>+[27]Metas!K1117</f>
        <v>Estrategias a nivel departamental de promoción de la Industria y consumo local implementadas.</v>
      </c>
      <c r="L121" s="1222">
        <v>1</v>
      </c>
      <c r="M121" s="1225">
        <f>SUM(N121:Q121)</f>
        <v>1</v>
      </c>
      <c r="N121" s="1228">
        <v>0.25</v>
      </c>
      <c r="O121" s="1231">
        <v>0.25</v>
      </c>
      <c r="P121" s="1234">
        <v>0.25</v>
      </c>
      <c r="Q121" s="1237">
        <v>0.25</v>
      </c>
      <c r="R121" s="1219">
        <f>+$J121</f>
        <v>956</v>
      </c>
      <c r="S121" s="677" t="s">
        <v>7630</v>
      </c>
      <c r="T121" s="709" t="s">
        <v>3834</v>
      </c>
      <c r="U121" s="709" t="s">
        <v>3839</v>
      </c>
      <c r="V121" s="709" t="s">
        <v>3842</v>
      </c>
      <c r="W121" s="677" t="s">
        <v>6428</v>
      </c>
      <c r="X121" s="669">
        <v>44593</v>
      </c>
      <c r="Y121" s="669">
        <v>44895</v>
      </c>
      <c r="Z121" s="669"/>
      <c r="AA121" s="669"/>
      <c r="AB121" s="1219">
        <f t="shared" si="131"/>
        <v>956</v>
      </c>
      <c r="AC121" s="1240">
        <f t="shared" ref="AC121" si="144">+L121</f>
        <v>1</v>
      </c>
      <c r="AD121" s="308">
        <f t="shared" si="133"/>
        <v>28</v>
      </c>
      <c r="AE121" s="308">
        <f t="shared" si="133"/>
        <v>28</v>
      </c>
      <c r="AF121" s="308">
        <f t="shared" si="133"/>
        <v>0</v>
      </c>
      <c r="AG121" s="308">
        <f t="shared" si="133"/>
        <v>0</v>
      </c>
      <c r="AH121" s="308">
        <f t="shared" si="133"/>
        <v>0</v>
      </c>
      <c r="AI121" s="308">
        <f t="shared" si="133"/>
        <v>0</v>
      </c>
      <c r="AJ121" s="308">
        <f t="shared" si="133"/>
        <v>0</v>
      </c>
      <c r="AK121" s="1219">
        <f t="shared" si="134"/>
        <v>956</v>
      </c>
      <c r="AL121" s="1243">
        <f>+N121</f>
        <v>0.25</v>
      </c>
      <c r="AM121" s="308">
        <f t="shared" si="135"/>
        <v>5</v>
      </c>
      <c r="AN121" s="683">
        <v>5</v>
      </c>
      <c r="AO121" s="683"/>
      <c r="AP121" s="683"/>
      <c r="AQ121" s="683"/>
      <c r="AR121" s="683"/>
      <c r="AS121" s="683"/>
      <c r="AT121" s="1219">
        <f t="shared" si="136"/>
        <v>956</v>
      </c>
      <c r="AU121" s="1246">
        <f>+O121</f>
        <v>0.25</v>
      </c>
      <c r="AV121" s="308">
        <f t="shared" si="137"/>
        <v>10</v>
      </c>
      <c r="AW121" s="683">
        <v>10</v>
      </c>
      <c r="AX121" s="683"/>
      <c r="AY121" s="683"/>
      <c r="AZ121" s="683"/>
      <c r="BA121" s="683"/>
      <c r="BB121" s="683"/>
      <c r="BC121" s="1219">
        <f t="shared" si="138"/>
        <v>956</v>
      </c>
      <c r="BD121" s="1249">
        <f>+P121</f>
        <v>0.25</v>
      </c>
      <c r="BE121" s="308">
        <f t="shared" si="139"/>
        <v>10</v>
      </c>
      <c r="BF121" s="683">
        <v>10</v>
      </c>
      <c r="BG121" s="683"/>
      <c r="BH121" s="683"/>
      <c r="BI121" s="683"/>
      <c r="BJ121" s="683"/>
      <c r="BK121" s="683"/>
      <c r="BL121" s="1219">
        <f t="shared" si="140"/>
        <v>956</v>
      </c>
      <c r="BM121" s="1252">
        <f>+Q121</f>
        <v>0.25</v>
      </c>
      <c r="BN121" s="308">
        <f t="shared" si="141"/>
        <v>3</v>
      </c>
      <c r="BO121" s="683">
        <v>3</v>
      </c>
      <c r="BP121" s="683"/>
      <c r="BQ121" s="683"/>
      <c r="BR121" s="683"/>
      <c r="BS121" s="683"/>
      <c r="BT121" s="683"/>
      <c r="BU121" s="1204"/>
      <c r="BV121" s="1205"/>
      <c r="BW121" s="1205"/>
      <c r="BX121" s="1205"/>
      <c r="BY121" s="1205"/>
      <c r="BZ121" s="1205"/>
      <c r="CA121" s="1205"/>
      <c r="CB121" s="1205"/>
      <c r="CC121" s="1206"/>
    </row>
    <row r="122" spans="1:81" s="690" customFormat="1" ht="40.15" customHeight="1" x14ac:dyDescent="0.25">
      <c r="A122" s="673"/>
      <c r="B122" s="2432"/>
      <c r="C122" s="1315"/>
      <c r="D122" s="1097"/>
      <c r="E122" s="1094"/>
      <c r="F122" s="1094"/>
      <c r="G122" s="1094"/>
      <c r="H122" s="1094"/>
      <c r="I122" s="1094"/>
      <c r="J122" s="1722"/>
      <c r="K122" s="1217"/>
      <c r="L122" s="1223"/>
      <c r="M122" s="1226"/>
      <c r="N122" s="1229"/>
      <c r="O122" s="1232"/>
      <c r="P122" s="1235"/>
      <c r="Q122" s="1238"/>
      <c r="R122" s="1220"/>
      <c r="S122" s="678" t="s">
        <v>7631</v>
      </c>
      <c r="T122" s="709" t="s">
        <v>3834</v>
      </c>
      <c r="U122" s="709" t="s">
        <v>3839</v>
      </c>
      <c r="V122" s="709" t="s">
        <v>3842</v>
      </c>
      <c r="W122" s="678" t="s">
        <v>7604</v>
      </c>
      <c r="X122" s="670">
        <v>44593</v>
      </c>
      <c r="Y122" s="670">
        <v>44742</v>
      </c>
      <c r="Z122" s="670"/>
      <c r="AA122" s="670"/>
      <c r="AB122" s="1220"/>
      <c r="AC122" s="1241"/>
      <c r="AD122" s="303">
        <f t="shared" si="133"/>
        <v>18</v>
      </c>
      <c r="AE122" s="303">
        <f t="shared" si="133"/>
        <v>18</v>
      </c>
      <c r="AF122" s="303">
        <f t="shared" si="133"/>
        <v>0</v>
      </c>
      <c r="AG122" s="303">
        <f t="shared" si="133"/>
        <v>0</v>
      </c>
      <c r="AH122" s="303">
        <f t="shared" si="133"/>
        <v>0</v>
      </c>
      <c r="AI122" s="303">
        <f t="shared" si="133"/>
        <v>0</v>
      </c>
      <c r="AJ122" s="303">
        <f t="shared" si="133"/>
        <v>0</v>
      </c>
      <c r="AK122" s="1220"/>
      <c r="AL122" s="1244"/>
      <c r="AM122" s="303">
        <f t="shared" si="135"/>
        <v>5</v>
      </c>
      <c r="AN122" s="684">
        <v>5</v>
      </c>
      <c r="AO122" s="684"/>
      <c r="AP122" s="684"/>
      <c r="AQ122" s="684"/>
      <c r="AR122" s="684"/>
      <c r="AS122" s="684"/>
      <c r="AT122" s="1220"/>
      <c r="AU122" s="1247"/>
      <c r="AV122" s="303">
        <f t="shared" si="137"/>
        <v>13</v>
      </c>
      <c r="AW122" s="684">
        <v>13</v>
      </c>
      <c r="AX122" s="684"/>
      <c r="AY122" s="684"/>
      <c r="AZ122" s="684"/>
      <c r="BA122" s="684"/>
      <c r="BB122" s="684"/>
      <c r="BC122" s="1220"/>
      <c r="BD122" s="1250"/>
      <c r="BE122" s="303">
        <f t="shared" si="139"/>
        <v>0</v>
      </c>
      <c r="BF122" s="684"/>
      <c r="BG122" s="684"/>
      <c r="BH122" s="684"/>
      <c r="BI122" s="684"/>
      <c r="BJ122" s="684"/>
      <c r="BK122" s="684"/>
      <c r="BL122" s="1220"/>
      <c r="BM122" s="1253"/>
      <c r="BN122" s="303">
        <f t="shared" si="141"/>
        <v>0</v>
      </c>
      <c r="BO122" s="684"/>
      <c r="BP122" s="684"/>
      <c r="BQ122" s="684"/>
      <c r="BR122" s="684"/>
      <c r="BS122" s="684"/>
      <c r="BT122" s="684"/>
      <c r="BU122" s="1207"/>
      <c r="BV122" s="1208"/>
      <c r="BW122" s="1208"/>
      <c r="BX122" s="1208"/>
      <c r="BY122" s="1208"/>
      <c r="BZ122" s="1208"/>
      <c r="CA122" s="1208"/>
      <c r="CB122" s="1208"/>
      <c r="CC122" s="1209"/>
    </row>
    <row r="123" spans="1:81" s="690" customFormat="1" ht="40.15" customHeight="1" thickBot="1" x14ac:dyDescent="0.3">
      <c r="A123" s="673"/>
      <c r="B123" s="2432"/>
      <c r="C123" s="1315"/>
      <c r="D123" s="1097"/>
      <c r="E123" s="1094"/>
      <c r="F123" s="1094"/>
      <c r="G123" s="1094"/>
      <c r="H123" s="1094"/>
      <c r="I123" s="1094"/>
      <c r="J123" s="1722"/>
      <c r="K123" s="1217"/>
      <c r="L123" s="1223"/>
      <c r="M123" s="1226"/>
      <c r="N123" s="1229"/>
      <c r="O123" s="1232"/>
      <c r="P123" s="1235"/>
      <c r="Q123" s="1238"/>
      <c r="R123" s="1220"/>
      <c r="S123" s="678" t="s">
        <v>7632</v>
      </c>
      <c r="T123" s="709" t="s">
        <v>3834</v>
      </c>
      <c r="U123" s="709" t="s">
        <v>3839</v>
      </c>
      <c r="V123" s="709" t="s">
        <v>3842</v>
      </c>
      <c r="W123" s="678" t="s">
        <v>5789</v>
      </c>
      <c r="X123" s="670">
        <v>44652</v>
      </c>
      <c r="Y123" s="670">
        <v>44895</v>
      </c>
      <c r="Z123" s="670"/>
      <c r="AA123" s="670"/>
      <c r="AB123" s="1220"/>
      <c r="AC123" s="1241"/>
      <c r="AD123" s="303">
        <f t="shared" si="133"/>
        <v>24</v>
      </c>
      <c r="AE123" s="303">
        <f t="shared" si="133"/>
        <v>24</v>
      </c>
      <c r="AF123" s="303">
        <f t="shared" si="133"/>
        <v>0</v>
      </c>
      <c r="AG123" s="303">
        <f t="shared" si="133"/>
        <v>0</v>
      </c>
      <c r="AH123" s="303">
        <f t="shared" si="133"/>
        <v>0</v>
      </c>
      <c r="AI123" s="303">
        <f t="shared" si="133"/>
        <v>0</v>
      </c>
      <c r="AJ123" s="303">
        <f t="shared" si="133"/>
        <v>0</v>
      </c>
      <c r="AK123" s="1220"/>
      <c r="AL123" s="1244"/>
      <c r="AM123" s="303">
        <f t="shared" si="135"/>
        <v>0</v>
      </c>
      <c r="AN123" s="684"/>
      <c r="AO123" s="684"/>
      <c r="AP123" s="684"/>
      <c r="AQ123" s="684"/>
      <c r="AR123" s="684"/>
      <c r="AS123" s="684"/>
      <c r="AT123" s="1220"/>
      <c r="AU123" s="1247"/>
      <c r="AV123" s="303">
        <f t="shared" si="137"/>
        <v>10</v>
      </c>
      <c r="AW123" s="684">
        <v>10</v>
      </c>
      <c r="AX123" s="684"/>
      <c r="AY123" s="684"/>
      <c r="AZ123" s="684"/>
      <c r="BA123" s="684"/>
      <c r="BB123" s="684"/>
      <c r="BC123" s="1220"/>
      <c r="BD123" s="1250"/>
      <c r="BE123" s="303">
        <f t="shared" si="139"/>
        <v>10</v>
      </c>
      <c r="BF123" s="684">
        <v>10</v>
      </c>
      <c r="BG123" s="684"/>
      <c r="BH123" s="684"/>
      <c r="BI123" s="684"/>
      <c r="BJ123" s="684"/>
      <c r="BK123" s="684"/>
      <c r="BL123" s="1220"/>
      <c r="BM123" s="1253"/>
      <c r="BN123" s="303">
        <f t="shared" si="141"/>
        <v>4</v>
      </c>
      <c r="BO123" s="684">
        <v>4</v>
      </c>
      <c r="BP123" s="684"/>
      <c r="BQ123" s="684"/>
      <c r="BR123" s="684"/>
      <c r="BS123" s="684"/>
      <c r="BT123" s="684"/>
      <c r="BU123" s="1207"/>
      <c r="BV123" s="1208"/>
      <c r="BW123" s="1208"/>
      <c r="BX123" s="1208"/>
      <c r="BY123" s="1208"/>
      <c r="BZ123" s="1208"/>
      <c r="CA123" s="1208"/>
      <c r="CB123" s="1208"/>
      <c r="CC123" s="1209"/>
    </row>
    <row r="124" spans="1:81" s="690" customFormat="1" ht="40.15" customHeight="1" thickTop="1" x14ac:dyDescent="0.25">
      <c r="A124" s="673"/>
      <c r="B124" s="2432"/>
      <c r="C124" s="1314" t="s">
        <v>1611</v>
      </c>
      <c r="D124" s="1096"/>
      <c r="E124" s="1093"/>
      <c r="F124" s="1093"/>
      <c r="G124" s="1093"/>
      <c r="H124" s="1093"/>
      <c r="I124" s="1093"/>
      <c r="J124" s="1744">
        <v>957</v>
      </c>
      <c r="K124" s="1216" t="str">
        <f>+[27]Metas!K1118</f>
        <v>Microempresarios capacitados en innovación, asociatividad, gestión administrativa, comercial, financiera y/o tecnológica, priorizando en población vulnerable</v>
      </c>
      <c r="L124" s="1222">
        <v>60</v>
      </c>
      <c r="M124" s="1225">
        <f>SUM(N124:Q124)</f>
        <v>60</v>
      </c>
      <c r="N124" s="1228">
        <v>15</v>
      </c>
      <c r="O124" s="1231">
        <v>15</v>
      </c>
      <c r="P124" s="1234">
        <v>15</v>
      </c>
      <c r="Q124" s="1237">
        <v>15</v>
      </c>
      <c r="R124" s="1219">
        <f>+$J124</f>
        <v>957</v>
      </c>
      <c r="S124" s="677" t="s">
        <v>7633</v>
      </c>
      <c r="T124" s="709" t="s">
        <v>3834</v>
      </c>
      <c r="U124" s="709" t="s">
        <v>3839</v>
      </c>
      <c r="V124" s="709" t="s">
        <v>3842</v>
      </c>
      <c r="W124" s="677" t="s">
        <v>6853</v>
      </c>
      <c r="X124" s="669">
        <v>44593</v>
      </c>
      <c r="Y124" s="669">
        <v>44834</v>
      </c>
      <c r="Z124" s="669"/>
      <c r="AA124" s="669"/>
      <c r="AB124" s="1219">
        <f t="shared" si="131"/>
        <v>957</v>
      </c>
      <c r="AC124" s="1240">
        <f t="shared" ref="AC124" si="145">+L124</f>
        <v>60</v>
      </c>
      <c r="AD124" s="308">
        <f t="shared" si="133"/>
        <v>40</v>
      </c>
      <c r="AE124" s="308">
        <f t="shared" si="133"/>
        <v>40</v>
      </c>
      <c r="AF124" s="308">
        <f t="shared" si="133"/>
        <v>0</v>
      </c>
      <c r="AG124" s="308">
        <f t="shared" si="133"/>
        <v>0</v>
      </c>
      <c r="AH124" s="308">
        <f t="shared" si="133"/>
        <v>0</v>
      </c>
      <c r="AI124" s="308">
        <f t="shared" si="133"/>
        <v>0</v>
      </c>
      <c r="AJ124" s="308">
        <f t="shared" si="133"/>
        <v>0</v>
      </c>
      <c r="AK124" s="1219">
        <f t="shared" si="134"/>
        <v>957</v>
      </c>
      <c r="AL124" s="1243">
        <f>+N124</f>
        <v>15</v>
      </c>
      <c r="AM124" s="308">
        <f t="shared" si="135"/>
        <v>20</v>
      </c>
      <c r="AN124" s="683">
        <v>20</v>
      </c>
      <c r="AO124" s="683"/>
      <c r="AP124" s="683"/>
      <c r="AQ124" s="683"/>
      <c r="AR124" s="683"/>
      <c r="AS124" s="683"/>
      <c r="AT124" s="1219">
        <f t="shared" si="136"/>
        <v>957</v>
      </c>
      <c r="AU124" s="1246">
        <f>+O124</f>
        <v>15</v>
      </c>
      <c r="AV124" s="308">
        <f t="shared" si="137"/>
        <v>0</v>
      </c>
      <c r="AW124" s="683"/>
      <c r="AX124" s="683"/>
      <c r="AY124" s="683"/>
      <c r="AZ124" s="683"/>
      <c r="BA124" s="683"/>
      <c r="BB124" s="683"/>
      <c r="BC124" s="1219">
        <f t="shared" si="138"/>
        <v>957</v>
      </c>
      <c r="BD124" s="1249">
        <f>+P124</f>
        <v>15</v>
      </c>
      <c r="BE124" s="308">
        <f t="shared" si="139"/>
        <v>20</v>
      </c>
      <c r="BF124" s="683">
        <v>20</v>
      </c>
      <c r="BG124" s="683"/>
      <c r="BH124" s="683"/>
      <c r="BI124" s="683"/>
      <c r="BJ124" s="683"/>
      <c r="BK124" s="683"/>
      <c r="BL124" s="1219">
        <f t="shared" si="140"/>
        <v>957</v>
      </c>
      <c r="BM124" s="1252">
        <f>+Q124</f>
        <v>15</v>
      </c>
      <c r="BN124" s="308">
        <f t="shared" si="141"/>
        <v>0</v>
      </c>
      <c r="BO124" s="683"/>
      <c r="BP124" s="683"/>
      <c r="BQ124" s="683"/>
      <c r="BR124" s="683"/>
      <c r="BS124" s="683"/>
      <c r="BT124" s="683"/>
      <c r="BU124" s="1204"/>
      <c r="BV124" s="1205"/>
      <c r="BW124" s="1205"/>
      <c r="BX124" s="1205"/>
      <c r="BY124" s="1205"/>
      <c r="BZ124" s="1205"/>
      <c r="CA124" s="1205"/>
      <c r="CB124" s="1205"/>
      <c r="CC124" s="1206"/>
    </row>
    <row r="125" spans="1:81" s="690" customFormat="1" ht="40.15" customHeight="1" x14ac:dyDescent="0.25">
      <c r="A125" s="673"/>
      <c r="B125" s="2432"/>
      <c r="C125" s="1315"/>
      <c r="D125" s="1097"/>
      <c r="E125" s="1094"/>
      <c r="F125" s="1094"/>
      <c r="G125" s="1094"/>
      <c r="H125" s="1094"/>
      <c r="I125" s="1094"/>
      <c r="J125" s="1722"/>
      <c r="K125" s="1217"/>
      <c r="L125" s="1223"/>
      <c r="M125" s="1226"/>
      <c r="N125" s="1229"/>
      <c r="O125" s="1232"/>
      <c r="P125" s="1235"/>
      <c r="Q125" s="1238"/>
      <c r="R125" s="1220"/>
      <c r="S125" s="678" t="s">
        <v>7634</v>
      </c>
      <c r="T125" s="709" t="s">
        <v>3834</v>
      </c>
      <c r="U125" s="709" t="s">
        <v>3839</v>
      </c>
      <c r="V125" s="709" t="s">
        <v>3842</v>
      </c>
      <c r="W125" s="678" t="s">
        <v>3936</v>
      </c>
      <c r="X125" s="670">
        <v>44621</v>
      </c>
      <c r="Y125" s="670">
        <v>44864</v>
      </c>
      <c r="Z125" s="670"/>
      <c r="AA125" s="670"/>
      <c r="AB125" s="1220"/>
      <c r="AC125" s="1241"/>
      <c r="AD125" s="303">
        <f t="shared" si="133"/>
        <v>40</v>
      </c>
      <c r="AE125" s="303">
        <f t="shared" si="133"/>
        <v>40</v>
      </c>
      <c r="AF125" s="303">
        <f t="shared" si="133"/>
        <v>0</v>
      </c>
      <c r="AG125" s="303">
        <f t="shared" si="133"/>
        <v>0</v>
      </c>
      <c r="AH125" s="303">
        <f t="shared" si="133"/>
        <v>0</v>
      </c>
      <c r="AI125" s="303">
        <f t="shared" si="133"/>
        <v>0</v>
      </c>
      <c r="AJ125" s="303">
        <f t="shared" si="133"/>
        <v>0</v>
      </c>
      <c r="AK125" s="1220"/>
      <c r="AL125" s="1244"/>
      <c r="AM125" s="303">
        <f t="shared" si="135"/>
        <v>20</v>
      </c>
      <c r="AN125" s="684">
        <v>20</v>
      </c>
      <c r="AO125" s="684"/>
      <c r="AP125" s="684"/>
      <c r="AQ125" s="684"/>
      <c r="AR125" s="684"/>
      <c r="AS125" s="684"/>
      <c r="AT125" s="1220"/>
      <c r="AU125" s="1247"/>
      <c r="AV125" s="303">
        <f t="shared" si="137"/>
        <v>0</v>
      </c>
      <c r="AW125" s="684"/>
      <c r="AX125" s="684"/>
      <c r="AY125" s="684"/>
      <c r="AZ125" s="684"/>
      <c r="BA125" s="684"/>
      <c r="BB125" s="684"/>
      <c r="BC125" s="1220"/>
      <c r="BD125" s="1250"/>
      <c r="BE125" s="303">
        <f t="shared" si="139"/>
        <v>20</v>
      </c>
      <c r="BF125" s="684">
        <v>20</v>
      </c>
      <c r="BG125" s="684"/>
      <c r="BH125" s="684"/>
      <c r="BI125" s="684"/>
      <c r="BJ125" s="684"/>
      <c r="BK125" s="684"/>
      <c r="BL125" s="1220"/>
      <c r="BM125" s="1253"/>
      <c r="BN125" s="303">
        <f t="shared" si="141"/>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thickBot="1" x14ac:dyDescent="0.3">
      <c r="A126" s="673"/>
      <c r="B126" s="2432"/>
      <c r="C126" s="1315"/>
      <c r="D126" s="1097"/>
      <c r="E126" s="1094"/>
      <c r="F126" s="1094"/>
      <c r="G126" s="1094"/>
      <c r="H126" s="1094"/>
      <c r="I126" s="1094"/>
      <c r="J126" s="1722"/>
      <c r="K126" s="1217"/>
      <c r="L126" s="1223"/>
      <c r="M126" s="1226"/>
      <c r="N126" s="1229"/>
      <c r="O126" s="1232"/>
      <c r="P126" s="1235"/>
      <c r="Q126" s="1238"/>
      <c r="R126" s="1220"/>
      <c r="S126" s="678" t="s">
        <v>7635</v>
      </c>
      <c r="T126" s="709" t="s">
        <v>3834</v>
      </c>
      <c r="U126" s="709" t="s">
        <v>3839</v>
      </c>
      <c r="V126" s="709" t="s">
        <v>3842</v>
      </c>
      <c r="W126" s="678" t="s">
        <v>5789</v>
      </c>
      <c r="X126" s="670">
        <v>44652</v>
      </c>
      <c r="Y126" s="670">
        <v>44895</v>
      </c>
      <c r="Z126" s="670"/>
      <c r="AA126" s="670"/>
      <c r="AB126" s="1220"/>
      <c r="AC126" s="1241"/>
      <c r="AD126" s="303">
        <f t="shared" si="133"/>
        <v>40</v>
      </c>
      <c r="AE126" s="303">
        <f t="shared" si="133"/>
        <v>40</v>
      </c>
      <c r="AF126" s="303">
        <f t="shared" si="133"/>
        <v>0</v>
      </c>
      <c r="AG126" s="303">
        <f t="shared" si="133"/>
        <v>0</v>
      </c>
      <c r="AH126" s="303">
        <f t="shared" si="133"/>
        <v>0</v>
      </c>
      <c r="AI126" s="303">
        <f t="shared" si="133"/>
        <v>0</v>
      </c>
      <c r="AJ126" s="303">
        <f t="shared" si="133"/>
        <v>0</v>
      </c>
      <c r="AK126" s="1220"/>
      <c r="AL126" s="1244"/>
      <c r="AM126" s="303">
        <f t="shared" si="135"/>
        <v>0</v>
      </c>
      <c r="AN126" s="684"/>
      <c r="AO126" s="684"/>
      <c r="AP126" s="684"/>
      <c r="AQ126" s="684"/>
      <c r="AR126" s="684"/>
      <c r="AS126" s="684"/>
      <c r="AT126" s="1220"/>
      <c r="AU126" s="1247"/>
      <c r="AV126" s="303">
        <f t="shared" si="137"/>
        <v>20</v>
      </c>
      <c r="AW126" s="684">
        <v>20</v>
      </c>
      <c r="AX126" s="684"/>
      <c r="AY126" s="684"/>
      <c r="AZ126" s="684"/>
      <c r="BA126" s="684"/>
      <c r="BB126" s="684"/>
      <c r="BC126" s="1220"/>
      <c r="BD126" s="1250"/>
      <c r="BE126" s="303">
        <f t="shared" si="139"/>
        <v>20</v>
      </c>
      <c r="BF126" s="684">
        <v>20</v>
      </c>
      <c r="BG126" s="684"/>
      <c r="BH126" s="684"/>
      <c r="BI126" s="684"/>
      <c r="BJ126" s="684"/>
      <c r="BK126" s="684"/>
      <c r="BL126" s="1220"/>
      <c r="BM126" s="1253"/>
      <c r="BN126" s="303">
        <f t="shared" si="141"/>
        <v>0</v>
      </c>
      <c r="BO126" s="684"/>
      <c r="BP126" s="684"/>
      <c r="BQ126" s="684"/>
      <c r="BR126" s="684"/>
      <c r="BS126" s="684"/>
      <c r="BT126" s="684"/>
      <c r="BU126" s="1207"/>
      <c r="BV126" s="1208"/>
      <c r="BW126" s="1208"/>
      <c r="BX126" s="1208"/>
      <c r="BY126" s="1208"/>
      <c r="BZ126" s="1208"/>
      <c r="CA126" s="1208"/>
      <c r="CB126" s="1208"/>
      <c r="CC126" s="1209"/>
    </row>
    <row r="127" spans="1:81" s="690" customFormat="1" ht="40.15" customHeight="1" thickTop="1" x14ac:dyDescent="0.25">
      <c r="A127" s="673"/>
      <c r="B127" s="2432"/>
      <c r="C127" s="1315"/>
      <c r="D127" s="1096"/>
      <c r="E127" s="1093"/>
      <c r="F127" s="1093"/>
      <c r="G127" s="1093"/>
      <c r="H127" s="1093"/>
      <c r="I127" s="1093"/>
      <c r="J127" s="1744">
        <v>958</v>
      </c>
      <c r="K127" s="1216" t="str">
        <f>+[27]Metas!K1119</f>
        <v>Iniciativas de formalización empresarial y/o laboral apoyadas</v>
      </c>
      <c r="L127" s="1222">
        <v>1</v>
      </c>
      <c r="M127" s="1225">
        <f>SUM(N127:Q127)</f>
        <v>1</v>
      </c>
      <c r="N127" s="1228"/>
      <c r="O127" s="1231">
        <v>0.3</v>
      </c>
      <c r="P127" s="1234">
        <v>0.3</v>
      </c>
      <c r="Q127" s="1237">
        <v>0.4</v>
      </c>
      <c r="R127" s="1219">
        <f>+$J127</f>
        <v>958</v>
      </c>
      <c r="S127" s="677" t="s">
        <v>7636</v>
      </c>
      <c r="T127" s="709" t="s">
        <v>3834</v>
      </c>
      <c r="U127" s="709" t="s">
        <v>3839</v>
      </c>
      <c r="V127" s="709" t="s">
        <v>3842</v>
      </c>
      <c r="W127" s="677" t="s">
        <v>6853</v>
      </c>
      <c r="X127" s="669">
        <v>44652</v>
      </c>
      <c r="Y127" s="669">
        <v>44834</v>
      </c>
      <c r="Z127" s="669"/>
      <c r="AA127" s="669"/>
      <c r="AB127" s="1219">
        <f t="shared" si="131"/>
        <v>958</v>
      </c>
      <c r="AC127" s="1240">
        <f t="shared" ref="AC127" si="146">+L127</f>
        <v>1</v>
      </c>
      <c r="AD127" s="308">
        <f t="shared" si="133"/>
        <v>8</v>
      </c>
      <c r="AE127" s="308">
        <f t="shared" si="133"/>
        <v>8</v>
      </c>
      <c r="AF127" s="308">
        <f t="shared" si="133"/>
        <v>0</v>
      </c>
      <c r="AG127" s="308">
        <f t="shared" si="133"/>
        <v>0</v>
      </c>
      <c r="AH127" s="308">
        <f t="shared" si="133"/>
        <v>0</v>
      </c>
      <c r="AI127" s="308">
        <f t="shared" si="133"/>
        <v>0</v>
      </c>
      <c r="AJ127" s="308">
        <f t="shared" si="133"/>
        <v>0</v>
      </c>
      <c r="AK127" s="1219">
        <f t="shared" si="134"/>
        <v>958</v>
      </c>
      <c r="AL127" s="1243">
        <f>+N127</f>
        <v>0</v>
      </c>
      <c r="AM127" s="308">
        <f t="shared" si="135"/>
        <v>0</v>
      </c>
      <c r="AN127" s="683"/>
      <c r="AO127" s="683"/>
      <c r="AP127" s="683"/>
      <c r="AQ127" s="683"/>
      <c r="AR127" s="683"/>
      <c r="AS127" s="683"/>
      <c r="AT127" s="1219">
        <f t="shared" si="136"/>
        <v>958</v>
      </c>
      <c r="AU127" s="1246">
        <f>+O127</f>
        <v>0.3</v>
      </c>
      <c r="AV127" s="308">
        <f t="shared" si="137"/>
        <v>4</v>
      </c>
      <c r="AW127" s="683">
        <v>4</v>
      </c>
      <c r="AX127" s="683"/>
      <c r="AY127" s="683"/>
      <c r="AZ127" s="683"/>
      <c r="BA127" s="683"/>
      <c r="BB127" s="683"/>
      <c r="BC127" s="1219">
        <f t="shared" si="138"/>
        <v>958</v>
      </c>
      <c r="BD127" s="1249">
        <f>+P127</f>
        <v>0.3</v>
      </c>
      <c r="BE127" s="308">
        <f t="shared" si="139"/>
        <v>4</v>
      </c>
      <c r="BF127" s="683">
        <v>4</v>
      </c>
      <c r="BG127" s="683"/>
      <c r="BH127" s="683"/>
      <c r="BI127" s="683"/>
      <c r="BJ127" s="683"/>
      <c r="BK127" s="683"/>
      <c r="BL127" s="1219">
        <f t="shared" si="140"/>
        <v>958</v>
      </c>
      <c r="BM127" s="1252">
        <f>+Q127</f>
        <v>0.4</v>
      </c>
      <c r="BN127" s="308">
        <f t="shared" si="141"/>
        <v>0</v>
      </c>
      <c r="BO127" s="683"/>
      <c r="BP127" s="683"/>
      <c r="BQ127" s="683"/>
      <c r="BR127" s="683"/>
      <c r="BS127" s="683"/>
      <c r="BT127" s="683"/>
      <c r="BU127" s="1204"/>
      <c r="BV127" s="1205"/>
      <c r="BW127" s="1205"/>
      <c r="BX127" s="1205"/>
      <c r="BY127" s="1205"/>
      <c r="BZ127" s="1205"/>
      <c r="CA127" s="1205"/>
      <c r="CB127" s="1205"/>
      <c r="CC127" s="1206"/>
    </row>
    <row r="128" spans="1:81" s="690" customFormat="1" ht="40.15" customHeight="1" x14ac:dyDescent="0.25">
      <c r="A128" s="673"/>
      <c r="B128" s="2432"/>
      <c r="C128" s="1315"/>
      <c r="D128" s="1097"/>
      <c r="E128" s="1094"/>
      <c r="F128" s="1094"/>
      <c r="G128" s="1094"/>
      <c r="H128" s="1094"/>
      <c r="I128" s="1094"/>
      <c r="J128" s="1722"/>
      <c r="K128" s="1217"/>
      <c r="L128" s="1223"/>
      <c r="M128" s="1226"/>
      <c r="N128" s="1229"/>
      <c r="O128" s="1232"/>
      <c r="P128" s="1235"/>
      <c r="Q128" s="1238"/>
      <c r="R128" s="1220"/>
      <c r="S128" s="678" t="s">
        <v>7637</v>
      </c>
      <c r="T128" s="709" t="s">
        <v>3834</v>
      </c>
      <c r="U128" s="709" t="s">
        <v>3839</v>
      </c>
      <c r="V128" s="709" t="s">
        <v>3842</v>
      </c>
      <c r="W128" s="678" t="s">
        <v>3936</v>
      </c>
      <c r="X128" s="670">
        <v>44621</v>
      </c>
      <c r="Y128" s="670">
        <v>44864</v>
      </c>
      <c r="Z128" s="670"/>
      <c r="AA128" s="670"/>
      <c r="AB128" s="1220"/>
      <c r="AC128" s="1241"/>
      <c r="AD128" s="303">
        <f t="shared" ref="AD128:AJ174" si="147">+AM128+AV128+BE128+BN128</f>
        <v>6</v>
      </c>
      <c r="AE128" s="303">
        <f t="shared" si="147"/>
        <v>6</v>
      </c>
      <c r="AF128" s="303">
        <f t="shared" si="147"/>
        <v>0</v>
      </c>
      <c r="AG128" s="303">
        <f t="shared" si="147"/>
        <v>0</v>
      </c>
      <c r="AH128" s="303">
        <f t="shared" si="147"/>
        <v>0</v>
      </c>
      <c r="AI128" s="303">
        <f t="shared" si="147"/>
        <v>0</v>
      </c>
      <c r="AJ128" s="303">
        <f t="shared" si="147"/>
        <v>0</v>
      </c>
      <c r="AK128" s="1220"/>
      <c r="AL128" s="1244"/>
      <c r="AM128" s="303">
        <f t="shared" si="135"/>
        <v>0</v>
      </c>
      <c r="AN128" s="684"/>
      <c r="AO128" s="684"/>
      <c r="AP128" s="684"/>
      <c r="AQ128" s="684"/>
      <c r="AR128" s="684"/>
      <c r="AS128" s="684"/>
      <c r="AT128" s="1220"/>
      <c r="AU128" s="1247"/>
      <c r="AV128" s="303">
        <f t="shared" si="137"/>
        <v>3</v>
      </c>
      <c r="AW128" s="684">
        <v>3</v>
      </c>
      <c r="AX128" s="684"/>
      <c r="AY128" s="684"/>
      <c r="AZ128" s="684"/>
      <c r="BA128" s="684"/>
      <c r="BB128" s="684"/>
      <c r="BC128" s="1220"/>
      <c r="BD128" s="1250"/>
      <c r="BE128" s="303">
        <f t="shared" si="139"/>
        <v>3</v>
      </c>
      <c r="BF128" s="684">
        <v>3</v>
      </c>
      <c r="BG128" s="684"/>
      <c r="BH128" s="684"/>
      <c r="BI128" s="684"/>
      <c r="BJ128" s="684"/>
      <c r="BK128" s="684"/>
      <c r="BL128" s="1220"/>
      <c r="BM128" s="1253"/>
      <c r="BN128" s="303">
        <f t="shared" si="141"/>
        <v>0</v>
      </c>
      <c r="BO128" s="684"/>
      <c r="BP128" s="684"/>
      <c r="BQ128" s="684"/>
      <c r="BR128" s="684"/>
      <c r="BS128" s="684"/>
      <c r="BT128" s="684"/>
      <c r="BU128" s="1207"/>
      <c r="BV128" s="1208"/>
      <c r="BW128" s="1208"/>
      <c r="BX128" s="1208"/>
      <c r="BY128" s="1208"/>
      <c r="BZ128" s="1208"/>
      <c r="CA128" s="1208"/>
      <c r="CB128" s="1208"/>
      <c r="CC128" s="1209"/>
    </row>
    <row r="129" spans="1:81" s="690" customFormat="1" ht="40.15" customHeight="1" thickBot="1" x14ac:dyDescent="0.3">
      <c r="A129" s="673"/>
      <c r="B129" s="2432"/>
      <c r="C129" s="1315"/>
      <c r="D129" s="1097"/>
      <c r="E129" s="1094"/>
      <c r="F129" s="1094"/>
      <c r="G129" s="1094"/>
      <c r="H129" s="1094"/>
      <c r="I129" s="1094"/>
      <c r="J129" s="1722"/>
      <c r="K129" s="1217"/>
      <c r="L129" s="1223"/>
      <c r="M129" s="1226"/>
      <c r="N129" s="1229"/>
      <c r="O129" s="1232"/>
      <c r="P129" s="1235"/>
      <c r="Q129" s="1238"/>
      <c r="R129" s="1220"/>
      <c r="S129" s="678" t="s">
        <v>7638</v>
      </c>
      <c r="T129" s="709" t="s">
        <v>3834</v>
      </c>
      <c r="U129" s="709" t="s">
        <v>3839</v>
      </c>
      <c r="V129" s="709" t="s">
        <v>3842</v>
      </c>
      <c r="W129" s="678" t="s">
        <v>5789</v>
      </c>
      <c r="X129" s="670">
        <v>44652</v>
      </c>
      <c r="Y129" s="670">
        <v>44895</v>
      </c>
      <c r="Z129" s="670"/>
      <c r="AA129" s="670"/>
      <c r="AB129" s="1220"/>
      <c r="AC129" s="1241"/>
      <c r="AD129" s="303">
        <f t="shared" si="147"/>
        <v>6</v>
      </c>
      <c r="AE129" s="303">
        <f t="shared" si="147"/>
        <v>6</v>
      </c>
      <c r="AF129" s="303">
        <f t="shared" si="147"/>
        <v>0</v>
      </c>
      <c r="AG129" s="303">
        <f t="shared" si="147"/>
        <v>0</v>
      </c>
      <c r="AH129" s="303">
        <f t="shared" si="147"/>
        <v>0</v>
      </c>
      <c r="AI129" s="303">
        <f t="shared" si="147"/>
        <v>0</v>
      </c>
      <c r="AJ129" s="303">
        <f t="shared" si="147"/>
        <v>0</v>
      </c>
      <c r="AK129" s="1220"/>
      <c r="AL129" s="1244"/>
      <c r="AM129" s="303">
        <f t="shared" si="135"/>
        <v>3</v>
      </c>
      <c r="AN129" s="684">
        <v>3</v>
      </c>
      <c r="AO129" s="684"/>
      <c r="AP129" s="684"/>
      <c r="AQ129" s="684"/>
      <c r="AR129" s="684"/>
      <c r="AS129" s="684"/>
      <c r="AT129" s="1220"/>
      <c r="AU129" s="1247"/>
      <c r="AV129" s="303">
        <f t="shared" si="137"/>
        <v>0</v>
      </c>
      <c r="AW129" s="684"/>
      <c r="AX129" s="684"/>
      <c r="AY129" s="684"/>
      <c r="AZ129" s="684"/>
      <c r="BA129" s="684"/>
      <c r="BB129" s="684"/>
      <c r="BC129" s="1220"/>
      <c r="BD129" s="1250"/>
      <c r="BE129" s="303">
        <f t="shared" si="139"/>
        <v>3</v>
      </c>
      <c r="BF129" s="684">
        <v>3</v>
      </c>
      <c r="BG129" s="684"/>
      <c r="BH129" s="684"/>
      <c r="BI129" s="684"/>
      <c r="BJ129" s="684"/>
      <c r="BK129" s="684"/>
      <c r="BL129" s="1220"/>
      <c r="BM129" s="1253"/>
      <c r="BN129" s="303">
        <f t="shared" si="141"/>
        <v>0</v>
      </c>
      <c r="BO129" s="684"/>
      <c r="BP129" s="684"/>
      <c r="BQ129" s="684"/>
      <c r="BR129" s="684"/>
      <c r="BS129" s="684"/>
      <c r="BT129" s="684"/>
      <c r="BU129" s="1207"/>
      <c r="BV129" s="1208"/>
      <c r="BW129" s="1208"/>
      <c r="BX129" s="1208"/>
      <c r="BY129" s="1208"/>
      <c r="BZ129" s="1208"/>
      <c r="CA129" s="1208"/>
      <c r="CB129" s="1208"/>
      <c r="CC129" s="1209"/>
    </row>
    <row r="130" spans="1:81" s="690" customFormat="1" ht="40.15" customHeight="1" thickTop="1" x14ac:dyDescent="0.25">
      <c r="A130" s="673"/>
      <c r="B130" s="2431" t="s">
        <v>1614</v>
      </c>
      <c r="C130" s="1314" t="s">
        <v>1617</v>
      </c>
      <c r="D130" s="1096"/>
      <c r="E130" s="1093"/>
      <c r="F130" s="1093"/>
      <c r="G130" s="1093"/>
      <c r="H130" s="1093"/>
      <c r="I130" s="1093"/>
      <c r="J130" s="1744">
        <v>959</v>
      </c>
      <c r="K130" s="1216" t="str">
        <f>+[27]Metas!K1121</f>
        <v>Fondo complementario de Garantías para el sector empresarial creado</v>
      </c>
      <c r="L130" s="1222">
        <v>1</v>
      </c>
      <c r="M130" s="1225">
        <f>SUM(N130:Q130)/4</f>
        <v>0.25</v>
      </c>
      <c r="N130" s="1228"/>
      <c r="O130" s="1231">
        <v>0.3</v>
      </c>
      <c r="P130" s="1234">
        <v>0.3</v>
      </c>
      <c r="Q130" s="1237">
        <v>0.4</v>
      </c>
      <c r="R130" s="1219">
        <f>+$J130</f>
        <v>959</v>
      </c>
      <c r="S130" s="677" t="s">
        <v>7639</v>
      </c>
      <c r="T130" s="709" t="s">
        <v>3834</v>
      </c>
      <c r="U130" s="709" t="s">
        <v>3839</v>
      </c>
      <c r="V130" s="709" t="s">
        <v>3842</v>
      </c>
      <c r="W130" s="677" t="s">
        <v>3936</v>
      </c>
      <c r="X130" s="669">
        <v>44652</v>
      </c>
      <c r="Y130" s="669">
        <v>44742</v>
      </c>
      <c r="Z130" s="669"/>
      <c r="AA130" s="669"/>
      <c r="AB130" s="1219">
        <f t="shared" si="131"/>
        <v>959</v>
      </c>
      <c r="AC130" s="1240">
        <f t="shared" ref="AC130" si="148">+L130</f>
        <v>1</v>
      </c>
      <c r="AD130" s="308">
        <f t="shared" si="147"/>
        <v>330</v>
      </c>
      <c r="AE130" s="308">
        <f t="shared" si="147"/>
        <v>330</v>
      </c>
      <c r="AF130" s="308">
        <f t="shared" si="147"/>
        <v>0</v>
      </c>
      <c r="AG130" s="308">
        <f t="shared" si="147"/>
        <v>0</v>
      </c>
      <c r="AH130" s="308">
        <f t="shared" si="147"/>
        <v>0</v>
      </c>
      <c r="AI130" s="308">
        <f t="shared" si="147"/>
        <v>0</v>
      </c>
      <c r="AJ130" s="308">
        <f t="shared" si="147"/>
        <v>0</v>
      </c>
      <c r="AK130" s="1219">
        <f t="shared" si="134"/>
        <v>959</v>
      </c>
      <c r="AL130" s="1243">
        <f>+N130</f>
        <v>0</v>
      </c>
      <c r="AM130" s="308">
        <f t="shared" si="135"/>
        <v>0</v>
      </c>
      <c r="AN130" s="683"/>
      <c r="AO130" s="683"/>
      <c r="AP130" s="683"/>
      <c r="AQ130" s="683"/>
      <c r="AR130" s="683"/>
      <c r="AS130" s="683"/>
      <c r="AT130" s="1219">
        <f t="shared" si="136"/>
        <v>959</v>
      </c>
      <c r="AU130" s="1246">
        <f>+O130</f>
        <v>0.3</v>
      </c>
      <c r="AV130" s="308">
        <f t="shared" si="137"/>
        <v>30</v>
      </c>
      <c r="AW130" s="683">
        <v>30</v>
      </c>
      <c r="AX130" s="683"/>
      <c r="AY130" s="683"/>
      <c r="AZ130" s="683"/>
      <c r="BA130" s="683"/>
      <c r="BB130" s="683"/>
      <c r="BC130" s="1219">
        <f t="shared" si="138"/>
        <v>959</v>
      </c>
      <c r="BD130" s="1249">
        <f>+P130</f>
        <v>0.3</v>
      </c>
      <c r="BE130" s="308">
        <f t="shared" si="139"/>
        <v>0</v>
      </c>
      <c r="BF130" s="683"/>
      <c r="BG130" s="683"/>
      <c r="BH130" s="683"/>
      <c r="BI130" s="683"/>
      <c r="BJ130" s="683"/>
      <c r="BK130" s="683"/>
      <c r="BL130" s="1219">
        <f t="shared" si="140"/>
        <v>959</v>
      </c>
      <c r="BM130" s="1252">
        <f>+Q130</f>
        <v>0.4</v>
      </c>
      <c r="BN130" s="308">
        <f t="shared" si="141"/>
        <v>300</v>
      </c>
      <c r="BO130" s="683">
        <v>300</v>
      </c>
      <c r="BP130" s="683"/>
      <c r="BQ130" s="683"/>
      <c r="BR130" s="683"/>
      <c r="BS130" s="683"/>
      <c r="BT130" s="683"/>
      <c r="BU130" s="1204"/>
      <c r="BV130" s="1205"/>
      <c r="BW130" s="1205"/>
      <c r="BX130" s="1205"/>
      <c r="BY130" s="1205"/>
      <c r="BZ130" s="1205"/>
      <c r="CA130" s="1205"/>
      <c r="CB130" s="1205"/>
      <c r="CC130" s="1206"/>
    </row>
    <row r="131" spans="1:81" s="690" customFormat="1" ht="40.15" customHeight="1" x14ac:dyDescent="0.25">
      <c r="A131" s="673"/>
      <c r="B131" s="2432"/>
      <c r="C131" s="1315"/>
      <c r="D131" s="1097"/>
      <c r="E131" s="1094"/>
      <c r="F131" s="1094"/>
      <c r="G131" s="1094"/>
      <c r="H131" s="1094"/>
      <c r="I131" s="1094"/>
      <c r="J131" s="1722"/>
      <c r="K131" s="1217"/>
      <c r="L131" s="1223"/>
      <c r="M131" s="1226"/>
      <c r="N131" s="1229"/>
      <c r="O131" s="1232"/>
      <c r="P131" s="1235"/>
      <c r="Q131" s="1238"/>
      <c r="R131" s="1220"/>
      <c r="S131" s="678" t="s">
        <v>7640</v>
      </c>
      <c r="T131" s="709" t="s">
        <v>3834</v>
      </c>
      <c r="U131" s="709" t="s">
        <v>3839</v>
      </c>
      <c r="V131" s="709" t="s">
        <v>3842</v>
      </c>
      <c r="W131" s="678" t="s">
        <v>7604</v>
      </c>
      <c r="X131" s="670">
        <v>44652</v>
      </c>
      <c r="Y131" s="670">
        <v>44742</v>
      </c>
      <c r="Z131" s="670"/>
      <c r="AA131" s="670"/>
      <c r="AB131" s="1220"/>
      <c r="AC131" s="1241"/>
      <c r="AD131" s="303">
        <f t="shared" si="147"/>
        <v>330</v>
      </c>
      <c r="AE131" s="303">
        <f t="shared" si="147"/>
        <v>330</v>
      </c>
      <c r="AF131" s="303">
        <f t="shared" si="147"/>
        <v>0</v>
      </c>
      <c r="AG131" s="303">
        <f t="shared" si="147"/>
        <v>0</v>
      </c>
      <c r="AH131" s="303">
        <f t="shared" si="147"/>
        <v>0</v>
      </c>
      <c r="AI131" s="303">
        <f t="shared" si="147"/>
        <v>0</v>
      </c>
      <c r="AJ131" s="303">
        <f t="shared" si="147"/>
        <v>0</v>
      </c>
      <c r="AK131" s="1220"/>
      <c r="AL131" s="1244"/>
      <c r="AM131" s="303">
        <f t="shared" si="135"/>
        <v>0</v>
      </c>
      <c r="AN131" s="684"/>
      <c r="AO131" s="684"/>
      <c r="AP131" s="684"/>
      <c r="AQ131" s="684"/>
      <c r="AR131" s="684"/>
      <c r="AS131" s="684"/>
      <c r="AT131" s="1220"/>
      <c r="AU131" s="1247"/>
      <c r="AV131" s="303">
        <f t="shared" si="137"/>
        <v>30</v>
      </c>
      <c r="AW131" s="684">
        <v>30</v>
      </c>
      <c r="AX131" s="684"/>
      <c r="AY131" s="684"/>
      <c r="AZ131" s="684"/>
      <c r="BA131" s="684"/>
      <c r="BB131" s="684"/>
      <c r="BC131" s="1220"/>
      <c r="BD131" s="1250"/>
      <c r="BE131" s="303">
        <f t="shared" si="139"/>
        <v>0</v>
      </c>
      <c r="BF131" s="684"/>
      <c r="BG131" s="684"/>
      <c r="BH131" s="684"/>
      <c r="BI131" s="684"/>
      <c r="BJ131" s="684"/>
      <c r="BK131" s="684"/>
      <c r="BL131" s="1220"/>
      <c r="BM131" s="1253"/>
      <c r="BN131" s="303">
        <f t="shared" si="141"/>
        <v>300</v>
      </c>
      <c r="BO131" s="684">
        <v>300</v>
      </c>
      <c r="BP131" s="684"/>
      <c r="BQ131" s="684"/>
      <c r="BR131" s="684"/>
      <c r="BS131" s="684"/>
      <c r="BT131" s="684"/>
      <c r="BU131" s="1207"/>
      <c r="BV131" s="1208"/>
      <c r="BW131" s="1208"/>
      <c r="BX131" s="1208"/>
      <c r="BY131" s="1208"/>
      <c r="BZ131" s="1208"/>
      <c r="CA131" s="1208"/>
      <c r="CB131" s="1208"/>
      <c r="CC131" s="1209"/>
    </row>
    <row r="132" spans="1:81" s="690" customFormat="1" ht="40.15" customHeight="1" thickBot="1" x14ac:dyDescent="0.3">
      <c r="A132" s="673"/>
      <c r="B132" s="2432"/>
      <c r="C132" s="1315"/>
      <c r="D132" s="1097"/>
      <c r="E132" s="1094"/>
      <c r="F132" s="1094"/>
      <c r="G132" s="1094"/>
      <c r="H132" s="1094"/>
      <c r="I132" s="1094"/>
      <c r="J132" s="1722"/>
      <c r="K132" s="1217"/>
      <c r="L132" s="1223"/>
      <c r="M132" s="1226"/>
      <c r="N132" s="1229"/>
      <c r="O132" s="1232"/>
      <c r="P132" s="1235"/>
      <c r="Q132" s="1238"/>
      <c r="R132" s="1220"/>
      <c r="S132" s="678" t="s">
        <v>7641</v>
      </c>
      <c r="T132" s="709" t="s">
        <v>3834</v>
      </c>
      <c r="U132" s="709" t="s">
        <v>3839</v>
      </c>
      <c r="V132" s="709" t="s">
        <v>3842</v>
      </c>
      <c r="W132" s="678" t="s">
        <v>5789</v>
      </c>
      <c r="X132" s="670">
        <v>44743</v>
      </c>
      <c r="Y132" s="670">
        <v>44895</v>
      </c>
      <c r="Z132" s="670"/>
      <c r="AA132" s="670"/>
      <c r="AB132" s="1220"/>
      <c r="AC132" s="1241"/>
      <c r="AD132" s="303">
        <f t="shared" si="147"/>
        <v>140</v>
      </c>
      <c r="AE132" s="303">
        <f t="shared" si="147"/>
        <v>140</v>
      </c>
      <c r="AF132" s="303">
        <f t="shared" si="147"/>
        <v>0</v>
      </c>
      <c r="AG132" s="303">
        <f t="shared" si="147"/>
        <v>0</v>
      </c>
      <c r="AH132" s="303">
        <f t="shared" si="147"/>
        <v>0</v>
      </c>
      <c r="AI132" s="303">
        <f t="shared" si="147"/>
        <v>0</v>
      </c>
      <c r="AJ132" s="303">
        <f t="shared" si="147"/>
        <v>0</v>
      </c>
      <c r="AK132" s="1220"/>
      <c r="AL132" s="1244"/>
      <c r="AM132" s="303">
        <f t="shared" si="135"/>
        <v>0</v>
      </c>
      <c r="AN132" s="684"/>
      <c r="AO132" s="684"/>
      <c r="AP132" s="684"/>
      <c r="AQ132" s="684"/>
      <c r="AR132" s="684"/>
      <c r="AS132" s="684"/>
      <c r="AT132" s="1220"/>
      <c r="AU132" s="1247"/>
      <c r="AV132" s="303">
        <f t="shared" si="137"/>
        <v>40</v>
      </c>
      <c r="AW132" s="684">
        <v>40</v>
      </c>
      <c r="AX132" s="684"/>
      <c r="AY132" s="684"/>
      <c r="AZ132" s="684"/>
      <c r="BA132" s="684"/>
      <c r="BB132" s="684"/>
      <c r="BC132" s="1220"/>
      <c r="BD132" s="1250"/>
      <c r="BE132" s="303">
        <f t="shared" si="139"/>
        <v>0</v>
      </c>
      <c r="BF132" s="684"/>
      <c r="BG132" s="684"/>
      <c r="BH132" s="684"/>
      <c r="BI132" s="684"/>
      <c r="BJ132" s="684"/>
      <c r="BK132" s="684"/>
      <c r="BL132" s="1220"/>
      <c r="BM132" s="1253"/>
      <c r="BN132" s="303">
        <f t="shared" si="141"/>
        <v>100</v>
      </c>
      <c r="BO132" s="684">
        <v>100</v>
      </c>
      <c r="BP132" s="684"/>
      <c r="BQ132" s="684"/>
      <c r="BR132" s="684"/>
      <c r="BS132" s="684"/>
      <c r="BT132" s="684"/>
      <c r="BU132" s="1207"/>
      <c r="BV132" s="1208"/>
      <c r="BW132" s="1208"/>
      <c r="BX132" s="1208"/>
      <c r="BY132" s="1208"/>
      <c r="BZ132" s="1208"/>
      <c r="CA132" s="1208"/>
      <c r="CB132" s="1208"/>
      <c r="CC132" s="1209"/>
    </row>
    <row r="133" spans="1:81" s="690" customFormat="1" ht="40.15" customHeight="1" thickTop="1" x14ac:dyDescent="0.25">
      <c r="A133" s="673"/>
      <c r="B133" s="2432"/>
      <c r="C133" s="1315"/>
      <c r="D133" s="1096"/>
      <c r="E133" s="1093"/>
      <c r="F133" s="1093"/>
      <c r="G133" s="1093"/>
      <c r="H133" s="1093"/>
      <c r="I133" s="1093"/>
      <c r="J133" s="1744">
        <v>960</v>
      </c>
      <c r="K133" s="1216" t="str">
        <f>+[27]Metas!K1122</f>
        <v xml:space="preserve">Mipymes con acceso a líneas de apalancamiento financiero </v>
      </c>
      <c r="L133" s="1222">
        <v>60</v>
      </c>
      <c r="M133" s="1225">
        <f>SUM(N133:Q133)/4</f>
        <v>15</v>
      </c>
      <c r="N133" s="1228">
        <v>15</v>
      </c>
      <c r="O133" s="1231">
        <v>15</v>
      </c>
      <c r="P133" s="1234">
        <v>15</v>
      </c>
      <c r="Q133" s="1237">
        <v>15</v>
      </c>
      <c r="R133" s="1219">
        <f>+$J133</f>
        <v>960</v>
      </c>
      <c r="S133" s="677" t="s">
        <v>7642</v>
      </c>
      <c r="T133" s="709" t="s">
        <v>3834</v>
      </c>
      <c r="U133" s="709" t="s">
        <v>3839</v>
      </c>
      <c r="V133" s="709" t="s">
        <v>3842</v>
      </c>
      <c r="W133" s="677" t="s">
        <v>6853</v>
      </c>
      <c r="X133" s="669">
        <v>44593</v>
      </c>
      <c r="Y133" s="669">
        <v>44925</v>
      </c>
      <c r="Z133" s="669"/>
      <c r="AA133" s="669"/>
      <c r="AB133" s="1219">
        <f t="shared" si="131"/>
        <v>960</v>
      </c>
      <c r="AC133" s="1240">
        <f t="shared" ref="AC133" si="149">+L133</f>
        <v>60</v>
      </c>
      <c r="AD133" s="308">
        <f t="shared" si="147"/>
        <v>150</v>
      </c>
      <c r="AE133" s="308">
        <f t="shared" si="147"/>
        <v>150</v>
      </c>
      <c r="AF133" s="308">
        <f t="shared" si="147"/>
        <v>0</v>
      </c>
      <c r="AG133" s="308">
        <f t="shared" si="147"/>
        <v>0</v>
      </c>
      <c r="AH133" s="308">
        <f t="shared" si="147"/>
        <v>0</v>
      </c>
      <c r="AI133" s="308">
        <f t="shared" si="147"/>
        <v>0</v>
      </c>
      <c r="AJ133" s="308">
        <f t="shared" si="147"/>
        <v>0</v>
      </c>
      <c r="AK133" s="1219">
        <f t="shared" si="134"/>
        <v>960</v>
      </c>
      <c r="AL133" s="1243">
        <f>+N133</f>
        <v>15</v>
      </c>
      <c r="AM133" s="308">
        <f t="shared" si="135"/>
        <v>40</v>
      </c>
      <c r="AN133" s="683">
        <v>40</v>
      </c>
      <c r="AO133" s="683"/>
      <c r="AP133" s="683"/>
      <c r="AQ133" s="683"/>
      <c r="AR133" s="683"/>
      <c r="AS133" s="683"/>
      <c r="AT133" s="1219">
        <f t="shared" si="136"/>
        <v>960</v>
      </c>
      <c r="AU133" s="1246">
        <f>+O133</f>
        <v>15</v>
      </c>
      <c r="AV133" s="308">
        <f t="shared" si="137"/>
        <v>40</v>
      </c>
      <c r="AW133" s="683">
        <v>40</v>
      </c>
      <c r="AX133" s="683"/>
      <c r="AY133" s="683"/>
      <c r="AZ133" s="683"/>
      <c r="BA133" s="683"/>
      <c r="BB133" s="683"/>
      <c r="BC133" s="1219">
        <f t="shared" si="138"/>
        <v>960</v>
      </c>
      <c r="BD133" s="1249">
        <f>+P133</f>
        <v>15</v>
      </c>
      <c r="BE133" s="308">
        <f t="shared" si="139"/>
        <v>40</v>
      </c>
      <c r="BF133" s="683">
        <v>40</v>
      </c>
      <c r="BG133" s="683"/>
      <c r="BH133" s="683"/>
      <c r="BI133" s="683"/>
      <c r="BJ133" s="683"/>
      <c r="BK133" s="683"/>
      <c r="BL133" s="1219">
        <f t="shared" si="140"/>
        <v>960</v>
      </c>
      <c r="BM133" s="1252">
        <f>+Q133</f>
        <v>15</v>
      </c>
      <c r="BN133" s="308">
        <f t="shared" si="141"/>
        <v>30</v>
      </c>
      <c r="BO133" s="683">
        <v>30</v>
      </c>
      <c r="BP133" s="683"/>
      <c r="BQ133" s="683"/>
      <c r="BR133" s="683"/>
      <c r="BS133" s="683"/>
      <c r="BT133" s="683"/>
      <c r="BU133" s="1204"/>
      <c r="BV133" s="1205"/>
      <c r="BW133" s="1205"/>
      <c r="BX133" s="1205"/>
      <c r="BY133" s="1205"/>
      <c r="BZ133" s="1205"/>
      <c r="CA133" s="1205"/>
      <c r="CB133" s="1205"/>
      <c r="CC133" s="1206"/>
    </row>
    <row r="134" spans="1:81" s="690" customFormat="1" ht="40.15" customHeight="1" thickBot="1" x14ac:dyDescent="0.3">
      <c r="A134" s="673"/>
      <c r="B134" s="2432"/>
      <c r="C134" s="1315"/>
      <c r="D134" s="1097"/>
      <c r="E134" s="1094"/>
      <c r="F134" s="1094"/>
      <c r="G134" s="1094"/>
      <c r="H134" s="1094"/>
      <c r="I134" s="1094"/>
      <c r="J134" s="1722"/>
      <c r="K134" s="1217"/>
      <c r="L134" s="1223"/>
      <c r="M134" s="1226"/>
      <c r="N134" s="1229"/>
      <c r="O134" s="1232"/>
      <c r="P134" s="1235"/>
      <c r="Q134" s="1238"/>
      <c r="R134" s="1220"/>
      <c r="S134" s="678" t="s">
        <v>7643</v>
      </c>
      <c r="T134" s="709" t="s">
        <v>3834</v>
      </c>
      <c r="U134" s="709" t="s">
        <v>3839</v>
      </c>
      <c r="V134" s="709" t="s">
        <v>3842</v>
      </c>
      <c r="W134" s="678" t="s">
        <v>7644</v>
      </c>
      <c r="X134" s="670">
        <v>44621</v>
      </c>
      <c r="Y134" s="670">
        <v>44925</v>
      </c>
      <c r="Z134" s="670"/>
      <c r="AA134" s="670"/>
      <c r="AB134" s="1220"/>
      <c r="AC134" s="1241"/>
      <c r="AD134" s="303">
        <f t="shared" si="147"/>
        <v>150</v>
      </c>
      <c r="AE134" s="303">
        <f t="shared" si="147"/>
        <v>150</v>
      </c>
      <c r="AF134" s="303">
        <f t="shared" si="147"/>
        <v>0</v>
      </c>
      <c r="AG134" s="303">
        <f t="shared" si="147"/>
        <v>0</v>
      </c>
      <c r="AH134" s="303">
        <f t="shared" si="147"/>
        <v>0</v>
      </c>
      <c r="AI134" s="303">
        <f t="shared" si="147"/>
        <v>0</v>
      </c>
      <c r="AJ134" s="303">
        <f t="shared" si="147"/>
        <v>0</v>
      </c>
      <c r="AK134" s="1220"/>
      <c r="AL134" s="1244"/>
      <c r="AM134" s="303">
        <f t="shared" si="135"/>
        <v>40</v>
      </c>
      <c r="AN134" s="684">
        <v>40</v>
      </c>
      <c r="AO134" s="684"/>
      <c r="AP134" s="684"/>
      <c r="AQ134" s="684"/>
      <c r="AR134" s="684"/>
      <c r="AS134" s="684"/>
      <c r="AT134" s="1220"/>
      <c r="AU134" s="1247"/>
      <c r="AV134" s="303">
        <f t="shared" si="137"/>
        <v>40</v>
      </c>
      <c r="AW134" s="684">
        <v>40</v>
      </c>
      <c r="AX134" s="684"/>
      <c r="AY134" s="684"/>
      <c r="AZ134" s="684"/>
      <c r="BA134" s="684"/>
      <c r="BB134" s="684"/>
      <c r="BC134" s="1220"/>
      <c r="BD134" s="1250"/>
      <c r="BE134" s="303">
        <f t="shared" si="139"/>
        <v>40</v>
      </c>
      <c r="BF134" s="684">
        <v>40</v>
      </c>
      <c r="BG134" s="684"/>
      <c r="BH134" s="684"/>
      <c r="BI134" s="684"/>
      <c r="BJ134" s="684"/>
      <c r="BK134" s="684"/>
      <c r="BL134" s="1220"/>
      <c r="BM134" s="1253"/>
      <c r="BN134" s="303">
        <f t="shared" si="141"/>
        <v>30</v>
      </c>
      <c r="BO134" s="684">
        <v>30</v>
      </c>
      <c r="BP134" s="684"/>
      <c r="BQ134" s="684"/>
      <c r="BR134" s="684"/>
      <c r="BS134" s="684"/>
      <c r="BT134" s="684"/>
      <c r="BU134" s="1207"/>
      <c r="BV134" s="1208"/>
      <c r="BW134" s="1208"/>
      <c r="BX134" s="1208"/>
      <c r="BY134" s="1208"/>
      <c r="BZ134" s="1208"/>
      <c r="CA134" s="1208"/>
      <c r="CB134" s="1208"/>
      <c r="CC134" s="1209"/>
    </row>
    <row r="135" spans="1:81" s="690" customFormat="1" ht="40.15" customHeight="1" thickTop="1" x14ac:dyDescent="0.25">
      <c r="A135" s="673"/>
      <c r="B135" s="2432"/>
      <c r="C135" s="1314" t="s">
        <v>1621</v>
      </c>
      <c r="D135" s="1096"/>
      <c r="E135" s="1093"/>
      <c r="F135" s="1093"/>
      <c r="G135" s="1093"/>
      <c r="H135" s="1093"/>
      <c r="I135" s="1093"/>
      <c r="J135" s="1744">
        <v>961</v>
      </c>
      <c r="K135" s="1216" t="str">
        <f>+[27]Metas!K1123</f>
        <v>Evento como vitrina internacional para el impulso y promoción de los sectores productivos realizado</v>
      </c>
      <c r="L135" s="1222">
        <v>1</v>
      </c>
      <c r="M135" s="1225">
        <f>SUM(N135:Q135)/4</f>
        <v>0.25</v>
      </c>
      <c r="N135" s="1228"/>
      <c r="O135" s="1231">
        <v>0.3</v>
      </c>
      <c r="P135" s="1234">
        <v>0.3</v>
      </c>
      <c r="Q135" s="1237">
        <v>0.4</v>
      </c>
      <c r="R135" s="1219">
        <f>+$J135</f>
        <v>961</v>
      </c>
      <c r="S135" s="677" t="s">
        <v>7645</v>
      </c>
      <c r="T135" s="709" t="s">
        <v>3834</v>
      </c>
      <c r="U135" s="709" t="s">
        <v>3839</v>
      </c>
      <c r="V135" s="709" t="s">
        <v>3842</v>
      </c>
      <c r="W135" s="677" t="s">
        <v>3936</v>
      </c>
      <c r="X135" s="669">
        <v>44652</v>
      </c>
      <c r="Y135" s="669">
        <v>44864</v>
      </c>
      <c r="Z135" s="669"/>
      <c r="AA135" s="669"/>
      <c r="AB135" s="1219">
        <f t="shared" si="131"/>
        <v>961</v>
      </c>
      <c r="AC135" s="1240">
        <f t="shared" ref="AC135" si="150">+L135</f>
        <v>1</v>
      </c>
      <c r="AD135" s="308">
        <f t="shared" si="147"/>
        <v>50</v>
      </c>
      <c r="AE135" s="308">
        <f t="shared" si="147"/>
        <v>50</v>
      </c>
      <c r="AF135" s="308">
        <f t="shared" si="147"/>
        <v>0</v>
      </c>
      <c r="AG135" s="308">
        <f t="shared" si="147"/>
        <v>0</v>
      </c>
      <c r="AH135" s="308">
        <f t="shared" si="147"/>
        <v>0</v>
      </c>
      <c r="AI135" s="308">
        <f t="shared" si="147"/>
        <v>0</v>
      </c>
      <c r="AJ135" s="308">
        <f t="shared" si="147"/>
        <v>0</v>
      </c>
      <c r="AK135" s="1219">
        <f t="shared" si="134"/>
        <v>961</v>
      </c>
      <c r="AL135" s="1243">
        <f>+N135</f>
        <v>0</v>
      </c>
      <c r="AM135" s="308">
        <f t="shared" si="135"/>
        <v>0</v>
      </c>
      <c r="AN135" s="683"/>
      <c r="AO135" s="683"/>
      <c r="AP135" s="683"/>
      <c r="AQ135" s="683"/>
      <c r="AR135" s="683"/>
      <c r="AS135" s="683"/>
      <c r="AT135" s="1219">
        <f t="shared" si="136"/>
        <v>961</v>
      </c>
      <c r="AU135" s="1246">
        <f>+O135</f>
        <v>0.3</v>
      </c>
      <c r="AV135" s="308">
        <f t="shared" si="137"/>
        <v>10</v>
      </c>
      <c r="AW135" s="683">
        <v>10</v>
      </c>
      <c r="AX135" s="683"/>
      <c r="AY135" s="683"/>
      <c r="AZ135" s="683"/>
      <c r="BA135" s="683"/>
      <c r="BB135" s="683"/>
      <c r="BC135" s="1219">
        <f t="shared" si="138"/>
        <v>961</v>
      </c>
      <c r="BD135" s="1249">
        <f>+P135</f>
        <v>0.3</v>
      </c>
      <c r="BE135" s="308">
        <f t="shared" si="139"/>
        <v>20</v>
      </c>
      <c r="BF135" s="683">
        <v>20</v>
      </c>
      <c r="BG135" s="683"/>
      <c r="BH135" s="683"/>
      <c r="BI135" s="683"/>
      <c r="BJ135" s="683"/>
      <c r="BK135" s="683"/>
      <c r="BL135" s="1219">
        <f t="shared" si="140"/>
        <v>961</v>
      </c>
      <c r="BM135" s="1252">
        <f>+Q135</f>
        <v>0.4</v>
      </c>
      <c r="BN135" s="308">
        <f t="shared" si="141"/>
        <v>20</v>
      </c>
      <c r="BO135" s="683">
        <v>20</v>
      </c>
      <c r="BP135" s="683"/>
      <c r="BQ135" s="683"/>
      <c r="BR135" s="683"/>
      <c r="BS135" s="683"/>
      <c r="BT135" s="683"/>
      <c r="BU135" s="1204"/>
      <c r="BV135" s="1205"/>
      <c r="BW135" s="1205"/>
      <c r="BX135" s="1205"/>
      <c r="BY135" s="1205"/>
      <c r="BZ135" s="1205"/>
      <c r="CA135" s="1205"/>
      <c r="CB135" s="1205"/>
      <c r="CC135" s="1206"/>
    </row>
    <row r="136" spans="1:81" s="690" customFormat="1" ht="40.15" customHeight="1" x14ac:dyDescent="0.25">
      <c r="A136" s="673"/>
      <c r="B136" s="2432"/>
      <c r="C136" s="1315"/>
      <c r="D136" s="1097"/>
      <c r="E136" s="1094"/>
      <c r="F136" s="1094"/>
      <c r="G136" s="1094"/>
      <c r="H136" s="1094"/>
      <c r="I136" s="1094"/>
      <c r="J136" s="1722"/>
      <c r="K136" s="1217"/>
      <c r="L136" s="1223"/>
      <c r="M136" s="1226"/>
      <c r="N136" s="1229"/>
      <c r="O136" s="1232"/>
      <c r="P136" s="1235"/>
      <c r="Q136" s="1238"/>
      <c r="R136" s="1220"/>
      <c r="S136" s="678" t="s">
        <v>7646</v>
      </c>
      <c r="T136" s="709" t="s">
        <v>3834</v>
      </c>
      <c r="U136" s="709" t="s">
        <v>3839</v>
      </c>
      <c r="V136" s="709" t="s">
        <v>3842</v>
      </c>
      <c r="W136" s="678" t="s">
        <v>7647</v>
      </c>
      <c r="X136" s="670">
        <v>44743</v>
      </c>
      <c r="Y136" s="670">
        <v>44895</v>
      </c>
      <c r="Z136" s="670"/>
      <c r="AA136" s="670"/>
      <c r="AB136" s="1220"/>
      <c r="AC136" s="1241"/>
      <c r="AD136" s="303">
        <f t="shared" si="147"/>
        <v>40</v>
      </c>
      <c r="AE136" s="303">
        <f t="shared" si="147"/>
        <v>40</v>
      </c>
      <c r="AF136" s="303">
        <f t="shared" si="147"/>
        <v>0</v>
      </c>
      <c r="AG136" s="303">
        <f t="shared" si="147"/>
        <v>0</v>
      </c>
      <c r="AH136" s="303">
        <f t="shared" si="147"/>
        <v>0</v>
      </c>
      <c r="AI136" s="303">
        <f t="shared" si="147"/>
        <v>0</v>
      </c>
      <c r="AJ136" s="303">
        <f t="shared" si="147"/>
        <v>0</v>
      </c>
      <c r="AK136" s="1220"/>
      <c r="AL136" s="1244"/>
      <c r="AM136" s="303">
        <f t="shared" si="135"/>
        <v>0</v>
      </c>
      <c r="AN136" s="684"/>
      <c r="AO136" s="684"/>
      <c r="AP136" s="684"/>
      <c r="AQ136" s="684"/>
      <c r="AR136" s="684"/>
      <c r="AS136" s="684"/>
      <c r="AT136" s="1220"/>
      <c r="AU136" s="1247"/>
      <c r="AV136" s="303">
        <f t="shared" si="137"/>
        <v>10</v>
      </c>
      <c r="AW136" s="684">
        <v>10</v>
      </c>
      <c r="AX136" s="684"/>
      <c r="AY136" s="684"/>
      <c r="AZ136" s="684"/>
      <c r="BA136" s="684"/>
      <c r="BB136" s="684"/>
      <c r="BC136" s="1220"/>
      <c r="BD136" s="1250"/>
      <c r="BE136" s="303">
        <f t="shared" si="139"/>
        <v>10</v>
      </c>
      <c r="BF136" s="684">
        <v>10</v>
      </c>
      <c r="BG136" s="684"/>
      <c r="BH136" s="684"/>
      <c r="BI136" s="684"/>
      <c r="BJ136" s="684"/>
      <c r="BK136" s="684"/>
      <c r="BL136" s="1220"/>
      <c r="BM136" s="1253"/>
      <c r="BN136" s="303">
        <f t="shared" si="141"/>
        <v>20</v>
      </c>
      <c r="BO136" s="684">
        <v>20</v>
      </c>
      <c r="BP136" s="684"/>
      <c r="BQ136" s="684"/>
      <c r="BR136" s="684"/>
      <c r="BS136" s="684"/>
      <c r="BT136" s="684"/>
      <c r="BU136" s="1207"/>
      <c r="BV136" s="1208"/>
      <c r="BW136" s="1208"/>
      <c r="BX136" s="1208"/>
      <c r="BY136" s="1208"/>
      <c r="BZ136" s="1208"/>
      <c r="CA136" s="1208"/>
      <c r="CB136" s="1208"/>
      <c r="CC136" s="1209"/>
    </row>
    <row r="137" spans="1:81" s="690" customFormat="1" ht="40.15" customHeight="1" thickBot="1" x14ac:dyDescent="0.3">
      <c r="A137" s="673"/>
      <c r="B137" s="2432"/>
      <c r="C137" s="1315"/>
      <c r="D137" s="1097"/>
      <c r="E137" s="1094"/>
      <c r="F137" s="1094"/>
      <c r="G137" s="1094"/>
      <c r="H137" s="1094"/>
      <c r="I137" s="1094"/>
      <c r="J137" s="1722"/>
      <c r="K137" s="1217"/>
      <c r="L137" s="1223"/>
      <c r="M137" s="1226"/>
      <c r="N137" s="1229"/>
      <c r="O137" s="1232"/>
      <c r="P137" s="1235"/>
      <c r="Q137" s="1238"/>
      <c r="R137" s="1220"/>
      <c r="S137" s="678" t="s">
        <v>7648</v>
      </c>
      <c r="T137" s="709" t="s">
        <v>3834</v>
      </c>
      <c r="U137" s="709" t="s">
        <v>3839</v>
      </c>
      <c r="V137" s="709" t="s">
        <v>3842</v>
      </c>
      <c r="W137" s="678" t="s">
        <v>7649</v>
      </c>
      <c r="X137" s="670">
        <v>44835</v>
      </c>
      <c r="Y137" s="670">
        <v>44925</v>
      </c>
      <c r="Z137" s="670"/>
      <c r="AA137" s="670"/>
      <c r="AB137" s="1220"/>
      <c r="AC137" s="1241"/>
      <c r="AD137" s="303">
        <f t="shared" si="147"/>
        <v>10</v>
      </c>
      <c r="AE137" s="303">
        <f t="shared" si="147"/>
        <v>10</v>
      </c>
      <c r="AF137" s="303">
        <f t="shared" si="147"/>
        <v>0</v>
      </c>
      <c r="AG137" s="303">
        <f t="shared" si="147"/>
        <v>0</v>
      </c>
      <c r="AH137" s="303">
        <f t="shared" si="147"/>
        <v>0</v>
      </c>
      <c r="AI137" s="303">
        <f t="shared" si="147"/>
        <v>0</v>
      </c>
      <c r="AJ137" s="303">
        <f t="shared" si="147"/>
        <v>0</v>
      </c>
      <c r="AK137" s="1220"/>
      <c r="AL137" s="1244"/>
      <c r="AM137" s="303">
        <f t="shared" si="135"/>
        <v>0</v>
      </c>
      <c r="AN137" s="684"/>
      <c r="AO137" s="684"/>
      <c r="AP137" s="684"/>
      <c r="AQ137" s="684"/>
      <c r="AR137" s="684"/>
      <c r="AS137" s="684"/>
      <c r="AT137" s="1220"/>
      <c r="AU137" s="1247"/>
      <c r="AV137" s="303">
        <f t="shared" si="137"/>
        <v>0</v>
      </c>
      <c r="AW137" s="684"/>
      <c r="AX137" s="684"/>
      <c r="AY137" s="684"/>
      <c r="AZ137" s="684"/>
      <c r="BA137" s="684"/>
      <c r="BB137" s="684"/>
      <c r="BC137" s="1220"/>
      <c r="BD137" s="1250"/>
      <c r="BE137" s="303">
        <f t="shared" si="139"/>
        <v>0</v>
      </c>
      <c r="BF137" s="684"/>
      <c r="BG137" s="684"/>
      <c r="BH137" s="684"/>
      <c r="BI137" s="684"/>
      <c r="BJ137" s="684"/>
      <c r="BK137" s="684"/>
      <c r="BL137" s="1220"/>
      <c r="BM137" s="1253"/>
      <c r="BN137" s="303">
        <f t="shared" si="141"/>
        <v>10</v>
      </c>
      <c r="BO137" s="684">
        <v>10</v>
      </c>
      <c r="BP137" s="684"/>
      <c r="BQ137" s="684"/>
      <c r="BR137" s="684"/>
      <c r="BS137" s="684"/>
      <c r="BT137" s="684"/>
      <c r="BU137" s="1207"/>
      <c r="BV137" s="1208"/>
      <c r="BW137" s="1208"/>
      <c r="BX137" s="1208"/>
      <c r="BY137" s="1208"/>
      <c r="BZ137" s="1208"/>
      <c r="CA137" s="1208"/>
      <c r="CB137" s="1208"/>
      <c r="CC137" s="1209"/>
    </row>
    <row r="138" spans="1:81" s="690" customFormat="1" ht="40.15" customHeight="1" thickTop="1" x14ac:dyDescent="0.25">
      <c r="A138" s="673"/>
      <c r="B138" s="2432"/>
      <c r="C138" s="1315"/>
      <c r="D138" s="1096"/>
      <c r="E138" s="1093"/>
      <c r="F138" s="1093"/>
      <c r="G138" s="1093"/>
      <c r="H138" s="1093"/>
      <c r="I138" s="1093"/>
      <c r="J138" s="1744">
        <v>962</v>
      </c>
      <c r="K138" s="1216" t="str">
        <f>+[27]Metas!K1124</f>
        <v>Eventos y/o ferias regionales y nacionales de los principales sectores productivos del Departamento promocionados</v>
      </c>
      <c r="L138" s="1222"/>
      <c r="M138" s="1225">
        <f>SUM(N138:Q138)</f>
        <v>2</v>
      </c>
      <c r="N138" s="1228"/>
      <c r="O138" s="1231"/>
      <c r="P138" s="1234">
        <v>1</v>
      </c>
      <c r="Q138" s="1237">
        <v>1</v>
      </c>
      <c r="R138" s="1219">
        <f>+$J138</f>
        <v>962</v>
      </c>
      <c r="S138" s="677" t="s">
        <v>7645</v>
      </c>
      <c r="T138" s="709" t="s">
        <v>3834</v>
      </c>
      <c r="U138" s="709" t="s">
        <v>3839</v>
      </c>
      <c r="V138" s="709" t="s">
        <v>3842</v>
      </c>
      <c r="W138" s="677" t="s">
        <v>3936</v>
      </c>
      <c r="X138" s="669">
        <v>44743</v>
      </c>
      <c r="Y138" s="669">
        <v>44864</v>
      </c>
      <c r="Z138" s="669"/>
      <c r="AA138" s="669"/>
      <c r="AB138" s="1219">
        <f t="shared" si="131"/>
        <v>962</v>
      </c>
      <c r="AC138" s="1240">
        <f t="shared" ref="AC138" si="151">+L138</f>
        <v>0</v>
      </c>
      <c r="AD138" s="308">
        <f t="shared" si="147"/>
        <v>50</v>
      </c>
      <c r="AE138" s="308">
        <f t="shared" si="147"/>
        <v>50</v>
      </c>
      <c r="AF138" s="308">
        <f t="shared" si="147"/>
        <v>0</v>
      </c>
      <c r="AG138" s="308">
        <f t="shared" si="147"/>
        <v>0</v>
      </c>
      <c r="AH138" s="308">
        <f t="shared" si="147"/>
        <v>0</v>
      </c>
      <c r="AI138" s="308">
        <f t="shared" si="147"/>
        <v>0</v>
      </c>
      <c r="AJ138" s="308">
        <f t="shared" si="147"/>
        <v>0</v>
      </c>
      <c r="AK138" s="1219">
        <f t="shared" si="134"/>
        <v>962</v>
      </c>
      <c r="AL138" s="1243">
        <f>+N138</f>
        <v>0</v>
      </c>
      <c r="AM138" s="308">
        <f t="shared" si="135"/>
        <v>0</v>
      </c>
      <c r="AN138" s="683"/>
      <c r="AO138" s="683"/>
      <c r="AP138" s="683"/>
      <c r="AQ138" s="683"/>
      <c r="AR138" s="683"/>
      <c r="AS138" s="683"/>
      <c r="AT138" s="1219">
        <f t="shared" si="136"/>
        <v>962</v>
      </c>
      <c r="AU138" s="1246">
        <f>+O138</f>
        <v>0</v>
      </c>
      <c r="AV138" s="308">
        <f t="shared" si="137"/>
        <v>0</v>
      </c>
      <c r="AW138" s="683"/>
      <c r="AX138" s="683"/>
      <c r="AY138" s="683"/>
      <c r="AZ138" s="683"/>
      <c r="BA138" s="683"/>
      <c r="BB138" s="683"/>
      <c r="BC138" s="1219">
        <f t="shared" si="138"/>
        <v>962</v>
      </c>
      <c r="BD138" s="1249">
        <f>+P138</f>
        <v>1</v>
      </c>
      <c r="BE138" s="308">
        <f t="shared" si="139"/>
        <v>0</v>
      </c>
      <c r="BF138" s="683"/>
      <c r="BG138" s="683"/>
      <c r="BH138" s="683"/>
      <c r="BI138" s="683"/>
      <c r="BJ138" s="683"/>
      <c r="BK138" s="683"/>
      <c r="BL138" s="1219">
        <f t="shared" si="140"/>
        <v>962</v>
      </c>
      <c r="BM138" s="1252">
        <f>+Q138</f>
        <v>1</v>
      </c>
      <c r="BN138" s="308">
        <f t="shared" si="141"/>
        <v>50</v>
      </c>
      <c r="BO138" s="683">
        <v>50</v>
      </c>
      <c r="BP138" s="683"/>
      <c r="BQ138" s="683"/>
      <c r="BR138" s="683"/>
      <c r="BS138" s="683"/>
      <c r="BT138" s="683"/>
      <c r="BU138" s="1204"/>
      <c r="BV138" s="1205"/>
      <c r="BW138" s="1205"/>
      <c r="BX138" s="1205"/>
      <c r="BY138" s="1205"/>
      <c r="BZ138" s="1205"/>
      <c r="CA138" s="1205"/>
      <c r="CB138" s="1205"/>
      <c r="CC138" s="1206"/>
    </row>
    <row r="139" spans="1:81" s="690" customFormat="1" ht="40.15" customHeight="1" x14ac:dyDescent="0.25">
      <c r="A139" s="673"/>
      <c r="B139" s="2432"/>
      <c r="C139" s="1315"/>
      <c r="D139" s="1097"/>
      <c r="E139" s="1094"/>
      <c r="F139" s="1094"/>
      <c r="G139" s="1094"/>
      <c r="H139" s="1094"/>
      <c r="I139" s="1094"/>
      <c r="J139" s="1722"/>
      <c r="K139" s="1217"/>
      <c r="L139" s="1223"/>
      <c r="M139" s="1226"/>
      <c r="N139" s="1229"/>
      <c r="O139" s="1232"/>
      <c r="P139" s="1235"/>
      <c r="Q139" s="1238"/>
      <c r="R139" s="1220"/>
      <c r="S139" s="678" t="s">
        <v>7646</v>
      </c>
      <c r="T139" s="709" t="s">
        <v>3834</v>
      </c>
      <c r="U139" s="709" t="s">
        <v>3839</v>
      </c>
      <c r="V139" s="709" t="s">
        <v>3842</v>
      </c>
      <c r="W139" s="678" t="s">
        <v>7647</v>
      </c>
      <c r="X139" s="670">
        <v>44743</v>
      </c>
      <c r="Y139" s="670">
        <v>44895</v>
      </c>
      <c r="Z139" s="670"/>
      <c r="AA139" s="670"/>
      <c r="AB139" s="1220"/>
      <c r="AC139" s="1241"/>
      <c r="AD139" s="303">
        <f t="shared" si="147"/>
        <v>50</v>
      </c>
      <c r="AE139" s="303">
        <f t="shared" si="147"/>
        <v>50</v>
      </c>
      <c r="AF139" s="303">
        <f t="shared" si="147"/>
        <v>0</v>
      </c>
      <c r="AG139" s="303">
        <f t="shared" si="147"/>
        <v>0</v>
      </c>
      <c r="AH139" s="303">
        <f t="shared" si="147"/>
        <v>0</v>
      </c>
      <c r="AI139" s="303">
        <f t="shared" si="147"/>
        <v>0</v>
      </c>
      <c r="AJ139" s="303">
        <f t="shared" si="147"/>
        <v>0</v>
      </c>
      <c r="AK139" s="1220"/>
      <c r="AL139" s="1244"/>
      <c r="AM139" s="303">
        <f t="shared" si="135"/>
        <v>0</v>
      </c>
      <c r="AN139" s="684"/>
      <c r="AO139" s="684"/>
      <c r="AP139" s="684"/>
      <c r="AQ139" s="684"/>
      <c r="AR139" s="684"/>
      <c r="AS139" s="684"/>
      <c r="AT139" s="1220"/>
      <c r="AU139" s="1247"/>
      <c r="AV139" s="303">
        <f t="shared" si="137"/>
        <v>0</v>
      </c>
      <c r="AW139" s="684"/>
      <c r="AX139" s="684"/>
      <c r="AY139" s="684"/>
      <c r="AZ139" s="684"/>
      <c r="BA139" s="684"/>
      <c r="BB139" s="684"/>
      <c r="BC139" s="1220"/>
      <c r="BD139" s="1250"/>
      <c r="BE139" s="303">
        <f t="shared" si="139"/>
        <v>0</v>
      </c>
      <c r="BF139" s="684"/>
      <c r="BG139" s="684"/>
      <c r="BH139" s="684"/>
      <c r="BI139" s="684"/>
      <c r="BJ139" s="684"/>
      <c r="BK139" s="684"/>
      <c r="BL139" s="1220"/>
      <c r="BM139" s="1253"/>
      <c r="BN139" s="303">
        <f t="shared" si="141"/>
        <v>50</v>
      </c>
      <c r="BO139" s="684">
        <v>50</v>
      </c>
      <c r="BP139" s="684"/>
      <c r="BQ139" s="684"/>
      <c r="BR139" s="684"/>
      <c r="BS139" s="684"/>
      <c r="BT139" s="684"/>
      <c r="BU139" s="1207"/>
      <c r="BV139" s="1208"/>
      <c r="BW139" s="1208"/>
      <c r="BX139" s="1208"/>
      <c r="BY139" s="1208"/>
      <c r="BZ139" s="1208"/>
      <c r="CA139" s="1208"/>
      <c r="CB139" s="1208"/>
      <c r="CC139" s="1209"/>
    </row>
    <row r="140" spans="1:81" s="690" customFormat="1" ht="40.15" customHeight="1" thickBot="1" x14ac:dyDescent="0.3">
      <c r="A140" s="673"/>
      <c r="B140" s="2432"/>
      <c r="C140" s="1315"/>
      <c r="D140" s="1097"/>
      <c r="E140" s="1094"/>
      <c r="F140" s="1094"/>
      <c r="G140" s="1094"/>
      <c r="H140" s="1094"/>
      <c r="I140" s="1094"/>
      <c r="J140" s="1722"/>
      <c r="K140" s="1217"/>
      <c r="L140" s="1223"/>
      <c r="M140" s="1226"/>
      <c r="N140" s="1229"/>
      <c r="O140" s="1232"/>
      <c r="P140" s="1235"/>
      <c r="Q140" s="1238"/>
      <c r="R140" s="1220"/>
      <c r="S140" s="678" t="s">
        <v>7648</v>
      </c>
      <c r="T140" s="709" t="s">
        <v>3834</v>
      </c>
      <c r="U140" s="709" t="s">
        <v>3839</v>
      </c>
      <c r="V140" s="709" t="s">
        <v>3842</v>
      </c>
      <c r="W140" s="678" t="s">
        <v>7649</v>
      </c>
      <c r="X140" s="670">
        <v>44835</v>
      </c>
      <c r="Y140" s="670">
        <v>44925</v>
      </c>
      <c r="Z140" s="670"/>
      <c r="AA140" s="670"/>
      <c r="AB140" s="1220"/>
      <c r="AC140" s="1241"/>
      <c r="AD140" s="303">
        <f t="shared" si="147"/>
        <v>40</v>
      </c>
      <c r="AE140" s="303">
        <f t="shared" si="147"/>
        <v>40</v>
      </c>
      <c r="AF140" s="303">
        <f t="shared" si="147"/>
        <v>0</v>
      </c>
      <c r="AG140" s="303">
        <f t="shared" si="147"/>
        <v>0</v>
      </c>
      <c r="AH140" s="303">
        <f t="shared" si="147"/>
        <v>0</v>
      </c>
      <c r="AI140" s="303">
        <f t="shared" si="147"/>
        <v>0</v>
      </c>
      <c r="AJ140" s="303">
        <f t="shared" si="147"/>
        <v>0</v>
      </c>
      <c r="AK140" s="1220"/>
      <c r="AL140" s="1244"/>
      <c r="AM140" s="303">
        <f t="shared" si="135"/>
        <v>0</v>
      </c>
      <c r="AN140" s="684"/>
      <c r="AO140" s="684"/>
      <c r="AP140" s="684"/>
      <c r="AQ140" s="684"/>
      <c r="AR140" s="684"/>
      <c r="AS140" s="684"/>
      <c r="AT140" s="1220"/>
      <c r="AU140" s="1247"/>
      <c r="AV140" s="303">
        <f t="shared" si="137"/>
        <v>0</v>
      </c>
      <c r="AW140" s="684"/>
      <c r="AX140" s="684"/>
      <c r="AY140" s="684"/>
      <c r="AZ140" s="684"/>
      <c r="BA140" s="684"/>
      <c r="BB140" s="684"/>
      <c r="BC140" s="1220"/>
      <c r="BD140" s="1250"/>
      <c r="BE140" s="303">
        <f t="shared" si="139"/>
        <v>0</v>
      </c>
      <c r="BF140" s="684"/>
      <c r="BG140" s="684"/>
      <c r="BH140" s="684"/>
      <c r="BI140" s="684"/>
      <c r="BJ140" s="684"/>
      <c r="BK140" s="684"/>
      <c r="BL140" s="1220"/>
      <c r="BM140" s="1253"/>
      <c r="BN140" s="303">
        <f t="shared" si="141"/>
        <v>40</v>
      </c>
      <c r="BO140" s="684">
        <v>40</v>
      </c>
      <c r="BP140" s="684"/>
      <c r="BQ140" s="684"/>
      <c r="BR140" s="684"/>
      <c r="BS140" s="684"/>
      <c r="BT140" s="684"/>
      <c r="BU140" s="1207"/>
      <c r="BV140" s="1208"/>
      <c r="BW140" s="1208"/>
      <c r="BX140" s="1208"/>
      <c r="BY140" s="1208"/>
      <c r="BZ140" s="1208"/>
      <c r="CA140" s="1208"/>
      <c r="CB140" s="1208"/>
      <c r="CC140" s="1209"/>
    </row>
    <row r="141" spans="1:81" s="690" customFormat="1" ht="40.15" customHeight="1" thickTop="1" x14ac:dyDescent="0.25">
      <c r="A141" s="673"/>
      <c r="B141" s="2432"/>
      <c r="C141" s="1314" t="s">
        <v>1624</v>
      </c>
      <c r="D141" s="1096"/>
      <c r="E141" s="1093"/>
      <c r="F141" s="1093"/>
      <c r="G141" s="1093"/>
      <c r="H141" s="1093"/>
      <c r="I141" s="1093"/>
      <c r="J141" s="1744">
        <v>963</v>
      </c>
      <c r="K141" s="1216" t="str">
        <f>+[27]Metas!K1125</f>
        <v>Estrategia apoyada para el fortalecimiento y promoción de la Agencia de Inversión de Norte de Santander</v>
      </c>
      <c r="L141" s="1222"/>
      <c r="M141" s="1225">
        <f>SUM(N141:Q141)</f>
        <v>0</v>
      </c>
      <c r="N141" s="1228"/>
      <c r="O141" s="1231"/>
      <c r="P141" s="1234"/>
      <c r="Q141" s="1237"/>
      <c r="R141" s="1219">
        <f>+$J141</f>
        <v>963</v>
      </c>
      <c r="S141" s="677"/>
      <c r="T141" s="708"/>
      <c r="U141" s="708"/>
      <c r="V141" s="708"/>
      <c r="W141" s="677"/>
      <c r="X141" s="669"/>
      <c r="Y141" s="669"/>
      <c r="Z141" s="669"/>
      <c r="AA141" s="669"/>
      <c r="AB141" s="1219">
        <f t="shared" si="131"/>
        <v>963</v>
      </c>
      <c r="AC141" s="1240">
        <f t="shared" ref="AC141" si="152">+L141</f>
        <v>0</v>
      </c>
      <c r="AD141" s="308">
        <f t="shared" si="147"/>
        <v>0</v>
      </c>
      <c r="AE141" s="308">
        <f t="shared" si="147"/>
        <v>0</v>
      </c>
      <c r="AF141" s="308">
        <f t="shared" si="147"/>
        <v>0</v>
      </c>
      <c r="AG141" s="308">
        <f t="shared" si="147"/>
        <v>0</v>
      </c>
      <c r="AH141" s="308">
        <f t="shared" si="147"/>
        <v>0</v>
      </c>
      <c r="AI141" s="308">
        <f t="shared" si="147"/>
        <v>0</v>
      </c>
      <c r="AJ141" s="308">
        <f t="shared" si="147"/>
        <v>0</v>
      </c>
      <c r="AK141" s="1219">
        <f t="shared" si="134"/>
        <v>963</v>
      </c>
      <c r="AL141" s="1243">
        <f>+N141</f>
        <v>0</v>
      </c>
      <c r="AM141" s="308">
        <f t="shared" si="135"/>
        <v>0</v>
      </c>
      <c r="AN141" s="683"/>
      <c r="AO141" s="683"/>
      <c r="AP141" s="683"/>
      <c r="AQ141" s="683"/>
      <c r="AR141" s="683"/>
      <c r="AS141" s="683"/>
      <c r="AT141" s="1219">
        <f t="shared" si="136"/>
        <v>963</v>
      </c>
      <c r="AU141" s="1246">
        <f>+O141</f>
        <v>0</v>
      </c>
      <c r="AV141" s="308">
        <f t="shared" si="137"/>
        <v>0</v>
      </c>
      <c r="AW141" s="683"/>
      <c r="AX141" s="683"/>
      <c r="AY141" s="683"/>
      <c r="AZ141" s="683"/>
      <c r="BA141" s="683"/>
      <c r="BB141" s="683"/>
      <c r="BC141" s="1219">
        <f t="shared" si="138"/>
        <v>963</v>
      </c>
      <c r="BD141" s="1249">
        <f>+P141</f>
        <v>0</v>
      </c>
      <c r="BE141" s="308">
        <f t="shared" si="139"/>
        <v>0</v>
      </c>
      <c r="BF141" s="683"/>
      <c r="BG141" s="683"/>
      <c r="BH141" s="683"/>
      <c r="BI141" s="683"/>
      <c r="BJ141" s="683"/>
      <c r="BK141" s="683"/>
      <c r="BL141" s="1219">
        <f t="shared" si="140"/>
        <v>963</v>
      </c>
      <c r="BM141" s="1252">
        <f>+Q141</f>
        <v>0</v>
      </c>
      <c r="BN141" s="308">
        <f t="shared" si="141"/>
        <v>0</v>
      </c>
      <c r="BO141" s="683"/>
      <c r="BP141" s="683"/>
      <c r="BQ141" s="683"/>
      <c r="BR141" s="683"/>
      <c r="BS141" s="683"/>
      <c r="BT141" s="683"/>
      <c r="BU141" s="1204"/>
      <c r="BV141" s="1205"/>
      <c r="BW141" s="1205"/>
      <c r="BX141" s="1205"/>
      <c r="BY141" s="1205"/>
      <c r="BZ141" s="1205"/>
      <c r="CA141" s="1205"/>
      <c r="CB141" s="1205"/>
      <c r="CC141" s="1206"/>
    </row>
    <row r="142" spans="1:81" s="690" customFormat="1" ht="40.15" customHeight="1" x14ac:dyDescent="0.25">
      <c r="A142" s="673"/>
      <c r="B142" s="2432"/>
      <c r="C142" s="1315"/>
      <c r="D142" s="1097"/>
      <c r="E142" s="1094"/>
      <c r="F142" s="1094"/>
      <c r="G142" s="1094"/>
      <c r="H142" s="1094"/>
      <c r="I142" s="1094"/>
      <c r="J142" s="1722"/>
      <c r="K142" s="1217"/>
      <c r="L142" s="1223"/>
      <c r="M142" s="1226"/>
      <c r="N142" s="1229"/>
      <c r="O142" s="1232"/>
      <c r="P142" s="1235"/>
      <c r="Q142" s="1238"/>
      <c r="R142" s="1220"/>
      <c r="S142" s="678"/>
      <c r="T142" s="709"/>
      <c r="U142" s="709"/>
      <c r="V142" s="709"/>
      <c r="W142" s="678"/>
      <c r="X142" s="670"/>
      <c r="Y142" s="670"/>
      <c r="Z142" s="670"/>
      <c r="AA142" s="670"/>
      <c r="AB142" s="1220"/>
      <c r="AC142" s="1241"/>
      <c r="AD142" s="303">
        <f t="shared" si="147"/>
        <v>0</v>
      </c>
      <c r="AE142" s="303">
        <f t="shared" si="147"/>
        <v>0</v>
      </c>
      <c r="AF142" s="303">
        <f t="shared" si="147"/>
        <v>0</v>
      </c>
      <c r="AG142" s="303">
        <f t="shared" si="147"/>
        <v>0</v>
      </c>
      <c r="AH142" s="303">
        <f t="shared" si="147"/>
        <v>0</v>
      </c>
      <c r="AI142" s="303">
        <f t="shared" si="147"/>
        <v>0</v>
      </c>
      <c r="AJ142" s="303">
        <f t="shared" si="147"/>
        <v>0</v>
      </c>
      <c r="AK142" s="1220"/>
      <c r="AL142" s="1244"/>
      <c r="AM142" s="303">
        <f t="shared" si="135"/>
        <v>0</v>
      </c>
      <c r="AN142" s="684"/>
      <c r="AO142" s="684"/>
      <c r="AP142" s="684"/>
      <c r="AQ142" s="684"/>
      <c r="AR142" s="684"/>
      <c r="AS142" s="684"/>
      <c r="AT142" s="1220"/>
      <c r="AU142" s="1247"/>
      <c r="AV142" s="303">
        <f t="shared" si="137"/>
        <v>0</v>
      </c>
      <c r="AW142" s="684"/>
      <c r="AX142" s="684"/>
      <c r="AY142" s="684"/>
      <c r="AZ142" s="684"/>
      <c r="BA142" s="684"/>
      <c r="BB142" s="684"/>
      <c r="BC142" s="1220"/>
      <c r="BD142" s="1250"/>
      <c r="BE142" s="303">
        <f t="shared" si="139"/>
        <v>0</v>
      </c>
      <c r="BF142" s="684"/>
      <c r="BG142" s="684"/>
      <c r="BH142" s="684"/>
      <c r="BI142" s="684"/>
      <c r="BJ142" s="684"/>
      <c r="BK142" s="684"/>
      <c r="BL142" s="1220"/>
      <c r="BM142" s="1253"/>
      <c r="BN142" s="303">
        <f t="shared" si="141"/>
        <v>0</v>
      </c>
      <c r="BO142" s="684"/>
      <c r="BP142" s="684"/>
      <c r="BQ142" s="684"/>
      <c r="BR142" s="684"/>
      <c r="BS142" s="684"/>
      <c r="BT142" s="684"/>
      <c r="BU142" s="1207"/>
      <c r="BV142" s="1208"/>
      <c r="BW142" s="1208"/>
      <c r="BX142" s="1208"/>
      <c r="BY142" s="1208"/>
      <c r="BZ142" s="1208"/>
      <c r="CA142" s="1208"/>
      <c r="CB142" s="1208"/>
      <c r="CC142" s="1209"/>
    </row>
    <row r="143" spans="1:81" s="690" customFormat="1" ht="40.15" customHeight="1" x14ac:dyDescent="0.25">
      <c r="A143" s="673"/>
      <c r="B143" s="2432"/>
      <c r="C143" s="1315"/>
      <c r="D143" s="1097"/>
      <c r="E143" s="1094"/>
      <c r="F143" s="1094"/>
      <c r="G143" s="1094"/>
      <c r="H143" s="1094"/>
      <c r="I143" s="1094"/>
      <c r="J143" s="1722"/>
      <c r="K143" s="1217"/>
      <c r="L143" s="1223"/>
      <c r="M143" s="1226"/>
      <c r="N143" s="1229"/>
      <c r="O143" s="1232"/>
      <c r="P143" s="1235"/>
      <c r="Q143" s="1238"/>
      <c r="R143" s="1220"/>
      <c r="S143" s="678"/>
      <c r="T143" s="709"/>
      <c r="U143" s="709"/>
      <c r="V143" s="709"/>
      <c r="W143" s="678"/>
      <c r="X143" s="670"/>
      <c r="Y143" s="670"/>
      <c r="Z143" s="670"/>
      <c r="AA143" s="670"/>
      <c r="AB143" s="1220"/>
      <c r="AC143" s="1241"/>
      <c r="AD143" s="303">
        <f t="shared" si="147"/>
        <v>0</v>
      </c>
      <c r="AE143" s="303">
        <f t="shared" si="147"/>
        <v>0</v>
      </c>
      <c r="AF143" s="303">
        <f t="shared" si="147"/>
        <v>0</v>
      </c>
      <c r="AG143" s="303">
        <f t="shared" si="147"/>
        <v>0</v>
      </c>
      <c r="AH143" s="303">
        <f t="shared" si="147"/>
        <v>0</v>
      </c>
      <c r="AI143" s="303">
        <f t="shared" si="147"/>
        <v>0</v>
      </c>
      <c r="AJ143" s="303">
        <f t="shared" si="147"/>
        <v>0</v>
      </c>
      <c r="AK143" s="1220"/>
      <c r="AL143" s="1244"/>
      <c r="AM143" s="303">
        <f t="shared" si="135"/>
        <v>0</v>
      </c>
      <c r="AN143" s="684"/>
      <c r="AO143" s="684"/>
      <c r="AP143" s="684"/>
      <c r="AQ143" s="684"/>
      <c r="AR143" s="684"/>
      <c r="AS143" s="684"/>
      <c r="AT143" s="1220"/>
      <c r="AU143" s="1247"/>
      <c r="AV143" s="303">
        <f t="shared" si="137"/>
        <v>0</v>
      </c>
      <c r="AW143" s="684"/>
      <c r="AX143" s="684"/>
      <c r="AY143" s="684"/>
      <c r="AZ143" s="684"/>
      <c r="BA143" s="684"/>
      <c r="BB143" s="684"/>
      <c r="BC143" s="1220"/>
      <c r="BD143" s="1250"/>
      <c r="BE143" s="303">
        <f t="shared" si="139"/>
        <v>0</v>
      </c>
      <c r="BF143" s="684"/>
      <c r="BG143" s="684"/>
      <c r="BH143" s="684"/>
      <c r="BI143" s="684"/>
      <c r="BJ143" s="684"/>
      <c r="BK143" s="684"/>
      <c r="BL143" s="1220"/>
      <c r="BM143" s="1253"/>
      <c r="BN143" s="303">
        <f t="shared" si="141"/>
        <v>0</v>
      </c>
      <c r="BO143" s="684"/>
      <c r="BP143" s="684"/>
      <c r="BQ143" s="684"/>
      <c r="BR143" s="684"/>
      <c r="BS143" s="684"/>
      <c r="BT143" s="684"/>
      <c r="BU143" s="1207"/>
      <c r="BV143" s="1208"/>
      <c r="BW143" s="1208"/>
      <c r="BX143" s="1208"/>
      <c r="BY143" s="1208"/>
      <c r="BZ143" s="1208"/>
      <c r="CA143" s="1208"/>
      <c r="CB143" s="1208"/>
      <c r="CC143" s="1209"/>
    </row>
    <row r="144" spans="1:81" s="690" customFormat="1" ht="40.15" customHeight="1" thickBot="1" x14ac:dyDescent="0.3">
      <c r="A144" s="673"/>
      <c r="B144" s="2432"/>
      <c r="C144" s="1315"/>
      <c r="D144" s="1098"/>
      <c r="E144" s="1095"/>
      <c r="F144" s="1095"/>
      <c r="G144" s="1095"/>
      <c r="H144" s="1095"/>
      <c r="I144" s="1095"/>
      <c r="J144" s="1745"/>
      <c r="K144" s="1218"/>
      <c r="L144" s="1224"/>
      <c r="M144" s="1227"/>
      <c r="N144" s="1230"/>
      <c r="O144" s="1233"/>
      <c r="P144" s="1236"/>
      <c r="Q144" s="1239"/>
      <c r="R144" s="1221"/>
      <c r="S144" s="679"/>
      <c r="T144" s="710"/>
      <c r="U144" s="710"/>
      <c r="V144" s="710"/>
      <c r="W144" s="679"/>
      <c r="X144" s="671"/>
      <c r="Y144" s="671"/>
      <c r="Z144" s="671"/>
      <c r="AA144" s="671"/>
      <c r="AB144" s="1221"/>
      <c r="AC144" s="1242"/>
      <c r="AD144" s="306">
        <f t="shared" si="147"/>
        <v>0</v>
      </c>
      <c r="AE144" s="306">
        <f t="shared" si="147"/>
        <v>0</v>
      </c>
      <c r="AF144" s="306">
        <f t="shared" si="147"/>
        <v>0</v>
      </c>
      <c r="AG144" s="306">
        <f t="shared" si="147"/>
        <v>0</v>
      </c>
      <c r="AH144" s="306">
        <f t="shared" si="147"/>
        <v>0</v>
      </c>
      <c r="AI144" s="306">
        <f t="shared" si="147"/>
        <v>0</v>
      </c>
      <c r="AJ144" s="306">
        <f t="shared" si="147"/>
        <v>0</v>
      </c>
      <c r="AK144" s="1221"/>
      <c r="AL144" s="1245"/>
      <c r="AM144" s="306">
        <f t="shared" si="135"/>
        <v>0</v>
      </c>
      <c r="AN144" s="685"/>
      <c r="AO144" s="685"/>
      <c r="AP144" s="685"/>
      <c r="AQ144" s="685"/>
      <c r="AR144" s="685"/>
      <c r="AS144" s="685"/>
      <c r="AT144" s="1221"/>
      <c r="AU144" s="1248"/>
      <c r="AV144" s="306">
        <f t="shared" si="137"/>
        <v>0</v>
      </c>
      <c r="AW144" s="685"/>
      <c r="AX144" s="685"/>
      <c r="AY144" s="685"/>
      <c r="AZ144" s="685"/>
      <c r="BA144" s="685"/>
      <c r="BB144" s="685"/>
      <c r="BC144" s="1221"/>
      <c r="BD144" s="1251"/>
      <c r="BE144" s="306">
        <f t="shared" si="139"/>
        <v>0</v>
      </c>
      <c r="BF144" s="685"/>
      <c r="BG144" s="685"/>
      <c r="BH144" s="685"/>
      <c r="BI144" s="685"/>
      <c r="BJ144" s="685"/>
      <c r="BK144" s="685"/>
      <c r="BL144" s="1221"/>
      <c r="BM144" s="1254"/>
      <c r="BN144" s="306">
        <f t="shared" si="141"/>
        <v>0</v>
      </c>
      <c r="BO144" s="685"/>
      <c r="BP144" s="685"/>
      <c r="BQ144" s="685"/>
      <c r="BR144" s="685"/>
      <c r="BS144" s="685"/>
      <c r="BT144" s="685"/>
      <c r="BU144" s="1210"/>
      <c r="BV144" s="1211"/>
      <c r="BW144" s="1211"/>
      <c r="BX144" s="1211"/>
      <c r="BY144" s="1211"/>
      <c r="BZ144" s="1211"/>
      <c r="CA144" s="1211"/>
      <c r="CB144" s="1211"/>
      <c r="CC144" s="1212"/>
    </row>
    <row r="145" spans="1:81" s="690" customFormat="1" ht="40.15" customHeight="1" thickTop="1" x14ac:dyDescent="0.25">
      <c r="A145" s="673"/>
      <c r="B145" s="2432"/>
      <c r="C145" s="1315"/>
      <c r="D145" s="1096"/>
      <c r="E145" s="1093"/>
      <c r="F145" s="1093"/>
      <c r="G145" s="1093"/>
      <c r="H145" s="1093"/>
      <c r="I145" s="1093"/>
      <c r="J145" s="1744">
        <v>964</v>
      </c>
      <c r="K145" s="1216" t="str">
        <f>+[27]Metas!K1126</f>
        <v xml:space="preserve">Campañas para la promoción de las Zonas Económicas y Sociales Especiales ZESE </v>
      </c>
      <c r="L145" s="1222"/>
      <c r="M145" s="1225">
        <f>SUM(N145:Q145)</f>
        <v>0</v>
      </c>
      <c r="N145" s="1228"/>
      <c r="O145" s="1231"/>
      <c r="P145" s="1234"/>
      <c r="Q145" s="1237"/>
      <c r="R145" s="1219">
        <f>+$J145</f>
        <v>964</v>
      </c>
      <c r="S145" s="677"/>
      <c r="T145" s="708"/>
      <c r="U145" s="708"/>
      <c r="V145" s="708"/>
      <c r="W145" s="677"/>
      <c r="X145" s="669"/>
      <c r="Y145" s="669"/>
      <c r="Z145" s="669"/>
      <c r="AA145" s="669"/>
      <c r="AB145" s="1219">
        <f t="shared" si="131"/>
        <v>964</v>
      </c>
      <c r="AC145" s="1240">
        <f t="shared" ref="AC145" si="153">+L145</f>
        <v>0</v>
      </c>
      <c r="AD145" s="308">
        <f t="shared" si="147"/>
        <v>0</v>
      </c>
      <c r="AE145" s="308">
        <f t="shared" si="147"/>
        <v>0</v>
      </c>
      <c r="AF145" s="308">
        <f t="shared" si="147"/>
        <v>0</v>
      </c>
      <c r="AG145" s="308">
        <f t="shared" si="147"/>
        <v>0</v>
      </c>
      <c r="AH145" s="308">
        <f t="shared" si="147"/>
        <v>0</v>
      </c>
      <c r="AI145" s="308">
        <f t="shared" si="147"/>
        <v>0</v>
      </c>
      <c r="AJ145" s="308">
        <f t="shared" si="147"/>
        <v>0</v>
      </c>
      <c r="AK145" s="1219">
        <f t="shared" si="134"/>
        <v>964</v>
      </c>
      <c r="AL145" s="1243">
        <f>+N145</f>
        <v>0</v>
      </c>
      <c r="AM145" s="308">
        <f t="shared" si="135"/>
        <v>0</v>
      </c>
      <c r="AN145" s="683"/>
      <c r="AO145" s="683"/>
      <c r="AP145" s="683"/>
      <c r="AQ145" s="683"/>
      <c r="AR145" s="683"/>
      <c r="AS145" s="683"/>
      <c r="AT145" s="1219">
        <f t="shared" si="136"/>
        <v>964</v>
      </c>
      <c r="AU145" s="1246">
        <f>+O145</f>
        <v>0</v>
      </c>
      <c r="AV145" s="308">
        <f t="shared" si="137"/>
        <v>0</v>
      </c>
      <c r="AW145" s="683"/>
      <c r="AX145" s="683"/>
      <c r="AY145" s="683"/>
      <c r="AZ145" s="683"/>
      <c r="BA145" s="683"/>
      <c r="BB145" s="683"/>
      <c r="BC145" s="1219">
        <f t="shared" si="138"/>
        <v>964</v>
      </c>
      <c r="BD145" s="1249">
        <f>+P145</f>
        <v>0</v>
      </c>
      <c r="BE145" s="308">
        <f t="shared" si="139"/>
        <v>0</v>
      </c>
      <c r="BF145" s="683"/>
      <c r="BG145" s="683"/>
      <c r="BH145" s="683"/>
      <c r="BI145" s="683"/>
      <c r="BJ145" s="683"/>
      <c r="BK145" s="683"/>
      <c r="BL145" s="1219">
        <f t="shared" si="140"/>
        <v>964</v>
      </c>
      <c r="BM145" s="1252">
        <f>+Q145</f>
        <v>0</v>
      </c>
      <c r="BN145" s="308">
        <f t="shared" si="141"/>
        <v>0</v>
      </c>
      <c r="BO145" s="683"/>
      <c r="BP145" s="683"/>
      <c r="BQ145" s="683"/>
      <c r="BR145" s="683"/>
      <c r="BS145" s="683"/>
      <c r="BT145" s="683"/>
      <c r="BU145" s="1204"/>
      <c r="BV145" s="1205"/>
      <c r="BW145" s="1205"/>
      <c r="BX145" s="1205"/>
      <c r="BY145" s="1205"/>
      <c r="BZ145" s="1205"/>
      <c r="CA145" s="1205"/>
      <c r="CB145" s="1205"/>
      <c r="CC145" s="1206"/>
    </row>
    <row r="146" spans="1:81" s="690" customFormat="1" ht="40.15" customHeight="1" x14ac:dyDescent="0.25">
      <c r="A146" s="673"/>
      <c r="B146" s="2432"/>
      <c r="C146" s="1315"/>
      <c r="D146" s="1097"/>
      <c r="E146" s="1094"/>
      <c r="F146" s="1094"/>
      <c r="G146" s="1094"/>
      <c r="H146" s="1094"/>
      <c r="I146" s="1094"/>
      <c r="J146" s="1722"/>
      <c r="K146" s="1217"/>
      <c r="L146" s="1223"/>
      <c r="M146" s="1226"/>
      <c r="N146" s="1229"/>
      <c r="O146" s="1232"/>
      <c r="P146" s="1235"/>
      <c r="Q146" s="1238"/>
      <c r="R146" s="1220"/>
      <c r="S146" s="678"/>
      <c r="T146" s="709"/>
      <c r="U146" s="709"/>
      <c r="V146" s="709"/>
      <c r="W146" s="678"/>
      <c r="X146" s="670"/>
      <c r="Y146" s="670"/>
      <c r="Z146" s="670"/>
      <c r="AA146" s="670"/>
      <c r="AB146" s="1220"/>
      <c r="AC146" s="1241"/>
      <c r="AD146" s="303">
        <f t="shared" si="147"/>
        <v>0</v>
      </c>
      <c r="AE146" s="303">
        <f t="shared" si="147"/>
        <v>0</v>
      </c>
      <c r="AF146" s="303">
        <f t="shared" si="147"/>
        <v>0</v>
      </c>
      <c r="AG146" s="303">
        <f t="shared" si="147"/>
        <v>0</v>
      </c>
      <c r="AH146" s="303">
        <f t="shared" si="147"/>
        <v>0</v>
      </c>
      <c r="AI146" s="303">
        <f t="shared" si="147"/>
        <v>0</v>
      </c>
      <c r="AJ146" s="303">
        <f t="shared" si="147"/>
        <v>0</v>
      </c>
      <c r="AK146" s="1220"/>
      <c r="AL146" s="1244"/>
      <c r="AM146" s="303">
        <f t="shared" ref="AM146:AM208" si="154">SUM(AN146:AS146)</f>
        <v>0</v>
      </c>
      <c r="AN146" s="684"/>
      <c r="AO146" s="684"/>
      <c r="AP146" s="684"/>
      <c r="AQ146" s="684"/>
      <c r="AR146" s="684"/>
      <c r="AS146" s="684"/>
      <c r="AT146" s="1220"/>
      <c r="AU146" s="1247"/>
      <c r="AV146" s="303">
        <f t="shared" ref="AV146:AV208" si="155">SUM(AW146:BB146)</f>
        <v>0</v>
      </c>
      <c r="AW146" s="684"/>
      <c r="AX146" s="684"/>
      <c r="AY146" s="684"/>
      <c r="AZ146" s="684"/>
      <c r="BA146" s="684"/>
      <c r="BB146" s="684"/>
      <c r="BC146" s="1220"/>
      <c r="BD146" s="1250"/>
      <c r="BE146" s="303">
        <f t="shared" ref="BE146:BE208" si="156">SUM(BF146:BK146)</f>
        <v>0</v>
      </c>
      <c r="BF146" s="684"/>
      <c r="BG146" s="684"/>
      <c r="BH146" s="684"/>
      <c r="BI146" s="684"/>
      <c r="BJ146" s="684"/>
      <c r="BK146" s="684"/>
      <c r="BL146" s="1220"/>
      <c r="BM146" s="1253"/>
      <c r="BN146" s="303">
        <f t="shared" ref="BN146:BN208" si="157">SUM(BO146:BT146)</f>
        <v>0</v>
      </c>
      <c r="BO146" s="684"/>
      <c r="BP146" s="684"/>
      <c r="BQ146" s="684"/>
      <c r="BR146" s="684"/>
      <c r="BS146" s="684"/>
      <c r="BT146" s="684"/>
      <c r="BU146" s="1207"/>
      <c r="BV146" s="1208"/>
      <c r="BW146" s="1208"/>
      <c r="BX146" s="1208"/>
      <c r="BY146" s="1208"/>
      <c r="BZ146" s="1208"/>
      <c r="CA146" s="1208"/>
      <c r="CB146" s="1208"/>
      <c r="CC146" s="1209"/>
    </row>
    <row r="147" spans="1:81" s="690" customFormat="1" ht="40.15" customHeight="1" x14ac:dyDescent="0.25">
      <c r="A147" s="673"/>
      <c r="B147" s="2432"/>
      <c r="C147" s="1315"/>
      <c r="D147" s="1097"/>
      <c r="E147" s="1094"/>
      <c r="F147" s="1094"/>
      <c r="G147" s="1094"/>
      <c r="H147" s="1094"/>
      <c r="I147" s="1094"/>
      <c r="J147" s="1722"/>
      <c r="K147" s="1217"/>
      <c r="L147" s="1223"/>
      <c r="M147" s="1226"/>
      <c r="N147" s="1229"/>
      <c r="O147" s="1232"/>
      <c r="P147" s="1235"/>
      <c r="Q147" s="1238"/>
      <c r="R147" s="1220"/>
      <c r="S147" s="678"/>
      <c r="T147" s="709"/>
      <c r="U147" s="709"/>
      <c r="V147" s="709"/>
      <c r="W147" s="678"/>
      <c r="X147" s="670"/>
      <c r="Y147" s="670"/>
      <c r="Z147" s="670"/>
      <c r="AA147" s="670"/>
      <c r="AB147" s="1220"/>
      <c r="AC147" s="1241"/>
      <c r="AD147" s="303">
        <f t="shared" si="147"/>
        <v>0</v>
      </c>
      <c r="AE147" s="303">
        <f t="shared" si="147"/>
        <v>0</v>
      </c>
      <c r="AF147" s="303">
        <f t="shared" si="147"/>
        <v>0</v>
      </c>
      <c r="AG147" s="303">
        <f t="shared" si="147"/>
        <v>0</v>
      </c>
      <c r="AH147" s="303">
        <f t="shared" si="147"/>
        <v>0</v>
      </c>
      <c r="AI147" s="303">
        <f t="shared" si="147"/>
        <v>0</v>
      </c>
      <c r="AJ147" s="303">
        <f t="shared" si="147"/>
        <v>0</v>
      </c>
      <c r="AK147" s="1220"/>
      <c r="AL147" s="1244"/>
      <c r="AM147" s="303">
        <f t="shared" si="154"/>
        <v>0</v>
      </c>
      <c r="AN147" s="684"/>
      <c r="AO147" s="684"/>
      <c r="AP147" s="684"/>
      <c r="AQ147" s="684"/>
      <c r="AR147" s="684"/>
      <c r="AS147" s="684"/>
      <c r="AT147" s="1220"/>
      <c r="AU147" s="1247"/>
      <c r="AV147" s="303">
        <f t="shared" si="155"/>
        <v>0</v>
      </c>
      <c r="AW147" s="684"/>
      <c r="AX147" s="684"/>
      <c r="AY147" s="684"/>
      <c r="AZ147" s="684"/>
      <c r="BA147" s="684"/>
      <c r="BB147" s="684"/>
      <c r="BC147" s="1220"/>
      <c r="BD147" s="1250"/>
      <c r="BE147" s="303">
        <f t="shared" si="156"/>
        <v>0</v>
      </c>
      <c r="BF147" s="684"/>
      <c r="BG147" s="684"/>
      <c r="BH147" s="684"/>
      <c r="BI147" s="684"/>
      <c r="BJ147" s="684"/>
      <c r="BK147" s="684"/>
      <c r="BL147" s="1220"/>
      <c r="BM147" s="1253"/>
      <c r="BN147" s="303">
        <f t="shared" si="157"/>
        <v>0</v>
      </c>
      <c r="BO147" s="684"/>
      <c r="BP147" s="684"/>
      <c r="BQ147" s="684"/>
      <c r="BR147" s="684"/>
      <c r="BS147" s="684"/>
      <c r="BT147" s="684"/>
      <c r="BU147" s="1207"/>
      <c r="BV147" s="1208"/>
      <c r="BW147" s="1208"/>
      <c r="BX147" s="1208"/>
      <c r="BY147" s="1208"/>
      <c r="BZ147" s="1208"/>
      <c r="CA147" s="1208"/>
      <c r="CB147" s="1208"/>
      <c r="CC147" s="1209"/>
    </row>
    <row r="148" spans="1:81" s="690" customFormat="1" ht="40.15" customHeight="1" thickBot="1" x14ac:dyDescent="0.3">
      <c r="A148" s="673"/>
      <c r="B148" s="2433"/>
      <c r="C148" s="1316"/>
      <c r="D148" s="1098"/>
      <c r="E148" s="1095"/>
      <c r="F148" s="1095"/>
      <c r="G148" s="1095"/>
      <c r="H148" s="1095"/>
      <c r="I148" s="1095"/>
      <c r="J148" s="1745"/>
      <c r="K148" s="1218"/>
      <c r="L148" s="1224"/>
      <c r="M148" s="1227"/>
      <c r="N148" s="1230"/>
      <c r="O148" s="1233"/>
      <c r="P148" s="1236"/>
      <c r="Q148" s="1239"/>
      <c r="R148" s="1221"/>
      <c r="S148" s="679"/>
      <c r="T148" s="710"/>
      <c r="U148" s="710"/>
      <c r="V148" s="710"/>
      <c r="W148" s="679"/>
      <c r="X148" s="671"/>
      <c r="Y148" s="671"/>
      <c r="Z148" s="671"/>
      <c r="AA148" s="671"/>
      <c r="AB148" s="1221"/>
      <c r="AC148" s="1242"/>
      <c r="AD148" s="306">
        <f t="shared" si="147"/>
        <v>0</v>
      </c>
      <c r="AE148" s="306">
        <f t="shared" si="147"/>
        <v>0</v>
      </c>
      <c r="AF148" s="306">
        <f t="shared" si="147"/>
        <v>0</v>
      </c>
      <c r="AG148" s="306">
        <f t="shared" si="147"/>
        <v>0</v>
      </c>
      <c r="AH148" s="306">
        <f t="shared" si="147"/>
        <v>0</v>
      </c>
      <c r="AI148" s="306">
        <f t="shared" si="147"/>
        <v>0</v>
      </c>
      <c r="AJ148" s="306">
        <f t="shared" si="147"/>
        <v>0</v>
      </c>
      <c r="AK148" s="1221"/>
      <c r="AL148" s="1245"/>
      <c r="AM148" s="306">
        <f t="shared" si="154"/>
        <v>0</v>
      </c>
      <c r="AN148" s="685"/>
      <c r="AO148" s="685"/>
      <c r="AP148" s="685"/>
      <c r="AQ148" s="685"/>
      <c r="AR148" s="685"/>
      <c r="AS148" s="685"/>
      <c r="AT148" s="1221"/>
      <c r="AU148" s="1248"/>
      <c r="AV148" s="306">
        <f t="shared" si="155"/>
        <v>0</v>
      </c>
      <c r="AW148" s="685"/>
      <c r="AX148" s="685"/>
      <c r="AY148" s="685"/>
      <c r="AZ148" s="685"/>
      <c r="BA148" s="685"/>
      <c r="BB148" s="685"/>
      <c r="BC148" s="1221"/>
      <c r="BD148" s="1251"/>
      <c r="BE148" s="306">
        <f t="shared" si="156"/>
        <v>0</v>
      </c>
      <c r="BF148" s="685"/>
      <c r="BG148" s="685"/>
      <c r="BH148" s="685"/>
      <c r="BI148" s="685"/>
      <c r="BJ148" s="685"/>
      <c r="BK148" s="685"/>
      <c r="BL148" s="1221"/>
      <c r="BM148" s="1254"/>
      <c r="BN148" s="306">
        <f t="shared" si="157"/>
        <v>0</v>
      </c>
      <c r="BO148" s="685"/>
      <c r="BP148" s="685"/>
      <c r="BQ148" s="685"/>
      <c r="BR148" s="685"/>
      <c r="BS148" s="685"/>
      <c r="BT148" s="685"/>
      <c r="BU148" s="1210"/>
      <c r="BV148" s="1211"/>
      <c r="BW148" s="1211"/>
      <c r="BX148" s="1211"/>
      <c r="BY148" s="1211"/>
      <c r="BZ148" s="1211"/>
      <c r="CA148" s="1211"/>
      <c r="CB148" s="1211"/>
      <c r="CC148" s="1212"/>
    </row>
    <row r="149" spans="1:81" ht="16.149999999999999" customHeight="1" thickTop="1" x14ac:dyDescent="0.25"/>
    <row r="150" spans="1:81" s="690" customFormat="1" ht="16.149999999999999" customHeight="1" x14ac:dyDescent="0.25">
      <c r="A150" s="673"/>
      <c r="B150" s="1131"/>
      <c r="C150" s="1115" t="s">
        <v>0</v>
      </c>
      <c r="D150" s="1115"/>
      <c r="E150" s="1115"/>
      <c r="F150" s="1115"/>
      <c r="G150" s="1115"/>
      <c r="H150" s="1115"/>
      <c r="I150" s="698"/>
      <c r="J150" s="715" t="s">
        <v>1</v>
      </c>
      <c r="K150" s="715"/>
      <c r="L150" s="2372" t="s">
        <v>3855</v>
      </c>
      <c r="M150" s="2373"/>
      <c r="N150" s="2373"/>
      <c r="O150" s="2373"/>
      <c r="P150" s="2373"/>
      <c r="Q150" s="2374"/>
      <c r="R150" s="1114" t="s">
        <v>0</v>
      </c>
      <c r="S150" s="1116"/>
      <c r="T150" s="1195" t="s">
        <v>1</v>
      </c>
      <c r="U150" s="1196"/>
      <c r="V150" s="1197"/>
      <c r="W150" s="2393" t="str">
        <f>+$L150</f>
        <v>SECRETARÍA DE DESARROLLO ECONÓMICO Y PRODUCTIVIDAD</v>
      </c>
      <c r="X150" s="2394"/>
      <c r="Y150" s="2394"/>
      <c r="Z150" s="2394"/>
      <c r="AA150" s="2395"/>
      <c r="AB150" s="1114" t="s">
        <v>0</v>
      </c>
      <c r="AC150" s="1115"/>
      <c r="AD150" s="1115"/>
      <c r="AE150" s="1115"/>
      <c r="AF150" s="1115"/>
      <c r="AG150" s="1115"/>
      <c r="AH150" s="1115"/>
      <c r="AI150" s="1115"/>
      <c r="AJ150" s="1116"/>
      <c r="AK150" s="1112" t="s">
        <v>1</v>
      </c>
      <c r="AL150" s="1112"/>
      <c r="AM150" s="1112"/>
      <c r="AN150" s="2393" t="str">
        <f>+$L150</f>
        <v>SECRETARÍA DE DESARROLLO ECONÓMICO Y PRODUCTIVIDAD</v>
      </c>
      <c r="AO150" s="2394"/>
      <c r="AP150" s="2394"/>
      <c r="AQ150" s="2394"/>
      <c r="AR150" s="2394"/>
      <c r="AS150" s="2395"/>
      <c r="AT150" s="1114" t="s">
        <v>0</v>
      </c>
      <c r="AU150" s="1115"/>
      <c r="AV150" s="1115"/>
      <c r="AW150" s="1115"/>
      <c r="AX150" s="1115"/>
      <c r="AY150" s="1115"/>
      <c r="AZ150" s="1115"/>
      <c r="BA150" s="1115"/>
      <c r="BB150" s="1116"/>
      <c r="BC150" s="1112" t="s">
        <v>1</v>
      </c>
      <c r="BD150" s="1112"/>
      <c r="BE150" s="1112"/>
      <c r="BF150" s="2396" t="str">
        <f>+$L150</f>
        <v>SECRETARÍA DE DESARROLLO ECONÓMICO Y PRODUCTIVIDAD</v>
      </c>
      <c r="BG150" s="2396"/>
      <c r="BH150" s="2396"/>
      <c r="BI150" s="2396"/>
      <c r="BJ150" s="2396"/>
      <c r="BK150" s="2396"/>
      <c r="BL150" s="1114" t="s">
        <v>0</v>
      </c>
      <c r="BM150" s="1115"/>
      <c r="BN150" s="1115"/>
      <c r="BO150" s="1115"/>
      <c r="BP150" s="1115"/>
      <c r="BQ150" s="1115"/>
      <c r="BR150" s="1115"/>
      <c r="BS150" s="1115"/>
      <c r="BT150" s="1116"/>
      <c r="BU150" s="1112" t="s">
        <v>1</v>
      </c>
      <c r="BV150" s="1112"/>
      <c r="BW150" s="1112"/>
      <c r="BX150" s="2390" t="str">
        <f>+$L150</f>
        <v>SECRETARÍA DE DESARROLLO ECONÓMICO Y PRODUCTIVIDAD</v>
      </c>
      <c r="BY150" s="2391"/>
      <c r="BZ150" s="2391"/>
      <c r="CA150" s="2391"/>
      <c r="CB150" s="2391"/>
      <c r="CC150" s="2392"/>
    </row>
    <row r="151" spans="1:81" s="690" customFormat="1" ht="16.149999999999999" customHeight="1" x14ac:dyDescent="0.25">
      <c r="A151" s="673"/>
      <c r="B151" s="1132"/>
      <c r="C151" s="1110" t="s">
        <v>1668</v>
      </c>
      <c r="D151" s="1110"/>
      <c r="E151" s="1110"/>
      <c r="F151" s="1110"/>
      <c r="G151" s="1110"/>
      <c r="H151" s="1110"/>
      <c r="I151" s="699"/>
      <c r="J151" s="715" t="s">
        <v>2</v>
      </c>
      <c r="K151" s="715"/>
      <c r="L151" s="1265"/>
      <c r="M151" s="1266"/>
      <c r="N151" s="1266"/>
      <c r="O151" s="1266"/>
      <c r="P151" s="1266"/>
      <c r="Q151" s="1267"/>
      <c r="R151" s="1109" t="s">
        <v>1668</v>
      </c>
      <c r="S151" s="1111"/>
      <c r="T151" s="1195" t="s">
        <v>2</v>
      </c>
      <c r="U151" s="1196"/>
      <c r="V151" s="1197"/>
      <c r="W151" s="1207">
        <f>+$L151</f>
        <v>0</v>
      </c>
      <c r="X151" s="1208"/>
      <c r="Y151" s="1208"/>
      <c r="Z151" s="1208"/>
      <c r="AA151" s="1268"/>
      <c r="AB151" s="1109" t="s">
        <v>1668</v>
      </c>
      <c r="AC151" s="1110"/>
      <c r="AD151" s="1110"/>
      <c r="AE151" s="1110"/>
      <c r="AF151" s="1110"/>
      <c r="AG151" s="1110"/>
      <c r="AH151" s="1110"/>
      <c r="AI151" s="1110"/>
      <c r="AJ151" s="1111"/>
      <c r="AK151" s="1112" t="s">
        <v>2</v>
      </c>
      <c r="AL151" s="1112"/>
      <c r="AM151" s="1112"/>
      <c r="AN151" s="1777">
        <f>+$L151</f>
        <v>0</v>
      </c>
      <c r="AO151" s="1778"/>
      <c r="AP151" s="1778"/>
      <c r="AQ151" s="1778"/>
      <c r="AR151" s="1778"/>
      <c r="AS151" s="1779"/>
      <c r="AT151" s="1109" t="s">
        <v>1668</v>
      </c>
      <c r="AU151" s="1110"/>
      <c r="AV151" s="1110"/>
      <c r="AW151" s="1110"/>
      <c r="AX151" s="1110"/>
      <c r="AY151" s="1110"/>
      <c r="AZ151" s="1110"/>
      <c r="BA151" s="1110"/>
      <c r="BB151" s="1111"/>
      <c r="BC151" s="1112" t="s">
        <v>2</v>
      </c>
      <c r="BD151" s="1112"/>
      <c r="BE151" s="1112"/>
      <c r="BF151" s="1113">
        <f>+$L151</f>
        <v>0</v>
      </c>
      <c r="BG151" s="1113"/>
      <c r="BH151" s="1113"/>
      <c r="BI151" s="1113"/>
      <c r="BJ151" s="1113"/>
      <c r="BK151" s="1113"/>
      <c r="BL151" s="1109" t="s">
        <v>1668</v>
      </c>
      <c r="BM151" s="1110"/>
      <c r="BN151" s="1110"/>
      <c r="BO151" s="1110"/>
      <c r="BP151" s="1110"/>
      <c r="BQ151" s="1110"/>
      <c r="BR151" s="1110"/>
      <c r="BS151" s="1110"/>
      <c r="BT151" s="1111"/>
      <c r="BU151" s="1112" t="s">
        <v>2</v>
      </c>
      <c r="BV151" s="1112"/>
      <c r="BW151" s="1112"/>
      <c r="BX151" s="1113">
        <f>+$L151</f>
        <v>0</v>
      </c>
      <c r="BY151" s="1113"/>
      <c r="BZ151" s="1113"/>
      <c r="CA151" s="1113"/>
      <c r="CB151" s="1113"/>
      <c r="CC151" s="1113"/>
    </row>
    <row r="152" spans="1:81" s="690" customFormat="1" ht="16.149999999999999" customHeight="1" x14ac:dyDescent="0.25">
      <c r="A152" s="673"/>
      <c r="B152" s="1132"/>
      <c r="C152" s="1143" t="s">
        <v>3860</v>
      </c>
      <c r="D152" s="1143"/>
      <c r="E152" s="1143"/>
      <c r="F152" s="1143"/>
      <c r="G152" s="1143"/>
      <c r="H152" s="1143"/>
      <c r="I152" s="699"/>
      <c r="J152" s="715" t="s">
        <v>1667</v>
      </c>
      <c r="K152" s="715"/>
      <c r="L152" s="2375" t="s">
        <v>1340</v>
      </c>
      <c r="M152" s="2376"/>
      <c r="N152" s="2376"/>
      <c r="O152" s="2376"/>
      <c r="P152" s="2376"/>
      <c r="Q152" s="2377"/>
      <c r="R152" s="1142" t="s">
        <v>3860</v>
      </c>
      <c r="S152" s="1144"/>
      <c r="T152" s="1195" t="s">
        <v>1675</v>
      </c>
      <c r="U152" s="1196"/>
      <c r="V152" s="1197"/>
      <c r="W152" s="2410" t="str">
        <f>+$L152</f>
        <v>6. Productividad</v>
      </c>
      <c r="X152" s="2411"/>
      <c r="Y152" s="2411"/>
      <c r="Z152" s="2411"/>
      <c r="AA152" s="2412"/>
      <c r="AB152" s="1142" t="s">
        <v>3860</v>
      </c>
      <c r="AC152" s="1143"/>
      <c r="AD152" s="1143"/>
      <c r="AE152" s="1143"/>
      <c r="AF152" s="1143"/>
      <c r="AG152" s="1143"/>
      <c r="AH152" s="1143"/>
      <c r="AI152" s="1143"/>
      <c r="AJ152" s="1144"/>
      <c r="AK152" s="1112" t="s">
        <v>1667</v>
      </c>
      <c r="AL152" s="1112"/>
      <c r="AM152" s="1112"/>
      <c r="AN152" s="2375" t="str">
        <f>+$L152</f>
        <v>6. Productividad</v>
      </c>
      <c r="AO152" s="2376"/>
      <c r="AP152" s="2376"/>
      <c r="AQ152" s="2376"/>
      <c r="AR152" s="2376"/>
      <c r="AS152" s="2377"/>
      <c r="AT152" s="1142" t="s">
        <v>3860</v>
      </c>
      <c r="AU152" s="1143"/>
      <c r="AV152" s="1143"/>
      <c r="AW152" s="1143"/>
      <c r="AX152" s="1143"/>
      <c r="AY152" s="1143"/>
      <c r="AZ152" s="1143"/>
      <c r="BA152" s="1143"/>
      <c r="BB152" s="1144"/>
      <c r="BC152" s="1112" t="s">
        <v>1667</v>
      </c>
      <c r="BD152" s="1112"/>
      <c r="BE152" s="1112"/>
      <c r="BF152" s="2409" t="str">
        <f>+$L152</f>
        <v>6. Productividad</v>
      </c>
      <c r="BG152" s="2409"/>
      <c r="BH152" s="2409"/>
      <c r="BI152" s="2409"/>
      <c r="BJ152" s="2409"/>
      <c r="BK152" s="2409"/>
      <c r="BL152" s="1142" t="s">
        <v>3860</v>
      </c>
      <c r="BM152" s="1143"/>
      <c r="BN152" s="1143"/>
      <c r="BO152" s="1143"/>
      <c r="BP152" s="1143"/>
      <c r="BQ152" s="1143"/>
      <c r="BR152" s="1143"/>
      <c r="BS152" s="1143"/>
      <c r="BT152" s="1144"/>
      <c r="BU152" s="1112" t="s">
        <v>1667</v>
      </c>
      <c r="BV152" s="1112"/>
      <c r="BW152" s="1112"/>
      <c r="BX152" s="2409" t="str">
        <f>+$L152</f>
        <v>6. Productividad</v>
      </c>
      <c r="BY152" s="2409"/>
      <c r="BZ152" s="2409"/>
      <c r="CA152" s="2409"/>
      <c r="CB152" s="2409"/>
      <c r="CC152" s="2409"/>
    </row>
    <row r="153" spans="1:81" s="690" customFormat="1" ht="16.149999999999999" customHeight="1" x14ac:dyDescent="0.25">
      <c r="A153" s="673"/>
      <c r="B153" s="1133"/>
      <c r="C153" s="1146"/>
      <c r="D153" s="1146"/>
      <c r="E153" s="1146"/>
      <c r="F153" s="1146"/>
      <c r="G153" s="1146"/>
      <c r="H153" s="1146"/>
      <c r="I153" s="700"/>
      <c r="J153" s="715" t="s">
        <v>1670</v>
      </c>
      <c r="K153" s="715"/>
      <c r="L153" s="1259" t="s">
        <v>1627</v>
      </c>
      <c r="M153" s="1260"/>
      <c r="N153" s="1260"/>
      <c r="O153" s="1260"/>
      <c r="P153" s="1260"/>
      <c r="Q153" s="1261"/>
      <c r="R153" s="1145"/>
      <c r="S153" s="1147"/>
      <c r="T153" s="1195" t="s">
        <v>1676</v>
      </c>
      <c r="U153" s="1196"/>
      <c r="V153" s="1197"/>
      <c r="W153" s="1275" t="str">
        <f>+$L153</f>
        <v>6.8 Más Oportunidades para la Industria, el Comercio y Servicios</v>
      </c>
      <c r="X153" s="1276"/>
      <c r="Y153" s="1276"/>
      <c r="Z153" s="1276"/>
      <c r="AA153" s="1277"/>
      <c r="AB153" s="1145"/>
      <c r="AC153" s="1146"/>
      <c r="AD153" s="1146"/>
      <c r="AE153" s="1146"/>
      <c r="AF153" s="1146"/>
      <c r="AG153" s="1146"/>
      <c r="AH153" s="1146"/>
      <c r="AI153" s="1146"/>
      <c r="AJ153" s="1147"/>
      <c r="AK153" s="1112" t="s">
        <v>1670</v>
      </c>
      <c r="AL153" s="1112"/>
      <c r="AM153" s="1112"/>
      <c r="AN153" s="1259" t="str">
        <f>+$L153</f>
        <v>6.8 Más Oportunidades para la Industria, el Comercio y Servicios</v>
      </c>
      <c r="AO153" s="1260"/>
      <c r="AP153" s="1260"/>
      <c r="AQ153" s="1260"/>
      <c r="AR153" s="1260"/>
      <c r="AS153" s="1261"/>
      <c r="AT153" s="1145"/>
      <c r="AU153" s="1146"/>
      <c r="AV153" s="1146"/>
      <c r="AW153" s="1146"/>
      <c r="AX153" s="1146"/>
      <c r="AY153" s="1146"/>
      <c r="AZ153" s="1146"/>
      <c r="BA153" s="1146"/>
      <c r="BB153" s="1147"/>
      <c r="BC153" s="1112" t="s">
        <v>1670</v>
      </c>
      <c r="BD153" s="1112"/>
      <c r="BE153" s="1112"/>
      <c r="BF153" s="1149" t="str">
        <f>+$L153</f>
        <v>6.8 Más Oportunidades para la Industria, el Comercio y Servicios</v>
      </c>
      <c r="BG153" s="1149"/>
      <c r="BH153" s="1149"/>
      <c r="BI153" s="1149"/>
      <c r="BJ153" s="1149"/>
      <c r="BK153" s="1149"/>
      <c r="BL153" s="1145"/>
      <c r="BM153" s="1146"/>
      <c r="BN153" s="1146"/>
      <c r="BO153" s="1146"/>
      <c r="BP153" s="1146"/>
      <c r="BQ153" s="1146"/>
      <c r="BR153" s="1146"/>
      <c r="BS153" s="1146"/>
      <c r="BT153" s="1147"/>
      <c r="BU153" s="1112" t="s">
        <v>1670</v>
      </c>
      <c r="BV153" s="1112"/>
      <c r="BW153" s="1112"/>
      <c r="BX153" s="1149" t="str">
        <f>+$L153</f>
        <v>6.8 Más Oportunidades para la Industria, el Comercio y Servicios</v>
      </c>
      <c r="BY153" s="1149"/>
      <c r="BZ153" s="1149"/>
      <c r="CA153" s="1149"/>
      <c r="CB153" s="1149"/>
      <c r="CC153" s="1149"/>
    </row>
    <row r="154" spans="1:81" ht="16.149999999999999" customHeight="1" thickBot="1" x14ac:dyDescent="0.3">
      <c r="B154" s="658"/>
      <c r="C154" s="658"/>
      <c r="D154" s="658"/>
      <c r="E154" s="658"/>
      <c r="F154" s="658"/>
      <c r="G154" s="658"/>
      <c r="H154" s="658"/>
      <c r="I154" s="658"/>
      <c r="J154" s="284"/>
      <c r="K154" s="661"/>
      <c r="L154" s="661"/>
      <c r="M154" s="661"/>
      <c r="N154" s="661"/>
      <c r="O154" s="661"/>
      <c r="P154" s="661"/>
      <c r="Q154" s="661"/>
      <c r="R154" s="661"/>
      <c r="S154" s="658"/>
      <c r="T154" s="658"/>
      <c r="U154" s="658"/>
      <c r="V154" s="658"/>
      <c r="W154" s="658"/>
      <c r="X154" s="691"/>
      <c r="Y154" s="691"/>
      <c r="Z154" s="691"/>
      <c r="AA154" s="665"/>
      <c r="AB154" s="665"/>
      <c r="AC154" s="661"/>
      <c r="AK154" s="665"/>
      <c r="AT154" s="665"/>
      <c r="BC154" s="665"/>
      <c r="BL154" s="665"/>
    </row>
    <row r="155" spans="1:81" ht="16.149999999999999" customHeight="1" thickBot="1" x14ac:dyDescent="0.3">
      <c r="A155" s="661"/>
      <c r="B155" s="1130" t="s">
        <v>3</v>
      </c>
      <c r="C155" s="1130" t="s">
        <v>1672</v>
      </c>
      <c r="D155" s="1107" t="s">
        <v>3825</v>
      </c>
      <c r="E155" s="1107" t="s">
        <v>3824</v>
      </c>
      <c r="F155" s="1099" t="s">
        <v>3826</v>
      </c>
      <c r="G155" s="1099" t="s">
        <v>3827</v>
      </c>
      <c r="H155" s="1099" t="s">
        <v>3828</v>
      </c>
      <c r="I155" s="1099" t="s">
        <v>3829</v>
      </c>
      <c r="J155" s="1134" t="s">
        <v>1673</v>
      </c>
      <c r="K155" s="1135" t="s">
        <v>1685</v>
      </c>
      <c r="L155" s="1136" t="s">
        <v>3861</v>
      </c>
      <c r="M155" s="1139" t="s">
        <v>1663</v>
      </c>
      <c r="N155" s="1163" t="s">
        <v>3862</v>
      </c>
      <c r="O155" s="1166" t="s">
        <v>3863</v>
      </c>
      <c r="P155" s="1169" t="s">
        <v>3864</v>
      </c>
      <c r="Q155" s="1172" t="s">
        <v>3865</v>
      </c>
      <c r="R155" s="1134" t="s">
        <v>1673</v>
      </c>
      <c r="S155" s="1175" t="s">
        <v>4</v>
      </c>
      <c r="T155" s="1128" t="s">
        <v>3830</v>
      </c>
      <c r="U155" s="1128" t="s">
        <v>3831</v>
      </c>
      <c r="V155" s="1128" t="s">
        <v>3832</v>
      </c>
      <c r="W155" s="1175" t="s">
        <v>5</v>
      </c>
      <c r="X155" s="1190" t="s">
        <v>6</v>
      </c>
      <c r="Y155" s="1191"/>
      <c r="Z155" s="1190" t="s">
        <v>7</v>
      </c>
      <c r="AA155" s="1191"/>
      <c r="AB155" s="1130" t="s">
        <v>1673</v>
      </c>
      <c r="AC155" s="1136" t="s">
        <v>3861</v>
      </c>
      <c r="AD155" s="1192" t="s">
        <v>3866</v>
      </c>
      <c r="AE155" s="1193"/>
      <c r="AF155" s="1193"/>
      <c r="AG155" s="1193"/>
      <c r="AH155" s="1193"/>
      <c r="AI155" s="1193"/>
      <c r="AJ155" s="1194"/>
      <c r="AK155" s="1129" t="s">
        <v>1673</v>
      </c>
      <c r="AL155" s="1181" t="s">
        <v>3867</v>
      </c>
      <c r="AM155" s="1178" t="s">
        <v>3868</v>
      </c>
      <c r="AN155" s="1179"/>
      <c r="AO155" s="1179"/>
      <c r="AP155" s="1179"/>
      <c r="AQ155" s="1179"/>
      <c r="AR155" s="1179"/>
      <c r="AS155" s="1180"/>
      <c r="AT155" s="1130" t="s">
        <v>1673</v>
      </c>
      <c r="AU155" s="1184" t="s">
        <v>3869</v>
      </c>
      <c r="AV155" s="1187" t="s">
        <v>3870</v>
      </c>
      <c r="AW155" s="1188"/>
      <c r="AX155" s="1188"/>
      <c r="AY155" s="1188"/>
      <c r="AZ155" s="1188"/>
      <c r="BA155" s="1188"/>
      <c r="BB155" s="1189"/>
      <c r="BC155" s="1130" t="s">
        <v>1673</v>
      </c>
      <c r="BD155" s="1152" t="s">
        <v>3871</v>
      </c>
      <c r="BE155" s="1155" t="s">
        <v>3872</v>
      </c>
      <c r="BF155" s="1156"/>
      <c r="BG155" s="1156"/>
      <c r="BH155" s="1156"/>
      <c r="BI155" s="1156"/>
      <c r="BJ155" s="1156"/>
      <c r="BK155" s="1157"/>
      <c r="BL155" s="1130" t="s">
        <v>1673</v>
      </c>
      <c r="BM155" s="1158" t="s">
        <v>3873</v>
      </c>
      <c r="BN155" s="1160" t="s">
        <v>3874</v>
      </c>
      <c r="BO155" s="1161"/>
      <c r="BP155" s="1161"/>
      <c r="BQ155" s="1161"/>
      <c r="BR155" s="1161"/>
      <c r="BS155" s="1161"/>
      <c r="BT155" s="1162"/>
      <c r="BU155" s="1117" t="s">
        <v>1674</v>
      </c>
      <c r="BV155" s="1118"/>
      <c r="BW155" s="1118"/>
      <c r="BX155" s="1118"/>
      <c r="BY155" s="1118"/>
      <c r="BZ155" s="1118"/>
      <c r="CA155" s="1118"/>
      <c r="CB155" s="1118"/>
      <c r="CC155" s="1119"/>
    </row>
    <row r="156" spans="1:81" ht="16.149999999999999" customHeight="1" x14ac:dyDescent="0.25">
      <c r="A156" s="661"/>
      <c r="B156" s="1130"/>
      <c r="C156" s="1130"/>
      <c r="D156" s="1107"/>
      <c r="E156" s="1107"/>
      <c r="F156" s="1100"/>
      <c r="G156" s="1100"/>
      <c r="H156" s="1100"/>
      <c r="I156" s="1100"/>
      <c r="J156" s="1134"/>
      <c r="K156" s="1135"/>
      <c r="L156" s="1137"/>
      <c r="M156" s="1140"/>
      <c r="N156" s="1164"/>
      <c r="O156" s="1167"/>
      <c r="P156" s="1170"/>
      <c r="Q156" s="1173"/>
      <c r="R156" s="1134"/>
      <c r="S156" s="1176"/>
      <c r="T156" s="1128"/>
      <c r="U156" s="1128"/>
      <c r="V156" s="1128"/>
      <c r="W156" s="1176"/>
      <c r="X156" s="667" t="s">
        <v>12</v>
      </c>
      <c r="Y156" s="667" t="s">
        <v>13</v>
      </c>
      <c r="Z156" s="667" t="s">
        <v>12</v>
      </c>
      <c r="AA156" s="667" t="s">
        <v>13</v>
      </c>
      <c r="AB156" s="1130"/>
      <c r="AC156" s="1137"/>
      <c r="AD156" s="1104" t="s">
        <v>8</v>
      </c>
      <c r="AE156" s="1106" t="s">
        <v>9</v>
      </c>
      <c r="AF156" s="1106"/>
      <c r="AG156" s="1106"/>
      <c r="AH156" s="1106"/>
      <c r="AI156" s="1126" t="s">
        <v>1664</v>
      </c>
      <c r="AJ156" s="1102" t="s">
        <v>10</v>
      </c>
      <c r="AK156" s="1130"/>
      <c r="AL156" s="1182"/>
      <c r="AM156" s="1150" t="s">
        <v>11</v>
      </c>
      <c r="AN156" s="1106" t="s">
        <v>9</v>
      </c>
      <c r="AO156" s="1106"/>
      <c r="AP156" s="1106"/>
      <c r="AQ156" s="1106"/>
      <c r="AR156" s="1126" t="s">
        <v>1664</v>
      </c>
      <c r="AS156" s="1102" t="s">
        <v>10</v>
      </c>
      <c r="AT156" s="1130"/>
      <c r="AU156" s="1185"/>
      <c r="AV156" s="1150" t="s">
        <v>11</v>
      </c>
      <c r="AW156" s="1106" t="s">
        <v>9</v>
      </c>
      <c r="AX156" s="1106"/>
      <c r="AY156" s="1106"/>
      <c r="AZ156" s="1106"/>
      <c r="BA156" s="1126" t="s">
        <v>1664</v>
      </c>
      <c r="BB156" s="1102" t="s">
        <v>10</v>
      </c>
      <c r="BC156" s="1130"/>
      <c r="BD156" s="1153"/>
      <c r="BE156" s="1150" t="s">
        <v>11</v>
      </c>
      <c r="BF156" s="1106" t="s">
        <v>9</v>
      </c>
      <c r="BG156" s="1106"/>
      <c r="BH156" s="1106"/>
      <c r="BI156" s="1106"/>
      <c r="BJ156" s="1126" t="s">
        <v>1664</v>
      </c>
      <c r="BK156" s="1102" t="s">
        <v>10</v>
      </c>
      <c r="BL156" s="1130"/>
      <c r="BM156" s="1158"/>
      <c r="BN156" s="1104" t="s">
        <v>11</v>
      </c>
      <c r="BO156" s="1106" t="s">
        <v>9</v>
      </c>
      <c r="BP156" s="1106"/>
      <c r="BQ156" s="1106"/>
      <c r="BR156" s="1106"/>
      <c r="BS156" s="1213" t="s">
        <v>1664</v>
      </c>
      <c r="BT156" s="1214" t="s">
        <v>10</v>
      </c>
      <c r="BU156" s="1120"/>
      <c r="BV156" s="1121"/>
      <c r="BW156" s="1121"/>
      <c r="BX156" s="1121"/>
      <c r="BY156" s="1121"/>
      <c r="BZ156" s="1121"/>
      <c r="CA156" s="1121"/>
      <c r="CB156" s="1121"/>
      <c r="CC156" s="1122"/>
    </row>
    <row r="157" spans="1:81" ht="16.149999999999999" customHeight="1" x14ac:dyDescent="0.25">
      <c r="A157" s="661"/>
      <c r="B157" s="1130"/>
      <c r="C157" s="1130"/>
      <c r="D157" s="1107"/>
      <c r="E157" s="1107"/>
      <c r="F157" s="1101"/>
      <c r="G157" s="1101"/>
      <c r="H157" s="1101"/>
      <c r="I157" s="1101"/>
      <c r="J157" s="1134"/>
      <c r="K157" s="1135"/>
      <c r="L157" s="1138"/>
      <c r="M157" s="1141"/>
      <c r="N157" s="1165"/>
      <c r="O157" s="1168"/>
      <c r="P157" s="1171"/>
      <c r="Q157" s="1174"/>
      <c r="R157" s="1134"/>
      <c r="S157" s="1177"/>
      <c r="T157" s="1128"/>
      <c r="U157" s="1128"/>
      <c r="V157" s="1128"/>
      <c r="W157" s="1177"/>
      <c r="X157" s="668" t="s">
        <v>1671</v>
      </c>
      <c r="Y157" s="668" t="s">
        <v>1671</v>
      </c>
      <c r="Z157" s="668" t="s">
        <v>1671</v>
      </c>
      <c r="AA157" s="668" t="s">
        <v>1671</v>
      </c>
      <c r="AB157" s="1130"/>
      <c r="AC157" s="1138"/>
      <c r="AD157" s="1105"/>
      <c r="AE157" s="662" t="s">
        <v>14</v>
      </c>
      <c r="AF157" s="662" t="s">
        <v>17</v>
      </c>
      <c r="AG157" s="662" t="s">
        <v>15</v>
      </c>
      <c r="AH157" s="662" t="s">
        <v>16</v>
      </c>
      <c r="AI157" s="1127"/>
      <c r="AJ157" s="1103"/>
      <c r="AK157" s="1130"/>
      <c r="AL157" s="1183"/>
      <c r="AM157" s="1151"/>
      <c r="AN157" s="662" t="s">
        <v>14</v>
      </c>
      <c r="AO157" s="662" t="s">
        <v>17</v>
      </c>
      <c r="AP157" s="662" t="s">
        <v>15</v>
      </c>
      <c r="AQ157" s="662" t="s">
        <v>16</v>
      </c>
      <c r="AR157" s="1127"/>
      <c r="AS157" s="1103"/>
      <c r="AT157" s="1130"/>
      <c r="AU157" s="1186"/>
      <c r="AV157" s="1151"/>
      <c r="AW157" s="662" t="s">
        <v>14</v>
      </c>
      <c r="AX157" s="662" t="s">
        <v>17</v>
      </c>
      <c r="AY157" s="662" t="s">
        <v>15</v>
      </c>
      <c r="AZ157" s="662" t="s">
        <v>16</v>
      </c>
      <c r="BA157" s="1127"/>
      <c r="BB157" s="1103"/>
      <c r="BC157" s="1130"/>
      <c r="BD157" s="1154"/>
      <c r="BE157" s="1151"/>
      <c r="BF157" s="662" t="s">
        <v>14</v>
      </c>
      <c r="BG157" s="662" t="s">
        <v>17</v>
      </c>
      <c r="BH157" s="662" t="s">
        <v>15</v>
      </c>
      <c r="BI157" s="662" t="s">
        <v>16</v>
      </c>
      <c r="BJ157" s="1127"/>
      <c r="BK157" s="1103"/>
      <c r="BL157" s="1130"/>
      <c r="BM157" s="1159"/>
      <c r="BN157" s="1105"/>
      <c r="BO157" s="662" t="s">
        <v>14</v>
      </c>
      <c r="BP157" s="662" t="s">
        <v>17</v>
      </c>
      <c r="BQ157" s="662" t="s">
        <v>15</v>
      </c>
      <c r="BR157" s="662" t="s">
        <v>16</v>
      </c>
      <c r="BS157" s="1127"/>
      <c r="BT157" s="1215"/>
      <c r="BU157" s="1123"/>
      <c r="BV157" s="1124"/>
      <c r="BW157" s="1124"/>
      <c r="BX157" s="1124"/>
      <c r="BY157" s="1124"/>
      <c r="BZ157" s="1124"/>
      <c r="CA157" s="1124"/>
      <c r="CB157" s="1124"/>
      <c r="CC157" s="1125"/>
    </row>
    <row r="158" spans="1:81" ht="16.149999999999999" customHeight="1" thickBot="1" x14ac:dyDescent="0.3">
      <c r="B158" s="658"/>
    </row>
    <row r="159" spans="1:81" s="690" customFormat="1" ht="40.15" customHeight="1" thickTop="1" thickBot="1" x14ac:dyDescent="0.3">
      <c r="A159" s="673"/>
      <c r="B159" s="2431" t="s">
        <v>1628</v>
      </c>
      <c r="C159" s="1314" t="s">
        <v>1632</v>
      </c>
      <c r="D159" s="1096"/>
      <c r="E159" s="1093"/>
      <c r="F159" s="1093"/>
      <c r="G159" s="1093"/>
      <c r="H159" s="1093"/>
      <c r="I159" s="1093"/>
      <c r="J159" s="1744">
        <v>965</v>
      </c>
      <c r="K159" s="1216" t="str">
        <f>+[27]Metas!K1129</f>
        <v>Iniciativas apoyadas para el desarrollo y transferencia de modelos tecnológicos de producción industrial, en los sectores estratégicos del Departamento.</v>
      </c>
      <c r="L159" s="1222"/>
      <c r="M159" s="1225">
        <f>SUM(N159:Q159)</f>
        <v>1</v>
      </c>
      <c r="N159" s="1228"/>
      <c r="O159" s="1231">
        <v>0.3</v>
      </c>
      <c r="P159" s="1234">
        <v>0.3</v>
      </c>
      <c r="Q159" s="1237">
        <v>0.4</v>
      </c>
      <c r="R159" s="1219">
        <f>+$J159</f>
        <v>965</v>
      </c>
      <c r="S159" s="677" t="s">
        <v>7650</v>
      </c>
      <c r="T159" s="708" t="s">
        <v>3834</v>
      </c>
      <c r="U159" s="708" t="s">
        <v>3839</v>
      </c>
      <c r="V159" s="708" t="s">
        <v>3842</v>
      </c>
      <c r="W159" s="677" t="s">
        <v>6428</v>
      </c>
      <c r="X159" s="669">
        <v>44652</v>
      </c>
      <c r="Y159" s="669">
        <v>44742</v>
      </c>
      <c r="Z159" s="669"/>
      <c r="AA159" s="669"/>
      <c r="AB159" s="1219">
        <f t="shared" si="131"/>
        <v>965</v>
      </c>
      <c r="AC159" s="1240">
        <f t="shared" ref="AC159" si="158">+L159</f>
        <v>0</v>
      </c>
      <c r="AD159" s="308">
        <f t="shared" si="147"/>
        <v>15</v>
      </c>
      <c r="AE159" s="308">
        <f t="shared" si="147"/>
        <v>15</v>
      </c>
      <c r="AF159" s="308">
        <f t="shared" si="147"/>
        <v>0</v>
      </c>
      <c r="AG159" s="308">
        <f t="shared" si="147"/>
        <v>0</v>
      </c>
      <c r="AH159" s="308">
        <f t="shared" si="147"/>
        <v>0</v>
      </c>
      <c r="AI159" s="308">
        <f t="shared" si="147"/>
        <v>0</v>
      </c>
      <c r="AJ159" s="308">
        <f t="shared" si="147"/>
        <v>0</v>
      </c>
      <c r="AK159" s="1219">
        <f t="shared" si="134"/>
        <v>965</v>
      </c>
      <c r="AL159" s="1243">
        <f>+N159</f>
        <v>0</v>
      </c>
      <c r="AM159" s="308">
        <f t="shared" si="154"/>
        <v>0</v>
      </c>
      <c r="AN159" s="683"/>
      <c r="AO159" s="683"/>
      <c r="AP159" s="683"/>
      <c r="AQ159" s="683"/>
      <c r="AR159" s="683"/>
      <c r="AS159" s="683"/>
      <c r="AT159" s="1219">
        <f t="shared" si="136"/>
        <v>965</v>
      </c>
      <c r="AU159" s="1246">
        <f>+O159</f>
        <v>0.3</v>
      </c>
      <c r="AV159" s="308">
        <f t="shared" si="155"/>
        <v>5</v>
      </c>
      <c r="AW159" s="683">
        <v>5</v>
      </c>
      <c r="AX159" s="683"/>
      <c r="AY159" s="683"/>
      <c r="AZ159" s="683"/>
      <c r="BA159" s="683"/>
      <c r="BB159" s="683"/>
      <c r="BC159" s="1219">
        <f t="shared" si="138"/>
        <v>965</v>
      </c>
      <c r="BD159" s="1249">
        <f>+P159</f>
        <v>0.3</v>
      </c>
      <c r="BE159" s="308">
        <f t="shared" si="156"/>
        <v>5</v>
      </c>
      <c r="BF159" s="683">
        <v>5</v>
      </c>
      <c r="BG159" s="683"/>
      <c r="BH159" s="683"/>
      <c r="BI159" s="683"/>
      <c r="BJ159" s="683"/>
      <c r="BK159" s="683"/>
      <c r="BL159" s="1219">
        <f t="shared" si="140"/>
        <v>965</v>
      </c>
      <c r="BM159" s="1252">
        <f>+Q159</f>
        <v>0.4</v>
      </c>
      <c r="BN159" s="308">
        <f t="shared" si="157"/>
        <v>5</v>
      </c>
      <c r="BO159" s="683">
        <v>5</v>
      </c>
      <c r="BP159" s="683"/>
      <c r="BQ159" s="683"/>
      <c r="BR159" s="683"/>
      <c r="BS159" s="683"/>
      <c r="BT159" s="683"/>
      <c r="BU159" s="1204"/>
      <c r="BV159" s="1205"/>
      <c r="BW159" s="1205"/>
      <c r="BX159" s="1205"/>
      <c r="BY159" s="1205"/>
      <c r="BZ159" s="1205"/>
      <c r="CA159" s="1205"/>
      <c r="CB159" s="1205"/>
      <c r="CC159" s="1206"/>
    </row>
    <row r="160" spans="1:81" s="690" customFormat="1" ht="40.15" customHeight="1" thickTop="1" thickBot="1" x14ac:dyDescent="0.3">
      <c r="A160" s="673"/>
      <c r="B160" s="2432"/>
      <c r="C160" s="1315"/>
      <c r="D160" s="1097"/>
      <c r="E160" s="1094"/>
      <c r="F160" s="1094"/>
      <c r="G160" s="1094"/>
      <c r="H160" s="1094"/>
      <c r="I160" s="1094"/>
      <c r="J160" s="1722"/>
      <c r="K160" s="1217"/>
      <c r="L160" s="1223"/>
      <c r="M160" s="1226"/>
      <c r="N160" s="1229"/>
      <c r="O160" s="1232"/>
      <c r="P160" s="1235"/>
      <c r="Q160" s="1238"/>
      <c r="R160" s="1220"/>
      <c r="S160" s="678" t="s">
        <v>7626</v>
      </c>
      <c r="T160" s="708" t="s">
        <v>3834</v>
      </c>
      <c r="U160" s="708" t="s">
        <v>3839</v>
      </c>
      <c r="V160" s="708" t="s">
        <v>3842</v>
      </c>
      <c r="W160" s="678" t="s">
        <v>5789</v>
      </c>
      <c r="X160" s="670">
        <v>44743</v>
      </c>
      <c r="Y160" s="670">
        <v>44925</v>
      </c>
      <c r="Z160" s="670"/>
      <c r="AA160" s="670"/>
      <c r="AB160" s="1220"/>
      <c r="AC160" s="1241"/>
      <c r="AD160" s="303">
        <f t="shared" si="147"/>
        <v>15</v>
      </c>
      <c r="AE160" s="303">
        <f t="shared" si="147"/>
        <v>15</v>
      </c>
      <c r="AF160" s="303">
        <f t="shared" si="147"/>
        <v>0</v>
      </c>
      <c r="AG160" s="303">
        <f t="shared" si="147"/>
        <v>0</v>
      </c>
      <c r="AH160" s="303">
        <f t="shared" si="147"/>
        <v>0</v>
      </c>
      <c r="AI160" s="303">
        <f t="shared" si="147"/>
        <v>0</v>
      </c>
      <c r="AJ160" s="303">
        <f t="shared" si="147"/>
        <v>0</v>
      </c>
      <c r="AK160" s="1220"/>
      <c r="AL160" s="1244"/>
      <c r="AM160" s="303">
        <f t="shared" si="154"/>
        <v>0</v>
      </c>
      <c r="AN160" s="684"/>
      <c r="AO160" s="684"/>
      <c r="AP160" s="684"/>
      <c r="AQ160" s="684"/>
      <c r="AR160" s="684"/>
      <c r="AS160" s="684"/>
      <c r="AT160" s="1220"/>
      <c r="AU160" s="1247"/>
      <c r="AV160" s="303">
        <f t="shared" si="155"/>
        <v>5</v>
      </c>
      <c r="AW160" s="684">
        <v>5</v>
      </c>
      <c r="AX160" s="684"/>
      <c r="AY160" s="684"/>
      <c r="AZ160" s="684"/>
      <c r="BA160" s="684"/>
      <c r="BB160" s="684"/>
      <c r="BC160" s="1220"/>
      <c r="BD160" s="1250"/>
      <c r="BE160" s="303">
        <f t="shared" si="156"/>
        <v>5</v>
      </c>
      <c r="BF160" s="684">
        <v>5</v>
      </c>
      <c r="BG160" s="684"/>
      <c r="BH160" s="684"/>
      <c r="BI160" s="684"/>
      <c r="BJ160" s="684"/>
      <c r="BK160" s="684"/>
      <c r="BL160" s="1220"/>
      <c r="BM160" s="1253"/>
      <c r="BN160" s="303">
        <f t="shared" si="157"/>
        <v>5</v>
      </c>
      <c r="BO160" s="684">
        <v>5</v>
      </c>
      <c r="BP160" s="684"/>
      <c r="BQ160" s="684"/>
      <c r="BR160" s="684"/>
      <c r="BS160" s="684"/>
      <c r="BT160" s="684"/>
      <c r="BU160" s="1207"/>
      <c r="BV160" s="1208"/>
      <c r="BW160" s="1208"/>
      <c r="BX160" s="1208"/>
      <c r="BY160" s="1208"/>
      <c r="BZ160" s="1208"/>
      <c r="CA160" s="1208"/>
      <c r="CB160" s="1208"/>
      <c r="CC160" s="1209"/>
    </row>
    <row r="161" spans="1:81" s="690" customFormat="1" ht="40.15" customHeight="1" thickTop="1" x14ac:dyDescent="0.25">
      <c r="A161" s="673"/>
      <c r="B161" s="2432"/>
      <c r="C161" s="1315"/>
      <c r="D161" s="1096"/>
      <c r="E161" s="1093"/>
      <c r="F161" s="1093"/>
      <c r="G161" s="1093"/>
      <c r="H161" s="1093"/>
      <c r="I161" s="1093"/>
      <c r="J161" s="1744">
        <v>966</v>
      </c>
      <c r="K161" s="1216" t="str">
        <f>+[27]Metas!K1130</f>
        <v>Estrategias comerciales promocionadas a partir de una marca región y sello territorial.</v>
      </c>
      <c r="L161" s="1222"/>
      <c r="M161" s="1225">
        <f>SUM(N161:Q161)</f>
        <v>0</v>
      </c>
      <c r="N161" s="1228"/>
      <c r="O161" s="1231"/>
      <c r="P161" s="1234"/>
      <c r="Q161" s="1237"/>
      <c r="R161" s="1219">
        <f>+$J161</f>
        <v>966</v>
      </c>
      <c r="S161" s="677"/>
      <c r="T161" s="708"/>
      <c r="U161" s="708"/>
      <c r="V161" s="708"/>
      <c r="W161" s="677"/>
      <c r="X161" s="669"/>
      <c r="Y161" s="669"/>
      <c r="Z161" s="669"/>
      <c r="AA161" s="669"/>
      <c r="AB161" s="1219">
        <f t="shared" si="131"/>
        <v>966</v>
      </c>
      <c r="AC161" s="1240">
        <f t="shared" ref="AC161" si="159">+L161</f>
        <v>0</v>
      </c>
      <c r="AD161" s="308">
        <f t="shared" si="147"/>
        <v>0</v>
      </c>
      <c r="AE161" s="308">
        <f t="shared" si="147"/>
        <v>0</v>
      </c>
      <c r="AF161" s="308">
        <f t="shared" si="147"/>
        <v>0</v>
      </c>
      <c r="AG161" s="308">
        <f t="shared" si="147"/>
        <v>0</v>
      </c>
      <c r="AH161" s="308">
        <f t="shared" si="147"/>
        <v>0</v>
      </c>
      <c r="AI161" s="308">
        <f t="shared" si="147"/>
        <v>0</v>
      </c>
      <c r="AJ161" s="308">
        <f t="shared" si="147"/>
        <v>0</v>
      </c>
      <c r="AK161" s="1219">
        <f t="shared" si="134"/>
        <v>966</v>
      </c>
      <c r="AL161" s="1243">
        <f>+N161</f>
        <v>0</v>
      </c>
      <c r="AM161" s="308">
        <f t="shared" si="154"/>
        <v>0</v>
      </c>
      <c r="AN161" s="683"/>
      <c r="AO161" s="683"/>
      <c r="AP161" s="683"/>
      <c r="AQ161" s="683"/>
      <c r="AR161" s="683"/>
      <c r="AS161" s="683"/>
      <c r="AT161" s="1219">
        <f t="shared" si="136"/>
        <v>966</v>
      </c>
      <c r="AU161" s="1246">
        <f>+O161</f>
        <v>0</v>
      </c>
      <c r="AV161" s="308">
        <f t="shared" si="155"/>
        <v>0</v>
      </c>
      <c r="AW161" s="683"/>
      <c r="AX161" s="683"/>
      <c r="AY161" s="683"/>
      <c r="AZ161" s="683"/>
      <c r="BA161" s="683"/>
      <c r="BB161" s="683"/>
      <c r="BC161" s="1219">
        <f t="shared" si="138"/>
        <v>966</v>
      </c>
      <c r="BD161" s="1249">
        <f>+P161</f>
        <v>0</v>
      </c>
      <c r="BE161" s="308">
        <f t="shared" si="156"/>
        <v>0</v>
      </c>
      <c r="BF161" s="683"/>
      <c r="BG161" s="683"/>
      <c r="BH161" s="683"/>
      <c r="BI161" s="683"/>
      <c r="BJ161" s="683"/>
      <c r="BK161" s="683"/>
      <c r="BL161" s="1219">
        <f t="shared" si="140"/>
        <v>966</v>
      </c>
      <c r="BM161" s="1252">
        <f>+Q161</f>
        <v>0</v>
      </c>
      <c r="BN161" s="308">
        <f t="shared" si="157"/>
        <v>0</v>
      </c>
      <c r="BO161" s="683"/>
      <c r="BP161" s="683"/>
      <c r="BQ161" s="683"/>
      <c r="BR161" s="683"/>
      <c r="BS161" s="683"/>
      <c r="BT161" s="683"/>
      <c r="BU161" s="1204"/>
      <c r="BV161" s="1205"/>
      <c r="BW161" s="1205"/>
      <c r="BX161" s="1205"/>
      <c r="BY161" s="1205"/>
      <c r="BZ161" s="1205"/>
      <c r="CA161" s="1205"/>
      <c r="CB161" s="1205"/>
      <c r="CC161" s="1206"/>
    </row>
    <row r="162" spans="1:81" s="690" customFormat="1" ht="40.15" customHeight="1" x14ac:dyDescent="0.25">
      <c r="A162" s="673"/>
      <c r="B162" s="2432"/>
      <c r="C162" s="1315"/>
      <c r="D162" s="1097"/>
      <c r="E162" s="1094"/>
      <c r="F162" s="1094"/>
      <c r="G162" s="1094"/>
      <c r="H162" s="1094"/>
      <c r="I162" s="1094"/>
      <c r="J162" s="1722"/>
      <c r="K162" s="1217"/>
      <c r="L162" s="1223"/>
      <c r="M162" s="1226"/>
      <c r="N162" s="1229"/>
      <c r="O162" s="1232"/>
      <c r="P162" s="1235"/>
      <c r="Q162" s="1238"/>
      <c r="R162" s="1220"/>
      <c r="S162" s="678"/>
      <c r="T162" s="709"/>
      <c r="U162" s="709"/>
      <c r="V162" s="709"/>
      <c r="W162" s="678"/>
      <c r="X162" s="670"/>
      <c r="Y162" s="670"/>
      <c r="Z162" s="670"/>
      <c r="AA162" s="670"/>
      <c r="AB162" s="1220"/>
      <c r="AC162" s="1241"/>
      <c r="AD162" s="303">
        <f t="shared" si="147"/>
        <v>0</v>
      </c>
      <c r="AE162" s="303">
        <f t="shared" si="147"/>
        <v>0</v>
      </c>
      <c r="AF162" s="303">
        <f t="shared" si="147"/>
        <v>0</v>
      </c>
      <c r="AG162" s="303">
        <f t="shared" si="147"/>
        <v>0</v>
      </c>
      <c r="AH162" s="303">
        <f t="shared" si="147"/>
        <v>0</v>
      </c>
      <c r="AI162" s="303">
        <f t="shared" si="147"/>
        <v>0</v>
      </c>
      <c r="AJ162" s="303">
        <f t="shared" si="147"/>
        <v>0</v>
      </c>
      <c r="AK162" s="1220"/>
      <c r="AL162" s="1244"/>
      <c r="AM162" s="303">
        <f t="shared" si="154"/>
        <v>0</v>
      </c>
      <c r="AN162" s="684"/>
      <c r="AO162" s="684"/>
      <c r="AP162" s="684"/>
      <c r="AQ162" s="684"/>
      <c r="AR162" s="684"/>
      <c r="AS162" s="684"/>
      <c r="AT162" s="1220"/>
      <c r="AU162" s="1247"/>
      <c r="AV162" s="303">
        <f t="shared" si="155"/>
        <v>0</v>
      </c>
      <c r="AW162" s="684"/>
      <c r="AX162" s="684"/>
      <c r="AY162" s="684"/>
      <c r="AZ162" s="684"/>
      <c r="BA162" s="684"/>
      <c r="BB162" s="684"/>
      <c r="BC162" s="1220"/>
      <c r="BD162" s="1250"/>
      <c r="BE162" s="303">
        <f t="shared" si="156"/>
        <v>0</v>
      </c>
      <c r="BF162" s="684"/>
      <c r="BG162" s="684"/>
      <c r="BH162" s="684"/>
      <c r="BI162" s="684"/>
      <c r="BJ162" s="684"/>
      <c r="BK162" s="684"/>
      <c r="BL162" s="1220"/>
      <c r="BM162" s="1253"/>
      <c r="BN162" s="303">
        <f t="shared" si="157"/>
        <v>0</v>
      </c>
      <c r="BO162" s="684"/>
      <c r="BP162" s="684"/>
      <c r="BQ162" s="684"/>
      <c r="BR162" s="684"/>
      <c r="BS162" s="684"/>
      <c r="BT162" s="684"/>
      <c r="BU162" s="1207"/>
      <c r="BV162" s="1208"/>
      <c r="BW162" s="1208"/>
      <c r="BX162" s="1208"/>
      <c r="BY162" s="1208"/>
      <c r="BZ162" s="1208"/>
      <c r="CA162" s="1208"/>
      <c r="CB162" s="1208"/>
      <c r="CC162" s="1209"/>
    </row>
    <row r="163" spans="1:81" s="690" customFormat="1" ht="40.15" customHeight="1" x14ac:dyDescent="0.25">
      <c r="A163" s="673"/>
      <c r="B163" s="2432"/>
      <c r="C163" s="1315"/>
      <c r="D163" s="1097"/>
      <c r="E163" s="1094"/>
      <c r="F163" s="1094"/>
      <c r="G163" s="1094"/>
      <c r="H163" s="1094"/>
      <c r="I163" s="1094"/>
      <c r="J163" s="1722"/>
      <c r="K163" s="1217"/>
      <c r="L163" s="1223"/>
      <c r="M163" s="1226"/>
      <c r="N163" s="1229"/>
      <c r="O163" s="1232"/>
      <c r="P163" s="1235"/>
      <c r="Q163" s="1238"/>
      <c r="R163" s="1220"/>
      <c r="S163" s="678"/>
      <c r="T163" s="709"/>
      <c r="U163" s="709"/>
      <c r="V163" s="709"/>
      <c r="W163" s="678"/>
      <c r="X163" s="670"/>
      <c r="Y163" s="670"/>
      <c r="Z163" s="670"/>
      <c r="AA163" s="670"/>
      <c r="AB163" s="1220"/>
      <c r="AC163" s="1241"/>
      <c r="AD163" s="303">
        <f t="shared" si="147"/>
        <v>0</v>
      </c>
      <c r="AE163" s="303">
        <f t="shared" si="147"/>
        <v>0</v>
      </c>
      <c r="AF163" s="303">
        <f t="shared" si="147"/>
        <v>0</v>
      </c>
      <c r="AG163" s="303">
        <f t="shared" si="147"/>
        <v>0</v>
      </c>
      <c r="AH163" s="303">
        <f t="shared" si="147"/>
        <v>0</v>
      </c>
      <c r="AI163" s="303">
        <f t="shared" si="147"/>
        <v>0</v>
      </c>
      <c r="AJ163" s="303">
        <f t="shared" si="147"/>
        <v>0</v>
      </c>
      <c r="AK163" s="1220"/>
      <c r="AL163" s="1244"/>
      <c r="AM163" s="303">
        <f t="shared" si="154"/>
        <v>0</v>
      </c>
      <c r="AN163" s="684"/>
      <c r="AO163" s="684"/>
      <c r="AP163" s="684"/>
      <c r="AQ163" s="684"/>
      <c r="AR163" s="684"/>
      <c r="AS163" s="684"/>
      <c r="AT163" s="1220"/>
      <c r="AU163" s="1247"/>
      <c r="AV163" s="303">
        <f t="shared" si="155"/>
        <v>0</v>
      </c>
      <c r="AW163" s="684"/>
      <c r="AX163" s="684"/>
      <c r="AY163" s="684"/>
      <c r="AZ163" s="684"/>
      <c r="BA163" s="684"/>
      <c r="BB163" s="684"/>
      <c r="BC163" s="1220"/>
      <c r="BD163" s="1250"/>
      <c r="BE163" s="303">
        <f t="shared" si="156"/>
        <v>0</v>
      </c>
      <c r="BF163" s="684"/>
      <c r="BG163" s="684"/>
      <c r="BH163" s="684"/>
      <c r="BI163" s="684"/>
      <c r="BJ163" s="684"/>
      <c r="BK163" s="684"/>
      <c r="BL163" s="1220"/>
      <c r="BM163" s="1253"/>
      <c r="BN163" s="303">
        <f t="shared" si="157"/>
        <v>0</v>
      </c>
      <c r="BO163" s="684"/>
      <c r="BP163" s="684"/>
      <c r="BQ163" s="684"/>
      <c r="BR163" s="684"/>
      <c r="BS163" s="684"/>
      <c r="BT163" s="684"/>
      <c r="BU163" s="1207"/>
      <c r="BV163" s="1208"/>
      <c r="BW163" s="1208"/>
      <c r="BX163" s="1208"/>
      <c r="BY163" s="1208"/>
      <c r="BZ163" s="1208"/>
      <c r="CA163" s="1208"/>
      <c r="CB163" s="1208"/>
      <c r="CC163" s="1209"/>
    </row>
    <row r="164" spans="1:81" s="690" customFormat="1" ht="40.15" customHeight="1" thickBot="1" x14ac:dyDescent="0.3">
      <c r="A164" s="673"/>
      <c r="B164" s="2432"/>
      <c r="C164" s="1315"/>
      <c r="D164" s="1098"/>
      <c r="E164" s="1095"/>
      <c r="F164" s="1095"/>
      <c r="G164" s="1095"/>
      <c r="H164" s="1095"/>
      <c r="I164" s="1095"/>
      <c r="J164" s="1745"/>
      <c r="K164" s="1218"/>
      <c r="L164" s="1224"/>
      <c r="M164" s="1227"/>
      <c r="N164" s="1230"/>
      <c r="O164" s="1233"/>
      <c r="P164" s="1236"/>
      <c r="Q164" s="1239"/>
      <c r="R164" s="1221"/>
      <c r="S164" s="679"/>
      <c r="T164" s="710"/>
      <c r="U164" s="710"/>
      <c r="V164" s="710"/>
      <c r="W164" s="679"/>
      <c r="X164" s="671"/>
      <c r="Y164" s="671"/>
      <c r="Z164" s="671"/>
      <c r="AA164" s="671"/>
      <c r="AB164" s="1221"/>
      <c r="AC164" s="1242"/>
      <c r="AD164" s="306">
        <f t="shared" si="147"/>
        <v>0</v>
      </c>
      <c r="AE164" s="306">
        <f t="shared" si="147"/>
        <v>0</v>
      </c>
      <c r="AF164" s="306">
        <f t="shared" si="147"/>
        <v>0</v>
      </c>
      <c r="AG164" s="306">
        <f t="shared" si="147"/>
        <v>0</v>
      </c>
      <c r="AH164" s="306">
        <f t="shared" si="147"/>
        <v>0</v>
      </c>
      <c r="AI164" s="306">
        <f t="shared" si="147"/>
        <v>0</v>
      </c>
      <c r="AJ164" s="306">
        <f t="shared" si="147"/>
        <v>0</v>
      </c>
      <c r="AK164" s="1221"/>
      <c r="AL164" s="1245"/>
      <c r="AM164" s="306">
        <f t="shared" si="154"/>
        <v>0</v>
      </c>
      <c r="AN164" s="685"/>
      <c r="AO164" s="685"/>
      <c r="AP164" s="685"/>
      <c r="AQ164" s="685"/>
      <c r="AR164" s="685"/>
      <c r="AS164" s="685"/>
      <c r="AT164" s="1221"/>
      <c r="AU164" s="1248"/>
      <c r="AV164" s="306">
        <f t="shared" si="155"/>
        <v>0</v>
      </c>
      <c r="AW164" s="685"/>
      <c r="AX164" s="685"/>
      <c r="AY164" s="685"/>
      <c r="AZ164" s="685"/>
      <c r="BA164" s="685"/>
      <c r="BB164" s="685"/>
      <c r="BC164" s="1221"/>
      <c r="BD164" s="1251"/>
      <c r="BE164" s="306">
        <f t="shared" si="156"/>
        <v>0</v>
      </c>
      <c r="BF164" s="685"/>
      <c r="BG164" s="685"/>
      <c r="BH164" s="685"/>
      <c r="BI164" s="685"/>
      <c r="BJ164" s="685"/>
      <c r="BK164" s="685"/>
      <c r="BL164" s="1221"/>
      <c r="BM164" s="1254"/>
      <c r="BN164" s="306">
        <f t="shared" si="157"/>
        <v>0</v>
      </c>
      <c r="BO164" s="685"/>
      <c r="BP164" s="685"/>
      <c r="BQ164" s="685"/>
      <c r="BR164" s="685"/>
      <c r="BS164" s="685"/>
      <c r="BT164" s="685"/>
      <c r="BU164" s="1210"/>
      <c r="BV164" s="1211"/>
      <c r="BW164" s="1211"/>
      <c r="BX164" s="1211"/>
      <c r="BY164" s="1211"/>
      <c r="BZ164" s="1211"/>
      <c r="CA164" s="1211"/>
      <c r="CB164" s="1211"/>
      <c r="CC164" s="1212"/>
    </row>
    <row r="165" spans="1:81" s="690" customFormat="1" ht="40.15" customHeight="1" thickTop="1" x14ac:dyDescent="0.25">
      <c r="A165" s="673"/>
      <c r="B165" s="2432"/>
      <c r="C165" s="1314" t="s">
        <v>1635</v>
      </c>
      <c r="D165" s="1096"/>
      <c r="E165" s="1093"/>
      <c r="F165" s="1093"/>
      <c r="G165" s="1093"/>
      <c r="H165" s="1093"/>
      <c r="I165" s="1093"/>
      <c r="J165" s="1744">
        <v>967</v>
      </c>
      <c r="K165" s="1216" t="str">
        <f>+[27]Metas!K1131</f>
        <v>Estrategia diseñada para el Fortalecimiento de la capacidad instalada de la zona franca como eje del desarrollo industrial en Norte de Santander.</v>
      </c>
      <c r="L165" s="1222"/>
      <c r="M165" s="1225">
        <f>SUM(N165:Q165)</f>
        <v>0</v>
      </c>
      <c r="N165" s="1228"/>
      <c r="O165" s="1231"/>
      <c r="P165" s="1234"/>
      <c r="Q165" s="1237"/>
      <c r="R165" s="1219">
        <f>+$J165</f>
        <v>967</v>
      </c>
      <c r="S165" s="677"/>
      <c r="T165" s="708"/>
      <c r="U165" s="708"/>
      <c r="V165" s="708"/>
      <c r="W165" s="677"/>
      <c r="X165" s="669"/>
      <c r="Y165" s="669"/>
      <c r="Z165" s="669"/>
      <c r="AA165" s="669"/>
      <c r="AB165" s="1219">
        <f t="shared" si="131"/>
        <v>967</v>
      </c>
      <c r="AC165" s="1240">
        <f t="shared" ref="AC165" si="160">+L165</f>
        <v>0</v>
      </c>
      <c r="AD165" s="308">
        <f t="shared" si="147"/>
        <v>0</v>
      </c>
      <c r="AE165" s="308">
        <f t="shared" si="147"/>
        <v>0</v>
      </c>
      <c r="AF165" s="308">
        <f t="shared" si="147"/>
        <v>0</v>
      </c>
      <c r="AG165" s="308">
        <f t="shared" si="147"/>
        <v>0</v>
      </c>
      <c r="AH165" s="308">
        <f t="shared" si="147"/>
        <v>0</v>
      </c>
      <c r="AI165" s="308">
        <f t="shared" si="147"/>
        <v>0</v>
      </c>
      <c r="AJ165" s="308">
        <f t="shared" si="147"/>
        <v>0</v>
      </c>
      <c r="AK165" s="1219">
        <f t="shared" si="134"/>
        <v>967</v>
      </c>
      <c r="AL165" s="1243">
        <f>+N165</f>
        <v>0</v>
      </c>
      <c r="AM165" s="308">
        <f t="shared" si="154"/>
        <v>0</v>
      </c>
      <c r="AN165" s="683"/>
      <c r="AO165" s="683"/>
      <c r="AP165" s="683"/>
      <c r="AQ165" s="683"/>
      <c r="AR165" s="683"/>
      <c r="AS165" s="683"/>
      <c r="AT165" s="1219">
        <f t="shared" si="136"/>
        <v>967</v>
      </c>
      <c r="AU165" s="1246">
        <f>+O165</f>
        <v>0</v>
      </c>
      <c r="AV165" s="308">
        <f t="shared" si="155"/>
        <v>0</v>
      </c>
      <c r="AW165" s="683"/>
      <c r="AX165" s="683"/>
      <c r="AY165" s="683"/>
      <c r="AZ165" s="683"/>
      <c r="BA165" s="683"/>
      <c r="BB165" s="683"/>
      <c r="BC165" s="1219">
        <f t="shared" si="138"/>
        <v>967</v>
      </c>
      <c r="BD165" s="1249">
        <f>+P165</f>
        <v>0</v>
      </c>
      <c r="BE165" s="308">
        <f t="shared" si="156"/>
        <v>0</v>
      </c>
      <c r="BF165" s="683"/>
      <c r="BG165" s="683"/>
      <c r="BH165" s="683"/>
      <c r="BI165" s="683"/>
      <c r="BJ165" s="683"/>
      <c r="BK165" s="683"/>
      <c r="BL165" s="1219">
        <f t="shared" si="140"/>
        <v>967</v>
      </c>
      <c r="BM165" s="1252">
        <f>+Q165</f>
        <v>0</v>
      </c>
      <c r="BN165" s="308">
        <f t="shared" si="157"/>
        <v>0</v>
      </c>
      <c r="BO165" s="683"/>
      <c r="BP165" s="683"/>
      <c r="BQ165" s="683"/>
      <c r="BR165" s="683"/>
      <c r="BS165" s="683"/>
      <c r="BT165" s="683"/>
      <c r="BU165" s="1204"/>
      <c r="BV165" s="1205"/>
      <c r="BW165" s="1205"/>
      <c r="BX165" s="1205"/>
      <c r="BY165" s="1205"/>
      <c r="BZ165" s="1205"/>
      <c r="CA165" s="1205"/>
      <c r="CB165" s="1205"/>
      <c r="CC165" s="1206"/>
    </row>
    <row r="166" spans="1:81" s="690" customFormat="1" ht="40.15" customHeight="1" x14ac:dyDescent="0.25">
      <c r="A166" s="673"/>
      <c r="B166" s="2432"/>
      <c r="C166" s="1315"/>
      <c r="D166" s="1097"/>
      <c r="E166" s="1094"/>
      <c r="F166" s="1094"/>
      <c r="G166" s="1094"/>
      <c r="H166" s="1094"/>
      <c r="I166" s="1094"/>
      <c r="J166" s="1722"/>
      <c r="K166" s="1217"/>
      <c r="L166" s="1223"/>
      <c r="M166" s="1226"/>
      <c r="N166" s="1229"/>
      <c r="O166" s="1232"/>
      <c r="P166" s="1235"/>
      <c r="Q166" s="1238"/>
      <c r="R166" s="1220"/>
      <c r="S166" s="678"/>
      <c r="T166" s="709"/>
      <c r="U166" s="709"/>
      <c r="V166" s="709"/>
      <c r="W166" s="678"/>
      <c r="X166" s="670"/>
      <c r="Y166" s="670"/>
      <c r="Z166" s="670"/>
      <c r="AA166" s="670"/>
      <c r="AB166" s="1220"/>
      <c r="AC166" s="1241"/>
      <c r="AD166" s="303">
        <f t="shared" si="147"/>
        <v>0</v>
      </c>
      <c r="AE166" s="303">
        <f t="shared" si="147"/>
        <v>0</v>
      </c>
      <c r="AF166" s="303">
        <f t="shared" si="147"/>
        <v>0</v>
      </c>
      <c r="AG166" s="303">
        <f t="shared" si="147"/>
        <v>0</v>
      </c>
      <c r="AH166" s="303">
        <f t="shared" si="147"/>
        <v>0</v>
      </c>
      <c r="AI166" s="303">
        <f t="shared" si="147"/>
        <v>0</v>
      </c>
      <c r="AJ166" s="303">
        <f t="shared" si="147"/>
        <v>0</v>
      </c>
      <c r="AK166" s="1220"/>
      <c r="AL166" s="1244"/>
      <c r="AM166" s="303">
        <f t="shared" si="154"/>
        <v>0</v>
      </c>
      <c r="AN166" s="684"/>
      <c r="AO166" s="684"/>
      <c r="AP166" s="684"/>
      <c r="AQ166" s="684"/>
      <c r="AR166" s="684"/>
      <c r="AS166" s="684"/>
      <c r="AT166" s="1220"/>
      <c r="AU166" s="1247"/>
      <c r="AV166" s="303">
        <f t="shared" si="155"/>
        <v>0</v>
      </c>
      <c r="AW166" s="684"/>
      <c r="AX166" s="684"/>
      <c r="AY166" s="684"/>
      <c r="AZ166" s="684"/>
      <c r="BA166" s="684"/>
      <c r="BB166" s="684"/>
      <c r="BC166" s="1220"/>
      <c r="BD166" s="1250"/>
      <c r="BE166" s="303">
        <f t="shared" si="156"/>
        <v>0</v>
      </c>
      <c r="BF166" s="684"/>
      <c r="BG166" s="684"/>
      <c r="BH166" s="684"/>
      <c r="BI166" s="684"/>
      <c r="BJ166" s="684"/>
      <c r="BK166" s="684"/>
      <c r="BL166" s="1220"/>
      <c r="BM166" s="1253"/>
      <c r="BN166" s="303">
        <f t="shared" si="157"/>
        <v>0</v>
      </c>
      <c r="BO166" s="684"/>
      <c r="BP166" s="684"/>
      <c r="BQ166" s="684"/>
      <c r="BR166" s="684"/>
      <c r="BS166" s="684"/>
      <c r="BT166" s="684"/>
      <c r="BU166" s="1207"/>
      <c r="BV166" s="1208"/>
      <c r="BW166" s="1208"/>
      <c r="BX166" s="1208"/>
      <c r="BY166" s="1208"/>
      <c r="BZ166" s="1208"/>
      <c r="CA166" s="1208"/>
      <c r="CB166" s="1208"/>
      <c r="CC166" s="1209"/>
    </row>
    <row r="167" spans="1:81" s="690" customFormat="1" ht="40.15" customHeight="1" x14ac:dyDescent="0.25">
      <c r="A167" s="673"/>
      <c r="B167" s="2432"/>
      <c r="C167" s="1315"/>
      <c r="D167" s="1097"/>
      <c r="E167" s="1094"/>
      <c r="F167" s="1094"/>
      <c r="G167" s="1094"/>
      <c r="H167" s="1094"/>
      <c r="I167" s="1094"/>
      <c r="J167" s="1722"/>
      <c r="K167" s="1217"/>
      <c r="L167" s="1223"/>
      <c r="M167" s="1226"/>
      <c r="N167" s="1229"/>
      <c r="O167" s="1232"/>
      <c r="P167" s="1235"/>
      <c r="Q167" s="1238"/>
      <c r="R167" s="1220"/>
      <c r="S167" s="678"/>
      <c r="T167" s="709"/>
      <c r="U167" s="709"/>
      <c r="V167" s="709"/>
      <c r="W167" s="678"/>
      <c r="X167" s="670"/>
      <c r="Y167" s="670"/>
      <c r="Z167" s="670"/>
      <c r="AA167" s="670"/>
      <c r="AB167" s="1220"/>
      <c r="AC167" s="1241"/>
      <c r="AD167" s="303">
        <f t="shared" si="147"/>
        <v>0</v>
      </c>
      <c r="AE167" s="303">
        <f t="shared" si="147"/>
        <v>0</v>
      </c>
      <c r="AF167" s="303">
        <f t="shared" si="147"/>
        <v>0</v>
      </c>
      <c r="AG167" s="303">
        <f t="shared" si="147"/>
        <v>0</v>
      </c>
      <c r="AH167" s="303">
        <f t="shared" si="147"/>
        <v>0</v>
      </c>
      <c r="AI167" s="303">
        <f t="shared" si="147"/>
        <v>0</v>
      </c>
      <c r="AJ167" s="303">
        <f t="shared" si="147"/>
        <v>0</v>
      </c>
      <c r="AK167" s="1220"/>
      <c r="AL167" s="1244"/>
      <c r="AM167" s="303">
        <f t="shared" si="154"/>
        <v>0</v>
      </c>
      <c r="AN167" s="684"/>
      <c r="AO167" s="684"/>
      <c r="AP167" s="684"/>
      <c r="AQ167" s="684"/>
      <c r="AR167" s="684"/>
      <c r="AS167" s="684"/>
      <c r="AT167" s="1220"/>
      <c r="AU167" s="1247"/>
      <c r="AV167" s="303">
        <f t="shared" si="155"/>
        <v>0</v>
      </c>
      <c r="AW167" s="684"/>
      <c r="AX167" s="684"/>
      <c r="AY167" s="684"/>
      <c r="AZ167" s="684"/>
      <c r="BA167" s="684"/>
      <c r="BB167" s="684"/>
      <c r="BC167" s="1220"/>
      <c r="BD167" s="1250"/>
      <c r="BE167" s="303">
        <f t="shared" si="156"/>
        <v>0</v>
      </c>
      <c r="BF167" s="684"/>
      <c r="BG167" s="684"/>
      <c r="BH167" s="684"/>
      <c r="BI167" s="684"/>
      <c r="BJ167" s="684"/>
      <c r="BK167" s="684"/>
      <c r="BL167" s="1220"/>
      <c r="BM167" s="1253"/>
      <c r="BN167" s="303">
        <f t="shared" si="157"/>
        <v>0</v>
      </c>
      <c r="BO167" s="684"/>
      <c r="BP167" s="684"/>
      <c r="BQ167" s="684"/>
      <c r="BR167" s="684"/>
      <c r="BS167" s="684"/>
      <c r="BT167" s="684"/>
      <c r="BU167" s="1207"/>
      <c r="BV167" s="1208"/>
      <c r="BW167" s="1208"/>
      <c r="BX167" s="1208"/>
      <c r="BY167" s="1208"/>
      <c r="BZ167" s="1208"/>
      <c r="CA167" s="1208"/>
      <c r="CB167" s="1208"/>
      <c r="CC167" s="1209"/>
    </row>
    <row r="168" spans="1:81" s="690" customFormat="1" ht="40.15" customHeight="1" thickBot="1" x14ac:dyDescent="0.3">
      <c r="A168" s="673"/>
      <c r="B168" s="2432"/>
      <c r="C168" s="1315"/>
      <c r="D168" s="1098"/>
      <c r="E168" s="1095"/>
      <c r="F168" s="1095"/>
      <c r="G168" s="1095"/>
      <c r="H168" s="1095"/>
      <c r="I168" s="1095"/>
      <c r="J168" s="1745"/>
      <c r="K168" s="1218"/>
      <c r="L168" s="1224"/>
      <c r="M168" s="1227"/>
      <c r="N168" s="1230"/>
      <c r="O168" s="1233"/>
      <c r="P168" s="1236"/>
      <c r="Q168" s="1239"/>
      <c r="R168" s="1221"/>
      <c r="S168" s="679"/>
      <c r="T168" s="710"/>
      <c r="U168" s="710"/>
      <c r="V168" s="710"/>
      <c r="W168" s="679"/>
      <c r="X168" s="671"/>
      <c r="Y168" s="671"/>
      <c r="Z168" s="671"/>
      <c r="AA168" s="671"/>
      <c r="AB168" s="1221"/>
      <c r="AC168" s="1242"/>
      <c r="AD168" s="306">
        <f t="shared" si="147"/>
        <v>0</v>
      </c>
      <c r="AE168" s="306">
        <f t="shared" si="147"/>
        <v>0</v>
      </c>
      <c r="AF168" s="306">
        <f t="shared" si="147"/>
        <v>0</v>
      </c>
      <c r="AG168" s="306">
        <f t="shared" si="147"/>
        <v>0</v>
      </c>
      <c r="AH168" s="306">
        <f t="shared" si="147"/>
        <v>0</v>
      </c>
      <c r="AI168" s="306">
        <f t="shared" si="147"/>
        <v>0</v>
      </c>
      <c r="AJ168" s="306">
        <f t="shared" si="147"/>
        <v>0</v>
      </c>
      <c r="AK168" s="1221"/>
      <c r="AL168" s="1245"/>
      <c r="AM168" s="306">
        <f t="shared" si="154"/>
        <v>0</v>
      </c>
      <c r="AN168" s="685"/>
      <c r="AO168" s="685"/>
      <c r="AP168" s="685"/>
      <c r="AQ168" s="685"/>
      <c r="AR168" s="685"/>
      <c r="AS168" s="685"/>
      <c r="AT168" s="1221"/>
      <c r="AU168" s="1248"/>
      <c r="AV168" s="306">
        <f t="shared" si="155"/>
        <v>0</v>
      </c>
      <c r="AW168" s="685"/>
      <c r="AX168" s="685"/>
      <c r="AY168" s="685"/>
      <c r="AZ168" s="685"/>
      <c r="BA168" s="685"/>
      <c r="BB168" s="685"/>
      <c r="BC168" s="1221"/>
      <c r="BD168" s="1251"/>
      <c r="BE168" s="306">
        <f t="shared" si="156"/>
        <v>0</v>
      </c>
      <c r="BF168" s="685"/>
      <c r="BG168" s="685"/>
      <c r="BH168" s="685"/>
      <c r="BI168" s="685"/>
      <c r="BJ168" s="685"/>
      <c r="BK168" s="685"/>
      <c r="BL168" s="1221"/>
      <c r="BM168" s="1254"/>
      <c r="BN168" s="306">
        <f t="shared" si="157"/>
        <v>0</v>
      </c>
      <c r="BO168" s="685"/>
      <c r="BP168" s="685"/>
      <c r="BQ168" s="685"/>
      <c r="BR168" s="685"/>
      <c r="BS168" s="685"/>
      <c r="BT168" s="685"/>
      <c r="BU168" s="1210"/>
      <c r="BV168" s="1211"/>
      <c r="BW168" s="1211"/>
      <c r="BX168" s="1211"/>
      <c r="BY168" s="1211"/>
      <c r="BZ168" s="1211"/>
      <c r="CA168" s="1211"/>
      <c r="CB168" s="1211"/>
      <c r="CC168" s="1212"/>
    </row>
    <row r="169" spans="1:81" s="690" customFormat="1" ht="40.15" customHeight="1" thickTop="1" thickBot="1" x14ac:dyDescent="0.3">
      <c r="A169" s="673"/>
      <c r="B169" s="2432"/>
      <c r="C169" s="1315"/>
      <c r="D169" s="1096"/>
      <c r="E169" s="1093"/>
      <c r="F169" s="1093"/>
      <c r="G169" s="1093"/>
      <c r="H169" s="1093"/>
      <c r="I169" s="1093"/>
      <c r="J169" s="1744">
        <v>968</v>
      </c>
      <c r="K169" s="1216" t="str">
        <f>+[27]Metas!K1132</f>
        <v>Campañas de promoción y material publicitario, para promover la zona franca</v>
      </c>
      <c r="L169" s="1222"/>
      <c r="M169" s="1225">
        <f>SUM(N169:Q169)</f>
        <v>1</v>
      </c>
      <c r="N169" s="1228"/>
      <c r="O169" s="1231">
        <v>0.25</v>
      </c>
      <c r="P169" s="1234">
        <v>0.25</v>
      </c>
      <c r="Q169" s="1237">
        <v>0.5</v>
      </c>
      <c r="R169" s="1219">
        <f>+$J169</f>
        <v>968</v>
      </c>
      <c r="S169" s="677" t="s">
        <v>7651</v>
      </c>
      <c r="T169" s="708" t="s">
        <v>3834</v>
      </c>
      <c r="U169" s="708" t="s">
        <v>3839</v>
      </c>
      <c r="V169" s="708" t="s">
        <v>3842</v>
      </c>
      <c r="W169" s="677" t="s">
        <v>6428</v>
      </c>
      <c r="X169" s="669">
        <v>44682</v>
      </c>
      <c r="Y169" s="669">
        <v>44895</v>
      </c>
      <c r="Z169" s="669"/>
      <c r="AA169" s="669"/>
      <c r="AB169" s="1219">
        <f t="shared" ref="AB169:AB219" si="161">+$J169</f>
        <v>968</v>
      </c>
      <c r="AC169" s="1240">
        <f t="shared" ref="AC169" si="162">+L169</f>
        <v>0</v>
      </c>
      <c r="AD169" s="308">
        <f t="shared" si="147"/>
        <v>10</v>
      </c>
      <c r="AE169" s="308">
        <f t="shared" si="147"/>
        <v>10</v>
      </c>
      <c r="AF169" s="308">
        <f t="shared" si="147"/>
        <v>0</v>
      </c>
      <c r="AG169" s="308">
        <f t="shared" si="147"/>
        <v>0</v>
      </c>
      <c r="AH169" s="308">
        <f t="shared" si="147"/>
        <v>0</v>
      </c>
      <c r="AI169" s="308">
        <f t="shared" si="147"/>
        <v>0</v>
      </c>
      <c r="AJ169" s="308">
        <f t="shared" si="147"/>
        <v>0</v>
      </c>
      <c r="AK169" s="1219">
        <f t="shared" ref="AK169:AK219" si="163">+$J169</f>
        <v>968</v>
      </c>
      <c r="AL169" s="1243">
        <f>+N169</f>
        <v>0</v>
      </c>
      <c r="AM169" s="308">
        <f t="shared" si="154"/>
        <v>0</v>
      </c>
      <c r="AN169" s="683"/>
      <c r="AO169" s="683"/>
      <c r="AP169" s="683"/>
      <c r="AQ169" s="683"/>
      <c r="AR169" s="683"/>
      <c r="AS169" s="683"/>
      <c r="AT169" s="1219">
        <f t="shared" ref="AT169:AT219" si="164">+$J169</f>
        <v>968</v>
      </c>
      <c r="AU169" s="1246">
        <f>+O169</f>
        <v>0.25</v>
      </c>
      <c r="AV169" s="308">
        <f t="shared" si="155"/>
        <v>0</v>
      </c>
      <c r="AW169" s="683"/>
      <c r="AX169" s="683"/>
      <c r="AY169" s="683"/>
      <c r="AZ169" s="683"/>
      <c r="BA169" s="683"/>
      <c r="BB169" s="683"/>
      <c r="BC169" s="1219">
        <f t="shared" ref="BC169:BC219" si="165">+$J169</f>
        <v>968</v>
      </c>
      <c r="BD169" s="1249">
        <f>+P169</f>
        <v>0.25</v>
      </c>
      <c r="BE169" s="308">
        <f t="shared" si="156"/>
        <v>10</v>
      </c>
      <c r="BF169" s="683">
        <v>10</v>
      </c>
      <c r="BG169" s="683"/>
      <c r="BH169" s="683"/>
      <c r="BI169" s="683"/>
      <c r="BJ169" s="683"/>
      <c r="BK169" s="683"/>
      <c r="BL169" s="1219">
        <f t="shared" ref="BL169:BL219" si="166">+$J169</f>
        <v>968</v>
      </c>
      <c r="BM169" s="1252">
        <f>+Q169</f>
        <v>0.5</v>
      </c>
      <c r="BN169" s="308">
        <f t="shared" si="157"/>
        <v>0</v>
      </c>
      <c r="BO169" s="683"/>
      <c r="BP169" s="683"/>
      <c r="BQ169" s="683"/>
      <c r="BR169" s="683"/>
      <c r="BS169" s="683"/>
      <c r="BT169" s="683"/>
      <c r="BU169" s="1204"/>
      <c r="BV169" s="1205"/>
      <c r="BW169" s="1205"/>
      <c r="BX169" s="1205"/>
      <c r="BY169" s="1205"/>
      <c r="BZ169" s="1205"/>
      <c r="CA169" s="1205"/>
      <c r="CB169" s="1205"/>
      <c r="CC169" s="1206"/>
    </row>
    <row r="170" spans="1:81" s="690" customFormat="1" ht="40.15" customHeight="1" thickTop="1" thickBot="1" x14ac:dyDescent="0.3">
      <c r="A170" s="673"/>
      <c r="B170" s="2432"/>
      <c r="C170" s="1315"/>
      <c r="D170" s="1097"/>
      <c r="E170" s="1094"/>
      <c r="F170" s="1094"/>
      <c r="G170" s="1094"/>
      <c r="H170" s="1094"/>
      <c r="I170" s="1094"/>
      <c r="J170" s="1722"/>
      <c r="K170" s="1217"/>
      <c r="L170" s="1223"/>
      <c r="M170" s="1226"/>
      <c r="N170" s="1229"/>
      <c r="O170" s="1232"/>
      <c r="P170" s="1235"/>
      <c r="Q170" s="1238"/>
      <c r="R170" s="1220"/>
      <c r="S170" s="678" t="s">
        <v>7652</v>
      </c>
      <c r="T170" s="708" t="s">
        <v>3834</v>
      </c>
      <c r="U170" s="708" t="s">
        <v>3839</v>
      </c>
      <c r="V170" s="708" t="s">
        <v>3842</v>
      </c>
      <c r="W170" s="678" t="s">
        <v>7653</v>
      </c>
      <c r="X170" s="670">
        <v>44713</v>
      </c>
      <c r="Y170" s="670">
        <v>44866</v>
      </c>
      <c r="Z170" s="670"/>
      <c r="AA170" s="670"/>
      <c r="AB170" s="1220"/>
      <c r="AC170" s="1241"/>
      <c r="AD170" s="303">
        <f t="shared" si="147"/>
        <v>10</v>
      </c>
      <c r="AE170" s="303">
        <f t="shared" si="147"/>
        <v>10</v>
      </c>
      <c r="AF170" s="303">
        <f t="shared" si="147"/>
        <v>0</v>
      </c>
      <c r="AG170" s="303">
        <f t="shared" si="147"/>
        <v>0</v>
      </c>
      <c r="AH170" s="303">
        <f t="shared" si="147"/>
        <v>0</v>
      </c>
      <c r="AI170" s="303">
        <f t="shared" si="147"/>
        <v>0</v>
      </c>
      <c r="AJ170" s="303">
        <f t="shared" si="147"/>
        <v>0</v>
      </c>
      <c r="AK170" s="1220"/>
      <c r="AL170" s="1244"/>
      <c r="AM170" s="303">
        <f t="shared" si="154"/>
        <v>0</v>
      </c>
      <c r="AN170" s="684"/>
      <c r="AO170" s="684"/>
      <c r="AP170" s="684"/>
      <c r="AQ170" s="684"/>
      <c r="AR170" s="684"/>
      <c r="AS170" s="684"/>
      <c r="AT170" s="1220"/>
      <c r="AU170" s="1247"/>
      <c r="AV170" s="303">
        <f t="shared" si="155"/>
        <v>0</v>
      </c>
      <c r="AW170" s="684"/>
      <c r="AX170" s="684"/>
      <c r="AY170" s="684"/>
      <c r="AZ170" s="684"/>
      <c r="BA170" s="684"/>
      <c r="BB170" s="684"/>
      <c r="BC170" s="1220"/>
      <c r="BD170" s="1250"/>
      <c r="BE170" s="303">
        <f t="shared" si="156"/>
        <v>10</v>
      </c>
      <c r="BF170" s="684">
        <v>10</v>
      </c>
      <c r="BG170" s="684"/>
      <c r="BH170" s="684"/>
      <c r="BI170" s="684"/>
      <c r="BJ170" s="684"/>
      <c r="BK170" s="684"/>
      <c r="BL170" s="1220"/>
      <c r="BM170" s="1253"/>
      <c r="BN170" s="303">
        <f t="shared" si="157"/>
        <v>0</v>
      </c>
      <c r="BO170" s="684"/>
      <c r="BP170" s="684"/>
      <c r="BQ170" s="684"/>
      <c r="BR170" s="684"/>
      <c r="BS170" s="684"/>
      <c r="BT170" s="684"/>
      <c r="BU170" s="1207"/>
      <c r="BV170" s="1208"/>
      <c r="BW170" s="1208"/>
      <c r="BX170" s="1208"/>
      <c r="BY170" s="1208"/>
      <c r="BZ170" s="1208"/>
      <c r="CA170" s="1208"/>
      <c r="CB170" s="1208"/>
      <c r="CC170" s="1209"/>
    </row>
    <row r="171" spans="1:81" s="690" customFormat="1" ht="40.15" customHeight="1" thickTop="1" x14ac:dyDescent="0.25">
      <c r="A171" s="673"/>
      <c r="B171" s="2432"/>
      <c r="C171" s="1315"/>
      <c r="D171" s="1096"/>
      <c r="E171" s="1093"/>
      <c r="F171" s="1093"/>
      <c r="G171" s="1093"/>
      <c r="H171" s="1093"/>
      <c r="I171" s="1093"/>
      <c r="J171" s="1744">
        <v>969</v>
      </c>
      <c r="K171" s="1216" t="str">
        <f>+[27]Metas!K1133</f>
        <v>Actualización del Régimen Franco</v>
      </c>
      <c r="L171" s="1222"/>
      <c r="M171" s="1225">
        <f>SUM(N171:Q171)</f>
        <v>0</v>
      </c>
      <c r="N171" s="1228"/>
      <c r="O171" s="1231"/>
      <c r="P171" s="1234"/>
      <c r="Q171" s="1237"/>
      <c r="R171" s="1219">
        <f>+$J171</f>
        <v>969</v>
      </c>
      <c r="S171" s="677"/>
      <c r="T171" s="708"/>
      <c r="U171" s="708"/>
      <c r="V171" s="708"/>
      <c r="W171" s="677"/>
      <c r="X171" s="669"/>
      <c r="Y171" s="669"/>
      <c r="Z171" s="669"/>
      <c r="AA171" s="669"/>
      <c r="AB171" s="1219">
        <f t="shared" si="161"/>
        <v>969</v>
      </c>
      <c r="AC171" s="1240">
        <f t="shared" ref="AC171" si="167">+L171</f>
        <v>0</v>
      </c>
      <c r="AD171" s="308">
        <f t="shared" si="147"/>
        <v>0</v>
      </c>
      <c r="AE171" s="308">
        <f t="shared" si="147"/>
        <v>0</v>
      </c>
      <c r="AF171" s="308">
        <f t="shared" si="147"/>
        <v>0</v>
      </c>
      <c r="AG171" s="308">
        <f t="shared" si="147"/>
        <v>0</v>
      </c>
      <c r="AH171" s="308">
        <f t="shared" si="147"/>
        <v>0</v>
      </c>
      <c r="AI171" s="308">
        <f t="shared" si="147"/>
        <v>0</v>
      </c>
      <c r="AJ171" s="308">
        <f t="shared" si="147"/>
        <v>0</v>
      </c>
      <c r="AK171" s="1219">
        <f t="shared" si="163"/>
        <v>969</v>
      </c>
      <c r="AL171" s="1243">
        <f>+N171</f>
        <v>0</v>
      </c>
      <c r="AM171" s="308">
        <f t="shared" si="154"/>
        <v>0</v>
      </c>
      <c r="AN171" s="683"/>
      <c r="AO171" s="683"/>
      <c r="AP171" s="683"/>
      <c r="AQ171" s="683"/>
      <c r="AR171" s="683"/>
      <c r="AS171" s="683"/>
      <c r="AT171" s="1219">
        <f t="shared" si="164"/>
        <v>969</v>
      </c>
      <c r="AU171" s="1246">
        <f>+O171</f>
        <v>0</v>
      </c>
      <c r="AV171" s="308">
        <f t="shared" si="155"/>
        <v>0</v>
      </c>
      <c r="AW171" s="683"/>
      <c r="AX171" s="683"/>
      <c r="AY171" s="683"/>
      <c r="AZ171" s="683"/>
      <c r="BA171" s="683"/>
      <c r="BB171" s="683"/>
      <c r="BC171" s="1219">
        <f t="shared" si="165"/>
        <v>969</v>
      </c>
      <c r="BD171" s="1249">
        <f>+P171</f>
        <v>0</v>
      </c>
      <c r="BE171" s="308">
        <f t="shared" si="156"/>
        <v>0</v>
      </c>
      <c r="BF171" s="683"/>
      <c r="BG171" s="683"/>
      <c r="BH171" s="683"/>
      <c r="BI171" s="683"/>
      <c r="BJ171" s="683"/>
      <c r="BK171" s="683"/>
      <c r="BL171" s="1219">
        <f t="shared" si="166"/>
        <v>969</v>
      </c>
      <c r="BM171" s="1252">
        <f>+Q171</f>
        <v>0</v>
      </c>
      <c r="BN171" s="308">
        <f t="shared" si="157"/>
        <v>0</v>
      </c>
      <c r="BO171" s="683"/>
      <c r="BP171" s="683"/>
      <c r="BQ171" s="683"/>
      <c r="BR171" s="683"/>
      <c r="BS171" s="683"/>
      <c r="BT171" s="683"/>
      <c r="BU171" s="1204"/>
      <c r="BV171" s="1205"/>
      <c r="BW171" s="1205"/>
      <c r="BX171" s="1205"/>
      <c r="BY171" s="1205"/>
      <c r="BZ171" s="1205"/>
      <c r="CA171" s="1205"/>
      <c r="CB171" s="1205"/>
      <c r="CC171" s="1206"/>
    </row>
    <row r="172" spans="1:81" s="690" customFormat="1" ht="40.15" customHeight="1" x14ac:dyDescent="0.25">
      <c r="A172" s="673"/>
      <c r="B172" s="2432"/>
      <c r="C172" s="1315"/>
      <c r="D172" s="1097"/>
      <c r="E172" s="1094"/>
      <c r="F172" s="1094"/>
      <c r="G172" s="1094"/>
      <c r="H172" s="1094"/>
      <c r="I172" s="1094"/>
      <c r="J172" s="1722"/>
      <c r="K172" s="1217"/>
      <c r="L172" s="1223"/>
      <c r="M172" s="1226"/>
      <c r="N172" s="1229"/>
      <c r="O172" s="1232"/>
      <c r="P172" s="1235"/>
      <c r="Q172" s="1238"/>
      <c r="R172" s="1220"/>
      <c r="S172" s="678"/>
      <c r="T172" s="709"/>
      <c r="U172" s="709"/>
      <c r="V172" s="709"/>
      <c r="W172" s="678"/>
      <c r="X172" s="670"/>
      <c r="Y172" s="670"/>
      <c r="Z172" s="670"/>
      <c r="AA172" s="670"/>
      <c r="AB172" s="1220"/>
      <c r="AC172" s="1241"/>
      <c r="AD172" s="303">
        <f t="shared" si="147"/>
        <v>0</v>
      </c>
      <c r="AE172" s="303">
        <f t="shared" si="147"/>
        <v>0</v>
      </c>
      <c r="AF172" s="303">
        <f t="shared" si="147"/>
        <v>0</v>
      </c>
      <c r="AG172" s="303">
        <f t="shared" si="147"/>
        <v>0</v>
      </c>
      <c r="AH172" s="303">
        <f t="shared" si="147"/>
        <v>0</v>
      </c>
      <c r="AI172" s="303">
        <f t="shared" si="147"/>
        <v>0</v>
      </c>
      <c r="AJ172" s="303">
        <f t="shared" si="147"/>
        <v>0</v>
      </c>
      <c r="AK172" s="1220"/>
      <c r="AL172" s="1244"/>
      <c r="AM172" s="303">
        <f t="shared" si="154"/>
        <v>0</v>
      </c>
      <c r="AN172" s="684"/>
      <c r="AO172" s="684"/>
      <c r="AP172" s="684"/>
      <c r="AQ172" s="684"/>
      <c r="AR172" s="684"/>
      <c r="AS172" s="684"/>
      <c r="AT172" s="1220"/>
      <c r="AU172" s="1247"/>
      <c r="AV172" s="303">
        <f t="shared" si="155"/>
        <v>0</v>
      </c>
      <c r="AW172" s="684"/>
      <c r="AX172" s="684"/>
      <c r="AY172" s="684"/>
      <c r="AZ172" s="684"/>
      <c r="BA172" s="684"/>
      <c r="BB172" s="684"/>
      <c r="BC172" s="1220"/>
      <c r="BD172" s="1250"/>
      <c r="BE172" s="303">
        <f t="shared" si="156"/>
        <v>0</v>
      </c>
      <c r="BF172" s="684"/>
      <c r="BG172" s="684"/>
      <c r="BH172" s="684"/>
      <c r="BI172" s="684"/>
      <c r="BJ172" s="684"/>
      <c r="BK172" s="684"/>
      <c r="BL172" s="1220"/>
      <c r="BM172" s="1253"/>
      <c r="BN172" s="303">
        <f t="shared" si="157"/>
        <v>0</v>
      </c>
      <c r="BO172" s="684"/>
      <c r="BP172" s="684"/>
      <c r="BQ172" s="684"/>
      <c r="BR172" s="684"/>
      <c r="BS172" s="684"/>
      <c r="BT172" s="684"/>
      <c r="BU172" s="1207"/>
      <c r="BV172" s="1208"/>
      <c r="BW172" s="1208"/>
      <c r="BX172" s="1208"/>
      <c r="BY172" s="1208"/>
      <c r="BZ172" s="1208"/>
      <c r="CA172" s="1208"/>
      <c r="CB172" s="1208"/>
      <c r="CC172" s="1209"/>
    </row>
    <row r="173" spans="1:81" s="690" customFormat="1" ht="40.15" customHeight="1" x14ac:dyDescent="0.25">
      <c r="A173" s="673"/>
      <c r="B173" s="2432"/>
      <c r="C173" s="1315"/>
      <c r="D173" s="1097"/>
      <c r="E173" s="1094"/>
      <c r="F173" s="1094"/>
      <c r="G173" s="1094"/>
      <c r="H173" s="1094"/>
      <c r="I173" s="1094"/>
      <c r="J173" s="1722"/>
      <c r="K173" s="1217"/>
      <c r="L173" s="1223"/>
      <c r="M173" s="1226"/>
      <c r="N173" s="1229"/>
      <c r="O173" s="1232"/>
      <c r="P173" s="1235"/>
      <c r="Q173" s="1238"/>
      <c r="R173" s="1220"/>
      <c r="S173" s="678"/>
      <c r="T173" s="709"/>
      <c r="U173" s="709"/>
      <c r="V173" s="709"/>
      <c r="W173" s="678"/>
      <c r="X173" s="670"/>
      <c r="Y173" s="670"/>
      <c r="Z173" s="670"/>
      <c r="AA173" s="670"/>
      <c r="AB173" s="1220"/>
      <c r="AC173" s="1241"/>
      <c r="AD173" s="303">
        <f t="shared" si="147"/>
        <v>0</v>
      </c>
      <c r="AE173" s="303">
        <f t="shared" si="147"/>
        <v>0</v>
      </c>
      <c r="AF173" s="303">
        <f t="shared" si="147"/>
        <v>0</v>
      </c>
      <c r="AG173" s="303">
        <f t="shared" si="147"/>
        <v>0</v>
      </c>
      <c r="AH173" s="303">
        <f t="shared" si="147"/>
        <v>0</v>
      </c>
      <c r="AI173" s="303">
        <f t="shared" si="147"/>
        <v>0</v>
      </c>
      <c r="AJ173" s="303">
        <f t="shared" si="147"/>
        <v>0</v>
      </c>
      <c r="AK173" s="1220"/>
      <c r="AL173" s="1244"/>
      <c r="AM173" s="303">
        <f t="shared" si="154"/>
        <v>0</v>
      </c>
      <c r="AN173" s="684"/>
      <c r="AO173" s="684"/>
      <c r="AP173" s="684"/>
      <c r="AQ173" s="684"/>
      <c r="AR173" s="684"/>
      <c r="AS173" s="684"/>
      <c r="AT173" s="1220"/>
      <c r="AU173" s="1247"/>
      <c r="AV173" s="303">
        <f t="shared" si="155"/>
        <v>0</v>
      </c>
      <c r="AW173" s="684"/>
      <c r="AX173" s="684"/>
      <c r="AY173" s="684"/>
      <c r="AZ173" s="684"/>
      <c r="BA173" s="684"/>
      <c r="BB173" s="684"/>
      <c r="BC173" s="1220"/>
      <c r="BD173" s="1250"/>
      <c r="BE173" s="303">
        <f t="shared" si="156"/>
        <v>0</v>
      </c>
      <c r="BF173" s="684"/>
      <c r="BG173" s="684"/>
      <c r="BH173" s="684"/>
      <c r="BI173" s="684"/>
      <c r="BJ173" s="684"/>
      <c r="BK173" s="684"/>
      <c r="BL173" s="1220"/>
      <c r="BM173" s="1253"/>
      <c r="BN173" s="303">
        <f t="shared" si="157"/>
        <v>0</v>
      </c>
      <c r="BO173" s="684"/>
      <c r="BP173" s="684"/>
      <c r="BQ173" s="684"/>
      <c r="BR173" s="684"/>
      <c r="BS173" s="684"/>
      <c r="BT173" s="684"/>
      <c r="BU173" s="1207"/>
      <c r="BV173" s="1208"/>
      <c r="BW173" s="1208"/>
      <c r="BX173" s="1208"/>
      <c r="BY173" s="1208"/>
      <c r="BZ173" s="1208"/>
      <c r="CA173" s="1208"/>
      <c r="CB173" s="1208"/>
      <c r="CC173" s="1209"/>
    </row>
    <row r="174" spans="1:81" s="690" customFormat="1" ht="40.15" customHeight="1" thickBot="1" x14ac:dyDescent="0.3">
      <c r="A174" s="673"/>
      <c r="B174" s="2432"/>
      <c r="C174" s="1316"/>
      <c r="D174" s="1098"/>
      <c r="E174" s="1095"/>
      <c r="F174" s="1095"/>
      <c r="G174" s="1095"/>
      <c r="H174" s="1095"/>
      <c r="I174" s="1095"/>
      <c r="J174" s="1745"/>
      <c r="K174" s="1218"/>
      <c r="L174" s="1224"/>
      <c r="M174" s="1227"/>
      <c r="N174" s="1230"/>
      <c r="O174" s="1233"/>
      <c r="P174" s="1236"/>
      <c r="Q174" s="1239"/>
      <c r="R174" s="1221"/>
      <c r="S174" s="679"/>
      <c r="T174" s="710"/>
      <c r="U174" s="710"/>
      <c r="V174" s="710"/>
      <c r="W174" s="679"/>
      <c r="X174" s="671"/>
      <c r="Y174" s="671"/>
      <c r="Z174" s="671"/>
      <c r="AA174" s="671"/>
      <c r="AB174" s="1221"/>
      <c r="AC174" s="1242"/>
      <c r="AD174" s="306">
        <f t="shared" si="147"/>
        <v>0</v>
      </c>
      <c r="AE174" s="306">
        <f t="shared" si="147"/>
        <v>0</v>
      </c>
      <c r="AF174" s="306">
        <f t="shared" si="147"/>
        <v>0</v>
      </c>
      <c r="AG174" s="306">
        <f t="shared" ref="AG174:AJ182" si="168">+AP174+AY174+BH174+BQ174</f>
        <v>0</v>
      </c>
      <c r="AH174" s="306">
        <f t="shared" si="168"/>
        <v>0</v>
      </c>
      <c r="AI174" s="306">
        <f t="shared" si="168"/>
        <v>0</v>
      </c>
      <c r="AJ174" s="306">
        <f t="shared" si="168"/>
        <v>0</v>
      </c>
      <c r="AK174" s="1221"/>
      <c r="AL174" s="1245"/>
      <c r="AM174" s="306">
        <f t="shared" si="154"/>
        <v>0</v>
      </c>
      <c r="AN174" s="685"/>
      <c r="AO174" s="685"/>
      <c r="AP174" s="685"/>
      <c r="AQ174" s="685"/>
      <c r="AR174" s="685"/>
      <c r="AS174" s="685"/>
      <c r="AT174" s="1221"/>
      <c r="AU174" s="1248"/>
      <c r="AV174" s="306">
        <f t="shared" si="155"/>
        <v>0</v>
      </c>
      <c r="AW174" s="685"/>
      <c r="AX174" s="685"/>
      <c r="AY174" s="685"/>
      <c r="AZ174" s="685"/>
      <c r="BA174" s="685"/>
      <c r="BB174" s="685"/>
      <c r="BC174" s="1221"/>
      <c r="BD174" s="1251"/>
      <c r="BE174" s="306">
        <f t="shared" si="156"/>
        <v>0</v>
      </c>
      <c r="BF174" s="685"/>
      <c r="BG174" s="685"/>
      <c r="BH174" s="685"/>
      <c r="BI174" s="685"/>
      <c r="BJ174" s="685"/>
      <c r="BK174" s="685"/>
      <c r="BL174" s="1221"/>
      <c r="BM174" s="1254"/>
      <c r="BN174" s="306">
        <f t="shared" si="157"/>
        <v>0</v>
      </c>
      <c r="BO174" s="685"/>
      <c r="BP174" s="685"/>
      <c r="BQ174" s="685"/>
      <c r="BR174" s="685"/>
      <c r="BS174" s="685"/>
      <c r="BT174" s="685"/>
      <c r="BU174" s="1210"/>
      <c r="BV174" s="1211"/>
      <c r="BW174" s="1211"/>
      <c r="BX174" s="1211"/>
      <c r="BY174" s="1211"/>
      <c r="BZ174" s="1211"/>
      <c r="CA174" s="1211"/>
      <c r="CB174" s="1211"/>
      <c r="CC174" s="1212"/>
    </row>
    <row r="175" spans="1:81" s="690" customFormat="1" ht="40.15" customHeight="1" thickTop="1" thickBot="1" x14ac:dyDescent="0.3">
      <c r="A175" s="673"/>
      <c r="B175" s="2432"/>
      <c r="C175" s="1314" t="s">
        <v>1640</v>
      </c>
      <c r="D175" s="1096"/>
      <c r="E175" s="1093"/>
      <c r="F175" s="1093"/>
      <c r="G175" s="1093"/>
      <c r="H175" s="1093"/>
      <c r="I175" s="1093"/>
      <c r="J175" s="1744">
        <v>970</v>
      </c>
      <c r="K175" s="1216" t="str">
        <f>+[27]Metas!K1134</f>
        <v>Iniciativas de transformación apoyadas y/o financiadas para el aumento de la productividad en los sectores priorizados del Departamento por la comisión regional de competitividad</v>
      </c>
      <c r="L175" s="1222"/>
      <c r="M175" s="1225">
        <f>SUM(N175:Q175)</f>
        <v>1</v>
      </c>
      <c r="N175" s="1228"/>
      <c r="O175" s="1231"/>
      <c r="P175" s="1234">
        <v>0.5</v>
      </c>
      <c r="Q175" s="1237">
        <v>0.5</v>
      </c>
      <c r="R175" s="1219">
        <f>+$J175</f>
        <v>970</v>
      </c>
      <c r="S175" s="677" t="s">
        <v>7654</v>
      </c>
      <c r="T175" s="708" t="s">
        <v>3834</v>
      </c>
      <c r="U175" s="708" t="s">
        <v>3839</v>
      </c>
      <c r="V175" s="708" t="s">
        <v>3842</v>
      </c>
      <c r="W175" s="677" t="s">
        <v>4054</v>
      </c>
      <c r="X175" s="669">
        <v>44743</v>
      </c>
      <c r="Y175" s="669">
        <v>44864</v>
      </c>
      <c r="Z175" s="669"/>
      <c r="AA175" s="669"/>
      <c r="AB175" s="1219">
        <f t="shared" si="161"/>
        <v>970</v>
      </c>
      <c r="AC175" s="1240">
        <f t="shared" ref="AC175" si="169">+L175</f>
        <v>0</v>
      </c>
      <c r="AD175" s="308">
        <f t="shared" ref="AD175:AJ215" si="170">+AM175+AV175+BE175+BN175</f>
        <v>13</v>
      </c>
      <c r="AE175" s="308">
        <f t="shared" si="170"/>
        <v>13</v>
      </c>
      <c r="AF175" s="308">
        <f t="shared" si="170"/>
        <v>0</v>
      </c>
      <c r="AG175" s="308">
        <f t="shared" si="168"/>
        <v>0</v>
      </c>
      <c r="AH175" s="308">
        <f t="shared" si="168"/>
        <v>0</v>
      </c>
      <c r="AI175" s="308">
        <f t="shared" si="168"/>
        <v>0</v>
      </c>
      <c r="AJ175" s="308">
        <f t="shared" si="168"/>
        <v>0</v>
      </c>
      <c r="AK175" s="1219">
        <f t="shared" si="163"/>
        <v>970</v>
      </c>
      <c r="AL175" s="1243">
        <f>+N175</f>
        <v>0</v>
      </c>
      <c r="AM175" s="308">
        <f t="shared" si="154"/>
        <v>0</v>
      </c>
      <c r="AN175" s="683"/>
      <c r="AO175" s="683"/>
      <c r="AP175" s="683"/>
      <c r="AQ175" s="683"/>
      <c r="AR175" s="683"/>
      <c r="AS175" s="683"/>
      <c r="AT175" s="1219">
        <f t="shared" si="164"/>
        <v>970</v>
      </c>
      <c r="AU175" s="1246">
        <f>+O175</f>
        <v>0</v>
      </c>
      <c r="AV175" s="308">
        <f t="shared" si="155"/>
        <v>0</v>
      </c>
      <c r="AW175" s="683"/>
      <c r="AX175" s="683"/>
      <c r="AY175" s="683"/>
      <c r="AZ175" s="683"/>
      <c r="BA175" s="683"/>
      <c r="BB175" s="683"/>
      <c r="BC175" s="1219">
        <f t="shared" si="165"/>
        <v>970</v>
      </c>
      <c r="BD175" s="1249">
        <f>+P175</f>
        <v>0.5</v>
      </c>
      <c r="BE175" s="308">
        <f t="shared" si="156"/>
        <v>13</v>
      </c>
      <c r="BF175" s="683">
        <v>13</v>
      </c>
      <c r="BG175" s="683"/>
      <c r="BH175" s="683"/>
      <c r="BI175" s="683"/>
      <c r="BJ175" s="683"/>
      <c r="BK175" s="683"/>
      <c r="BL175" s="1219">
        <f t="shared" si="166"/>
        <v>970</v>
      </c>
      <c r="BM175" s="1252">
        <f>+Q175</f>
        <v>0.5</v>
      </c>
      <c r="BN175" s="308">
        <f t="shared" si="157"/>
        <v>0</v>
      </c>
      <c r="BO175" s="683"/>
      <c r="BP175" s="683"/>
      <c r="BQ175" s="683"/>
      <c r="BR175" s="683"/>
      <c r="BS175" s="683"/>
      <c r="BT175" s="683"/>
      <c r="BU175" s="1204"/>
      <c r="BV175" s="1205"/>
      <c r="BW175" s="1205"/>
      <c r="BX175" s="1205"/>
      <c r="BY175" s="1205"/>
      <c r="BZ175" s="1205"/>
      <c r="CA175" s="1205"/>
      <c r="CB175" s="1205"/>
      <c r="CC175" s="1206"/>
    </row>
    <row r="176" spans="1:81" s="690" customFormat="1" ht="40.15" customHeight="1" thickTop="1" thickBot="1" x14ac:dyDescent="0.3">
      <c r="A176" s="673"/>
      <c r="B176" s="2432"/>
      <c r="C176" s="1315"/>
      <c r="D176" s="1097"/>
      <c r="E176" s="1094"/>
      <c r="F176" s="1094"/>
      <c r="G176" s="1094"/>
      <c r="H176" s="1094"/>
      <c r="I176" s="1094"/>
      <c r="J176" s="1722"/>
      <c r="K176" s="1217"/>
      <c r="L176" s="1223"/>
      <c r="M176" s="1226"/>
      <c r="N176" s="1229"/>
      <c r="O176" s="1232"/>
      <c r="P176" s="1235"/>
      <c r="Q176" s="1238"/>
      <c r="R176" s="1220"/>
      <c r="S176" s="678" t="s">
        <v>7655</v>
      </c>
      <c r="T176" s="708" t="s">
        <v>3834</v>
      </c>
      <c r="U176" s="708" t="s">
        <v>3839</v>
      </c>
      <c r="V176" s="708" t="s">
        <v>3842</v>
      </c>
      <c r="W176" s="678" t="s">
        <v>7653</v>
      </c>
      <c r="X176" s="670">
        <v>44835</v>
      </c>
      <c r="Y176" s="670">
        <v>44925</v>
      </c>
      <c r="Z176" s="670"/>
      <c r="AA176" s="670"/>
      <c r="AB176" s="1220"/>
      <c r="AC176" s="1241"/>
      <c r="AD176" s="303">
        <f t="shared" si="170"/>
        <v>12</v>
      </c>
      <c r="AE176" s="303">
        <f t="shared" si="170"/>
        <v>12</v>
      </c>
      <c r="AF176" s="303">
        <f t="shared" si="170"/>
        <v>0</v>
      </c>
      <c r="AG176" s="303">
        <f t="shared" si="168"/>
        <v>0</v>
      </c>
      <c r="AH176" s="303">
        <f t="shared" si="168"/>
        <v>0</v>
      </c>
      <c r="AI176" s="303">
        <f t="shared" si="168"/>
        <v>0</v>
      </c>
      <c r="AJ176" s="303">
        <f t="shared" si="168"/>
        <v>0</v>
      </c>
      <c r="AK176" s="1220"/>
      <c r="AL176" s="1244"/>
      <c r="AM176" s="303">
        <f t="shared" si="154"/>
        <v>0</v>
      </c>
      <c r="AN176" s="684"/>
      <c r="AO176" s="684"/>
      <c r="AP176" s="684"/>
      <c r="AQ176" s="684"/>
      <c r="AR176" s="684"/>
      <c r="AS176" s="684"/>
      <c r="AT176" s="1220"/>
      <c r="AU176" s="1247"/>
      <c r="AV176" s="303">
        <f t="shared" si="155"/>
        <v>0</v>
      </c>
      <c r="AW176" s="684"/>
      <c r="AX176" s="684"/>
      <c r="AY176" s="684"/>
      <c r="AZ176" s="684"/>
      <c r="BA176" s="684"/>
      <c r="BB176" s="684"/>
      <c r="BC176" s="1220"/>
      <c r="BD176" s="1250"/>
      <c r="BE176" s="303">
        <f t="shared" si="156"/>
        <v>12</v>
      </c>
      <c r="BF176" s="684">
        <v>12</v>
      </c>
      <c r="BG176" s="684"/>
      <c r="BH176" s="684"/>
      <c r="BI176" s="684"/>
      <c r="BJ176" s="684"/>
      <c r="BK176" s="684"/>
      <c r="BL176" s="1220"/>
      <c r="BM176" s="1253"/>
      <c r="BN176" s="303">
        <f t="shared" si="157"/>
        <v>0</v>
      </c>
      <c r="BO176" s="684"/>
      <c r="BP176" s="684"/>
      <c r="BQ176" s="684"/>
      <c r="BR176" s="684"/>
      <c r="BS176" s="684"/>
      <c r="BT176" s="684"/>
      <c r="BU176" s="1207"/>
      <c r="BV176" s="1208"/>
      <c r="BW176" s="1208"/>
      <c r="BX176" s="1208"/>
      <c r="BY176" s="1208"/>
      <c r="BZ176" s="1208"/>
      <c r="CA176" s="1208"/>
      <c r="CB176" s="1208"/>
      <c r="CC176" s="1209"/>
    </row>
    <row r="177" spans="1:81" s="690" customFormat="1" ht="40.15" customHeight="1" thickTop="1" thickBot="1" x14ac:dyDescent="0.3">
      <c r="A177" s="673"/>
      <c r="B177" s="2432"/>
      <c r="C177" s="1315"/>
      <c r="D177" s="1096"/>
      <c r="E177" s="1093"/>
      <c r="F177" s="1093"/>
      <c r="G177" s="1093"/>
      <c r="H177" s="1093"/>
      <c r="I177" s="1093"/>
      <c r="J177" s="1744">
        <v>971</v>
      </c>
      <c r="K177" s="1216" t="str">
        <f>+[27]Metas!K1135</f>
        <v>Proyecto apoyado que genere valor agregado y diferenciación en un sector productivo de Norte de Santander</v>
      </c>
      <c r="L177" s="1222"/>
      <c r="M177" s="1225">
        <f>SUM(N177:Q177)</f>
        <v>1</v>
      </c>
      <c r="N177" s="1228"/>
      <c r="O177" s="1231"/>
      <c r="P177" s="1234">
        <v>0.5</v>
      </c>
      <c r="Q177" s="1237">
        <v>0.5</v>
      </c>
      <c r="R177" s="1219">
        <f>+$J177</f>
        <v>971</v>
      </c>
      <c r="S177" s="677" t="s">
        <v>7656</v>
      </c>
      <c r="T177" s="708" t="s">
        <v>3834</v>
      </c>
      <c r="U177" s="708" t="s">
        <v>3839</v>
      </c>
      <c r="V177" s="708" t="s">
        <v>3842</v>
      </c>
      <c r="W177" s="677" t="s">
        <v>4054</v>
      </c>
      <c r="X177" s="669">
        <v>44743</v>
      </c>
      <c r="Y177" s="669">
        <v>44864</v>
      </c>
      <c r="Z177" s="669"/>
      <c r="AA177" s="669"/>
      <c r="AB177" s="1219">
        <f t="shared" si="161"/>
        <v>971</v>
      </c>
      <c r="AC177" s="1240">
        <f t="shared" ref="AC177" si="171">+L177</f>
        <v>0</v>
      </c>
      <c r="AD177" s="308">
        <f t="shared" si="170"/>
        <v>15</v>
      </c>
      <c r="AE177" s="308">
        <f t="shared" si="170"/>
        <v>15</v>
      </c>
      <c r="AF177" s="308">
        <f t="shared" si="170"/>
        <v>0</v>
      </c>
      <c r="AG177" s="308">
        <f t="shared" si="168"/>
        <v>0</v>
      </c>
      <c r="AH177" s="308">
        <f t="shared" si="168"/>
        <v>0</v>
      </c>
      <c r="AI177" s="308">
        <f t="shared" si="168"/>
        <v>0</v>
      </c>
      <c r="AJ177" s="308">
        <f t="shared" si="168"/>
        <v>0</v>
      </c>
      <c r="AK177" s="1219">
        <f t="shared" si="163"/>
        <v>971</v>
      </c>
      <c r="AL177" s="1243">
        <f>+N177</f>
        <v>0</v>
      </c>
      <c r="AM177" s="308">
        <f t="shared" si="154"/>
        <v>0</v>
      </c>
      <c r="AN177" s="683"/>
      <c r="AO177" s="683"/>
      <c r="AP177" s="683"/>
      <c r="AQ177" s="683"/>
      <c r="AR177" s="683"/>
      <c r="AS177" s="683"/>
      <c r="AT177" s="1219">
        <f t="shared" si="164"/>
        <v>971</v>
      </c>
      <c r="AU177" s="1246">
        <f>+O177</f>
        <v>0</v>
      </c>
      <c r="AV177" s="308">
        <f t="shared" si="155"/>
        <v>0</v>
      </c>
      <c r="AW177" s="683"/>
      <c r="AX177" s="683"/>
      <c r="AY177" s="683"/>
      <c r="AZ177" s="683"/>
      <c r="BA177" s="683"/>
      <c r="BB177" s="683"/>
      <c r="BC177" s="1219">
        <f t="shared" si="165"/>
        <v>971</v>
      </c>
      <c r="BD177" s="1249">
        <f>+P177</f>
        <v>0.5</v>
      </c>
      <c r="BE177" s="308">
        <f t="shared" si="156"/>
        <v>0</v>
      </c>
      <c r="BF177" s="683"/>
      <c r="BG177" s="683"/>
      <c r="BH177" s="683"/>
      <c r="BI177" s="683"/>
      <c r="BJ177" s="683"/>
      <c r="BK177" s="683"/>
      <c r="BL177" s="1219">
        <f t="shared" si="166"/>
        <v>971</v>
      </c>
      <c r="BM177" s="1252">
        <f>+Q177</f>
        <v>0.5</v>
      </c>
      <c r="BN177" s="308">
        <f t="shared" si="157"/>
        <v>15</v>
      </c>
      <c r="BO177" s="683">
        <v>15</v>
      </c>
      <c r="BP177" s="683"/>
      <c r="BQ177" s="683"/>
      <c r="BR177" s="683"/>
      <c r="BS177" s="683"/>
      <c r="BT177" s="683"/>
      <c r="BU177" s="1204"/>
      <c r="BV177" s="1205"/>
      <c r="BW177" s="1205"/>
      <c r="BX177" s="1205"/>
      <c r="BY177" s="1205"/>
      <c r="BZ177" s="1205"/>
      <c r="CA177" s="1205"/>
      <c r="CB177" s="1205"/>
      <c r="CC177" s="1206"/>
    </row>
    <row r="178" spans="1:81" s="690" customFormat="1" ht="40.15" customHeight="1" thickTop="1" thickBot="1" x14ac:dyDescent="0.3">
      <c r="A178" s="673"/>
      <c r="B178" s="2432"/>
      <c r="C178" s="1315"/>
      <c r="D178" s="1097"/>
      <c r="E178" s="1094"/>
      <c r="F178" s="1094"/>
      <c r="G178" s="1094"/>
      <c r="H178" s="1094"/>
      <c r="I178" s="1094"/>
      <c r="J178" s="1722"/>
      <c r="K178" s="1217"/>
      <c r="L178" s="1223"/>
      <c r="M178" s="1226"/>
      <c r="N178" s="1229"/>
      <c r="O178" s="1232"/>
      <c r="P178" s="1235"/>
      <c r="Q178" s="1238"/>
      <c r="R178" s="1220"/>
      <c r="S178" s="678" t="s">
        <v>7657</v>
      </c>
      <c r="T178" s="708" t="s">
        <v>3834</v>
      </c>
      <c r="U178" s="708" t="s">
        <v>3839</v>
      </c>
      <c r="V178" s="708" t="s">
        <v>3842</v>
      </c>
      <c r="W178" s="678" t="s">
        <v>7653</v>
      </c>
      <c r="X178" s="670">
        <v>44835</v>
      </c>
      <c r="Y178" s="670">
        <v>44925</v>
      </c>
      <c r="Z178" s="670"/>
      <c r="AA178" s="670"/>
      <c r="AB178" s="1220"/>
      <c r="AC178" s="1241"/>
      <c r="AD178" s="303">
        <f t="shared" si="170"/>
        <v>15</v>
      </c>
      <c r="AE178" s="303">
        <f t="shared" si="170"/>
        <v>15</v>
      </c>
      <c r="AF178" s="303">
        <f t="shared" si="170"/>
        <v>0</v>
      </c>
      <c r="AG178" s="303">
        <f t="shared" si="168"/>
        <v>0</v>
      </c>
      <c r="AH178" s="303">
        <f t="shared" si="168"/>
        <v>0</v>
      </c>
      <c r="AI178" s="303">
        <f t="shared" si="168"/>
        <v>0</v>
      </c>
      <c r="AJ178" s="303">
        <f t="shared" si="168"/>
        <v>0</v>
      </c>
      <c r="AK178" s="1220"/>
      <c r="AL178" s="1244"/>
      <c r="AM178" s="303">
        <f t="shared" si="154"/>
        <v>0</v>
      </c>
      <c r="AN178" s="684"/>
      <c r="AO178" s="684"/>
      <c r="AP178" s="684"/>
      <c r="AQ178" s="684"/>
      <c r="AR178" s="684"/>
      <c r="AS178" s="684"/>
      <c r="AT178" s="1220"/>
      <c r="AU178" s="1247"/>
      <c r="AV178" s="303">
        <f t="shared" si="155"/>
        <v>0</v>
      </c>
      <c r="AW178" s="684"/>
      <c r="AX178" s="684"/>
      <c r="AY178" s="684"/>
      <c r="AZ178" s="684"/>
      <c r="BA178" s="684"/>
      <c r="BB178" s="684"/>
      <c r="BC178" s="1220"/>
      <c r="BD178" s="1250"/>
      <c r="BE178" s="303">
        <f t="shared" si="156"/>
        <v>0</v>
      </c>
      <c r="BF178" s="684"/>
      <c r="BG178" s="684"/>
      <c r="BH178" s="684"/>
      <c r="BI178" s="684"/>
      <c r="BJ178" s="684"/>
      <c r="BK178" s="684"/>
      <c r="BL178" s="1220"/>
      <c r="BM178" s="1253"/>
      <c r="BN178" s="303">
        <f t="shared" si="157"/>
        <v>15</v>
      </c>
      <c r="BO178" s="684">
        <v>15</v>
      </c>
      <c r="BP178" s="684"/>
      <c r="BQ178" s="684"/>
      <c r="BR178" s="684"/>
      <c r="BS178" s="684"/>
      <c r="BT178" s="684"/>
      <c r="BU178" s="1207"/>
      <c r="BV178" s="1208"/>
      <c r="BW178" s="1208"/>
      <c r="BX178" s="1208"/>
      <c r="BY178" s="1208"/>
      <c r="BZ178" s="1208"/>
      <c r="CA178" s="1208"/>
      <c r="CB178" s="1208"/>
      <c r="CC178" s="1209"/>
    </row>
    <row r="179" spans="1:81" s="690" customFormat="1" ht="40.15" customHeight="1" thickTop="1" x14ac:dyDescent="0.25">
      <c r="A179" s="673"/>
      <c r="B179" s="2431" t="s">
        <v>1641</v>
      </c>
      <c r="C179" s="1314" t="s">
        <v>1644</v>
      </c>
      <c r="D179" s="1096"/>
      <c r="E179" s="1093"/>
      <c r="F179" s="1093"/>
      <c r="G179" s="1093"/>
      <c r="H179" s="1093"/>
      <c r="I179" s="1093"/>
      <c r="J179" s="1744">
        <v>972</v>
      </c>
      <c r="K179" s="1216" t="str">
        <f>+[27]Metas!K1137</f>
        <v>Estrategia implementada para la generación de las condiciones que faciliten la exportación de productos y servicios no tradicionales mediante los sectores público - privados y académicos.</v>
      </c>
      <c r="L179" s="1222"/>
      <c r="M179" s="1225">
        <f>SUM(N179:Q179)</f>
        <v>0</v>
      </c>
      <c r="N179" s="1228"/>
      <c r="O179" s="1231"/>
      <c r="P179" s="1234"/>
      <c r="Q179" s="1237"/>
      <c r="R179" s="1219">
        <f>+$J179</f>
        <v>972</v>
      </c>
      <c r="S179" s="677"/>
      <c r="T179" s="708"/>
      <c r="U179" s="708"/>
      <c r="V179" s="708"/>
      <c r="W179" s="677"/>
      <c r="X179" s="669"/>
      <c r="Y179" s="669"/>
      <c r="Z179" s="669"/>
      <c r="AA179" s="669"/>
      <c r="AB179" s="1219">
        <f t="shared" si="161"/>
        <v>972</v>
      </c>
      <c r="AC179" s="1240">
        <f t="shared" ref="AC179" si="172">+L179</f>
        <v>0</v>
      </c>
      <c r="AD179" s="308">
        <f t="shared" si="170"/>
        <v>0</v>
      </c>
      <c r="AE179" s="308">
        <f t="shared" si="170"/>
        <v>0</v>
      </c>
      <c r="AF179" s="308">
        <f t="shared" si="170"/>
        <v>0</v>
      </c>
      <c r="AG179" s="308">
        <f t="shared" si="168"/>
        <v>0</v>
      </c>
      <c r="AH179" s="308">
        <f t="shared" si="168"/>
        <v>0</v>
      </c>
      <c r="AI179" s="308">
        <f t="shared" si="168"/>
        <v>0</v>
      </c>
      <c r="AJ179" s="308">
        <f t="shared" si="168"/>
        <v>0</v>
      </c>
      <c r="AK179" s="1219">
        <f t="shared" si="163"/>
        <v>972</v>
      </c>
      <c r="AL179" s="1243">
        <f>+N179</f>
        <v>0</v>
      </c>
      <c r="AM179" s="308">
        <f t="shared" si="154"/>
        <v>0</v>
      </c>
      <c r="AN179" s="683"/>
      <c r="AO179" s="683"/>
      <c r="AP179" s="683"/>
      <c r="AQ179" s="683"/>
      <c r="AR179" s="683"/>
      <c r="AS179" s="683"/>
      <c r="AT179" s="1219">
        <f t="shared" si="164"/>
        <v>972</v>
      </c>
      <c r="AU179" s="1246">
        <f>+O179</f>
        <v>0</v>
      </c>
      <c r="AV179" s="308">
        <f t="shared" si="155"/>
        <v>0</v>
      </c>
      <c r="AW179" s="683"/>
      <c r="AX179" s="683"/>
      <c r="AY179" s="683"/>
      <c r="AZ179" s="683"/>
      <c r="BA179" s="683"/>
      <c r="BB179" s="683"/>
      <c r="BC179" s="1219">
        <f t="shared" si="165"/>
        <v>972</v>
      </c>
      <c r="BD179" s="1249">
        <f>+P179</f>
        <v>0</v>
      </c>
      <c r="BE179" s="308">
        <f t="shared" si="156"/>
        <v>0</v>
      </c>
      <c r="BF179" s="683"/>
      <c r="BG179" s="683"/>
      <c r="BH179" s="683"/>
      <c r="BI179" s="683"/>
      <c r="BJ179" s="683"/>
      <c r="BK179" s="683"/>
      <c r="BL179" s="1219">
        <f t="shared" si="166"/>
        <v>972</v>
      </c>
      <c r="BM179" s="1252">
        <f>+Q179</f>
        <v>0</v>
      </c>
      <c r="BN179" s="308">
        <f t="shared" si="157"/>
        <v>0</v>
      </c>
      <c r="BO179" s="683"/>
      <c r="BP179" s="683"/>
      <c r="BQ179" s="683"/>
      <c r="BR179" s="683"/>
      <c r="BS179" s="683"/>
      <c r="BT179" s="683"/>
      <c r="BU179" s="1204"/>
      <c r="BV179" s="1205"/>
      <c r="BW179" s="1205"/>
      <c r="BX179" s="1205"/>
      <c r="BY179" s="1205"/>
      <c r="BZ179" s="1205"/>
      <c r="CA179" s="1205"/>
      <c r="CB179" s="1205"/>
      <c r="CC179" s="1206"/>
    </row>
    <row r="180" spans="1:81" s="690" customFormat="1" ht="40.15" customHeight="1" x14ac:dyDescent="0.25">
      <c r="A180" s="673"/>
      <c r="B180" s="2432"/>
      <c r="C180" s="1315"/>
      <c r="D180" s="1097"/>
      <c r="E180" s="1094"/>
      <c r="F180" s="1094"/>
      <c r="G180" s="1094"/>
      <c r="H180" s="1094"/>
      <c r="I180" s="1094"/>
      <c r="J180" s="1722"/>
      <c r="K180" s="1217"/>
      <c r="L180" s="1223"/>
      <c r="M180" s="1226"/>
      <c r="N180" s="1229"/>
      <c r="O180" s="1232"/>
      <c r="P180" s="1235"/>
      <c r="Q180" s="1238"/>
      <c r="R180" s="1220"/>
      <c r="S180" s="678"/>
      <c r="T180" s="709"/>
      <c r="U180" s="709"/>
      <c r="V180" s="709"/>
      <c r="W180" s="678"/>
      <c r="X180" s="670"/>
      <c r="Y180" s="670"/>
      <c r="Z180" s="670"/>
      <c r="AA180" s="670"/>
      <c r="AB180" s="1220"/>
      <c r="AC180" s="1241"/>
      <c r="AD180" s="303">
        <f t="shared" si="170"/>
        <v>0</v>
      </c>
      <c r="AE180" s="303">
        <f t="shared" si="170"/>
        <v>0</v>
      </c>
      <c r="AF180" s="303">
        <f t="shared" si="170"/>
        <v>0</v>
      </c>
      <c r="AG180" s="303">
        <f t="shared" si="168"/>
        <v>0</v>
      </c>
      <c r="AH180" s="303">
        <f t="shared" si="168"/>
        <v>0</v>
      </c>
      <c r="AI180" s="303">
        <f t="shared" si="168"/>
        <v>0</v>
      </c>
      <c r="AJ180" s="303">
        <f t="shared" si="168"/>
        <v>0</v>
      </c>
      <c r="AK180" s="1220"/>
      <c r="AL180" s="1244"/>
      <c r="AM180" s="303">
        <f t="shared" si="154"/>
        <v>0</v>
      </c>
      <c r="AN180" s="684"/>
      <c r="AO180" s="684"/>
      <c r="AP180" s="684"/>
      <c r="AQ180" s="684"/>
      <c r="AR180" s="684"/>
      <c r="AS180" s="684"/>
      <c r="AT180" s="1220"/>
      <c r="AU180" s="1247"/>
      <c r="AV180" s="303">
        <f t="shared" si="155"/>
        <v>0</v>
      </c>
      <c r="AW180" s="684"/>
      <c r="AX180" s="684"/>
      <c r="AY180" s="684"/>
      <c r="AZ180" s="684"/>
      <c r="BA180" s="684"/>
      <c r="BB180" s="684"/>
      <c r="BC180" s="1220"/>
      <c r="BD180" s="1250"/>
      <c r="BE180" s="303">
        <f t="shared" si="156"/>
        <v>0</v>
      </c>
      <c r="BF180" s="684"/>
      <c r="BG180" s="684"/>
      <c r="BH180" s="684"/>
      <c r="BI180" s="684"/>
      <c r="BJ180" s="684"/>
      <c r="BK180" s="684"/>
      <c r="BL180" s="1220"/>
      <c r="BM180" s="1253"/>
      <c r="BN180" s="303">
        <f t="shared" si="157"/>
        <v>0</v>
      </c>
      <c r="BO180" s="684"/>
      <c r="BP180" s="684"/>
      <c r="BQ180" s="684"/>
      <c r="BR180" s="684"/>
      <c r="BS180" s="684"/>
      <c r="BT180" s="684"/>
      <c r="BU180" s="1207"/>
      <c r="BV180" s="1208"/>
      <c r="BW180" s="1208"/>
      <c r="BX180" s="1208"/>
      <c r="BY180" s="1208"/>
      <c r="BZ180" s="1208"/>
      <c r="CA180" s="1208"/>
      <c r="CB180" s="1208"/>
      <c r="CC180" s="1209"/>
    </row>
    <row r="181" spans="1:81" s="690" customFormat="1" ht="40.15" customHeight="1" x14ac:dyDescent="0.25">
      <c r="A181" s="673"/>
      <c r="B181" s="2432"/>
      <c r="C181" s="1315"/>
      <c r="D181" s="1097"/>
      <c r="E181" s="1094"/>
      <c r="F181" s="1094"/>
      <c r="G181" s="1094"/>
      <c r="H181" s="1094"/>
      <c r="I181" s="1094"/>
      <c r="J181" s="1722"/>
      <c r="K181" s="1217"/>
      <c r="L181" s="1223"/>
      <c r="M181" s="1226"/>
      <c r="N181" s="1229"/>
      <c r="O181" s="1232"/>
      <c r="P181" s="1235"/>
      <c r="Q181" s="1238"/>
      <c r="R181" s="1220"/>
      <c r="S181" s="678"/>
      <c r="T181" s="709"/>
      <c r="U181" s="709"/>
      <c r="V181" s="709"/>
      <c r="W181" s="678"/>
      <c r="X181" s="670"/>
      <c r="Y181" s="670"/>
      <c r="Z181" s="670"/>
      <c r="AA181" s="670"/>
      <c r="AB181" s="1220"/>
      <c r="AC181" s="1241"/>
      <c r="AD181" s="303">
        <f t="shared" si="170"/>
        <v>0</v>
      </c>
      <c r="AE181" s="303">
        <f t="shared" si="170"/>
        <v>0</v>
      </c>
      <c r="AF181" s="303">
        <f t="shared" si="170"/>
        <v>0</v>
      </c>
      <c r="AG181" s="303">
        <f t="shared" si="168"/>
        <v>0</v>
      </c>
      <c r="AH181" s="303">
        <f t="shared" si="168"/>
        <v>0</v>
      </c>
      <c r="AI181" s="303">
        <f t="shared" si="168"/>
        <v>0</v>
      </c>
      <c r="AJ181" s="303">
        <f t="shared" si="168"/>
        <v>0</v>
      </c>
      <c r="AK181" s="1220"/>
      <c r="AL181" s="1244"/>
      <c r="AM181" s="303">
        <f t="shared" si="154"/>
        <v>0</v>
      </c>
      <c r="AN181" s="684"/>
      <c r="AO181" s="684"/>
      <c r="AP181" s="684"/>
      <c r="AQ181" s="684"/>
      <c r="AR181" s="684"/>
      <c r="AS181" s="684"/>
      <c r="AT181" s="1220"/>
      <c r="AU181" s="1247"/>
      <c r="AV181" s="303">
        <f t="shared" si="155"/>
        <v>0</v>
      </c>
      <c r="AW181" s="684"/>
      <c r="AX181" s="684"/>
      <c r="AY181" s="684"/>
      <c r="AZ181" s="684"/>
      <c r="BA181" s="684"/>
      <c r="BB181" s="684"/>
      <c r="BC181" s="1220"/>
      <c r="BD181" s="1250"/>
      <c r="BE181" s="303">
        <f t="shared" si="156"/>
        <v>0</v>
      </c>
      <c r="BF181" s="684"/>
      <c r="BG181" s="684"/>
      <c r="BH181" s="684"/>
      <c r="BI181" s="684"/>
      <c r="BJ181" s="684"/>
      <c r="BK181" s="684"/>
      <c r="BL181" s="1220"/>
      <c r="BM181" s="1253"/>
      <c r="BN181" s="303">
        <f t="shared" si="157"/>
        <v>0</v>
      </c>
      <c r="BO181" s="684"/>
      <c r="BP181" s="684"/>
      <c r="BQ181" s="684"/>
      <c r="BR181" s="684"/>
      <c r="BS181" s="684"/>
      <c r="BT181" s="684"/>
      <c r="BU181" s="1207"/>
      <c r="BV181" s="1208"/>
      <c r="BW181" s="1208"/>
      <c r="BX181" s="1208"/>
      <c r="BY181" s="1208"/>
      <c r="BZ181" s="1208"/>
      <c r="CA181" s="1208"/>
      <c r="CB181" s="1208"/>
      <c r="CC181" s="1209"/>
    </row>
    <row r="182" spans="1:81" s="690" customFormat="1" ht="40.15" customHeight="1" thickBot="1" x14ac:dyDescent="0.3">
      <c r="A182" s="673"/>
      <c r="B182" s="2432"/>
      <c r="C182" s="1315"/>
      <c r="D182" s="1098"/>
      <c r="E182" s="1095"/>
      <c r="F182" s="1095"/>
      <c r="G182" s="1095"/>
      <c r="H182" s="1095"/>
      <c r="I182" s="1095"/>
      <c r="J182" s="1745"/>
      <c r="K182" s="1218"/>
      <c r="L182" s="1224"/>
      <c r="M182" s="1227"/>
      <c r="N182" s="1230"/>
      <c r="O182" s="1233"/>
      <c r="P182" s="1236"/>
      <c r="Q182" s="1239"/>
      <c r="R182" s="1221"/>
      <c r="S182" s="679"/>
      <c r="T182" s="710"/>
      <c r="U182" s="710"/>
      <c r="V182" s="710"/>
      <c r="W182" s="679"/>
      <c r="X182" s="671"/>
      <c r="Y182" s="671"/>
      <c r="Z182" s="671"/>
      <c r="AA182" s="671"/>
      <c r="AB182" s="1221"/>
      <c r="AC182" s="1242"/>
      <c r="AD182" s="306">
        <f t="shared" si="170"/>
        <v>0</v>
      </c>
      <c r="AE182" s="306">
        <f t="shared" si="170"/>
        <v>0</v>
      </c>
      <c r="AF182" s="306">
        <f t="shared" si="170"/>
        <v>0</v>
      </c>
      <c r="AG182" s="306">
        <f t="shared" si="168"/>
        <v>0</v>
      </c>
      <c r="AH182" s="306">
        <f t="shared" si="168"/>
        <v>0</v>
      </c>
      <c r="AI182" s="306">
        <f t="shared" si="168"/>
        <v>0</v>
      </c>
      <c r="AJ182" s="306">
        <f t="shared" si="168"/>
        <v>0</v>
      </c>
      <c r="AK182" s="1221"/>
      <c r="AL182" s="1245"/>
      <c r="AM182" s="306">
        <f t="shared" si="154"/>
        <v>0</v>
      </c>
      <c r="AN182" s="685"/>
      <c r="AO182" s="685"/>
      <c r="AP182" s="685"/>
      <c r="AQ182" s="685"/>
      <c r="AR182" s="685"/>
      <c r="AS182" s="685"/>
      <c r="AT182" s="1221"/>
      <c r="AU182" s="1248"/>
      <c r="AV182" s="306">
        <f t="shared" si="155"/>
        <v>0</v>
      </c>
      <c r="AW182" s="685"/>
      <c r="AX182" s="685"/>
      <c r="AY182" s="685"/>
      <c r="AZ182" s="685"/>
      <c r="BA182" s="685"/>
      <c r="BB182" s="685"/>
      <c r="BC182" s="1221"/>
      <c r="BD182" s="1251"/>
      <c r="BE182" s="306">
        <f t="shared" si="156"/>
        <v>0</v>
      </c>
      <c r="BF182" s="685"/>
      <c r="BG182" s="685"/>
      <c r="BH182" s="685"/>
      <c r="BI182" s="685"/>
      <c r="BJ182" s="685"/>
      <c r="BK182" s="685"/>
      <c r="BL182" s="1221"/>
      <c r="BM182" s="1254"/>
      <c r="BN182" s="306">
        <f t="shared" si="157"/>
        <v>0</v>
      </c>
      <c r="BO182" s="685"/>
      <c r="BP182" s="685"/>
      <c r="BQ182" s="685"/>
      <c r="BR182" s="685"/>
      <c r="BS182" s="685"/>
      <c r="BT182" s="685"/>
      <c r="BU182" s="1210"/>
      <c r="BV182" s="1211"/>
      <c r="BW182" s="1211"/>
      <c r="BX182" s="1211"/>
      <c r="BY182" s="1211"/>
      <c r="BZ182" s="1211"/>
      <c r="CA182" s="1211"/>
      <c r="CB182" s="1211"/>
      <c r="CC182" s="1212"/>
    </row>
    <row r="183" spans="1:81" s="690" customFormat="1" ht="40.15" customHeight="1" thickTop="1" thickBot="1" x14ac:dyDescent="0.3">
      <c r="A183" s="673"/>
      <c r="B183" s="2432"/>
      <c r="C183" s="1315"/>
      <c r="D183" s="1096"/>
      <c r="E183" s="1093"/>
      <c r="F183" s="1093"/>
      <c r="G183" s="1093"/>
      <c r="H183" s="1093"/>
      <c r="I183" s="1093"/>
      <c r="J183" s="1744">
        <v>973</v>
      </c>
      <c r="K183" s="1216" t="str">
        <f>+[27]Metas!K1138</f>
        <v>Estrategias que permitan el proceso de internacionalización de los sectores productivos apoyadas</v>
      </c>
      <c r="L183" s="1222"/>
      <c r="M183" s="1225">
        <f>SUM(N183:Q183)</f>
        <v>1</v>
      </c>
      <c r="N183" s="1228"/>
      <c r="O183" s="1231">
        <v>0.25</v>
      </c>
      <c r="P183" s="1234">
        <v>0.25</v>
      </c>
      <c r="Q183" s="1237">
        <v>0.5</v>
      </c>
      <c r="R183" s="1219">
        <f>+$J183</f>
        <v>973</v>
      </c>
      <c r="S183" s="677" t="s">
        <v>7658</v>
      </c>
      <c r="T183" s="708" t="s">
        <v>3834</v>
      </c>
      <c r="U183" s="708" t="s">
        <v>3839</v>
      </c>
      <c r="V183" s="708" t="s">
        <v>3842</v>
      </c>
      <c r="W183" s="677" t="s">
        <v>4054</v>
      </c>
      <c r="X183" s="320">
        <v>44682</v>
      </c>
      <c r="Y183" s="320">
        <v>44774</v>
      </c>
      <c r="Z183" s="669"/>
      <c r="AA183" s="669"/>
      <c r="AB183" s="1219">
        <f t="shared" si="161"/>
        <v>973</v>
      </c>
      <c r="AC183" s="1240">
        <f t="shared" ref="AC183" si="173">+L183</f>
        <v>0</v>
      </c>
      <c r="AD183" s="308">
        <f t="shared" si="170"/>
        <v>10</v>
      </c>
      <c r="AE183" s="308">
        <f t="shared" si="170"/>
        <v>10</v>
      </c>
      <c r="AF183" s="308">
        <f t="shared" si="170"/>
        <v>0</v>
      </c>
      <c r="AG183" s="308">
        <f t="shared" si="170"/>
        <v>0</v>
      </c>
      <c r="AH183" s="308">
        <f t="shared" si="170"/>
        <v>0</v>
      </c>
      <c r="AI183" s="308">
        <f t="shared" si="170"/>
        <v>0</v>
      </c>
      <c r="AJ183" s="308">
        <f t="shared" si="170"/>
        <v>0</v>
      </c>
      <c r="AK183" s="1219">
        <f t="shared" si="163"/>
        <v>973</v>
      </c>
      <c r="AL183" s="1243">
        <f>+N183</f>
        <v>0</v>
      </c>
      <c r="AM183" s="308">
        <f t="shared" si="154"/>
        <v>0</v>
      </c>
      <c r="AN183" s="683"/>
      <c r="AO183" s="683"/>
      <c r="AP183" s="683"/>
      <c r="AQ183" s="683"/>
      <c r="AR183" s="683"/>
      <c r="AS183" s="683"/>
      <c r="AT183" s="1219">
        <f t="shared" si="164"/>
        <v>973</v>
      </c>
      <c r="AU183" s="1246">
        <f>+O183</f>
        <v>0.25</v>
      </c>
      <c r="AV183" s="308">
        <f t="shared" si="155"/>
        <v>0</v>
      </c>
      <c r="AW183" s="683"/>
      <c r="AX183" s="683"/>
      <c r="AY183" s="683"/>
      <c r="AZ183" s="683"/>
      <c r="BA183" s="683"/>
      <c r="BB183" s="683"/>
      <c r="BC183" s="1219">
        <f t="shared" si="165"/>
        <v>973</v>
      </c>
      <c r="BD183" s="1249">
        <f>+P183</f>
        <v>0.25</v>
      </c>
      <c r="BE183" s="308">
        <f t="shared" si="156"/>
        <v>10</v>
      </c>
      <c r="BF183" s="683">
        <v>10</v>
      </c>
      <c r="BG183" s="683"/>
      <c r="BH183" s="683"/>
      <c r="BI183" s="683"/>
      <c r="BJ183" s="683"/>
      <c r="BK183" s="683"/>
      <c r="BL183" s="1219">
        <f t="shared" si="166"/>
        <v>973</v>
      </c>
      <c r="BM183" s="1252">
        <f>+Q183</f>
        <v>0.5</v>
      </c>
      <c r="BN183" s="308">
        <f t="shared" si="157"/>
        <v>0</v>
      </c>
      <c r="BO183" s="683"/>
      <c r="BP183" s="683"/>
      <c r="BQ183" s="683"/>
      <c r="BR183" s="683"/>
      <c r="BS183" s="683"/>
      <c r="BT183" s="683"/>
      <c r="BU183" s="1204"/>
      <c r="BV183" s="1205"/>
      <c r="BW183" s="1205"/>
      <c r="BX183" s="1205"/>
      <c r="BY183" s="1205"/>
      <c r="BZ183" s="1205"/>
      <c r="CA183" s="1205"/>
      <c r="CB183" s="1205"/>
      <c r="CC183" s="1206"/>
    </row>
    <row r="184" spans="1:81" s="690" customFormat="1" ht="40.15" customHeight="1" thickTop="1" thickBot="1" x14ac:dyDescent="0.3">
      <c r="A184" s="673"/>
      <c r="B184" s="2432"/>
      <c r="C184" s="1315"/>
      <c r="D184" s="1097"/>
      <c r="E184" s="1094"/>
      <c r="F184" s="1094"/>
      <c r="G184" s="1094"/>
      <c r="H184" s="1094"/>
      <c r="I184" s="1094"/>
      <c r="J184" s="1722"/>
      <c r="K184" s="1217"/>
      <c r="L184" s="1223"/>
      <c r="M184" s="1226"/>
      <c r="N184" s="1229"/>
      <c r="O184" s="1232"/>
      <c r="P184" s="1235"/>
      <c r="Q184" s="1238"/>
      <c r="R184" s="1220"/>
      <c r="S184" s="678" t="s">
        <v>7659</v>
      </c>
      <c r="T184" s="708" t="s">
        <v>3834</v>
      </c>
      <c r="U184" s="708" t="s">
        <v>3839</v>
      </c>
      <c r="V184" s="708" t="s">
        <v>3842</v>
      </c>
      <c r="W184" s="678" t="s">
        <v>4054</v>
      </c>
      <c r="X184" s="670">
        <v>44682</v>
      </c>
      <c r="Y184" s="670">
        <v>44774</v>
      </c>
      <c r="Z184" s="670"/>
      <c r="AA184" s="670"/>
      <c r="AB184" s="1220"/>
      <c r="AC184" s="1241"/>
      <c r="AD184" s="303">
        <f t="shared" si="170"/>
        <v>10</v>
      </c>
      <c r="AE184" s="303">
        <f t="shared" si="170"/>
        <v>10</v>
      </c>
      <c r="AF184" s="303">
        <f t="shared" si="170"/>
        <v>0</v>
      </c>
      <c r="AG184" s="303">
        <f t="shared" si="170"/>
        <v>0</v>
      </c>
      <c r="AH184" s="303">
        <f t="shared" si="170"/>
        <v>0</v>
      </c>
      <c r="AI184" s="303">
        <f t="shared" si="170"/>
        <v>0</v>
      </c>
      <c r="AJ184" s="303">
        <f t="shared" si="170"/>
        <v>0</v>
      </c>
      <c r="AK184" s="1220"/>
      <c r="AL184" s="1244"/>
      <c r="AM184" s="303">
        <f t="shared" si="154"/>
        <v>0</v>
      </c>
      <c r="AN184" s="684"/>
      <c r="AO184" s="684"/>
      <c r="AP184" s="684"/>
      <c r="AQ184" s="684"/>
      <c r="AR184" s="684"/>
      <c r="AS184" s="684"/>
      <c r="AT184" s="1220"/>
      <c r="AU184" s="1247"/>
      <c r="AV184" s="303">
        <f t="shared" si="155"/>
        <v>0</v>
      </c>
      <c r="AW184" s="684"/>
      <c r="AX184" s="684"/>
      <c r="AY184" s="684"/>
      <c r="AZ184" s="684"/>
      <c r="BA184" s="684"/>
      <c r="BB184" s="684"/>
      <c r="BC184" s="1220"/>
      <c r="BD184" s="1250"/>
      <c r="BE184" s="303">
        <f t="shared" si="156"/>
        <v>10</v>
      </c>
      <c r="BF184" s="684">
        <v>10</v>
      </c>
      <c r="BG184" s="684"/>
      <c r="BH184" s="684"/>
      <c r="BI184" s="684"/>
      <c r="BJ184" s="684"/>
      <c r="BK184" s="684"/>
      <c r="BL184" s="1220"/>
      <c r="BM184" s="1253"/>
      <c r="BN184" s="303">
        <f t="shared" si="157"/>
        <v>0</v>
      </c>
      <c r="BO184" s="684"/>
      <c r="BP184" s="684"/>
      <c r="BQ184" s="684"/>
      <c r="BR184" s="684"/>
      <c r="BS184" s="684"/>
      <c r="BT184" s="684"/>
      <c r="BU184" s="1207"/>
      <c r="BV184" s="1208"/>
      <c r="BW184" s="1208"/>
      <c r="BX184" s="1208"/>
      <c r="BY184" s="1208"/>
      <c r="BZ184" s="1208"/>
      <c r="CA184" s="1208"/>
      <c r="CB184" s="1208"/>
      <c r="CC184" s="1209"/>
    </row>
    <row r="185" spans="1:81" s="690" customFormat="1" ht="40.15" customHeight="1" thickTop="1" thickBot="1" x14ac:dyDescent="0.3">
      <c r="A185" s="673"/>
      <c r="B185" s="2432"/>
      <c r="C185" s="1315"/>
      <c r="D185" s="1097"/>
      <c r="E185" s="1094"/>
      <c r="F185" s="1094"/>
      <c r="G185" s="1094"/>
      <c r="H185" s="1094"/>
      <c r="I185" s="1094"/>
      <c r="J185" s="1722"/>
      <c r="K185" s="1217"/>
      <c r="L185" s="1223"/>
      <c r="M185" s="1226"/>
      <c r="N185" s="1229"/>
      <c r="O185" s="1232"/>
      <c r="P185" s="1235"/>
      <c r="Q185" s="1238"/>
      <c r="R185" s="1220"/>
      <c r="S185" s="678" t="s">
        <v>7660</v>
      </c>
      <c r="T185" s="708" t="s">
        <v>3834</v>
      </c>
      <c r="U185" s="708" t="s">
        <v>3839</v>
      </c>
      <c r="V185" s="708" t="s">
        <v>3842</v>
      </c>
      <c r="W185" s="678" t="s">
        <v>7653</v>
      </c>
      <c r="X185" s="670">
        <v>44713</v>
      </c>
      <c r="Y185" s="670">
        <v>44895</v>
      </c>
      <c r="Z185" s="670"/>
      <c r="AA185" s="670"/>
      <c r="AB185" s="1220"/>
      <c r="AC185" s="1241"/>
      <c r="AD185" s="303">
        <f t="shared" si="170"/>
        <v>5</v>
      </c>
      <c r="AE185" s="303">
        <f t="shared" si="170"/>
        <v>5</v>
      </c>
      <c r="AF185" s="303">
        <f t="shared" si="170"/>
        <v>0</v>
      </c>
      <c r="AG185" s="303">
        <f t="shared" si="170"/>
        <v>0</v>
      </c>
      <c r="AH185" s="303">
        <f t="shared" si="170"/>
        <v>0</v>
      </c>
      <c r="AI185" s="303">
        <f t="shared" si="170"/>
        <v>0</v>
      </c>
      <c r="AJ185" s="303">
        <f t="shared" si="170"/>
        <v>0</v>
      </c>
      <c r="AK185" s="1220"/>
      <c r="AL185" s="1244"/>
      <c r="AM185" s="303">
        <f t="shared" si="154"/>
        <v>0</v>
      </c>
      <c r="AN185" s="684"/>
      <c r="AO185" s="684"/>
      <c r="AP185" s="684"/>
      <c r="AQ185" s="684"/>
      <c r="AR185" s="684"/>
      <c r="AS185" s="684"/>
      <c r="AT185" s="1220"/>
      <c r="AU185" s="1247"/>
      <c r="AV185" s="303">
        <f t="shared" si="155"/>
        <v>0</v>
      </c>
      <c r="AW185" s="684"/>
      <c r="AX185" s="684"/>
      <c r="AY185" s="684"/>
      <c r="AZ185" s="684"/>
      <c r="BA185" s="684"/>
      <c r="BB185" s="684"/>
      <c r="BC185" s="1220"/>
      <c r="BD185" s="1250"/>
      <c r="BE185" s="303">
        <f t="shared" si="156"/>
        <v>0</v>
      </c>
      <c r="BF185" s="684"/>
      <c r="BG185" s="684"/>
      <c r="BH185" s="684"/>
      <c r="BI185" s="684"/>
      <c r="BJ185" s="684"/>
      <c r="BK185" s="684"/>
      <c r="BL185" s="1220"/>
      <c r="BM185" s="1253"/>
      <c r="BN185" s="303">
        <f t="shared" si="157"/>
        <v>5</v>
      </c>
      <c r="BO185" s="684">
        <v>5</v>
      </c>
      <c r="BP185" s="684"/>
      <c r="BQ185" s="684"/>
      <c r="BR185" s="684"/>
      <c r="BS185" s="684"/>
      <c r="BT185" s="684"/>
      <c r="BU185" s="1207"/>
      <c r="BV185" s="1208"/>
      <c r="BW185" s="1208"/>
      <c r="BX185" s="1208"/>
      <c r="BY185" s="1208"/>
      <c r="BZ185" s="1208"/>
      <c r="CA185" s="1208"/>
      <c r="CB185" s="1208"/>
      <c r="CC185" s="1209"/>
    </row>
    <row r="186" spans="1:81" s="690" customFormat="1" ht="40.15" customHeight="1" thickTop="1" x14ac:dyDescent="0.25">
      <c r="A186" s="673"/>
      <c r="B186" s="2432"/>
      <c r="C186" s="1315"/>
      <c r="D186" s="1096"/>
      <c r="E186" s="1093"/>
      <c r="F186" s="1093"/>
      <c r="G186" s="1093"/>
      <c r="H186" s="1093"/>
      <c r="I186" s="1093"/>
      <c r="J186" s="1744">
        <v>974</v>
      </c>
      <c r="K186" s="1216" t="str">
        <f>+[27]Metas!K1139</f>
        <v>Acompañamiento a estrategias de alianzas logísticas que se desarrollen en el Departamento</v>
      </c>
      <c r="L186" s="1222"/>
      <c r="M186" s="1225">
        <f>SUM(N186:Q186)</f>
        <v>0</v>
      </c>
      <c r="N186" s="1228"/>
      <c r="O186" s="1231"/>
      <c r="P186" s="1234"/>
      <c r="Q186" s="1237"/>
      <c r="R186" s="1219">
        <f>+$J186</f>
        <v>974</v>
      </c>
      <c r="S186" s="677"/>
      <c r="T186" s="708"/>
      <c r="U186" s="708"/>
      <c r="V186" s="708"/>
      <c r="W186" s="677"/>
      <c r="X186" s="669"/>
      <c r="Y186" s="669"/>
      <c r="Z186" s="669"/>
      <c r="AA186" s="669"/>
      <c r="AB186" s="1219">
        <f t="shared" si="161"/>
        <v>974</v>
      </c>
      <c r="AC186" s="1240">
        <f t="shared" ref="AC186" si="174">+L186</f>
        <v>0</v>
      </c>
      <c r="AD186" s="308">
        <f t="shared" si="170"/>
        <v>0</v>
      </c>
      <c r="AE186" s="308">
        <f t="shared" si="170"/>
        <v>0</v>
      </c>
      <c r="AF186" s="308">
        <f t="shared" si="170"/>
        <v>0</v>
      </c>
      <c r="AG186" s="308">
        <f t="shared" si="170"/>
        <v>0</v>
      </c>
      <c r="AH186" s="308">
        <f t="shared" si="170"/>
        <v>0</v>
      </c>
      <c r="AI186" s="308">
        <f t="shared" si="170"/>
        <v>0</v>
      </c>
      <c r="AJ186" s="308">
        <f t="shared" si="170"/>
        <v>0</v>
      </c>
      <c r="AK186" s="1219">
        <f t="shared" si="163"/>
        <v>974</v>
      </c>
      <c r="AL186" s="1243">
        <f>+N186</f>
        <v>0</v>
      </c>
      <c r="AM186" s="308">
        <f t="shared" si="154"/>
        <v>0</v>
      </c>
      <c r="AN186" s="683"/>
      <c r="AO186" s="683"/>
      <c r="AP186" s="683"/>
      <c r="AQ186" s="683"/>
      <c r="AR186" s="683"/>
      <c r="AS186" s="683"/>
      <c r="AT186" s="1219">
        <f t="shared" si="164"/>
        <v>974</v>
      </c>
      <c r="AU186" s="1246">
        <f>+O186</f>
        <v>0</v>
      </c>
      <c r="AV186" s="308">
        <f t="shared" si="155"/>
        <v>0</v>
      </c>
      <c r="AW186" s="683"/>
      <c r="AX186" s="683"/>
      <c r="AY186" s="683"/>
      <c r="AZ186" s="683"/>
      <c r="BA186" s="683"/>
      <c r="BB186" s="683"/>
      <c r="BC186" s="1219">
        <f t="shared" si="165"/>
        <v>974</v>
      </c>
      <c r="BD186" s="1249">
        <f>+P186</f>
        <v>0</v>
      </c>
      <c r="BE186" s="308">
        <f t="shared" si="156"/>
        <v>0</v>
      </c>
      <c r="BF186" s="683"/>
      <c r="BG186" s="683"/>
      <c r="BH186" s="683"/>
      <c r="BI186" s="683"/>
      <c r="BJ186" s="683"/>
      <c r="BK186" s="683"/>
      <c r="BL186" s="1219">
        <f t="shared" si="166"/>
        <v>974</v>
      </c>
      <c r="BM186" s="1252">
        <f>+Q186</f>
        <v>0</v>
      </c>
      <c r="BN186" s="308">
        <f t="shared" si="157"/>
        <v>0</v>
      </c>
      <c r="BO186" s="683"/>
      <c r="BP186" s="683"/>
      <c r="BQ186" s="683"/>
      <c r="BR186" s="683"/>
      <c r="BS186" s="683"/>
      <c r="BT186" s="683"/>
      <c r="BU186" s="1204"/>
      <c r="BV186" s="1205"/>
      <c r="BW186" s="1205"/>
      <c r="BX186" s="1205"/>
      <c r="BY186" s="1205"/>
      <c r="BZ186" s="1205"/>
      <c r="CA186" s="1205"/>
      <c r="CB186" s="1205"/>
      <c r="CC186" s="1206"/>
    </row>
    <row r="187" spans="1:81" s="690" customFormat="1" ht="40.15" customHeight="1" x14ac:dyDescent="0.25">
      <c r="A187" s="673"/>
      <c r="B187" s="2432"/>
      <c r="C187" s="1315"/>
      <c r="D187" s="1097"/>
      <c r="E187" s="1094"/>
      <c r="F187" s="1094"/>
      <c r="G187" s="1094"/>
      <c r="H187" s="1094"/>
      <c r="I187" s="1094"/>
      <c r="J187" s="1722"/>
      <c r="K187" s="1217"/>
      <c r="L187" s="1223"/>
      <c r="M187" s="1226"/>
      <c r="N187" s="1229"/>
      <c r="O187" s="1232"/>
      <c r="P187" s="1235"/>
      <c r="Q187" s="1238"/>
      <c r="R187" s="1220"/>
      <c r="S187" s="678"/>
      <c r="T187" s="709"/>
      <c r="U187" s="709"/>
      <c r="V187" s="709"/>
      <c r="W187" s="678"/>
      <c r="X187" s="670"/>
      <c r="Y187" s="670"/>
      <c r="Z187" s="670"/>
      <c r="AA187" s="670"/>
      <c r="AB187" s="1220"/>
      <c r="AC187" s="1241"/>
      <c r="AD187" s="303">
        <f t="shared" si="170"/>
        <v>0</v>
      </c>
      <c r="AE187" s="303">
        <f t="shared" si="170"/>
        <v>0</v>
      </c>
      <c r="AF187" s="303">
        <f t="shared" si="170"/>
        <v>0</v>
      </c>
      <c r="AG187" s="303">
        <f t="shared" si="170"/>
        <v>0</v>
      </c>
      <c r="AH187" s="303">
        <f t="shared" si="170"/>
        <v>0</v>
      </c>
      <c r="AI187" s="303">
        <f t="shared" si="170"/>
        <v>0</v>
      </c>
      <c r="AJ187" s="303">
        <f t="shared" si="170"/>
        <v>0</v>
      </c>
      <c r="AK187" s="1220"/>
      <c r="AL187" s="1244"/>
      <c r="AM187" s="303">
        <f t="shared" si="154"/>
        <v>0</v>
      </c>
      <c r="AN187" s="684"/>
      <c r="AO187" s="684"/>
      <c r="AP187" s="684"/>
      <c r="AQ187" s="684"/>
      <c r="AR187" s="684"/>
      <c r="AS187" s="684"/>
      <c r="AT187" s="1220"/>
      <c r="AU187" s="1247"/>
      <c r="AV187" s="303">
        <f t="shared" si="155"/>
        <v>0</v>
      </c>
      <c r="AW187" s="684"/>
      <c r="AX187" s="684"/>
      <c r="AY187" s="684"/>
      <c r="AZ187" s="684"/>
      <c r="BA187" s="684"/>
      <c r="BB187" s="684"/>
      <c r="BC187" s="1220"/>
      <c r="BD187" s="1250"/>
      <c r="BE187" s="303">
        <f t="shared" si="156"/>
        <v>0</v>
      </c>
      <c r="BF187" s="684"/>
      <c r="BG187" s="684"/>
      <c r="BH187" s="684"/>
      <c r="BI187" s="684"/>
      <c r="BJ187" s="684"/>
      <c r="BK187" s="684"/>
      <c r="BL187" s="1220"/>
      <c r="BM187" s="1253"/>
      <c r="BN187" s="303">
        <f t="shared" si="157"/>
        <v>0</v>
      </c>
      <c r="BO187" s="684"/>
      <c r="BP187" s="684"/>
      <c r="BQ187" s="684"/>
      <c r="BR187" s="684"/>
      <c r="BS187" s="684"/>
      <c r="BT187" s="684"/>
      <c r="BU187" s="1207"/>
      <c r="BV187" s="1208"/>
      <c r="BW187" s="1208"/>
      <c r="BX187" s="1208"/>
      <c r="BY187" s="1208"/>
      <c r="BZ187" s="1208"/>
      <c r="CA187" s="1208"/>
      <c r="CB187" s="1208"/>
      <c r="CC187" s="1209"/>
    </row>
    <row r="188" spans="1:81" s="690" customFormat="1" ht="40.15" customHeight="1" x14ac:dyDescent="0.25">
      <c r="A188" s="673"/>
      <c r="B188" s="2432"/>
      <c r="C188" s="1315"/>
      <c r="D188" s="1097"/>
      <c r="E188" s="1094"/>
      <c r="F188" s="1094"/>
      <c r="G188" s="1094"/>
      <c r="H188" s="1094"/>
      <c r="I188" s="1094"/>
      <c r="J188" s="1722"/>
      <c r="K188" s="1217"/>
      <c r="L188" s="1223"/>
      <c r="M188" s="1226"/>
      <c r="N188" s="1229"/>
      <c r="O188" s="1232"/>
      <c r="P188" s="1235"/>
      <c r="Q188" s="1238"/>
      <c r="R188" s="1220"/>
      <c r="S188" s="678"/>
      <c r="T188" s="709"/>
      <c r="U188" s="709"/>
      <c r="V188" s="709"/>
      <c r="W188" s="678"/>
      <c r="X188" s="670"/>
      <c r="Y188" s="670"/>
      <c r="Z188" s="670"/>
      <c r="AA188" s="670"/>
      <c r="AB188" s="1220"/>
      <c r="AC188" s="1241"/>
      <c r="AD188" s="303">
        <f t="shared" si="170"/>
        <v>0</v>
      </c>
      <c r="AE188" s="303">
        <f t="shared" si="170"/>
        <v>0</v>
      </c>
      <c r="AF188" s="303">
        <f t="shared" si="170"/>
        <v>0</v>
      </c>
      <c r="AG188" s="303">
        <f t="shared" si="170"/>
        <v>0</v>
      </c>
      <c r="AH188" s="303">
        <f t="shared" si="170"/>
        <v>0</v>
      </c>
      <c r="AI188" s="303">
        <f t="shared" si="170"/>
        <v>0</v>
      </c>
      <c r="AJ188" s="303">
        <f t="shared" si="170"/>
        <v>0</v>
      </c>
      <c r="AK188" s="1220"/>
      <c r="AL188" s="1244"/>
      <c r="AM188" s="303">
        <f t="shared" si="154"/>
        <v>0</v>
      </c>
      <c r="AN188" s="684"/>
      <c r="AO188" s="684"/>
      <c r="AP188" s="684"/>
      <c r="AQ188" s="684"/>
      <c r="AR188" s="684"/>
      <c r="AS188" s="684"/>
      <c r="AT188" s="1220"/>
      <c r="AU188" s="1247"/>
      <c r="AV188" s="303">
        <f t="shared" si="155"/>
        <v>0</v>
      </c>
      <c r="AW188" s="684"/>
      <c r="AX188" s="684"/>
      <c r="AY188" s="684"/>
      <c r="AZ188" s="684"/>
      <c r="BA188" s="684"/>
      <c r="BB188" s="684"/>
      <c r="BC188" s="1220"/>
      <c r="BD188" s="1250"/>
      <c r="BE188" s="303">
        <f t="shared" si="156"/>
        <v>0</v>
      </c>
      <c r="BF188" s="684"/>
      <c r="BG188" s="684"/>
      <c r="BH188" s="684"/>
      <c r="BI188" s="684"/>
      <c r="BJ188" s="684"/>
      <c r="BK188" s="684"/>
      <c r="BL188" s="1220"/>
      <c r="BM188" s="1253"/>
      <c r="BN188" s="303">
        <f t="shared" si="157"/>
        <v>0</v>
      </c>
      <c r="BO188" s="684"/>
      <c r="BP188" s="684"/>
      <c r="BQ188" s="684"/>
      <c r="BR188" s="684"/>
      <c r="BS188" s="684"/>
      <c r="BT188" s="684"/>
      <c r="BU188" s="1207"/>
      <c r="BV188" s="1208"/>
      <c r="BW188" s="1208"/>
      <c r="BX188" s="1208"/>
      <c r="BY188" s="1208"/>
      <c r="BZ188" s="1208"/>
      <c r="CA188" s="1208"/>
      <c r="CB188" s="1208"/>
      <c r="CC188" s="1209"/>
    </row>
    <row r="189" spans="1:81" s="690" customFormat="1" ht="40.15" customHeight="1" thickBot="1" x14ac:dyDescent="0.3">
      <c r="A189" s="673"/>
      <c r="B189" s="2432"/>
      <c r="C189" s="1315"/>
      <c r="D189" s="1098"/>
      <c r="E189" s="1095"/>
      <c r="F189" s="1095"/>
      <c r="G189" s="1095"/>
      <c r="H189" s="1095"/>
      <c r="I189" s="1095"/>
      <c r="J189" s="1745"/>
      <c r="K189" s="1218"/>
      <c r="L189" s="1224"/>
      <c r="M189" s="1227"/>
      <c r="N189" s="1230"/>
      <c r="O189" s="1233"/>
      <c r="P189" s="1236"/>
      <c r="Q189" s="1239"/>
      <c r="R189" s="1221"/>
      <c r="S189" s="679"/>
      <c r="T189" s="710"/>
      <c r="U189" s="710"/>
      <c r="V189" s="710"/>
      <c r="W189" s="679"/>
      <c r="X189" s="671"/>
      <c r="Y189" s="671"/>
      <c r="Z189" s="671"/>
      <c r="AA189" s="671"/>
      <c r="AB189" s="1221"/>
      <c r="AC189" s="1242"/>
      <c r="AD189" s="306">
        <f t="shared" si="170"/>
        <v>0</v>
      </c>
      <c r="AE189" s="306">
        <f t="shared" si="170"/>
        <v>0</v>
      </c>
      <c r="AF189" s="306">
        <f t="shared" si="170"/>
        <v>0</v>
      </c>
      <c r="AG189" s="306">
        <f t="shared" si="170"/>
        <v>0</v>
      </c>
      <c r="AH189" s="306">
        <f t="shared" si="170"/>
        <v>0</v>
      </c>
      <c r="AI189" s="306">
        <f t="shared" si="170"/>
        <v>0</v>
      </c>
      <c r="AJ189" s="306">
        <f t="shared" si="170"/>
        <v>0</v>
      </c>
      <c r="AK189" s="1221"/>
      <c r="AL189" s="1245"/>
      <c r="AM189" s="306">
        <f t="shared" si="154"/>
        <v>0</v>
      </c>
      <c r="AN189" s="685"/>
      <c r="AO189" s="685"/>
      <c r="AP189" s="685"/>
      <c r="AQ189" s="685"/>
      <c r="AR189" s="685"/>
      <c r="AS189" s="685"/>
      <c r="AT189" s="1221"/>
      <c r="AU189" s="1248"/>
      <c r="AV189" s="306">
        <f t="shared" si="155"/>
        <v>0</v>
      </c>
      <c r="AW189" s="685"/>
      <c r="AX189" s="685"/>
      <c r="AY189" s="685"/>
      <c r="AZ189" s="685"/>
      <c r="BA189" s="685"/>
      <c r="BB189" s="685"/>
      <c r="BC189" s="1221"/>
      <c r="BD189" s="1251"/>
      <c r="BE189" s="306">
        <f t="shared" si="156"/>
        <v>0</v>
      </c>
      <c r="BF189" s="685"/>
      <c r="BG189" s="685"/>
      <c r="BH189" s="685"/>
      <c r="BI189" s="685"/>
      <c r="BJ189" s="685"/>
      <c r="BK189" s="685"/>
      <c r="BL189" s="1221"/>
      <c r="BM189" s="1254"/>
      <c r="BN189" s="306">
        <f t="shared" si="157"/>
        <v>0</v>
      </c>
      <c r="BO189" s="685"/>
      <c r="BP189" s="685"/>
      <c r="BQ189" s="685"/>
      <c r="BR189" s="685"/>
      <c r="BS189" s="685"/>
      <c r="BT189" s="685"/>
      <c r="BU189" s="1210"/>
      <c r="BV189" s="1211"/>
      <c r="BW189" s="1211"/>
      <c r="BX189" s="1211"/>
      <c r="BY189" s="1211"/>
      <c r="BZ189" s="1211"/>
      <c r="CA189" s="1211"/>
      <c r="CB189" s="1211"/>
      <c r="CC189" s="1212"/>
    </row>
    <row r="190" spans="1:81" s="690" customFormat="1" ht="40.15" customHeight="1" thickTop="1" x14ac:dyDescent="0.25">
      <c r="A190" s="673"/>
      <c r="B190" s="2432"/>
      <c r="C190" s="1315"/>
      <c r="D190" s="1096"/>
      <c r="E190" s="1093"/>
      <c r="F190" s="1093"/>
      <c r="G190" s="1093"/>
      <c r="H190" s="1093"/>
      <c r="I190" s="1093"/>
      <c r="J190" s="1744">
        <v>975</v>
      </c>
      <c r="K190" s="1216" t="str">
        <f>+[27]Metas!K1140</f>
        <v>Aunar esfuerzos que permitan el fortalecimiento de Promotoras de Inversión</v>
      </c>
      <c r="L190" s="1222"/>
      <c r="M190" s="1225">
        <f>SUM(N190:Q190)</f>
        <v>0</v>
      </c>
      <c r="N190" s="1228"/>
      <c r="O190" s="1231"/>
      <c r="P190" s="1234"/>
      <c r="Q190" s="1237"/>
      <c r="R190" s="1219">
        <f>+$J190</f>
        <v>975</v>
      </c>
      <c r="S190" s="677"/>
      <c r="T190" s="708"/>
      <c r="U190" s="708"/>
      <c r="V190" s="708"/>
      <c r="W190" s="677"/>
      <c r="X190" s="669"/>
      <c r="Y190" s="669"/>
      <c r="Z190" s="669"/>
      <c r="AA190" s="669"/>
      <c r="AB190" s="1219">
        <f t="shared" si="161"/>
        <v>975</v>
      </c>
      <c r="AC190" s="1240">
        <f t="shared" ref="AC190" si="175">+L190</f>
        <v>0</v>
      </c>
      <c r="AD190" s="308">
        <f t="shared" si="170"/>
        <v>0</v>
      </c>
      <c r="AE190" s="308">
        <f t="shared" si="170"/>
        <v>0</v>
      </c>
      <c r="AF190" s="308">
        <f t="shared" si="170"/>
        <v>0</v>
      </c>
      <c r="AG190" s="308">
        <f t="shared" si="170"/>
        <v>0</v>
      </c>
      <c r="AH190" s="308">
        <f t="shared" si="170"/>
        <v>0</v>
      </c>
      <c r="AI190" s="308">
        <f t="shared" si="170"/>
        <v>0</v>
      </c>
      <c r="AJ190" s="308">
        <f t="shared" si="170"/>
        <v>0</v>
      </c>
      <c r="AK190" s="1219">
        <f t="shared" si="163"/>
        <v>975</v>
      </c>
      <c r="AL190" s="1243">
        <f>+N190</f>
        <v>0</v>
      </c>
      <c r="AM190" s="308">
        <f t="shared" si="154"/>
        <v>0</v>
      </c>
      <c r="AN190" s="683"/>
      <c r="AO190" s="683"/>
      <c r="AP190" s="683"/>
      <c r="AQ190" s="683"/>
      <c r="AR190" s="683"/>
      <c r="AS190" s="683"/>
      <c r="AT190" s="1219">
        <f t="shared" si="164"/>
        <v>975</v>
      </c>
      <c r="AU190" s="1246">
        <f>+O190</f>
        <v>0</v>
      </c>
      <c r="AV190" s="308">
        <f t="shared" si="155"/>
        <v>0</v>
      </c>
      <c r="AW190" s="683"/>
      <c r="AX190" s="683"/>
      <c r="AY190" s="683"/>
      <c r="AZ190" s="683"/>
      <c r="BA190" s="683"/>
      <c r="BB190" s="683"/>
      <c r="BC190" s="1219">
        <f t="shared" si="165"/>
        <v>975</v>
      </c>
      <c r="BD190" s="1249">
        <f>+P190</f>
        <v>0</v>
      </c>
      <c r="BE190" s="308">
        <f t="shared" si="156"/>
        <v>0</v>
      </c>
      <c r="BF190" s="683"/>
      <c r="BG190" s="683"/>
      <c r="BH190" s="683"/>
      <c r="BI190" s="683"/>
      <c r="BJ190" s="683"/>
      <c r="BK190" s="683"/>
      <c r="BL190" s="1219">
        <f t="shared" si="166"/>
        <v>975</v>
      </c>
      <c r="BM190" s="1252">
        <f>+Q190</f>
        <v>0</v>
      </c>
      <c r="BN190" s="308">
        <f t="shared" si="157"/>
        <v>0</v>
      </c>
      <c r="BO190" s="683"/>
      <c r="BP190" s="683"/>
      <c r="BQ190" s="683"/>
      <c r="BR190" s="683"/>
      <c r="BS190" s="683"/>
      <c r="BT190" s="683"/>
      <c r="BU190" s="1204"/>
      <c r="BV190" s="1205"/>
      <c r="BW190" s="1205"/>
      <c r="BX190" s="1205"/>
      <c r="BY190" s="1205"/>
      <c r="BZ190" s="1205"/>
      <c r="CA190" s="1205"/>
      <c r="CB190" s="1205"/>
      <c r="CC190" s="1206"/>
    </row>
    <row r="191" spans="1:81" s="690" customFormat="1" ht="40.15" customHeight="1" x14ac:dyDescent="0.25">
      <c r="A191" s="673"/>
      <c r="B191" s="2432"/>
      <c r="C191" s="1315"/>
      <c r="D191" s="1097"/>
      <c r="E191" s="1094"/>
      <c r="F191" s="1094"/>
      <c r="G191" s="1094"/>
      <c r="H191" s="1094"/>
      <c r="I191" s="1094"/>
      <c r="J191" s="1722"/>
      <c r="K191" s="1217"/>
      <c r="L191" s="1223"/>
      <c r="M191" s="1226"/>
      <c r="N191" s="1229"/>
      <c r="O191" s="1232"/>
      <c r="P191" s="1235"/>
      <c r="Q191" s="1238"/>
      <c r="R191" s="1220"/>
      <c r="S191" s="678"/>
      <c r="T191" s="709"/>
      <c r="U191" s="709"/>
      <c r="V191" s="709"/>
      <c r="W191" s="678"/>
      <c r="X191" s="670"/>
      <c r="Y191" s="670"/>
      <c r="Z191" s="670"/>
      <c r="AA191" s="670"/>
      <c r="AB191" s="1220"/>
      <c r="AC191" s="1241"/>
      <c r="AD191" s="303">
        <f t="shared" si="170"/>
        <v>0</v>
      </c>
      <c r="AE191" s="303">
        <f t="shared" si="170"/>
        <v>0</v>
      </c>
      <c r="AF191" s="303">
        <f t="shared" si="170"/>
        <v>0</v>
      </c>
      <c r="AG191" s="303">
        <f t="shared" si="170"/>
        <v>0</v>
      </c>
      <c r="AH191" s="303">
        <f t="shared" si="170"/>
        <v>0</v>
      </c>
      <c r="AI191" s="303">
        <f t="shared" si="170"/>
        <v>0</v>
      </c>
      <c r="AJ191" s="303">
        <f t="shared" si="170"/>
        <v>0</v>
      </c>
      <c r="AK191" s="1220"/>
      <c r="AL191" s="1244"/>
      <c r="AM191" s="303">
        <f t="shared" si="154"/>
        <v>0</v>
      </c>
      <c r="AN191" s="684"/>
      <c r="AO191" s="684"/>
      <c r="AP191" s="684"/>
      <c r="AQ191" s="684"/>
      <c r="AR191" s="684"/>
      <c r="AS191" s="684"/>
      <c r="AT191" s="1220"/>
      <c r="AU191" s="1247"/>
      <c r="AV191" s="303">
        <f t="shared" si="155"/>
        <v>0</v>
      </c>
      <c r="AW191" s="684"/>
      <c r="AX191" s="684"/>
      <c r="AY191" s="684"/>
      <c r="AZ191" s="684"/>
      <c r="BA191" s="684"/>
      <c r="BB191" s="684"/>
      <c r="BC191" s="1220"/>
      <c r="BD191" s="1250"/>
      <c r="BE191" s="303">
        <f t="shared" si="156"/>
        <v>0</v>
      </c>
      <c r="BF191" s="684"/>
      <c r="BG191" s="684"/>
      <c r="BH191" s="684"/>
      <c r="BI191" s="684"/>
      <c r="BJ191" s="684"/>
      <c r="BK191" s="684"/>
      <c r="BL191" s="1220"/>
      <c r="BM191" s="1253"/>
      <c r="BN191" s="303">
        <f t="shared" si="157"/>
        <v>0</v>
      </c>
      <c r="BO191" s="684"/>
      <c r="BP191" s="684"/>
      <c r="BQ191" s="684"/>
      <c r="BR191" s="684"/>
      <c r="BS191" s="684"/>
      <c r="BT191" s="684"/>
      <c r="BU191" s="1207"/>
      <c r="BV191" s="1208"/>
      <c r="BW191" s="1208"/>
      <c r="BX191" s="1208"/>
      <c r="BY191" s="1208"/>
      <c r="BZ191" s="1208"/>
      <c r="CA191" s="1208"/>
      <c r="CB191" s="1208"/>
      <c r="CC191" s="1209"/>
    </row>
    <row r="192" spans="1:81" s="690" customFormat="1" ht="40.15" customHeight="1" x14ac:dyDescent="0.25">
      <c r="A192" s="673"/>
      <c r="B192" s="2432"/>
      <c r="C192" s="1315"/>
      <c r="D192" s="1097"/>
      <c r="E192" s="1094"/>
      <c r="F192" s="1094"/>
      <c r="G192" s="1094"/>
      <c r="H192" s="1094"/>
      <c r="I192" s="1094"/>
      <c r="J192" s="1722"/>
      <c r="K192" s="1217"/>
      <c r="L192" s="1223"/>
      <c r="M192" s="1226"/>
      <c r="N192" s="1229"/>
      <c r="O192" s="1232"/>
      <c r="P192" s="1235"/>
      <c r="Q192" s="1238"/>
      <c r="R192" s="1220"/>
      <c r="S192" s="678"/>
      <c r="T192" s="709"/>
      <c r="U192" s="709"/>
      <c r="V192" s="709"/>
      <c r="W192" s="678"/>
      <c r="X192" s="670"/>
      <c r="Y192" s="670"/>
      <c r="Z192" s="670"/>
      <c r="AA192" s="670"/>
      <c r="AB192" s="1220"/>
      <c r="AC192" s="1241"/>
      <c r="AD192" s="303">
        <f t="shared" si="170"/>
        <v>0</v>
      </c>
      <c r="AE192" s="303">
        <f t="shared" si="170"/>
        <v>0</v>
      </c>
      <c r="AF192" s="303">
        <f t="shared" si="170"/>
        <v>0</v>
      </c>
      <c r="AG192" s="303">
        <f t="shared" si="170"/>
        <v>0</v>
      </c>
      <c r="AH192" s="303">
        <f t="shared" si="170"/>
        <v>0</v>
      </c>
      <c r="AI192" s="303">
        <f t="shared" si="170"/>
        <v>0</v>
      </c>
      <c r="AJ192" s="303">
        <f t="shared" si="170"/>
        <v>0</v>
      </c>
      <c r="AK192" s="1220"/>
      <c r="AL192" s="1244"/>
      <c r="AM192" s="303">
        <f t="shared" si="154"/>
        <v>0</v>
      </c>
      <c r="AN192" s="684"/>
      <c r="AO192" s="684"/>
      <c r="AP192" s="684"/>
      <c r="AQ192" s="684"/>
      <c r="AR192" s="684"/>
      <c r="AS192" s="684"/>
      <c r="AT192" s="1220"/>
      <c r="AU192" s="1247"/>
      <c r="AV192" s="303">
        <f t="shared" si="155"/>
        <v>0</v>
      </c>
      <c r="AW192" s="684"/>
      <c r="AX192" s="684"/>
      <c r="AY192" s="684"/>
      <c r="AZ192" s="684"/>
      <c r="BA192" s="684"/>
      <c r="BB192" s="684"/>
      <c r="BC192" s="1220"/>
      <c r="BD192" s="1250"/>
      <c r="BE192" s="303">
        <f t="shared" si="156"/>
        <v>0</v>
      </c>
      <c r="BF192" s="684"/>
      <c r="BG192" s="684"/>
      <c r="BH192" s="684"/>
      <c r="BI192" s="684"/>
      <c r="BJ192" s="684"/>
      <c r="BK192" s="684"/>
      <c r="BL192" s="1220"/>
      <c r="BM192" s="1253"/>
      <c r="BN192" s="303">
        <f t="shared" si="157"/>
        <v>0</v>
      </c>
      <c r="BO192" s="684"/>
      <c r="BP192" s="684"/>
      <c r="BQ192" s="684"/>
      <c r="BR192" s="684"/>
      <c r="BS192" s="684"/>
      <c r="BT192" s="684"/>
      <c r="BU192" s="1207"/>
      <c r="BV192" s="1208"/>
      <c r="BW192" s="1208"/>
      <c r="BX192" s="1208"/>
      <c r="BY192" s="1208"/>
      <c r="BZ192" s="1208"/>
      <c r="CA192" s="1208"/>
      <c r="CB192" s="1208"/>
      <c r="CC192" s="1209"/>
    </row>
    <row r="193" spans="1:81" s="690" customFormat="1" ht="40.15" customHeight="1" thickBot="1" x14ac:dyDescent="0.3">
      <c r="A193" s="673"/>
      <c r="B193" s="2432"/>
      <c r="C193" s="1316"/>
      <c r="D193" s="1098"/>
      <c r="E193" s="1095"/>
      <c r="F193" s="1095"/>
      <c r="G193" s="1095"/>
      <c r="H193" s="1095"/>
      <c r="I193" s="1095"/>
      <c r="J193" s="1745"/>
      <c r="K193" s="1218"/>
      <c r="L193" s="1224"/>
      <c r="M193" s="1227"/>
      <c r="N193" s="1230"/>
      <c r="O193" s="1233"/>
      <c r="P193" s="1236"/>
      <c r="Q193" s="1239"/>
      <c r="R193" s="1221"/>
      <c r="S193" s="679"/>
      <c r="T193" s="710"/>
      <c r="U193" s="710"/>
      <c r="V193" s="710"/>
      <c r="W193" s="679"/>
      <c r="X193" s="671"/>
      <c r="Y193" s="671"/>
      <c r="Z193" s="671"/>
      <c r="AA193" s="671"/>
      <c r="AB193" s="1221"/>
      <c r="AC193" s="1242"/>
      <c r="AD193" s="306">
        <f t="shared" si="170"/>
        <v>0</v>
      </c>
      <c r="AE193" s="306">
        <f t="shared" si="170"/>
        <v>0</v>
      </c>
      <c r="AF193" s="306">
        <f t="shared" si="170"/>
        <v>0</v>
      </c>
      <c r="AG193" s="306">
        <f t="shared" si="170"/>
        <v>0</v>
      </c>
      <c r="AH193" s="306">
        <f t="shared" si="170"/>
        <v>0</v>
      </c>
      <c r="AI193" s="306">
        <f t="shared" si="170"/>
        <v>0</v>
      </c>
      <c r="AJ193" s="306">
        <f t="shared" si="170"/>
        <v>0</v>
      </c>
      <c r="AK193" s="1221"/>
      <c r="AL193" s="1245"/>
      <c r="AM193" s="306">
        <f t="shared" si="154"/>
        <v>0</v>
      </c>
      <c r="AN193" s="685"/>
      <c r="AO193" s="685"/>
      <c r="AP193" s="685"/>
      <c r="AQ193" s="685"/>
      <c r="AR193" s="685"/>
      <c r="AS193" s="685"/>
      <c r="AT193" s="1221"/>
      <c r="AU193" s="1248"/>
      <c r="AV193" s="306">
        <f t="shared" si="155"/>
        <v>0</v>
      </c>
      <c r="AW193" s="685"/>
      <c r="AX193" s="685"/>
      <c r="AY193" s="685"/>
      <c r="AZ193" s="685"/>
      <c r="BA193" s="685"/>
      <c r="BB193" s="685"/>
      <c r="BC193" s="1221"/>
      <c r="BD193" s="1251"/>
      <c r="BE193" s="306">
        <f t="shared" si="156"/>
        <v>0</v>
      </c>
      <c r="BF193" s="685"/>
      <c r="BG193" s="685"/>
      <c r="BH193" s="685"/>
      <c r="BI193" s="685"/>
      <c r="BJ193" s="685"/>
      <c r="BK193" s="685"/>
      <c r="BL193" s="1221"/>
      <c r="BM193" s="1254"/>
      <c r="BN193" s="306">
        <f t="shared" si="157"/>
        <v>0</v>
      </c>
      <c r="BO193" s="685"/>
      <c r="BP193" s="685"/>
      <c r="BQ193" s="685"/>
      <c r="BR193" s="685"/>
      <c r="BS193" s="685"/>
      <c r="BT193" s="685"/>
      <c r="BU193" s="1210"/>
      <c r="BV193" s="1211"/>
      <c r="BW193" s="1211"/>
      <c r="BX193" s="1211"/>
      <c r="BY193" s="1211"/>
      <c r="BZ193" s="1211"/>
      <c r="CA193" s="1211"/>
      <c r="CB193" s="1211"/>
      <c r="CC193" s="1212"/>
    </row>
    <row r="194" spans="1:81" s="690" customFormat="1" ht="40.15" customHeight="1" thickTop="1" x14ac:dyDescent="0.25">
      <c r="A194" s="673"/>
      <c r="B194" s="2432"/>
      <c r="C194" s="1314" t="s">
        <v>1648</v>
      </c>
      <c r="D194" s="1096"/>
      <c r="E194" s="1093"/>
      <c r="F194" s="1093"/>
      <c r="G194" s="1093"/>
      <c r="H194" s="1093"/>
      <c r="I194" s="1093"/>
      <c r="J194" s="1744">
        <v>976</v>
      </c>
      <c r="K194" s="1216" t="str">
        <f>+[27]Metas!K1141</f>
        <v>Estrategias comerciales promocionadas para generar una cultura exportadora en los sectores productivos del Departamento</v>
      </c>
      <c r="L194" s="1222"/>
      <c r="M194" s="1225">
        <f>SUM(N194:Q194)</f>
        <v>1</v>
      </c>
      <c r="N194" s="1228"/>
      <c r="O194" s="1231">
        <v>0.25</v>
      </c>
      <c r="P194" s="1234">
        <v>0.25</v>
      </c>
      <c r="Q194" s="1237">
        <v>0.5</v>
      </c>
      <c r="R194" s="1219">
        <f>+$J194</f>
        <v>976</v>
      </c>
      <c r="S194" s="677" t="s">
        <v>7661</v>
      </c>
      <c r="T194" s="318" t="s">
        <v>3834</v>
      </c>
      <c r="U194" s="318" t="s">
        <v>3839</v>
      </c>
      <c r="V194" s="318" t="s">
        <v>3842</v>
      </c>
      <c r="W194" s="677" t="s">
        <v>4054</v>
      </c>
      <c r="X194" s="320">
        <v>44682</v>
      </c>
      <c r="Y194" s="320">
        <v>44774</v>
      </c>
      <c r="Z194" s="669"/>
      <c r="AA194" s="669"/>
      <c r="AB194" s="1219">
        <f t="shared" si="161"/>
        <v>976</v>
      </c>
      <c r="AC194" s="1240">
        <f t="shared" ref="AC194" si="176">+L194</f>
        <v>0</v>
      </c>
      <c r="AD194" s="308">
        <f t="shared" si="170"/>
        <v>10</v>
      </c>
      <c r="AE194" s="308">
        <f t="shared" si="170"/>
        <v>10</v>
      </c>
      <c r="AF194" s="308">
        <f t="shared" si="170"/>
        <v>0</v>
      </c>
      <c r="AG194" s="308">
        <f t="shared" si="170"/>
        <v>0</v>
      </c>
      <c r="AH194" s="308">
        <f t="shared" si="170"/>
        <v>0</v>
      </c>
      <c r="AI194" s="308">
        <f t="shared" si="170"/>
        <v>0</v>
      </c>
      <c r="AJ194" s="308">
        <f t="shared" si="170"/>
        <v>0</v>
      </c>
      <c r="AK194" s="1219">
        <f t="shared" si="163"/>
        <v>976</v>
      </c>
      <c r="AL194" s="1243">
        <f>+N194</f>
        <v>0</v>
      </c>
      <c r="AM194" s="308">
        <f t="shared" si="154"/>
        <v>0</v>
      </c>
      <c r="AN194" s="683"/>
      <c r="AO194" s="683"/>
      <c r="AP194" s="683"/>
      <c r="AQ194" s="683"/>
      <c r="AR194" s="683"/>
      <c r="AS194" s="683"/>
      <c r="AT194" s="1219">
        <f t="shared" si="164"/>
        <v>976</v>
      </c>
      <c r="AU194" s="1246">
        <f>+O194</f>
        <v>0.25</v>
      </c>
      <c r="AV194" s="308">
        <f t="shared" si="155"/>
        <v>0</v>
      </c>
      <c r="AW194" s="683"/>
      <c r="AX194" s="683"/>
      <c r="AY194" s="683"/>
      <c r="AZ194" s="683"/>
      <c r="BA194" s="683"/>
      <c r="BB194" s="683"/>
      <c r="BC194" s="1219">
        <f t="shared" si="165"/>
        <v>976</v>
      </c>
      <c r="BD194" s="1249">
        <f>+P194</f>
        <v>0.25</v>
      </c>
      <c r="BE194" s="308">
        <f t="shared" si="156"/>
        <v>10</v>
      </c>
      <c r="BF194" s="683">
        <v>10</v>
      </c>
      <c r="BG194" s="683"/>
      <c r="BH194" s="683"/>
      <c r="BI194" s="683"/>
      <c r="BJ194" s="683"/>
      <c r="BK194" s="683"/>
      <c r="BL194" s="1219">
        <f t="shared" si="166"/>
        <v>976</v>
      </c>
      <c r="BM194" s="1252">
        <f>+Q194</f>
        <v>0.5</v>
      </c>
      <c r="BN194" s="308">
        <f t="shared" si="157"/>
        <v>0</v>
      </c>
      <c r="BO194" s="683"/>
      <c r="BP194" s="683"/>
      <c r="BQ194" s="683"/>
      <c r="BR194" s="683"/>
      <c r="BS194" s="683"/>
      <c r="BT194" s="683"/>
      <c r="BU194" s="1204"/>
      <c r="BV194" s="1205"/>
      <c r="BW194" s="1205"/>
      <c r="BX194" s="1205"/>
      <c r="BY194" s="1205"/>
      <c r="BZ194" s="1205"/>
      <c r="CA194" s="1205"/>
      <c r="CB194" s="1205"/>
      <c r="CC194" s="1206"/>
    </row>
    <row r="195" spans="1:81" s="690" customFormat="1" ht="40.15" customHeight="1" x14ac:dyDescent="0.25">
      <c r="A195" s="673"/>
      <c r="B195" s="2432"/>
      <c r="C195" s="1315"/>
      <c r="D195" s="1097"/>
      <c r="E195" s="1094"/>
      <c r="F195" s="1094"/>
      <c r="G195" s="1094"/>
      <c r="H195" s="1094"/>
      <c r="I195" s="1094"/>
      <c r="J195" s="1722"/>
      <c r="K195" s="1217"/>
      <c r="L195" s="1223"/>
      <c r="M195" s="1226"/>
      <c r="N195" s="1229"/>
      <c r="O195" s="1232"/>
      <c r="P195" s="1235"/>
      <c r="Q195" s="1238"/>
      <c r="R195" s="1220"/>
      <c r="S195" s="984" t="s">
        <v>7659</v>
      </c>
      <c r="T195" s="709" t="s">
        <v>3834</v>
      </c>
      <c r="U195" s="709" t="s">
        <v>3839</v>
      </c>
      <c r="V195" s="709" t="s">
        <v>3842</v>
      </c>
      <c r="W195" s="989" t="s">
        <v>4054</v>
      </c>
      <c r="X195" s="670">
        <v>44682</v>
      </c>
      <c r="Y195" s="670">
        <v>44774</v>
      </c>
      <c r="Z195" s="670"/>
      <c r="AA195" s="670"/>
      <c r="AB195" s="1220"/>
      <c r="AC195" s="1241"/>
      <c r="AD195" s="303">
        <f t="shared" si="170"/>
        <v>10</v>
      </c>
      <c r="AE195" s="303">
        <f t="shared" si="170"/>
        <v>10</v>
      </c>
      <c r="AF195" s="303">
        <f t="shared" si="170"/>
        <v>0</v>
      </c>
      <c r="AG195" s="303">
        <f t="shared" si="170"/>
        <v>0</v>
      </c>
      <c r="AH195" s="303">
        <f t="shared" si="170"/>
        <v>0</v>
      </c>
      <c r="AI195" s="303">
        <f t="shared" si="170"/>
        <v>0</v>
      </c>
      <c r="AJ195" s="303">
        <f t="shared" si="170"/>
        <v>0</v>
      </c>
      <c r="AK195" s="1220"/>
      <c r="AL195" s="1244"/>
      <c r="AM195" s="303">
        <f t="shared" si="154"/>
        <v>0</v>
      </c>
      <c r="AN195" s="684"/>
      <c r="AO195" s="684"/>
      <c r="AP195" s="684"/>
      <c r="AQ195" s="684"/>
      <c r="AR195" s="684"/>
      <c r="AS195" s="684"/>
      <c r="AT195" s="1220"/>
      <c r="AU195" s="1247"/>
      <c r="AV195" s="303">
        <f t="shared" si="155"/>
        <v>0</v>
      </c>
      <c r="AW195" s="684"/>
      <c r="AX195" s="684"/>
      <c r="AY195" s="684"/>
      <c r="AZ195" s="684"/>
      <c r="BA195" s="684"/>
      <c r="BB195" s="684"/>
      <c r="BC195" s="1220"/>
      <c r="BD195" s="1250"/>
      <c r="BE195" s="303">
        <f t="shared" si="156"/>
        <v>10</v>
      </c>
      <c r="BF195" s="684">
        <v>10</v>
      </c>
      <c r="BG195" s="684"/>
      <c r="BH195" s="684"/>
      <c r="BI195" s="684"/>
      <c r="BJ195" s="684"/>
      <c r="BK195" s="684"/>
      <c r="BL195" s="1220"/>
      <c r="BM195" s="1253"/>
      <c r="BN195" s="303">
        <f t="shared" si="157"/>
        <v>0</v>
      </c>
      <c r="BO195" s="684"/>
      <c r="BP195" s="684"/>
      <c r="BQ195" s="684"/>
      <c r="BR195" s="684"/>
      <c r="BS195" s="684"/>
      <c r="BT195" s="684"/>
      <c r="BU195" s="1207"/>
      <c r="BV195" s="1208"/>
      <c r="BW195" s="1208"/>
      <c r="BX195" s="1208"/>
      <c r="BY195" s="1208"/>
      <c r="BZ195" s="1208"/>
      <c r="CA195" s="1208"/>
      <c r="CB195" s="1208"/>
      <c r="CC195" s="1209"/>
    </row>
    <row r="196" spans="1:81" s="690" customFormat="1" ht="40.15" customHeight="1" thickBot="1" x14ac:dyDescent="0.3">
      <c r="A196" s="673"/>
      <c r="B196" s="2432"/>
      <c r="C196" s="1315"/>
      <c r="D196" s="1097"/>
      <c r="E196" s="1094"/>
      <c r="F196" s="1094"/>
      <c r="G196" s="1094"/>
      <c r="H196" s="1094"/>
      <c r="I196" s="1094"/>
      <c r="J196" s="1722"/>
      <c r="K196" s="1217"/>
      <c r="L196" s="1223"/>
      <c r="M196" s="1226"/>
      <c r="N196" s="1229"/>
      <c r="O196" s="1232"/>
      <c r="P196" s="1235"/>
      <c r="Q196" s="1238"/>
      <c r="R196" s="1220"/>
      <c r="S196" s="678" t="s">
        <v>7660</v>
      </c>
      <c r="T196" s="729" t="s">
        <v>3834</v>
      </c>
      <c r="U196" s="729" t="s">
        <v>3839</v>
      </c>
      <c r="V196" s="729" t="s">
        <v>3842</v>
      </c>
      <c r="W196" s="678" t="s">
        <v>7653</v>
      </c>
      <c r="X196" s="670">
        <v>44713</v>
      </c>
      <c r="Y196" s="670">
        <v>44895</v>
      </c>
      <c r="Z196" s="670"/>
      <c r="AA196" s="670"/>
      <c r="AB196" s="1220"/>
      <c r="AC196" s="1241"/>
      <c r="AD196" s="303">
        <f t="shared" si="170"/>
        <v>5</v>
      </c>
      <c r="AE196" s="303">
        <f t="shared" si="170"/>
        <v>5</v>
      </c>
      <c r="AF196" s="303">
        <f t="shared" si="170"/>
        <v>0</v>
      </c>
      <c r="AG196" s="303">
        <f t="shared" si="170"/>
        <v>0</v>
      </c>
      <c r="AH196" s="303">
        <f t="shared" si="170"/>
        <v>0</v>
      </c>
      <c r="AI196" s="303">
        <f t="shared" si="170"/>
        <v>0</v>
      </c>
      <c r="AJ196" s="303">
        <f t="shared" si="170"/>
        <v>0</v>
      </c>
      <c r="AK196" s="1220"/>
      <c r="AL196" s="1244"/>
      <c r="AM196" s="303">
        <f t="shared" si="154"/>
        <v>0</v>
      </c>
      <c r="AN196" s="684"/>
      <c r="AO196" s="684"/>
      <c r="AP196" s="684"/>
      <c r="AQ196" s="684"/>
      <c r="AR196" s="684"/>
      <c r="AS196" s="684"/>
      <c r="AT196" s="1220"/>
      <c r="AU196" s="1247"/>
      <c r="AV196" s="303">
        <f t="shared" si="155"/>
        <v>0</v>
      </c>
      <c r="AW196" s="684"/>
      <c r="AX196" s="684"/>
      <c r="AY196" s="684"/>
      <c r="AZ196" s="684"/>
      <c r="BA196" s="684"/>
      <c r="BB196" s="684"/>
      <c r="BC196" s="1220"/>
      <c r="BD196" s="1250"/>
      <c r="BE196" s="303">
        <f t="shared" si="156"/>
        <v>0</v>
      </c>
      <c r="BF196" s="684"/>
      <c r="BG196" s="684"/>
      <c r="BH196" s="684"/>
      <c r="BI196" s="684"/>
      <c r="BJ196" s="684"/>
      <c r="BK196" s="684"/>
      <c r="BL196" s="1220"/>
      <c r="BM196" s="1253"/>
      <c r="BN196" s="303">
        <f t="shared" si="157"/>
        <v>5</v>
      </c>
      <c r="BO196" s="684">
        <v>5</v>
      </c>
      <c r="BP196" s="684"/>
      <c r="BQ196" s="684"/>
      <c r="BR196" s="684"/>
      <c r="BS196" s="684"/>
      <c r="BT196" s="684"/>
      <c r="BU196" s="1207"/>
      <c r="BV196" s="1208"/>
      <c r="BW196" s="1208"/>
      <c r="BX196" s="1208"/>
      <c r="BY196" s="1208"/>
      <c r="BZ196" s="1208"/>
      <c r="CA196" s="1208"/>
      <c r="CB196" s="1208"/>
      <c r="CC196" s="1209"/>
    </row>
    <row r="197" spans="1:81" s="690" customFormat="1" ht="40.15" customHeight="1" thickTop="1" x14ac:dyDescent="0.25">
      <c r="A197" s="673"/>
      <c r="B197" s="2432"/>
      <c r="C197" s="1315"/>
      <c r="D197" s="1096"/>
      <c r="E197" s="1093"/>
      <c r="F197" s="1093"/>
      <c r="G197" s="1093"/>
      <c r="H197" s="1093"/>
      <c r="I197" s="1093"/>
      <c r="J197" s="1744">
        <v>977</v>
      </c>
      <c r="K197" s="1216" t="str">
        <f>+[27]Metas!K1142</f>
        <v>Ferias y/o misiones y/o ruedas comerciales organizadas para el acceso a mercados internacionales.</v>
      </c>
      <c r="L197" s="1222"/>
      <c r="M197" s="1225">
        <f t="shared" ref="M197:M215" si="177">SUM(N197:Q197)</f>
        <v>1</v>
      </c>
      <c r="N197" s="1228"/>
      <c r="O197" s="1231">
        <v>0.25</v>
      </c>
      <c r="P197" s="1234">
        <v>0.25</v>
      </c>
      <c r="Q197" s="1237">
        <v>0.5</v>
      </c>
      <c r="R197" s="1219">
        <f>+$J197</f>
        <v>977</v>
      </c>
      <c r="S197" s="677" t="s">
        <v>7662</v>
      </c>
      <c r="T197" s="318" t="s">
        <v>3834</v>
      </c>
      <c r="U197" s="318" t="s">
        <v>3839</v>
      </c>
      <c r="V197" s="318" t="s">
        <v>3842</v>
      </c>
      <c r="W197" s="677" t="s">
        <v>4054</v>
      </c>
      <c r="X197" s="320">
        <v>44682</v>
      </c>
      <c r="Y197" s="320">
        <v>44774</v>
      </c>
      <c r="Z197" s="669"/>
      <c r="AA197" s="669"/>
      <c r="AB197" s="1219">
        <f t="shared" si="161"/>
        <v>977</v>
      </c>
      <c r="AC197" s="1240">
        <f t="shared" ref="AC197" si="178">+L197</f>
        <v>0</v>
      </c>
      <c r="AD197" s="308">
        <f t="shared" si="170"/>
        <v>10</v>
      </c>
      <c r="AE197" s="308">
        <f t="shared" si="170"/>
        <v>10</v>
      </c>
      <c r="AF197" s="308">
        <f t="shared" si="170"/>
        <v>0</v>
      </c>
      <c r="AG197" s="308">
        <f t="shared" si="170"/>
        <v>0</v>
      </c>
      <c r="AH197" s="308">
        <f t="shared" si="170"/>
        <v>0</v>
      </c>
      <c r="AI197" s="308">
        <f t="shared" si="170"/>
        <v>0</v>
      </c>
      <c r="AJ197" s="308">
        <f t="shared" si="170"/>
        <v>0</v>
      </c>
      <c r="AK197" s="1219">
        <f t="shared" si="163"/>
        <v>977</v>
      </c>
      <c r="AL197" s="1243">
        <f t="shared" ref="AL197:AL215" si="179">+N197</f>
        <v>0</v>
      </c>
      <c r="AM197" s="308">
        <f t="shared" si="154"/>
        <v>0</v>
      </c>
      <c r="AN197" s="683"/>
      <c r="AO197" s="683"/>
      <c r="AP197" s="683"/>
      <c r="AQ197" s="683"/>
      <c r="AR197" s="683"/>
      <c r="AS197" s="683"/>
      <c r="AT197" s="1219">
        <f t="shared" si="164"/>
        <v>977</v>
      </c>
      <c r="AU197" s="1246">
        <f t="shared" ref="AU197:AU215" si="180">+O197</f>
        <v>0.25</v>
      </c>
      <c r="AV197" s="308">
        <f t="shared" si="155"/>
        <v>0</v>
      </c>
      <c r="AW197" s="683"/>
      <c r="AX197" s="683"/>
      <c r="AY197" s="683"/>
      <c r="AZ197" s="683"/>
      <c r="BA197" s="683"/>
      <c r="BB197" s="683"/>
      <c r="BC197" s="1219">
        <f t="shared" si="165"/>
        <v>977</v>
      </c>
      <c r="BD197" s="1249">
        <f t="shared" ref="BD197:BD215" si="181">+P197</f>
        <v>0.25</v>
      </c>
      <c r="BE197" s="308">
        <f t="shared" si="156"/>
        <v>10</v>
      </c>
      <c r="BF197" s="683">
        <v>10</v>
      </c>
      <c r="BG197" s="683"/>
      <c r="BH197" s="683"/>
      <c r="BI197" s="683"/>
      <c r="BJ197" s="683"/>
      <c r="BK197" s="683"/>
      <c r="BL197" s="1219">
        <f t="shared" si="166"/>
        <v>977</v>
      </c>
      <c r="BM197" s="1252">
        <f t="shared" ref="BM197:BM215" si="182">+Q197</f>
        <v>0.5</v>
      </c>
      <c r="BN197" s="308">
        <f t="shared" si="157"/>
        <v>0</v>
      </c>
      <c r="BO197" s="683"/>
      <c r="BP197" s="683"/>
      <c r="BQ197" s="683"/>
      <c r="BR197" s="683"/>
      <c r="BS197" s="683"/>
      <c r="BT197" s="683"/>
      <c r="BU197" s="1204"/>
      <c r="BV197" s="1205"/>
      <c r="BW197" s="1205"/>
      <c r="BX197" s="1205"/>
      <c r="BY197" s="1205"/>
      <c r="BZ197" s="1205"/>
      <c r="CA197" s="1205"/>
      <c r="CB197" s="1205"/>
      <c r="CC197" s="1206"/>
    </row>
    <row r="198" spans="1:81" s="690" customFormat="1" ht="40.15" customHeight="1" x14ac:dyDescent="0.25">
      <c r="A198" s="673"/>
      <c r="B198" s="2432"/>
      <c r="C198" s="1315"/>
      <c r="D198" s="1097"/>
      <c r="E198" s="1094"/>
      <c r="F198" s="1094"/>
      <c r="G198" s="1094"/>
      <c r="H198" s="1094"/>
      <c r="I198" s="1094"/>
      <c r="J198" s="1722"/>
      <c r="K198" s="1217"/>
      <c r="L198" s="1223"/>
      <c r="M198" s="1226"/>
      <c r="N198" s="1229"/>
      <c r="O198" s="1232"/>
      <c r="P198" s="1235"/>
      <c r="Q198" s="1238"/>
      <c r="R198" s="1220"/>
      <c r="S198" s="984" t="s">
        <v>7663</v>
      </c>
      <c r="T198" s="709" t="s">
        <v>3834</v>
      </c>
      <c r="U198" s="709" t="s">
        <v>3839</v>
      </c>
      <c r="V198" s="709" t="s">
        <v>3842</v>
      </c>
      <c r="W198" s="989" t="s">
        <v>4054</v>
      </c>
      <c r="X198" s="670">
        <v>44682</v>
      </c>
      <c r="Y198" s="670">
        <v>44774</v>
      </c>
      <c r="Z198" s="670"/>
      <c r="AA198" s="670"/>
      <c r="AB198" s="1220"/>
      <c r="AC198" s="1241"/>
      <c r="AD198" s="303">
        <f t="shared" si="170"/>
        <v>10</v>
      </c>
      <c r="AE198" s="303">
        <f t="shared" si="170"/>
        <v>10</v>
      </c>
      <c r="AF198" s="303">
        <f t="shared" si="170"/>
        <v>0</v>
      </c>
      <c r="AG198" s="303">
        <f t="shared" si="170"/>
        <v>0</v>
      </c>
      <c r="AH198" s="303">
        <f t="shared" si="170"/>
        <v>0</v>
      </c>
      <c r="AI198" s="303">
        <f t="shared" si="170"/>
        <v>0</v>
      </c>
      <c r="AJ198" s="303">
        <f t="shared" si="170"/>
        <v>0</v>
      </c>
      <c r="AK198" s="1220"/>
      <c r="AL198" s="1244"/>
      <c r="AM198" s="303">
        <f t="shared" si="154"/>
        <v>0</v>
      </c>
      <c r="AN198" s="684"/>
      <c r="AO198" s="684"/>
      <c r="AP198" s="684"/>
      <c r="AQ198" s="684"/>
      <c r="AR198" s="684"/>
      <c r="AS198" s="684"/>
      <c r="AT198" s="1220"/>
      <c r="AU198" s="1247"/>
      <c r="AV198" s="303">
        <f t="shared" si="155"/>
        <v>0</v>
      </c>
      <c r="AW198" s="684"/>
      <c r="AX198" s="684"/>
      <c r="AY198" s="684"/>
      <c r="AZ198" s="684"/>
      <c r="BA198" s="684"/>
      <c r="BB198" s="684"/>
      <c r="BC198" s="1220"/>
      <c r="BD198" s="1250"/>
      <c r="BE198" s="303">
        <f t="shared" si="156"/>
        <v>10</v>
      </c>
      <c r="BF198" s="684">
        <v>10</v>
      </c>
      <c r="BG198" s="684"/>
      <c r="BH198" s="684"/>
      <c r="BI198" s="684"/>
      <c r="BJ198" s="684"/>
      <c r="BK198" s="684"/>
      <c r="BL198" s="1220"/>
      <c r="BM198" s="1253"/>
      <c r="BN198" s="303">
        <f t="shared" si="157"/>
        <v>0</v>
      </c>
      <c r="BO198" s="684"/>
      <c r="BP198" s="684"/>
      <c r="BQ198" s="684"/>
      <c r="BR198" s="684"/>
      <c r="BS198" s="684"/>
      <c r="BT198" s="684"/>
      <c r="BU198" s="1207"/>
      <c r="BV198" s="1208"/>
      <c r="BW198" s="1208"/>
      <c r="BX198" s="1208"/>
      <c r="BY198" s="1208"/>
      <c r="BZ198" s="1208"/>
      <c r="CA198" s="1208"/>
      <c r="CB198" s="1208"/>
      <c r="CC198" s="1209"/>
    </row>
    <row r="199" spans="1:81" s="690" customFormat="1" ht="40.15" customHeight="1" thickBot="1" x14ac:dyDescent="0.3">
      <c r="A199" s="673"/>
      <c r="B199" s="2432"/>
      <c r="C199" s="1315"/>
      <c r="D199" s="1097"/>
      <c r="E199" s="1094"/>
      <c r="F199" s="1094"/>
      <c r="G199" s="1094"/>
      <c r="H199" s="1094"/>
      <c r="I199" s="1094"/>
      <c r="J199" s="1722"/>
      <c r="K199" s="1217"/>
      <c r="L199" s="1223"/>
      <c r="M199" s="1226"/>
      <c r="N199" s="1229"/>
      <c r="O199" s="1232"/>
      <c r="P199" s="1235"/>
      <c r="Q199" s="1238"/>
      <c r="R199" s="1220"/>
      <c r="S199" s="678" t="s">
        <v>7664</v>
      </c>
      <c r="T199" s="729" t="s">
        <v>3834</v>
      </c>
      <c r="U199" s="729" t="s">
        <v>3839</v>
      </c>
      <c r="V199" s="729" t="s">
        <v>3842</v>
      </c>
      <c r="W199" s="678" t="s">
        <v>7653</v>
      </c>
      <c r="X199" s="670">
        <v>44713</v>
      </c>
      <c r="Y199" s="670">
        <v>44895</v>
      </c>
      <c r="Z199" s="670"/>
      <c r="AA199" s="670"/>
      <c r="AB199" s="1220"/>
      <c r="AC199" s="1241"/>
      <c r="AD199" s="303">
        <f t="shared" si="170"/>
        <v>5</v>
      </c>
      <c r="AE199" s="303">
        <f t="shared" si="170"/>
        <v>5</v>
      </c>
      <c r="AF199" s="303">
        <f t="shared" si="170"/>
        <v>0</v>
      </c>
      <c r="AG199" s="303">
        <f t="shared" si="170"/>
        <v>0</v>
      </c>
      <c r="AH199" s="303">
        <f t="shared" si="170"/>
        <v>0</v>
      </c>
      <c r="AI199" s="303">
        <f t="shared" si="170"/>
        <v>0</v>
      </c>
      <c r="AJ199" s="303">
        <f t="shared" si="170"/>
        <v>0</v>
      </c>
      <c r="AK199" s="1220"/>
      <c r="AL199" s="1244"/>
      <c r="AM199" s="303">
        <f t="shared" si="154"/>
        <v>0</v>
      </c>
      <c r="AN199" s="684"/>
      <c r="AO199" s="684"/>
      <c r="AP199" s="684"/>
      <c r="AQ199" s="684"/>
      <c r="AR199" s="684"/>
      <c r="AS199" s="684"/>
      <c r="AT199" s="1220"/>
      <c r="AU199" s="1247"/>
      <c r="AV199" s="303">
        <f t="shared" si="155"/>
        <v>0</v>
      </c>
      <c r="AW199" s="684"/>
      <c r="AX199" s="684"/>
      <c r="AY199" s="684"/>
      <c r="AZ199" s="684"/>
      <c r="BA199" s="684"/>
      <c r="BB199" s="684"/>
      <c r="BC199" s="1220"/>
      <c r="BD199" s="1250"/>
      <c r="BE199" s="303">
        <f t="shared" si="156"/>
        <v>0</v>
      </c>
      <c r="BF199" s="684"/>
      <c r="BG199" s="684"/>
      <c r="BH199" s="684"/>
      <c r="BI199" s="684"/>
      <c r="BJ199" s="684"/>
      <c r="BK199" s="684"/>
      <c r="BL199" s="1220"/>
      <c r="BM199" s="1253"/>
      <c r="BN199" s="303">
        <f t="shared" si="157"/>
        <v>5</v>
      </c>
      <c r="BO199" s="684">
        <v>5</v>
      </c>
      <c r="BP199" s="684"/>
      <c r="BQ199" s="684"/>
      <c r="BR199" s="684"/>
      <c r="BS199" s="684"/>
      <c r="BT199" s="684"/>
      <c r="BU199" s="1207"/>
      <c r="BV199" s="1208"/>
      <c r="BW199" s="1208"/>
      <c r="BX199" s="1208"/>
      <c r="BY199" s="1208"/>
      <c r="BZ199" s="1208"/>
      <c r="CA199" s="1208"/>
      <c r="CB199" s="1208"/>
      <c r="CC199" s="1209"/>
    </row>
    <row r="200" spans="1:81" s="690" customFormat="1" ht="40.15" customHeight="1" thickTop="1" x14ac:dyDescent="0.25">
      <c r="A200" s="673"/>
      <c r="B200" s="2432"/>
      <c r="C200" s="1315"/>
      <c r="D200" s="1096"/>
      <c r="E200" s="1093"/>
      <c r="F200" s="1093"/>
      <c r="G200" s="1093"/>
      <c r="H200" s="1093"/>
      <c r="I200" s="1093"/>
      <c r="J200" s="1744">
        <v>978</v>
      </c>
      <c r="K200" s="1216" t="str">
        <f>+[27]Metas!K1143</f>
        <v>Evento o estrategia de promoción de la Marca Región en el exterior apoyado</v>
      </c>
      <c r="L200" s="1222"/>
      <c r="M200" s="1225">
        <f t="shared" si="177"/>
        <v>0</v>
      </c>
      <c r="N200" s="1228"/>
      <c r="O200" s="1231"/>
      <c r="P200" s="1234"/>
      <c r="Q200" s="1237"/>
      <c r="R200" s="1219">
        <f>+$J200</f>
        <v>978</v>
      </c>
      <c r="S200" s="677"/>
      <c r="T200" s="708"/>
      <c r="U200" s="708"/>
      <c r="V200" s="708"/>
      <c r="W200" s="677"/>
      <c r="X200" s="669"/>
      <c r="Y200" s="669"/>
      <c r="Z200" s="669"/>
      <c r="AA200" s="669"/>
      <c r="AB200" s="1219">
        <f t="shared" si="161"/>
        <v>978</v>
      </c>
      <c r="AC200" s="1240">
        <f t="shared" ref="AC200" si="183">+L200</f>
        <v>0</v>
      </c>
      <c r="AD200" s="308">
        <f t="shared" si="170"/>
        <v>0</v>
      </c>
      <c r="AE200" s="308">
        <f t="shared" si="170"/>
        <v>0</v>
      </c>
      <c r="AF200" s="308">
        <f t="shared" si="170"/>
        <v>0</v>
      </c>
      <c r="AG200" s="308">
        <f t="shared" si="170"/>
        <v>0</v>
      </c>
      <c r="AH200" s="308">
        <f t="shared" si="170"/>
        <v>0</v>
      </c>
      <c r="AI200" s="308">
        <f t="shared" si="170"/>
        <v>0</v>
      </c>
      <c r="AJ200" s="308">
        <f t="shared" si="170"/>
        <v>0</v>
      </c>
      <c r="AK200" s="1219">
        <f t="shared" si="163"/>
        <v>978</v>
      </c>
      <c r="AL200" s="1243">
        <f t="shared" si="179"/>
        <v>0</v>
      </c>
      <c r="AM200" s="308">
        <f t="shared" si="154"/>
        <v>0</v>
      </c>
      <c r="AN200" s="683"/>
      <c r="AO200" s="683"/>
      <c r="AP200" s="683"/>
      <c r="AQ200" s="683"/>
      <c r="AR200" s="683"/>
      <c r="AS200" s="683"/>
      <c r="AT200" s="1219">
        <f t="shared" si="164"/>
        <v>978</v>
      </c>
      <c r="AU200" s="1246">
        <f>+O208</f>
        <v>0.25</v>
      </c>
      <c r="AV200" s="308">
        <f t="shared" si="155"/>
        <v>0</v>
      </c>
      <c r="AW200" s="683"/>
      <c r="AX200" s="683"/>
      <c r="AY200" s="683"/>
      <c r="AZ200" s="683"/>
      <c r="BA200" s="683"/>
      <c r="BB200" s="683"/>
      <c r="BC200" s="1219">
        <f t="shared" si="165"/>
        <v>978</v>
      </c>
      <c r="BD200" s="1249">
        <f>+P208</f>
        <v>0.25</v>
      </c>
      <c r="BE200" s="308">
        <f t="shared" si="156"/>
        <v>0</v>
      </c>
      <c r="BF200" s="683"/>
      <c r="BG200" s="683"/>
      <c r="BH200" s="683"/>
      <c r="BI200" s="683"/>
      <c r="BJ200" s="683"/>
      <c r="BK200" s="683"/>
      <c r="BL200" s="1219">
        <f t="shared" si="166"/>
        <v>978</v>
      </c>
      <c r="BM200" s="1252">
        <f>+Q208</f>
        <v>0.5</v>
      </c>
      <c r="BN200" s="308">
        <f t="shared" si="157"/>
        <v>0</v>
      </c>
      <c r="BO200" s="683"/>
      <c r="BP200" s="683"/>
      <c r="BQ200" s="683"/>
      <c r="BR200" s="683"/>
      <c r="BS200" s="683"/>
      <c r="BT200" s="683"/>
      <c r="BU200" s="1204"/>
      <c r="BV200" s="1205"/>
      <c r="BW200" s="1205"/>
      <c r="BX200" s="1205"/>
      <c r="BY200" s="1205"/>
      <c r="BZ200" s="1205"/>
      <c r="CA200" s="1205"/>
      <c r="CB200" s="1205"/>
      <c r="CC200" s="1206"/>
    </row>
    <row r="201" spans="1:81" s="690" customFormat="1" ht="40.15" customHeight="1" x14ac:dyDescent="0.25">
      <c r="A201" s="673"/>
      <c r="B201" s="2432"/>
      <c r="C201" s="1315"/>
      <c r="D201" s="1097"/>
      <c r="E201" s="1094"/>
      <c r="F201" s="1094"/>
      <c r="G201" s="1094"/>
      <c r="H201" s="1094"/>
      <c r="I201" s="1094"/>
      <c r="J201" s="1722"/>
      <c r="K201" s="1217"/>
      <c r="L201" s="1223"/>
      <c r="M201" s="1226"/>
      <c r="N201" s="1229"/>
      <c r="O201" s="1232"/>
      <c r="P201" s="1235"/>
      <c r="Q201" s="1238"/>
      <c r="R201" s="1220"/>
      <c r="S201" s="678"/>
      <c r="T201" s="709"/>
      <c r="U201" s="709"/>
      <c r="V201" s="709"/>
      <c r="W201" s="678"/>
      <c r="X201" s="670"/>
      <c r="Y201" s="670"/>
      <c r="Z201" s="670"/>
      <c r="AA201" s="670"/>
      <c r="AB201" s="1220"/>
      <c r="AC201" s="1241"/>
      <c r="AD201" s="303">
        <f t="shared" si="170"/>
        <v>0</v>
      </c>
      <c r="AE201" s="303">
        <f t="shared" si="170"/>
        <v>0</v>
      </c>
      <c r="AF201" s="303">
        <f t="shared" si="170"/>
        <v>0</v>
      </c>
      <c r="AG201" s="303">
        <f t="shared" si="170"/>
        <v>0</v>
      </c>
      <c r="AH201" s="303">
        <f t="shared" si="170"/>
        <v>0</v>
      </c>
      <c r="AI201" s="303">
        <f t="shared" si="170"/>
        <v>0</v>
      </c>
      <c r="AJ201" s="303">
        <f t="shared" si="170"/>
        <v>0</v>
      </c>
      <c r="AK201" s="1220"/>
      <c r="AL201" s="1244"/>
      <c r="AM201" s="303">
        <f t="shared" si="154"/>
        <v>0</v>
      </c>
      <c r="AN201" s="684"/>
      <c r="AO201" s="684"/>
      <c r="AP201" s="684"/>
      <c r="AQ201" s="684"/>
      <c r="AR201" s="684"/>
      <c r="AS201" s="684"/>
      <c r="AT201" s="1220"/>
      <c r="AU201" s="1247"/>
      <c r="AV201" s="303">
        <f t="shared" si="155"/>
        <v>0</v>
      </c>
      <c r="AW201" s="684"/>
      <c r="AX201" s="684"/>
      <c r="AY201" s="684"/>
      <c r="AZ201" s="684"/>
      <c r="BA201" s="684"/>
      <c r="BB201" s="684"/>
      <c r="BC201" s="1220"/>
      <c r="BD201" s="1250"/>
      <c r="BE201" s="303">
        <f t="shared" si="156"/>
        <v>0</v>
      </c>
      <c r="BF201" s="684"/>
      <c r="BG201" s="684"/>
      <c r="BH201" s="684"/>
      <c r="BI201" s="684"/>
      <c r="BJ201" s="684"/>
      <c r="BK201" s="684"/>
      <c r="BL201" s="1220"/>
      <c r="BM201" s="1253"/>
      <c r="BN201" s="303">
        <f t="shared" si="157"/>
        <v>0</v>
      </c>
      <c r="BO201" s="684"/>
      <c r="BP201" s="684"/>
      <c r="BQ201" s="684"/>
      <c r="BR201" s="684"/>
      <c r="BS201" s="684"/>
      <c r="BT201" s="684"/>
      <c r="BU201" s="1207"/>
      <c r="BV201" s="1208"/>
      <c r="BW201" s="1208"/>
      <c r="BX201" s="1208"/>
      <c r="BY201" s="1208"/>
      <c r="BZ201" s="1208"/>
      <c r="CA201" s="1208"/>
      <c r="CB201" s="1208"/>
      <c r="CC201" s="1209"/>
    </row>
    <row r="202" spans="1:81" s="690" customFormat="1" ht="40.15" customHeight="1" x14ac:dyDescent="0.25">
      <c r="A202" s="673"/>
      <c r="B202" s="2432"/>
      <c r="C202" s="1315"/>
      <c r="D202" s="1097"/>
      <c r="E202" s="1094"/>
      <c r="F202" s="1094"/>
      <c r="G202" s="1094"/>
      <c r="H202" s="1094"/>
      <c r="I202" s="1094"/>
      <c r="J202" s="1722"/>
      <c r="K202" s="1217"/>
      <c r="L202" s="1223"/>
      <c r="M202" s="1226"/>
      <c r="N202" s="1229"/>
      <c r="O202" s="1232"/>
      <c r="P202" s="1235"/>
      <c r="Q202" s="1238"/>
      <c r="R202" s="1220"/>
      <c r="S202" s="678"/>
      <c r="T202" s="709"/>
      <c r="U202" s="709"/>
      <c r="V202" s="709"/>
      <c r="W202" s="678"/>
      <c r="X202" s="670"/>
      <c r="Y202" s="670"/>
      <c r="Z202" s="670"/>
      <c r="AA202" s="670"/>
      <c r="AB202" s="1220"/>
      <c r="AC202" s="1241"/>
      <c r="AD202" s="303">
        <f t="shared" si="170"/>
        <v>0</v>
      </c>
      <c r="AE202" s="303">
        <f t="shared" si="170"/>
        <v>0</v>
      </c>
      <c r="AF202" s="303">
        <f t="shared" si="170"/>
        <v>0</v>
      </c>
      <c r="AG202" s="303">
        <f t="shared" si="170"/>
        <v>0</v>
      </c>
      <c r="AH202" s="303">
        <f t="shared" si="170"/>
        <v>0</v>
      </c>
      <c r="AI202" s="303">
        <f t="shared" si="170"/>
        <v>0</v>
      </c>
      <c r="AJ202" s="303">
        <f t="shared" si="170"/>
        <v>0</v>
      </c>
      <c r="AK202" s="1220"/>
      <c r="AL202" s="1244"/>
      <c r="AM202" s="303">
        <f t="shared" si="154"/>
        <v>0</v>
      </c>
      <c r="AN202" s="684"/>
      <c r="AO202" s="684"/>
      <c r="AP202" s="684"/>
      <c r="AQ202" s="684"/>
      <c r="AR202" s="684"/>
      <c r="AS202" s="684"/>
      <c r="AT202" s="1220"/>
      <c r="AU202" s="1247"/>
      <c r="AV202" s="303">
        <f t="shared" si="155"/>
        <v>0</v>
      </c>
      <c r="AW202" s="684"/>
      <c r="AX202" s="684"/>
      <c r="AY202" s="684"/>
      <c r="AZ202" s="684"/>
      <c r="BA202" s="684"/>
      <c r="BB202" s="684"/>
      <c r="BC202" s="1220"/>
      <c r="BD202" s="1250"/>
      <c r="BE202" s="303">
        <f t="shared" si="156"/>
        <v>0</v>
      </c>
      <c r="BF202" s="684"/>
      <c r="BG202" s="684"/>
      <c r="BH202" s="684"/>
      <c r="BI202" s="684"/>
      <c r="BJ202" s="684"/>
      <c r="BK202" s="684"/>
      <c r="BL202" s="1220"/>
      <c r="BM202" s="1253"/>
      <c r="BN202" s="303">
        <f t="shared" si="157"/>
        <v>0</v>
      </c>
      <c r="BO202" s="684"/>
      <c r="BP202" s="684"/>
      <c r="BQ202" s="684"/>
      <c r="BR202" s="684"/>
      <c r="BS202" s="684"/>
      <c r="BT202" s="684"/>
      <c r="BU202" s="1207"/>
      <c r="BV202" s="1208"/>
      <c r="BW202" s="1208"/>
      <c r="BX202" s="1208"/>
      <c r="BY202" s="1208"/>
      <c r="BZ202" s="1208"/>
      <c r="CA202" s="1208"/>
      <c r="CB202" s="1208"/>
      <c r="CC202" s="1209"/>
    </row>
    <row r="203" spans="1:81" s="690" customFormat="1" ht="40.15" customHeight="1" thickBot="1" x14ac:dyDescent="0.3">
      <c r="A203" s="673"/>
      <c r="B203" s="2432"/>
      <c r="C203" s="1315"/>
      <c r="D203" s="1098"/>
      <c r="E203" s="1095"/>
      <c r="F203" s="1095"/>
      <c r="G203" s="1095"/>
      <c r="H203" s="1095"/>
      <c r="I203" s="1095"/>
      <c r="J203" s="1745"/>
      <c r="K203" s="1218"/>
      <c r="L203" s="1224"/>
      <c r="M203" s="1227"/>
      <c r="N203" s="1230"/>
      <c r="O203" s="1233"/>
      <c r="P203" s="1236"/>
      <c r="Q203" s="1239"/>
      <c r="R203" s="1221"/>
      <c r="S203" s="679"/>
      <c r="T203" s="710"/>
      <c r="U203" s="710"/>
      <c r="V203" s="710"/>
      <c r="W203" s="679"/>
      <c r="X203" s="671"/>
      <c r="Y203" s="671"/>
      <c r="Z203" s="671"/>
      <c r="AA203" s="671"/>
      <c r="AB203" s="1221"/>
      <c r="AC203" s="1242"/>
      <c r="AD203" s="306">
        <f t="shared" si="170"/>
        <v>0</v>
      </c>
      <c r="AE203" s="306">
        <f t="shared" si="170"/>
        <v>0</v>
      </c>
      <c r="AF203" s="306">
        <f t="shared" si="170"/>
        <v>0</v>
      </c>
      <c r="AG203" s="306">
        <f t="shared" si="170"/>
        <v>0</v>
      </c>
      <c r="AH203" s="306">
        <f t="shared" si="170"/>
        <v>0</v>
      </c>
      <c r="AI203" s="306">
        <f t="shared" si="170"/>
        <v>0</v>
      </c>
      <c r="AJ203" s="306">
        <f t="shared" si="170"/>
        <v>0</v>
      </c>
      <c r="AK203" s="1221"/>
      <c r="AL203" s="1245"/>
      <c r="AM203" s="306">
        <f t="shared" si="154"/>
        <v>0</v>
      </c>
      <c r="AN203" s="685"/>
      <c r="AO203" s="685"/>
      <c r="AP203" s="685"/>
      <c r="AQ203" s="685"/>
      <c r="AR203" s="685"/>
      <c r="AS203" s="685"/>
      <c r="AT203" s="1221"/>
      <c r="AU203" s="1248"/>
      <c r="AV203" s="306">
        <f t="shared" si="155"/>
        <v>0</v>
      </c>
      <c r="AW203" s="685"/>
      <c r="AX203" s="685"/>
      <c r="AY203" s="685"/>
      <c r="AZ203" s="685"/>
      <c r="BA203" s="685"/>
      <c r="BB203" s="685"/>
      <c r="BC203" s="1221"/>
      <c r="BD203" s="1251"/>
      <c r="BE203" s="306">
        <f t="shared" si="156"/>
        <v>0</v>
      </c>
      <c r="BF203" s="685"/>
      <c r="BG203" s="685"/>
      <c r="BH203" s="685"/>
      <c r="BI203" s="685"/>
      <c r="BJ203" s="685"/>
      <c r="BK203" s="685"/>
      <c r="BL203" s="1221"/>
      <c r="BM203" s="1254"/>
      <c r="BN203" s="306">
        <f t="shared" si="157"/>
        <v>0</v>
      </c>
      <c r="BO203" s="685"/>
      <c r="BP203" s="685"/>
      <c r="BQ203" s="685"/>
      <c r="BR203" s="685"/>
      <c r="BS203" s="685"/>
      <c r="BT203" s="685"/>
      <c r="BU203" s="1210"/>
      <c r="BV203" s="1211"/>
      <c r="BW203" s="1211"/>
      <c r="BX203" s="1211"/>
      <c r="BY203" s="1211"/>
      <c r="BZ203" s="1211"/>
      <c r="CA203" s="1211"/>
      <c r="CB203" s="1211"/>
      <c r="CC203" s="1212"/>
    </row>
    <row r="204" spans="1:81" s="690" customFormat="1" ht="40.15" customHeight="1" thickTop="1" x14ac:dyDescent="0.25">
      <c r="A204" s="673"/>
      <c r="B204" s="2432"/>
      <c r="C204" s="1315"/>
      <c r="D204" s="1096"/>
      <c r="E204" s="1093"/>
      <c r="F204" s="1093"/>
      <c r="G204" s="1093"/>
      <c r="H204" s="1093"/>
      <c r="I204" s="1093"/>
      <c r="J204" s="1744">
        <v>979</v>
      </c>
      <c r="K204" s="1216" t="str">
        <f>+[27]Metas!K1144</f>
        <v xml:space="preserve">Hoja de Ruta para la internacionalización implementada y apoyada </v>
      </c>
      <c r="L204" s="1222"/>
      <c r="M204" s="1225">
        <f t="shared" si="177"/>
        <v>0</v>
      </c>
      <c r="N204" s="1228"/>
      <c r="O204" s="1231"/>
      <c r="P204" s="1234"/>
      <c r="Q204" s="1237"/>
      <c r="R204" s="1219">
        <f>+$J204</f>
        <v>979</v>
      </c>
      <c r="S204" s="677"/>
      <c r="T204" s="708"/>
      <c r="U204" s="708"/>
      <c r="V204" s="708"/>
      <c r="W204" s="677"/>
      <c r="X204" s="669"/>
      <c r="Y204" s="669"/>
      <c r="Z204" s="669"/>
      <c r="AA204" s="669"/>
      <c r="AB204" s="1219">
        <f t="shared" si="161"/>
        <v>979</v>
      </c>
      <c r="AC204" s="1240">
        <f t="shared" ref="AC204" si="184">+L204</f>
        <v>0</v>
      </c>
      <c r="AD204" s="308">
        <f t="shared" si="170"/>
        <v>0</v>
      </c>
      <c r="AE204" s="308">
        <f t="shared" si="170"/>
        <v>0</v>
      </c>
      <c r="AF204" s="308">
        <f t="shared" si="170"/>
        <v>0</v>
      </c>
      <c r="AG204" s="308">
        <f t="shared" si="170"/>
        <v>0</v>
      </c>
      <c r="AH204" s="308">
        <f t="shared" si="170"/>
        <v>0</v>
      </c>
      <c r="AI204" s="308">
        <f t="shared" si="170"/>
        <v>0</v>
      </c>
      <c r="AJ204" s="308">
        <f t="shared" si="170"/>
        <v>0</v>
      </c>
      <c r="AK204" s="1219">
        <f t="shared" si="163"/>
        <v>979</v>
      </c>
      <c r="AL204" s="1243">
        <f t="shared" si="179"/>
        <v>0</v>
      </c>
      <c r="AM204" s="308">
        <f t="shared" si="154"/>
        <v>0</v>
      </c>
      <c r="AN204" s="683"/>
      <c r="AO204" s="683"/>
      <c r="AP204" s="683"/>
      <c r="AQ204" s="683"/>
      <c r="AR204" s="683"/>
      <c r="AS204" s="683"/>
      <c r="AT204" s="1219">
        <f t="shared" si="164"/>
        <v>979</v>
      </c>
      <c r="AU204" s="1246">
        <f t="shared" si="180"/>
        <v>0</v>
      </c>
      <c r="AV204" s="308">
        <f t="shared" si="155"/>
        <v>0</v>
      </c>
      <c r="AW204" s="683"/>
      <c r="AX204" s="683"/>
      <c r="AY204" s="683"/>
      <c r="AZ204" s="683"/>
      <c r="BA204" s="683"/>
      <c r="BB204" s="683"/>
      <c r="BC204" s="1219">
        <f t="shared" si="165"/>
        <v>979</v>
      </c>
      <c r="BD204" s="1249">
        <f t="shared" si="181"/>
        <v>0</v>
      </c>
      <c r="BE204" s="308">
        <f t="shared" si="156"/>
        <v>0</v>
      </c>
      <c r="BF204" s="683"/>
      <c r="BG204" s="683"/>
      <c r="BH204" s="683"/>
      <c r="BI204" s="683"/>
      <c r="BJ204" s="683"/>
      <c r="BK204" s="683"/>
      <c r="BL204" s="1219">
        <f t="shared" si="166"/>
        <v>979</v>
      </c>
      <c r="BM204" s="1252">
        <f t="shared" si="182"/>
        <v>0</v>
      </c>
      <c r="BN204" s="308">
        <f t="shared" si="157"/>
        <v>0</v>
      </c>
      <c r="BO204" s="683"/>
      <c r="BP204" s="683"/>
      <c r="BQ204" s="683"/>
      <c r="BR204" s="683"/>
      <c r="BS204" s="683"/>
      <c r="BT204" s="683"/>
      <c r="BU204" s="1204"/>
      <c r="BV204" s="1205"/>
      <c r="BW204" s="1205"/>
      <c r="BX204" s="1205"/>
      <c r="BY204" s="1205"/>
      <c r="BZ204" s="1205"/>
      <c r="CA204" s="1205"/>
      <c r="CB204" s="1205"/>
      <c r="CC204" s="1206"/>
    </row>
    <row r="205" spans="1:81" s="690" customFormat="1" ht="40.15" customHeight="1" x14ac:dyDescent="0.25">
      <c r="A205" s="673"/>
      <c r="B205" s="2432"/>
      <c r="C205" s="1315"/>
      <c r="D205" s="1097"/>
      <c r="E205" s="1094"/>
      <c r="F205" s="1094"/>
      <c r="G205" s="1094"/>
      <c r="H205" s="1094"/>
      <c r="I205" s="1094"/>
      <c r="J205" s="1722"/>
      <c r="K205" s="1217"/>
      <c r="L205" s="1223"/>
      <c r="M205" s="1226"/>
      <c r="N205" s="1229"/>
      <c r="O205" s="1232"/>
      <c r="P205" s="1235"/>
      <c r="Q205" s="1238"/>
      <c r="R205" s="1220"/>
      <c r="S205" s="678"/>
      <c r="T205" s="709"/>
      <c r="U205" s="709"/>
      <c r="V205" s="709"/>
      <c r="W205" s="678"/>
      <c r="X205" s="670"/>
      <c r="Y205" s="670"/>
      <c r="Z205" s="670"/>
      <c r="AA205" s="670"/>
      <c r="AB205" s="1220"/>
      <c r="AC205" s="1241"/>
      <c r="AD205" s="303">
        <f t="shared" si="170"/>
        <v>0</v>
      </c>
      <c r="AE205" s="303">
        <f t="shared" si="170"/>
        <v>0</v>
      </c>
      <c r="AF205" s="303">
        <f t="shared" si="170"/>
        <v>0</v>
      </c>
      <c r="AG205" s="303">
        <f t="shared" si="170"/>
        <v>0</v>
      </c>
      <c r="AH205" s="303">
        <f t="shared" si="170"/>
        <v>0</v>
      </c>
      <c r="AI205" s="303">
        <f t="shared" si="170"/>
        <v>0</v>
      </c>
      <c r="AJ205" s="303">
        <f t="shared" si="170"/>
        <v>0</v>
      </c>
      <c r="AK205" s="1220"/>
      <c r="AL205" s="1244"/>
      <c r="AM205" s="303">
        <f t="shared" si="154"/>
        <v>0</v>
      </c>
      <c r="AN205" s="684"/>
      <c r="AO205" s="684"/>
      <c r="AP205" s="684"/>
      <c r="AQ205" s="684"/>
      <c r="AR205" s="684"/>
      <c r="AS205" s="684"/>
      <c r="AT205" s="1220"/>
      <c r="AU205" s="1247"/>
      <c r="AV205" s="303">
        <f t="shared" si="155"/>
        <v>0</v>
      </c>
      <c r="AW205" s="684"/>
      <c r="AX205" s="684"/>
      <c r="AY205" s="684"/>
      <c r="AZ205" s="684"/>
      <c r="BA205" s="684"/>
      <c r="BB205" s="684"/>
      <c r="BC205" s="1220"/>
      <c r="BD205" s="1250"/>
      <c r="BE205" s="303">
        <f t="shared" si="156"/>
        <v>0</v>
      </c>
      <c r="BF205" s="684"/>
      <c r="BG205" s="684"/>
      <c r="BH205" s="684"/>
      <c r="BI205" s="684"/>
      <c r="BJ205" s="684"/>
      <c r="BK205" s="684"/>
      <c r="BL205" s="1220"/>
      <c r="BM205" s="1253"/>
      <c r="BN205" s="303">
        <f t="shared" si="157"/>
        <v>0</v>
      </c>
      <c r="BO205" s="684"/>
      <c r="BP205" s="684"/>
      <c r="BQ205" s="684"/>
      <c r="BR205" s="684"/>
      <c r="BS205" s="684"/>
      <c r="BT205" s="684"/>
      <c r="BU205" s="1207"/>
      <c r="BV205" s="1208"/>
      <c r="BW205" s="1208"/>
      <c r="BX205" s="1208"/>
      <c r="BY205" s="1208"/>
      <c r="BZ205" s="1208"/>
      <c r="CA205" s="1208"/>
      <c r="CB205" s="1208"/>
      <c r="CC205" s="1209"/>
    </row>
    <row r="206" spans="1:81" s="690" customFormat="1" ht="40.15" customHeight="1" x14ac:dyDescent="0.25">
      <c r="A206" s="673"/>
      <c r="B206" s="2432"/>
      <c r="C206" s="1315"/>
      <c r="D206" s="1097"/>
      <c r="E206" s="1094"/>
      <c r="F206" s="1094"/>
      <c r="G206" s="1094"/>
      <c r="H206" s="1094"/>
      <c r="I206" s="1094"/>
      <c r="J206" s="1722"/>
      <c r="K206" s="1217"/>
      <c r="L206" s="1223"/>
      <c r="M206" s="1226"/>
      <c r="N206" s="1229"/>
      <c r="O206" s="1232"/>
      <c r="P206" s="1235"/>
      <c r="Q206" s="1238"/>
      <c r="R206" s="1220"/>
      <c r="S206" s="678"/>
      <c r="T206" s="709"/>
      <c r="U206" s="709"/>
      <c r="V206" s="709"/>
      <c r="W206" s="678"/>
      <c r="X206" s="670"/>
      <c r="Y206" s="670"/>
      <c r="Z206" s="670"/>
      <c r="AA206" s="670"/>
      <c r="AB206" s="1220"/>
      <c r="AC206" s="1241"/>
      <c r="AD206" s="303">
        <f t="shared" si="170"/>
        <v>0</v>
      </c>
      <c r="AE206" s="303">
        <f t="shared" si="170"/>
        <v>0</v>
      </c>
      <c r="AF206" s="303">
        <f t="shared" si="170"/>
        <v>0</v>
      </c>
      <c r="AG206" s="303">
        <f t="shared" si="170"/>
        <v>0</v>
      </c>
      <c r="AH206" s="303">
        <f t="shared" si="170"/>
        <v>0</v>
      </c>
      <c r="AI206" s="303">
        <f t="shared" si="170"/>
        <v>0</v>
      </c>
      <c r="AJ206" s="303">
        <f t="shared" si="170"/>
        <v>0</v>
      </c>
      <c r="AK206" s="1220"/>
      <c r="AL206" s="1244"/>
      <c r="AM206" s="303">
        <f t="shared" si="154"/>
        <v>0</v>
      </c>
      <c r="AN206" s="684"/>
      <c r="AO206" s="684"/>
      <c r="AP206" s="684"/>
      <c r="AQ206" s="684"/>
      <c r="AR206" s="684"/>
      <c r="AS206" s="684"/>
      <c r="AT206" s="1220"/>
      <c r="AU206" s="1247"/>
      <c r="AV206" s="303">
        <f t="shared" si="155"/>
        <v>0</v>
      </c>
      <c r="AW206" s="684"/>
      <c r="AX206" s="684"/>
      <c r="AY206" s="684"/>
      <c r="AZ206" s="684"/>
      <c r="BA206" s="684"/>
      <c r="BB206" s="684"/>
      <c r="BC206" s="1220"/>
      <c r="BD206" s="1250"/>
      <c r="BE206" s="303">
        <f t="shared" si="156"/>
        <v>0</v>
      </c>
      <c r="BF206" s="684"/>
      <c r="BG206" s="684"/>
      <c r="BH206" s="684"/>
      <c r="BI206" s="684"/>
      <c r="BJ206" s="684"/>
      <c r="BK206" s="684"/>
      <c r="BL206" s="1220"/>
      <c r="BM206" s="1253"/>
      <c r="BN206" s="303">
        <f t="shared" si="157"/>
        <v>0</v>
      </c>
      <c r="BO206" s="684"/>
      <c r="BP206" s="684"/>
      <c r="BQ206" s="684"/>
      <c r="BR206" s="684"/>
      <c r="BS206" s="684"/>
      <c r="BT206" s="684"/>
      <c r="BU206" s="1207"/>
      <c r="BV206" s="1208"/>
      <c r="BW206" s="1208"/>
      <c r="BX206" s="1208"/>
      <c r="BY206" s="1208"/>
      <c r="BZ206" s="1208"/>
      <c r="CA206" s="1208"/>
      <c r="CB206" s="1208"/>
      <c r="CC206" s="1209"/>
    </row>
    <row r="207" spans="1:81" s="690" customFormat="1" ht="40.15" customHeight="1" thickBot="1" x14ac:dyDescent="0.3">
      <c r="A207" s="673"/>
      <c r="B207" s="2432"/>
      <c r="C207" s="1315"/>
      <c r="D207" s="1098"/>
      <c r="E207" s="1095"/>
      <c r="F207" s="1095"/>
      <c r="G207" s="1095"/>
      <c r="H207" s="1095"/>
      <c r="I207" s="1095"/>
      <c r="J207" s="1745"/>
      <c r="K207" s="1218"/>
      <c r="L207" s="1224"/>
      <c r="M207" s="1227"/>
      <c r="N207" s="1230"/>
      <c r="O207" s="1233"/>
      <c r="P207" s="1236"/>
      <c r="Q207" s="1239"/>
      <c r="R207" s="1221"/>
      <c r="S207" s="679"/>
      <c r="T207" s="710"/>
      <c r="U207" s="710"/>
      <c r="V207" s="710"/>
      <c r="W207" s="679"/>
      <c r="X207" s="671"/>
      <c r="Y207" s="671"/>
      <c r="Z207" s="671"/>
      <c r="AA207" s="671"/>
      <c r="AB207" s="1221"/>
      <c r="AC207" s="1242"/>
      <c r="AD207" s="306">
        <f t="shared" si="170"/>
        <v>0</v>
      </c>
      <c r="AE207" s="306">
        <f t="shared" si="170"/>
        <v>0</v>
      </c>
      <c r="AF207" s="306">
        <f t="shared" si="170"/>
        <v>0</v>
      </c>
      <c r="AG207" s="306">
        <f t="shared" si="170"/>
        <v>0</v>
      </c>
      <c r="AH207" s="306">
        <f t="shared" si="170"/>
        <v>0</v>
      </c>
      <c r="AI207" s="306">
        <f t="shared" si="170"/>
        <v>0</v>
      </c>
      <c r="AJ207" s="306">
        <f t="shared" si="170"/>
        <v>0</v>
      </c>
      <c r="AK207" s="1221"/>
      <c r="AL207" s="1245"/>
      <c r="AM207" s="306">
        <f t="shared" si="154"/>
        <v>0</v>
      </c>
      <c r="AN207" s="685"/>
      <c r="AO207" s="685"/>
      <c r="AP207" s="685"/>
      <c r="AQ207" s="685"/>
      <c r="AR207" s="685"/>
      <c r="AS207" s="685"/>
      <c r="AT207" s="1221"/>
      <c r="AU207" s="1248"/>
      <c r="AV207" s="306">
        <f t="shared" si="155"/>
        <v>0</v>
      </c>
      <c r="AW207" s="685"/>
      <c r="AX207" s="685"/>
      <c r="AY207" s="685"/>
      <c r="AZ207" s="685"/>
      <c r="BA207" s="685"/>
      <c r="BB207" s="685"/>
      <c r="BC207" s="1221"/>
      <c r="BD207" s="1251"/>
      <c r="BE207" s="306">
        <f t="shared" si="156"/>
        <v>0</v>
      </c>
      <c r="BF207" s="685"/>
      <c r="BG207" s="685"/>
      <c r="BH207" s="685"/>
      <c r="BI207" s="685"/>
      <c r="BJ207" s="685"/>
      <c r="BK207" s="685"/>
      <c r="BL207" s="1221"/>
      <c r="BM207" s="1254"/>
      <c r="BN207" s="306">
        <f t="shared" si="157"/>
        <v>0</v>
      </c>
      <c r="BO207" s="685"/>
      <c r="BP207" s="685"/>
      <c r="BQ207" s="685"/>
      <c r="BR207" s="685"/>
      <c r="BS207" s="685"/>
      <c r="BT207" s="685"/>
      <c r="BU207" s="1210"/>
      <c r="BV207" s="1211"/>
      <c r="BW207" s="1211"/>
      <c r="BX207" s="1211"/>
      <c r="BY207" s="1211"/>
      <c r="BZ207" s="1211"/>
      <c r="CA207" s="1211"/>
      <c r="CB207" s="1211"/>
      <c r="CC207" s="1212"/>
    </row>
    <row r="208" spans="1:81" s="690" customFormat="1" ht="40.15" customHeight="1" thickTop="1" x14ac:dyDescent="0.25">
      <c r="A208" s="673"/>
      <c r="B208" s="2432"/>
      <c r="C208" s="1315"/>
      <c r="D208" s="1096"/>
      <c r="E208" s="1093"/>
      <c r="F208" s="1093"/>
      <c r="G208" s="1093"/>
      <c r="H208" s="1093"/>
      <c r="I208" s="1093"/>
      <c r="J208" s="1744">
        <v>980</v>
      </c>
      <c r="K208" s="1216" t="str">
        <f>+[27]Metas!K1145</f>
        <v>Planes de internacionalización para los sectores productivos con valor agregado apoyados y/o creados</v>
      </c>
      <c r="L208" s="1222"/>
      <c r="M208" s="1225">
        <f>SUM(N208:Q208)</f>
        <v>1</v>
      </c>
      <c r="N208" s="1228"/>
      <c r="O208" s="1231">
        <v>0.25</v>
      </c>
      <c r="P208" s="1234">
        <v>0.25</v>
      </c>
      <c r="Q208" s="1237">
        <v>0.5</v>
      </c>
      <c r="R208" s="1219">
        <f>+$J208</f>
        <v>980</v>
      </c>
      <c r="S208" s="677" t="s">
        <v>7665</v>
      </c>
      <c r="T208" s="729" t="s">
        <v>3834</v>
      </c>
      <c r="U208" s="729" t="s">
        <v>3839</v>
      </c>
      <c r="V208" s="729" t="s">
        <v>3842</v>
      </c>
      <c r="W208" s="677" t="s">
        <v>4054</v>
      </c>
      <c r="X208" s="320">
        <v>44682</v>
      </c>
      <c r="Y208" s="320">
        <v>44774</v>
      </c>
      <c r="Z208" s="669"/>
      <c r="AA208" s="669"/>
      <c r="AB208" s="1219">
        <f t="shared" si="161"/>
        <v>980</v>
      </c>
      <c r="AC208" s="1240">
        <f t="shared" ref="AC208" si="185">+L208</f>
        <v>0</v>
      </c>
      <c r="AD208" s="308">
        <f t="shared" si="170"/>
        <v>10</v>
      </c>
      <c r="AE208" s="308">
        <f t="shared" si="170"/>
        <v>10</v>
      </c>
      <c r="AF208" s="308">
        <f t="shared" si="170"/>
        <v>0</v>
      </c>
      <c r="AG208" s="308">
        <f t="shared" si="170"/>
        <v>0</v>
      </c>
      <c r="AH208" s="308">
        <f t="shared" si="170"/>
        <v>0</v>
      </c>
      <c r="AI208" s="308">
        <f t="shared" si="170"/>
        <v>0</v>
      </c>
      <c r="AJ208" s="308">
        <f t="shared" si="170"/>
        <v>0</v>
      </c>
      <c r="AK208" s="1219">
        <f t="shared" si="163"/>
        <v>980</v>
      </c>
      <c r="AL208" s="1243">
        <f t="shared" si="179"/>
        <v>0</v>
      </c>
      <c r="AM208" s="308">
        <f t="shared" si="154"/>
        <v>0</v>
      </c>
      <c r="AN208" s="683"/>
      <c r="AO208" s="683"/>
      <c r="AP208" s="683"/>
      <c r="AQ208" s="683"/>
      <c r="AR208" s="683"/>
      <c r="AS208" s="683"/>
      <c r="AT208" s="1219">
        <f t="shared" si="164"/>
        <v>980</v>
      </c>
      <c r="AU208" s="1246" t="e">
        <f>+#REF!</f>
        <v>#REF!</v>
      </c>
      <c r="AV208" s="308">
        <f t="shared" si="155"/>
        <v>0</v>
      </c>
      <c r="AW208" s="683"/>
      <c r="AX208" s="683"/>
      <c r="AY208" s="683"/>
      <c r="AZ208" s="683"/>
      <c r="BA208" s="683"/>
      <c r="BB208" s="683"/>
      <c r="BC208" s="1219">
        <f t="shared" si="165"/>
        <v>980</v>
      </c>
      <c r="BD208" s="1249" t="e">
        <f>+#REF!</f>
        <v>#REF!</v>
      </c>
      <c r="BE208" s="308">
        <f t="shared" si="156"/>
        <v>10</v>
      </c>
      <c r="BF208" s="683">
        <v>10</v>
      </c>
      <c r="BG208" s="683"/>
      <c r="BH208" s="683"/>
      <c r="BI208" s="683"/>
      <c r="BJ208" s="683"/>
      <c r="BK208" s="683"/>
      <c r="BL208" s="1219">
        <f t="shared" si="166"/>
        <v>980</v>
      </c>
      <c r="BM208" s="1252" t="e">
        <f>+#REF!</f>
        <v>#REF!</v>
      </c>
      <c r="BN208" s="308">
        <f t="shared" si="157"/>
        <v>0</v>
      </c>
      <c r="BO208" s="683"/>
      <c r="BP208" s="683"/>
      <c r="BQ208" s="683"/>
      <c r="BR208" s="683"/>
      <c r="BS208" s="683"/>
      <c r="BT208" s="683"/>
      <c r="BU208" s="1204"/>
      <c r="BV208" s="1205"/>
      <c r="BW208" s="1205"/>
      <c r="BX208" s="1205"/>
      <c r="BY208" s="1205"/>
      <c r="BZ208" s="1205"/>
      <c r="CA208" s="1205"/>
      <c r="CB208" s="1205"/>
      <c r="CC208" s="1206"/>
    </row>
    <row r="209" spans="1:81" s="690" customFormat="1" ht="40.15" customHeight="1" x14ac:dyDescent="0.25">
      <c r="A209" s="673"/>
      <c r="B209" s="2432"/>
      <c r="C209" s="1315"/>
      <c r="D209" s="1097"/>
      <c r="E209" s="1094"/>
      <c r="F209" s="1094"/>
      <c r="G209" s="1094"/>
      <c r="H209" s="1094"/>
      <c r="I209" s="1094"/>
      <c r="J209" s="1722"/>
      <c r="K209" s="1217"/>
      <c r="L209" s="1223"/>
      <c r="M209" s="1226"/>
      <c r="N209" s="1229"/>
      <c r="O209" s="1232"/>
      <c r="P209" s="1235"/>
      <c r="Q209" s="1238"/>
      <c r="R209" s="1220"/>
      <c r="S209" s="678" t="s">
        <v>7666</v>
      </c>
      <c r="T209" s="729" t="s">
        <v>3834</v>
      </c>
      <c r="U209" s="729" t="s">
        <v>3839</v>
      </c>
      <c r="V209" s="729" t="s">
        <v>3842</v>
      </c>
      <c r="W209" s="678" t="s">
        <v>4054</v>
      </c>
      <c r="X209" s="670">
        <v>44682</v>
      </c>
      <c r="Y209" s="670">
        <v>44774</v>
      </c>
      <c r="Z209" s="670"/>
      <c r="AA209" s="670"/>
      <c r="AB209" s="1220"/>
      <c r="AC209" s="1241"/>
      <c r="AD209" s="303">
        <f t="shared" si="170"/>
        <v>10</v>
      </c>
      <c r="AE209" s="303">
        <f t="shared" si="170"/>
        <v>10</v>
      </c>
      <c r="AF209" s="303">
        <f t="shared" si="170"/>
        <v>0</v>
      </c>
      <c r="AG209" s="303">
        <f t="shared" si="170"/>
        <v>0</v>
      </c>
      <c r="AH209" s="303">
        <f t="shared" si="170"/>
        <v>0</v>
      </c>
      <c r="AI209" s="303">
        <f t="shared" si="170"/>
        <v>0</v>
      </c>
      <c r="AJ209" s="303">
        <f t="shared" si="170"/>
        <v>0</v>
      </c>
      <c r="AK209" s="1220"/>
      <c r="AL209" s="1244"/>
      <c r="AM209" s="303">
        <f t="shared" ref="AM209:AM224" si="186">SUM(AN209:AS209)</f>
        <v>0</v>
      </c>
      <c r="AN209" s="684"/>
      <c r="AO209" s="684"/>
      <c r="AP209" s="684"/>
      <c r="AQ209" s="684"/>
      <c r="AR209" s="684"/>
      <c r="AS209" s="684"/>
      <c r="AT209" s="1220"/>
      <c r="AU209" s="1247"/>
      <c r="AV209" s="303">
        <f t="shared" ref="AV209:AV224" si="187">SUM(AW209:BB209)</f>
        <v>0</v>
      </c>
      <c r="AW209" s="684"/>
      <c r="AX209" s="684"/>
      <c r="AY209" s="684"/>
      <c r="AZ209" s="684"/>
      <c r="BA209" s="684"/>
      <c r="BB209" s="684"/>
      <c r="BC209" s="1220"/>
      <c r="BD209" s="1250"/>
      <c r="BE209" s="303">
        <f t="shared" ref="BE209:BE224" si="188">SUM(BF209:BK209)</f>
        <v>10</v>
      </c>
      <c r="BF209" s="684">
        <v>10</v>
      </c>
      <c r="BG209" s="684"/>
      <c r="BH209" s="684"/>
      <c r="BI209" s="684"/>
      <c r="BJ209" s="684"/>
      <c r="BK209" s="684"/>
      <c r="BL209" s="1220"/>
      <c r="BM209" s="1253"/>
      <c r="BN209" s="303">
        <f t="shared" ref="BN209:BN224" si="189">SUM(BO209:BT209)</f>
        <v>0</v>
      </c>
      <c r="BO209" s="684"/>
      <c r="BP209" s="684"/>
      <c r="BQ209" s="684"/>
      <c r="BR209" s="684"/>
      <c r="BS209" s="684"/>
      <c r="BT209" s="684"/>
      <c r="BU209" s="1207"/>
      <c r="BV209" s="1208"/>
      <c r="BW209" s="1208"/>
      <c r="BX209" s="1208"/>
      <c r="BY209" s="1208"/>
      <c r="BZ209" s="1208"/>
      <c r="CA209" s="1208"/>
      <c r="CB209" s="1208"/>
      <c r="CC209" s="1209"/>
    </row>
    <row r="210" spans="1:81" s="690" customFormat="1" ht="40.15" customHeight="1" thickBot="1" x14ac:dyDescent="0.3">
      <c r="A210" s="673"/>
      <c r="B210" s="2432"/>
      <c r="C210" s="1315"/>
      <c r="D210" s="1097"/>
      <c r="E210" s="1094"/>
      <c r="F210" s="1094"/>
      <c r="G210" s="1094"/>
      <c r="H210" s="1094"/>
      <c r="I210" s="1094"/>
      <c r="J210" s="1722"/>
      <c r="K210" s="1217"/>
      <c r="L210" s="1223"/>
      <c r="M210" s="1226"/>
      <c r="N210" s="1229"/>
      <c r="O210" s="1232"/>
      <c r="P210" s="1235"/>
      <c r="Q210" s="1238"/>
      <c r="R210" s="1220"/>
      <c r="S210" s="678" t="s">
        <v>7667</v>
      </c>
      <c r="T210" s="729" t="s">
        <v>3834</v>
      </c>
      <c r="U210" s="729" t="s">
        <v>3839</v>
      </c>
      <c r="V210" s="729" t="s">
        <v>3842</v>
      </c>
      <c r="W210" s="678" t="s">
        <v>7653</v>
      </c>
      <c r="X210" s="670">
        <v>44713</v>
      </c>
      <c r="Y210" s="670">
        <v>44895</v>
      </c>
      <c r="Z210" s="670"/>
      <c r="AA210" s="670"/>
      <c r="AB210" s="1220"/>
      <c r="AC210" s="1241"/>
      <c r="AD210" s="303">
        <f t="shared" si="170"/>
        <v>5</v>
      </c>
      <c r="AE210" s="303">
        <f t="shared" si="170"/>
        <v>5</v>
      </c>
      <c r="AF210" s="303">
        <f t="shared" si="170"/>
        <v>0</v>
      </c>
      <c r="AG210" s="303">
        <f t="shared" si="170"/>
        <v>0</v>
      </c>
      <c r="AH210" s="303">
        <f t="shared" si="170"/>
        <v>0</v>
      </c>
      <c r="AI210" s="303">
        <f t="shared" si="170"/>
        <v>0</v>
      </c>
      <c r="AJ210" s="303">
        <f t="shared" si="170"/>
        <v>0</v>
      </c>
      <c r="AK210" s="1220"/>
      <c r="AL210" s="1244"/>
      <c r="AM210" s="303">
        <f t="shared" si="186"/>
        <v>0</v>
      </c>
      <c r="AN210" s="684"/>
      <c r="AO210" s="684"/>
      <c r="AP210" s="684"/>
      <c r="AQ210" s="684"/>
      <c r="AR210" s="684"/>
      <c r="AS210" s="684"/>
      <c r="AT210" s="1220"/>
      <c r="AU210" s="1247"/>
      <c r="AV210" s="303">
        <f t="shared" si="187"/>
        <v>0</v>
      </c>
      <c r="AW210" s="684"/>
      <c r="AX210" s="684"/>
      <c r="AY210" s="684"/>
      <c r="AZ210" s="684"/>
      <c r="BA210" s="684"/>
      <c r="BB210" s="684"/>
      <c r="BC210" s="1220"/>
      <c r="BD210" s="1250"/>
      <c r="BE210" s="303">
        <f t="shared" si="188"/>
        <v>0</v>
      </c>
      <c r="BF210" s="684"/>
      <c r="BG210" s="684"/>
      <c r="BH210" s="684"/>
      <c r="BI210" s="684"/>
      <c r="BJ210" s="684"/>
      <c r="BK210" s="684"/>
      <c r="BL210" s="1220"/>
      <c r="BM210" s="1253"/>
      <c r="BN210" s="303">
        <f t="shared" si="189"/>
        <v>5</v>
      </c>
      <c r="BO210" s="684">
        <v>5</v>
      </c>
      <c r="BP210" s="684"/>
      <c r="BQ210" s="684"/>
      <c r="BR210" s="684"/>
      <c r="BS210" s="684"/>
      <c r="BT210" s="684"/>
      <c r="BU210" s="1207"/>
      <c r="BV210" s="1208"/>
      <c r="BW210" s="1208"/>
      <c r="BX210" s="1208"/>
      <c r="BY210" s="1208"/>
      <c r="BZ210" s="1208"/>
      <c r="CA210" s="1208"/>
      <c r="CB210" s="1208"/>
      <c r="CC210" s="1209"/>
    </row>
    <row r="211" spans="1:81" s="690" customFormat="1" ht="40.15" customHeight="1" thickTop="1" x14ac:dyDescent="0.25">
      <c r="A211" s="673"/>
      <c r="B211" s="2432"/>
      <c r="C211" s="1314" t="s">
        <v>1654</v>
      </c>
      <c r="D211" s="1096"/>
      <c r="E211" s="1093"/>
      <c r="F211" s="1093"/>
      <c r="G211" s="1093"/>
      <c r="H211" s="1093"/>
      <c r="I211" s="1093"/>
      <c r="J211" s="1744">
        <v>981</v>
      </c>
      <c r="K211" s="1216" t="str">
        <f>+[27]Metas!K1146</f>
        <v xml:space="preserve">Distrito de la Innovación y el Emprendimiento fundado (articulación del sector privado y público) </v>
      </c>
      <c r="L211" s="1222"/>
      <c r="M211" s="1225">
        <f t="shared" si="177"/>
        <v>0</v>
      </c>
      <c r="N211" s="1228"/>
      <c r="O211" s="1231"/>
      <c r="P211" s="1234"/>
      <c r="Q211" s="1237"/>
      <c r="R211" s="1219">
        <f>+$J211</f>
        <v>981</v>
      </c>
      <c r="S211" s="677"/>
      <c r="T211" s="708"/>
      <c r="U211" s="708"/>
      <c r="V211" s="708"/>
      <c r="W211" s="677"/>
      <c r="X211" s="669"/>
      <c r="Y211" s="669"/>
      <c r="Z211" s="669"/>
      <c r="AA211" s="669"/>
      <c r="AB211" s="1219">
        <f t="shared" si="161"/>
        <v>981</v>
      </c>
      <c r="AC211" s="1240">
        <f t="shared" ref="AC211" si="190">+L211</f>
        <v>0</v>
      </c>
      <c r="AD211" s="308">
        <f t="shared" si="170"/>
        <v>0</v>
      </c>
      <c r="AE211" s="308">
        <f t="shared" si="170"/>
        <v>0</v>
      </c>
      <c r="AF211" s="308">
        <f t="shared" si="170"/>
        <v>0</v>
      </c>
      <c r="AG211" s="308">
        <f t="shared" si="170"/>
        <v>0</v>
      </c>
      <c r="AH211" s="308">
        <f t="shared" si="170"/>
        <v>0</v>
      </c>
      <c r="AI211" s="308">
        <f t="shared" si="170"/>
        <v>0</v>
      </c>
      <c r="AJ211" s="308">
        <f t="shared" si="170"/>
        <v>0</v>
      </c>
      <c r="AK211" s="1219">
        <f t="shared" si="163"/>
        <v>981</v>
      </c>
      <c r="AL211" s="1243">
        <f t="shared" si="179"/>
        <v>0</v>
      </c>
      <c r="AM211" s="308">
        <f t="shared" si="186"/>
        <v>0</v>
      </c>
      <c r="AN211" s="683"/>
      <c r="AO211" s="683"/>
      <c r="AP211" s="683"/>
      <c r="AQ211" s="683"/>
      <c r="AR211" s="683"/>
      <c r="AS211" s="683"/>
      <c r="AT211" s="1219">
        <f t="shared" si="164"/>
        <v>981</v>
      </c>
      <c r="AU211" s="1246">
        <f t="shared" si="180"/>
        <v>0</v>
      </c>
      <c r="AV211" s="308">
        <f t="shared" si="187"/>
        <v>0</v>
      </c>
      <c r="AW211" s="683"/>
      <c r="AX211" s="683"/>
      <c r="AY211" s="683"/>
      <c r="AZ211" s="683"/>
      <c r="BA211" s="683"/>
      <c r="BB211" s="683"/>
      <c r="BC211" s="1219">
        <f t="shared" si="165"/>
        <v>981</v>
      </c>
      <c r="BD211" s="1249">
        <f t="shared" si="181"/>
        <v>0</v>
      </c>
      <c r="BE211" s="308">
        <f t="shared" si="188"/>
        <v>0</v>
      </c>
      <c r="BF211" s="683"/>
      <c r="BG211" s="683"/>
      <c r="BH211" s="683"/>
      <c r="BI211" s="683"/>
      <c r="BJ211" s="683"/>
      <c r="BK211" s="683"/>
      <c r="BL211" s="1219">
        <f t="shared" si="166"/>
        <v>981</v>
      </c>
      <c r="BM211" s="1252">
        <f t="shared" si="182"/>
        <v>0</v>
      </c>
      <c r="BN211" s="308">
        <f t="shared" si="189"/>
        <v>0</v>
      </c>
      <c r="BO211" s="683"/>
      <c r="BP211" s="683"/>
      <c r="BQ211" s="683"/>
      <c r="BR211" s="683"/>
      <c r="BS211" s="683"/>
      <c r="BT211" s="683"/>
      <c r="BU211" s="1204"/>
      <c r="BV211" s="1205"/>
      <c r="BW211" s="1205"/>
      <c r="BX211" s="1205"/>
      <c r="BY211" s="1205"/>
      <c r="BZ211" s="1205"/>
      <c r="CA211" s="1205"/>
      <c r="CB211" s="1205"/>
      <c r="CC211" s="1206"/>
    </row>
    <row r="212" spans="1:81" s="690" customFormat="1" ht="40.15" customHeight="1" x14ac:dyDescent="0.25">
      <c r="A212" s="673"/>
      <c r="B212" s="2432"/>
      <c r="C212" s="1315"/>
      <c r="D212" s="1097"/>
      <c r="E212" s="1094"/>
      <c r="F212" s="1094"/>
      <c r="G212" s="1094"/>
      <c r="H212" s="1094"/>
      <c r="I212" s="1094"/>
      <c r="J212" s="1722"/>
      <c r="K212" s="1217"/>
      <c r="L212" s="1223"/>
      <c r="M212" s="1226"/>
      <c r="N212" s="1229"/>
      <c r="O212" s="1232"/>
      <c r="P212" s="1235"/>
      <c r="Q212" s="1238"/>
      <c r="R212" s="1220"/>
      <c r="S212" s="678"/>
      <c r="T212" s="709"/>
      <c r="U212" s="709"/>
      <c r="V212" s="709"/>
      <c r="W212" s="678"/>
      <c r="X212" s="670"/>
      <c r="Y212" s="670"/>
      <c r="Z212" s="670"/>
      <c r="AA212" s="670"/>
      <c r="AB212" s="1220"/>
      <c r="AC212" s="1241"/>
      <c r="AD212" s="303">
        <f t="shared" si="170"/>
        <v>0</v>
      </c>
      <c r="AE212" s="303">
        <f t="shared" si="170"/>
        <v>0</v>
      </c>
      <c r="AF212" s="303">
        <f t="shared" si="170"/>
        <v>0</v>
      </c>
      <c r="AG212" s="303">
        <f t="shared" si="170"/>
        <v>0</v>
      </c>
      <c r="AH212" s="303">
        <f t="shared" si="170"/>
        <v>0</v>
      </c>
      <c r="AI212" s="303">
        <f t="shared" si="170"/>
        <v>0</v>
      </c>
      <c r="AJ212" s="303">
        <f t="shared" si="170"/>
        <v>0</v>
      </c>
      <c r="AK212" s="1220"/>
      <c r="AL212" s="1244"/>
      <c r="AM212" s="303">
        <f t="shared" si="186"/>
        <v>0</v>
      </c>
      <c r="AN212" s="684"/>
      <c r="AO212" s="684"/>
      <c r="AP212" s="684"/>
      <c r="AQ212" s="684"/>
      <c r="AR212" s="684"/>
      <c r="AS212" s="684"/>
      <c r="AT212" s="1220"/>
      <c r="AU212" s="1247"/>
      <c r="AV212" s="303">
        <f t="shared" si="187"/>
        <v>0</v>
      </c>
      <c r="AW212" s="684"/>
      <c r="AX212" s="684"/>
      <c r="AY212" s="684"/>
      <c r="AZ212" s="684"/>
      <c r="BA212" s="684"/>
      <c r="BB212" s="684"/>
      <c r="BC212" s="1220"/>
      <c r="BD212" s="1250"/>
      <c r="BE212" s="303">
        <f t="shared" si="188"/>
        <v>0</v>
      </c>
      <c r="BF212" s="684"/>
      <c r="BG212" s="684"/>
      <c r="BH212" s="684"/>
      <c r="BI212" s="684"/>
      <c r="BJ212" s="684"/>
      <c r="BK212" s="684"/>
      <c r="BL212" s="1220"/>
      <c r="BM212" s="1253"/>
      <c r="BN212" s="303">
        <f t="shared" si="189"/>
        <v>0</v>
      </c>
      <c r="BO212" s="684"/>
      <c r="BP212" s="684"/>
      <c r="BQ212" s="684"/>
      <c r="BR212" s="684"/>
      <c r="BS212" s="684"/>
      <c r="BT212" s="684"/>
      <c r="BU212" s="1207"/>
      <c r="BV212" s="1208"/>
      <c r="BW212" s="1208"/>
      <c r="BX212" s="1208"/>
      <c r="BY212" s="1208"/>
      <c r="BZ212" s="1208"/>
      <c r="CA212" s="1208"/>
      <c r="CB212" s="1208"/>
      <c r="CC212" s="1209"/>
    </row>
    <row r="213" spans="1:81" s="690" customFormat="1" ht="40.15" customHeight="1" x14ac:dyDescent="0.25">
      <c r="A213" s="673"/>
      <c r="B213" s="2432"/>
      <c r="C213" s="1315"/>
      <c r="D213" s="1097"/>
      <c r="E213" s="1094"/>
      <c r="F213" s="1094"/>
      <c r="G213" s="1094"/>
      <c r="H213" s="1094"/>
      <c r="I213" s="1094"/>
      <c r="J213" s="1722"/>
      <c r="K213" s="1217"/>
      <c r="L213" s="1223"/>
      <c r="M213" s="1226"/>
      <c r="N213" s="1229"/>
      <c r="O213" s="1232"/>
      <c r="P213" s="1235"/>
      <c r="Q213" s="1238"/>
      <c r="R213" s="1220"/>
      <c r="S213" s="678"/>
      <c r="T213" s="709"/>
      <c r="U213" s="709"/>
      <c r="V213" s="709"/>
      <c r="W213" s="678"/>
      <c r="X213" s="670"/>
      <c r="Y213" s="670"/>
      <c r="Z213" s="670"/>
      <c r="AA213" s="670"/>
      <c r="AB213" s="1220"/>
      <c r="AC213" s="1241"/>
      <c r="AD213" s="303">
        <f t="shared" si="170"/>
        <v>0</v>
      </c>
      <c r="AE213" s="303">
        <f t="shared" si="170"/>
        <v>0</v>
      </c>
      <c r="AF213" s="303">
        <f t="shared" si="170"/>
        <v>0</v>
      </c>
      <c r="AG213" s="303">
        <f t="shared" si="170"/>
        <v>0</v>
      </c>
      <c r="AH213" s="303">
        <f t="shared" si="170"/>
        <v>0</v>
      </c>
      <c r="AI213" s="303">
        <f t="shared" si="170"/>
        <v>0</v>
      </c>
      <c r="AJ213" s="303">
        <f t="shared" si="170"/>
        <v>0</v>
      </c>
      <c r="AK213" s="1220"/>
      <c r="AL213" s="1244"/>
      <c r="AM213" s="303">
        <f t="shared" si="186"/>
        <v>0</v>
      </c>
      <c r="AN213" s="684"/>
      <c r="AO213" s="684"/>
      <c r="AP213" s="684"/>
      <c r="AQ213" s="684"/>
      <c r="AR213" s="684"/>
      <c r="AS213" s="684"/>
      <c r="AT213" s="1220"/>
      <c r="AU213" s="1247"/>
      <c r="AV213" s="303">
        <f t="shared" si="187"/>
        <v>0</v>
      </c>
      <c r="AW213" s="684"/>
      <c r="AX213" s="684"/>
      <c r="AY213" s="684"/>
      <c r="AZ213" s="684"/>
      <c r="BA213" s="684"/>
      <c r="BB213" s="684"/>
      <c r="BC213" s="1220"/>
      <c r="BD213" s="1250"/>
      <c r="BE213" s="303">
        <f t="shared" si="188"/>
        <v>0</v>
      </c>
      <c r="BF213" s="684"/>
      <c r="BG213" s="684"/>
      <c r="BH213" s="684"/>
      <c r="BI213" s="684"/>
      <c r="BJ213" s="684"/>
      <c r="BK213" s="684"/>
      <c r="BL213" s="1220"/>
      <c r="BM213" s="1253"/>
      <c r="BN213" s="303">
        <f t="shared" si="189"/>
        <v>0</v>
      </c>
      <c r="BO213" s="684"/>
      <c r="BP213" s="684"/>
      <c r="BQ213" s="684"/>
      <c r="BR213" s="684"/>
      <c r="BS213" s="684"/>
      <c r="BT213" s="684"/>
      <c r="BU213" s="1207"/>
      <c r="BV213" s="1208"/>
      <c r="BW213" s="1208"/>
      <c r="BX213" s="1208"/>
      <c r="BY213" s="1208"/>
      <c r="BZ213" s="1208"/>
      <c r="CA213" s="1208"/>
      <c r="CB213" s="1208"/>
      <c r="CC213" s="1209"/>
    </row>
    <row r="214" spans="1:81" s="690" customFormat="1" ht="40.15" customHeight="1" thickBot="1" x14ac:dyDescent="0.3">
      <c r="A214" s="673"/>
      <c r="B214" s="2433"/>
      <c r="C214" s="1316"/>
      <c r="D214" s="1098"/>
      <c r="E214" s="1095"/>
      <c r="F214" s="1095"/>
      <c r="G214" s="1095"/>
      <c r="H214" s="1095"/>
      <c r="I214" s="1095"/>
      <c r="J214" s="1745"/>
      <c r="K214" s="1218"/>
      <c r="L214" s="1224"/>
      <c r="M214" s="1227"/>
      <c r="N214" s="1230"/>
      <c r="O214" s="1233"/>
      <c r="P214" s="1236"/>
      <c r="Q214" s="1239"/>
      <c r="R214" s="1221"/>
      <c r="S214" s="679"/>
      <c r="T214" s="710"/>
      <c r="U214" s="710"/>
      <c r="V214" s="710"/>
      <c r="W214" s="679"/>
      <c r="X214" s="671"/>
      <c r="Y214" s="671"/>
      <c r="Z214" s="671"/>
      <c r="AA214" s="671"/>
      <c r="AB214" s="1221"/>
      <c r="AC214" s="1242"/>
      <c r="AD214" s="306">
        <f t="shared" si="170"/>
        <v>0</v>
      </c>
      <c r="AE214" s="306">
        <f t="shared" si="170"/>
        <v>0</v>
      </c>
      <c r="AF214" s="306">
        <f t="shared" si="170"/>
        <v>0</v>
      </c>
      <c r="AG214" s="306">
        <f t="shared" si="170"/>
        <v>0</v>
      </c>
      <c r="AH214" s="306">
        <f t="shared" si="170"/>
        <v>0</v>
      </c>
      <c r="AI214" s="306">
        <f t="shared" si="170"/>
        <v>0</v>
      </c>
      <c r="AJ214" s="306">
        <f t="shared" si="170"/>
        <v>0</v>
      </c>
      <c r="AK214" s="1221"/>
      <c r="AL214" s="1245"/>
      <c r="AM214" s="306">
        <f t="shared" si="186"/>
        <v>0</v>
      </c>
      <c r="AN214" s="685"/>
      <c r="AO214" s="685"/>
      <c r="AP214" s="685"/>
      <c r="AQ214" s="685"/>
      <c r="AR214" s="685"/>
      <c r="AS214" s="685"/>
      <c r="AT214" s="1221"/>
      <c r="AU214" s="1248"/>
      <c r="AV214" s="306">
        <f t="shared" si="187"/>
        <v>0</v>
      </c>
      <c r="AW214" s="685"/>
      <c r="AX214" s="685"/>
      <c r="AY214" s="685"/>
      <c r="AZ214" s="685"/>
      <c r="BA214" s="685"/>
      <c r="BB214" s="685"/>
      <c r="BC214" s="1221"/>
      <c r="BD214" s="1251"/>
      <c r="BE214" s="306">
        <f t="shared" si="188"/>
        <v>0</v>
      </c>
      <c r="BF214" s="685"/>
      <c r="BG214" s="685"/>
      <c r="BH214" s="685"/>
      <c r="BI214" s="685"/>
      <c r="BJ214" s="685"/>
      <c r="BK214" s="685"/>
      <c r="BL214" s="1221"/>
      <c r="BM214" s="1254"/>
      <c r="BN214" s="306">
        <f t="shared" si="189"/>
        <v>0</v>
      </c>
      <c r="BO214" s="685"/>
      <c r="BP214" s="685"/>
      <c r="BQ214" s="685"/>
      <c r="BR214" s="685"/>
      <c r="BS214" s="685"/>
      <c r="BT214" s="685"/>
      <c r="BU214" s="1210"/>
      <c r="BV214" s="1211"/>
      <c r="BW214" s="1211"/>
      <c r="BX214" s="1211"/>
      <c r="BY214" s="1211"/>
      <c r="BZ214" s="1211"/>
      <c r="CA214" s="1211"/>
      <c r="CB214" s="1211"/>
      <c r="CC214" s="1212"/>
    </row>
    <row r="215" spans="1:81" s="690" customFormat="1" ht="40.15" customHeight="1" thickTop="1" x14ac:dyDescent="0.25">
      <c r="A215" s="673"/>
      <c r="B215" s="1333" t="s">
        <v>1656</v>
      </c>
      <c r="C215" s="1314" t="s">
        <v>1659</v>
      </c>
      <c r="D215" s="1096"/>
      <c r="E215" s="1093"/>
      <c r="F215" s="1093"/>
      <c r="G215" s="1093"/>
      <c r="H215" s="1093"/>
      <c r="I215" s="1093"/>
      <c r="J215" s="1744">
        <v>982</v>
      </c>
      <c r="K215" s="1216" t="str">
        <f>+[27]Metas!K1148</f>
        <v>Promover la consolidación de la política de empleo en el marco de trabajo digno y decente a nivel público y privado</v>
      </c>
      <c r="L215" s="1222"/>
      <c r="M215" s="1225">
        <f t="shared" si="177"/>
        <v>0</v>
      </c>
      <c r="N215" s="1228"/>
      <c r="O215" s="1231"/>
      <c r="P215" s="1234"/>
      <c r="Q215" s="1237"/>
      <c r="R215" s="1219">
        <f>+$J215</f>
        <v>982</v>
      </c>
      <c r="S215" s="677"/>
      <c r="T215" s="708"/>
      <c r="U215" s="708"/>
      <c r="V215" s="708"/>
      <c r="W215" s="677"/>
      <c r="X215" s="669"/>
      <c r="Y215" s="669"/>
      <c r="Z215" s="669"/>
      <c r="AA215" s="669"/>
      <c r="AB215" s="1219">
        <f t="shared" si="161"/>
        <v>982</v>
      </c>
      <c r="AC215" s="1240">
        <f t="shared" ref="AC215" si="191">+L215</f>
        <v>0</v>
      </c>
      <c r="AD215" s="308">
        <f t="shared" si="170"/>
        <v>0</v>
      </c>
      <c r="AE215" s="308">
        <f t="shared" si="170"/>
        <v>0</v>
      </c>
      <c r="AF215" s="308">
        <f t="shared" si="170"/>
        <v>0</v>
      </c>
      <c r="AG215" s="308">
        <f t="shared" si="170"/>
        <v>0</v>
      </c>
      <c r="AH215" s="308">
        <f t="shared" si="170"/>
        <v>0</v>
      </c>
      <c r="AI215" s="308">
        <f t="shared" si="170"/>
        <v>0</v>
      </c>
      <c r="AJ215" s="308">
        <f t="shared" si="170"/>
        <v>0</v>
      </c>
      <c r="AK215" s="1219">
        <f t="shared" si="163"/>
        <v>982</v>
      </c>
      <c r="AL215" s="1243">
        <f t="shared" si="179"/>
        <v>0</v>
      </c>
      <c r="AM215" s="308">
        <f t="shared" si="186"/>
        <v>0</v>
      </c>
      <c r="AN215" s="683"/>
      <c r="AO215" s="683"/>
      <c r="AP215" s="683"/>
      <c r="AQ215" s="683"/>
      <c r="AR215" s="683"/>
      <c r="AS215" s="683"/>
      <c r="AT215" s="1219">
        <f t="shared" si="164"/>
        <v>982</v>
      </c>
      <c r="AU215" s="1246">
        <f t="shared" si="180"/>
        <v>0</v>
      </c>
      <c r="AV215" s="308">
        <f t="shared" si="187"/>
        <v>0</v>
      </c>
      <c r="AW215" s="683"/>
      <c r="AX215" s="683"/>
      <c r="AY215" s="683"/>
      <c r="AZ215" s="683"/>
      <c r="BA215" s="683"/>
      <c r="BB215" s="683"/>
      <c r="BC215" s="1219">
        <f t="shared" si="165"/>
        <v>982</v>
      </c>
      <c r="BD215" s="1249">
        <f t="shared" si="181"/>
        <v>0</v>
      </c>
      <c r="BE215" s="308">
        <f t="shared" si="188"/>
        <v>0</v>
      </c>
      <c r="BF215" s="683"/>
      <c r="BG215" s="683"/>
      <c r="BH215" s="683"/>
      <c r="BI215" s="683"/>
      <c r="BJ215" s="683"/>
      <c r="BK215" s="683"/>
      <c r="BL215" s="1219">
        <f t="shared" si="166"/>
        <v>982</v>
      </c>
      <c r="BM215" s="1252">
        <f t="shared" si="182"/>
        <v>0</v>
      </c>
      <c r="BN215" s="308">
        <f t="shared" si="189"/>
        <v>0</v>
      </c>
      <c r="BO215" s="683"/>
      <c r="BP215" s="683"/>
      <c r="BQ215" s="683"/>
      <c r="BR215" s="683"/>
      <c r="BS215" s="683"/>
      <c r="BT215" s="683"/>
      <c r="BU215" s="1204"/>
      <c r="BV215" s="1205"/>
      <c r="BW215" s="1205"/>
      <c r="BX215" s="1205"/>
      <c r="BY215" s="1205"/>
      <c r="BZ215" s="1205"/>
      <c r="CA215" s="1205"/>
      <c r="CB215" s="1205"/>
      <c r="CC215" s="1206"/>
    </row>
    <row r="216" spans="1:81" s="690" customFormat="1" ht="40.15" customHeight="1" x14ac:dyDescent="0.25">
      <c r="A216" s="673"/>
      <c r="B216" s="1334"/>
      <c r="C216" s="1315"/>
      <c r="D216" s="1097"/>
      <c r="E216" s="1094"/>
      <c r="F216" s="1094"/>
      <c r="G216" s="1094"/>
      <c r="H216" s="1094"/>
      <c r="I216" s="1094"/>
      <c r="J216" s="1722"/>
      <c r="K216" s="1217"/>
      <c r="L216" s="1223"/>
      <c r="M216" s="1226"/>
      <c r="N216" s="1229"/>
      <c r="O216" s="1232"/>
      <c r="P216" s="1235"/>
      <c r="Q216" s="1238"/>
      <c r="R216" s="1220"/>
      <c r="S216" s="678"/>
      <c r="T216" s="709"/>
      <c r="U216" s="709"/>
      <c r="V216" s="709"/>
      <c r="W216" s="678"/>
      <c r="X216" s="670"/>
      <c r="Y216" s="670"/>
      <c r="Z216" s="670"/>
      <c r="AA216" s="670"/>
      <c r="AB216" s="1220"/>
      <c r="AC216" s="1241"/>
      <c r="AD216" s="303">
        <f t="shared" ref="AD216:AJ224" si="192">+AM216+AV216+BE216+BN216</f>
        <v>0</v>
      </c>
      <c r="AE216" s="303">
        <f t="shared" si="192"/>
        <v>0</v>
      </c>
      <c r="AF216" s="303">
        <f t="shared" si="192"/>
        <v>0</v>
      </c>
      <c r="AG216" s="303">
        <f t="shared" si="192"/>
        <v>0</v>
      </c>
      <c r="AH216" s="303">
        <f t="shared" si="192"/>
        <v>0</v>
      </c>
      <c r="AI216" s="303">
        <f t="shared" si="192"/>
        <v>0</v>
      </c>
      <c r="AJ216" s="303">
        <f t="shared" si="192"/>
        <v>0</v>
      </c>
      <c r="AK216" s="1220"/>
      <c r="AL216" s="1244"/>
      <c r="AM216" s="303">
        <f t="shared" si="186"/>
        <v>0</v>
      </c>
      <c r="AN216" s="684"/>
      <c r="AO216" s="684"/>
      <c r="AP216" s="684"/>
      <c r="AQ216" s="684"/>
      <c r="AR216" s="684"/>
      <c r="AS216" s="684"/>
      <c r="AT216" s="1220"/>
      <c r="AU216" s="1247"/>
      <c r="AV216" s="303">
        <f t="shared" si="187"/>
        <v>0</v>
      </c>
      <c r="AW216" s="684"/>
      <c r="AX216" s="684"/>
      <c r="AY216" s="684"/>
      <c r="AZ216" s="684"/>
      <c r="BA216" s="684"/>
      <c r="BB216" s="684"/>
      <c r="BC216" s="1220"/>
      <c r="BD216" s="1250"/>
      <c r="BE216" s="303">
        <f t="shared" si="188"/>
        <v>0</v>
      </c>
      <c r="BF216" s="684"/>
      <c r="BG216" s="684"/>
      <c r="BH216" s="684"/>
      <c r="BI216" s="684"/>
      <c r="BJ216" s="684"/>
      <c r="BK216" s="684"/>
      <c r="BL216" s="1220"/>
      <c r="BM216" s="1253"/>
      <c r="BN216" s="303">
        <f t="shared" si="189"/>
        <v>0</v>
      </c>
      <c r="BO216" s="684"/>
      <c r="BP216" s="684"/>
      <c r="BQ216" s="684"/>
      <c r="BR216" s="684"/>
      <c r="BS216" s="684"/>
      <c r="BT216" s="684"/>
      <c r="BU216" s="1207"/>
      <c r="BV216" s="1208"/>
      <c r="BW216" s="1208"/>
      <c r="BX216" s="1208"/>
      <c r="BY216" s="1208"/>
      <c r="BZ216" s="1208"/>
      <c r="CA216" s="1208"/>
      <c r="CB216" s="1208"/>
      <c r="CC216" s="1209"/>
    </row>
    <row r="217" spans="1:81" s="690" customFormat="1" ht="40.15" customHeight="1" x14ac:dyDescent="0.25">
      <c r="A217" s="673"/>
      <c r="B217" s="1334"/>
      <c r="C217" s="1315"/>
      <c r="D217" s="1097"/>
      <c r="E217" s="1094"/>
      <c r="F217" s="1094"/>
      <c r="G217" s="1094"/>
      <c r="H217" s="1094"/>
      <c r="I217" s="1094"/>
      <c r="J217" s="1722"/>
      <c r="K217" s="1217"/>
      <c r="L217" s="1223"/>
      <c r="M217" s="1226"/>
      <c r="N217" s="1229"/>
      <c r="O217" s="1232"/>
      <c r="P217" s="1235"/>
      <c r="Q217" s="1238"/>
      <c r="R217" s="1220"/>
      <c r="S217" s="678"/>
      <c r="T217" s="709"/>
      <c r="U217" s="709"/>
      <c r="V217" s="709"/>
      <c r="W217" s="678"/>
      <c r="X217" s="670"/>
      <c r="Y217" s="670"/>
      <c r="Z217" s="670"/>
      <c r="AA217" s="670"/>
      <c r="AB217" s="1220"/>
      <c r="AC217" s="1241"/>
      <c r="AD217" s="303">
        <f t="shared" si="192"/>
        <v>0</v>
      </c>
      <c r="AE217" s="303">
        <f t="shared" si="192"/>
        <v>0</v>
      </c>
      <c r="AF217" s="303">
        <f t="shared" si="192"/>
        <v>0</v>
      </c>
      <c r="AG217" s="303">
        <f t="shared" si="192"/>
        <v>0</v>
      </c>
      <c r="AH217" s="303">
        <f t="shared" si="192"/>
        <v>0</v>
      </c>
      <c r="AI217" s="303">
        <f t="shared" si="192"/>
        <v>0</v>
      </c>
      <c r="AJ217" s="303">
        <f t="shared" si="192"/>
        <v>0</v>
      </c>
      <c r="AK217" s="1220"/>
      <c r="AL217" s="1244"/>
      <c r="AM217" s="303">
        <f t="shared" si="186"/>
        <v>0</v>
      </c>
      <c r="AN217" s="684"/>
      <c r="AO217" s="684"/>
      <c r="AP217" s="684"/>
      <c r="AQ217" s="684"/>
      <c r="AR217" s="684"/>
      <c r="AS217" s="684"/>
      <c r="AT217" s="1220"/>
      <c r="AU217" s="1247"/>
      <c r="AV217" s="303">
        <f t="shared" si="187"/>
        <v>0</v>
      </c>
      <c r="AW217" s="684"/>
      <c r="AX217" s="684"/>
      <c r="AY217" s="684"/>
      <c r="AZ217" s="684"/>
      <c r="BA217" s="684"/>
      <c r="BB217" s="684"/>
      <c r="BC217" s="1220"/>
      <c r="BD217" s="1250"/>
      <c r="BE217" s="303">
        <f t="shared" si="188"/>
        <v>0</v>
      </c>
      <c r="BF217" s="684"/>
      <c r="BG217" s="684"/>
      <c r="BH217" s="684"/>
      <c r="BI217" s="684"/>
      <c r="BJ217" s="684"/>
      <c r="BK217" s="684"/>
      <c r="BL217" s="1220"/>
      <c r="BM217" s="1253"/>
      <c r="BN217" s="303">
        <f t="shared" si="189"/>
        <v>0</v>
      </c>
      <c r="BO217" s="684"/>
      <c r="BP217" s="684"/>
      <c r="BQ217" s="684"/>
      <c r="BR217" s="684"/>
      <c r="BS217" s="684"/>
      <c r="BT217" s="684"/>
      <c r="BU217" s="1207"/>
      <c r="BV217" s="1208"/>
      <c r="BW217" s="1208"/>
      <c r="BX217" s="1208"/>
      <c r="BY217" s="1208"/>
      <c r="BZ217" s="1208"/>
      <c r="CA217" s="1208"/>
      <c r="CB217" s="1208"/>
      <c r="CC217" s="1209"/>
    </row>
    <row r="218" spans="1:81" s="690" customFormat="1" ht="40.15" customHeight="1" thickBot="1" x14ac:dyDescent="0.3">
      <c r="A218" s="673"/>
      <c r="B218" s="1334"/>
      <c r="C218" s="1315"/>
      <c r="D218" s="1098"/>
      <c r="E218" s="1095"/>
      <c r="F218" s="1095"/>
      <c r="G218" s="1095"/>
      <c r="H218" s="1095"/>
      <c r="I218" s="1095"/>
      <c r="J218" s="1745"/>
      <c r="K218" s="1218"/>
      <c r="L218" s="1224"/>
      <c r="M218" s="1227"/>
      <c r="N218" s="1230"/>
      <c r="O218" s="1233"/>
      <c r="P218" s="1236"/>
      <c r="Q218" s="1239"/>
      <c r="R218" s="1221"/>
      <c r="S218" s="679"/>
      <c r="T218" s="710"/>
      <c r="U218" s="710"/>
      <c r="V218" s="710"/>
      <c r="W218" s="679"/>
      <c r="X218" s="671"/>
      <c r="Y218" s="671"/>
      <c r="Z218" s="671"/>
      <c r="AA218" s="671"/>
      <c r="AB218" s="1221"/>
      <c r="AC218" s="1242"/>
      <c r="AD218" s="306">
        <f t="shared" si="192"/>
        <v>0</v>
      </c>
      <c r="AE218" s="306">
        <f t="shared" si="192"/>
        <v>0</v>
      </c>
      <c r="AF218" s="306">
        <f t="shared" si="192"/>
        <v>0</v>
      </c>
      <c r="AG218" s="306">
        <f t="shared" si="192"/>
        <v>0</v>
      </c>
      <c r="AH218" s="306">
        <f t="shared" si="192"/>
        <v>0</v>
      </c>
      <c r="AI218" s="306">
        <f t="shared" si="192"/>
        <v>0</v>
      </c>
      <c r="AJ218" s="306">
        <f t="shared" si="192"/>
        <v>0</v>
      </c>
      <c r="AK218" s="1221"/>
      <c r="AL218" s="1245"/>
      <c r="AM218" s="306">
        <f t="shared" si="186"/>
        <v>0</v>
      </c>
      <c r="AN218" s="685"/>
      <c r="AO218" s="685"/>
      <c r="AP218" s="685"/>
      <c r="AQ218" s="685"/>
      <c r="AR218" s="685"/>
      <c r="AS218" s="685"/>
      <c r="AT218" s="1221"/>
      <c r="AU218" s="1248"/>
      <c r="AV218" s="306">
        <f t="shared" si="187"/>
        <v>0</v>
      </c>
      <c r="AW218" s="685"/>
      <c r="AX218" s="685"/>
      <c r="AY218" s="685"/>
      <c r="AZ218" s="685"/>
      <c r="BA218" s="685"/>
      <c r="BB218" s="685"/>
      <c r="BC218" s="1221"/>
      <c r="BD218" s="1251"/>
      <c r="BE218" s="306">
        <f t="shared" si="188"/>
        <v>0</v>
      </c>
      <c r="BF218" s="685"/>
      <c r="BG218" s="685"/>
      <c r="BH218" s="685"/>
      <c r="BI218" s="685"/>
      <c r="BJ218" s="685"/>
      <c r="BK218" s="685"/>
      <c r="BL218" s="1221"/>
      <c r="BM218" s="1254"/>
      <c r="BN218" s="306">
        <f t="shared" si="189"/>
        <v>0</v>
      </c>
      <c r="BO218" s="685"/>
      <c r="BP218" s="685"/>
      <c r="BQ218" s="685"/>
      <c r="BR218" s="685"/>
      <c r="BS218" s="685"/>
      <c r="BT218" s="685"/>
      <c r="BU218" s="1210"/>
      <c r="BV218" s="1211"/>
      <c r="BW218" s="1211"/>
      <c r="BX218" s="1211"/>
      <c r="BY218" s="1211"/>
      <c r="BZ218" s="1211"/>
      <c r="CA218" s="1211"/>
      <c r="CB218" s="1211"/>
      <c r="CC218" s="1212"/>
    </row>
    <row r="219" spans="1:81" s="690" customFormat="1" ht="40.15" customHeight="1" thickTop="1" x14ac:dyDescent="0.25">
      <c r="A219" s="673"/>
      <c r="B219" s="1334"/>
      <c r="C219" s="1315"/>
      <c r="D219" s="1096"/>
      <c r="E219" s="1093"/>
      <c r="F219" s="1093"/>
      <c r="G219" s="1093"/>
      <c r="H219" s="1093"/>
      <c r="I219" s="1093"/>
      <c r="J219" s="1744">
        <v>983</v>
      </c>
      <c r="K219" s="1216" t="str">
        <f>+[27]Metas!K1149</f>
        <v>Impulsar la consolidación de información sobre empleabilidad y productividad</v>
      </c>
      <c r="L219" s="1222"/>
      <c r="M219" s="1225">
        <f>SUM(N219:Q219)</f>
        <v>1</v>
      </c>
      <c r="N219" s="1228">
        <v>0.25</v>
      </c>
      <c r="O219" s="1231">
        <v>0.25</v>
      </c>
      <c r="P219" s="1234">
        <v>0.25</v>
      </c>
      <c r="Q219" s="1237">
        <v>0.25</v>
      </c>
      <c r="R219" s="1219">
        <f>+$J219</f>
        <v>983</v>
      </c>
      <c r="S219" s="677" t="s">
        <v>7668</v>
      </c>
      <c r="T219" s="729" t="s">
        <v>3834</v>
      </c>
      <c r="U219" s="729" t="s">
        <v>3839</v>
      </c>
      <c r="V219" s="729" t="s">
        <v>3842</v>
      </c>
      <c r="W219" s="677" t="s">
        <v>4054</v>
      </c>
      <c r="X219" s="320">
        <v>44593</v>
      </c>
      <c r="Y219" s="320">
        <v>44926</v>
      </c>
      <c r="Z219" s="669"/>
      <c r="AA219" s="669"/>
      <c r="AB219" s="1219">
        <f t="shared" si="161"/>
        <v>983</v>
      </c>
      <c r="AC219" s="1240">
        <f t="shared" ref="AC219" si="193">+L219</f>
        <v>0</v>
      </c>
      <c r="AD219" s="308">
        <f t="shared" si="192"/>
        <v>0</v>
      </c>
      <c r="AE219" s="308">
        <f t="shared" si="192"/>
        <v>0</v>
      </c>
      <c r="AF219" s="308">
        <f t="shared" si="192"/>
        <v>0</v>
      </c>
      <c r="AG219" s="308">
        <f t="shared" si="192"/>
        <v>0</v>
      </c>
      <c r="AH219" s="308">
        <f t="shared" si="192"/>
        <v>0</v>
      </c>
      <c r="AI219" s="308">
        <f t="shared" si="192"/>
        <v>0</v>
      </c>
      <c r="AJ219" s="308">
        <f t="shared" si="192"/>
        <v>0</v>
      </c>
      <c r="AK219" s="1219">
        <f t="shared" si="163"/>
        <v>983</v>
      </c>
      <c r="AL219" s="1243">
        <f>+N219</f>
        <v>0.25</v>
      </c>
      <c r="AM219" s="308">
        <f t="shared" si="186"/>
        <v>0</v>
      </c>
      <c r="AN219" s="683"/>
      <c r="AO219" s="683"/>
      <c r="AP219" s="683"/>
      <c r="AQ219" s="683"/>
      <c r="AR219" s="683"/>
      <c r="AS219" s="683"/>
      <c r="AT219" s="1219">
        <f t="shared" si="164"/>
        <v>983</v>
      </c>
      <c r="AU219" s="1246">
        <f>+O219</f>
        <v>0.25</v>
      </c>
      <c r="AV219" s="308">
        <f t="shared" si="187"/>
        <v>0</v>
      </c>
      <c r="AW219" s="683"/>
      <c r="AX219" s="683"/>
      <c r="AY219" s="683"/>
      <c r="AZ219" s="683"/>
      <c r="BA219" s="683"/>
      <c r="BB219" s="683"/>
      <c r="BC219" s="1219">
        <f t="shared" si="165"/>
        <v>983</v>
      </c>
      <c r="BD219" s="1249">
        <f>+P219</f>
        <v>0.25</v>
      </c>
      <c r="BE219" s="308">
        <f t="shared" si="188"/>
        <v>0</v>
      </c>
      <c r="BF219" s="683"/>
      <c r="BG219" s="683"/>
      <c r="BH219" s="683"/>
      <c r="BI219" s="683"/>
      <c r="BJ219" s="683"/>
      <c r="BK219" s="683"/>
      <c r="BL219" s="1219">
        <f t="shared" si="166"/>
        <v>983</v>
      </c>
      <c r="BM219" s="1252">
        <f>+Q219</f>
        <v>0.25</v>
      </c>
      <c r="BN219" s="308">
        <f t="shared" si="189"/>
        <v>0</v>
      </c>
      <c r="BO219" s="683"/>
      <c r="BP219" s="683"/>
      <c r="BQ219" s="683"/>
      <c r="BR219" s="683"/>
      <c r="BS219" s="683"/>
      <c r="BT219" s="683"/>
      <c r="BU219" s="1204"/>
      <c r="BV219" s="1205"/>
      <c r="BW219" s="1205"/>
      <c r="BX219" s="1205"/>
      <c r="BY219" s="1205"/>
      <c r="BZ219" s="1205"/>
      <c r="CA219" s="1205"/>
      <c r="CB219" s="1205"/>
      <c r="CC219" s="1206"/>
    </row>
    <row r="220" spans="1:81" s="690" customFormat="1" ht="40.15" customHeight="1" thickBot="1" x14ac:dyDescent="0.3">
      <c r="A220" s="673"/>
      <c r="B220" s="1334"/>
      <c r="C220" s="1315"/>
      <c r="D220" s="1097"/>
      <c r="E220" s="1094"/>
      <c r="F220" s="1094"/>
      <c r="G220" s="1094"/>
      <c r="H220" s="1094"/>
      <c r="I220" s="1094"/>
      <c r="J220" s="1722"/>
      <c r="K220" s="1217"/>
      <c r="L220" s="1223"/>
      <c r="M220" s="1226"/>
      <c r="N220" s="1229"/>
      <c r="O220" s="1232"/>
      <c r="P220" s="1235"/>
      <c r="Q220" s="1238"/>
      <c r="R220" s="1220"/>
      <c r="S220" s="678" t="s">
        <v>7669</v>
      </c>
      <c r="T220" s="729" t="s">
        <v>3834</v>
      </c>
      <c r="U220" s="729" t="s">
        <v>3839</v>
      </c>
      <c r="V220" s="729" t="s">
        <v>3842</v>
      </c>
      <c r="W220" s="678" t="s">
        <v>4231</v>
      </c>
      <c r="X220" s="670">
        <v>44682</v>
      </c>
      <c r="Y220" s="670">
        <v>44926</v>
      </c>
      <c r="Z220" s="670"/>
      <c r="AA220" s="670"/>
      <c r="AB220" s="1220"/>
      <c r="AC220" s="1241"/>
      <c r="AD220" s="303">
        <f t="shared" si="192"/>
        <v>0</v>
      </c>
      <c r="AE220" s="303">
        <f t="shared" si="192"/>
        <v>0</v>
      </c>
      <c r="AF220" s="303">
        <f t="shared" si="192"/>
        <v>0</v>
      </c>
      <c r="AG220" s="303">
        <f t="shared" si="192"/>
        <v>0</v>
      </c>
      <c r="AH220" s="303">
        <f t="shared" si="192"/>
        <v>0</v>
      </c>
      <c r="AI220" s="303">
        <f t="shared" si="192"/>
        <v>0</v>
      </c>
      <c r="AJ220" s="303">
        <f t="shared" si="192"/>
        <v>0</v>
      </c>
      <c r="AK220" s="1220"/>
      <c r="AL220" s="1244"/>
      <c r="AM220" s="303">
        <f t="shared" si="186"/>
        <v>0</v>
      </c>
      <c r="AN220" s="684"/>
      <c r="AO220" s="684"/>
      <c r="AP220" s="684"/>
      <c r="AQ220" s="684"/>
      <c r="AR220" s="684"/>
      <c r="AS220" s="684"/>
      <c r="AT220" s="1220"/>
      <c r="AU220" s="1247"/>
      <c r="AV220" s="303">
        <f t="shared" si="187"/>
        <v>0</v>
      </c>
      <c r="AW220" s="684"/>
      <c r="AX220" s="684"/>
      <c r="AY220" s="684"/>
      <c r="AZ220" s="684"/>
      <c r="BA220" s="684"/>
      <c r="BB220" s="684"/>
      <c r="BC220" s="1220"/>
      <c r="BD220" s="1250"/>
      <c r="BE220" s="303">
        <f t="shared" si="188"/>
        <v>0</v>
      </c>
      <c r="BF220" s="684"/>
      <c r="BG220" s="684"/>
      <c r="BH220" s="684"/>
      <c r="BI220" s="684"/>
      <c r="BJ220" s="684"/>
      <c r="BK220" s="684"/>
      <c r="BL220" s="1220"/>
      <c r="BM220" s="1253"/>
      <c r="BN220" s="303">
        <f t="shared" si="189"/>
        <v>0</v>
      </c>
      <c r="BO220" s="684"/>
      <c r="BP220" s="684"/>
      <c r="BQ220" s="684"/>
      <c r="BR220" s="684"/>
      <c r="BS220" s="684"/>
      <c r="BT220" s="684"/>
      <c r="BU220" s="1207"/>
      <c r="BV220" s="1208"/>
      <c r="BW220" s="1208"/>
      <c r="BX220" s="1208"/>
      <c r="BY220" s="1208"/>
      <c r="BZ220" s="1208"/>
      <c r="CA220" s="1208"/>
      <c r="CB220" s="1208"/>
      <c r="CC220" s="1209"/>
    </row>
    <row r="221" spans="1:81" s="690" customFormat="1" ht="40.15" customHeight="1" thickTop="1" x14ac:dyDescent="0.25">
      <c r="A221" s="673"/>
      <c r="B221" s="1334"/>
      <c r="C221" s="1315"/>
      <c r="D221" s="1096"/>
      <c r="E221" s="1093"/>
      <c r="F221" s="1093"/>
      <c r="G221" s="1093"/>
      <c r="H221" s="1093"/>
      <c r="I221" s="1093"/>
      <c r="J221" s="1744">
        <v>984</v>
      </c>
      <c r="K221" s="1216" t="str">
        <f>+[27]Metas!K1150</f>
        <v xml:space="preserve">Apoyar la implementación del programa de Beneficios Económicos Periódicos BEPS </v>
      </c>
      <c r="L221" s="1222"/>
      <c r="M221" s="1225">
        <f>SUM(N221:Q221)</f>
        <v>0</v>
      </c>
      <c r="N221" s="1228"/>
      <c r="O221" s="1231"/>
      <c r="P221" s="1234"/>
      <c r="Q221" s="1237"/>
      <c r="R221" s="1219">
        <f>+$J221</f>
        <v>984</v>
      </c>
      <c r="S221" s="677"/>
      <c r="T221" s="708"/>
      <c r="U221" s="708"/>
      <c r="V221" s="708"/>
      <c r="W221" s="677"/>
      <c r="X221" s="669"/>
      <c r="Y221" s="669"/>
      <c r="Z221" s="669"/>
      <c r="AA221" s="669"/>
      <c r="AB221" s="1219">
        <f t="shared" ref="AB221" si="194">+$J221</f>
        <v>984</v>
      </c>
      <c r="AC221" s="1240">
        <f t="shared" ref="AC221" si="195">+L221</f>
        <v>0</v>
      </c>
      <c r="AD221" s="308">
        <f t="shared" si="192"/>
        <v>0</v>
      </c>
      <c r="AE221" s="308">
        <f t="shared" si="192"/>
        <v>0</v>
      </c>
      <c r="AF221" s="308">
        <f t="shared" si="192"/>
        <v>0</v>
      </c>
      <c r="AG221" s="308">
        <f t="shared" si="192"/>
        <v>0</v>
      </c>
      <c r="AH221" s="308">
        <f t="shared" si="192"/>
        <v>0</v>
      </c>
      <c r="AI221" s="308">
        <f t="shared" si="192"/>
        <v>0</v>
      </c>
      <c r="AJ221" s="308">
        <f t="shared" si="192"/>
        <v>0</v>
      </c>
      <c r="AK221" s="1219">
        <f t="shared" ref="AK221" si="196">+$J221</f>
        <v>984</v>
      </c>
      <c r="AL221" s="1243">
        <f>+N221</f>
        <v>0</v>
      </c>
      <c r="AM221" s="308">
        <f t="shared" si="186"/>
        <v>0</v>
      </c>
      <c r="AN221" s="683"/>
      <c r="AO221" s="683"/>
      <c r="AP221" s="683"/>
      <c r="AQ221" s="683"/>
      <c r="AR221" s="683"/>
      <c r="AS221" s="683"/>
      <c r="AT221" s="1219">
        <f t="shared" ref="AT221" si="197">+$J221</f>
        <v>984</v>
      </c>
      <c r="AU221" s="1246">
        <f>+O221</f>
        <v>0</v>
      </c>
      <c r="AV221" s="308">
        <f t="shared" si="187"/>
        <v>0</v>
      </c>
      <c r="AW221" s="683"/>
      <c r="AX221" s="683"/>
      <c r="AY221" s="683"/>
      <c r="AZ221" s="683"/>
      <c r="BA221" s="683"/>
      <c r="BB221" s="683"/>
      <c r="BC221" s="1219">
        <f t="shared" ref="BC221" si="198">+$J221</f>
        <v>984</v>
      </c>
      <c r="BD221" s="1249">
        <f>+P221</f>
        <v>0</v>
      </c>
      <c r="BE221" s="308">
        <f t="shared" si="188"/>
        <v>0</v>
      </c>
      <c r="BF221" s="683"/>
      <c r="BG221" s="683"/>
      <c r="BH221" s="683"/>
      <c r="BI221" s="683"/>
      <c r="BJ221" s="683"/>
      <c r="BK221" s="683"/>
      <c r="BL221" s="1219">
        <f t="shared" ref="BL221" si="199">+$J221</f>
        <v>984</v>
      </c>
      <c r="BM221" s="1252">
        <f>+Q221</f>
        <v>0</v>
      </c>
      <c r="BN221" s="308">
        <f t="shared" si="189"/>
        <v>0</v>
      </c>
      <c r="BO221" s="683"/>
      <c r="BP221" s="683"/>
      <c r="BQ221" s="683"/>
      <c r="BR221" s="683"/>
      <c r="BS221" s="683"/>
      <c r="BT221" s="683"/>
      <c r="BU221" s="1204"/>
      <c r="BV221" s="1205"/>
      <c r="BW221" s="1205"/>
      <c r="BX221" s="1205"/>
      <c r="BY221" s="1205"/>
      <c r="BZ221" s="1205"/>
      <c r="CA221" s="1205"/>
      <c r="CB221" s="1205"/>
      <c r="CC221" s="1206"/>
    </row>
    <row r="222" spans="1:81" s="690" customFormat="1" ht="40.15" customHeight="1" x14ac:dyDescent="0.25">
      <c r="A222" s="673"/>
      <c r="B222" s="1334"/>
      <c r="C222" s="1315"/>
      <c r="D222" s="1097"/>
      <c r="E222" s="1094"/>
      <c r="F222" s="1094"/>
      <c r="G222" s="1094"/>
      <c r="H222" s="1094"/>
      <c r="I222" s="1094"/>
      <c r="J222" s="1722"/>
      <c r="K222" s="1217"/>
      <c r="L222" s="1223"/>
      <c r="M222" s="1226"/>
      <c r="N222" s="1229"/>
      <c r="O222" s="1232"/>
      <c r="P222" s="1235"/>
      <c r="Q222" s="1238"/>
      <c r="R222" s="1220"/>
      <c r="S222" s="678"/>
      <c r="T222" s="709"/>
      <c r="U222" s="709"/>
      <c r="V222" s="709"/>
      <c r="W222" s="678"/>
      <c r="X222" s="670"/>
      <c r="Y222" s="670"/>
      <c r="Z222" s="670"/>
      <c r="AA222" s="670"/>
      <c r="AB222" s="1220"/>
      <c r="AC222" s="1241"/>
      <c r="AD222" s="303">
        <f t="shared" si="192"/>
        <v>0</v>
      </c>
      <c r="AE222" s="303">
        <f t="shared" si="192"/>
        <v>0</v>
      </c>
      <c r="AF222" s="303">
        <f t="shared" si="192"/>
        <v>0</v>
      </c>
      <c r="AG222" s="303">
        <f t="shared" si="192"/>
        <v>0</v>
      </c>
      <c r="AH222" s="303">
        <f t="shared" si="192"/>
        <v>0</v>
      </c>
      <c r="AI222" s="303">
        <f t="shared" si="192"/>
        <v>0</v>
      </c>
      <c r="AJ222" s="303">
        <f t="shared" si="192"/>
        <v>0</v>
      </c>
      <c r="AK222" s="1220"/>
      <c r="AL222" s="1244"/>
      <c r="AM222" s="303">
        <f t="shared" si="186"/>
        <v>0</v>
      </c>
      <c r="AN222" s="684"/>
      <c r="AO222" s="684"/>
      <c r="AP222" s="684"/>
      <c r="AQ222" s="684"/>
      <c r="AR222" s="684"/>
      <c r="AS222" s="684"/>
      <c r="AT222" s="1220"/>
      <c r="AU222" s="1247"/>
      <c r="AV222" s="303">
        <f t="shared" si="187"/>
        <v>0</v>
      </c>
      <c r="AW222" s="684"/>
      <c r="AX222" s="684"/>
      <c r="AY222" s="684"/>
      <c r="AZ222" s="684"/>
      <c r="BA222" s="684"/>
      <c r="BB222" s="684"/>
      <c r="BC222" s="1220"/>
      <c r="BD222" s="1250"/>
      <c r="BE222" s="303">
        <f t="shared" si="188"/>
        <v>0</v>
      </c>
      <c r="BF222" s="684"/>
      <c r="BG222" s="684"/>
      <c r="BH222" s="684"/>
      <c r="BI222" s="684"/>
      <c r="BJ222" s="684"/>
      <c r="BK222" s="684"/>
      <c r="BL222" s="1220"/>
      <c r="BM222" s="1253"/>
      <c r="BN222" s="303">
        <f t="shared" si="189"/>
        <v>0</v>
      </c>
      <c r="BO222" s="684"/>
      <c r="BP222" s="684"/>
      <c r="BQ222" s="684"/>
      <c r="BR222" s="684"/>
      <c r="BS222" s="684"/>
      <c r="BT222" s="684"/>
      <c r="BU222" s="1207"/>
      <c r="BV222" s="1208"/>
      <c r="BW222" s="1208"/>
      <c r="BX222" s="1208"/>
      <c r="BY222" s="1208"/>
      <c r="BZ222" s="1208"/>
      <c r="CA222" s="1208"/>
      <c r="CB222" s="1208"/>
      <c r="CC222" s="1209"/>
    </row>
    <row r="223" spans="1:81" s="690" customFormat="1" ht="40.15" customHeight="1" x14ac:dyDescent="0.25">
      <c r="A223" s="673"/>
      <c r="B223" s="1334"/>
      <c r="C223" s="1315"/>
      <c r="D223" s="1097"/>
      <c r="E223" s="1094"/>
      <c r="F223" s="1094"/>
      <c r="G223" s="1094"/>
      <c r="H223" s="1094"/>
      <c r="I223" s="1094"/>
      <c r="J223" s="1722"/>
      <c r="K223" s="1217"/>
      <c r="L223" s="1223"/>
      <c r="M223" s="1226"/>
      <c r="N223" s="1229"/>
      <c r="O223" s="1232"/>
      <c r="P223" s="1235"/>
      <c r="Q223" s="1238"/>
      <c r="R223" s="1220"/>
      <c r="S223" s="678"/>
      <c r="T223" s="709"/>
      <c r="U223" s="709"/>
      <c r="V223" s="709"/>
      <c r="W223" s="678"/>
      <c r="X223" s="670"/>
      <c r="Y223" s="670"/>
      <c r="Z223" s="670"/>
      <c r="AA223" s="670"/>
      <c r="AB223" s="1220"/>
      <c r="AC223" s="1241"/>
      <c r="AD223" s="303">
        <f t="shared" si="192"/>
        <v>0</v>
      </c>
      <c r="AE223" s="303">
        <f t="shared" si="192"/>
        <v>0</v>
      </c>
      <c r="AF223" s="303">
        <f t="shared" si="192"/>
        <v>0</v>
      </c>
      <c r="AG223" s="303">
        <f t="shared" si="192"/>
        <v>0</v>
      </c>
      <c r="AH223" s="303">
        <f t="shared" si="192"/>
        <v>0</v>
      </c>
      <c r="AI223" s="303">
        <f t="shared" si="192"/>
        <v>0</v>
      </c>
      <c r="AJ223" s="303">
        <f t="shared" si="192"/>
        <v>0</v>
      </c>
      <c r="AK223" s="1220"/>
      <c r="AL223" s="1244"/>
      <c r="AM223" s="303">
        <f t="shared" si="186"/>
        <v>0</v>
      </c>
      <c r="AN223" s="684"/>
      <c r="AO223" s="684"/>
      <c r="AP223" s="684"/>
      <c r="AQ223" s="684"/>
      <c r="AR223" s="684"/>
      <c r="AS223" s="684"/>
      <c r="AT223" s="1220"/>
      <c r="AU223" s="1247"/>
      <c r="AV223" s="303">
        <f t="shared" si="187"/>
        <v>0</v>
      </c>
      <c r="AW223" s="684"/>
      <c r="AX223" s="684"/>
      <c r="AY223" s="684"/>
      <c r="AZ223" s="684"/>
      <c r="BA223" s="684"/>
      <c r="BB223" s="684"/>
      <c r="BC223" s="1220"/>
      <c r="BD223" s="1250"/>
      <c r="BE223" s="303">
        <f t="shared" si="188"/>
        <v>0</v>
      </c>
      <c r="BF223" s="684"/>
      <c r="BG223" s="684"/>
      <c r="BH223" s="684"/>
      <c r="BI223" s="684"/>
      <c r="BJ223" s="684"/>
      <c r="BK223" s="684"/>
      <c r="BL223" s="1220"/>
      <c r="BM223" s="1253"/>
      <c r="BN223" s="303">
        <f t="shared" si="189"/>
        <v>0</v>
      </c>
      <c r="BO223" s="684"/>
      <c r="BP223" s="684"/>
      <c r="BQ223" s="684"/>
      <c r="BR223" s="684"/>
      <c r="BS223" s="684"/>
      <c r="BT223" s="684"/>
      <c r="BU223" s="1207"/>
      <c r="BV223" s="1208"/>
      <c r="BW223" s="1208"/>
      <c r="BX223" s="1208"/>
      <c r="BY223" s="1208"/>
      <c r="BZ223" s="1208"/>
      <c r="CA223" s="1208"/>
      <c r="CB223" s="1208"/>
      <c r="CC223" s="1209"/>
    </row>
    <row r="224" spans="1:81" s="690" customFormat="1" ht="40.15" customHeight="1" thickBot="1" x14ac:dyDescent="0.3">
      <c r="A224" s="673"/>
      <c r="B224" s="1335"/>
      <c r="C224" s="1316"/>
      <c r="D224" s="1098"/>
      <c r="E224" s="1095"/>
      <c r="F224" s="1095"/>
      <c r="G224" s="1095"/>
      <c r="H224" s="1095"/>
      <c r="I224" s="1095"/>
      <c r="J224" s="1745"/>
      <c r="K224" s="1218"/>
      <c r="L224" s="1224"/>
      <c r="M224" s="1227"/>
      <c r="N224" s="1230"/>
      <c r="O224" s="1233"/>
      <c r="P224" s="1236"/>
      <c r="Q224" s="1239"/>
      <c r="R224" s="1221"/>
      <c r="S224" s="679"/>
      <c r="T224" s="710"/>
      <c r="U224" s="710"/>
      <c r="V224" s="710"/>
      <c r="W224" s="679"/>
      <c r="X224" s="671"/>
      <c r="Y224" s="671"/>
      <c r="Z224" s="671"/>
      <c r="AA224" s="671"/>
      <c r="AB224" s="1221"/>
      <c r="AC224" s="1242"/>
      <c r="AD224" s="306">
        <f t="shared" si="192"/>
        <v>0</v>
      </c>
      <c r="AE224" s="306">
        <f t="shared" si="192"/>
        <v>0</v>
      </c>
      <c r="AF224" s="306">
        <f t="shared" si="192"/>
        <v>0</v>
      </c>
      <c r="AG224" s="306">
        <f t="shared" si="192"/>
        <v>0</v>
      </c>
      <c r="AH224" s="306">
        <f t="shared" si="192"/>
        <v>0</v>
      </c>
      <c r="AI224" s="306">
        <f t="shared" si="192"/>
        <v>0</v>
      </c>
      <c r="AJ224" s="306">
        <f t="shared" si="192"/>
        <v>0</v>
      </c>
      <c r="AK224" s="1221"/>
      <c r="AL224" s="1245"/>
      <c r="AM224" s="306">
        <f t="shared" si="186"/>
        <v>0</v>
      </c>
      <c r="AN224" s="685"/>
      <c r="AO224" s="685"/>
      <c r="AP224" s="685"/>
      <c r="AQ224" s="685"/>
      <c r="AR224" s="685"/>
      <c r="AS224" s="685"/>
      <c r="AT224" s="1221"/>
      <c r="AU224" s="1248"/>
      <c r="AV224" s="306">
        <f t="shared" si="187"/>
        <v>0</v>
      </c>
      <c r="AW224" s="685"/>
      <c r="AX224" s="685"/>
      <c r="AY224" s="685"/>
      <c r="AZ224" s="685"/>
      <c r="BA224" s="685"/>
      <c r="BB224" s="685"/>
      <c r="BC224" s="1221"/>
      <c r="BD224" s="1251"/>
      <c r="BE224" s="306">
        <f t="shared" si="188"/>
        <v>0</v>
      </c>
      <c r="BF224" s="685"/>
      <c r="BG224" s="685"/>
      <c r="BH224" s="685"/>
      <c r="BI224" s="685"/>
      <c r="BJ224" s="685"/>
      <c r="BK224" s="685"/>
      <c r="BL224" s="1221"/>
      <c r="BM224" s="1254"/>
      <c r="BN224" s="306">
        <f t="shared" si="189"/>
        <v>0</v>
      </c>
      <c r="BO224" s="685"/>
      <c r="BP224" s="685"/>
      <c r="BQ224" s="685"/>
      <c r="BR224" s="685"/>
      <c r="BS224" s="685"/>
      <c r="BT224" s="685"/>
      <c r="BU224" s="1210"/>
      <c r="BV224" s="1211"/>
      <c r="BW224" s="1211"/>
      <c r="BX224" s="1211"/>
      <c r="BY224" s="1211"/>
      <c r="BZ224" s="1211"/>
      <c r="CA224" s="1211"/>
      <c r="CB224" s="1211"/>
      <c r="CC224" s="1212"/>
    </row>
    <row r="225" ht="40.15" customHeight="1" thickTop="1" x14ac:dyDescent="0.25"/>
  </sheetData>
  <mergeCells count="2009">
    <mergeCell ref="N219:N220"/>
    <mergeCell ref="O219:O220"/>
    <mergeCell ref="P219:P220"/>
    <mergeCell ref="Q219:Q220"/>
    <mergeCell ref="R219:R220"/>
    <mergeCell ref="AB219:AB220"/>
    <mergeCell ref="AC219:AC220"/>
    <mergeCell ref="AK219:AK220"/>
    <mergeCell ref="AL219:AL220"/>
    <mergeCell ref="AT219:AT220"/>
    <mergeCell ref="AU219:AU220"/>
    <mergeCell ref="BC219:BC220"/>
    <mergeCell ref="BD219:BD220"/>
    <mergeCell ref="AU211:AU214"/>
    <mergeCell ref="BC211:BC214"/>
    <mergeCell ref="BD211:BD214"/>
    <mergeCell ref="BL211:BL214"/>
    <mergeCell ref="BM211:BM214"/>
    <mergeCell ref="B215:B224"/>
    <mergeCell ref="C215:C224"/>
    <mergeCell ref="D215:D218"/>
    <mergeCell ref="E215:E218"/>
    <mergeCell ref="F215:F218"/>
    <mergeCell ref="G215:G218"/>
    <mergeCell ref="H215:H218"/>
    <mergeCell ref="I215:I218"/>
    <mergeCell ref="J215:J218"/>
    <mergeCell ref="K215:K218"/>
    <mergeCell ref="L215:L218"/>
    <mergeCell ref="M215:M218"/>
    <mergeCell ref="N215:N218"/>
    <mergeCell ref="O215:O218"/>
    <mergeCell ref="P215:P218"/>
    <mergeCell ref="Q215:Q218"/>
    <mergeCell ref="R215:R218"/>
    <mergeCell ref="AB215:AB218"/>
    <mergeCell ref="AC215:AC218"/>
    <mergeCell ref="AK215:AK218"/>
    <mergeCell ref="AL215:AL218"/>
    <mergeCell ref="AT215:AT218"/>
    <mergeCell ref="AU215:AU218"/>
    <mergeCell ref="BC215:BC218"/>
    <mergeCell ref="BD215:BD218"/>
    <mergeCell ref="BL215:BL218"/>
    <mergeCell ref="BM215:BM218"/>
    <mergeCell ref="C211:C214"/>
    <mergeCell ref="D211:D214"/>
    <mergeCell ref="E211:E214"/>
    <mergeCell ref="F211:F214"/>
    <mergeCell ref="G211:G214"/>
    <mergeCell ref="H211:H214"/>
    <mergeCell ref="I211:I214"/>
    <mergeCell ref="J211:J214"/>
    <mergeCell ref="K211:K214"/>
    <mergeCell ref="L211:L214"/>
    <mergeCell ref="M211:M214"/>
    <mergeCell ref="N211:N214"/>
    <mergeCell ref="O211:O214"/>
    <mergeCell ref="P211:P214"/>
    <mergeCell ref="Q211:Q214"/>
    <mergeCell ref="R211:R214"/>
    <mergeCell ref="AB211:AB214"/>
    <mergeCell ref="AL204:AL207"/>
    <mergeCell ref="AT204:AT207"/>
    <mergeCell ref="AU204:AU207"/>
    <mergeCell ref="BC204:BC207"/>
    <mergeCell ref="BD204:BD207"/>
    <mergeCell ref="J208:J210"/>
    <mergeCell ref="K208:K210"/>
    <mergeCell ref="L208:L210"/>
    <mergeCell ref="M208:M210"/>
    <mergeCell ref="N208:N210"/>
    <mergeCell ref="O208:O210"/>
    <mergeCell ref="P208:P210"/>
    <mergeCell ref="Q208:Q210"/>
    <mergeCell ref="R208:R210"/>
    <mergeCell ref="AB208:AB210"/>
    <mergeCell ref="AC208:AC210"/>
    <mergeCell ref="AK208:AK210"/>
    <mergeCell ref="AL208:AL210"/>
    <mergeCell ref="AT208:AT210"/>
    <mergeCell ref="AU208:AU210"/>
    <mergeCell ref="BC208:BC210"/>
    <mergeCell ref="BD208:BD210"/>
    <mergeCell ref="J197:J199"/>
    <mergeCell ref="K197:K199"/>
    <mergeCell ref="L197:L199"/>
    <mergeCell ref="M197:M199"/>
    <mergeCell ref="N197:N199"/>
    <mergeCell ref="J204:J207"/>
    <mergeCell ref="K204:K207"/>
    <mergeCell ref="L204:L207"/>
    <mergeCell ref="M204:M207"/>
    <mergeCell ref="N204:N207"/>
    <mergeCell ref="O204:O207"/>
    <mergeCell ref="P204:P207"/>
    <mergeCell ref="Q204:Q207"/>
    <mergeCell ref="R204:R207"/>
    <mergeCell ref="AB204:AB207"/>
    <mergeCell ref="AC204:AC207"/>
    <mergeCell ref="AK204:AK207"/>
    <mergeCell ref="D200:D203"/>
    <mergeCell ref="E200:E203"/>
    <mergeCell ref="F200:F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AB200:AB203"/>
    <mergeCell ref="AC200:AC203"/>
    <mergeCell ref="O197:O199"/>
    <mergeCell ref="P197:P199"/>
    <mergeCell ref="Q197:Q199"/>
    <mergeCell ref="R197:R199"/>
    <mergeCell ref="AB197:AB199"/>
    <mergeCell ref="AC197:AC199"/>
    <mergeCell ref="AK197:AK199"/>
    <mergeCell ref="AL197:AL199"/>
    <mergeCell ref="AT197:AT199"/>
    <mergeCell ref="AU197:AU199"/>
    <mergeCell ref="BC197:BC199"/>
    <mergeCell ref="BD197:BD199"/>
    <mergeCell ref="BC190:BC193"/>
    <mergeCell ref="BD190:BD193"/>
    <mergeCell ref="BL190:BL193"/>
    <mergeCell ref="BM190:BM193"/>
    <mergeCell ref="C194:C210"/>
    <mergeCell ref="D194:D196"/>
    <mergeCell ref="E194:E196"/>
    <mergeCell ref="F194:F196"/>
    <mergeCell ref="G194:G196"/>
    <mergeCell ref="H194:H196"/>
    <mergeCell ref="I194:I196"/>
    <mergeCell ref="J194:J196"/>
    <mergeCell ref="K194:K196"/>
    <mergeCell ref="L194:L196"/>
    <mergeCell ref="M194:M196"/>
    <mergeCell ref="N194:N196"/>
    <mergeCell ref="O194:O196"/>
    <mergeCell ref="P194:P196"/>
    <mergeCell ref="Q194:Q196"/>
    <mergeCell ref="R194:R196"/>
    <mergeCell ref="AB179:AB182"/>
    <mergeCell ref="AC179:AC182"/>
    <mergeCell ref="AK179:AK182"/>
    <mergeCell ref="AL179:AL182"/>
    <mergeCell ref="AT179:AT182"/>
    <mergeCell ref="AU179:AU182"/>
    <mergeCell ref="BC179:BC182"/>
    <mergeCell ref="BD179:BD182"/>
    <mergeCell ref="BL179:BL182"/>
    <mergeCell ref="BM179:BM182"/>
    <mergeCell ref="AK183:AK185"/>
    <mergeCell ref="AL183:AL185"/>
    <mergeCell ref="AT183:AT185"/>
    <mergeCell ref="AU183:AU185"/>
    <mergeCell ref="BC183:BC185"/>
    <mergeCell ref="AB194:AB196"/>
    <mergeCell ref="AC194:AC196"/>
    <mergeCell ref="AK194:AK196"/>
    <mergeCell ref="AL194:AL196"/>
    <mergeCell ref="AT194:AT196"/>
    <mergeCell ref="AU194:AU196"/>
    <mergeCell ref="BC194:BC196"/>
    <mergeCell ref="BD194:BD196"/>
    <mergeCell ref="BL194:BL196"/>
    <mergeCell ref="BM194:BM196"/>
    <mergeCell ref="BD183:BD185"/>
    <mergeCell ref="BL183:BL185"/>
    <mergeCell ref="BM183:BM185"/>
    <mergeCell ref="AB186:AB189"/>
    <mergeCell ref="AC186:AC189"/>
    <mergeCell ref="J183:J185"/>
    <mergeCell ref="K183:K185"/>
    <mergeCell ref="L183:L185"/>
    <mergeCell ref="M183:M185"/>
    <mergeCell ref="N183:N185"/>
    <mergeCell ref="O183:O185"/>
    <mergeCell ref="P183:P185"/>
    <mergeCell ref="Q183:Q185"/>
    <mergeCell ref="R183:R185"/>
    <mergeCell ref="AB183:AB185"/>
    <mergeCell ref="AC183:AC185"/>
    <mergeCell ref="AK186:AK189"/>
    <mergeCell ref="AL186:AL189"/>
    <mergeCell ref="AT186:AT189"/>
    <mergeCell ref="AU186:AU189"/>
    <mergeCell ref="BC186:BC189"/>
    <mergeCell ref="BD186:BD189"/>
    <mergeCell ref="J186:J189"/>
    <mergeCell ref="K186:K189"/>
    <mergeCell ref="L186:L189"/>
    <mergeCell ref="M186:M189"/>
    <mergeCell ref="N186:N189"/>
    <mergeCell ref="O186:O189"/>
    <mergeCell ref="P186:P189"/>
    <mergeCell ref="Q186:Q189"/>
    <mergeCell ref="R186:R189"/>
    <mergeCell ref="B179:B214"/>
    <mergeCell ref="C179:C193"/>
    <mergeCell ref="D179:D182"/>
    <mergeCell ref="E179:E182"/>
    <mergeCell ref="F179:F182"/>
    <mergeCell ref="G179:G182"/>
    <mergeCell ref="H179:H182"/>
    <mergeCell ref="I179:I182"/>
    <mergeCell ref="J179:J182"/>
    <mergeCell ref="K179:K182"/>
    <mergeCell ref="L179:L182"/>
    <mergeCell ref="M179:M182"/>
    <mergeCell ref="N179:N182"/>
    <mergeCell ref="O179:O182"/>
    <mergeCell ref="P179:P182"/>
    <mergeCell ref="Q179:Q182"/>
    <mergeCell ref="R179:R182"/>
    <mergeCell ref="D190:D193"/>
    <mergeCell ref="E190:E193"/>
    <mergeCell ref="F190:F193"/>
    <mergeCell ref="G190:G193"/>
    <mergeCell ref="H190:H193"/>
    <mergeCell ref="I190:I193"/>
    <mergeCell ref="J190:J193"/>
    <mergeCell ref="K190:K193"/>
    <mergeCell ref="L190:L193"/>
    <mergeCell ref="M190:M193"/>
    <mergeCell ref="N190:N193"/>
    <mergeCell ref="O190:O193"/>
    <mergeCell ref="P190:P193"/>
    <mergeCell ref="Q190:Q193"/>
    <mergeCell ref="R190:R193"/>
    <mergeCell ref="BU176:CC176"/>
    <mergeCell ref="D177:D178"/>
    <mergeCell ref="E177:E178"/>
    <mergeCell ref="F177:F178"/>
    <mergeCell ref="G177:G178"/>
    <mergeCell ref="H177:H178"/>
    <mergeCell ref="I177:I178"/>
    <mergeCell ref="J177:J178"/>
    <mergeCell ref="K177:K178"/>
    <mergeCell ref="L177:L178"/>
    <mergeCell ref="M177:M178"/>
    <mergeCell ref="N177:N178"/>
    <mergeCell ref="O177:O178"/>
    <mergeCell ref="P177:P178"/>
    <mergeCell ref="Q177:Q178"/>
    <mergeCell ref="R177:R178"/>
    <mergeCell ref="AB177:AB178"/>
    <mergeCell ref="AC177:AC178"/>
    <mergeCell ref="AK177:AK178"/>
    <mergeCell ref="AL177:AL178"/>
    <mergeCell ref="AT177:AT178"/>
    <mergeCell ref="AU177:AU178"/>
    <mergeCell ref="BC177:BC178"/>
    <mergeCell ref="BD177:BD178"/>
    <mergeCell ref="BL177:BL178"/>
    <mergeCell ref="BM177:BM178"/>
    <mergeCell ref="BU177:CC177"/>
    <mergeCell ref="BU178:CC178"/>
    <mergeCell ref="BM171:BM174"/>
    <mergeCell ref="BU171:CC171"/>
    <mergeCell ref="BU172:CC172"/>
    <mergeCell ref="BU173:CC173"/>
    <mergeCell ref="BU174:CC174"/>
    <mergeCell ref="C175:C178"/>
    <mergeCell ref="D175:D176"/>
    <mergeCell ref="E175:E176"/>
    <mergeCell ref="F175:F176"/>
    <mergeCell ref="G175:G176"/>
    <mergeCell ref="H175:H176"/>
    <mergeCell ref="I175:I176"/>
    <mergeCell ref="J175:J176"/>
    <mergeCell ref="K175:K176"/>
    <mergeCell ref="L175:L176"/>
    <mergeCell ref="M175:M176"/>
    <mergeCell ref="N175:N176"/>
    <mergeCell ref="O175:O176"/>
    <mergeCell ref="P175:P176"/>
    <mergeCell ref="Q175:Q176"/>
    <mergeCell ref="R175:R176"/>
    <mergeCell ref="AB175:AB176"/>
    <mergeCell ref="AC175:AC176"/>
    <mergeCell ref="AK175:AK176"/>
    <mergeCell ref="AL175:AL176"/>
    <mergeCell ref="AT175:AT176"/>
    <mergeCell ref="AU175:AU176"/>
    <mergeCell ref="BC175:BC176"/>
    <mergeCell ref="BD175:BD176"/>
    <mergeCell ref="BL175:BL176"/>
    <mergeCell ref="BM175:BM176"/>
    <mergeCell ref="BU175:CC175"/>
    <mergeCell ref="J171:J174"/>
    <mergeCell ref="K171:K174"/>
    <mergeCell ref="L171:L174"/>
    <mergeCell ref="M171:M174"/>
    <mergeCell ref="N171:N174"/>
    <mergeCell ref="O171:O174"/>
    <mergeCell ref="P171:P174"/>
    <mergeCell ref="Q171:Q174"/>
    <mergeCell ref="R171:R174"/>
    <mergeCell ref="AB171:AB174"/>
    <mergeCell ref="AC171:AC174"/>
    <mergeCell ref="AK171:AK174"/>
    <mergeCell ref="AL171:AL174"/>
    <mergeCell ref="AT171:AT174"/>
    <mergeCell ref="AU171:AU174"/>
    <mergeCell ref="BC171:BC174"/>
    <mergeCell ref="BD171:BD174"/>
    <mergeCell ref="R165:R168"/>
    <mergeCell ref="AB165:AB168"/>
    <mergeCell ref="AC165:AC168"/>
    <mergeCell ref="AK165:AK168"/>
    <mergeCell ref="AL165:AL168"/>
    <mergeCell ref="AT165:AT168"/>
    <mergeCell ref="AU165:AU168"/>
    <mergeCell ref="BC165:BC168"/>
    <mergeCell ref="BD165:BD168"/>
    <mergeCell ref="BL165:BL168"/>
    <mergeCell ref="BM165:BM168"/>
    <mergeCell ref="BU167:CC167"/>
    <mergeCell ref="BU168:CC168"/>
    <mergeCell ref="D169:D170"/>
    <mergeCell ref="E169:E170"/>
    <mergeCell ref="F169:F170"/>
    <mergeCell ref="G169:G170"/>
    <mergeCell ref="H169:H170"/>
    <mergeCell ref="I169:I170"/>
    <mergeCell ref="J169:J170"/>
    <mergeCell ref="K169:K170"/>
    <mergeCell ref="L169:L170"/>
    <mergeCell ref="M169:M170"/>
    <mergeCell ref="N169:N170"/>
    <mergeCell ref="O169:O170"/>
    <mergeCell ref="P169:P170"/>
    <mergeCell ref="Q169:Q170"/>
    <mergeCell ref="R169:R170"/>
    <mergeCell ref="AB169:AB170"/>
    <mergeCell ref="AC169:AC170"/>
    <mergeCell ref="AK169:AK170"/>
    <mergeCell ref="AL169:AL170"/>
    <mergeCell ref="BL159:BL160"/>
    <mergeCell ref="BM159:BM160"/>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 ref="Q161:Q164"/>
    <mergeCell ref="R161:R164"/>
    <mergeCell ref="AB161:AB164"/>
    <mergeCell ref="AC161:AC164"/>
    <mergeCell ref="AK161:AK164"/>
    <mergeCell ref="AL161:AL164"/>
    <mergeCell ref="AT161:AT164"/>
    <mergeCell ref="AU161:AU164"/>
    <mergeCell ref="BC161:BC164"/>
    <mergeCell ref="BD161:BD164"/>
    <mergeCell ref="BL161:BL164"/>
    <mergeCell ref="BM161:BM164"/>
    <mergeCell ref="B159:B178"/>
    <mergeCell ref="C159:C164"/>
    <mergeCell ref="D159:D160"/>
    <mergeCell ref="E159:E160"/>
    <mergeCell ref="F159:F160"/>
    <mergeCell ref="G159:G160"/>
    <mergeCell ref="H159:H160"/>
    <mergeCell ref="I159:I160"/>
    <mergeCell ref="J159:J160"/>
    <mergeCell ref="K159:K160"/>
    <mergeCell ref="L159:L160"/>
    <mergeCell ref="M159:M160"/>
    <mergeCell ref="N159:N160"/>
    <mergeCell ref="O159:O160"/>
    <mergeCell ref="P159:P160"/>
    <mergeCell ref="Q159:Q160"/>
    <mergeCell ref="R159:R160"/>
    <mergeCell ref="C165:C174"/>
    <mergeCell ref="D165:D168"/>
    <mergeCell ref="E165:E168"/>
    <mergeCell ref="F165:F168"/>
    <mergeCell ref="G165:G168"/>
    <mergeCell ref="H165:H168"/>
    <mergeCell ref="I165:I168"/>
    <mergeCell ref="J165:J168"/>
    <mergeCell ref="K165:K168"/>
    <mergeCell ref="L165:L168"/>
    <mergeCell ref="M165:M168"/>
    <mergeCell ref="N165:N168"/>
    <mergeCell ref="O165:O168"/>
    <mergeCell ref="P165:P168"/>
    <mergeCell ref="Q165:Q168"/>
    <mergeCell ref="BE155:BK155"/>
    <mergeCell ref="BL155:BL157"/>
    <mergeCell ref="BM155:BM157"/>
    <mergeCell ref="BN155:BT155"/>
    <mergeCell ref="BU155:CC157"/>
    <mergeCell ref="AD156:AD157"/>
    <mergeCell ref="AE156:AH156"/>
    <mergeCell ref="AI156:AI157"/>
    <mergeCell ref="AJ156:AJ157"/>
    <mergeCell ref="AM156:AM157"/>
    <mergeCell ref="AN156:AQ156"/>
    <mergeCell ref="AR156:AR157"/>
    <mergeCell ref="AS156:AS157"/>
    <mergeCell ref="AV156:AV157"/>
    <mergeCell ref="AW156:AZ156"/>
    <mergeCell ref="BA156:BA157"/>
    <mergeCell ref="BB156:BB157"/>
    <mergeCell ref="BE156:BE157"/>
    <mergeCell ref="BF156:BI156"/>
    <mergeCell ref="BJ156:BJ157"/>
    <mergeCell ref="BK156:BK157"/>
    <mergeCell ref="BN156:BN157"/>
    <mergeCell ref="BO156:BR156"/>
    <mergeCell ref="BS156:BS157"/>
    <mergeCell ref="BT156:BT157"/>
    <mergeCell ref="T155:T157"/>
    <mergeCell ref="U155:U157"/>
    <mergeCell ref="V155:V157"/>
    <mergeCell ref="W155:W157"/>
    <mergeCell ref="X155:Y155"/>
    <mergeCell ref="Z155:AA155"/>
    <mergeCell ref="AB155:AB157"/>
    <mergeCell ref="AC155:AC157"/>
    <mergeCell ref="AD155:AJ155"/>
    <mergeCell ref="AK155:AK157"/>
    <mergeCell ref="AL155:AL157"/>
    <mergeCell ref="AM155:AS155"/>
    <mergeCell ref="AT155:AT157"/>
    <mergeCell ref="AU155:AU157"/>
    <mergeCell ref="AV155:BB155"/>
    <mergeCell ref="BC155:BC157"/>
    <mergeCell ref="BD155:BD157"/>
    <mergeCell ref="B155:B157"/>
    <mergeCell ref="C155:C157"/>
    <mergeCell ref="D155:D157"/>
    <mergeCell ref="E155:E157"/>
    <mergeCell ref="F155:F157"/>
    <mergeCell ref="G155:G157"/>
    <mergeCell ref="H155:H157"/>
    <mergeCell ref="I155:I157"/>
    <mergeCell ref="J155:J157"/>
    <mergeCell ref="K155:K157"/>
    <mergeCell ref="L155:L157"/>
    <mergeCell ref="M155:M157"/>
    <mergeCell ref="N155:N157"/>
    <mergeCell ref="O155:O157"/>
    <mergeCell ref="P155:P157"/>
    <mergeCell ref="Q155:Q157"/>
    <mergeCell ref="R155:R157"/>
    <mergeCell ref="BU151:BW151"/>
    <mergeCell ref="BX151:CC151"/>
    <mergeCell ref="C152:H153"/>
    <mergeCell ref="L152:Q152"/>
    <mergeCell ref="R152:S153"/>
    <mergeCell ref="T152:V152"/>
    <mergeCell ref="W152:AA152"/>
    <mergeCell ref="AB152:AJ153"/>
    <mergeCell ref="AK152:AM152"/>
    <mergeCell ref="AN152:AS152"/>
    <mergeCell ref="AT152:BB153"/>
    <mergeCell ref="BC152:BE152"/>
    <mergeCell ref="BF152:BK152"/>
    <mergeCell ref="BL152:BT153"/>
    <mergeCell ref="BU152:BW152"/>
    <mergeCell ref="BX152:CC152"/>
    <mergeCell ref="L153:Q153"/>
    <mergeCell ref="T153:V153"/>
    <mergeCell ref="W153:AA153"/>
    <mergeCell ref="AK153:AM153"/>
    <mergeCell ref="AN153:AS153"/>
    <mergeCell ref="BC153:BE153"/>
    <mergeCell ref="BF153:BK153"/>
    <mergeCell ref="BU153:BW153"/>
    <mergeCell ref="BX153:CC153"/>
    <mergeCell ref="B150:B153"/>
    <mergeCell ref="C150:H150"/>
    <mergeCell ref="L150:Q150"/>
    <mergeCell ref="R150:S150"/>
    <mergeCell ref="T150:V150"/>
    <mergeCell ref="W150:AA150"/>
    <mergeCell ref="AB150:AJ150"/>
    <mergeCell ref="AK150:AM150"/>
    <mergeCell ref="AN150:AS150"/>
    <mergeCell ref="AT150:BB150"/>
    <mergeCell ref="BC150:BE150"/>
    <mergeCell ref="BF150:BK150"/>
    <mergeCell ref="BL150:BT150"/>
    <mergeCell ref="C151:H151"/>
    <mergeCell ref="L151:Q151"/>
    <mergeCell ref="R151:S151"/>
    <mergeCell ref="T151:V151"/>
    <mergeCell ref="W151:AA151"/>
    <mergeCell ref="AB151:AJ151"/>
    <mergeCell ref="AK151:AM151"/>
    <mergeCell ref="AN151:AS151"/>
    <mergeCell ref="AT151:BB151"/>
    <mergeCell ref="BL151:BT151"/>
    <mergeCell ref="R141:R144"/>
    <mergeCell ref="AB141:AB144"/>
    <mergeCell ref="AC141:AC144"/>
    <mergeCell ref="AK141:AK144"/>
    <mergeCell ref="AL141:AL144"/>
    <mergeCell ref="AT141:AT144"/>
    <mergeCell ref="AU141:AU144"/>
    <mergeCell ref="BC141:BC144"/>
    <mergeCell ref="BD141:BD144"/>
    <mergeCell ref="BL141:BL144"/>
    <mergeCell ref="BM141:BM144"/>
    <mergeCell ref="D145:D148"/>
    <mergeCell ref="E145:E148"/>
    <mergeCell ref="F145:F148"/>
    <mergeCell ref="G145:G148"/>
    <mergeCell ref="AB145:AB148"/>
    <mergeCell ref="AC145:AC148"/>
    <mergeCell ref="AK145:AK148"/>
    <mergeCell ref="AL145:AL148"/>
    <mergeCell ref="AT145:AT148"/>
    <mergeCell ref="AU145:AU148"/>
    <mergeCell ref="BC145:BC148"/>
    <mergeCell ref="BD145:BD148"/>
    <mergeCell ref="BL145:BL148"/>
    <mergeCell ref="BM145:BM148"/>
    <mergeCell ref="BC135:BC137"/>
    <mergeCell ref="BD135:BD137"/>
    <mergeCell ref="BL135:BL137"/>
    <mergeCell ref="BM135:BM137"/>
    <mergeCell ref="D138:D140"/>
    <mergeCell ref="J138:J140"/>
    <mergeCell ref="K138:K140"/>
    <mergeCell ref="L138:L140"/>
    <mergeCell ref="M138:M140"/>
    <mergeCell ref="N138:N140"/>
    <mergeCell ref="O138:O140"/>
    <mergeCell ref="P138:P140"/>
    <mergeCell ref="Q138:Q140"/>
    <mergeCell ref="R138:R140"/>
    <mergeCell ref="AB138:AB140"/>
    <mergeCell ref="AC138:AC140"/>
    <mergeCell ref="AK138:AK140"/>
    <mergeCell ref="AL138:AL140"/>
    <mergeCell ref="AT138:AT140"/>
    <mergeCell ref="AU138:AU140"/>
    <mergeCell ref="BC138:BC140"/>
    <mergeCell ref="BD138:BD140"/>
    <mergeCell ref="BL138:BL140"/>
    <mergeCell ref="BM138:BM140"/>
    <mergeCell ref="BL130:BL132"/>
    <mergeCell ref="BM130:BM132"/>
    <mergeCell ref="D133:D134"/>
    <mergeCell ref="E133:E134"/>
    <mergeCell ref="F133:F134"/>
    <mergeCell ref="AU133:AU134"/>
    <mergeCell ref="BC133:BC134"/>
    <mergeCell ref="BD133:BD134"/>
    <mergeCell ref="BL133:BL134"/>
    <mergeCell ref="BM133:BM134"/>
    <mergeCell ref="C135:C140"/>
    <mergeCell ref="D135:D137"/>
    <mergeCell ref="E135:E137"/>
    <mergeCell ref="F135:F137"/>
    <mergeCell ref="G135:G137"/>
    <mergeCell ref="H135:H137"/>
    <mergeCell ref="I135:I137"/>
    <mergeCell ref="J135:J137"/>
    <mergeCell ref="K135:K137"/>
    <mergeCell ref="L135:L137"/>
    <mergeCell ref="M135:M137"/>
    <mergeCell ref="N135:N137"/>
    <mergeCell ref="O135:O137"/>
    <mergeCell ref="P135:P137"/>
    <mergeCell ref="Q135:Q137"/>
    <mergeCell ref="R135:R137"/>
    <mergeCell ref="AB135:AB137"/>
    <mergeCell ref="AC135:AC137"/>
    <mergeCell ref="AK135:AK137"/>
    <mergeCell ref="AL135:AL137"/>
    <mergeCell ref="AT135:AT137"/>
    <mergeCell ref="AU135:AU137"/>
    <mergeCell ref="B130:B148"/>
    <mergeCell ref="C130:C134"/>
    <mergeCell ref="D130:D132"/>
    <mergeCell ref="E130:E132"/>
    <mergeCell ref="F130:F132"/>
    <mergeCell ref="G130:G132"/>
    <mergeCell ref="H130:H132"/>
    <mergeCell ref="I130:I132"/>
    <mergeCell ref="J130:J132"/>
    <mergeCell ref="K130:K132"/>
    <mergeCell ref="L130:L132"/>
    <mergeCell ref="M130:M132"/>
    <mergeCell ref="N130:N132"/>
    <mergeCell ref="O130:O132"/>
    <mergeCell ref="P130:P132"/>
    <mergeCell ref="Q130:Q132"/>
    <mergeCell ref="R130:R132"/>
    <mergeCell ref="C141:C148"/>
    <mergeCell ref="D141:D144"/>
    <mergeCell ref="E141:E144"/>
    <mergeCell ref="F141:F144"/>
    <mergeCell ref="G141:G144"/>
    <mergeCell ref="H141:H144"/>
    <mergeCell ref="I141:I144"/>
    <mergeCell ref="J141:J144"/>
    <mergeCell ref="K141:K144"/>
    <mergeCell ref="L141:L144"/>
    <mergeCell ref="M141:M144"/>
    <mergeCell ref="N141:N144"/>
    <mergeCell ref="O141:O144"/>
    <mergeCell ref="P141:P144"/>
    <mergeCell ref="Q141:Q144"/>
    <mergeCell ref="AC124:AC126"/>
    <mergeCell ref="AK124:AK126"/>
    <mergeCell ref="AL124:AL126"/>
    <mergeCell ref="AT124:AT126"/>
    <mergeCell ref="AU124:AU126"/>
    <mergeCell ref="BC124:BC126"/>
    <mergeCell ref="BD124:BD126"/>
    <mergeCell ref="BL124:BL126"/>
    <mergeCell ref="BM124:BM126"/>
    <mergeCell ref="D127:D129"/>
    <mergeCell ref="E127:E129"/>
    <mergeCell ref="F127:F129"/>
    <mergeCell ref="G127:G129"/>
    <mergeCell ref="H127:H129"/>
    <mergeCell ref="I127:I129"/>
    <mergeCell ref="J127:J129"/>
    <mergeCell ref="K127:K129"/>
    <mergeCell ref="L127:L129"/>
    <mergeCell ref="M127:M129"/>
    <mergeCell ref="N127:N129"/>
    <mergeCell ref="O127:O129"/>
    <mergeCell ref="P127:P129"/>
    <mergeCell ref="Q127:Q129"/>
    <mergeCell ref="R127:R129"/>
    <mergeCell ref="AB127:AB129"/>
    <mergeCell ref="AC127:AC129"/>
    <mergeCell ref="AK127:AK129"/>
    <mergeCell ref="AL127:AL129"/>
    <mergeCell ref="AT127:AT129"/>
    <mergeCell ref="AU127:AU129"/>
    <mergeCell ref="BC127:BC129"/>
    <mergeCell ref="BD127:BD129"/>
    <mergeCell ref="C124:C129"/>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AB124:AB126"/>
    <mergeCell ref="AU118:AU120"/>
    <mergeCell ref="BC118:BC120"/>
    <mergeCell ref="BD118:BD120"/>
    <mergeCell ref="BL118:BL120"/>
    <mergeCell ref="BM118:BM120"/>
    <mergeCell ref="BU118:CC118"/>
    <mergeCell ref="D121:D123"/>
    <mergeCell ref="E121:E123"/>
    <mergeCell ref="F121:F123"/>
    <mergeCell ref="G121:G123"/>
    <mergeCell ref="H121:H123"/>
    <mergeCell ref="I121:I123"/>
    <mergeCell ref="J121:J123"/>
    <mergeCell ref="K121:K123"/>
    <mergeCell ref="L121:L123"/>
    <mergeCell ref="M121:M123"/>
    <mergeCell ref="N121:N123"/>
    <mergeCell ref="O121:O123"/>
    <mergeCell ref="P121:P123"/>
    <mergeCell ref="Q121:Q123"/>
    <mergeCell ref="R121:R123"/>
    <mergeCell ref="AB121:AB123"/>
    <mergeCell ref="AC121:AC123"/>
    <mergeCell ref="AK121:AK123"/>
    <mergeCell ref="AL121:AL123"/>
    <mergeCell ref="AT121:AT123"/>
    <mergeCell ref="AU121:AU123"/>
    <mergeCell ref="BC121:BC123"/>
    <mergeCell ref="BD121:BD123"/>
    <mergeCell ref="BL121:BL123"/>
    <mergeCell ref="BM121:BM123"/>
    <mergeCell ref="AC116:AC117"/>
    <mergeCell ref="AK116:AK117"/>
    <mergeCell ref="AL116:AL117"/>
    <mergeCell ref="AT116:AT117"/>
    <mergeCell ref="AU116:AU117"/>
    <mergeCell ref="BC116:BC117"/>
    <mergeCell ref="BD116:BD117"/>
    <mergeCell ref="BL116:BL117"/>
    <mergeCell ref="BM116:BM117"/>
    <mergeCell ref="BU116:CC116"/>
    <mergeCell ref="BU117:CC117"/>
    <mergeCell ref="C118:C123"/>
    <mergeCell ref="D118:D120"/>
    <mergeCell ref="E118:E120"/>
    <mergeCell ref="F118:F120"/>
    <mergeCell ref="G118:G120"/>
    <mergeCell ref="H118:H120"/>
    <mergeCell ref="I118:I120"/>
    <mergeCell ref="J118:J120"/>
    <mergeCell ref="K118:K120"/>
    <mergeCell ref="L118:L120"/>
    <mergeCell ref="M118:M120"/>
    <mergeCell ref="N118:N120"/>
    <mergeCell ref="O118:O120"/>
    <mergeCell ref="P118:P120"/>
    <mergeCell ref="Q118:Q120"/>
    <mergeCell ref="R118:R120"/>
    <mergeCell ref="AB118:AB120"/>
    <mergeCell ref="AC118:AC120"/>
    <mergeCell ref="AK118:AK120"/>
    <mergeCell ref="AL118:AL120"/>
    <mergeCell ref="AT118:AT120"/>
    <mergeCell ref="B112:B129"/>
    <mergeCell ref="C112:C117"/>
    <mergeCell ref="D112:D115"/>
    <mergeCell ref="E112:E115"/>
    <mergeCell ref="F112:F115"/>
    <mergeCell ref="G112:G115"/>
    <mergeCell ref="H112:H115"/>
    <mergeCell ref="I112:I115"/>
    <mergeCell ref="J112:J115"/>
    <mergeCell ref="K112:K115"/>
    <mergeCell ref="L112:L115"/>
    <mergeCell ref="M112:M115"/>
    <mergeCell ref="N112:N115"/>
    <mergeCell ref="O112:O115"/>
    <mergeCell ref="P112:P115"/>
    <mergeCell ref="Q112:Q115"/>
    <mergeCell ref="R112:R115"/>
    <mergeCell ref="D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BE108:BK108"/>
    <mergeCell ref="BL108:BL110"/>
    <mergeCell ref="BM108:BM110"/>
    <mergeCell ref="BN108:BT108"/>
    <mergeCell ref="BU108:CC110"/>
    <mergeCell ref="AD109:AD110"/>
    <mergeCell ref="AE109:AH109"/>
    <mergeCell ref="AI109:AI110"/>
    <mergeCell ref="AJ109:AJ110"/>
    <mergeCell ref="AM109:AM110"/>
    <mergeCell ref="AN109:AQ109"/>
    <mergeCell ref="AR109:AR110"/>
    <mergeCell ref="AS109:AS110"/>
    <mergeCell ref="AV109:AV110"/>
    <mergeCell ref="AW109:AZ109"/>
    <mergeCell ref="BA109:BA110"/>
    <mergeCell ref="BB109:BB110"/>
    <mergeCell ref="BE109:BE110"/>
    <mergeCell ref="BF109:BI109"/>
    <mergeCell ref="BJ109:BJ110"/>
    <mergeCell ref="BK109:BK110"/>
    <mergeCell ref="BN109:BN110"/>
    <mergeCell ref="BO109:BR109"/>
    <mergeCell ref="BS109:BS110"/>
    <mergeCell ref="BT109:BT110"/>
    <mergeCell ref="T108:T110"/>
    <mergeCell ref="U108:U110"/>
    <mergeCell ref="V108:V110"/>
    <mergeCell ref="W108:W110"/>
    <mergeCell ref="X108:Y108"/>
    <mergeCell ref="Z108:AA108"/>
    <mergeCell ref="AB108:AB110"/>
    <mergeCell ref="AC108:AC110"/>
    <mergeCell ref="AD108:AJ108"/>
    <mergeCell ref="AK108:AK110"/>
    <mergeCell ref="AL108:AL110"/>
    <mergeCell ref="AM108:AS108"/>
    <mergeCell ref="AT108:AT110"/>
    <mergeCell ref="AU108:AU110"/>
    <mergeCell ref="AV108:BB108"/>
    <mergeCell ref="BC108:BC110"/>
    <mergeCell ref="BD108:BD110"/>
    <mergeCell ref="B108:B110"/>
    <mergeCell ref="C108:C110"/>
    <mergeCell ref="D108:D110"/>
    <mergeCell ref="E108:E110"/>
    <mergeCell ref="F108:F110"/>
    <mergeCell ref="G108:G110"/>
    <mergeCell ref="H108:H110"/>
    <mergeCell ref="I108:I110"/>
    <mergeCell ref="J108:J110"/>
    <mergeCell ref="K108:K110"/>
    <mergeCell ref="L108:L110"/>
    <mergeCell ref="M108:M110"/>
    <mergeCell ref="N108:N110"/>
    <mergeCell ref="O108:O110"/>
    <mergeCell ref="P108:P110"/>
    <mergeCell ref="Q108:Q110"/>
    <mergeCell ref="R108:R110"/>
    <mergeCell ref="L105:Q105"/>
    <mergeCell ref="R105:S106"/>
    <mergeCell ref="T105:V105"/>
    <mergeCell ref="W105:AA105"/>
    <mergeCell ref="AB105:AJ106"/>
    <mergeCell ref="AK105:AM105"/>
    <mergeCell ref="AN105:AS105"/>
    <mergeCell ref="AT105:BB106"/>
    <mergeCell ref="BC105:BE105"/>
    <mergeCell ref="BF105:BK105"/>
    <mergeCell ref="BL105:BT106"/>
    <mergeCell ref="BU105:BW105"/>
    <mergeCell ref="BX105:CC105"/>
    <mergeCell ref="L106:Q106"/>
    <mergeCell ref="T106:V106"/>
    <mergeCell ref="W106:AA106"/>
    <mergeCell ref="AK106:AM106"/>
    <mergeCell ref="AN106:AS106"/>
    <mergeCell ref="BC106:BE106"/>
    <mergeCell ref="BF106:BK106"/>
    <mergeCell ref="BU106:BW106"/>
    <mergeCell ref="BX106:CC106"/>
    <mergeCell ref="BL98:BL101"/>
    <mergeCell ref="BM98:BM101"/>
    <mergeCell ref="B103:B106"/>
    <mergeCell ref="C103:H103"/>
    <mergeCell ref="L103:Q103"/>
    <mergeCell ref="R103:S103"/>
    <mergeCell ref="T103:V103"/>
    <mergeCell ref="W103:AA103"/>
    <mergeCell ref="AB103:AJ103"/>
    <mergeCell ref="AK103:AM103"/>
    <mergeCell ref="AN103:AS103"/>
    <mergeCell ref="AT103:BB103"/>
    <mergeCell ref="BC103:BE103"/>
    <mergeCell ref="BF103:BK103"/>
    <mergeCell ref="BL103:BT103"/>
    <mergeCell ref="BU103:BW103"/>
    <mergeCell ref="BX103:CC103"/>
    <mergeCell ref="C104:H104"/>
    <mergeCell ref="L104:Q104"/>
    <mergeCell ref="R104:S104"/>
    <mergeCell ref="T104:V104"/>
    <mergeCell ref="W104:AA104"/>
    <mergeCell ref="AB104:AJ104"/>
    <mergeCell ref="AK104:AM104"/>
    <mergeCell ref="AN104:AS104"/>
    <mergeCell ref="AT104:BB104"/>
    <mergeCell ref="BC104:BE104"/>
    <mergeCell ref="BF104:BK104"/>
    <mergeCell ref="BL104:BT104"/>
    <mergeCell ref="BU104:BW104"/>
    <mergeCell ref="BX104:CC104"/>
    <mergeCell ref="C105:H106"/>
    <mergeCell ref="AC94:AC97"/>
    <mergeCell ref="AK94:AK97"/>
    <mergeCell ref="AL94:AL97"/>
    <mergeCell ref="AT94:AT97"/>
    <mergeCell ref="AU94:AU97"/>
    <mergeCell ref="BC94:BC97"/>
    <mergeCell ref="BD94:BD97"/>
    <mergeCell ref="BL94:BL97"/>
    <mergeCell ref="BM94:BM97"/>
    <mergeCell ref="D98:D101"/>
    <mergeCell ref="E98:E101"/>
    <mergeCell ref="F98:F101"/>
    <mergeCell ref="G98:G101"/>
    <mergeCell ref="H98:H101"/>
    <mergeCell ref="I98:I101"/>
    <mergeCell ref="J98:J101"/>
    <mergeCell ref="K98:K101"/>
    <mergeCell ref="L98:L101"/>
    <mergeCell ref="M98:M101"/>
    <mergeCell ref="N98:N101"/>
    <mergeCell ref="O98:O101"/>
    <mergeCell ref="P98:P101"/>
    <mergeCell ref="Q98:Q101"/>
    <mergeCell ref="R98:R101"/>
    <mergeCell ref="AB98:AB101"/>
    <mergeCell ref="AC98:AC101"/>
    <mergeCell ref="AK98:AK101"/>
    <mergeCell ref="AL98:AL101"/>
    <mergeCell ref="AT98:AT101"/>
    <mergeCell ref="AU98:AU101"/>
    <mergeCell ref="BC98:BC101"/>
    <mergeCell ref="BD98:BD101"/>
    <mergeCell ref="C94:C101"/>
    <mergeCell ref="D94:D97"/>
    <mergeCell ref="E94:E97"/>
    <mergeCell ref="F94:F97"/>
    <mergeCell ref="G94:G97"/>
    <mergeCell ref="H94:H97"/>
    <mergeCell ref="I94:I97"/>
    <mergeCell ref="J94:J97"/>
    <mergeCell ref="K94:K97"/>
    <mergeCell ref="L94:L97"/>
    <mergeCell ref="M94:M97"/>
    <mergeCell ref="N94:N97"/>
    <mergeCell ref="O94:O97"/>
    <mergeCell ref="P94:P97"/>
    <mergeCell ref="Q94:Q97"/>
    <mergeCell ref="R94:R97"/>
    <mergeCell ref="AB94:AB97"/>
    <mergeCell ref="BL87:BL90"/>
    <mergeCell ref="BM87:BM90"/>
    <mergeCell ref="D91:D93"/>
    <mergeCell ref="E91:E93"/>
    <mergeCell ref="F91:F93"/>
    <mergeCell ref="G91:G93"/>
    <mergeCell ref="H91:H93"/>
    <mergeCell ref="I91:I93"/>
    <mergeCell ref="J91:J93"/>
    <mergeCell ref="K91:K93"/>
    <mergeCell ref="L91:L93"/>
    <mergeCell ref="M91:M93"/>
    <mergeCell ref="N91:N93"/>
    <mergeCell ref="O91:O93"/>
    <mergeCell ref="P91:P93"/>
    <mergeCell ref="Q91:Q93"/>
    <mergeCell ref="R91:R93"/>
    <mergeCell ref="AB91:AB93"/>
    <mergeCell ref="AC91:AC93"/>
    <mergeCell ref="AK91:AK93"/>
    <mergeCell ref="AL91:AL93"/>
    <mergeCell ref="AT91:AT93"/>
    <mergeCell ref="AU91:AU93"/>
    <mergeCell ref="BC91:BC93"/>
    <mergeCell ref="BD91:BD93"/>
    <mergeCell ref="BL91:BL93"/>
    <mergeCell ref="BM91:BM93"/>
    <mergeCell ref="AL83:AL86"/>
    <mergeCell ref="AT83:AT86"/>
    <mergeCell ref="AU83:AU86"/>
    <mergeCell ref="BC83:BC86"/>
    <mergeCell ref="BD83:BD86"/>
    <mergeCell ref="BL83:BL86"/>
    <mergeCell ref="BM83:BM86"/>
    <mergeCell ref="B87:B101"/>
    <mergeCell ref="C87:C93"/>
    <mergeCell ref="D87:D90"/>
    <mergeCell ref="E87:E90"/>
    <mergeCell ref="F87:F90"/>
    <mergeCell ref="G87:G90"/>
    <mergeCell ref="H87:H90"/>
    <mergeCell ref="I87:I90"/>
    <mergeCell ref="J87:J90"/>
    <mergeCell ref="K87:K90"/>
    <mergeCell ref="L87:L90"/>
    <mergeCell ref="M87:M90"/>
    <mergeCell ref="N87:N90"/>
    <mergeCell ref="O87:O90"/>
    <mergeCell ref="P87:P90"/>
    <mergeCell ref="Q87:Q90"/>
    <mergeCell ref="R87:R90"/>
    <mergeCell ref="AB87:AB90"/>
    <mergeCell ref="AC87:AC90"/>
    <mergeCell ref="AK87:AK90"/>
    <mergeCell ref="AL87:AL90"/>
    <mergeCell ref="AT87:AT90"/>
    <mergeCell ref="AU87:AU90"/>
    <mergeCell ref="BC87:BC90"/>
    <mergeCell ref="BD87:BD90"/>
    <mergeCell ref="BC75:BC78"/>
    <mergeCell ref="BD75:BD78"/>
    <mergeCell ref="BL75:BL78"/>
    <mergeCell ref="BM75:BM78"/>
    <mergeCell ref="D79:D82"/>
    <mergeCell ref="E79:E82"/>
    <mergeCell ref="F79:F82"/>
    <mergeCell ref="G79:G82"/>
    <mergeCell ref="H79:H82"/>
    <mergeCell ref="I79:I82"/>
    <mergeCell ref="J79:J82"/>
    <mergeCell ref="K79:K82"/>
    <mergeCell ref="L79:L82"/>
    <mergeCell ref="M79:M82"/>
    <mergeCell ref="N79:N82"/>
    <mergeCell ref="O79:O82"/>
    <mergeCell ref="P79:P82"/>
    <mergeCell ref="Q79:Q82"/>
    <mergeCell ref="R79:R82"/>
    <mergeCell ref="AB79:AB82"/>
    <mergeCell ref="AC79:AC82"/>
    <mergeCell ref="AK79:AK82"/>
    <mergeCell ref="AL79:AL82"/>
    <mergeCell ref="AT79:AT82"/>
    <mergeCell ref="AU79:AU82"/>
    <mergeCell ref="BC79:BC82"/>
    <mergeCell ref="BD79:BD82"/>
    <mergeCell ref="BL79:BL82"/>
    <mergeCell ref="BM79:BM82"/>
    <mergeCell ref="C75:C86"/>
    <mergeCell ref="D75:D78"/>
    <mergeCell ref="E75:E78"/>
    <mergeCell ref="F75:F78"/>
    <mergeCell ref="G75:G78"/>
    <mergeCell ref="H75:H78"/>
    <mergeCell ref="I75:I78"/>
    <mergeCell ref="J75:J78"/>
    <mergeCell ref="K75:K78"/>
    <mergeCell ref="L75:L78"/>
    <mergeCell ref="M75:M78"/>
    <mergeCell ref="N75:N78"/>
    <mergeCell ref="O75:O78"/>
    <mergeCell ref="P75:P78"/>
    <mergeCell ref="Q75:Q78"/>
    <mergeCell ref="R75:R78"/>
    <mergeCell ref="AB75:AB78"/>
    <mergeCell ref="AB68:AB71"/>
    <mergeCell ref="AC68:AC71"/>
    <mergeCell ref="AK68:AK71"/>
    <mergeCell ref="AL68:AL71"/>
    <mergeCell ref="AT68:AT71"/>
    <mergeCell ref="AU68:AU71"/>
    <mergeCell ref="BC68:BC71"/>
    <mergeCell ref="BD68:BD71"/>
    <mergeCell ref="BL68:BL71"/>
    <mergeCell ref="BM68:BM71"/>
    <mergeCell ref="BU68:CC68"/>
    <mergeCell ref="BU69:CC69"/>
    <mergeCell ref="BU70:CC70"/>
    <mergeCell ref="BU71:CC71"/>
    <mergeCell ref="D72:D74"/>
    <mergeCell ref="E72:E74"/>
    <mergeCell ref="F72:F74"/>
    <mergeCell ref="G72:G74"/>
    <mergeCell ref="H72:H74"/>
    <mergeCell ref="I72:I74"/>
    <mergeCell ref="J72:J74"/>
    <mergeCell ref="K72:K74"/>
    <mergeCell ref="L72:L74"/>
    <mergeCell ref="M72:M74"/>
    <mergeCell ref="N72:N74"/>
    <mergeCell ref="O72:O74"/>
    <mergeCell ref="P72:P74"/>
    <mergeCell ref="Q72:Q74"/>
    <mergeCell ref="R72:R74"/>
    <mergeCell ref="AB72:AB74"/>
    <mergeCell ref="AC72:AC74"/>
    <mergeCell ref="AK72:AK74"/>
    <mergeCell ref="B68:B86"/>
    <mergeCell ref="C68:C74"/>
    <mergeCell ref="D68:D71"/>
    <mergeCell ref="E68:E71"/>
    <mergeCell ref="F68:F71"/>
    <mergeCell ref="G68:G71"/>
    <mergeCell ref="H68:H71"/>
    <mergeCell ref="I68:I71"/>
    <mergeCell ref="J68:J71"/>
    <mergeCell ref="K68:K71"/>
    <mergeCell ref="L68:L71"/>
    <mergeCell ref="M68:M71"/>
    <mergeCell ref="N68:N71"/>
    <mergeCell ref="O68:O71"/>
    <mergeCell ref="P68:P71"/>
    <mergeCell ref="Q68:Q71"/>
    <mergeCell ref="R68:R71"/>
    <mergeCell ref="D83:D86"/>
    <mergeCell ref="E83:E86"/>
    <mergeCell ref="F83:F86"/>
    <mergeCell ref="G83:G86"/>
    <mergeCell ref="H83:H86"/>
    <mergeCell ref="I83:I86"/>
    <mergeCell ref="J83:J86"/>
    <mergeCell ref="K83:K86"/>
    <mergeCell ref="L83:L86"/>
    <mergeCell ref="M83:M86"/>
    <mergeCell ref="N83:N86"/>
    <mergeCell ref="O83:O86"/>
    <mergeCell ref="P83:P86"/>
    <mergeCell ref="Q83:Q86"/>
    <mergeCell ref="R83:R86"/>
    <mergeCell ref="AU64:AU66"/>
    <mergeCell ref="AV64:BB64"/>
    <mergeCell ref="BC64:BC66"/>
    <mergeCell ref="BD64:BD66"/>
    <mergeCell ref="BE64:BK64"/>
    <mergeCell ref="BL64:BL66"/>
    <mergeCell ref="BM64:BM66"/>
    <mergeCell ref="BN64:BT64"/>
    <mergeCell ref="BU64:CC66"/>
    <mergeCell ref="AD65:AD66"/>
    <mergeCell ref="AE65:AH65"/>
    <mergeCell ref="AI65:AI66"/>
    <mergeCell ref="AJ65:AJ66"/>
    <mergeCell ref="AM65:AM66"/>
    <mergeCell ref="AN65:AQ65"/>
    <mergeCell ref="AR65:AR66"/>
    <mergeCell ref="AS65:AS66"/>
    <mergeCell ref="AV65:AV66"/>
    <mergeCell ref="AW65:AZ65"/>
    <mergeCell ref="BA65:BA66"/>
    <mergeCell ref="BB65:BB66"/>
    <mergeCell ref="BE65:BE66"/>
    <mergeCell ref="BF65:BI65"/>
    <mergeCell ref="BJ65:BJ66"/>
    <mergeCell ref="BK65:BK66"/>
    <mergeCell ref="BN65:BN66"/>
    <mergeCell ref="BO65:BR65"/>
    <mergeCell ref="BS65:BS66"/>
    <mergeCell ref="BT65:BT66"/>
    <mergeCell ref="BX62:CC62"/>
    <mergeCell ref="B64:B66"/>
    <mergeCell ref="C64:C66"/>
    <mergeCell ref="D64:D66"/>
    <mergeCell ref="E64:E66"/>
    <mergeCell ref="F64:F66"/>
    <mergeCell ref="G64:G66"/>
    <mergeCell ref="H64:H66"/>
    <mergeCell ref="I64:I66"/>
    <mergeCell ref="J64:J66"/>
    <mergeCell ref="K64:K66"/>
    <mergeCell ref="L64:L66"/>
    <mergeCell ref="M64:M66"/>
    <mergeCell ref="N64:N66"/>
    <mergeCell ref="O64:O66"/>
    <mergeCell ref="P64:P66"/>
    <mergeCell ref="Q64:Q66"/>
    <mergeCell ref="R64:R66"/>
    <mergeCell ref="S64:S66"/>
    <mergeCell ref="T64:T66"/>
    <mergeCell ref="U64:U66"/>
    <mergeCell ref="V64:V66"/>
    <mergeCell ref="W64:W66"/>
    <mergeCell ref="X64:Y64"/>
    <mergeCell ref="Z64:AA64"/>
    <mergeCell ref="AB64:AB66"/>
    <mergeCell ref="AC64:AC66"/>
    <mergeCell ref="AD64:AJ64"/>
    <mergeCell ref="AK64:AK66"/>
    <mergeCell ref="AL64:AL66"/>
    <mergeCell ref="AM64:AS64"/>
    <mergeCell ref="AT64:AT66"/>
    <mergeCell ref="BU57:CC57"/>
    <mergeCell ref="BX59:CC59"/>
    <mergeCell ref="C60:H60"/>
    <mergeCell ref="L60:Q60"/>
    <mergeCell ref="R60:S60"/>
    <mergeCell ref="T60:V60"/>
    <mergeCell ref="W60:AA60"/>
    <mergeCell ref="AB60:AJ60"/>
    <mergeCell ref="AK60:AM60"/>
    <mergeCell ref="AN60:AS60"/>
    <mergeCell ref="AT60:BB60"/>
    <mergeCell ref="BC60:BE60"/>
    <mergeCell ref="BF60:BK60"/>
    <mergeCell ref="BL60:BT60"/>
    <mergeCell ref="BU60:BW60"/>
    <mergeCell ref="BX60:CC60"/>
    <mergeCell ref="C61:H62"/>
    <mergeCell ref="L61:Q61"/>
    <mergeCell ref="R61:S62"/>
    <mergeCell ref="T61:V61"/>
    <mergeCell ref="W61:AA61"/>
    <mergeCell ref="AB61:AJ62"/>
    <mergeCell ref="AK61:AM61"/>
    <mergeCell ref="AN61:AS61"/>
    <mergeCell ref="AT61:BB62"/>
    <mergeCell ref="BC61:BE61"/>
    <mergeCell ref="BF61:BK61"/>
    <mergeCell ref="BL61:BT62"/>
    <mergeCell ref="BU61:BW61"/>
    <mergeCell ref="BX61:CC61"/>
    <mergeCell ref="L62:Q62"/>
    <mergeCell ref="T62:V62"/>
    <mergeCell ref="B59:B62"/>
    <mergeCell ref="C59:H59"/>
    <mergeCell ref="L59:Q59"/>
    <mergeCell ref="R59:S59"/>
    <mergeCell ref="T59:V59"/>
    <mergeCell ref="W59:AA59"/>
    <mergeCell ref="AB59:AJ59"/>
    <mergeCell ref="AK59:AM59"/>
    <mergeCell ref="AN59:AS59"/>
    <mergeCell ref="AT59:BB59"/>
    <mergeCell ref="BC59:BE59"/>
    <mergeCell ref="BF59:BK59"/>
    <mergeCell ref="BL59:BT59"/>
    <mergeCell ref="BU59:BW59"/>
    <mergeCell ref="AK62:AM62"/>
    <mergeCell ref="AN62:AS62"/>
    <mergeCell ref="BC62:BE62"/>
    <mergeCell ref="BF62:BK62"/>
    <mergeCell ref="BU62:BW62"/>
    <mergeCell ref="W62:AA62"/>
    <mergeCell ref="BM32:BM34"/>
    <mergeCell ref="C35:C46"/>
    <mergeCell ref="C47:C57"/>
    <mergeCell ref="D51:D53"/>
    <mergeCell ref="E51:E53"/>
    <mergeCell ref="F51:F53"/>
    <mergeCell ref="G51:G53"/>
    <mergeCell ref="H51:H53"/>
    <mergeCell ref="I51:I53"/>
    <mergeCell ref="J51:J53"/>
    <mergeCell ref="K51:K53"/>
    <mergeCell ref="L51:L53"/>
    <mergeCell ref="M51:M53"/>
    <mergeCell ref="N51:N53"/>
    <mergeCell ref="O51:O53"/>
    <mergeCell ref="P51:P53"/>
    <mergeCell ref="Q51:Q53"/>
    <mergeCell ref="R51:R53"/>
    <mergeCell ref="AB51:AB53"/>
    <mergeCell ref="AC51:AC53"/>
    <mergeCell ref="AK51:AK53"/>
    <mergeCell ref="AL51:AL53"/>
    <mergeCell ref="AT51:AT53"/>
    <mergeCell ref="AU51:AU53"/>
    <mergeCell ref="BC51:BC53"/>
    <mergeCell ref="BD51:BD53"/>
    <mergeCell ref="BL51:BL53"/>
    <mergeCell ref="BM51:BM53"/>
    <mergeCell ref="D54:D57"/>
    <mergeCell ref="E54:E57"/>
    <mergeCell ref="F54:F57"/>
    <mergeCell ref="BD54:BD57"/>
    <mergeCell ref="AB29:AB31"/>
    <mergeCell ref="AC29:AC31"/>
    <mergeCell ref="AK29:AK31"/>
    <mergeCell ref="AL29:AL31"/>
    <mergeCell ref="AT29:AT31"/>
    <mergeCell ref="AU29:AU31"/>
    <mergeCell ref="BC29:BC31"/>
    <mergeCell ref="BD29:BD31"/>
    <mergeCell ref="BL29:BL31"/>
    <mergeCell ref="BM29:BM31"/>
    <mergeCell ref="D32:D34"/>
    <mergeCell ref="E32:E34"/>
    <mergeCell ref="F32:F34"/>
    <mergeCell ref="G32:G34"/>
    <mergeCell ref="J32:J34"/>
    <mergeCell ref="K32:K34"/>
    <mergeCell ref="L32:L34"/>
    <mergeCell ref="M32:M34"/>
    <mergeCell ref="N32:N34"/>
    <mergeCell ref="O32:O34"/>
    <mergeCell ref="P32:P34"/>
    <mergeCell ref="Q32:Q34"/>
    <mergeCell ref="R32:R34"/>
    <mergeCell ref="AB32:AB34"/>
    <mergeCell ref="AC32:AC34"/>
    <mergeCell ref="AK32:AK34"/>
    <mergeCell ref="AL32:AL34"/>
    <mergeCell ref="AT32:AT34"/>
    <mergeCell ref="AU32:AU34"/>
    <mergeCell ref="BC32:BC34"/>
    <mergeCell ref="BD32:BD34"/>
    <mergeCell ref="BL32:BL34"/>
    <mergeCell ref="B29:B57"/>
    <mergeCell ref="C29:C34"/>
    <mergeCell ref="D29:D31"/>
    <mergeCell ref="E29:E31"/>
    <mergeCell ref="F29:F31"/>
    <mergeCell ref="G29:G31"/>
    <mergeCell ref="H29:H31"/>
    <mergeCell ref="I29:I31"/>
    <mergeCell ref="J29:J31"/>
    <mergeCell ref="K29:K31"/>
    <mergeCell ref="L29:L31"/>
    <mergeCell ref="M29:M31"/>
    <mergeCell ref="N29:N31"/>
    <mergeCell ref="O29:O31"/>
    <mergeCell ref="P29:P31"/>
    <mergeCell ref="Q29:Q31"/>
    <mergeCell ref="R29:R31"/>
    <mergeCell ref="D22:D25"/>
    <mergeCell ref="E22:E25"/>
    <mergeCell ref="F22:F25"/>
    <mergeCell ref="G22:G25"/>
    <mergeCell ref="H22:H25"/>
    <mergeCell ref="I22:I25"/>
    <mergeCell ref="AB22:AB25"/>
    <mergeCell ref="AC22:AC25"/>
    <mergeCell ref="AK22:AK25"/>
    <mergeCell ref="AL22:AL25"/>
    <mergeCell ref="AT22:AT25"/>
    <mergeCell ref="AU22:AU25"/>
    <mergeCell ref="BC22:BC25"/>
    <mergeCell ref="BL22:BL25"/>
    <mergeCell ref="D26:D28"/>
    <mergeCell ref="E26:E28"/>
    <mergeCell ref="F26:F28"/>
    <mergeCell ref="G26:G28"/>
    <mergeCell ref="H26:H28"/>
    <mergeCell ref="I26:I28"/>
    <mergeCell ref="J26:J28"/>
    <mergeCell ref="K26:K28"/>
    <mergeCell ref="L26:L28"/>
    <mergeCell ref="M26:M28"/>
    <mergeCell ref="N26:N28"/>
    <mergeCell ref="O26:O28"/>
    <mergeCell ref="P26:P28"/>
    <mergeCell ref="Q26:Q28"/>
    <mergeCell ref="R26:R28"/>
    <mergeCell ref="AB26:AB28"/>
    <mergeCell ref="AC26:AC28"/>
    <mergeCell ref="AK26:AK28"/>
    <mergeCell ref="R22:R25"/>
    <mergeCell ref="D11:D14"/>
    <mergeCell ref="E11:E14"/>
    <mergeCell ref="F11:F14"/>
    <mergeCell ref="G11:G14"/>
    <mergeCell ref="H11:H14"/>
    <mergeCell ref="I11:I14"/>
    <mergeCell ref="BL15:BL17"/>
    <mergeCell ref="BM15:BM17"/>
    <mergeCell ref="C18:C28"/>
    <mergeCell ref="D18:D21"/>
    <mergeCell ref="E18:E21"/>
    <mergeCell ref="F18:F21"/>
    <mergeCell ref="G18:G21"/>
    <mergeCell ref="H18:H21"/>
    <mergeCell ref="I18:I21"/>
    <mergeCell ref="J18:J21"/>
    <mergeCell ref="K18:K21"/>
    <mergeCell ref="L18:L21"/>
    <mergeCell ref="M18:M21"/>
    <mergeCell ref="N18:N21"/>
    <mergeCell ref="O18:O21"/>
    <mergeCell ref="P18:P21"/>
    <mergeCell ref="Q18:Q21"/>
    <mergeCell ref="R18:R21"/>
    <mergeCell ref="AB18:AB21"/>
    <mergeCell ref="AC18:AC21"/>
    <mergeCell ref="AK18:AK21"/>
    <mergeCell ref="AL18:AL21"/>
    <mergeCell ref="AT18:AT21"/>
    <mergeCell ref="AU18:AU21"/>
    <mergeCell ref="BC18:BC21"/>
    <mergeCell ref="BU160:CC160"/>
    <mergeCell ref="BU161:CC161"/>
    <mergeCell ref="BU162:CC162"/>
    <mergeCell ref="BU163:CC163"/>
    <mergeCell ref="BU164:CC164"/>
    <mergeCell ref="BU165:CC165"/>
    <mergeCell ref="BU166:CC166"/>
    <mergeCell ref="B11:B28"/>
    <mergeCell ref="C11:C17"/>
    <mergeCell ref="D15:D17"/>
    <mergeCell ref="E15:E17"/>
    <mergeCell ref="F15:F17"/>
    <mergeCell ref="G15:G17"/>
    <mergeCell ref="H15:H17"/>
    <mergeCell ref="I15:I17"/>
    <mergeCell ref="J15:J17"/>
    <mergeCell ref="K15:K17"/>
    <mergeCell ref="L15:L17"/>
    <mergeCell ref="M15:M17"/>
    <mergeCell ref="N15:N17"/>
    <mergeCell ref="O15:O17"/>
    <mergeCell ref="P15:P17"/>
    <mergeCell ref="Q15:Q17"/>
    <mergeCell ref="R15:R17"/>
    <mergeCell ref="J22:J25"/>
    <mergeCell ref="K22:K25"/>
    <mergeCell ref="L22:L25"/>
    <mergeCell ref="M22:M25"/>
    <mergeCell ref="N22:N25"/>
    <mergeCell ref="O22:O25"/>
    <mergeCell ref="P22:P25"/>
    <mergeCell ref="Q22:Q25"/>
    <mergeCell ref="BU143:CC143"/>
    <mergeCell ref="BU144:CC144"/>
    <mergeCell ref="BU145:CC145"/>
    <mergeCell ref="BU146:CC146"/>
    <mergeCell ref="BU147:CC147"/>
    <mergeCell ref="BU148:CC148"/>
    <mergeCell ref="BU150:BW150"/>
    <mergeCell ref="BX150:CC150"/>
    <mergeCell ref="BC151:BE151"/>
    <mergeCell ref="BF151:BK151"/>
    <mergeCell ref="AB112:AB115"/>
    <mergeCell ref="AC112:AC115"/>
    <mergeCell ref="AK112:AK115"/>
    <mergeCell ref="AL112:AL115"/>
    <mergeCell ref="AT112:AT115"/>
    <mergeCell ref="AU112:AU115"/>
    <mergeCell ref="BC112:BC115"/>
    <mergeCell ref="BD112:BD115"/>
    <mergeCell ref="BL112:BL115"/>
    <mergeCell ref="BM112:BM115"/>
    <mergeCell ref="BU112:CC112"/>
    <mergeCell ref="BU113:CC113"/>
    <mergeCell ref="BU114:CC114"/>
    <mergeCell ref="BU115:CC115"/>
    <mergeCell ref="AB116:AB117"/>
    <mergeCell ref="BU136:CC136"/>
    <mergeCell ref="BU137:CC137"/>
    <mergeCell ref="BU138:CC138"/>
    <mergeCell ref="BU139:CC139"/>
    <mergeCell ref="BU140:CC140"/>
    <mergeCell ref="BU141:CC141"/>
    <mergeCell ref="BU142:CC142"/>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BU217:CC217"/>
    <mergeCell ref="BU218:CC218"/>
    <mergeCell ref="BU219:CC219"/>
    <mergeCell ref="BU220:CC220"/>
    <mergeCell ref="J221:J224"/>
    <mergeCell ref="K221:K224"/>
    <mergeCell ref="L221:L224"/>
    <mergeCell ref="M221:M224"/>
    <mergeCell ref="N221:N224"/>
    <mergeCell ref="O221:O224"/>
    <mergeCell ref="BU221:CC221"/>
    <mergeCell ref="BU222:CC222"/>
    <mergeCell ref="BU223:CC223"/>
    <mergeCell ref="BU224:CC224"/>
    <mergeCell ref="BL219:BL220"/>
    <mergeCell ref="BM219:BM220"/>
    <mergeCell ref="J219:J220"/>
    <mergeCell ref="K219:K220"/>
    <mergeCell ref="L219:L220"/>
    <mergeCell ref="M219:M220"/>
    <mergeCell ref="BU209:CC209"/>
    <mergeCell ref="BU210:CC210"/>
    <mergeCell ref="BU211:CC211"/>
    <mergeCell ref="BU212:CC212"/>
    <mergeCell ref="BU213:CC213"/>
    <mergeCell ref="BU214:CC214"/>
    <mergeCell ref="BU215:CC215"/>
    <mergeCell ref="BU216:CC216"/>
    <mergeCell ref="BL204:BL207"/>
    <mergeCell ref="BM204:BM207"/>
    <mergeCell ref="BL208:BL210"/>
    <mergeCell ref="BM208:BM210"/>
    <mergeCell ref="AC211:AC214"/>
    <mergeCell ref="AK211:AK214"/>
    <mergeCell ref="AL211:AL214"/>
    <mergeCell ref="AT211:AT214"/>
    <mergeCell ref="BU201:CC201"/>
    <mergeCell ref="BU202:CC202"/>
    <mergeCell ref="BU203:CC203"/>
    <mergeCell ref="BU204:CC204"/>
    <mergeCell ref="BU205:CC205"/>
    <mergeCell ref="BU206:CC206"/>
    <mergeCell ref="BU207:CC207"/>
    <mergeCell ref="BU208:CC208"/>
    <mergeCell ref="AK200:AK203"/>
    <mergeCell ref="AL200:AL203"/>
    <mergeCell ref="AT200:AT203"/>
    <mergeCell ref="AU200:AU203"/>
    <mergeCell ref="BC200:BC203"/>
    <mergeCell ref="BD200:BD203"/>
    <mergeCell ref="BL200:BL203"/>
    <mergeCell ref="BM200:BM203"/>
    <mergeCell ref="BU193:CC193"/>
    <mergeCell ref="BU194:CC194"/>
    <mergeCell ref="BU195:CC195"/>
    <mergeCell ref="BU196:CC196"/>
    <mergeCell ref="BU197:CC197"/>
    <mergeCell ref="BU198:CC198"/>
    <mergeCell ref="BU199:CC199"/>
    <mergeCell ref="BU200:CC200"/>
    <mergeCell ref="AB190:AB193"/>
    <mergeCell ref="AC190:AC193"/>
    <mergeCell ref="AK190:AK193"/>
    <mergeCell ref="AL190:AL193"/>
    <mergeCell ref="AT190:AT193"/>
    <mergeCell ref="AU190:AU193"/>
    <mergeCell ref="BU185:CC185"/>
    <mergeCell ref="BU186:CC186"/>
    <mergeCell ref="BU187:CC187"/>
    <mergeCell ref="BU188:CC188"/>
    <mergeCell ref="BU189:CC189"/>
    <mergeCell ref="BU190:CC190"/>
    <mergeCell ref="BU191:CC191"/>
    <mergeCell ref="BU192:CC192"/>
    <mergeCell ref="BL186:BL189"/>
    <mergeCell ref="BM186:BM189"/>
    <mergeCell ref="BL197:BL199"/>
    <mergeCell ref="BM197:BM199"/>
    <mergeCell ref="BU179:CC179"/>
    <mergeCell ref="BU180:CC180"/>
    <mergeCell ref="BU181:CC181"/>
    <mergeCell ref="BU182:CC182"/>
    <mergeCell ref="BU183:CC183"/>
    <mergeCell ref="BU184:CC184"/>
    <mergeCell ref="AB159:AB160"/>
    <mergeCell ref="AC159:AC160"/>
    <mergeCell ref="AK159:AK160"/>
    <mergeCell ref="AL159:AL160"/>
    <mergeCell ref="AT159:AT160"/>
    <mergeCell ref="AU159:AU160"/>
    <mergeCell ref="BC159:BC160"/>
    <mergeCell ref="BD159:BD160"/>
    <mergeCell ref="J145:J148"/>
    <mergeCell ref="K145:K148"/>
    <mergeCell ref="L145:L148"/>
    <mergeCell ref="M145:M148"/>
    <mergeCell ref="N145:N148"/>
    <mergeCell ref="O145:O148"/>
    <mergeCell ref="P145:P148"/>
    <mergeCell ref="Q145:Q148"/>
    <mergeCell ref="AT169:AT170"/>
    <mergeCell ref="AU169:AU170"/>
    <mergeCell ref="BC169:BC170"/>
    <mergeCell ref="BD169:BD170"/>
    <mergeCell ref="BL169:BL170"/>
    <mergeCell ref="BM169:BM170"/>
    <mergeCell ref="BU169:CC169"/>
    <mergeCell ref="BU170:CC170"/>
    <mergeCell ref="BL171:BL174"/>
    <mergeCell ref="BU159:CC159"/>
    <mergeCell ref="BU135:CC135"/>
    <mergeCell ref="J133:J134"/>
    <mergeCell ref="K133:K134"/>
    <mergeCell ref="L133:L134"/>
    <mergeCell ref="M133:M134"/>
    <mergeCell ref="N133:N134"/>
    <mergeCell ref="O133:O134"/>
    <mergeCell ref="P133:P134"/>
    <mergeCell ref="Q133:Q134"/>
    <mergeCell ref="R133:R134"/>
    <mergeCell ref="AB133:AB134"/>
    <mergeCell ref="AC133:AC134"/>
    <mergeCell ref="AK133:AK134"/>
    <mergeCell ref="AL133:AL134"/>
    <mergeCell ref="AT133:AT134"/>
    <mergeCell ref="BU128:CC128"/>
    <mergeCell ref="BU129:CC129"/>
    <mergeCell ref="BU130:CC130"/>
    <mergeCell ref="BU131:CC131"/>
    <mergeCell ref="BU132:CC132"/>
    <mergeCell ref="BU133:CC133"/>
    <mergeCell ref="BU134:CC134"/>
    <mergeCell ref="BL127:BL129"/>
    <mergeCell ref="BM127:BM129"/>
    <mergeCell ref="AB130:AB132"/>
    <mergeCell ref="AC130:AC132"/>
    <mergeCell ref="AK130:AK132"/>
    <mergeCell ref="AL130:AL132"/>
    <mergeCell ref="AT130:AT132"/>
    <mergeCell ref="AU130:AU132"/>
    <mergeCell ref="BC130:BC132"/>
    <mergeCell ref="BD130:BD132"/>
    <mergeCell ref="BU127:CC127"/>
    <mergeCell ref="BU125:CC125"/>
    <mergeCell ref="BU126:CC126"/>
    <mergeCell ref="BU119:CC119"/>
    <mergeCell ref="BU120:CC120"/>
    <mergeCell ref="BU121:CC121"/>
    <mergeCell ref="BU122:CC122"/>
    <mergeCell ref="BU123:CC123"/>
    <mergeCell ref="BU124:CC124"/>
    <mergeCell ref="BU97:CC97"/>
    <mergeCell ref="BU98:CC98"/>
    <mergeCell ref="BU99:CC99"/>
    <mergeCell ref="BU100:CC100"/>
    <mergeCell ref="BU101:CC101"/>
    <mergeCell ref="BU89:CC89"/>
    <mergeCell ref="BU90:CC90"/>
    <mergeCell ref="BU91:CC91"/>
    <mergeCell ref="BU92:CC92"/>
    <mergeCell ref="BU93:CC93"/>
    <mergeCell ref="BU94:CC94"/>
    <mergeCell ref="BU95:CC95"/>
    <mergeCell ref="BU96:CC96"/>
    <mergeCell ref="AB83:AB86"/>
    <mergeCell ref="AC83:AC86"/>
    <mergeCell ref="AK83:AK86"/>
    <mergeCell ref="BU81:CC81"/>
    <mergeCell ref="BU82:CC82"/>
    <mergeCell ref="BU83:CC83"/>
    <mergeCell ref="BU84:CC84"/>
    <mergeCell ref="BU85:CC85"/>
    <mergeCell ref="BU86:CC86"/>
    <mergeCell ref="BU87:CC87"/>
    <mergeCell ref="BU88:CC88"/>
    <mergeCell ref="BU73:CC73"/>
    <mergeCell ref="BU74:CC74"/>
    <mergeCell ref="BU75:CC75"/>
    <mergeCell ref="BU76:CC76"/>
    <mergeCell ref="BU77:CC77"/>
    <mergeCell ref="BU78:CC78"/>
    <mergeCell ref="BU79:CC79"/>
    <mergeCell ref="BU80:CC80"/>
    <mergeCell ref="AL72:AL74"/>
    <mergeCell ref="AT72:AT74"/>
    <mergeCell ref="AU72:AU74"/>
    <mergeCell ref="BC72:BC74"/>
    <mergeCell ref="BD72:BD74"/>
    <mergeCell ref="BL72:BL74"/>
    <mergeCell ref="BM72:BM74"/>
    <mergeCell ref="BU72:CC72"/>
    <mergeCell ref="AC75:AC78"/>
    <mergeCell ref="AK75:AK78"/>
    <mergeCell ref="AL75:AL78"/>
    <mergeCell ref="AT75:AT78"/>
    <mergeCell ref="AU75:AU78"/>
    <mergeCell ref="BU47:CC47"/>
    <mergeCell ref="BU48:CC48"/>
    <mergeCell ref="BU49:CC49"/>
    <mergeCell ref="BU50:CC50"/>
    <mergeCell ref="BU51:CC51"/>
    <mergeCell ref="BU52:CC52"/>
    <mergeCell ref="BU53:CC53"/>
    <mergeCell ref="BU54:CC54"/>
    <mergeCell ref="L54:L57"/>
    <mergeCell ref="M54:M57"/>
    <mergeCell ref="N54:N57"/>
    <mergeCell ref="O54:O57"/>
    <mergeCell ref="P54:P57"/>
    <mergeCell ref="Q54:Q57"/>
    <mergeCell ref="R54:R57"/>
    <mergeCell ref="AB54:AB57"/>
    <mergeCell ref="AT47:AT50"/>
    <mergeCell ref="AU47:AU50"/>
    <mergeCell ref="BC47:BC50"/>
    <mergeCell ref="BD47:BD50"/>
    <mergeCell ref="BL47:BL50"/>
    <mergeCell ref="BM47:BM50"/>
    <mergeCell ref="P47:P50"/>
    <mergeCell ref="Q47:Q50"/>
    <mergeCell ref="AB47:AB50"/>
    <mergeCell ref="AC47:AC50"/>
    <mergeCell ref="AK47:AK50"/>
    <mergeCell ref="AL47:AL50"/>
    <mergeCell ref="BL54:BL57"/>
    <mergeCell ref="BM54:BM57"/>
    <mergeCell ref="BU55:CC55"/>
    <mergeCell ref="BU56:CC56"/>
    <mergeCell ref="J47:J50"/>
    <mergeCell ref="K47:K50"/>
    <mergeCell ref="L47:L50"/>
    <mergeCell ref="M47:M50"/>
    <mergeCell ref="N47:N50"/>
    <mergeCell ref="O47:O50"/>
    <mergeCell ref="J54:J57"/>
    <mergeCell ref="K54:K57"/>
    <mergeCell ref="AC54:AC57"/>
    <mergeCell ref="AK54:AK57"/>
    <mergeCell ref="AL54:AL57"/>
    <mergeCell ref="AT54:AT57"/>
    <mergeCell ref="AU54:AU57"/>
    <mergeCell ref="BC54:BC57"/>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N39:N42"/>
    <mergeCell ref="O39:O42"/>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1:CC31"/>
    <mergeCell ref="BU32:CC32"/>
    <mergeCell ref="BU33:CC33"/>
    <mergeCell ref="BU34:CC34"/>
    <mergeCell ref="J35:J38"/>
    <mergeCell ref="K35:K38"/>
    <mergeCell ref="L35:L38"/>
    <mergeCell ref="M35:M38"/>
    <mergeCell ref="N35:N38"/>
    <mergeCell ref="O35:O38"/>
    <mergeCell ref="BU35:CC35"/>
    <mergeCell ref="BU36:CC36"/>
    <mergeCell ref="BU37:CC37"/>
    <mergeCell ref="BU38:CC38"/>
    <mergeCell ref="AT35:AT38"/>
    <mergeCell ref="AU35:AU38"/>
    <mergeCell ref="BC35:BC38"/>
    <mergeCell ref="BD35:BD38"/>
    <mergeCell ref="AB39:AB42"/>
    <mergeCell ref="AC39:AC42"/>
    <mergeCell ref="AK39:AK42"/>
    <mergeCell ref="AL39:AL42"/>
    <mergeCell ref="BU43:CC43"/>
    <mergeCell ref="BU44:CC44"/>
    <mergeCell ref="BU45:CC45"/>
    <mergeCell ref="BU46:CC46"/>
    <mergeCell ref="J39:J42"/>
    <mergeCell ref="K39:K42"/>
    <mergeCell ref="L39:L42"/>
    <mergeCell ref="M39:M42"/>
    <mergeCell ref="BU27:CC27"/>
    <mergeCell ref="BU28:CC28"/>
    <mergeCell ref="BU29:CC29"/>
    <mergeCell ref="BU30:CC30"/>
    <mergeCell ref="BU19:CC19"/>
    <mergeCell ref="BU20:CC20"/>
    <mergeCell ref="BU21:CC21"/>
    <mergeCell ref="BU22:CC22"/>
    <mergeCell ref="BU15:CC15"/>
    <mergeCell ref="BU16:CC16"/>
    <mergeCell ref="BU17:CC17"/>
    <mergeCell ref="BU18:CC18"/>
    <mergeCell ref="BU23:CC23"/>
    <mergeCell ref="BU24:CC24"/>
    <mergeCell ref="BU25:CC25"/>
    <mergeCell ref="BU26:CC26"/>
    <mergeCell ref="AB15:AB17"/>
    <mergeCell ref="AC15:AC17"/>
    <mergeCell ref="AK15:AK17"/>
    <mergeCell ref="AL15:AL17"/>
    <mergeCell ref="AT15:AT17"/>
    <mergeCell ref="AU15:AU17"/>
    <mergeCell ref="BC15:BC17"/>
    <mergeCell ref="BD15:BD17"/>
    <mergeCell ref="BL18:BL21"/>
    <mergeCell ref="AL26:AL28"/>
    <mergeCell ref="AT26:AT28"/>
    <mergeCell ref="AU26:AU28"/>
    <mergeCell ref="BC26:BC28"/>
    <mergeCell ref="BD26:BD28"/>
    <mergeCell ref="BL26:BL28"/>
    <mergeCell ref="BM26:BM28"/>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V7:V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H32:H34"/>
    <mergeCell ref="I32: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G54:G57"/>
    <mergeCell ref="H54:H57"/>
    <mergeCell ref="I54:I57"/>
    <mergeCell ref="G133:G134"/>
    <mergeCell ref="H133:H134"/>
    <mergeCell ref="I133:I134"/>
    <mergeCell ref="E138:E140"/>
    <mergeCell ref="F138:F140"/>
    <mergeCell ref="G138:G140"/>
    <mergeCell ref="H138:H140"/>
    <mergeCell ref="I138:I140"/>
    <mergeCell ref="H145:H148"/>
    <mergeCell ref="I145:I148"/>
    <mergeCell ref="D171:D174"/>
    <mergeCell ref="E171:E174"/>
    <mergeCell ref="F171:F174"/>
    <mergeCell ref="G171:G174"/>
    <mergeCell ref="H171:H174"/>
    <mergeCell ref="I171:I174"/>
    <mergeCell ref="F197:F199"/>
    <mergeCell ref="G197:G199"/>
    <mergeCell ref="H197:H199"/>
    <mergeCell ref="I197:I199"/>
    <mergeCell ref="D204:D207"/>
    <mergeCell ref="E204:E207"/>
    <mergeCell ref="F204:F207"/>
    <mergeCell ref="G204:G207"/>
    <mergeCell ref="H204:H207"/>
    <mergeCell ref="I204:I207"/>
    <mergeCell ref="D183:D185"/>
    <mergeCell ref="E183:E185"/>
    <mergeCell ref="F183:F185"/>
    <mergeCell ref="G183:G185"/>
    <mergeCell ref="H183:H185"/>
    <mergeCell ref="I183:I185"/>
    <mergeCell ref="D197:D199"/>
    <mergeCell ref="E197:E199"/>
    <mergeCell ref="D186:D189"/>
    <mergeCell ref="E186:E189"/>
    <mergeCell ref="F186:F189"/>
    <mergeCell ref="G186:G189"/>
    <mergeCell ref="H186:H189"/>
    <mergeCell ref="I186:I189"/>
    <mergeCell ref="D208:D210"/>
    <mergeCell ref="E208:E210"/>
    <mergeCell ref="F208:F210"/>
    <mergeCell ref="G208:G210"/>
    <mergeCell ref="H208:H210"/>
    <mergeCell ref="I208:I210"/>
    <mergeCell ref="D219:D220"/>
    <mergeCell ref="E219:E220"/>
    <mergeCell ref="F219:F220"/>
    <mergeCell ref="G219:G220"/>
    <mergeCell ref="H219:H220"/>
    <mergeCell ref="I219:I220"/>
    <mergeCell ref="D221:D224"/>
    <mergeCell ref="E221:E224"/>
    <mergeCell ref="F221:F224"/>
    <mergeCell ref="G221:G224"/>
    <mergeCell ref="H221:H224"/>
    <mergeCell ref="I221:I224"/>
    <mergeCell ref="R11:R14"/>
    <mergeCell ref="R35:R38"/>
    <mergeCell ref="R39:R42"/>
    <mergeCell ref="R43:R46"/>
    <mergeCell ref="R47:R50"/>
    <mergeCell ref="S108:S110"/>
    <mergeCell ref="R145:R148"/>
    <mergeCell ref="S155:S157"/>
    <mergeCell ref="R221:R224"/>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s>
  <conditionalFormatting sqref="L26 L75 L79 L83 L91 L94 L98 L112 L118 L121 L124 L127 L133 L135 L141 L145 L159 L161 L169 L171 L179 L186 L190 L194 L200 L204 L208 L211 L215 L221 L15 L18">
    <cfRule type="expression" dxfId="52" priority="22">
      <formula>$L15=$M15</formula>
    </cfRule>
  </conditionalFormatting>
  <conditionalFormatting sqref="L47">
    <cfRule type="expression" dxfId="51" priority="17">
      <formula>$L47=$M47</formula>
    </cfRule>
  </conditionalFormatting>
  <conditionalFormatting sqref="L32">
    <cfRule type="expression" dxfId="50" priority="20">
      <formula>$L32=$M32</formula>
    </cfRule>
  </conditionalFormatting>
  <conditionalFormatting sqref="L22">
    <cfRule type="expression" dxfId="49" priority="23">
      <formula>$L22=$M22</formula>
    </cfRule>
  </conditionalFormatting>
  <conditionalFormatting sqref="L29">
    <cfRule type="expression" dxfId="48" priority="21">
      <formula>$L29=$M29</formula>
    </cfRule>
  </conditionalFormatting>
  <conditionalFormatting sqref="L39">
    <cfRule type="expression" dxfId="47" priority="19">
      <formula>$L39=$M39</formula>
    </cfRule>
  </conditionalFormatting>
  <conditionalFormatting sqref="L43">
    <cfRule type="expression" dxfId="46" priority="18">
      <formula>$L43=$M43</formula>
    </cfRule>
  </conditionalFormatting>
  <conditionalFormatting sqref="L54">
    <cfRule type="expression" dxfId="45" priority="15">
      <formula>$L54=$M54</formula>
    </cfRule>
  </conditionalFormatting>
  <conditionalFormatting sqref="L51">
    <cfRule type="expression" dxfId="44" priority="16">
      <formula>$L51=$M51</formula>
    </cfRule>
  </conditionalFormatting>
  <conditionalFormatting sqref="L68">
    <cfRule type="expression" dxfId="43" priority="14">
      <formula>$L68=$M68</formula>
    </cfRule>
  </conditionalFormatting>
  <conditionalFormatting sqref="L72">
    <cfRule type="expression" dxfId="42" priority="13">
      <formula>$L72=$M72</formula>
    </cfRule>
  </conditionalFormatting>
  <conditionalFormatting sqref="L87">
    <cfRule type="expression" dxfId="41" priority="12">
      <formula>$L87=$M87</formula>
    </cfRule>
  </conditionalFormatting>
  <conditionalFormatting sqref="L116">
    <cfRule type="expression" dxfId="40" priority="11">
      <formula>$L116=$M116</formula>
    </cfRule>
  </conditionalFormatting>
  <conditionalFormatting sqref="L130">
    <cfRule type="expression" dxfId="39" priority="10">
      <formula>$L130=$M130</formula>
    </cfRule>
  </conditionalFormatting>
  <conditionalFormatting sqref="L138">
    <cfRule type="expression" dxfId="38" priority="9">
      <formula>$L138=$M138</formula>
    </cfRule>
  </conditionalFormatting>
  <conditionalFormatting sqref="L165">
    <cfRule type="expression" dxfId="37" priority="8">
      <formula>$L165=$M165</formula>
    </cfRule>
  </conditionalFormatting>
  <conditionalFormatting sqref="L175">
    <cfRule type="expression" dxfId="36" priority="7">
      <formula>$L175=$M175</formula>
    </cfRule>
  </conditionalFormatting>
  <conditionalFormatting sqref="L177">
    <cfRule type="expression" dxfId="35" priority="6">
      <formula>$L177=$M177</formula>
    </cfRule>
  </conditionalFormatting>
  <conditionalFormatting sqref="L183">
    <cfRule type="expression" dxfId="34" priority="5">
      <formula>$L183=$M183</formula>
    </cfRule>
  </conditionalFormatting>
  <conditionalFormatting sqref="L197">
    <cfRule type="expression" dxfId="33" priority="4">
      <formula>$L197=$M197</formula>
    </cfRule>
  </conditionalFormatting>
  <conditionalFormatting sqref="L219">
    <cfRule type="expression" dxfId="32" priority="3">
      <formula>$L219=$M219</formula>
    </cfRule>
  </conditionalFormatting>
  <conditionalFormatting sqref="L11">
    <cfRule type="expression" dxfId="31" priority="2">
      <formula>$L11=$M11</formula>
    </cfRule>
  </conditionalFormatting>
  <conditionalFormatting sqref="L35">
    <cfRule type="expression" dxfId="30" priority="1">
      <formula>$L35=$M35</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2" manualBreakCount="2">
    <brk id="26" max="16383" man="1"/>
    <brk id="62" max="16383" man="1"/>
  </rowBreaks>
  <colBreaks count="4" manualBreakCount="4">
    <brk id="17" max="1048575" man="1"/>
    <brk id="27" max="1048575" man="1"/>
    <brk id="45" max="1048575" man="1"/>
    <brk id="63"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CC55"/>
  <sheetViews>
    <sheetView view="pageBreakPreview" zoomScale="60" zoomScaleNormal="60" workbookViewId="0">
      <pane ySplit="10" topLeftCell="A11" activePane="bottomLeft" state="frozen"/>
      <selection pane="bottomLeft" activeCell="A11" sqref="A11"/>
    </sheetView>
  </sheetViews>
  <sheetFormatPr baseColWidth="10" defaultColWidth="11.42578125" defaultRowHeight="40.15" customHeight="1" x14ac:dyDescent="0.25"/>
  <cols>
    <col min="1" max="1" width="2.7109375" style="23" customWidth="1"/>
    <col min="2" max="2" width="15.7109375" style="36" customWidth="1"/>
    <col min="3" max="9" width="15.7109375" style="5" customWidth="1"/>
    <col min="10" max="10" width="6.5703125" style="54" customWidth="1"/>
    <col min="11" max="11" width="25.7109375" style="4" customWidth="1"/>
    <col min="12" max="13" width="9.7109375" style="25" customWidth="1"/>
    <col min="14" max="17" width="9.7109375" style="26" customWidth="1"/>
    <col min="18" max="18" width="6.5703125" style="5" customWidth="1"/>
    <col min="19" max="19" width="95.7109375" style="5" customWidth="1"/>
    <col min="20" max="21" width="15.7109375" style="5" customWidth="1"/>
    <col min="22" max="22" width="10.7109375" style="5" customWidth="1"/>
    <col min="23" max="23" width="25.7109375" style="5" customWidth="1"/>
    <col min="24" max="27" width="11.7109375" style="30" customWidth="1"/>
    <col min="28" max="28" width="6.5703125" style="4" customWidth="1"/>
    <col min="29" max="29" width="12.7109375" style="24" customWidth="1"/>
    <col min="30" max="36" width="12.7109375" style="27" customWidth="1"/>
    <col min="37" max="37" width="6.5703125" style="4" customWidth="1"/>
    <col min="38" max="38" width="12.71093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101" width="12.7109375" style="29" customWidth="1"/>
    <col min="102" max="16384" width="11.42578125" style="29"/>
  </cols>
  <sheetData>
    <row r="1" spans="1:81" ht="16.149999999999999" customHeight="1" x14ac:dyDescent="0.25"/>
    <row r="2" spans="1:81" s="58" customFormat="1" ht="16.149999999999999" customHeight="1" x14ac:dyDescent="0.25">
      <c r="A2" s="37"/>
      <c r="B2" s="1131"/>
      <c r="C2" s="1115" t="s">
        <v>0</v>
      </c>
      <c r="D2" s="1115"/>
      <c r="E2" s="1115"/>
      <c r="F2" s="1115"/>
      <c r="G2" s="1115"/>
      <c r="H2" s="1115"/>
      <c r="I2" s="235"/>
      <c r="J2" s="247" t="s">
        <v>1</v>
      </c>
      <c r="K2" s="247"/>
      <c r="L2" s="2372" t="s">
        <v>3856</v>
      </c>
      <c r="M2" s="2373"/>
      <c r="N2" s="2373"/>
      <c r="O2" s="2373"/>
      <c r="P2" s="2373"/>
      <c r="Q2" s="2374"/>
      <c r="R2" s="1114" t="s">
        <v>0</v>
      </c>
      <c r="S2" s="1116"/>
      <c r="T2" s="1195" t="s">
        <v>1</v>
      </c>
      <c r="U2" s="1196"/>
      <c r="V2" s="1197"/>
      <c r="W2" s="2393" t="str">
        <f>+$L2</f>
        <v>SECRETARÍA DE GESTIÓN MINERO Y ENERGETICO SOSTENIBLE</v>
      </c>
      <c r="X2" s="2394"/>
      <c r="Y2" s="2394"/>
      <c r="Z2" s="2394"/>
      <c r="AA2" s="2395"/>
      <c r="AB2" s="1114" t="s">
        <v>0</v>
      </c>
      <c r="AC2" s="1115"/>
      <c r="AD2" s="1115"/>
      <c r="AE2" s="1115"/>
      <c r="AF2" s="1115"/>
      <c r="AG2" s="1115"/>
      <c r="AH2" s="1115"/>
      <c r="AI2" s="1115"/>
      <c r="AJ2" s="1116"/>
      <c r="AK2" s="2453" t="s">
        <v>1</v>
      </c>
      <c r="AL2" s="2453"/>
      <c r="AM2" s="2453"/>
      <c r="AN2" s="2393" t="str">
        <f>+$L2</f>
        <v>SECRETARÍA DE GESTIÓN MINERO Y ENERGETICO SOSTENIBLE</v>
      </c>
      <c r="AO2" s="2394"/>
      <c r="AP2" s="2394"/>
      <c r="AQ2" s="2394"/>
      <c r="AR2" s="2394"/>
      <c r="AS2" s="2395"/>
      <c r="AT2" s="1114" t="s">
        <v>0</v>
      </c>
      <c r="AU2" s="1115"/>
      <c r="AV2" s="1115"/>
      <c r="AW2" s="1115"/>
      <c r="AX2" s="1115"/>
      <c r="AY2" s="1115"/>
      <c r="AZ2" s="1115"/>
      <c r="BA2" s="1115"/>
      <c r="BB2" s="1116"/>
      <c r="BC2" s="2453" t="s">
        <v>1</v>
      </c>
      <c r="BD2" s="2453"/>
      <c r="BE2" s="2453"/>
      <c r="BF2" s="2461" t="str">
        <f>+$L2</f>
        <v>SECRETARÍA DE GESTIÓN MINERO Y ENERGETICO SOSTENIBLE</v>
      </c>
      <c r="BG2" s="2461"/>
      <c r="BH2" s="2461"/>
      <c r="BI2" s="2461"/>
      <c r="BJ2" s="2461"/>
      <c r="BK2" s="2461"/>
      <c r="BL2" s="1114" t="s">
        <v>0</v>
      </c>
      <c r="BM2" s="1115"/>
      <c r="BN2" s="1115"/>
      <c r="BO2" s="1115"/>
      <c r="BP2" s="1115"/>
      <c r="BQ2" s="1115"/>
      <c r="BR2" s="1115"/>
      <c r="BS2" s="1115"/>
      <c r="BT2" s="1116"/>
      <c r="BU2" s="2453" t="s">
        <v>1</v>
      </c>
      <c r="BV2" s="2453"/>
      <c r="BW2" s="2453"/>
      <c r="BX2" s="2390" t="str">
        <f>+$L2</f>
        <v>SECRETARÍA DE GESTIÓN MINERO Y ENERGETICO SOSTENIBLE</v>
      </c>
      <c r="BY2" s="2391"/>
      <c r="BZ2" s="2391"/>
      <c r="CA2" s="2391"/>
      <c r="CB2" s="2391"/>
      <c r="CC2" s="2392"/>
    </row>
    <row r="3" spans="1:81" s="58" customFormat="1" ht="16.149999999999999" customHeight="1" x14ac:dyDescent="0.25">
      <c r="A3" s="37"/>
      <c r="B3" s="1132"/>
      <c r="C3" s="2459" t="s">
        <v>1668</v>
      </c>
      <c r="D3" s="2459"/>
      <c r="E3" s="2459"/>
      <c r="F3" s="2459"/>
      <c r="G3" s="2459"/>
      <c r="H3" s="2459"/>
      <c r="I3" s="236"/>
      <c r="J3" s="247" t="s">
        <v>2</v>
      </c>
      <c r="K3" s="247"/>
      <c r="L3" s="1265"/>
      <c r="M3" s="1266"/>
      <c r="N3" s="1266"/>
      <c r="O3" s="1266"/>
      <c r="P3" s="1266"/>
      <c r="Q3" s="1267"/>
      <c r="R3" s="1109" t="s">
        <v>1668</v>
      </c>
      <c r="S3" s="1111"/>
      <c r="T3" s="1195" t="s">
        <v>2</v>
      </c>
      <c r="U3" s="1196"/>
      <c r="V3" s="1197"/>
      <c r="W3" s="1207">
        <f>+$L3</f>
        <v>0</v>
      </c>
      <c r="X3" s="1208"/>
      <c r="Y3" s="1208"/>
      <c r="Z3" s="1208"/>
      <c r="AA3" s="1268"/>
      <c r="AB3" s="1109" t="s">
        <v>1668</v>
      </c>
      <c r="AC3" s="2459"/>
      <c r="AD3" s="2459"/>
      <c r="AE3" s="2459"/>
      <c r="AF3" s="2459"/>
      <c r="AG3" s="2459"/>
      <c r="AH3" s="2459"/>
      <c r="AI3" s="2459"/>
      <c r="AJ3" s="1111"/>
      <c r="AK3" s="2453" t="s">
        <v>2</v>
      </c>
      <c r="AL3" s="2453"/>
      <c r="AM3" s="2453"/>
      <c r="AN3" s="1777">
        <f>+$L3</f>
        <v>0</v>
      </c>
      <c r="AO3" s="1778"/>
      <c r="AP3" s="1778"/>
      <c r="AQ3" s="1778"/>
      <c r="AR3" s="1778"/>
      <c r="AS3" s="1779"/>
      <c r="AT3" s="1109" t="s">
        <v>1668</v>
      </c>
      <c r="AU3" s="2459"/>
      <c r="AV3" s="2459"/>
      <c r="AW3" s="2459"/>
      <c r="AX3" s="2459"/>
      <c r="AY3" s="2459"/>
      <c r="AZ3" s="2459"/>
      <c r="BA3" s="2459"/>
      <c r="BB3" s="1111"/>
      <c r="BC3" s="2453" t="s">
        <v>2</v>
      </c>
      <c r="BD3" s="2453"/>
      <c r="BE3" s="2453"/>
      <c r="BF3" s="2458">
        <f>+$L3</f>
        <v>0</v>
      </c>
      <c r="BG3" s="2458"/>
      <c r="BH3" s="2458"/>
      <c r="BI3" s="2458"/>
      <c r="BJ3" s="2458"/>
      <c r="BK3" s="2458"/>
      <c r="BL3" s="1109" t="s">
        <v>1668</v>
      </c>
      <c r="BM3" s="2459"/>
      <c r="BN3" s="2459"/>
      <c r="BO3" s="2459"/>
      <c r="BP3" s="2459"/>
      <c r="BQ3" s="2459"/>
      <c r="BR3" s="2459"/>
      <c r="BS3" s="2459"/>
      <c r="BT3" s="1111"/>
      <c r="BU3" s="2453" t="s">
        <v>2</v>
      </c>
      <c r="BV3" s="2453"/>
      <c r="BW3" s="2453"/>
      <c r="BX3" s="2458">
        <f>+$L3</f>
        <v>0</v>
      </c>
      <c r="BY3" s="2458"/>
      <c r="BZ3" s="2458"/>
      <c r="CA3" s="2458"/>
      <c r="CB3" s="2458"/>
      <c r="CC3" s="2458"/>
    </row>
    <row r="4" spans="1:81" s="58" customFormat="1" ht="16.149999999999999" customHeight="1" x14ac:dyDescent="0.25">
      <c r="A4" s="37"/>
      <c r="B4" s="1132"/>
      <c r="C4" s="2460" t="s">
        <v>3860</v>
      </c>
      <c r="D4" s="2460"/>
      <c r="E4" s="2460"/>
      <c r="F4" s="2460"/>
      <c r="G4" s="2460"/>
      <c r="H4" s="2460"/>
      <c r="I4" s="236"/>
      <c r="J4" s="247" t="s">
        <v>1667</v>
      </c>
      <c r="K4" s="247"/>
      <c r="L4" s="2375" t="s">
        <v>1340</v>
      </c>
      <c r="M4" s="2376"/>
      <c r="N4" s="2376"/>
      <c r="O4" s="2376"/>
      <c r="P4" s="2376"/>
      <c r="Q4" s="2377"/>
      <c r="R4" s="1142" t="s">
        <v>3860</v>
      </c>
      <c r="S4" s="1144"/>
      <c r="T4" s="1195" t="s">
        <v>1675</v>
      </c>
      <c r="U4" s="1196"/>
      <c r="V4" s="1197"/>
      <c r="W4" s="2410" t="str">
        <f>+$L4</f>
        <v>6. Productividad</v>
      </c>
      <c r="X4" s="2411"/>
      <c r="Y4" s="2411"/>
      <c r="Z4" s="2411"/>
      <c r="AA4" s="2412"/>
      <c r="AB4" s="1142" t="s">
        <v>3860</v>
      </c>
      <c r="AC4" s="2460"/>
      <c r="AD4" s="2460"/>
      <c r="AE4" s="2460"/>
      <c r="AF4" s="2460"/>
      <c r="AG4" s="2460"/>
      <c r="AH4" s="2460"/>
      <c r="AI4" s="2460"/>
      <c r="AJ4" s="1144"/>
      <c r="AK4" s="2453" t="s">
        <v>1667</v>
      </c>
      <c r="AL4" s="2453"/>
      <c r="AM4" s="2453"/>
      <c r="AN4" s="2375" t="str">
        <f>+$L4</f>
        <v>6. Productividad</v>
      </c>
      <c r="AO4" s="2376"/>
      <c r="AP4" s="2376"/>
      <c r="AQ4" s="2376"/>
      <c r="AR4" s="2376"/>
      <c r="AS4" s="2377"/>
      <c r="AT4" s="1142" t="s">
        <v>3860</v>
      </c>
      <c r="AU4" s="2460"/>
      <c r="AV4" s="2460"/>
      <c r="AW4" s="2460"/>
      <c r="AX4" s="2460"/>
      <c r="AY4" s="2460"/>
      <c r="AZ4" s="2460"/>
      <c r="BA4" s="2460"/>
      <c r="BB4" s="1144"/>
      <c r="BC4" s="2453" t="s">
        <v>1667</v>
      </c>
      <c r="BD4" s="2453"/>
      <c r="BE4" s="2453"/>
      <c r="BF4" s="2454" t="str">
        <f>+$L4</f>
        <v>6. Productividad</v>
      </c>
      <c r="BG4" s="2454"/>
      <c r="BH4" s="2454"/>
      <c r="BI4" s="2454"/>
      <c r="BJ4" s="2454"/>
      <c r="BK4" s="2454"/>
      <c r="BL4" s="1142" t="s">
        <v>3860</v>
      </c>
      <c r="BM4" s="2460"/>
      <c r="BN4" s="2460"/>
      <c r="BO4" s="2460"/>
      <c r="BP4" s="2460"/>
      <c r="BQ4" s="2460"/>
      <c r="BR4" s="2460"/>
      <c r="BS4" s="2460"/>
      <c r="BT4" s="1144"/>
      <c r="BU4" s="2453" t="s">
        <v>1667</v>
      </c>
      <c r="BV4" s="2453"/>
      <c r="BW4" s="2453"/>
      <c r="BX4" s="2454" t="str">
        <f>+$L4</f>
        <v>6. Productividad</v>
      </c>
      <c r="BY4" s="2454"/>
      <c r="BZ4" s="2454"/>
      <c r="CA4" s="2454"/>
      <c r="CB4" s="2454"/>
      <c r="CC4" s="2454"/>
    </row>
    <row r="5" spans="1:81" s="58" customFormat="1" ht="16.149999999999999" customHeight="1" x14ac:dyDescent="0.25">
      <c r="A5" s="37"/>
      <c r="B5" s="1133"/>
      <c r="C5" s="1146"/>
      <c r="D5" s="1146"/>
      <c r="E5" s="1146"/>
      <c r="F5" s="1146"/>
      <c r="G5" s="1146"/>
      <c r="H5" s="1146"/>
      <c r="I5" s="237"/>
      <c r="J5" s="247" t="s">
        <v>1670</v>
      </c>
      <c r="K5" s="247"/>
      <c r="L5" s="1259" t="s">
        <v>1510</v>
      </c>
      <c r="M5" s="1260"/>
      <c r="N5" s="1260"/>
      <c r="O5" s="1260"/>
      <c r="P5" s="1260"/>
      <c r="Q5" s="1261"/>
      <c r="R5" s="1145"/>
      <c r="S5" s="1147"/>
      <c r="T5" s="1195" t="s">
        <v>1676</v>
      </c>
      <c r="U5" s="1196"/>
      <c r="V5" s="1197"/>
      <c r="W5" s="1275" t="str">
        <f>+$L5</f>
        <v>6.5 Más Oportunidades para la Minería</v>
      </c>
      <c r="X5" s="1276"/>
      <c r="Y5" s="1276"/>
      <c r="Z5" s="1276"/>
      <c r="AA5" s="1277"/>
      <c r="AB5" s="1145"/>
      <c r="AC5" s="1146"/>
      <c r="AD5" s="1146"/>
      <c r="AE5" s="1146"/>
      <c r="AF5" s="1146"/>
      <c r="AG5" s="1146"/>
      <c r="AH5" s="1146"/>
      <c r="AI5" s="1146"/>
      <c r="AJ5" s="1147"/>
      <c r="AK5" s="2453" t="s">
        <v>1670</v>
      </c>
      <c r="AL5" s="2453"/>
      <c r="AM5" s="2453"/>
      <c r="AN5" s="1259" t="str">
        <f>+$L5</f>
        <v>6.5 Más Oportunidades para la Minería</v>
      </c>
      <c r="AO5" s="1260"/>
      <c r="AP5" s="1260"/>
      <c r="AQ5" s="1260"/>
      <c r="AR5" s="1260"/>
      <c r="AS5" s="1261"/>
      <c r="AT5" s="1145"/>
      <c r="AU5" s="1146"/>
      <c r="AV5" s="1146"/>
      <c r="AW5" s="1146"/>
      <c r="AX5" s="1146"/>
      <c r="AY5" s="1146"/>
      <c r="AZ5" s="1146"/>
      <c r="BA5" s="1146"/>
      <c r="BB5" s="1147"/>
      <c r="BC5" s="2453" t="s">
        <v>1670</v>
      </c>
      <c r="BD5" s="2453"/>
      <c r="BE5" s="2453"/>
      <c r="BF5" s="2455" t="str">
        <f>+$L5</f>
        <v>6.5 Más Oportunidades para la Minería</v>
      </c>
      <c r="BG5" s="2455"/>
      <c r="BH5" s="2455"/>
      <c r="BI5" s="2455"/>
      <c r="BJ5" s="2455"/>
      <c r="BK5" s="2455"/>
      <c r="BL5" s="1145"/>
      <c r="BM5" s="1146"/>
      <c r="BN5" s="1146"/>
      <c r="BO5" s="1146"/>
      <c r="BP5" s="1146"/>
      <c r="BQ5" s="1146"/>
      <c r="BR5" s="1146"/>
      <c r="BS5" s="1146"/>
      <c r="BT5" s="1147"/>
      <c r="BU5" s="2453" t="s">
        <v>1670</v>
      </c>
      <c r="BV5" s="2453"/>
      <c r="BW5" s="2453"/>
      <c r="BX5" s="2455" t="str">
        <f>+$L5</f>
        <v>6.5 Más Oportunidades para la Minería</v>
      </c>
      <c r="BY5" s="2455"/>
      <c r="BZ5" s="2455"/>
      <c r="CA5" s="2455"/>
      <c r="CB5" s="2455"/>
      <c r="CC5" s="2455"/>
    </row>
    <row r="6" spans="1:81" ht="16.149999999999999" customHeight="1" thickBot="1" x14ac:dyDescent="0.3">
      <c r="B6" s="3"/>
      <c r="C6" s="3"/>
      <c r="D6" s="3"/>
      <c r="E6" s="3"/>
      <c r="F6" s="3"/>
      <c r="G6" s="3"/>
      <c r="H6" s="3"/>
      <c r="I6" s="3"/>
      <c r="J6" s="59"/>
      <c r="K6" s="1"/>
      <c r="L6" s="29"/>
      <c r="M6" s="29"/>
      <c r="N6" s="29"/>
      <c r="O6" s="29"/>
      <c r="P6" s="29"/>
      <c r="Q6" s="29"/>
      <c r="R6" s="246"/>
      <c r="S6" s="2"/>
      <c r="T6" s="2"/>
      <c r="U6" s="2"/>
      <c r="V6" s="2"/>
      <c r="W6" s="2"/>
      <c r="X6" s="60"/>
      <c r="Y6" s="60"/>
      <c r="Z6" s="60"/>
      <c r="AA6" s="27"/>
      <c r="AB6" s="27"/>
      <c r="AC6" s="29"/>
      <c r="AK6" s="27"/>
      <c r="AT6" s="27"/>
      <c r="BC6" s="27"/>
      <c r="BL6" s="27"/>
    </row>
    <row r="7" spans="1:81" ht="16.149999999999999" customHeight="1" thickBot="1" x14ac:dyDescent="0.3">
      <c r="A7" s="29"/>
      <c r="B7" s="2449" t="s">
        <v>3</v>
      </c>
      <c r="C7" s="2449" t="s">
        <v>1672</v>
      </c>
      <c r="D7" s="2456" t="s">
        <v>3825</v>
      </c>
      <c r="E7" s="2456" t="s">
        <v>3824</v>
      </c>
      <c r="F7" s="1099" t="s">
        <v>3826</v>
      </c>
      <c r="G7" s="1099" t="s">
        <v>3827</v>
      </c>
      <c r="H7" s="1099" t="s">
        <v>3828</v>
      </c>
      <c r="I7" s="1099" t="s">
        <v>3829</v>
      </c>
      <c r="J7" s="2457" t="s">
        <v>1673</v>
      </c>
      <c r="K7" s="2451" t="s">
        <v>1685</v>
      </c>
      <c r="L7" s="1136" t="s">
        <v>3861</v>
      </c>
      <c r="M7" s="1139" t="s">
        <v>1663</v>
      </c>
      <c r="N7" s="1163" t="s">
        <v>3862</v>
      </c>
      <c r="O7" s="1166" t="s">
        <v>3863</v>
      </c>
      <c r="P7" s="1169" t="s">
        <v>3864</v>
      </c>
      <c r="Q7" s="1172" t="s">
        <v>3865</v>
      </c>
      <c r="R7" s="2457" t="s">
        <v>1673</v>
      </c>
      <c r="S7" s="1175" t="s">
        <v>4</v>
      </c>
      <c r="T7" s="2452" t="s">
        <v>3830</v>
      </c>
      <c r="U7" s="2452" t="s">
        <v>3831</v>
      </c>
      <c r="V7" s="2452" t="s">
        <v>3832</v>
      </c>
      <c r="W7" s="1175" t="s">
        <v>5</v>
      </c>
      <c r="X7" s="1190" t="s">
        <v>6</v>
      </c>
      <c r="Y7" s="1191"/>
      <c r="Z7" s="1190" t="s">
        <v>7</v>
      </c>
      <c r="AA7" s="1191"/>
      <c r="AB7" s="2449"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2449" t="s">
        <v>1673</v>
      </c>
      <c r="AU7" s="1184" t="s">
        <v>3869</v>
      </c>
      <c r="AV7" s="1187" t="s">
        <v>3870</v>
      </c>
      <c r="AW7" s="1188"/>
      <c r="AX7" s="1188"/>
      <c r="AY7" s="1188"/>
      <c r="AZ7" s="1188"/>
      <c r="BA7" s="1188"/>
      <c r="BB7" s="1189"/>
      <c r="BC7" s="2449" t="s">
        <v>1673</v>
      </c>
      <c r="BD7" s="1152" t="s">
        <v>3871</v>
      </c>
      <c r="BE7" s="1155" t="s">
        <v>3872</v>
      </c>
      <c r="BF7" s="1156"/>
      <c r="BG7" s="1156"/>
      <c r="BH7" s="1156"/>
      <c r="BI7" s="1156"/>
      <c r="BJ7" s="1156"/>
      <c r="BK7" s="1157"/>
      <c r="BL7" s="2449"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29"/>
      <c r="B8" s="2449"/>
      <c r="C8" s="2449"/>
      <c r="D8" s="2456"/>
      <c r="E8" s="2456"/>
      <c r="F8" s="1100"/>
      <c r="G8" s="1100"/>
      <c r="H8" s="1100"/>
      <c r="I8" s="1100"/>
      <c r="J8" s="2457"/>
      <c r="K8" s="2451"/>
      <c r="L8" s="1137"/>
      <c r="M8" s="1140"/>
      <c r="N8" s="1164"/>
      <c r="O8" s="1167"/>
      <c r="P8" s="1170"/>
      <c r="Q8" s="1173"/>
      <c r="R8" s="2457"/>
      <c r="S8" s="1176"/>
      <c r="T8" s="2452"/>
      <c r="U8" s="2452"/>
      <c r="V8" s="2452"/>
      <c r="W8" s="1176"/>
      <c r="X8" s="31" t="s">
        <v>12</v>
      </c>
      <c r="Y8" s="31" t="s">
        <v>13</v>
      </c>
      <c r="Z8" s="31" t="s">
        <v>12</v>
      </c>
      <c r="AA8" s="31" t="s">
        <v>13</v>
      </c>
      <c r="AB8" s="2449"/>
      <c r="AC8" s="1137"/>
      <c r="AD8" s="1104" t="s">
        <v>8</v>
      </c>
      <c r="AE8" s="1106" t="s">
        <v>9</v>
      </c>
      <c r="AF8" s="1106"/>
      <c r="AG8" s="1106"/>
      <c r="AH8" s="1106"/>
      <c r="AI8" s="1126" t="s">
        <v>1664</v>
      </c>
      <c r="AJ8" s="1102" t="s">
        <v>10</v>
      </c>
      <c r="AK8" s="2449"/>
      <c r="AL8" s="1182"/>
      <c r="AM8" s="1150" t="s">
        <v>11</v>
      </c>
      <c r="AN8" s="1106" t="s">
        <v>9</v>
      </c>
      <c r="AO8" s="1106"/>
      <c r="AP8" s="1106"/>
      <c r="AQ8" s="1106"/>
      <c r="AR8" s="1126" t="s">
        <v>1664</v>
      </c>
      <c r="AS8" s="1102" t="s">
        <v>10</v>
      </c>
      <c r="AT8" s="2449"/>
      <c r="AU8" s="1185"/>
      <c r="AV8" s="1150" t="s">
        <v>11</v>
      </c>
      <c r="AW8" s="1106" t="s">
        <v>9</v>
      </c>
      <c r="AX8" s="1106"/>
      <c r="AY8" s="1106"/>
      <c r="AZ8" s="1106"/>
      <c r="BA8" s="1126" t="s">
        <v>1664</v>
      </c>
      <c r="BB8" s="1102" t="s">
        <v>10</v>
      </c>
      <c r="BC8" s="2449"/>
      <c r="BD8" s="1153"/>
      <c r="BE8" s="1150" t="s">
        <v>11</v>
      </c>
      <c r="BF8" s="1106" t="s">
        <v>9</v>
      </c>
      <c r="BG8" s="1106"/>
      <c r="BH8" s="1106"/>
      <c r="BI8" s="1106"/>
      <c r="BJ8" s="1126" t="s">
        <v>1664</v>
      </c>
      <c r="BK8" s="1102" t="s">
        <v>10</v>
      </c>
      <c r="BL8" s="2449"/>
      <c r="BM8" s="1158"/>
      <c r="BN8" s="1104" t="s">
        <v>11</v>
      </c>
      <c r="BO8" s="1106" t="s">
        <v>9</v>
      </c>
      <c r="BP8" s="1106"/>
      <c r="BQ8" s="1106"/>
      <c r="BR8" s="1106"/>
      <c r="BS8" s="1213" t="s">
        <v>1664</v>
      </c>
      <c r="BT8" s="1214" t="s">
        <v>10</v>
      </c>
      <c r="BU8" s="1120"/>
      <c r="BV8" s="2450"/>
      <c r="BW8" s="2450"/>
      <c r="BX8" s="2450"/>
      <c r="BY8" s="2450"/>
      <c r="BZ8" s="2450"/>
      <c r="CA8" s="2450"/>
      <c r="CB8" s="2450"/>
      <c r="CC8" s="1122"/>
    </row>
    <row r="9" spans="1:81" ht="16.149999999999999" customHeight="1" x14ac:dyDescent="0.25">
      <c r="A9" s="29"/>
      <c r="B9" s="2449"/>
      <c r="C9" s="2449"/>
      <c r="D9" s="2456"/>
      <c r="E9" s="2456"/>
      <c r="F9" s="1101"/>
      <c r="G9" s="1101"/>
      <c r="H9" s="1101"/>
      <c r="I9" s="1101"/>
      <c r="J9" s="2457"/>
      <c r="K9" s="2451"/>
      <c r="L9" s="1138"/>
      <c r="M9" s="1141"/>
      <c r="N9" s="1165"/>
      <c r="O9" s="1168"/>
      <c r="P9" s="1171"/>
      <c r="Q9" s="1174"/>
      <c r="R9" s="2457"/>
      <c r="S9" s="1177"/>
      <c r="T9" s="2452"/>
      <c r="U9" s="2452"/>
      <c r="V9" s="2452"/>
      <c r="W9" s="1177"/>
      <c r="X9" s="32" t="s">
        <v>1671</v>
      </c>
      <c r="Y9" s="32" t="s">
        <v>1671</v>
      </c>
      <c r="Z9" s="32" t="s">
        <v>1671</v>
      </c>
      <c r="AA9" s="32" t="s">
        <v>1671</v>
      </c>
      <c r="AB9" s="2449"/>
      <c r="AC9" s="1138"/>
      <c r="AD9" s="1105"/>
      <c r="AE9" s="6" t="s">
        <v>14</v>
      </c>
      <c r="AF9" s="6" t="s">
        <v>17</v>
      </c>
      <c r="AG9" s="6" t="s">
        <v>15</v>
      </c>
      <c r="AH9" s="6" t="s">
        <v>16</v>
      </c>
      <c r="AI9" s="1127"/>
      <c r="AJ9" s="1103"/>
      <c r="AK9" s="2449"/>
      <c r="AL9" s="1183"/>
      <c r="AM9" s="1151"/>
      <c r="AN9" s="6" t="s">
        <v>14</v>
      </c>
      <c r="AO9" s="6" t="s">
        <v>17</v>
      </c>
      <c r="AP9" s="6" t="s">
        <v>15</v>
      </c>
      <c r="AQ9" s="6" t="s">
        <v>16</v>
      </c>
      <c r="AR9" s="1127"/>
      <c r="AS9" s="1103"/>
      <c r="AT9" s="2449"/>
      <c r="AU9" s="1186"/>
      <c r="AV9" s="1151"/>
      <c r="AW9" s="6" t="s">
        <v>14</v>
      </c>
      <c r="AX9" s="6" t="s">
        <v>17</v>
      </c>
      <c r="AY9" s="6" t="s">
        <v>15</v>
      </c>
      <c r="AZ9" s="6" t="s">
        <v>16</v>
      </c>
      <c r="BA9" s="1127"/>
      <c r="BB9" s="1103"/>
      <c r="BC9" s="2449"/>
      <c r="BD9" s="1154"/>
      <c r="BE9" s="1151"/>
      <c r="BF9" s="6" t="s">
        <v>14</v>
      </c>
      <c r="BG9" s="6" t="s">
        <v>17</v>
      </c>
      <c r="BH9" s="6" t="s">
        <v>15</v>
      </c>
      <c r="BI9" s="6" t="s">
        <v>16</v>
      </c>
      <c r="BJ9" s="1127"/>
      <c r="BK9" s="1103"/>
      <c r="BL9" s="2449"/>
      <c r="BM9" s="1159"/>
      <c r="BN9" s="1105"/>
      <c r="BO9" s="6" t="s">
        <v>14</v>
      </c>
      <c r="BP9" s="6" t="s">
        <v>17</v>
      </c>
      <c r="BQ9" s="6" t="s">
        <v>15</v>
      </c>
      <c r="BR9" s="6" t="s">
        <v>16</v>
      </c>
      <c r="BS9" s="1127"/>
      <c r="BT9" s="1215"/>
      <c r="BU9" s="1123"/>
      <c r="BV9" s="1124"/>
      <c r="BW9" s="1124"/>
      <c r="BX9" s="1124"/>
      <c r="BY9" s="1124"/>
      <c r="BZ9" s="1124"/>
      <c r="CA9" s="1124"/>
      <c r="CB9" s="1124"/>
      <c r="CC9" s="1125"/>
    </row>
    <row r="10" spans="1:81" ht="16.149999999999999" customHeight="1" thickBot="1" x14ac:dyDescent="0.3">
      <c r="B10" s="2"/>
    </row>
    <row r="11" spans="1:81" s="58" customFormat="1" ht="40.15" customHeight="1" thickTop="1" x14ac:dyDescent="0.25">
      <c r="A11" s="37"/>
      <c r="B11" s="1333" t="s">
        <v>1511</v>
      </c>
      <c r="C11" s="2446" t="s">
        <v>1515</v>
      </c>
      <c r="D11" s="1096"/>
      <c r="E11" s="1093"/>
      <c r="F11" s="1093"/>
      <c r="G11" s="1093"/>
      <c r="H11" s="1093"/>
      <c r="I11" s="1093"/>
      <c r="J11" s="1219">
        <v>908</v>
      </c>
      <c r="K11" s="1216" t="str">
        <f>+Metas!K1061</f>
        <v>Unidades de producción minera de carbón y arcilla acompañadas, para que lleguen a los grados 2 y 3 de formalización de la actividad (minería formal y minería formal avanzada)</v>
      </c>
      <c r="L11" s="1222"/>
      <c r="M11" s="1225">
        <f t="shared" ref="M11:M27" si="0">SUM(N11:Q11)/4</f>
        <v>0</v>
      </c>
      <c r="N11" s="1228"/>
      <c r="O11" s="1231"/>
      <c r="P11" s="1234"/>
      <c r="Q11" s="1237"/>
      <c r="R11" s="2434">
        <f>+$J11</f>
        <v>908</v>
      </c>
      <c r="S11" s="233"/>
      <c r="T11" s="240"/>
      <c r="U11" s="240"/>
      <c r="V11" s="240"/>
      <c r="W11" s="40"/>
      <c r="X11" s="33"/>
      <c r="Y11" s="33"/>
      <c r="Z11" s="33"/>
      <c r="AA11" s="33"/>
      <c r="AB11" s="2434">
        <f t="shared" ref="AB11" si="1">+$J11</f>
        <v>908</v>
      </c>
      <c r="AC11" s="1240">
        <f t="shared" ref="AC11" si="2">+L11</f>
        <v>0</v>
      </c>
      <c r="AD11" s="51">
        <f t="shared" ref="AD11:AI28" si="3">+AM11+AV11+BE11+BN11</f>
        <v>0</v>
      </c>
      <c r="AE11" s="51">
        <f t="shared" si="3"/>
        <v>0</v>
      </c>
      <c r="AF11" s="51">
        <f t="shared" si="3"/>
        <v>0</v>
      </c>
      <c r="AG11" s="51">
        <f t="shared" ref="AG11:AJ27" si="4">+AP11+AY11+BH11+BQ11</f>
        <v>0</v>
      </c>
      <c r="AH11" s="51">
        <f t="shared" si="4"/>
        <v>0</v>
      </c>
      <c r="AI11" s="51">
        <f t="shared" si="4"/>
        <v>0</v>
      </c>
      <c r="AJ11" s="51">
        <f t="shared" si="4"/>
        <v>0</v>
      </c>
      <c r="AK11" s="2434">
        <f t="shared" ref="AK11" si="5">+$J11</f>
        <v>908</v>
      </c>
      <c r="AL11" s="1243">
        <f t="shared" ref="AL11:AL27" si="6">+N11</f>
        <v>0</v>
      </c>
      <c r="AM11" s="45">
        <f t="shared" ref="AM11:AM35" si="7">SUM(AN11:AS11)</f>
        <v>0</v>
      </c>
      <c r="AN11" s="48"/>
      <c r="AO11" s="48"/>
      <c r="AP11" s="48"/>
      <c r="AQ11" s="48"/>
      <c r="AR11" s="48"/>
      <c r="AS11" s="48"/>
      <c r="AT11" s="2434">
        <f t="shared" ref="AT11" si="8">+$J11</f>
        <v>908</v>
      </c>
      <c r="AU11" s="1246">
        <f t="shared" ref="AU11:AU27" si="9">+O11</f>
        <v>0</v>
      </c>
      <c r="AV11" s="45">
        <f t="shared" ref="AV11:AV35" si="10">SUM(AW11:BB11)</f>
        <v>0</v>
      </c>
      <c r="AW11" s="48"/>
      <c r="AX11" s="48"/>
      <c r="AY11" s="48"/>
      <c r="AZ11" s="48"/>
      <c r="BA11" s="48"/>
      <c r="BB11" s="48"/>
      <c r="BC11" s="2434">
        <f t="shared" ref="BC11" si="11">+$J11</f>
        <v>908</v>
      </c>
      <c r="BD11" s="1249">
        <f t="shared" ref="BD11:BD27" si="12">+P11</f>
        <v>0</v>
      </c>
      <c r="BE11" s="45">
        <f t="shared" ref="BE11:BE35" si="13">SUM(BF11:BK11)</f>
        <v>0</v>
      </c>
      <c r="BF11" s="48"/>
      <c r="BG11" s="48"/>
      <c r="BH11" s="48"/>
      <c r="BI11" s="48"/>
      <c r="BJ11" s="48"/>
      <c r="BK11" s="48"/>
      <c r="BL11" s="2434">
        <f t="shared" ref="BL11" si="14">+$J11</f>
        <v>908</v>
      </c>
      <c r="BM11" s="1252">
        <f t="shared" ref="BM11:BM27" si="15">+Q11</f>
        <v>0</v>
      </c>
      <c r="BN11" s="45">
        <f t="shared" ref="BN11:BN35" si="16">SUM(BO11:BT11)</f>
        <v>0</v>
      </c>
      <c r="BO11" s="48"/>
      <c r="BP11" s="48"/>
      <c r="BQ11" s="48"/>
      <c r="BR11" s="48"/>
      <c r="BS11" s="48"/>
      <c r="BT11" s="48"/>
      <c r="BU11" s="1204"/>
      <c r="BV11" s="1205"/>
      <c r="BW11" s="1205"/>
      <c r="BX11" s="1205"/>
      <c r="BY11" s="1205"/>
      <c r="BZ11" s="1205"/>
      <c r="CA11" s="1205"/>
      <c r="CB11" s="1205"/>
      <c r="CC11" s="1206"/>
    </row>
    <row r="12" spans="1:81" s="58" customFormat="1" ht="40.15" customHeight="1" x14ac:dyDescent="0.25">
      <c r="A12" s="37"/>
      <c r="B12" s="1334"/>
      <c r="C12" s="2447"/>
      <c r="D12" s="1097"/>
      <c r="E12" s="1094"/>
      <c r="F12" s="1094"/>
      <c r="G12" s="1094"/>
      <c r="H12" s="1094"/>
      <c r="I12" s="1094"/>
      <c r="J12" s="1220"/>
      <c r="K12" s="1217"/>
      <c r="L12" s="1223"/>
      <c r="M12" s="1226"/>
      <c r="N12" s="1229"/>
      <c r="O12" s="1232"/>
      <c r="P12" s="1235"/>
      <c r="Q12" s="1238"/>
      <c r="R12" s="2435"/>
      <c r="S12" s="41"/>
      <c r="T12" s="241"/>
      <c r="U12" s="241"/>
      <c r="V12" s="241"/>
      <c r="W12" s="41"/>
      <c r="X12" s="34"/>
      <c r="Y12" s="34"/>
      <c r="Z12" s="34"/>
      <c r="AA12" s="34"/>
      <c r="AB12" s="2435"/>
      <c r="AC12" s="1241"/>
      <c r="AD12" s="52">
        <f t="shared" si="3"/>
        <v>0</v>
      </c>
      <c r="AE12" s="52">
        <f t="shared" si="3"/>
        <v>0</v>
      </c>
      <c r="AF12" s="52">
        <f t="shared" si="3"/>
        <v>0</v>
      </c>
      <c r="AG12" s="52">
        <f t="shared" si="4"/>
        <v>0</v>
      </c>
      <c r="AH12" s="52">
        <f t="shared" si="4"/>
        <v>0</v>
      </c>
      <c r="AI12" s="52">
        <f t="shared" si="4"/>
        <v>0</v>
      </c>
      <c r="AJ12" s="52">
        <f t="shared" si="4"/>
        <v>0</v>
      </c>
      <c r="AK12" s="2435"/>
      <c r="AL12" s="1244"/>
      <c r="AM12" s="46">
        <f t="shared" si="7"/>
        <v>0</v>
      </c>
      <c r="AN12" s="49"/>
      <c r="AO12" s="49"/>
      <c r="AP12" s="49"/>
      <c r="AQ12" s="49"/>
      <c r="AR12" s="49"/>
      <c r="AS12" s="49"/>
      <c r="AT12" s="2435"/>
      <c r="AU12" s="1247"/>
      <c r="AV12" s="46">
        <f t="shared" si="10"/>
        <v>0</v>
      </c>
      <c r="AW12" s="49"/>
      <c r="AX12" s="49"/>
      <c r="AY12" s="49"/>
      <c r="AZ12" s="49"/>
      <c r="BA12" s="49"/>
      <c r="BB12" s="49"/>
      <c r="BC12" s="2435"/>
      <c r="BD12" s="1250"/>
      <c r="BE12" s="46">
        <f t="shared" si="13"/>
        <v>0</v>
      </c>
      <c r="BF12" s="49"/>
      <c r="BG12" s="49"/>
      <c r="BH12" s="49"/>
      <c r="BI12" s="49"/>
      <c r="BJ12" s="49"/>
      <c r="BK12" s="49"/>
      <c r="BL12" s="2435"/>
      <c r="BM12" s="1253"/>
      <c r="BN12" s="46">
        <f t="shared" si="16"/>
        <v>0</v>
      </c>
      <c r="BO12" s="49"/>
      <c r="BP12" s="49"/>
      <c r="BQ12" s="49"/>
      <c r="BR12" s="49"/>
      <c r="BS12" s="49"/>
      <c r="BT12" s="49"/>
      <c r="BU12" s="1207"/>
      <c r="BV12" s="1208"/>
      <c r="BW12" s="1208"/>
      <c r="BX12" s="1208"/>
      <c r="BY12" s="1208"/>
      <c r="BZ12" s="1208"/>
      <c r="CA12" s="1208"/>
      <c r="CB12" s="1208"/>
      <c r="CC12" s="1209"/>
    </row>
    <row r="13" spans="1:81" s="58" customFormat="1" ht="40.15" customHeight="1" x14ac:dyDescent="0.25">
      <c r="A13" s="37"/>
      <c r="B13" s="1334"/>
      <c r="C13" s="2447"/>
      <c r="D13" s="1097"/>
      <c r="E13" s="1094"/>
      <c r="F13" s="1094"/>
      <c r="G13" s="1094"/>
      <c r="H13" s="1094"/>
      <c r="I13" s="1094"/>
      <c r="J13" s="1220"/>
      <c r="K13" s="1217"/>
      <c r="L13" s="1223"/>
      <c r="M13" s="1226"/>
      <c r="N13" s="1229"/>
      <c r="O13" s="1232"/>
      <c r="P13" s="1235"/>
      <c r="Q13" s="1238"/>
      <c r="R13" s="2435"/>
      <c r="S13" s="41"/>
      <c r="T13" s="241"/>
      <c r="U13" s="241"/>
      <c r="V13" s="241"/>
      <c r="W13" s="41"/>
      <c r="X13" s="34"/>
      <c r="Y13" s="34"/>
      <c r="Z13" s="34"/>
      <c r="AA13" s="34"/>
      <c r="AB13" s="2435"/>
      <c r="AC13" s="1241"/>
      <c r="AD13" s="52">
        <f t="shared" si="3"/>
        <v>0</v>
      </c>
      <c r="AE13" s="52">
        <f t="shared" si="3"/>
        <v>0</v>
      </c>
      <c r="AF13" s="52">
        <f t="shared" si="3"/>
        <v>0</v>
      </c>
      <c r="AG13" s="52">
        <f t="shared" si="4"/>
        <v>0</v>
      </c>
      <c r="AH13" s="52">
        <f t="shared" si="4"/>
        <v>0</v>
      </c>
      <c r="AI13" s="52">
        <f t="shared" si="4"/>
        <v>0</v>
      </c>
      <c r="AJ13" s="52">
        <f t="shared" si="4"/>
        <v>0</v>
      </c>
      <c r="AK13" s="2435"/>
      <c r="AL13" s="1244"/>
      <c r="AM13" s="46">
        <f t="shared" si="7"/>
        <v>0</v>
      </c>
      <c r="AN13" s="49"/>
      <c r="AO13" s="49"/>
      <c r="AP13" s="49"/>
      <c r="AQ13" s="49"/>
      <c r="AR13" s="49"/>
      <c r="AS13" s="49"/>
      <c r="AT13" s="2435"/>
      <c r="AU13" s="1247"/>
      <c r="AV13" s="46">
        <f t="shared" si="10"/>
        <v>0</v>
      </c>
      <c r="AW13" s="49"/>
      <c r="AX13" s="49"/>
      <c r="AY13" s="49"/>
      <c r="AZ13" s="49"/>
      <c r="BA13" s="49"/>
      <c r="BB13" s="49"/>
      <c r="BC13" s="2435"/>
      <c r="BD13" s="1250"/>
      <c r="BE13" s="46">
        <f t="shared" si="13"/>
        <v>0</v>
      </c>
      <c r="BF13" s="49"/>
      <c r="BG13" s="49"/>
      <c r="BH13" s="49"/>
      <c r="BI13" s="49"/>
      <c r="BJ13" s="49"/>
      <c r="BK13" s="49"/>
      <c r="BL13" s="2435"/>
      <c r="BM13" s="1253"/>
      <c r="BN13" s="46">
        <f t="shared" si="16"/>
        <v>0</v>
      </c>
      <c r="BO13" s="49"/>
      <c r="BP13" s="49"/>
      <c r="BQ13" s="49"/>
      <c r="BR13" s="49"/>
      <c r="BS13" s="49"/>
      <c r="BT13" s="49"/>
      <c r="BU13" s="1207"/>
      <c r="BV13" s="1208"/>
      <c r="BW13" s="1208"/>
      <c r="BX13" s="1208"/>
      <c r="BY13" s="1208"/>
      <c r="BZ13" s="1208"/>
      <c r="CA13" s="1208"/>
      <c r="CB13" s="1208"/>
      <c r="CC13" s="1209"/>
    </row>
    <row r="14" spans="1:81" s="58" customFormat="1" ht="40.15" customHeight="1" thickBot="1" x14ac:dyDescent="0.3">
      <c r="A14" s="37"/>
      <c r="B14" s="1334"/>
      <c r="C14" s="2448"/>
      <c r="D14" s="1098"/>
      <c r="E14" s="1095"/>
      <c r="F14" s="1095"/>
      <c r="G14" s="1095"/>
      <c r="H14" s="1095"/>
      <c r="I14" s="1095"/>
      <c r="J14" s="1221"/>
      <c r="K14" s="1218"/>
      <c r="L14" s="1224"/>
      <c r="M14" s="1227"/>
      <c r="N14" s="1230"/>
      <c r="O14" s="1233"/>
      <c r="P14" s="1236"/>
      <c r="Q14" s="1239"/>
      <c r="R14" s="2436"/>
      <c r="S14" s="42"/>
      <c r="T14" s="242"/>
      <c r="U14" s="242"/>
      <c r="V14" s="242"/>
      <c r="W14" s="42"/>
      <c r="X14" s="35"/>
      <c r="Y14" s="35"/>
      <c r="Z14" s="35"/>
      <c r="AA14" s="35"/>
      <c r="AB14" s="2436"/>
      <c r="AC14" s="1242"/>
      <c r="AD14" s="53">
        <f t="shared" si="3"/>
        <v>0</v>
      </c>
      <c r="AE14" s="53">
        <f t="shared" si="3"/>
        <v>0</v>
      </c>
      <c r="AF14" s="53">
        <f t="shared" si="3"/>
        <v>0</v>
      </c>
      <c r="AG14" s="53">
        <f t="shared" si="4"/>
        <v>0</v>
      </c>
      <c r="AH14" s="53">
        <f t="shared" si="4"/>
        <v>0</v>
      </c>
      <c r="AI14" s="53">
        <f t="shared" si="4"/>
        <v>0</v>
      </c>
      <c r="AJ14" s="53">
        <f t="shared" si="4"/>
        <v>0</v>
      </c>
      <c r="AK14" s="2436"/>
      <c r="AL14" s="1245"/>
      <c r="AM14" s="47">
        <f t="shared" si="7"/>
        <v>0</v>
      </c>
      <c r="AN14" s="50"/>
      <c r="AO14" s="50"/>
      <c r="AP14" s="50"/>
      <c r="AQ14" s="50"/>
      <c r="AR14" s="50"/>
      <c r="AS14" s="50"/>
      <c r="AT14" s="2436"/>
      <c r="AU14" s="1248"/>
      <c r="AV14" s="47">
        <f t="shared" si="10"/>
        <v>0</v>
      </c>
      <c r="AW14" s="50"/>
      <c r="AX14" s="50"/>
      <c r="AY14" s="50"/>
      <c r="AZ14" s="50"/>
      <c r="BA14" s="50"/>
      <c r="BB14" s="50"/>
      <c r="BC14" s="2436"/>
      <c r="BD14" s="1251"/>
      <c r="BE14" s="47">
        <f t="shared" si="13"/>
        <v>0</v>
      </c>
      <c r="BF14" s="50"/>
      <c r="BG14" s="50"/>
      <c r="BH14" s="50"/>
      <c r="BI14" s="50"/>
      <c r="BJ14" s="50"/>
      <c r="BK14" s="50"/>
      <c r="BL14" s="2436"/>
      <c r="BM14" s="1254"/>
      <c r="BN14" s="47">
        <f t="shared" si="16"/>
        <v>0</v>
      </c>
      <c r="BO14" s="50"/>
      <c r="BP14" s="50"/>
      <c r="BQ14" s="50"/>
      <c r="BR14" s="50"/>
      <c r="BS14" s="50"/>
      <c r="BT14" s="50"/>
      <c r="BU14" s="1210"/>
      <c r="BV14" s="1211"/>
      <c r="BW14" s="1211"/>
      <c r="BX14" s="1211"/>
      <c r="BY14" s="1211"/>
      <c r="BZ14" s="1211"/>
      <c r="CA14" s="1211"/>
      <c r="CB14" s="1211"/>
      <c r="CC14" s="1212"/>
    </row>
    <row r="15" spans="1:81" s="58" customFormat="1" ht="40.15" customHeight="1" thickTop="1" x14ac:dyDescent="0.25">
      <c r="A15" s="37"/>
      <c r="B15" s="1334"/>
      <c r="C15" s="2446" t="s">
        <v>1518</v>
      </c>
      <c r="D15" s="1096"/>
      <c r="E15" s="1093"/>
      <c r="F15" s="1093"/>
      <c r="G15" s="1093"/>
      <c r="H15" s="1093"/>
      <c r="I15" s="1093"/>
      <c r="J15" s="1219">
        <v>909</v>
      </c>
      <c r="K15" s="1216" t="str">
        <f>+Metas!K1062</f>
        <v>Capacitaciones a títulos mineros en buenas prácticas operativas, seguridad y autocuidado para el desarrollo de las labores en el trabajo.</v>
      </c>
      <c r="L15" s="1222"/>
      <c r="M15" s="1225">
        <f t="shared" si="0"/>
        <v>0</v>
      </c>
      <c r="N15" s="1228"/>
      <c r="O15" s="1231"/>
      <c r="P15" s="1234"/>
      <c r="Q15" s="1237"/>
      <c r="R15" s="2434">
        <f>+$J15</f>
        <v>909</v>
      </c>
      <c r="S15" s="233"/>
      <c r="T15" s="240"/>
      <c r="U15" s="240"/>
      <c r="V15" s="240"/>
      <c r="W15" s="40"/>
      <c r="X15" s="33"/>
      <c r="Y15" s="33"/>
      <c r="Z15" s="33"/>
      <c r="AA15" s="33"/>
      <c r="AB15" s="2434">
        <f t="shared" ref="AB15" si="17">+$J15</f>
        <v>909</v>
      </c>
      <c r="AC15" s="1240">
        <f t="shared" ref="AC15" si="18">+L15</f>
        <v>0</v>
      </c>
      <c r="AD15" s="51">
        <f t="shared" si="3"/>
        <v>0</v>
      </c>
      <c r="AE15" s="51">
        <f t="shared" si="3"/>
        <v>0</v>
      </c>
      <c r="AF15" s="51">
        <f t="shared" si="3"/>
        <v>0</v>
      </c>
      <c r="AG15" s="51">
        <f t="shared" si="4"/>
        <v>0</v>
      </c>
      <c r="AH15" s="51">
        <f t="shared" si="4"/>
        <v>0</v>
      </c>
      <c r="AI15" s="51">
        <f t="shared" si="4"/>
        <v>0</v>
      </c>
      <c r="AJ15" s="51">
        <f t="shared" si="4"/>
        <v>0</v>
      </c>
      <c r="AK15" s="2434">
        <f t="shared" ref="AK15" si="19">+$J15</f>
        <v>909</v>
      </c>
      <c r="AL15" s="1243">
        <f t="shared" si="6"/>
        <v>0</v>
      </c>
      <c r="AM15" s="45">
        <f t="shared" si="7"/>
        <v>0</v>
      </c>
      <c r="AN15" s="48"/>
      <c r="AO15" s="48"/>
      <c r="AP15" s="48"/>
      <c r="AQ15" s="48"/>
      <c r="AR15" s="48"/>
      <c r="AS15" s="48"/>
      <c r="AT15" s="2434">
        <f t="shared" ref="AT15" si="20">+$J15</f>
        <v>909</v>
      </c>
      <c r="AU15" s="1246">
        <f t="shared" si="9"/>
        <v>0</v>
      </c>
      <c r="AV15" s="45">
        <f t="shared" si="10"/>
        <v>0</v>
      </c>
      <c r="AW15" s="48"/>
      <c r="AX15" s="48"/>
      <c r="AY15" s="48"/>
      <c r="AZ15" s="48"/>
      <c r="BA15" s="48"/>
      <c r="BB15" s="48"/>
      <c r="BC15" s="2434">
        <f t="shared" ref="BC15" si="21">+$J15</f>
        <v>909</v>
      </c>
      <c r="BD15" s="1249">
        <f t="shared" si="12"/>
        <v>0</v>
      </c>
      <c r="BE15" s="45">
        <f t="shared" si="13"/>
        <v>0</v>
      </c>
      <c r="BF15" s="48"/>
      <c r="BG15" s="48"/>
      <c r="BH15" s="48"/>
      <c r="BI15" s="48"/>
      <c r="BJ15" s="48"/>
      <c r="BK15" s="48"/>
      <c r="BL15" s="2434">
        <f t="shared" ref="BL15" si="22">+$J15</f>
        <v>909</v>
      </c>
      <c r="BM15" s="1252">
        <f t="shared" si="15"/>
        <v>0</v>
      </c>
      <c r="BN15" s="45">
        <f t="shared" si="16"/>
        <v>0</v>
      </c>
      <c r="BO15" s="48"/>
      <c r="BP15" s="48"/>
      <c r="BQ15" s="48"/>
      <c r="BR15" s="48"/>
      <c r="BS15" s="48"/>
      <c r="BT15" s="48"/>
      <c r="BU15" s="1204"/>
      <c r="BV15" s="1205"/>
      <c r="BW15" s="1205"/>
      <c r="BX15" s="1205"/>
      <c r="BY15" s="1205"/>
      <c r="BZ15" s="1205"/>
      <c r="CA15" s="1205"/>
      <c r="CB15" s="1205"/>
      <c r="CC15" s="1206"/>
    </row>
    <row r="16" spans="1:81" s="58" customFormat="1" ht="40.15" customHeight="1" x14ac:dyDescent="0.25">
      <c r="A16" s="37"/>
      <c r="B16" s="1334"/>
      <c r="C16" s="2447"/>
      <c r="D16" s="1097"/>
      <c r="E16" s="1094"/>
      <c r="F16" s="1094"/>
      <c r="G16" s="1094"/>
      <c r="H16" s="1094"/>
      <c r="I16" s="1094"/>
      <c r="J16" s="1220"/>
      <c r="K16" s="1217"/>
      <c r="L16" s="1223"/>
      <c r="M16" s="1226"/>
      <c r="N16" s="1229"/>
      <c r="O16" s="1232"/>
      <c r="P16" s="1235"/>
      <c r="Q16" s="1238"/>
      <c r="R16" s="2435"/>
      <c r="S16" s="41"/>
      <c r="T16" s="241"/>
      <c r="U16" s="241"/>
      <c r="V16" s="241"/>
      <c r="W16" s="41"/>
      <c r="X16" s="34"/>
      <c r="Y16" s="34"/>
      <c r="Z16" s="34"/>
      <c r="AA16" s="34"/>
      <c r="AB16" s="2435"/>
      <c r="AC16" s="1241"/>
      <c r="AD16" s="52">
        <f t="shared" si="3"/>
        <v>0</v>
      </c>
      <c r="AE16" s="52">
        <f t="shared" si="3"/>
        <v>0</v>
      </c>
      <c r="AF16" s="52">
        <f t="shared" si="3"/>
        <v>0</v>
      </c>
      <c r="AG16" s="52">
        <f t="shared" si="4"/>
        <v>0</v>
      </c>
      <c r="AH16" s="52">
        <f t="shared" si="4"/>
        <v>0</v>
      </c>
      <c r="AI16" s="52">
        <f t="shared" si="4"/>
        <v>0</v>
      </c>
      <c r="AJ16" s="52">
        <f t="shared" si="4"/>
        <v>0</v>
      </c>
      <c r="AK16" s="2435"/>
      <c r="AL16" s="1244"/>
      <c r="AM16" s="46">
        <f t="shared" si="7"/>
        <v>0</v>
      </c>
      <c r="AN16" s="49"/>
      <c r="AO16" s="49"/>
      <c r="AP16" s="49"/>
      <c r="AQ16" s="49"/>
      <c r="AR16" s="49"/>
      <c r="AS16" s="49"/>
      <c r="AT16" s="2435"/>
      <c r="AU16" s="1247"/>
      <c r="AV16" s="46">
        <f t="shared" si="10"/>
        <v>0</v>
      </c>
      <c r="AW16" s="49"/>
      <c r="AX16" s="49"/>
      <c r="AY16" s="49"/>
      <c r="AZ16" s="49"/>
      <c r="BA16" s="49"/>
      <c r="BB16" s="49"/>
      <c r="BC16" s="2435"/>
      <c r="BD16" s="1250"/>
      <c r="BE16" s="46">
        <f t="shared" si="13"/>
        <v>0</v>
      </c>
      <c r="BF16" s="49"/>
      <c r="BG16" s="49"/>
      <c r="BH16" s="49"/>
      <c r="BI16" s="49"/>
      <c r="BJ16" s="49"/>
      <c r="BK16" s="49"/>
      <c r="BL16" s="2435"/>
      <c r="BM16" s="1253"/>
      <c r="BN16" s="46">
        <f t="shared" si="16"/>
        <v>0</v>
      </c>
      <c r="BO16" s="49"/>
      <c r="BP16" s="49"/>
      <c r="BQ16" s="49"/>
      <c r="BR16" s="49"/>
      <c r="BS16" s="49"/>
      <c r="BT16" s="49"/>
      <c r="BU16" s="1207"/>
      <c r="BV16" s="1208"/>
      <c r="BW16" s="1208"/>
      <c r="BX16" s="1208"/>
      <c r="BY16" s="1208"/>
      <c r="BZ16" s="1208"/>
      <c r="CA16" s="1208"/>
      <c r="CB16" s="1208"/>
      <c r="CC16" s="1209"/>
    </row>
    <row r="17" spans="1:81" s="58" customFormat="1" ht="40.15" customHeight="1" x14ac:dyDescent="0.25">
      <c r="A17" s="37"/>
      <c r="B17" s="1334"/>
      <c r="C17" s="2447"/>
      <c r="D17" s="1097"/>
      <c r="E17" s="1094"/>
      <c r="F17" s="1094"/>
      <c r="G17" s="1094"/>
      <c r="H17" s="1094"/>
      <c r="I17" s="1094"/>
      <c r="J17" s="1220"/>
      <c r="K17" s="1217"/>
      <c r="L17" s="1223"/>
      <c r="M17" s="1226"/>
      <c r="N17" s="1229"/>
      <c r="O17" s="1232"/>
      <c r="P17" s="1235"/>
      <c r="Q17" s="1238"/>
      <c r="R17" s="2435"/>
      <c r="S17" s="41"/>
      <c r="T17" s="241"/>
      <c r="U17" s="241"/>
      <c r="V17" s="241"/>
      <c r="W17" s="41"/>
      <c r="X17" s="34"/>
      <c r="Y17" s="34"/>
      <c r="Z17" s="34"/>
      <c r="AA17" s="34"/>
      <c r="AB17" s="2435"/>
      <c r="AC17" s="1241"/>
      <c r="AD17" s="52">
        <f t="shared" si="3"/>
        <v>0</v>
      </c>
      <c r="AE17" s="52">
        <f t="shared" si="3"/>
        <v>0</v>
      </c>
      <c r="AF17" s="52">
        <f t="shared" si="3"/>
        <v>0</v>
      </c>
      <c r="AG17" s="52">
        <f t="shared" si="4"/>
        <v>0</v>
      </c>
      <c r="AH17" s="52">
        <f t="shared" si="4"/>
        <v>0</v>
      </c>
      <c r="AI17" s="52">
        <f t="shared" si="4"/>
        <v>0</v>
      </c>
      <c r="AJ17" s="52">
        <f t="shared" si="4"/>
        <v>0</v>
      </c>
      <c r="AK17" s="2435"/>
      <c r="AL17" s="1244"/>
      <c r="AM17" s="46">
        <f t="shared" si="7"/>
        <v>0</v>
      </c>
      <c r="AN17" s="49"/>
      <c r="AO17" s="49"/>
      <c r="AP17" s="49"/>
      <c r="AQ17" s="49"/>
      <c r="AR17" s="49"/>
      <c r="AS17" s="49"/>
      <c r="AT17" s="2435"/>
      <c r="AU17" s="1247"/>
      <c r="AV17" s="46">
        <f t="shared" si="10"/>
        <v>0</v>
      </c>
      <c r="AW17" s="49"/>
      <c r="AX17" s="49"/>
      <c r="AY17" s="49"/>
      <c r="AZ17" s="49"/>
      <c r="BA17" s="49"/>
      <c r="BB17" s="49"/>
      <c r="BC17" s="2435"/>
      <c r="BD17" s="1250"/>
      <c r="BE17" s="46">
        <f t="shared" si="13"/>
        <v>0</v>
      </c>
      <c r="BF17" s="49"/>
      <c r="BG17" s="49"/>
      <c r="BH17" s="49"/>
      <c r="BI17" s="49"/>
      <c r="BJ17" s="49"/>
      <c r="BK17" s="49"/>
      <c r="BL17" s="2435"/>
      <c r="BM17" s="1253"/>
      <c r="BN17" s="46">
        <f t="shared" si="16"/>
        <v>0</v>
      </c>
      <c r="BO17" s="49"/>
      <c r="BP17" s="49"/>
      <c r="BQ17" s="49"/>
      <c r="BR17" s="49"/>
      <c r="BS17" s="49"/>
      <c r="BT17" s="49"/>
      <c r="BU17" s="1207"/>
      <c r="BV17" s="1208"/>
      <c r="BW17" s="1208"/>
      <c r="BX17" s="1208"/>
      <c r="BY17" s="1208"/>
      <c r="BZ17" s="1208"/>
      <c r="CA17" s="1208"/>
      <c r="CB17" s="1208"/>
      <c r="CC17" s="1209"/>
    </row>
    <row r="18" spans="1:81" s="58" customFormat="1" ht="40.15" customHeight="1" thickBot="1" x14ac:dyDescent="0.3">
      <c r="A18" s="37"/>
      <c r="B18" s="1334"/>
      <c r="C18" s="2447"/>
      <c r="D18" s="1098"/>
      <c r="E18" s="1095"/>
      <c r="F18" s="1095"/>
      <c r="G18" s="1095"/>
      <c r="H18" s="1095"/>
      <c r="I18" s="1095"/>
      <c r="J18" s="1221"/>
      <c r="K18" s="1218"/>
      <c r="L18" s="1224"/>
      <c r="M18" s="1227"/>
      <c r="N18" s="1230"/>
      <c r="O18" s="1233"/>
      <c r="P18" s="1236"/>
      <c r="Q18" s="1239"/>
      <c r="R18" s="2436"/>
      <c r="S18" s="42"/>
      <c r="T18" s="242"/>
      <c r="U18" s="242"/>
      <c r="V18" s="242"/>
      <c r="W18" s="42"/>
      <c r="X18" s="35"/>
      <c r="Y18" s="35"/>
      <c r="Z18" s="35"/>
      <c r="AA18" s="35"/>
      <c r="AB18" s="2436"/>
      <c r="AC18" s="1242"/>
      <c r="AD18" s="53">
        <f t="shared" si="3"/>
        <v>0</v>
      </c>
      <c r="AE18" s="53">
        <f t="shared" si="3"/>
        <v>0</v>
      </c>
      <c r="AF18" s="53">
        <f t="shared" si="3"/>
        <v>0</v>
      </c>
      <c r="AG18" s="53">
        <f t="shared" si="4"/>
        <v>0</v>
      </c>
      <c r="AH18" s="53">
        <f t="shared" si="4"/>
        <v>0</v>
      </c>
      <c r="AI18" s="53">
        <f t="shared" si="4"/>
        <v>0</v>
      </c>
      <c r="AJ18" s="53">
        <f t="shared" si="4"/>
        <v>0</v>
      </c>
      <c r="AK18" s="2436"/>
      <c r="AL18" s="1245"/>
      <c r="AM18" s="47">
        <f t="shared" si="7"/>
        <v>0</v>
      </c>
      <c r="AN18" s="50"/>
      <c r="AO18" s="50"/>
      <c r="AP18" s="50"/>
      <c r="AQ18" s="50"/>
      <c r="AR18" s="50"/>
      <c r="AS18" s="50"/>
      <c r="AT18" s="2436"/>
      <c r="AU18" s="1248"/>
      <c r="AV18" s="47">
        <f t="shared" si="10"/>
        <v>0</v>
      </c>
      <c r="AW18" s="50"/>
      <c r="AX18" s="50"/>
      <c r="AY18" s="50"/>
      <c r="AZ18" s="50"/>
      <c r="BA18" s="50"/>
      <c r="BB18" s="50"/>
      <c r="BC18" s="2436"/>
      <c r="BD18" s="1251"/>
      <c r="BE18" s="47">
        <f t="shared" si="13"/>
        <v>0</v>
      </c>
      <c r="BF18" s="50"/>
      <c r="BG18" s="50"/>
      <c r="BH18" s="50"/>
      <c r="BI18" s="50"/>
      <c r="BJ18" s="50"/>
      <c r="BK18" s="50"/>
      <c r="BL18" s="2436"/>
      <c r="BM18" s="1254"/>
      <c r="BN18" s="47">
        <f t="shared" si="16"/>
        <v>0</v>
      </c>
      <c r="BO18" s="50"/>
      <c r="BP18" s="50"/>
      <c r="BQ18" s="50"/>
      <c r="BR18" s="50"/>
      <c r="BS18" s="50"/>
      <c r="BT18" s="50"/>
      <c r="BU18" s="1210"/>
      <c r="BV18" s="1211"/>
      <c r="BW18" s="1211"/>
      <c r="BX18" s="1211"/>
      <c r="BY18" s="1211"/>
      <c r="BZ18" s="1211"/>
      <c r="CA18" s="1211"/>
      <c r="CB18" s="1211"/>
      <c r="CC18" s="1212"/>
    </row>
    <row r="19" spans="1:81" s="58" customFormat="1" ht="40.15" customHeight="1" thickTop="1" x14ac:dyDescent="0.25">
      <c r="A19" s="37"/>
      <c r="B19" s="1334"/>
      <c r="C19" s="2447"/>
      <c r="D19" s="1096"/>
      <c r="E19" s="1093"/>
      <c r="F19" s="1093"/>
      <c r="G19" s="1093"/>
      <c r="H19" s="1093"/>
      <c r="I19" s="1093"/>
      <c r="J19" s="1219">
        <v>910</v>
      </c>
      <c r="K19" s="1216" t="str">
        <f>+Metas!K1063</f>
        <v xml:space="preserve">Unidades de producción minera dotadas de elementos de protección personal de seguridad minera </v>
      </c>
      <c r="L19" s="1222"/>
      <c r="M19" s="1225">
        <f t="shared" si="0"/>
        <v>0</v>
      </c>
      <c r="N19" s="1228"/>
      <c r="O19" s="1231"/>
      <c r="P19" s="1234"/>
      <c r="Q19" s="1237"/>
      <c r="R19" s="2434">
        <f>+$J19</f>
        <v>910</v>
      </c>
      <c r="S19" s="233"/>
      <c r="T19" s="240"/>
      <c r="U19" s="240"/>
      <c r="V19" s="240"/>
      <c r="W19" s="40"/>
      <c r="X19" s="33"/>
      <c r="Y19" s="33"/>
      <c r="Z19" s="33"/>
      <c r="AA19" s="33"/>
      <c r="AB19" s="2434">
        <f t="shared" ref="AB19" si="23">+$J19</f>
        <v>910</v>
      </c>
      <c r="AC19" s="1240">
        <f t="shared" ref="AC19" si="24">+L19</f>
        <v>0</v>
      </c>
      <c r="AD19" s="51">
        <f t="shared" si="3"/>
        <v>0</v>
      </c>
      <c r="AE19" s="51">
        <f t="shared" si="3"/>
        <v>0</v>
      </c>
      <c r="AF19" s="51">
        <f t="shared" si="3"/>
        <v>0</v>
      </c>
      <c r="AG19" s="51">
        <f t="shared" si="4"/>
        <v>0</v>
      </c>
      <c r="AH19" s="51">
        <f t="shared" si="4"/>
        <v>0</v>
      </c>
      <c r="AI19" s="51">
        <f t="shared" si="4"/>
        <v>0</v>
      </c>
      <c r="AJ19" s="51">
        <f t="shared" si="4"/>
        <v>0</v>
      </c>
      <c r="AK19" s="2434">
        <f t="shared" ref="AK19" si="25">+$J19</f>
        <v>910</v>
      </c>
      <c r="AL19" s="1243">
        <f t="shared" si="6"/>
        <v>0</v>
      </c>
      <c r="AM19" s="45">
        <f t="shared" si="7"/>
        <v>0</v>
      </c>
      <c r="AN19" s="48"/>
      <c r="AO19" s="48"/>
      <c r="AP19" s="48"/>
      <c r="AQ19" s="48"/>
      <c r="AR19" s="48"/>
      <c r="AS19" s="48"/>
      <c r="AT19" s="2434">
        <f t="shared" ref="AT19" si="26">+$J19</f>
        <v>910</v>
      </c>
      <c r="AU19" s="1246">
        <f t="shared" si="9"/>
        <v>0</v>
      </c>
      <c r="AV19" s="45">
        <f t="shared" si="10"/>
        <v>0</v>
      </c>
      <c r="AW19" s="48"/>
      <c r="AX19" s="48"/>
      <c r="AY19" s="48"/>
      <c r="AZ19" s="48"/>
      <c r="BA19" s="48"/>
      <c r="BB19" s="48"/>
      <c r="BC19" s="2434">
        <f t="shared" ref="BC19" si="27">+$J19</f>
        <v>910</v>
      </c>
      <c r="BD19" s="1249">
        <f t="shared" si="12"/>
        <v>0</v>
      </c>
      <c r="BE19" s="45">
        <f t="shared" si="13"/>
        <v>0</v>
      </c>
      <c r="BF19" s="48"/>
      <c r="BG19" s="48"/>
      <c r="BH19" s="48"/>
      <c r="BI19" s="48"/>
      <c r="BJ19" s="48"/>
      <c r="BK19" s="48"/>
      <c r="BL19" s="2434">
        <f t="shared" ref="BL19" si="28">+$J19</f>
        <v>910</v>
      </c>
      <c r="BM19" s="1252">
        <f t="shared" si="15"/>
        <v>0</v>
      </c>
      <c r="BN19" s="45">
        <f t="shared" si="16"/>
        <v>0</v>
      </c>
      <c r="BO19" s="48"/>
      <c r="BP19" s="48"/>
      <c r="BQ19" s="48"/>
      <c r="BR19" s="48"/>
      <c r="BS19" s="48"/>
      <c r="BT19" s="48"/>
      <c r="BU19" s="1204"/>
      <c r="BV19" s="1205"/>
      <c r="BW19" s="1205"/>
      <c r="BX19" s="1205"/>
      <c r="BY19" s="1205"/>
      <c r="BZ19" s="1205"/>
      <c r="CA19" s="1205"/>
      <c r="CB19" s="1205"/>
      <c r="CC19" s="1206"/>
    </row>
    <row r="20" spans="1:81" s="58" customFormat="1" ht="40.15" customHeight="1" x14ac:dyDescent="0.25">
      <c r="A20" s="37"/>
      <c r="B20" s="1334"/>
      <c r="C20" s="2447"/>
      <c r="D20" s="1097"/>
      <c r="E20" s="1094"/>
      <c r="F20" s="1094"/>
      <c r="G20" s="1094"/>
      <c r="H20" s="1094"/>
      <c r="I20" s="1094"/>
      <c r="J20" s="1220"/>
      <c r="K20" s="1217"/>
      <c r="L20" s="1223"/>
      <c r="M20" s="1226"/>
      <c r="N20" s="1229"/>
      <c r="O20" s="1232"/>
      <c r="P20" s="1235"/>
      <c r="Q20" s="1238"/>
      <c r="R20" s="2435"/>
      <c r="S20" s="41"/>
      <c r="T20" s="241"/>
      <c r="U20" s="241"/>
      <c r="V20" s="241"/>
      <c r="W20" s="41"/>
      <c r="X20" s="34"/>
      <c r="Y20" s="34"/>
      <c r="Z20" s="34"/>
      <c r="AA20" s="34"/>
      <c r="AB20" s="2435"/>
      <c r="AC20" s="1241"/>
      <c r="AD20" s="52">
        <f t="shared" si="3"/>
        <v>0</v>
      </c>
      <c r="AE20" s="52">
        <f t="shared" si="3"/>
        <v>0</v>
      </c>
      <c r="AF20" s="52">
        <f t="shared" si="3"/>
        <v>0</v>
      </c>
      <c r="AG20" s="52">
        <f t="shared" si="4"/>
        <v>0</v>
      </c>
      <c r="AH20" s="52">
        <f t="shared" si="4"/>
        <v>0</v>
      </c>
      <c r="AI20" s="52">
        <f t="shared" si="4"/>
        <v>0</v>
      </c>
      <c r="AJ20" s="52">
        <f t="shared" si="4"/>
        <v>0</v>
      </c>
      <c r="AK20" s="2435"/>
      <c r="AL20" s="1244"/>
      <c r="AM20" s="46">
        <f t="shared" si="7"/>
        <v>0</v>
      </c>
      <c r="AN20" s="49"/>
      <c r="AO20" s="49"/>
      <c r="AP20" s="49"/>
      <c r="AQ20" s="49"/>
      <c r="AR20" s="49"/>
      <c r="AS20" s="49"/>
      <c r="AT20" s="2435"/>
      <c r="AU20" s="1247"/>
      <c r="AV20" s="46">
        <f t="shared" si="10"/>
        <v>0</v>
      </c>
      <c r="AW20" s="49"/>
      <c r="AX20" s="49"/>
      <c r="AY20" s="49"/>
      <c r="AZ20" s="49"/>
      <c r="BA20" s="49"/>
      <c r="BB20" s="49"/>
      <c r="BC20" s="2435"/>
      <c r="BD20" s="1250"/>
      <c r="BE20" s="46">
        <f t="shared" si="13"/>
        <v>0</v>
      </c>
      <c r="BF20" s="49"/>
      <c r="BG20" s="49"/>
      <c r="BH20" s="49"/>
      <c r="BI20" s="49"/>
      <c r="BJ20" s="49"/>
      <c r="BK20" s="49"/>
      <c r="BL20" s="2435"/>
      <c r="BM20" s="1253"/>
      <c r="BN20" s="46">
        <f t="shared" si="16"/>
        <v>0</v>
      </c>
      <c r="BO20" s="49"/>
      <c r="BP20" s="49"/>
      <c r="BQ20" s="49"/>
      <c r="BR20" s="49"/>
      <c r="BS20" s="49"/>
      <c r="BT20" s="49"/>
      <c r="BU20" s="1207"/>
      <c r="BV20" s="1208"/>
      <c r="BW20" s="1208"/>
      <c r="BX20" s="1208"/>
      <c r="BY20" s="1208"/>
      <c r="BZ20" s="1208"/>
      <c r="CA20" s="1208"/>
      <c r="CB20" s="1208"/>
      <c r="CC20" s="1209"/>
    </row>
    <row r="21" spans="1:81" s="58" customFormat="1" ht="40.15" customHeight="1" x14ac:dyDescent="0.25">
      <c r="A21" s="37"/>
      <c r="B21" s="1334"/>
      <c r="C21" s="2447"/>
      <c r="D21" s="1097"/>
      <c r="E21" s="1094"/>
      <c r="F21" s="1094"/>
      <c r="G21" s="1094"/>
      <c r="H21" s="1094"/>
      <c r="I21" s="1094"/>
      <c r="J21" s="1220"/>
      <c r="K21" s="1217"/>
      <c r="L21" s="1223"/>
      <c r="M21" s="1226"/>
      <c r="N21" s="1229"/>
      <c r="O21" s="1232"/>
      <c r="P21" s="1235"/>
      <c r="Q21" s="1238"/>
      <c r="R21" s="2435"/>
      <c r="S21" s="41"/>
      <c r="T21" s="241"/>
      <c r="U21" s="241"/>
      <c r="V21" s="241"/>
      <c r="W21" s="41"/>
      <c r="X21" s="34"/>
      <c r="Y21" s="34"/>
      <c r="Z21" s="34"/>
      <c r="AA21" s="34"/>
      <c r="AB21" s="2435"/>
      <c r="AC21" s="1241"/>
      <c r="AD21" s="52">
        <f t="shared" si="3"/>
        <v>0</v>
      </c>
      <c r="AE21" s="52">
        <f t="shared" si="3"/>
        <v>0</v>
      </c>
      <c r="AF21" s="52">
        <f t="shared" si="3"/>
        <v>0</v>
      </c>
      <c r="AG21" s="52">
        <f t="shared" si="4"/>
        <v>0</v>
      </c>
      <c r="AH21" s="52">
        <f t="shared" si="4"/>
        <v>0</v>
      </c>
      <c r="AI21" s="52">
        <f t="shared" si="4"/>
        <v>0</v>
      </c>
      <c r="AJ21" s="52">
        <f t="shared" si="4"/>
        <v>0</v>
      </c>
      <c r="AK21" s="2435"/>
      <c r="AL21" s="1244"/>
      <c r="AM21" s="46">
        <f t="shared" si="7"/>
        <v>0</v>
      </c>
      <c r="AN21" s="49"/>
      <c r="AO21" s="49"/>
      <c r="AP21" s="49"/>
      <c r="AQ21" s="49"/>
      <c r="AR21" s="49"/>
      <c r="AS21" s="49"/>
      <c r="AT21" s="2435"/>
      <c r="AU21" s="1247"/>
      <c r="AV21" s="46">
        <f t="shared" si="10"/>
        <v>0</v>
      </c>
      <c r="AW21" s="49"/>
      <c r="AX21" s="49"/>
      <c r="AY21" s="49"/>
      <c r="AZ21" s="49"/>
      <c r="BA21" s="49"/>
      <c r="BB21" s="49"/>
      <c r="BC21" s="2435"/>
      <c r="BD21" s="1250"/>
      <c r="BE21" s="46">
        <f t="shared" si="13"/>
        <v>0</v>
      </c>
      <c r="BF21" s="49"/>
      <c r="BG21" s="49"/>
      <c r="BH21" s="49"/>
      <c r="BI21" s="49"/>
      <c r="BJ21" s="49"/>
      <c r="BK21" s="49"/>
      <c r="BL21" s="2435"/>
      <c r="BM21" s="1253"/>
      <c r="BN21" s="46">
        <f t="shared" si="16"/>
        <v>0</v>
      </c>
      <c r="BO21" s="49"/>
      <c r="BP21" s="49"/>
      <c r="BQ21" s="49"/>
      <c r="BR21" s="49"/>
      <c r="BS21" s="49"/>
      <c r="BT21" s="49"/>
      <c r="BU21" s="1207"/>
      <c r="BV21" s="1208"/>
      <c r="BW21" s="1208"/>
      <c r="BX21" s="1208"/>
      <c r="BY21" s="1208"/>
      <c r="BZ21" s="1208"/>
      <c r="CA21" s="1208"/>
      <c r="CB21" s="1208"/>
      <c r="CC21" s="1209"/>
    </row>
    <row r="22" spans="1:81" s="58" customFormat="1" ht="40.15" customHeight="1" thickBot="1" x14ac:dyDescent="0.3">
      <c r="A22" s="37"/>
      <c r="B22" s="1334"/>
      <c r="C22" s="2447"/>
      <c r="D22" s="1098"/>
      <c r="E22" s="1095"/>
      <c r="F22" s="1095"/>
      <c r="G22" s="1095"/>
      <c r="H22" s="1095"/>
      <c r="I22" s="1095"/>
      <c r="J22" s="1221"/>
      <c r="K22" s="1218"/>
      <c r="L22" s="1224"/>
      <c r="M22" s="1227"/>
      <c r="N22" s="1230"/>
      <c r="O22" s="1233"/>
      <c r="P22" s="1236"/>
      <c r="Q22" s="1239"/>
      <c r="R22" s="2436"/>
      <c r="S22" s="42"/>
      <c r="T22" s="242"/>
      <c r="U22" s="242"/>
      <c r="V22" s="242"/>
      <c r="W22" s="42"/>
      <c r="X22" s="35"/>
      <c r="Y22" s="35"/>
      <c r="Z22" s="35"/>
      <c r="AA22" s="35"/>
      <c r="AB22" s="2436"/>
      <c r="AC22" s="1242"/>
      <c r="AD22" s="53">
        <f t="shared" si="3"/>
        <v>0</v>
      </c>
      <c r="AE22" s="53">
        <f t="shared" si="3"/>
        <v>0</v>
      </c>
      <c r="AF22" s="53">
        <f t="shared" si="3"/>
        <v>0</v>
      </c>
      <c r="AG22" s="53">
        <f t="shared" si="4"/>
        <v>0</v>
      </c>
      <c r="AH22" s="53">
        <f t="shared" si="4"/>
        <v>0</v>
      </c>
      <c r="AI22" s="53">
        <f t="shared" si="4"/>
        <v>0</v>
      </c>
      <c r="AJ22" s="53">
        <f t="shared" si="4"/>
        <v>0</v>
      </c>
      <c r="AK22" s="2436"/>
      <c r="AL22" s="1245"/>
      <c r="AM22" s="47">
        <f t="shared" si="7"/>
        <v>0</v>
      </c>
      <c r="AN22" s="50"/>
      <c r="AO22" s="50"/>
      <c r="AP22" s="50"/>
      <c r="AQ22" s="50"/>
      <c r="AR22" s="50"/>
      <c r="AS22" s="50"/>
      <c r="AT22" s="2436"/>
      <c r="AU22" s="1248"/>
      <c r="AV22" s="47">
        <f t="shared" si="10"/>
        <v>0</v>
      </c>
      <c r="AW22" s="50"/>
      <c r="AX22" s="50"/>
      <c r="AY22" s="50"/>
      <c r="AZ22" s="50"/>
      <c r="BA22" s="50"/>
      <c r="BB22" s="50"/>
      <c r="BC22" s="2436"/>
      <c r="BD22" s="1251"/>
      <c r="BE22" s="47">
        <f t="shared" si="13"/>
        <v>0</v>
      </c>
      <c r="BF22" s="50"/>
      <c r="BG22" s="50"/>
      <c r="BH22" s="50"/>
      <c r="BI22" s="50"/>
      <c r="BJ22" s="50"/>
      <c r="BK22" s="50"/>
      <c r="BL22" s="2436"/>
      <c r="BM22" s="1254"/>
      <c r="BN22" s="47">
        <f t="shared" si="16"/>
        <v>0</v>
      </c>
      <c r="BO22" s="50"/>
      <c r="BP22" s="50"/>
      <c r="BQ22" s="50"/>
      <c r="BR22" s="50"/>
      <c r="BS22" s="50"/>
      <c r="BT22" s="50"/>
      <c r="BU22" s="1210"/>
      <c r="BV22" s="1211"/>
      <c r="BW22" s="1211"/>
      <c r="BX22" s="1211"/>
      <c r="BY22" s="1211"/>
      <c r="BZ22" s="1211"/>
      <c r="CA22" s="1211"/>
      <c r="CB22" s="1211"/>
      <c r="CC22" s="1212"/>
    </row>
    <row r="23" spans="1:81" s="58" customFormat="1" ht="40.15" customHeight="1" thickTop="1" x14ac:dyDescent="0.25">
      <c r="A23" s="37"/>
      <c r="B23" s="1334"/>
      <c r="C23" s="2447"/>
      <c r="D23" s="1096"/>
      <c r="E23" s="1093"/>
      <c r="F23" s="1093"/>
      <c r="G23" s="1093"/>
      <c r="H23" s="1093"/>
      <c r="I23" s="1093"/>
      <c r="J23" s="1219">
        <v>911</v>
      </c>
      <c r="K23" s="1216" t="str">
        <f>+Metas!K1064</f>
        <v>Unidades productivas mineras de carbón, arcilla, gravas y arenas, caliza y roca fosfórica en el Departamento caracterizadas</v>
      </c>
      <c r="L23" s="1222"/>
      <c r="M23" s="1225">
        <f t="shared" si="0"/>
        <v>0</v>
      </c>
      <c r="N23" s="1228"/>
      <c r="O23" s="1231"/>
      <c r="P23" s="1234"/>
      <c r="Q23" s="1237"/>
      <c r="R23" s="2434">
        <f>+$J23</f>
        <v>911</v>
      </c>
      <c r="S23" s="233"/>
      <c r="T23" s="240"/>
      <c r="U23" s="240"/>
      <c r="V23" s="240"/>
      <c r="W23" s="40"/>
      <c r="X23" s="33"/>
      <c r="Y23" s="33"/>
      <c r="Z23" s="33"/>
      <c r="AA23" s="33"/>
      <c r="AB23" s="2434">
        <f t="shared" ref="AB23" si="29">+$J23</f>
        <v>911</v>
      </c>
      <c r="AC23" s="1240">
        <f t="shared" ref="AC23" si="30">+L23</f>
        <v>0</v>
      </c>
      <c r="AD23" s="51">
        <f t="shared" si="3"/>
        <v>0</v>
      </c>
      <c r="AE23" s="51">
        <f t="shared" si="3"/>
        <v>0</v>
      </c>
      <c r="AF23" s="51">
        <f t="shared" si="3"/>
        <v>0</v>
      </c>
      <c r="AG23" s="51">
        <f t="shared" si="4"/>
        <v>0</v>
      </c>
      <c r="AH23" s="51">
        <f t="shared" si="4"/>
        <v>0</v>
      </c>
      <c r="AI23" s="51">
        <f t="shared" si="4"/>
        <v>0</v>
      </c>
      <c r="AJ23" s="51">
        <f t="shared" si="4"/>
        <v>0</v>
      </c>
      <c r="AK23" s="2434">
        <f t="shared" ref="AK23" si="31">+$J23</f>
        <v>911</v>
      </c>
      <c r="AL23" s="1243">
        <f t="shared" si="6"/>
        <v>0</v>
      </c>
      <c r="AM23" s="45">
        <f t="shared" si="7"/>
        <v>0</v>
      </c>
      <c r="AN23" s="48"/>
      <c r="AO23" s="48"/>
      <c r="AP23" s="48"/>
      <c r="AQ23" s="48"/>
      <c r="AR23" s="48"/>
      <c r="AS23" s="48"/>
      <c r="AT23" s="2434">
        <f t="shared" ref="AT23" si="32">+$J23</f>
        <v>911</v>
      </c>
      <c r="AU23" s="1246">
        <f t="shared" si="9"/>
        <v>0</v>
      </c>
      <c r="AV23" s="45">
        <f t="shared" si="10"/>
        <v>0</v>
      </c>
      <c r="AW23" s="48"/>
      <c r="AX23" s="48"/>
      <c r="AY23" s="48"/>
      <c r="AZ23" s="48"/>
      <c r="BA23" s="48"/>
      <c r="BB23" s="48"/>
      <c r="BC23" s="2434">
        <f t="shared" ref="BC23" si="33">+$J23</f>
        <v>911</v>
      </c>
      <c r="BD23" s="1249">
        <f t="shared" si="12"/>
        <v>0</v>
      </c>
      <c r="BE23" s="45">
        <f t="shared" si="13"/>
        <v>0</v>
      </c>
      <c r="BF23" s="48"/>
      <c r="BG23" s="48"/>
      <c r="BH23" s="48"/>
      <c r="BI23" s="48"/>
      <c r="BJ23" s="48"/>
      <c r="BK23" s="48"/>
      <c r="BL23" s="2434">
        <f t="shared" ref="BL23" si="34">+$J23</f>
        <v>911</v>
      </c>
      <c r="BM23" s="1252">
        <f t="shared" si="15"/>
        <v>0</v>
      </c>
      <c r="BN23" s="45">
        <f t="shared" si="16"/>
        <v>0</v>
      </c>
      <c r="BO23" s="48"/>
      <c r="BP23" s="48"/>
      <c r="BQ23" s="48"/>
      <c r="BR23" s="48"/>
      <c r="BS23" s="48"/>
      <c r="BT23" s="48"/>
      <c r="BU23" s="1204"/>
      <c r="BV23" s="1205"/>
      <c r="BW23" s="1205"/>
      <c r="BX23" s="1205"/>
      <c r="BY23" s="1205"/>
      <c r="BZ23" s="1205"/>
      <c r="CA23" s="1205"/>
      <c r="CB23" s="1205"/>
      <c r="CC23" s="1206"/>
    </row>
    <row r="24" spans="1:81" s="58" customFormat="1" ht="40.15" customHeight="1" x14ac:dyDescent="0.25">
      <c r="A24" s="37"/>
      <c r="B24" s="1334"/>
      <c r="C24" s="2447"/>
      <c r="D24" s="1097"/>
      <c r="E24" s="1094"/>
      <c r="F24" s="1094"/>
      <c r="G24" s="1094"/>
      <c r="H24" s="1094"/>
      <c r="I24" s="1094"/>
      <c r="J24" s="1220"/>
      <c r="K24" s="1217"/>
      <c r="L24" s="1223"/>
      <c r="M24" s="1226"/>
      <c r="N24" s="1229"/>
      <c r="O24" s="1232"/>
      <c r="P24" s="1235"/>
      <c r="Q24" s="1238"/>
      <c r="R24" s="2435"/>
      <c r="S24" s="41"/>
      <c r="T24" s="241"/>
      <c r="U24" s="241"/>
      <c r="V24" s="241"/>
      <c r="W24" s="41"/>
      <c r="X24" s="34"/>
      <c r="Y24" s="34"/>
      <c r="Z24" s="34"/>
      <c r="AA24" s="34"/>
      <c r="AB24" s="2435"/>
      <c r="AC24" s="1241"/>
      <c r="AD24" s="52">
        <f t="shared" si="3"/>
        <v>0</v>
      </c>
      <c r="AE24" s="52">
        <f t="shared" si="3"/>
        <v>0</v>
      </c>
      <c r="AF24" s="52">
        <f t="shared" si="3"/>
        <v>0</v>
      </c>
      <c r="AG24" s="52">
        <f t="shared" si="4"/>
        <v>0</v>
      </c>
      <c r="AH24" s="52">
        <f t="shared" si="4"/>
        <v>0</v>
      </c>
      <c r="AI24" s="52">
        <f t="shared" si="4"/>
        <v>0</v>
      </c>
      <c r="AJ24" s="52">
        <f t="shared" si="4"/>
        <v>0</v>
      </c>
      <c r="AK24" s="2435"/>
      <c r="AL24" s="1244"/>
      <c r="AM24" s="46">
        <f t="shared" si="7"/>
        <v>0</v>
      </c>
      <c r="AN24" s="49"/>
      <c r="AO24" s="49"/>
      <c r="AP24" s="49"/>
      <c r="AQ24" s="49"/>
      <c r="AR24" s="49"/>
      <c r="AS24" s="49"/>
      <c r="AT24" s="2435"/>
      <c r="AU24" s="1247"/>
      <c r="AV24" s="46">
        <f t="shared" si="10"/>
        <v>0</v>
      </c>
      <c r="AW24" s="49"/>
      <c r="AX24" s="49"/>
      <c r="AY24" s="49"/>
      <c r="AZ24" s="49"/>
      <c r="BA24" s="49"/>
      <c r="BB24" s="49"/>
      <c r="BC24" s="2435"/>
      <c r="BD24" s="1250"/>
      <c r="BE24" s="46">
        <f t="shared" si="13"/>
        <v>0</v>
      </c>
      <c r="BF24" s="49"/>
      <c r="BG24" s="49"/>
      <c r="BH24" s="49"/>
      <c r="BI24" s="49"/>
      <c r="BJ24" s="49"/>
      <c r="BK24" s="49"/>
      <c r="BL24" s="2435"/>
      <c r="BM24" s="1253"/>
      <c r="BN24" s="46">
        <f t="shared" si="16"/>
        <v>0</v>
      </c>
      <c r="BO24" s="49"/>
      <c r="BP24" s="49"/>
      <c r="BQ24" s="49"/>
      <c r="BR24" s="49"/>
      <c r="BS24" s="49"/>
      <c r="BT24" s="49"/>
      <c r="BU24" s="1207"/>
      <c r="BV24" s="1208"/>
      <c r="BW24" s="1208"/>
      <c r="BX24" s="1208"/>
      <c r="BY24" s="1208"/>
      <c r="BZ24" s="1208"/>
      <c r="CA24" s="1208"/>
      <c r="CB24" s="1208"/>
      <c r="CC24" s="1209"/>
    </row>
    <row r="25" spans="1:81" s="58" customFormat="1" ht="40.15" customHeight="1" x14ac:dyDescent="0.25">
      <c r="A25" s="37"/>
      <c r="B25" s="1334"/>
      <c r="C25" s="2447"/>
      <c r="D25" s="1097"/>
      <c r="E25" s="1094"/>
      <c r="F25" s="1094"/>
      <c r="G25" s="1094"/>
      <c r="H25" s="1094"/>
      <c r="I25" s="1094"/>
      <c r="J25" s="1220"/>
      <c r="K25" s="1217"/>
      <c r="L25" s="1223"/>
      <c r="M25" s="1226"/>
      <c r="N25" s="1229"/>
      <c r="O25" s="1232"/>
      <c r="P25" s="1235"/>
      <c r="Q25" s="1238"/>
      <c r="R25" s="2435"/>
      <c r="S25" s="41"/>
      <c r="T25" s="241"/>
      <c r="U25" s="241"/>
      <c r="V25" s="241"/>
      <c r="W25" s="41"/>
      <c r="X25" s="34"/>
      <c r="Y25" s="34"/>
      <c r="Z25" s="34"/>
      <c r="AA25" s="34"/>
      <c r="AB25" s="2435"/>
      <c r="AC25" s="1241"/>
      <c r="AD25" s="52">
        <f t="shared" si="3"/>
        <v>0</v>
      </c>
      <c r="AE25" s="52">
        <f t="shared" si="3"/>
        <v>0</v>
      </c>
      <c r="AF25" s="52">
        <f t="shared" si="3"/>
        <v>0</v>
      </c>
      <c r="AG25" s="52">
        <f t="shared" si="4"/>
        <v>0</v>
      </c>
      <c r="AH25" s="52">
        <f t="shared" si="4"/>
        <v>0</v>
      </c>
      <c r="AI25" s="52">
        <f t="shared" si="4"/>
        <v>0</v>
      </c>
      <c r="AJ25" s="52">
        <f t="shared" si="4"/>
        <v>0</v>
      </c>
      <c r="AK25" s="2435"/>
      <c r="AL25" s="1244"/>
      <c r="AM25" s="46">
        <f t="shared" si="7"/>
        <v>0</v>
      </c>
      <c r="AN25" s="49"/>
      <c r="AO25" s="49"/>
      <c r="AP25" s="49"/>
      <c r="AQ25" s="49"/>
      <c r="AR25" s="49"/>
      <c r="AS25" s="49"/>
      <c r="AT25" s="2435"/>
      <c r="AU25" s="1247"/>
      <c r="AV25" s="46">
        <f t="shared" si="10"/>
        <v>0</v>
      </c>
      <c r="AW25" s="49"/>
      <c r="AX25" s="49"/>
      <c r="AY25" s="49"/>
      <c r="AZ25" s="49"/>
      <c r="BA25" s="49"/>
      <c r="BB25" s="49"/>
      <c r="BC25" s="2435"/>
      <c r="BD25" s="1250"/>
      <c r="BE25" s="46">
        <f t="shared" si="13"/>
        <v>0</v>
      </c>
      <c r="BF25" s="49"/>
      <c r="BG25" s="49"/>
      <c r="BH25" s="49"/>
      <c r="BI25" s="49"/>
      <c r="BJ25" s="49"/>
      <c r="BK25" s="49"/>
      <c r="BL25" s="2435"/>
      <c r="BM25" s="1253"/>
      <c r="BN25" s="46">
        <f t="shared" si="16"/>
        <v>0</v>
      </c>
      <c r="BO25" s="49"/>
      <c r="BP25" s="49"/>
      <c r="BQ25" s="49"/>
      <c r="BR25" s="49"/>
      <c r="BS25" s="49"/>
      <c r="BT25" s="49"/>
      <c r="BU25" s="1207"/>
      <c r="BV25" s="1208"/>
      <c r="BW25" s="1208"/>
      <c r="BX25" s="1208"/>
      <c r="BY25" s="1208"/>
      <c r="BZ25" s="1208"/>
      <c r="CA25" s="1208"/>
      <c r="CB25" s="1208"/>
      <c r="CC25" s="1209"/>
    </row>
    <row r="26" spans="1:81" s="58" customFormat="1" ht="40.15" customHeight="1" thickBot="1" x14ac:dyDescent="0.3">
      <c r="A26" s="37"/>
      <c r="B26" s="1334"/>
      <c r="C26" s="2447"/>
      <c r="D26" s="1098"/>
      <c r="E26" s="1095"/>
      <c r="F26" s="1095"/>
      <c r="G26" s="1095"/>
      <c r="H26" s="1095"/>
      <c r="I26" s="1095"/>
      <c r="J26" s="1221"/>
      <c r="K26" s="1218"/>
      <c r="L26" s="1224"/>
      <c r="M26" s="1227"/>
      <c r="N26" s="1230"/>
      <c r="O26" s="1233"/>
      <c r="P26" s="1236"/>
      <c r="Q26" s="1239"/>
      <c r="R26" s="2436"/>
      <c r="S26" s="42"/>
      <c r="T26" s="242"/>
      <c r="U26" s="242"/>
      <c r="V26" s="242"/>
      <c r="W26" s="42"/>
      <c r="X26" s="35"/>
      <c r="Y26" s="35"/>
      <c r="Z26" s="35"/>
      <c r="AA26" s="35"/>
      <c r="AB26" s="2436"/>
      <c r="AC26" s="1242"/>
      <c r="AD26" s="53">
        <f t="shared" si="3"/>
        <v>0</v>
      </c>
      <c r="AE26" s="53">
        <f t="shared" si="3"/>
        <v>0</v>
      </c>
      <c r="AF26" s="53">
        <f t="shared" si="3"/>
        <v>0</v>
      </c>
      <c r="AG26" s="53">
        <f t="shared" si="4"/>
        <v>0</v>
      </c>
      <c r="AH26" s="53">
        <f t="shared" si="4"/>
        <v>0</v>
      </c>
      <c r="AI26" s="53">
        <f t="shared" si="4"/>
        <v>0</v>
      </c>
      <c r="AJ26" s="53">
        <f t="shared" si="4"/>
        <v>0</v>
      </c>
      <c r="AK26" s="2436"/>
      <c r="AL26" s="1245"/>
      <c r="AM26" s="47">
        <f t="shared" si="7"/>
        <v>0</v>
      </c>
      <c r="AN26" s="50"/>
      <c r="AO26" s="50"/>
      <c r="AP26" s="50"/>
      <c r="AQ26" s="50"/>
      <c r="AR26" s="50"/>
      <c r="AS26" s="50"/>
      <c r="AT26" s="2436"/>
      <c r="AU26" s="1248"/>
      <c r="AV26" s="47">
        <f t="shared" si="10"/>
        <v>0</v>
      </c>
      <c r="AW26" s="50"/>
      <c r="AX26" s="50"/>
      <c r="AY26" s="50"/>
      <c r="AZ26" s="50"/>
      <c r="BA26" s="50"/>
      <c r="BB26" s="50"/>
      <c r="BC26" s="2436"/>
      <c r="BD26" s="1251"/>
      <c r="BE26" s="47">
        <f t="shared" si="13"/>
        <v>0</v>
      </c>
      <c r="BF26" s="50"/>
      <c r="BG26" s="50"/>
      <c r="BH26" s="50"/>
      <c r="BI26" s="50"/>
      <c r="BJ26" s="50"/>
      <c r="BK26" s="50"/>
      <c r="BL26" s="2436"/>
      <c r="BM26" s="1254"/>
      <c r="BN26" s="47">
        <f t="shared" si="16"/>
        <v>0</v>
      </c>
      <c r="BO26" s="50"/>
      <c r="BP26" s="50"/>
      <c r="BQ26" s="50"/>
      <c r="BR26" s="50"/>
      <c r="BS26" s="50"/>
      <c r="BT26" s="50"/>
      <c r="BU26" s="1210"/>
      <c r="BV26" s="1211"/>
      <c r="BW26" s="1211"/>
      <c r="BX26" s="1211"/>
      <c r="BY26" s="1211"/>
      <c r="BZ26" s="1211"/>
      <c r="CA26" s="1211"/>
      <c r="CB26" s="1211"/>
      <c r="CC26" s="1212"/>
    </row>
    <row r="27" spans="1:81" s="58" customFormat="1" ht="40.15" customHeight="1" thickTop="1" x14ac:dyDescent="0.25">
      <c r="A27" s="37"/>
      <c r="B27" s="1334"/>
      <c r="C27" s="2447"/>
      <c r="D27" s="1096"/>
      <c r="E27" s="1093"/>
      <c r="F27" s="1093"/>
      <c r="G27" s="1093"/>
      <c r="H27" s="1093"/>
      <c r="I27" s="1093"/>
      <c r="J27" s="1219">
        <v>912</v>
      </c>
      <c r="K27" s="1216" t="str">
        <f>+Metas!K1065</f>
        <v>Campañas realizadas para el control y erradicación de la minería informal en el Departamento</v>
      </c>
      <c r="L27" s="1222"/>
      <c r="M27" s="1225">
        <f t="shared" si="0"/>
        <v>0</v>
      </c>
      <c r="N27" s="1228"/>
      <c r="O27" s="1231"/>
      <c r="P27" s="1234"/>
      <c r="Q27" s="1237"/>
      <c r="R27" s="2434">
        <f>+$J27</f>
        <v>912</v>
      </c>
      <c r="S27" s="233"/>
      <c r="T27" s="240"/>
      <c r="U27" s="240"/>
      <c r="V27" s="240"/>
      <c r="W27" s="40"/>
      <c r="X27" s="33"/>
      <c r="Y27" s="33"/>
      <c r="Z27" s="33"/>
      <c r="AA27" s="33"/>
      <c r="AB27" s="2434">
        <f t="shared" ref="AB27" si="35">+$J27</f>
        <v>912</v>
      </c>
      <c r="AC27" s="1240">
        <f t="shared" ref="AC27" si="36">+L27</f>
        <v>0</v>
      </c>
      <c r="AD27" s="51">
        <f t="shared" si="3"/>
        <v>0</v>
      </c>
      <c r="AE27" s="51">
        <f t="shared" si="3"/>
        <v>0</v>
      </c>
      <c r="AF27" s="51">
        <f t="shared" si="3"/>
        <v>0</v>
      </c>
      <c r="AG27" s="51">
        <f t="shared" si="4"/>
        <v>0</v>
      </c>
      <c r="AH27" s="51">
        <f t="shared" si="4"/>
        <v>0</v>
      </c>
      <c r="AI27" s="51">
        <f t="shared" si="4"/>
        <v>0</v>
      </c>
      <c r="AJ27" s="51">
        <f t="shared" ref="AJ27:AJ54" si="37">+AS27+BB27+BK27+BT27</f>
        <v>0</v>
      </c>
      <c r="AK27" s="2434">
        <f t="shared" ref="AK27" si="38">+$J27</f>
        <v>912</v>
      </c>
      <c r="AL27" s="1243">
        <f t="shared" si="6"/>
        <v>0</v>
      </c>
      <c r="AM27" s="45">
        <f t="shared" si="7"/>
        <v>0</v>
      </c>
      <c r="AN27" s="48"/>
      <c r="AO27" s="48"/>
      <c r="AP27" s="48"/>
      <c r="AQ27" s="48"/>
      <c r="AR27" s="48"/>
      <c r="AS27" s="48"/>
      <c r="AT27" s="2434">
        <f t="shared" ref="AT27" si="39">+$J27</f>
        <v>912</v>
      </c>
      <c r="AU27" s="1246">
        <f t="shared" si="9"/>
        <v>0</v>
      </c>
      <c r="AV27" s="45">
        <f t="shared" si="10"/>
        <v>0</v>
      </c>
      <c r="AW27" s="48"/>
      <c r="AX27" s="48"/>
      <c r="AY27" s="48"/>
      <c r="AZ27" s="48"/>
      <c r="BA27" s="48"/>
      <c r="BB27" s="48"/>
      <c r="BC27" s="2434">
        <f t="shared" ref="BC27" si="40">+$J27</f>
        <v>912</v>
      </c>
      <c r="BD27" s="1249">
        <f t="shared" si="12"/>
        <v>0</v>
      </c>
      <c r="BE27" s="45">
        <f t="shared" si="13"/>
        <v>0</v>
      </c>
      <c r="BF27" s="48"/>
      <c r="BG27" s="48"/>
      <c r="BH27" s="48"/>
      <c r="BI27" s="48"/>
      <c r="BJ27" s="48"/>
      <c r="BK27" s="48"/>
      <c r="BL27" s="2434">
        <f t="shared" ref="BL27" si="41">+$J27</f>
        <v>912</v>
      </c>
      <c r="BM27" s="1252">
        <f t="shared" si="15"/>
        <v>0</v>
      </c>
      <c r="BN27" s="45">
        <f t="shared" si="16"/>
        <v>0</v>
      </c>
      <c r="BO27" s="48"/>
      <c r="BP27" s="48"/>
      <c r="BQ27" s="48"/>
      <c r="BR27" s="48"/>
      <c r="BS27" s="48"/>
      <c r="BT27" s="48"/>
      <c r="BU27" s="1204"/>
      <c r="BV27" s="1205"/>
      <c r="BW27" s="1205"/>
      <c r="BX27" s="1205"/>
      <c r="BY27" s="1205"/>
      <c r="BZ27" s="1205"/>
      <c r="CA27" s="1205"/>
      <c r="CB27" s="1205"/>
      <c r="CC27" s="1206"/>
    </row>
    <row r="28" spans="1:81" s="58" customFormat="1" ht="40.15" customHeight="1" x14ac:dyDescent="0.25">
      <c r="A28" s="37"/>
      <c r="B28" s="1334"/>
      <c r="C28" s="2447"/>
      <c r="D28" s="1097"/>
      <c r="E28" s="1094"/>
      <c r="F28" s="1094"/>
      <c r="G28" s="1094"/>
      <c r="H28" s="1094"/>
      <c r="I28" s="1094"/>
      <c r="J28" s="1220"/>
      <c r="K28" s="1217"/>
      <c r="L28" s="1223"/>
      <c r="M28" s="1226"/>
      <c r="N28" s="1229"/>
      <c r="O28" s="1232"/>
      <c r="P28" s="1235"/>
      <c r="Q28" s="1238"/>
      <c r="R28" s="2435"/>
      <c r="S28" s="41"/>
      <c r="T28" s="241"/>
      <c r="U28" s="241"/>
      <c r="V28" s="241"/>
      <c r="W28" s="41"/>
      <c r="X28" s="34"/>
      <c r="Y28" s="34"/>
      <c r="Z28" s="34"/>
      <c r="AA28" s="34"/>
      <c r="AB28" s="2435"/>
      <c r="AC28" s="1241"/>
      <c r="AD28" s="52">
        <f t="shared" si="3"/>
        <v>0</v>
      </c>
      <c r="AE28" s="52">
        <f t="shared" si="3"/>
        <v>0</v>
      </c>
      <c r="AF28" s="52">
        <f t="shared" si="3"/>
        <v>0</v>
      </c>
      <c r="AG28" s="52">
        <f t="shared" si="3"/>
        <v>0</v>
      </c>
      <c r="AH28" s="52">
        <f t="shared" si="3"/>
        <v>0</v>
      </c>
      <c r="AI28" s="52">
        <f t="shared" si="3"/>
        <v>0</v>
      </c>
      <c r="AJ28" s="52">
        <f t="shared" si="37"/>
        <v>0</v>
      </c>
      <c r="AK28" s="2435"/>
      <c r="AL28" s="1244"/>
      <c r="AM28" s="46">
        <f t="shared" si="7"/>
        <v>0</v>
      </c>
      <c r="AN28" s="49"/>
      <c r="AO28" s="49"/>
      <c r="AP28" s="49"/>
      <c r="AQ28" s="49"/>
      <c r="AR28" s="49"/>
      <c r="AS28" s="49"/>
      <c r="AT28" s="2435"/>
      <c r="AU28" s="1247"/>
      <c r="AV28" s="46">
        <f t="shared" si="10"/>
        <v>0</v>
      </c>
      <c r="AW28" s="49"/>
      <c r="AX28" s="49"/>
      <c r="AY28" s="49"/>
      <c r="AZ28" s="49"/>
      <c r="BA28" s="49"/>
      <c r="BB28" s="49"/>
      <c r="BC28" s="2435"/>
      <c r="BD28" s="1250"/>
      <c r="BE28" s="46">
        <f t="shared" si="13"/>
        <v>0</v>
      </c>
      <c r="BF28" s="49"/>
      <c r="BG28" s="49"/>
      <c r="BH28" s="49"/>
      <c r="BI28" s="49"/>
      <c r="BJ28" s="49"/>
      <c r="BK28" s="49"/>
      <c r="BL28" s="2435"/>
      <c r="BM28" s="1253"/>
      <c r="BN28" s="46">
        <f t="shared" si="16"/>
        <v>0</v>
      </c>
      <c r="BO28" s="49"/>
      <c r="BP28" s="49"/>
      <c r="BQ28" s="49"/>
      <c r="BR28" s="49"/>
      <c r="BS28" s="49"/>
      <c r="BT28" s="49"/>
      <c r="BU28" s="1207"/>
      <c r="BV28" s="1208"/>
      <c r="BW28" s="1208"/>
      <c r="BX28" s="1208"/>
      <c r="BY28" s="1208"/>
      <c r="BZ28" s="1208"/>
      <c r="CA28" s="1208"/>
      <c r="CB28" s="1208"/>
      <c r="CC28" s="1209"/>
    </row>
    <row r="29" spans="1:81" s="58" customFormat="1" ht="40.15" customHeight="1" x14ac:dyDescent="0.25">
      <c r="A29" s="37"/>
      <c r="B29" s="1334"/>
      <c r="C29" s="2447"/>
      <c r="D29" s="1097"/>
      <c r="E29" s="1094"/>
      <c r="F29" s="1094"/>
      <c r="G29" s="1094"/>
      <c r="H29" s="1094"/>
      <c r="I29" s="1094"/>
      <c r="J29" s="1220"/>
      <c r="K29" s="1217"/>
      <c r="L29" s="1223"/>
      <c r="M29" s="1226"/>
      <c r="N29" s="1229"/>
      <c r="O29" s="1232"/>
      <c r="P29" s="1235"/>
      <c r="Q29" s="1238"/>
      <c r="R29" s="2435"/>
      <c r="S29" s="41"/>
      <c r="T29" s="241"/>
      <c r="U29" s="241"/>
      <c r="V29" s="241"/>
      <c r="W29" s="41"/>
      <c r="X29" s="34"/>
      <c r="Y29" s="34"/>
      <c r="Z29" s="34"/>
      <c r="AA29" s="34"/>
      <c r="AB29" s="2435"/>
      <c r="AC29" s="1241"/>
      <c r="AD29" s="52">
        <f t="shared" ref="AD29:AI54" si="42">+AM29+AV29+BE29+BN29</f>
        <v>0</v>
      </c>
      <c r="AE29" s="52">
        <f t="shared" si="42"/>
        <v>0</v>
      </c>
      <c r="AF29" s="52">
        <f t="shared" si="42"/>
        <v>0</v>
      </c>
      <c r="AG29" s="52">
        <f t="shared" si="42"/>
        <v>0</v>
      </c>
      <c r="AH29" s="52">
        <f t="shared" si="42"/>
        <v>0</v>
      </c>
      <c r="AI29" s="52">
        <f t="shared" si="42"/>
        <v>0</v>
      </c>
      <c r="AJ29" s="52">
        <f t="shared" si="37"/>
        <v>0</v>
      </c>
      <c r="AK29" s="2435"/>
      <c r="AL29" s="1244"/>
      <c r="AM29" s="46">
        <f t="shared" si="7"/>
        <v>0</v>
      </c>
      <c r="AN29" s="49"/>
      <c r="AO29" s="49"/>
      <c r="AP29" s="49"/>
      <c r="AQ29" s="49"/>
      <c r="AR29" s="49"/>
      <c r="AS29" s="49"/>
      <c r="AT29" s="2435"/>
      <c r="AU29" s="1247"/>
      <c r="AV29" s="46">
        <f t="shared" si="10"/>
        <v>0</v>
      </c>
      <c r="AW29" s="49"/>
      <c r="AX29" s="49"/>
      <c r="AY29" s="49"/>
      <c r="AZ29" s="49"/>
      <c r="BA29" s="49"/>
      <c r="BB29" s="49"/>
      <c r="BC29" s="2435"/>
      <c r="BD29" s="1250"/>
      <c r="BE29" s="46">
        <f t="shared" si="13"/>
        <v>0</v>
      </c>
      <c r="BF29" s="49"/>
      <c r="BG29" s="49"/>
      <c r="BH29" s="49"/>
      <c r="BI29" s="49"/>
      <c r="BJ29" s="49"/>
      <c r="BK29" s="49"/>
      <c r="BL29" s="2435"/>
      <c r="BM29" s="1253"/>
      <c r="BN29" s="46">
        <f t="shared" si="16"/>
        <v>0</v>
      </c>
      <c r="BO29" s="49"/>
      <c r="BP29" s="49"/>
      <c r="BQ29" s="49"/>
      <c r="BR29" s="49"/>
      <c r="BS29" s="49"/>
      <c r="BT29" s="49"/>
      <c r="BU29" s="1207"/>
      <c r="BV29" s="1208"/>
      <c r="BW29" s="1208"/>
      <c r="BX29" s="1208"/>
      <c r="BY29" s="1208"/>
      <c r="BZ29" s="1208"/>
      <c r="CA29" s="1208"/>
      <c r="CB29" s="1208"/>
      <c r="CC29" s="1209"/>
    </row>
    <row r="30" spans="1:81" s="58" customFormat="1" ht="40.15" customHeight="1" thickBot="1" x14ac:dyDescent="0.3">
      <c r="A30" s="37"/>
      <c r="B30" s="1334"/>
      <c r="C30" s="2447"/>
      <c r="D30" s="1098"/>
      <c r="E30" s="1095"/>
      <c r="F30" s="1095"/>
      <c r="G30" s="1095"/>
      <c r="H30" s="1095"/>
      <c r="I30" s="1095"/>
      <c r="J30" s="1221"/>
      <c r="K30" s="1218"/>
      <c r="L30" s="1224"/>
      <c r="M30" s="1227"/>
      <c r="N30" s="1230"/>
      <c r="O30" s="1233"/>
      <c r="P30" s="1236"/>
      <c r="Q30" s="1239"/>
      <c r="R30" s="2436"/>
      <c r="S30" s="42"/>
      <c r="T30" s="242"/>
      <c r="U30" s="242"/>
      <c r="V30" s="242"/>
      <c r="W30" s="42"/>
      <c r="X30" s="35"/>
      <c r="Y30" s="35"/>
      <c r="Z30" s="35"/>
      <c r="AA30" s="35"/>
      <c r="AB30" s="2436"/>
      <c r="AC30" s="1242"/>
      <c r="AD30" s="53">
        <f t="shared" si="42"/>
        <v>0</v>
      </c>
      <c r="AE30" s="53">
        <f t="shared" si="42"/>
        <v>0</v>
      </c>
      <c r="AF30" s="53">
        <f t="shared" si="42"/>
        <v>0</v>
      </c>
      <c r="AG30" s="53">
        <f t="shared" si="42"/>
        <v>0</v>
      </c>
      <c r="AH30" s="53">
        <f t="shared" si="42"/>
        <v>0</v>
      </c>
      <c r="AI30" s="53">
        <f t="shared" si="42"/>
        <v>0</v>
      </c>
      <c r="AJ30" s="53">
        <f t="shared" si="37"/>
        <v>0</v>
      </c>
      <c r="AK30" s="2436"/>
      <c r="AL30" s="1245"/>
      <c r="AM30" s="47">
        <f t="shared" si="7"/>
        <v>0</v>
      </c>
      <c r="AN30" s="50"/>
      <c r="AO30" s="50"/>
      <c r="AP30" s="50"/>
      <c r="AQ30" s="50"/>
      <c r="AR30" s="50"/>
      <c r="AS30" s="50"/>
      <c r="AT30" s="2436"/>
      <c r="AU30" s="1248"/>
      <c r="AV30" s="47">
        <f t="shared" si="10"/>
        <v>0</v>
      </c>
      <c r="AW30" s="50"/>
      <c r="AX30" s="50"/>
      <c r="AY30" s="50"/>
      <c r="AZ30" s="50"/>
      <c r="BA30" s="50"/>
      <c r="BB30" s="50"/>
      <c r="BC30" s="2436"/>
      <c r="BD30" s="1251"/>
      <c r="BE30" s="47">
        <f t="shared" si="13"/>
        <v>0</v>
      </c>
      <c r="BF30" s="50"/>
      <c r="BG30" s="50"/>
      <c r="BH30" s="50"/>
      <c r="BI30" s="50"/>
      <c r="BJ30" s="50"/>
      <c r="BK30" s="50"/>
      <c r="BL30" s="2436"/>
      <c r="BM30" s="1254"/>
      <c r="BN30" s="47">
        <f t="shared" si="16"/>
        <v>0</v>
      </c>
      <c r="BO30" s="50"/>
      <c r="BP30" s="50"/>
      <c r="BQ30" s="50"/>
      <c r="BR30" s="50"/>
      <c r="BS30" s="50"/>
      <c r="BT30" s="50"/>
      <c r="BU30" s="1210"/>
      <c r="BV30" s="1211"/>
      <c r="BW30" s="1211"/>
      <c r="BX30" s="1211"/>
      <c r="BY30" s="1211"/>
      <c r="BZ30" s="1211"/>
      <c r="CA30" s="1211"/>
      <c r="CB30" s="1211"/>
      <c r="CC30" s="1212"/>
    </row>
    <row r="31" spans="1:81" s="58" customFormat="1" ht="40.15" customHeight="1" thickTop="1" x14ac:dyDescent="0.25">
      <c r="A31" s="37"/>
      <c r="B31" s="1334"/>
      <c r="C31" s="2447"/>
      <c r="D31" s="1096"/>
      <c r="E31" s="1093"/>
      <c r="F31" s="1093"/>
      <c r="G31" s="1093"/>
      <c r="H31" s="1093"/>
      <c r="I31" s="1093"/>
      <c r="J31" s="1219">
        <v>913</v>
      </c>
      <c r="K31" s="1216" t="str">
        <f>+Metas!K1066</f>
        <v>Vías terciarias utilizadas para la minería en la región mejoradas.</v>
      </c>
      <c r="L31" s="1222"/>
      <c r="M31" s="1225">
        <f>SUM(N31:Q31)</f>
        <v>0</v>
      </c>
      <c r="N31" s="1228"/>
      <c r="O31" s="1231"/>
      <c r="P31" s="1234"/>
      <c r="Q31" s="1237"/>
      <c r="R31" s="2434">
        <f>+$J31</f>
        <v>913</v>
      </c>
      <c r="S31" s="233"/>
      <c r="T31" s="240"/>
      <c r="U31" s="240"/>
      <c r="V31" s="240"/>
      <c r="W31" s="40"/>
      <c r="X31" s="33"/>
      <c r="Y31" s="33"/>
      <c r="Z31" s="33"/>
      <c r="AA31" s="33"/>
      <c r="AB31" s="2434">
        <f t="shared" ref="AB31" si="43">+$J31</f>
        <v>913</v>
      </c>
      <c r="AC31" s="1240">
        <f t="shared" ref="AC31" si="44">+L31</f>
        <v>0</v>
      </c>
      <c r="AD31" s="51">
        <f t="shared" si="42"/>
        <v>0</v>
      </c>
      <c r="AE31" s="51">
        <f t="shared" si="42"/>
        <v>0</v>
      </c>
      <c r="AF31" s="51">
        <f t="shared" si="42"/>
        <v>0</v>
      </c>
      <c r="AG31" s="51">
        <f t="shared" si="42"/>
        <v>0</v>
      </c>
      <c r="AH31" s="51">
        <f t="shared" si="42"/>
        <v>0</v>
      </c>
      <c r="AI31" s="51">
        <f t="shared" si="42"/>
        <v>0</v>
      </c>
      <c r="AJ31" s="51">
        <f t="shared" si="37"/>
        <v>0</v>
      </c>
      <c r="AK31" s="2434">
        <f t="shared" ref="AK31" si="45">+$J31</f>
        <v>913</v>
      </c>
      <c r="AL31" s="1243">
        <f>+N31</f>
        <v>0</v>
      </c>
      <c r="AM31" s="45">
        <f t="shared" si="7"/>
        <v>0</v>
      </c>
      <c r="AN31" s="48"/>
      <c r="AO31" s="48"/>
      <c r="AP31" s="48"/>
      <c r="AQ31" s="48"/>
      <c r="AR31" s="48"/>
      <c r="AS31" s="48"/>
      <c r="AT31" s="2434">
        <f t="shared" ref="AT31" si="46">+$J31</f>
        <v>913</v>
      </c>
      <c r="AU31" s="1246">
        <f>+O31</f>
        <v>0</v>
      </c>
      <c r="AV31" s="45">
        <f t="shared" si="10"/>
        <v>0</v>
      </c>
      <c r="AW31" s="48"/>
      <c r="AX31" s="48"/>
      <c r="AY31" s="48"/>
      <c r="AZ31" s="48"/>
      <c r="BA31" s="48"/>
      <c r="BB31" s="48"/>
      <c r="BC31" s="2434">
        <f t="shared" ref="BC31" si="47">+$J31</f>
        <v>913</v>
      </c>
      <c r="BD31" s="1249">
        <f>+P31</f>
        <v>0</v>
      </c>
      <c r="BE31" s="45">
        <f t="shared" si="13"/>
        <v>0</v>
      </c>
      <c r="BF31" s="48"/>
      <c r="BG31" s="48"/>
      <c r="BH31" s="48"/>
      <c r="BI31" s="48"/>
      <c r="BJ31" s="48"/>
      <c r="BK31" s="48"/>
      <c r="BL31" s="2434">
        <f t="shared" ref="BL31" si="48">+$J31</f>
        <v>913</v>
      </c>
      <c r="BM31" s="1252">
        <f>+Q31</f>
        <v>0</v>
      </c>
      <c r="BN31" s="45">
        <f t="shared" si="16"/>
        <v>0</v>
      </c>
      <c r="BO31" s="48"/>
      <c r="BP31" s="48"/>
      <c r="BQ31" s="48"/>
      <c r="BR31" s="48"/>
      <c r="BS31" s="48"/>
      <c r="BT31" s="48"/>
      <c r="BU31" s="1204"/>
      <c r="BV31" s="1205"/>
      <c r="BW31" s="1205"/>
      <c r="BX31" s="1205"/>
      <c r="BY31" s="1205"/>
      <c r="BZ31" s="1205"/>
      <c r="CA31" s="1205"/>
      <c r="CB31" s="1205"/>
      <c r="CC31" s="1206"/>
    </row>
    <row r="32" spans="1:81" s="58" customFormat="1" ht="40.15" customHeight="1" x14ac:dyDescent="0.25">
      <c r="A32" s="37"/>
      <c r="B32" s="1334"/>
      <c r="C32" s="2447"/>
      <c r="D32" s="1097"/>
      <c r="E32" s="1094"/>
      <c r="F32" s="1094"/>
      <c r="G32" s="1094"/>
      <c r="H32" s="1094"/>
      <c r="I32" s="1094"/>
      <c r="J32" s="1220"/>
      <c r="K32" s="1217"/>
      <c r="L32" s="1223"/>
      <c r="M32" s="1226"/>
      <c r="N32" s="1229"/>
      <c r="O32" s="1232"/>
      <c r="P32" s="1235"/>
      <c r="Q32" s="1238"/>
      <c r="R32" s="2435"/>
      <c r="S32" s="41"/>
      <c r="T32" s="241"/>
      <c r="U32" s="241"/>
      <c r="V32" s="241"/>
      <c r="W32" s="41"/>
      <c r="X32" s="34"/>
      <c r="Y32" s="34"/>
      <c r="Z32" s="34"/>
      <c r="AA32" s="34"/>
      <c r="AB32" s="2435"/>
      <c r="AC32" s="1241"/>
      <c r="AD32" s="52">
        <f t="shared" si="42"/>
        <v>0</v>
      </c>
      <c r="AE32" s="52">
        <f t="shared" si="42"/>
        <v>0</v>
      </c>
      <c r="AF32" s="52">
        <f t="shared" si="42"/>
        <v>0</v>
      </c>
      <c r="AG32" s="52">
        <f t="shared" si="42"/>
        <v>0</v>
      </c>
      <c r="AH32" s="52">
        <f t="shared" si="42"/>
        <v>0</v>
      </c>
      <c r="AI32" s="52">
        <f t="shared" si="42"/>
        <v>0</v>
      </c>
      <c r="AJ32" s="52">
        <f t="shared" si="37"/>
        <v>0</v>
      </c>
      <c r="AK32" s="2435"/>
      <c r="AL32" s="1244"/>
      <c r="AM32" s="46">
        <f t="shared" si="7"/>
        <v>0</v>
      </c>
      <c r="AN32" s="49"/>
      <c r="AO32" s="49"/>
      <c r="AP32" s="49"/>
      <c r="AQ32" s="49"/>
      <c r="AR32" s="49"/>
      <c r="AS32" s="49"/>
      <c r="AT32" s="2435"/>
      <c r="AU32" s="1247"/>
      <c r="AV32" s="46">
        <f t="shared" si="10"/>
        <v>0</v>
      </c>
      <c r="AW32" s="49"/>
      <c r="AX32" s="49"/>
      <c r="AY32" s="49"/>
      <c r="AZ32" s="49"/>
      <c r="BA32" s="49"/>
      <c r="BB32" s="49"/>
      <c r="BC32" s="2435"/>
      <c r="BD32" s="1250"/>
      <c r="BE32" s="46">
        <f t="shared" si="13"/>
        <v>0</v>
      </c>
      <c r="BF32" s="49"/>
      <c r="BG32" s="49"/>
      <c r="BH32" s="49"/>
      <c r="BI32" s="49"/>
      <c r="BJ32" s="49"/>
      <c r="BK32" s="49"/>
      <c r="BL32" s="2435"/>
      <c r="BM32" s="1253"/>
      <c r="BN32" s="46">
        <f t="shared" si="16"/>
        <v>0</v>
      </c>
      <c r="BO32" s="49"/>
      <c r="BP32" s="49"/>
      <c r="BQ32" s="49"/>
      <c r="BR32" s="49"/>
      <c r="BS32" s="49"/>
      <c r="BT32" s="49"/>
      <c r="BU32" s="1207"/>
      <c r="BV32" s="1208"/>
      <c r="BW32" s="1208"/>
      <c r="BX32" s="1208"/>
      <c r="BY32" s="1208"/>
      <c r="BZ32" s="1208"/>
      <c r="CA32" s="1208"/>
      <c r="CB32" s="1208"/>
      <c r="CC32" s="1209"/>
    </row>
    <row r="33" spans="1:81" s="58" customFormat="1" ht="40.15" customHeight="1" x14ac:dyDescent="0.25">
      <c r="A33" s="37"/>
      <c r="B33" s="1334"/>
      <c r="C33" s="2447"/>
      <c r="D33" s="1097"/>
      <c r="E33" s="1094"/>
      <c r="F33" s="1094"/>
      <c r="G33" s="1094"/>
      <c r="H33" s="1094"/>
      <c r="I33" s="1094"/>
      <c r="J33" s="1220"/>
      <c r="K33" s="1217"/>
      <c r="L33" s="1223"/>
      <c r="M33" s="1226"/>
      <c r="N33" s="1229"/>
      <c r="O33" s="1232"/>
      <c r="P33" s="1235"/>
      <c r="Q33" s="1238"/>
      <c r="R33" s="2435"/>
      <c r="S33" s="41"/>
      <c r="T33" s="241"/>
      <c r="U33" s="241"/>
      <c r="V33" s="241"/>
      <c r="W33" s="41"/>
      <c r="X33" s="34"/>
      <c r="Y33" s="34"/>
      <c r="Z33" s="34"/>
      <c r="AA33" s="34"/>
      <c r="AB33" s="2435"/>
      <c r="AC33" s="1241"/>
      <c r="AD33" s="52">
        <f t="shared" si="42"/>
        <v>0</v>
      </c>
      <c r="AE33" s="52">
        <f t="shared" si="42"/>
        <v>0</v>
      </c>
      <c r="AF33" s="52">
        <f t="shared" si="42"/>
        <v>0</v>
      </c>
      <c r="AG33" s="52">
        <f t="shared" si="42"/>
        <v>0</v>
      </c>
      <c r="AH33" s="52">
        <f t="shared" si="42"/>
        <v>0</v>
      </c>
      <c r="AI33" s="52">
        <f t="shared" si="42"/>
        <v>0</v>
      </c>
      <c r="AJ33" s="52">
        <f t="shared" si="37"/>
        <v>0</v>
      </c>
      <c r="AK33" s="2435"/>
      <c r="AL33" s="1244"/>
      <c r="AM33" s="46">
        <f t="shared" si="7"/>
        <v>0</v>
      </c>
      <c r="AN33" s="49"/>
      <c r="AO33" s="49"/>
      <c r="AP33" s="49"/>
      <c r="AQ33" s="49"/>
      <c r="AR33" s="49"/>
      <c r="AS33" s="49"/>
      <c r="AT33" s="2435"/>
      <c r="AU33" s="1247"/>
      <c r="AV33" s="46">
        <f t="shared" si="10"/>
        <v>0</v>
      </c>
      <c r="AW33" s="49"/>
      <c r="AX33" s="49"/>
      <c r="AY33" s="49"/>
      <c r="AZ33" s="49"/>
      <c r="BA33" s="49"/>
      <c r="BB33" s="49"/>
      <c r="BC33" s="2435"/>
      <c r="BD33" s="1250"/>
      <c r="BE33" s="46">
        <f t="shared" si="13"/>
        <v>0</v>
      </c>
      <c r="BF33" s="49"/>
      <c r="BG33" s="49"/>
      <c r="BH33" s="49"/>
      <c r="BI33" s="49"/>
      <c r="BJ33" s="49"/>
      <c r="BK33" s="49"/>
      <c r="BL33" s="2435"/>
      <c r="BM33" s="1253"/>
      <c r="BN33" s="46">
        <f t="shared" si="16"/>
        <v>0</v>
      </c>
      <c r="BO33" s="49"/>
      <c r="BP33" s="49"/>
      <c r="BQ33" s="49"/>
      <c r="BR33" s="49"/>
      <c r="BS33" s="49"/>
      <c r="BT33" s="49"/>
      <c r="BU33" s="1207"/>
      <c r="BV33" s="1208"/>
      <c r="BW33" s="1208"/>
      <c r="BX33" s="1208"/>
      <c r="BY33" s="1208"/>
      <c r="BZ33" s="1208"/>
      <c r="CA33" s="1208"/>
      <c r="CB33" s="1208"/>
      <c r="CC33" s="1209"/>
    </row>
    <row r="34" spans="1:81" s="58" customFormat="1" ht="40.15" customHeight="1" thickBot="1" x14ac:dyDescent="0.3">
      <c r="A34" s="37"/>
      <c r="B34" s="1335"/>
      <c r="C34" s="2448"/>
      <c r="D34" s="1098"/>
      <c r="E34" s="1095"/>
      <c r="F34" s="1095"/>
      <c r="G34" s="1095"/>
      <c r="H34" s="1095"/>
      <c r="I34" s="1095"/>
      <c r="J34" s="1221"/>
      <c r="K34" s="1218"/>
      <c r="L34" s="1224"/>
      <c r="M34" s="1227"/>
      <c r="N34" s="1230"/>
      <c r="O34" s="1233"/>
      <c r="P34" s="1236"/>
      <c r="Q34" s="1239"/>
      <c r="R34" s="2436"/>
      <c r="S34" s="42"/>
      <c r="T34" s="242"/>
      <c r="U34" s="242"/>
      <c r="V34" s="242"/>
      <c r="W34" s="42"/>
      <c r="X34" s="35"/>
      <c r="Y34" s="35"/>
      <c r="Z34" s="35"/>
      <c r="AA34" s="35"/>
      <c r="AB34" s="2436"/>
      <c r="AC34" s="1242"/>
      <c r="AD34" s="53">
        <f t="shared" si="42"/>
        <v>0</v>
      </c>
      <c r="AE34" s="53">
        <f t="shared" si="42"/>
        <v>0</v>
      </c>
      <c r="AF34" s="53">
        <f t="shared" si="42"/>
        <v>0</v>
      </c>
      <c r="AG34" s="53">
        <f t="shared" si="42"/>
        <v>0</v>
      </c>
      <c r="AH34" s="53">
        <f t="shared" si="42"/>
        <v>0</v>
      </c>
      <c r="AI34" s="53">
        <f t="shared" si="42"/>
        <v>0</v>
      </c>
      <c r="AJ34" s="53">
        <f t="shared" si="37"/>
        <v>0</v>
      </c>
      <c r="AK34" s="2436"/>
      <c r="AL34" s="1245"/>
      <c r="AM34" s="47">
        <f t="shared" si="7"/>
        <v>0</v>
      </c>
      <c r="AN34" s="50"/>
      <c r="AO34" s="50"/>
      <c r="AP34" s="50"/>
      <c r="AQ34" s="50"/>
      <c r="AR34" s="50"/>
      <c r="AS34" s="50"/>
      <c r="AT34" s="2436"/>
      <c r="AU34" s="1248"/>
      <c r="AV34" s="47">
        <f t="shared" si="10"/>
        <v>0</v>
      </c>
      <c r="AW34" s="50"/>
      <c r="AX34" s="50"/>
      <c r="AY34" s="50"/>
      <c r="AZ34" s="50"/>
      <c r="BA34" s="50"/>
      <c r="BB34" s="50"/>
      <c r="BC34" s="2436"/>
      <c r="BD34" s="1251"/>
      <c r="BE34" s="47">
        <f t="shared" si="13"/>
        <v>0</v>
      </c>
      <c r="BF34" s="50"/>
      <c r="BG34" s="50"/>
      <c r="BH34" s="50"/>
      <c r="BI34" s="50"/>
      <c r="BJ34" s="50"/>
      <c r="BK34" s="50"/>
      <c r="BL34" s="2436"/>
      <c r="BM34" s="1254"/>
      <c r="BN34" s="47">
        <f t="shared" si="16"/>
        <v>0</v>
      </c>
      <c r="BO34" s="50"/>
      <c r="BP34" s="50"/>
      <c r="BQ34" s="50"/>
      <c r="BR34" s="50"/>
      <c r="BS34" s="50"/>
      <c r="BT34" s="50"/>
      <c r="BU34" s="1210"/>
      <c r="BV34" s="1211"/>
      <c r="BW34" s="1211"/>
      <c r="BX34" s="1211"/>
      <c r="BY34" s="1211"/>
      <c r="BZ34" s="1211"/>
      <c r="CA34" s="1211"/>
      <c r="CB34" s="1211"/>
      <c r="CC34" s="1212"/>
    </row>
    <row r="35" spans="1:81" s="58" customFormat="1" ht="40.15" customHeight="1" thickTop="1" x14ac:dyDescent="0.25">
      <c r="A35" s="37"/>
      <c r="B35" s="2431" t="s">
        <v>1524</v>
      </c>
      <c r="C35" s="2443" t="s">
        <v>1527</v>
      </c>
      <c r="D35" s="1096"/>
      <c r="E35" s="1093"/>
      <c r="F35" s="1093"/>
      <c r="G35" s="1093"/>
      <c r="H35" s="1093"/>
      <c r="I35" s="1093"/>
      <c r="J35" s="1219">
        <v>914</v>
      </c>
      <c r="K35" s="1216" t="str">
        <f>+Metas!K1068</f>
        <v>Eventos promocionales de la minería de la región realizados</v>
      </c>
      <c r="L35" s="1222"/>
      <c r="M35" s="1225">
        <f>SUM(N35:Q35)</f>
        <v>0</v>
      </c>
      <c r="N35" s="1228"/>
      <c r="O35" s="1231"/>
      <c r="P35" s="1234"/>
      <c r="Q35" s="1237"/>
      <c r="R35" s="2434">
        <f>+$J35</f>
        <v>914</v>
      </c>
      <c r="S35" s="233"/>
      <c r="T35" s="240"/>
      <c r="U35" s="240"/>
      <c r="V35" s="240"/>
      <c r="W35" s="40"/>
      <c r="X35" s="33"/>
      <c r="Y35" s="33"/>
      <c r="Z35" s="33"/>
      <c r="AA35" s="33"/>
      <c r="AB35" s="2434">
        <f t="shared" ref="AB35" si="49">+$J35</f>
        <v>914</v>
      </c>
      <c r="AC35" s="1240">
        <f t="shared" ref="AC35" si="50">+L35</f>
        <v>0</v>
      </c>
      <c r="AD35" s="51">
        <f t="shared" si="42"/>
        <v>0</v>
      </c>
      <c r="AE35" s="51">
        <f t="shared" si="42"/>
        <v>0</v>
      </c>
      <c r="AF35" s="51">
        <f t="shared" si="42"/>
        <v>0</v>
      </c>
      <c r="AG35" s="51">
        <f t="shared" si="42"/>
        <v>0</v>
      </c>
      <c r="AH35" s="51">
        <f t="shared" si="42"/>
        <v>0</v>
      </c>
      <c r="AI35" s="51">
        <f t="shared" si="42"/>
        <v>0</v>
      </c>
      <c r="AJ35" s="51">
        <f t="shared" si="37"/>
        <v>0</v>
      </c>
      <c r="AK35" s="2434">
        <f t="shared" ref="AK35" si="51">+$J35</f>
        <v>914</v>
      </c>
      <c r="AL35" s="1243">
        <f>+N35</f>
        <v>0</v>
      </c>
      <c r="AM35" s="45">
        <f t="shared" si="7"/>
        <v>0</v>
      </c>
      <c r="AN35" s="48"/>
      <c r="AO35" s="48"/>
      <c r="AP35" s="48"/>
      <c r="AQ35" s="48"/>
      <c r="AR35" s="48"/>
      <c r="AS35" s="48"/>
      <c r="AT35" s="2434">
        <f t="shared" ref="AT35" si="52">+$J35</f>
        <v>914</v>
      </c>
      <c r="AU35" s="1246">
        <f>+O35</f>
        <v>0</v>
      </c>
      <c r="AV35" s="45">
        <f t="shared" si="10"/>
        <v>0</v>
      </c>
      <c r="AW35" s="48"/>
      <c r="AX35" s="48"/>
      <c r="AY35" s="48"/>
      <c r="AZ35" s="48"/>
      <c r="BA35" s="48"/>
      <c r="BB35" s="48"/>
      <c r="BC35" s="2434">
        <f t="shared" ref="BC35" si="53">+$J35</f>
        <v>914</v>
      </c>
      <c r="BD35" s="1249">
        <f>+P35</f>
        <v>0</v>
      </c>
      <c r="BE35" s="45">
        <f t="shared" si="13"/>
        <v>0</v>
      </c>
      <c r="BF35" s="48"/>
      <c r="BG35" s="48"/>
      <c r="BH35" s="48"/>
      <c r="BI35" s="48"/>
      <c r="BJ35" s="48"/>
      <c r="BK35" s="48"/>
      <c r="BL35" s="2434">
        <f t="shared" ref="BL35" si="54">+$J35</f>
        <v>914</v>
      </c>
      <c r="BM35" s="1252">
        <f>+Q35</f>
        <v>0</v>
      </c>
      <c r="BN35" s="45">
        <f t="shared" si="16"/>
        <v>0</v>
      </c>
      <c r="BO35" s="48"/>
      <c r="BP35" s="48"/>
      <c r="BQ35" s="48"/>
      <c r="BR35" s="48"/>
      <c r="BS35" s="48"/>
      <c r="BT35" s="48"/>
      <c r="BU35" s="1204"/>
      <c r="BV35" s="1205"/>
      <c r="BW35" s="1205"/>
      <c r="BX35" s="1205"/>
      <c r="BY35" s="1205"/>
      <c r="BZ35" s="1205"/>
      <c r="CA35" s="1205"/>
      <c r="CB35" s="1205"/>
      <c r="CC35" s="1206"/>
    </row>
    <row r="36" spans="1:81" s="58" customFormat="1" ht="40.15" customHeight="1" x14ac:dyDescent="0.25">
      <c r="A36" s="37"/>
      <c r="B36" s="2432"/>
      <c r="C36" s="2444"/>
      <c r="D36" s="1097"/>
      <c r="E36" s="1094"/>
      <c r="F36" s="1094"/>
      <c r="G36" s="1094"/>
      <c r="H36" s="1094"/>
      <c r="I36" s="1094"/>
      <c r="J36" s="1220"/>
      <c r="K36" s="1217"/>
      <c r="L36" s="1223"/>
      <c r="M36" s="1226"/>
      <c r="N36" s="1229"/>
      <c r="O36" s="1232"/>
      <c r="P36" s="1235"/>
      <c r="Q36" s="1238"/>
      <c r="R36" s="2435"/>
      <c r="S36" s="41"/>
      <c r="T36" s="241"/>
      <c r="U36" s="241"/>
      <c r="V36" s="241"/>
      <c r="W36" s="41"/>
      <c r="X36" s="34"/>
      <c r="Y36" s="34"/>
      <c r="Z36" s="34"/>
      <c r="AA36" s="34"/>
      <c r="AB36" s="2435"/>
      <c r="AC36" s="1241"/>
      <c r="AD36" s="52">
        <f t="shared" si="42"/>
        <v>0</v>
      </c>
      <c r="AE36" s="52">
        <f t="shared" si="42"/>
        <v>0</v>
      </c>
      <c r="AF36" s="52">
        <f t="shared" si="42"/>
        <v>0</v>
      </c>
      <c r="AG36" s="52">
        <f t="shared" si="42"/>
        <v>0</v>
      </c>
      <c r="AH36" s="52">
        <f t="shared" si="42"/>
        <v>0</v>
      </c>
      <c r="AI36" s="52">
        <f t="shared" si="42"/>
        <v>0</v>
      </c>
      <c r="AJ36" s="52">
        <f t="shared" si="37"/>
        <v>0</v>
      </c>
      <c r="AK36" s="2435"/>
      <c r="AL36" s="1244"/>
      <c r="AM36" s="46">
        <f t="shared" ref="AM36:AM54" si="55">SUM(AN36:AS36)</f>
        <v>0</v>
      </c>
      <c r="AN36" s="49"/>
      <c r="AO36" s="49"/>
      <c r="AP36" s="49"/>
      <c r="AQ36" s="49"/>
      <c r="AR36" s="49"/>
      <c r="AS36" s="49"/>
      <c r="AT36" s="2435"/>
      <c r="AU36" s="1247"/>
      <c r="AV36" s="46">
        <f t="shared" ref="AV36:AV54" si="56">SUM(AW36:BB36)</f>
        <v>0</v>
      </c>
      <c r="AW36" s="49"/>
      <c r="AX36" s="49"/>
      <c r="AY36" s="49"/>
      <c r="AZ36" s="49"/>
      <c r="BA36" s="49"/>
      <c r="BB36" s="49"/>
      <c r="BC36" s="2435"/>
      <c r="BD36" s="1250"/>
      <c r="BE36" s="46">
        <f t="shared" ref="BE36:BE54" si="57">SUM(BF36:BK36)</f>
        <v>0</v>
      </c>
      <c r="BF36" s="49"/>
      <c r="BG36" s="49"/>
      <c r="BH36" s="49"/>
      <c r="BI36" s="49"/>
      <c r="BJ36" s="49"/>
      <c r="BK36" s="49"/>
      <c r="BL36" s="2435"/>
      <c r="BM36" s="1253"/>
      <c r="BN36" s="46">
        <f t="shared" ref="BN36:BN54" si="58">SUM(BO36:BT36)</f>
        <v>0</v>
      </c>
      <c r="BO36" s="49"/>
      <c r="BP36" s="49"/>
      <c r="BQ36" s="49"/>
      <c r="BR36" s="49"/>
      <c r="BS36" s="49"/>
      <c r="BT36" s="49"/>
      <c r="BU36" s="1207"/>
      <c r="BV36" s="1208"/>
      <c r="BW36" s="1208"/>
      <c r="BX36" s="1208"/>
      <c r="BY36" s="1208"/>
      <c r="BZ36" s="1208"/>
      <c r="CA36" s="1208"/>
      <c r="CB36" s="1208"/>
      <c r="CC36" s="1209"/>
    </row>
    <row r="37" spans="1:81" s="58" customFormat="1" ht="40.15" customHeight="1" x14ac:dyDescent="0.25">
      <c r="A37" s="37"/>
      <c r="B37" s="2432"/>
      <c r="C37" s="2444"/>
      <c r="D37" s="1097"/>
      <c r="E37" s="1094"/>
      <c r="F37" s="1094"/>
      <c r="G37" s="1094"/>
      <c r="H37" s="1094"/>
      <c r="I37" s="1094"/>
      <c r="J37" s="1220"/>
      <c r="K37" s="1217"/>
      <c r="L37" s="1223"/>
      <c r="M37" s="1226"/>
      <c r="N37" s="1229"/>
      <c r="O37" s="1232"/>
      <c r="P37" s="1235"/>
      <c r="Q37" s="1238"/>
      <c r="R37" s="2435"/>
      <c r="S37" s="41"/>
      <c r="T37" s="241"/>
      <c r="U37" s="241"/>
      <c r="V37" s="241"/>
      <c r="W37" s="41"/>
      <c r="X37" s="34"/>
      <c r="Y37" s="34"/>
      <c r="Z37" s="34"/>
      <c r="AA37" s="34"/>
      <c r="AB37" s="2435"/>
      <c r="AC37" s="1241"/>
      <c r="AD37" s="52">
        <f t="shared" si="42"/>
        <v>0</v>
      </c>
      <c r="AE37" s="52">
        <f t="shared" si="42"/>
        <v>0</v>
      </c>
      <c r="AF37" s="52">
        <f t="shared" si="42"/>
        <v>0</v>
      </c>
      <c r="AG37" s="52">
        <f t="shared" si="42"/>
        <v>0</v>
      </c>
      <c r="AH37" s="52">
        <f t="shared" si="42"/>
        <v>0</v>
      </c>
      <c r="AI37" s="52">
        <f t="shared" si="42"/>
        <v>0</v>
      </c>
      <c r="AJ37" s="52">
        <f t="shared" si="37"/>
        <v>0</v>
      </c>
      <c r="AK37" s="2435"/>
      <c r="AL37" s="1244"/>
      <c r="AM37" s="46">
        <f t="shared" si="55"/>
        <v>0</v>
      </c>
      <c r="AN37" s="49"/>
      <c r="AO37" s="49"/>
      <c r="AP37" s="49"/>
      <c r="AQ37" s="49"/>
      <c r="AR37" s="49"/>
      <c r="AS37" s="49"/>
      <c r="AT37" s="2435"/>
      <c r="AU37" s="1247"/>
      <c r="AV37" s="46">
        <f t="shared" si="56"/>
        <v>0</v>
      </c>
      <c r="AW37" s="49"/>
      <c r="AX37" s="49"/>
      <c r="AY37" s="49"/>
      <c r="AZ37" s="49"/>
      <c r="BA37" s="49"/>
      <c r="BB37" s="49"/>
      <c r="BC37" s="2435"/>
      <c r="BD37" s="1250"/>
      <c r="BE37" s="46">
        <f t="shared" si="57"/>
        <v>0</v>
      </c>
      <c r="BF37" s="49"/>
      <c r="BG37" s="49"/>
      <c r="BH37" s="49"/>
      <c r="BI37" s="49"/>
      <c r="BJ37" s="49"/>
      <c r="BK37" s="49"/>
      <c r="BL37" s="2435"/>
      <c r="BM37" s="1253"/>
      <c r="BN37" s="46">
        <f t="shared" si="58"/>
        <v>0</v>
      </c>
      <c r="BO37" s="49"/>
      <c r="BP37" s="49"/>
      <c r="BQ37" s="49"/>
      <c r="BR37" s="49"/>
      <c r="BS37" s="49"/>
      <c r="BT37" s="49"/>
      <c r="BU37" s="1207"/>
      <c r="BV37" s="1208"/>
      <c r="BW37" s="1208"/>
      <c r="BX37" s="1208"/>
      <c r="BY37" s="1208"/>
      <c r="BZ37" s="1208"/>
      <c r="CA37" s="1208"/>
      <c r="CB37" s="1208"/>
      <c r="CC37" s="1209"/>
    </row>
    <row r="38" spans="1:81" s="58" customFormat="1" ht="40.15" customHeight="1" thickBot="1" x14ac:dyDescent="0.3">
      <c r="A38" s="37"/>
      <c r="B38" s="2432"/>
      <c r="C38" s="2444"/>
      <c r="D38" s="1098"/>
      <c r="E38" s="1095"/>
      <c r="F38" s="1095"/>
      <c r="G38" s="1095"/>
      <c r="H38" s="1095"/>
      <c r="I38" s="1095"/>
      <c r="J38" s="1221"/>
      <c r="K38" s="1218"/>
      <c r="L38" s="1224"/>
      <c r="M38" s="1227"/>
      <c r="N38" s="1230"/>
      <c r="O38" s="1233"/>
      <c r="P38" s="1236"/>
      <c r="Q38" s="1239"/>
      <c r="R38" s="2436"/>
      <c r="S38" s="42"/>
      <c r="T38" s="242"/>
      <c r="U38" s="242"/>
      <c r="V38" s="242"/>
      <c r="W38" s="42"/>
      <c r="X38" s="35"/>
      <c r="Y38" s="35"/>
      <c r="Z38" s="35"/>
      <c r="AA38" s="35"/>
      <c r="AB38" s="2436"/>
      <c r="AC38" s="1242"/>
      <c r="AD38" s="53">
        <f t="shared" si="42"/>
        <v>0</v>
      </c>
      <c r="AE38" s="53">
        <f t="shared" si="42"/>
        <v>0</v>
      </c>
      <c r="AF38" s="53">
        <f t="shared" si="42"/>
        <v>0</v>
      </c>
      <c r="AG38" s="53">
        <f t="shared" si="42"/>
        <v>0</v>
      </c>
      <c r="AH38" s="53">
        <f t="shared" si="42"/>
        <v>0</v>
      </c>
      <c r="AI38" s="53">
        <f t="shared" si="42"/>
        <v>0</v>
      </c>
      <c r="AJ38" s="53">
        <f t="shared" si="37"/>
        <v>0</v>
      </c>
      <c r="AK38" s="2436"/>
      <c r="AL38" s="1245"/>
      <c r="AM38" s="47">
        <f t="shared" si="55"/>
        <v>0</v>
      </c>
      <c r="AN38" s="50"/>
      <c r="AO38" s="50"/>
      <c r="AP38" s="50"/>
      <c r="AQ38" s="50"/>
      <c r="AR38" s="50"/>
      <c r="AS38" s="50"/>
      <c r="AT38" s="2436"/>
      <c r="AU38" s="1248"/>
      <c r="AV38" s="47">
        <f t="shared" si="56"/>
        <v>0</v>
      </c>
      <c r="AW38" s="50"/>
      <c r="AX38" s="50"/>
      <c r="AY38" s="50"/>
      <c r="AZ38" s="50"/>
      <c r="BA38" s="50"/>
      <c r="BB38" s="50"/>
      <c r="BC38" s="2436"/>
      <c r="BD38" s="1251"/>
      <c r="BE38" s="47">
        <f t="shared" si="57"/>
        <v>0</v>
      </c>
      <c r="BF38" s="50"/>
      <c r="BG38" s="50"/>
      <c r="BH38" s="50"/>
      <c r="BI38" s="50"/>
      <c r="BJ38" s="50"/>
      <c r="BK38" s="50"/>
      <c r="BL38" s="2436"/>
      <c r="BM38" s="1254"/>
      <c r="BN38" s="47">
        <f t="shared" si="58"/>
        <v>0</v>
      </c>
      <c r="BO38" s="50"/>
      <c r="BP38" s="50"/>
      <c r="BQ38" s="50"/>
      <c r="BR38" s="50"/>
      <c r="BS38" s="50"/>
      <c r="BT38" s="50"/>
      <c r="BU38" s="1210"/>
      <c r="BV38" s="1211"/>
      <c r="BW38" s="1211"/>
      <c r="BX38" s="1211"/>
      <c r="BY38" s="1211"/>
      <c r="BZ38" s="1211"/>
      <c r="CA38" s="1211"/>
      <c r="CB38" s="1211"/>
      <c r="CC38" s="1212"/>
    </row>
    <row r="39" spans="1:81" s="58" customFormat="1" ht="40.15" customHeight="1" thickTop="1" x14ac:dyDescent="0.25">
      <c r="A39" s="37"/>
      <c r="B39" s="2432"/>
      <c r="C39" s="2444"/>
      <c r="D39" s="1096"/>
      <c r="E39" s="1093"/>
      <c r="F39" s="1093"/>
      <c r="G39" s="1093"/>
      <c r="H39" s="1093"/>
      <c r="I39" s="1093"/>
      <c r="J39" s="1219">
        <v>915</v>
      </c>
      <c r="K39" s="1216" t="str">
        <f>+Metas!K1069</f>
        <v xml:space="preserve">Reactivación de la alianza Empresa-Universidad-Estado con la estructuración de proyectos y/o iniciativas que implementen nuevas tecnologías. </v>
      </c>
      <c r="L39" s="1222"/>
      <c r="M39" s="1225">
        <f>SUM(N39:Q39)</f>
        <v>0</v>
      </c>
      <c r="N39" s="1228"/>
      <c r="O39" s="1231"/>
      <c r="P39" s="1234"/>
      <c r="Q39" s="1237"/>
      <c r="R39" s="2434">
        <f>+$J39</f>
        <v>915</v>
      </c>
      <c r="S39" s="233"/>
      <c r="T39" s="240"/>
      <c r="U39" s="240"/>
      <c r="V39" s="240"/>
      <c r="W39" s="40"/>
      <c r="X39" s="33"/>
      <c r="Y39" s="33"/>
      <c r="Z39" s="33"/>
      <c r="AA39" s="33"/>
      <c r="AB39" s="2434">
        <f t="shared" ref="AB39" si="59">+$J39</f>
        <v>915</v>
      </c>
      <c r="AC39" s="1240">
        <f t="shared" ref="AC39" si="60">+L39</f>
        <v>0</v>
      </c>
      <c r="AD39" s="51">
        <f t="shared" si="42"/>
        <v>0</v>
      </c>
      <c r="AE39" s="51">
        <f t="shared" si="42"/>
        <v>0</v>
      </c>
      <c r="AF39" s="51">
        <f t="shared" si="42"/>
        <v>0</v>
      </c>
      <c r="AG39" s="51">
        <f t="shared" si="42"/>
        <v>0</v>
      </c>
      <c r="AH39" s="51">
        <f t="shared" si="42"/>
        <v>0</v>
      </c>
      <c r="AI39" s="51">
        <f t="shared" si="42"/>
        <v>0</v>
      </c>
      <c r="AJ39" s="51">
        <f t="shared" si="37"/>
        <v>0</v>
      </c>
      <c r="AK39" s="2434">
        <f t="shared" ref="AK39" si="61">+$J39</f>
        <v>915</v>
      </c>
      <c r="AL39" s="1243">
        <f>+N39</f>
        <v>0</v>
      </c>
      <c r="AM39" s="45">
        <f t="shared" si="55"/>
        <v>0</v>
      </c>
      <c r="AN39" s="48"/>
      <c r="AO39" s="48"/>
      <c r="AP39" s="48"/>
      <c r="AQ39" s="48"/>
      <c r="AR39" s="48"/>
      <c r="AS39" s="48"/>
      <c r="AT39" s="2434">
        <f t="shared" ref="AT39" si="62">+$J39</f>
        <v>915</v>
      </c>
      <c r="AU39" s="1246">
        <f>+O39</f>
        <v>0</v>
      </c>
      <c r="AV39" s="45">
        <f t="shared" si="56"/>
        <v>0</v>
      </c>
      <c r="AW39" s="48"/>
      <c r="AX39" s="48"/>
      <c r="AY39" s="48"/>
      <c r="AZ39" s="48"/>
      <c r="BA39" s="48"/>
      <c r="BB39" s="48"/>
      <c r="BC39" s="2434">
        <f t="shared" ref="BC39" si="63">+$J39</f>
        <v>915</v>
      </c>
      <c r="BD39" s="1249">
        <f>+P39</f>
        <v>0</v>
      </c>
      <c r="BE39" s="45">
        <f t="shared" si="57"/>
        <v>0</v>
      </c>
      <c r="BF39" s="48"/>
      <c r="BG39" s="48"/>
      <c r="BH39" s="48"/>
      <c r="BI39" s="48"/>
      <c r="BJ39" s="48"/>
      <c r="BK39" s="48"/>
      <c r="BL39" s="2434">
        <f t="shared" ref="BL39" si="64">+$J39</f>
        <v>915</v>
      </c>
      <c r="BM39" s="1252">
        <f>+Q39</f>
        <v>0</v>
      </c>
      <c r="BN39" s="45">
        <f t="shared" si="58"/>
        <v>0</v>
      </c>
      <c r="BO39" s="48"/>
      <c r="BP39" s="48"/>
      <c r="BQ39" s="48"/>
      <c r="BR39" s="48"/>
      <c r="BS39" s="48"/>
      <c r="BT39" s="48"/>
      <c r="BU39" s="1204"/>
      <c r="BV39" s="1205"/>
      <c r="BW39" s="1205"/>
      <c r="BX39" s="1205"/>
      <c r="BY39" s="1205"/>
      <c r="BZ39" s="1205"/>
      <c r="CA39" s="1205"/>
      <c r="CB39" s="1205"/>
      <c r="CC39" s="1206"/>
    </row>
    <row r="40" spans="1:81" s="58" customFormat="1" ht="40.15" customHeight="1" x14ac:dyDescent="0.25">
      <c r="A40" s="37"/>
      <c r="B40" s="2432"/>
      <c r="C40" s="2444"/>
      <c r="D40" s="1097"/>
      <c r="E40" s="1094"/>
      <c r="F40" s="1094"/>
      <c r="G40" s="1094"/>
      <c r="H40" s="1094"/>
      <c r="I40" s="1094"/>
      <c r="J40" s="1220"/>
      <c r="K40" s="1217"/>
      <c r="L40" s="1223"/>
      <c r="M40" s="1226"/>
      <c r="N40" s="1229"/>
      <c r="O40" s="1232"/>
      <c r="P40" s="1235"/>
      <c r="Q40" s="1238"/>
      <c r="R40" s="2435"/>
      <c r="S40" s="41"/>
      <c r="T40" s="241"/>
      <c r="U40" s="241"/>
      <c r="V40" s="241"/>
      <c r="W40" s="41"/>
      <c r="X40" s="34"/>
      <c r="Y40" s="34"/>
      <c r="Z40" s="34"/>
      <c r="AA40" s="34"/>
      <c r="AB40" s="2435"/>
      <c r="AC40" s="1241"/>
      <c r="AD40" s="52">
        <f t="shared" si="42"/>
        <v>0</v>
      </c>
      <c r="AE40" s="52">
        <f t="shared" si="42"/>
        <v>0</v>
      </c>
      <c r="AF40" s="52">
        <f t="shared" si="42"/>
        <v>0</v>
      </c>
      <c r="AG40" s="52">
        <f t="shared" si="42"/>
        <v>0</v>
      </c>
      <c r="AH40" s="52">
        <f t="shared" si="42"/>
        <v>0</v>
      </c>
      <c r="AI40" s="52">
        <f t="shared" si="42"/>
        <v>0</v>
      </c>
      <c r="AJ40" s="52">
        <f t="shared" si="37"/>
        <v>0</v>
      </c>
      <c r="AK40" s="2435"/>
      <c r="AL40" s="1244"/>
      <c r="AM40" s="46">
        <f t="shared" si="55"/>
        <v>0</v>
      </c>
      <c r="AN40" s="49"/>
      <c r="AO40" s="49"/>
      <c r="AP40" s="49"/>
      <c r="AQ40" s="49"/>
      <c r="AR40" s="49"/>
      <c r="AS40" s="49"/>
      <c r="AT40" s="2435"/>
      <c r="AU40" s="1247"/>
      <c r="AV40" s="46">
        <f t="shared" si="56"/>
        <v>0</v>
      </c>
      <c r="AW40" s="49"/>
      <c r="AX40" s="49"/>
      <c r="AY40" s="49"/>
      <c r="AZ40" s="49"/>
      <c r="BA40" s="49"/>
      <c r="BB40" s="49"/>
      <c r="BC40" s="2435"/>
      <c r="BD40" s="1250"/>
      <c r="BE40" s="46">
        <f t="shared" si="57"/>
        <v>0</v>
      </c>
      <c r="BF40" s="49"/>
      <c r="BG40" s="49"/>
      <c r="BH40" s="49"/>
      <c r="BI40" s="49"/>
      <c r="BJ40" s="49"/>
      <c r="BK40" s="49"/>
      <c r="BL40" s="2435"/>
      <c r="BM40" s="1253"/>
      <c r="BN40" s="46">
        <f t="shared" si="58"/>
        <v>0</v>
      </c>
      <c r="BO40" s="49"/>
      <c r="BP40" s="49"/>
      <c r="BQ40" s="49"/>
      <c r="BR40" s="49"/>
      <c r="BS40" s="49"/>
      <c r="BT40" s="49"/>
      <c r="BU40" s="1207"/>
      <c r="BV40" s="1208"/>
      <c r="BW40" s="1208"/>
      <c r="BX40" s="1208"/>
      <c r="BY40" s="1208"/>
      <c r="BZ40" s="1208"/>
      <c r="CA40" s="1208"/>
      <c r="CB40" s="1208"/>
      <c r="CC40" s="1209"/>
    </row>
    <row r="41" spans="1:81" s="58" customFormat="1" ht="40.15" customHeight="1" x14ac:dyDescent="0.25">
      <c r="A41" s="37"/>
      <c r="B41" s="2432"/>
      <c r="C41" s="2444"/>
      <c r="D41" s="1097"/>
      <c r="E41" s="1094"/>
      <c r="F41" s="1094"/>
      <c r="G41" s="1094"/>
      <c r="H41" s="1094"/>
      <c r="I41" s="1094"/>
      <c r="J41" s="1220"/>
      <c r="K41" s="1217"/>
      <c r="L41" s="1223"/>
      <c r="M41" s="1226"/>
      <c r="N41" s="1229"/>
      <c r="O41" s="1232"/>
      <c r="P41" s="1235"/>
      <c r="Q41" s="1238"/>
      <c r="R41" s="2435"/>
      <c r="S41" s="41"/>
      <c r="T41" s="241"/>
      <c r="U41" s="241"/>
      <c r="V41" s="241"/>
      <c r="W41" s="41"/>
      <c r="X41" s="34"/>
      <c r="Y41" s="34"/>
      <c r="Z41" s="34"/>
      <c r="AA41" s="34"/>
      <c r="AB41" s="2435"/>
      <c r="AC41" s="1241"/>
      <c r="AD41" s="52">
        <f t="shared" si="42"/>
        <v>0</v>
      </c>
      <c r="AE41" s="52">
        <f t="shared" si="42"/>
        <v>0</v>
      </c>
      <c r="AF41" s="52">
        <f t="shared" si="42"/>
        <v>0</v>
      </c>
      <c r="AG41" s="52">
        <f t="shared" si="42"/>
        <v>0</v>
      </c>
      <c r="AH41" s="52">
        <f t="shared" si="42"/>
        <v>0</v>
      </c>
      <c r="AI41" s="52">
        <f t="shared" si="42"/>
        <v>0</v>
      </c>
      <c r="AJ41" s="52">
        <f t="shared" si="37"/>
        <v>0</v>
      </c>
      <c r="AK41" s="2435"/>
      <c r="AL41" s="1244"/>
      <c r="AM41" s="46">
        <f t="shared" si="55"/>
        <v>0</v>
      </c>
      <c r="AN41" s="49"/>
      <c r="AO41" s="49"/>
      <c r="AP41" s="49"/>
      <c r="AQ41" s="49"/>
      <c r="AR41" s="49"/>
      <c r="AS41" s="49"/>
      <c r="AT41" s="2435"/>
      <c r="AU41" s="1247"/>
      <c r="AV41" s="46">
        <f t="shared" si="56"/>
        <v>0</v>
      </c>
      <c r="AW41" s="49"/>
      <c r="AX41" s="49"/>
      <c r="AY41" s="49"/>
      <c r="AZ41" s="49"/>
      <c r="BA41" s="49"/>
      <c r="BB41" s="49"/>
      <c r="BC41" s="2435"/>
      <c r="BD41" s="1250"/>
      <c r="BE41" s="46">
        <f t="shared" si="57"/>
        <v>0</v>
      </c>
      <c r="BF41" s="49"/>
      <c r="BG41" s="49"/>
      <c r="BH41" s="49"/>
      <c r="BI41" s="49"/>
      <c r="BJ41" s="49"/>
      <c r="BK41" s="49"/>
      <c r="BL41" s="2435"/>
      <c r="BM41" s="1253"/>
      <c r="BN41" s="46">
        <f t="shared" si="58"/>
        <v>0</v>
      </c>
      <c r="BO41" s="49"/>
      <c r="BP41" s="49"/>
      <c r="BQ41" s="49"/>
      <c r="BR41" s="49"/>
      <c r="BS41" s="49"/>
      <c r="BT41" s="49"/>
      <c r="BU41" s="1207"/>
      <c r="BV41" s="1208"/>
      <c r="BW41" s="1208"/>
      <c r="BX41" s="1208"/>
      <c r="BY41" s="1208"/>
      <c r="BZ41" s="1208"/>
      <c r="CA41" s="1208"/>
      <c r="CB41" s="1208"/>
      <c r="CC41" s="1209"/>
    </row>
    <row r="42" spans="1:81" s="58" customFormat="1" ht="40.15" customHeight="1" thickBot="1" x14ac:dyDescent="0.3">
      <c r="A42" s="37"/>
      <c r="B42" s="2432"/>
      <c r="C42" s="2444"/>
      <c r="D42" s="1098"/>
      <c r="E42" s="1095"/>
      <c r="F42" s="1095"/>
      <c r="G42" s="1095"/>
      <c r="H42" s="1095"/>
      <c r="I42" s="1095"/>
      <c r="J42" s="1221"/>
      <c r="K42" s="1218"/>
      <c r="L42" s="1224"/>
      <c r="M42" s="1227"/>
      <c r="N42" s="1230"/>
      <c r="O42" s="1233"/>
      <c r="P42" s="1236"/>
      <c r="Q42" s="1239"/>
      <c r="R42" s="2436"/>
      <c r="S42" s="42"/>
      <c r="T42" s="242"/>
      <c r="U42" s="242"/>
      <c r="V42" s="242"/>
      <c r="W42" s="42"/>
      <c r="X42" s="35"/>
      <c r="Y42" s="35"/>
      <c r="Z42" s="35"/>
      <c r="AA42" s="35"/>
      <c r="AB42" s="2436"/>
      <c r="AC42" s="1242"/>
      <c r="AD42" s="53">
        <f t="shared" si="42"/>
        <v>0</v>
      </c>
      <c r="AE42" s="53">
        <f t="shared" si="42"/>
        <v>0</v>
      </c>
      <c r="AF42" s="53">
        <f t="shared" si="42"/>
        <v>0</v>
      </c>
      <c r="AG42" s="53">
        <f t="shared" si="42"/>
        <v>0</v>
      </c>
      <c r="AH42" s="53">
        <f t="shared" si="42"/>
        <v>0</v>
      </c>
      <c r="AI42" s="53">
        <f t="shared" si="42"/>
        <v>0</v>
      </c>
      <c r="AJ42" s="53">
        <f t="shared" si="37"/>
        <v>0</v>
      </c>
      <c r="AK42" s="2436"/>
      <c r="AL42" s="1245"/>
      <c r="AM42" s="47">
        <f t="shared" si="55"/>
        <v>0</v>
      </c>
      <c r="AN42" s="50"/>
      <c r="AO42" s="50"/>
      <c r="AP42" s="50"/>
      <c r="AQ42" s="50"/>
      <c r="AR42" s="50"/>
      <c r="AS42" s="50"/>
      <c r="AT42" s="2436"/>
      <c r="AU42" s="1248"/>
      <c r="AV42" s="47">
        <f t="shared" si="56"/>
        <v>0</v>
      </c>
      <c r="AW42" s="50"/>
      <c r="AX42" s="50"/>
      <c r="AY42" s="50"/>
      <c r="AZ42" s="50"/>
      <c r="BA42" s="50"/>
      <c r="BB42" s="50"/>
      <c r="BC42" s="2436"/>
      <c r="BD42" s="1251"/>
      <c r="BE42" s="47">
        <f t="shared" si="57"/>
        <v>0</v>
      </c>
      <c r="BF42" s="50"/>
      <c r="BG42" s="50"/>
      <c r="BH42" s="50"/>
      <c r="BI42" s="50"/>
      <c r="BJ42" s="50"/>
      <c r="BK42" s="50"/>
      <c r="BL42" s="2436"/>
      <c r="BM42" s="1254"/>
      <c r="BN42" s="47">
        <f t="shared" si="58"/>
        <v>0</v>
      </c>
      <c r="BO42" s="50"/>
      <c r="BP42" s="50"/>
      <c r="BQ42" s="50"/>
      <c r="BR42" s="50"/>
      <c r="BS42" s="50"/>
      <c r="BT42" s="50"/>
      <c r="BU42" s="1210"/>
      <c r="BV42" s="1211"/>
      <c r="BW42" s="1211"/>
      <c r="BX42" s="1211"/>
      <c r="BY42" s="1211"/>
      <c r="BZ42" s="1211"/>
      <c r="CA42" s="1211"/>
      <c r="CB42" s="1211"/>
      <c r="CC42" s="1212"/>
    </row>
    <row r="43" spans="1:81" s="58" customFormat="1" ht="40.15" customHeight="1" thickTop="1" x14ac:dyDescent="0.25">
      <c r="A43" s="37"/>
      <c r="B43" s="2432"/>
      <c r="C43" s="2444"/>
      <c r="D43" s="1096"/>
      <c r="E43" s="1093"/>
      <c r="F43" s="1093"/>
      <c r="G43" s="1093"/>
      <c r="H43" s="1093"/>
      <c r="I43" s="1093"/>
      <c r="J43" s="1219">
        <v>916</v>
      </c>
      <c r="K43" s="1216" t="str">
        <f>+Metas!K1070</f>
        <v>Programa de transformación de la vocación del sector minero energético diseñado</v>
      </c>
      <c r="L43" s="1222"/>
      <c r="M43" s="1225">
        <f>SUM(N43:Q43)</f>
        <v>0</v>
      </c>
      <c r="N43" s="1228"/>
      <c r="O43" s="1231"/>
      <c r="P43" s="1234"/>
      <c r="Q43" s="1237"/>
      <c r="R43" s="2434">
        <f>+$J43</f>
        <v>916</v>
      </c>
      <c r="S43" s="233"/>
      <c r="T43" s="240"/>
      <c r="U43" s="240"/>
      <c r="V43" s="240"/>
      <c r="W43" s="40"/>
      <c r="X43" s="33"/>
      <c r="Y43" s="33"/>
      <c r="Z43" s="33"/>
      <c r="AA43" s="33"/>
      <c r="AB43" s="2434">
        <f t="shared" ref="AB43" si="65">+$J43</f>
        <v>916</v>
      </c>
      <c r="AC43" s="1240">
        <f t="shared" ref="AC43" si="66">+L43</f>
        <v>0</v>
      </c>
      <c r="AD43" s="51">
        <f t="shared" si="42"/>
        <v>0</v>
      </c>
      <c r="AE43" s="51">
        <f t="shared" si="42"/>
        <v>0</v>
      </c>
      <c r="AF43" s="51">
        <f t="shared" si="42"/>
        <v>0</v>
      </c>
      <c r="AG43" s="51">
        <f t="shared" si="42"/>
        <v>0</v>
      </c>
      <c r="AH43" s="51">
        <f t="shared" si="42"/>
        <v>0</v>
      </c>
      <c r="AI43" s="51">
        <f t="shared" si="42"/>
        <v>0</v>
      </c>
      <c r="AJ43" s="51">
        <f t="shared" si="37"/>
        <v>0</v>
      </c>
      <c r="AK43" s="2434">
        <f t="shared" ref="AK43" si="67">+$J43</f>
        <v>916</v>
      </c>
      <c r="AL43" s="1243">
        <f>+N43</f>
        <v>0</v>
      </c>
      <c r="AM43" s="45">
        <f t="shared" si="55"/>
        <v>0</v>
      </c>
      <c r="AN43" s="48"/>
      <c r="AO43" s="48"/>
      <c r="AP43" s="48"/>
      <c r="AQ43" s="48"/>
      <c r="AR43" s="48"/>
      <c r="AS43" s="48"/>
      <c r="AT43" s="2434">
        <f t="shared" ref="AT43" si="68">+$J43</f>
        <v>916</v>
      </c>
      <c r="AU43" s="1246">
        <f>+O43</f>
        <v>0</v>
      </c>
      <c r="AV43" s="45">
        <f t="shared" si="56"/>
        <v>0</v>
      </c>
      <c r="AW43" s="48"/>
      <c r="AX43" s="48"/>
      <c r="AY43" s="48"/>
      <c r="AZ43" s="48"/>
      <c r="BA43" s="48"/>
      <c r="BB43" s="48"/>
      <c r="BC43" s="2434">
        <f t="shared" ref="BC43" si="69">+$J43</f>
        <v>916</v>
      </c>
      <c r="BD43" s="1249">
        <f>+P43</f>
        <v>0</v>
      </c>
      <c r="BE43" s="45">
        <f t="shared" si="57"/>
        <v>0</v>
      </c>
      <c r="BF43" s="48"/>
      <c r="BG43" s="48"/>
      <c r="BH43" s="48"/>
      <c r="BI43" s="48"/>
      <c r="BJ43" s="48"/>
      <c r="BK43" s="48"/>
      <c r="BL43" s="2434">
        <f t="shared" ref="BL43" si="70">+$J43</f>
        <v>916</v>
      </c>
      <c r="BM43" s="1252">
        <f>+Q43</f>
        <v>0</v>
      </c>
      <c r="BN43" s="45">
        <f t="shared" si="58"/>
        <v>0</v>
      </c>
      <c r="BO43" s="48"/>
      <c r="BP43" s="48"/>
      <c r="BQ43" s="48"/>
      <c r="BR43" s="48"/>
      <c r="BS43" s="48"/>
      <c r="BT43" s="48"/>
      <c r="BU43" s="1204"/>
      <c r="BV43" s="1205"/>
      <c r="BW43" s="1205"/>
      <c r="BX43" s="1205"/>
      <c r="BY43" s="1205"/>
      <c r="BZ43" s="1205"/>
      <c r="CA43" s="1205"/>
      <c r="CB43" s="1205"/>
      <c r="CC43" s="1206"/>
    </row>
    <row r="44" spans="1:81" s="58" customFormat="1" ht="40.15" customHeight="1" x14ac:dyDescent="0.25">
      <c r="A44" s="37"/>
      <c r="B44" s="2432"/>
      <c r="C44" s="2444"/>
      <c r="D44" s="1097"/>
      <c r="E44" s="1094"/>
      <c r="F44" s="1094"/>
      <c r="G44" s="1094"/>
      <c r="H44" s="1094"/>
      <c r="I44" s="1094"/>
      <c r="J44" s="1220"/>
      <c r="K44" s="1217"/>
      <c r="L44" s="1223"/>
      <c r="M44" s="1226"/>
      <c r="N44" s="1229"/>
      <c r="O44" s="1232"/>
      <c r="P44" s="1235"/>
      <c r="Q44" s="1238"/>
      <c r="R44" s="2435"/>
      <c r="S44" s="41"/>
      <c r="T44" s="241"/>
      <c r="U44" s="241"/>
      <c r="V44" s="241"/>
      <c r="W44" s="41"/>
      <c r="X44" s="34"/>
      <c r="Y44" s="34"/>
      <c r="Z44" s="34"/>
      <c r="AA44" s="34"/>
      <c r="AB44" s="2435"/>
      <c r="AC44" s="1241"/>
      <c r="AD44" s="52">
        <f t="shared" si="42"/>
        <v>0</v>
      </c>
      <c r="AE44" s="52">
        <f t="shared" si="42"/>
        <v>0</v>
      </c>
      <c r="AF44" s="52">
        <f t="shared" si="42"/>
        <v>0</v>
      </c>
      <c r="AG44" s="52">
        <f t="shared" si="42"/>
        <v>0</v>
      </c>
      <c r="AH44" s="52">
        <f t="shared" si="42"/>
        <v>0</v>
      </c>
      <c r="AI44" s="52">
        <f t="shared" si="42"/>
        <v>0</v>
      </c>
      <c r="AJ44" s="52">
        <f t="shared" si="37"/>
        <v>0</v>
      </c>
      <c r="AK44" s="2435"/>
      <c r="AL44" s="1244"/>
      <c r="AM44" s="46">
        <f t="shared" si="55"/>
        <v>0</v>
      </c>
      <c r="AN44" s="49"/>
      <c r="AO44" s="49"/>
      <c r="AP44" s="49"/>
      <c r="AQ44" s="49"/>
      <c r="AR44" s="49"/>
      <c r="AS44" s="49"/>
      <c r="AT44" s="2435"/>
      <c r="AU44" s="1247"/>
      <c r="AV44" s="46">
        <f t="shared" si="56"/>
        <v>0</v>
      </c>
      <c r="AW44" s="49"/>
      <c r="AX44" s="49"/>
      <c r="AY44" s="49"/>
      <c r="AZ44" s="49"/>
      <c r="BA44" s="49"/>
      <c r="BB44" s="49"/>
      <c r="BC44" s="2435"/>
      <c r="BD44" s="1250"/>
      <c r="BE44" s="46">
        <f t="shared" si="57"/>
        <v>0</v>
      </c>
      <c r="BF44" s="49"/>
      <c r="BG44" s="49"/>
      <c r="BH44" s="49"/>
      <c r="BI44" s="49"/>
      <c r="BJ44" s="49"/>
      <c r="BK44" s="49"/>
      <c r="BL44" s="2435"/>
      <c r="BM44" s="1253"/>
      <c r="BN44" s="46">
        <f t="shared" si="58"/>
        <v>0</v>
      </c>
      <c r="BO44" s="49"/>
      <c r="BP44" s="49"/>
      <c r="BQ44" s="49"/>
      <c r="BR44" s="49"/>
      <c r="BS44" s="49"/>
      <c r="BT44" s="49"/>
      <c r="BU44" s="1207"/>
      <c r="BV44" s="1208"/>
      <c r="BW44" s="1208"/>
      <c r="BX44" s="1208"/>
      <c r="BY44" s="1208"/>
      <c r="BZ44" s="1208"/>
      <c r="CA44" s="1208"/>
      <c r="CB44" s="1208"/>
      <c r="CC44" s="1209"/>
    </row>
    <row r="45" spans="1:81" s="58" customFormat="1" ht="40.15" customHeight="1" x14ac:dyDescent="0.25">
      <c r="A45" s="37"/>
      <c r="B45" s="2432"/>
      <c r="C45" s="2444"/>
      <c r="D45" s="1097"/>
      <c r="E45" s="1094"/>
      <c r="F45" s="1094"/>
      <c r="G45" s="1094"/>
      <c r="H45" s="1094"/>
      <c r="I45" s="1094"/>
      <c r="J45" s="1220"/>
      <c r="K45" s="1217"/>
      <c r="L45" s="1223"/>
      <c r="M45" s="1226"/>
      <c r="N45" s="1229"/>
      <c r="O45" s="1232"/>
      <c r="P45" s="1235"/>
      <c r="Q45" s="1238"/>
      <c r="R45" s="2435"/>
      <c r="S45" s="41"/>
      <c r="T45" s="241"/>
      <c r="U45" s="241"/>
      <c r="V45" s="241"/>
      <c r="W45" s="41"/>
      <c r="X45" s="34"/>
      <c r="Y45" s="34"/>
      <c r="Z45" s="34"/>
      <c r="AA45" s="34"/>
      <c r="AB45" s="2435"/>
      <c r="AC45" s="1241"/>
      <c r="AD45" s="52">
        <f t="shared" si="42"/>
        <v>0</v>
      </c>
      <c r="AE45" s="52">
        <f t="shared" si="42"/>
        <v>0</v>
      </c>
      <c r="AF45" s="52">
        <f t="shared" si="42"/>
        <v>0</v>
      </c>
      <c r="AG45" s="52">
        <f t="shared" si="42"/>
        <v>0</v>
      </c>
      <c r="AH45" s="52">
        <f t="shared" si="42"/>
        <v>0</v>
      </c>
      <c r="AI45" s="52">
        <f t="shared" si="42"/>
        <v>0</v>
      </c>
      <c r="AJ45" s="52">
        <f t="shared" si="37"/>
        <v>0</v>
      </c>
      <c r="AK45" s="2435"/>
      <c r="AL45" s="1244"/>
      <c r="AM45" s="46">
        <f t="shared" si="55"/>
        <v>0</v>
      </c>
      <c r="AN45" s="49"/>
      <c r="AO45" s="49"/>
      <c r="AP45" s="49"/>
      <c r="AQ45" s="49"/>
      <c r="AR45" s="49"/>
      <c r="AS45" s="49"/>
      <c r="AT45" s="2435"/>
      <c r="AU45" s="1247"/>
      <c r="AV45" s="46">
        <f t="shared" si="56"/>
        <v>0</v>
      </c>
      <c r="AW45" s="49"/>
      <c r="AX45" s="49"/>
      <c r="AY45" s="49"/>
      <c r="AZ45" s="49"/>
      <c r="BA45" s="49"/>
      <c r="BB45" s="49"/>
      <c r="BC45" s="2435"/>
      <c r="BD45" s="1250"/>
      <c r="BE45" s="46">
        <f t="shared" si="57"/>
        <v>0</v>
      </c>
      <c r="BF45" s="49"/>
      <c r="BG45" s="49"/>
      <c r="BH45" s="49"/>
      <c r="BI45" s="49"/>
      <c r="BJ45" s="49"/>
      <c r="BK45" s="49"/>
      <c r="BL45" s="2435"/>
      <c r="BM45" s="1253"/>
      <c r="BN45" s="46">
        <f t="shared" si="58"/>
        <v>0</v>
      </c>
      <c r="BO45" s="49"/>
      <c r="BP45" s="49"/>
      <c r="BQ45" s="49"/>
      <c r="BR45" s="49"/>
      <c r="BS45" s="49"/>
      <c r="BT45" s="49"/>
      <c r="BU45" s="1207"/>
      <c r="BV45" s="1208"/>
      <c r="BW45" s="1208"/>
      <c r="BX45" s="1208"/>
      <c r="BY45" s="1208"/>
      <c r="BZ45" s="1208"/>
      <c r="CA45" s="1208"/>
      <c r="CB45" s="1208"/>
      <c r="CC45" s="1209"/>
    </row>
    <row r="46" spans="1:81" s="58" customFormat="1" ht="40.15" customHeight="1" thickBot="1" x14ac:dyDescent="0.3">
      <c r="A46" s="37"/>
      <c r="B46" s="2432"/>
      <c r="C46" s="2445"/>
      <c r="D46" s="1098"/>
      <c r="E46" s="1095"/>
      <c r="F46" s="1095"/>
      <c r="G46" s="1095"/>
      <c r="H46" s="1095"/>
      <c r="I46" s="1095"/>
      <c r="J46" s="1221"/>
      <c r="K46" s="1218"/>
      <c r="L46" s="1224"/>
      <c r="M46" s="1227"/>
      <c r="N46" s="1230"/>
      <c r="O46" s="1233"/>
      <c r="P46" s="1236"/>
      <c r="Q46" s="1239"/>
      <c r="R46" s="2436"/>
      <c r="S46" s="42"/>
      <c r="T46" s="242"/>
      <c r="U46" s="242"/>
      <c r="V46" s="242"/>
      <c r="W46" s="42"/>
      <c r="X46" s="35"/>
      <c r="Y46" s="35"/>
      <c r="Z46" s="35"/>
      <c r="AA46" s="35"/>
      <c r="AB46" s="2436"/>
      <c r="AC46" s="1242"/>
      <c r="AD46" s="53">
        <f t="shared" si="42"/>
        <v>0</v>
      </c>
      <c r="AE46" s="53">
        <f t="shared" si="42"/>
        <v>0</v>
      </c>
      <c r="AF46" s="53">
        <f t="shared" si="42"/>
        <v>0</v>
      </c>
      <c r="AG46" s="53">
        <f t="shared" si="42"/>
        <v>0</v>
      </c>
      <c r="AH46" s="53">
        <f t="shared" si="42"/>
        <v>0</v>
      </c>
      <c r="AI46" s="53">
        <f t="shared" si="42"/>
        <v>0</v>
      </c>
      <c r="AJ46" s="53">
        <f t="shared" si="37"/>
        <v>0</v>
      </c>
      <c r="AK46" s="2436"/>
      <c r="AL46" s="1245"/>
      <c r="AM46" s="47">
        <f t="shared" si="55"/>
        <v>0</v>
      </c>
      <c r="AN46" s="50"/>
      <c r="AO46" s="50"/>
      <c r="AP46" s="50"/>
      <c r="AQ46" s="50"/>
      <c r="AR46" s="50"/>
      <c r="AS46" s="50"/>
      <c r="AT46" s="2436"/>
      <c r="AU46" s="1248"/>
      <c r="AV46" s="47">
        <f t="shared" si="56"/>
        <v>0</v>
      </c>
      <c r="AW46" s="50"/>
      <c r="AX46" s="50"/>
      <c r="AY46" s="50"/>
      <c r="AZ46" s="50"/>
      <c r="BA46" s="50"/>
      <c r="BB46" s="50"/>
      <c r="BC46" s="2436"/>
      <c r="BD46" s="1251"/>
      <c r="BE46" s="47">
        <f t="shared" si="57"/>
        <v>0</v>
      </c>
      <c r="BF46" s="50"/>
      <c r="BG46" s="50"/>
      <c r="BH46" s="50"/>
      <c r="BI46" s="50"/>
      <c r="BJ46" s="50"/>
      <c r="BK46" s="50"/>
      <c r="BL46" s="2436"/>
      <c r="BM46" s="1254"/>
      <c r="BN46" s="47">
        <f t="shared" si="58"/>
        <v>0</v>
      </c>
      <c r="BO46" s="50"/>
      <c r="BP46" s="50"/>
      <c r="BQ46" s="50"/>
      <c r="BR46" s="50"/>
      <c r="BS46" s="50"/>
      <c r="BT46" s="50"/>
      <c r="BU46" s="1210"/>
      <c r="BV46" s="1211"/>
      <c r="BW46" s="1211"/>
      <c r="BX46" s="1211"/>
      <c r="BY46" s="1211"/>
      <c r="BZ46" s="1211"/>
      <c r="CA46" s="1211"/>
      <c r="CB46" s="1211"/>
      <c r="CC46" s="1212"/>
    </row>
    <row r="47" spans="1:81" s="58" customFormat="1" ht="40.15" customHeight="1" thickTop="1" x14ac:dyDescent="0.25">
      <c r="A47" s="37"/>
      <c r="B47" s="2432"/>
      <c r="C47" s="2443" t="s">
        <v>1532</v>
      </c>
      <c r="D47" s="1096"/>
      <c r="E47" s="1093"/>
      <c r="F47" s="1093"/>
      <c r="G47" s="1093"/>
      <c r="H47" s="1093"/>
      <c r="I47" s="1093"/>
      <c r="J47" s="1219">
        <v>917</v>
      </c>
      <c r="K47" s="1216" t="str">
        <f>+Metas!K1071</f>
        <v>Incremento de la cobertura del servicio de gas domiciliario del Departamento (6 municipios)</v>
      </c>
      <c r="L47" s="2437"/>
      <c r="M47" s="2440">
        <f>SUM(N47:Q47)</f>
        <v>0</v>
      </c>
      <c r="N47" s="1482"/>
      <c r="O47" s="1484"/>
      <c r="P47" s="1486"/>
      <c r="Q47" s="1488"/>
      <c r="R47" s="2434">
        <f>+$J47</f>
        <v>917</v>
      </c>
      <c r="S47" s="233"/>
      <c r="T47" s="240"/>
      <c r="U47" s="240"/>
      <c r="V47" s="240"/>
      <c r="W47" s="40"/>
      <c r="X47" s="33"/>
      <c r="Y47" s="33"/>
      <c r="Z47" s="33"/>
      <c r="AA47" s="33"/>
      <c r="AB47" s="2434">
        <f t="shared" ref="AB47" si="71">+$J47</f>
        <v>917</v>
      </c>
      <c r="AC47" s="1240">
        <f t="shared" ref="AC47" si="72">+L47</f>
        <v>0</v>
      </c>
      <c r="AD47" s="51">
        <f t="shared" si="42"/>
        <v>0</v>
      </c>
      <c r="AE47" s="51">
        <f t="shared" si="42"/>
        <v>0</v>
      </c>
      <c r="AF47" s="51">
        <f t="shared" si="42"/>
        <v>0</v>
      </c>
      <c r="AG47" s="51">
        <f t="shared" si="42"/>
        <v>0</v>
      </c>
      <c r="AH47" s="51">
        <f t="shared" si="42"/>
        <v>0</v>
      </c>
      <c r="AI47" s="51">
        <f t="shared" si="42"/>
        <v>0</v>
      </c>
      <c r="AJ47" s="51">
        <f t="shared" si="37"/>
        <v>0</v>
      </c>
      <c r="AK47" s="2434">
        <f t="shared" ref="AK47" si="73">+$J47</f>
        <v>917</v>
      </c>
      <c r="AL47" s="1243">
        <f>+N47</f>
        <v>0</v>
      </c>
      <c r="AM47" s="45">
        <f t="shared" si="55"/>
        <v>0</v>
      </c>
      <c r="AN47" s="48"/>
      <c r="AO47" s="48"/>
      <c r="AP47" s="48"/>
      <c r="AQ47" s="48"/>
      <c r="AR47" s="48"/>
      <c r="AS47" s="48"/>
      <c r="AT47" s="2434">
        <f t="shared" ref="AT47" si="74">+$J47</f>
        <v>917</v>
      </c>
      <c r="AU47" s="1246">
        <f>+O47</f>
        <v>0</v>
      </c>
      <c r="AV47" s="45">
        <f t="shared" si="56"/>
        <v>0</v>
      </c>
      <c r="AW47" s="48"/>
      <c r="AX47" s="48"/>
      <c r="AY47" s="48"/>
      <c r="AZ47" s="48"/>
      <c r="BA47" s="48"/>
      <c r="BB47" s="48"/>
      <c r="BC47" s="2434">
        <f t="shared" ref="BC47" si="75">+$J47</f>
        <v>917</v>
      </c>
      <c r="BD47" s="1249">
        <f>+P47</f>
        <v>0</v>
      </c>
      <c r="BE47" s="45">
        <f t="shared" si="57"/>
        <v>0</v>
      </c>
      <c r="BF47" s="48"/>
      <c r="BG47" s="48"/>
      <c r="BH47" s="48"/>
      <c r="BI47" s="48"/>
      <c r="BJ47" s="48"/>
      <c r="BK47" s="48"/>
      <c r="BL47" s="2434">
        <f t="shared" ref="BL47" si="76">+$J47</f>
        <v>917</v>
      </c>
      <c r="BM47" s="1252">
        <f>+Q47</f>
        <v>0</v>
      </c>
      <c r="BN47" s="45">
        <f t="shared" si="58"/>
        <v>0</v>
      </c>
      <c r="BO47" s="48"/>
      <c r="BP47" s="48"/>
      <c r="BQ47" s="48"/>
      <c r="BR47" s="48"/>
      <c r="BS47" s="48"/>
      <c r="BT47" s="48"/>
      <c r="BU47" s="1204"/>
      <c r="BV47" s="1205"/>
      <c r="BW47" s="1205"/>
      <c r="BX47" s="1205"/>
      <c r="BY47" s="1205"/>
      <c r="BZ47" s="1205"/>
      <c r="CA47" s="1205"/>
      <c r="CB47" s="1205"/>
      <c r="CC47" s="1206"/>
    </row>
    <row r="48" spans="1:81" s="58" customFormat="1" ht="40.15" customHeight="1" x14ac:dyDescent="0.25">
      <c r="A48" s="37"/>
      <c r="B48" s="2432"/>
      <c r="C48" s="2444"/>
      <c r="D48" s="1097"/>
      <c r="E48" s="1094"/>
      <c r="F48" s="1094"/>
      <c r="G48" s="1094"/>
      <c r="H48" s="1094"/>
      <c r="I48" s="1094"/>
      <c r="J48" s="1220"/>
      <c r="K48" s="1217"/>
      <c r="L48" s="2438"/>
      <c r="M48" s="2441"/>
      <c r="N48" s="1483"/>
      <c r="O48" s="1485"/>
      <c r="P48" s="1487"/>
      <c r="Q48" s="1489"/>
      <c r="R48" s="2435"/>
      <c r="S48" s="41"/>
      <c r="T48" s="241"/>
      <c r="U48" s="241"/>
      <c r="V48" s="241"/>
      <c r="W48" s="41"/>
      <c r="X48" s="34"/>
      <c r="Y48" s="34"/>
      <c r="Z48" s="34"/>
      <c r="AA48" s="34"/>
      <c r="AB48" s="2435"/>
      <c r="AC48" s="1241"/>
      <c r="AD48" s="52">
        <f t="shared" si="42"/>
        <v>0</v>
      </c>
      <c r="AE48" s="52">
        <f t="shared" si="42"/>
        <v>0</v>
      </c>
      <c r="AF48" s="52">
        <f t="shared" si="42"/>
        <v>0</v>
      </c>
      <c r="AG48" s="52">
        <f t="shared" si="42"/>
        <v>0</v>
      </c>
      <c r="AH48" s="52">
        <f t="shared" si="42"/>
        <v>0</v>
      </c>
      <c r="AI48" s="52">
        <f t="shared" si="42"/>
        <v>0</v>
      </c>
      <c r="AJ48" s="52">
        <f t="shared" si="37"/>
        <v>0</v>
      </c>
      <c r="AK48" s="2435"/>
      <c r="AL48" s="1244"/>
      <c r="AM48" s="46">
        <f t="shared" si="55"/>
        <v>0</v>
      </c>
      <c r="AN48" s="49"/>
      <c r="AO48" s="49"/>
      <c r="AP48" s="49"/>
      <c r="AQ48" s="49"/>
      <c r="AR48" s="49"/>
      <c r="AS48" s="49"/>
      <c r="AT48" s="2435"/>
      <c r="AU48" s="1247"/>
      <c r="AV48" s="46">
        <f t="shared" si="56"/>
        <v>0</v>
      </c>
      <c r="AW48" s="49"/>
      <c r="AX48" s="49"/>
      <c r="AY48" s="49"/>
      <c r="AZ48" s="49"/>
      <c r="BA48" s="49"/>
      <c r="BB48" s="49"/>
      <c r="BC48" s="2435"/>
      <c r="BD48" s="1250"/>
      <c r="BE48" s="46">
        <f t="shared" si="57"/>
        <v>0</v>
      </c>
      <c r="BF48" s="49"/>
      <c r="BG48" s="49"/>
      <c r="BH48" s="49"/>
      <c r="BI48" s="49"/>
      <c r="BJ48" s="49"/>
      <c r="BK48" s="49"/>
      <c r="BL48" s="2435"/>
      <c r="BM48" s="1253"/>
      <c r="BN48" s="46">
        <f t="shared" si="58"/>
        <v>0</v>
      </c>
      <c r="BO48" s="49"/>
      <c r="BP48" s="49"/>
      <c r="BQ48" s="49"/>
      <c r="BR48" s="49"/>
      <c r="BS48" s="49"/>
      <c r="BT48" s="49"/>
      <c r="BU48" s="1207"/>
      <c r="BV48" s="1208"/>
      <c r="BW48" s="1208"/>
      <c r="BX48" s="1208"/>
      <c r="BY48" s="1208"/>
      <c r="BZ48" s="1208"/>
      <c r="CA48" s="1208"/>
      <c r="CB48" s="1208"/>
      <c r="CC48" s="1209"/>
    </row>
    <row r="49" spans="1:81" s="58" customFormat="1" ht="40.15" customHeight="1" x14ac:dyDescent="0.25">
      <c r="A49" s="37"/>
      <c r="B49" s="2432"/>
      <c r="C49" s="2444"/>
      <c r="D49" s="1097"/>
      <c r="E49" s="1094"/>
      <c r="F49" s="1094"/>
      <c r="G49" s="1094"/>
      <c r="H49" s="1094"/>
      <c r="I49" s="1094"/>
      <c r="J49" s="1220"/>
      <c r="K49" s="1217"/>
      <c r="L49" s="2438"/>
      <c r="M49" s="2441"/>
      <c r="N49" s="1483"/>
      <c r="O49" s="1485"/>
      <c r="P49" s="1487"/>
      <c r="Q49" s="1489"/>
      <c r="R49" s="2435"/>
      <c r="S49" s="41"/>
      <c r="T49" s="241"/>
      <c r="U49" s="241"/>
      <c r="V49" s="241"/>
      <c r="W49" s="41"/>
      <c r="X49" s="34"/>
      <c r="Y49" s="34"/>
      <c r="Z49" s="34"/>
      <c r="AA49" s="34"/>
      <c r="AB49" s="2435"/>
      <c r="AC49" s="1241"/>
      <c r="AD49" s="52">
        <f t="shared" si="42"/>
        <v>0</v>
      </c>
      <c r="AE49" s="52">
        <f t="shared" si="42"/>
        <v>0</v>
      </c>
      <c r="AF49" s="52">
        <f t="shared" si="42"/>
        <v>0</v>
      </c>
      <c r="AG49" s="52">
        <f t="shared" si="42"/>
        <v>0</v>
      </c>
      <c r="AH49" s="52">
        <f t="shared" si="42"/>
        <v>0</v>
      </c>
      <c r="AI49" s="52">
        <f t="shared" si="42"/>
        <v>0</v>
      </c>
      <c r="AJ49" s="52">
        <f t="shared" si="37"/>
        <v>0</v>
      </c>
      <c r="AK49" s="2435"/>
      <c r="AL49" s="1244"/>
      <c r="AM49" s="46">
        <f t="shared" si="55"/>
        <v>0</v>
      </c>
      <c r="AN49" s="49"/>
      <c r="AO49" s="49"/>
      <c r="AP49" s="49"/>
      <c r="AQ49" s="49"/>
      <c r="AR49" s="49"/>
      <c r="AS49" s="49"/>
      <c r="AT49" s="2435"/>
      <c r="AU49" s="1247"/>
      <c r="AV49" s="46">
        <f t="shared" si="56"/>
        <v>0</v>
      </c>
      <c r="AW49" s="49"/>
      <c r="AX49" s="49"/>
      <c r="AY49" s="49"/>
      <c r="AZ49" s="49"/>
      <c r="BA49" s="49"/>
      <c r="BB49" s="49"/>
      <c r="BC49" s="2435"/>
      <c r="BD49" s="1250"/>
      <c r="BE49" s="46">
        <f t="shared" si="57"/>
        <v>0</v>
      </c>
      <c r="BF49" s="49"/>
      <c r="BG49" s="49"/>
      <c r="BH49" s="49"/>
      <c r="BI49" s="49"/>
      <c r="BJ49" s="49"/>
      <c r="BK49" s="49"/>
      <c r="BL49" s="2435"/>
      <c r="BM49" s="1253"/>
      <c r="BN49" s="46">
        <f t="shared" si="58"/>
        <v>0</v>
      </c>
      <c r="BO49" s="49"/>
      <c r="BP49" s="49"/>
      <c r="BQ49" s="49"/>
      <c r="BR49" s="49"/>
      <c r="BS49" s="49"/>
      <c r="BT49" s="49"/>
      <c r="BU49" s="1207"/>
      <c r="BV49" s="1208"/>
      <c r="BW49" s="1208"/>
      <c r="BX49" s="1208"/>
      <c r="BY49" s="1208"/>
      <c r="BZ49" s="1208"/>
      <c r="CA49" s="1208"/>
      <c r="CB49" s="1208"/>
      <c r="CC49" s="1209"/>
    </row>
    <row r="50" spans="1:81" s="58" customFormat="1" ht="40.15" customHeight="1" thickBot="1" x14ac:dyDescent="0.3">
      <c r="A50" s="37"/>
      <c r="B50" s="2432"/>
      <c r="C50" s="2445"/>
      <c r="D50" s="1098"/>
      <c r="E50" s="1095"/>
      <c r="F50" s="1095"/>
      <c r="G50" s="1095"/>
      <c r="H50" s="1095"/>
      <c r="I50" s="1095"/>
      <c r="J50" s="1221"/>
      <c r="K50" s="1218"/>
      <c r="L50" s="2439"/>
      <c r="M50" s="2442"/>
      <c r="N50" s="1492"/>
      <c r="O50" s="1493"/>
      <c r="P50" s="1494"/>
      <c r="Q50" s="1495"/>
      <c r="R50" s="2436"/>
      <c r="S50" s="42"/>
      <c r="T50" s="242"/>
      <c r="U50" s="242"/>
      <c r="V50" s="242"/>
      <c r="W50" s="42"/>
      <c r="X50" s="35"/>
      <c r="Y50" s="35"/>
      <c r="Z50" s="35"/>
      <c r="AA50" s="35"/>
      <c r="AB50" s="2436"/>
      <c r="AC50" s="1242"/>
      <c r="AD50" s="53">
        <f t="shared" si="42"/>
        <v>0</v>
      </c>
      <c r="AE50" s="53">
        <f t="shared" si="42"/>
        <v>0</v>
      </c>
      <c r="AF50" s="53">
        <f t="shared" si="42"/>
        <v>0</v>
      </c>
      <c r="AG50" s="53">
        <f t="shared" si="42"/>
        <v>0</v>
      </c>
      <c r="AH50" s="53">
        <f t="shared" si="42"/>
        <v>0</v>
      </c>
      <c r="AI50" s="53">
        <f t="shared" si="42"/>
        <v>0</v>
      </c>
      <c r="AJ50" s="53">
        <f t="shared" si="37"/>
        <v>0</v>
      </c>
      <c r="AK50" s="2436"/>
      <c r="AL50" s="1245"/>
      <c r="AM50" s="47">
        <f t="shared" si="55"/>
        <v>0</v>
      </c>
      <c r="AN50" s="50"/>
      <c r="AO50" s="50"/>
      <c r="AP50" s="50"/>
      <c r="AQ50" s="50"/>
      <c r="AR50" s="50"/>
      <c r="AS50" s="50"/>
      <c r="AT50" s="2436"/>
      <c r="AU50" s="1248"/>
      <c r="AV50" s="47">
        <f t="shared" si="56"/>
        <v>0</v>
      </c>
      <c r="AW50" s="50"/>
      <c r="AX50" s="50"/>
      <c r="AY50" s="50"/>
      <c r="AZ50" s="50"/>
      <c r="BA50" s="50"/>
      <c r="BB50" s="50"/>
      <c r="BC50" s="2436"/>
      <c r="BD50" s="1251"/>
      <c r="BE50" s="47">
        <f t="shared" si="57"/>
        <v>0</v>
      </c>
      <c r="BF50" s="50"/>
      <c r="BG50" s="50"/>
      <c r="BH50" s="50"/>
      <c r="BI50" s="50"/>
      <c r="BJ50" s="50"/>
      <c r="BK50" s="50"/>
      <c r="BL50" s="2436"/>
      <c r="BM50" s="1254"/>
      <c r="BN50" s="47">
        <f t="shared" si="58"/>
        <v>0</v>
      </c>
      <c r="BO50" s="50"/>
      <c r="BP50" s="50"/>
      <c r="BQ50" s="50"/>
      <c r="BR50" s="50"/>
      <c r="BS50" s="50"/>
      <c r="BT50" s="50"/>
      <c r="BU50" s="1210"/>
      <c r="BV50" s="1211"/>
      <c r="BW50" s="1211"/>
      <c r="BX50" s="1211"/>
      <c r="BY50" s="1211"/>
      <c r="BZ50" s="1211"/>
      <c r="CA50" s="1211"/>
      <c r="CB50" s="1211"/>
      <c r="CC50" s="1212"/>
    </row>
    <row r="51" spans="1:81" s="58" customFormat="1" ht="40.15" customHeight="1" thickTop="1" x14ac:dyDescent="0.25">
      <c r="A51" s="37"/>
      <c r="B51" s="2432"/>
      <c r="C51" s="2446" t="s">
        <v>1534</v>
      </c>
      <c r="D51" s="1096"/>
      <c r="E51" s="1093"/>
      <c r="F51" s="1093"/>
      <c r="G51" s="1093"/>
      <c r="H51" s="1093"/>
      <c r="I51" s="1093"/>
      <c r="J51" s="1219">
        <v>918</v>
      </c>
      <c r="K51" s="1216" t="str">
        <f>+Metas!K1072</f>
        <v>Proyectos diseñados, formulados y/o ejecutados con utilización de energías alternativas y/o renovables</v>
      </c>
      <c r="L51" s="1222"/>
      <c r="M51" s="1225">
        <f>SUM(N51:Q51)</f>
        <v>0</v>
      </c>
      <c r="N51" s="1228"/>
      <c r="O51" s="1231"/>
      <c r="P51" s="1234"/>
      <c r="Q51" s="1237"/>
      <c r="R51" s="2434">
        <f>+$J51</f>
        <v>918</v>
      </c>
      <c r="S51" s="233"/>
      <c r="T51" s="240"/>
      <c r="U51" s="240"/>
      <c r="V51" s="240"/>
      <c r="W51" s="40"/>
      <c r="X51" s="33"/>
      <c r="Y51" s="33"/>
      <c r="Z51" s="33"/>
      <c r="AA51" s="33"/>
      <c r="AB51" s="2434">
        <f t="shared" ref="AB51" si="77">+$J51</f>
        <v>918</v>
      </c>
      <c r="AC51" s="1240">
        <f t="shared" ref="AC51" si="78">+L51</f>
        <v>0</v>
      </c>
      <c r="AD51" s="51">
        <f t="shared" si="42"/>
        <v>0</v>
      </c>
      <c r="AE51" s="51">
        <f t="shared" si="42"/>
        <v>0</v>
      </c>
      <c r="AF51" s="51">
        <f t="shared" si="42"/>
        <v>0</v>
      </c>
      <c r="AG51" s="51">
        <f t="shared" si="42"/>
        <v>0</v>
      </c>
      <c r="AH51" s="51">
        <f t="shared" si="42"/>
        <v>0</v>
      </c>
      <c r="AI51" s="51">
        <f t="shared" si="42"/>
        <v>0</v>
      </c>
      <c r="AJ51" s="51">
        <f t="shared" si="37"/>
        <v>0</v>
      </c>
      <c r="AK51" s="2434">
        <f t="shared" ref="AK51" si="79">+$J51</f>
        <v>918</v>
      </c>
      <c r="AL51" s="1243">
        <f>+N51</f>
        <v>0</v>
      </c>
      <c r="AM51" s="45">
        <f t="shared" si="55"/>
        <v>0</v>
      </c>
      <c r="AN51" s="48"/>
      <c r="AO51" s="48"/>
      <c r="AP51" s="48"/>
      <c r="AQ51" s="48"/>
      <c r="AR51" s="48"/>
      <c r="AS51" s="48"/>
      <c r="AT51" s="2434">
        <f t="shared" ref="AT51" si="80">+$J51</f>
        <v>918</v>
      </c>
      <c r="AU51" s="1246">
        <f>+O51</f>
        <v>0</v>
      </c>
      <c r="AV51" s="45">
        <f t="shared" si="56"/>
        <v>0</v>
      </c>
      <c r="AW51" s="48"/>
      <c r="AX51" s="48"/>
      <c r="AY51" s="48"/>
      <c r="AZ51" s="48"/>
      <c r="BA51" s="48"/>
      <c r="BB51" s="48"/>
      <c r="BC51" s="2434">
        <f t="shared" ref="BC51" si="81">+$J51</f>
        <v>918</v>
      </c>
      <c r="BD51" s="1249">
        <f>+P51</f>
        <v>0</v>
      </c>
      <c r="BE51" s="45">
        <f t="shared" si="57"/>
        <v>0</v>
      </c>
      <c r="BF51" s="48"/>
      <c r="BG51" s="48"/>
      <c r="BH51" s="48"/>
      <c r="BI51" s="48"/>
      <c r="BJ51" s="48"/>
      <c r="BK51" s="48"/>
      <c r="BL51" s="2434">
        <f t="shared" ref="BL51" si="82">+$J51</f>
        <v>918</v>
      </c>
      <c r="BM51" s="1252">
        <f>+Q51</f>
        <v>0</v>
      </c>
      <c r="BN51" s="45">
        <f t="shared" si="58"/>
        <v>0</v>
      </c>
      <c r="BO51" s="48"/>
      <c r="BP51" s="48"/>
      <c r="BQ51" s="48"/>
      <c r="BR51" s="48"/>
      <c r="BS51" s="48"/>
      <c r="BT51" s="48"/>
      <c r="BU51" s="1204"/>
      <c r="BV51" s="1205"/>
      <c r="BW51" s="1205"/>
      <c r="BX51" s="1205"/>
      <c r="BY51" s="1205"/>
      <c r="BZ51" s="1205"/>
      <c r="CA51" s="1205"/>
      <c r="CB51" s="1205"/>
      <c r="CC51" s="1206"/>
    </row>
    <row r="52" spans="1:81" s="58" customFormat="1" ht="40.15" customHeight="1" x14ac:dyDescent="0.25">
      <c r="A52" s="37"/>
      <c r="B52" s="2432"/>
      <c r="C52" s="2447"/>
      <c r="D52" s="1097"/>
      <c r="E52" s="1094"/>
      <c r="F52" s="1094"/>
      <c r="G52" s="1094"/>
      <c r="H52" s="1094"/>
      <c r="I52" s="1094"/>
      <c r="J52" s="1220"/>
      <c r="K52" s="1217"/>
      <c r="L52" s="1223"/>
      <c r="M52" s="1226"/>
      <c r="N52" s="1229"/>
      <c r="O52" s="1232"/>
      <c r="P52" s="1235"/>
      <c r="Q52" s="1238"/>
      <c r="R52" s="2435"/>
      <c r="S52" s="41"/>
      <c r="T52" s="241"/>
      <c r="U52" s="241"/>
      <c r="V52" s="241"/>
      <c r="W52" s="41"/>
      <c r="X52" s="34"/>
      <c r="Y52" s="34"/>
      <c r="Z52" s="34"/>
      <c r="AA52" s="34"/>
      <c r="AB52" s="2435"/>
      <c r="AC52" s="1241"/>
      <c r="AD52" s="52">
        <f t="shared" si="42"/>
        <v>0</v>
      </c>
      <c r="AE52" s="52">
        <f t="shared" si="42"/>
        <v>0</v>
      </c>
      <c r="AF52" s="52">
        <f t="shared" si="42"/>
        <v>0</v>
      </c>
      <c r="AG52" s="52">
        <f t="shared" si="42"/>
        <v>0</v>
      </c>
      <c r="AH52" s="52">
        <f t="shared" si="42"/>
        <v>0</v>
      </c>
      <c r="AI52" s="52">
        <f t="shared" si="42"/>
        <v>0</v>
      </c>
      <c r="AJ52" s="52">
        <f t="shared" si="37"/>
        <v>0</v>
      </c>
      <c r="AK52" s="2435"/>
      <c r="AL52" s="1244"/>
      <c r="AM52" s="46">
        <f t="shared" si="55"/>
        <v>0</v>
      </c>
      <c r="AN52" s="49"/>
      <c r="AO52" s="49"/>
      <c r="AP52" s="49"/>
      <c r="AQ52" s="49"/>
      <c r="AR52" s="49"/>
      <c r="AS52" s="49"/>
      <c r="AT52" s="2435"/>
      <c r="AU52" s="1247"/>
      <c r="AV52" s="46">
        <f t="shared" si="56"/>
        <v>0</v>
      </c>
      <c r="AW52" s="49"/>
      <c r="AX52" s="49"/>
      <c r="AY52" s="49"/>
      <c r="AZ52" s="49"/>
      <c r="BA52" s="49"/>
      <c r="BB52" s="49"/>
      <c r="BC52" s="2435"/>
      <c r="BD52" s="1250"/>
      <c r="BE52" s="46">
        <f t="shared" si="57"/>
        <v>0</v>
      </c>
      <c r="BF52" s="49"/>
      <c r="BG52" s="49"/>
      <c r="BH52" s="49"/>
      <c r="BI52" s="49"/>
      <c r="BJ52" s="49"/>
      <c r="BK52" s="49"/>
      <c r="BL52" s="2435"/>
      <c r="BM52" s="1253"/>
      <c r="BN52" s="46">
        <f t="shared" si="58"/>
        <v>0</v>
      </c>
      <c r="BO52" s="49"/>
      <c r="BP52" s="49"/>
      <c r="BQ52" s="49"/>
      <c r="BR52" s="49"/>
      <c r="BS52" s="49"/>
      <c r="BT52" s="49"/>
      <c r="BU52" s="1207"/>
      <c r="BV52" s="1208"/>
      <c r="BW52" s="1208"/>
      <c r="BX52" s="1208"/>
      <c r="BY52" s="1208"/>
      <c r="BZ52" s="1208"/>
      <c r="CA52" s="1208"/>
      <c r="CB52" s="1208"/>
      <c r="CC52" s="1209"/>
    </row>
    <row r="53" spans="1:81" s="58" customFormat="1" ht="40.15" customHeight="1" x14ac:dyDescent="0.25">
      <c r="A53" s="37"/>
      <c r="B53" s="2432"/>
      <c r="C53" s="2447"/>
      <c r="D53" s="1097"/>
      <c r="E53" s="1094"/>
      <c r="F53" s="1094"/>
      <c r="G53" s="1094"/>
      <c r="H53" s="1094"/>
      <c r="I53" s="1094"/>
      <c r="J53" s="1220"/>
      <c r="K53" s="1217"/>
      <c r="L53" s="1223"/>
      <c r="M53" s="1226"/>
      <c r="N53" s="1229"/>
      <c r="O53" s="1232"/>
      <c r="P53" s="1235"/>
      <c r="Q53" s="1238"/>
      <c r="R53" s="2435"/>
      <c r="S53" s="41"/>
      <c r="T53" s="241"/>
      <c r="U53" s="241"/>
      <c r="V53" s="241"/>
      <c r="W53" s="41"/>
      <c r="X53" s="34"/>
      <c r="Y53" s="34"/>
      <c r="Z53" s="34"/>
      <c r="AA53" s="34"/>
      <c r="AB53" s="2435"/>
      <c r="AC53" s="1241"/>
      <c r="AD53" s="52">
        <f t="shared" si="42"/>
        <v>0</v>
      </c>
      <c r="AE53" s="52">
        <f t="shared" si="42"/>
        <v>0</v>
      </c>
      <c r="AF53" s="52">
        <f t="shared" si="42"/>
        <v>0</v>
      </c>
      <c r="AG53" s="52">
        <f t="shared" si="42"/>
        <v>0</v>
      </c>
      <c r="AH53" s="52">
        <f t="shared" si="42"/>
        <v>0</v>
      </c>
      <c r="AI53" s="52">
        <f t="shared" si="42"/>
        <v>0</v>
      </c>
      <c r="AJ53" s="52">
        <f t="shared" si="37"/>
        <v>0</v>
      </c>
      <c r="AK53" s="2435"/>
      <c r="AL53" s="1244"/>
      <c r="AM53" s="46">
        <f t="shared" si="55"/>
        <v>0</v>
      </c>
      <c r="AN53" s="49"/>
      <c r="AO53" s="49"/>
      <c r="AP53" s="49"/>
      <c r="AQ53" s="49"/>
      <c r="AR53" s="49"/>
      <c r="AS53" s="49"/>
      <c r="AT53" s="2435"/>
      <c r="AU53" s="1247"/>
      <c r="AV53" s="46">
        <f t="shared" si="56"/>
        <v>0</v>
      </c>
      <c r="AW53" s="49"/>
      <c r="AX53" s="49"/>
      <c r="AY53" s="49"/>
      <c r="AZ53" s="49"/>
      <c r="BA53" s="49"/>
      <c r="BB53" s="49"/>
      <c r="BC53" s="2435"/>
      <c r="BD53" s="1250"/>
      <c r="BE53" s="46">
        <f t="shared" si="57"/>
        <v>0</v>
      </c>
      <c r="BF53" s="49"/>
      <c r="BG53" s="49"/>
      <c r="BH53" s="49"/>
      <c r="BI53" s="49"/>
      <c r="BJ53" s="49"/>
      <c r="BK53" s="49"/>
      <c r="BL53" s="2435"/>
      <c r="BM53" s="1253"/>
      <c r="BN53" s="46">
        <f t="shared" si="58"/>
        <v>0</v>
      </c>
      <c r="BO53" s="49"/>
      <c r="BP53" s="49"/>
      <c r="BQ53" s="49"/>
      <c r="BR53" s="49"/>
      <c r="BS53" s="49"/>
      <c r="BT53" s="49"/>
      <c r="BU53" s="1207"/>
      <c r="BV53" s="1208"/>
      <c r="BW53" s="1208"/>
      <c r="BX53" s="1208"/>
      <c r="BY53" s="1208"/>
      <c r="BZ53" s="1208"/>
      <c r="CA53" s="1208"/>
      <c r="CB53" s="1208"/>
      <c r="CC53" s="1209"/>
    </row>
    <row r="54" spans="1:81" s="58" customFormat="1" ht="40.15" customHeight="1" thickBot="1" x14ac:dyDescent="0.3">
      <c r="A54" s="37"/>
      <c r="B54" s="2433"/>
      <c r="C54" s="2448"/>
      <c r="D54" s="1098"/>
      <c r="E54" s="1095"/>
      <c r="F54" s="1095"/>
      <c r="G54" s="1095"/>
      <c r="H54" s="1095"/>
      <c r="I54" s="1095"/>
      <c r="J54" s="1221"/>
      <c r="K54" s="1218"/>
      <c r="L54" s="1224"/>
      <c r="M54" s="1227"/>
      <c r="N54" s="1230"/>
      <c r="O54" s="1233"/>
      <c r="P54" s="1236"/>
      <c r="Q54" s="1239"/>
      <c r="R54" s="2436"/>
      <c r="S54" s="42"/>
      <c r="T54" s="242"/>
      <c r="U54" s="242"/>
      <c r="V54" s="242"/>
      <c r="W54" s="42"/>
      <c r="X54" s="35"/>
      <c r="Y54" s="35"/>
      <c r="Z54" s="35"/>
      <c r="AA54" s="35"/>
      <c r="AB54" s="2436"/>
      <c r="AC54" s="1242"/>
      <c r="AD54" s="53">
        <f t="shared" si="42"/>
        <v>0</v>
      </c>
      <c r="AE54" s="53">
        <f t="shared" si="42"/>
        <v>0</v>
      </c>
      <c r="AF54" s="53">
        <f t="shared" si="42"/>
        <v>0</v>
      </c>
      <c r="AG54" s="53">
        <f t="shared" si="42"/>
        <v>0</v>
      </c>
      <c r="AH54" s="53">
        <f t="shared" si="42"/>
        <v>0</v>
      </c>
      <c r="AI54" s="53">
        <f t="shared" si="42"/>
        <v>0</v>
      </c>
      <c r="AJ54" s="53">
        <f t="shared" si="37"/>
        <v>0</v>
      </c>
      <c r="AK54" s="2436"/>
      <c r="AL54" s="1245"/>
      <c r="AM54" s="47">
        <f t="shared" si="55"/>
        <v>0</v>
      </c>
      <c r="AN54" s="50"/>
      <c r="AO54" s="50"/>
      <c r="AP54" s="50"/>
      <c r="AQ54" s="50"/>
      <c r="AR54" s="50"/>
      <c r="AS54" s="50"/>
      <c r="AT54" s="2436"/>
      <c r="AU54" s="1248"/>
      <c r="AV54" s="47">
        <f t="shared" si="56"/>
        <v>0</v>
      </c>
      <c r="AW54" s="50"/>
      <c r="AX54" s="50"/>
      <c r="AY54" s="50"/>
      <c r="AZ54" s="50"/>
      <c r="BA54" s="50"/>
      <c r="BB54" s="50"/>
      <c r="BC54" s="2436"/>
      <c r="BD54" s="1251"/>
      <c r="BE54" s="47">
        <f t="shared" si="57"/>
        <v>0</v>
      </c>
      <c r="BF54" s="50"/>
      <c r="BG54" s="50"/>
      <c r="BH54" s="50"/>
      <c r="BI54" s="50"/>
      <c r="BJ54" s="50"/>
      <c r="BK54" s="50"/>
      <c r="BL54" s="2436"/>
      <c r="BM54" s="1254"/>
      <c r="BN54" s="47">
        <f t="shared" si="58"/>
        <v>0</v>
      </c>
      <c r="BO54" s="50"/>
      <c r="BP54" s="50"/>
      <c r="BQ54" s="50"/>
      <c r="BR54" s="50"/>
      <c r="BS54" s="50"/>
      <c r="BT54" s="50"/>
      <c r="BU54" s="1210"/>
      <c r="BV54" s="1211"/>
      <c r="BW54" s="1211"/>
      <c r="BX54" s="1211"/>
      <c r="BY54" s="1211"/>
      <c r="BZ54" s="1211"/>
      <c r="CA54" s="1211"/>
      <c r="CB54" s="1211"/>
      <c r="CC54" s="1212"/>
    </row>
    <row r="55" spans="1:81" ht="16.149999999999999" customHeight="1" thickTop="1" x14ac:dyDescent="0.25"/>
  </sheetData>
  <mergeCells count="438">
    <mergeCell ref="BF2:BK2"/>
    <mergeCell ref="BL2:BT2"/>
    <mergeCell ref="BU2:BW2"/>
    <mergeCell ref="BX2:CC2"/>
    <mergeCell ref="C3:H3"/>
    <mergeCell ref="L3:Q3"/>
    <mergeCell ref="R3:S3"/>
    <mergeCell ref="T3:V3"/>
    <mergeCell ref="W3:AA3"/>
    <mergeCell ref="AB3:AJ3"/>
    <mergeCell ref="W2:AA2"/>
    <mergeCell ref="AB2:AJ2"/>
    <mergeCell ref="AK2:AM2"/>
    <mergeCell ref="AN2:AS2"/>
    <mergeCell ref="AT2:BB2"/>
    <mergeCell ref="BC2:BE2"/>
    <mergeCell ref="C2:H2"/>
    <mergeCell ref="L2:Q2"/>
    <mergeCell ref="R2:S2"/>
    <mergeCell ref="T2:V2"/>
    <mergeCell ref="BU3:BW3"/>
    <mergeCell ref="BX3:CC3"/>
    <mergeCell ref="AT3:BB3"/>
    <mergeCell ref="BC3:BE3"/>
    <mergeCell ref="C4:H5"/>
    <mergeCell ref="L4:Q4"/>
    <mergeCell ref="R4:S5"/>
    <mergeCell ref="T4:V4"/>
    <mergeCell ref="W4:AA4"/>
    <mergeCell ref="AB4:AJ5"/>
    <mergeCell ref="AK4:AM4"/>
    <mergeCell ref="AN4:AS4"/>
    <mergeCell ref="AK3:AM3"/>
    <mergeCell ref="AN3:AS3"/>
    <mergeCell ref="BF3:BK3"/>
    <mergeCell ref="BL3:BT3"/>
    <mergeCell ref="AK5:AM5"/>
    <mergeCell ref="AN5:AS5"/>
    <mergeCell ref="BC5:BE5"/>
    <mergeCell ref="AT4:BB5"/>
    <mergeCell ref="BC4:BE4"/>
    <mergeCell ref="BF4:BK4"/>
    <mergeCell ref="BL4:BT5"/>
    <mergeCell ref="BU4:BW4"/>
    <mergeCell ref="BX4:CC4"/>
    <mergeCell ref="BF5:BK5"/>
    <mergeCell ref="BU5:BW5"/>
    <mergeCell ref="BX5:CC5"/>
    <mergeCell ref="B7:B9"/>
    <mergeCell ref="C7:C9"/>
    <mergeCell ref="D7:D9"/>
    <mergeCell ref="E7:E9"/>
    <mergeCell ref="F7:F9"/>
    <mergeCell ref="G7:G9"/>
    <mergeCell ref="L5:Q5"/>
    <mergeCell ref="T5:V5"/>
    <mergeCell ref="W5:AA5"/>
    <mergeCell ref="B2:B5"/>
    <mergeCell ref="N7:N9"/>
    <mergeCell ref="O7:O9"/>
    <mergeCell ref="P7:P9"/>
    <mergeCell ref="Q7:Q9"/>
    <mergeCell ref="R7:R9"/>
    <mergeCell ref="S7:S9"/>
    <mergeCell ref="H7:H9"/>
    <mergeCell ref="I7:I9"/>
    <mergeCell ref="J7:J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L11:L14"/>
    <mergeCell ref="M11:M14"/>
    <mergeCell ref="N11:N14"/>
    <mergeCell ref="O11:O14"/>
    <mergeCell ref="BS8:BS9"/>
    <mergeCell ref="BT8:BT9"/>
    <mergeCell ref="B11:B34"/>
    <mergeCell ref="C11:C1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M11:BM14"/>
    <mergeCell ref="BU11:CC11"/>
    <mergeCell ref="BU12:CC12"/>
    <mergeCell ref="BU13:CC13"/>
    <mergeCell ref="BU14:CC14"/>
    <mergeCell ref="C15:C34"/>
    <mergeCell ref="D15:D18"/>
    <mergeCell ref="E15:E18"/>
    <mergeCell ref="F15:F18"/>
    <mergeCell ref="G15:G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N15:N18"/>
    <mergeCell ref="O15:O18"/>
    <mergeCell ref="P15:P18"/>
    <mergeCell ref="Q15:Q18"/>
    <mergeCell ref="R15:R18"/>
    <mergeCell ref="AB15:AB18"/>
    <mergeCell ref="H15:H18"/>
    <mergeCell ref="I15:I18"/>
    <mergeCell ref="J15:J18"/>
    <mergeCell ref="K15:K18"/>
    <mergeCell ref="L15:L18"/>
    <mergeCell ref="M15:M18"/>
    <mergeCell ref="BD15:BD18"/>
    <mergeCell ref="BL15:BL18"/>
    <mergeCell ref="BM15:BM18"/>
    <mergeCell ref="BU15:CC15"/>
    <mergeCell ref="BU16:CC16"/>
    <mergeCell ref="BU17:CC17"/>
    <mergeCell ref="BU18:CC18"/>
    <mergeCell ref="AC15:AC18"/>
    <mergeCell ref="AK15:AK18"/>
    <mergeCell ref="AL15:AL18"/>
    <mergeCell ref="AT15:AT18"/>
    <mergeCell ref="AU15:AU18"/>
    <mergeCell ref="BC15:BC18"/>
    <mergeCell ref="L19:L22"/>
    <mergeCell ref="M19:M22"/>
    <mergeCell ref="N19:N22"/>
    <mergeCell ref="O19:O22"/>
    <mergeCell ref="D19:D22"/>
    <mergeCell ref="E19:E22"/>
    <mergeCell ref="F19:F22"/>
    <mergeCell ref="G19:G22"/>
    <mergeCell ref="H19:H22"/>
    <mergeCell ref="I19:I22"/>
    <mergeCell ref="BM19:BM22"/>
    <mergeCell ref="BU19:CC19"/>
    <mergeCell ref="BU20:CC20"/>
    <mergeCell ref="BU21:CC21"/>
    <mergeCell ref="BU22:CC22"/>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O23:O26"/>
    <mergeCell ref="P23:P26"/>
    <mergeCell ref="Q23:Q26"/>
    <mergeCell ref="R23:R26"/>
    <mergeCell ref="AB23:AB26"/>
    <mergeCell ref="AC23:AC26"/>
    <mergeCell ref="I23:I26"/>
    <mergeCell ref="J23:J26"/>
    <mergeCell ref="K23:K26"/>
    <mergeCell ref="L23:L26"/>
    <mergeCell ref="M23:M26"/>
    <mergeCell ref="N23:N26"/>
    <mergeCell ref="BL23:BL26"/>
    <mergeCell ref="BM23:BM26"/>
    <mergeCell ref="BU23:CC23"/>
    <mergeCell ref="BU24:CC24"/>
    <mergeCell ref="BU25:CC25"/>
    <mergeCell ref="BU26:CC26"/>
    <mergeCell ref="AK23:AK26"/>
    <mergeCell ref="AL23:AL26"/>
    <mergeCell ref="AT23:AT26"/>
    <mergeCell ref="AU23:AU26"/>
    <mergeCell ref="BC23:BC26"/>
    <mergeCell ref="BD23:BD26"/>
    <mergeCell ref="L27:L30"/>
    <mergeCell ref="M27:M30"/>
    <mergeCell ref="N27:N30"/>
    <mergeCell ref="O27:O30"/>
    <mergeCell ref="D27:D30"/>
    <mergeCell ref="E27:E30"/>
    <mergeCell ref="F27:F30"/>
    <mergeCell ref="G27:G30"/>
    <mergeCell ref="H27:H30"/>
    <mergeCell ref="I27:I30"/>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O31:O34"/>
    <mergeCell ref="P31:P34"/>
    <mergeCell ref="Q31:Q34"/>
    <mergeCell ref="R31:R34"/>
    <mergeCell ref="AB31:AB34"/>
    <mergeCell ref="AC31:AC34"/>
    <mergeCell ref="I31:I34"/>
    <mergeCell ref="J31:J34"/>
    <mergeCell ref="K31:K34"/>
    <mergeCell ref="L31:L34"/>
    <mergeCell ref="M31:M34"/>
    <mergeCell ref="N31:N34"/>
    <mergeCell ref="BL31:BL34"/>
    <mergeCell ref="BM31:BM34"/>
    <mergeCell ref="BU31:CC31"/>
    <mergeCell ref="BU32:CC32"/>
    <mergeCell ref="BU33:CC33"/>
    <mergeCell ref="BU34:CC34"/>
    <mergeCell ref="AK31:AK34"/>
    <mergeCell ref="AL31:AL34"/>
    <mergeCell ref="AT31:AT34"/>
    <mergeCell ref="AU31:AU34"/>
    <mergeCell ref="BC31:BC34"/>
    <mergeCell ref="BD31:BD34"/>
    <mergeCell ref="B35:B54"/>
    <mergeCell ref="C35:C46"/>
    <mergeCell ref="D35:D38"/>
    <mergeCell ref="E35:E38"/>
    <mergeCell ref="F35:F38"/>
    <mergeCell ref="G35:G38"/>
    <mergeCell ref="D39:D42"/>
    <mergeCell ref="E39:E42"/>
    <mergeCell ref="F39:F42"/>
    <mergeCell ref="G39:G42"/>
    <mergeCell ref="C51:C54"/>
    <mergeCell ref="D51:D54"/>
    <mergeCell ref="E51:E54"/>
    <mergeCell ref="F51:F54"/>
    <mergeCell ref="G51:G54"/>
    <mergeCell ref="N35:N38"/>
    <mergeCell ref="O35:O38"/>
    <mergeCell ref="P35:P38"/>
    <mergeCell ref="Q35:Q38"/>
    <mergeCell ref="R35:R38"/>
    <mergeCell ref="AB35:AB38"/>
    <mergeCell ref="H35:H38"/>
    <mergeCell ref="I35:I38"/>
    <mergeCell ref="J35:J38"/>
    <mergeCell ref="K35:K38"/>
    <mergeCell ref="L35:L38"/>
    <mergeCell ref="M35:M38"/>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9:N42"/>
    <mergeCell ref="O39:O42"/>
    <mergeCell ref="P39:P42"/>
    <mergeCell ref="Q39:Q42"/>
    <mergeCell ref="R39:R42"/>
    <mergeCell ref="AB39:AB42"/>
    <mergeCell ref="H39:H42"/>
    <mergeCell ref="I39:I42"/>
    <mergeCell ref="J39:J42"/>
    <mergeCell ref="K39:K42"/>
    <mergeCell ref="L39:L42"/>
    <mergeCell ref="M39:M42"/>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L43:L46"/>
    <mergeCell ref="M43:M46"/>
    <mergeCell ref="N43:N46"/>
    <mergeCell ref="O43:O46"/>
    <mergeCell ref="D43:D46"/>
    <mergeCell ref="E43:E46"/>
    <mergeCell ref="F43:F46"/>
    <mergeCell ref="G43:G46"/>
    <mergeCell ref="H43:H46"/>
    <mergeCell ref="I43:I46"/>
    <mergeCell ref="BM43:BM46"/>
    <mergeCell ref="BU43:CC43"/>
    <mergeCell ref="BU44:CC44"/>
    <mergeCell ref="BU45:CC45"/>
    <mergeCell ref="BU46:CC46"/>
    <mergeCell ref="C47:C50"/>
    <mergeCell ref="D47:D50"/>
    <mergeCell ref="E47:E50"/>
    <mergeCell ref="F47:F50"/>
    <mergeCell ref="G47:G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BU47:CC47"/>
    <mergeCell ref="BU48:CC48"/>
    <mergeCell ref="BU49:CC49"/>
    <mergeCell ref="BU50:CC50"/>
    <mergeCell ref="AC47:AC50"/>
    <mergeCell ref="AK47:AK50"/>
    <mergeCell ref="AL47:AL50"/>
    <mergeCell ref="AT47:AT50"/>
    <mergeCell ref="AU47:AU50"/>
    <mergeCell ref="BC47:BC50"/>
    <mergeCell ref="H51:H54"/>
    <mergeCell ref="BD47:BD50"/>
    <mergeCell ref="BL47:BL50"/>
    <mergeCell ref="BM47:BM50"/>
    <mergeCell ref="N47:N50"/>
    <mergeCell ref="O47:O50"/>
    <mergeCell ref="P47:P50"/>
    <mergeCell ref="Q47:Q50"/>
    <mergeCell ref="R47:R50"/>
    <mergeCell ref="AB47:AB50"/>
    <mergeCell ref="H47:H50"/>
    <mergeCell ref="I47:I50"/>
    <mergeCell ref="J47:J50"/>
    <mergeCell ref="K47:K50"/>
    <mergeCell ref="L47:L50"/>
    <mergeCell ref="M47:M50"/>
    <mergeCell ref="O51:O54"/>
    <mergeCell ref="P51:P54"/>
    <mergeCell ref="Q51:Q54"/>
    <mergeCell ref="R51:R54"/>
    <mergeCell ref="AB51:AB54"/>
    <mergeCell ref="AC51:AC54"/>
    <mergeCell ref="I51:I54"/>
    <mergeCell ref="J51:J54"/>
    <mergeCell ref="K51:K54"/>
    <mergeCell ref="L51:L54"/>
    <mergeCell ref="M51:M54"/>
    <mergeCell ref="N51:N54"/>
    <mergeCell ref="BL51:BL54"/>
    <mergeCell ref="BM51:BM54"/>
    <mergeCell ref="BU51:CC51"/>
    <mergeCell ref="BU52:CC52"/>
    <mergeCell ref="BU53:CC53"/>
    <mergeCell ref="BU54:CC54"/>
    <mergeCell ref="AK51:AK54"/>
    <mergeCell ref="AL51:AL54"/>
    <mergeCell ref="AT51:AT54"/>
    <mergeCell ref="AU51:AU54"/>
    <mergeCell ref="BC51:BC54"/>
    <mergeCell ref="BD51:BD54"/>
  </mergeCells>
  <conditionalFormatting sqref="L11 L15 L19 L23 L27 L35 L39 L43 L47">
    <cfRule type="expression" dxfId="29" priority="26">
      <formula>$L11=$M11</formula>
    </cfRule>
  </conditionalFormatting>
  <conditionalFormatting sqref="L31">
    <cfRule type="expression" dxfId="28" priority="13">
      <formula>$L31=$M31</formula>
    </cfRule>
  </conditionalFormatting>
  <conditionalFormatting sqref="L51">
    <cfRule type="expression" dxfId="27" priority="12">
      <formula>$L51=$M51</formula>
    </cfRule>
  </conditionalFormatting>
  <printOptions horizontalCentered="1" verticalCentered="1"/>
  <pageMargins left="0.31496062992125984" right="0.31496062992125984" top="0.35433070866141736" bottom="0.35433070866141736" header="0.31496062992125984" footer="0.31496062992125984"/>
  <pageSetup paperSize="135" scale="70"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l!$E$3:$E$4</xm:f>
          </x14:formula1>
          <xm:sqref>V11:V54</xm:sqref>
        </x14:dataValidation>
        <x14:dataValidation type="list" allowBlank="1" showInputMessage="1" showErrorMessage="1" xr:uid="{00000000-0002-0000-1800-000001000000}">
          <x14:formula1>
            <xm:f>l!$C$3:$C$6</xm:f>
          </x14:formula1>
          <xm:sqref>U11:U54</xm:sqref>
        </x14:dataValidation>
        <x14:dataValidation type="list" allowBlank="1" showInputMessage="1" showErrorMessage="1" xr:uid="{00000000-0002-0000-1800-000002000000}">
          <x14:formula1>
            <xm:f>l!$A$3:$A$6</xm:f>
          </x14:formula1>
          <xm:sqref>T11:T54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CC174"/>
  <sheetViews>
    <sheetView zoomScale="60" zoomScaleNormal="60" workbookViewId="0">
      <pane ySplit="10" topLeftCell="A11" activePane="bottomLeft" state="frozen"/>
      <selection pane="bottomLeft" activeCell="H15" sqref="H15:H18"/>
    </sheetView>
  </sheetViews>
  <sheetFormatPr baseColWidth="10" defaultColWidth="11.42578125" defaultRowHeight="40.15" customHeight="1" x14ac:dyDescent="0.25"/>
  <cols>
    <col min="1" max="1" width="2.7109375" style="663" customWidth="1"/>
    <col min="2" max="2" width="15.7109375" style="672" customWidth="1"/>
    <col min="3" max="9" width="15.710937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8"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2372" t="s">
        <v>3857</v>
      </c>
      <c r="M2" s="2373"/>
      <c r="N2" s="2373"/>
      <c r="O2" s="2373"/>
      <c r="P2" s="2373"/>
      <c r="Q2" s="2374"/>
      <c r="R2" s="1114" t="s">
        <v>0</v>
      </c>
      <c r="S2" s="1116"/>
      <c r="T2" s="1195" t="s">
        <v>1</v>
      </c>
      <c r="U2" s="1196"/>
      <c r="V2" s="1197"/>
      <c r="W2" s="2393" t="str">
        <f>+$L2</f>
        <v>SECRETARÍA DE TECNOLOGÍAS DE LA INFORMACIÓN Y LAS COMUNICACIONES</v>
      </c>
      <c r="X2" s="2394"/>
      <c r="Y2" s="2394"/>
      <c r="Z2" s="2394"/>
      <c r="AA2" s="2395"/>
      <c r="AB2" s="1114" t="s">
        <v>0</v>
      </c>
      <c r="AC2" s="1115"/>
      <c r="AD2" s="1115"/>
      <c r="AE2" s="1115"/>
      <c r="AF2" s="1115"/>
      <c r="AG2" s="1115"/>
      <c r="AH2" s="1115"/>
      <c r="AI2" s="1115"/>
      <c r="AJ2" s="1116"/>
      <c r="AK2" s="1112" t="s">
        <v>1</v>
      </c>
      <c r="AL2" s="1112"/>
      <c r="AM2" s="1112"/>
      <c r="AN2" s="2393" t="str">
        <f>+$L2</f>
        <v>SECRETARÍA DE TECNOLOGÍAS DE LA INFORMACIÓN Y LAS COMUNICACIONES</v>
      </c>
      <c r="AO2" s="2394"/>
      <c r="AP2" s="2394"/>
      <c r="AQ2" s="2394"/>
      <c r="AR2" s="2394"/>
      <c r="AS2" s="2395"/>
      <c r="AT2" s="1114" t="s">
        <v>0</v>
      </c>
      <c r="AU2" s="1115"/>
      <c r="AV2" s="1115"/>
      <c r="AW2" s="1115"/>
      <c r="AX2" s="1115"/>
      <c r="AY2" s="1115"/>
      <c r="AZ2" s="1115"/>
      <c r="BA2" s="1115"/>
      <c r="BB2" s="1116"/>
      <c r="BC2" s="1112" t="s">
        <v>1</v>
      </c>
      <c r="BD2" s="1112"/>
      <c r="BE2" s="1112"/>
      <c r="BF2" s="2396" t="str">
        <f>+$L2</f>
        <v>SECRETARÍA DE TECNOLOGÍAS DE LA INFORMACIÓN Y LAS COMUNICACIONES</v>
      </c>
      <c r="BG2" s="2396"/>
      <c r="BH2" s="2396"/>
      <c r="BI2" s="2396"/>
      <c r="BJ2" s="2396"/>
      <c r="BK2" s="2396"/>
      <c r="BL2" s="1114" t="s">
        <v>0</v>
      </c>
      <c r="BM2" s="1115"/>
      <c r="BN2" s="1115"/>
      <c r="BO2" s="1115"/>
      <c r="BP2" s="1115"/>
      <c r="BQ2" s="1115"/>
      <c r="BR2" s="1115"/>
      <c r="BS2" s="1115"/>
      <c r="BT2" s="1116"/>
      <c r="BU2" s="1112" t="s">
        <v>1</v>
      </c>
      <c r="BV2" s="1112"/>
      <c r="BW2" s="1112"/>
      <c r="BX2" s="2390" t="str">
        <f>+$L2</f>
        <v>SECRETARÍA DE TECNOLOGÍAS DE LA INFORMACIÓN Y LAS COMUNICACIONES</v>
      </c>
      <c r="BY2" s="2391"/>
      <c r="BZ2" s="2391"/>
      <c r="CA2" s="2391"/>
      <c r="CB2" s="2391"/>
      <c r="CC2" s="2392"/>
    </row>
    <row r="3" spans="1:81" s="690" customFormat="1" ht="16.149999999999999" customHeight="1" x14ac:dyDescent="0.25">
      <c r="A3" s="673"/>
      <c r="B3" s="1132"/>
      <c r="C3" s="1110" t="s">
        <v>1668</v>
      </c>
      <c r="D3" s="1110"/>
      <c r="E3" s="1110"/>
      <c r="F3" s="1110"/>
      <c r="G3" s="1110"/>
      <c r="H3" s="1110"/>
      <c r="I3" s="699"/>
      <c r="J3" s="715" t="s">
        <v>2</v>
      </c>
      <c r="K3" s="715"/>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777">
        <f>+$L3</f>
        <v>0</v>
      </c>
      <c r="AO3" s="1778"/>
      <c r="AP3" s="1778"/>
      <c r="AQ3" s="1778"/>
      <c r="AR3" s="1778"/>
      <c r="AS3" s="1779"/>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2375" t="s">
        <v>1340</v>
      </c>
      <c r="M4" s="2376"/>
      <c r="N4" s="2376"/>
      <c r="O4" s="2376"/>
      <c r="P4" s="2376"/>
      <c r="Q4" s="2377"/>
      <c r="R4" s="1142" t="s">
        <v>3860</v>
      </c>
      <c r="S4" s="1144"/>
      <c r="T4" s="1195" t="s">
        <v>1675</v>
      </c>
      <c r="U4" s="1196"/>
      <c r="V4" s="1197"/>
      <c r="W4" s="2410" t="str">
        <f>+$L4</f>
        <v>6. Productividad</v>
      </c>
      <c r="X4" s="2411"/>
      <c r="Y4" s="2411"/>
      <c r="Z4" s="2411"/>
      <c r="AA4" s="2412"/>
      <c r="AB4" s="1142" t="s">
        <v>3860</v>
      </c>
      <c r="AC4" s="1143"/>
      <c r="AD4" s="1143"/>
      <c r="AE4" s="1143"/>
      <c r="AF4" s="1143"/>
      <c r="AG4" s="1143"/>
      <c r="AH4" s="1143"/>
      <c r="AI4" s="1143"/>
      <c r="AJ4" s="1144"/>
      <c r="AK4" s="1112" t="s">
        <v>1667</v>
      </c>
      <c r="AL4" s="1112"/>
      <c r="AM4" s="1112"/>
      <c r="AN4" s="2375" t="str">
        <f>+$L4</f>
        <v>6. Productividad</v>
      </c>
      <c r="AO4" s="2376"/>
      <c r="AP4" s="2376"/>
      <c r="AQ4" s="2376"/>
      <c r="AR4" s="2376"/>
      <c r="AS4" s="2377"/>
      <c r="AT4" s="1142" t="s">
        <v>3860</v>
      </c>
      <c r="AU4" s="1143"/>
      <c r="AV4" s="1143"/>
      <c r="AW4" s="1143"/>
      <c r="AX4" s="1143"/>
      <c r="AY4" s="1143"/>
      <c r="AZ4" s="1143"/>
      <c r="BA4" s="1143"/>
      <c r="BB4" s="1144"/>
      <c r="BC4" s="1112" t="s">
        <v>1667</v>
      </c>
      <c r="BD4" s="1112"/>
      <c r="BE4" s="1112"/>
      <c r="BF4" s="2409" t="str">
        <f>+$L4</f>
        <v>6. Productividad</v>
      </c>
      <c r="BG4" s="2409"/>
      <c r="BH4" s="2409"/>
      <c r="BI4" s="2409"/>
      <c r="BJ4" s="2409"/>
      <c r="BK4" s="2409"/>
      <c r="BL4" s="1142" t="s">
        <v>3860</v>
      </c>
      <c r="BM4" s="1143"/>
      <c r="BN4" s="1143"/>
      <c r="BO4" s="1143"/>
      <c r="BP4" s="1143"/>
      <c r="BQ4" s="1143"/>
      <c r="BR4" s="1143"/>
      <c r="BS4" s="1143"/>
      <c r="BT4" s="1144"/>
      <c r="BU4" s="1112" t="s">
        <v>1667</v>
      </c>
      <c r="BV4" s="1112"/>
      <c r="BW4" s="1112"/>
      <c r="BX4" s="2409" t="str">
        <f>+$L4</f>
        <v>6. Productividad</v>
      </c>
      <c r="BY4" s="2409"/>
      <c r="BZ4" s="2409"/>
      <c r="CA4" s="2409"/>
      <c r="CB4" s="2409"/>
      <c r="CC4" s="2409"/>
    </row>
    <row r="5" spans="1:81" s="690" customFormat="1" ht="16.149999999999999" customHeight="1" x14ac:dyDescent="0.25">
      <c r="A5" s="673"/>
      <c r="B5" s="1133"/>
      <c r="C5" s="1146"/>
      <c r="D5" s="1146"/>
      <c r="E5" s="1146"/>
      <c r="F5" s="1146"/>
      <c r="G5" s="1146"/>
      <c r="H5" s="1146"/>
      <c r="I5" s="700"/>
      <c r="J5" s="715" t="s">
        <v>1670</v>
      </c>
      <c r="K5" s="715"/>
      <c r="L5" s="1259" t="s">
        <v>1536</v>
      </c>
      <c r="M5" s="1260"/>
      <c r="N5" s="1260"/>
      <c r="O5" s="1260"/>
      <c r="P5" s="1260"/>
      <c r="Q5" s="1261"/>
      <c r="R5" s="1145"/>
      <c r="S5" s="1147"/>
      <c r="T5" s="1195" t="s">
        <v>1676</v>
      </c>
      <c r="U5" s="1196"/>
      <c r="V5" s="1197"/>
      <c r="W5" s="1275" t="str">
        <f>+$L5</f>
        <v>6.6 Más Oportunidades para las Tecnologías de la Información y las Comunicaciones TIC</v>
      </c>
      <c r="X5" s="1276"/>
      <c r="Y5" s="1276"/>
      <c r="Z5" s="1276"/>
      <c r="AA5" s="1277"/>
      <c r="AB5" s="1145"/>
      <c r="AC5" s="1146"/>
      <c r="AD5" s="1146"/>
      <c r="AE5" s="1146"/>
      <c r="AF5" s="1146"/>
      <c r="AG5" s="1146"/>
      <c r="AH5" s="1146"/>
      <c r="AI5" s="1146"/>
      <c r="AJ5" s="1147"/>
      <c r="AK5" s="1112" t="s">
        <v>1670</v>
      </c>
      <c r="AL5" s="1112"/>
      <c r="AM5" s="1112"/>
      <c r="AN5" s="1259" t="str">
        <f>+$L5</f>
        <v>6.6 Más Oportunidades para las Tecnologías de la Información y las Comunicaciones TIC</v>
      </c>
      <c r="AO5" s="1260"/>
      <c r="AP5" s="1260"/>
      <c r="AQ5" s="1260"/>
      <c r="AR5" s="1260"/>
      <c r="AS5" s="1261"/>
      <c r="AT5" s="1145"/>
      <c r="AU5" s="1146"/>
      <c r="AV5" s="1146"/>
      <c r="AW5" s="1146"/>
      <c r="AX5" s="1146"/>
      <c r="AY5" s="1146"/>
      <c r="AZ5" s="1146"/>
      <c r="BA5" s="1146"/>
      <c r="BB5" s="1147"/>
      <c r="BC5" s="1112" t="s">
        <v>1670</v>
      </c>
      <c r="BD5" s="1112"/>
      <c r="BE5" s="1112"/>
      <c r="BF5" s="1149" t="str">
        <f>+$L5</f>
        <v>6.6 Más Oportunidades para las Tecnologías de la Información y las Comunicaciones TIC</v>
      </c>
      <c r="BG5" s="1149"/>
      <c r="BH5" s="1149"/>
      <c r="BI5" s="1149"/>
      <c r="BJ5" s="1149"/>
      <c r="BK5" s="1149"/>
      <c r="BL5" s="1145"/>
      <c r="BM5" s="1146"/>
      <c r="BN5" s="1146"/>
      <c r="BO5" s="1146"/>
      <c r="BP5" s="1146"/>
      <c r="BQ5" s="1146"/>
      <c r="BR5" s="1146"/>
      <c r="BS5" s="1146"/>
      <c r="BT5" s="1147"/>
      <c r="BU5" s="1112" t="s">
        <v>1670</v>
      </c>
      <c r="BV5" s="1112"/>
      <c r="BW5" s="1112"/>
      <c r="BX5" s="1149" t="str">
        <f>+$L5</f>
        <v>6.6 Más Oportunidades para las Tecnologías de la Información y las Comunicaciones TIC</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x14ac:dyDescent="0.25">
      <c r="A11" s="673"/>
      <c r="B11" s="1333" t="s">
        <v>1537</v>
      </c>
      <c r="C11" s="1393" t="s">
        <v>1541</v>
      </c>
      <c r="D11" s="1096">
        <v>2301</v>
      </c>
      <c r="E11" s="1093" t="s">
        <v>7670</v>
      </c>
      <c r="F11" s="1093">
        <v>2301030</v>
      </c>
      <c r="G11" s="1093" t="s">
        <v>7671</v>
      </c>
      <c r="H11" s="1093" t="s">
        <v>7672</v>
      </c>
      <c r="I11" s="1446">
        <v>2021004540213</v>
      </c>
      <c r="J11" s="1219">
        <v>919</v>
      </c>
      <c r="K11" s="1216" t="str">
        <f>+[28]Metas!K1075</f>
        <v xml:space="preserve">Personas empoderadas y capacitadas en Ciudadanía Digital </v>
      </c>
      <c r="L11" s="1222">
        <v>37500</v>
      </c>
      <c r="M11" s="1225">
        <f>SUM(N11:Q11)</f>
        <v>37500</v>
      </c>
      <c r="N11" s="1228">
        <v>9375</v>
      </c>
      <c r="O11" s="1231">
        <v>9375</v>
      </c>
      <c r="P11" s="1234">
        <v>9375</v>
      </c>
      <c r="Q11" s="1237">
        <v>9375</v>
      </c>
      <c r="R11" s="1219">
        <f>+$J11</f>
        <v>919</v>
      </c>
      <c r="S11" s="375" t="s">
        <v>7673</v>
      </c>
      <c r="T11" s="708" t="s">
        <v>3833</v>
      </c>
      <c r="U11" s="708" t="s">
        <v>3839</v>
      </c>
      <c r="V11" s="708" t="s">
        <v>3842</v>
      </c>
      <c r="W11" s="990" t="s">
        <v>7674</v>
      </c>
      <c r="X11" s="669">
        <v>44588</v>
      </c>
      <c r="Y11" s="669">
        <v>44925</v>
      </c>
      <c r="Z11" s="669"/>
      <c r="AA11" s="669"/>
      <c r="AB11" s="1219">
        <f>+$J11</f>
        <v>919</v>
      </c>
      <c r="AC11" s="1240">
        <f>+L11</f>
        <v>37500</v>
      </c>
      <c r="AD11" s="308">
        <f>+AM11+AV11+BE11+BN11</f>
        <v>28.224999999999998</v>
      </c>
      <c r="AE11" s="308">
        <f t="shared" ref="AE11:AJ26" si="0">+AN11+AW11+BF11+BO11</f>
        <v>28.224999999999998</v>
      </c>
      <c r="AF11" s="308">
        <f t="shared" si="0"/>
        <v>0</v>
      </c>
      <c r="AG11" s="308">
        <f t="shared" si="0"/>
        <v>0</v>
      </c>
      <c r="AH11" s="308">
        <f t="shared" si="0"/>
        <v>0</v>
      </c>
      <c r="AI11" s="308">
        <f t="shared" si="0"/>
        <v>0</v>
      </c>
      <c r="AJ11" s="308">
        <f t="shared" si="0"/>
        <v>0</v>
      </c>
      <c r="AK11" s="1219">
        <f>+$J11</f>
        <v>919</v>
      </c>
      <c r="AL11" s="1310">
        <f>+N11</f>
        <v>9375</v>
      </c>
      <c r="AM11" s="308">
        <f>SUM(AN11:AS11)</f>
        <v>7</v>
      </c>
      <c r="AN11" s="674">
        <v>7</v>
      </c>
      <c r="AO11" s="674"/>
      <c r="AP11" s="674"/>
      <c r="AQ11" s="674"/>
      <c r="AR11" s="674"/>
      <c r="AS11" s="674"/>
      <c r="AT11" s="1219">
        <f>+$J11</f>
        <v>919</v>
      </c>
      <c r="AU11" s="1311">
        <f>+O11</f>
        <v>9375</v>
      </c>
      <c r="AV11" s="308">
        <f>SUM(AW11:BB11)</f>
        <v>7.0750000000000002</v>
      </c>
      <c r="AW11" s="991">
        <v>7.0750000000000002</v>
      </c>
      <c r="AX11" s="674"/>
      <c r="AY11" s="674"/>
      <c r="AZ11" s="674"/>
      <c r="BA11" s="992"/>
      <c r="BB11" s="674"/>
      <c r="BC11" s="1219">
        <f>+$J11</f>
        <v>919</v>
      </c>
      <c r="BD11" s="1312">
        <f>+P11</f>
        <v>9375</v>
      </c>
      <c r="BE11" s="308">
        <f>SUM(BF11:BK11)</f>
        <v>7.0750000000000002</v>
      </c>
      <c r="BF11" s="674">
        <v>7.0750000000000002</v>
      </c>
      <c r="BG11" s="674"/>
      <c r="BH11" s="674"/>
      <c r="BI11" s="674"/>
      <c r="BJ11" s="992"/>
      <c r="BK11" s="674"/>
      <c r="BL11" s="1219">
        <f>+$J11</f>
        <v>919</v>
      </c>
      <c r="BM11" s="1313">
        <f>+Q11</f>
        <v>9375</v>
      </c>
      <c r="BN11" s="308">
        <f>SUM(BO11:BT11)</f>
        <v>7.0750000000000002</v>
      </c>
      <c r="BO11" s="991">
        <v>7.0750000000000002</v>
      </c>
      <c r="BP11" s="674"/>
      <c r="BQ11" s="674"/>
      <c r="BR11" s="674"/>
      <c r="BS11" s="992"/>
      <c r="BT11" s="674"/>
      <c r="BU11" s="1204"/>
      <c r="BV11" s="1205"/>
      <c r="BW11" s="1205"/>
      <c r="BX11" s="1205"/>
      <c r="BY11" s="1205"/>
      <c r="BZ11" s="1205"/>
      <c r="CA11" s="1205"/>
      <c r="CB11" s="1205"/>
      <c r="CC11" s="1206"/>
    </row>
    <row r="12" spans="1:81" s="690" customFormat="1" ht="40.15" customHeight="1" x14ac:dyDescent="0.25">
      <c r="A12" s="673"/>
      <c r="B12" s="1334"/>
      <c r="C12" s="1394"/>
      <c r="D12" s="1097"/>
      <c r="E12" s="1094"/>
      <c r="F12" s="1094"/>
      <c r="G12" s="1094"/>
      <c r="H12" s="1094"/>
      <c r="I12" s="1447"/>
      <c r="J12" s="1220"/>
      <c r="K12" s="1217"/>
      <c r="L12" s="1223"/>
      <c r="M12" s="1226"/>
      <c r="N12" s="1229"/>
      <c r="O12" s="1232"/>
      <c r="P12" s="1235"/>
      <c r="Q12" s="1238"/>
      <c r="R12" s="1220"/>
      <c r="S12" s="377" t="s">
        <v>7675</v>
      </c>
      <c r="T12" s="709" t="s">
        <v>3833</v>
      </c>
      <c r="U12" s="709" t="s">
        <v>3840</v>
      </c>
      <c r="V12" s="709" t="s">
        <v>3842</v>
      </c>
      <c r="W12" s="993" t="s">
        <v>7676</v>
      </c>
      <c r="X12" s="670">
        <v>44588</v>
      </c>
      <c r="Y12" s="300">
        <v>44925</v>
      </c>
      <c r="Z12" s="670"/>
      <c r="AA12" s="670"/>
      <c r="AB12" s="1220"/>
      <c r="AC12" s="1241"/>
      <c r="AD12" s="303">
        <f t="shared" ref="AD12:AD14" si="1">+AM12+AV12+BE12+BN12</f>
        <v>28.224999999999998</v>
      </c>
      <c r="AE12" s="303">
        <f t="shared" si="0"/>
        <v>28.224999999999998</v>
      </c>
      <c r="AF12" s="303">
        <f t="shared" si="0"/>
        <v>0</v>
      </c>
      <c r="AG12" s="303">
        <f t="shared" si="0"/>
        <v>0</v>
      </c>
      <c r="AH12" s="303">
        <f t="shared" si="0"/>
        <v>0</v>
      </c>
      <c r="AI12" s="303">
        <f t="shared" si="0"/>
        <v>0</v>
      </c>
      <c r="AJ12" s="303">
        <f t="shared" si="0"/>
        <v>0</v>
      </c>
      <c r="AK12" s="1220"/>
      <c r="AL12" s="1302"/>
      <c r="AM12" s="303">
        <f t="shared" ref="AM12:AM75" si="2">SUM(AN12:AS12)</f>
        <v>7</v>
      </c>
      <c r="AN12" s="675">
        <v>7</v>
      </c>
      <c r="AO12" s="675"/>
      <c r="AP12" s="675"/>
      <c r="AQ12" s="675"/>
      <c r="AR12" s="675"/>
      <c r="AS12" s="675"/>
      <c r="AT12" s="1220"/>
      <c r="AU12" s="1304"/>
      <c r="AV12" s="303">
        <f t="shared" ref="AV12:AV75" si="3">SUM(AW12:BB12)</f>
        <v>7.0750000000000002</v>
      </c>
      <c r="AW12" s="684">
        <v>7.0750000000000002</v>
      </c>
      <c r="AX12" s="675"/>
      <c r="AY12" s="675"/>
      <c r="AZ12" s="675"/>
      <c r="BA12" s="675"/>
      <c r="BB12" s="675"/>
      <c r="BC12" s="1220"/>
      <c r="BD12" s="1306"/>
      <c r="BE12" s="303">
        <f t="shared" ref="BE12:BE75" si="4">SUM(BF12:BK12)</f>
        <v>7.0750000000000002</v>
      </c>
      <c r="BF12" s="684">
        <v>7.0750000000000002</v>
      </c>
      <c r="BG12" s="675"/>
      <c r="BH12" s="675"/>
      <c r="BI12" s="675"/>
      <c r="BJ12" s="675"/>
      <c r="BK12" s="675"/>
      <c r="BL12" s="1220"/>
      <c r="BM12" s="1308"/>
      <c r="BN12" s="303">
        <f t="shared" ref="BN12:BN75" si="5">SUM(BO12:BT12)</f>
        <v>7.0750000000000002</v>
      </c>
      <c r="BO12" s="684">
        <v>7.0750000000000002</v>
      </c>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094"/>
      <c r="G13" s="1094"/>
      <c r="H13" s="1094"/>
      <c r="I13" s="1447"/>
      <c r="J13" s="1220"/>
      <c r="K13" s="1217"/>
      <c r="L13" s="1223"/>
      <c r="M13" s="1226"/>
      <c r="N13" s="1229"/>
      <c r="O13" s="1232"/>
      <c r="P13" s="1235"/>
      <c r="Q13" s="1238"/>
      <c r="R13" s="1220"/>
      <c r="S13" s="377" t="s">
        <v>7677</v>
      </c>
      <c r="T13" s="709" t="s">
        <v>3833</v>
      </c>
      <c r="U13" s="709" t="s">
        <v>3840</v>
      </c>
      <c r="V13" s="709" t="s">
        <v>3842</v>
      </c>
      <c r="W13" s="993" t="s">
        <v>7678</v>
      </c>
      <c r="X13" s="670">
        <v>44588</v>
      </c>
      <c r="Y13" s="670">
        <v>44925</v>
      </c>
      <c r="Z13" s="670"/>
      <c r="AA13" s="670"/>
      <c r="AB13" s="1220"/>
      <c r="AC13" s="1241"/>
      <c r="AD13" s="303">
        <f t="shared" si="1"/>
        <v>28.224999999999998</v>
      </c>
      <c r="AE13" s="303">
        <f t="shared" si="0"/>
        <v>28.224999999999998</v>
      </c>
      <c r="AF13" s="303">
        <f t="shared" si="0"/>
        <v>0</v>
      </c>
      <c r="AG13" s="303">
        <f t="shared" si="0"/>
        <v>0</v>
      </c>
      <c r="AH13" s="303">
        <f t="shared" si="0"/>
        <v>0</v>
      </c>
      <c r="AI13" s="303">
        <f t="shared" si="0"/>
        <v>0</v>
      </c>
      <c r="AJ13" s="303">
        <f t="shared" si="0"/>
        <v>0</v>
      </c>
      <c r="AK13" s="1220"/>
      <c r="AL13" s="1302"/>
      <c r="AM13" s="303">
        <f t="shared" si="2"/>
        <v>7</v>
      </c>
      <c r="AN13" s="675">
        <v>7</v>
      </c>
      <c r="AO13" s="675"/>
      <c r="AP13" s="675"/>
      <c r="AQ13" s="675"/>
      <c r="AR13" s="994"/>
      <c r="AS13" s="675"/>
      <c r="AT13" s="1220"/>
      <c r="AU13" s="1304"/>
      <c r="AV13" s="303">
        <f t="shared" si="3"/>
        <v>7.0750000000000002</v>
      </c>
      <c r="AW13" s="684">
        <v>7.0750000000000002</v>
      </c>
      <c r="AX13" s="675"/>
      <c r="AY13" s="675"/>
      <c r="AZ13" s="675"/>
      <c r="BA13" s="675"/>
      <c r="BB13" s="675"/>
      <c r="BC13" s="1220"/>
      <c r="BD13" s="1306"/>
      <c r="BE13" s="303">
        <f t="shared" si="4"/>
        <v>7.0750000000000002</v>
      </c>
      <c r="BF13" s="684">
        <v>7.0750000000000002</v>
      </c>
      <c r="BG13" s="675"/>
      <c r="BH13" s="675"/>
      <c r="BI13" s="675"/>
      <c r="BJ13" s="675"/>
      <c r="BK13" s="675"/>
      <c r="BL13" s="1220"/>
      <c r="BM13" s="1308"/>
      <c r="BN13" s="303">
        <f t="shared" si="5"/>
        <v>7.0750000000000002</v>
      </c>
      <c r="BO13" s="684">
        <v>7.0750000000000002</v>
      </c>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095"/>
      <c r="G14" s="1095"/>
      <c r="H14" s="1095"/>
      <c r="I14" s="1448"/>
      <c r="J14" s="1221"/>
      <c r="K14" s="1218"/>
      <c r="L14" s="1224"/>
      <c r="M14" s="1227"/>
      <c r="N14" s="1230"/>
      <c r="O14" s="1233"/>
      <c r="P14" s="1236"/>
      <c r="Q14" s="1239"/>
      <c r="R14" s="1221"/>
      <c r="S14" s="377" t="s">
        <v>7679</v>
      </c>
      <c r="T14" s="710" t="s">
        <v>3833</v>
      </c>
      <c r="U14" s="710" t="s">
        <v>3840</v>
      </c>
      <c r="V14" s="710" t="s">
        <v>3842</v>
      </c>
      <c r="W14" s="995" t="s">
        <v>7680</v>
      </c>
      <c r="X14" s="300">
        <v>44588</v>
      </c>
      <c r="Y14" s="300">
        <v>44925</v>
      </c>
      <c r="Z14" s="671"/>
      <c r="AA14" s="671"/>
      <c r="AB14" s="1221"/>
      <c r="AC14" s="1242"/>
      <c r="AD14" s="306">
        <f t="shared" si="1"/>
        <v>28.224999999999998</v>
      </c>
      <c r="AE14" s="306">
        <f t="shared" si="0"/>
        <v>28.224999999999998</v>
      </c>
      <c r="AF14" s="306">
        <f t="shared" si="0"/>
        <v>0</v>
      </c>
      <c r="AG14" s="306">
        <f t="shared" si="0"/>
        <v>0</v>
      </c>
      <c r="AH14" s="306">
        <f t="shared" si="0"/>
        <v>0</v>
      </c>
      <c r="AI14" s="306">
        <f t="shared" si="0"/>
        <v>0</v>
      </c>
      <c r="AJ14" s="306">
        <f t="shared" si="0"/>
        <v>0</v>
      </c>
      <c r="AK14" s="1221"/>
      <c r="AL14" s="1303"/>
      <c r="AM14" s="306">
        <f t="shared" si="2"/>
        <v>7</v>
      </c>
      <c r="AN14" s="996">
        <v>7</v>
      </c>
      <c r="AO14" s="997"/>
      <c r="AP14" s="997"/>
      <c r="AQ14" s="997"/>
      <c r="AR14" s="994"/>
      <c r="AS14" s="676"/>
      <c r="AT14" s="1221"/>
      <c r="AU14" s="1305"/>
      <c r="AV14" s="306">
        <f t="shared" si="3"/>
        <v>7.0750000000000002</v>
      </c>
      <c r="AW14" s="684">
        <v>7.0750000000000002</v>
      </c>
      <c r="AX14" s="676"/>
      <c r="AY14" s="676"/>
      <c r="AZ14" s="676"/>
      <c r="BA14" s="675"/>
      <c r="BB14" s="676"/>
      <c r="BC14" s="1221"/>
      <c r="BD14" s="1307"/>
      <c r="BE14" s="306">
        <f t="shared" si="4"/>
        <v>7.0750000000000002</v>
      </c>
      <c r="BF14" s="684">
        <v>7.0750000000000002</v>
      </c>
      <c r="BG14" s="676"/>
      <c r="BH14" s="676"/>
      <c r="BI14" s="676"/>
      <c r="BJ14" s="675"/>
      <c r="BK14" s="676"/>
      <c r="BL14" s="1221"/>
      <c r="BM14" s="1309"/>
      <c r="BN14" s="306">
        <f t="shared" si="5"/>
        <v>7.0750000000000002</v>
      </c>
      <c r="BO14" s="684">
        <v>7.0750000000000002</v>
      </c>
      <c r="BP14" s="676"/>
      <c r="BQ14" s="676"/>
      <c r="BR14" s="676"/>
      <c r="BS14" s="675"/>
      <c r="BT14" s="676"/>
      <c r="BU14" s="1210"/>
      <c r="BV14" s="1211"/>
      <c r="BW14" s="1211"/>
      <c r="BX14" s="1211"/>
      <c r="BY14" s="1211"/>
      <c r="BZ14" s="1211"/>
      <c r="CA14" s="1211"/>
      <c r="CB14" s="1211"/>
      <c r="CC14" s="1212"/>
    </row>
    <row r="15" spans="1:81" s="690" customFormat="1" ht="40.15" customHeight="1" thickTop="1" x14ac:dyDescent="0.25">
      <c r="A15" s="673"/>
      <c r="B15" s="1334"/>
      <c r="C15" s="1394"/>
      <c r="D15" s="1096">
        <v>2301</v>
      </c>
      <c r="E15" s="1093" t="s">
        <v>7670</v>
      </c>
      <c r="F15" s="1093">
        <v>2301030</v>
      </c>
      <c r="G15" s="1093" t="s">
        <v>7671</v>
      </c>
      <c r="H15" s="1093" t="s">
        <v>7672</v>
      </c>
      <c r="I15" s="1446">
        <v>2021004540213</v>
      </c>
      <c r="J15" s="1219">
        <v>920</v>
      </c>
      <c r="K15" s="1216" t="str">
        <f>+[28]Metas!K1076</f>
        <v xml:space="preserve">Ciudadanos formados en uso seguro y responsable de las TIC </v>
      </c>
      <c r="L15" s="1222">
        <v>12500</v>
      </c>
      <c r="M15" s="1225">
        <f>SUM(N15:Q15)</f>
        <v>12500</v>
      </c>
      <c r="N15" s="1228">
        <v>3125</v>
      </c>
      <c r="O15" s="1231">
        <v>3125</v>
      </c>
      <c r="P15" s="1234">
        <v>3125</v>
      </c>
      <c r="Q15" s="1237">
        <v>3125</v>
      </c>
      <c r="R15" s="1219">
        <f>+$J15</f>
        <v>920</v>
      </c>
      <c r="S15" s="375" t="s">
        <v>7681</v>
      </c>
      <c r="T15" s="708" t="s">
        <v>3833</v>
      </c>
      <c r="U15" s="708" t="s">
        <v>3839</v>
      </c>
      <c r="V15" s="708" t="s">
        <v>3842</v>
      </c>
      <c r="W15" s="990" t="s">
        <v>7682</v>
      </c>
      <c r="X15" s="669">
        <v>44588</v>
      </c>
      <c r="Y15" s="669">
        <v>44925</v>
      </c>
      <c r="Z15" s="669"/>
      <c r="AA15" s="669"/>
      <c r="AB15" s="1219">
        <f>+$J15</f>
        <v>920</v>
      </c>
      <c r="AC15" s="1240">
        <f>+L15</f>
        <v>12500</v>
      </c>
      <c r="AD15" s="308">
        <f>+AM15+AV15+BE15+BN15</f>
        <v>6.5</v>
      </c>
      <c r="AE15" s="303">
        <f t="shared" si="0"/>
        <v>6.5</v>
      </c>
      <c r="AF15" s="308">
        <f t="shared" si="0"/>
        <v>0</v>
      </c>
      <c r="AG15" s="308">
        <f t="shared" si="0"/>
        <v>0</v>
      </c>
      <c r="AH15" s="308">
        <f t="shared" si="0"/>
        <v>0</v>
      </c>
      <c r="AI15" s="308">
        <f t="shared" si="0"/>
        <v>0</v>
      </c>
      <c r="AJ15" s="308">
        <f t="shared" si="0"/>
        <v>0</v>
      </c>
      <c r="AK15" s="1219">
        <f>+$J15</f>
        <v>920</v>
      </c>
      <c r="AL15" s="1310">
        <f>+N15</f>
        <v>3125</v>
      </c>
      <c r="AM15" s="308">
        <f t="shared" si="2"/>
        <v>1.625</v>
      </c>
      <c r="AN15" s="683">
        <v>1.625</v>
      </c>
      <c r="AO15" s="674"/>
      <c r="AP15" s="674"/>
      <c r="AQ15" s="674"/>
      <c r="AR15" s="998"/>
      <c r="AS15" s="674"/>
      <c r="AT15" s="1219">
        <f>+$J15</f>
        <v>920</v>
      </c>
      <c r="AU15" s="1311">
        <f>+O15</f>
        <v>3125</v>
      </c>
      <c r="AV15" s="308">
        <f t="shared" si="3"/>
        <v>1.625</v>
      </c>
      <c r="AW15" s="683">
        <v>1.625</v>
      </c>
      <c r="AX15" s="674"/>
      <c r="AY15" s="674"/>
      <c r="AZ15" s="674"/>
      <c r="BA15" s="674"/>
      <c r="BB15" s="674"/>
      <c r="BC15" s="1219">
        <f>+$J15</f>
        <v>920</v>
      </c>
      <c r="BD15" s="1312">
        <f>+P15</f>
        <v>3125</v>
      </c>
      <c r="BE15" s="308">
        <f t="shared" si="4"/>
        <v>1.625</v>
      </c>
      <c r="BF15" s="683">
        <v>1.625</v>
      </c>
      <c r="BG15" s="674"/>
      <c r="BH15" s="674"/>
      <c r="BI15" s="674"/>
      <c r="BJ15" s="674"/>
      <c r="BK15" s="674"/>
      <c r="BL15" s="1219">
        <f>+$J15</f>
        <v>920</v>
      </c>
      <c r="BM15" s="1313">
        <f>+Q15</f>
        <v>3125</v>
      </c>
      <c r="BN15" s="303">
        <f t="shared" si="5"/>
        <v>1.625</v>
      </c>
      <c r="BO15" s="683">
        <v>1.625</v>
      </c>
      <c r="BP15" s="674"/>
      <c r="BQ15" s="674"/>
      <c r="BR15" s="674"/>
      <c r="BS15" s="674"/>
      <c r="BT15" s="674"/>
      <c r="BU15" s="1204"/>
      <c r="BV15" s="1205"/>
      <c r="BW15" s="1205"/>
      <c r="BX15" s="1205"/>
      <c r="BY15" s="1205"/>
      <c r="BZ15" s="1205"/>
      <c r="CA15" s="1205"/>
      <c r="CB15" s="1205"/>
      <c r="CC15" s="1206"/>
    </row>
    <row r="16" spans="1:81" s="690" customFormat="1" ht="40.15" customHeight="1" x14ac:dyDescent="0.25">
      <c r="A16" s="673"/>
      <c r="B16" s="1334"/>
      <c r="C16" s="1394"/>
      <c r="D16" s="1097"/>
      <c r="E16" s="1094"/>
      <c r="F16" s="1094"/>
      <c r="G16" s="1094"/>
      <c r="H16" s="1094"/>
      <c r="I16" s="1447"/>
      <c r="J16" s="1220"/>
      <c r="K16" s="1217"/>
      <c r="L16" s="1223"/>
      <c r="M16" s="1226"/>
      <c r="N16" s="1229"/>
      <c r="O16" s="1232"/>
      <c r="P16" s="1235"/>
      <c r="Q16" s="1238"/>
      <c r="R16" s="1220"/>
      <c r="S16" s="377" t="s">
        <v>7683</v>
      </c>
      <c r="T16" s="709" t="s">
        <v>3833</v>
      </c>
      <c r="U16" s="709" t="s">
        <v>3840</v>
      </c>
      <c r="V16" s="709" t="s">
        <v>3842</v>
      </c>
      <c r="W16" s="377" t="s">
        <v>7684</v>
      </c>
      <c r="X16" s="670">
        <v>44588</v>
      </c>
      <c r="Y16" s="670">
        <v>44925</v>
      </c>
      <c r="Z16" s="670"/>
      <c r="AA16" s="670"/>
      <c r="AB16" s="1220"/>
      <c r="AC16" s="1241"/>
      <c r="AD16" s="303">
        <f t="shared" ref="AD16:AJ31" si="6">+AM16+AV16+BE16+BN16</f>
        <v>6.5</v>
      </c>
      <c r="AE16" s="303">
        <f t="shared" si="0"/>
        <v>6.5</v>
      </c>
      <c r="AF16" s="303">
        <f t="shared" si="0"/>
        <v>0</v>
      </c>
      <c r="AG16" s="303">
        <f t="shared" si="0"/>
        <v>0</v>
      </c>
      <c r="AH16" s="303">
        <f t="shared" si="0"/>
        <v>0</v>
      </c>
      <c r="AI16" s="303">
        <f t="shared" si="0"/>
        <v>0</v>
      </c>
      <c r="AJ16" s="303">
        <f t="shared" si="0"/>
        <v>0</v>
      </c>
      <c r="AK16" s="1220"/>
      <c r="AL16" s="1302"/>
      <c r="AM16" s="303">
        <f t="shared" si="2"/>
        <v>1.625</v>
      </c>
      <c r="AN16" s="999">
        <v>1.625</v>
      </c>
      <c r="AO16" s="675"/>
      <c r="AP16" s="675"/>
      <c r="AQ16" s="675"/>
      <c r="AR16" s="1000"/>
      <c r="AS16" s="675"/>
      <c r="AT16" s="1220"/>
      <c r="AU16" s="1304"/>
      <c r="AV16" s="303">
        <f t="shared" si="3"/>
        <v>1.625</v>
      </c>
      <c r="AW16" s="684">
        <v>1.625</v>
      </c>
      <c r="AX16" s="675"/>
      <c r="AY16" s="675"/>
      <c r="AZ16" s="675"/>
      <c r="BA16" s="675"/>
      <c r="BB16" s="675"/>
      <c r="BC16" s="1220"/>
      <c r="BD16" s="1306"/>
      <c r="BE16" s="303">
        <f t="shared" si="4"/>
        <v>1.625</v>
      </c>
      <c r="BF16" s="684">
        <v>1.625</v>
      </c>
      <c r="BG16" s="675"/>
      <c r="BH16" s="675"/>
      <c r="BI16" s="675"/>
      <c r="BJ16" s="675"/>
      <c r="BK16" s="675"/>
      <c r="BL16" s="1220"/>
      <c r="BM16" s="1308"/>
      <c r="BN16" s="303">
        <f t="shared" si="5"/>
        <v>1.625</v>
      </c>
      <c r="BO16" s="684">
        <v>1.625</v>
      </c>
      <c r="BP16" s="675"/>
      <c r="BQ16" s="675"/>
      <c r="BR16" s="675"/>
      <c r="BS16" s="675"/>
      <c r="BT16" s="675"/>
      <c r="BU16" s="1207"/>
      <c r="BV16" s="1208"/>
      <c r="BW16" s="1208"/>
      <c r="BX16" s="1208"/>
      <c r="BY16" s="1208"/>
      <c r="BZ16" s="1208"/>
      <c r="CA16" s="1208"/>
      <c r="CB16" s="1208"/>
      <c r="CC16" s="1209"/>
    </row>
    <row r="17" spans="1:81" s="690" customFormat="1" ht="40.15" customHeight="1" x14ac:dyDescent="0.25">
      <c r="A17" s="673"/>
      <c r="B17" s="1334"/>
      <c r="C17" s="1394"/>
      <c r="D17" s="1097"/>
      <c r="E17" s="1094"/>
      <c r="F17" s="1094"/>
      <c r="G17" s="1094"/>
      <c r="H17" s="1094"/>
      <c r="I17" s="1447"/>
      <c r="J17" s="1220"/>
      <c r="K17" s="1217"/>
      <c r="L17" s="1223"/>
      <c r="M17" s="1226"/>
      <c r="N17" s="1229"/>
      <c r="O17" s="1232"/>
      <c r="P17" s="1235"/>
      <c r="Q17" s="1238"/>
      <c r="R17" s="1220"/>
      <c r="S17" s="377" t="s">
        <v>7685</v>
      </c>
      <c r="T17" s="709" t="s">
        <v>3833</v>
      </c>
      <c r="U17" s="709" t="s">
        <v>3840</v>
      </c>
      <c r="V17" s="709" t="s">
        <v>3842</v>
      </c>
      <c r="W17" s="377" t="s">
        <v>7686</v>
      </c>
      <c r="X17" s="670">
        <v>44588</v>
      </c>
      <c r="Y17" s="670">
        <v>44925</v>
      </c>
      <c r="Z17" s="670"/>
      <c r="AA17" s="670"/>
      <c r="AB17" s="1220"/>
      <c r="AC17" s="1241"/>
      <c r="AD17" s="303">
        <f t="shared" si="6"/>
        <v>6.5</v>
      </c>
      <c r="AE17" s="303">
        <f t="shared" si="0"/>
        <v>6.5</v>
      </c>
      <c r="AF17" s="303">
        <f t="shared" si="0"/>
        <v>0</v>
      </c>
      <c r="AG17" s="303">
        <f t="shared" si="0"/>
        <v>0</v>
      </c>
      <c r="AH17" s="303">
        <f t="shared" si="0"/>
        <v>0</v>
      </c>
      <c r="AI17" s="303">
        <f t="shared" si="0"/>
        <v>0</v>
      </c>
      <c r="AJ17" s="303">
        <f t="shared" si="0"/>
        <v>0</v>
      </c>
      <c r="AK17" s="1220"/>
      <c r="AL17" s="1302"/>
      <c r="AM17" s="303">
        <f t="shared" si="2"/>
        <v>1.625</v>
      </c>
      <c r="AN17" s="999">
        <v>1.625</v>
      </c>
      <c r="AO17" s="675"/>
      <c r="AP17" s="675"/>
      <c r="AQ17" s="675"/>
      <c r="AR17" s="1001"/>
      <c r="AS17" s="675"/>
      <c r="AT17" s="1220"/>
      <c r="AU17" s="1304"/>
      <c r="AV17" s="303">
        <f t="shared" si="3"/>
        <v>1.625</v>
      </c>
      <c r="AW17" s="684">
        <v>1.625</v>
      </c>
      <c r="AX17" s="675"/>
      <c r="AY17" s="675"/>
      <c r="AZ17" s="675"/>
      <c r="BA17" s="675"/>
      <c r="BB17" s="675"/>
      <c r="BC17" s="1220"/>
      <c r="BD17" s="1306"/>
      <c r="BE17" s="303">
        <f t="shared" si="4"/>
        <v>1.625</v>
      </c>
      <c r="BF17" s="684">
        <v>1.625</v>
      </c>
      <c r="BG17" s="675"/>
      <c r="BH17" s="675"/>
      <c r="BI17" s="675"/>
      <c r="BJ17" s="675"/>
      <c r="BK17" s="675"/>
      <c r="BL17" s="1220"/>
      <c r="BM17" s="1308"/>
      <c r="BN17" s="303">
        <f t="shared" si="5"/>
        <v>1.625</v>
      </c>
      <c r="BO17" s="684">
        <v>1.625</v>
      </c>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394"/>
      <c r="D18" s="1098"/>
      <c r="E18" s="1095"/>
      <c r="F18" s="1095"/>
      <c r="G18" s="1095"/>
      <c r="H18" s="1095"/>
      <c r="I18" s="1448"/>
      <c r="J18" s="1221"/>
      <c r="K18" s="1218"/>
      <c r="L18" s="1224"/>
      <c r="M18" s="1227"/>
      <c r="N18" s="1230"/>
      <c r="O18" s="1233"/>
      <c r="P18" s="1236"/>
      <c r="Q18" s="1239"/>
      <c r="R18" s="1221"/>
      <c r="S18" s="379" t="s">
        <v>7687</v>
      </c>
      <c r="T18" s="710" t="s">
        <v>3833</v>
      </c>
      <c r="U18" s="710" t="s">
        <v>3839</v>
      </c>
      <c r="V18" s="710" t="s">
        <v>3842</v>
      </c>
      <c r="W18" s="379" t="s">
        <v>7688</v>
      </c>
      <c r="X18" s="671">
        <v>44588</v>
      </c>
      <c r="Y18" s="671">
        <v>44925</v>
      </c>
      <c r="Z18" s="671"/>
      <c r="AA18" s="671"/>
      <c r="AB18" s="1221"/>
      <c r="AC18" s="1242"/>
      <c r="AD18" s="306">
        <f t="shared" si="6"/>
        <v>6.5</v>
      </c>
      <c r="AE18" s="306">
        <f t="shared" si="0"/>
        <v>6.5</v>
      </c>
      <c r="AF18" s="306">
        <f t="shared" si="0"/>
        <v>0</v>
      </c>
      <c r="AG18" s="306">
        <f t="shared" si="0"/>
        <v>0</v>
      </c>
      <c r="AH18" s="306">
        <f t="shared" si="0"/>
        <v>0</v>
      </c>
      <c r="AI18" s="306">
        <f t="shared" si="0"/>
        <v>0</v>
      </c>
      <c r="AJ18" s="306">
        <f t="shared" si="0"/>
        <v>0</v>
      </c>
      <c r="AK18" s="1221"/>
      <c r="AL18" s="1303"/>
      <c r="AM18" s="306">
        <f t="shared" si="2"/>
        <v>1.625</v>
      </c>
      <c r="AN18" s="1002">
        <v>1.625</v>
      </c>
      <c r="AO18" s="676"/>
      <c r="AP18" s="676"/>
      <c r="AQ18" s="676"/>
      <c r="AR18" s="994"/>
      <c r="AS18" s="676"/>
      <c r="AT18" s="1221"/>
      <c r="AU18" s="1305"/>
      <c r="AV18" s="306">
        <f t="shared" si="3"/>
        <v>1.625</v>
      </c>
      <c r="AW18" s="684">
        <v>1.625</v>
      </c>
      <c r="AX18" s="676"/>
      <c r="AY18" s="676"/>
      <c r="AZ18" s="676"/>
      <c r="BA18" s="675"/>
      <c r="BB18" s="676"/>
      <c r="BC18" s="1221"/>
      <c r="BD18" s="1307"/>
      <c r="BE18" s="306">
        <f t="shared" si="4"/>
        <v>1.625</v>
      </c>
      <c r="BF18" s="684">
        <v>1.625</v>
      </c>
      <c r="BG18" s="676"/>
      <c r="BH18" s="676"/>
      <c r="BI18" s="676"/>
      <c r="BJ18" s="675"/>
      <c r="BK18" s="676"/>
      <c r="BL18" s="1221"/>
      <c r="BM18" s="1309"/>
      <c r="BN18" s="303">
        <f t="shared" si="5"/>
        <v>1.625</v>
      </c>
      <c r="BO18" s="684">
        <v>1.625</v>
      </c>
      <c r="BP18" s="676"/>
      <c r="BQ18" s="676"/>
      <c r="BR18" s="676"/>
      <c r="BS18" s="675"/>
      <c r="BT18" s="676"/>
      <c r="BU18" s="1210"/>
      <c r="BV18" s="1211"/>
      <c r="BW18" s="1211"/>
      <c r="BX18" s="1211"/>
      <c r="BY18" s="1211"/>
      <c r="BZ18" s="1211"/>
      <c r="CA18" s="1211"/>
      <c r="CB18" s="1211"/>
      <c r="CC18" s="1212"/>
    </row>
    <row r="19" spans="1:81" s="690" customFormat="1" ht="40.15" customHeight="1" thickTop="1" x14ac:dyDescent="0.25">
      <c r="A19" s="673"/>
      <c r="B19" s="1334"/>
      <c r="C19" s="1394"/>
      <c r="D19" s="1096">
        <v>2301</v>
      </c>
      <c r="E19" s="1093" t="s">
        <v>7670</v>
      </c>
      <c r="F19" s="1093">
        <v>2301030</v>
      </c>
      <c r="G19" s="1093" t="s">
        <v>7671</v>
      </c>
      <c r="H19" s="1093" t="s">
        <v>7672</v>
      </c>
      <c r="I19" s="1446">
        <v>2021004540213</v>
      </c>
      <c r="J19" s="1219">
        <v>921</v>
      </c>
      <c r="K19" s="1216" t="str">
        <f>+[28]Metas!K1077</f>
        <v>Personas con discapacidad visual y/o auditiva formados en Uso y Apropiación TIC</v>
      </c>
      <c r="L19" s="1222">
        <v>50</v>
      </c>
      <c r="M19" s="1225">
        <f>SUM(N19:Q19)</f>
        <v>50</v>
      </c>
      <c r="N19" s="1228">
        <v>12.5</v>
      </c>
      <c r="O19" s="1231">
        <v>12.5</v>
      </c>
      <c r="P19" s="1234">
        <v>12.5</v>
      </c>
      <c r="Q19" s="1237">
        <v>12.5</v>
      </c>
      <c r="R19" s="1219">
        <f>+$J19</f>
        <v>921</v>
      </c>
      <c r="S19" s="375" t="s">
        <v>7689</v>
      </c>
      <c r="T19" s="708" t="s">
        <v>3833</v>
      </c>
      <c r="U19" s="708" t="s">
        <v>3840</v>
      </c>
      <c r="V19" s="708" t="s">
        <v>3842</v>
      </c>
      <c r="W19" s="757" t="s">
        <v>7690</v>
      </c>
      <c r="X19" s="320">
        <v>44588</v>
      </c>
      <c r="Y19" s="320">
        <v>44925</v>
      </c>
      <c r="Z19" s="669"/>
      <c r="AA19" s="669"/>
      <c r="AB19" s="1219">
        <f>+$J19</f>
        <v>921</v>
      </c>
      <c r="AC19" s="1240">
        <f>+L19</f>
        <v>50</v>
      </c>
      <c r="AD19" s="308">
        <f t="shared" si="6"/>
        <v>22.7</v>
      </c>
      <c r="AE19" s="308">
        <f t="shared" si="0"/>
        <v>22.7</v>
      </c>
      <c r="AF19" s="308">
        <f t="shared" si="0"/>
        <v>0</v>
      </c>
      <c r="AG19" s="308">
        <f t="shared" si="0"/>
        <v>0</v>
      </c>
      <c r="AH19" s="308">
        <f t="shared" si="0"/>
        <v>0</v>
      </c>
      <c r="AI19" s="308">
        <f t="shared" si="0"/>
        <v>0</v>
      </c>
      <c r="AJ19" s="308">
        <f t="shared" si="0"/>
        <v>0</v>
      </c>
      <c r="AK19" s="1219">
        <f>+$J19</f>
        <v>921</v>
      </c>
      <c r="AL19" s="1310">
        <f>+N19</f>
        <v>12.5</v>
      </c>
      <c r="AM19" s="308">
        <f t="shared" si="2"/>
        <v>5.6749999999999998</v>
      </c>
      <c r="AN19" s="683">
        <v>5.6749999999999998</v>
      </c>
      <c r="AO19" s="674"/>
      <c r="AP19" s="674"/>
      <c r="AQ19" s="674"/>
      <c r="AR19" s="674"/>
      <c r="AS19" s="674"/>
      <c r="AT19" s="1219">
        <f>+$J19</f>
        <v>921</v>
      </c>
      <c r="AU19" s="1311">
        <f>+O19</f>
        <v>12.5</v>
      </c>
      <c r="AV19" s="308">
        <f t="shared" si="3"/>
        <v>5.6749999999999998</v>
      </c>
      <c r="AW19" s="683">
        <v>5.6749999999999998</v>
      </c>
      <c r="AX19" s="674"/>
      <c r="AY19" s="674"/>
      <c r="AZ19" s="674"/>
      <c r="BA19" s="674"/>
      <c r="BB19" s="674"/>
      <c r="BC19" s="1219">
        <f>+$J19</f>
        <v>921</v>
      </c>
      <c r="BD19" s="687">
        <f>+P19</f>
        <v>12.5</v>
      </c>
      <c r="BE19" s="308">
        <f t="shared" si="4"/>
        <v>5.6749999999999998</v>
      </c>
      <c r="BF19" s="683">
        <v>5.6749999999999998</v>
      </c>
      <c r="BG19" s="674"/>
      <c r="BH19" s="674"/>
      <c r="BI19" s="674"/>
      <c r="BJ19" s="674"/>
      <c r="BK19" s="674"/>
      <c r="BL19" s="1219">
        <f>+$J19</f>
        <v>921</v>
      </c>
      <c r="BM19" s="680">
        <f>+Q19</f>
        <v>12.5</v>
      </c>
      <c r="BN19" s="308">
        <f t="shared" si="5"/>
        <v>5.6749999999999998</v>
      </c>
      <c r="BO19" s="683">
        <v>5.6749999999999998</v>
      </c>
      <c r="BP19" s="674"/>
      <c r="BQ19" s="674"/>
      <c r="BR19" s="674"/>
      <c r="BS19" s="674"/>
      <c r="BT19" s="674"/>
      <c r="BU19" s="1204"/>
      <c r="BV19" s="1205"/>
      <c r="BW19" s="1205"/>
      <c r="BX19" s="1205"/>
      <c r="BY19" s="1205"/>
      <c r="BZ19" s="1205"/>
      <c r="CA19" s="1205"/>
      <c r="CB19" s="1205"/>
      <c r="CC19" s="1206"/>
    </row>
    <row r="20" spans="1:81" s="690" customFormat="1" ht="40.15" customHeight="1" x14ac:dyDescent="0.25">
      <c r="A20" s="673"/>
      <c r="B20" s="1334"/>
      <c r="C20" s="1394"/>
      <c r="D20" s="1097"/>
      <c r="E20" s="1094"/>
      <c r="F20" s="1094"/>
      <c r="G20" s="1094"/>
      <c r="H20" s="1094"/>
      <c r="I20" s="1447"/>
      <c r="J20" s="1220"/>
      <c r="K20" s="1217"/>
      <c r="L20" s="1223"/>
      <c r="M20" s="1226"/>
      <c r="N20" s="1229"/>
      <c r="O20" s="1232"/>
      <c r="P20" s="1235"/>
      <c r="Q20" s="1238"/>
      <c r="R20" s="1220"/>
      <c r="S20" s="377" t="s">
        <v>7691</v>
      </c>
      <c r="T20" s="709" t="s">
        <v>3833</v>
      </c>
      <c r="U20" s="709" t="s">
        <v>3840</v>
      </c>
      <c r="V20" s="709" t="s">
        <v>3842</v>
      </c>
      <c r="W20" s="377" t="s">
        <v>7692</v>
      </c>
      <c r="X20" s="670">
        <v>44589</v>
      </c>
      <c r="Y20" s="670">
        <v>44925</v>
      </c>
      <c r="Z20" s="670"/>
      <c r="AA20" s="670"/>
      <c r="AB20" s="1220"/>
      <c r="AC20" s="1241"/>
      <c r="AD20" s="303">
        <f t="shared" si="6"/>
        <v>22.7</v>
      </c>
      <c r="AE20" s="303">
        <f t="shared" si="0"/>
        <v>22.7</v>
      </c>
      <c r="AF20" s="303">
        <f t="shared" si="0"/>
        <v>0</v>
      </c>
      <c r="AG20" s="303">
        <f t="shared" si="0"/>
        <v>0</v>
      </c>
      <c r="AH20" s="303">
        <f t="shared" si="0"/>
        <v>0</v>
      </c>
      <c r="AI20" s="303">
        <f t="shared" si="0"/>
        <v>0</v>
      </c>
      <c r="AJ20" s="303">
        <f t="shared" si="0"/>
        <v>0</v>
      </c>
      <c r="AK20" s="1220"/>
      <c r="AL20" s="1302"/>
      <c r="AM20" s="303">
        <f t="shared" si="2"/>
        <v>5.6749999999999998</v>
      </c>
      <c r="AN20" s="675">
        <v>5.6749999999999998</v>
      </c>
      <c r="AO20" s="675"/>
      <c r="AP20" s="675"/>
      <c r="AQ20" s="675"/>
      <c r="AR20" s="675"/>
      <c r="AS20" s="675"/>
      <c r="AT20" s="1220"/>
      <c r="AU20" s="1304"/>
      <c r="AV20" s="303">
        <f t="shared" si="3"/>
        <v>5.6749999999999998</v>
      </c>
      <c r="AW20" s="684">
        <v>5.6749999999999998</v>
      </c>
      <c r="AX20" s="675"/>
      <c r="AY20" s="675"/>
      <c r="AZ20" s="675"/>
      <c r="BA20" s="675"/>
      <c r="BB20" s="675"/>
      <c r="BC20" s="1220"/>
      <c r="BD20" s="688"/>
      <c r="BE20" s="303">
        <f t="shared" si="4"/>
        <v>5.6749999999999998</v>
      </c>
      <c r="BF20" s="684">
        <v>5.6749999999999998</v>
      </c>
      <c r="BG20" s="675"/>
      <c r="BH20" s="675"/>
      <c r="BI20" s="675"/>
      <c r="BJ20" s="675"/>
      <c r="BK20" s="675"/>
      <c r="BL20" s="1220"/>
      <c r="BM20" s="681"/>
      <c r="BN20" s="303">
        <f t="shared" si="5"/>
        <v>5.6749999999999998</v>
      </c>
      <c r="BO20" s="684">
        <v>5.6749999999999998</v>
      </c>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094"/>
      <c r="G21" s="1094"/>
      <c r="H21" s="1094"/>
      <c r="I21" s="1447"/>
      <c r="J21" s="1220"/>
      <c r="K21" s="1217"/>
      <c r="L21" s="1223"/>
      <c r="M21" s="1226"/>
      <c r="N21" s="1229"/>
      <c r="O21" s="1232"/>
      <c r="P21" s="1235"/>
      <c r="Q21" s="1238"/>
      <c r="R21" s="1220"/>
      <c r="S21" s="1003" t="s">
        <v>7693</v>
      </c>
      <c r="T21" s="709" t="s">
        <v>3833</v>
      </c>
      <c r="U21" s="709" t="s">
        <v>3840</v>
      </c>
      <c r="V21" s="709" t="s">
        <v>3842</v>
      </c>
      <c r="W21" s="377" t="s">
        <v>7694</v>
      </c>
      <c r="X21" s="300">
        <v>44590</v>
      </c>
      <c r="Y21" s="300">
        <v>44925</v>
      </c>
      <c r="Z21" s="670"/>
      <c r="AA21" s="670"/>
      <c r="AB21" s="1220"/>
      <c r="AC21" s="1241"/>
      <c r="AD21" s="303">
        <f t="shared" si="6"/>
        <v>22.7</v>
      </c>
      <c r="AE21" s="303">
        <f t="shared" si="0"/>
        <v>22.7</v>
      </c>
      <c r="AF21" s="303">
        <f t="shared" si="0"/>
        <v>0</v>
      </c>
      <c r="AG21" s="303">
        <f t="shared" si="0"/>
        <v>0</v>
      </c>
      <c r="AH21" s="303">
        <f t="shared" si="0"/>
        <v>0</v>
      </c>
      <c r="AI21" s="303">
        <f t="shared" si="0"/>
        <v>0</v>
      </c>
      <c r="AJ21" s="303">
        <f t="shared" si="0"/>
        <v>0</v>
      </c>
      <c r="AK21" s="1220"/>
      <c r="AL21" s="1302"/>
      <c r="AM21" s="303">
        <f t="shared" si="2"/>
        <v>5.6749999999999998</v>
      </c>
      <c r="AN21" s="675">
        <v>5.6749999999999998</v>
      </c>
      <c r="AO21" s="675"/>
      <c r="AP21" s="675"/>
      <c r="AQ21" s="675"/>
      <c r="AR21" s="675"/>
      <c r="AS21" s="675"/>
      <c r="AT21" s="1220"/>
      <c r="AU21" s="1304"/>
      <c r="AV21" s="303">
        <f t="shared" si="3"/>
        <v>5.6749999999999998</v>
      </c>
      <c r="AW21" s="684">
        <v>5.6749999999999998</v>
      </c>
      <c r="AX21" s="675"/>
      <c r="AY21" s="675"/>
      <c r="AZ21" s="675"/>
      <c r="BA21" s="675"/>
      <c r="BB21" s="675"/>
      <c r="BC21" s="1220"/>
      <c r="BD21" s="688"/>
      <c r="BE21" s="303">
        <f t="shared" si="4"/>
        <v>5.6749999999999998</v>
      </c>
      <c r="BF21" s="684">
        <v>5.6749999999999998</v>
      </c>
      <c r="BG21" s="675"/>
      <c r="BH21" s="675"/>
      <c r="BI21" s="675"/>
      <c r="BJ21" s="675"/>
      <c r="BK21" s="675"/>
      <c r="BL21" s="1220"/>
      <c r="BM21" s="681"/>
      <c r="BN21" s="303">
        <f t="shared" si="5"/>
        <v>5.6749999999999998</v>
      </c>
      <c r="BO21" s="684">
        <v>5.6749999999999998</v>
      </c>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511"/>
      <c r="D22" s="1098"/>
      <c r="E22" s="1095"/>
      <c r="F22" s="1095"/>
      <c r="G22" s="1095"/>
      <c r="H22" s="1095"/>
      <c r="I22" s="1448"/>
      <c r="J22" s="1221"/>
      <c r="K22" s="1218"/>
      <c r="L22" s="1224"/>
      <c r="M22" s="1227"/>
      <c r="N22" s="1230"/>
      <c r="O22" s="1233"/>
      <c r="P22" s="1236"/>
      <c r="Q22" s="1239"/>
      <c r="R22" s="1221"/>
      <c r="S22" s="377" t="s">
        <v>7695</v>
      </c>
      <c r="T22" s="710" t="s">
        <v>3833</v>
      </c>
      <c r="U22" s="710" t="s">
        <v>3839</v>
      </c>
      <c r="V22" s="710" t="s">
        <v>3842</v>
      </c>
      <c r="W22" s="755" t="s">
        <v>7696</v>
      </c>
      <c r="X22" s="300">
        <v>44591</v>
      </c>
      <c r="Y22" s="300">
        <v>44925</v>
      </c>
      <c r="Z22" s="671"/>
      <c r="AA22" s="671"/>
      <c r="AB22" s="1221"/>
      <c r="AC22" s="1242"/>
      <c r="AD22" s="306">
        <f t="shared" si="6"/>
        <v>22.7</v>
      </c>
      <c r="AE22" s="306">
        <f t="shared" si="0"/>
        <v>22.7</v>
      </c>
      <c r="AF22" s="306">
        <f t="shared" si="0"/>
        <v>0</v>
      </c>
      <c r="AG22" s="306">
        <f t="shared" si="0"/>
        <v>0</v>
      </c>
      <c r="AH22" s="306">
        <f t="shared" si="0"/>
        <v>0</v>
      </c>
      <c r="AI22" s="306">
        <f t="shared" si="0"/>
        <v>0</v>
      </c>
      <c r="AJ22" s="306">
        <f t="shared" si="0"/>
        <v>0</v>
      </c>
      <c r="AK22" s="1221"/>
      <c r="AL22" s="1303"/>
      <c r="AM22" s="306">
        <f t="shared" si="2"/>
        <v>5.6749999999999998</v>
      </c>
      <c r="AN22" s="675">
        <v>5.6749999999999998</v>
      </c>
      <c r="AO22" s="676"/>
      <c r="AP22" s="676"/>
      <c r="AQ22" s="676"/>
      <c r="AR22" s="676"/>
      <c r="AS22" s="676"/>
      <c r="AT22" s="1221"/>
      <c r="AU22" s="1305"/>
      <c r="AV22" s="306">
        <f t="shared" si="3"/>
        <v>5.6749999999999998</v>
      </c>
      <c r="AW22" s="684">
        <v>5.6749999999999998</v>
      </c>
      <c r="AX22" s="676"/>
      <c r="AY22" s="676"/>
      <c r="AZ22" s="676"/>
      <c r="BA22" s="676"/>
      <c r="BB22" s="676"/>
      <c r="BC22" s="1221"/>
      <c r="BD22" s="689"/>
      <c r="BE22" s="306">
        <f t="shared" si="4"/>
        <v>5.6749999999999998</v>
      </c>
      <c r="BF22" s="684">
        <v>5.6749999999999998</v>
      </c>
      <c r="BG22" s="676"/>
      <c r="BH22" s="676"/>
      <c r="BI22" s="676"/>
      <c r="BJ22" s="676"/>
      <c r="BK22" s="676"/>
      <c r="BL22" s="1221"/>
      <c r="BM22" s="682"/>
      <c r="BN22" s="306">
        <f t="shared" si="5"/>
        <v>5.6749999999999998</v>
      </c>
      <c r="BO22" s="684">
        <v>5.6749999999999998</v>
      </c>
      <c r="BP22" s="676"/>
      <c r="BQ22" s="676"/>
      <c r="BR22" s="676"/>
      <c r="BS22" s="676"/>
      <c r="BT22" s="676"/>
      <c r="BU22" s="1210"/>
      <c r="BV22" s="1211"/>
      <c r="BW22" s="1211"/>
      <c r="BX22" s="1211"/>
      <c r="BY22" s="1211"/>
      <c r="BZ22" s="1211"/>
      <c r="CA22" s="1211"/>
      <c r="CB22" s="1211"/>
      <c r="CC22" s="1212"/>
    </row>
    <row r="23" spans="1:81" s="690" customFormat="1" ht="40.15" customHeight="1" thickTop="1" x14ac:dyDescent="0.25">
      <c r="A23" s="673"/>
      <c r="B23" s="1334"/>
      <c r="C23" s="1314" t="s">
        <v>1546</v>
      </c>
      <c r="D23" s="1096">
        <v>2301</v>
      </c>
      <c r="E23" s="1093" t="s">
        <v>7670</v>
      </c>
      <c r="F23" s="1093">
        <v>2301030</v>
      </c>
      <c r="G23" s="1093" t="s">
        <v>7671</v>
      </c>
      <c r="H23" s="1093" t="s">
        <v>7672</v>
      </c>
      <c r="I23" s="1446">
        <v>2021004540213</v>
      </c>
      <c r="J23" s="1219">
        <v>922</v>
      </c>
      <c r="K23" s="1216" t="str">
        <f>+[28]Metas!K1078</f>
        <v>Ciudadanos formados técnica y/o tecnológicamente en competencias y habilidades digitales</v>
      </c>
      <c r="L23" s="1222">
        <v>250</v>
      </c>
      <c r="M23" s="1225">
        <f>SUM(N23:Q23)</f>
        <v>250</v>
      </c>
      <c r="N23" s="1228">
        <v>62.5</v>
      </c>
      <c r="O23" s="1231">
        <v>62.5</v>
      </c>
      <c r="P23" s="1234">
        <v>62.5</v>
      </c>
      <c r="Q23" s="1237">
        <v>62.5</v>
      </c>
      <c r="R23" s="1219">
        <f>+$J23</f>
        <v>922</v>
      </c>
      <c r="S23" s="375" t="s">
        <v>7697</v>
      </c>
      <c r="T23" s="708" t="s">
        <v>3833</v>
      </c>
      <c r="U23" s="708" t="s">
        <v>3839</v>
      </c>
      <c r="V23" s="708" t="s">
        <v>3842</v>
      </c>
      <c r="W23" s="375" t="s">
        <v>7698</v>
      </c>
      <c r="X23" s="669">
        <v>44591</v>
      </c>
      <c r="Y23" s="669">
        <v>44925</v>
      </c>
      <c r="Z23" s="669"/>
      <c r="AA23" s="669"/>
      <c r="AB23" s="1219">
        <f t="shared" ref="AB23" si="7">+$J23</f>
        <v>922</v>
      </c>
      <c r="AC23" s="1240">
        <f>+L23</f>
        <v>250</v>
      </c>
      <c r="AD23" s="308">
        <f t="shared" si="6"/>
        <v>6.5</v>
      </c>
      <c r="AE23" s="308">
        <f t="shared" si="0"/>
        <v>6.5</v>
      </c>
      <c r="AF23" s="308">
        <f t="shared" si="0"/>
        <v>0</v>
      </c>
      <c r="AG23" s="308">
        <f t="shared" si="0"/>
        <v>0</v>
      </c>
      <c r="AH23" s="308">
        <f t="shared" si="0"/>
        <v>0</v>
      </c>
      <c r="AI23" s="308">
        <f t="shared" si="0"/>
        <v>0</v>
      </c>
      <c r="AJ23" s="308">
        <f t="shared" si="0"/>
        <v>0</v>
      </c>
      <c r="AK23" s="1219">
        <f t="shared" ref="AK23" si="8">+$J23</f>
        <v>922</v>
      </c>
      <c r="AL23" s="1310">
        <f>+N23</f>
        <v>62.5</v>
      </c>
      <c r="AM23" s="1004">
        <f t="shared" si="2"/>
        <v>1.625</v>
      </c>
      <c r="AN23" s="683">
        <v>1.625</v>
      </c>
      <c r="AO23" s="1005"/>
      <c r="AP23" s="674"/>
      <c r="AQ23" s="674"/>
      <c r="AR23" s="674"/>
      <c r="AS23" s="674"/>
      <c r="AT23" s="1219">
        <f t="shared" ref="AT23" si="9">+$J23</f>
        <v>922</v>
      </c>
      <c r="AU23" s="1311">
        <f>+O23</f>
        <v>62.5</v>
      </c>
      <c r="AV23" s="308">
        <f t="shared" si="3"/>
        <v>1.625</v>
      </c>
      <c r="AW23" s="683">
        <v>1.625</v>
      </c>
      <c r="AX23" s="674"/>
      <c r="AY23" s="674"/>
      <c r="AZ23" s="674"/>
      <c r="BA23" s="674"/>
      <c r="BB23" s="674"/>
      <c r="BC23" s="1219">
        <f t="shared" ref="BC23" si="10">+$J23</f>
        <v>922</v>
      </c>
      <c r="BD23" s="687">
        <f>+P23</f>
        <v>62.5</v>
      </c>
      <c r="BE23" s="308">
        <f t="shared" si="4"/>
        <v>1.625</v>
      </c>
      <c r="BF23" s="683">
        <v>1.625</v>
      </c>
      <c r="BG23" s="674"/>
      <c r="BH23" s="674"/>
      <c r="BI23" s="674"/>
      <c r="BJ23" s="674"/>
      <c r="BK23" s="674"/>
      <c r="BL23" s="1219">
        <f t="shared" ref="BL23" si="11">+$J23</f>
        <v>922</v>
      </c>
      <c r="BM23" s="680">
        <f>+Q23</f>
        <v>62.5</v>
      </c>
      <c r="BN23" s="308">
        <f t="shared" si="5"/>
        <v>1.625</v>
      </c>
      <c r="BO23" s="683">
        <v>1.625</v>
      </c>
      <c r="BP23" s="674"/>
      <c r="BQ23" s="674"/>
      <c r="BR23" s="674"/>
      <c r="BS23" s="674"/>
      <c r="BT23" s="674"/>
      <c r="BU23" s="1204"/>
      <c r="BV23" s="1205"/>
      <c r="BW23" s="1205"/>
      <c r="BX23" s="1205"/>
      <c r="BY23" s="1205"/>
      <c r="BZ23" s="1205"/>
      <c r="CA23" s="1205"/>
      <c r="CB23" s="1205"/>
      <c r="CC23" s="1206"/>
    </row>
    <row r="24" spans="1:81" s="690" customFormat="1" ht="40.15" customHeight="1" x14ac:dyDescent="0.25">
      <c r="A24" s="673"/>
      <c r="B24" s="1334"/>
      <c r="C24" s="1315"/>
      <c r="D24" s="1097"/>
      <c r="E24" s="1094"/>
      <c r="F24" s="1094"/>
      <c r="G24" s="1094"/>
      <c r="H24" s="1094"/>
      <c r="I24" s="1447"/>
      <c r="J24" s="1220"/>
      <c r="K24" s="1217"/>
      <c r="L24" s="1223"/>
      <c r="M24" s="1226"/>
      <c r="N24" s="1229"/>
      <c r="O24" s="1232"/>
      <c r="P24" s="1235"/>
      <c r="Q24" s="1238"/>
      <c r="R24" s="1220"/>
      <c r="S24" s="377" t="s">
        <v>7699</v>
      </c>
      <c r="T24" s="709" t="s">
        <v>3833</v>
      </c>
      <c r="U24" s="709" t="s">
        <v>3840</v>
      </c>
      <c r="V24" s="709" t="s">
        <v>3842</v>
      </c>
      <c r="W24" s="377" t="s">
        <v>7700</v>
      </c>
      <c r="X24" s="670">
        <v>44591</v>
      </c>
      <c r="Y24" s="670">
        <v>44925</v>
      </c>
      <c r="Z24" s="670"/>
      <c r="AA24" s="670"/>
      <c r="AB24" s="1220"/>
      <c r="AC24" s="1241"/>
      <c r="AD24" s="303">
        <f t="shared" si="6"/>
        <v>6.5</v>
      </c>
      <c r="AE24" s="303">
        <f t="shared" si="0"/>
        <v>6.5</v>
      </c>
      <c r="AF24" s="303">
        <f t="shared" si="0"/>
        <v>0</v>
      </c>
      <c r="AG24" s="303">
        <f t="shared" si="0"/>
        <v>0</v>
      </c>
      <c r="AH24" s="303">
        <f t="shared" si="0"/>
        <v>0</v>
      </c>
      <c r="AI24" s="303">
        <f t="shared" si="0"/>
        <v>0</v>
      </c>
      <c r="AJ24" s="303">
        <f t="shared" si="0"/>
        <v>0</v>
      </c>
      <c r="AK24" s="1220"/>
      <c r="AL24" s="1302"/>
      <c r="AM24" s="1006">
        <f t="shared" si="2"/>
        <v>1.625</v>
      </c>
      <c r="AN24" s="675">
        <v>1.625</v>
      </c>
      <c r="AO24" s="1007"/>
      <c r="AP24" s="675"/>
      <c r="AQ24" s="675"/>
      <c r="AR24" s="675"/>
      <c r="AS24" s="675"/>
      <c r="AT24" s="1220"/>
      <c r="AU24" s="1304"/>
      <c r="AV24" s="303">
        <f t="shared" si="3"/>
        <v>1.625</v>
      </c>
      <c r="AW24" s="684">
        <v>1.625</v>
      </c>
      <c r="AX24" s="675"/>
      <c r="AY24" s="675"/>
      <c r="AZ24" s="675"/>
      <c r="BA24" s="675"/>
      <c r="BB24" s="675"/>
      <c r="BC24" s="1220"/>
      <c r="BD24" s="688"/>
      <c r="BE24" s="303">
        <f t="shared" si="4"/>
        <v>1.625</v>
      </c>
      <c r="BF24" s="684">
        <v>1.625</v>
      </c>
      <c r="BG24" s="675"/>
      <c r="BH24" s="675"/>
      <c r="BI24" s="675"/>
      <c r="BJ24" s="675"/>
      <c r="BK24" s="675"/>
      <c r="BL24" s="1220"/>
      <c r="BM24" s="681"/>
      <c r="BN24" s="303">
        <f t="shared" si="5"/>
        <v>1.625</v>
      </c>
      <c r="BO24" s="684">
        <v>1.625</v>
      </c>
      <c r="BP24" s="675"/>
      <c r="BQ24" s="675"/>
      <c r="BR24" s="675"/>
      <c r="BS24" s="675"/>
      <c r="BT24" s="675"/>
      <c r="BU24" s="1207"/>
      <c r="BV24" s="1208"/>
      <c r="BW24" s="1208"/>
      <c r="BX24" s="1208"/>
      <c r="BY24" s="1208"/>
      <c r="BZ24" s="1208"/>
      <c r="CA24" s="1208"/>
      <c r="CB24" s="1208"/>
      <c r="CC24" s="1209"/>
    </row>
    <row r="25" spans="1:81" s="690" customFormat="1" ht="40.15" customHeight="1" x14ac:dyDescent="0.25">
      <c r="A25" s="673"/>
      <c r="B25" s="1334"/>
      <c r="C25" s="1315"/>
      <c r="D25" s="1097"/>
      <c r="E25" s="1094"/>
      <c r="F25" s="1094"/>
      <c r="G25" s="1094"/>
      <c r="H25" s="1094"/>
      <c r="I25" s="1447"/>
      <c r="J25" s="1220"/>
      <c r="K25" s="1217"/>
      <c r="L25" s="1223"/>
      <c r="M25" s="1226"/>
      <c r="N25" s="1229"/>
      <c r="O25" s="1232"/>
      <c r="P25" s="1235"/>
      <c r="Q25" s="1238"/>
      <c r="R25" s="1220"/>
      <c r="S25" s="377" t="s">
        <v>7701</v>
      </c>
      <c r="T25" s="709" t="s">
        <v>3833</v>
      </c>
      <c r="U25" s="709" t="s">
        <v>3840</v>
      </c>
      <c r="V25" s="709" t="s">
        <v>3842</v>
      </c>
      <c r="W25" s="377" t="s">
        <v>7702</v>
      </c>
      <c r="X25" s="670">
        <v>44591</v>
      </c>
      <c r="Y25" s="670">
        <v>44925</v>
      </c>
      <c r="Z25" s="670"/>
      <c r="AA25" s="670"/>
      <c r="AB25" s="1220"/>
      <c r="AC25" s="1241"/>
      <c r="AD25" s="303">
        <f t="shared" si="6"/>
        <v>6.5</v>
      </c>
      <c r="AE25" s="303">
        <f t="shared" si="0"/>
        <v>6.5</v>
      </c>
      <c r="AF25" s="303">
        <f t="shared" si="0"/>
        <v>0</v>
      </c>
      <c r="AG25" s="303">
        <f t="shared" si="0"/>
        <v>0</v>
      </c>
      <c r="AH25" s="303">
        <f t="shared" si="0"/>
        <v>0</v>
      </c>
      <c r="AI25" s="303">
        <f t="shared" si="0"/>
        <v>0</v>
      </c>
      <c r="AJ25" s="303">
        <f t="shared" si="0"/>
        <v>0</v>
      </c>
      <c r="AK25" s="1220"/>
      <c r="AL25" s="1302"/>
      <c r="AM25" s="1006">
        <f t="shared" si="2"/>
        <v>1.625</v>
      </c>
      <c r="AN25" s="675">
        <v>1.625</v>
      </c>
      <c r="AO25" s="1007"/>
      <c r="AP25" s="675"/>
      <c r="AQ25" s="675"/>
      <c r="AR25" s="675"/>
      <c r="AS25" s="675"/>
      <c r="AT25" s="1220"/>
      <c r="AU25" s="1304"/>
      <c r="AV25" s="303">
        <f t="shared" si="3"/>
        <v>1.625</v>
      </c>
      <c r="AW25" s="684">
        <v>1.625</v>
      </c>
      <c r="AX25" s="675"/>
      <c r="AY25" s="675"/>
      <c r="AZ25" s="675"/>
      <c r="BA25" s="675"/>
      <c r="BB25" s="675"/>
      <c r="BC25" s="1220"/>
      <c r="BD25" s="688"/>
      <c r="BE25" s="303">
        <f t="shared" si="4"/>
        <v>1.625</v>
      </c>
      <c r="BF25" s="684">
        <v>1.625</v>
      </c>
      <c r="BG25" s="675"/>
      <c r="BH25" s="675"/>
      <c r="BI25" s="675"/>
      <c r="BJ25" s="675"/>
      <c r="BK25" s="675"/>
      <c r="BL25" s="1220"/>
      <c r="BM25" s="681"/>
      <c r="BN25" s="303">
        <f t="shared" si="5"/>
        <v>1.625</v>
      </c>
      <c r="BO25" s="684">
        <v>1.625</v>
      </c>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16"/>
      <c r="D26" s="1098"/>
      <c r="E26" s="1095"/>
      <c r="F26" s="1095"/>
      <c r="G26" s="1095"/>
      <c r="H26" s="1095"/>
      <c r="I26" s="1448"/>
      <c r="J26" s="1221"/>
      <c r="K26" s="1218"/>
      <c r="L26" s="1224"/>
      <c r="M26" s="1227"/>
      <c r="N26" s="1230"/>
      <c r="O26" s="1233"/>
      <c r="P26" s="1236"/>
      <c r="Q26" s="1239"/>
      <c r="R26" s="1221"/>
      <c r="S26" s="379" t="s">
        <v>7703</v>
      </c>
      <c r="T26" s="710" t="s">
        <v>3833</v>
      </c>
      <c r="U26" s="710" t="s">
        <v>3839</v>
      </c>
      <c r="V26" s="710" t="s">
        <v>3842</v>
      </c>
      <c r="W26" s="379" t="s">
        <v>7704</v>
      </c>
      <c r="X26" s="671">
        <v>44591</v>
      </c>
      <c r="Y26" s="671">
        <v>44925</v>
      </c>
      <c r="Z26" s="671"/>
      <c r="AA26" s="671"/>
      <c r="AB26" s="1221"/>
      <c r="AC26" s="1242"/>
      <c r="AD26" s="306">
        <f t="shared" si="6"/>
        <v>6.5</v>
      </c>
      <c r="AE26" s="306">
        <f t="shared" si="0"/>
        <v>6.5</v>
      </c>
      <c r="AF26" s="306">
        <f t="shared" si="0"/>
        <v>0</v>
      </c>
      <c r="AG26" s="306">
        <f t="shared" si="0"/>
        <v>0</v>
      </c>
      <c r="AH26" s="306">
        <f t="shared" si="0"/>
        <v>0</v>
      </c>
      <c r="AI26" s="306">
        <f t="shared" si="0"/>
        <v>0</v>
      </c>
      <c r="AJ26" s="306">
        <f t="shared" si="0"/>
        <v>0</v>
      </c>
      <c r="AK26" s="1221"/>
      <c r="AL26" s="1303"/>
      <c r="AM26" s="1008">
        <f t="shared" si="2"/>
        <v>1.625</v>
      </c>
      <c r="AN26" s="675">
        <v>1.625</v>
      </c>
      <c r="AO26" s="1009"/>
      <c r="AP26" s="676"/>
      <c r="AQ26" s="676"/>
      <c r="AR26" s="676"/>
      <c r="AS26" s="676"/>
      <c r="AT26" s="1221"/>
      <c r="AU26" s="1305"/>
      <c r="AV26" s="306">
        <f t="shared" si="3"/>
        <v>1.625</v>
      </c>
      <c r="AW26" s="684">
        <v>1.625</v>
      </c>
      <c r="AX26" s="676"/>
      <c r="AY26" s="676"/>
      <c r="AZ26" s="676"/>
      <c r="BA26" s="676"/>
      <c r="BB26" s="676"/>
      <c r="BC26" s="1221"/>
      <c r="BD26" s="689"/>
      <c r="BE26" s="306">
        <f t="shared" si="4"/>
        <v>1.625</v>
      </c>
      <c r="BF26" s="684">
        <v>1.625</v>
      </c>
      <c r="BG26" s="676"/>
      <c r="BH26" s="676"/>
      <c r="BI26" s="676"/>
      <c r="BJ26" s="676"/>
      <c r="BK26" s="676"/>
      <c r="BL26" s="1221"/>
      <c r="BM26" s="682"/>
      <c r="BN26" s="306">
        <f t="shared" si="5"/>
        <v>1.625</v>
      </c>
      <c r="BO26" s="684">
        <v>1.625</v>
      </c>
      <c r="BP26" s="676"/>
      <c r="BQ26" s="676"/>
      <c r="BR26" s="676"/>
      <c r="BS26" s="676"/>
      <c r="BT26" s="676"/>
      <c r="BU26" s="1210"/>
      <c r="BV26" s="1211"/>
      <c r="BW26" s="1211"/>
      <c r="BX26" s="1211"/>
      <c r="BY26" s="1211"/>
      <c r="BZ26" s="1211"/>
      <c r="CA26" s="1211"/>
      <c r="CB26" s="1211"/>
      <c r="CC26" s="1212"/>
    </row>
    <row r="27" spans="1:81" s="690" customFormat="1" ht="40.15" customHeight="1" thickTop="1" x14ac:dyDescent="0.25">
      <c r="A27" s="673"/>
      <c r="B27" s="1334"/>
      <c r="C27" s="1314" t="s">
        <v>1549</v>
      </c>
      <c r="D27" s="1096">
        <v>2301</v>
      </c>
      <c r="E27" s="1093" t="s">
        <v>7670</v>
      </c>
      <c r="F27" s="1093">
        <v>2301030</v>
      </c>
      <c r="G27" s="1093" t="s">
        <v>7671</v>
      </c>
      <c r="H27" s="1093" t="s">
        <v>7672</v>
      </c>
      <c r="I27" s="1446">
        <v>2021004540213</v>
      </c>
      <c r="J27" s="1219">
        <v>923</v>
      </c>
      <c r="K27" s="1216" t="str">
        <f>+[28]Metas!K1079</f>
        <v>Docentes capacitados en innovación de prácticas pedagógicas</v>
      </c>
      <c r="L27" s="1222">
        <v>500</v>
      </c>
      <c r="M27" s="1225">
        <f>SUM(N27:Q27)</f>
        <v>500</v>
      </c>
      <c r="N27" s="1228">
        <v>125</v>
      </c>
      <c r="O27" s="1231">
        <v>125</v>
      </c>
      <c r="P27" s="1234">
        <v>125</v>
      </c>
      <c r="Q27" s="1237">
        <v>125</v>
      </c>
      <c r="R27" s="1219">
        <f>+$J27</f>
        <v>923</v>
      </c>
      <c r="S27" s="375" t="s">
        <v>7705</v>
      </c>
      <c r="T27" s="708" t="s">
        <v>3833</v>
      </c>
      <c r="U27" s="708" t="s">
        <v>3839</v>
      </c>
      <c r="V27" s="708" t="s">
        <v>3842</v>
      </c>
      <c r="W27" s="375" t="s">
        <v>7706</v>
      </c>
      <c r="X27" s="669">
        <v>44591</v>
      </c>
      <c r="Y27" s="669">
        <v>44925</v>
      </c>
      <c r="Z27" s="669"/>
      <c r="AA27" s="669"/>
      <c r="AB27" s="1219">
        <f t="shared" ref="AB27" si="12">+$J27</f>
        <v>923</v>
      </c>
      <c r="AC27" s="1240">
        <f t="shared" ref="AC27" si="13">+L27</f>
        <v>500</v>
      </c>
      <c r="AD27" s="308">
        <f t="shared" si="6"/>
        <v>22.7</v>
      </c>
      <c r="AE27" s="308">
        <f t="shared" si="6"/>
        <v>22.7</v>
      </c>
      <c r="AF27" s="308">
        <f t="shared" si="6"/>
        <v>0</v>
      </c>
      <c r="AG27" s="308">
        <f t="shared" si="6"/>
        <v>0</v>
      </c>
      <c r="AH27" s="308">
        <f t="shared" si="6"/>
        <v>0</v>
      </c>
      <c r="AI27" s="308">
        <f t="shared" si="6"/>
        <v>0</v>
      </c>
      <c r="AJ27" s="308">
        <f t="shared" si="6"/>
        <v>0</v>
      </c>
      <c r="AK27" s="1219">
        <f t="shared" ref="AK27" si="14">+$J27</f>
        <v>923</v>
      </c>
      <c r="AL27" s="1243">
        <f>+N27</f>
        <v>125</v>
      </c>
      <c r="AM27" s="308">
        <f t="shared" si="2"/>
        <v>5.6749999999999998</v>
      </c>
      <c r="AN27" s="683">
        <v>5.6749999999999998</v>
      </c>
      <c r="AO27" s="683"/>
      <c r="AP27" s="683"/>
      <c r="AQ27" s="683"/>
      <c r="AR27" s="683"/>
      <c r="AS27" s="683"/>
      <c r="AT27" s="1219">
        <f t="shared" ref="AT27" si="15">+$J27</f>
        <v>923</v>
      </c>
      <c r="AU27" s="1246">
        <f>+O27</f>
        <v>125</v>
      </c>
      <c r="AV27" s="308">
        <f t="shared" si="3"/>
        <v>5.6749999999999998</v>
      </c>
      <c r="AW27" s="683">
        <v>5.6749999999999998</v>
      </c>
      <c r="AX27" s="683"/>
      <c r="AY27" s="683"/>
      <c r="AZ27" s="683"/>
      <c r="BA27" s="683"/>
      <c r="BB27" s="683"/>
      <c r="BC27" s="1219">
        <f t="shared" ref="BC27" si="16">+$J27</f>
        <v>923</v>
      </c>
      <c r="BD27" s="1249">
        <f>+P27</f>
        <v>125</v>
      </c>
      <c r="BE27" s="308">
        <f t="shared" si="4"/>
        <v>5.6749999999999998</v>
      </c>
      <c r="BF27" s="683">
        <v>5.6749999999999998</v>
      </c>
      <c r="BG27" s="683"/>
      <c r="BH27" s="683"/>
      <c r="BI27" s="683"/>
      <c r="BJ27" s="683"/>
      <c r="BK27" s="683"/>
      <c r="BL27" s="1219">
        <f t="shared" ref="BL27" si="17">+$J27</f>
        <v>923</v>
      </c>
      <c r="BM27" s="1252">
        <f>+Q27</f>
        <v>125</v>
      </c>
      <c r="BN27" s="308">
        <f t="shared" si="5"/>
        <v>5.6749999999999998</v>
      </c>
      <c r="BO27" s="683">
        <v>5.6749999999999998</v>
      </c>
      <c r="BP27" s="683"/>
      <c r="BQ27" s="683"/>
      <c r="BR27" s="683"/>
      <c r="BS27" s="683"/>
      <c r="BT27" s="683"/>
      <c r="BU27" s="1204"/>
      <c r="BV27" s="1205"/>
      <c r="BW27" s="1205"/>
      <c r="BX27" s="1205"/>
      <c r="BY27" s="1205"/>
      <c r="BZ27" s="1205"/>
      <c r="CA27" s="1205"/>
      <c r="CB27" s="1205"/>
      <c r="CC27" s="1206"/>
    </row>
    <row r="28" spans="1:81" s="690" customFormat="1" ht="40.15" customHeight="1" x14ac:dyDescent="0.25">
      <c r="A28" s="673"/>
      <c r="B28" s="1334"/>
      <c r="C28" s="1315"/>
      <c r="D28" s="1097"/>
      <c r="E28" s="1094"/>
      <c r="F28" s="1094"/>
      <c r="G28" s="1094"/>
      <c r="H28" s="1094"/>
      <c r="I28" s="1447"/>
      <c r="J28" s="1220"/>
      <c r="K28" s="1217"/>
      <c r="L28" s="1223"/>
      <c r="M28" s="1226"/>
      <c r="N28" s="1229"/>
      <c r="O28" s="1232"/>
      <c r="P28" s="1235"/>
      <c r="Q28" s="1238"/>
      <c r="R28" s="1220"/>
      <c r="S28" s="377" t="s">
        <v>7707</v>
      </c>
      <c r="T28" s="709" t="s">
        <v>3833</v>
      </c>
      <c r="U28" s="709" t="s">
        <v>3838</v>
      </c>
      <c r="V28" s="709" t="s">
        <v>3842</v>
      </c>
      <c r="W28" s="377" t="s">
        <v>7708</v>
      </c>
      <c r="X28" s="670">
        <v>44591</v>
      </c>
      <c r="Y28" s="670">
        <v>44925</v>
      </c>
      <c r="Z28" s="670"/>
      <c r="AA28" s="670"/>
      <c r="AB28" s="1220"/>
      <c r="AC28" s="1241"/>
      <c r="AD28" s="303">
        <f t="shared" si="6"/>
        <v>22.7</v>
      </c>
      <c r="AE28" s="303">
        <f t="shared" si="6"/>
        <v>22.7</v>
      </c>
      <c r="AF28" s="303">
        <f t="shared" si="6"/>
        <v>0</v>
      </c>
      <c r="AG28" s="303">
        <f t="shared" si="6"/>
        <v>0</v>
      </c>
      <c r="AH28" s="303">
        <f t="shared" si="6"/>
        <v>0</v>
      </c>
      <c r="AI28" s="303">
        <f t="shared" si="6"/>
        <v>0</v>
      </c>
      <c r="AJ28" s="303">
        <f t="shared" si="6"/>
        <v>0</v>
      </c>
      <c r="AK28" s="1220"/>
      <c r="AL28" s="1244"/>
      <c r="AM28" s="303">
        <f t="shared" si="2"/>
        <v>5.6749999999999998</v>
      </c>
      <c r="AN28" s="675">
        <v>5.6749999999999998</v>
      </c>
      <c r="AO28" s="684"/>
      <c r="AP28" s="684"/>
      <c r="AQ28" s="684"/>
      <c r="AR28" s="684"/>
      <c r="AS28" s="684"/>
      <c r="AT28" s="1220"/>
      <c r="AU28" s="1247"/>
      <c r="AV28" s="303">
        <f t="shared" si="3"/>
        <v>5.6749999999999998</v>
      </c>
      <c r="AW28" s="684">
        <v>5.6749999999999998</v>
      </c>
      <c r="AX28" s="684"/>
      <c r="AY28" s="684"/>
      <c r="AZ28" s="684"/>
      <c r="BA28" s="684"/>
      <c r="BB28" s="684"/>
      <c r="BC28" s="1220"/>
      <c r="BD28" s="1250"/>
      <c r="BE28" s="303">
        <f t="shared" si="4"/>
        <v>5.6749999999999998</v>
      </c>
      <c r="BF28" s="684">
        <v>5.6749999999999998</v>
      </c>
      <c r="BG28" s="684"/>
      <c r="BH28" s="684"/>
      <c r="BI28" s="684"/>
      <c r="BJ28" s="684"/>
      <c r="BK28" s="684"/>
      <c r="BL28" s="1220"/>
      <c r="BM28" s="1253"/>
      <c r="BN28" s="303">
        <f t="shared" si="5"/>
        <v>5.6749999999999998</v>
      </c>
      <c r="BO28" s="684">
        <v>5.6749999999999998</v>
      </c>
      <c r="BP28" s="684"/>
      <c r="BQ28" s="684"/>
      <c r="BR28" s="684"/>
      <c r="BS28" s="684"/>
      <c r="BT28" s="684"/>
      <c r="BU28" s="1207"/>
      <c r="BV28" s="1208"/>
      <c r="BW28" s="1208"/>
      <c r="BX28" s="1208"/>
      <c r="BY28" s="1208"/>
      <c r="BZ28" s="1208"/>
      <c r="CA28" s="1208"/>
      <c r="CB28" s="1208"/>
      <c r="CC28" s="1209"/>
    </row>
    <row r="29" spans="1:81" s="690" customFormat="1" ht="40.15" customHeight="1" x14ac:dyDescent="0.25">
      <c r="A29" s="673"/>
      <c r="B29" s="1334"/>
      <c r="C29" s="1315"/>
      <c r="D29" s="1097"/>
      <c r="E29" s="1094"/>
      <c r="F29" s="1094"/>
      <c r="G29" s="1094"/>
      <c r="H29" s="1094"/>
      <c r="I29" s="1447"/>
      <c r="J29" s="1220"/>
      <c r="K29" s="1217"/>
      <c r="L29" s="1223"/>
      <c r="M29" s="1226"/>
      <c r="N29" s="1229"/>
      <c r="O29" s="1232"/>
      <c r="P29" s="1235"/>
      <c r="Q29" s="1238"/>
      <c r="R29" s="1220"/>
      <c r="S29" s="377" t="s">
        <v>7709</v>
      </c>
      <c r="T29" s="709" t="s">
        <v>3833</v>
      </c>
      <c r="U29" s="709" t="s">
        <v>3839</v>
      </c>
      <c r="V29" s="709" t="s">
        <v>3842</v>
      </c>
      <c r="W29" s="377" t="s">
        <v>7708</v>
      </c>
      <c r="X29" s="670">
        <v>44591</v>
      </c>
      <c r="Y29" s="670">
        <v>44925</v>
      </c>
      <c r="Z29" s="670"/>
      <c r="AA29" s="670"/>
      <c r="AB29" s="1220"/>
      <c r="AC29" s="1241"/>
      <c r="AD29" s="303">
        <f t="shared" si="6"/>
        <v>22.7</v>
      </c>
      <c r="AE29" s="303">
        <f t="shared" si="6"/>
        <v>22.7</v>
      </c>
      <c r="AF29" s="303">
        <f t="shared" si="6"/>
        <v>0</v>
      </c>
      <c r="AG29" s="303">
        <f t="shared" si="6"/>
        <v>0</v>
      </c>
      <c r="AH29" s="303">
        <f t="shared" si="6"/>
        <v>0</v>
      </c>
      <c r="AI29" s="303">
        <f t="shared" si="6"/>
        <v>0</v>
      </c>
      <c r="AJ29" s="303">
        <f t="shared" si="6"/>
        <v>0</v>
      </c>
      <c r="AK29" s="1220"/>
      <c r="AL29" s="1244"/>
      <c r="AM29" s="303">
        <f t="shared" si="2"/>
        <v>5.6749999999999998</v>
      </c>
      <c r="AN29" s="684">
        <v>5.6749999999999998</v>
      </c>
      <c r="AO29" s="684"/>
      <c r="AP29" s="684"/>
      <c r="AQ29" s="684"/>
      <c r="AR29" s="684"/>
      <c r="AS29" s="684"/>
      <c r="AT29" s="1220"/>
      <c r="AU29" s="1247"/>
      <c r="AV29" s="303">
        <f t="shared" si="3"/>
        <v>5.6749999999999998</v>
      </c>
      <c r="AW29" s="684">
        <v>5.6749999999999998</v>
      </c>
      <c r="AX29" s="684"/>
      <c r="AY29" s="684"/>
      <c r="AZ29" s="684"/>
      <c r="BA29" s="684"/>
      <c r="BB29" s="684"/>
      <c r="BC29" s="1220"/>
      <c r="BD29" s="1250"/>
      <c r="BE29" s="303">
        <f t="shared" si="4"/>
        <v>5.6749999999999998</v>
      </c>
      <c r="BF29" s="684">
        <v>5.6749999999999998</v>
      </c>
      <c r="BG29" s="684"/>
      <c r="BH29" s="684"/>
      <c r="BI29" s="684"/>
      <c r="BJ29" s="684"/>
      <c r="BK29" s="684"/>
      <c r="BL29" s="1220"/>
      <c r="BM29" s="1253"/>
      <c r="BN29" s="303">
        <f t="shared" si="5"/>
        <v>5.6749999999999998</v>
      </c>
      <c r="BO29" s="684">
        <v>5.6749999999999998</v>
      </c>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316"/>
      <c r="D30" s="1098"/>
      <c r="E30" s="1095"/>
      <c r="F30" s="1095"/>
      <c r="G30" s="1095"/>
      <c r="H30" s="1095"/>
      <c r="I30" s="1448"/>
      <c r="J30" s="1221"/>
      <c r="K30" s="1218"/>
      <c r="L30" s="1224"/>
      <c r="M30" s="1227"/>
      <c r="N30" s="1230"/>
      <c r="O30" s="1233"/>
      <c r="P30" s="1236"/>
      <c r="Q30" s="1239"/>
      <c r="R30" s="1221"/>
      <c r="S30" s="379" t="s">
        <v>7710</v>
      </c>
      <c r="T30" s="710" t="s">
        <v>3833</v>
      </c>
      <c r="U30" s="710" t="s">
        <v>3840</v>
      </c>
      <c r="V30" s="710" t="s">
        <v>3842</v>
      </c>
      <c r="W30" s="379" t="s">
        <v>7711</v>
      </c>
      <c r="X30" s="671">
        <v>44591</v>
      </c>
      <c r="Y30" s="671">
        <v>44925</v>
      </c>
      <c r="Z30" s="671"/>
      <c r="AA30" s="671"/>
      <c r="AB30" s="1221"/>
      <c r="AC30" s="1242"/>
      <c r="AD30" s="306">
        <f t="shared" si="6"/>
        <v>22.7</v>
      </c>
      <c r="AE30" s="306">
        <f t="shared" si="6"/>
        <v>22.7</v>
      </c>
      <c r="AF30" s="306">
        <f t="shared" si="6"/>
        <v>0</v>
      </c>
      <c r="AG30" s="306">
        <f t="shared" si="6"/>
        <v>0</v>
      </c>
      <c r="AH30" s="306">
        <f t="shared" si="6"/>
        <v>0</v>
      </c>
      <c r="AI30" s="306">
        <f t="shared" si="6"/>
        <v>0</v>
      </c>
      <c r="AJ30" s="306">
        <f t="shared" si="6"/>
        <v>0</v>
      </c>
      <c r="AK30" s="1221"/>
      <c r="AL30" s="1245"/>
      <c r="AM30" s="306">
        <f t="shared" si="2"/>
        <v>5.6749999999999998</v>
      </c>
      <c r="AN30" s="684">
        <v>5.6749999999999998</v>
      </c>
      <c r="AO30" s="685"/>
      <c r="AP30" s="685"/>
      <c r="AQ30" s="685"/>
      <c r="AR30" s="685"/>
      <c r="AS30" s="685"/>
      <c r="AT30" s="1221"/>
      <c r="AU30" s="1248"/>
      <c r="AV30" s="306">
        <f t="shared" si="3"/>
        <v>5.6749999999999998</v>
      </c>
      <c r="AW30" s="684">
        <v>5.6749999999999998</v>
      </c>
      <c r="AX30" s="685"/>
      <c r="AY30" s="685"/>
      <c r="AZ30" s="685"/>
      <c r="BA30" s="685"/>
      <c r="BB30" s="685"/>
      <c r="BC30" s="1221"/>
      <c r="BD30" s="1251"/>
      <c r="BE30" s="306">
        <f t="shared" si="4"/>
        <v>5.6749999999999998</v>
      </c>
      <c r="BF30" s="684">
        <v>5.6749999999999998</v>
      </c>
      <c r="BG30" s="685"/>
      <c r="BH30" s="685"/>
      <c r="BI30" s="685"/>
      <c r="BJ30" s="685"/>
      <c r="BK30" s="685"/>
      <c r="BL30" s="1221"/>
      <c r="BM30" s="1254"/>
      <c r="BN30" s="306">
        <f t="shared" si="5"/>
        <v>5.6749999999999998</v>
      </c>
      <c r="BO30" s="684">
        <v>5.6749999999999998</v>
      </c>
      <c r="BP30" s="685"/>
      <c r="BQ30" s="685"/>
      <c r="BR30" s="685"/>
      <c r="BS30" s="685"/>
      <c r="BT30" s="685"/>
      <c r="BU30" s="1210"/>
      <c r="BV30" s="1211"/>
      <c r="BW30" s="1211"/>
      <c r="BX30" s="1211"/>
      <c r="BY30" s="1211"/>
      <c r="BZ30" s="1211"/>
      <c r="CA30" s="1211"/>
      <c r="CB30" s="1211"/>
      <c r="CC30" s="1212"/>
    </row>
    <row r="31" spans="1:81" s="690" customFormat="1" ht="40.15" customHeight="1" thickTop="1" x14ac:dyDescent="0.25">
      <c r="A31" s="673"/>
      <c r="B31" s="1334"/>
      <c r="C31" s="1314" t="s">
        <v>1552</v>
      </c>
      <c r="D31" s="1096">
        <v>2301</v>
      </c>
      <c r="E31" s="1093" t="s">
        <v>7670</v>
      </c>
      <c r="F31" s="1093">
        <v>2301030</v>
      </c>
      <c r="G31" s="1093" t="s">
        <v>7671</v>
      </c>
      <c r="H31" s="1093" t="s">
        <v>7672</v>
      </c>
      <c r="I31" s="1446">
        <v>2021004540213</v>
      </c>
      <c r="J31" s="1299">
        <v>924</v>
      </c>
      <c r="K31" s="1216" t="str">
        <f>+[28]Metas!K1080</f>
        <v>Modelo de teletrabajo para la Gobernación de Norte de Santander adoptado.</v>
      </c>
      <c r="L31" s="1433">
        <v>0.1</v>
      </c>
      <c r="M31" s="1480">
        <v>0.1</v>
      </c>
      <c r="N31" s="2474">
        <v>2.5000000000000001E-2</v>
      </c>
      <c r="O31" s="2477">
        <v>2.5000000000000001E-2</v>
      </c>
      <c r="P31" s="2480">
        <v>2.5000000000000001E-2</v>
      </c>
      <c r="Q31" s="2483">
        <v>2.5000000000000001E-2</v>
      </c>
      <c r="R31" s="1219">
        <f>+$J31</f>
        <v>924</v>
      </c>
      <c r="S31" s="1010" t="s">
        <v>7712</v>
      </c>
      <c r="T31" s="708" t="s">
        <v>3833</v>
      </c>
      <c r="U31" s="708" t="s">
        <v>3839</v>
      </c>
      <c r="V31" s="708" t="s">
        <v>3843</v>
      </c>
      <c r="W31" s="375" t="s">
        <v>7713</v>
      </c>
      <c r="X31" s="300">
        <v>44593</v>
      </c>
      <c r="Y31" s="669">
        <v>44620</v>
      </c>
      <c r="Z31" s="669"/>
      <c r="AA31" s="669"/>
      <c r="AB31" s="1219">
        <f t="shared" ref="AB31" si="18">+$J31</f>
        <v>924</v>
      </c>
      <c r="AC31" s="1803">
        <f>+L31</f>
        <v>0.1</v>
      </c>
      <c r="AD31" s="303">
        <f t="shared" si="6"/>
        <v>1</v>
      </c>
      <c r="AE31" s="303">
        <f t="shared" si="6"/>
        <v>1</v>
      </c>
      <c r="AF31" s="308">
        <f t="shared" si="6"/>
        <v>0</v>
      </c>
      <c r="AG31" s="308">
        <f t="shared" si="6"/>
        <v>0</v>
      </c>
      <c r="AH31" s="308">
        <f t="shared" si="6"/>
        <v>0</v>
      </c>
      <c r="AI31" s="308">
        <f t="shared" si="6"/>
        <v>0</v>
      </c>
      <c r="AJ31" s="308">
        <f t="shared" si="6"/>
        <v>0</v>
      </c>
      <c r="AK31" s="1219">
        <f t="shared" ref="AK31" si="19">+$J31</f>
        <v>924</v>
      </c>
      <c r="AL31" s="2492">
        <v>2.5000000000000001E-2</v>
      </c>
      <c r="AM31" s="308">
        <f t="shared" si="2"/>
        <v>1</v>
      </c>
      <c r="AN31" s="683">
        <v>1</v>
      </c>
      <c r="AO31" s="683"/>
      <c r="AP31" s="683"/>
      <c r="AQ31" s="683"/>
      <c r="AR31" s="683"/>
      <c r="AS31" s="683"/>
      <c r="AT31" s="1219">
        <f t="shared" ref="AT31" si="20">+$J31</f>
        <v>924</v>
      </c>
      <c r="AU31" s="2465">
        <v>2.5000000000000001E-2</v>
      </c>
      <c r="AV31" s="308">
        <f t="shared" si="3"/>
        <v>0</v>
      </c>
      <c r="AW31" s="683"/>
      <c r="AX31" s="683"/>
      <c r="AY31" s="683"/>
      <c r="AZ31" s="683"/>
      <c r="BA31" s="683"/>
      <c r="BB31" s="683"/>
      <c r="BC31" s="1219">
        <f t="shared" ref="BC31" si="21">+$J31</f>
        <v>924</v>
      </c>
      <c r="BD31" s="2468">
        <f>+P31</f>
        <v>2.5000000000000001E-2</v>
      </c>
      <c r="BE31" s="308">
        <f t="shared" si="4"/>
        <v>0</v>
      </c>
      <c r="BF31" s="683"/>
      <c r="BG31" s="683"/>
      <c r="BH31" s="683"/>
      <c r="BI31" s="683"/>
      <c r="BJ31" s="683"/>
      <c r="BK31" s="683"/>
      <c r="BL31" s="1219">
        <f t="shared" ref="BL31" si="22">+$J31</f>
        <v>924</v>
      </c>
      <c r="BM31" s="2486">
        <f>+Q31</f>
        <v>2.5000000000000001E-2</v>
      </c>
      <c r="BN31" s="308">
        <f t="shared" si="5"/>
        <v>0</v>
      </c>
      <c r="BO31" s="683"/>
      <c r="BP31" s="683"/>
      <c r="BQ31" s="683"/>
      <c r="BR31" s="683"/>
      <c r="BS31" s="683"/>
      <c r="BT31" s="683"/>
      <c r="BU31" s="2462" t="s">
        <v>7714</v>
      </c>
      <c r="BV31" s="2463"/>
      <c r="BW31" s="2463"/>
      <c r="BX31" s="2463"/>
      <c r="BY31" s="2463"/>
      <c r="BZ31" s="2463"/>
      <c r="CA31" s="2463"/>
      <c r="CB31" s="2463"/>
      <c r="CC31" s="2464"/>
    </row>
    <row r="32" spans="1:81" s="690" customFormat="1" ht="40.15" customHeight="1" x14ac:dyDescent="0.25">
      <c r="A32" s="673"/>
      <c r="B32" s="1334"/>
      <c r="C32" s="1315"/>
      <c r="D32" s="1097"/>
      <c r="E32" s="1094"/>
      <c r="F32" s="1094"/>
      <c r="G32" s="1094"/>
      <c r="H32" s="1094"/>
      <c r="I32" s="1447"/>
      <c r="J32" s="1300"/>
      <c r="K32" s="1217"/>
      <c r="L32" s="1434"/>
      <c r="M32" s="1481"/>
      <c r="N32" s="2475"/>
      <c r="O32" s="2478"/>
      <c r="P32" s="2481"/>
      <c r="Q32" s="2484"/>
      <c r="R32" s="1220"/>
      <c r="S32" s="1010" t="s">
        <v>7715</v>
      </c>
      <c r="T32" s="709" t="s">
        <v>3833</v>
      </c>
      <c r="U32" s="709" t="s">
        <v>3839</v>
      </c>
      <c r="V32" s="709" t="s">
        <v>3843</v>
      </c>
      <c r="W32" s="377" t="s">
        <v>7716</v>
      </c>
      <c r="X32" s="300">
        <v>44593</v>
      </c>
      <c r="Y32" s="300">
        <v>44620</v>
      </c>
      <c r="Z32" s="670"/>
      <c r="AA32" s="670"/>
      <c r="AB32" s="1220"/>
      <c r="AC32" s="1804"/>
      <c r="AD32" s="303">
        <f t="shared" ref="AD32:AJ47" si="23">+AM32+AV32+BE32+BN32</f>
        <v>1</v>
      </c>
      <c r="AE32" s="303">
        <f t="shared" si="23"/>
        <v>1</v>
      </c>
      <c r="AF32" s="303">
        <f t="shared" si="23"/>
        <v>0</v>
      </c>
      <c r="AG32" s="303">
        <f t="shared" si="23"/>
        <v>0</v>
      </c>
      <c r="AH32" s="303">
        <f t="shared" si="23"/>
        <v>0</v>
      </c>
      <c r="AI32" s="303">
        <f t="shared" si="23"/>
        <v>0</v>
      </c>
      <c r="AJ32" s="303">
        <f t="shared" si="23"/>
        <v>0</v>
      </c>
      <c r="AK32" s="1220"/>
      <c r="AL32" s="2493"/>
      <c r="AM32" s="303">
        <f t="shared" si="2"/>
        <v>1</v>
      </c>
      <c r="AN32" s="684">
        <v>1</v>
      </c>
      <c r="AO32" s="684"/>
      <c r="AP32" s="684"/>
      <c r="AQ32" s="684"/>
      <c r="AR32" s="684"/>
      <c r="AS32" s="684"/>
      <c r="AT32" s="1220"/>
      <c r="AU32" s="2466"/>
      <c r="AV32" s="303">
        <f t="shared" si="3"/>
        <v>0</v>
      </c>
      <c r="AW32" s="684"/>
      <c r="AX32" s="684"/>
      <c r="AY32" s="684"/>
      <c r="AZ32" s="684"/>
      <c r="BA32" s="684"/>
      <c r="BB32" s="684"/>
      <c r="BC32" s="1220"/>
      <c r="BD32" s="2469"/>
      <c r="BE32" s="303">
        <f t="shared" si="4"/>
        <v>0</v>
      </c>
      <c r="BF32" s="684"/>
      <c r="BG32" s="684"/>
      <c r="BH32" s="684"/>
      <c r="BI32" s="684"/>
      <c r="BJ32" s="684"/>
      <c r="BK32" s="684"/>
      <c r="BL32" s="1220"/>
      <c r="BM32" s="2487"/>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x14ac:dyDescent="0.25">
      <c r="A33" s="673"/>
      <c r="B33" s="1334"/>
      <c r="C33" s="1315"/>
      <c r="D33" s="1097"/>
      <c r="E33" s="1094"/>
      <c r="F33" s="1094"/>
      <c r="G33" s="1094"/>
      <c r="H33" s="1094"/>
      <c r="I33" s="1447"/>
      <c r="J33" s="1300"/>
      <c r="K33" s="1217"/>
      <c r="L33" s="1434"/>
      <c r="M33" s="1481"/>
      <c r="N33" s="2475"/>
      <c r="O33" s="2478"/>
      <c r="P33" s="2481"/>
      <c r="Q33" s="2484"/>
      <c r="R33" s="1220"/>
      <c r="S33" s="1010" t="s">
        <v>7717</v>
      </c>
      <c r="T33" s="709" t="s">
        <v>3833</v>
      </c>
      <c r="U33" s="709" t="s">
        <v>3839</v>
      </c>
      <c r="V33" s="709" t="s">
        <v>3843</v>
      </c>
      <c r="W33" s="1011" t="s">
        <v>7718</v>
      </c>
      <c r="X33" s="670">
        <v>44652</v>
      </c>
      <c r="Y33" s="670" t="s">
        <v>7719</v>
      </c>
      <c r="Z33" s="670"/>
      <c r="AA33" s="670"/>
      <c r="AB33" s="1220"/>
      <c r="AC33" s="1804"/>
      <c r="AD33" s="303">
        <f t="shared" si="23"/>
        <v>2</v>
      </c>
      <c r="AE33" s="303">
        <f t="shared" si="23"/>
        <v>2</v>
      </c>
      <c r="AF33" s="303">
        <f t="shared" si="23"/>
        <v>0</v>
      </c>
      <c r="AG33" s="303">
        <f t="shared" si="23"/>
        <v>0</v>
      </c>
      <c r="AH33" s="303">
        <f t="shared" si="23"/>
        <v>0</v>
      </c>
      <c r="AI33" s="303">
        <f t="shared" si="23"/>
        <v>0</v>
      </c>
      <c r="AJ33" s="303">
        <f t="shared" si="23"/>
        <v>0</v>
      </c>
      <c r="AK33" s="1220"/>
      <c r="AL33" s="2493"/>
      <c r="AM33" s="303">
        <f t="shared" si="2"/>
        <v>0</v>
      </c>
      <c r="AN33" s="684"/>
      <c r="AO33" s="1012"/>
      <c r="AP33" s="684"/>
      <c r="AQ33" s="684"/>
      <c r="AR33" s="684"/>
      <c r="AS33" s="684"/>
      <c r="AT33" s="1220"/>
      <c r="AU33" s="2466"/>
      <c r="AV33" s="303">
        <f t="shared" si="3"/>
        <v>1</v>
      </c>
      <c r="AW33" s="684">
        <v>1</v>
      </c>
      <c r="AX33" s="684"/>
      <c r="AY33" s="684"/>
      <c r="AZ33" s="684"/>
      <c r="BA33" s="684"/>
      <c r="BB33" s="684"/>
      <c r="BC33" s="1220"/>
      <c r="BD33" s="2469"/>
      <c r="BE33" s="303">
        <f t="shared" si="4"/>
        <v>1</v>
      </c>
      <c r="BF33" s="684">
        <v>1</v>
      </c>
      <c r="BG33" s="684"/>
      <c r="BH33" s="684"/>
      <c r="BI33" s="684"/>
      <c r="BJ33" s="684"/>
      <c r="BK33" s="684"/>
      <c r="BL33" s="1220"/>
      <c r="BM33" s="2487"/>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x14ac:dyDescent="0.25">
      <c r="A34" s="673"/>
      <c r="B34" s="1334"/>
      <c r="C34" s="1315"/>
      <c r="D34" s="1097"/>
      <c r="E34" s="1094"/>
      <c r="F34" s="1094"/>
      <c r="G34" s="1094"/>
      <c r="H34" s="1094"/>
      <c r="I34" s="1447"/>
      <c r="J34" s="1300"/>
      <c r="K34" s="1217"/>
      <c r="L34" s="1434"/>
      <c r="M34" s="1481"/>
      <c r="N34" s="2475"/>
      <c r="O34" s="2478"/>
      <c r="P34" s="2481"/>
      <c r="Q34" s="2484"/>
      <c r="R34" s="1220"/>
      <c r="S34" s="1010" t="s">
        <v>7720</v>
      </c>
      <c r="T34" s="347" t="s">
        <v>3833</v>
      </c>
      <c r="U34" s="347" t="s">
        <v>3838</v>
      </c>
      <c r="V34" s="347" t="s">
        <v>3843</v>
      </c>
      <c r="W34" s="1013" t="s">
        <v>7721</v>
      </c>
      <c r="X34" s="325">
        <v>44713</v>
      </c>
      <c r="Y34" s="325">
        <v>44772</v>
      </c>
      <c r="Z34" s="325"/>
      <c r="AA34" s="325"/>
      <c r="AB34" s="1220"/>
      <c r="AC34" s="1804"/>
      <c r="AD34" s="303">
        <f t="shared" si="23"/>
        <v>2</v>
      </c>
      <c r="AE34" s="303">
        <f t="shared" si="23"/>
        <v>2</v>
      </c>
      <c r="AF34" s="366">
        <v>0</v>
      </c>
      <c r="AG34" s="366">
        <v>0</v>
      </c>
      <c r="AH34" s="366">
        <v>0</v>
      </c>
      <c r="AI34" s="366">
        <v>0</v>
      </c>
      <c r="AJ34" s="366">
        <v>0</v>
      </c>
      <c r="AK34" s="1220"/>
      <c r="AL34" s="2493"/>
      <c r="AM34" s="303">
        <f t="shared" si="2"/>
        <v>0</v>
      </c>
      <c r="AN34" s="684"/>
      <c r="AO34" s="389"/>
      <c r="AP34" s="389"/>
      <c r="AQ34" s="389"/>
      <c r="AR34" s="389"/>
      <c r="AS34" s="389"/>
      <c r="AT34" s="1220"/>
      <c r="AU34" s="2466"/>
      <c r="AV34" s="303">
        <f t="shared" si="3"/>
        <v>1</v>
      </c>
      <c r="AW34" s="684">
        <v>1</v>
      </c>
      <c r="AX34" s="389"/>
      <c r="AY34" s="389"/>
      <c r="AZ34" s="389"/>
      <c r="BA34" s="389"/>
      <c r="BB34" s="389"/>
      <c r="BC34" s="1220"/>
      <c r="BD34" s="2469"/>
      <c r="BE34" s="303">
        <f t="shared" si="4"/>
        <v>1</v>
      </c>
      <c r="BF34" s="684">
        <v>1</v>
      </c>
      <c r="BG34" s="389"/>
      <c r="BH34" s="389"/>
      <c r="BI34" s="389"/>
      <c r="BJ34" s="389"/>
      <c r="BK34" s="389"/>
      <c r="BL34" s="1220"/>
      <c r="BM34" s="2487"/>
      <c r="BN34" s="303">
        <f t="shared" si="5"/>
        <v>0</v>
      </c>
      <c r="BO34" s="684"/>
      <c r="BP34" s="389"/>
      <c r="BQ34" s="389"/>
      <c r="BR34" s="389"/>
      <c r="BS34" s="389"/>
      <c r="BT34" s="389"/>
      <c r="BU34" s="1207"/>
      <c r="BV34" s="1208"/>
      <c r="BW34" s="1208"/>
      <c r="BX34" s="1208"/>
      <c r="BY34" s="1208"/>
      <c r="BZ34" s="1208"/>
      <c r="CA34" s="1208"/>
      <c r="CB34" s="1208"/>
      <c r="CC34" s="1209"/>
    </row>
    <row r="35" spans="1:81" s="690" customFormat="1" ht="40.15" customHeight="1" thickBot="1" x14ac:dyDescent="0.3">
      <c r="A35" s="673"/>
      <c r="B35" s="1334"/>
      <c r="C35" s="1315"/>
      <c r="D35" s="1098"/>
      <c r="E35" s="1095"/>
      <c r="F35" s="1095"/>
      <c r="G35" s="1095"/>
      <c r="H35" s="1095"/>
      <c r="I35" s="1448"/>
      <c r="J35" s="1301"/>
      <c r="K35" s="1218"/>
      <c r="L35" s="1490"/>
      <c r="M35" s="1491"/>
      <c r="N35" s="2476"/>
      <c r="O35" s="2479"/>
      <c r="P35" s="2482"/>
      <c r="Q35" s="2485"/>
      <c r="R35" s="1221"/>
      <c r="S35" s="1010" t="s">
        <v>7722</v>
      </c>
      <c r="T35" s="710" t="s">
        <v>3833</v>
      </c>
      <c r="U35" s="710" t="s">
        <v>3838</v>
      </c>
      <c r="V35" s="710" t="s">
        <v>3843</v>
      </c>
      <c r="W35" s="1014" t="s">
        <v>7723</v>
      </c>
      <c r="X35" s="671">
        <v>44835</v>
      </c>
      <c r="Y35" s="671">
        <v>44910</v>
      </c>
      <c r="Z35" s="671"/>
      <c r="AA35" s="671"/>
      <c r="AB35" s="1221"/>
      <c r="AC35" s="1805"/>
      <c r="AD35" s="303">
        <f t="shared" si="23"/>
        <v>2</v>
      </c>
      <c r="AE35" s="303">
        <f t="shared" si="23"/>
        <v>2</v>
      </c>
      <c r="AF35" s="306">
        <f t="shared" si="23"/>
        <v>0</v>
      </c>
      <c r="AG35" s="306">
        <f t="shared" si="23"/>
        <v>0</v>
      </c>
      <c r="AH35" s="306">
        <f t="shared" si="23"/>
        <v>0</v>
      </c>
      <c r="AI35" s="306">
        <f t="shared" si="23"/>
        <v>0</v>
      </c>
      <c r="AJ35" s="306">
        <f t="shared" si="23"/>
        <v>0</v>
      </c>
      <c r="AK35" s="1221"/>
      <c r="AL35" s="2494"/>
      <c r="AM35" s="306">
        <f t="shared" si="2"/>
        <v>0</v>
      </c>
      <c r="AN35" s="684"/>
      <c r="AO35" s="685"/>
      <c r="AP35" s="685"/>
      <c r="AQ35" s="685"/>
      <c r="AR35" s="685"/>
      <c r="AS35" s="685"/>
      <c r="AT35" s="1221"/>
      <c r="AU35" s="2467"/>
      <c r="AV35" s="306">
        <f t="shared" si="3"/>
        <v>0</v>
      </c>
      <c r="AW35" s="684"/>
      <c r="AX35" s="685"/>
      <c r="AY35" s="685"/>
      <c r="AZ35" s="685"/>
      <c r="BA35" s="685"/>
      <c r="BB35" s="685"/>
      <c r="BC35" s="1221"/>
      <c r="BD35" s="2470"/>
      <c r="BE35" s="306">
        <f t="shared" si="4"/>
        <v>0</v>
      </c>
      <c r="BF35" s="684"/>
      <c r="BG35" s="685"/>
      <c r="BH35" s="685"/>
      <c r="BI35" s="685"/>
      <c r="BJ35" s="685"/>
      <c r="BK35" s="685"/>
      <c r="BL35" s="1221"/>
      <c r="BM35" s="2488"/>
      <c r="BN35" s="306">
        <f t="shared" si="5"/>
        <v>2</v>
      </c>
      <c r="BO35" s="684">
        <v>2</v>
      </c>
      <c r="BP35" s="685"/>
      <c r="BQ35" s="685"/>
      <c r="BR35" s="685"/>
      <c r="BS35" s="685"/>
      <c r="BT35" s="685"/>
      <c r="BU35" s="1210"/>
      <c r="BV35" s="1211"/>
      <c r="BW35" s="1211"/>
      <c r="BX35" s="1211"/>
      <c r="BY35" s="1211"/>
      <c r="BZ35" s="1211"/>
      <c r="CA35" s="1211"/>
      <c r="CB35" s="1211"/>
      <c r="CC35" s="1212"/>
    </row>
    <row r="36" spans="1:81" s="690" customFormat="1" ht="40.15" customHeight="1" thickTop="1" x14ac:dyDescent="0.25">
      <c r="A36" s="673"/>
      <c r="B36" s="1334"/>
      <c r="C36" s="1315"/>
      <c r="D36" s="1096">
        <v>2301</v>
      </c>
      <c r="E36" s="1093" t="s">
        <v>7670</v>
      </c>
      <c r="F36" s="1093">
        <v>2301030</v>
      </c>
      <c r="G36" s="1093" t="s">
        <v>7671</v>
      </c>
      <c r="H36" s="1093" t="s">
        <v>7672</v>
      </c>
      <c r="I36" s="1446">
        <v>2021004540213</v>
      </c>
      <c r="J36" s="1219">
        <v>925</v>
      </c>
      <c r="K36" s="1216" t="str">
        <f>+[28]Metas!K1081</f>
        <v>Personas y trabajadores del sector empresarial con sensibilización, formación y acompañamiento en teletrabajo.</v>
      </c>
      <c r="L36" s="2489">
        <v>100</v>
      </c>
      <c r="M36" s="1225">
        <f>SUM(N36:Q36)/4</f>
        <v>25</v>
      </c>
      <c r="N36" s="1228">
        <v>0</v>
      </c>
      <c r="O36" s="1231">
        <v>50</v>
      </c>
      <c r="P36" s="1234">
        <v>50</v>
      </c>
      <c r="Q36" s="1237">
        <v>0</v>
      </c>
      <c r="R36" s="1219">
        <f>+$J36</f>
        <v>925</v>
      </c>
      <c r="S36" s="375" t="s">
        <v>7724</v>
      </c>
      <c r="T36" s="708" t="s">
        <v>3833</v>
      </c>
      <c r="U36" s="708" t="s">
        <v>3839</v>
      </c>
      <c r="V36" s="708" t="s">
        <v>3843</v>
      </c>
      <c r="W36" s="1013" t="s">
        <v>7725</v>
      </c>
      <c r="X36" s="669">
        <v>44682</v>
      </c>
      <c r="Y36" s="669">
        <v>44711</v>
      </c>
      <c r="Z36" s="669"/>
      <c r="AA36" s="669"/>
      <c r="AB36" s="1219">
        <f t="shared" ref="AB36" si="24">+$J36</f>
        <v>925</v>
      </c>
      <c r="AC36" s="1240">
        <f t="shared" ref="AC36" si="25">+L36</f>
        <v>100</v>
      </c>
      <c r="AD36" s="308">
        <f t="shared" si="23"/>
        <v>4</v>
      </c>
      <c r="AE36" s="308">
        <f t="shared" si="23"/>
        <v>4</v>
      </c>
      <c r="AF36" s="308">
        <f t="shared" si="23"/>
        <v>0</v>
      </c>
      <c r="AG36" s="308">
        <f t="shared" si="23"/>
        <v>0</v>
      </c>
      <c r="AH36" s="308">
        <f t="shared" si="23"/>
        <v>0</v>
      </c>
      <c r="AI36" s="308">
        <f t="shared" si="23"/>
        <v>0</v>
      </c>
      <c r="AJ36" s="308">
        <f t="shared" si="23"/>
        <v>0</v>
      </c>
      <c r="AK36" s="1219">
        <f t="shared" ref="AK36" si="26">+$J36</f>
        <v>925</v>
      </c>
      <c r="AL36" s="1243">
        <f>+N36</f>
        <v>0</v>
      </c>
      <c r="AM36" s="308">
        <f t="shared" si="2"/>
        <v>0</v>
      </c>
      <c r="AN36" s="683"/>
      <c r="AO36" s="683"/>
      <c r="AP36" s="683"/>
      <c r="AQ36" s="683"/>
      <c r="AR36" s="683"/>
      <c r="AS36" s="683"/>
      <c r="AT36" s="1219">
        <f t="shared" ref="AT36" si="27">+$J36</f>
        <v>925</v>
      </c>
      <c r="AU36" s="1246">
        <f>+O36</f>
        <v>50</v>
      </c>
      <c r="AV36" s="308">
        <f t="shared" si="3"/>
        <v>4</v>
      </c>
      <c r="AW36" s="683">
        <v>4</v>
      </c>
      <c r="AX36" s="683"/>
      <c r="AY36" s="683"/>
      <c r="AZ36" s="683"/>
      <c r="BA36" s="683"/>
      <c r="BB36" s="683"/>
      <c r="BC36" s="1219">
        <f t="shared" ref="BC36" si="28">+$J36</f>
        <v>925</v>
      </c>
      <c r="BD36" s="1249">
        <f>+P36</f>
        <v>50</v>
      </c>
      <c r="BE36" s="308">
        <f t="shared" si="4"/>
        <v>0</v>
      </c>
      <c r="BF36" s="683"/>
      <c r="BG36" s="683"/>
      <c r="BH36" s="683"/>
      <c r="BI36" s="683"/>
      <c r="BJ36" s="683"/>
      <c r="BK36" s="683"/>
      <c r="BL36" s="1219">
        <f t="shared" ref="BL36" si="29">+$J36</f>
        <v>925</v>
      </c>
      <c r="BM36" s="1252">
        <f>+Q36</f>
        <v>0</v>
      </c>
      <c r="BN36" s="308">
        <f t="shared" si="5"/>
        <v>0</v>
      </c>
      <c r="BO36" s="683"/>
      <c r="BP36" s="683"/>
      <c r="BQ36" s="683"/>
      <c r="BR36" s="683"/>
      <c r="BS36" s="683"/>
      <c r="BT36" s="683"/>
      <c r="BU36" s="2462" t="s">
        <v>7726</v>
      </c>
      <c r="BV36" s="2463"/>
      <c r="BW36" s="2463"/>
      <c r="BX36" s="2463"/>
      <c r="BY36" s="2463"/>
      <c r="BZ36" s="2463"/>
      <c r="CA36" s="2463"/>
      <c r="CB36" s="2463"/>
      <c r="CC36" s="2464"/>
    </row>
    <row r="37" spans="1:81" s="690" customFormat="1" ht="40.15" customHeight="1" x14ac:dyDescent="0.25">
      <c r="A37" s="673"/>
      <c r="B37" s="1334"/>
      <c r="C37" s="1315"/>
      <c r="D37" s="1097"/>
      <c r="E37" s="1094"/>
      <c r="F37" s="1094"/>
      <c r="G37" s="1094"/>
      <c r="H37" s="1094"/>
      <c r="I37" s="1447"/>
      <c r="J37" s="1220"/>
      <c r="K37" s="1217"/>
      <c r="L37" s="2490"/>
      <c r="M37" s="1226"/>
      <c r="N37" s="1229"/>
      <c r="O37" s="1232"/>
      <c r="P37" s="1235"/>
      <c r="Q37" s="1238"/>
      <c r="R37" s="1220"/>
      <c r="S37" s="377" t="s">
        <v>7727</v>
      </c>
      <c r="T37" s="709" t="s">
        <v>3833</v>
      </c>
      <c r="U37" s="709" t="s">
        <v>3839</v>
      </c>
      <c r="V37" s="709" t="s">
        <v>3843</v>
      </c>
      <c r="W37" s="1013" t="s">
        <v>7728</v>
      </c>
      <c r="X37" s="670">
        <v>44743</v>
      </c>
      <c r="Y37" s="670">
        <v>44772</v>
      </c>
      <c r="Z37" s="670"/>
      <c r="AA37" s="670"/>
      <c r="AB37" s="1220"/>
      <c r="AC37" s="1241"/>
      <c r="AD37" s="303">
        <f t="shared" si="23"/>
        <v>4</v>
      </c>
      <c r="AE37" s="303">
        <f t="shared" si="23"/>
        <v>4</v>
      </c>
      <c r="AF37" s="303">
        <f t="shared" si="23"/>
        <v>0</v>
      </c>
      <c r="AG37" s="303">
        <f t="shared" si="23"/>
        <v>0</v>
      </c>
      <c r="AH37" s="303">
        <f t="shared" si="23"/>
        <v>0</v>
      </c>
      <c r="AI37" s="303">
        <f t="shared" si="23"/>
        <v>0</v>
      </c>
      <c r="AJ37" s="303">
        <f t="shared" si="23"/>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4</v>
      </c>
      <c r="BF37" s="684">
        <v>4</v>
      </c>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x14ac:dyDescent="0.25">
      <c r="A38" s="673"/>
      <c r="B38" s="1334"/>
      <c r="C38" s="1315"/>
      <c r="D38" s="1097"/>
      <c r="E38" s="1094"/>
      <c r="F38" s="1094"/>
      <c r="G38" s="1094"/>
      <c r="H38" s="1094"/>
      <c r="I38" s="1447"/>
      <c r="J38" s="1220"/>
      <c r="K38" s="1217"/>
      <c r="L38" s="2490"/>
      <c r="M38" s="1226"/>
      <c r="N38" s="1229"/>
      <c r="O38" s="1232"/>
      <c r="P38" s="1235"/>
      <c r="Q38" s="1238"/>
      <c r="R38" s="1220"/>
      <c r="S38" s="678"/>
      <c r="T38" s="709"/>
      <c r="U38" s="709"/>
      <c r="V38" s="709"/>
      <c r="W38" s="678"/>
      <c r="X38" s="670"/>
      <c r="Y38" s="670"/>
      <c r="Z38" s="670"/>
      <c r="AA38" s="670"/>
      <c r="AB38" s="1220"/>
      <c r="AC38" s="1241"/>
      <c r="AD38" s="303">
        <f t="shared" si="23"/>
        <v>0</v>
      </c>
      <c r="AE38" s="303">
        <f t="shared" si="23"/>
        <v>0</v>
      </c>
      <c r="AF38" s="303">
        <f t="shared" si="23"/>
        <v>0</v>
      </c>
      <c r="AG38" s="303">
        <f t="shared" si="23"/>
        <v>0</v>
      </c>
      <c r="AH38" s="303">
        <f t="shared" si="23"/>
        <v>0</v>
      </c>
      <c r="AI38" s="303">
        <f t="shared" si="23"/>
        <v>0</v>
      </c>
      <c r="AJ38" s="303">
        <f t="shared" si="23"/>
        <v>0</v>
      </c>
      <c r="AK38" s="1220"/>
      <c r="AL38" s="1244"/>
      <c r="AM38" s="303">
        <f t="shared" si="2"/>
        <v>0</v>
      </c>
      <c r="AN38" s="684"/>
      <c r="AO38" s="684"/>
      <c r="AP38" s="684"/>
      <c r="AQ38" s="684"/>
      <c r="AR38" s="684"/>
      <c r="AS38" s="684"/>
      <c r="AT38" s="1220"/>
      <c r="AU38" s="1247"/>
      <c r="AV38" s="303">
        <f t="shared" si="3"/>
        <v>0</v>
      </c>
      <c r="AW38" s="684"/>
      <c r="AX38" s="684"/>
      <c r="AY38" s="684"/>
      <c r="AZ38" s="684"/>
      <c r="BA38" s="684"/>
      <c r="BB38" s="684"/>
      <c r="BC38" s="1220"/>
      <c r="BD38" s="1250"/>
      <c r="BE38" s="303">
        <f t="shared" si="4"/>
        <v>0</v>
      </c>
      <c r="BF38" s="684"/>
      <c r="BG38" s="684"/>
      <c r="BH38" s="684"/>
      <c r="BI38" s="684"/>
      <c r="BJ38" s="684"/>
      <c r="BK38" s="684"/>
      <c r="BL38" s="1220"/>
      <c r="BM38" s="1253"/>
      <c r="BN38" s="303">
        <f t="shared" si="5"/>
        <v>0</v>
      </c>
      <c r="BO38" s="684"/>
      <c r="BP38" s="684"/>
      <c r="BQ38" s="684"/>
      <c r="BR38" s="684"/>
      <c r="BS38" s="684"/>
      <c r="BT38" s="684"/>
      <c r="BU38" s="1207"/>
      <c r="BV38" s="1208"/>
      <c r="BW38" s="1208"/>
      <c r="BX38" s="1208"/>
      <c r="BY38" s="1208"/>
      <c r="BZ38" s="1208"/>
      <c r="CA38" s="1208"/>
      <c r="CB38" s="1208"/>
      <c r="CC38" s="1209"/>
    </row>
    <row r="39" spans="1:81" s="690" customFormat="1" ht="40.15" customHeight="1" thickBot="1" x14ac:dyDescent="0.3">
      <c r="A39" s="673"/>
      <c r="B39" s="1335"/>
      <c r="C39" s="1316"/>
      <c r="D39" s="1098"/>
      <c r="E39" s="1095"/>
      <c r="F39" s="1095"/>
      <c r="G39" s="1095"/>
      <c r="H39" s="1095"/>
      <c r="I39" s="1448"/>
      <c r="J39" s="1221"/>
      <c r="K39" s="1218"/>
      <c r="L39" s="2491"/>
      <c r="M39" s="1227"/>
      <c r="N39" s="1230"/>
      <c r="O39" s="1233"/>
      <c r="P39" s="1236"/>
      <c r="Q39" s="1239"/>
      <c r="R39" s="1221"/>
      <c r="S39" s="679"/>
      <c r="T39" s="710"/>
      <c r="U39" s="710"/>
      <c r="V39" s="710"/>
      <c r="W39" s="679"/>
      <c r="X39" s="671"/>
      <c r="Y39" s="671"/>
      <c r="Z39" s="671"/>
      <c r="AA39" s="671"/>
      <c r="AB39" s="1221"/>
      <c r="AC39" s="1242"/>
      <c r="AD39" s="306">
        <f t="shared" si="23"/>
        <v>0</v>
      </c>
      <c r="AE39" s="306">
        <f t="shared" si="23"/>
        <v>0</v>
      </c>
      <c r="AF39" s="306">
        <f t="shared" si="23"/>
        <v>0</v>
      </c>
      <c r="AG39" s="306">
        <f t="shared" si="23"/>
        <v>0</v>
      </c>
      <c r="AH39" s="306">
        <f t="shared" si="23"/>
        <v>0</v>
      </c>
      <c r="AI39" s="306">
        <f t="shared" si="23"/>
        <v>0</v>
      </c>
      <c r="AJ39" s="306">
        <f t="shared" si="23"/>
        <v>0</v>
      </c>
      <c r="AK39" s="1221"/>
      <c r="AL39" s="1245"/>
      <c r="AM39" s="306">
        <f t="shared" si="2"/>
        <v>0</v>
      </c>
      <c r="AN39" s="685"/>
      <c r="AO39" s="685"/>
      <c r="AP39" s="685"/>
      <c r="AQ39" s="685"/>
      <c r="AR39" s="685"/>
      <c r="AS39" s="685"/>
      <c r="AT39" s="1221"/>
      <c r="AU39" s="1248"/>
      <c r="AV39" s="306">
        <f t="shared" si="3"/>
        <v>0</v>
      </c>
      <c r="AW39" s="685"/>
      <c r="AX39" s="685"/>
      <c r="AY39" s="685"/>
      <c r="AZ39" s="685"/>
      <c r="BA39" s="685"/>
      <c r="BB39" s="685"/>
      <c r="BC39" s="1221"/>
      <c r="BD39" s="1251"/>
      <c r="BE39" s="306">
        <f t="shared" si="4"/>
        <v>0</v>
      </c>
      <c r="BF39" s="685"/>
      <c r="BG39" s="685"/>
      <c r="BH39" s="685"/>
      <c r="BI39" s="685"/>
      <c r="BJ39" s="685"/>
      <c r="BK39" s="685"/>
      <c r="BL39" s="1221"/>
      <c r="BM39" s="1254"/>
      <c r="BN39" s="306">
        <f t="shared" si="5"/>
        <v>0</v>
      </c>
      <c r="BO39" s="685"/>
      <c r="BP39" s="685"/>
      <c r="BQ39" s="685"/>
      <c r="BR39" s="685"/>
      <c r="BS39" s="685"/>
      <c r="BT39" s="685"/>
      <c r="BU39" s="1210"/>
      <c r="BV39" s="1211"/>
      <c r="BW39" s="1211"/>
      <c r="BX39" s="1211"/>
      <c r="BY39" s="1211"/>
      <c r="BZ39" s="1211"/>
      <c r="CA39" s="1211"/>
      <c r="CB39" s="1211"/>
      <c r="CC39" s="1212"/>
    </row>
    <row r="40" spans="1:81" s="690" customFormat="1" ht="40.15" customHeight="1" thickTop="1" x14ac:dyDescent="0.25">
      <c r="A40" s="673"/>
      <c r="B40" s="1333" t="s">
        <v>1555</v>
      </c>
      <c r="C40" s="1314" t="s">
        <v>1558</v>
      </c>
      <c r="D40" s="1096">
        <v>2301</v>
      </c>
      <c r="E40" s="1093" t="s">
        <v>7670</v>
      </c>
      <c r="F40" s="1093">
        <v>2301075</v>
      </c>
      <c r="G40" s="1093" t="s">
        <v>7729</v>
      </c>
      <c r="H40" s="1093" t="s">
        <v>7672</v>
      </c>
      <c r="I40" s="1446">
        <v>2021004540213</v>
      </c>
      <c r="J40" s="1219">
        <v>926</v>
      </c>
      <c r="K40" s="1216" t="str">
        <f>+[28]Metas!K1083</f>
        <v>Nuevas plataformas, Sistemas de información y/o aplicaciones para los diferentes sectores</v>
      </c>
      <c r="L40" s="1433">
        <v>1</v>
      </c>
      <c r="M40" s="1225">
        <f>SUM(N40:Q40)</f>
        <v>1</v>
      </c>
      <c r="N40" s="2343">
        <v>0.25</v>
      </c>
      <c r="O40" s="2495">
        <v>0.25</v>
      </c>
      <c r="P40" s="2498">
        <v>0.25</v>
      </c>
      <c r="Q40" s="2501">
        <v>0.25</v>
      </c>
      <c r="R40" s="1219">
        <f>+$J40</f>
        <v>926</v>
      </c>
      <c r="S40" s="958" t="s">
        <v>7730</v>
      </c>
      <c r="T40" s="708" t="s">
        <v>3833</v>
      </c>
      <c r="U40" s="708" t="s">
        <v>3839</v>
      </c>
      <c r="V40" s="708" t="s">
        <v>3843</v>
      </c>
      <c r="W40" s="375" t="s">
        <v>7731</v>
      </c>
      <c r="X40" s="669">
        <v>44593</v>
      </c>
      <c r="Y40" s="669">
        <v>44925</v>
      </c>
      <c r="Z40" s="669"/>
      <c r="AA40" s="669"/>
      <c r="AB40" s="1219">
        <f t="shared" ref="AB40" si="30">+$J40</f>
        <v>926</v>
      </c>
      <c r="AC40" s="1240">
        <f t="shared" ref="AC40" si="31">+L40</f>
        <v>1</v>
      </c>
      <c r="AD40" s="308">
        <f t="shared" si="23"/>
        <v>67.959999999999994</v>
      </c>
      <c r="AE40" s="308">
        <f t="shared" si="23"/>
        <v>67.959999999999994</v>
      </c>
      <c r="AF40" s="308">
        <f t="shared" si="23"/>
        <v>0</v>
      </c>
      <c r="AG40" s="308">
        <f t="shared" si="23"/>
        <v>0</v>
      </c>
      <c r="AH40" s="308">
        <f t="shared" si="23"/>
        <v>0</v>
      </c>
      <c r="AI40" s="308">
        <f t="shared" si="23"/>
        <v>0</v>
      </c>
      <c r="AJ40" s="308">
        <f t="shared" si="23"/>
        <v>0</v>
      </c>
      <c r="AK40" s="1219">
        <f t="shared" ref="AK40" si="32">+$J40</f>
        <v>926</v>
      </c>
      <c r="AL40" s="1243">
        <f>+N40</f>
        <v>0.25</v>
      </c>
      <c r="AM40" s="308">
        <f t="shared" si="2"/>
        <v>16.989999999999998</v>
      </c>
      <c r="AN40" s="683">
        <v>16.989999999999998</v>
      </c>
      <c r="AO40" s="683"/>
      <c r="AP40" s="683"/>
      <c r="AQ40" s="683"/>
      <c r="AR40" s="683"/>
      <c r="AS40" s="683"/>
      <c r="AT40" s="1219">
        <f t="shared" ref="AT40" si="33">+$J40</f>
        <v>926</v>
      </c>
      <c r="AU40" s="1246">
        <f>+O40</f>
        <v>0.25</v>
      </c>
      <c r="AV40" s="308">
        <f t="shared" si="3"/>
        <v>16.989999999999998</v>
      </c>
      <c r="AW40" s="683">
        <v>16.989999999999998</v>
      </c>
      <c r="AX40" s="683"/>
      <c r="AY40" s="683"/>
      <c r="AZ40" s="683"/>
      <c r="BA40" s="683"/>
      <c r="BB40" s="683"/>
      <c r="BC40" s="1219">
        <f t="shared" ref="BC40" si="34">+$J40</f>
        <v>926</v>
      </c>
      <c r="BD40" s="1249">
        <f>+P40</f>
        <v>0.25</v>
      </c>
      <c r="BE40" s="308">
        <f t="shared" si="4"/>
        <v>16.989999999999998</v>
      </c>
      <c r="BF40" s="683">
        <v>16.989999999999998</v>
      </c>
      <c r="BG40" s="683"/>
      <c r="BH40" s="683"/>
      <c r="BI40" s="683"/>
      <c r="BJ40" s="683"/>
      <c r="BK40" s="683"/>
      <c r="BL40" s="1219">
        <f t="shared" ref="BL40" si="35">+$J40</f>
        <v>926</v>
      </c>
      <c r="BM40" s="1252">
        <f>+Q40</f>
        <v>0.25</v>
      </c>
      <c r="BN40" s="308">
        <f t="shared" si="5"/>
        <v>16.989999999999998</v>
      </c>
      <c r="BO40" s="683">
        <v>16.989999999999998</v>
      </c>
      <c r="BP40" s="683"/>
      <c r="BQ40" s="683"/>
      <c r="BR40" s="683"/>
      <c r="BS40" s="683"/>
      <c r="BT40" s="683"/>
      <c r="BU40" s="1204"/>
      <c r="BV40" s="1205"/>
      <c r="BW40" s="1205"/>
      <c r="BX40" s="1205"/>
      <c r="BY40" s="1205"/>
      <c r="BZ40" s="1205"/>
      <c r="CA40" s="1205"/>
      <c r="CB40" s="1205"/>
      <c r="CC40" s="1206"/>
    </row>
    <row r="41" spans="1:81" s="690" customFormat="1" ht="40.15" customHeight="1" x14ac:dyDescent="0.25">
      <c r="A41" s="673"/>
      <c r="B41" s="1334"/>
      <c r="C41" s="1315"/>
      <c r="D41" s="1097"/>
      <c r="E41" s="1094"/>
      <c r="F41" s="1094"/>
      <c r="G41" s="1094"/>
      <c r="H41" s="1094"/>
      <c r="I41" s="1447"/>
      <c r="J41" s="1220"/>
      <c r="K41" s="1217"/>
      <c r="L41" s="1434"/>
      <c r="M41" s="1226"/>
      <c r="N41" s="2344"/>
      <c r="O41" s="2496"/>
      <c r="P41" s="2499"/>
      <c r="Q41" s="2502"/>
      <c r="R41" s="1220"/>
      <c r="S41" s="937" t="s">
        <v>7732</v>
      </c>
      <c r="T41" s="709" t="s">
        <v>3833</v>
      </c>
      <c r="U41" s="709" t="s">
        <v>3839</v>
      </c>
      <c r="V41" s="709" t="s">
        <v>3842</v>
      </c>
      <c r="W41" s="377" t="s">
        <v>7733</v>
      </c>
      <c r="X41" s="670">
        <v>44593</v>
      </c>
      <c r="Y41" s="670">
        <v>44925</v>
      </c>
      <c r="Z41" s="670"/>
      <c r="AA41" s="670"/>
      <c r="AB41" s="1220"/>
      <c r="AC41" s="1241"/>
      <c r="AD41" s="303">
        <f t="shared" si="23"/>
        <v>7.96</v>
      </c>
      <c r="AE41" s="303">
        <f t="shared" si="23"/>
        <v>7.96</v>
      </c>
      <c r="AF41" s="303">
        <f t="shared" si="23"/>
        <v>0</v>
      </c>
      <c r="AG41" s="303">
        <f t="shared" si="23"/>
        <v>0</v>
      </c>
      <c r="AH41" s="303">
        <f t="shared" si="23"/>
        <v>0</v>
      </c>
      <c r="AI41" s="303">
        <f t="shared" si="23"/>
        <v>0</v>
      </c>
      <c r="AJ41" s="303">
        <f t="shared" si="23"/>
        <v>0</v>
      </c>
      <c r="AK41" s="1220"/>
      <c r="AL41" s="1244"/>
      <c r="AM41" s="303">
        <f t="shared" si="2"/>
        <v>1.99</v>
      </c>
      <c r="AN41" s="684">
        <v>1.99</v>
      </c>
      <c r="AO41" s="684"/>
      <c r="AP41" s="684"/>
      <c r="AQ41" s="684"/>
      <c r="AR41" s="684"/>
      <c r="AS41" s="684"/>
      <c r="AT41" s="1220"/>
      <c r="AU41" s="1247"/>
      <c r="AV41" s="303">
        <f t="shared" si="3"/>
        <v>1.99</v>
      </c>
      <c r="AW41" s="684">
        <v>1.99</v>
      </c>
      <c r="AX41" s="684"/>
      <c r="AY41" s="684"/>
      <c r="AZ41" s="684"/>
      <c r="BA41" s="684"/>
      <c r="BB41" s="684"/>
      <c r="BC41" s="1220"/>
      <c r="BD41" s="1250"/>
      <c r="BE41" s="303">
        <f t="shared" si="4"/>
        <v>1.99</v>
      </c>
      <c r="BF41" s="684">
        <v>1.99</v>
      </c>
      <c r="BG41" s="684"/>
      <c r="BH41" s="684"/>
      <c r="BI41" s="684"/>
      <c r="BJ41" s="684"/>
      <c r="BK41" s="684"/>
      <c r="BL41" s="1220"/>
      <c r="BM41" s="1253"/>
      <c r="BN41" s="303">
        <f t="shared" si="5"/>
        <v>1.99</v>
      </c>
      <c r="BO41" s="684">
        <v>1.99</v>
      </c>
      <c r="BP41" s="684"/>
      <c r="BQ41" s="684"/>
      <c r="BR41" s="684"/>
      <c r="BS41" s="684"/>
      <c r="BT41" s="684"/>
      <c r="BU41" s="1207"/>
      <c r="BV41" s="1208"/>
      <c r="BW41" s="1208"/>
      <c r="BX41" s="1208"/>
      <c r="BY41" s="1208"/>
      <c r="BZ41" s="1208"/>
      <c r="CA41" s="1208"/>
      <c r="CB41" s="1208"/>
      <c r="CC41" s="1209"/>
    </row>
    <row r="42" spans="1:81" s="690" customFormat="1" ht="40.15" customHeight="1" x14ac:dyDescent="0.25">
      <c r="A42" s="673"/>
      <c r="B42" s="1334"/>
      <c r="C42" s="1315"/>
      <c r="D42" s="1097"/>
      <c r="E42" s="1094"/>
      <c r="F42" s="1094"/>
      <c r="G42" s="1094"/>
      <c r="H42" s="1094"/>
      <c r="I42" s="1447"/>
      <c r="J42" s="1220"/>
      <c r="K42" s="1217"/>
      <c r="L42" s="1434"/>
      <c r="M42" s="1226"/>
      <c r="N42" s="2344"/>
      <c r="O42" s="2496"/>
      <c r="P42" s="2499"/>
      <c r="Q42" s="2502"/>
      <c r="R42" s="1220"/>
      <c r="S42" s="377" t="s">
        <v>7734</v>
      </c>
      <c r="T42" s="709" t="s">
        <v>3833</v>
      </c>
      <c r="U42" s="709" t="s">
        <v>3839</v>
      </c>
      <c r="V42" s="709" t="s">
        <v>3843</v>
      </c>
      <c r="W42" s="377" t="s">
        <v>7735</v>
      </c>
      <c r="X42" s="670">
        <v>44593</v>
      </c>
      <c r="Y42" s="670">
        <v>44925</v>
      </c>
      <c r="Z42" s="670"/>
      <c r="AA42" s="670"/>
      <c r="AB42" s="1220"/>
      <c r="AC42" s="1241"/>
      <c r="AD42" s="303">
        <f t="shared" si="23"/>
        <v>7.96</v>
      </c>
      <c r="AE42" s="303">
        <f t="shared" si="23"/>
        <v>7.96</v>
      </c>
      <c r="AF42" s="303">
        <f t="shared" si="23"/>
        <v>0</v>
      </c>
      <c r="AG42" s="303">
        <f t="shared" si="23"/>
        <v>0</v>
      </c>
      <c r="AH42" s="303">
        <f t="shared" si="23"/>
        <v>0</v>
      </c>
      <c r="AI42" s="303">
        <f t="shared" si="23"/>
        <v>0</v>
      </c>
      <c r="AJ42" s="303">
        <f t="shared" si="23"/>
        <v>0</v>
      </c>
      <c r="AK42" s="1220"/>
      <c r="AL42" s="1244"/>
      <c r="AM42" s="303">
        <f t="shared" si="2"/>
        <v>1.99</v>
      </c>
      <c r="AN42" s="684">
        <v>1.99</v>
      </c>
      <c r="AO42" s="684"/>
      <c r="AP42" s="684"/>
      <c r="AQ42" s="684"/>
      <c r="AR42" s="684"/>
      <c r="AS42" s="684"/>
      <c r="AT42" s="1220"/>
      <c r="AU42" s="1247"/>
      <c r="AV42" s="303">
        <f t="shared" si="3"/>
        <v>1.99</v>
      </c>
      <c r="AW42" s="684">
        <v>1.99</v>
      </c>
      <c r="AX42" s="684"/>
      <c r="AY42" s="684"/>
      <c r="AZ42" s="684"/>
      <c r="BA42" s="684"/>
      <c r="BB42" s="684"/>
      <c r="BC42" s="1220"/>
      <c r="BD42" s="1250"/>
      <c r="BE42" s="303">
        <f t="shared" si="4"/>
        <v>1.99</v>
      </c>
      <c r="BF42" s="684">
        <v>1.99</v>
      </c>
      <c r="BG42" s="684"/>
      <c r="BH42" s="684"/>
      <c r="BI42" s="684"/>
      <c r="BJ42" s="684"/>
      <c r="BK42" s="684"/>
      <c r="BL42" s="1220"/>
      <c r="BM42" s="1253"/>
      <c r="BN42" s="303">
        <f t="shared" si="5"/>
        <v>1.99</v>
      </c>
      <c r="BO42" s="684">
        <v>1.99</v>
      </c>
      <c r="BP42" s="684"/>
      <c r="BQ42" s="684"/>
      <c r="BR42" s="684"/>
      <c r="BS42" s="684"/>
      <c r="BT42" s="684"/>
      <c r="BU42" s="1207"/>
      <c r="BV42" s="1208"/>
      <c r="BW42" s="1208"/>
      <c r="BX42" s="1208"/>
      <c r="BY42" s="1208"/>
      <c r="BZ42" s="1208"/>
      <c r="CA42" s="1208"/>
      <c r="CB42" s="1208"/>
      <c r="CC42" s="1209"/>
    </row>
    <row r="43" spans="1:81" s="690" customFormat="1" ht="40.15" customHeight="1" thickBot="1" x14ac:dyDescent="0.3">
      <c r="A43" s="673"/>
      <c r="B43" s="1334"/>
      <c r="C43" s="1315"/>
      <c r="D43" s="1098"/>
      <c r="E43" s="1095"/>
      <c r="F43" s="1095"/>
      <c r="G43" s="1095"/>
      <c r="H43" s="1095"/>
      <c r="I43" s="1448"/>
      <c r="J43" s="1221"/>
      <c r="K43" s="1218"/>
      <c r="L43" s="1490"/>
      <c r="M43" s="1227"/>
      <c r="N43" s="2345"/>
      <c r="O43" s="2497"/>
      <c r="P43" s="2500"/>
      <c r="Q43" s="2503"/>
      <c r="R43" s="1221"/>
      <c r="S43" s="379" t="s">
        <v>7736</v>
      </c>
      <c r="T43" s="710" t="s">
        <v>3833</v>
      </c>
      <c r="U43" s="710" t="s">
        <v>3839</v>
      </c>
      <c r="V43" s="710" t="s">
        <v>3842</v>
      </c>
      <c r="W43" s="379" t="s">
        <v>7737</v>
      </c>
      <c r="X43" s="670">
        <v>44593</v>
      </c>
      <c r="Y43" s="670">
        <v>44925</v>
      </c>
      <c r="Z43" s="671"/>
      <c r="AA43" s="671"/>
      <c r="AB43" s="1221"/>
      <c r="AC43" s="1242"/>
      <c r="AD43" s="306">
        <f t="shared" si="23"/>
        <v>7.96</v>
      </c>
      <c r="AE43" s="306">
        <f t="shared" si="23"/>
        <v>7.96</v>
      </c>
      <c r="AF43" s="306">
        <f t="shared" si="23"/>
        <v>0</v>
      </c>
      <c r="AG43" s="306">
        <f t="shared" si="23"/>
        <v>0</v>
      </c>
      <c r="AH43" s="306">
        <f t="shared" si="23"/>
        <v>0</v>
      </c>
      <c r="AI43" s="306">
        <f t="shared" si="23"/>
        <v>0</v>
      </c>
      <c r="AJ43" s="306">
        <f t="shared" si="23"/>
        <v>0</v>
      </c>
      <c r="AK43" s="1221"/>
      <c r="AL43" s="1245"/>
      <c r="AM43" s="306">
        <f t="shared" si="2"/>
        <v>1.99</v>
      </c>
      <c r="AN43" s="684">
        <v>1.99</v>
      </c>
      <c r="AO43" s="685"/>
      <c r="AP43" s="685"/>
      <c r="AQ43" s="685"/>
      <c r="AR43" s="685"/>
      <c r="AS43" s="685"/>
      <c r="AT43" s="1221"/>
      <c r="AU43" s="1248"/>
      <c r="AV43" s="306">
        <f t="shared" si="3"/>
        <v>1.99</v>
      </c>
      <c r="AW43" s="684">
        <v>1.99</v>
      </c>
      <c r="AX43" s="685"/>
      <c r="AY43" s="685"/>
      <c r="AZ43" s="685"/>
      <c r="BA43" s="685"/>
      <c r="BB43" s="685"/>
      <c r="BC43" s="1221"/>
      <c r="BD43" s="1251"/>
      <c r="BE43" s="306">
        <f t="shared" si="4"/>
        <v>1.99</v>
      </c>
      <c r="BF43" s="684">
        <v>1.99</v>
      </c>
      <c r="BG43" s="685"/>
      <c r="BH43" s="685"/>
      <c r="BI43" s="685"/>
      <c r="BJ43" s="685"/>
      <c r="BK43" s="685"/>
      <c r="BL43" s="1221"/>
      <c r="BM43" s="1254"/>
      <c r="BN43" s="306">
        <f t="shared" si="5"/>
        <v>1.99</v>
      </c>
      <c r="BO43" s="684">
        <v>1.99</v>
      </c>
      <c r="BP43" s="685"/>
      <c r="BQ43" s="685"/>
      <c r="BR43" s="685"/>
      <c r="BS43" s="685"/>
      <c r="BT43" s="685"/>
      <c r="BU43" s="1210"/>
      <c r="BV43" s="1211"/>
      <c r="BW43" s="1211"/>
      <c r="BX43" s="1211"/>
      <c r="BY43" s="1211"/>
      <c r="BZ43" s="1211"/>
      <c r="CA43" s="1211"/>
      <c r="CB43" s="1211"/>
      <c r="CC43" s="1212"/>
    </row>
    <row r="44" spans="1:81" s="690" customFormat="1" ht="40.15" customHeight="1" thickTop="1" x14ac:dyDescent="0.25">
      <c r="A44" s="673"/>
      <c r="B44" s="1334"/>
      <c r="C44" s="1315"/>
      <c r="D44" s="1096">
        <v>2301</v>
      </c>
      <c r="E44" s="1093" t="s">
        <v>7670</v>
      </c>
      <c r="F44" s="1093">
        <v>2301075</v>
      </c>
      <c r="G44" s="1093" t="s">
        <v>7729</v>
      </c>
      <c r="H44" s="1093" t="s">
        <v>7672</v>
      </c>
      <c r="I44" s="1446">
        <v>2021004540213</v>
      </c>
      <c r="J44" s="1219">
        <v>927</v>
      </c>
      <c r="K44" s="1216" t="str">
        <f>+[28]Metas!K1084</f>
        <v>Nuevos video juegos educativos</v>
      </c>
      <c r="L44" s="1222">
        <v>2</v>
      </c>
      <c r="M44" s="1225">
        <f>SUM(N44:Q44)</f>
        <v>2</v>
      </c>
      <c r="N44" s="1228"/>
      <c r="O44" s="1231">
        <v>1</v>
      </c>
      <c r="P44" s="1234"/>
      <c r="Q44" s="1237">
        <v>1</v>
      </c>
      <c r="R44" s="1219">
        <f>+$J44</f>
        <v>927</v>
      </c>
      <c r="S44" s="375" t="s">
        <v>7738</v>
      </c>
      <c r="T44" s="708" t="s">
        <v>3833</v>
      </c>
      <c r="U44" s="708" t="s">
        <v>3839</v>
      </c>
      <c r="V44" s="708" t="s">
        <v>3843</v>
      </c>
      <c r="W44" s="375" t="s">
        <v>7735</v>
      </c>
      <c r="X44" s="669">
        <v>44593</v>
      </c>
      <c r="Y44" s="669">
        <v>44925</v>
      </c>
      <c r="Z44" s="669"/>
      <c r="AA44" s="669"/>
      <c r="AB44" s="1219">
        <f t="shared" ref="AB44" si="36">+$J44</f>
        <v>927</v>
      </c>
      <c r="AC44" s="1240">
        <f t="shared" ref="AC44" si="37">+L44</f>
        <v>2</v>
      </c>
      <c r="AD44" s="308">
        <f t="shared" si="23"/>
        <v>68.84</v>
      </c>
      <c r="AE44" s="308">
        <f t="shared" si="23"/>
        <v>68.84</v>
      </c>
      <c r="AF44" s="308">
        <f t="shared" si="23"/>
        <v>0</v>
      </c>
      <c r="AG44" s="308">
        <f t="shared" si="23"/>
        <v>0</v>
      </c>
      <c r="AH44" s="308">
        <f t="shared" si="23"/>
        <v>0</v>
      </c>
      <c r="AI44" s="308">
        <f t="shared" si="23"/>
        <v>0</v>
      </c>
      <c r="AJ44" s="308">
        <f t="shared" si="23"/>
        <v>0</v>
      </c>
      <c r="AK44" s="1219">
        <f t="shared" ref="AK44" si="38">+$J44</f>
        <v>927</v>
      </c>
      <c r="AL44" s="1243">
        <f>+N44</f>
        <v>0</v>
      </c>
      <c r="AM44" s="308">
        <f t="shared" si="2"/>
        <v>17.21</v>
      </c>
      <c r="AN44" s="683">
        <v>17.21</v>
      </c>
      <c r="AO44" s="683"/>
      <c r="AP44" s="683"/>
      <c r="AQ44" s="683"/>
      <c r="AR44" s="683"/>
      <c r="AS44" s="683"/>
      <c r="AT44" s="1219">
        <f t="shared" ref="AT44" si="39">+$J44</f>
        <v>927</v>
      </c>
      <c r="AU44" s="1246">
        <f>+O44</f>
        <v>1</v>
      </c>
      <c r="AV44" s="308">
        <f t="shared" si="3"/>
        <v>17.21</v>
      </c>
      <c r="AW44" s="683">
        <v>17.21</v>
      </c>
      <c r="AX44" s="683"/>
      <c r="AY44" s="683"/>
      <c r="AZ44" s="683"/>
      <c r="BA44" s="683"/>
      <c r="BB44" s="683"/>
      <c r="BC44" s="1219">
        <f t="shared" ref="BC44" si="40">+$J44</f>
        <v>927</v>
      </c>
      <c r="BD44" s="1249">
        <f>+P44</f>
        <v>0</v>
      </c>
      <c r="BE44" s="308">
        <f t="shared" si="4"/>
        <v>17.21</v>
      </c>
      <c r="BF44" s="683">
        <v>17.21</v>
      </c>
      <c r="BG44" s="683"/>
      <c r="BH44" s="683"/>
      <c r="BI44" s="683"/>
      <c r="BJ44" s="683"/>
      <c r="BK44" s="683"/>
      <c r="BL44" s="1219">
        <f t="shared" ref="BL44" si="41">+$J44</f>
        <v>927</v>
      </c>
      <c r="BM44" s="1252">
        <f>+Q44</f>
        <v>1</v>
      </c>
      <c r="BN44" s="308">
        <f t="shared" si="5"/>
        <v>17.21</v>
      </c>
      <c r="BO44" s="683">
        <v>17.21</v>
      </c>
      <c r="BP44" s="683"/>
      <c r="BQ44" s="683"/>
      <c r="BR44" s="683"/>
      <c r="BS44" s="683"/>
      <c r="BT44" s="683"/>
      <c r="BU44" s="1204"/>
      <c r="BV44" s="1205"/>
      <c r="BW44" s="1205"/>
      <c r="BX44" s="1205"/>
      <c r="BY44" s="1205"/>
      <c r="BZ44" s="1205"/>
      <c r="CA44" s="1205"/>
      <c r="CB44" s="1205"/>
      <c r="CC44" s="1206"/>
    </row>
    <row r="45" spans="1:81" s="690" customFormat="1" ht="40.15" customHeight="1" x14ac:dyDescent="0.25">
      <c r="A45" s="673"/>
      <c r="B45" s="1334"/>
      <c r="C45" s="1315"/>
      <c r="D45" s="1097"/>
      <c r="E45" s="1094"/>
      <c r="F45" s="1094"/>
      <c r="G45" s="1094"/>
      <c r="H45" s="1094"/>
      <c r="I45" s="1447"/>
      <c r="J45" s="1220"/>
      <c r="K45" s="1217"/>
      <c r="L45" s="1223"/>
      <c r="M45" s="1226"/>
      <c r="N45" s="1229"/>
      <c r="O45" s="1232"/>
      <c r="P45" s="1235"/>
      <c r="Q45" s="1238"/>
      <c r="R45" s="1220"/>
      <c r="S45" s="377" t="s">
        <v>7739</v>
      </c>
      <c r="T45" s="709" t="s">
        <v>3833</v>
      </c>
      <c r="U45" s="709" t="s">
        <v>3839</v>
      </c>
      <c r="V45" s="709" t="s">
        <v>3842</v>
      </c>
      <c r="W45" s="377" t="s">
        <v>7740</v>
      </c>
      <c r="X45" s="670">
        <v>44593</v>
      </c>
      <c r="Y45" s="670">
        <v>44925</v>
      </c>
      <c r="Z45" s="670"/>
      <c r="AA45" s="670"/>
      <c r="AB45" s="1220"/>
      <c r="AC45" s="1241"/>
      <c r="AD45" s="303">
        <f t="shared" si="23"/>
        <v>8.84</v>
      </c>
      <c r="AE45" s="303">
        <f t="shared" si="23"/>
        <v>8.84</v>
      </c>
      <c r="AF45" s="303">
        <f t="shared" si="23"/>
        <v>0</v>
      </c>
      <c r="AG45" s="303">
        <f t="shared" si="23"/>
        <v>0</v>
      </c>
      <c r="AH45" s="303">
        <f t="shared" si="23"/>
        <v>0</v>
      </c>
      <c r="AI45" s="303">
        <f t="shared" si="23"/>
        <v>0</v>
      </c>
      <c r="AJ45" s="303">
        <f t="shared" si="23"/>
        <v>0</v>
      </c>
      <c r="AK45" s="1220"/>
      <c r="AL45" s="1244"/>
      <c r="AM45" s="303">
        <f t="shared" si="2"/>
        <v>2.21</v>
      </c>
      <c r="AN45" s="684">
        <v>2.21</v>
      </c>
      <c r="AO45" s="684"/>
      <c r="AP45" s="684"/>
      <c r="AQ45" s="684"/>
      <c r="AR45" s="684"/>
      <c r="AS45" s="684"/>
      <c r="AT45" s="1220"/>
      <c r="AU45" s="1247"/>
      <c r="AV45" s="303">
        <f t="shared" si="3"/>
        <v>2.21</v>
      </c>
      <c r="AW45" s="684">
        <v>2.21</v>
      </c>
      <c r="AX45" s="684"/>
      <c r="AY45" s="684"/>
      <c r="AZ45" s="684"/>
      <c r="BA45" s="684"/>
      <c r="BB45" s="684"/>
      <c r="BC45" s="1220"/>
      <c r="BD45" s="1250"/>
      <c r="BE45" s="303">
        <f t="shared" si="4"/>
        <v>2.21</v>
      </c>
      <c r="BF45" s="684">
        <v>2.21</v>
      </c>
      <c r="BG45" s="684"/>
      <c r="BH45" s="684"/>
      <c r="BI45" s="684"/>
      <c r="BJ45" s="684"/>
      <c r="BK45" s="684"/>
      <c r="BL45" s="1220"/>
      <c r="BM45" s="1253"/>
      <c r="BN45" s="303">
        <f t="shared" si="5"/>
        <v>2.21</v>
      </c>
      <c r="BO45" s="684">
        <v>2.21</v>
      </c>
      <c r="BP45" s="684"/>
      <c r="BQ45" s="684"/>
      <c r="BR45" s="684"/>
      <c r="BS45" s="684"/>
      <c r="BT45" s="684"/>
      <c r="BU45" s="1207"/>
      <c r="BV45" s="1208"/>
      <c r="BW45" s="1208"/>
      <c r="BX45" s="1208"/>
      <c r="BY45" s="1208"/>
      <c r="BZ45" s="1208"/>
      <c r="CA45" s="1208"/>
      <c r="CB45" s="1208"/>
      <c r="CC45" s="1209"/>
    </row>
    <row r="46" spans="1:81" s="690" customFormat="1" ht="40.15" customHeight="1" x14ac:dyDescent="0.25">
      <c r="A46" s="673"/>
      <c r="B46" s="1334"/>
      <c r="C46" s="1315"/>
      <c r="D46" s="1097"/>
      <c r="E46" s="1094"/>
      <c r="F46" s="1094"/>
      <c r="G46" s="1094"/>
      <c r="H46" s="1094"/>
      <c r="I46" s="1447"/>
      <c r="J46" s="1220"/>
      <c r="K46" s="1217"/>
      <c r="L46" s="1223"/>
      <c r="M46" s="1226"/>
      <c r="N46" s="1229"/>
      <c r="O46" s="1232"/>
      <c r="P46" s="1235"/>
      <c r="Q46" s="1238"/>
      <c r="R46" s="1220"/>
      <c r="S46" s="377" t="s">
        <v>7741</v>
      </c>
      <c r="T46" s="709" t="s">
        <v>3833</v>
      </c>
      <c r="U46" s="709" t="s">
        <v>3839</v>
      </c>
      <c r="V46" s="709" t="s">
        <v>3842</v>
      </c>
      <c r="W46" s="377" t="s">
        <v>7742</v>
      </c>
      <c r="X46" s="670">
        <v>44593</v>
      </c>
      <c r="Y46" s="670">
        <v>44925</v>
      </c>
      <c r="Z46" s="670"/>
      <c r="AA46" s="670"/>
      <c r="AB46" s="1220"/>
      <c r="AC46" s="1241"/>
      <c r="AD46" s="303">
        <f t="shared" si="23"/>
        <v>8.84</v>
      </c>
      <c r="AE46" s="303">
        <f t="shared" si="23"/>
        <v>8.84</v>
      </c>
      <c r="AF46" s="303">
        <f t="shared" si="23"/>
        <v>0</v>
      </c>
      <c r="AG46" s="303">
        <f t="shared" si="23"/>
        <v>0</v>
      </c>
      <c r="AH46" s="303">
        <f t="shared" si="23"/>
        <v>0</v>
      </c>
      <c r="AI46" s="303">
        <f t="shared" si="23"/>
        <v>0</v>
      </c>
      <c r="AJ46" s="303">
        <f t="shared" si="23"/>
        <v>0</v>
      </c>
      <c r="AK46" s="1220"/>
      <c r="AL46" s="1244"/>
      <c r="AM46" s="303">
        <f t="shared" si="2"/>
        <v>2.21</v>
      </c>
      <c r="AN46" s="684">
        <v>2.21</v>
      </c>
      <c r="AO46" s="684"/>
      <c r="AP46" s="684"/>
      <c r="AQ46" s="684"/>
      <c r="AR46" s="684"/>
      <c r="AS46" s="684"/>
      <c r="AT46" s="1220"/>
      <c r="AU46" s="1247"/>
      <c r="AV46" s="303">
        <f t="shared" si="3"/>
        <v>2.21</v>
      </c>
      <c r="AW46" s="684">
        <v>2.21</v>
      </c>
      <c r="AX46" s="684"/>
      <c r="AY46" s="684"/>
      <c r="AZ46" s="684"/>
      <c r="BA46" s="684"/>
      <c r="BB46" s="684"/>
      <c r="BC46" s="1220"/>
      <c r="BD46" s="1250"/>
      <c r="BE46" s="303">
        <f t="shared" si="4"/>
        <v>2.21</v>
      </c>
      <c r="BF46" s="684">
        <v>2.21</v>
      </c>
      <c r="BG46" s="684"/>
      <c r="BH46" s="684"/>
      <c r="BI46" s="684"/>
      <c r="BJ46" s="684"/>
      <c r="BK46" s="684"/>
      <c r="BL46" s="1220"/>
      <c r="BM46" s="1253"/>
      <c r="BN46" s="303">
        <f t="shared" si="5"/>
        <v>2.21</v>
      </c>
      <c r="BO46" s="684">
        <v>2.21</v>
      </c>
      <c r="BP46" s="684"/>
      <c r="BQ46" s="684"/>
      <c r="BR46" s="684"/>
      <c r="BS46" s="684"/>
      <c r="BT46" s="684"/>
      <c r="BU46" s="1207"/>
      <c r="BV46" s="1208"/>
      <c r="BW46" s="1208"/>
      <c r="BX46" s="1208"/>
      <c r="BY46" s="1208"/>
      <c r="BZ46" s="1208"/>
      <c r="CA46" s="1208"/>
      <c r="CB46" s="1208"/>
      <c r="CC46" s="1209"/>
    </row>
    <row r="47" spans="1:81" s="690" customFormat="1" ht="40.15" customHeight="1" thickBot="1" x14ac:dyDescent="0.3">
      <c r="A47" s="673"/>
      <c r="B47" s="1334"/>
      <c r="C47" s="1316"/>
      <c r="D47" s="1098"/>
      <c r="E47" s="1095"/>
      <c r="F47" s="1095"/>
      <c r="G47" s="1095"/>
      <c r="H47" s="1095"/>
      <c r="I47" s="1448"/>
      <c r="J47" s="1221"/>
      <c r="K47" s="1218"/>
      <c r="L47" s="1224"/>
      <c r="M47" s="1227"/>
      <c r="N47" s="1230"/>
      <c r="O47" s="1233"/>
      <c r="P47" s="1236"/>
      <c r="Q47" s="1239"/>
      <c r="R47" s="1221"/>
      <c r="S47" s="679"/>
      <c r="T47" s="710"/>
      <c r="U47" s="710"/>
      <c r="V47" s="710"/>
      <c r="W47" s="679"/>
      <c r="X47" s="671"/>
      <c r="Y47" s="671"/>
      <c r="Z47" s="671"/>
      <c r="AA47" s="671"/>
      <c r="AB47" s="1221"/>
      <c r="AC47" s="1242"/>
      <c r="AD47" s="306">
        <f t="shared" si="23"/>
        <v>0</v>
      </c>
      <c r="AE47" s="306">
        <f t="shared" si="23"/>
        <v>0</v>
      </c>
      <c r="AF47" s="306">
        <f t="shared" si="23"/>
        <v>0</v>
      </c>
      <c r="AG47" s="306">
        <f t="shared" si="23"/>
        <v>0</v>
      </c>
      <c r="AH47" s="306">
        <f t="shared" si="23"/>
        <v>0</v>
      </c>
      <c r="AI47" s="306">
        <f t="shared" si="23"/>
        <v>0</v>
      </c>
      <c r="AJ47" s="306">
        <f t="shared" si="23"/>
        <v>0</v>
      </c>
      <c r="AK47" s="1221"/>
      <c r="AL47" s="1245"/>
      <c r="AM47" s="306">
        <f t="shared" si="2"/>
        <v>0</v>
      </c>
      <c r="AN47" s="685"/>
      <c r="AO47" s="685"/>
      <c r="AP47" s="685"/>
      <c r="AQ47" s="685"/>
      <c r="AR47" s="685"/>
      <c r="AS47" s="685"/>
      <c r="AT47" s="1221"/>
      <c r="AU47" s="1248"/>
      <c r="AV47" s="306">
        <f t="shared" si="3"/>
        <v>0</v>
      </c>
      <c r="AW47" s="685"/>
      <c r="AX47" s="685"/>
      <c r="AY47" s="685"/>
      <c r="AZ47" s="685"/>
      <c r="BA47" s="685"/>
      <c r="BB47" s="685"/>
      <c r="BC47" s="1221"/>
      <c r="BD47" s="1251"/>
      <c r="BE47" s="306">
        <f t="shared" si="4"/>
        <v>0</v>
      </c>
      <c r="BF47" s="685"/>
      <c r="BG47" s="685"/>
      <c r="BH47" s="685"/>
      <c r="BI47" s="685"/>
      <c r="BJ47" s="685"/>
      <c r="BK47" s="685"/>
      <c r="BL47" s="1221"/>
      <c r="BM47" s="1254"/>
      <c r="BN47" s="306">
        <f t="shared" si="5"/>
        <v>0</v>
      </c>
      <c r="BO47" s="685"/>
      <c r="BP47" s="685"/>
      <c r="BQ47" s="685"/>
      <c r="BR47" s="685"/>
      <c r="BS47" s="685"/>
      <c r="BT47" s="685"/>
      <c r="BU47" s="1210"/>
      <c r="BV47" s="1211"/>
      <c r="BW47" s="1211"/>
      <c r="BX47" s="1211"/>
      <c r="BY47" s="1211"/>
      <c r="BZ47" s="1211"/>
      <c r="CA47" s="1211"/>
      <c r="CB47" s="1211"/>
      <c r="CC47" s="1212"/>
    </row>
    <row r="48" spans="1:81" s="690" customFormat="1" ht="40.15" customHeight="1" thickTop="1" x14ac:dyDescent="0.25">
      <c r="A48" s="673"/>
      <c r="B48" s="1334"/>
      <c r="C48" s="1314" t="s">
        <v>1562</v>
      </c>
      <c r="D48" s="1096">
        <v>2301</v>
      </c>
      <c r="E48" s="1093" t="s">
        <v>7670</v>
      </c>
      <c r="F48" s="1093">
        <v>2301075</v>
      </c>
      <c r="G48" s="1093" t="s">
        <v>7729</v>
      </c>
      <c r="H48" s="1093" t="s">
        <v>7672</v>
      </c>
      <c r="I48" s="1446">
        <v>2021004540213</v>
      </c>
      <c r="J48" s="1219">
        <v>928</v>
      </c>
      <c r="K48" s="1216" t="str">
        <f>+[28]Metas!K1085</f>
        <v>Nuevas Instituciones educativas con implementación de la plataforma VIVECOLEGIO</v>
      </c>
      <c r="L48" s="1222">
        <v>50</v>
      </c>
      <c r="M48" s="1225">
        <f>SUM(N48:Q48)</f>
        <v>50</v>
      </c>
      <c r="N48" s="1228"/>
      <c r="O48" s="1231">
        <v>50</v>
      </c>
      <c r="P48" s="1234"/>
      <c r="Q48" s="1237"/>
      <c r="R48" s="1219">
        <f>+$J48</f>
        <v>928</v>
      </c>
      <c r="S48" s="958" t="s">
        <v>7743</v>
      </c>
      <c r="T48" s="708" t="s">
        <v>3833</v>
      </c>
      <c r="U48" s="708" t="s">
        <v>3839</v>
      </c>
      <c r="V48" s="708" t="s">
        <v>3843</v>
      </c>
      <c r="W48" s="958" t="s">
        <v>7744</v>
      </c>
      <c r="X48" s="669">
        <v>44593</v>
      </c>
      <c r="Y48" s="669">
        <v>44925</v>
      </c>
      <c r="Z48" s="669"/>
      <c r="AA48" s="669"/>
      <c r="AB48" s="1219">
        <f t="shared" ref="AB48" si="42">+$J48</f>
        <v>928</v>
      </c>
      <c r="AC48" s="1240">
        <f t="shared" ref="AC48" si="43">+L48</f>
        <v>50</v>
      </c>
      <c r="AD48" s="308">
        <f t="shared" ref="AD48:AJ63" si="44">+AM48+AV48+BE48+BN48</f>
        <v>29.72</v>
      </c>
      <c r="AE48" s="308">
        <f t="shared" si="44"/>
        <v>29.72</v>
      </c>
      <c r="AF48" s="308">
        <f t="shared" si="44"/>
        <v>0</v>
      </c>
      <c r="AG48" s="308">
        <f t="shared" si="44"/>
        <v>0</v>
      </c>
      <c r="AH48" s="308">
        <f t="shared" si="44"/>
        <v>0</v>
      </c>
      <c r="AI48" s="308">
        <f t="shared" si="44"/>
        <v>0</v>
      </c>
      <c r="AJ48" s="308">
        <f t="shared" si="44"/>
        <v>0</v>
      </c>
      <c r="AK48" s="1219">
        <f t="shared" ref="AK48" si="45">+$J48</f>
        <v>928</v>
      </c>
      <c r="AL48" s="1243">
        <f>+N48</f>
        <v>0</v>
      </c>
      <c r="AM48" s="308">
        <f t="shared" si="2"/>
        <v>13.68</v>
      </c>
      <c r="AN48" s="683">
        <v>13.68</v>
      </c>
      <c r="AO48" s="683"/>
      <c r="AP48" s="683"/>
      <c r="AQ48" s="683"/>
      <c r="AR48" s="683"/>
      <c r="AS48" s="683"/>
      <c r="AT48" s="1219">
        <f t="shared" ref="AT48" si="46">+$J48</f>
        <v>928</v>
      </c>
      <c r="AU48" s="1246">
        <f>+O48</f>
        <v>50</v>
      </c>
      <c r="AV48" s="308">
        <f t="shared" si="3"/>
        <v>13.68</v>
      </c>
      <c r="AW48" s="683">
        <v>13.68</v>
      </c>
      <c r="AX48" s="683"/>
      <c r="AY48" s="683"/>
      <c r="AZ48" s="683"/>
      <c r="BA48" s="683"/>
      <c r="BB48" s="683"/>
      <c r="BC48" s="1219">
        <f t="shared" ref="BC48" si="47">+$J48</f>
        <v>928</v>
      </c>
      <c r="BD48" s="1249">
        <f>+P48</f>
        <v>0</v>
      </c>
      <c r="BE48" s="308">
        <f t="shared" si="4"/>
        <v>1.18</v>
      </c>
      <c r="BF48" s="683">
        <v>1.18</v>
      </c>
      <c r="BG48" s="683"/>
      <c r="BH48" s="683"/>
      <c r="BI48" s="683"/>
      <c r="BJ48" s="683"/>
      <c r="BK48" s="683"/>
      <c r="BL48" s="1219">
        <f t="shared" ref="BL48" si="48">+$J48</f>
        <v>928</v>
      </c>
      <c r="BM48" s="1252">
        <f>+Q48</f>
        <v>0</v>
      </c>
      <c r="BN48" s="308">
        <f t="shared" si="5"/>
        <v>1.18</v>
      </c>
      <c r="BO48" s="683">
        <v>1.18</v>
      </c>
      <c r="BP48" s="683"/>
      <c r="BQ48" s="683"/>
      <c r="BR48" s="683"/>
      <c r="BS48" s="683"/>
      <c r="BT48" s="683"/>
      <c r="BU48" s="1204"/>
      <c r="BV48" s="1205"/>
      <c r="BW48" s="1205"/>
      <c r="BX48" s="1205"/>
      <c r="BY48" s="1205"/>
      <c r="BZ48" s="1205"/>
      <c r="CA48" s="1205"/>
      <c r="CB48" s="1205"/>
      <c r="CC48" s="1206"/>
    </row>
    <row r="49" spans="1:81" s="690" customFormat="1" ht="40.15" customHeight="1" x14ac:dyDescent="0.25">
      <c r="A49" s="673"/>
      <c r="B49" s="1334"/>
      <c r="C49" s="1315"/>
      <c r="D49" s="1097"/>
      <c r="E49" s="1094"/>
      <c r="F49" s="1094"/>
      <c r="G49" s="1094"/>
      <c r="H49" s="1094"/>
      <c r="I49" s="1447"/>
      <c r="J49" s="1220"/>
      <c r="K49" s="1217"/>
      <c r="L49" s="1223"/>
      <c r="M49" s="1226"/>
      <c r="N49" s="1229"/>
      <c r="O49" s="1232"/>
      <c r="P49" s="1235"/>
      <c r="Q49" s="1238"/>
      <c r="R49" s="1220"/>
      <c r="S49" s="937" t="s">
        <v>7745</v>
      </c>
      <c r="T49" s="709" t="s">
        <v>3833</v>
      </c>
      <c r="U49" s="709" t="s">
        <v>3839</v>
      </c>
      <c r="V49" s="709" t="s">
        <v>3842</v>
      </c>
      <c r="W49" s="937" t="s">
        <v>7746</v>
      </c>
      <c r="X49" s="670">
        <v>44593</v>
      </c>
      <c r="Y49" s="670">
        <v>44925</v>
      </c>
      <c r="Z49" s="670"/>
      <c r="AA49" s="670"/>
      <c r="AB49" s="1220"/>
      <c r="AC49" s="1241"/>
      <c r="AD49" s="303">
        <f t="shared" si="44"/>
        <v>4.72</v>
      </c>
      <c r="AE49" s="303">
        <f t="shared" si="44"/>
        <v>4.72</v>
      </c>
      <c r="AF49" s="303">
        <f t="shared" si="44"/>
        <v>0</v>
      </c>
      <c r="AG49" s="303">
        <f t="shared" si="44"/>
        <v>0</v>
      </c>
      <c r="AH49" s="303">
        <f t="shared" si="44"/>
        <v>0</v>
      </c>
      <c r="AI49" s="303">
        <f t="shared" si="44"/>
        <v>0</v>
      </c>
      <c r="AJ49" s="303">
        <f t="shared" si="44"/>
        <v>0</v>
      </c>
      <c r="AK49" s="1220"/>
      <c r="AL49" s="1244"/>
      <c r="AM49" s="303">
        <f t="shared" si="2"/>
        <v>1.18</v>
      </c>
      <c r="AN49" s="684">
        <v>1.18</v>
      </c>
      <c r="AO49" s="684"/>
      <c r="AP49" s="684"/>
      <c r="AQ49" s="684"/>
      <c r="AR49" s="684"/>
      <c r="AS49" s="684"/>
      <c r="AT49" s="1220"/>
      <c r="AU49" s="1247"/>
      <c r="AV49" s="303">
        <f t="shared" si="3"/>
        <v>1.18</v>
      </c>
      <c r="AW49" s="684">
        <v>1.18</v>
      </c>
      <c r="AX49" s="684"/>
      <c r="AY49" s="684"/>
      <c r="AZ49" s="684"/>
      <c r="BA49" s="684"/>
      <c r="BB49" s="684"/>
      <c r="BC49" s="1220"/>
      <c r="BD49" s="1250"/>
      <c r="BE49" s="303">
        <f t="shared" si="4"/>
        <v>1.18</v>
      </c>
      <c r="BF49" s="684">
        <v>1.18</v>
      </c>
      <c r="BG49" s="684"/>
      <c r="BH49" s="684"/>
      <c r="BI49" s="684"/>
      <c r="BJ49" s="684"/>
      <c r="BK49" s="684"/>
      <c r="BL49" s="1220"/>
      <c r="BM49" s="1253"/>
      <c r="BN49" s="303">
        <f t="shared" si="5"/>
        <v>1.18</v>
      </c>
      <c r="BO49" s="684">
        <v>1.18</v>
      </c>
      <c r="BP49" s="684"/>
      <c r="BQ49" s="684"/>
      <c r="BR49" s="684"/>
      <c r="BS49" s="684"/>
      <c r="BT49" s="684"/>
      <c r="BU49" s="1207"/>
      <c r="BV49" s="1208"/>
      <c r="BW49" s="1208"/>
      <c r="BX49" s="1208"/>
      <c r="BY49" s="1208"/>
      <c r="BZ49" s="1208"/>
      <c r="CA49" s="1208"/>
      <c r="CB49" s="1208"/>
      <c r="CC49" s="1209"/>
    </row>
    <row r="50" spans="1:81" s="690" customFormat="1" ht="40.15" customHeight="1" x14ac:dyDescent="0.25">
      <c r="A50" s="673"/>
      <c r="B50" s="1334"/>
      <c r="C50" s="1315"/>
      <c r="D50" s="1097"/>
      <c r="E50" s="1094"/>
      <c r="F50" s="1094"/>
      <c r="G50" s="1094"/>
      <c r="H50" s="1094"/>
      <c r="I50" s="1447"/>
      <c r="J50" s="1220"/>
      <c r="K50" s="1217"/>
      <c r="L50" s="1223"/>
      <c r="M50" s="1226"/>
      <c r="N50" s="1229"/>
      <c r="O50" s="1232"/>
      <c r="P50" s="1235"/>
      <c r="Q50" s="1238"/>
      <c r="R50" s="1220"/>
      <c r="S50" s="937" t="s">
        <v>7741</v>
      </c>
      <c r="T50" s="709" t="s">
        <v>3833</v>
      </c>
      <c r="U50" s="709" t="s">
        <v>3839</v>
      </c>
      <c r="V50" s="709" t="s">
        <v>3843</v>
      </c>
      <c r="W50" s="937" t="s">
        <v>7747</v>
      </c>
      <c r="X50" s="670">
        <v>44593</v>
      </c>
      <c r="Y50" s="670">
        <v>44925</v>
      </c>
      <c r="Z50" s="670"/>
      <c r="AA50" s="670"/>
      <c r="AB50" s="1220"/>
      <c r="AC50" s="1241"/>
      <c r="AD50" s="303">
        <f t="shared" si="44"/>
        <v>4.72</v>
      </c>
      <c r="AE50" s="303">
        <f t="shared" si="44"/>
        <v>4.72</v>
      </c>
      <c r="AF50" s="303">
        <f t="shared" si="44"/>
        <v>0</v>
      </c>
      <c r="AG50" s="303">
        <f t="shared" si="44"/>
        <v>0</v>
      </c>
      <c r="AH50" s="303">
        <f t="shared" si="44"/>
        <v>0</v>
      </c>
      <c r="AI50" s="303">
        <f t="shared" si="44"/>
        <v>0</v>
      </c>
      <c r="AJ50" s="303">
        <f t="shared" si="44"/>
        <v>0</v>
      </c>
      <c r="AK50" s="1220"/>
      <c r="AL50" s="1244"/>
      <c r="AM50" s="303">
        <f t="shared" si="2"/>
        <v>1.18</v>
      </c>
      <c r="AN50" s="684">
        <v>1.18</v>
      </c>
      <c r="AO50" s="684"/>
      <c r="AP50" s="684"/>
      <c r="AQ50" s="684"/>
      <c r="AR50" s="684"/>
      <c r="AS50" s="684"/>
      <c r="AT50" s="1220"/>
      <c r="AU50" s="1247"/>
      <c r="AV50" s="303">
        <f t="shared" si="3"/>
        <v>1.18</v>
      </c>
      <c r="AW50" s="684">
        <v>1.18</v>
      </c>
      <c r="AX50" s="684"/>
      <c r="AY50" s="684"/>
      <c r="AZ50" s="684"/>
      <c r="BA50" s="684"/>
      <c r="BB50" s="684"/>
      <c r="BC50" s="1220"/>
      <c r="BD50" s="1250"/>
      <c r="BE50" s="303">
        <f t="shared" si="4"/>
        <v>1.18</v>
      </c>
      <c r="BF50" s="684">
        <v>1.18</v>
      </c>
      <c r="BG50" s="684"/>
      <c r="BH50" s="684"/>
      <c r="BI50" s="684"/>
      <c r="BJ50" s="684"/>
      <c r="BK50" s="684"/>
      <c r="BL50" s="1220"/>
      <c r="BM50" s="1253"/>
      <c r="BN50" s="303">
        <f t="shared" si="5"/>
        <v>1.18</v>
      </c>
      <c r="BO50" s="684">
        <v>1.18</v>
      </c>
      <c r="BP50" s="684"/>
      <c r="BQ50" s="684"/>
      <c r="BR50" s="684"/>
      <c r="BS50" s="684"/>
      <c r="BT50" s="684"/>
      <c r="BU50" s="1207"/>
      <c r="BV50" s="1208"/>
      <c r="BW50" s="1208"/>
      <c r="BX50" s="1208"/>
      <c r="BY50" s="1208"/>
      <c r="BZ50" s="1208"/>
      <c r="CA50" s="1208"/>
      <c r="CB50" s="1208"/>
      <c r="CC50" s="1209"/>
    </row>
    <row r="51" spans="1:81" s="690" customFormat="1" ht="40.15" customHeight="1" thickBot="1" x14ac:dyDescent="0.3">
      <c r="A51" s="673"/>
      <c r="B51" s="1334"/>
      <c r="C51" s="1315"/>
      <c r="D51" s="1098"/>
      <c r="E51" s="1095"/>
      <c r="F51" s="1095"/>
      <c r="G51" s="1095"/>
      <c r="H51" s="1095"/>
      <c r="I51" s="1448"/>
      <c r="J51" s="1221"/>
      <c r="K51" s="1218"/>
      <c r="L51" s="1224"/>
      <c r="M51" s="1227"/>
      <c r="N51" s="1230"/>
      <c r="O51" s="1233"/>
      <c r="P51" s="1236"/>
      <c r="Q51" s="1239"/>
      <c r="R51" s="1221"/>
      <c r="S51" s="679"/>
      <c r="T51" s="710"/>
      <c r="U51" s="710"/>
      <c r="V51" s="710"/>
      <c r="W51" s="679"/>
      <c r="X51" s="671"/>
      <c r="Y51" s="671"/>
      <c r="Z51" s="671"/>
      <c r="AA51" s="671"/>
      <c r="AB51" s="1221"/>
      <c r="AC51" s="1242"/>
      <c r="AD51" s="306">
        <f t="shared" si="44"/>
        <v>0</v>
      </c>
      <c r="AE51" s="306">
        <f t="shared" si="44"/>
        <v>0</v>
      </c>
      <c r="AF51" s="306">
        <f t="shared" si="44"/>
        <v>0</v>
      </c>
      <c r="AG51" s="306">
        <f t="shared" si="44"/>
        <v>0</v>
      </c>
      <c r="AH51" s="306">
        <f t="shared" si="44"/>
        <v>0</v>
      </c>
      <c r="AI51" s="306">
        <f t="shared" si="44"/>
        <v>0</v>
      </c>
      <c r="AJ51" s="306">
        <f t="shared" si="44"/>
        <v>0</v>
      </c>
      <c r="AK51" s="1221"/>
      <c r="AL51" s="1245"/>
      <c r="AM51" s="306">
        <f t="shared" si="2"/>
        <v>0</v>
      </c>
      <c r="AN51" s="685"/>
      <c r="AO51" s="685"/>
      <c r="AP51" s="685"/>
      <c r="AQ51" s="685"/>
      <c r="AR51" s="685"/>
      <c r="AS51" s="685"/>
      <c r="AT51" s="1221"/>
      <c r="AU51" s="1248"/>
      <c r="AV51" s="306">
        <f t="shared" si="3"/>
        <v>0</v>
      </c>
      <c r="AW51" s="685"/>
      <c r="AX51" s="685"/>
      <c r="AY51" s="685"/>
      <c r="AZ51" s="685"/>
      <c r="BA51" s="685"/>
      <c r="BB51" s="685"/>
      <c r="BC51" s="1221"/>
      <c r="BD51" s="1251"/>
      <c r="BE51" s="306">
        <f t="shared" si="4"/>
        <v>0</v>
      </c>
      <c r="BF51" s="685"/>
      <c r="BG51" s="685"/>
      <c r="BH51" s="685"/>
      <c r="BI51" s="685"/>
      <c r="BJ51" s="685"/>
      <c r="BK51" s="685"/>
      <c r="BL51" s="1221"/>
      <c r="BM51" s="1254"/>
      <c r="BN51" s="306">
        <f t="shared" si="5"/>
        <v>0</v>
      </c>
      <c r="BO51" s="685"/>
      <c r="BP51" s="685"/>
      <c r="BQ51" s="685"/>
      <c r="BR51" s="685"/>
      <c r="BS51" s="685"/>
      <c r="BT51" s="685"/>
      <c r="BU51" s="1210"/>
      <c r="BV51" s="1211"/>
      <c r="BW51" s="1211"/>
      <c r="BX51" s="1211"/>
      <c r="BY51" s="1211"/>
      <c r="BZ51" s="1211"/>
      <c r="CA51" s="1211"/>
      <c r="CB51" s="1211"/>
      <c r="CC51" s="1212"/>
    </row>
    <row r="52" spans="1:81" s="690" customFormat="1" ht="40.15" customHeight="1" thickTop="1" x14ac:dyDescent="0.25">
      <c r="A52" s="673"/>
      <c r="B52" s="1334"/>
      <c r="C52" s="1315"/>
      <c r="D52" s="1096">
        <v>2301</v>
      </c>
      <c r="E52" s="1093" t="s">
        <v>7670</v>
      </c>
      <c r="F52" s="1093">
        <v>2301075</v>
      </c>
      <c r="G52" s="1093" t="s">
        <v>7729</v>
      </c>
      <c r="H52" s="1093" t="s">
        <v>7672</v>
      </c>
      <c r="I52" s="1446">
        <v>2021004540213</v>
      </c>
      <c r="J52" s="1219">
        <v>929</v>
      </c>
      <c r="K52" s="1216" t="str">
        <f>+[28]Metas!K1086</f>
        <v xml:space="preserve">Nuevas Instituciones educativas con implementación de la plataforma de Asistencia Integral para la promoción y prevención de la salud escolar </v>
      </c>
      <c r="L52" s="1222">
        <v>100</v>
      </c>
      <c r="M52" s="1225">
        <f>SUM(N52:Q52)</f>
        <v>100</v>
      </c>
      <c r="N52" s="1228"/>
      <c r="O52" s="1231">
        <v>100</v>
      </c>
      <c r="P52" s="1234"/>
      <c r="Q52" s="1237"/>
      <c r="R52" s="1219">
        <f>+$J52</f>
        <v>929</v>
      </c>
      <c r="S52" s="375" t="s">
        <v>7748</v>
      </c>
      <c r="T52" s="708" t="s">
        <v>3833</v>
      </c>
      <c r="U52" s="708" t="s">
        <v>3839</v>
      </c>
      <c r="V52" s="708" t="s">
        <v>3843</v>
      </c>
      <c r="W52" s="375" t="s">
        <v>7749</v>
      </c>
      <c r="X52" s="669">
        <v>44593</v>
      </c>
      <c r="Y52" s="669">
        <v>44621</v>
      </c>
      <c r="Z52" s="669"/>
      <c r="AA52" s="669"/>
      <c r="AB52" s="1219">
        <f t="shared" ref="AB52" si="49">+$J52</f>
        <v>929</v>
      </c>
      <c r="AC52" s="1240">
        <f t="shared" ref="AC52" si="50">+L52</f>
        <v>100</v>
      </c>
      <c r="AD52" s="308">
        <f t="shared" si="44"/>
        <v>44.44</v>
      </c>
      <c r="AE52" s="308">
        <f t="shared" si="44"/>
        <v>44.44</v>
      </c>
      <c r="AF52" s="308">
        <f t="shared" si="44"/>
        <v>0</v>
      </c>
      <c r="AG52" s="308">
        <f t="shared" si="44"/>
        <v>0</v>
      </c>
      <c r="AH52" s="308">
        <f t="shared" si="44"/>
        <v>0</v>
      </c>
      <c r="AI52" s="308">
        <f t="shared" si="44"/>
        <v>0</v>
      </c>
      <c r="AJ52" s="308">
        <f t="shared" si="44"/>
        <v>0</v>
      </c>
      <c r="AK52" s="1219">
        <f t="shared" ref="AK52" si="51">+$J52</f>
        <v>929</v>
      </c>
      <c r="AL52" s="1243">
        <f>+N52</f>
        <v>0</v>
      </c>
      <c r="AM52" s="308">
        <f t="shared" si="2"/>
        <v>11.11</v>
      </c>
      <c r="AN52" s="683">
        <v>11.11</v>
      </c>
      <c r="AO52" s="683"/>
      <c r="AP52" s="683"/>
      <c r="AQ52" s="683"/>
      <c r="AR52" s="683"/>
      <c r="AS52" s="683"/>
      <c r="AT52" s="1219">
        <f t="shared" ref="AT52" si="52">+$J52</f>
        <v>929</v>
      </c>
      <c r="AU52" s="1246">
        <f>+O52</f>
        <v>100</v>
      </c>
      <c r="AV52" s="308">
        <f t="shared" si="3"/>
        <v>11.11</v>
      </c>
      <c r="AW52" s="683">
        <v>11.11</v>
      </c>
      <c r="AX52" s="683"/>
      <c r="AY52" s="683"/>
      <c r="AZ52" s="683"/>
      <c r="BA52" s="683"/>
      <c r="BB52" s="683"/>
      <c r="BC52" s="1219">
        <f t="shared" ref="BC52" si="53">+$J52</f>
        <v>929</v>
      </c>
      <c r="BD52" s="1249">
        <f>+P52</f>
        <v>0</v>
      </c>
      <c r="BE52" s="308">
        <f t="shared" si="4"/>
        <v>11.11</v>
      </c>
      <c r="BF52" s="683">
        <v>11.11</v>
      </c>
      <c r="BG52" s="683"/>
      <c r="BH52" s="683"/>
      <c r="BI52" s="683"/>
      <c r="BJ52" s="683"/>
      <c r="BK52" s="683"/>
      <c r="BL52" s="1219">
        <f t="shared" ref="BL52" si="54">+$J52</f>
        <v>929</v>
      </c>
      <c r="BM52" s="1252">
        <f>+Q52</f>
        <v>0</v>
      </c>
      <c r="BN52" s="308">
        <f t="shared" si="5"/>
        <v>11.11</v>
      </c>
      <c r="BO52" s="683">
        <v>11.11</v>
      </c>
      <c r="BP52" s="683"/>
      <c r="BQ52" s="683"/>
      <c r="BR52" s="683"/>
      <c r="BS52" s="683"/>
      <c r="BT52" s="683"/>
      <c r="BU52" s="1204"/>
      <c r="BV52" s="1205"/>
      <c r="BW52" s="1205"/>
      <c r="BX52" s="1205"/>
      <c r="BY52" s="1205"/>
      <c r="BZ52" s="1205"/>
      <c r="CA52" s="1205"/>
      <c r="CB52" s="1205"/>
      <c r="CC52" s="1206"/>
    </row>
    <row r="53" spans="1:81" s="690" customFormat="1" ht="40.15" customHeight="1" x14ac:dyDescent="0.25">
      <c r="A53" s="673"/>
      <c r="B53" s="1334"/>
      <c r="C53" s="1315"/>
      <c r="D53" s="1097"/>
      <c r="E53" s="1094"/>
      <c r="F53" s="1094"/>
      <c r="G53" s="1094"/>
      <c r="H53" s="1094"/>
      <c r="I53" s="1447"/>
      <c r="J53" s="1220"/>
      <c r="K53" s="1217"/>
      <c r="L53" s="1223"/>
      <c r="M53" s="1226"/>
      <c r="N53" s="1229"/>
      <c r="O53" s="1232"/>
      <c r="P53" s="1235"/>
      <c r="Q53" s="1238"/>
      <c r="R53" s="1220"/>
      <c r="S53" s="377" t="s">
        <v>7750</v>
      </c>
      <c r="T53" s="709" t="s">
        <v>3833</v>
      </c>
      <c r="U53" s="709" t="s">
        <v>3839</v>
      </c>
      <c r="V53" s="709" t="s">
        <v>3843</v>
      </c>
      <c r="W53" s="377" t="s">
        <v>7749</v>
      </c>
      <c r="X53" s="670">
        <v>44622</v>
      </c>
      <c r="Y53" s="670">
        <v>44652</v>
      </c>
      <c r="Z53" s="670"/>
      <c r="AA53" s="670"/>
      <c r="AB53" s="1220"/>
      <c r="AC53" s="1241"/>
      <c r="AD53" s="303">
        <f t="shared" si="44"/>
        <v>4.4400000000000004</v>
      </c>
      <c r="AE53" s="303">
        <f t="shared" si="44"/>
        <v>4.4400000000000004</v>
      </c>
      <c r="AF53" s="303">
        <f t="shared" si="44"/>
        <v>0</v>
      </c>
      <c r="AG53" s="303">
        <f t="shared" si="44"/>
        <v>0</v>
      </c>
      <c r="AH53" s="303">
        <f t="shared" si="44"/>
        <v>0</v>
      </c>
      <c r="AI53" s="303">
        <f t="shared" si="44"/>
        <v>0</v>
      </c>
      <c r="AJ53" s="303">
        <f t="shared" si="44"/>
        <v>0</v>
      </c>
      <c r="AK53" s="1220"/>
      <c r="AL53" s="1244"/>
      <c r="AM53" s="303">
        <f t="shared" si="2"/>
        <v>1.1100000000000001</v>
      </c>
      <c r="AN53" s="684">
        <v>1.1100000000000001</v>
      </c>
      <c r="AO53" s="684"/>
      <c r="AP53" s="684"/>
      <c r="AQ53" s="684"/>
      <c r="AR53" s="684"/>
      <c r="AS53" s="684"/>
      <c r="AT53" s="1220"/>
      <c r="AU53" s="1247"/>
      <c r="AV53" s="303">
        <f t="shared" si="3"/>
        <v>1.1100000000000001</v>
      </c>
      <c r="AW53" s="684">
        <v>1.1100000000000001</v>
      </c>
      <c r="AX53" s="684"/>
      <c r="AY53" s="684"/>
      <c r="AZ53" s="684"/>
      <c r="BA53" s="684"/>
      <c r="BB53" s="684"/>
      <c r="BC53" s="1220"/>
      <c r="BD53" s="1250"/>
      <c r="BE53" s="303">
        <f t="shared" si="4"/>
        <v>1.1100000000000001</v>
      </c>
      <c r="BF53" s="684">
        <v>1.1100000000000001</v>
      </c>
      <c r="BG53" s="684"/>
      <c r="BH53" s="684"/>
      <c r="BI53" s="684"/>
      <c r="BJ53" s="684"/>
      <c r="BK53" s="684"/>
      <c r="BL53" s="1220"/>
      <c r="BM53" s="1253"/>
      <c r="BN53" s="303">
        <f t="shared" si="5"/>
        <v>1.1100000000000001</v>
      </c>
      <c r="BO53" s="684">
        <v>1.1100000000000001</v>
      </c>
      <c r="BP53" s="684"/>
      <c r="BQ53" s="684"/>
      <c r="BR53" s="684"/>
      <c r="BS53" s="684"/>
      <c r="BT53" s="684"/>
      <c r="BU53" s="1207"/>
      <c r="BV53" s="1208"/>
      <c r="BW53" s="1208"/>
      <c r="BX53" s="1208"/>
      <c r="BY53" s="1208"/>
      <c r="BZ53" s="1208"/>
      <c r="CA53" s="1208"/>
      <c r="CB53" s="1208"/>
      <c r="CC53" s="1209"/>
    </row>
    <row r="54" spans="1:81" s="690" customFormat="1" ht="40.15" customHeight="1" x14ac:dyDescent="0.25">
      <c r="A54" s="673"/>
      <c r="B54" s="1334"/>
      <c r="C54" s="1315"/>
      <c r="D54" s="1097"/>
      <c r="E54" s="1094"/>
      <c r="F54" s="1094"/>
      <c r="G54" s="1094"/>
      <c r="H54" s="1094"/>
      <c r="I54" s="1447"/>
      <c r="J54" s="1220"/>
      <c r="K54" s="1217"/>
      <c r="L54" s="1223"/>
      <c r="M54" s="1226"/>
      <c r="N54" s="1229"/>
      <c r="O54" s="1232"/>
      <c r="P54" s="1235"/>
      <c r="Q54" s="1238"/>
      <c r="R54" s="1220"/>
      <c r="S54" s="377" t="s">
        <v>7751</v>
      </c>
      <c r="T54" s="709" t="s">
        <v>3833</v>
      </c>
      <c r="U54" s="709" t="s">
        <v>3839</v>
      </c>
      <c r="V54" s="709" t="s">
        <v>3843</v>
      </c>
      <c r="W54" s="377" t="s">
        <v>7749</v>
      </c>
      <c r="X54" s="670">
        <v>44653</v>
      </c>
      <c r="Y54" s="670">
        <v>44742</v>
      </c>
      <c r="Z54" s="670"/>
      <c r="AA54" s="670"/>
      <c r="AB54" s="1220"/>
      <c r="AC54" s="1241"/>
      <c r="AD54" s="303">
        <f t="shared" si="44"/>
        <v>4.4400000000000004</v>
      </c>
      <c r="AE54" s="303">
        <f t="shared" si="44"/>
        <v>4.4400000000000004</v>
      </c>
      <c r="AF54" s="303">
        <f t="shared" si="44"/>
        <v>0</v>
      </c>
      <c r="AG54" s="303">
        <f t="shared" si="44"/>
        <v>0</v>
      </c>
      <c r="AH54" s="303">
        <f t="shared" si="44"/>
        <v>0</v>
      </c>
      <c r="AI54" s="303">
        <f t="shared" si="44"/>
        <v>0</v>
      </c>
      <c r="AJ54" s="303">
        <f t="shared" si="44"/>
        <v>0</v>
      </c>
      <c r="AK54" s="1220"/>
      <c r="AL54" s="1244"/>
      <c r="AM54" s="303">
        <f t="shared" si="2"/>
        <v>1.1100000000000001</v>
      </c>
      <c r="AN54" s="684">
        <v>1.1100000000000001</v>
      </c>
      <c r="AO54" s="684"/>
      <c r="AP54" s="684"/>
      <c r="AQ54" s="684"/>
      <c r="AR54" s="684"/>
      <c r="AS54" s="684"/>
      <c r="AT54" s="1220"/>
      <c r="AU54" s="1247"/>
      <c r="AV54" s="303">
        <f t="shared" si="3"/>
        <v>1.1100000000000001</v>
      </c>
      <c r="AW54" s="684">
        <v>1.1100000000000001</v>
      </c>
      <c r="AX54" s="684"/>
      <c r="AY54" s="684"/>
      <c r="AZ54" s="684"/>
      <c r="BA54" s="684"/>
      <c r="BB54" s="684"/>
      <c r="BC54" s="1220"/>
      <c r="BD54" s="1250"/>
      <c r="BE54" s="303">
        <f t="shared" si="4"/>
        <v>1.1100000000000001</v>
      </c>
      <c r="BF54" s="684">
        <v>1.1100000000000001</v>
      </c>
      <c r="BG54" s="684"/>
      <c r="BH54" s="684"/>
      <c r="BI54" s="684"/>
      <c r="BJ54" s="684"/>
      <c r="BK54" s="684"/>
      <c r="BL54" s="1220"/>
      <c r="BM54" s="1253"/>
      <c r="BN54" s="303">
        <f t="shared" si="5"/>
        <v>1.1100000000000001</v>
      </c>
      <c r="BO54" s="684">
        <v>1.1100000000000001</v>
      </c>
      <c r="BP54" s="684"/>
      <c r="BQ54" s="684"/>
      <c r="BR54" s="684"/>
      <c r="BS54" s="684"/>
      <c r="BT54" s="684"/>
      <c r="BU54" s="1207"/>
      <c r="BV54" s="1208"/>
      <c r="BW54" s="1208"/>
      <c r="BX54" s="1208"/>
      <c r="BY54" s="1208"/>
      <c r="BZ54" s="1208"/>
      <c r="CA54" s="1208"/>
      <c r="CB54" s="1208"/>
      <c r="CC54" s="1209"/>
    </row>
    <row r="55" spans="1:81" s="690" customFormat="1" ht="40.15" customHeight="1" thickBot="1" x14ac:dyDescent="0.3">
      <c r="A55" s="673"/>
      <c r="B55" s="1334"/>
      <c r="C55" s="1315"/>
      <c r="D55" s="1098"/>
      <c r="E55" s="1095"/>
      <c r="F55" s="1095"/>
      <c r="G55" s="1095"/>
      <c r="H55" s="1095"/>
      <c r="I55" s="1448"/>
      <c r="J55" s="1221"/>
      <c r="K55" s="1218"/>
      <c r="L55" s="1224"/>
      <c r="M55" s="1227"/>
      <c r="N55" s="1230"/>
      <c r="O55" s="1233"/>
      <c r="P55" s="1236"/>
      <c r="Q55" s="1239"/>
      <c r="R55" s="1221"/>
      <c r="S55" s="379" t="s">
        <v>7752</v>
      </c>
      <c r="T55" s="710" t="s">
        <v>3833</v>
      </c>
      <c r="U55" s="710" t="s">
        <v>3839</v>
      </c>
      <c r="V55" s="710" t="s">
        <v>3843</v>
      </c>
      <c r="W55" s="379" t="s">
        <v>7753</v>
      </c>
      <c r="X55" s="671">
        <v>44743</v>
      </c>
      <c r="Y55" s="671">
        <v>44925</v>
      </c>
      <c r="Z55" s="671"/>
      <c r="AA55" s="671"/>
      <c r="AB55" s="1221"/>
      <c r="AC55" s="1242"/>
      <c r="AD55" s="306">
        <f t="shared" si="44"/>
        <v>4.4400000000000004</v>
      </c>
      <c r="AE55" s="306">
        <f t="shared" si="44"/>
        <v>4.4400000000000004</v>
      </c>
      <c r="AF55" s="306">
        <f t="shared" si="44"/>
        <v>0</v>
      </c>
      <c r="AG55" s="306">
        <f t="shared" si="44"/>
        <v>0</v>
      </c>
      <c r="AH55" s="306">
        <f t="shared" si="44"/>
        <v>0</v>
      </c>
      <c r="AI55" s="306">
        <f t="shared" si="44"/>
        <v>0</v>
      </c>
      <c r="AJ55" s="306">
        <f t="shared" si="44"/>
        <v>0</v>
      </c>
      <c r="AK55" s="1221"/>
      <c r="AL55" s="1245"/>
      <c r="AM55" s="306">
        <f t="shared" si="2"/>
        <v>1.1100000000000001</v>
      </c>
      <c r="AN55" s="685">
        <v>1.1100000000000001</v>
      </c>
      <c r="AO55" s="685"/>
      <c r="AP55" s="685"/>
      <c r="AQ55" s="685"/>
      <c r="AR55" s="685"/>
      <c r="AS55" s="685"/>
      <c r="AT55" s="1221"/>
      <c r="AU55" s="1248"/>
      <c r="AV55" s="306">
        <f t="shared" si="3"/>
        <v>1.1100000000000001</v>
      </c>
      <c r="AW55" s="685">
        <v>1.1100000000000001</v>
      </c>
      <c r="AX55" s="685"/>
      <c r="AY55" s="685"/>
      <c r="AZ55" s="685"/>
      <c r="BA55" s="685"/>
      <c r="BB55" s="685"/>
      <c r="BC55" s="1221"/>
      <c r="BD55" s="1251"/>
      <c r="BE55" s="306">
        <f t="shared" si="4"/>
        <v>1.1100000000000001</v>
      </c>
      <c r="BF55" s="685">
        <v>1.1100000000000001</v>
      </c>
      <c r="BG55" s="685"/>
      <c r="BH55" s="685"/>
      <c r="BI55" s="685"/>
      <c r="BJ55" s="685"/>
      <c r="BK55" s="685"/>
      <c r="BL55" s="1221"/>
      <c r="BM55" s="1254"/>
      <c r="BN55" s="306">
        <f t="shared" si="5"/>
        <v>1.1100000000000001</v>
      </c>
      <c r="BO55" s="685">
        <v>1.1100000000000001</v>
      </c>
      <c r="BP55" s="685"/>
      <c r="BQ55" s="685"/>
      <c r="BR55" s="685"/>
      <c r="BS55" s="685"/>
      <c r="BT55" s="685"/>
      <c r="BU55" s="1210"/>
      <c r="BV55" s="1211"/>
      <c r="BW55" s="1211"/>
      <c r="BX55" s="1211"/>
      <c r="BY55" s="1211"/>
      <c r="BZ55" s="1211"/>
      <c r="CA55" s="1211"/>
      <c r="CB55" s="1211"/>
      <c r="CC55" s="1212"/>
    </row>
    <row r="56" spans="1:81" s="690" customFormat="1" ht="40.15" customHeight="1" thickTop="1" x14ac:dyDescent="0.25">
      <c r="A56" s="673"/>
      <c r="B56" s="1334"/>
      <c r="C56" s="1315"/>
      <c r="D56" s="1096">
        <v>2301</v>
      </c>
      <c r="E56" s="1093" t="s">
        <v>7670</v>
      </c>
      <c r="F56" s="1093">
        <v>2301075</v>
      </c>
      <c r="G56" s="1093" t="s">
        <v>7729</v>
      </c>
      <c r="H56" s="1093" t="s">
        <v>7672</v>
      </c>
      <c r="I56" s="1446">
        <v>2021004540213</v>
      </c>
      <c r="J56" s="1219">
        <v>930</v>
      </c>
      <c r="K56" s="1216" t="str">
        <f>+[28]Metas!K1087</f>
        <v>Red de información implementada para el fortalecimiento de la planificación, la investigación y gestión del desarrollo en CTel</v>
      </c>
      <c r="L56" s="1433">
        <v>0.5</v>
      </c>
      <c r="M56" s="1225">
        <f>SUM(N56:Q56)</f>
        <v>0.5</v>
      </c>
      <c r="N56" s="1228"/>
      <c r="O56" s="2495">
        <v>0.25</v>
      </c>
      <c r="P56" s="2498">
        <v>0.25</v>
      </c>
      <c r="Q56" s="1237"/>
      <c r="R56" s="1219">
        <f>+$J56</f>
        <v>930</v>
      </c>
      <c r="S56" s="958" t="s">
        <v>7754</v>
      </c>
      <c r="T56" s="708" t="s">
        <v>3833</v>
      </c>
      <c r="U56" s="708" t="s">
        <v>3839</v>
      </c>
      <c r="V56" s="708" t="s">
        <v>3842</v>
      </c>
      <c r="W56" s="677" t="s">
        <v>7755</v>
      </c>
      <c r="X56" s="669">
        <v>44621</v>
      </c>
      <c r="Y56" s="669">
        <v>44864</v>
      </c>
      <c r="Z56" s="669"/>
      <c r="AA56" s="669"/>
      <c r="AB56" s="1219">
        <f t="shared" ref="AB56" si="55">+$J56</f>
        <v>930</v>
      </c>
      <c r="AC56" s="1240">
        <f t="shared" ref="AC56" si="56">+L56</f>
        <v>0.5</v>
      </c>
      <c r="AD56" s="308">
        <f t="shared" si="44"/>
        <v>44.84</v>
      </c>
      <c r="AE56" s="308">
        <f t="shared" si="44"/>
        <v>44.84</v>
      </c>
      <c r="AF56" s="308">
        <f t="shared" si="44"/>
        <v>0</v>
      </c>
      <c r="AG56" s="308">
        <f t="shared" si="44"/>
        <v>0</v>
      </c>
      <c r="AH56" s="308">
        <f t="shared" si="44"/>
        <v>0</v>
      </c>
      <c r="AI56" s="308">
        <f t="shared" si="44"/>
        <v>0</v>
      </c>
      <c r="AJ56" s="308">
        <f t="shared" si="44"/>
        <v>0</v>
      </c>
      <c r="AK56" s="1219">
        <f t="shared" ref="AK56" si="57">+$J56</f>
        <v>930</v>
      </c>
      <c r="AL56" s="1243">
        <f>+N56</f>
        <v>0</v>
      </c>
      <c r="AM56" s="308">
        <f t="shared" si="2"/>
        <v>11.21</v>
      </c>
      <c r="AN56" s="683">
        <v>11.21</v>
      </c>
      <c r="AO56" s="683"/>
      <c r="AP56" s="683"/>
      <c r="AQ56" s="683"/>
      <c r="AR56" s="683"/>
      <c r="AS56" s="683"/>
      <c r="AT56" s="1219">
        <f t="shared" ref="AT56" si="58">+$J56</f>
        <v>930</v>
      </c>
      <c r="AU56" s="1246">
        <f>+O56</f>
        <v>0.25</v>
      </c>
      <c r="AV56" s="308">
        <f t="shared" si="3"/>
        <v>11.21</v>
      </c>
      <c r="AW56" s="683">
        <v>11.21</v>
      </c>
      <c r="AX56" s="683"/>
      <c r="AY56" s="683"/>
      <c r="AZ56" s="683"/>
      <c r="BA56" s="683"/>
      <c r="BB56" s="683"/>
      <c r="BC56" s="1219">
        <f t="shared" ref="BC56" si="59">+$J56</f>
        <v>930</v>
      </c>
      <c r="BD56" s="1249">
        <f>+P56</f>
        <v>0.25</v>
      </c>
      <c r="BE56" s="308">
        <f t="shared" si="4"/>
        <v>11.21</v>
      </c>
      <c r="BF56" s="683">
        <v>11.21</v>
      </c>
      <c r="BG56" s="683"/>
      <c r="BH56" s="683"/>
      <c r="BI56" s="683"/>
      <c r="BJ56" s="683"/>
      <c r="BK56" s="683"/>
      <c r="BL56" s="1219">
        <f t="shared" ref="BL56" si="60">+$J56</f>
        <v>930</v>
      </c>
      <c r="BM56" s="1252">
        <f>+Q56</f>
        <v>0</v>
      </c>
      <c r="BN56" s="308">
        <f t="shared" si="5"/>
        <v>11.21</v>
      </c>
      <c r="BO56" s="683">
        <v>11.21</v>
      </c>
      <c r="BP56" s="683"/>
      <c r="BQ56" s="683"/>
      <c r="BR56" s="683"/>
      <c r="BS56" s="683"/>
      <c r="BT56" s="683"/>
      <c r="BU56" s="1204"/>
      <c r="BV56" s="1205"/>
      <c r="BW56" s="1205"/>
      <c r="BX56" s="1205"/>
      <c r="BY56" s="1205"/>
      <c r="BZ56" s="1205"/>
      <c r="CA56" s="1205"/>
      <c r="CB56" s="1205"/>
      <c r="CC56" s="1206"/>
    </row>
    <row r="57" spans="1:81" s="690" customFormat="1" ht="40.15" customHeight="1" x14ac:dyDescent="0.25">
      <c r="A57" s="673"/>
      <c r="B57" s="1334"/>
      <c r="C57" s="1315"/>
      <c r="D57" s="1097"/>
      <c r="E57" s="1094"/>
      <c r="F57" s="1094"/>
      <c r="G57" s="1094"/>
      <c r="H57" s="1094"/>
      <c r="I57" s="1447"/>
      <c r="J57" s="1220"/>
      <c r="K57" s="1217"/>
      <c r="L57" s="1434"/>
      <c r="M57" s="1226"/>
      <c r="N57" s="1229"/>
      <c r="O57" s="2496"/>
      <c r="P57" s="2499"/>
      <c r="Q57" s="1238"/>
      <c r="R57" s="1220"/>
      <c r="S57" s="937" t="s">
        <v>7741</v>
      </c>
      <c r="T57" s="709" t="s">
        <v>3833</v>
      </c>
      <c r="U57" s="709" t="s">
        <v>3839</v>
      </c>
      <c r="V57" s="709" t="s">
        <v>3843</v>
      </c>
      <c r="W57" s="937" t="s">
        <v>7747</v>
      </c>
      <c r="X57" s="670">
        <v>44621</v>
      </c>
      <c r="Y57" s="670">
        <v>44864</v>
      </c>
      <c r="Z57" s="670"/>
      <c r="AA57" s="670"/>
      <c r="AB57" s="1220"/>
      <c r="AC57" s="1241"/>
      <c r="AD57" s="303">
        <f t="shared" si="44"/>
        <v>4.84</v>
      </c>
      <c r="AE57" s="303">
        <f t="shared" si="44"/>
        <v>4.84</v>
      </c>
      <c r="AF57" s="303">
        <f t="shared" si="44"/>
        <v>0</v>
      </c>
      <c r="AG57" s="303">
        <f t="shared" si="44"/>
        <v>0</v>
      </c>
      <c r="AH57" s="303">
        <f t="shared" si="44"/>
        <v>0</v>
      </c>
      <c r="AI57" s="303">
        <f t="shared" si="44"/>
        <v>0</v>
      </c>
      <c r="AJ57" s="303">
        <f t="shared" si="44"/>
        <v>0</v>
      </c>
      <c r="AK57" s="1220"/>
      <c r="AL57" s="1244"/>
      <c r="AM57" s="303">
        <f t="shared" si="2"/>
        <v>1.21</v>
      </c>
      <c r="AN57" s="684">
        <v>1.21</v>
      </c>
      <c r="AO57" s="684"/>
      <c r="AP57" s="684"/>
      <c r="AQ57" s="684"/>
      <c r="AR57" s="684"/>
      <c r="AS57" s="684"/>
      <c r="AT57" s="1220"/>
      <c r="AU57" s="1247"/>
      <c r="AV57" s="303">
        <f t="shared" si="3"/>
        <v>1.21</v>
      </c>
      <c r="AW57" s="684">
        <v>1.21</v>
      </c>
      <c r="AX57" s="684"/>
      <c r="AY57" s="684"/>
      <c r="AZ57" s="684"/>
      <c r="BA57" s="684"/>
      <c r="BB57" s="684"/>
      <c r="BC57" s="1220"/>
      <c r="BD57" s="1250"/>
      <c r="BE57" s="303">
        <f t="shared" si="4"/>
        <v>1.21</v>
      </c>
      <c r="BF57" s="684">
        <v>1.21</v>
      </c>
      <c r="BG57" s="684"/>
      <c r="BH57" s="684"/>
      <c r="BI57" s="684"/>
      <c r="BJ57" s="684"/>
      <c r="BK57" s="684"/>
      <c r="BL57" s="1220"/>
      <c r="BM57" s="1253"/>
      <c r="BN57" s="303">
        <f t="shared" si="5"/>
        <v>1.21</v>
      </c>
      <c r="BO57" s="684">
        <v>1.21</v>
      </c>
      <c r="BP57" s="684"/>
      <c r="BQ57" s="684"/>
      <c r="BR57" s="684"/>
      <c r="BS57" s="684"/>
      <c r="BT57" s="684"/>
      <c r="BU57" s="1207"/>
      <c r="BV57" s="1208"/>
      <c r="BW57" s="1208"/>
      <c r="BX57" s="1208"/>
      <c r="BY57" s="1208"/>
      <c r="BZ57" s="1208"/>
      <c r="CA57" s="1208"/>
      <c r="CB57" s="1208"/>
      <c r="CC57" s="1209"/>
    </row>
    <row r="58" spans="1:81" s="690" customFormat="1" ht="40.15" customHeight="1" x14ac:dyDescent="0.25">
      <c r="A58" s="673"/>
      <c r="B58" s="1334"/>
      <c r="C58" s="1315"/>
      <c r="D58" s="1097"/>
      <c r="E58" s="1094"/>
      <c r="F58" s="1094"/>
      <c r="G58" s="1094"/>
      <c r="H58" s="1094"/>
      <c r="I58" s="1447"/>
      <c r="J58" s="1220"/>
      <c r="K58" s="1217"/>
      <c r="L58" s="1434"/>
      <c r="M58" s="1226"/>
      <c r="N58" s="1229"/>
      <c r="O58" s="2496"/>
      <c r="P58" s="2499"/>
      <c r="Q58" s="1238"/>
      <c r="R58" s="1220"/>
      <c r="S58" s="678"/>
      <c r="T58" s="709"/>
      <c r="U58" s="709"/>
      <c r="V58" s="709"/>
      <c r="W58" s="678"/>
      <c r="X58" s="670"/>
      <c r="Y58" s="670"/>
      <c r="Z58" s="670"/>
      <c r="AA58" s="670"/>
      <c r="AB58" s="1220"/>
      <c r="AC58" s="1241"/>
      <c r="AD58" s="303">
        <f t="shared" si="44"/>
        <v>0</v>
      </c>
      <c r="AE58" s="303">
        <f t="shared" si="44"/>
        <v>0</v>
      </c>
      <c r="AF58" s="303">
        <f t="shared" si="44"/>
        <v>0</v>
      </c>
      <c r="AG58" s="303">
        <f t="shared" si="44"/>
        <v>0</v>
      </c>
      <c r="AH58" s="303">
        <f t="shared" si="44"/>
        <v>0</v>
      </c>
      <c r="AI58" s="303">
        <f t="shared" si="44"/>
        <v>0</v>
      </c>
      <c r="AJ58" s="303">
        <f t="shared" si="44"/>
        <v>0</v>
      </c>
      <c r="AK58" s="1220"/>
      <c r="AL58" s="1244"/>
      <c r="AM58" s="303">
        <f t="shared" si="2"/>
        <v>0</v>
      </c>
      <c r="AN58" s="684"/>
      <c r="AO58" s="684"/>
      <c r="AP58" s="684"/>
      <c r="AQ58" s="684"/>
      <c r="AR58" s="684"/>
      <c r="AS58" s="684"/>
      <c r="AT58" s="1220"/>
      <c r="AU58" s="1247"/>
      <c r="AV58" s="303">
        <f t="shared" si="3"/>
        <v>0</v>
      </c>
      <c r="AW58" s="684"/>
      <c r="AX58" s="684"/>
      <c r="AY58" s="684"/>
      <c r="AZ58" s="684"/>
      <c r="BA58" s="684"/>
      <c r="BB58" s="684"/>
      <c r="BC58" s="1220"/>
      <c r="BD58" s="1250"/>
      <c r="BE58" s="303">
        <f t="shared" si="4"/>
        <v>0</v>
      </c>
      <c r="BF58" s="684"/>
      <c r="BG58" s="684"/>
      <c r="BH58" s="684"/>
      <c r="BI58" s="684"/>
      <c r="BJ58" s="684"/>
      <c r="BK58" s="684"/>
      <c r="BL58" s="1220"/>
      <c r="BM58" s="1253"/>
      <c r="BN58" s="303">
        <f t="shared" si="5"/>
        <v>0</v>
      </c>
      <c r="BO58" s="684"/>
      <c r="BP58" s="684"/>
      <c r="BQ58" s="684"/>
      <c r="BR58" s="684"/>
      <c r="BS58" s="684"/>
      <c r="BT58" s="684"/>
      <c r="BU58" s="1207"/>
      <c r="BV58" s="1208"/>
      <c r="BW58" s="1208"/>
      <c r="BX58" s="1208"/>
      <c r="BY58" s="1208"/>
      <c r="BZ58" s="1208"/>
      <c r="CA58" s="1208"/>
      <c r="CB58" s="1208"/>
      <c r="CC58" s="1209"/>
    </row>
    <row r="59" spans="1:81" s="690" customFormat="1" ht="40.15" customHeight="1" thickBot="1" x14ac:dyDescent="0.3">
      <c r="A59" s="673"/>
      <c r="B59" s="1335"/>
      <c r="C59" s="1316"/>
      <c r="D59" s="1098"/>
      <c r="E59" s="1095"/>
      <c r="F59" s="1095"/>
      <c r="G59" s="1095"/>
      <c r="H59" s="1095"/>
      <c r="I59" s="1448"/>
      <c r="J59" s="1221"/>
      <c r="K59" s="1218"/>
      <c r="L59" s="1490"/>
      <c r="M59" s="1227"/>
      <c r="N59" s="1230"/>
      <c r="O59" s="2497"/>
      <c r="P59" s="2500"/>
      <c r="Q59" s="1239"/>
      <c r="R59" s="1221"/>
      <c r="S59" s="679"/>
      <c r="T59" s="710"/>
      <c r="U59" s="710"/>
      <c r="V59" s="710"/>
      <c r="W59" s="679"/>
      <c r="X59" s="671"/>
      <c r="Y59" s="671"/>
      <c r="Z59" s="671"/>
      <c r="AA59" s="671"/>
      <c r="AB59" s="1221"/>
      <c r="AC59" s="1242"/>
      <c r="AD59" s="306">
        <f t="shared" si="44"/>
        <v>0</v>
      </c>
      <c r="AE59" s="306">
        <f t="shared" si="44"/>
        <v>0</v>
      </c>
      <c r="AF59" s="306">
        <f t="shared" si="44"/>
        <v>0</v>
      </c>
      <c r="AG59" s="306">
        <f t="shared" si="44"/>
        <v>0</v>
      </c>
      <c r="AH59" s="306">
        <f t="shared" si="44"/>
        <v>0</v>
      </c>
      <c r="AI59" s="306">
        <f t="shared" si="44"/>
        <v>0</v>
      </c>
      <c r="AJ59" s="306">
        <f t="shared" si="44"/>
        <v>0</v>
      </c>
      <c r="AK59" s="1221"/>
      <c r="AL59" s="1245"/>
      <c r="AM59" s="306">
        <f t="shared" si="2"/>
        <v>0</v>
      </c>
      <c r="AN59" s="685"/>
      <c r="AO59" s="685"/>
      <c r="AP59" s="685"/>
      <c r="AQ59" s="685"/>
      <c r="AR59" s="685"/>
      <c r="AS59" s="685"/>
      <c r="AT59" s="1221"/>
      <c r="AU59" s="1248"/>
      <c r="AV59" s="306">
        <f t="shared" si="3"/>
        <v>0</v>
      </c>
      <c r="AW59" s="685"/>
      <c r="AX59" s="685"/>
      <c r="AY59" s="685"/>
      <c r="AZ59" s="685"/>
      <c r="BA59" s="685"/>
      <c r="BB59" s="685"/>
      <c r="BC59" s="1221"/>
      <c r="BD59" s="1251"/>
      <c r="BE59" s="306">
        <f t="shared" si="4"/>
        <v>0</v>
      </c>
      <c r="BF59" s="685"/>
      <c r="BG59" s="685"/>
      <c r="BH59" s="685"/>
      <c r="BI59" s="685"/>
      <c r="BJ59" s="685"/>
      <c r="BK59" s="685"/>
      <c r="BL59" s="1221"/>
      <c r="BM59" s="1254"/>
      <c r="BN59" s="306">
        <f t="shared" si="5"/>
        <v>0</v>
      </c>
      <c r="BO59" s="685"/>
      <c r="BP59" s="685"/>
      <c r="BQ59" s="685"/>
      <c r="BR59" s="685"/>
      <c r="BS59" s="685"/>
      <c r="BT59" s="685"/>
      <c r="BU59" s="1210"/>
      <c r="BV59" s="1211"/>
      <c r="BW59" s="1211"/>
      <c r="BX59" s="1211"/>
      <c r="BY59" s="1211"/>
      <c r="BZ59" s="1211"/>
      <c r="CA59" s="1211"/>
      <c r="CB59" s="1211"/>
      <c r="CC59" s="1212"/>
    </row>
    <row r="60" spans="1:81" s="690" customFormat="1" ht="40.15" customHeight="1" thickTop="1" x14ac:dyDescent="0.25">
      <c r="A60" s="673"/>
      <c r="B60" s="1333" t="s">
        <v>1566</v>
      </c>
      <c r="C60" s="1314" t="s">
        <v>1569</v>
      </c>
      <c r="D60" s="1096">
        <v>2301</v>
      </c>
      <c r="E60" s="1093" t="s">
        <v>7670</v>
      </c>
      <c r="F60" s="1093">
        <v>2301079</v>
      </c>
      <c r="G60" s="1093" t="s">
        <v>7756</v>
      </c>
      <c r="H60" s="1093" t="s">
        <v>7672</v>
      </c>
      <c r="I60" s="1446">
        <v>2021004540213</v>
      </c>
      <c r="J60" s="1219">
        <v>931</v>
      </c>
      <c r="K60" s="1216" t="str">
        <f>+[28]Metas!K1089</f>
        <v>Nuevas zonas digitales urbanos y rurales</v>
      </c>
      <c r="L60" s="1222">
        <v>25</v>
      </c>
      <c r="M60" s="1225">
        <f t="shared" ref="M60:M80" si="61">SUM(N60:Q60)</f>
        <v>25</v>
      </c>
      <c r="N60" s="1228"/>
      <c r="O60" s="1231"/>
      <c r="P60" s="1234">
        <v>25</v>
      </c>
      <c r="Q60" s="1237"/>
      <c r="R60" s="1219">
        <f>+$J60</f>
        <v>931</v>
      </c>
      <c r="S60" s="958" t="s">
        <v>7757</v>
      </c>
      <c r="T60" s="708" t="s">
        <v>3833</v>
      </c>
      <c r="U60" s="708" t="s">
        <v>3839</v>
      </c>
      <c r="V60" s="708" t="s">
        <v>3843</v>
      </c>
      <c r="W60" s="375" t="s">
        <v>7758</v>
      </c>
      <c r="X60" s="320">
        <v>44743</v>
      </c>
      <c r="Y60" s="320">
        <v>44926</v>
      </c>
      <c r="Z60" s="669"/>
      <c r="AA60" s="669"/>
      <c r="AB60" s="1219">
        <f t="shared" ref="AB60" si="62">+$J60</f>
        <v>931</v>
      </c>
      <c r="AC60" s="1240">
        <f t="shared" ref="AC60" si="63">+L60</f>
        <v>25</v>
      </c>
      <c r="AD60" s="308">
        <f t="shared" si="44"/>
        <v>1000</v>
      </c>
      <c r="AE60" s="308">
        <f t="shared" si="44"/>
        <v>0</v>
      </c>
      <c r="AF60" s="308">
        <f t="shared" si="44"/>
        <v>0</v>
      </c>
      <c r="AG60" s="308">
        <f t="shared" si="44"/>
        <v>1000</v>
      </c>
      <c r="AH60" s="308">
        <f t="shared" si="44"/>
        <v>0</v>
      </c>
      <c r="AI60" s="308">
        <f t="shared" si="44"/>
        <v>0</v>
      </c>
      <c r="AJ60" s="308">
        <f t="shared" si="44"/>
        <v>0</v>
      </c>
      <c r="AK60" s="1219">
        <f t="shared" ref="AK60" si="64">+$J60</f>
        <v>931</v>
      </c>
      <c r="AL60" s="1243">
        <f t="shared" ref="AL60:AL80" si="65">+N60</f>
        <v>0</v>
      </c>
      <c r="AM60" s="308">
        <f t="shared" si="2"/>
        <v>0</v>
      </c>
      <c r="AN60" s="683"/>
      <c r="AO60" s="683"/>
      <c r="AP60" s="683"/>
      <c r="AQ60" s="683"/>
      <c r="AR60" s="683"/>
      <c r="AS60" s="683"/>
      <c r="AT60" s="1219">
        <f t="shared" ref="AT60" si="66">+$J60</f>
        <v>931</v>
      </c>
      <c r="AU60" s="1246">
        <f t="shared" ref="AU60:AU80" si="67">+O60</f>
        <v>0</v>
      </c>
      <c r="AV60" s="308">
        <f t="shared" si="3"/>
        <v>0</v>
      </c>
      <c r="AW60" s="683"/>
      <c r="AX60" s="683"/>
      <c r="AY60" s="683"/>
      <c r="AZ60" s="683"/>
      <c r="BA60" s="683"/>
      <c r="BB60" s="683"/>
      <c r="BC60" s="1219">
        <f t="shared" ref="BC60" si="68">+$J60</f>
        <v>931</v>
      </c>
      <c r="BD60" s="1249">
        <f t="shared" ref="BD60:BD80" si="69">+P60</f>
        <v>25</v>
      </c>
      <c r="BE60" s="308">
        <f t="shared" si="4"/>
        <v>1000</v>
      </c>
      <c r="BF60" s="683"/>
      <c r="BG60" s="683"/>
      <c r="BH60" s="683">
        <v>1000</v>
      </c>
      <c r="BI60" s="683"/>
      <c r="BJ60" s="683"/>
      <c r="BK60" s="683"/>
      <c r="BL60" s="1219">
        <f t="shared" ref="BL60" si="70">+$J60</f>
        <v>931</v>
      </c>
      <c r="BM60" s="1252">
        <f t="shared" ref="BM60:BM80" si="71">+Q60</f>
        <v>0</v>
      </c>
      <c r="BN60" s="308">
        <f t="shared" si="5"/>
        <v>0</v>
      </c>
      <c r="BO60" s="683"/>
      <c r="BP60" s="683"/>
      <c r="BQ60" s="683"/>
      <c r="BR60" s="683"/>
      <c r="BS60" s="683"/>
      <c r="BT60" s="683"/>
      <c r="BU60" s="1204"/>
      <c r="BV60" s="1205"/>
      <c r="BW60" s="1205"/>
      <c r="BX60" s="1205"/>
      <c r="BY60" s="1205"/>
      <c r="BZ60" s="1205"/>
      <c r="CA60" s="1205"/>
      <c r="CB60" s="1205"/>
      <c r="CC60" s="1206"/>
    </row>
    <row r="61" spans="1:81" s="690" customFormat="1" ht="40.15" customHeight="1" x14ac:dyDescent="0.25">
      <c r="A61" s="673"/>
      <c r="B61" s="1334"/>
      <c r="C61" s="1315"/>
      <c r="D61" s="1097"/>
      <c r="E61" s="1094"/>
      <c r="F61" s="1094"/>
      <c r="G61" s="1094"/>
      <c r="H61" s="1094"/>
      <c r="I61" s="1447"/>
      <c r="J61" s="1220"/>
      <c r="K61" s="1217"/>
      <c r="L61" s="1223"/>
      <c r="M61" s="1226"/>
      <c r="N61" s="1229"/>
      <c r="O61" s="1232"/>
      <c r="P61" s="1235"/>
      <c r="Q61" s="1238"/>
      <c r="R61" s="1220"/>
      <c r="S61" s="937" t="s">
        <v>7759</v>
      </c>
      <c r="T61" s="709" t="s">
        <v>3833</v>
      </c>
      <c r="U61" s="709" t="s">
        <v>3839</v>
      </c>
      <c r="V61" s="709" t="s">
        <v>3842</v>
      </c>
      <c r="W61" s="377" t="s">
        <v>7760</v>
      </c>
      <c r="X61" s="670">
        <v>44562</v>
      </c>
      <c r="Y61" s="670">
        <v>44926</v>
      </c>
      <c r="Z61" s="670"/>
      <c r="AA61" s="670"/>
      <c r="AB61" s="1220"/>
      <c r="AC61" s="1241"/>
      <c r="AD61" s="303">
        <f t="shared" si="44"/>
        <v>4</v>
      </c>
      <c r="AE61" s="303">
        <f t="shared" si="44"/>
        <v>4</v>
      </c>
      <c r="AF61" s="303">
        <f t="shared" si="44"/>
        <v>0</v>
      </c>
      <c r="AG61" s="303">
        <f t="shared" si="44"/>
        <v>0</v>
      </c>
      <c r="AH61" s="303">
        <f t="shared" si="44"/>
        <v>0</v>
      </c>
      <c r="AI61" s="303">
        <f t="shared" si="44"/>
        <v>0</v>
      </c>
      <c r="AJ61" s="303">
        <f t="shared" si="44"/>
        <v>0</v>
      </c>
      <c r="AK61" s="1220"/>
      <c r="AL61" s="1244"/>
      <c r="AM61" s="303">
        <f t="shared" si="2"/>
        <v>1</v>
      </c>
      <c r="AN61" s="684">
        <v>1</v>
      </c>
      <c r="AO61" s="684"/>
      <c r="AP61" s="684"/>
      <c r="AQ61" s="684"/>
      <c r="AR61" s="684"/>
      <c r="AS61" s="684"/>
      <c r="AT61" s="1220"/>
      <c r="AU61" s="1247"/>
      <c r="AV61" s="303">
        <f t="shared" si="3"/>
        <v>1</v>
      </c>
      <c r="AW61" s="684">
        <v>1</v>
      </c>
      <c r="AX61" s="684"/>
      <c r="AY61" s="684"/>
      <c r="AZ61" s="684"/>
      <c r="BA61" s="684"/>
      <c r="BB61" s="684"/>
      <c r="BC61" s="1220"/>
      <c r="BD61" s="1250"/>
      <c r="BE61" s="303">
        <f t="shared" si="4"/>
        <v>1</v>
      </c>
      <c r="BF61" s="684">
        <v>1</v>
      </c>
      <c r="BG61" s="684"/>
      <c r="BH61" s="684"/>
      <c r="BI61" s="684"/>
      <c r="BJ61" s="684"/>
      <c r="BK61" s="684"/>
      <c r="BL61" s="1220"/>
      <c r="BM61" s="1253"/>
      <c r="BN61" s="303">
        <f t="shared" si="5"/>
        <v>1</v>
      </c>
      <c r="BO61" s="684">
        <v>1</v>
      </c>
      <c r="BP61" s="684"/>
      <c r="BQ61" s="684"/>
      <c r="BR61" s="684"/>
      <c r="BS61" s="684"/>
      <c r="BT61" s="684"/>
      <c r="BU61" s="1207"/>
      <c r="BV61" s="1208"/>
      <c r="BW61" s="1208"/>
      <c r="BX61" s="1208"/>
      <c r="BY61" s="1208"/>
      <c r="BZ61" s="1208"/>
      <c r="CA61" s="1208"/>
      <c r="CB61" s="1208"/>
      <c r="CC61" s="1209"/>
    </row>
    <row r="62" spans="1:81" s="690" customFormat="1" ht="40.15" customHeight="1" x14ac:dyDescent="0.25">
      <c r="A62" s="673"/>
      <c r="B62" s="1334"/>
      <c r="C62" s="1315"/>
      <c r="D62" s="1097"/>
      <c r="E62" s="1094"/>
      <c r="F62" s="1094"/>
      <c r="G62" s="1094"/>
      <c r="H62" s="1094"/>
      <c r="I62" s="1447"/>
      <c r="J62" s="1220"/>
      <c r="K62" s="1217"/>
      <c r="L62" s="1223"/>
      <c r="M62" s="1226"/>
      <c r="N62" s="1229"/>
      <c r="O62" s="1232"/>
      <c r="P62" s="1235"/>
      <c r="Q62" s="1238"/>
      <c r="R62" s="1220"/>
      <c r="S62" s="678"/>
      <c r="T62" s="709"/>
      <c r="U62" s="709"/>
      <c r="V62" s="709"/>
      <c r="W62" s="678"/>
      <c r="X62" s="670"/>
      <c r="Y62" s="670"/>
      <c r="Z62" s="670"/>
      <c r="AA62" s="670"/>
      <c r="AB62" s="1220"/>
      <c r="AC62" s="1241"/>
      <c r="AD62" s="303">
        <f t="shared" si="44"/>
        <v>0</v>
      </c>
      <c r="AE62" s="303">
        <f t="shared" si="44"/>
        <v>0</v>
      </c>
      <c r="AF62" s="303">
        <f t="shared" si="44"/>
        <v>0</v>
      </c>
      <c r="AG62" s="303">
        <f t="shared" si="44"/>
        <v>0</v>
      </c>
      <c r="AH62" s="303">
        <f t="shared" si="44"/>
        <v>0</v>
      </c>
      <c r="AI62" s="303">
        <f t="shared" si="44"/>
        <v>0</v>
      </c>
      <c r="AJ62" s="303">
        <f t="shared" si="44"/>
        <v>0</v>
      </c>
      <c r="AK62" s="1220"/>
      <c r="AL62" s="1244"/>
      <c r="AM62" s="303">
        <f t="shared" si="2"/>
        <v>0</v>
      </c>
      <c r="AN62" s="684"/>
      <c r="AO62" s="684"/>
      <c r="AP62" s="684"/>
      <c r="AQ62" s="684"/>
      <c r="AR62" s="684"/>
      <c r="AS62" s="684"/>
      <c r="AT62" s="1220"/>
      <c r="AU62" s="1247"/>
      <c r="AV62" s="303">
        <f t="shared" si="3"/>
        <v>0</v>
      </c>
      <c r="AW62" s="684"/>
      <c r="AX62" s="684"/>
      <c r="AY62" s="684"/>
      <c r="AZ62" s="684"/>
      <c r="BA62" s="684"/>
      <c r="BB62" s="684"/>
      <c r="BC62" s="1220"/>
      <c r="BD62" s="1250"/>
      <c r="BE62" s="303">
        <f t="shared" si="4"/>
        <v>0</v>
      </c>
      <c r="BF62" s="684"/>
      <c r="BG62" s="684"/>
      <c r="BH62" s="684"/>
      <c r="BI62" s="684"/>
      <c r="BJ62" s="684"/>
      <c r="BK62" s="684"/>
      <c r="BL62" s="1220"/>
      <c r="BM62" s="1253"/>
      <c r="BN62" s="303">
        <f t="shared" si="5"/>
        <v>0</v>
      </c>
      <c r="BO62" s="684"/>
      <c r="BP62" s="684"/>
      <c r="BQ62" s="684"/>
      <c r="BR62" s="684"/>
      <c r="BS62" s="684"/>
      <c r="BT62" s="684"/>
      <c r="BU62" s="1207"/>
      <c r="BV62" s="1208"/>
      <c r="BW62" s="1208"/>
      <c r="BX62" s="1208"/>
      <c r="BY62" s="1208"/>
      <c r="BZ62" s="1208"/>
      <c r="CA62" s="1208"/>
      <c r="CB62" s="1208"/>
      <c r="CC62" s="1209"/>
    </row>
    <row r="63" spans="1:81" s="690" customFormat="1" ht="40.15" customHeight="1" thickBot="1" x14ac:dyDescent="0.3">
      <c r="A63" s="673"/>
      <c r="B63" s="1334"/>
      <c r="C63" s="1315"/>
      <c r="D63" s="1098"/>
      <c r="E63" s="1095"/>
      <c r="F63" s="1095"/>
      <c r="G63" s="1095"/>
      <c r="H63" s="1095"/>
      <c r="I63" s="1448"/>
      <c r="J63" s="1221"/>
      <c r="K63" s="1218"/>
      <c r="L63" s="1224"/>
      <c r="M63" s="1227"/>
      <c r="N63" s="1230"/>
      <c r="O63" s="1233"/>
      <c r="P63" s="1236"/>
      <c r="Q63" s="1239"/>
      <c r="R63" s="1221"/>
      <c r="S63" s="679"/>
      <c r="T63" s="710"/>
      <c r="U63" s="710"/>
      <c r="V63" s="710"/>
      <c r="W63" s="679"/>
      <c r="X63" s="671"/>
      <c r="Y63" s="671"/>
      <c r="Z63" s="671"/>
      <c r="AA63" s="671"/>
      <c r="AB63" s="1221"/>
      <c r="AC63" s="1242"/>
      <c r="AD63" s="306">
        <f t="shared" si="44"/>
        <v>0</v>
      </c>
      <c r="AE63" s="306">
        <f t="shared" si="44"/>
        <v>0</v>
      </c>
      <c r="AF63" s="306">
        <f t="shared" si="44"/>
        <v>0</v>
      </c>
      <c r="AG63" s="306">
        <f t="shared" si="44"/>
        <v>0</v>
      </c>
      <c r="AH63" s="306">
        <f t="shared" si="44"/>
        <v>0</v>
      </c>
      <c r="AI63" s="306">
        <f t="shared" si="44"/>
        <v>0</v>
      </c>
      <c r="AJ63" s="306">
        <f t="shared" si="44"/>
        <v>0</v>
      </c>
      <c r="AK63" s="1221"/>
      <c r="AL63" s="1245"/>
      <c r="AM63" s="306">
        <f t="shared" si="2"/>
        <v>0</v>
      </c>
      <c r="AN63" s="685"/>
      <c r="AO63" s="685"/>
      <c r="AP63" s="685"/>
      <c r="AQ63" s="685"/>
      <c r="AR63" s="685"/>
      <c r="AS63" s="685"/>
      <c r="AT63" s="1221"/>
      <c r="AU63" s="1248"/>
      <c r="AV63" s="306">
        <f t="shared" si="3"/>
        <v>0</v>
      </c>
      <c r="AW63" s="685"/>
      <c r="AX63" s="685"/>
      <c r="AY63" s="685"/>
      <c r="AZ63" s="685"/>
      <c r="BA63" s="685"/>
      <c r="BB63" s="685"/>
      <c r="BC63" s="1221"/>
      <c r="BD63" s="1251"/>
      <c r="BE63" s="306">
        <f t="shared" si="4"/>
        <v>0</v>
      </c>
      <c r="BF63" s="685"/>
      <c r="BG63" s="685"/>
      <c r="BH63" s="685"/>
      <c r="BI63" s="685"/>
      <c r="BJ63" s="685"/>
      <c r="BK63" s="685"/>
      <c r="BL63" s="1221"/>
      <c r="BM63" s="1254"/>
      <c r="BN63" s="306">
        <f t="shared" si="5"/>
        <v>0</v>
      </c>
      <c r="BO63" s="685"/>
      <c r="BP63" s="685"/>
      <c r="BQ63" s="685"/>
      <c r="BR63" s="685"/>
      <c r="BS63" s="685"/>
      <c r="BT63" s="685"/>
      <c r="BU63" s="1210"/>
      <c r="BV63" s="1211"/>
      <c r="BW63" s="1211"/>
      <c r="BX63" s="1211"/>
      <c r="BY63" s="1211"/>
      <c r="BZ63" s="1211"/>
      <c r="CA63" s="1211"/>
      <c r="CB63" s="1211"/>
      <c r="CC63" s="1212"/>
    </row>
    <row r="64" spans="1:81" s="690" customFormat="1" ht="40.15" customHeight="1" thickTop="1" x14ac:dyDescent="0.25">
      <c r="A64" s="673"/>
      <c r="B64" s="1334"/>
      <c r="C64" s="1315"/>
      <c r="D64" s="1096">
        <v>2301</v>
      </c>
      <c r="E64" s="1093" t="s">
        <v>7670</v>
      </c>
      <c r="F64" s="1093">
        <v>2301079</v>
      </c>
      <c r="G64" s="1093" t="s">
        <v>7756</v>
      </c>
      <c r="H64" s="1093" t="s">
        <v>7672</v>
      </c>
      <c r="I64" s="1446">
        <v>2021004540213</v>
      </c>
      <c r="J64" s="1219">
        <v>932</v>
      </c>
      <c r="K64" s="1216" t="str">
        <f>+[28]Metas!K1090</f>
        <v>Nuevos sitios digitales comunitarios urbanos y rurales</v>
      </c>
      <c r="L64" s="1222">
        <v>5</v>
      </c>
      <c r="M64" s="1225">
        <f t="shared" si="61"/>
        <v>5</v>
      </c>
      <c r="N64" s="1228"/>
      <c r="O64" s="1231">
        <v>5</v>
      </c>
      <c r="P64" s="1234"/>
      <c r="Q64" s="1237"/>
      <c r="R64" s="1219">
        <f>+$J64</f>
        <v>932</v>
      </c>
      <c r="S64" s="937" t="s">
        <v>7761</v>
      </c>
      <c r="T64" s="708" t="s">
        <v>3833</v>
      </c>
      <c r="U64" s="708" t="s">
        <v>3839</v>
      </c>
      <c r="V64" s="708" t="s">
        <v>3843</v>
      </c>
      <c r="W64" s="937" t="s">
        <v>7762</v>
      </c>
      <c r="X64" s="320">
        <v>44652</v>
      </c>
      <c r="Y64" s="320">
        <v>44926</v>
      </c>
      <c r="Z64" s="669"/>
      <c r="AA64" s="669"/>
      <c r="AB64" s="1219">
        <f t="shared" ref="AB64" si="72">+$J64</f>
        <v>932</v>
      </c>
      <c r="AC64" s="1240">
        <f t="shared" ref="AC64" si="73">+L64</f>
        <v>5</v>
      </c>
      <c r="AD64" s="308">
        <f t="shared" ref="AD64:AJ100" si="74">+AM64+AV64+BE64+BN64</f>
        <v>500</v>
      </c>
      <c r="AE64" s="308">
        <f t="shared" si="74"/>
        <v>0</v>
      </c>
      <c r="AF64" s="308">
        <f t="shared" si="74"/>
        <v>0</v>
      </c>
      <c r="AG64" s="308">
        <f t="shared" si="74"/>
        <v>500</v>
      </c>
      <c r="AH64" s="308">
        <f t="shared" si="74"/>
        <v>0</v>
      </c>
      <c r="AI64" s="308">
        <f t="shared" si="74"/>
        <v>0</v>
      </c>
      <c r="AJ64" s="308">
        <f t="shared" si="74"/>
        <v>0</v>
      </c>
      <c r="AK64" s="1219">
        <f t="shared" ref="AK64" si="75">+$J64</f>
        <v>932</v>
      </c>
      <c r="AL64" s="1243">
        <f t="shared" si="65"/>
        <v>0</v>
      </c>
      <c r="AM64" s="308">
        <f t="shared" si="2"/>
        <v>0</v>
      </c>
      <c r="AN64" s="683"/>
      <c r="AO64" s="683"/>
      <c r="AP64" s="683"/>
      <c r="AQ64" s="683"/>
      <c r="AR64" s="683"/>
      <c r="AS64" s="683"/>
      <c r="AT64" s="1219">
        <f t="shared" ref="AT64" si="76">+$J64</f>
        <v>932</v>
      </c>
      <c r="AU64" s="1246">
        <f t="shared" si="67"/>
        <v>5</v>
      </c>
      <c r="AV64" s="308">
        <f t="shared" si="3"/>
        <v>500</v>
      </c>
      <c r="AW64" s="683"/>
      <c r="AX64" s="683"/>
      <c r="AY64" s="683">
        <v>500</v>
      </c>
      <c r="AZ64" s="683"/>
      <c r="BA64" s="683"/>
      <c r="BB64" s="683"/>
      <c r="BC64" s="1219">
        <f t="shared" ref="BC64" si="77">+$J64</f>
        <v>932</v>
      </c>
      <c r="BD64" s="1249">
        <f t="shared" si="69"/>
        <v>0</v>
      </c>
      <c r="BE64" s="308">
        <f t="shared" si="4"/>
        <v>0</v>
      </c>
      <c r="BF64" s="683"/>
      <c r="BG64" s="683"/>
      <c r="BH64" s="683"/>
      <c r="BI64" s="683"/>
      <c r="BJ64" s="683"/>
      <c r="BK64" s="683"/>
      <c r="BL64" s="1219">
        <f t="shared" ref="BL64" si="78">+$J64</f>
        <v>932</v>
      </c>
      <c r="BM64" s="1252">
        <f t="shared" si="71"/>
        <v>0</v>
      </c>
      <c r="BN64" s="308">
        <f t="shared" si="5"/>
        <v>0</v>
      </c>
      <c r="BO64" s="683"/>
      <c r="BP64" s="683"/>
      <c r="BQ64" s="683"/>
      <c r="BR64" s="683"/>
      <c r="BS64" s="683"/>
      <c r="BT64" s="683"/>
      <c r="BU64" s="1204"/>
      <c r="BV64" s="1205"/>
      <c r="BW64" s="1205"/>
      <c r="BX64" s="1205"/>
      <c r="BY64" s="1205"/>
      <c r="BZ64" s="1205"/>
      <c r="CA64" s="1205"/>
      <c r="CB64" s="1205"/>
      <c r="CC64" s="1206"/>
    </row>
    <row r="65" spans="1:81" s="690" customFormat="1" ht="40.15" customHeight="1" x14ac:dyDescent="0.25">
      <c r="A65" s="673"/>
      <c r="B65" s="1334"/>
      <c r="C65" s="1315"/>
      <c r="D65" s="1097"/>
      <c r="E65" s="1094"/>
      <c r="F65" s="1094"/>
      <c r="G65" s="1094"/>
      <c r="H65" s="1094"/>
      <c r="I65" s="1447"/>
      <c r="J65" s="1220"/>
      <c r="K65" s="1217"/>
      <c r="L65" s="1223"/>
      <c r="M65" s="1226"/>
      <c r="N65" s="1229"/>
      <c r="O65" s="1232"/>
      <c r="P65" s="1235"/>
      <c r="Q65" s="1238"/>
      <c r="R65" s="1220"/>
      <c r="S65" s="937" t="s">
        <v>7741</v>
      </c>
      <c r="T65" s="709" t="s">
        <v>3833</v>
      </c>
      <c r="U65" s="709" t="s">
        <v>3839</v>
      </c>
      <c r="V65" s="709" t="s">
        <v>3842</v>
      </c>
      <c r="W65" s="937" t="s">
        <v>7747</v>
      </c>
      <c r="X65" s="670">
        <v>44562</v>
      </c>
      <c r="Y65" s="670">
        <v>44926</v>
      </c>
      <c r="Z65" s="670"/>
      <c r="AA65" s="670"/>
      <c r="AB65" s="1220"/>
      <c r="AC65" s="1241"/>
      <c r="AD65" s="303">
        <f t="shared" si="74"/>
        <v>4</v>
      </c>
      <c r="AE65" s="303">
        <f t="shared" si="74"/>
        <v>4</v>
      </c>
      <c r="AF65" s="303">
        <f t="shared" si="74"/>
        <v>0</v>
      </c>
      <c r="AG65" s="303">
        <f t="shared" si="74"/>
        <v>0</v>
      </c>
      <c r="AH65" s="303">
        <f t="shared" si="74"/>
        <v>0</v>
      </c>
      <c r="AI65" s="303">
        <f t="shared" si="74"/>
        <v>0</v>
      </c>
      <c r="AJ65" s="303">
        <f t="shared" si="74"/>
        <v>0</v>
      </c>
      <c r="AK65" s="1220"/>
      <c r="AL65" s="1244"/>
      <c r="AM65" s="303">
        <f t="shared" si="2"/>
        <v>1</v>
      </c>
      <c r="AN65" s="684">
        <v>1</v>
      </c>
      <c r="AO65" s="684"/>
      <c r="AP65" s="684"/>
      <c r="AQ65" s="684"/>
      <c r="AR65" s="684"/>
      <c r="AS65" s="684"/>
      <c r="AT65" s="1220"/>
      <c r="AU65" s="1247"/>
      <c r="AV65" s="303">
        <f t="shared" si="3"/>
        <v>1</v>
      </c>
      <c r="AW65" s="684">
        <v>1</v>
      </c>
      <c r="AX65" s="684"/>
      <c r="AY65" s="684"/>
      <c r="AZ65" s="684"/>
      <c r="BA65" s="684"/>
      <c r="BB65" s="684"/>
      <c r="BC65" s="1220"/>
      <c r="BD65" s="1250"/>
      <c r="BE65" s="303">
        <f t="shared" si="4"/>
        <v>1</v>
      </c>
      <c r="BF65" s="684">
        <v>1</v>
      </c>
      <c r="BG65" s="684"/>
      <c r="BH65" s="684"/>
      <c r="BI65" s="684"/>
      <c r="BJ65" s="684"/>
      <c r="BK65" s="684"/>
      <c r="BL65" s="1220"/>
      <c r="BM65" s="1253"/>
      <c r="BN65" s="303">
        <f t="shared" si="5"/>
        <v>1</v>
      </c>
      <c r="BO65" s="684">
        <v>1</v>
      </c>
      <c r="BP65" s="684"/>
      <c r="BQ65" s="684"/>
      <c r="BR65" s="684"/>
      <c r="BS65" s="684"/>
      <c r="BT65" s="684"/>
      <c r="BU65" s="1207"/>
      <c r="BV65" s="1208"/>
      <c r="BW65" s="1208"/>
      <c r="BX65" s="1208"/>
      <c r="BY65" s="1208"/>
      <c r="BZ65" s="1208"/>
      <c r="CA65" s="1208"/>
      <c r="CB65" s="1208"/>
      <c r="CC65" s="1209"/>
    </row>
    <row r="66" spans="1:81" s="690" customFormat="1" ht="40.15" customHeight="1" x14ac:dyDescent="0.25">
      <c r="A66" s="673"/>
      <c r="B66" s="1334"/>
      <c r="C66" s="1315"/>
      <c r="D66" s="1097"/>
      <c r="E66" s="1094"/>
      <c r="F66" s="1094"/>
      <c r="G66" s="1094"/>
      <c r="H66" s="1094"/>
      <c r="I66" s="1447"/>
      <c r="J66" s="1220"/>
      <c r="K66" s="1217"/>
      <c r="L66" s="1223"/>
      <c r="M66" s="1226"/>
      <c r="N66" s="1229"/>
      <c r="O66" s="1232"/>
      <c r="P66" s="1235"/>
      <c r="Q66" s="1238"/>
      <c r="R66" s="1220"/>
      <c r="S66" s="678"/>
      <c r="T66" s="709"/>
      <c r="U66" s="709"/>
      <c r="V66" s="709"/>
      <c r="W66" s="678"/>
      <c r="X66" s="670"/>
      <c r="Y66" s="670"/>
      <c r="Z66" s="670"/>
      <c r="AA66" s="670"/>
      <c r="AB66" s="1220"/>
      <c r="AC66" s="1241"/>
      <c r="AD66" s="303">
        <f t="shared" si="74"/>
        <v>0</v>
      </c>
      <c r="AE66" s="303">
        <f t="shared" si="74"/>
        <v>0</v>
      </c>
      <c r="AF66" s="303">
        <f t="shared" si="74"/>
        <v>0</v>
      </c>
      <c r="AG66" s="303">
        <f t="shared" si="74"/>
        <v>0</v>
      </c>
      <c r="AH66" s="303">
        <f t="shared" si="74"/>
        <v>0</v>
      </c>
      <c r="AI66" s="303">
        <f t="shared" si="74"/>
        <v>0</v>
      </c>
      <c r="AJ66" s="303">
        <f t="shared" si="74"/>
        <v>0</v>
      </c>
      <c r="AK66" s="1220"/>
      <c r="AL66" s="1244"/>
      <c r="AM66" s="303">
        <f t="shared" si="2"/>
        <v>0</v>
      </c>
      <c r="AN66" s="684"/>
      <c r="AO66" s="684"/>
      <c r="AP66" s="684"/>
      <c r="AQ66" s="684"/>
      <c r="AR66" s="684"/>
      <c r="AS66" s="684"/>
      <c r="AT66" s="1220"/>
      <c r="AU66" s="1247"/>
      <c r="AV66" s="303">
        <f t="shared" si="3"/>
        <v>0</v>
      </c>
      <c r="AW66" s="684"/>
      <c r="AX66" s="684"/>
      <c r="AY66" s="684"/>
      <c r="AZ66" s="684"/>
      <c r="BA66" s="684"/>
      <c r="BB66" s="684"/>
      <c r="BC66" s="1220"/>
      <c r="BD66" s="1250"/>
      <c r="BE66" s="303">
        <f t="shared" si="4"/>
        <v>0</v>
      </c>
      <c r="BF66" s="684"/>
      <c r="BG66" s="684"/>
      <c r="BH66" s="684"/>
      <c r="BI66" s="684"/>
      <c r="BJ66" s="684"/>
      <c r="BK66" s="684"/>
      <c r="BL66" s="1220"/>
      <c r="BM66" s="1253"/>
      <c r="BN66" s="303">
        <f t="shared" si="5"/>
        <v>0</v>
      </c>
      <c r="BO66" s="684"/>
      <c r="BP66" s="684"/>
      <c r="BQ66" s="684"/>
      <c r="BR66" s="684"/>
      <c r="BS66" s="684"/>
      <c r="BT66" s="684"/>
      <c r="BU66" s="1207"/>
      <c r="BV66" s="1208"/>
      <c r="BW66" s="1208"/>
      <c r="BX66" s="1208"/>
      <c r="BY66" s="1208"/>
      <c r="BZ66" s="1208"/>
      <c r="CA66" s="1208"/>
      <c r="CB66" s="1208"/>
      <c r="CC66" s="1209"/>
    </row>
    <row r="67" spans="1:81" s="690" customFormat="1" ht="40.15" customHeight="1" thickBot="1" x14ac:dyDescent="0.3">
      <c r="A67" s="673"/>
      <c r="B67" s="1334"/>
      <c r="C67" s="1315"/>
      <c r="D67" s="1098"/>
      <c r="E67" s="1095"/>
      <c r="F67" s="1095"/>
      <c r="G67" s="1095"/>
      <c r="H67" s="1095"/>
      <c r="I67" s="1448"/>
      <c r="J67" s="1221"/>
      <c r="K67" s="1218"/>
      <c r="L67" s="1224"/>
      <c r="M67" s="1227"/>
      <c r="N67" s="1230"/>
      <c r="O67" s="1233"/>
      <c r="P67" s="1236"/>
      <c r="Q67" s="1239"/>
      <c r="R67" s="1221"/>
      <c r="S67" s="679"/>
      <c r="T67" s="710"/>
      <c r="U67" s="710"/>
      <c r="V67" s="710"/>
      <c r="W67" s="679"/>
      <c r="X67" s="671"/>
      <c r="Y67" s="671"/>
      <c r="Z67" s="671"/>
      <c r="AA67" s="671"/>
      <c r="AB67" s="1221"/>
      <c r="AC67" s="1242"/>
      <c r="AD67" s="306">
        <f t="shared" si="74"/>
        <v>0</v>
      </c>
      <c r="AE67" s="306">
        <f t="shared" si="74"/>
        <v>0</v>
      </c>
      <c r="AF67" s="306">
        <f t="shared" si="74"/>
        <v>0</v>
      </c>
      <c r="AG67" s="306">
        <f t="shared" si="74"/>
        <v>0</v>
      </c>
      <c r="AH67" s="306">
        <f t="shared" si="74"/>
        <v>0</v>
      </c>
      <c r="AI67" s="306">
        <f t="shared" si="74"/>
        <v>0</v>
      </c>
      <c r="AJ67" s="306">
        <f t="shared" si="74"/>
        <v>0</v>
      </c>
      <c r="AK67" s="1221"/>
      <c r="AL67" s="1245"/>
      <c r="AM67" s="306">
        <f t="shared" si="2"/>
        <v>0</v>
      </c>
      <c r="AN67" s="685"/>
      <c r="AO67" s="685"/>
      <c r="AP67" s="685"/>
      <c r="AQ67" s="685"/>
      <c r="AR67" s="685"/>
      <c r="AS67" s="685"/>
      <c r="AT67" s="1221"/>
      <c r="AU67" s="1248"/>
      <c r="AV67" s="306">
        <f t="shared" si="3"/>
        <v>0</v>
      </c>
      <c r="AW67" s="685"/>
      <c r="AX67" s="685"/>
      <c r="AY67" s="685"/>
      <c r="AZ67" s="685"/>
      <c r="BA67" s="685"/>
      <c r="BB67" s="685"/>
      <c r="BC67" s="1221"/>
      <c r="BD67" s="1251"/>
      <c r="BE67" s="306">
        <f t="shared" si="4"/>
        <v>0</v>
      </c>
      <c r="BF67" s="685"/>
      <c r="BG67" s="685"/>
      <c r="BH67" s="685"/>
      <c r="BI67" s="685"/>
      <c r="BJ67" s="685"/>
      <c r="BK67" s="685"/>
      <c r="BL67" s="1221"/>
      <c r="BM67" s="1254"/>
      <c r="BN67" s="306">
        <f t="shared" si="5"/>
        <v>0</v>
      </c>
      <c r="BO67" s="685"/>
      <c r="BP67" s="685"/>
      <c r="BQ67" s="685"/>
      <c r="BR67" s="685"/>
      <c r="BS67" s="685"/>
      <c r="BT67" s="685"/>
      <c r="BU67" s="1210"/>
      <c r="BV67" s="1211"/>
      <c r="BW67" s="1211"/>
      <c r="BX67" s="1211"/>
      <c r="BY67" s="1211"/>
      <c r="BZ67" s="1211"/>
      <c r="CA67" s="1211"/>
      <c r="CB67" s="1211"/>
      <c r="CC67" s="1212"/>
    </row>
    <row r="68" spans="1:81" s="690" customFormat="1" ht="40.15" customHeight="1" thickTop="1" x14ac:dyDescent="0.25">
      <c r="A68" s="673"/>
      <c r="B68" s="1334"/>
      <c r="C68" s="1315"/>
      <c r="D68" s="1096">
        <v>2301</v>
      </c>
      <c r="E68" s="1093" t="s">
        <v>7670</v>
      </c>
      <c r="F68" s="1093">
        <v>2301028</v>
      </c>
      <c r="G68" s="1093" t="s">
        <v>7763</v>
      </c>
      <c r="H68" s="1093" t="s">
        <v>7672</v>
      </c>
      <c r="I68" s="1446">
        <v>2021004540213</v>
      </c>
      <c r="J68" s="1219">
        <v>933</v>
      </c>
      <c r="K68" s="1216" t="str">
        <f>+[28]Metas!K1091</f>
        <v>Diseño de estrategia para la ampliación de cobertura de telefonía móvil</v>
      </c>
      <c r="L68" s="1433">
        <v>0.4</v>
      </c>
      <c r="M68" s="1480">
        <f t="shared" si="61"/>
        <v>0.4</v>
      </c>
      <c r="N68" s="1228"/>
      <c r="O68" s="2495">
        <v>0.1</v>
      </c>
      <c r="P68" s="2498">
        <v>0.1</v>
      </c>
      <c r="Q68" s="2501">
        <v>0.2</v>
      </c>
      <c r="R68" s="1219">
        <f>+$J68</f>
        <v>933</v>
      </c>
      <c r="S68" s="937" t="s">
        <v>7764</v>
      </c>
      <c r="T68" s="708" t="s">
        <v>3833</v>
      </c>
      <c r="U68" s="708" t="s">
        <v>3839</v>
      </c>
      <c r="V68" s="708" t="s">
        <v>3843</v>
      </c>
      <c r="W68" s="375" t="s">
        <v>7765</v>
      </c>
      <c r="X68" s="669">
        <v>44652</v>
      </c>
      <c r="Y68" s="669">
        <v>44926</v>
      </c>
      <c r="Z68" s="669"/>
      <c r="AA68" s="669"/>
      <c r="AB68" s="1219">
        <f t="shared" ref="AB68" si="79">+$J68</f>
        <v>933</v>
      </c>
      <c r="AC68" s="1240">
        <f t="shared" ref="AC68" si="80">+L68</f>
        <v>0.4</v>
      </c>
      <c r="AD68" s="308">
        <f t="shared" si="74"/>
        <v>0</v>
      </c>
      <c r="AE68" s="308">
        <f t="shared" si="74"/>
        <v>0</v>
      </c>
      <c r="AF68" s="308">
        <f t="shared" si="74"/>
        <v>0</v>
      </c>
      <c r="AG68" s="308">
        <f t="shared" si="74"/>
        <v>0</v>
      </c>
      <c r="AH68" s="308">
        <f t="shared" si="74"/>
        <v>0</v>
      </c>
      <c r="AI68" s="308">
        <f t="shared" si="74"/>
        <v>0</v>
      </c>
      <c r="AJ68" s="308">
        <f t="shared" si="74"/>
        <v>0</v>
      </c>
      <c r="AK68" s="1219">
        <f t="shared" ref="AK68" si="81">+$J68</f>
        <v>933</v>
      </c>
      <c r="AL68" s="1243">
        <f t="shared" si="65"/>
        <v>0</v>
      </c>
      <c r="AM68" s="308">
        <f t="shared" si="2"/>
        <v>0</v>
      </c>
      <c r="AN68" s="683"/>
      <c r="AO68" s="683"/>
      <c r="AP68" s="683"/>
      <c r="AQ68" s="683"/>
      <c r="AR68" s="683"/>
      <c r="AS68" s="683"/>
      <c r="AT68" s="1219">
        <f t="shared" ref="AT68" si="82">+$J68</f>
        <v>933</v>
      </c>
      <c r="AU68" s="1246">
        <f t="shared" si="67"/>
        <v>0.1</v>
      </c>
      <c r="AV68" s="308">
        <f t="shared" si="3"/>
        <v>0</v>
      </c>
      <c r="AW68" s="683"/>
      <c r="AX68" s="683"/>
      <c r="AY68" s="683"/>
      <c r="AZ68" s="683"/>
      <c r="BA68" s="683"/>
      <c r="BB68" s="683"/>
      <c r="BC68" s="1219">
        <f t="shared" ref="BC68" si="83">+$J68</f>
        <v>933</v>
      </c>
      <c r="BD68" s="1249">
        <f t="shared" si="69"/>
        <v>0.1</v>
      </c>
      <c r="BE68" s="308">
        <f t="shared" si="4"/>
        <v>0</v>
      </c>
      <c r="BF68" s="683"/>
      <c r="BG68" s="683"/>
      <c r="BH68" s="683"/>
      <c r="BI68" s="683"/>
      <c r="BJ68" s="683"/>
      <c r="BK68" s="683"/>
      <c r="BL68" s="1219">
        <f t="shared" ref="BL68" si="84">+$J68</f>
        <v>933</v>
      </c>
      <c r="BM68" s="1252">
        <f t="shared" si="71"/>
        <v>0.2</v>
      </c>
      <c r="BN68" s="308">
        <f t="shared" si="5"/>
        <v>0</v>
      </c>
      <c r="BO68" s="683"/>
      <c r="BP68" s="683"/>
      <c r="BQ68" s="683"/>
      <c r="BR68" s="683"/>
      <c r="BS68" s="683"/>
      <c r="BT68" s="683"/>
      <c r="BU68" s="1204"/>
      <c r="BV68" s="1205"/>
      <c r="BW68" s="1205"/>
      <c r="BX68" s="1205"/>
      <c r="BY68" s="1205"/>
      <c r="BZ68" s="1205"/>
      <c r="CA68" s="1205"/>
      <c r="CB68" s="1205"/>
      <c r="CC68" s="1206"/>
    </row>
    <row r="69" spans="1:81" s="690" customFormat="1" ht="40.15" customHeight="1" x14ac:dyDescent="0.25">
      <c r="A69" s="673"/>
      <c r="B69" s="1334"/>
      <c r="C69" s="1315"/>
      <c r="D69" s="1097"/>
      <c r="E69" s="1094"/>
      <c r="F69" s="1094"/>
      <c r="G69" s="1094"/>
      <c r="H69" s="1094"/>
      <c r="I69" s="1447"/>
      <c r="J69" s="1220"/>
      <c r="K69" s="1217"/>
      <c r="L69" s="1434"/>
      <c r="M69" s="1481"/>
      <c r="N69" s="1229"/>
      <c r="O69" s="2496"/>
      <c r="P69" s="2499"/>
      <c r="Q69" s="2502"/>
      <c r="R69" s="1220"/>
      <c r="S69" s="937" t="s">
        <v>7741</v>
      </c>
      <c r="T69" s="709" t="s">
        <v>3833</v>
      </c>
      <c r="U69" s="709" t="s">
        <v>3839</v>
      </c>
      <c r="V69" s="709" t="s">
        <v>3842</v>
      </c>
      <c r="W69" s="377" t="s">
        <v>7766</v>
      </c>
      <c r="X69" s="670">
        <v>44576</v>
      </c>
      <c r="Y69" s="670">
        <v>44926</v>
      </c>
      <c r="Z69" s="670"/>
      <c r="AA69" s="670"/>
      <c r="AB69" s="1220"/>
      <c r="AC69" s="1241"/>
      <c r="AD69" s="303">
        <f t="shared" si="74"/>
        <v>10</v>
      </c>
      <c r="AE69" s="303">
        <f t="shared" si="74"/>
        <v>10</v>
      </c>
      <c r="AF69" s="303">
        <f t="shared" si="74"/>
        <v>0</v>
      </c>
      <c r="AG69" s="303">
        <f t="shared" si="74"/>
        <v>0</v>
      </c>
      <c r="AH69" s="303">
        <f t="shared" si="74"/>
        <v>0</v>
      </c>
      <c r="AI69" s="303">
        <f t="shared" si="74"/>
        <v>0</v>
      </c>
      <c r="AJ69" s="303">
        <f t="shared" si="74"/>
        <v>0</v>
      </c>
      <c r="AK69" s="1220"/>
      <c r="AL69" s="1244"/>
      <c r="AM69" s="303">
        <f t="shared" si="2"/>
        <v>2.5</v>
      </c>
      <c r="AN69" s="684">
        <v>2.5</v>
      </c>
      <c r="AO69" s="684"/>
      <c r="AP69" s="684"/>
      <c r="AQ69" s="684"/>
      <c r="AR69" s="684"/>
      <c r="AS69" s="684"/>
      <c r="AT69" s="1220"/>
      <c r="AU69" s="1247"/>
      <c r="AV69" s="1015">
        <f t="shared" si="3"/>
        <v>2.5</v>
      </c>
      <c r="AW69" s="1016">
        <v>2.5</v>
      </c>
      <c r="AX69" s="684"/>
      <c r="AY69" s="684"/>
      <c r="AZ69" s="684"/>
      <c r="BA69" s="684"/>
      <c r="BB69" s="684"/>
      <c r="BC69" s="1220"/>
      <c r="BD69" s="1250"/>
      <c r="BE69" s="1015">
        <f t="shared" si="4"/>
        <v>2.5</v>
      </c>
      <c r="BF69" s="1016">
        <v>2.5</v>
      </c>
      <c r="BG69" s="684"/>
      <c r="BH69" s="684"/>
      <c r="BI69" s="684"/>
      <c r="BJ69" s="684"/>
      <c r="BK69" s="684"/>
      <c r="BL69" s="1220"/>
      <c r="BM69" s="1253"/>
      <c r="BN69" s="1015">
        <f t="shared" si="5"/>
        <v>2.5</v>
      </c>
      <c r="BO69" s="1016">
        <v>2.5</v>
      </c>
      <c r="BP69" s="684"/>
      <c r="BQ69" s="684"/>
      <c r="BR69" s="684"/>
      <c r="BS69" s="684"/>
      <c r="BT69" s="684"/>
      <c r="BU69" s="1207"/>
      <c r="BV69" s="1208"/>
      <c r="BW69" s="1208"/>
      <c r="BX69" s="1208"/>
      <c r="BY69" s="1208"/>
      <c r="BZ69" s="1208"/>
      <c r="CA69" s="1208"/>
      <c r="CB69" s="1208"/>
      <c r="CC69" s="1209"/>
    </row>
    <row r="70" spans="1:81" s="690" customFormat="1" ht="40.15" customHeight="1" x14ac:dyDescent="0.25">
      <c r="A70" s="673"/>
      <c r="B70" s="1334"/>
      <c r="C70" s="1315"/>
      <c r="D70" s="1097"/>
      <c r="E70" s="1094"/>
      <c r="F70" s="1094"/>
      <c r="G70" s="1094"/>
      <c r="H70" s="1094"/>
      <c r="I70" s="1447"/>
      <c r="J70" s="1220"/>
      <c r="K70" s="1217"/>
      <c r="L70" s="1434"/>
      <c r="M70" s="1481"/>
      <c r="N70" s="1229"/>
      <c r="O70" s="2496"/>
      <c r="P70" s="2499"/>
      <c r="Q70" s="2502"/>
      <c r="R70" s="1220"/>
      <c r="S70" s="937" t="s">
        <v>7767</v>
      </c>
      <c r="T70" s="709" t="s">
        <v>3833</v>
      </c>
      <c r="U70" s="709" t="s">
        <v>3839</v>
      </c>
      <c r="V70" s="709" t="s">
        <v>3843</v>
      </c>
      <c r="W70" s="377" t="s">
        <v>7768</v>
      </c>
      <c r="X70" s="670">
        <v>44576</v>
      </c>
      <c r="Y70" s="670">
        <v>44926</v>
      </c>
      <c r="Z70" s="670"/>
      <c r="AA70" s="670"/>
      <c r="AB70" s="1220"/>
      <c r="AC70" s="1241"/>
      <c r="AD70" s="303">
        <f t="shared" si="74"/>
        <v>0</v>
      </c>
      <c r="AE70" s="303">
        <f t="shared" si="74"/>
        <v>0</v>
      </c>
      <c r="AF70" s="303">
        <f t="shared" si="74"/>
        <v>0</v>
      </c>
      <c r="AG70" s="303">
        <f t="shared" si="74"/>
        <v>0</v>
      </c>
      <c r="AH70" s="303">
        <f t="shared" si="74"/>
        <v>0</v>
      </c>
      <c r="AI70" s="303">
        <f t="shared" si="74"/>
        <v>0</v>
      </c>
      <c r="AJ70" s="303">
        <f t="shared" si="74"/>
        <v>0</v>
      </c>
      <c r="AK70" s="1220"/>
      <c r="AL70" s="1244"/>
      <c r="AM70" s="303">
        <f t="shared" si="2"/>
        <v>0</v>
      </c>
      <c r="AN70" s="684"/>
      <c r="AO70" s="684"/>
      <c r="AP70" s="684"/>
      <c r="AQ70" s="684"/>
      <c r="AR70" s="684"/>
      <c r="AS70" s="684"/>
      <c r="AT70" s="1220"/>
      <c r="AU70" s="1247"/>
      <c r="AV70" s="303">
        <f t="shared" si="3"/>
        <v>0</v>
      </c>
      <c r="AW70" s="684"/>
      <c r="AX70" s="684"/>
      <c r="AY70" s="684"/>
      <c r="AZ70" s="684"/>
      <c r="BA70" s="684"/>
      <c r="BB70" s="684"/>
      <c r="BC70" s="1220"/>
      <c r="BD70" s="1250"/>
      <c r="BE70" s="303">
        <f t="shared" si="4"/>
        <v>0</v>
      </c>
      <c r="BF70" s="684"/>
      <c r="BG70" s="684"/>
      <c r="BH70" s="684"/>
      <c r="BI70" s="684"/>
      <c r="BJ70" s="684"/>
      <c r="BK70" s="684"/>
      <c r="BL70" s="1220"/>
      <c r="BM70" s="1253"/>
      <c r="BN70" s="303">
        <f t="shared" si="5"/>
        <v>0</v>
      </c>
      <c r="BO70" s="684"/>
      <c r="BP70" s="684"/>
      <c r="BQ70" s="684"/>
      <c r="BR70" s="684"/>
      <c r="BS70" s="684"/>
      <c r="BT70" s="684"/>
      <c r="BU70" s="1207"/>
      <c r="BV70" s="1208"/>
      <c r="BW70" s="1208"/>
      <c r="BX70" s="1208"/>
      <c r="BY70" s="1208"/>
      <c r="BZ70" s="1208"/>
      <c r="CA70" s="1208"/>
      <c r="CB70" s="1208"/>
      <c r="CC70" s="1209"/>
    </row>
    <row r="71" spans="1:81" s="690" customFormat="1" ht="40.15" customHeight="1" thickBot="1" x14ac:dyDescent="0.3">
      <c r="A71" s="673"/>
      <c r="B71" s="1334"/>
      <c r="C71" s="1315"/>
      <c r="D71" s="1098"/>
      <c r="E71" s="1095"/>
      <c r="F71" s="1095"/>
      <c r="G71" s="1095"/>
      <c r="H71" s="1095"/>
      <c r="I71" s="1448"/>
      <c r="J71" s="1221"/>
      <c r="K71" s="1218"/>
      <c r="L71" s="1490"/>
      <c r="M71" s="1491"/>
      <c r="N71" s="1230"/>
      <c r="O71" s="2497"/>
      <c r="P71" s="2500"/>
      <c r="Q71" s="2503"/>
      <c r="R71" s="1221"/>
      <c r="S71" s="938" t="s">
        <v>7769</v>
      </c>
      <c r="T71" s="709" t="s">
        <v>3833</v>
      </c>
      <c r="U71" s="710" t="s">
        <v>3839</v>
      </c>
      <c r="V71" s="710" t="s">
        <v>3843</v>
      </c>
      <c r="W71" s="379" t="s">
        <v>7770</v>
      </c>
      <c r="X71" s="671">
        <v>44576</v>
      </c>
      <c r="Y71" s="670">
        <v>44926</v>
      </c>
      <c r="Z71" s="671"/>
      <c r="AA71" s="671"/>
      <c r="AB71" s="1221"/>
      <c r="AC71" s="1242"/>
      <c r="AD71" s="306">
        <f t="shared" si="74"/>
        <v>0</v>
      </c>
      <c r="AE71" s="306">
        <f t="shared" si="74"/>
        <v>0</v>
      </c>
      <c r="AF71" s="306">
        <f t="shared" si="74"/>
        <v>0</v>
      </c>
      <c r="AG71" s="306">
        <f t="shared" si="74"/>
        <v>0</v>
      </c>
      <c r="AH71" s="306">
        <f t="shared" si="74"/>
        <v>0</v>
      </c>
      <c r="AI71" s="306">
        <f t="shared" si="74"/>
        <v>0</v>
      </c>
      <c r="AJ71" s="306">
        <f t="shared" si="74"/>
        <v>0</v>
      </c>
      <c r="AK71" s="1221"/>
      <c r="AL71" s="1245"/>
      <c r="AM71" s="306">
        <f t="shared" si="2"/>
        <v>0</v>
      </c>
      <c r="AN71" s="685"/>
      <c r="AO71" s="685"/>
      <c r="AP71" s="685"/>
      <c r="AQ71" s="685"/>
      <c r="AR71" s="685"/>
      <c r="AS71" s="685"/>
      <c r="AT71" s="1221"/>
      <c r="AU71" s="1248"/>
      <c r="AV71" s="306">
        <f t="shared" si="3"/>
        <v>0</v>
      </c>
      <c r="AW71" s="685"/>
      <c r="AX71" s="685"/>
      <c r="AY71" s="685"/>
      <c r="AZ71" s="685"/>
      <c r="BA71" s="685"/>
      <c r="BB71" s="685"/>
      <c r="BC71" s="1221"/>
      <c r="BD71" s="1251"/>
      <c r="BE71" s="306">
        <f t="shared" si="4"/>
        <v>0</v>
      </c>
      <c r="BF71" s="685"/>
      <c r="BG71" s="685"/>
      <c r="BH71" s="685"/>
      <c r="BI71" s="685"/>
      <c r="BJ71" s="685"/>
      <c r="BK71" s="685"/>
      <c r="BL71" s="1221"/>
      <c r="BM71" s="1254"/>
      <c r="BN71" s="306">
        <f t="shared" si="5"/>
        <v>0</v>
      </c>
      <c r="BO71" s="685"/>
      <c r="BP71" s="685"/>
      <c r="BQ71" s="685"/>
      <c r="BR71" s="685"/>
      <c r="BS71" s="685"/>
      <c r="BT71" s="685"/>
      <c r="BU71" s="1210"/>
      <c r="BV71" s="1211"/>
      <c r="BW71" s="1211"/>
      <c r="BX71" s="1211"/>
      <c r="BY71" s="1211"/>
      <c r="BZ71" s="1211"/>
      <c r="CA71" s="1211"/>
      <c r="CB71" s="1211"/>
      <c r="CC71" s="1212"/>
    </row>
    <row r="72" spans="1:81" s="690" customFormat="1" ht="40.15" customHeight="1" thickTop="1" x14ac:dyDescent="0.25">
      <c r="A72" s="673"/>
      <c r="B72" s="1334"/>
      <c r="C72" s="1315"/>
      <c r="D72" s="1096">
        <v>2301</v>
      </c>
      <c r="E72" s="1093" t="s">
        <v>7670</v>
      </c>
      <c r="F72" s="1093">
        <v>2301081</v>
      </c>
      <c r="G72" s="1093" t="s">
        <v>7771</v>
      </c>
      <c r="H72" s="1093" t="s">
        <v>7672</v>
      </c>
      <c r="I72" s="1446">
        <v>2021004540213</v>
      </c>
      <c r="J72" s="1219">
        <v>934</v>
      </c>
      <c r="K72" s="1216" t="str">
        <f>+[28]Metas!K1092</f>
        <v>Diseño de estrategia para beneficiar mayor poblaciones con cobertura TDT</v>
      </c>
      <c r="L72" s="1433">
        <v>0.4</v>
      </c>
      <c r="M72" s="1480">
        <f t="shared" si="61"/>
        <v>0.4</v>
      </c>
      <c r="N72" s="1228"/>
      <c r="O72" s="2495">
        <v>0.1</v>
      </c>
      <c r="P72" s="2498">
        <v>0.1</v>
      </c>
      <c r="Q72" s="2501">
        <v>0.2</v>
      </c>
      <c r="R72" s="1219">
        <f>+$J72</f>
        <v>934</v>
      </c>
      <c r="S72" s="937" t="s">
        <v>7772</v>
      </c>
      <c r="T72" s="708" t="s">
        <v>3833</v>
      </c>
      <c r="U72" s="708" t="s">
        <v>3839</v>
      </c>
      <c r="V72" s="708" t="s">
        <v>3843</v>
      </c>
      <c r="W72" s="375" t="s">
        <v>7773</v>
      </c>
      <c r="X72" s="669">
        <v>44652</v>
      </c>
      <c r="Y72" s="669">
        <v>44926</v>
      </c>
      <c r="Z72" s="669"/>
      <c r="AA72" s="669"/>
      <c r="AB72" s="1219">
        <f t="shared" ref="AB72" si="85">+$J72</f>
        <v>934</v>
      </c>
      <c r="AC72" s="1240">
        <f t="shared" ref="AC72" si="86">+L72</f>
        <v>0.4</v>
      </c>
      <c r="AD72" s="308">
        <f t="shared" si="74"/>
        <v>0</v>
      </c>
      <c r="AE72" s="308">
        <f t="shared" si="74"/>
        <v>0</v>
      </c>
      <c r="AF72" s="308">
        <f t="shared" si="74"/>
        <v>0</v>
      </c>
      <c r="AG72" s="308">
        <f t="shared" si="74"/>
        <v>0</v>
      </c>
      <c r="AH72" s="308">
        <f t="shared" si="74"/>
        <v>0</v>
      </c>
      <c r="AI72" s="308">
        <f t="shared" si="74"/>
        <v>0</v>
      </c>
      <c r="AJ72" s="308">
        <f t="shared" si="74"/>
        <v>0</v>
      </c>
      <c r="AK72" s="1219">
        <f t="shared" ref="AK72" si="87">+$J72</f>
        <v>934</v>
      </c>
      <c r="AL72" s="1243">
        <f t="shared" si="65"/>
        <v>0</v>
      </c>
      <c r="AM72" s="308">
        <f t="shared" si="2"/>
        <v>0</v>
      </c>
      <c r="AN72" s="683"/>
      <c r="AO72" s="683"/>
      <c r="AP72" s="683"/>
      <c r="AQ72" s="683"/>
      <c r="AR72" s="683"/>
      <c r="AS72" s="683"/>
      <c r="AT72" s="1219">
        <f t="shared" ref="AT72" si="88">+$J72</f>
        <v>934</v>
      </c>
      <c r="AU72" s="1246">
        <f t="shared" si="67"/>
        <v>0.1</v>
      </c>
      <c r="AV72" s="308">
        <f t="shared" si="3"/>
        <v>0</v>
      </c>
      <c r="AW72" s="683"/>
      <c r="AX72" s="683"/>
      <c r="AY72" s="683"/>
      <c r="AZ72" s="683"/>
      <c r="BA72" s="683"/>
      <c r="BB72" s="683"/>
      <c r="BC72" s="1219">
        <f t="shared" ref="BC72" si="89">+$J72</f>
        <v>934</v>
      </c>
      <c r="BD72" s="1249">
        <f t="shared" si="69"/>
        <v>0.1</v>
      </c>
      <c r="BE72" s="308">
        <f t="shared" si="4"/>
        <v>0</v>
      </c>
      <c r="BF72" s="683"/>
      <c r="BG72" s="683"/>
      <c r="BH72" s="683"/>
      <c r="BI72" s="683"/>
      <c r="BJ72" s="683"/>
      <c r="BK72" s="683"/>
      <c r="BL72" s="1219">
        <f t="shared" ref="BL72" si="90">+$J72</f>
        <v>934</v>
      </c>
      <c r="BM72" s="1252">
        <f t="shared" si="71"/>
        <v>0.2</v>
      </c>
      <c r="BN72" s="308">
        <f t="shared" si="5"/>
        <v>0</v>
      </c>
      <c r="BO72" s="683"/>
      <c r="BP72" s="683"/>
      <c r="BQ72" s="683"/>
      <c r="BR72" s="683"/>
      <c r="BS72" s="683"/>
      <c r="BT72" s="683"/>
      <c r="BU72" s="1204"/>
      <c r="BV72" s="1205"/>
      <c r="BW72" s="1205"/>
      <c r="BX72" s="1205"/>
      <c r="BY72" s="1205"/>
      <c r="BZ72" s="1205"/>
      <c r="CA72" s="1205"/>
      <c r="CB72" s="1205"/>
      <c r="CC72" s="1206"/>
    </row>
    <row r="73" spans="1:81" s="690" customFormat="1" ht="40.15" customHeight="1" x14ac:dyDescent="0.25">
      <c r="A73" s="673"/>
      <c r="B73" s="1334"/>
      <c r="C73" s="1315"/>
      <c r="D73" s="1097"/>
      <c r="E73" s="1094"/>
      <c r="F73" s="1094"/>
      <c r="G73" s="1094"/>
      <c r="H73" s="1094"/>
      <c r="I73" s="1447"/>
      <c r="J73" s="1220"/>
      <c r="K73" s="1217"/>
      <c r="L73" s="1434"/>
      <c r="M73" s="1481"/>
      <c r="N73" s="1229"/>
      <c r="O73" s="2496"/>
      <c r="P73" s="2499"/>
      <c r="Q73" s="2502"/>
      <c r="R73" s="1220"/>
      <c r="S73" s="937" t="s">
        <v>7741</v>
      </c>
      <c r="T73" s="709" t="s">
        <v>3833</v>
      </c>
      <c r="U73" s="709" t="s">
        <v>3839</v>
      </c>
      <c r="V73" s="709" t="s">
        <v>3842</v>
      </c>
      <c r="W73" s="377" t="s">
        <v>7760</v>
      </c>
      <c r="X73" s="670">
        <v>44576</v>
      </c>
      <c r="Y73" s="670">
        <v>44926</v>
      </c>
      <c r="Z73" s="670"/>
      <c r="AA73" s="670"/>
      <c r="AB73" s="1220"/>
      <c r="AC73" s="1241"/>
      <c r="AD73" s="303">
        <f t="shared" si="74"/>
        <v>10</v>
      </c>
      <c r="AE73" s="303">
        <f t="shared" si="74"/>
        <v>10</v>
      </c>
      <c r="AF73" s="303">
        <f t="shared" si="74"/>
        <v>0</v>
      </c>
      <c r="AG73" s="303">
        <f t="shared" si="74"/>
        <v>0</v>
      </c>
      <c r="AH73" s="303">
        <f t="shared" si="74"/>
        <v>0</v>
      </c>
      <c r="AI73" s="303">
        <f t="shared" si="74"/>
        <v>0</v>
      </c>
      <c r="AJ73" s="303">
        <f t="shared" si="74"/>
        <v>0</v>
      </c>
      <c r="AK73" s="1220"/>
      <c r="AL73" s="1244"/>
      <c r="AM73" s="1015">
        <f t="shared" si="2"/>
        <v>2.5</v>
      </c>
      <c r="AN73" s="1016">
        <v>2.5</v>
      </c>
      <c r="AO73" s="684"/>
      <c r="AP73" s="684"/>
      <c r="AQ73" s="684"/>
      <c r="AR73" s="684"/>
      <c r="AS73" s="684"/>
      <c r="AT73" s="1220"/>
      <c r="AU73" s="1247"/>
      <c r="AV73" s="1015">
        <f t="shared" si="3"/>
        <v>2.5</v>
      </c>
      <c r="AW73" s="1016">
        <v>2.5</v>
      </c>
      <c r="AX73" s="684"/>
      <c r="AY73" s="684"/>
      <c r="AZ73" s="684"/>
      <c r="BA73" s="684"/>
      <c r="BB73" s="684"/>
      <c r="BC73" s="1220"/>
      <c r="BD73" s="1250"/>
      <c r="BE73" s="1015">
        <f t="shared" si="4"/>
        <v>2.5</v>
      </c>
      <c r="BF73" s="1016">
        <v>2.5</v>
      </c>
      <c r="BG73" s="684"/>
      <c r="BH73" s="684"/>
      <c r="BI73" s="684"/>
      <c r="BJ73" s="684"/>
      <c r="BK73" s="684"/>
      <c r="BL73" s="1220"/>
      <c r="BM73" s="1253"/>
      <c r="BN73" s="1015">
        <f t="shared" si="5"/>
        <v>2.5</v>
      </c>
      <c r="BO73" s="1016">
        <v>2.5</v>
      </c>
      <c r="BP73" s="684"/>
      <c r="BQ73" s="684"/>
      <c r="BR73" s="684"/>
      <c r="BS73" s="684"/>
      <c r="BT73" s="684"/>
      <c r="BU73" s="1207"/>
      <c r="BV73" s="1208"/>
      <c r="BW73" s="1208"/>
      <c r="BX73" s="1208"/>
      <c r="BY73" s="1208"/>
      <c r="BZ73" s="1208"/>
      <c r="CA73" s="1208"/>
      <c r="CB73" s="1208"/>
      <c r="CC73" s="1209"/>
    </row>
    <row r="74" spans="1:81" s="690" customFormat="1" ht="40.15" customHeight="1" x14ac:dyDescent="0.25">
      <c r="A74" s="673"/>
      <c r="B74" s="1334"/>
      <c r="C74" s="1315"/>
      <c r="D74" s="1097"/>
      <c r="E74" s="1094"/>
      <c r="F74" s="1094"/>
      <c r="G74" s="1094"/>
      <c r="H74" s="1094"/>
      <c r="I74" s="1447"/>
      <c r="J74" s="1220"/>
      <c r="K74" s="1217"/>
      <c r="L74" s="1434"/>
      <c r="M74" s="1481"/>
      <c r="N74" s="1229"/>
      <c r="O74" s="2496"/>
      <c r="P74" s="2499"/>
      <c r="Q74" s="2502"/>
      <c r="R74" s="1220"/>
      <c r="S74" s="937" t="s">
        <v>7774</v>
      </c>
      <c r="T74" s="709" t="s">
        <v>3833</v>
      </c>
      <c r="U74" s="709" t="s">
        <v>3839</v>
      </c>
      <c r="V74" s="709" t="s">
        <v>3843</v>
      </c>
      <c r="W74" s="377" t="s">
        <v>7775</v>
      </c>
      <c r="X74" s="670">
        <v>44576</v>
      </c>
      <c r="Y74" s="670">
        <v>44926</v>
      </c>
      <c r="Z74" s="670"/>
      <c r="AA74" s="670"/>
      <c r="AB74" s="1220"/>
      <c r="AC74" s="1241"/>
      <c r="AD74" s="303">
        <f t="shared" si="74"/>
        <v>0</v>
      </c>
      <c r="AE74" s="303">
        <f t="shared" si="74"/>
        <v>0</v>
      </c>
      <c r="AF74" s="303">
        <f t="shared" si="74"/>
        <v>0</v>
      </c>
      <c r="AG74" s="303">
        <f t="shared" si="74"/>
        <v>0</v>
      </c>
      <c r="AH74" s="303">
        <f t="shared" si="74"/>
        <v>0</v>
      </c>
      <c r="AI74" s="303">
        <f t="shared" si="74"/>
        <v>0</v>
      </c>
      <c r="AJ74" s="303">
        <f t="shared" si="74"/>
        <v>0</v>
      </c>
      <c r="AK74" s="1220"/>
      <c r="AL74" s="1244"/>
      <c r="AM74" s="303">
        <f t="shared" si="2"/>
        <v>0</v>
      </c>
      <c r="AN74" s="684"/>
      <c r="AO74" s="684"/>
      <c r="AP74" s="684"/>
      <c r="AQ74" s="684"/>
      <c r="AR74" s="684"/>
      <c r="AS74" s="684"/>
      <c r="AT74" s="1220"/>
      <c r="AU74" s="1247"/>
      <c r="AV74" s="303">
        <f t="shared" si="3"/>
        <v>0</v>
      </c>
      <c r="AW74" s="684"/>
      <c r="AX74" s="684"/>
      <c r="AY74" s="684"/>
      <c r="AZ74" s="684"/>
      <c r="BA74" s="684"/>
      <c r="BB74" s="684"/>
      <c r="BC74" s="1220"/>
      <c r="BD74" s="1250"/>
      <c r="BE74" s="303">
        <f t="shared" si="4"/>
        <v>0</v>
      </c>
      <c r="BF74" s="684"/>
      <c r="BG74" s="684"/>
      <c r="BH74" s="684"/>
      <c r="BI74" s="684"/>
      <c r="BJ74" s="684"/>
      <c r="BK74" s="684"/>
      <c r="BL74" s="1220"/>
      <c r="BM74" s="1253"/>
      <c r="BN74" s="303">
        <f t="shared" si="5"/>
        <v>0</v>
      </c>
      <c r="BO74" s="684"/>
      <c r="BP74" s="684"/>
      <c r="BQ74" s="684"/>
      <c r="BR74" s="684"/>
      <c r="BS74" s="684"/>
      <c r="BT74" s="684"/>
      <c r="BU74" s="1207"/>
      <c r="BV74" s="1208"/>
      <c r="BW74" s="1208"/>
      <c r="BX74" s="1208"/>
      <c r="BY74" s="1208"/>
      <c r="BZ74" s="1208"/>
      <c r="CA74" s="1208"/>
      <c r="CB74" s="1208"/>
      <c r="CC74" s="1209"/>
    </row>
    <row r="75" spans="1:81" s="690" customFormat="1" ht="40.15" customHeight="1" thickBot="1" x14ac:dyDescent="0.3">
      <c r="A75" s="673"/>
      <c r="B75" s="1334"/>
      <c r="C75" s="1315"/>
      <c r="D75" s="1098"/>
      <c r="E75" s="1095"/>
      <c r="F75" s="1095"/>
      <c r="G75" s="1095"/>
      <c r="H75" s="1095"/>
      <c r="I75" s="1448"/>
      <c r="J75" s="1221"/>
      <c r="K75" s="1218"/>
      <c r="L75" s="1490"/>
      <c r="M75" s="1491"/>
      <c r="N75" s="1230"/>
      <c r="O75" s="2497"/>
      <c r="P75" s="2500"/>
      <c r="Q75" s="2503"/>
      <c r="R75" s="1221"/>
      <c r="S75" s="679"/>
      <c r="T75" s="710"/>
      <c r="U75" s="710"/>
      <c r="V75" s="710"/>
      <c r="W75" s="679"/>
      <c r="X75" s="671"/>
      <c r="Y75" s="671"/>
      <c r="Z75" s="671"/>
      <c r="AA75" s="671"/>
      <c r="AB75" s="1221"/>
      <c r="AC75" s="1242"/>
      <c r="AD75" s="306">
        <f t="shared" si="74"/>
        <v>0</v>
      </c>
      <c r="AE75" s="306">
        <f t="shared" si="74"/>
        <v>0</v>
      </c>
      <c r="AF75" s="306">
        <f t="shared" si="74"/>
        <v>0</v>
      </c>
      <c r="AG75" s="306">
        <f t="shared" si="74"/>
        <v>0</v>
      </c>
      <c r="AH75" s="306">
        <f t="shared" si="74"/>
        <v>0</v>
      </c>
      <c r="AI75" s="306">
        <f t="shared" si="74"/>
        <v>0</v>
      </c>
      <c r="AJ75" s="306">
        <f t="shared" si="74"/>
        <v>0</v>
      </c>
      <c r="AK75" s="1221"/>
      <c r="AL75" s="1245"/>
      <c r="AM75" s="306">
        <f t="shared" si="2"/>
        <v>0</v>
      </c>
      <c r="AN75" s="685"/>
      <c r="AO75" s="685"/>
      <c r="AP75" s="685"/>
      <c r="AQ75" s="685"/>
      <c r="AR75" s="685"/>
      <c r="AS75" s="685"/>
      <c r="AT75" s="1221"/>
      <c r="AU75" s="1248"/>
      <c r="AV75" s="306">
        <f t="shared" si="3"/>
        <v>0</v>
      </c>
      <c r="AW75" s="685"/>
      <c r="AX75" s="685"/>
      <c r="AY75" s="685"/>
      <c r="AZ75" s="685"/>
      <c r="BA75" s="685"/>
      <c r="BB75" s="685"/>
      <c r="BC75" s="1221"/>
      <c r="BD75" s="1251"/>
      <c r="BE75" s="306">
        <f t="shared" si="4"/>
        <v>0</v>
      </c>
      <c r="BF75" s="685"/>
      <c r="BG75" s="685"/>
      <c r="BH75" s="685"/>
      <c r="BI75" s="685"/>
      <c r="BJ75" s="685"/>
      <c r="BK75" s="685"/>
      <c r="BL75" s="1221"/>
      <c r="BM75" s="1254"/>
      <c r="BN75" s="306">
        <f t="shared" si="5"/>
        <v>0</v>
      </c>
      <c r="BO75" s="685"/>
      <c r="BP75" s="685"/>
      <c r="BQ75" s="685"/>
      <c r="BR75" s="685"/>
      <c r="BS75" s="685"/>
      <c r="BT75" s="685"/>
      <c r="BU75" s="1210"/>
      <c r="BV75" s="1211"/>
      <c r="BW75" s="1211"/>
      <c r="BX75" s="1211"/>
      <c r="BY75" s="1211"/>
      <c r="BZ75" s="1211"/>
      <c r="CA75" s="1211"/>
      <c r="CB75" s="1211"/>
      <c r="CC75" s="1212"/>
    </row>
    <row r="76" spans="1:81" s="690" customFormat="1" ht="40.15" customHeight="1" thickTop="1" x14ac:dyDescent="0.25">
      <c r="A76" s="673"/>
      <c r="B76" s="1334"/>
      <c r="C76" s="1315"/>
      <c r="D76" s="1096">
        <v>2301</v>
      </c>
      <c r="E76" s="1093" t="s">
        <v>7670</v>
      </c>
      <c r="F76" s="1093">
        <v>2301062</v>
      </c>
      <c r="G76" s="1093" t="s">
        <v>7776</v>
      </c>
      <c r="H76" s="1093" t="s">
        <v>7672</v>
      </c>
      <c r="I76" s="1446">
        <v>2021004540213</v>
      </c>
      <c r="J76" s="1219">
        <v>935</v>
      </c>
      <c r="K76" s="1216" t="str">
        <f>+[28]Metas!K1093</f>
        <v>Dotaciones de Herramientas tecnológicas para estudiantes en IE</v>
      </c>
      <c r="L76" s="1222">
        <v>2500</v>
      </c>
      <c r="M76" s="1225">
        <f t="shared" si="61"/>
        <v>2500</v>
      </c>
      <c r="N76" s="1228"/>
      <c r="O76" s="1231"/>
      <c r="P76" s="1234">
        <v>1500</v>
      </c>
      <c r="Q76" s="1237">
        <v>1000</v>
      </c>
      <c r="R76" s="1219">
        <f>+$J76</f>
        <v>935</v>
      </c>
      <c r="S76" s="958" t="s">
        <v>7777</v>
      </c>
      <c r="T76" s="708" t="s">
        <v>3833</v>
      </c>
      <c r="U76" s="708" t="s">
        <v>3839</v>
      </c>
      <c r="V76" s="708" t="s">
        <v>3842</v>
      </c>
      <c r="W76" s="375" t="s">
        <v>7778</v>
      </c>
      <c r="X76" s="669">
        <v>44743</v>
      </c>
      <c r="Y76" s="669">
        <v>44926</v>
      </c>
      <c r="Z76" s="669"/>
      <c r="AA76" s="669"/>
      <c r="AB76" s="1219">
        <f t="shared" ref="AB76" si="91">+$J76</f>
        <v>935</v>
      </c>
      <c r="AC76" s="1240">
        <f t="shared" ref="AC76" si="92">+L76</f>
        <v>2500</v>
      </c>
      <c r="AD76" s="308">
        <f t="shared" si="74"/>
        <v>1000</v>
      </c>
      <c r="AE76" s="308">
        <f t="shared" si="74"/>
        <v>80</v>
      </c>
      <c r="AF76" s="308">
        <f t="shared" si="74"/>
        <v>0</v>
      </c>
      <c r="AG76" s="308">
        <f t="shared" si="74"/>
        <v>0</v>
      </c>
      <c r="AH76" s="308">
        <f t="shared" si="74"/>
        <v>0</v>
      </c>
      <c r="AI76" s="308">
        <f t="shared" si="74"/>
        <v>920</v>
      </c>
      <c r="AJ76" s="308">
        <f t="shared" si="74"/>
        <v>0</v>
      </c>
      <c r="AK76" s="1219">
        <f t="shared" ref="AK76" si="93">+$J76</f>
        <v>935</v>
      </c>
      <c r="AL76" s="1243">
        <f t="shared" si="65"/>
        <v>0</v>
      </c>
      <c r="AM76" s="308">
        <f t="shared" ref="AM76:AM139" si="94">SUM(AN76:AS76)</f>
        <v>0</v>
      </c>
      <c r="AN76" s="683"/>
      <c r="AO76" s="683"/>
      <c r="AP76" s="683"/>
      <c r="AQ76" s="683"/>
      <c r="AR76" s="683"/>
      <c r="AS76" s="683"/>
      <c r="AT76" s="1219">
        <f t="shared" ref="AT76" si="95">+$J76</f>
        <v>935</v>
      </c>
      <c r="AU76" s="1246">
        <f t="shared" si="67"/>
        <v>0</v>
      </c>
      <c r="AV76" s="308">
        <f t="shared" ref="AV76:AV139" si="96">SUM(AW76:BB76)</f>
        <v>0</v>
      </c>
      <c r="AW76" s="683"/>
      <c r="AX76" s="683"/>
      <c r="AY76" s="683"/>
      <c r="AZ76" s="683"/>
      <c r="BA76" s="683"/>
      <c r="BB76" s="683"/>
      <c r="BC76" s="1219">
        <f t="shared" ref="BC76" si="97">+$J76</f>
        <v>935</v>
      </c>
      <c r="BD76" s="1249">
        <f t="shared" si="69"/>
        <v>1500</v>
      </c>
      <c r="BE76" s="308">
        <f t="shared" ref="BE76:BE139" si="98">SUM(BF76:BK76)</f>
        <v>1000</v>
      </c>
      <c r="BF76" s="683">
        <v>80</v>
      </c>
      <c r="BG76" s="683"/>
      <c r="BH76" s="683"/>
      <c r="BI76" s="683"/>
      <c r="BJ76" s="683">
        <v>920</v>
      </c>
      <c r="BK76" s="683"/>
      <c r="BL76" s="1219">
        <f t="shared" ref="BL76" si="99">+$J76</f>
        <v>935</v>
      </c>
      <c r="BM76" s="1252">
        <f t="shared" si="71"/>
        <v>1000</v>
      </c>
      <c r="BN76" s="308">
        <f t="shared" ref="BN76:BN139" si="100">SUM(BO76:BT76)</f>
        <v>0</v>
      </c>
      <c r="BO76" s="683"/>
      <c r="BP76" s="683"/>
      <c r="BQ76" s="683"/>
      <c r="BR76" s="683"/>
      <c r="BS76" s="683"/>
      <c r="BT76" s="683"/>
      <c r="BU76" s="1204"/>
      <c r="BV76" s="1205"/>
      <c r="BW76" s="1205"/>
      <c r="BX76" s="1205"/>
      <c r="BY76" s="1205"/>
      <c r="BZ76" s="1205"/>
      <c r="CA76" s="1205"/>
      <c r="CB76" s="1205"/>
      <c r="CC76" s="1206"/>
    </row>
    <row r="77" spans="1:81" s="690" customFormat="1" ht="40.15" customHeight="1" x14ac:dyDescent="0.25">
      <c r="A77" s="673"/>
      <c r="B77" s="1334"/>
      <c r="C77" s="1315"/>
      <c r="D77" s="1097"/>
      <c r="E77" s="1094"/>
      <c r="F77" s="1094"/>
      <c r="G77" s="1094"/>
      <c r="H77" s="1094"/>
      <c r="I77" s="1447"/>
      <c r="J77" s="1220"/>
      <c r="K77" s="1217"/>
      <c r="L77" s="1223"/>
      <c r="M77" s="1226"/>
      <c r="N77" s="1229"/>
      <c r="O77" s="1232"/>
      <c r="P77" s="1235"/>
      <c r="Q77" s="1238"/>
      <c r="R77" s="1220"/>
      <c r="S77" s="937" t="s">
        <v>7741</v>
      </c>
      <c r="T77" s="709" t="s">
        <v>3833</v>
      </c>
      <c r="U77" s="709" t="s">
        <v>3839</v>
      </c>
      <c r="V77" s="709" t="s">
        <v>3842</v>
      </c>
      <c r="W77" s="377" t="s">
        <v>7760</v>
      </c>
      <c r="X77" s="670">
        <v>44576</v>
      </c>
      <c r="Y77" s="670">
        <v>44926</v>
      </c>
      <c r="Z77" s="670"/>
      <c r="AA77" s="670"/>
      <c r="AB77" s="1220"/>
      <c r="AC77" s="1241"/>
      <c r="AD77" s="303">
        <f t="shared" si="74"/>
        <v>10</v>
      </c>
      <c r="AE77" s="303">
        <f t="shared" si="74"/>
        <v>10</v>
      </c>
      <c r="AF77" s="303">
        <f t="shared" si="74"/>
        <v>0</v>
      </c>
      <c r="AG77" s="303">
        <f t="shared" si="74"/>
        <v>0</v>
      </c>
      <c r="AH77" s="303">
        <f t="shared" si="74"/>
        <v>0</v>
      </c>
      <c r="AI77" s="303">
        <f t="shared" si="74"/>
        <v>0</v>
      </c>
      <c r="AJ77" s="303">
        <f t="shared" si="74"/>
        <v>0</v>
      </c>
      <c r="AK77" s="1220"/>
      <c r="AL77" s="1244"/>
      <c r="AM77" s="1015">
        <f t="shared" si="94"/>
        <v>2.5</v>
      </c>
      <c r="AN77" s="1016">
        <v>2.5</v>
      </c>
      <c r="AO77" s="684"/>
      <c r="AP77" s="684"/>
      <c r="AQ77" s="684"/>
      <c r="AR77" s="684"/>
      <c r="AS77" s="684"/>
      <c r="AT77" s="1220"/>
      <c r="AU77" s="1247"/>
      <c r="AV77" s="1015">
        <f t="shared" si="96"/>
        <v>2.5</v>
      </c>
      <c r="AW77" s="1016">
        <v>2.5</v>
      </c>
      <c r="AX77" s="684"/>
      <c r="AY77" s="684"/>
      <c r="AZ77" s="684"/>
      <c r="BA77" s="684"/>
      <c r="BB77" s="684"/>
      <c r="BC77" s="1220"/>
      <c r="BD77" s="1250"/>
      <c r="BE77" s="1015">
        <f t="shared" si="98"/>
        <v>2.5</v>
      </c>
      <c r="BF77" s="1016">
        <v>2.5</v>
      </c>
      <c r="BG77" s="684"/>
      <c r="BH77" s="684"/>
      <c r="BI77" s="684"/>
      <c r="BJ77" s="684"/>
      <c r="BK77" s="684"/>
      <c r="BL77" s="1220"/>
      <c r="BM77" s="1253"/>
      <c r="BN77" s="1015">
        <f t="shared" si="100"/>
        <v>2.5</v>
      </c>
      <c r="BO77" s="1016">
        <v>2.5</v>
      </c>
      <c r="BP77" s="684"/>
      <c r="BQ77" s="684"/>
      <c r="BR77" s="684"/>
      <c r="BS77" s="684"/>
      <c r="BT77" s="684"/>
      <c r="BU77" s="1207"/>
      <c r="BV77" s="1208"/>
      <c r="BW77" s="1208"/>
      <c r="BX77" s="1208"/>
      <c r="BY77" s="1208"/>
      <c r="BZ77" s="1208"/>
      <c r="CA77" s="1208"/>
      <c r="CB77" s="1208"/>
      <c r="CC77" s="1209"/>
    </row>
    <row r="78" spans="1:81" s="690" customFormat="1" ht="40.15" customHeight="1" x14ac:dyDescent="0.25">
      <c r="A78" s="673"/>
      <c r="B78" s="1334"/>
      <c r="C78" s="1315"/>
      <c r="D78" s="1097"/>
      <c r="E78" s="1094"/>
      <c r="F78" s="1094"/>
      <c r="G78" s="1094"/>
      <c r="H78" s="1094"/>
      <c r="I78" s="1447"/>
      <c r="J78" s="1220"/>
      <c r="K78" s="1217"/>
      <c r="L78" s="1223"/>
      <c r="M78" s="1226"/>
      <c r="N78" s="1229"/>
      <c r="O78" s="1232"/>
      <c r="P78" s="1235"/>
      <c r="Q78" s="1238"/>
      <c r="R78" s="1220"/>
      <c r="S78" s="937" t="s">
        <v>7779</v>
      </c>
      <c r="T78" s="709" t="s">
        <v>3833</v>
      </c>
      <c r="U78" s="709" t="s">
        <v>3839</v>
      </c>
      <c r="V78" s="709" t="s">
        <v>3843</v>
      </c>
      <c r="W78" s="377" t="s">
        <v>7773</v>
      </c>
      <c r="X78" s="300">
        <v>44743</v>
      </c>
      <c r="Y78" s="300">
        <v>44926</v>
      </c>
      <c r="Z78" s="670"/>
      <c r="AA78" s="670"/>
      <c r="AB78" s="1220"/>
      <c r="AC78" s="1241"/>
      <c r="AD78" s="303">
        <f t="shared" si="74"/>
        <v>0</v>
      </c>
      <c r="AE78" s="303">
        <f t="shared" si="74"/>
        <v>0</v>
      </c>
      <c r="AF78" s="303">
        <f t="shared" si="74"/>
        <v>0</v>
      </c>
      <c r="AG78" s="303">
        <f t="shared" si="74"/>
        <v>0</v>
      </c>
      <c r="AH78" s="303">
        <f t="shared" si="74"/>
        <v>0</v>
      </c>
      <c r="AI78" s="303">
        <f t="shared" si="74"/>
        <v>0</v>
      </c>
      <c r="AJ78" s="303">
        <f t="shared" si="74"/>
        <v>0</v>
      </c>
      <c r="AK78" s="1220"/>
      <c r="AL78" s="1244"/>
      <c r="AM78" s="303">
        <f t="shared" si="94"/>
        <v>0</v>
      </c>
      <c r="AN78" s="684"/>
      <c r="AO78" s="684"/>
      <c r="AP78" s="684"/>
      <c r="AQ78" s="684"/>
      <c r="AR78" s="684"/>
      <c r="AS78" s="684"/>
      <c r="AT78" s="1220"/>
      <c r="AU78" s="1247"/>
      <c r="AV78" s="303">
        <f t="shared" si="96"/>
        <v>0</v>
      </c>
      <c r="AW78" s="684"/>
      <c r="AX78" s="684"/>
      <c r="AY78" s="684"/>
      <c r="AZ78" s="684"/>
      <c r="BA78" s="684"/>
      <c r="BB78" s="684"/>
      <c r="BC78" s="1220"/>
      <c r="BD78" s="1250"/>
      <c r="BE78" s="303">
        <f t="shared" si="98"/>
        <v>0</v>
      </c>
      <c r="BF78" s="684"/>
      <c r="BG78" s="684"/>
      <c r="BH78" s="684"/>
      <c r="BI78" s="684"/>
      <c r="BJ78" s="684"/>
      <c r="BK78" s="684"/>
      <c r="BL78" s="1220"/>
      <c r="BM78" s="1253"/>
      <c r="BN78" s="303">
        <f t="shared" si="100"/>
        <v>0</v>
      </c>
      <c r="BO78" s="684"/>
      <c r="BP78" s="684"/>
      <c r="BQ78" s="684"/>
      <c r="BR78" s="684"/>
      <c r="BS78" s="684"/>
      <c r="BT78" s="684"/>
      <c r="BU78" s="1207"/>
      <c r="BV78" s="1208"/>
      <c r="BW78" s="1208"/>
      <c r="BX78" s="1208"/>
      <c r="BY78" s="1208"/>
      <c r="BZ78" s="1208"/>
      <c r="CA78" s="1208"/>
      <c r="CB78" s="1208"/>
      <c r="CC78" s="1209"/>
    </row>
    <row r="79" spans="1:81" s="690" customFormat="1" ht="40.15" customHeight="1" thickBot="1" x14ac:dyDescent="0.3">
      <c r="A79" s="673"/>
      <c r="B79" s="1334"/>
      <c r="C79" s="1316"/>
      <c r="D79" s="1098"/>
      <c r="E79" s="1095"/>
      <c r="F79" s="1095"/>
      <c r="G79" s="1095"/>
      <c r="H79" s="1095"/>
      <c r="I79" s="1448"/>
      <c r="J79" s="1221"/>
      <c r="K79" s="1218"/>
      <c r="L79" s="1224"/>
      <c r="M79" s="1227"/>
      <c r="N79" s="1230"/>
      <c r="O79" s="1233"/>
      <c r="P79" s="1236"/>
      <c r="Q79" s="1239"/>
      <c r="R79" s="1221"/>
      <c r="S79" s="379" t="s">
        <v>7780</v>
      </c>
      <c r="T79" s="709" t="s">
        <v>3833</v>
      </c>
      <c r="U79" s="709" t="s">
        <v>3839</v>
      </c>
      <c r="V79" s="709" t="s">
        <v>3842</v>
      </c>
      <c r="W79" s="379" t="s">
        <v>7781</v>
      </c>
      <c r="X79" s="352">
        <v>44743</v>
      </c>
      <c r="Y79" s="352">
        <v>44926</v>
      </c>
      <c r="Z79" s="671"/>
      <c r="AA79" s="671"/>
      <c r="AB79" s="1221"/>
      <c r="AC79" s="1242"/>
      <c r="AD79" s="306">
        <f t="shared" si="74"/>
        <v>100</v>
      </c>
      <c r="AE79" s="306">
        <f t="shared" si="74"/>
        <v>100</v>
      </c>
      <c r="AF79" s="306">
        <f t="shared" si="74"/>
        <v>0</v>
      </c>
      <c r="AG79" s="306">
        <f t="shared" si="74"/>
        <v>0</v>
      </c>
      <c r="AH79" s="306">
        <f t="shared" si="74"/>
        <v>0</v>
      </c>
      <c r="AI79" s="306">
        <f t="shared" si="74"/>
        <v>0</v>
      </c>
      <c r="AJ79" s="306">
        <f t="shared" si="74"/>
        <v>0</v>
      </c>
      <c r="AK79" s="1221"/>
      <c r="AL79" s="1245"/>
      <c r="AM79" s="306">
        <f t="shared" si="94"/>
        <v>0</v>
      </c>
      <c r="AN79" s="685"/>
      <c r="AO79" s="685"/>
      <c r="AP79" s="685"/>
      <c r="AQ79" s="685"/>
      <c r="AR79" s="685"/>
      <c r="AS79" s="685"/>
      <c r="AT79" s="1221"/>
      <c r="AU79" s="1248"/>
      <c r="AV79" s="306">
        <f t="shared" si="96"/>
        <v>0</v>
      </c>
      <c r="AW79" s="685"/>
      <c r="AX79" s="685"/>
      <c r="AY79" s="685"/>
      <c r="AZ79" s="685"/>
      <c r="BA79" s="685"/>
      <c r="BB79" s="685"/>
      <c r="BC79" s="1221"/>
      <c r="BD79" s="1251"/>
      <c r="BE79" s="306">
        <f t="shared" si="98"/>
        <v>0</v>
      </c>
      <c r="BF79" s="685"/>
      <c r="BG79" s="685"/>
      <c r="BH79" s="685"/>
      <c r="BI79" s="685"/>
      <c r="BJ79" s="685"/>
      <c r="BK79" s="685"/>
      <c r="BL79" s="1221"/>
      <c r="BM79" s="1254"/>
      <c r="BN79" s="306">
        <f t="shared" si="100"/>
        <v>100</v>
      </c>
      <c r="BO79" s="685">
        <v>100</v>
      </c>
      <c r="BP79" s="685"/>
      <c r="BQ79" s="685"/>
      <c r="BR79" s="685"/>
      <c r="BS79" s="685"/>
      <c r="BT79" s="685"/>
      <c r="BU79" s="1210"/>
      <c r="BV79" s="1211"/>
      <c r="BW79" s="1211"/>
      <c r="BX79" s="1211"/>
      <c r="BY79" s="1211"/>
      <c r="BZ79" s="1211"/>
      <c r="CA79" s="1211"/>
      <c r="CB79" s="1211"/>
      <c r="CC79" s="1212"/>
    </row>
    <row r="80" spans="1:81" s="690" customFormat="1" ht="40.15" customHeight="1" thickTop="1" x14ac:dyDescent="0.25">
      <c r="A80" s="673"/>
      <c r="B80" s="1334"/>
      <c r="C80" s="1314" t="s">
        <v>1576</v>
      </c>
      <c r="D80" s="1096">
        <v>2301</v>
      </c>
      <c r="E80" s="1093" t="s">
        <v>7670</v>
      </c>
      <c r="F80" s="1093">
        <v>2301079</v>
      </c>
      <c r="G80" s="1093" t="s">
        <v>7756</v>
      </c>
      <c r="H80" s="1093" t="s">
        <v>7672</v>
      </c>
      <c r="I80" s="1446">
        <v>2021004540213</v>
      </c>
      <c r="J80" s="1219">
        <v>936</v>
      </c>
      <c r="K80" s="1216" t="str">
        <f>+[28]Metas!K1094</f>
        <v xml:space="preserve">Sitios digitales comunitarios con sostenibilidad y continuidad de conectividad </v>
      </c>
      <c r="L80" s="1222">
        <v>100</v>
      </c>
      <c r="M80" s="1225">
        <f t="shared" si="61"/>
        <v>100</v>
      </c>
      <c r="N80" s="1228"/>
      <c r="O80" s="1231"/>
      <c r="P80" s="1234">
        <v>50</v>
      </c>
      <c r="Q80" s="1237">
        <v>50</v>
      </c>
      <c r="R80" s="1219">
        <f>+$J80</f>
        <v>936</v>
      </c>
      <c r="S80" s="937" t="s">
        <v>7741</v>
      </c>
      <c r="T80" s="709" t="s">
        <v>3833</v>
      </c>
      <c r="U80" s="709" t="s">
        <v>3839</v>
      </c>
      <c r="V80" s="709" t="s">
        <v>3843</v>
      </c>
      <c r="W80" s="375" t="s">
        <v>7742</v>
      </c>
      <c r="X80" s="669">
        <v>44576</v>
      </c>
      <c r="Y80" s="669">
        <v>44926</v>
      </c>
      <c r="Z80" s="669"/>
      <c r="AA80" s="669"/>
      <c r="AB80" s="1219">
        <f t="shared" ref="AB80" si="101">+$J80</f>
        <v>936</v>
      </c>
      <c r="AC80" s="1240">
        <f t="shared" ref="AC80" si="102">+L80</f>
        <v>100</v>
      </c>
      <c r="AD80" s="308">
        <f t="shared" si="74"/>
        <v>0</v>
      </c>
      <c r="AE80" s="308">
        <f t="shared" si="74"/>
        <v>0</v>
      </c>
      <c r="AF80" s="308">
        <f t="shared" si="74"/>
        <v>0</v>
      </c>
      <c r="AG80" s="308">
        <f t="shared" si="74"/>
        <v>0</v>
      </c>
      <c r="AH80" s="308">
        <f t="shared" si="74"/>
        <v>0</v>
      </c>
      <c r="AI80" s="308">
        <f t="shared" si="74"/>
        <v>0</v>
      </c>
      <c r="AJ80" s="308">
        <f t="shared" si="74"/>
        <v>0</v>
      </c>
      <c r="AK80" s="1219">
        <f t="shared" ref="AK80" si="103">+$J80</f>
        <v>936</v>
      </c>
      <c r="AL80" s="1243">
        <f t="shared" si="65"/>
        <v>0</v>
      </c>
      <c r="AM80" s="308">
        <f t="shared" si="94"/>
        <v>0</v>
      </c>
      <c r="AN80" s="683"/>
      <c r="AO80" s="683"/>
      <c r="AP80" s="683"/>
      <c r="AQ80" s="683"/>
      <c r="AR80" s="683"/>
      <c r="AS80" s="683"/>
      <c r="AT80" s="1219">
        <f t="shared" ref="AT80" si="104">+$J80</f>
        <v>936</v>
      </c>
      <c r="AU80" s="1246">
        <f t="shared" si="67"/>
        <v>0</v>
      </c>
      <c r="AV80" s="308">
        <f t="shared" si="96"/>
        <v>0</v>
      </c>
      <c r="AW80" s="683"/>
      <c r="AX80" s="683"/>
      <c r="AY80" s="683"/>
      <c r="AZ80" s="683"/>
      <c r="BA80" s="683"/>
      <c r="BB80" s="683"/>
      <c r="BC80" s="1219">
        <f t="shared" ref="BC80" si="105">+$J80</f>
        <v>936</v>
      </c>
      <c r="BD80" s="1249">
        <f t="shared" si="69"/>
        <v>50</v>
      </c>
      <c r="BE80" s="308">
        <f t="shared" si="98"/>
        <v>0</v>
      </c>
      <c r="BF80" s="683"/>
      <c r="BG80" s="683"/>
      <c r="BH80" s="683"/>
      <c r="BI80" s="683"/>
      <c r="BJ80" s="683"/>
      <c r="BK80" s="683"/>
      <c r="BL80" s="1219">
        <f t="shared" ref="BL80" si="106">+$J80</f>
        <v>936</v>
      </c>
      <c r="BM80" s="1252">
        <f t="shared" si="71"/>
        <v>50</v>
      </c>
      <c r="BN80" s="308">
        <f t="shared" si="100"/>
        <v>0</v>
      </c>
      <c r="BO80" s="683"/>
      <c r="BP80" s="683"/>
      <c r="BQ80" s="683"/>
      <c r="BR80" s="683"/>
      <c r="BS80" s="683"/>
      <c r="BT80" s="683"/>
      <c r="BU80" s="1204"/>
      <c r="BV80" s="1205"/>
      <c r="BW80" s="1205"/>
      <c r="BX80" s="1205"/>
      <c r="BY80" s="1205"/>
      <c r="BZ80" s="1205"/>
      <c r="CA80" s="1205"/>
      <c r="CB80" s="1205"/>
      <c r="CC80" s="1206"/>
    </row>
    <row r="81" spans="1:81" s="690" customFormat="1" ht="40.15" customHeight="1" x14ac:dyDescent="0.25">
      <c r="A81" s="673"/>
      <c r="B81" s="1334"/>
      <c r="C81" s="1315"/>
      <c r="D81" s="1097"/>
      <c r="E81" s="1094"/>
      <c r="F81" s="1094"/>
      <c r="G81" s="1094"/>
      <c r="H81" s="1094"/>
      <c r="I81" s="1447"/>
      <c r="J81" s="1220"/>
      <c r="K81" s="1217"/>
      <c r="L81" s="1223"/>
      <c r="M81" s="1226"/>
      <c r="N81" s="1229"/>
      <c r="O81" s="1232"/>
      <c r="P81" s="1235"/>
      <c r="Q81" s="1238"/>
      <c r="R81" s="1220"/>
      <c r="S81" s="937" t="s">
        <v>7782</v>
      </c>
      <c r="T81" s="709" t="s">
        <v>3833</v>
      </c>
      <c r="U81" s="709" t="s">
        <v>3839</v>
      </c>
      <c r="V81" s="709" t="s">
        <v>3843</v>
      </c>
      <c r="W81" s="377" t="s">
        <v>7708</v>
      </c>
      <c r="X81" s="670">
        <v>44635</v>
      </c>
      <c r="Y81" s="670">
        <v>44926</v>
      </c>
      <c r="Z81" s="670"/>
      <c r="AA81" s="670"/>
      <c r="AB81" s="1220"/>
      <c r="AC81" s="1241"/>
      <c r="AD81" s="303">
        <f t="shared" si="74"/>
        <v>0</v>
      </c>
      <c r="AE81" s="303">
        <f t="shared" si="74"/>
        <v>0</v>
      </c>
      <c r="AF81" s="303">
        <f t="shared" si="74"/>
        <v>0</v>
      </c>
      <c r="AG81" s="303">
        <f t="shared" si="74"/>
        <v>0</v>
      </c>
      <c r="AH81" s="303">
        <f t="shared" si="74"/>
        <v>0</v>
      </c>
      <c r="AI81" s="303">
        <f t="shared" si="74"/>
        <v>0</v>
      </c>
      <c r="AJ81" s="303">
        <f t="shared" si="74"/>
        <v>0</v>
      </c>
      <c r="AK81" s="1220"/>
      <c r="AL81" s="1244"/>
      <c r="AM81" s="303">
        <f t="shared" si="94"/>
        <v>0</v>
      </c>
      <c r="AN81" s="684"/>
      <c r="AO81" s="684"/>
      <c r="AP81" s="684"/>
      <c r="AQ81" s="684"/>
      <c r="AR81" s="684"/>
      <c r="AS81" s="684"/>
      <c r="AT81" s="1220"/>
      <c r="AU81" s="1247"/>
      <c r="AV81" s="303">
        <f t="shared" si="96"/>
        <v>0</v>
      </c>
      <c r="AW81" s="684"/>
      <c r="AX81" s="684"/>
      <c r="AY81" s="684"/>
      <c r="AZ81" s="684"/>
      <c r="BA81" s="684"/>
      <c r="BB81" s="684"/>
      <c r="BC81" s="1220"/>
      <c r="BD81" s="1250"/>
      <c r="BE81" s="303">
        <f t="shared" si="98"/>
        <v>0</v>
      </c>
      <c r="BF81" s="684"/>
      <c r="BG81" s="684"/>
      <c r="BH81" s="684"/>
      <c r="BI81" s="684"/>
      <c r="BJ81" s="684"/>
      <c r="BK81" s="684"/>
      <c r="BL81" s="1220"/>
      <c r="BM81" s="1253"/>
      <c r="BN81" s="303">
        <f t="shared" si="100"/>
        <v>0</v>
      </c>
      <c r="BO81" s="684"/>
      <c r="BP81" s="684"/>
      <c r="BQ81" s="684"/>
      <c r="BR81" s="684"/>
      <c r="BS81" s="684"/>
      <c r="BT81" s="684"/>
      <c r="BU81" s="1207"/>
      <c r="BV81" s="1208"/>
      <c r="BW81" s="1208"/>
      <c r="BX81" s="1208"/>
      <c r="BY81" s="1208"/>
      <c r="BZ81" s="1208"/>
      <c r="CA81" s="1208"/>
      <c r="CB81" s="1208"/>
      <c r="CC81" s="1209"/>
    </row>
    <row r="82" spans="1:81" s="690" customFormat="1" ht="40.15" customHeight="1" x14ac:dyDescent="0.25">
      <c r="A82" s="673"/>
      <c r="B82" s="1334"/>
      <c r="C82" s="1315"/>
      <c r="D82" s="1097"/>
      <c r="E82" s="1094"/>
      <c r="F82" s="1094"/>
      <c r="G82" s="1094"/>
      <c r="H82" s="1094"/>
      <c r="I82" s="1447"/>
      <c r="J82" s="1220"/>
      <c r="K82" s="1217"/>
      <c r="L82" s="1223"/>
      <c r="M82" s="1226"/>
      <c r="N82" s="1229"/>
      <c r="O82" s="1232"/>
      <c r="P82" s="1235"/>
      <c r="Q82" s="1238"/>
      <c r="R82" s="1220"/>
      <c r="S82" s="1017" t="s">
        <v>7783</v>
      </c>
      <c r="T82" s="709" t="s">
        <v>3833</v>
      </c>
      <c r="U82" s="709" t="s">
        <v>3839</v>
      </c>
      <c r="V82" s="709" t="s">
        <v>3842</v>
      </c>
      <c r="W82" s="377" t="s">
        <v>7760</v>
      </c>
      <c r="X82" s="670">
        <v>44635</v>
      </c>
      <c r="Y82" s="670">
        <v>44926</v>
      </c>
      <c r="Z82" s="670"/>
      <c r="AA82" s="670"/>
      <c r="AB82" s="1220"/>
      <c r="AC82" s="1241"/>
      <c r="AD82" s="303">
        <f t="shared" si="74"/>
        <v>10</v>
      </c>
      <c r="AE82" s="303">
        <f t="shared" si="74"/>
        <v>10</v>
      </c>
      <c r="AF82" s="303">
        <f t="shared" si="74"/>
        <v>0</v>
      </c>
      <c r="AG82" s="303">
        <f t="shared" si="74"/>
        <v>0</v>
      </c>
      <c r="AH82" s="303">
        <f t="shared" si="74"/>
        <v>0</v>
      </c>
      <c r="AI82" s="303">
        <f t="shared" si="74"/>
        <v>0</v>
      </c>
      <c r="AJ82" s="303">
        <f t="shared" si="74"/>
        <v>0</v>
      </c>
      <c r="AK82" s="1220"/>
      <c r="AL82" s="1244"/>
      <c r="AM82" s="1015">
        <f t="shared" si="94"/>
        <v>2.5</v>
      </c>
      <c r="AN82" s="1016">
        <v>2.5</v>
      </c>
      <c r="AO82" s="684"/>
      <c r="AP82" s="684"/>
      <c r="AQ82" s="684"/>
      <c r="AR82" s="684"/>
      <c r="AS82" s="684"/>
      <c r="AT82" s="1220"/>
      <c r="AU82" s="1247"/>
      <c r="AV82" s="1015">
        <f t="shared" si="96"/>
        <v>2.5</v>
      </c>
      <c r="AW82" s="1016">
        <v>2.5</v>
      </c>
      <c r="AX82" s="684"/>
      <c r="AY82" s="684"/>
      <c r="AZ82" s="684"/>
      <c r="BA82" s="684"/>
      <c r="BB82" s="684"/>
      <c r="BC82" s="1220"/>
      <c r="BD82" s="1250"/>
      <c r="BE82" s="1015">
        <f t="shared" si="98"/>
        <v>2.5</v>
      </c>
      <c r="BF82" s="1016">
        <v>2.5</v>
      </c>
      <c r="BG82" s="684"/>
      <c r="BH82" s="684"/>
      <c r="BI82" s="684"/>
      <c r="BJ82" s="684"/>
      <c r="BK82" s="684"/>
      <c r="BL82" s="1220"/>
      <c r="BM82" s="1253"/>
      <c r="BN82" s="1015">
        <f t="shared" si="100"/>
        <v>2.5</v>
      </c>
      <c r="BO82" s="1016">
        <v>2.5</v>
      </c>
      <c r="BP82" s="684"/>
      <c r="BQ82" s="684"/>
      <c r="BR82" s="684"/>
      <c r="BS82" s="684"/>
      <c r="BT82" s="684"/>
      <c r="BU82" s="1207"/>
      <c r="BV82" s="1208"/>
      <c r="BW82" s="1208"/>
      <c r="BX82" s="1208"/>
      <c r="BY82" s="1208"/>
      <c r="BZ82" s="1208"/>
      <c r="CA82" s="1208"/>
      <c r="CB82" s="1208"/>
      <c r="CC82" s="1209"/>
    </row>
    <row r="83" spans="1:81" s="690" customFormat="1" ht="40.15" customHeight="1" thickBot="1" x14ac:dyDescent="0.3">
      <c r="A83" s="673"/>
      <c r="B83" s="1334"/>
      <c r="C83" s="1315"/>
      <c r="D83" s="1098"/>
      <c r="E83" s="1095"/>
      <c r="F83" s="1095"/>
      <c r="G83" s="1095"/>
      <c r="H83" s="1095"/>
      <c r="I83" s="1448"/>
      <c r="J83" s="1221"/>
      <c r="K83" s="1218"/>
      <c r="L83" s="1224"/>
      <c r="M83" s="1227"/>
      <c r="N83" s="1230"/>
      <c r="O83" s="1233"/>
      <c r="P83" s="1236"/>
      <c r="Q83" s="1239"/>
      <c r="R83" s="1221"/>
      <c r="S83" s="379" t="s">
        <v>7784</v>
      </c>
      <c r="T83" s="709" t="s">
        <v>3833</v>
      </c>
      <c r="U83" s="709" t="s">
        <v>3839</v>
      </c>
      <c r="V83" s="709" t="s">
        <v>3842</v>
      </c>
      <c r="W83" s="379" t="s">
        <v>7785</v>
      </c>
      <c r="X83" s="670">
        <v>44635</v>
      </c>
      <c r="Y83" s="670">
        <v>44926</v>
      </c>
      <c r="Z83" s="671"/>
      <c r="AA83" s="671"/>
      <c r="AB83" s="1221"/>
      <c r="AC83" s="1242"/>
      <c r="AD83" s="306">
        <f t="shared" si="74"/>
        <v>200</v>
      </c>
      <c r="AE83" s="306">
        <f t="shared" si="74"/>
        <v>200</v>
      </c>
      <c r="AF83" s="306">
        <f t="shared" si="74"/>
        <v>0</v>
      </c>
      <c r="AG83" s="306">
        <f t="shared" si="74"/>
        <v>0</v>
      </c>
      <c r="AH83" s="306">
        <f t="shared" si="74"/>
        <v>0</v>
      </c>
      <c r="AI83" s="306">
        <f t="shared" si="74"/>
        <v>0</v>
      </c>
      <c r="AJ83" s="306">
        <f t="shared" si="74"/>
        <v>0</v>
      </c>
      <c r="AK83" s="1221"/>
      <c r="AL83" s="1245"/>
      <c r="AM83" s="306">
        <f t="shared" si="94"/>
        <v>0</v>
      </c>
      <c r="AN83" s="685"/>
      <c r="AO83" s="685"/>
      <c r="AP83" s="685"/>
      <c r="AQ83" s="685"/>
      <c r="AR83" s="685"/>
      <c r="AS83" s="685"/>
      <c r="AT83" s="1221"/>
      <c r="AU83" s="1248"/>
      <c r="AV83" s="306">
        <f t="shared" si="96"/>
        <v>0</v>
      </c>
      <c r="AW83" s="685"/>
      <c r="AX83" s="685"/>
      <c r="AY83" s="685"/>
      <c r="AZ83" s="685"/>
      <c r="BA83" s="685"/>
      <c r="BB83" s="685"/>
      <c r="BC83" s="1221"/>
      <c r="BD83" s="1251"/>
      <c r="BE83" s="306">
        <f t="shared" si="98"/>
        <v>100</v>
      </c>
      <c r="BF83" s="685">
        <v>100</v>
      </c>
      <c r="BG83" s="685"/>
      <c r="BH83" s="685"/>
      <c r="BI83" s="685"/>
      <c r="BJ83" s="685"/>
      <c r="BK83" s="685"/>
      <c r="BL83" s="1221"/>
      <c r="BM83" s="1254"/>
      <c r="BN83" s="306">
        <f t="shared" si="100"/>
        <v>100</v>
      </c>
      <c r="BO83" s="685">
        <v>100</v>
      </c>
      <c r="BP83" s="685"/>
      <c r="BQ83" s="685"/>
      <c r="BR83" s="685"/>
      <c r="BS83" s="685"/>
      <c r="BT83" s="685"/>
      <c r="BU83" s="1210"/>
      <c r="BV83" s="1211"/>
      <c r="BW83" s="1211"/>
      <c r="BX83" s="1211"/>
      <c r="BY83" s="1211"/>
      <c r="BZ83" s="1211"/>
      <c r="CA83" s="1211"/>
      <c r="CB83" s="1211"/>
      <c r="CC83" s="1212"/>
    </row>
    <row r="84" spans="1:81" s="690" customFormat="1" ht="40.15" customHeight="1" thickTop="1" x14ac:dyDescent="0.25">
      <c r="A84" s="673"/>
      <c r="B84" s="1334"/>
      <c r="C84" s="1315"/>
      <c r="D84" s="1096">
        <v>2301</v>
      </c>
      <c r="E84" s="1093" t="s">
        <v>7670</v>
      </c>
      <c r="F84" s="1093">
        <v>2301079</v>
      </c>
      <c r="G84" s="1093" t="s">
        <v>7756</v>
      </c>
      <c r="H84" s="1093" t="s">
        <v>7672</v>
      </c>
      <c r="I84" s="1446">
        <v>2021004540213</v>
      </c>
      <c r="J84" s="1219">
        <v>937</v>
      </c>
      <c r="K84" s="1216" t="str">
        <f>+[28]Metas!K1095</f>
        <v xml:space="preserve">Nuevas sedes escolares con conectividad </v>
      </c>
      <c r="L84" s="1222">
        <v>80</v>
      </c>
      <c r="M84" s="1225">
        <f>SUM(N84:Q84)</f>
        <v>80</v>
      </c>
      <c r="N84" s="1228"/>
      <c r="O84" s="1231">
        <v>40</v>
      </c>
      <c r="P84" s="1234">
        <v>40</v>
      </c>
      <c r="Q84" s="1237"/>
      <c r="R84" s="1219">
        <f>+$J84</f>
        <v>937</v>
      </c>
      <c r="S84" s="958" t="s">
        <v>7786</v>
      </c>
      <c r="T84" s="709" t="s">
        <v>3833</v>
      </c>
      <c r="U84" s="709" t="s">
        <v>3839</v>
      </c>
      <c r="V84" s="709" t="s">
        <v>3843</v>
      </c>
      <c r="W84" s="375" t="s">
        <v>7787</v>
      </c>
      <c r="X84" s="670">
        <v>44635</v>
      </c>
      <c r="Y84" s="670">
        <v>44926</v>
      </c>
      <c r="Z84" s="669"/>
      <c r="AA84" s="669"/>
      <c r="AB84" s="1219">
        <f t="shared" ref="AB84" si="107">+$J84</f>
        <v>937</v>
      </c>
      <c r="AC84" s="1240">
        <f t="shared" ref="AC84" si="108">+L84</f>
        <v>80</v>
      </c>
      <c r="AD84" s="308">
        <f t="shared" si="74"/>
        <v>0</v>
      </c>
      <c r="AE84" s="308">
        <f t="shared" si="74"/>
        <v>0</v>
      </c>
      <c r="AF84" s="308">
        <f t="shared" si="74"/>
        <v>0</v>
      </c>
      <c r="AG84" s="308">
        <f t="shared" si="74"/>
        <v>0</v>
      </c>
      <c r="AH84" s="308">
        <f t="shared" si="74"/>
        <v>0</v>
      </c>
      <c r="AI84" s="308">
        <f t="shared" si="74"/>
        <v>0</v>
      </c>
      <c r="AJ84" s="308">
        <f t="shared" si="74"/>
        <v>0</v>
      </c>
      <c r="AK84" s="1219">
        <f t="shared" ref="AK84" si="109">+$J84</f>
        <v>937</v>
      </c>
      <c r="AL84" s="1243">
        <f>+N84</f>
        <v>0</v>
      </c>
      <c r="AM84" s="308">
        <f t="shared" si="94"/>
        <v>0</v>
      </c>
      <c r="AN84" s="683"/>
      <c r="AO84" s="683"/>
      <c r="AP84" s="683"/>
      <c r="AQ84" s="683"/>
      <c r="AR84" s="683"/>
      <c r="AS84" s="683"/>
      <c r="AT84" s="1219">
        <f t="shared" ref="AT84" si="110">+$J84</f>
        <v>937</v>
      </c>
      <c r="AU84" s="1246">
        <f>+O84</f>
        <v>40</v>
      </c>
      <c r="AV84" s="308">
        <f t="shared" si="96"/>
        <v>0</v>
      </c>
      <c r="AW84" s="683"/>
      <c r="AX84" s="683"/>
      <c r="AY84" s="683"/>
      <c r="AZ84" s="683"/>
      <c r="BA84" s="683"/>
      <c r="BB84" s="683"/>
      <c r="BC84" s="1219">
        <f t="shared" ref="BC84" si="111">+$J84</f>
        <v>937</v>
      </c>
      <c r="BD84" s="1249">
        <f>+P84</f>
        <v>40</v>
      </c>
      <c r="BE84" s="308">
        <f t="shared" si="98"/>
        <v>0</v>
      </c>
      <c r="BF84" s="683"/>
      <c r="BG84" s="683"/>
      <c r="BH84" s="683"/>
      <c r="BI84" s="683"/>
      <c r="BJ84" s="683"/>
      <c r="BK84" s="683"/>
      <c r="BL84" s="1219">
        <f t="shared" ref="BL84" si="112">+$J84</f>
        <v>937</v>
      </c>
      <c r="BM84" s="1252">
        <f>+Q84</f>
        <v>0</v>
      </c>
      <c r="BN84" s="308">
        <f t="shared" si="100"/>
        <v>0</v>
      </c>
      <c r="BO84" s="683"/>
      <c r="BP84" s="683"/>
      <c r="BQ84" s="683"/>
      <c r="BR84" s="683"/>
      <c r="BS84" s="683"/>
      <c r="BT84" s="683"/>
      <c r="BU84" s="1204"/>
      <c r="BV84" s="1205"/>
      <c r="BW84" s="1205"/>
      <c r="BX84" s="1205"/>
      <c r="BY84" s="1205"/>
      <c r="BZ84" s="1205"/>
      <c r="CA84" s="1205"/>
      <c r="CB84" s="1205"/>
      <c r="CC84" s="1206"/>
    </row>
    <row r="85" spans="1:81" s="690" customFormat="1" ht="40.15" customHeight="1" x14ac:dyDescent="0.25">
      <c r="A85" s="673"/>
      <c r="B85" s="1334"/>
      <c r="C85" s="1315"/>
      <c r="D85" s="1097"/>
      <c r="E85" s="1094"/>
      <c r="F85" s="1094"/>
      <c r="G85" s="1094"/>
      <c r="H85" s="1094"/>
      <c r="I85" s="1447"/>
      <c r="J85" s="1220"/>
      <c r="K85" s="1217"/>
      <c r="L85" s="1223"/>
      <c r="M85" s="1226"/>
      <c r="N85" s="1229"/>
      <c r="O85" s="1232"/>
      <c r="P85" s="1235"/>
      <c r="Q85" s="1238"/>
      <c r="R85" s="1220"/>
      <c r="S85" s="937" t="s">
        <v>7741</v>
      </c>
      <c r="T85" s="709" t="s">
        <v>3833</v>
      </c>
      <c r="U85" s="709" t="s">
        <v>3839</v>
      </c>
      <c r="V85" s="709" t="s">
        <v>3842</v>
      </c>
      <c r="W85" s="377" t="s">
        <v>7788</v>
      </c>
      <c r="X85" s="670">
        <v>44607</v>
      </c>
      <c r="Y85" s="670">
        <v>44926</v>
      </c>
      <c r="Z85" s="670"/>
      <c r="AA85" s="670"/>
      <c r="AB85" s="1220"/>
      <c r="AC85" s="1241"/>
      <c r="AD85" s="303">
        <f t="shared" si="74"/>
        <v>10</v>
      </c>
      <c r="AE85" s="303">
        <f t="shared" si="74"/>
        <v>10</v>
      </c>
      <c r="AF85" s="303">
        <f t="shared" si="74"/>
        <v>0</v>
      </c>
      <c r="AG85" s="303">
        <f t="shared" si="74"/>
        <v>0</v>
      </c>
      <c r="AH85" s="303">
        <f t="shared" si="74"/>
        <v>0</v>
      </c>
      <c r="AI85" s="303">
        <f t="shared" si="74"/>
        <v>0</v>
      </c>
      <c r="AJ85" s="303">
        <f t="shared" si="74"/>
        <v>0</v>
      </c>
      <c r="AK85" s="1220"/>
      <c r="AL85" s="1244"/>
      <c r="AM85" s="1015">
        <f t="shared" si="94"/>
        <v>2.5</v>
      </c>
      <c r="AN85" s="1016">
        <v>2.5</v>
      </c>
      <c r="AO85" s="684"/>
      <c r="AP85" s="684"/>
      <c r="AQ85" s="684"/>
      <c r="AR85" s="684"/>
      <c r="AS85" s="684"/>
      <c r="AT85" s="1220"/>
      <c r="AU85" s="1247"/>
      <c r="AV85" s="1015">
        <f t="shared" si="96"/>
        <v>2.5</v>
      </c>
      <c r="AW85" s="1016">
        <v>2.5</v>
      </c>
      <c r="AX85" s="684"/>
      <c r="AY85" s="684"/>
      <c r="AZ85" s="684"/>
      <c r="BA85" s="684"/>
      <c r="BB85" s="684"/>
      <c r="BC85" s="1220"/>
      <c r="BD85" s="1250"/>
      <c r="BE85" s="1015">
        <f t="shared" si="98"/>
        <v>2.5</v>
      </c>
      <c r="BF85" s="1016">
        <v>2.5</v>
      </c>
      <c r="BG85" s="684"/>
      <c r="BH85" s="684"/>
      <c r="BI85" s="684"/>
      <c r="BJ85" s="684"/>
      <c r="BK85" s="684"/>
      <c r="BL85" s="1220"/>
      <c r="BM85" s="1253"/>
      <c r="BN85" s="1015">
        <f t="shared" si="100"/>
        <v>2.5</v>
      </c>
      <c r="BO85" s="1016">
        <v>2.5</v>
      </c>
      <c r="BP85" s="684"/>
      <c r="BQ85" s="684"/>
      <c r="BR85" s="684"/>
      <c r="BS85" s="684"/>
      <c r="BT85" s="684"/>
      <c r="BU85" s="1207"/>
      <c r="BV85" s="1208"/>
      <c r="BW85" s="1208"/>
      <c r="BX85" s="1208"/>
      <c r="BY85" s="1208"/>
      <c r="BZ85" s="1208"/>
      <c r="CA85" s="1208"/>
      <c r="CB85" s="1208"/>
      <c r="CC85" s="1209"/>
    </row>
    <row r="86" spans="1:81" s="690" customFormat="1" ht="40.15" customHeight="1" x14ac:dyDescent="0.25">
      <c r="A86" s="673"/>
      <c r="B86" s="1334"/>
      <c r="C86" s="1315"/>
      <c r="D86" s="1097"/>
      <c r="E86" s="1094"/>
      <c r="F86" s="1094"/>
      <c r="G86" s="1094"/>
      <c r="H86" s="1094"/>
      <c r="I86" s="1447"/>
      <c r="J86" s="1220"/>
      <c r="K86" s="1217"/>
      <c r="L86" s="1223"/>
      <c r="M86" s="1226"/>
      <c r="N86" s="1229"/>
      <c r="O86" s="1232"/>
      <c r="P86" s="1235"/>
      <c r="Q86" s="1238"/>
      <c r="R86" s="1220"/>
      <c r="S86" s="937" t="s">
        <v>7789</v>
      </c>
      <c r="T86" s="709" t="s">
        <v>3833</v>
      </c>
      <c r="U86" s="709" t="s">
        <v>3839</v>
      </c>
      <c r="V86" s="709" t="s">
        <v>3843</v>
      </c>
      <c r="W86" s="377" t="s">
        <v>7708</v>
      </c>
      <c r="X86" s="670">
        <v>44607</v>
      </c>
      <c r="Y86" s="670">
        <v>44926</v>
      </c>
      <c r="Z86" s="670"/>
      <c r="AA86" s="670"/>
      <c r="AB86" s="1220"/>
      <c r="AC86" s="1241"/>
      <c r="AD86" s="303">
        <f t="shared" si="74"/>
        <v>0</v>
      </c>
      <c r="AE86" s="303">
        <f t="shared" si="74"/>
        <v>0</v>
      </c>
      <c r="AF86" s="303">
        <f t="shared" si="74"/>
        <v>0</v>
      </c>
      <c r="AG86" s="303">
        <f t="shared" si="74"/>
        <v>0</v>
      </c>
      <c r="AH86" s="303">
        <f t="shared" si="74"/>
        <v>0</v>
      </c>
      <c r="AI86" s="303">
        <f t="shared" si="74"/>
        <v>0</v>
      </c>
      <c r="AJ86" s="303">
        <f t="shared" si="74"/>
        <v>0</v>
      </c>
      <c r="AK86" s="1220"/>
      <c r="AL86" s="1244"/>
      <c r="AM86" s="303">
        <f t="shared" si="94"/>
        <v>0</v>
      </c>
      <c r="AN86" s="684"/>
      <c r="AO86" s="684"/>
      <c r="AP86" s="684"/>
      <c r="AQ86" s="684"/>
      <c r="AR86" s="684"/>
      <c r="AS86" s="684"/>
      <c r="AT86" s="1220"/>
      <c r="AU86" s="1247"/>
      <c r="AV86" s="303">
        <f t="shared" si="96"/>
        <v>0</v>
      </c>
      <c r="AW86" s="684"/>
      <c r="AX86" s="684"/>
      <c r="AY86" s="684"/>
      <c r="AZ86" s="684"/>
      <c r="BA86" s="684"/>
      <c r="BB86" s="684"/>
      <c r="BC86" s="1220"/>
      <c r="BD86" s="1250"/>
      <c r="BE86" s="303">
        <f t="shared" si="98"/>
        <v>0</v>
      </c>
      <c r="BF86" s="684"/>
      <c r="BG86" s="684"/>
      <c r="BH86" s="684"/>
      <c r="BI86" s="684"/>
      <c r="BJ86" s="684"/>
      <c r="BK86" s="684"/>
      <c r="BL86" s="1220"/>
      <c r="BM86" s="1253"/>
      <c r="BN86" s="303">
        <f t="shared" si="100"/>
        <v>0</v>
      </c>
      <c r="BO86" s="684"/>
      <c r="BP86" s="684"/>
      <c r="BQ86" s="684"/>
      <c r="BR86" s="684"/>
      <c r="BS86" s="684"/>
      <c r="BT86" s="684"/>
      <c r="BU86" s="1207"/>
      <c r="BV86" s="1208"/>
      <c r="BW86" s="1208"/>
      <c r="BX86" s="1208"/>
      <c r="BY86" s="1208"/>
      <c r="BZ86" s="1208"/>
      <c r="CA86" s="1208"/>
      <c r="CB86" s="1208"/>
      <c r="CC86" s="1209"/>
    </row>
    <row r="87" spans="1:81" s="690" customFormat="1" ht="40.15" customHeight="1" thickBot="1" x14ac:dyDescent="0.3">
      <c r="A87" s="673"/>
      <c r="B87" s="1334"/>
      <c r="C87" s="1315"/>
      <c r="D87" s="1098"/>
      <c r="E87" s="1095"/>
      <c r="F87" s="1095"/>
      <c r="G87" s="1095"/>
      <c r="H87" s="1095"/>
      <c r="I87" s="1448"/>
      <c r="J87" s="1221"/>
      <c r="K87" s="1218"/>
      <c r="L87" s="1224"/>
      <c r="M87" s="1227"/>
      <c r="N87" s="1230"/>
      <c r="O87" s="1233"/>
      <c r="P87" s="1236"/>
      <c r="Q87" s="1239"/>
      <c r="R87" s="1221"/>
      <c r="S87" s="938"/>
      <c r="T87" s="710"/>
      <c r="U87" s="710"/>
      <c r="V87" s="710"/>
      <c r="W87" s="679"/>
      <c r="X87" s="671"/>
      <c r="Y87" s="671"/>
      <c r="Z87" s="671"/>
      <c r="AA87" s="671"/>
      <c r="AB87" s="1221"/>
      <c r="AC87" s="1242"/>
      <c r="AD87" s="306">
        <f t="shared" si="74"/>
        <v>0</v>
      </c>
      <c r="AE87" s="306">
        <f t="shared" si="74"/>
        <v>0</v>
      </c>
      <c r="AF87" s="306">
        <f t="shared" si="74"/>
        <v>0</v>
      </c>
      <c r="AG87" s="306">
        <f t="shared" si="74"/>
        <v>0</v>
      </c>
      <c r="AH87" s="306">
        <f t="shared" si="74"/>
        <v>0</v>
      </c>
      <c r="AI87" s="306">
        <f t="shared" si="74"/>
        <v>0</v>
      </c>
      <c r="AJ87" s="306">
        <f t="shared" si="74"/>
        <v>0</v>
      </c>
      <c r="AK87" s="1221"/>
      <c r="AL87" s="1245"/>
      <c r="AM87" s="306">
        <f t="shared" si="94"/>
        <v>0</v>
      </c>
      <c r="AN87" s="685"/>
      <c r="AO87" s="685"/>
      <c r="AP87" s="685"/>
      <c r="AQ87" s="685"/>
      <c r="AR87" s="685"/>
      <c r="AS87" s="685"/>
      <c r="AT87" s="1221"/>
      <c r="AU87" s="1248"/>
      <c r="AV87" s="306">
        <f t="shared" si="96"/>
        <v>0</v>
      </c>
      <c r="AW87" s="685"/>
      <c r="AX87" s="685"/>
      <c r="AY87" s="685"/>
      <c r="AZ87" s="685"/>
      <c r="BA87" s="685"/>
      <c r="BB87" s="685"/>
      <c r="BC87" s="1221"/>
      <c r="BD87" s="1251"/>
      <c r="BE87" s="306">
        <f t="shared" si="98"/>
        <v>0</v>
      </c>
      <c r="BF87" s="685"/>
      <c r="BG87" s="685"/>
      <c r="BH87" s="685"/>
      <c r="BI87" s="685"/>
      <c r="BJ87" s="685"/>
      <c r="BK87" s="685"/>
      <c r="BL87" s="1221"/>
      <c r="BM87" s="1254"/>
      <c r="BN87" s="306">
        <f t="shared" si="100"/>
        <v>0</v>
      </c>
      <c r="BO87" s="685"/>
      <c r="BP87" s="685"/>
      <c r="BQ87" s="685"/>
      <c r="BR87" s="685"/>
      <c r="BS87" s="685"/>
      <c r="BT87" s="685"/>
      <c r="BU87" s="1210"/>
      <c r="BV87" s="1211"/>
      <c r="BW87" s="1211"/>
      <c r="BX87" s="1211"/>
      <c r="BY87" s="1211"/>
      <c r="BZ87" s="1211"/>
      <c r="CA87" s="1211"/>
      <c r="CB87" s="1211"/>
      <c r="CC87" s="1212"/>
    </row>
    <row r="88" spans="1:81" s="690" customFormat="1" ht="40.15" customHeight="1" thickTop="1" x14ac:dyDescent="0.25">
      <c r="A88" s="673"/>
      <c r="B88" s="1334"/>
      <c r="C88" s="1315"/>
      <c r="D88" s="1096">
        <v>2301</v>
      </c>
      <c r="E88" s="1093" t="s">
        <v>7670</v>
      </c>
      <c r="F88" s="1093">
        <v>2301079</v>
      </c>
      <c r="G88" s="1093" t="s">
        <v>7756</v>
      </c>
      <c r="H88" s="1093" t="s">
        <v>7672</v>
      </c>
      <c r="I88" s="1446">
        <v>2021004540213</v>
      </c>
      <c r="J88" s="1219">
        <v>938</v>
      </c>
      <c r="K88" s="1216" t="str">
        <f>+[28]Metas!K1096</f>
        <v>Instituciones Educativas con continuidad de conectividad</v>
      </c>
      <c r="L88" s="1222">
        <v>100</v>
      </c>
      <c r="M88" s="1225">
        <f>SUM(N88:Q88)</f>
        <v>100</v>
      </c>
      <c r="N88" s="1228"/>
      <c r="O88" s="1231">
        <v>100</v>
      </c>
      <c r="P88" s="1234"/>
      <c r="Q88" s="1237"/>
      <c r="R88" s="1219">
        <f>+$J88</f>
        <v>938</v>
      </c>
      <c r="S88" s="958" t="s">
        <v>7790</v>
      </c>
      <c r="T88" s="709" t="s">
        <v>3833</v>
      </c>
      <c r="U88" s="709" t="s">
        <v>3839</v>
      </c>
      <c r="V88" s="709" t="s">
        <v>3842</v>
      </c>
      <c r="W88" s="375" t="s">
        <v>7787</v>
      </c>
      <c r="X88" s="670" t="s">
        <v>7791</v>
      </c>
      <c r="Y88" s="670">
        <v>44926</v>
      </c>
      <c r="Z88" s="669"/>
      <c r="AA88" s="669"/>
      <c r="AB88" s="1219">
        <f t="shared" ref="AB88" si="113">+$J88</f>
        <v>938</v>
      </c>
      <c r="AC88" s="1240">
        <f t="shared" ref="AC88" si="114">+L88</f>
        <v>100</v>
      </c>
      <c r="AD88" s="308">
        <f t="shared" si="74"/>
        <v>4</v>
      </c>
      <c r="AE88" s="308">
        <f t="shared" si="74"/>
        <v>4</v>
      </c>
      <c r="AF88" s="308">
        <f t="shared" si="74"/>
        <v>0</v>
      </c>
      <c r="AG88" s="308">
        <f t="shared" si="74"/>
        <v>0</v>
      </c>
      <c r="AH88" s="308">
        <f t="shared" si="74"/>
        <v>0</v>
      </c>
      <c r="AI88" s="308">
        <f t="shared" si="74"/>
        <v>0</v>
      </c>
      <c r="AJ88" s="308">
        <f t="shared" si="74"/>
        <v>0</v>
      </c>
      <c r="AK88" s="1219">
        <f t="shared" ref="AK88" si="115">+$J88</f>
        <v>938</v>
      </c>
      <c r="AL88" s="1243">
        <f>+N88</f>
        <v>0</v>
      </c>
      <c r="AM88" s="308">
        <f t="shared" si="94"/>
        <v>1</v>
      </c>
      <c r="AN88" s="683">
        <v>1</v>
      </c>
      <c r="AO88" s="683"/>
      <c r="AP88" s="683"/>
      <c r="AQ88" s="683"/>
      <c r="AR88" s="683"/>
      <c r="AS88" s="683"/>
      <c r="AT88" s="1219">
        <f t="shared" ref="AT88" si="116">+$J88</f>
        <v>938</v>
      </c>
      <c r="AU88" s="1246">
        <f>+O88</f>
        <v>100</v>
      </c>
      <c r="AV88" s="308">
        <f t="shared" si="96"/>
        <v>1</v>
      </c>
      <c r="AW88" s="683">
        <v>1</v>
      </c>
      <c r="AX88" s="683"/>
      <c r="AY88" s="683"/>
      <c r="AZ88" s="683"/>
      <c r="BA88" s="683"/>
      <c r="BB88" s="683"/>
      <c r="BC88" s="1219">
        <f t="shared" ref="BC88" si="117">+$J88</f>
        <v>938</v>
      </c>
      <c r="BD88" s="1249">
        <f>+P88</f>
        <v>0</v>
      </c>
      <c r="BE88" s="308">
        <f t="shared" si="98"/>
        <v>1</v>
      </c>
      <c r="BF88" s="683">
        <v>1</v>
      </c>
      <c r="BG88" s="683"/>
      <c r="BH88" s="683"/>
      <c r="BI88" s="683"/>
      <c r="BJ88" s="683"/>
      <c r="BK88" s="683"/>
      <c r="BL88" s="1219">
        <f t="shared" ref="BL88" si="118">+$J88</f>
        <v>938</v>
      </c>
      <c r="BM88" s="1252">
        <f>+Q88</f>
        <v>0</v>
      </c>
      <c r="BN88" s="308">
        <f t="shared" si="100"/>
        <v>1</v>
      </c>
      <c r="BO88" s="683">
        <v>1</v>
      </c>
      <c r="BP88" s="683"/>
      <c r="BQ88" s="683"/>
      <c r="BR88" s="683"/>
      <c r="BS88" s="683"/>
      <c r="BT88" s="683"/>
      <c r="BU88" s="1204"/>
      <c r="BV88" s="1205"/>
      <c r="BW88" s="1205"/>
      <c r="BX88" s="1205"/>
      <c r="BY88" s="1205"/>
      <c r="BZ88" s="1205"/>
      <c r="CA88" s="1205"/>
      <c r="CB88" s="1205"/>
      <c r="CC88" s="1206"/>
    </row>
    <row r="89" spans="1:81" s="690" customFormat="1" ht="40.15" customHeight="1" x14ac:dyDescent="0.25">
      <c r="A89" s="673"/>
      <c r="B89" s="1334"/>
      <c r="C89" s="1315"/>
      <c r="D89" s="1097"/>
      <c r="E89" s="1094"/>
      <c r="F89" s="1094"/>
      <c r="G89" s="1094"/>
      <c r="H89" s="1094"/>
      <c r="I89" s="1447"/>
      <c r="J89" s="1220"/>
      <c r="K89" s="1217"/>
      <c r="L89" s="1223"/>
      <c r="M89" s="1226"/>
      <c r="N89" s="1229"/>
      <c r="O89" s="1232"/>
      <c r="P89" s="1235"/>
      <c r="Q89" s="1238"/>
      <c r="R89" s="1220"/>
      <c r="S89" s="937" t="s">
        <v>7741</v>
      </c>
      <c r="T89" s="709" t="s">
        <v>3833</v>
      </c>
      <c r="U89" s="709" t="s">
        <v>3839</v>
      </c>
      <c r="V89" s="709" t="s">
        <v>3842</v>
      </c>
      <c r="W89" s="377" t="s">
        <v>7788</v>
      </c>
      <c r="X89" s="670">
        <v>44607</v>
      </c>
      <c r="Y89" s="670">
        <v>44926</v>
      </c>
      <c r="Z89" s="670"/>
      <c r="AA89" s="670"/>
      <c r="AB89" s="1220"/>
      <c r="AC89" s="1241"/>
      <c r="AD89" s="303">
        <f t="shared" si="74"/>
        <v>100</v>
      </c>
      <c r="AE89" s="303">
        <f t="shared" si="74"/>
        <v>100</v>
      </c>
      <c r="AF89" s="303">
        <f t="shared" si="74"/>
        <v>0</v>
      </c>
      <c r="AG89" s="303">
        <f t="shared" si="74"/>
        <v>0</v>
      </c>
      <c r="AH89" s="303">
        <f t="shared" si="74"/>
        <v>0</v>
      </c>
      <c r="AI89" s="303">
        <f t="shared" si="74"/>
        <v>0</v>
      </c>
      <c r="AJ89" s="303">
        <f t="shared" si="74"/>
        <v>0</v>
      </c>
      <c r="AK89" s="1220"/>
      <c r="AL89" s="1244"/>
      <c r="AM89" s="303">
        <f t="shared" si="94"/>
        <v>0</v>
      </c>
      <c r="AN89" s="684"/>
      <c r="AO89" s="684"/>
      <c r="AP89" s="684"/>
      <c r="AQ89" s="684"/>
      <c r="AR89" s="684"/>
      <c r="AS89" s="684"/>
      <c r="AT89" s="1220"/>
      <c r="AU89" s="1247"/>
      <c r="AV89" s="303">
        <f t="shared" si="96"/>
        <v>100</v>
      </c>
      <c r="AW89" s="684">
        <v>100</v>
      </c>
      <c r="AX89" s="684"/>
      <c r="AY89" s="684"/>
      <c r="AZ89" s="684"/>
      <c r="BA89" s="684"/>
      <c r="BB89" s="684"/>
      <c r="BC89" s="1220"/>
      <c r="BD89" s="1250"/>
      <c r="BE89" s="303">
        <f t="shared" si="98"/>
        <v>0</v>
      </c>
      <c r="BF89" s="684"/>
      <c r="BG89" s="684"/>
      <c r="BH89" s="684"/>
      <c r="BI89" s="684"/>
      <c r="BJ89" s="684"/>
      <c r="BK89" s="684"/>
      <c r="BL89" s="1220"/>
      <c r="BM89" s="1253"/>
      <c r="BN89" s="303">
        <f t="shared" si="100"/>
        <v>0</v>
      </c>
      <c r="BO89" s="684"/>
      <c r="BP89" s="684"/>
      <c r="BQ89" s="684"/>
      <c r="BR89" s="684"/>
      <c r="BS89" s="684"/>
      <c r="BT89" s="684"/>
      <c r="BU89" s="1207"/>
      <c r="BV89" s="1208"/>
      <c r="BW89" s="1208"/>
      <c r="BX89" s="1208"/>
      <c r="BY89" s="1208"/>
      <c r="BZ89" s="1208"/>
      <c r="CA89" s="1208"/>
      <c r="CB89" s="1208"/>
      <c r="CC89" s="1209"/>
    </row>
    <row r="90" spans="1:81" s="690" customFormat="1" ht="40.15" customHeight="1" x14ac:dyDescent="0.25">
      <c r="A90" s="673"/>
      <c r="B90" s="1334"/>
      <c r="C90" s="1315"/>
      <c r="D90" s="1097"/>
      <c r="E90" s="1094"/>
      <c r="F90" s="1094"/>
      <c r="G90" s="1094"/>
      <c r="H90" s="1094"/>
      <c r="I90" s="1447"/>
      <c r="J90" s="1220"/>
      <c r="K90" s="1217"/>
      <c r="L90" s="1223"/>
      <c r="M90" s="1226"/>
      <c r="N90" s="1229"/>
      <c r="O90" s="1232"/>
      <c r="P90" s="1235"/>
      <c r="Q90" s="1238"/>
      <c r="R90" s="1220"/>
      <c r="S90" s="678"/>
      <c r="T90" s="709"/>
      <c r="U90" s="709"/>
      <c r="V90" s="709"/>
      <c r="W90" s="678"/>
      <c r="X90" s="670"/>
      <c r="Y90" s="670"/>
      <c r="Z90" s="670"/>
      <c r="AA90" s="670"/>
      <c r="AB90" s="1220"/>
      <c r="AC90" s="1241"/>
      <c r="AD90" s="303">
        <f t="shared" si="74"/>
        <v>0</v>
      </c>
      <c r="AE90" s="303">
        <f t="shared" si="74"/>
        <v>0</v>
      </c>
      <c r="AF90" s="303">
        <f t="shared" si="74"/>
        <v>0</v>
      </c>
      <c r="AG90" s="303">
        <f t="shared" si="74"/>
        <v>0</v>
      </c>
      <c r="AH90" s="303">
        <f t="shared" si="74"/>
        <v>0</v>
      </c>
      <c r="AI90" s="303">
        <f t="shared" si="74"/>
        <v>0</v>
      </c>
      <c r="AJ90" s="303">
        <f t="shared" si="74"/>
        <v>0</v>
      </c>
      <c r="AK90" s="1220"/>
      <c r="AL90" s="1244"/>
      <c r="AM90" s="303">
        <f t="shared" si="94"/>
        <v>0</v>
      </c>
      <c r="AN90" s="684"/>
      <c r="AO90" s="684"/>
      <c r="AP90" s="684"/>
      <c r="AQ90" s="684"/>
      <c r="AR90" s="684"/>
      <c r="AS90" s="684"/>
      <c r="AT90" s="1220"/>
      <c r="AU90" s="1247"/>
      <c r="AV90" s="303">
        <f t="shared" si="96"/>
        <v>0</v>
      </c>
      <c r="AW90" s="684"/>
      <c r="AX90" s="684"/>
      <c r="AY90" s="684"/>
      <c r="AZ90" s="684"/>
      <c r="BA90" s="684"/>
      <c r="BB90" s="684"/>
      <c r="BC90" s="1220"/>
      <c r="BD90" s="1250"/>
      <c r="BE90" s="303">
        <f t="shared" si="98"/>
        <v>0</v>
      </c>
      <c r="BF90" s="684"/>
      <c r="BG90" s="684"/>
      <c r="BH90" s="684"/>
      <c r="BI90" s="684"/>
      <c r="BJ90" s="684"/>
      <c r="BK90" s="684"/>
      <c r="BL90" s="1220"/>
      <c r="BM90" s="1253"/>
      <c r="BN90" s="303">
        <f t="shared" si="100"/>
        <v>0</v>
      </c>
      <c r="BO90" s="684"/>
      <c r="BP90" s="684"/>
      <c r="BQ90" s="684"/>
      <c r="BR90" s="684"/>
      <c r="BS90" s="684"/>
      <c r="BT90" s="684"/>
      <c r="BU90" s="1207"/>
      <c r="BV90" s="1208"/>
      <c r="BW90" s="1208"/>
      <c r="BX90" s="1208"/>
      <c r="BY90" s="1208"/>
      <c r="BZ90" s="1208"/>
      <c r="CA90" s="1208"/>
      <c r="CB90" s="1208"/>
      <c r="CC90" s="1209"/>
    </row>
    <row r="91" spans="1:81" s="690" customFormat="1" ht="40.15" customHeight="1" thickBot="1" x14ac:dyDescent="0.3">
      <c r="A91" s="673"/>
      <c r="B91" s="1334"/>
      <c r="C91" s="1315"/>
      <c r="D91" s="1098"/>
      <c r="E91" s="1095"/>
      <c r="F91" s="1095"/>
      <c r="G91" s="1095"/>
      <c r="H91" s="1095"/>
      <c r="I91" s="1448"/>
      <c r="J91" s="1221"/>
      <c r="K91" s="1218"/>
      <c r="L91" s="1224"/>
      <c r="M91" s="1227"/>
      <c r="N91" s="1230"/>
      <c r="O91" s="1233"/>
      <c r="P91" s="1236"/>
      <c r="Q91" s="1239"/>
      <c r="R91" s="1221"/>
      <c r="S91" s="679"/>
      <c r="T91" s="710"/>
      <c r="U91" s="710"/>
      <c r="V91" s="710"/>
      <c r="W91" s="679"/>
      <c r="X91" s="671"/>
      <c r="Y91" s="671"/>
      <c r="Z91" s="671"/>
      <c r="AA91" s="671"/>
      <c r="AB91" s="1221"/>
      <c r="AC91" s="1242"/>
      <c r="AD91" s="306">
        <f t="shared" si="74"/>
        <v>0</v>
      </c>
      <c r="AE91" s="306">
        <f t="shared" si="74"/>
        <v>0</v>
      </c>
      <c r="AF91" s="306">
        <f t="shared" si="74"/>
        <v>0</v>
      </c>
      <c r="AG91" s="306">
        <f t="shared" si="74"/>
        <v>0</v>
      </c>
      <c r="AH91" s="306">
        <f t="shared" si="74"/>
        <v>0</v>
      </c>
      <c r="AI91" s="306">
        <f t="shared" si="74"/>
        <v>0</v>
      </c>
      <c r="AJ91" s="306">
        <f t="shared" si="74"/>
        <v>0</v>
      </c>
      <c r="AK91" s="1221"/>
      <c r="AL91" s="1245"/>
      <c r="AM91" s="306">
        <f t="shared" si="94"/>
        <v>0</v>
      </c>
      <c r="AN91" s="685"/>
      <c r="AO91" s="685"/>
      <c r="AP91" s="685"/>
      <c r="AQ91" s="685"/>
      <c r="AR91" s="685"/>
      <c r="AS91" s="685"/>
      <c r="AT91" s="1221"/>
      <c r="AU91" s="1248"/>
      <c r="AV91" s="306">
        <f t="shared" si="96"/>
        <v>0</v>
      </c>
      <c r="AW91" s="685"/>
      <c r="AX91" s="685"/>
      <c r="AY91" s="685"/>
      <c r="AZ91" s="685"/>
      <c r="BA91" s="685"/>
      <c r="BB91" s="685"/>
      <c r="BC91" s="1221"/>
      <c r="BD91" s="1251"/>
      <c r="BE91" s="306">
        <f t="shared" si="98"/>
        <v>0</v>
      </c>
      <c r="BF91" s="685"/>
      <c r="BG91" s="685"/>
      <c r="BH91" s="685"/>
      <c r="BI91" s="685"/>
      <c r="BJ91" s="685"/>
      <c r="BK91" s="685"/>
      <c r="BL91" s="1221"/>
      <c r="BM91" s="1254"/>
      <c r="BN91" s="306">
        <f t="shared" si="100"/>
        <v>0</v>
      </c>
      <c r="BO91" s="685"/>
      <c r="BP91" s="685"/>
      <c r="BQ91" s="685"/>
      <c r="BR91" s="685"/>
      <c r="BS91" s="685"/>
      <c r="BT91" s="685"/>
      <c r="BU91" s="1210"/>
      <c r="BV91" s="1211"/>
      <c r="BW91" s="1211"/>
      <c r="BX91" s="1211"/>
      <c r="BY91" s="1211"/>
      <c r="BZ91" s="1211"/>
      <c r="CA91" s="1211"/>
      <c r="CB91" s="1211"/>
      <c r="CC91" s="1212"/>
    </row>
    <row r="92" spans="1:81" s="690" customFormat="1" ht="40.15" customHeight="1" thickTop="1" x14ac:dyDescent="0.25">
      <c r="A92" s="673"/>
      <c r="B92" s="1334"/>
      <c r="C92" s="1315"/>
      <c r="D92" s="1096">
        <v>2301</v>
      </c>
      <c r="E92" s="1093" t="s">
        <v>7670</v>
      </c>
      <c r="F92" s="1093">
        <v>2301079</v>
      </c>
      <c r="G92" s="1093" t="s">
        <v>7756</v>
      </c>
      <c r="H92" s="1093" t="s">
        <v>7672</v>
      </c>
      <c r="I92" s="1446">
        <v>2021004540213</v>
      </c>
      <c r="J92" s="1219">
        <v>939</v>
      </c>
      <c r="K92" s="1216" t="str">
        <f>+[28]Metas!K1097</f>
        <v>Nuevos hogares de estrato 1 y 2 con conexión a internet</v>
      </c>
      <c r="L92" s="1222">
        <v>1000</v>
      </c>
      <c r="M92" s="1225">
        <f>SUM(N92:Q92)</f>
        <v>1000</v>
      </c>
      <c r="N92" s="1228"/>
      <c r="O92" s="1231"/>
      <c r="P92" s="1234">
        <v>500</v>
      </c>
      <c r="Q92" s="1237">
        <v>500</v>
      </c>
      <c r="R92" s="1219">
        <f>+$J92</f>
        <v>939</v>
      </c>
      <c r="S92" s="958" t="s">
        <v>7792</v>
      </c>
      <c r="T92" s="709" t="s">
        <v>3833</v>
      </c>
      <c r="U92" s="709" t="s">
        <v>3839</v>
      </c>
      <c r="V92" s="709" t="s">
        <v>3842</v>
      </c>
      <c r="W92" s="375" t="s">
        <v>7787</v>
      </c>
      <c r="X92" s="670">
        <v>44607</v>
      </c>
      <c r="Y92" s="670">
        <v>44926</v>
      </c>
      <c r="Z92" s="669"/>
      <c r="AA92" s="669"/>
      <c r="AB92" s="1219">
        <f t="shared" ref="AB92" si="119">+$J92</f>
        <v>939</v>
      </c>
      <c r="AC92" s="1240">
        <f t="shared" ref="AC92" si="120">+L92</f>
        <v>1000</v>
      </c>
      <c r="AD92" s="308">
        <f t="shared" si="74"/>
        <v>300</v>
      </c>
      <c r="AE92" s="308">
        <f t="shared" si="74"/>
        <v>300</v>
      </c>
      <c r="AF92" s="308">
        <f t="shared" si="74"/>
        <v>0</v>
      </c>
      <c r="AG92" s="308">
        <f t="shared" si="74"/>
        <v>0</v>
      </c>
      <c r="AH92" s="308">
        <f t="shared" si="74"/>
        <v>0</v>
      </c>
      <c r="AI92" s="308">
        <f t="shared" si="74"/>
        <v>0</v>
      </c>
      <c r="AJ92" s="308">
        <f t="shared" si="74"/>
        <v>0</v>
      </c>
      <c r="AK92" s="1219">
        <f t="shared" ref="AK92" si="121">+$J92</f>
        <v>939</v>
      </c>
      <c r="AL92" s="1243">
        <f>+N92</f>
        <v>0</v>
      </c>
      <c r="AM92" s="308">
        <f t="shared" si="94"/>
        <v>0</v>
      </c>
      <c r="AN92" s="683"/>
      <c r="AO92" s="683"/>
      <c r="AP92" s="683"/>
      <c r="AQ92" s="683"/>
      <c r="AR92" s="683"/>
      <c r="AS92" s="683"/>
      <c r="AT92" s="1219">
        <f t="shared" ref="AT92" si="122">+$J92</f>
        <v>939</v>
      </c>
      <c r="AU92" s="1246">
        <f>+O92</f>
        <v>0</v>
      </c>
      <c r="AV92" s="308">
        <f t="shared" si="96"/>
        <v>0</v>
      </c>
      <c r="AW92" s="683"/>
      <c r="AX92" s="683"/>
      <c r="AY92" s="683"/>
      <c r="AZ92" s="683"/>
      <c r="BA92" s="683"/>
      <c r="BB92" s="683"/>
      <c r="BC92" s="1219">
        <f t="shared" ref="BC92" si="123">+$J92</f>
        <v>939</v>
      </c>
      <c r="BD92" s="1249">
        <f>+P92</f>
        <v>500</v>
      </c>
      <c r="BE92" s="308">
        <f t="shared" si="98"/>
        <v>150</v>
      </c>
      <c r="BF92" s="683">
        <v>150</v>
      </c>
      <c r="BG92" s="683"/>
      <c r="BH92" s="683"/>
      <c r="BI92" s="683"/>
      <c r="BJ92" s="683"/>
      <c r="BK92" s="683"/>
      <c r="BL92" s="1219">
        <f t="shared" ref="BL92" si="124">+$J92</f>
        <v>939</v>
      </c>
      <c r="BM92" s="1252">
        <f>+Q92</f>
        <v>500</v>
      </c>
      <c r="BN92" s="308">
        <f t="shared" si="100"/>
        <v>150</v>
      </c>
      <c r="BO92" s="683">
        <v>150</v>
      </c>
      <c r="BP92" s="683"/>
      <c r="BQ92" s="683"/>
      <c r="BR92" s="683"/>
      <c r="BS92" s="683"/>
      <c r="BT92" s="683"/>
      <c r="BU92" s="1204"/>
      <c r="BV92" s="1205"/>
      <c r="BW92" s="1205"/>
      <c r="BX92" s="1205"/>
      <c r="BY92" s="1205"/>
      <c r="BZ92" s="1205"/>
      <c r="CA92" s="1205"/>
      <c r="CB92" s="1205"/>
      <c r="CC92" s="1206"/>
    </row>
    <row r="93" spans="1:81" s="690" customFormat="1" ht="40.15" customHeight="1" x14ac:dyDescent="0.25">
      <c r="A93" s="673"/>
      <c r="B93" s="1334"/>
      <c r="C93" s="1315"/>
      <c r="D93" s="1097"/>
      <c r="E93" s="1094"/>
      <c r="F93" s="1094"/>
      <c r="G93" s="1094"/>
      <c r="H93" s="1094"/>
      <c r="I93" s="1447"/>
      <c r="J93" s="1220"/>
      <c r="K93" s="1217"/>
      <c r="L93" s="1223"/>
      <c r="M93" s="1226"/>
      <c r="N93" s="1229"/>
      <c r="O93" s="1232"/>
      <c r="P93" s="1235"/>
      <c r="Q93" s="1238"/>
      <c r="R93" s="1220"/>
      <c r="S93" s="937" t="s">
        <v>7741</v>
      </c>
      <c r="T93" s="709" t="s">
        <v>3833</v>
      </c>
      <c r="U93" s="709" t="s">
        <v>3839</v>
      </c>
      <c r="V93" s="709" t="s">
        <v>3842</v>
      </c>
      <c r="W93" s="377" t="s">
        <v>7788</v>
      </c>
      <c r="X93" s="670">
        <v>44607</v>
      </c>
      <c r="Y93" s="670">
        <v>44926</v>
      </c>
      <c r="Z93" s="670"/>
      <c r="AA93" s="670"/>
      <c r="AB93" s="1220"/>
      <c r="AC93" s="1241"/>
      <c r="AD93" s="303">
        <f t="shared" si="74"/>
        <v>4</v>
      </c>
      <c r="AE93" s="303">
        <f t="shared" si="74"/>
        <v>4</v>
      </c>
      <c r="AF93" s="303">
        <f t="shared" si="74"/>
        <v>0</v>
      </c>
      <c r="AG93" s="303">
        <f t="shared" si="74"/>
        <v>0</v>
      </c>
      <c r="AH93" s="303">
        <f t="shared" si="74"/>
        <v>0</v>
      </c>
      <c r="AI93" s="303">
        <f t="shared" si="74"/>
        <v>0</v>
      </c>
      <c r="AJ93" s="303">
        <f t="shared" si="74"/>
        <v>0</v>
      </c>
      <c r="AK93" s="1220"/>
      <c r="AL93" s="1244"/>
      <c r="AM93" s="303">
        <f t="shared" si="94"/>
        <v>1</v>
      </c>
      <c r="AN93" s="684">
        <v>1</v>
      </c>
      <c r="AO93" s="684"/>
      <c r="AP93" s="684"/>
      <c r="AQ93" s="684"/>
      <c r="AR93" s="684"/>
      <c r="AS93" s="684"/>
      <c r="AT93" s="1220"/>
      <c r="AU93" s="1247"/>
      <c r="AV93" s="303">
        <f t="shared" si="96"/>
        <v>1</v>
      </c>
      <c r="AW93" s="684">
        <v>1</v>
      </c>
      <c r="AX93" s="684"/>
      <c r="AY93" s="684"/>
      <c r="AZ93" s="684"/>
      <c r="BA93" s="684"/>
      <c r="BB93" s="684"/>
      <c r="BC93" s="1220"/>
      <c r="BD93" s="1250"/>
      <c r="BE93" s="303">
        <f t="shared" si="98"/>
        <v>1</v>
      </c>
      <c r="BF93" s="684">
        <v>1</v>
      </c>
      <c r="BG93" s="684"/>
      <c r="BH93" s="684"/>
      <c r="BI93" s="684"/>
      <c r="BJ93" s="684"/>
      <c r="BK93" s="684"/>
      <c r="BL93" s="1220"/>
      <c r="BM93" s="1253"/>
      <c r="BN93" s="303">
        <f t="shared" si="100"/>
        <v>1</v>
      </c>
      <c r="BO93" s="684">
        <v>1</v>
      </c>
      <c r="BP93" s="684"/>
      <c r="BQ93" s="684"/>
      <c r="BR93" s="684"/>
      <c r="BS93" s="684"/>
      <c r="BT93" s="684"/>
      <c r="BU93" s="1207"/>
      <c r="BV93" s="1208"/>
      <c r="BW93" s="1208"/>
      <c r="BX93" s="1208"/>
      <c r="BY93" s="1208"/>
      <c r="BZ93" s="1208"/>
      <c r="CA93" s="1208"/>
      <c r="CB93" s="1208"/>
      <c r="CC93" s="1209"/>
    </row>
    <row r="94" spans="1:81" s="690" customFormat="1" ht="40.15" customHeight="1" x14ac:dyDescent="0.25">
      <c r="A94" s="673"/>
      <c r="B94" s="1334"/>
      <c r="C94" s="1315"/>
      <c r="D94" s="1097"/>
      <c r="E94" s="1094"/>
      <c r="F94" s="1094"/>
      <c r="G94" s="1094"/>
      <c r="H94" s="1094"/>
      <c r="I94" s="1447"/>
      <c r="J94" s="1220"/>
      <c r="K94" s="1217"/>
      <c r="L94" s="1223"/>
      <c r="M94" s="1226"/>
      <c r="N94" s="1229"/>
      <c r="O94" s="1232"/>
      <c r="P94" s="1235"/>
      <c r="Q94" s="1238"/>
      <c r="R94" s="1220"/>
      <c r="S94" s="678"/>
      <c r="T94" s="709"/>
      <c r="U94" s="709"/>
      <c r="V94" s="709"/>
      <c r="W94" s="678"/>
      <c r="X94" s="670"/>
      <c r="Y94" s="670"/>
      <c r="Z94" s="670"/>
      <c r="AA94" s="670"/>
      <c r="AB94" s="1220"/>
      <c r="AC94" s="1241"/>
      <c r="AD94" s="303">
        <f t="shared" si="74"/>
        <v>0</v>
      </c>
      <c r="AE94" s="303">
        <f t="shared" si="74"/>
        <v>0</v>
      </c>
      <c r="AF94" s="303">
        <f t="shared" si="74"/>
        <v>0</v>
      </c>
      <c r="AG94" s="303">
        <f t="shared" si="74"/>
        <v>0</v>
      </c>
      <c r="AH94" s="303">
        <f t="shared" si="74"/>
        <v>0</v>
      </c>
      <c r="AI94" s="303">
        <f t="shared" si="74"/>
        <v>0</v>
      </c>
      <c r="AJ94" s="303">
        <f t="shared" si="74"/>
        <v>0</v>
      </c>
      <c r="AK94" s="1220"/>
      <c r="AL94" s="1244"/>
      <c r="AM94" s="303">
        <f t="shared" si="94"/>
        <v>0</v>
      </c>
      <c r="AN94" s="684"/>
      <c r="AO94" s="684"/>
      <c r="AP94" s="684"/>
      <c r="AQ94" s="684"/>
      <c r="AR94" s="684"/>
      <c r="AS94" s="684"/>
      <c r="AT94" s="1220"/>
      <c r="AU94" s="1247"/>
      <c r="AV94" s="303">
        <f t="shared" si="96"/>
        <v>0</v>
      </c>
      <c r="AW94" s="684"/>
      <c r="AX94" s="684"/>
      <c r="AY94" s="684"/>
      <c r="AZ94" s="684"/>
      <c r="BA94" s="684"/>
      <c r="BB94" s="684"/>
      <c r="BC94" s="1220"/>
      <c r="BD94" s="1250"/>
      <c r="BE94" s="303">
        <f t="shared" si="98"/>
        <v>0</v>
      </c>
      <c r="BF94" s="684"/>
      <c r="BG94" s="684"/>
      <c r="BH94" s="684"/>
      <c r="BI94" s="684"/>
      <c r="BJ94" s="684"/>
      <c r="BK94" s="684"/>
      <c r="BL94" s="1220"/>
      <c r="BM94" s="1253"/>
      <c r="BN94" s="303">
        <f t="shared" si="100"/>
        <v>0</v>
      </c>
      <c r="BO94" s="684"/>
      <c r="BP94" s="684"/>
      <c r="BQ94" s="684"/>
      <c r="BR94" s="684"/>
      <c r="BS94" s="684"/>
      <c r="BT94" s="684"/>
      <c r="BU94" s="1207"/>
      <c r="BV94" s="1208"/>
      <c r="BW94" s="1208"/>
      <c r="BX94" s="1208"/>
      <c r="BY94" s="1208"/>
      <c r="BZ94" s="1208"/>
      <c r="CA94" s="1208"/>
      <c r="CB94" s="1208"/>
      <c r="CC94" s="1209"/>
    </row>
    <row r="95" spans="1:81" s="690" customFormat="1" ht="40.15" customHeight="1" thickBot="1" x14ac:dyDescent="0.3">
      <c r="A95" s="673"/>
      <c r="B95" s="1334"/>
      <c r="C95" s="1316"/>
      <c r="D95" s="1098"/>
      <c r="E95" s="1095"/>
      <c r="F95" s="1095"/>
      <c r="G95" s="1095"/>
      <c r="H95" s="1095"/>
      <c r="I95" s="1448"/>
      <c r="J95" s="1221"/>
      <c r="K95" s="1218"/>
      <c r="L95" s="1224"/>
      <c r="M95" s="1227"/>
      <c r="N95" s="1230"/>
      <c r="O95" s="1233"/>
      <c r="P95" s="1236"/>
      <c r="Q95" s="1239"/>
      <c r="R95" s="1221"/>
      <c r="S95" s="679"/>
      <c r="T95" s="710"/>
      <c r="U95" s="710"/>
      <c r="V95" s="710"/>
      <c r="W95" s="679"/>
      <c r="X95" s="671"/>
      <c r="Y95" s="671"/>
      <c r="Z95" s="671"/>
      <c r="AA95" s="671"/>
      <c r="AB95" s="1221"/>
      <c r="AC95" s="1242"/>
      <c r="AD95" s="306">
        <f t="shared" si="74"/>
        <v>0</v>
      </c>
      <c r="AE95" s="306">
        <f t="shared" si="74"/>
        <v>0</v>
      </c>
      <c r="AF95" s="306">
        <f t="shared" si="74"/>
        <v>0</v>
      </c>
      <c r="AG95" s="306">
        <f t="shared" si="74"/>
        <v>0</v>
      </c>
      <c r="AH95" s="306">
        <f t="shared" si="74"/>
        <v>0</v>
      </c>
      <c r="AI95" s="306">
        <f t="shared" si="74"/>
        <v>0</v>
      </c>
      <c r="AJ95" s="306">
        <f t="shared" si="74"/>
        <v>0</v>
      </c>
      <c r="AK95" s="1221"/>
      <c r="AL95" s="1245"/>
      <c r="AM95" s="306">
        <f t="shared" si="94"/>
        <v>0</v>
      </c>
      <c r="AN95" s="685"/>
      <c r="AO95" s="685"/>
      <c r="AP95" s="685"/>
      <c r="AQ95" s="685"/>
      <c r="AR95" s="685"/>
      <c r="AS95" s="685"/>
      <c r="AT95" s="1221"/>
      <c r="AU95" s="1248"/>
      <c r="AV95" s="306">
        <f t="shared" si="96"/>
        <v>0</v>
      </c>
      <c r="AW95" s="685"/>
      <c r="AX95" s="685"/>
      <c r="AY95" s="685"/>
      <c r="AZ95" s="685"/>
      <c r="BA95" s="685"/>
      <c r="BB95" s="685"/>
      <c r="BC95" s="1221"/>
      <c r="BD95" s="1251"/>
      <c r="BE95" s="306">
        <f t="shared" si="98"/>
        <v>0</v>
      </c>
      <c r="BF95" s="685"/>
      <c r="BG95" s="685"/>
      <c r="BH95" s="685"/>
      <c r="BI95" s="685"/>
      <c r="BJ95" s="685"/>
      <c r="BK95" s="685"/>
      <c r="BL95" s="1221"/>
      <c r="BM95" s="1254"/>
      <c r="BN95" s="306">
        <f t="shared" si="100"/>
        <v>0</v>
      </c>
      <c r="BO95" s="685"/>
      <c r="BP95" s="685"/>
      <c r="BQ95" s="685"/>
      <c r="BR95" s="685"/>
      <c r="BS95" s="685"/>
      <c r="BT95" s="685"/>
      <c r="BU95" s="1210"/>
      <c r="BV95" s="1211"/>
      <c r="BW95" s="1211"/>
      <c r="BX95" s="1211"/>
      <c r="BY95" s="1211"/>
      <c r="BZ95" s="1211"/>
      <c r="CA95" s="1211"/>
      <c r="CB95" s="1211"/>
      <c r="CC95" s="1212"/>
    </row>
    <row r="96" spans="1:81" s="690" customFormat="1" ht="40.15" customHeight="1" thickTop="1" x14ac:dyDescent="0.25">
      <c r="A96" s="673"/>
      <c r="B96" s="1334"/>
      <c r="C96" s="1314" t="s">
        <v>1582</v>
      </c>
      <c r="D96" s="1096">
        <v>2301</v>
      </c>
      <c r="E96" s="1093" t="s">
        <v>7670</v>
      </c>
      <c r="F96" s="1093">
        <v>2301064</v>
      </c>
      <c r="G96" s="1093" t="s">
        <v>7793</v>
      </c>
      <c r="H96" s="1093" t="s">
        <v>7672</v>
      </c>
      <c r="I96" s="1446">
        <v>2021004540213</v>
      </c>
      <c r="J96" s="1219">
        <v>940</v>
      </c>
      <c r="K96" s="1216" t="str">
        <f>+[28]Metas!K1098</f>
        <v>Implementación de la Política de recolección de residuos de aparatos eléctricos y electrónicos (RAEE) en IE, Entidades públicas y territoriales</v>
      </c>
      <c r="L96" s="1433">
        <v>0.05</v>
      </c>
      <c r="M96" s="1480">
        <f>SUM(N96:Q96)</f>
        <v>0.05</v>
      </c>
      <c r="N96" s="2340">
        <v>1.2500000000000001E-2</v>
      </c>
      <c r="O96" s="2341">
        <v>1.2500000000000001E-2</v>
      </c>
      <c r="P96" s="2342">
        <v>1.2500000000000001E-2</v>
      </c>
      <c r="Q96" s="2339">
        <v>1.2500000000000001E-2</v>
      </c>
      <c r="R96" s="1219">
        <f>+$J96</f>
        <v>940</v>
      </c>
      <c r="S96" s="1010" t="s">
        <v>7794</v>
      </c>
      <c r="T96" s="708" t="s">
        <v>3833</v>
      </c>
      <c r="U96" s="708" t="s">
        <v>3839</v>
      </c>
      <c r="V96" s="708" t="s">
        <v>3843</v>
      </c>
      <c r="W96" s="375" t="s">
        <v>7795</v>
      </c>
      <c r="X96" s="669">
        <v>44593</v>
      </c>
      <c r="Y96" s="669">
        <v>44895</v>
      </c>
      <c r="Z96" s="669"/>
      <c r="AA96" s="669"/>
      <c r="AB96" s="1219">
        <f t="shared" ref="AB96" si="125">+$J96</f>
        <v>940</v>
      </c>
      <c r="AC96" s="1803">
        <v>0.05</v>
      </c>
      <c r="AD96" s="308">
        <f t="shared" si="74"/>
        <v>2</v>
      </c>
      <c r="AE96" s="308">
        <f t="shared" si="74"/>
        <v>2</v>
      </c>
      <c r="AF96" s="308">
        <f t="shared" si="74"/>
        <v>0</v>
      </c>
      <c r="AG96" s="308">
        <f t="shared" si="74"/>
        <v>0</v>
      </c>
      <c r="AH96" s="308">
        <f t="shared" si="74"/>
        <v>0</v>
      </c>
      <c r="AI96" s="308">
        <f t="shared" si="74"/>
        <v>0</v>
      </c>
      <c r="AJ96" s="308">
        <f t="shared" si="74"/>
        <v>0</v>
      </c>
      <c r="AK96" s="1219">
        <f t="shared" ref="AK96" si="126">+$J96</f>
        <v>940</v>
      </c>
      <c r="AL96" s="2510">
        <v>1.25</v>
      </c>
      <c r="AM96" s="1018">
        <f t="shared" si="94"/>
        <v>0.5</v>
      </c>
      <c r="AN96" s="1019">
        <v>0.5</v>
      </c>
      <c r="AO96" s="683"/>
      <c r="AP96" s="683"/>
      <c r="AQ96" s="683"/>
      <c r="AR96" s="683"/>
      <c r="AS96" s="683"/>
      <c r="AT96" s="1219">
        <f t="shared" ref="AT96" si="127">+$J96</f>
        <v>940</v>
      </c>
      <c r="AU96" s="2223">
        <v>1.25</v>
      </c>
      <c r="AV96" s="308">
        <f t="shared" si="96"/>
        <v>0.5</v>
      </c>
      <c r="AW96" s="1019">
        <v>0.5</v>
      </c>
      <c r="AX96" s="683"/>
      <c r="AY96" s="683"/>
      <c r="AZ96" s="683"/>
      <c r="BA96" s="683"/>
      <c r="BB96" s="683"/>
      <c r="BC96" s="1219">
        <f t="shared" ref="BC96" si="128">+$J96</f>
        <v>940</v>
      </c>
      <c r="BD96" s="2220">
        <v>1.25</v>
      </c>
      <c r="BE96" s="308">
        <f t="shared" si="98"/>
        <v>0.5</v>
      </c>
      <c r="BF96" s="1019">
        <v>0.5</v>
      </c>
      <c r="BG96" s="683"/>
      <c r="BH96" s="683"/>
      <c r="BI96" s="683"/>
      <c r="BJ96" s="683"/>
      <c r="BK96" s="683"/>
      <c r="BL96" s="1219">
        <f t="shared" ref="BL96" si="129">+$J96</f>
        <v>940</v>
      </c>
      <c r="BM96" s="2225">
        <v>1.25</v>
      </c>
      <c r="BN96" s="308">
        <f t="shared" si="100"/>
        <v>0.5</v>
      </c>
      <c r="BO96" s="1019">
        <v>0.5</v>
      </c>
      <c r="BP96" s="683"/>
      <c r="BQ96" s="683"/>
      <c r="BR96" s="683"/>
      <c r="BS96" s="683"/>
      <c r="BT96" s="683"/>
      <c r="BU96" s="2462" t="s">
        <v>7796</v>
      </c>
      <c r="BV96" s="2463"/>
      <c r="BW96" s="2463"/>
      <c r="BX96" s="2463"/>
      <c r="BY96" s="2463"/>
      <c r="BZ96" s="2463"/>
      <c r="CA96" s="2463"/>
      <c r="CB96" s="2463"/>
      <c r="CC96" s="2464"/>
    </row>
    <row r="97" spans="1:81" s="690" customFormat="1" ht="40.15" customHeight="1" x14ac:dyDescent="0.25">
      <c r="A97" s="673"/>
      <c r="B97" s="1334"/>
      <c r="C97" s="1315"/>
      <c r="D97" s="1097"/>
      <c r="E97" s="1094"/>
      <c r="F97" s="1094"/>
      <c r="G97" s="1094"/>
      <c r="H97" s="1094"/>
      <c r="I97" s="1447"/>
      <c r="J97" s="1220"/>
      <c r="K97" s="1217"/>
      <c r="L97" s="1434"/>
      <c r="M97" s="1481"/>
      <c r="N97" s="2504"/>
      <c r="O97" s="2506"/>
      <c r="P97" s="2508"/>
      <c r="Q97" s="2419"/>
      <c r="R97" s="1220"/>
      <c r="S97" s="1010" t="s">
        <v>7797</v>
      </c>
      <c r="T97" s="709" t="s">
        <v>3833</v>
      </c>
      <c r="U97" s="709" t="s">
        <v>3839</v>
      </c>
      <c r="V97" s="709" t="s">
        <v>3843</v>
      </c>
      <c r="W97" s="377" t="s">
        <v>7798</v>
      </c>
      <c r="X97" s="670">
        <v>44593</v>
      </c>
      <c r="Y97" s="670">
        <v>44772</v>
      </c>
      <c r="Z97" s="670"/>
      <c r="AA97" s="670"/>
      <c r="AB97" s="1220"/>
      <c r="AC97" s="1804"/>
      <c r="AD97" s="303">
        <f t="shared" si="74"/>
        <v>3</v>
      </c>
      <c r="AE97" s="303">
        <f t="shared" si="74"/>
        <v>3</v>
      </c>
      <c r="AF97" s="303">
        <f t="shared" si="74"/>
        <v>0</v>
      </c>
      <c r="AG97" s="303">
        <f t="shared" si="74"/>
        <v>0</v>
      </c>
      <c r="AH97" s="303">
        <f t="shared" si="74"/>
        <v>0</v>
      </c>
      <c r="AI97" s="303">
        <f t="shared" si="74"/>
        <v>0</v>
      </c>
      <c r="AJ97" s="303">
        <f t="shared" si="74"/>
        <v>0</v>
      </c>
      <c r="AK97" s="1220"/>
      <c r="AL97" s="2511"/>
      <c r="AM97" s="303">
        <f t="shared" si="94"/>
        <v>1</v>
      </c>
      <c r="AN97" s="684">
        <v>1</v>
      </c>
      <c r="AO97" s="684"/>
      <c r="AP97" s="684"/>
      <c r="AQ97" s="684"/>
      <c r="AR97" s="684"/>
      <c r="AS97" s="684"/>
      <c r="AT97" s="1220"/>
      <c r="AU97" s="1577"/>
      <c r="AV97" s="303">
        <f t="shared" si="96"/>
        <v>1</v>
      </c>
      <c r="AW97" s="684">
        <v>1</v>
      </c>
      <c r="AX97" s="684"/>
      <c r="AY97" s="684"/>
      <c r="AZ97" s="684"/>
      <c r="BA97" s="684"/>
      <c r="BB97" s="684"/>
      <c r="BC97" s="1220"/>
      <c r="BD97" s="2221"/>
      <c r="BE97" s="303">
        <f t="shared" si="98"/>
        <v>1</v>
      </c>
      <c r="BF97" s="684">
        <v>1</v>
      </c>
      <c r="BG97" s="684"/>
      <c r="BH97" s="684"/>
      <c r="BI97" s="684"/>
      <c r="BJ97" s="684"/>
      <c r="BK97" s="684"/>
      <c r="BL97" s="1220"/>
      <c r="BM97" s="1537"/>
      <c r="BN97" s="303">
        <f t="shared" si="100"/>
        <v>0</v>
      </c>
      <c r="BO97" s="684"/>
      <c r="BP97" s="684"/>
      <c r="BQ97" s="684"/>
      <c r="BR97" s="684"/>
      <c r="BS97" s="684"/>
      <c r="BT97" s="684"/>
      <c r="BU97" s="1207"/>
      <c r="BV97" s="1208"/>
      <c r="BW97" s="1208"/>
      <c r="BX97" s="1208"/>
      <c r="BY97" s="1208"/>
      <c r="BZ97" s="1208"/>
      <c r="CA97" s="1208"/>
      <c r="CB97" s="1208"/>
      <c r="CC97" s="1209"/>
    </row>
    <row r="98" spans="1:81" s="690" customFormat="1" ht="40.15" customHeight="1" x14ac:dyDescent="0.25">
      <c r="A98" s="673"/>
      <c r="B98" s="1334"/>
      <c r="C98" s="1315"/>
      <c r="D98" s="1097"/>
      <c r="E98" s="1094"/>
      <c r="F98" s="1094"/>
      <c r="G98" s="1094"/>
      <c r="H98" s="1094"/>
      <c r="I98" s="1447"/>
      <c r="J98" s="1220"/>
      <c r="K98" s="1217"/>
      <c r="L98" s="1434"/>
      <c r="M98" s="1481"/>
      <c r="N98" s="2504"/>
      <c r="O98" s="2506"/>
      <c r="P98" s="2508"/>
      <c r="Q98" s="2419"/>
      <c r="R98" s="1220"/>
      <c r="S98" s="1010" t="s">
        <v>7799</v>
      </c>
      <c r="T98" s="709" t="s">
        <v>3833</v>
      </c>
      <c r="U98" s="709" t="s">
        <v>3840</v>
      </c>
      <c r="V98" s="709" t="s">
        <v>3842</v>
      </c>
      <c r="W98" s="377" t="s">
        <v>7800</v>
      </c>
      <c r="X98" s="670">
        <v>44621</v>
      </c>
      <c r="Y98" s="670">
        <v>44864</v>
      </c>
      <c r="Z98" s="670"/>
      <c r="AA98" s="670"/>
      <c r="AB98" s="1220"/>
      <c r="AC98" s="1804"/>
      <c r="AD98" s="303">
        <f t="shared" si="74"/>
        <v>4</v>
      </c>
      <c r="AE98" s="303">
        <f t="shared" si="74"/>
        <v>4</v>
      </c>
      <c r="AF98" s="303">
        <f t="shared" si="74"/>
        <v>0</v>
      </c>
      <c r="AG98" s="303">
        <f t="shared" si="74"/>
        <v>0</v>
      </c>
      <c r="AH98" s="303">
        <f t="shared" si="74"/>
        <v>0</v>
      </c>
      <c r="AI98" s="303">
        <f t="shared" si="74"/>
        <v>0</v>
      </c>
      <c r="AJ98" s="303">
        <f t="shared" si="74"/>
        <v>0</v>
      </c>
      <c r="AK98" s="1220"/>
      <c r="AL98" s="2511"/>
      <c r="AM98" s="303">
        <f t="shared" si="94"/>
        <v>1</v>
      </c>
      <c r="AN98" s="684">
        <v>1</v>
      </c>
      <c r="AO98" s="684"/>
      <c r="AP98" s="684"/>
      <c r="AQ98" s="684"/>
      <c r="AR98" s="684"/>
      <c r="AS98" s="684"/>
      <c r="AT98" s="1220"/>
      <c r="AU98" s="1577"/>
      <c r="AV98" s="303">
        <f t="shared" si="96"/>
        <v>1</v>
      </c>
      <c r="AW98" s="684">
        <v>1</v>
      </c>
      <c r="AX98" s="684"/>
      <c r="AY98" s="684"/>
      <c r="AZ98" s="684"/>
      <c r="BA98" s="684"/>
      <c r="BB98" s="684"/>
      <c r="BC98" s="1220"/>
      <c r="BD98" s="2221"/>
      <c r="BE98" s="303">
        <f t="shared" si="98"/>
        <v>1</v>
      </c>
      <c r="BF98" s="684">
        <v>1</v>
      </c>
      <c r="BG98" s="684"/>
      <c r="BH98" s="684"/>
      <c r="BI98" s="684"/>
      <c r="BJ98" s="684"/>
      <c r="BK98" s="684"/>
      <c r="BL98" s="1220"/>
      <c r="BM98" s="1537"/>
      <c r="BN98" s="303">
        <f t="shared" si="100"/>
        <v>1</v>
      </c>
      <c r="BO98" s="684">
        <v>1</v>
      </c>
      <c r="BP98" s="684"/>
      <c r="BQ98" s="684"/>
      <c r="BR98" s="684"/>
      <c r="BS98" s="684"/>
      <c r="BT98" s="684"/>
      <c r="BU98" s="1207"/>
      <c r="BV98" s="1208"/>
      <c r="BW98" s="1208"/>
      <c r="BX98" s="1208"/>
      <c r="BY98" s="1208"/>
      <c r="BZ98" s="1208"/>
      <c r="CA98" s="1208"/>
      <c r="CB98" s="1208"/>
      <c r="CC98" s="1209"/>
    </row>
    <row r="99" spans="1:81" s="690" customFormat="1" ht="40.15" customHeight="1" thickBot="1" x14ac:dyDescent="0.3">
      <c r="A99" s="673"/>
      <c r="B99" s="1335"/>
      <c r="C99" s="1316"/>
      <c r="D99" s="1098"/>
      <c r="E99" s="1095"/>
      <c r="F99" s="1095"/>
      <c r="G99" s="1095"/>
      <c r="H99" s="1095"/>
      <c r="I99" s="1448"/>
      <c r="J99" s="1221"/>
      <c r="K99" s="1218"/>
      <c r="L99" s="1490"/>
      <c r="M99" s="1491"/>
      <c r="N99" s="2505"/>
      <c r="O99" s="2507"/>
      <c r="P99" s="2509"/>
      <c r="Q99" s="2420"/>
      <c r="R99" s="1221"/>
      <c r="S99" s="679"/>
      <c r="T99" s="710"/>
      <c r="U99" s="710"/>
      <c r="V99" s="710"/>
      <c r="W99" s="679"/>
      <c r="X99" s="671"/>
      <c r="Y99" s="671"/>
      <c r="Z99" s="671"/>
      <c r="AA99" s="671"/>
      <c r="AB99" s="1221"/>
      <c r="AC99" s="1805"/>
      <c r="AD99" s="306">
        <f t="shared" si="74"/>
        <v>0</v>
      </c>
      <c r="AE99" s="306">
        <f t="shared" si="74"/>
        <v>0</v>
      </c>
      <c r="AF99" s="306">
        <f t="shared" si="74"/>
        <v>0</v>
      </c>
      <c r="AG99" s="306">
        <f t="shared" si="74"/>
        <v>0</v>
      </c>
      <c r="AH99" s="306">
        <f t="shared" si="74"/>
        <v>0</v>
      </c>
      <c r="AI99" s="306">
        <f t="shared" si="74"/>
        <v>0</v>
      </c>
      <c r="AJ99" s="306">
        <f t="shared" si="74"/>
        <v>0</v>
      </c>
      <c r="AK99" s="1221"/>
      <c r="AL99" s="2512"/>
      <c r="AM99" s="306">
        <f t="shared" si="94"/>
        <v>0</v>
      </c>
      <c r="AN99" s="685"/>
      <c r="AO99" s="685"/>
      <c r="AP99" s="685"/>
      <c r="AQ99" s="685"/>
      <c r="AR99" s="685"/>
      <c r="AS99" s="685"/>
      <c r="AT99" s="1221"/>
      <c r="AU99" s="2224"/>
      <c r="AV99" s="306">
        <f t="shared" si="96"/>
        <v>0</v>
      </c>
      <c r="AW99" s="685"/>
      <c r="AX99" s="685"/>
      <c r="AY99" s="685"/>
      <c r="AZ99" s="685"/>
      <c r="BA99" s="685"/>
      <c r="BB99" s="685"/>
      <c r="BC99" s="1221"/>
      <c r="BD99" s="2222"/>
      <c r="BE99" s="306">
        <f t="shared" si="98"/>
        <v>0</v>
      </c>
      <c r="BF99" s="685"/>
      <c r="BG99" s="685"/>
      <c r="BH99" s="685"/>
      <c r="BI99" s="685"/>
      <c r="BJ99" s="685"/>
      <c r="BK99" s="685"/>
      <c r="BL99" s="1221"/>
      <c r="BM99" s="2226"/>
      <c r="BN99" s="306">
        <f t="shared" si="100"/>
        <v>0</v>
      </c>
      <c r="BO99" s="685"/>
      <c r="BP99" s="685"/>
      <c r="BQ99" s="685"/>
      <c r="BR99" s="685"/>
      <c r="BS99" s="685"/>
      <c r="BT99" s="685"/>
      <c r="BU99" s="1210"/>
      <c r="BV99" s="1211"/>
      <c r="BW99" s="1211"/>
      <c r="BX99" s="1211"/>
      <c r="BY99" s="1211"/>
      <c r="BZ99" s="1211"/>
      <c r="CA99" s="1211"/>
      <c r="CB99" s="1211"/>
      <c r="CC99" s="1212"/>
    </row>
    <row r="100" spans="1:81" s="690" customFormat="1" ht="40.15" customHeight="1" thickTop="1" x14ac:dyDescent="0.25">
      <c r="A100" s="673"/>
      <c r="B100" s="1333" t="s">
        <v>1584</v>
      </c>
      <c r="C100" s="1314" t="s">
        <v>1587</v>
      </c>
      <c r="D100" s="1096">
        <v>2301</v>
      </c>
      <c r="E100" s="1093" t="s">
        <v>7670</v>
      </c>
      <c r="F100" s="1093">
        <v>2301075</v>
      </c>
      <c r="G100" s="1093" t="s">
        <v>7729</v>
      </c>
      <c r="H100" s="1093" t="s">
        <v>7672</v>
      </c>
      <c r="I100" s="1446">
        <v>2021004540213</v>
      </c>
      <c r="J100" s="1219">
        <v>941</v>
      </c>
      <c r="K100" s="1216" t="str">
        <f>+[28]Metas!K1100</f>
        <v xml:space="preserve">Trámites, servicios u OPAs totalmente en línea </v>
      </c>
      <c r="L100" s="1222">
        <v>1</v>
      </c>
      <c r="M100" s="1225">
        <f>SUM(N100:Q100)</f>
        <v>1</v>
      </c>
      <c r="N100" s="1228">
        <v>0.25</v>
      </c>
      <c r="O100" s="1231">
        <v>0.25</v>
      </c>
      <c r="P100" s="1234">
        <v>0.25</v>
      </c>
      <c r="Q100" s="1237">
        <v>0.25</v>
      </c>
      <c r="R100" s="1219">
        <f>+$J100</f>
        <v>941</v>
      </c>
      <c r="S100" s="375" t="s">
        <v>7801</v>
      </c>
      <c r="T100" s="708" t="s">
        <v>3833</v>
      </c>
      <c r="U100" s="708" t="s">
        <v>3838</v>
      </c>
      <c r="V100" s="708" t="s">
        <v>3842</v>
      </c>
      <c r="W100" s="375" t="s">
        <v>7802</v>
      </c>
      <c r="X100" s="669">
        <v>44589</v>
      </c>
      <c r="Y100" s="669">
        <v>44589</v>
      </c>
      <c r="Z100" s="669"/>
      <c r="AA100" s="669"/>
      <c r="AB100" s="1219">
        <f t="shared" ref="AB100" si="130">+$J100</f>
        <v>941</v>
      </c>
      <c r="AC100" s="1240">
        <f t="shared" ref="AC100" si="131">+L100</f>
        <v>1</v>
      </c>
      <c r="AD100" s="1020">
        <f t="shared" si="74"/>
        <v>2.4</v>
      </c>
      <c r="AE100" s="1018">
        <f t="shared" si="74"/>
        <v>2.4</v>
      </c>
      <c r="AF100" s="308">
        <f t="shared" si="74"/>
        <v>0</v>
      </c>
      <c r="AG100" s="308">
        <f t="shared" ref="AG100:AJ131" si="132">+AP100+AY100+BH100+BQ100</f>
        <v>0</v>
      </c>
      <c r="AH100" s="308">
        <f t="shared" si="132"/>
        <v>0</v>
      </c>
      <c r="AI100" s="308">
        <f t="shared" si="132"/>
        <v>0</v>
      </c>
      <c r="AJ100" s="308">
        <f t="shared" si="132"/>
        <v>0</v>
      </c>
      <c r="AK100" s="1219">
        <f t="shared" ref="AK100" si="133">+$J100</f>
        <v>941</v>
      </c>
      <c r="AL100" s="1243" t="s">
        <v>6098</v>
      </c>
      <c r="AM100" s="1018">
        <f t="shared" si="94"/>
        <v>0.6</v>
      </c>
      <c r="AN100" s="1019">
        <v>0.6</v>
      </c>
      <c r="AO100" s="683"/>
      <c r="AP100" s="683"/>
      <c r="AQ100" s="683"/>
      <c r="AR100" s="683"/>
      <c r="AS100" s="683"/>
      <c r="AT100" s="1219">
        <f t="shared" ref="AT100" si="134">+$J100</f>
        <v>941</v>
      </c>
      <c r="AU100" s="1246" t="s">
        <v>6098</v>
      </c>
      <c r="AV100" s="1018">
        <f t="shared" si="96"/>
        <v>0.6</v>
      </c>
      <c r="AW100" s="1019">
        <v>0.6</v>
      </c>
      <c r="AX100" s="683"/>
      <c r="AY100" s="683"/>
      <c r="AZ100" s="683"/>
      <c r="BA100" s="683"/>
      <c r="BB100" s="683"/>
      <c r="BC100" s="1219">
        <f t="shared" ref="BC100" si="135">+$J100</f>
        <v>941</v>
      </c>
      <c r="BD100" s="1249" t="s">
        <v>6098</v>
      </c>
      <c r="BE100" s="1018">
        <f t="shared" si="98"/>
        <v>0.6</v>
      </c>
      <c r="BF100" s="1019">
        <v>0.6</v>
      </c>
      <c r="BG100" s="683"/>
      <c r="BH100" s="683"/>
      <c r="BI100" s="683"/>
      <c r="BJ100" s="683"/>
      <c r="BK100" s="683"/>
      <c r="BL100" s="1219">
        <f t="shared" ref="BL100" si="136">+$J100</f>
        <v>941</v>
      </c>
      <c r="BM100" s="1252" t="s">
        <v>6098</v>
      </c>
      <c r="BN100" s="1018">
        <f t="shared" si="100"/>
        <v>0.6</v>
      </c>
      <c r="BO100" s="1019">
        <v>0.6</v>
      </c>
      <c r="BP100" s="683"/>
      <c r="BQ100" s="683"/>
      <c r="BR100" s="683"/>
      <c r="BS100" s="683"/>
      <c r="BT100" s="683"/>
      <c r="BU100" s="1204"/>
      <c r="BV100" s="1205"/>
      <c r="BW100" s="1205"/>
      <c r="BX100" s="1205"/>
      <c r="BY100" s="1205"/>
      <c r="BZ100" s="1205"/>
      <c r="CA100" s="1205"/>
      <c r="CB100" s="1205"/>
      <c r="CC100" s="1206"/>
    </row>
    <row r="101" spans="1:81" s="690" customFormat="1" ht="40.15" customHeight="1" x14ac:dyDescent="0.25">
      <c r="A101" s="673"/>
      <c r="B101" s="1334"/>
      <c r="C101" s="1315"/>
      <c r="D101" s="1097"/>
      <c r="E101" s="1094"/>
      <c r="F101" s="1094"/>
      <c r="G101" s="1094"/>
      <c r="H101" s="1094"/>
      <c r="I101" s="1447"/>
      <c r="J101" s="1220"/>
      <c r="K101" s="1217"/>
      <c r="L101" s="1223"/>
      <c r="M101" s="1226"/>
      <c r="N101" s="1229"/>
      <c r="O101" s="1232"/>
      <c r="P101" s="1235"/>
      <c r="Q101" s="1238"/>
      <c r="R101" s="1220"/>
      <c r="S101" s="756" t="s">
        <v>7803</v>
      </c>
      <c r="T101" s="709" t="s">
        <v>3833</v>
      </c>
      <c r="U101" s="709" t="s">
        <v>3839</v>
      </c>
      <c r="V101" s="709" t="s">
        <v>3842</v>
      </c>
      <c r="W101" s="377" t="s">
        <v>7804</v>
      </c>
      <c r="X101" s="670">
        <v>44594</v>
      </c>
      <c r="Y101" s="670">
        <v>44648</v>
      </c>
      <c r="Z101" s="670"/>
      <c r="AA101" s="670"/>
      <c r="AB101" s="1220"/>
      <c r="AC101" s="1241"/>
      <c r="AD101" s="1020">
        <f t="shared" ref="AD101:AJ147" si="137">+AM101+AV101+BE101+BN101</f>
        <v>2.4</v>
      </c>
      <c r="AE101" s="1015">
        <f t="shared" si="137"/>
        <v>2.4</v>
      </c>
      <c r="AF101" s="303">
        <f t="shared" si="137"/>
        <v>0</v>
      </c>
      <c r="AG101" s="303">
        <f t="shared" si="132"/>
        <v>0</v>
      </c>
      <c r="AH101" s="303">
        <f t="shared" si="132"/>
        <v>0</v>
      </c>
      <c r="AI101" s="303">
        <f t="shared" si="132"/>
        <v>0</v>
      </c>
      <c r="AJ101" s="303">
        <f t="shared" si="132"/>
        <v>0</v>
      </c>
      <c r="AK101" s="1220"/>
      <c r="AL101" s="1244"/>
      <c r="AM101" s="1015">
        <f t="shared" si="94"/>
        <v>0.6</v>
      </c>
      <c r="AN101" s="1016">
        <v>0.6</v>
      </c>
      <c r="AO101" s="684"/>
      <c r="AP101" s="684"/>
      <c r="AQ101" s="684"/>
      <c r="AR101" s="684"/>
      <c r="AS101" s="684"/>
      <c r="AT101" s="1220"/>
      <c r="AU101" s="1247"/>
      <c r="AV101" s="1015">
        <f t="shared" si="96"/>
        <v>0.6</v>
      </c>
      <c r="AW101" s="1016">
        <v>0.6</v>
      </c>
      <c r="AX101" s="684"/>
      <c r="AY101" s="684"/>
      <c r="AZ101" s="684"/>
      <c r="BA101" s="684"/>
      <c r="BB101" s="684"/>
      <c r="BC101" s="1220"/>
      <c r="BD101" s="1250"/>
      <c r="BE101" s="1015">
        <f t="shared" si="98"/>
        <v>0.6</v>
      </c>
      <c r="BF101" s="1016">
        <v>0.6</v>
      </c>
      <c r="BG101" s="684"/>
      <c r="BH101" s="684"/>
      <c r="BI101" s="684"/>
      <c r="BJ101" s="684"/>
      <c r="BK101" s="684"/>
      <c r="BL101" s="1220"/>
      <c r="BM101" s="1253"/>
      <c r="BN101" s="1015">
        <f t="shared" si="100"/>
        <v>0.6</v>
      </c>
      <c r="BO101" s="1016">
        <v>0.6</v>
      </c>
      <c r="BP101" s="684"/>
      <c r="BQ101" s="684"/>
      <c r="BR101" s="684"/>
      <c r="BS101" s="684"/>
      <c r="BT101" s="684"/>
      <c r="BU101" s="1207"/>
      <c r="BV101" s="1208"/>
      <c r="BW101" s="1208"/>
      <c r="BX101" s="1208"/>
      <c r="BY101" s="1208"/>
      <c r="BZ101" s="1208"/>
      <c r="CA101" s="1208"/>
      <c r="CB101" s="1208"/>
      <c r="CC101" s="1209"/>
    </row>
    <row r="102" spans="1:81" s="690" customFormat="1" ht="40.15" customHeight="1" x14ac:dyDescent="0.25">
      <c r="A102" s="673"/>
      <c r="B102" s="1334"/>
      <c r="C102" s="1315"/>
      <c r="D102" s="1097"/>
      <c r="E102" s="1094"/>
      <c r="F102" s="1094"/>
      <c r="G102" s="1094"/>
      <c r="H102" s="1094"/>
      <c r="I102" s="1447"/>
      <c r="J102" s="1220"/>
      <c r="K102" s="1217"/>
      <c r="L102" s="1223"/>
      <c r="M102" s="1226"/>
      <c r="N102" s="1229"/>
      <c r="O102" s="1232"/>
      <c r="P102" s="1235"/>
      <c r="Q102" s="1238"/>
      <c r="R102" s="1220"/>
      <c r="S102" s="377" t="s">
        <v>7805</v>
      </c>
      <c r="T102" s="709" t="s">
        <v>3833</v>
      </c>
      <c r="U102" s="709" t="s">
        <v>3839</v>
      </c>
      <c r="V102" s="709" t="s">
        <v>3842</v>
      </c>
      <c r="W102" s="377" t="s">
        <v>7806</v>
      </c>
      <c r="X102" s="670">
        <v>44594</v>
      </c>
      <c r="Y102" s="670">
        <v>44803</v>
      </c>
      <c r="Z102" s="670"/>
      <c r="AA102" s="670"/>
      <c r="AB102" s="1220"/>
      <c r="AC102" s="1241"/>
      <c r="AD102" s="1020">
        <f t="shared" si="137"/>
        <v>2.4</v>
      </c>
      <c r="AE102" s="1015">
        <f t="shared" si="137"/>
        <v>2.4</v>
      </c>
      <c r="AF102" s="303">
        <f t="shared" si="137"/>
        <v>0</v>
      </c>
      <c r="AG102" s="303">
        <f t="shared" si="132"/>
        <v>0</v>
      </c>
      <c r="AH102" s="303">
        <f t="shared" si="132"/>
        <v>0</v>
      </c>
      <c r="AI102" s="303">
        <f t="shared" si="132"/>
        <v>0</v>
      </c>
      <c r="AJ102" s="303">
        <f t="shared" si="132"/>
        <v>0</v>
      </c>
      <c r="AK102" s="1220"/>
      <c r="AL102" s="1244"/>
      <c r="AM102" s="1015">
        <f t="shared" si="94"/>
        <v>0.6</v>
      </c>
      <c r="AN102" s="1016">
        <v>0.6</v>
      </c>
      <c r="AO102" s="684"/>
      <c r="AP102" s="684"/>
      <c r="AQ102" s="684"/>
      <c r="AR102" s="684"/>
      <c r="AS102" s="684"/>
      <c r="AT102" s="1220"/>
      <c r="AU102" s="1247"/>
      <c r="AV102" s="1015">
        <f t="shared" si="96"/>
        <v>0.6</v>
      </c>
      <c r="AW102" s="1016">
        <v>0.6</v>
      </c>
      <c r="AX102" s="684"/>
      <c r="AY102" s="684"/>
      <c r="AZ102" s="684"/>
      <c r="BA102" s="684"/>
      <c r="BB102" s="684"/>
      <c r="BC102" s="1220"/>
      <c r="BD102" s="1250"/>
      <c r="BE102" s="1015">
        <f t="shared" si="98"/>
        <v>0.6</v>
      </c>
      <c r="BF102" s="1016">
        <v>0.6</v>
      </c>
      <c r="BG102" s="684"/>
      <c r="BH102" s="684"/>
      <c r="BI102" s="684"/>
      <c r="BJ102" s="684"/>
      <c r="BK102" s="684"/>
      <c r="BL102" s="1220"/>
      <c r="BM102" s="1253"/>
      <c r="BN102" s="1015">
        <f t="shared" si="100"/>
        <v>0.6</v>
      </c>
      <c r="BO102" s="1016">
        <v>0.6</v>
      </c>
      <c r="BP102" s="684"/>
      <c r="BQ102" s="684"/>
      <c r="BR102" s="684"/>
      <c r="BS102" s="684"/>
      <c r="BT102" s="684"/>
      <c r="BU102" s="1207"/>
      <c r="BV102" s="1208"/>
      <c r="BW102" s="1208"/>
      <c r="BX102" s="1208"/>
      <c r="BY102" s="1208"/>
      <c r="BZ102" s="1208"/>
      <c r="CA102" s="1208"/>
      <c r="CB102" s="1208"/>
      <c r="CC102" s="1209"/>
    </row>
    <row r="103" spans="1:81" s="690" customFormat="1" ht="40.15" customHeight="1" thickBot="1" x14ac:dyDescent="0.3">
      <c r="A103" s="673"/>
      <c r="B103" s="1334"/>
      <c r="C103" s="1315"/>
      <c r="D103" s="1098"/>
      <c r="E103" s="1095"/>
      <c r="F103" s="1095"/>
      <c r="G103" s="1095"/>
      <c r="H103" s="1095"/>
      <c r="I103" s="1448"/>
      <c r="J103" s="1221"/>
      <c r="K103" s="1218"/>
      <c r="L103" s="1224"/>
      <c r="M103" s="1227"/>
      <c r="N103" s="1230"/>
      <c r="O103" s="1233"/>
      <c r="P103" s="1236"/>
      <c r="Q103" s="1239"/>
      <c r="R103" s="1221"/>
      <c r="S103" s="377" t="s">
        <v>7807</v>
      </c>
      <c r="T103" s="710" t="s">
        <v>3833</v>
      </c>
      <c r="U103" s="710" t="s">
        <v>3840</v>
      </c>
      <c r="V103" s="710" t="s">
        <v>3842</v>
      </c>
      <c r="W103" s="379" t="s">
        <v>7808</v>
      </c>
      <c r="X103" s="670">
        <v>44805</v>
      </c>
      <c r="Y103" s="671">
        <v>44915</v>
      </c>
      <c r="Z103" s="671"/>
      <c r="AA103" s="671"/>
      <c r="AB103" s="1221"/>
      <c r="AC103" s="1242"/>
      <c r="AD103" s="1020">
        <f t="shared" si="137"/>
        <v>2.4</v>
      </c>
      <c r="AE103" s="1021">
        <f t="shared" si="137"/>
        <v>2.4</v>
      </c>
      <c r="AF103" s="306">
        <f t="shared" si="137"/>
        <v>0</v>
      </c>
      <c r="AG103" s="306">
        <f t="shared" si="132"/>
        <v>0</v>
      </c>
      <c r="AH103" s="306">
        <f t="shared" si="132"/>
        <v>0</v>
      </c>
      <c r="AI103" s="306">
        <f t="shared" si="132"/>
        <v>0</v>
      </c>
      <c r="AJ103" s="306">
        <f t="shared" si="132"/>
        <v>0</v>
      </c>
      <c r="AK103" s="1221"/>
      <c r="AL103" s="1245"/>
      <c r="AM103" s="1021">
        <f t="shared" si="94"/>
        <v>0.6</v>
      </c>
      <c r="AN103" s="1022">
        <v>0.6</v>
      </c>
      <c r="AO103" s="685"/>
      <c r="AP103" s="685"/>
      <c r="AQ103" s="685"/>
      <c r="AR103" s="685"/>
      <c r="AS103" s="685"/>
      <c r="AT103" s="1221"/>
      <c r="AU103" s="1248"/>
      <c r="AV103" s="1021">
        <f t="shared" si="96"/>
        <v>0.6</v>
      </c>
      <c r="AW103" s="1022">
        <v>0.6</v>
      </c>
      <c r="AX103" s="685"/>
      <c r="AY103" s="685"/>
      <c r="AZ103" s="685"/>
      <c r="BA103" s="685"/>
      <c r="BB103" s="685"/>
      <c r="BC103" s="1221"/>
      <c r="BD103" s="1251"/>
      <c r="BE103" s="1021">
        <f t="shared" si="98"/>
        <v>0.6</v>
      </c>
      <c r="BF103" s="1022">
        <v>0.6</v>
      </c>
      <c r="BG103" s="685"/>
      <c r="BH103" s="685"/>
      <c r="BI103" s="685"/>
      <c r="BJ103" s="685"/>
      <c r="BK103" s="685"/>
      <c r="BL103" s="1221"/>
      <c r="BM103" s="1254"/>
      <c r="BN103" s="1021">
        <f t="shared" si="100"/>
        <v>0.6</v>
      </c>
      <c r="BO103" s="1022">
        <v>0.6</v>
      </c>
      <c r="BP103" s="685"/>
      <c r="BQ103" s="685"/>
      <c r="BR103" s="685"/>
      <c r="BS103" s="685"/>
      <c r="BT103" s="685"/>
      <c r="BU103" s="1210"/>
      <c r="BV103" s="1211"/>
      <c r="BW103" s="1211"/>
      <c r="BX103" s="1211"/>
      <c r="BY103" s="1211"/>
      <c r="BZ103" s="1211"/>
      <c r="CA103" s="1211"/>
      <c r="CB103" s="1211"/>
      <c r="CC103" s="1212"/>
    </row>
    <row r="104" spans="1:81" s="690" customFormat="1" ht="40.15" customHeight="1" thickTop="1" x14ac:dyDescent="0.25">
      <c r="A104" s="673"/>
      <c r="B104" s="1334"/>
      <c r="C104" s="1315"/>
      <c r="D104" s="1096">
        <v>2301</v>
      </c>
      <c r="E104" s="1093" t="s">
        <v>7670</v>
      </c>
      <c r="F104" s="1093">
        <v>2301075</v>
      </c>
      <c r="G104" s="1093" t="s">
        <v>7729</v>
      </c>
      <c r="H104" s="1093" t="s">
        <v>7672</v>
      </c>
      <c r="I104" s="1446">
        <v>2021004540213</v>
      </c>
      <c r="J104" s="1219">
        <v>942</v>
      </c>
      <c r="K104" s="1216" t="str">
        <f>+[28]Metas!K1101</f>
        <v xml:space="preserve">Procesos administrativos optimizados con el uso de TIC </v>
      </c>
      <c r="L104" s="1222">
        <v>1</v>
      </c>
      <c r="M104" s="1225">
        <f>SUM(N104:Q104)</f>
        <v>1</v>
      </c>
      <c r="N104" s="1228">
        <v>0</v>
      </c>
      <c r="O104" s="1231">
        <v>0</v>
      </c>
      <c r="P104" s="1234">
        <v>1</v>
      </c>
      <c r="Q104" s="1237">
        <v>0</v>
      </c>
      <c r="R104" s="1219">
        <f>+$J104</f>
        <v>942</v>
      </c>
      <c r="S104" s="375" t="s">
        <v>7809</v>
      </c>
      <c r="T104" s="708" t="s">
        <v>3833</v>
      </c>
      <c r="U104" s="708" t="s">
        <v>3839</v>
      </c>
      <c r="V104" s="708" t="s">
        <v>3843</v>
      </c>
      <c r="W104" s="1010" t="s">
        <v>7810</v>
      </c>
      <c r="X104" s="669">
        <v>44743</v>
      </c>
      <c r="Y104" s="320">
        <v>44834</v>
      </c>
      <c r="Z104" s="669"/>
      <c r="AA104" s="669"/>
      <c r="AB104" s="1219">
        <f t="shared" ref="AB104" si="138">+$J104</f>
        <v>942</v>
      </c>
      <c r="AC104" s="1240">
        <f t="shared" ref="AC104" si="139">+L104</f>
        <v>1</v>
      </c>
      <c r="AD104" s="1018">
        <f t="shared" si="137"/>
        <v>6.7</v>
      </c>
      <c r="AE104" s="1018">
        <f t="shared" si="137"/>
        <v>6.7</v>
      </c>
      <c r="AF104" s="308">
        <f t="shared" si="137"/>
        <v>0</v>
      </c>
      <c r="AG104" s="308">
        <f t="shared" si="132"/>
        <v>0</v>
      </c>
      <c r="AH104" s="308">
        <f t="shared" si="132"/>
        <v>0</v>
      </c>
      <c r="AI104" s="308">
        <f t="shared" si="132"/>
        <v>0</v>
      </c>
      <c r="AJ104" s="308">
        <f t="shared" si="132"/>
        <v>0</v>
      </c>
      <c r="AK104" s="1219">
        <f t="shared" ref="AK104" si="140">+$J104</f>
        <v>942</v>
      </c>
      <c r="AL104" s="1243">
        <f>+N104</f>
        <v>0</v>
      </c>
      <c r="AM104" s="308">
        <f t="shared" si="94"/>
        <v>0</v>
      </c>
      <c r="AN104" s="683"/>
      <c r="AO104" s="683"/>
      <c r="AP104" s="683"/>
      <c r="AQ104" s="683"/>
      <c r="AR104" s="683"/>
      <c r="AS104" s="683"/>
      <c r="AT104" s="1219">
        <f t="shared" ref="AT104" si="141">+$J104</f>
        <v>942</v>
      </c>
      <c r="AU104" s="1246">
        <f>+O104</f>
        <v>0</v>
      </c>
      <c r="AV104" s="308">
        <f t="shared" si="96"/>
        <v>0</v>
      </c>
      <c r="AW104" s="683"/>
      <c r="AX104" s="683"/>
      <c r="AY104" s="683"/>
      <c r="AZ104" s="683"/>
      <c r="BA104" s="683"/>
      <c r="BB104" s="683"/>
      <c r="BC104" s="1219">
        <f t="shared" ref="BC104" si="142">+$J104</f>
        <v>942</v>
      </c>
      <c r="BD104" s="1249">
        <f>+P104</f>
        <v>1</v>
      </c>
      <c r="BE104" s="1018">
        <f t="shared" si="98"/>
        <v>6.7</v>
      </c>
      <c r="BF104" s="1019">
        <v>6.7</v>
      </c>
      <c r="BG104" s="683"/>
      <c r="BH104" s="683"/>
      <c r="BI104" s="683"/>
      <c r="BJ104" s="683"/>
      <c r="BK104" s="683"/>
      <c r="BL104" s="1219">
        <f t="shared" ref="BL104" si="143">+$J104</f>
        <v>942</v>
      </c>
      <c r="BM104" s="1252">
        <f>+Q104</f>
        <v>0</v>
      </c>
      <c r="BN104" s="308">
        <f t="shared" si="100"/>
        <v>0</v>
      </c>
      <c r="BO104" s="683"/>
      <c r="BP104" s="683"/>
      <c r="BQ104" s="683"/>
      <c r="BR104" s="683"/>
      <c r="BS104" s="683"/>
      <c r="BT104" s="683"/>
      <c r="BU104" s="2462" t="s">
        <v>7811</v>
      </c>
      <c r="BV104" s="2463"/>
      <c r="BW104" s="2463"/>
      <c r="BX104" s="2463"/>
      <c r="BY104" s="2463"/>
      <c r="BZ104" s="2463"/>
      <c r="CA104" s="2463"/>
      <c r="CB104" s="2463"/>
      <c r="CC104" s="2464"/>
    </row>
    <row r="105" spans="1:81" s="690" customFormat="1" ht="40.15" customHeight="1" x14ac:dyDescent="0.25">
      <c r="A105" s="673"/>
      <c r="B105" s="1334"/>
      <c r="C105" s="1315"/>
      <c r="D105" s="1097"/>
      <c r="E105" s="1094"/>
      <c r="F105" s="1094"/>
      <c r="G105" s="1094"/>
      <c r="H105" s="1094"/>
      <c r="I105" s="1447"/>
      <c r="J105" s="1220"/>
      <c r="K105" s="1217"/>
      <c r="L105" s="1223"/>
      <c r="M105" s="1226"/>
      <c r="N105" s="1229"/>
      <c r="O105" s="1232"/>
      <c r="P105" s="1235"/>
      <c r="Q105" s="1238"/>
      <c r="R105" s="1220"/>
      <c r="S105" s="1010" t="s">
        <v>7812</v>
      </c>
      <c r="T105" s="709" t="s">
        <v>3833</v>
      </c>
      <c r="U105" s="709" t="s">
        <v>3839</v>
      </c>
      <c r="V105" s="709" t="s">
        <v>3843</v>
      </c>
      <c r="W105" s="1010" t="s">
        <v>7813</v>
      </c>
      <c r="X105" s="300">
        <v>44743</v>
      </c>
      <c r="Y105" s="670">
        <v>44834</v>
      </c>
      <c r="Z105" s="670"/>
      <c r="AA105" s="670"/>
      <c r="AB105" s="1220"/>
      <c r="AC105" s="1241"/>
      <c r="AD105" s="303">
        <f t="shared" si="137"/>
        <v>3</v>
      </c>
      <c r="AE105" s="303">
        <f t="shared" si="137"/>
        <v>3</v>
      </c>
      <c r="AF105" s="303">
        <f t="shared" si="137"/>
        <v>0</v>
      </c>
      <c r="AG105" s="303">
        <f t="shared" si="132"/>
        <v>0</v>
      </c>
      <c r="AH105" s="303">
        <f t="shared" si="132"/>
        <v>0</v>
      </c>
      <c r="AI105" s="303">
        <f t="shared" si="132"/>
        <v>0</v>
      </c>
      <c r="AJ105" s="303">
        <f t="shared" si="132"/>
        <v>0</v>
      </c>
      <c r="AK105" s="1220"/>
      <c r="AL105" s="1244"/>
      <c r="AM105" s="303">
        <f t="shared" si="94"/>
        <v>0</v>
      </c>
      <c r="AN105" s="684"/>
      <c r="AO105" s="684"/>
      <c r="AP105" s="684"/>
      <c r="AQ105" s="684"/>
      <c r="AR105" s="684"/>
      <c r="AS105" s="684"/>
      <c r="AT105" s="1220"/>
      <c r="AU105" s="1247"/>
      <c r="AV105" s="303">
        <f t="shared" si="96"/>
        <v>0</v>
      </c>
      <c r="AW105" s="684"/>
      <c r="AX105" s="684"/>
      <c r="AY105" s="684"/>
      <c r="AZ105" s="684"/>
      <c r="BA105" s="684"/>
      <c r="BB105" s="684"/>
      <c r="BC105" s="1220"/>
      <c r="BD105" s="1250"/>
      <c r="BE105" s="1015">
        <f t="shared" si="98"/>
        <v>3</v>
      </c>
      <c r="BF105" s="1016">
        <v>3</v>
      </c>
      <c r="BG105" s="684"/>
      <c r="BH105" s="684"/>
      <c r="BI105" s="684"/>
      <c r="BJ105" s="684"/>
      <c r="BK105" s="684"/>
      <c r="BL105" s="1220"/>
      <c r="BM105" s="1253"/>
      <c r="BN105" s="303">
        <f t="shared" si="100"/>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x14ac:dyDescent="0.25">
      <c r="A106" s="673"/>
      <c r="B106" s="1334"/>
      <c r="C106" s="1315"/>
      <c r="D106" s="1097"/>
      <c r="E106" s="1094"/>
      <c r="F106" s="1094"/>
      <c r="G106" s="1094"/>
      <c r="H106" s="1094"/>
      <c r="I106" s="1447"/>
      <c r="J106" s="1220"/>
      <c r="K106" s="1217"/>
      <c r="L106" s="1223"/>
      <c r="M106" s="1226"/>
      <c r="N106" s="1229"/>
      <c r="O106" s="1232"/>
      <c r="P106" s="1235"/>
      <c r="Q106" s="1238"/>
      <c r="R106" s="1220"/>
      <c r="S106" s="678"/>
      <c r="T106" s="709"/>
      <c r="U106" s="709"/>
      <c r="V106" s="709"/>
      <c r="W106" s="678"/>
      <c r="X106" s="670"/>
      <c r="Y106" s="670"/>
      <c r="Z106" s="670"/>
      <c r="AA106" s="670"/>
      <c r="AB106" s="1220"/>
      <c r="AC106" s="1241"/>
      <c r="AD106" s="303">
        <f t="shared" si="137"/>
        <v>0</v>
      </c>
      <c r="AE106" s="303">
        <f t="shared" si="137"/>
        <v>0</v>
      </c>
      <c r="AF106" s="303">
        <f t="shared" si="137"/>
        <v>0</v>
      </c>
      <c r="AG106" s="303">
        <f t="shared" si="132"/>
        <v>0</v>
      </c>
      <c r="AH106" s="303">
        <f t="shared" si="132"/>
        <v>0</v>
      </c>
      <c r="AI106" s="303">
        <f t="shared" si="132"/>
        <v>0</v>
      </c>
      <c r="AJ106" s="303">
        <f t="shared" si="132"/>
        <v>0</v>
      </c>
      <c r="AK106" s="1220"/>
      <c r="AL106" s="1244"/>
      <c r="AM106" s="303">
        <f t="shared" si="94"/>
        <v>0</v>
      </c>
      <c r="AN106" s="684"/>
      <c r="AO106" s="684"/>
      <c r="AP106" s="684"/>
      <c r="AQ106" s="684"/>
      <c r="AR106" s="684"/>
      <c r="AS106" s="684"/>
      <c r="AT106" s="1220"/>
      <c r="AU106" s="1247"/>
      <c r="AV106" s="303">
        <f t="shared" si="96"/>
        <v>0</v>
      </c>
      <c r="AW106" s="684"/>
      <c r="AX106" s="684"/>
      <c r="AY106" s="684"/>
      <c r="AZ106" s="684"/>
      <c r="BA106" s="684"/>
      <c r="BB106" s="684"/>
      <c r="BC106" s="1220"/>
      <c r="BD106" s="1250"/>
      <c r="BE106" s="303">
        <f t="shared" si="98"/>
        <v>0</v>
      </c>
      <c r="BF106" s="684"/>
      <c r="BG106" s="684"/>
      <c r="BH106" s="684"/>
      <c r="BI106" s="684"/>
      <c r="BJ106" s="684"/>
      <c r="BK106" s="684"/>
      <c r="BL106" s="1220"/>
      <c r="BM106" s="1253"/>
      <c r="BN106" s="303">
        <f t="shared" si="100"/>
        <v>0</v>
      </c>
      <c r="BO106" s="684"/>
      <c r="BP106" s="684"/>
      <c r="BQ106" s="684"/>
      <c r="BR106" s="684"/>
      <c r="BS106" s="684"/>
      <c r="BT106" s="684"/>
      <c r="BU106" s="1207"/>
      <c r="BV106" s="1208"/>
      <c r="BW106" s="1208"/>
      <c r="BX106" s="1208"/>
      <c r="BY106" s="1208"/>
      <c r="BZ106" s="1208"/>
      <c r="CA106" s="1208"/>
      <c r="CB106" s="1208"/>
      <c r="CC106" s="1209"/>
    </row>
    <row r="107" spans="1:81" s="690" customFormat="1" ht="40.15" customHeight="1" thickBot="1" x14ac:dyDescent="0.3">
      <c r="A107" s="673"/>
      <c r="B107" s="1334"/>
      <c r="C107" s="1315"/>
      <c r="D107" s="1098"/>
      <c r="E107" s="1095"/>
      <c r="F107" s="1095"/>
      <c r="G107" s="1095"/>
      <c r="H107" s="1095"/>
      <c r="I107" s="1448"/>
      <c r="J107" s="1221"/>
      <c r="K107" s="1218"/>
      <c r="L107" s="1224"/>
      <c r="M107" s="1227"/>
      <c r="N107" s="1230"/>
      <c r="O107" s="1233"/>
      <c r="P107" s="1236"/>
      <c r="Q107" s="1239"/>
      <c r="R107" s="1221"/>
      <c r="S107" s="679"/>
      <c r="T107" s="710"/>
      <c r="U107" s="710"/>
      <c r="V107" s="710"/>
      <c r="W107" s="679"/>
      <c r="X107" s="671"/>
      <c r="Y107" s="671"/>
      <c r="Z107" s="671"/>
      <c r="AA107" s="671"/>
      <c r="AB107" s="1221"/>
      <c r="AC107" s="1242"/>
      <c r="AD107" s="306">
        <f t="shared" si="137"/>
        <v>0</v>
      </c>
      <c r="AE107" s="306">
        <f t="shared" si="137"/>
        <v>0</v>
      </c>
      <c r="AF107" s="306">
        <f t="shared" si="137"/>
        <v>0</v>
      </c>
      <c r="AG107" s="306">
        <f t="shared" si="132"/>
        <v>0</v>
      </c>
      <c r="AH107" s="306">
        <f t="shared" si="132"/>
        <v>0</v>
      </c>
      <c r="AI107" s="306">
        <f t="shared" si="132"/>
        <v>0</v>
      </c>
      <c r="AJ107" s="306">
        <f t="shared" si="132"/>
        <v>0</v>
      </c>
      <c r="AK107" s="1221"/>
      <c r="AL107" s="1245"/>
      <c r="AM107" s="306">
        <f t="shared" si="94"/>
        <v>0</v>
      </c>
      <c r="AN107" s="685"/>
      <c r="AO107" s="685"/>
      <c r="AP107" s="685"/>
      <c r="AQ107" s="685"/>
      <c r="AR107" s="685"/>
      <c r="AS107" s="685"/>
      <c r="AT107" s="1221"/>
      <c r="AU107" s="1248"/>
      <c r="AV107" s="306">
        <f t="shared" si="96"/>
        <v>0</v>
      </c>
      <c r="AW107" s="685"/>
      <c r="AX107" s="685"/>
      <c r="AY107" s="685"/>
      <c r="AZ107" s="685"/>
      <c r="BA107" s="685"/>
      <c r="BB107" s="685"/>
      <c r="BC107" s="1221"/>
      <c r="BD107" s="1251"/>
      <c r="BE107" s="306">
        <f t="shared" si="98"/>
        <v>0</v>
      </c>
      <c r="BF107" s="685"/>
      <c r="BG107" s="685"/>
      <c r="BH107" s="685"/>
      <c r="BI107" s="685"/>
      <c r="BJ107" s="685"/>
      <c r="BK107" s="685"/>
      <c r="BL107" s="1221"/>
      <c r="BM107" s="1254"/>
      <c r="BN107" s="306">
        <f t="shared" si="100"/>
        <v>0</v>
      </c>
      <c r="BO107" s="685"/>
      <c r="BP107" s="685"/>
      <c r="BQ107" s="685"/>
      <c r="BR107" s="685"/>
      <c r="BS107" s="685"/>
      <c r="BT107" s="685"/>
      <c r="BU107" s="1210"/>
      <c r="BV107" s="1211"/>
      <c r="BW107" s="1211"/>
      <c r="BX107" s="1211"/>
      <c r="BY107" s="1211"/>
      <c r="BZ107" s="1211"/>
      <c r="CA107" s="1211"/>
      <c r="CB107" s="1211"/>
      <c r="CC107" s="1212"/>
    </row>
    <row r="108" spans="1:81" s="690" customFormat="1" ht="40.15" customHeight="1" thickTop="1" x14ac:dyDescent="0.25">
      <c r="A108" s="673"/>
      <c r="B108" s="1334"/>
      <c r="C108" s="1315"/>
      <c r="D108" s="1096">
        <v>2301</v>
      </c>
      <c r="E108" s="1093" t="s">
        <v>7670</v>
      </c>
      <c r="F108" s="1093">
        <v>2301075</v>
      </c>
      <c r="G108" s="1093" t="s">
        <v>7729</v>
      </c>
      <c r="H108" s="1093" t="s">
        <v>7672</v>
      </c>
      <c r="I108" s="1446">
        <v>2021004540213</v>
      </c>
      <c r="J108" s="1219">
        <v>943</v>
      </c>
      <c r="K108" s="1216" t="str">
        <f>+[28]Metas!K1102</f>
        <v xml:space="preserve">Conjuntos de Datos Abiertos de la entidad consultados y aprovechados por el ciudadano para toma de decisiones </v>
      </c>
      <c r="L108" s="1222">
        <v>5</v>
      </c>
      <c r="M108" s="1225">
        <f>SUM(N108:Q108)</f>
        <v>5</v>
      </c>
      <c r="N108" s="1228">
        <v>1</v>
      </c>
      <c r="O108" s="1231">
        <v>2</v>
      </c>
      <c r="P108" s="1234">
        <v>1</v>
      </c>
      <c r="Q108" s="1237">
        <v>1</v>
      </c>
      <c r="R108" s="1219">
        <f>+$J108</f>
        <v>943</v>
      </c>
      <c r="S108" s="375" t="s">
        <v>7814</v>
      </c>
      <c r="T108" s="708" t="s">
        <v>3833</v>
      </c>
      <c r="U108" s="708" t="s">
        <v>3838</v>
      </c>
      <c r="V108" s="708" t="s">
        <v>3842</v>
      </c>
      <c r="W108" s="375" t="s">
        <v>7815</v>
      </c>
      <c r="X108" s="669">
        <v>44581</v>
      </c>
      <c r="Y108" s="669">
        <v>44920</v>
      </c>
      <c r="Z108" s="669"/>
      <c r="AA108" s="669"/>
      <c r="AB108" s="1219">
        <f t="shared" ref="AB108" si="144">+$J108</f>
        <v>943</v>
      </c>
      <c r="AC108" s="1240">
        <f t="shared" ref="AC108" si="145">+L108</f>
        <v>5</v>
      </c>
      <c r="AD108" s="308">
        <f t="shared" si="137"/>
        <v>2</v>
      </c>
      <c r="AE108" s="308">
        <f t="shared" si="137"/>
        <v>2</v>
      </c>
      <c r="AF108" s="308">
        <f t="shared" si="137"/>
        <v>0</v>
      </c>
      <c r="AG108" s="308">
        <f t="shared" si="137"/>
        <v>0</v>
      </c>
      <c r="AH108" s="308">
        <f t="shared" si="137"/>
        <v>0</v>
      </c>
      <c r="AI108" s="308">
        <f t="shared" si="137"/>
        <v>0</v>
      </c>
      <c r="AJ108" s="308">
        <f t="shared" si="137"/>
        <v>0</v>
      </c>
      <c r="AK108" s="1219">
        <f t="shared" ref="AK108" si="146">+$J108</f>
        <v>943</v>
      </c>
      <c r="AL108" s="1243">
        <f>+N108</f>
        <v>1</v>
      </c>
      <c r="AM108" s="1018">
        <f t="shared" si="94"/>
        <v>0.5</v>
      </c>
      <c r="AN108" s="1019">
        <v>0.5</v>
      </c>
      <c r="AO108" s="683"/>
      <c r="AP108" s="683"/>
      <c r="AQ108" s="683"/>
      <c r="AR108" s="683"/>
      <c r="AS108" s="683"/>
      <c r="AT108" s="1219">
        <f t="shared" ref="AT108" si="147">+$J108</f>
        <v>943</v>
      </c>
      <c r="AU108" s="1246">
        <f>+O108</f>
        <v>2</v>
      </c>
      <c r="AV108" s="1015">
        <f t="shared" si="96"/>
        <v>0.5</v>
      </c>
      <c r="AW108" s="1019">
        <v>0.5</v>
      </c>
      <c r="AX108" s="683"/>
      <c r="AY108" s="683"/>
      <c r="AZ108" s="683"/>
      <c r="BA108" s="683"/>
      <c r="BB108" s="683"/>
      <c r="BC108" s="1219">
        <f t="shared" ref="BC108" si="148">+$J108</f>
        <v>943</v>
      </c>
      <c r="BD108" s="1249">
        <f>+P108</f>
        <v>1</v>
      </c>
      <c r="BE108" s="303">
        <f t="shared" si="98"/>
        <v>0.5</v>
      </c>
      <c r="BF108" s="683">
        <v>0.5</v>
      </c>
      <c r="BG108" s="683"/>
      <c r="BH108" s="683"/>
      <c r="BI108" s="683"/>
      <c r="BJ108" s="683"/>
      <c r="BK108" s="683"/>
      <c r="BL108" s="1219">
        <f t="shared" ref="BL108" si="149">+$J108</f>
        <v>943</v>
      </c>
      <c r="BM108" s="1252">
        <f>+Q108</f>
        <v>1</v>
      </c>
      <c r="BN108" s="1015">
        <f t="shared" si="100"/>
        <v>0.5</v>
      </c>
      <c r="BO108" s="1019">
        <v>0.5</v>
      </c>
      <c r="BP108" s="683"/>
      <c r="BQ108" s="683"/>
      <c r="BR108" s="683"/>
      <c r="BS108" s="683"/>
      <c r="BT108" s="683"/>
      <c r="BU108" s="1204"/>
      <c r="BV108" s="1205"/>
      <c r="BW108" s="1205"/>
      <c r="BX108" s="1205"/>
      <c r="BY108" s="1205"/>
      <c r="BZ108" s="1205"/>
      <c r="CA108" s="1205"/>
      <c r="CB108" s="1205"/>
      <c r="CC108" s="1206"/>
    </row>
    <row r="109" spans="1:81" s="690" customFormat="1" ht="40.15" customHeight="1" x14ac:dyDescent="0.25">
      <c r="A109" s="673"/>
      <c r="B109" s="1334"/>
      <c r="C109" s="1315"/>
      <c r="D109" s="1097"/>
      <c r="E109" s="1094"/>
      <c r="F109" s="1094"/>
      <c r="G109" s="1094"/>
      <c r="H109" s="1094"/>
      <c r="I109" s="1447"/>
      <c r="J109" s="1220"/>
      <c r="K109" s="1217"/>
      <c r="L109" s="1223"/>
      <c r="M109" s="1226"/>
      <c r="N109" s="1229"/>
      <c r="O109" s="1232"/>
      <c r="P109" s="1235"/>
      <c r="Q109" s="1238"/>
      <c r="R109" s="1220"/>
      <c r="S109" s="377" t="s">
        <v>7816</v>
      </c>
      <c r="T109" s="709" t="s">
        <v>3833</v>
      </c>
      <c r="U109" s="709" t="s">
        <v>3839</v>
      </c>
      <c r="V109" s="709" t="s">
        <v>3842</v>
      </c>
      <c r="W109" s="377" t="s">
        <v>7817</v>
      </c>
      <c r="X109" s="670">
        <v>44593</v>
      </c>
      <c r="Y109" s="670">
        <v>44915</v>
      </c>
      <c r="Z109" s="670"/>
      <c r="AA109" s="670"/>
      <c r="AB109" s="1220"/>
      <c r="AC109" s="1241"/>
      <c r="AD109" s="303">
        <f t="shared" si="137"/>
        <v>2</v>
      </c>
      <c r="AE109" s="303">
        <f t="shared" si="137"/>
        <v>2</v>
      </c>
      <c r="AF109" s="303">
        <f t="shared" si="137"/>
        <v>0</v>
      </c>
      <c r="AG109" s="303">
        <f t="shared" si="137"/>
        <v>0</v>
      </c>
      <c r="AH109" s="303">
        <f t="shared" si="137"/>
        <v>0</v>
      </c>
      <c r="AI109" s="303">
        <f t="shared" si="137"/>
        <v>0</v>
      </c>
      <c r="AJ109" s="303">
        <f t="shared" si="137"/>
        <v>0</v>
      </c>
      <c r="AK109" s="1220"/>
      <c r="AL109" s="1244"/>
      <c r="AM109" s="1015">
        <f t="shared" si="94"/>
        <v>0.5</v>
      </c>
      <c r="AN109" s="1016">
        <v>0.5</v>
      </c>
      <c r="AO109" s="684"/>
      <c r="AP109" s="684"/>
      <c r="AQ109" s="684"/>
      <c r="AR109" s="684"/>
      <c r="AS109" s="684"/>
      <c r="AT109" s="1220"/>
      <c r="AU109" s="1247"/>
      <c r="AV109" s="1015">
        <f t="shared" si="96"/>
        <v>0.5</v>
      </c>
      <c r="AW109" s="1016">
        <v>0.5</v>
      </c>
      <c r="AX109" s="684"/>
      <c r="AY109" s="684"/>
      <c r="AZ109" s="684"/>
      <c r="BA109" s="684"/>
      <c r="BB109" s="684"/>
      <c r="BC109" s="1220"/>
      <c r="BD109" s="1250"/>
      <c r="BE109" s="303">
        <f t="shared" si="98"/>
        <v>0.5</v>
      </c>
      <c r="BF109" s="684">
        <v>0.5</v>
      </c>
      <c r="BG109" s="684"/>
      <c r="BH109" s="684"/>
      <c r="BI109" s="684"/>
      <c r="BJ109" s="684"/>
      <c r="BK109" s="684"/>
      <c r="BL109" s="1220"/>
      <c r="BM109" s="1253"/>
      <c r="BN109" s="1015">
        <f t="shared" si="100"/>
        <v>0.5</v>
      </c>
      <c r="BO109" s="1016">
        <v>0.5</v>
      </c>
      <c r="BP109" s="684"/>
      <c r="BQ109" s="684"/>
      <c r="BR109" s="684"/>
      <c r="BS109" s="684"/>
      <c r="BT109" s="684"/>
      <c r="BU109" s="1207"/>
      <c r="BV109" s="1208"/>
      <c r="BW109" s="1208"/>
      <c r="BX109" s="1208"/>
      <c r="BY109" s="1208"/>
      <c r="BZ109" s="1208"/>
      <c r="CA109" s="1208"/>
      <c r="CB109" s="1208"/>
      <c r="CC109" s="1209"/>
    </row>
    <row r="110" spans="1:81" s="690" customFormat="1" ht="40.15" customHeight="1" x14ac:dyDescent="0.25">
      <c r="A110" s="673"/>
      <c r="B110" s="1334"/>
      <c r="C110" s="1315"/>
      <c r="D110" s="1097"/>
      <c r="E110" s="1094"/>
      <c r="F110" s="1094"/>
      <c r="G110" s="1094"/>
      <c r="H110" s="1094"/>
      <c r="I110" s="1447"/>
      <c r="J110" s="1220"/>
      <c r="K110" s="1217"/>
      <c r="L110" s="1223"/>
      <c r="M110" s="1226"/>
      <c r="N110" s="1229"/>
      <c r="O110" s="1232"/>
      <c r="P110" s="1235"/>
      <c r="Q110" s="1238"/>
      <c r="R110" s="1220"/>
      <c r="S110" s="377" t="s">
        <v>7818</v>
      </c>
      <c r="T110" s="709" t="s">
        <v>3833</v>
      </c>
      <c r="U110" s="709" t="s">
        <v>3838</v>
      </c>
      <c r="V110" s="709" t="s">
        <v>3842</v>
      </c>
      <c r="W110" s="377" t="s">
        <v>7819</v>
      </c>
      <c r="X110" s="670">
        <v>44593</v>
      </c>
      <c r="Y110" s="670">
        <v>44915</v>
      </c>
      <c r="Z110" s="670"/>
      <c r="AA110" s="670"/>
      <c r="AB110" s="1220"/>
      <c r="AC110" s="1241"/>
      <c r="AD110" s="303">
        <f t="shared" si="137"/>
        <v>2</v>
      </c>
      <c r="AE110" s="303">
        <f t="shared" si="137"/>
        <v>2</v>
      </c>
      <c r="AF110" s="303">
        <f t="shared" si="137"/>
        <v>0</v>
      </c>
      <c r="AG110" s="303">
        <f t="shared" si="137"/>
        <v>0</v>
      </c>
      <c r="AH110" s="303">
        <f t="shared" si="137"/>
        <v>0</v>
      </c>
      <c r="AI110" s="303">
        <f t="shared" si="137"/>
        <v>0</v>
      </c>
      <c r="AJ110" s="303">
        <f t="shared" si="137"/>
        <v>0</v>
      </c>
      <c r="AK110" s="1220"/>
      <c r="AL110" s="1244"/>
      <c r="AM110" s="1015">
        <f t="shared" si="94"/>
        <v>0.5</v>
      </c>
      <c r="AN110" s="1016">
        <v>0.5</v>
      </c>
      <c r="AO110" s="684"/>
      <c r="AP110" s="684"/>
      <c r="AQ110" s="684"/>
      <c r="AR110" s="684"/>
      <c r="AS110" s="684"/>
      <c r="AT110" s="1220"/>
      <c r="AU110" s="1247"/>
      <c r="AV110" s="1015">
        <f t="shared" si="96"/>
        <v>0.5</v>
      </c>
      <c r="AW110" s="1016">
        <v>0.5</v>
      </c>
      <c r="AX110" s="684"/>
      <c r="AY110" s="684"/>
      <c r="AZ110" s="684"/>
      <c r="BA110" s="684"/>
      <c r="BB110" s="684"/>
      <c r="BC110" s="1220"/>
      <c r="BD110" s="1250"/>
      <c r="BE110" s="303">
        <f t="shared" si="98"/>
        <v>0.5</v>
      </c>
      <c r="BF110" s="684">
        <v>0.5</v>
      </c>
      <c r="BG110" s="684"/>
      <c r="BH110" s="684"/>
      <c r="BI110" s="684"/>
      <c r="BJ110" s="684"/>
      <c r="BK110" s="684"/>
      <c r="BL110" s="1220"/>
      <c r="BM110" s="1253"/>
      <c r="BN110" s="1015">
        <f t="shared" si="100"/>
        <v>0.5</v>
      </c>
      <c r="BO110" s="1016">
        <v>0.5</v>
      </c>
      <c r="BP110" s="684"/>
      <c r="BQ110" s="684"/>
      <c r="BR110" s="684"/>
      <c r="BS110" s="684"/>
      <c r="BT110" s="684"/>
      <c r="BU110" s="1207"/>
      <c r="BV110" s="1208"/>
      <c r="BW110" s="1208"/>
      <c r="BX110" s="1208"/>
      <c r="BY110" s="1208"/>
      <c r="BZ110" s="1208"/>
      <c r="CA110" s="1208"/>
      <c r="CB110" s="1208"/>
      <c r="CC110" s="1209"/>
    </row>
    <row r="111" spans="1:81" s="690" customFormat="1" ht="40.15" customHeight="1" thickBot="1" x14ac:dyDescent="0.3">
      <c r="A111" s="673"/>
      <c r="B111" s="1334"/>
      <c r="C111" s="1315"/>
      <c r="D111" s="1098"/>
      <c r="E111" s="1095"/>
      <c r="F111" s="1095"/>
      <c r="G111" s="1095"/>
      <c r="H111" s="1095"/>
      <c r="I111" s="1448"/>
      <c r="J111" s="1221"/>
      <c r="K111" s="1218"/>
      <c r="L111" s="1224"/>
      <c r="M111" s="1227"/>
      <c r="N111" s="1230"/>
      <c r="O111" s="1233"/>
      <c r="P111" s="1236"/>
      <c r="Q111" s="1239"/>
      <c r="R111" s="1221"/>
      <c r="S111" s="679"/>
      <c r="T111" s="710"/>
      <c r="U111" s="710"/>
      <c r="V111" s="710"/>
      <c r="W111" s="679"/>
      <c r="X111" s="671"/>
      <c r="Y111" s="671"/>
      <c r="Z111" s="671"/>
      <c r="AA111" s="671"/>
      <c r="AB111" s="1221"/>
      <c r="AC111" s="1242"/>
      <c r="AD111" s="303">
        <f t="shared" si="137"/>
        <v>0</v>
      </c>
      <c r="AE111" s="306">
        <f t="shared" si="137"/>
        <v>0</v>
      </c>
      <c r="AF111" s="306">
        <f t="shared" si="137"/>
        <v>0</v>
      </c>
      <c r="AG111" s="306">
        <f t="shared" si="137"/>
        <v>0</v>
      </c>
      <c r="AH111" s="306">
        <f t="shared" si="137"/>
        <v>0</v>
      </c>
      <c r="AI111" s="306">
        <f t="shared" si="137"/>
        <v>0</v>
      </c>
      <c r="AJ111" s="306">
        <f t="shared" si="137"/>
        <v>0</v>
      </c>
      <c r="AK111" s="1221"/>
      <c r="AL111" s="1245"/>
      <c r="AM111" s="306">
        <f t="shared" si="94"/>
        <v>0</v>
      </c>
      <c r="AN111" s="685"/>
      <c r="AO111" s="685"/>
      <c r="AP111" s="685"/>
      <c r="AQ111" s="685"/>
      <c r="AR111" s="685"/>
      <c r="AS111" s="685"/>
      <c r="AT111" s="1221"/>
      <c r="AU111" s="1248"/>
      <c r="AV111" s="306">
        <f t="shared" si="96"/>
        <v>0</v>
      </c>
      <c r="AW111" s="685"/>
      <c r="AX111" s="685"/>
      <c r="AY111" s="685"/>
      <c r="AZ111" s="685"/>
      <c r="BA111" s="685"/>
      <c r="BB111" s="685"/>
      <c r="BC111" s="1221"/>
      <c r="BD111" s="1251"/>
      <c r="BE111" s="306">
        <f t="shared" si="98"/>
        <v>0</v>
      </c>
      <c r="BF111" s="685"/>
      <c r="BG111" s="685"/>
      <c r="BH111" s="685"/>
      <c r="BI111" s="685"/>
      <c r="BJ111" s="685"/>
      <c r="BK111" s="685"/>
      <c r="BL111" s="1221"/>
      <c r="BM111" s="1254"/>
      <c r="BN111" s="306">
        <f t="shared" si="100"/>
        <v>0</v>
      </c>
      <c r="BO111" s="685"/>
      <c r="BP111" s="685"/>
      <c r="BQ111" s="685"/>
      <c r="BR111" s="685"/>
      <c r="BS111" s="685"/>
      <c r="BT111" s="685"/>
      <c r="BU111" s="1210"/>
      <c r="BV111" s="1211"/>
      <c r="BW111" s="1211"/>
      <c r="BX111" s="1211"/>
      <c r="BY111" s="1211"/>
      <c r="BZ111" s="1211"/>
      <c r="CA111" s="1211"/>
      <c r="CB111" s="1211"/>
      <c r="CC111" s="1212"/>
    </row>
    <row r="112" spans="1:81" s="690" customFormat="1" ht="40.15" customHeight="1" thickTop="1" x14ac:dyDescent="0.25">
      <c r="A112" s="673"/>
      <c r="B112" s="1334"/>
      <c r="C112" s="1315"/>
      <c r="D112" s="1096">
        <v>2301</v>
      </c>
      <c r="E112" s="1093" t="s">
        <v>7670</v>
      </c>
      <c r="F112" s="1093">
        <v>2301075</v>
      </c>
      <c r="G112" s="1093" t="s">
        <v>7729</v>
      </c>
      <c r="H112" s="1093" t="s">
        <v>7672</v>
      </c>
      <c r="I112" s="1446">
        <v>2021004540213</v>
      </c>
      <c r="J112" s="1219">
        <v>944</v>
      </c>
      <c r="K112" s="1216" t="str">
        <f>+[28]Metas!K1103</f>
        <v xml:space="preserve">Ejercicios de Participación Ciudadana realizados con el uso de TIC </v>
      </c>
      <c r="L112" s="1222">
        <v>8</v>
      </c>
      <c r="M112" s="1225">
        <f>SUM(N112:Q112)</f>
        <v>8</v>
      </c>
      <c r="N112" s="1228">
        <v>0</v>
      </c>
      <c r="O112" s="1231">
        <v>4</v>
      </c>
      <c r="P112" s="1234">
        <v>4</v>
      </c>
      <c r="Q112" s="1237">
        <v>0</v>
      </c>
      <c r="R112" s="1219">
        <f>+$J112</f>
        <v>944</v>
      </c>
      <c r="S112" s="375" t="s">
        <v>7820</v>
      </c>
      <c r="T112" s="708" t="s">
        <v>3833</v>
      </c>
      <c r="U112" s="708" t="s">
        <v>3839</v>
      </c>
      <c r="V112" s="708" t="s">
        <v>3843</v>
      </c>
      <c r="W112" s="375" t="s">
        <v>7821</v>
      </c>
      <c r="X112" s="669">
        <v>44652</v>
      </c>
      <c r="Y112" s="669">
        <v>44803</v>
      </c>
      <c r="Z112" s="669"/>
      <c r="AA112" s="669"/>
      <c r="AB112" s="1219">
        <f t="shared" ref="AB112" si="150">+$J112</f>
        <v>944</v>
      </c>
      <c r="AC112" s="1240">
        <f t="shared" ref="AC112" si="151">+L112</f>
        <v>8</v>
      </c>
      <c r="AD112" s="308">
        <f t="shared" si="137"/>
        <v>4</v>
      </c>
      <c r="AE112" s="308">
        <f t="shared" si="137"/>
        <v>4</v>
      </c>
      <c r="AF112" s="308">
        <f t="shared" si="137"/>
        <v>0</v>
      </c>
      <c r="AG112" s="308">
        <f t="shared" si="132"/>
        <v>0</v>
      </c>
      <c r="AH112" s="308">
        <f t="shared" si="132"/>
        <v>0</v>
      </c>
      <c r="AI112" s="308">
        <f t="shared" si="132"/>
        <v>0</v>
      </c>
      <c r="AJ112" s="308">
        <f t="shared" si="132"/>
        <v>0</v>
      </c>
      <c r="AK112" s="1219">
        <f t="shared" ref="AK112" si="152">+$J112</f>
        <v>944</v>
      </c>
      <c r="AL112" s="1243">
        <f t="shared" ref="AL112:AL124" si="153">+N112</f>
        <v>0</v>
      </c>
      <c r="AM112" s="308">
        <f t="shared" si="94"/>
        <v>0</v>
      </c>
      <c r="AN112" s="683"/>
      <c r="AO112" s="683"/>
      <c r="AP112" s="683"/>
      <c r="AQ112" s="683"/>
      <c r="AR112" s="683"/>
      <c r="AS112" s="683"/>
      <c r="AT112" s="1219">
        <f t="shared" ref="AT112" si="154">+$J112</f>
        <v>944</v>
      </c>
      <c r="AU112" s="1246">
        <f t="shared" ref="AU112:AU124" si="155">+O112</f>
        <v>4</v>
      </c>
      <c r="AV112" s="308">
        <f t="shared" si="96"/>
        <v>2</v>
      </c>
      <c r="AW112" s="683">
        <v>2</v>
      </c>
      <c r="AX112" s="683"/>
      <c r="AY112" s="683"/>
      <c r="AZ112" s="683"/>
      <c r="BA112" s="683"/>
      <c r="BB112" s="683"/>
      <c r="BC112" s="1219">
        <f t="shared" ref="BC112" si="156">+$J112</f>
        <v>944</v>
      </c>
      <c r="BD112" s="1249">
        <f t="shared" ref="BD112:BD124" si="157">+P112</f>
        <v>4</v>
      </c>
      <c r="BE112" s="308">
        <f t="shared" si="98"/>
        <v>2</v>
      </c>
      <c r="BF112" s="683">
        <v>2</v>
      </c>
      <c r="BG112" s="683"/>
      <c r="BH112" s="683"/>
      <c r="BI112" s="683"/>
      <c r="BJ112" s="683"/>
      <c r="BK112" s="683"/>
      <c r="BL112" s="1219">
        <f t="shared" ref="BL112" si="158">+$J112</f>
        <v>944</v>
      </c>
      <c r="BM112" s="1252">
        <f t="shared" ref="BM112:BM124" si="159">+Q112</f>
        <v>0</v>
      </c>
      <c r="BN112" s="308">
        <f t="shared" si="100"/>
        <v>0</v>
      </c>
      <c r="BO112" s="683"/>
      <c r="BP112" s="683"/>
      <c r="BQ112" s="683"/>
      <c r="BR112" s="683"/>
      <c r="BS112" s="683"/>
      <c r="BT112" s="683"/>
      <c r="BU112" s="2462" t="s">
        <v>7822</v>
      </c>
      <c r="BV112" s="2463"/>
      <c r="BW112" s="2463"/>
      <c r="BX112" s="2463"/>
      <c r="BY112" s="2463"/>
      <c r="BZ112" s="2463"/>
      <c r="CA112" s="2463"/>
      <c r="CB112" s="2463"/>
      <c r="CC112" s="2464"/>
    </row>
    <row r="113" spans="1:81" s="690" customFormat="1" ht="40.15" customHeight="1" x14ac:dyDescent="0.25">
      <c r="A113" s="673"/>
      <c r="B113" s="1334"/>
      <c r="C113" s="1315"/>
      <c r="D113" s="1097"/>
      <c r="E113" s="1094"/>
      <c r="F113" s="1094"/>
      <c r="G113" s="1094"/>
      <c r="H113" s="1094"/>
      <c r="I113" s="1447"/>
      <c r="J113" s="1220"/>
      <c r="K113" s="1217"/>
      <c r="L113" s="1223"/>
      <c r="M113" s="1226"/>
      <c r="N113" s="1229"/>
      <c r="O113" s="1232"/>
      <c r="P113" s="1235"/>
      <c r="Q113" s="1238"/>
      <c r="R113" s="1220"/>
      <c r="S113" s="377" t="s">
        <v>7823</v>
      </c>
      <c r="T113" s="709" t="s">
        <v>3833</v>
      </c>
      <c r="U113" s="709" t="s">
        <v>3840</v>
      </c>
      <c r="V113" s="709" t="s">
        <v>3843</v>
      </c>
      <c r="W113" s="377" t="s">
        <v>7824</v>
      </c>
      <c r="X113" s="670">
        <v>44652</v>
      </c>
      <c r="Y113" s="670">
        <v>44742</v>
      </c>
      <c r="Z113" s="670"/>
      <c r="AA113" s="670"/>
      <c r="AB113" s="1220"/>
      <c r="AC113" s="1241"/>
      <c r="AD113" s="303">
        <f t="shared" si="137"/>
        <v>4</v>
      </c>
      <c r="AE113" s="303">
        <f t="shared" si="137"/>
        <v>4</v>
      </c>
      <c r="AF113" s="303">
        <f t="shared" si="137"/>
        <v>0</v>
      </c>
      <c r="AG113" s="303">
        <f t="shared" si="132"/>
        <v>0</v>
      </c>
      <c r="AH113" s="303">
        <f t="shared" si="132"/>
        <v>0</v>
      </c>
      <c r="AI113" s="303">
        <f t="shared" si="132"/>
        <v>0</v>
      </c>
      <c r="AJ113" s="303">
        <f t="shared" si="132"/>
        <v>0</v>
      </c>
      <c r="AK113" s="1220"/>
      <c r="AL113" s="1244"/>
      <c r="AM113" s="303">
        <f t="shared" si="94"/>
        <v>0</v>
      </c>
      <c r="AN113" s="684"/>
      <c r="AO113" s="684"/>
      <c r="AP113" s="684"/>
      <c r="AQ113" s="684"/>
      <c r="AR113" s="684"/>
      <c r="AS113" s="684"/>
      <c r="AT113" s="1220"/>
      <c r="AU113" s="1247"/>
      <c r="AV113" s="303">
        <f t="shared" si="96"/>
        <v>4</v>
      </c>
      <c r="AW113" s="684">
        <v>4</v>
      </c>
      <c r="AX113" s="684"/>
      <c r="AY113" s="684"/>
      <c r="AZ113" s="684"/>
      <c r="BA113" s="684"/>
      <c r="BB113" s="684"/>
      <c r="BC113" s="1220"/>
      <c r="BD113" s="1250"/>
      <c r="BE113" s="303">
        <f t="shared" si="98"/>
        <v>0</v>
      </c>
      <c r="BF113" s="684"/>
      <c r="BG113" s="684"/>
      <c r="BH113" s="684"/>
      <c r="BI113" s="684"/>
      <c r="BJ113" s="684"/>
      <c r="BK113" s="684"/>
      <c r="BL113" s="1220"/>
      <c r="BM113" s="1253"/>
      <c r="BN113" s="303">
        <f t="shared" si="100"/>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x14ac:dyDescent="0.25">
      <c r="A114" s="673"/>
      <c r="B114" s="1334"/>
      <c r="C114" s="1315"/>
      <c r="D114" s="1097"/>
      <c r="E114" s="1094"/>
      <c r="F114" s="1094"/>
      <c r="G114" s="1094"/>
      <c r="H114" s="1094"/>
      <c r="I114" s="1447"/>
      <c r="J114" s="1220"/>
      <c r="K114" s="1217"/>
      <c r="L114" s="1223"/>
      <c r="M114" s="1226"/>
      <c r="N114" s="1229"/>
      <c r="O114" s="1232"/>
      <c r="P114" s="1235"/>
      <c r="Q114" s="1238"/>
      <c r="R114" s="1220"/>
      <c r="S114" s="678"/>
      <c r="T114" s="709"/>
      <c r="U114" s="709"/>
      <c r="V114" s="709"/>
      <c r="W114" s="678"/>
      <c r="X114" s="670"/>
      <c r="Y114" s="670"/>
      <c r="Z114" s="670"/>
      <c r="AA114" s="670"/>
      <c r="AB114" s="1220"/>
      <c r="AC114" s="1241"/>
      <c r="AD114" s="303">
        <f t="shared" si="137"/>
        <v>0</v>
      </c>
      <c r="AE114" s="303">
        <f t="shared" si="137"/>
        <v>0</v>
      </c>
      <c r="AF114" s="303">
        <f t="shared" si="137"/>
        <v>0</v>
      </c>
      <c r="AG114" s="303">
        <f t="shared" si="132"/>
        <v>0</v>
      </c>
      <c r="AH114" s="303">
        <f t="shared" si="132"/>
        <v>0</v>
      </c>
      <c r="AI114" s="303">
        <f t="shared" si="132"/>
        <v>0</v>
      </c>
      <c r="AJ114" s="303">
        <f t="shared" si="132"/>
        <v>0</v>
      </c>
      <c r="AK114" s="1220"/>
      <c r="AL114" s="1244"/>
      <c r="AM114" s="303">
        <f t="shared" si="94"/>
        <v>0</v>
      </c>
      <c r="AN114" s="684"/>
      <c r="AO114" s="684"/>
      <c r="AP114" s="684"/>
      <c r="AQ114" s="684"/>
      <c r="AR114" s="684"/>
      <c r="AS114" s="684"/>
      <c r="AT114" s="1220"/>
      <c r="AU114" s="1247"/>
      <c r="AV114" s="303">
        <f t="shared" si="96"/>
        <v>0</v>
      </c>
      <c r="AW114" s="684"/>
      <c r="AX114" s="684"/>
      <c r="AY114" s="684"/>
      <c r="AZ114" s="684"/>
      <c r="BA114" s="684"/>
      <c r="BB114" s="684"/>
      <c r="BC114" s="1220"/>
      <c r="BD114" s="1250"/>
      <c r="BE114" s="303">
        <f t="shared" si="98"/>
        <v>0</v>
      </c>
      <c r="BF114" s="684"/>
      <c r="BG114" s="684"/>
      <c r="BH114" s="684"/>
      <c r="BI114" s="684"/>
      <c r="BJ114" s="684"/>
      <c r="BK114" s="684"/>
      <c r="BL114" s="1220"/>
      <c r="BM114" s="1253"/>
      <c r="BN114" s="303">
        <f t="shared" si="100"/>
        <v>0</v>
      </c>
      <c r="BO114" s="684"/>
      <c r="BP114" s="684"/>
      <c r="BQ114" s="684"/>
      <c r="BR114" s="684"/>
      <c r="BS114" s="684"/>
      <c r="BT114" s="684"/>
      <c r="BU114" s="1207"/>
      <c r="BV114" s="1208"/>
      <c r="BW114" s="1208"/>
      <c r="BX114" s="1208"/>
      <c r="BY114" s="1208"/>
      <c r="BZ114" s="1208"/>
      <c r="CA114" s="1208"/>
      <c r="CB114" s="1208"/>
      <c r="CC114" s="1209"/>
    </row>
    <row r="115" spans="1:81" s="690" customFormat="1" ht="40.15" customHeight="1" thickBot="1" x14ac:dyDescent="0.3">
      <c r="A115" s="673"/>
      <c r="B115" s="1334"/>
      <c r="C115" s="1315"/>
      <c r="D115" s="1098"/>
      <c r="E115" s="1095"/>
      <c r="F115" s="1095"/>
      <c r="G115" s="1095"/>
      <c r="H115" s="1095"/>
      <c r="I115" s="1448"/>
      <c r="J115" s="1221"/>
      <c r="K115" s="1218"/>
      <c r="L115" s="1224"/>
      <c r="M115" s="1227"/>
      <c r="N115" s="1230"/>
      <c r="O115" s="1233"/>
      <c r="P115" s="1236"/>
      <c r="Q115" s="1239"/>
      <c r="R115" s="1221"/>
      <c r="S115" s="679"/>
      <c r="T115" s="710"/>
      <c r="U115" s="710"/>
      <c r="V115" s="710"/>
      <c r="W115" s="679"/>
      <c r="X115" s="671"/>
      <c r="Y115" s="671"/>
      <c r="Z115" s="671"/>
      <c r="AA115" s="671"/>
      <c r="AB115" s="1221"/>
      <c r="AC115" s="1242"/>
      <c r="AD115" s="306">
        <f t="shared" si="137"/>
        <v>0</v>
      </c>
      <c r="AE115" s="306">
        <f t="shared" si="137"/>
        <v>0</v>
      </c>
      <c r="AF115" s="306">
        <f t="shared" si="137"/>
        <v>0</v>
      </c>
      <c r="AG115" s="306">
        <f t="shared" si="132"/>
        <v>0</v>
      </c>
      <c r="AH115" s="306">
        <f t="shared" si="132"/>
        <v>0</v>
      </c>
      <c r="AI115" s="306">
        <f t="shared" si="132"/>
        <v>0</v>
      </c>
      <c r="AJ115" s="306">
        <f t="shared" si="132"/>
        <v>0</v>
      </c>
      <c r="AK115" s="1221"/>
      <c r="AL115" s="1245"/>
      <c r="AM115" s="306">
        <f t="shared" si="94"/>
        <v>0</v>
      </c>
      <c r="AN115" s="685"/>
      <c r="AO115" s="685"/>
      <c r="AP115" s="685"/>
      <c r="AQ115" s="685"/>
      <c r="AR115" s="685"/>
      <c r="AS115" s="685"/>
      <c r="AT115" s="1221"/>
      <c r="AU115" s="1248"/>
      <c r="AV115" s="306">
        <f t="shared" si="96"/>
        <v>0</v>
      </c>
      <c r="AW115" s="685"/>
      <c r="AX115" s="685"/>
      <c r="AY115" s="685"/>
      <c r="AZ115" s="685"/>
      <c r="BA115" s="685"/>
      <c r="BB115" s="685"/>
      <c r="BC115" s="1221"/>
      <c r="BD115" s="1251"/>
      <c r="BE115" s="306">
        <f t="shared" si="98"/>
        <v>0</v>
      </c>
      <c r="BF115" s="685"/>
      <c r="BG115" s="685"/>
      <c r="BH115" s="685"/>
      <c r="BI115" s="685"/>
      <c r="BJ115" s="685"/>
      <c r="BK115" s="685"/>
      <c r="BL115" s="1221"/>
      <c r="BM115" s="1254"/>
      <c r="BN115" s="306">
        <f t="shared" si="100"/>
        <v>0</v>
      </c>
      <c r="BO115" s="685"/>
      <c r="BP115" s="685"/>
      <c r="BQ115" s="685"/>
      <c r="BR115" s="685"/>
      <c r="BS115" s="685"/>
      <c r="BT115" s="685"/>
      <c r="BU115" s="1210"/>
      <c r="BV115" s="1211"/>
      <c r="BW115" s="1211"/>
      <c r="BX115" s="1211"/>
      <c r="BY115" s="1211"/>
      <c r="BZ115" s="1211"/>
      <c r="CA115" s="1211"/>
      <c r="CB115" s="1211"/>
      <c r="CC115" s="1212"/>
    </row>
    <row r="116" spans="1:81" s="690" customFormat="1" ht="40.15" customHeight="1" thickTop="1" x14ac:dyDescent="0.25">
      <c r="A116" s="673"/>
      <c r="B116" s="1334"/>
      <c r="C116" s="1315"/>
      <c r="D116" s="1096">
        <v>2301</v>
      </c>
      <c r="E116" s="1093" t="s">
        <v>7670</v>
      </c>
      <c r="F116" s="1093">
        <v>2301075</v>
      </c>
      <c r="G116" s="1093" t="s">
        <v>7729</v>
      </c>
      <c r="H116" s="1093" t="s">
        <v>7672</v>
      </c>
      <c r="I116" s="1446">
        <v>2021004540213</v>
      </c>
      <c r="J116" s="1219">
        <v>945</v>
      </c>
      <c r="K116" s="1216" t="str">
        <f>+[28]Metas!K1104</f>
        <v>Modelo de Territorio y Ciudad Inteligente implementado</v>
      </c>
      <c r="L116" s="2513">
        <v>0.15</v>
      </c>
      <c r="M116" s="1225">
        <f>SUM(N116:Q116)</f>
        <v>0.15000000000000002</v>
      </c>
      <c r="N116" s="2343">
        <v>0.05</v>
      </c>
      <c r="O116" s="2495">
        <v>0.05</v>
      </c>
      <c r="P116" s="2498">
        <v>0.05</v>
      </c>
      <c r="Q116" s="1237">
        <v>0</v>
      </c>
      <c r="R116" s="1219">
        <f>+$J116</f>
        <v>945</v>
      </c>
      <c r="S116" s="1010" t="s">
        <v>7825</v>
      </c>
      <c r="T116" s="708" t="s">
        <v>3833</v>
      </c>
      <c r="U116" s="708" t="s">
        <v>3839</v>
      </c>
      <c r="V116" s="708" t="s">
        <v>3843</v>
      </c>
      <c r="W116" s="759" t="s">
        <v>7826</v>
      </c>
      <c r="X116" s="669">
        <v>44593</v>
      </c>
      <c r="Y116" s="669">
        <v>44834</v>
      </c>
      <c r="Z116" s="669"/>
      <c r="AA116" s="669"/>
      <c r="AB116" s="1219">
        <f t="shared" ref="AB116" si="160">+$J116</f>
        <v>945</v>
      </c>
      <c r="AC116" s="1803">
        <f t="shared" ref="AC116" si="161">+L116</f>
        <v>0.15</v>
      </c>
      <c r="AD116" s="1018">
        <f t="shared" si="137"/>
        <v>6.7</v>
      </c>
      <c r="AE116" s="1018">
        <v>6.7</v>
      </c>
      <c r="AF116" s="308">
        <f t="shared" si="137"/>
        <v>0</v>
      </c>
      <c r="AG116" s="308">
        <f t="shared" si="132"/>
        <v>0</v>
      </c>
      <c r="AH116" s="308">
        <f t="shared" si="132"/>
        <v>0</v>
      </c>
      <c r="AI116" s="308">
        <f t="shared" si="132"/>
        <v>0</v>
      </c>
      <c r="AJ116" s="308">
        <f t="shared" si="132"/>
        <v>0</v>
      </c>
      <c r="AK116" s="1219">
        <f t="shared" ref="AK116" si="162">+$J116</f>
        <v>945</v>
      </c>
      <c r="AL116" s="1243">
        <f t="shared" si="153"/>
        <v>0.05</v>
      </c>
      <c r="AM116" s="1018">
        <f t="shared" si="94"/>
        <v>2.2000000000000002</v>
      </c>
      <c r="AN116" s="1019">
        <v>2.2000000000000002</v>
      </c>
      <c r="AO116" s="683"/>
      <c r="AP116" s="683"/>
      <c r="AQ116" s="683"/>
      <c r="AR116" s="683"/>
      <c r="AS116" s="683"/>
      <c r="AT116" s="1219">
        <f t="shared" ref="AT116" si="163">+$J116</f>
        <v>945</v>
      </c>
      <c r="AU116" s="1246">
        <f t="shared" si="155"/>
        <v>0.05</v>
      </c>
      <c r="AV116" s="1018">
        <f t="shared" si="96"/>
        <v>2.2999999999999998</v>
      </c>
      <c r="AW116" s="1019">
        <v>2.2999999999999998</v>
      </c>
      <c r="AX116" s="683"/>
      <c r="AY116" s="683"/>
      <c r="AZ116" s="683"/>
      <c r="BA116" s="683"/>
      <c r="BB116" s="683"/>
      <c r="BC116" s="1219">
        <f t="shared" ref="BC116" si="164">+$J116</f>
        <v>945</v>
      </c>
      <c r="BD116" s="1249">
        <f t="shared" si="157"/>
        <v>0.05</v>
      </c>
      <c r="BE116" s="1018">
        <f t="shared" si="98"/>
        <v>2.2000000000000002</v>
      </c>
      <c r="BF116" s="1019">
        <v>2.2000000000000002</v>
      </c>
      <c r="BG116" s="683"/>
      <c r="BH116" s="683"/>
      <c r="BI116" s="683"/>
      <c r="BJ116" s="683"/>
      <c r="BK116" s="683"/>
      <c r="BL116" s="1219">
        <f t="shared" ref="BL116" si="165">+$J116</f>
        <v>945</v>
      </c>
      <c r="BM116" s="1252">
        <f t="shared" si="159"/>
        <v>0</v>
      </c>
      <c r="BN116" s="308">
        <f t="shared" si="100"/>
        <v>0</v>
      </c>
      <c r="BO116" s="683"/>
      <c r="BP116" s="683"/>
      <c r="BQ116" s="683"/>
      <c r="BR116" s="683"/>
      <c r="BS116" s="683"/>
      <c r="BT116" s="683"/>
      <c r="BU116" s="2462" t="s">
        <v>7827</v>
      </c>
      <c r="BV116" s="2463"/>
      <c r="BW116" s="2463"/>
      <c r="BX116" s="2463"/>
      <c r="BY116" s="2463"/>
      <c r="BZ116" s="2463"/>
      <c r="CA116" s="2463"/>
      <c r="CB116" s="2463"/>
      <c r="CC116" s="2464"/>
    </row>
    <row r="117" spans="1:81" s="690" customFormat="1" ht="40.15" customHeight="1" x14ac:dyDescent="0.2">
      <c r="A117" s="673"/>
      <c r="B117" s="1334"/>
      <c r="C117" s="1315"/>
      <c r="D117" s="1097"/>
      <c r="E117" s="1094"/>
      <c r="F117" s="1094"/>
      <c r="G117" s="1094"/>
      <c r="H117" s="1094"/>
      <c r="I117" s="1447"/>
      <c r="J117" s="1220"/>
      <c r="K117" s="1217"/>
      <c r="L117" s="2514"/>
      <c r="M117" s="1226"/>
      <c r="N117" s="2344"/>
      <c r="O117" s="2496"/>
      <c r="P117" s="2499"/>
      <c r="Q117" s="1238"/>
      <c r="R117" s="1220"/>
      <c r="S117" s="1023" t="s">
        <v>7828</v>
      </c>
      <c r="T117" s="709" t="s">
        <v>3833</v>
      </c>
      <c r="U117" s="709" t="s">
        <v>3840</v>
      </c>
      <c r="V117" s="709" t="s">
        <v>3842</v>
      </c>
      <c r="W117" s="759" t="s">
        <v>7829</v>
      </c>
      <c r="X117" s="670">
        <v>44805</v>
      </c>
      <c r="Y117" s="670">
        <v>44834</v>
      </c>
      <c r="Z117" s="670"/>
      <c r="AA117" s="670"/>
      <c r="AB117" s="1220"/>
      <c r="AC117" s="1804"/>
      <c r="AD117" s="1015">
        <f t="shared" si="137"/>
        <v>2.2000000000000002</v>
      </c>
      <c r="AE117" s="1015">
        <v>2.2000000000000002</v>
      </c>
      <c r="AF117" s="303">
        <f t="shared" si="137"/>
        <v>0</v>
      </c>
      <c r="AG117" s="303">
        <f t="shared" si="132"/>
        <v>0</v>
      </c>
      <c r="AH117" s="303">
        <f t="shared" si="132"/>
        <v>0</v>
      </c>
      <c r="AI117" s="303">
        <f t="shared" si="132"/>
        <v>0</v>
      </c>
      <c r="AJ117" s="303">
        <f t="shared" si="132"/>
        <v>0</v>
      </c>
      <c r="AK117" s="1220"/>
      <c r="AL117" s="1244"/>
      <c r="AM117" s="303">
        <f t="shared" si="94"/>
        <v>0</v>
      </c>
      <c r="AN117" s="684"/>
      <c r="AO117" s="684"/>
      <c r="AP117" s="684"/>
      <c r="AQ117" s="684"/>
      <c r="AR117" s="684"/>
      <c r="AS117" s="684"/>
      <c r="AT117" s="1220"/>
      <c r="AU117" s="1247"/>
      <c r="AV117" s="303">
        <f t="shared" si="96"/>
        <v>0</v>
      </c>
      <c r="AW117" s="684"/>
      <c r="AX117" s="684"/>
      <c r="AY117" s="684"/>
      <c r="AZ117" s="684"/>
      <c r="BA117" s="684"/>
      <c r="BB117" s="684"/>
      <c r="BC117" s="1220"/>
      <c r="BD117" s="1250"/>
      <c r="BE117" s="1015">
        <f t="shared" si="98"/>
        <v>2.2000000000000002</v>
      </c>
      <c r="BF117" s="1016">
        <v>2.2000000000000002</v>
      </c>
      <c r="BG117" s="684"/>
      <c r="BH117" s="684"/>
      <c r="BI117" s="684"/>
      <c r="BJ117" s="684"/>
      <c r="BK117" s="684"/>
      <c r="BL117" s="1220"/>
      <c r="BM117" s="1253"/>
      <c r="BN117" s="303">
        <f t="shared" si="100"/>
        <v>0</v>
      </c>
      <c r="BO117" s="684"/>
      <c r="BP117" s="684"/>
      <c r="BQ117" s="684"/>
      <c r="BR117" s="684"/>
      <c r="BS117" s="684"/>
      <c r="BT117" s="684"/>
      <c r="BU117" s="2471" t="s">
        <v>7830</v>
      </c>
      <c r="BV117" s="2472"/>
      <c r="BW117" s="2472"/>
      <c r="BX117" s="2472"/>
      <c r="BY117" s="2472"/>
      <c r="BZ117" s="2472"/>
      <c r="CA117" s="2472"/>
      <c r="CB117" s="2472"/>
      <c r="CC117" s="2473"/>
    </row>
    <row r="118" spans="1:81" s="690" customFormat="1" ht="40.15" customHeight="1" x14ac:dyDescent="0.25">
      <c r="A118" s="673"/>
      <c r="B118" s="1334"/>
      <c r="C118" s="1315"/>
      <c r="D118" s="1097"/>
      <c r="E118" s="1094"/>
      <c r="F118" s="1094"/>
      <c r="G118" s="1094"/>
      <c r="H118" s="1094"/>
      <c r="I118" s="1447"/>
      <c r="J118" s="1220"/>
      <c r="K118" s="1217"/>
      <c r="L118" s="2514"/>
      <c r="M118" s="1226"/>
      <c r="N118" s="2344"/>
      <c r="O118" s="2496"/>
      <c r="P118" s="2499"/>
      <c r="Q118" s="1238"/>
      <c r="R118" s="1220"/>
      <c r="S118" s="678"/>
      <c r="T118" s="709"/>
      <c r="U118" s="709"/>
      <c r="V118" s="709"/>
      <c r="W118" s="678"/>
      <c r="X118" s="670"/>
      <c r="Y118" s="670"/>
      <c r="Z118" s="670"/>
      <c r="AA118" s="670"/>
      <c r="AB118" s="1220"/>
      <c r="AC118" s="1804"/>
      <c r="AD118" s="303">
        <f t="shared" si="137"/>
        <v>0</v>
      </c>
      <c r="AE118" s="303">
        <f t="shared" si="137"/>
        <v>0</v>
      </c>
      <c r="AF118" s="303">
        <f t="shared" si="137"/>
        <v>0</v>
      </c>
      <c r="AG118" s="303">
        <f t="shared" si="132"/>
        <v>0</v>
      </c>
      <c r="AH118" s="303">
        <f t="shared" si="132"/>
        <v>0</v>
      </c>
      <c r="AI118" s="303">
        <f t="shared" si="132"/>
        <v>0</v>
      </c>
      <c r="AJ118" s="303">
        <f t="shared" si="132"/>
        <v>0</v>
      </c>
      <c r="AK118" s="1220"/>
      <c r="AL118" s="1244"/>
      <c r="AM118" s="303">
        <f t="shared" si="94"/>
        <v>0</v>
      </c>
      <c r="AN118" s="684"/>
      <c r="AO118" s="684"/>
      <c r="AP118" s="684"/>
      <c r="AQ118" s="684"/>
      <c r="AR118" s="684"/>
      <c r="AS118" s="684"/>
      <c r="AT118" s="1220"/>
      <c r="AU118" s="1247"/>
      <c r="AV118" s="303">
        <f t="shared" si="96"/>
        <v>0</v>
      </c>
      <c r="AW118" s="684"/>
      <c r="AX118" s="684"/>
      <c r="AY118" s="684"/>
      <c r="AZ118" s="684"/>
      <c r="BA118" s="684"/>
      <c r="BB118" s="684"/>
      <c r="BC118" s="1220"/>
      <c r="BD118" s="1250"/>
      <c r="BE118" s="303">
        <f t="shared" si="98"/>
        <v>0</v>
      </c>
      <c r="BF118" s="684"/>
      <c r="BG118" s="684"/>
      <c r="BH118" s="684"/>
      <c r="BI118" s="684"/>
      <c r="BJ118" s="684"/>
      <c r="BK118" s="684"/>
      <c r="BL118" s="1220"/>
      <c r="BM118" s="1253"/>
      <c r="BN118" s="303">
        <f t="shared" si="100"/>
        <v>0</v>
      </c>
      <c r="BO118" s="684"/>
      <c r="BP118" s="684"/>
      <c r="BQ118" s="684"/>
      <c r="BR118" s="684"/>
      <c r="BS118" s="684"/>
      <c r="BT118" s="684"/>
      <c r="BU118" s="1207"/>
      <c r="BV118" s="1208"/>
      <c r="BW118" s="1208"/>
      <c r="BX118" s="1208"/>
      <c r="BY118" s="1208"/>
      <c r="BZ118" s="1208"/>
      <c r="CA118" s="1208"/>
      <c r="CB118" s="1208"/>
      <c r="CC118" s="1209"/>
    </row>
    <row r="119" spans="1:81" s="690" customFormat="1" ht="40.15" customHeight="1" thickBot="1" x14ac:dyDescent="0.3">
      <c r="A119" s="673"/>
      <c r="B119" s="1334"/>
      <c r="C119" s="1315"/>
      <c r="D119" s="1098"/>
      <c r="E119" s="1095"/>
      <c r="F119" s="1095"/>
      <c r="G119" s="1095"/>
      <c r="H119" s="1095"/>
      <c r="I119" s="1448"/>
      <c r="J119" s="1221"/>
      <c r="K119" s="1218"/>
      <c r="L119" s="2515"/>
      <c r="M119" s="1227"/>
      <c r="N119" s="2345"/>
      <c r="O119" s="2497"/>
      <c r="P119" s="2500"/>
      <c r="Q119" s="1239"/>
      <c r="R119" s="1221"/>
      <c r="S119" s="679"/>
      <c r="T119" s="710"/>
      <c r="U119" s="710"/>
      <c r="V119" s="710"/>
      <c r="W119" s="679"/>
      <c r="X119" s="671"/>
      <c r="Y119" s="671"/>
      <c r="Z119" s="671"/>
      <c r="AA119" s="671"/>
      <c r="AB119" s="1221"/>
      <c r="AC119" s="1805"/>
      <c r="AD119" s="306">
        <f t="shared" si="137"/>
        <v>0</v>
      </c>
      <c r="AE119" s="306">
        <f t="shared" si="137"/>
        <v>0</v>
      </c>
      <c r="AF119" s="306">
        <f t="shared" si="137"/>
        <v>0</v>
      </c>
      <c r="AG119" s="306">
        <f t="shared" si="132"/>
        <v>0</v>
      </c>
      <c r="AH119" s="306">
        <f t="shared" si="132"/>
        <v>0</v>
      </c>
      <c r="AI119" s="306">
        <f t="shared" si="132"/>
        <v>0</v>
      </c>
      <c r="AJ119" s="306">
        <f t="shared" si="132"/>
        <v>0</v>
      </c>
      <c r="AK119" s="1221"/>
      <c r="AL119" s="1245"/>
      <c r="AM119" s="306">
        <f t="shared" si="94"/>
        <v>0</v>
      </c>
      <c r="AN119" s="685"/>
      <c r="AO119" s="685"/>
      <c r="AP119" s="685"/>
      <c r="AQ119" s="685"/>
      <c r="AR119" s="685"/>
      <c r="AS119" s="685"/>
      <c r="AT119" s="1221"/>
      <c r="AU119" s="1248"/>
      <c r="AV119" s="306">
        <f t="shared" si="96"/>
        <v>0</v>
      </c>
      <c r="AW119" s="685"/>
      <c r="AX119" s="685"/>
      <c r="AY119" s="685"/>
      <c r="AZ119" s="685"/>
      <c r="BA119" s="685"/>
      <c r="BB119" s="685"/>
      <c r="BC119" s="1221"/>
      <c r="BD119" s="1251"/>
      <c r="BE119" s="306">
        <f t="shared" si="98"/>
        <v>0</v>
      </c>
      <c r="BF119" s="685"/>
      <c r="BG119" s="685"/>
      <c r="BH119" s="685"/>
      <c r="BI119" s="685"/>
      <c r="BJ119" s="685"/>
      <c r="BK119" s="685"/>
      <c r="BL119" s="1221"/>
      <c r="BM119" s="1254"/>
      <c r="BN119" s="306">
        <f t="shared" si="100"/>
        <v>0</v>
      </c>
      <c r="BO119" s="685"/>
      <c r="BP119" s="685"/>
      <c r="BQ119" s="685"/>
      <c r="BR119" s="685"/>
      <c r="BS119" s="685"/>
      <c r="BT119" s="685"/>
      <c r="BU119" s="1210"/>
      <c r="BV119" s="1211"/>
      <c r="BW119" s="1211"/>
      <c r="BX119" s="1211"/>
      <c r="BY119" s="1211"/>
      <c r="BZ119" s="1211"/>
      <c r="CA119" s="1211"/>
      <c r="CB119" s="1211"/>
      <c r="CC119" s="1212"/>
    </row>
    <row r="120" spans="1:81" s="690" customFormat="1" ht="40.15" customHeight="1" thickTop="1" x14ac:dyDescent="0.25">
      <c r="A120" s="673"/>
      <c r="B120" s="1334"/>
      <c r="C120" s="1315"/>
      <c r="D120" s="1096">
        <v>2301</v>
      </c>
      <c r="E120" s="1093" t="s">
        <v>7670</v>
      </c>
      <c r="F120" s="1093">
        <v>2301030</v>
      </c>
      <c r="G120" s="1093" t="s">
        <v>7671</v>
      </c>
      <c r="H120" s="1093" t="s">
        <v>7672</v>
      </c>
      <c r="I120" s="1446">
        <v>2021004540213</v>
      </c>
      <c r="J120" s="1219">
        <v>946</v>
      </c>
      <c r="K120" s="1216" t="str">
        <f>+[28]Metas!K1105</f>
        <v xml:space="preserve">Servidores Públicos sensibilizados en la Política de Gobierno Digital </v>
      </c>
      <c r="L120" s="2516">
        <v>50</v>
      </c>
      <c r="M120" s="1225">
        <f>SUM(N120:Q120)</f>
        <v>50</v>
      </c>
      <c r="N120" s="1228">
        <v>0</v>
      </c>
      <c r="O120" s="1231">
        <v>0</v>
      </c>
      <c r="P120" s="1234">
        <v>50</v>
      </c>
      <c r="Q120" s="1237">
        <v>0</v>
      </c>
      <c r="R120" s="1219">
        <f>+$J120</f>
        <v>946</v>
      </c>
      <c r="S120" s="375" t="s">
        <v>7831</v>
      </c>
      <c r="T120" s="708" t="s">
        <v>3833</v>
      </c>
      <c r="U120" s="708" t="s">
        <v>3840</v>
      </c>
      <c r="V120" s="708" t="s">
        <v>3843</v>
      </c>
      <c r="W120" s="1024" t="s">
        <v>7832</v>
      </c>
      <c r="X120" s="669">
        <v>44774</v>
      </c>
      <c r="Y120" s="669">
        <v>44803</v>
      </c>
      <c r="Z120" s="669"/>
      <c r="AA120" s="669"/>
      <c r="AB120" s="1219">
        <f t="shared" ref="AB120" si="166">+$J120</f>
        <v>946</v>
      </c>
      <c r="AC120" s="1240">
        <f t="shared" ref="AC120" si="167">+L120</f>
        <v>50</v>
      </c>
      <c r="AD120" s="1018">
        <f t="shared" si="137"/>
        <v>3.3</v>
      </c>
      <c r="AE120" s="1018">
        <f t="shared" si="137"/>
        <v>3.3</v>
      </c>
      <c r="AF120" s="308">
        <f t="shared" si="137"/>
        <v>0</v>
      </c>
      <c r="AG120" s="308">
        <f t="shared" si="132"/>
        <v>0</v>
      </c>
      <c r="AH120" s="308">
        <f t="shared" si="132"/>
        <v>0</v>
      </c>
      <c r="AI120" s="308">
        <f t="shared" si="132"/>
        <v>0</v>
      </c>
      <c r="AJ120" s="308">
        <f t="shared" si="132"/>
        <v>0</v>
      </c>
      <c r="AK120" s="1219">
        <f t="shared" ref="AK120" si="168">+$J120</f>
        <v>946</v>
      </c>
      <c r="AL120" s="1243">
        <f t="shared" si="153"/>
        <v>0</v>
      </c>
      <c r="AM120" s="308">
        <f t="shared" si="94"/>
        <v>0</v>
      </c>
      <c r="AN120" s="683"/>
      <c r="AO120" s="683"/>
      <c r="AP120" s="683"/>
      <c r="AQ120" s="683"/>
      <c r="AR120" s="683"/>
      <c r="AS120" s="683"/>
      <c r="AT120" s="1219">
        <f t="shared" ref="AT120" si="169">+$J120</f>
        <v>946</v>
      </c>
      <c r="AU120" s="1246">
        <f t="shared" si="155"/>
        <v>0</v>
      </c>
      <c r="AV120" s="308">
        <f t="shared" si="96"/>
        <v>0</v>
      </c>
      <c r="AW120" s="683"/>
      <c r="AX120" s="683"/>
      <c r="AY120" s="683"/>
      <c r="AZ120" s="683"/>
      <c r="BA120" s="683"/>
      <c r="BB120" s="683"/>
      <c r="BC120" s="1219">
        <f t="shared" ref="BC120" si="170">+$J120</f>
        <v>946</v>
      </c>
      <c r="BD120" s="1249">
        <f t="shared" si="157"/>
        <v>50</v>
      </c>
      <c r="BE120" s="1018">
        <f t="shared" si="98"/>
        <v>3.3</v>
      </c>
      <c r="BF120" s="1019">
        <v>3.3</v>
      </c>
      <c r="BG120" s="683"/>
      <c r="BH120" s="683"/>
      <c r="BI120" s="683"/>
      <c r="BJ120" s="683"/>
      <c r="BK120" s="683"/>
      <c r="BL120" s="1219">
        <f t="shared" ref="BL120" si="171">+$J120</f>
        <v>946</v>
      </c>
      <c r="BM120" s="1252">
        <f t="shared" si="159"/>
        <v>0</v>
      </c>
      <c r="BN120" s="308">
        <f t="shared" si="100"/>
        <v>0</v>
      </c>
      <c r="BO120" s="683"/>
      <c r="BP120" s="683"/>
      <c r="BQ120" s="683"/>
      <c r="BR120" s="683"/>
      <c r="BS120" s="683"/>
      <c r="BT120" s="683"/>
      <c r="BU120" s="2462" t="s">
        <v>7833</v>
      </c>
      <c r="BV120" s="2463"/>
      <c r="BW120" s="2463"/>
      <c r="BX120" s="2463"/>
      <c r="BY120" s="2463"/>
      <c r="BZ120" s="2463"/>
      <c r="CA120" s="2463"/>
      <c r="CB120" s="2463"/>
      <c r="CC120" s="2464"/>
    </row>
    <row r="121" spans="1:81" s="690" customFormat="1" ht="40.15" customHeight="1" x14ac:dyDescent="0.25">
      <c r="A121" s="673"/>
      <c r="B121" s="1334"/>
      <c r="C121" s="1315"/>
      <c r="D121" s="1097"/>
      <c r="E121" s="1094"/>
      <c r="F121" s="1094"/>
      <c r="G121" s="1094"/>
      <c r="H121" s="1094"/>
      <c r="I121" s="1447"/>
      <c r="J121" s="1220"/>
      <c r="K121" s="1217"/>
      <c r="L121" s="2517"/>
      <c r="M121" s="1226"/>
      <c r="N121" s="1229"/>
      <c r="O121" s="1232"/>
      <c r="P121" s="1235"/>
      <c r="Q121" s="1238"/>
      <c r="R121" s="1220"/>
      <c r="S121" s="678"/>
      <c r="T121" s="709"/>
      <c r="U121" s="709"/>
      <c r="V121" s="709"/>
      <c r="W121" s="678"/>
      <c r="X121" s="670"/>
      <c r="Y121" s="670"/>
      <c r="Z121" s="670"/>
      <c r="AA121" s="670"/>
      <c r="AB121" s="1220"/>
      <c r="AC121" s="1241"/>
      <c r="AD121" s="303">
        <f t="shared" si="137"/>
        <v>0</v>
      </c>
      <c r="AE121" s="303">
        <f t="shared" si="137"/>
        <v>0</v>
      </c>
      <c r="AF121" s="303">
        <f t="shared" si="137"/>
        <v>0</v>
      </c>
      <c r="AG121" s="303">
        <f t="shared" si="132"/>
        <v>0</v>
      </c>
      <c r="AH121" s="303">
        <f t="shared" si="132"/>
        <v>0</v>
      </c>
      <c r="AI121" s="303">
        <f t="shared" si="132"/>
        <v>0</v>
      </c>
      <c r="AJ121" s="303">
        <f t="shared" si="132"/>
        <v>0</v>
      </c>
      <c r="AK121" s="1220"/>
      <c r="AL121" s="1244"/>
      <c r="AM121" s="303">
        <f t="shared" si="94"/>
        <v>0</v>
      </c>
      <c r="AN121" s="684"/>
      <c r="AO121" s="684"/>
      <c r="AP121" s="684"/>
      <c r="AQ121" s="684"/>
      <c r="AR121" s="684"/>
      <c r="AS121" s="684"/>
      <c r="AT121" s="1220"/>
      <c r="AU121" s="1247"/>
      <c r="AV121" s="303">
        <f t="shared" si="96"/>
        <v>0</v>
      </c>
      <c r="AW121" s="684"/>
      <c r="AX121" s="684"/>
      <c r="AY121" s="684"/>
      <c r="AZ121" s="684"/>
      <c r="BA121" s="684"/>
      <c r="BB121" s="684"/>
      <c r="BC121" s="1220"/>
      <c r="BD121" s="1250"/>
      <c r="BE121" s="303">
        <f t="shared" si="98"/>
        <v>0</v>
      </c>
      <c r="BF121" s="684"/>
      <c r="BG121" s="684"/>
      <c r="BH121" s="684"/>
      <c r="BI121" s="684"/>
      <c r="BJ121" s="684"/>
      <c r="BK121" s="684"/>
      <c r="BL121" s="1220"/>
      <c r="BM121" s="1253"/>
      <c r="BN121" s="303">
        <f t="shared" si="100"/>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x14ac:dyDescent="0.25">
      <c r="A122" s="673"/>
      <c r="B122" s="1334"/>
      <c r="C122" s="1315"/>
      <c r="D122" s="1097"/>
      <c r="E122" s="1094"/>
      <c r="F122" s="1094"/>
      <c r="G122" s="1094"/>
      <c r="H122" s="1094"/>
      <c r="I122" s="1447"/>
      <c r="J122" s="1220"/>
      <c r="K122" s="1217"/>
      <c r="L122" s="2517"/>
      <c r="M122" s="1226"/>
      <c r="N122" s="1229"/>
      <c r="O122" s="1232"/>
      <c r="P122" s="1235"/>
      <c r="Q122" s="1238"/>
      <c r="R122" s="1220"/>
      <c r="S122" s="678"/>
      <c r="T122" s="709"/>
      <c r="U122" s="709"/>
      <c r="V122" s="709"/>
      <c r="W122" s="678"/>
      <c r="X122" s="670"/>
      <c r="Y122" s="670"/>
      <c r="Z122" s="670"/>
      <c r="AA122" s="670"/>
      <c r="AB122" s="1220"/>
      <c r="AC122" s="1241"/>
      <c r="AD122" s="303">
        <f t="shared" si="137"/>
        <v>0</v>
      </c>
      <c r="AE122" s="303">
        <f t="shared" si="137"/>
        <v>0</v>
      </c>
      <c r="AF122" s="303">
        <f t="shared" si="137"/>
        <v>0</v>
      </c>
      <c r="AG122" s="303">
        <f t="shared" si="132"/>
        <v>0</v>
      </c>
      <c r="AH122" s="303">
        <f t="shared" si="132"/>
        <v>0</v>
      </c>
      <c r="AI122" s="303">
        <f t="shared" si="132"/>
        <v>0</v>
      </c>
      <c r="AJ122" s="303">
        <f t="shared" si="132"/>
        <v>0</v>
      </c>
      <c r="AK122" s="1220"/>
      <c r="AL122" s="1244"/>
      <c r="AM122" s="303">
        <f t="shared" si="94"/>
        <v>0</v>
      </c>
      <c r="AN122" s="684"/>
      <c r="AO122" s="684"/>
      <c r="AP122" s="684"/>
      <c r="AQ122" s="684"/>
      <c r="AR122" s="684"/>
      <c r="AS122" s="684"/>
      <c r="AT122" s="1220"/>
      <c r="AU122" s="1247"/>
      <c r="AV122" s="303">
        <f t="shared" si="96"/>
        <v>0</v>
      </c>
      <c r="AW122" s="684"/>
      <c r="AX122" s="684"/>
      <c r="AY122" s="684"/>
      <c r="AZ122" s="684"/>
      <c r="BA122" s="684"/>
      <c r="BB122" s="684"/>
      <c r="BC122" s="1220"/>
      <c r="BD122" s="1250"/>
      <c r="BE122" s="303">
        <f t="shared" si="98"/>
        <v>0</v>
      </c>
      <c r="BF122" s="684"/>
      <c r="BG122" s="684"/>
      <c r="BH122" s="684"/>
      <c r="BI122" s="684"/>
      <c r="BJ122" s="684"/>
      <c r="BK122" s="684"/>
      <c r="BL122" s="1220"/>
      <c r="BM122" s="1253"/>
      <c r="BN122" s="303">
        <f t="shared" si="100"/>
        <v>0</v>
      </c>
      <c r="BO122" s="684"/>
      <c r="BP122" s="684"/>
      <c r="BQ122" s="684"/>
      <c r="BR122" s="684"/>
      <c r="BS122" s="684"/>
      <c r="BT122" s="684"/>
      <c r="BU122" s="1207"/>
      <c r="BV122" s="1208"/>
      <c r="BW122" s="1208"/>
      <c r="BX122" s="1208"/>
      <c r="BY122" s="1208"/>
      <c r="BZ122" s="1208"/>
      <c r="CA122" s="1208"/>
      <c r="CB122" s="1208"/>
      <c r="CC122" s="1209"/>
    </row>
    <row r="123" spans="1:81" s="690" customFormat="1" ht="40.15" customHeight="1" thickBot="1" x14ac:dyDescent="0.3">
      <c r="A123" s="673"/>
      <c r="B123" s="1334"/>
      <c r="C123" s="1315"/>
      <c r="D123" s="1098"/>
      <c r="E123" s="1095"/>
      <c r="F123" s="1095"/>
      <c r="G123" s="1095"/>
      <c r="H123" s="1095"/>
      <c r="I123" s="1448"/>
      <c r="J123" s="1221"/>
      <c r="K123" s="1218"/>
      <c r="L123" s="2518"/>
      <c r="M123" s="1227"/>
      <c r="N123" s="1230"/>
      <c r="O123" s="1233"/>
      <c r="P123" s="1236"/>
      <c r="Q123" s="1239"/>
      <c r="R123" s="1221"/>
      <c r="S123" s="679"/>
      <c r="T123" s="710"/>
      <c r="U123" s="710"/>
      <c r="V123" s="710"/>
      <c r="W123" s="679"/>
      <c r="X123" s="671"/>
      <c r="Y123" s="671"/>
      <c r="Z123" s="671"/>
      <c r="AA123" s="671"/>
      <c r="AB123" s="1221"/>
      <c r="AC123" s="1242"/>
      <c r="AD123" s="306">
        <f t="shared" si="137"/>
        <v>0</v>
      </c>
      <c r="AE123" s="306">
        <f t="shared" si="137"/>
        <v>0</v>
      </c>
      <c r="AF123" s="306">
        <f t="shared" si="137"/>
        <v>0</v>
      </c>
      <c r="AG123" s="306">
        <f t="shared" si="132"/>
        <v>0</v>
      </c>
      <c r="AH123" s="306">
        <f t="shared" si="132"/>
        <v>0</v>
      </c>
      <c r="AI123" s="306">
        <f t="shared" si="132"/>
        <v>0</v>
      </c>
      <c r="AJ123" s="306">
        <f t="shared" si="132"/>
        <v>0</v>
      </c>
      <c r="AK123" s="1221"/>
      <c r="AL123" s="1245"/>
      <c r="AM123" s="306">
        <f t="shared" si="94"/>
        <v>0</v>
      </c>
      <c r="AN123" s="685"/>
      <c r="AO123" s="685"/>
      <c r="AP123" s="685"/>
      <c r="AQ123" s="685"/>
      <c r="AR123" s="685"/>
      <c r="AS123" s="685"/>
      <c r="AT123" s="1221"/>
      <c r="AU123" s="1248"/>
      <c r="AV123" s="306">
        <f t="shared" si="96"/>
        <v>0</v>
      </c>
      <c r="AW123" s="685"/>
      <c r="AX123" s="685"/>
      <c r="AY123" s="685"/>
      <c r="AZ123" s="685"/>
      <c r="BA123" s="685"/>
      <c r="BB123" s="685"/>
      <c r="BC123" s="1221"/>
      <c r="BD123" s="1251"/>
      <c r="BE123" s="306">
        <f t="shared" si="98"/>
        <v>0</v>
      </c>
      <c r="BF123" s="685"/>
      <c r="BG123" s="685"/>
      <c r="BH123" s="685"/>
      <c r="BI123" s="685"/>
      <c r="BJ123" s="685"/>
      <c r="BK123" s="685"/>
      <c r="BL123" s="1221"/>
      <c r="BM123" s="1254"/>
      <c r="BN123" s="306">
        <f t="shared" si="100"/>
        <v>0</v>
      </c>
      <c r="BO123" s="685"/>
      <c r="BP123" s="685"/>
      <c r="BQ123" s="685"/>
      <c r="BR123" s="685"/>
      <c r="BS123" s="685"/>
      <c r="BT123" s="685"/>
      <c r="BU123" s="1210"/>
      <c r="BV123" s="1211"/>
      <c r="BW123" s="1211"/>
      <c r="BX123" s="1211"/>
      <c r="BY123" s="1211"/>
      <c r="BZ123" s="1211"/>
      <c r="CA123" s="1211"/>
      <c r="CB123" s="1211"/>
      <c r="CC123" s="1212"/>
    </row>
    <row r="124" spans="1:81" s="690" customFormat="1" ht="40.15" customHeight="1" thickTop="1" x14ac:dyDescent="0.25">
      <c r="A124" s="673"/>
      <c r="B124" s="1334"/>
      <c r="C124" s="1315"/>
      <c r="D124" s="1096">
        <v>2301</v>
      </c>
      <c r="E124" s="1093" t="s">
        <v>7670</v>
      </c>
      <c r="F124" s="1093">
        <v>2301075</v>
      </c>
      <c r="G124" s="1093" t="s">
        <v>7729</v>
      </c>
      <c r="H124" s="1093" t="s">
        <v>7672</v>
      </c>
      <c r="I124" s="1446">
        <v>2021004540213</v>
      </c>
      <c r="J124" s="1219">
        <v>947</v>
      </c>
      <c r="K124" s="1216" t="str">
        <f>+[28]Metas!K1106</f>
        <v xml:space="preserve">Plan de Arquitectura Empresarial implementado </v>
      </c>
      <c r="L124" s="1433">
        <v>0.25</v>
      </c>
      <c r="M124" s="1480">
        <f>SUM(N124:Q124)</f>
        <v>0.25</v>
      </c>
      <c r="N124" s="1228"/>
      <c r="O124" s="2495">
        <v>0.05</v>
      </c>
      <c r="P124" s="2498">
        <v>0.1</v>
      </c>
      <c r="Q124" s="2501">
        <v>0.1</v>
      </c>
      <c r="R124" s="1219">
        <f>+$J124</f>
        <v>947</v>
      </c>
      <c r="S124" s="937" t="s">
        <v>7834</v>
      </c>
      <c r="T124" s="709" t="s">
        <v>3833</v>
      </c>
      <c r="U124" s="709" t="s">
        <v>3840</v>
      </c>
      <c r="V124" s="709" t="s">
        <v>3842</v>
      </c>
      <c r="W124" s="677"/>
      <c r="X124" s="669"/>
      <c r="Y124" s="669"/>
      <c r="Z124" s="669"/>
      <c r="AA124" s="669"/>
      <c r="AB124" s="1219">
        <f t="shared" ref="AB124" si="172">+$J124</f>
        <v>947</v>
      </c>
      <c r="AC124" s="1240">
        <f t="shared" ref="AC124" si="173">+L124</f>
        <v>0.25</v>
      </c>
      <c r="AD124" s="308">
        <f t="shared" si="137"/>
        <v>4</v>
      </c>
      <c r="AE124" s="308">
        <f t="shared" si="137"/>
        <v>4</v>
      </c>
      <c r="AF124" s="308">
        <f t="shared" si="137"/>
        <v>0</v>
      </c>
      <c r="AG124" s="308">
        <f t="shared" si="132"/>
        <v>0</v>
      </c>
      <c r="AH124" s="308">
        <f t="shared" si="132"/>
        <v>0</v>
      </c>
      <c r="AI124" s="308">
        <f t="shared" si="132"/>
        <v>0</v>
      </c>
      <c r="AJ124" s="308">
        <f t="shared" si="132"/>
        <v>0</v>
      </c>
      <c r="AK124" s="1219">
        <f t="shared" ref="AK124" si="174">+$J124</f>
        <v>947</v>
      </c>
      <c r="AL124" s="1243">
        <f t="shared" si="153"/>
        <v>0</v>
      </c>
      <c r="AM124" s="308">
        <f t="shared" si="94"/>
        <v>1</v>
      </c>
      <c r="AN124" s="683">
        <v>1</v>
      </c>
      <c r="AO124" s="683"/>
      <c r="AP124" s="683"/>
      <c r="AQ124" s="683"/>
      <c r="AR124" s="683"/>
      <c r="AS124" s="683"/>
      <c r="AT124" s="1219">
        <f t="shared" ref="AT124" si="175">+$J124</f>
        <v>947</v>
      </c>
      <c r="AU124" s="1246">
        <f t="shared" si="155"/>
        <v>0.05</v>
      </c>
      <c r="AV124" s="308">
        <f t="shared" si="96"/>
        <v>1</v>
      </c>
      <c r="AW124" s="683">
        <v>1</v>
      </c>
      <c r="AX124" s="683"/>
      <c r="AY124" s="683"/>
      <c r="AZ124" s="683"/>
      <c r="BA124" s="683"/>
      <c r="BB124" s="683"/>
      <c r="BC124" s="1219">
        <f t="shared" ref="BC124" si="176">+$J124</f>
        <v>947</v>
      </c>
      <c r="BD124" s="1249">
        <f t="shared" si="157"/>
        <v>0.1</v>
      </c>
      <c r="BE124" s="308">
        <f t="shared" si="98"/>
        <v>1</v>
      </c>
      <c r="BF124" s="683">
        <v>1</v>
      </c>
      <c r="BG124" s="683"/>
      <c r="BH124" s="683"/>
      <c r="BI124" s="683"/>
      <c r="BJ124" s="683"/>
      <c r="BK124" s="683"/>
      <c r="BL124" s="1219">
        <f t="shared" ref="BL124" si="177">+$J124</f>
        <v>947</v>
      </c>
      <c r="BM124" s="1252">
        <f t="shared" si="159"/>
        <v>0.1</v>
      </c>
      <c r="BN124" s="308">
        <f t="shared" si="100"/>
        <v>1</v>
      </c>
      <c r="BO124" s="683">
        <v>1</v>
      </c>
      <c r="BP124" s="683"/>
      <c r="BQ124" s="683"/>
      <c r="BR124" s="683"/>
      <c r="BS124" s="683"/>
      <c r="BT124" s="683"/>
      <c r="BU124" s="1204"/>
      <c r="BV124" s="1205"/>
      <c r="BW124" s="1205"/>
      <c r="BX124" s="1205"/>
      <c r="BY124" s="1205"/>
      <c r="BZ124" s="1205"/>
      <c r="CA124" s="1205"/>
      <c r="CB124" s="1205"/>
      <c r="CC124" s="1206"/>
    </row>
    <row r="125" spans="1:81" s="690" customFormat="1" ht="40.15" customHeight="1" x14ac:dyDescent="0.25">
      <c r="A125" s="673"/>
      <c r="B125" s="1334"/>
      <c r="C125" s="1315"/>
      <c r="D125" s="1097"/>
      <c r="E125" s="1094"/>
      <c r="F125" s="1094"/>
      <c r="G125" s="1094"/>
      <c r="H125" s="1094"/>
      <c r="I125" s="1447"/>
      <c r="J125" s="1220"/>
      <c r="K125" s="1217"/>
      <c r="L125" s="1434"/>
      <c r="M125" s="1481"/>
      <c r="N125" s="1229"/>
      <c r="O125" s="2496"/>
      <c r="P125" s="2499"/>
      <c r="Q125" s="2502"/>
      <c r="R125" s="1220"/>
      <c r="S125" s="937" t="s">
        <v>7835</v>
      </c>
      <c r="T125" s="709" t="s">
        <v>3833</v>
      </c>
      <c r="U125" s="709" t="s">
        <v>3840</v>
      </c>
      <c r="V125" s="709" t="s">
        <v>3843</v>
      </c>
      <c r="W125" s="678"/>
      <c r="X125" s="670"/>
      <c r="Y125" s="670"/>
      <c r="Z125" s="670"/>
      <c r="AA125" s="670"/>
      <c r="AB125" s="1220"/>
      <c r="AC125" s="1241"/>
      <c r="AD125" s="303">
        <f t="shared" si="137"/>
        <v>0</v>
      </c>
      <c r="AE125" s="303">
        <f t="shared" si="137"/>
        <v>0</v>
      </c>
      <c r="AF125" s="303">
        <f t="shared" si="137"/>
        <v>0</v>
      </c>
      <c r="AG125" s="303">
        <f t="shared" si="132"/>
        <v>0</v>
      </c>
      <c r="AH125" s="303">
        <f t="shared" si="132"/>
        <v>0</v>
      </c>
      <c r="AI125" s="303">
        <f t="shared" si="132"/>
        <v>0</v>
      </c>
      <c r="AJ125" s="303">
        <f t="shared" si="132"/>
        <v>0</v>
      </c>
      <c r="AK125" s="1220"/>
      <c r="AL125" s="1244"/>
      <c r="AM125" s="303">
        <f t="shared" si="94"/>
        <v>0</v>
      </c>
      <c r="AN125" s="684"/>
      <c r="AO125" s="684"/>
      <c r="AP125" s="684"/>
      <c r="AQ125" s="684"/>
      <c r="AR125" s="684"/>
      <c r="AS125" s="684"/>
      <c r="AT125" s="1220"/>
      <c r="AU125" s="1247"/>
      <c r="AV125" s="303">
        <f t="shared" si="96"/>
        <v>0</v>
      </c>
      <c r="AW125" s="684"/>
      <c r="AX125" s="684"/>
      <c r="AY125" s="684"/>
      <c r="AZ125" s="684"/>
      <c r="BA125" s="684"/>
      <c r="BB125" s="684"/>
      <c r="BC125" s="1220"/>
      <c r="BD125" s="1250"/>
      <c r="BE125" s="303">
        <f t="shared" si="98"/>
        <v>0</v>
      </c>
      <c r="BF125" s="684"/>
      <c r="BG125" s="684"/>
      <c r="BH125" s="684"/>
      <c r="BI125" s="684"/>
      <c r="BJ125" s="684"/>
      <c r="BK125" s="684"/>
      <c r="BL125" s="1220"/>
      <c r="BM125" s="1253"/>
      <c r="BN125" s="303">
        <f t="shared" si="100"/>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x14ac:dyDescent="0.25">
      <c r="A126" s="673"/>
      <c r="B126" s="1334"/>
      <c r="C126" s="1315"/>
      <c r="D126" s="1097"/>
      <c r="E126" s="1094"/>
      <c r="F126" s="1094"/>
      <c r="G126" s="1094"/>
      <c r="H126" s="1094"/>
      <c r="I126" s="1447"/>
      <c r="J126" s="1220"/>
      <c r="K126" s="1217"/>
      <c r="L126" s="1434"/>
      <c r="M126" s="1481"/>
      <c r="N126" s="1229"/>
      <c r="O126" s="2496"/>
      <c r="P126" s="2499"/>
      <c r="Q126" s="2502"/>
      <c r="R126" s="1220"/>
      <c r="S126" s="1017" t="s">
        <v>7836</v>
      </c>
      <c r="T126" s="709" t="s">
        <v>3833</v>
      </c>
      <c r="U126" s="709" t="s">
        <v>3840</v>
      </c>
      <c r="V126" s="709" t="s">
        <v>3843</v>
      </c>
      <c r="W126" s="678"/>
      <c r="X126" s="670"/>
      <c r="Y126" s="670"/>
      <c r="Z126" s="670"/>
      <c r="AA126" s="670"/>
      <c r="AB126" s="1220"/>
      <c r="AC126" s="1241"/>
      <c r="AD126" s="303">
        <f t="shared" si="137"/>
        <v>0</v>
      </c>
      <c r="AE126" s="303">
        <f t="shared" si="137"/>
        <v>0</v>
      </c>
      <c r="AF126" s="303">
        <f t="shared" si="137"/>
        <v>0</v>
      </c>
      <c r="AG126" s="303">
        <f t="shared" si="132"/>
        <v>0</v>
      </c>
      <c r="AH126" s="303">
        <f t="shared" si="132"/>
        <v>0</v>
      </c>
      <c r="AI126" s="303">
        <f t="shared" si="132"/>
        <v>0</v>
      </c>
      <c r="AJ126" s="303">
        <f t="shared" si="132"/>
        <v>0</v>
      </c>
      <c r="AK126" s="1220"/>
      <c r="AL126" s="1244"/>
      <c r="AM126" s="303">
        <f t="shared" si="94"/>
        <v>0</v>
      </c>
      <c r="AN126" s="684"/>
      <c r="AO126" s="684"/>
      <c r="AP126" s="684"/>
      <c r="AQ126" s="684"/>
      <c r="AR126" s="684"/>
      <c r="AS126" s="684"/>
      <c r="AT126" s="1220"/>
      <c r="AU126" s="1247"/>
      <c r="AV126" s="303">
        <f t="shared" si="96"/>
        <v>0</v>
      </c>
      <c r="AW126" s="684"/>
      <c r="AX126" s="684"/>
      <c r="AY126" s="684"/>
      <c r="AZ126" s="684"/>
      <c r="BA126" s="684"/>
      <c r="BB126" s="684"/>
      <c r="BC126" s="1220"/>
      <c r="BD126" s="1250"/>
      <c r="BE126" s="303">
        <f t="shared" si="98"/>
        <v>0</v>
      </c>
      <c r="BF126" s="684"/>
      <c r="BG126" s="684"/>
      <c r="BH126" s="684"/>
      <c r="BI126" s="684"/>
      <c r="BJ126" s="684"/>
      <c r="BK126" s="684"/>
      <c r="BL126" s="1220"/>
      <c r="BM126" s="1253"/>
      <c r="BN126" s="303">
        <f t="shared" si="100"/>
        <v>0</v>
      </c>
      <c r="BO126" s="684"/>
      <c r="BP126" s="684"/>
      <c r="BQ126" s="684"/>
      <c r="BR126" s="684"/>
      <c r="BS126" s="684"/>
      <c r="BT126" s="684"/>
      <c r="BU126" s="1207"/>
      <c r="BV126" s="1208"/>
      <c r="BW126" s="1208"/>
      <c r="BX126" s="1208"/>
      <c r="BY126" s="1208"/>
      <c r="BZ126" s="1208"/>
      <c r="CA126" s="1208"/>
      <c r="CB126" s="1208"/>
      <c r="CC126" s="1209"/>
    </row>
    <row r="127" spans="1:81" s="690" customFormat="1" ht="40.15" customHeight="1" thickBot="1" x14ac:dyDescent="0.3">
      <c r="A127" s="673"/>
      <c r="B127" s="1334"/>
      <c r="C127" s="1315"/>
      <c r="D127" s="1098"/>
      <c r="E127" s="1095"/>
      <c r="F127" s="1095"/>
      <c r="G127" s="1095"/>
      <c r="H127" s="1095"/>
      <c r="I127" s="1448"/>
      <c r="J127" s="1221"/>
      <c r="K127" s="1218"/>
      <c r="L127" s="1490"/>
      <c r="M127" s="1491"/>
      <c r="N127" s="1230"/>
      <c r="O127" s="2497"/>
      <c r="P127" s="2500"/>
      <c r="Q127" s="2503"/>
      <c r="R127" s="1221"/>
      <c r="S127" s="1017" t="s">
        <v>7837</v>
      </c>
      <c r="T127" s="709" t="s">
        <v>3833</v>
      </c>
      <c r="U127" s="709" t="s">
        <v>3840</v>
      </c>
      <c r="V127" s="709" t="s">
        <v>3843</v>
      </c>
      <c r="W127" s="679"/>
      <c r="X127" s="671"/>
      <c r="Y127" s="671"/>
      <c r="Z127" s="671"/>
      <c r="AA127" s="671"/>
      <c r="AB127" s="1221"/>
      <c r="AC127" s="1242"/>
      <c r="AD127" s="306">
        <f t="shared" si="137"/>
        <v>0</v>
      </c>
      <c r="AE127" s="306">
        <f t="shared" si="137"/>
        <v>0</v>
      </c>
      <c r="AF127" s="306">
        <f t="shared" si="137"/>
        <v>0</v>
      </c>
      <c r="AG127" s="306">
        <f t="shared" si="132"/>
        <v>0</v>
      </c>
      <c r="AH127" s="306">
        <f t="shared" si="132"/>
        <v>0</v>
      </c>
      <c r="AI127" s="306">
        <f t="shared" si="132"/>
        <v>0</v>
      </c>
      <c r="AJ127" s="306">
        <f t="shared" si="132"/>
        <v>0</v>
      </c>
      <c r="AK127" s="1221"/>
      <c r="AL127" s="1245"/>
      <c r="AM127" s="306">
        <f t="shared" si="94"/>
        <v>0</v>
      </c>
      <c r="AN127" s="685"/>
      <c r="AO127" s="685"/>
      <c r="AP127" s="685"/>
      <c r="AQ127" s="685"/>
      <c r="AR127" s="685"/>
      <c r="AS127" s="685"/>
      <c r="AT127" s="1221"/>
      <c r="AU127" s="1248"/>
      <c r="AV127" s="306">
        <f t="shared" si="96"/>
        <v>0</v>
      </c>
      <c r="AW127" s="685"/>
      <c r="AX127" s="685"/>
      <c r="AY127" s="685"/>
      <c r="AZ127" s="685"/>
      <c r="BA127" s="685"/>
      <c r="BB127" s="685"/>
      <c r="BC127" s="1221"/>
      <c r="BD127" s="1251"/>
      <c r="BE127" s="306">
        <f t="shared" si="98"/>
        <v>0</v>
      </c>
      <c r="BF127" s="685"/>
      <c r="BG127" s="685"/>
      <c r="BH127" s="685"/>
      <c r="BI127" s="685"/>
      <c r="BJ127" s="685"/>
      <c r="BK127" s="685"/>
      <c r="BL127" s="1221"/>
      <c r="BM127" s="1254"/>
      <c r="BN127" s="306">
        <f t="shared" si="100"/>
        <v>0</v>
      </c>
      <c r="BO127" s="685"/>
      <c r="BP127" s="685"/>
      <c r="BQ127" s="685"/>
      <c r="BR127" s="685"/>
      <c r="BS127" s="685"/>
      <c r="BT127" s="685"/>
      <c r="BU127" s="1210"/>
      <c r="BV127" s="1211"/>
      <c r="BW127" s="1211"/>
      <c r="BX127" s="1211"/>
      <c r="BY127" s="1211"/>
      <c r="BZ127" s="1211"/>
      <c r="CA127" s="1211"/>
      <c r="CB127" s="1211"/>
      <c r="CC127" s="1212"/>
    </row>
    <row r="128" spans="1:81" s="690" customFormat="1" ht="40.15" customHeight="1" thickTop="1" x14ac:dyDescent="0.25">
      <c r="A128" s="673"/>
      <c r="B128" s="1334"/>
      <c r="C128" s="1315"/>
      <c r="D128" s="1096">
        <v>2301</v>
      </c>
      <c r="E128" s="1093" t="s">
        <v>7670</v>
      </c>
      <c r="F128" s="1093">
        <v>2301075</v>
      </c>
      <c r="G128" s="1093" t="s">
        <v>7729</v>
      </c>
      <c r="H128" s="1093" t="s">
        <v>7672</v>
      </c>
      <c r="I128" s="1446">
        <v>2021004540213</v>
      </c>
      <c r="J128" s="1219">
        <v>948</v>
      </c>
      <c r="K128" s="1216" t="str">
        <f>+[28]Metas!K1107</f>
        <v>Plan de Servicios Ciudadanos Digitales elaborado</v>
      </c>
      <c r="L128" s="1433">
        <v>0.2</v>
      </c>
      <c r="M128" s="1480">
        <f>SUM(N128:Q128)</f>
        <v>0.2</v>
      </c>
      <c r="N128" s="2343">
        <v>0.05</v>
      </c>
      <c r="O128" s="2495">
        <v>0.05</v>
      </c>
      <c r="P128" s="2498">
        <v>0.05</v>
      </c>
      <c r="Q128" s="2501">
        <v>0.05</v>
      </c>
      <c r="R128" s="1219">
        <f>+$J128</f>
        <v>948</v>
      </c>
      <c r="S128" s="1025" t="s">
        <v>7838</v>
      </c>
      <c r="T128" s="708" t="s">
        <v>3833</v>
      </c>
      <c r="U128" s="708" t="s">
        <v>3840</v>
      </c>
      <c r="V128" s="708" t="s">
        <v>3842</v>
      </c>
      <c r="W128" s="375" t="s">
        <v>7839</v>
      </c>
      <c r="X128" s="669">
        <v>44602</v>
      </c>
      <c r="Y128" s="669">
        <v>44661</v>
      </c>
      <c r="Z128" s="669"/>
      <c r="AA128" s="669"/>
      <c r="AB128" s="1219">
        <f t="shared" ref="AB128" si="178">+$J128</f>
        <v>948</v>
      </c>
      <c r="AC128" s="1240">
        <f t="shared" ref="AC128" si="179">+L128</f>
        <v>0.2</v>
      </c>
      <c r="AD128" s="1018">
        <f t="shared" si="137"/>
        <v>2.4</v>
      </c>
      <c r="AE128" s="1018">
        <f t="shared" si="137"/>
        <v>2.4</v>
      </c>
      <c r="AF128" s="308">
        <f t="shared" si="137"/>
        <v>0</v>
      </c>
      <c r="AG128" s="308">
        <f t="shared" si="132"/>
        <v>0</v>
      </c>
      <c r="AH128" s="308">
        <f t="shared" si="132"/>
        <v>0</v>
      </c>
      <c r="AI128" s="308">
        <f t="shared" si="132"/>
        <v>0</v>
      </c>
      <c r="AJ128" s="308">
        <f t="shared" si="132"/>
        <v>0</v>
      </c>
      <c r="AK128" s="1219">
        <f t="shared" ref="AK128" si="180">+$J128</f>
        <v>948</v>
      </c>
      <c r="AL128" s="1243">
        <f t="shared" ref="AL128" si="181">+N128</f>
        <v>0.05</v>
      </c>
      <c r="AM128" s="1018">
        <f t="shared" si="94"/>
        <v>0.6</v>
      </c>
      <c r="AN128" s="1019">
        <v>0.6</v>
      </c>
      <c r="AO128" s="683"/>
      <c r="AP128" s="683"/>
      <c r="AQ128" s="683"/>
      <c r="AR128" s="683"/>
      <c r="AS128" s="683"/>
      <c r="AT128" s="1219">
        <f t="shared" ref="AT128" si="182">+$J128</f>
        <v>948</v>
      </c>
      <c r="AU128" s="1246">
        <f t="shared" ref="AU128" si="183">+O128</f>
        <v>0.05</v>
      </c>
      <c r="AV128" s="1018">
        <v>0.6</v>
      </c>
      <c r="AW128" s="1019">
        <v>0.6</v>
      </c>
      <c r="AX128" s="683"/>
      <c r="AY128" s="683"/>
      <c r="AZ128" s="683"/>
      <c r="BA128" s="683"/>
      <c r="BB128" s="683"/>
      <c r="BC128" s="1219">
        <f t="shared" ref="BC128" si="184">+$J128</f>
        <v>948</v>
      </c>
      <c r="BD128" s="1249">
        <f t="shared" ref="BD128" si="185">+P128</f>
        <v>0.05</v>
      </c>
      <c r="BE128" s="1018">
        <f t="shared" si="98"/>
        <v>0.6</v>
      </c>
      <c r="BF128" s="1019">
        <v>0.6</v>
      </c>
      <c r="BG128" s="683"/>
      <c r="BH128" s="683"/>
      <c r="BI128" s="683"/>
      <c r="BJ128" s="683"/>
      <c r="BK128" s="683"/>
      <c r="BL128" s="1219">
        <f t="shared" ref="BL128" si="186">+$J128</f>
        <v>948</v>
      </c>
      <c r="BM128" s="1252">
        <f t="shared" ref="BM128" si="187">+Q128</f>
        <v>0.05</v>
      </c>
      <c r="BN128" s="1018">
        <f t="shared" si="100"/>
        <v>0.6</v>
      </c>
      <c r="BO128" s="1019">
        <v>0.6</v>
      </c>
      <c r="BP128" s="683"/>
      <c r="BQ128" s="683"/>
      <c r="BR128" s="683"/>
      <c r="BS128" s="683"/>
      <c r="BT128" s="683"/>
      <c r="BU128" s="1204"/>
      <c r="BV128" s="1205"/>
      <c r="BW128" s="1205"/>
      <c r="BX128" s="1205"/>
      <c r="BY128" s="1205"/>
      <c r="BZ128" s="1205"/>
      <c r="CA128" s="1205"/>
      <c r="CB128" s="1205"/>
      <c r="CC128" s="1206"/>
    </row>
    <row r="129" spans="1:81" s="690" customFormat="1" ht="40.15" customHeight="1" x14ac:dyDescent="0.25">
      <c r="A129" s="673"/>
      <c r="B129" s="1334"/>
      <c r="C129" s="1315"/>
      <c r="D129" s="1097"/>
      <c r="E129" s="1094"/>
      <c r="F129" s="1094"/>
      <c r="G129" s="1094"/>
      <c r="H129" s="1094"/>
      <c r="I129" s="1447"/>
      <c r="J129" s="1220"/>
      <c r="K129" s="1217"/>
      <c r="L129" s="1434"/>
      <c r="M129" s="1481"/>
      <c r="N129" s="2344"/>
      <c r="O129" s="2496"/>
      <c r="P129" s="2499"/>
      <c r="Q129" s="2502"/>
      <c r="R129" s="1220"/>
      <c r="S129" s="1026" t="s">
        <v>7840</v>
      </c>
      <c r="T129" s="709" t="s">
        <v>3833</v>
      </c>
      <c r="U129" s="709" t="s">
        <v>3839</v>
      </c>
      <c r="V129" s="709" t="s">
        <v>3842</v>
      </c>
      <c r="W129" s="377" t="s">
        <v>7841</v>
      </c>
      <c r="X129" s="670">
        <v>44630</v>
      </c>
      <c r="Y129" s="670">
        <v>44722</v>
      </c>
      <c r="Z129" s="670"/>
      <c r="AA129" s="670"/>
      <c r="AB129" s="1220"/>
      <c r="AC129" s="1241"/>
      <c r="AD129" s="1015">
        <f t="shared" si="137"/>
        <v>2.4</v>
      </c>
      <c r="AE129" s="1015">
        <f t="shared" si="137"/>
        <v>2.4</v>
      </c>
      <c r="AF129" s="303">
        <f t="shared" si="137"/>
        <v>0</v>
      </c>
      <c r="AG129" s="303">
        <f t="shared" si="132"/>
        <v>0</v>
      </c>
      <c r="AH129" s="303">
        <f t="shared" si="132"/>
        <v>0</v>
      </c>
      <c r="AI129" s="303">
        <f t="shared" si="132"/>
        <v>0</v>
      </c>
      <c r="AJ129" s="303">
        <f t="shared" si="132"/>
        <v>0</v>
      </c>
      <c r="AK129" s="1220"/>
      <c r="AL129" s="1244"/>
      <c r="AM129" s="1015">
        <f t="shared" si="94"/>
        <v>0.6</v>
      </c>
      <c r="AN129" s="1016">
        <v>0.6</v>
      </c>
      <c r="AO129" s="684"/>
      <c r="AP129" s="684"/>
      <c r="AQ129" s="684"/>
      <c r="AR129" s="684"/>
      <c r="AS129" s="684"/>
      <c r="AT129" s="1220"/>
      <c r="AU129" s="1247"/>
      <c r="AV129" s="1015">
        <v>0.6</v>
      </c>
      <c r="AW129" s="1016">
        <v>0.6</v>
      </c>
      <c r="AX129" s="684"/>
      <c r="AY129" s="684"/>
      <c r="AZ129" s="684"/>
      <c r="BA129" s="684"/>
      <c r="BB129" s="684"/>
      <c r="BC129" s="1220"/>
      <c r="BD129" s="1250"/>
      <c r="BE129" s="1015">
        <f t="shared" si="98"/>
        <v>0.6</v>
      </c>
      <c r="BF129" s="1016">
        <v>0.6</v>
      </c>
      <c r="BG129" s="684"/>
      <c r="BH129" s="684"/>
      <c r="BI129" s="684"/>
      <c r="BJ129" s="684"/>
      <c r="BK129" s="684"/>
      <c r="BL129" s="1220"/>
      <c r="BM129" s="1253"/>
      <c r="BN129" s="1015">
        <f t="shared" si="100"/>
        <v>0.6</v>
      </c>
      <c r="BO129" s="1016">
        <v>0.6</v>
      </c>
      <c r="BP129" s="684"/>
      <c r="BQ129" s="684"/>
      <c r="BR129" s="684"/>
      <c r="BS129" s="684"/>
      <c r="BT129" s="684"/>
      <c r="BU129" s="1207"/>
      <c r="BV129" s="1208"/>
      <c r="BW129" s="1208"/>
      <c r="BX129" s="1208"/>
      <c r="BY129" s="1208"/>
      <c r="BZ129" s="1208"/>
      <c r="CA129" s="1208"/>
      <c r="CB129" s="1208"/>
      <c r="CC129" s="1209"/>
    </row>
    <row r="130" spans="1:81" s="690" customFormat="1" ht="40.15" customHeight="1" x14ac:dyDescent="0.25">
      <c r="A130" s="673"/>
      <c r="B130" s="1334"/>
      <c r="C130" s="1315"/>
      <c r="D130" s="1097"/>
      <c r="E130" s="1094"/>
      <c r="F130" s="1094"/>
      <c r="G130" s="1094"/>
      <c r="H130" s="1094"/>
      <c r="I130" s="1447"/>
      <c r="J130" s="1220"/>
      <c r="K130" s="1217"/>
      <c r="L130" s="1434"/>
      <c r="M130" s="1481"/>
      <c r="N130" s="2344"/>
      <c r="O130" s="2496"/>
      <c r="P130" s="2499"/>
      <c r="Q130" s="2502"/>
      <c r="R130" s="1220"/>
      <c r="S130" s="1026" t="s">
        <v>7842</v>
      </c>
      <c r="T130" s="709" t="s">
        <v>3833</v>
      </c>
      <c r="U130" s="709" t="s">
        <v>3839</v>
      </c>
      <c r="V130" s="709" t="s">
        <v>3842</v>
      </c>
      <c r="W130" s="377" t="s">
        <v>7843</v>
      </c>
      <c r="X130" s="670">
        <v>44722</v>
      </c>
      <c r="Y130" s="670">
        <v>44844</v>
      </c>
      <c r="Z130" s="670"/>
      <c r="AA130" s="670"/>
      <c r="AB130" s="1220"/>
      <c r="AC130" s="1241"/>
      <c r="AD130" s="1015">
        <f t="shared" si="137"/>
        <v>2.4</v>
      </c>
      <c r="AE130" s="1015">
        <f t="shared" si="137"/>
        <v>2.4</v>
      </c>
      <c r="AF130" s="303">
        <f t="shared" si="137"/>
        <v>0</v>
      </c>
      <c r="AG130" s="303">
        <f t="shared" si="132"/>
        <v>0</v>
      </c>
      <c r="AH130" s="303">
        <f t="shared" si="132"/>
        <v>0</v>
      </c>
      <c r="AI130" s="303">
        <f t="shared" si="132"/>
        <v>0</v>
      </c>
      <c r="AJ130" s="303">
        <f t="shared" si="132"/>
        <v>0</v>
      </c>
      <c r="AK130" s="1220"/>
      <c r="AL130" s="1244"/>
      <c r="AM130" s="1015">
        <f t="shared" si="94"/>
        <v>0.6</v>
      </c>
      <c r="AN130" s="1016">
        <v>0.6</v>
      </c>
      <c r="AO130" s="684"/>
      <c r="AP130" s="684"/>
      <c r="AQ130" s="684"/>
      <c r="AR130" s="684"/>
      <c r="AS130" s="684"/>
      <c r="AT130" s="1220"/>
      <c r="AU130" s="1247"/>
      <c r="AV130" s="1015">
        <v>0.6</v>
      </c>
      <c r="AW130" s="1016">
        <v>0.6</v>
      </c>
      <c r="AX130" s="684"/>
      <c r="AY130" s="684"/>
      <c r="AZ130" s="684"/>
      <c r="BA130" s="684"/>
      <c r="BB130" s="684"/>
      <c r="BC130" s="1220"/>
      <c r="BD130" s="1250"/>
      <c r="BE130" s="1015">
        <f t="shared" si="98"/>
        <v>0.6</v>
      </c>
      <c r="BF130" s="1016">
        <v>0.6</v>
      </c>
      <c r="BG130" s="684"/>
      <c r="BH130" s="684"/>
      <c r="BI130" s="684"/>
      <c r="BJ130" s="684"/>
      <c r="BK130" s="684"/>
      <c r="BL130" s="1220"/>
      <c r="BM130" s="1253"/>
      <c r="BN130" s="1015">
        <f t="shared" si="100"/>
        <v>0.6</v>
      </c>
      <c r="BO130" s="1016">
        <v>0.6</v>
      </c>
      <c r="BP130" s="684"/>
      <c r="BQ130" s="684"/>
      <c r="BR130" s="684"/>
      <c r="BS130" s="684"/>
      <c r="BT130" s="684"/>
      <c r="BU130" s="1207"/>
      <c r="BV130" s="1208"/>
      <c r="BW130" s="1208"/>
      <c r="BX130" s="1208"/>
      <c r="BY130" s="1208"/>
      <c r="BZ130" s="1208"/>
      <c r="CA130" s="1208"/>
      <c r="CB130" s="1208"/>
      <c r="CC130" s="1209"/>
    </row>
    <row r="131" spans="1:81" s="690" customFormat="1" ht="40.15" customHeight="1" thickBot="1" x14ac:dyDescent="0.3">
      <c r="A131" s="673"/>
      <c r="B131" s="1334"/>
      <c r="C131" s="1315"/>
      <c r="D131" s="1098"/>
      <c r="E131" s="1095"/>
      <c r="F131" s="1095"/>
      <c r="G131" s="1095"/>
      <c r="H131" s="1095"/>
      <c r="I131" s="1448"/>
      <c r="J131" s="1221"/>
      <c r="K131" s="1218"/>
      <c r="L131" s="1490"/>
      <c r="M131" s="1491"/>
      <c r="N131" s="2345"/>
      <c r="O131" s="2497"/>
      <c r="P131" s="2500"/>
      <c r="Q131" s="2503"/>
      <c r="R131" s="1221"/>
      <c r="S131" s="1027" t="s">
        <v>7844</v>
      </c>
      <c r="T131" s="710" t="s">
        <v>3833</v>
      </c>
      <c r="U131" s="710" t="s">
        <v>3839</v>
      </c>
      <c r="V131" s="710" t="s">
        <v>3842</v>
      </c>
      <c r="W131" s="379" t="s">
        <v>7845</v>
      </c>
      <c r="X131" s="671">
        <v>44602</v>
      </c>
      <c r="Y131" s="671">
        <v>44885</v>
      </c>
      <c r="Z131" s="671"/>
      <c r="AA131" s="671"/>
      <c r="AB131" s="1221"/>
      <c r="AC131" s="1242"/>
      <c r="AD131" s="1021">
        <f t="shared" si="137"/>
        <v>2.4</v>
      </c>
      <c r="AE131" s="1021">
        <f t="shared" si="137"/>
        <v>2.4</v>
      </c>
      <c r="AF131" s="306">
        <f t="shared" si="137"/>
        <v>0</v>
      </c>
      <c r="AG131" s="306">
        <f t="shared" si="132"/>
        <v>0</v>
      </c>
      <c r="AH131" s="306">
        <f t="shared" si="132"/>
        <v>0</v>
      </c>
      <c r="AI131" s="306">
        <f t="shared" si="132"/>
        <v>0</v>
      </c>
      <c r="AJ131" s="306">
        <f t="shared" si="132"/>
        <v>0</v>
      </c>
      <c r="AK131" s="1221"/>
      <c r="AL131" s="1245"/>
      <c r="AM131" s="1021">
        <f t="shared" si="94"/>
        <v>0.6</v>
      </c>
      <c r="AN131" s="1022">
        <v>0.6</v>
      </c>
      <c r="AO131" s="685"/>
      <c r="AP131" s="685"/>
      <c r="AQ131" s="685"/>
      <c r="AR131" s="685"/>
      <c r="AS131" s="685"/>
      <c r="AT131" s="1221"/>
      <c r="AU131" s="1248"/>
      <c r="AV131" s="1021">
        <v>0.6</v>
      </c>
      <c r="AW131" s="1022">
        <v>0.6</v>
      </c>
      <c r="AX131" s="685"/>
      <c r="AY131" s="685"/>
      <c r="AZ131" s="685"/>
      <c r="BA131" s="685"/>
      <c r="BB131" s="685"/>
      <c r="BC131" s="1221"/>
      <c r="BD131" s="1251"/>
      <c r="BE131" s="1021">
        <f t="shared" si="98"/>
        <v>0.6</v>
      </c>
      <c r="BF131" s="1022">
        <v>0.6</v>
      </c>
      <c r="BG131" s="685"/>
      <c r="BH131" s="685"/>
      <c r="BI131" s="685"/>
      <c r="BJ131" s="685"/>
      <c r="BK131" s="685"/>
      <c r="BL131" s="1221"/>
      <c r="BM131" s="1254"/>
      <c r="BN131" s="1021">
        <f t="shared" si="100"/>
        <v>0.6</v>
      </c>
      <c r="BO131" s="1022">
        <v>0.6</v>
      </c>
      <c r="BP131" s="685"/>
      <c r="BQ131" s="685"/>
      <c r="BR131" s="685"/>
      <c r="BS131" s="685"/>
      <c r="BT131" s="685"/>
      <c r="BU131" s="1210"/>
      <c r="BV131" s="1211"/>
      <c r="BW131" s="1211"/>
      <c r="BX131" s="1211"/>
      <c r="BY131" s="1211"/>
      <c r="BZ131" s="1211"/>
      <c r="CA131" s="1211"/>
      <c r="CB131" s="1211"/>
      <c r="CC131" s="1212"/>
    </row>
    <row r="132" spans="1:81" s="690" customFormat="1" ht="40.15" customHeight="1" thickTop="1" x14ac:dyDescent="0.25">
      <c r="A132" s="673"/>
      <c r="B132" s="1334"/>
      <c r="C132" s="1315"/>
      <c r="D132" s="1096">
        <v>2301</v>
      </c>
      <c r="E132" s="1093" t="s">
        <v>7670</v>
      </c>
      <c r="F132" s="1093">
        <v>2301075</v>
      </c>
      <c r="G132" s="1093" t="s">
        <v>7729</v>
      </c>
      <c r="H132" s="1093" t="s">
        <v>7672</v>
      </c>
      <c r="I132" s="1446">
        <v>2021004540213</v>
      </c>
      <c r="J132" s="1219">
        <v>949</v>
      </c>
      <c r="K132" s="1216" t="str">
        <f>+[28]Metas!K1108</f>
        <v>Modelo de Política de Seguridad implementado</v>
      </c>
      <c r="L132" s="1433">
        <v>0.5</v>
      </c>
      <c r="M132" s="1480">
        <f>SUM(N132:Q132)</f>
        <v>0.5</v>
      </c>
      <c r="N132" s="1228"/>
      <c r="O132" s="1484">
        <v>0.25</v>
      </c>
      <c r="P132" s="1486">
        <v>0.25</v>
      </c>
      <c r="Q132" s="1237"/>
      <c r="R132" s="1219">
        <f>+$J132</f>
        <v>949</v>
      </c>
      <c r="S132" s="958" t="s">
        <v>7846</v>
      </c>
      <c r="T132" s="708" t="s">
        <v>3833</v>
      </c>
      <c r="U132" s="708" t="s">
        <v>3839</v>
      </c>
      <c r="V132" s="708" t="s">
        <v>3843</v>
      </c>
      <c r="W132" s="958" t="s">
        <v>7847</v>
      </c>
      <c r="X132" s="669">
        <v>44593</v>
      </c>
      <c r="Y132" s="669">
        <v>44925</v>
      </c>
      <c r="Z132" s="669"/>
      <c r="AA132" s="669"/>
      <c r="AB132" s="1219">
        <f t="shared" ref="AB132" si="188">+$J132</f>
        <v>949</v>
      </c>
      <c r="AC132" s="1240">
        <f t="shared" ref="AC132" si="189">+L132</f>
        <v>0.5</v>
      </c>
      <c r="AD132" s="308">
        <f t="shared" si="137"/>
        <v>9</v>
      </c>
      <c r="AE132" s="308">
        <f t="shared" si="137"/>
        <v>9</v>
      </c>
      <c r="AF132" s="308">
        <f t="shared" si="137"/>
        <v>0</v>
      </c>
      <c r="AG132" s="308">
        <f t="shared" si="137"/>
        <v>0</v>
      </c>
      <c r="AH132" s="308">
        <f t="shared" si="137"/>
        <v>0</v>
      </c>
      <c r="AI132" s="308">
        <f t="shared" si="137"/>
        <v>0</v>
      </c>
      <c r="AJ132" s="308">
        <f t="shared" si="137"/>
        <v>0</v>
      </c>
      <c r="AK132" s="1219">
        <f t="shared" ref="AK132" si="190">+$J132</f>
        <v>949</v>
      </c>
      <c r="AL132" s="1243">
        <f t="shared" ref="AL132" si="191">+N132</f>
        <v>0</v>
      </c>
      <c r="AM132" s="308">
        <f t="shared" si="94"/>
        <v>2.25</v>
      </c>
      <c r="AN132" s="683">
        <v>2.25</v>
      </c>
      <c r="AO132" s="683"/>
      <c r="AP132" s="683"/>
      <c r="AQ132" s="683"/>
      <c r="AR132" s="683"/>
      <c r="AS132" s="683"/>
      <c r="AT132" s="1219">
        <f t="shared" ref="AT132" si="192">+$J132</f>
        <v>949</v>
      </c>
      <c r="AU132" s="1246">
        <f t="shared" ref="AU132" si="193">+O132</f>
        <v>0.25</v>
      </c>
      <c r="AV132" s="308">
        <f t="shared" si="96"/>
        <v>2.25</v>
      </c>
      <c r="AW132" s="683">
        <v>2.25</v>
      </c>
      <c r="AX132" s="683"/>
      <c r="AY132" s="683"/>
      <c r="AZ132" s="683"/>
      <c r="BA132" s="683"/>
      <c r="BB132" s="683"/>
      <c r="BC132" s="1219">
        <f t="shared" ref="BC132" si="194">+$J132</f>
        <v>949</v>
      </c>
      <c r="BD132" s="1249">
        <f t="shared" ref="BD132" si="195">+P132</f>
        <v>0.25</v>
      </c>
      <c r="BE132" s="308">
        <f t="shared" si="98"/>
        <v>2.25</v>
      </c>
      <c r="BF132" s="683">
        <v>2.25</v>
      </c>
      <c r="BG132" s="683"/>
      <c r="BH132" s="683"/>
      <c r="BI132" s="683"/>
      <c r="BJ132" s="683"/>
      <c r="BK132" s="683"/>
      <c r="BL132" s="1219">
        <f t="shared" ref="BL132" si="196">+$J132</f>
        <v>949</v>
      </c>
      <c r="BM132" s="1252">
        <f t="shared" ref="BM132" si="197">+Q132</f>
        <v>0</v>
      </c>
      <c r="BN132" s="308">
        <f t="shared" si="100"/>
        <v>2.25</v>
      </c>
      <c r="BO132" s="683">
        <v>2.25</v>
      </c>
      <c r="BP132" s="683"/>
      <c r="BQ132" s="683"/>
      <c r="BR132" s="683"/>
      <c r="BS132" s="683"/>
      <c r="BT132" s="683"/>
      <c r="BU132" s="1204"/>
      <c r="BV132" s="1205"/>
      <c r="BW132" s="1205"/>
      <c r="BX132" s="1205"/>
      <c r="BY132" s="1205"/>
      <c r="BZ132" s="1205"/>
      <c r="CA132" s="1205"/>
      <c r="CB132" s="1205"/>
      <c r="CC132" s="1206"/>
    </row>
    <row r="133" spans="1:81" s="690" customFormat="1" ht="40.15" customHeight="1" x14ac:dyDescent="0.25">
      <c r="A133" s="673"/>
      <c r="B133" s="1334"/>
      <c r="C133" s="1315"/>
      <c r="D133" s="1097"/>
      <c r="E133" s="1094"/>
      <c r="F133" s="1094"/>
      <c r="G133" s="1094"/>
      <c r="H133" s="1094"/>
      <c r="I133" s="1447"/>
      <c r="J133" s="1220"/>
      <c r="K133" s="1217"/>
      <c r="L133" s="1434"/>
      <c r="M133" s="1481"/>
      <c r="N133" s="1229"/>
      <c r="O133" s="1232"/>
      <c r="P133" s="1235"/>
      <c r="Q133" s="1238"/>
      <c r="R133" s="1220"/>
      <c r="S133" s="937" t="s">
        <v>7848</v>
      </c>
      <c r="T133" s="709" t="s">
        <v>3833</v>
      </c>
      <c r="U133" s="709" t="s">
        <v>3839</v>
      </c>
      <c r="V133" s="709" t="s">
        <v>3843</v>
      </c>
      <c r="W133" s="937" t="s">
        <v>7849</v>
      </c>
      <c r="X133" s="670">
        <v>44593</v>
      </c>
      <c r="Y133" s="670">
        <v>44925</v>
      </c>
      <c r="Z133" s="670"/>
      <c r="AA133" s="670"/>
      <c r="AB133" s="1220"/>
      <c r="AC133" s="1241"/>
      <c r="AD133" s="303">
        <f t="shared" si="137"/>
        <v>9</v>
      </c>
      <c r="AE133" s="303">
        <f t="shared" si="137"/>
        <v>9</v>
      </c>
      <c r="AF133" s="303">
        <f t="shared" si="137"/>
        <v>0</v>
      </c>
      <c r="AG133" s="303">
        <f t="shared" si="137"/>
        <v>0</v>
      </c>
      <c r="AH133" s="303">
        <f t="shared" si="137"/>
        <v>0</v>
      </c>
      <c r="AI133" s="303">
        <f t="shared" si="137"/>
        <v>0</v>
      </c>
      <c r="AJ133" s="303">
        <f t="shared" si="137"/>
        <v>0</v>
      </c>
      <c r="AK133" s="1220"/>
      <c r="AL133" s="1244"/>
      <c r="AM133" s="303">
        <f t="shared" si="94"/>
        <v>2.25</v>
      </c>
      <c r="AN133" s="684">
        <v>2.25</v>
      </c>
      <c r="AO133" s="684"/>
      <c r="AP133" s="684"/>
      <c r="AQ133" s="684"/>
      <c r="AR133" s="684"/>
      <c r="AS133" s="684"/>
      <c r="AT133" s="1220"/>
      <c r="AU133" s="1247"/>
      <c r="AV133" s="303">
        <f t="shared" si="96"/>
        <v>2.25</v>
      </c>
      <c r="AW133" s="684">
        <v>2.25</v>
      </c>
      <c r="AX133" s="684"/>
      <c r="AY133" s="684"/>
      <c r="AZ133" s="684"/>
      <c r="BA133" s="684"/>
      <c r="BB133" s="684"/>
      <c r="BC133" s="1220"/>
      <c r="BD133" s="1250"/>
      <c r="BE133" s="303">
        <f t="shared" si="98"/>
        <v>2.25</v>
      </c>
      <c r="BF133" s="684">
        <v>2.25</v>
      </c>
      <c r="BG133" s="684"/>
      <c r="BH133" s="684"/>
      <c r="BI133" s="684"/>
      <c r="BJ133" s="684"/>
      <c r="BK133" s="684"/>
      <c r="BL133" s="1220"/>
      <c r="BM133" s="1253"/>
      <c r="BN133" s="303">
        <f t="shared" si="100"/>
        <v>2.25</v>
      </c>
      <c r="BO133" s="684">
        <v>2.25</v>
      </c>
      <c r="BP133" s="684"/>
      <c r="BQ133" s="684"/>
      <c r="BR133" s="684"/>
      <c r="BS133" s="684"/>
      <c r="BT133" s="684"/>
      <c r="BU133" s="1207"/>
      <c r="BV133" s="1208"/>
      <c r="BW133" s="1208"/>
      <c r="BX133" s="1208"/>
      <c r="BY133" s="1208"/>
      <c r="BZ133" s="1208"/>
      <c r="CA133" s="1208"/>
      <c r="CB133" s="1208"/>
      <c r="CC133" s="1209"/>
    </row>
    <row r="134" spans="1:81" s="690" customFormat="1" ht="40.15" customHeight="1" x14ac:dyDescent="0.25">
      <c r="A134" s="673"/>
      <c r="B134" s="1334"/>
      <c r="C134" s="1315"/>
      <c r="D134" s="1097"/>
      <c r="E134" s="1094"/>
      <c r="F134" s="1094"/>
      <c r="G134" s="1094"/>
      <c r="H134" s="1094"/>
      <c r="I134" s="1447"/>
      <c r="J134" s="1220"/>
      <c r="K134" s="1217"/>
      <c r="L134" s="1434"/>
      <c r="M134" s="1481"/>
      <c r="N134" s="1229"/>
      <c r="O134" s="1232"/>
      <c r="P134" s="1235"/>
      <c r="Q134" s="1238"/>
      <c r="R134" s="1220"/>
      <c r="S134" s="937" t="s">
        <v>7850</v>
      </c>
      <c r="T134" s="709" t="s">
        <v>3833</v>
      </c>
      <c r="U134" s="709" t="s">
        <v>3839</v>
      </c>
      <c r="V134" s="709" t="s">
        <v>3843</v>
      </c>
      <c r="W134" s="937" t="s">
        <v>7851</v>
      </c>
      <c r="X134" s="670">
        <v>44593</v>
      </c>
      <c r="Y134" s="670">
        <v>44925</v>
      </c>
      <c r="Z134" s="670"/>
      <c r="AA134" s="670"/>
      <c r="AB134" s="1220"/>
      <c r="AC134" s="1241"/>
      <c r="AD134" s="303">
        <f t="shared" si="137"/>
        <v>9</v>
      </c>
      <c r="AE134" s="303">
        <f t="shared" si="137"/>
        <v>9</v>
      </c>
      <c r="AF134" s="303">
        <f t="shared" si="137"/>
        <v>0</v>
      </c>
      <c r="AG134" s="303">
        <f t="shared" si="137"/>
        <v>0</v>
      </c>
      <c r="AH134" s="303">
        <f t="shared" si="137"/>
        <v>0</v>
      </c>
      <c r="AI134" s="303">
        <f t="shared" si="137"/>
        <v>0</v>
      </c>
      <c r="AJ134" s="303">
        <f t="shared" si="137"/>
        <v>0</v>
      </c>
      <c r="AK134" s="1220"/>
      <c r="AL134" s="1244"/>
      <c r="AM134" s="303">
        <f t="shared" si="94"/>
        <v>2.25</v>
      </c>
      <c r="AN134" s="684">
        <v>2.25</v>
      </c>
      <c r="AO134" s="684"/>
      <c r="AP134" s="684"/>
      <c r="AQ134" s="684"/>
      <c r="AR134" s="684"/>
      <c r="AS134" s="684"/>
      <c r="AT134" s="1220"/>
      <c r="AU134" s="1247"/>
      <c r="AV134" s="303">
        <f t="shared" si="96"/>
        <v>2.25</v>
      </c>
      <c r="AW134" s="684">
        <v>2.25</v>
      </c>
      <c r="AX134" s="684"/>
      <c r="AY134" s="684"/>
      <c r="AZ134" s="684"/>
      <c r="BA134" s="684"/>
      <c r="BB134" s="684"/>
      <c r="BC134" s="1220"/>
      <c r="BD134" s="1250"/>
      <c r="BE134" s="303">
        <f t="shared" si="98"/>
        <v>2.25</v>
      </c>
      <c r="BF134" s="684">
        <v>2.25</v>
      </c>
      <c r="BG134" s="684"/>
      <c r="BH134" s="684"/>
      <c r="BI134" s="684"/>
      <c r="BJ134" s="684"/>
      <c r="BK134" s="684"/>
      <c r="BL134" s="1220"/>
      <c r="BM134" s="1253"/>
      <c r="BN134" s="303">
        <f t="shared" si="100"/>
        <v>2.25</v>
      </c>
      <c r="BO134" s="684">
        <v>2.25</v>
      </c>
      <c r="BP134" s="684"/>
      <c r="BQ134" s="684"/>
      <c r="BR134" s="684"/>
      <c r="BS134" s="684"/>
      <c r="BT134" s="684"/>
      <c r="BU134" s="1207"/>
      <c r="BV134" s="1208"/>
      <c r="BW134" s="1208"/>
      <c r="BX134" s="1208"/>
      <c r="BY134" s="1208"/>
      <c r="BZ134" s="1208"/>
      <c r="CA134" s="1208"/>
      <c r="CB134" s="1208"/>
      <c r="CC134" s="1209"/>
    </row>
    <row r="135" spans="1:81" s="690" customFormat="1" ht="40.15" customHeight="1" thickBot="1" x14ac:dyDescent="0.3">
      <c r="A135" s="673"/>
      <c r="B135" s="1334"/>
      <c r="C135" s="1316"/>
      <c r="D135" s="1098"/>
      <c r="E135" s="1095"/>
      <c r="F135" s="1095"/>
      <c r="G135" s="1095"/>
      <c r="H135" s="1095"/>
      <c r="I135" s="1448"/>
      <c r="J135" s="1221"/>
      <c r="K135" s="1218"/>
      <c r="L135" s="1490"/>
      <c r="M135" s="1491"/>
      <c r="N135" s="1230"/>
      <c r="O135" s="1233"/>
      <c r="P135" s="1236"/>
      <c r="Q135" s="1239"/>
      <c r="R135" s="1221"/>
      <c r="S135" s="938" t="s">
        <v>7852</v>
      </c>
      <c r="T135" s="710" t="s">
        <v>3833</v>
      </c>
      <c r="U135" s="710" t="s">
        <v>3839</v>
      </c>
      <c r="V135" s="710" t="s">
        <v>3843</v>
      </c>
      <c r="W135" s="938" t="s">
        <v>7853</v>
      </c>
      <c r="X135" s="670">
        <v>44593</v>
      </c>
      <c r="Y135" s="670">
        <v>44925</v>
      </c>
      <c r="Z135" s="671"/>
      <c r="AA135" s="671"/>
      <c r="AB135" s="1221"/>
      <c r="AC135" s="1242"/>
      <c r="AD135" s="306">
        <f t="shared" si="137"/>
        <v>9</v>
      </c>
      <c r="AE135" s="306">
        <f t="shared" si="137"/>
        <v>9</v>
      </c>
      <c r="AF135" s="306">
        <f t="shared" si="137"/>
        <v>0</v>
      </c>
      <c r="AG135" s="306">
        <f t="shared" si="137"/>
        <v>0</v>
      </c>
      <c r="AH135" s="306">
        <f t="shared" si="137"/>
        <v>0</v>
      </c>
      <c r="AI135" s="306">
        <f t="shared" si="137"/>
        <v>0</v>
      </c>
      <c r="AJ135" s="306">
        <f t="shared" si="137"/>
        <v>0</v>
      </c>
      <c r="AK135" s="1221"/>
      <c r="AL135" s="1245"/>
      <c r="AM135" s="306">
        <f t="shared" si="94"/>
        <v>2.25</v>
      </c>
      <c r="AN135" s="685">
        <v>2.25</v>
      </c>
      <c r="AO135" s="685"/>
      <c r="AP135" s="685"/>
      <c r="AQ135" s="685"/>
      <c r="AR135" s="685"/>
      <c r="AS135" s="685"/>
      <c r="AT135" s="1221"/>
      <c r="AU135" s="1248"/>
      <c r="AV135" s="306">
        <f t="shared" si="96"/>
        <v>2.25</v>
      </c>
      <c r="AW135" s="685">
        <v>2.25</v>
      </c>
      <c r="AX135" s="685"/>
      <c r="AY135" s="685"/>
      <c r="AZ135" s="685"/>
      <c r="BA135" s="685"/>
      <c r="BB135" s="685"/>
      <c r="BC135" s="1221"/>
      <c r="BD135" s="1251"/>
      <c r="BE135" s="306">
        <f t="shared" si="98"/>
        <v>2.25</v>
      </c>
      <c r="BF135" s="685">
        <v>2.25</v>
      </c>
      <c r="BG135" s="685"/>
      <c r="BH135" s="685"/>
      <c r="BI135" s="685"/>
      <c r="BJ135" s="685"/>
      <c r="BK135" s="685"/>
      <c r="BL135" s="1221"/>
      <c r="BM135" s="1254"/>
      <c r="BN135" s="306">
        <f t="shared" si="100"/>
        <v>2.25</v>
      </c>
      <c r="BO135" s="685">
        <v>2.25</v>
      </c>
      <c r="BP135" s="685"/>
      <c r="BQ135" s="685"/>
      <c r="BR135" s="685"/>
      <c r="BS135" s="685"/>
      <c r="BT135" s="685"/>
      <c r="BU135" s="1210"/>
      <c r="BV135" s="1211"/>
      <c r="BW135" s="1211"/>
      <c r="BX135" s="1211"/>
      <c r="BY135" s="1211"/>
      <c r="BZ135" s="1211"/>
      <c r="CA135" s="1211"/>
      <c r="CB135" s="1211"/>
      <c r="CC135" s="1212"/>
    </row>
    <row r="136" spans="1:81" s="690" customFormat="1" ht="40.15" customHeight="1" thickTop="1" x14ac:dyDescent="0.25">
      <c r="A136" s="673"/>
      <c r="B136" s="1334"/>
      <c r="C136" s="1472" t="s">
        <v>1597</v>
      </c>
      <c r="D136" s="1096">
        <v>2301</v>
      </c>
      <c r="E136" s="1093" t="s">
        <v>7670</v>
      </c>
      <c r="F136" s="1093">
        <v>2301075</v>
      </c>
      <c r="G136" s="1093" t="s">
        <v>7729</v>
      </c>
      <c r="H136" s="1093" t="s">
        <v>7672</v>
      </c>
      <c r="I136" s="1446">
        <v>2021004540213</v>
      </c>
      <c r="J136" s="1219">
        <v>950</v>
      </c>
      <c r="K136" s="1216" t="str">
        <f>+[28]Metas!K1109</f>
        <v xml:space="preserve">Alcaldías y entes descentralizados asistidos y monitoreados en Gobierno Digital </v>
      </c>
      <c r="L136" s="1222">
        <v>45</v>
      </c>
      <c r="M136" s="1225">
        <f>SUM(N136:Q136)</f>
        <v>45</v>
      </c>
      <c r="N136" s="1228"/>
      <c r="O136" s="1231">
        <v>25</v>
      </c>
      <c r="P136" s="1234">
        <v>20</v>
      </c>
      <c r="Q136" s="1237"/>
      <c r="R136" s="1219">
        <f>+$J136</f>
        <v>950</v>
      </c>
      <c r="S136" s="375" t="s">
        <v>7854</v>
      </c>
      <c r="T136" s="708" t="s">
        <v>3833</v>
      </c>
      <c r="U136" s="708" t="s">
        <v>3840</v>
      </c>
      <c r="V136" s="708" t="s">
        <v>3842</v>
      </c>
      <c r="W136" s="1024" t="s">
        <v>7855</v>
      </c>
      <c r="X136" s="669">
        <v>44682</v>
      </c>
      <c r="Y136" s="669">
        <v>44711</v>
      </c>
      <c r="Z136" s="669"/>
      <c r="AA136" s="669"/>
      <c r="AB136" s="1219">
        <f t="shared" ref="AB136" si="198">+$J136</f>
        <v>950</v>
      </c>
      <c r="AC136" s="1240">
        <f t="shared" ref="AC136" si="199">+L136</f>
        <v>45</v>
      </c>
      <c r="AD136" s="1018">
        <f t="shared" si="137"/>
        <v>0.5</v>
      </c>
      <c r="AE136" s="1018">
        <f t="shared" si="137"/>
        <v>0.5</v>
      </c>
      <c r="AF136" s="308">
        <f t="shared" si="137"/>
        <v>0</v>
      </c>
      <c r="AG136" s="308">
        <f t="shared" si="137"/>
        <v>0</v>
      </c>
      <c r="AH136" s="308">
        <f t="shared" si="137"/>
        <v>0</v>
      </c>
      <c r="AI136" s="308">
        <f t="shared" si="137"/>
        <v>0</v>
      </c>
      <c r="AJ136" s="308">
        <f t="shared" si="137"/>
        <v>0</v>
      </c>
      <c r="AK136" s="1219">
        <f t="shared" ref="AK136" si="200">+$J136</f>
        <v>950</v>
      </c>
      <c r="AL136" s="1243">
        <f>+N136</f>
        <v>0</v>
      </c>
      <c r="AM136" s="308">
        <f t="shared" si="94"/>
        <v>0</v>
      </c>
      <c r="AN136" s="683"/>
      <c r="AO136" s="683"/>
      <c r="AP136" s="683"/>
      <c r="AQ136" s="683"/>
      <c r="AR136" s="683"/>
      <c r="AS136" s="683"/>
      <c r="AT136" s="1219">
        <f t="shared" ref="AT136" si="201">+$J136</f>
        <v>950</v>
      </c>
      <c r="AU136" s="1246">
        <f>+O136</f>
        <v>25</v>
      </c>
      <c r="AV136" s="1018">
        <f t="shared" si="96"/>
        <v>0.5</v>
      </c>
      <c r="AW136" s="1019">
        <v>0.5</v>
      </c>
      <c r="AX136" s="683"/>
      <c r="AY136" s="683"/>
      <c r="AZ136" s="683"/>
      <c r="BA136" s="683"/>
      <c r="BB136" s="683"/>
      <c r="BC136" s="1219">
        <f t="shared" ref="BC136" si="202">+$J136</f>
        <v>950</v>
      </c>
      <c r="BD136" s="1249">
        <f>+P136</f>
        <v>20</v>
      </c>
      <c r="BE136" s="308">
        <f t="shared" si="98"/>
        <v>0</v>
      </c>
      <c r="BF136" s="683"/>
      <c r="BG136" s="683"/>
      <c r="BH136" s="683"/>
      <c r="BI136" s="683"/>
      <c r="BJ136" s="683"/>
      <c r="BK136" s="683"/>
      <c r="BL136" s="1219">
        <f t="shared" ref="BL136" si="203">+$J136</f>
        <v>950</v>
      </c>
      <c r="BM136" s="1252">
        <f>+Q136</f>
        <v>0</v>
      </c>
      <c r="BN136" s="308">
        <f t="shared" si="100"/>
        <v>0</v>
      </c>
      <c r="BO136" s="683"/>
      <c r="BP136" s="683"/>
      <c r="BQ136" s="683"/>
      <c r="BR136" s="683"/>
      <c r="BS136" s="683"/>
      <c r="BT136" s="683"/>
      <c r="BU136" s="2462" t="s">
        <v>7856</v>
      </c>
      <c r="BV136" s="2463"/>
      <c r="BW136" s="2463"/>
      <c r="BX136" s="2463"/>
      <c r="BY136" s="2463"/>
      <c r="BZ136" s="2463"/>
      <c r="CA136" s="2463"/>
      <c r="CB136" s="2463"/>
      <c r="CC136" s="2464"/>
    </row>
    <row r="137" spans="1:81" s="690" customFormat="1" ht="40.15" customHeight="1" x14ac:dyDescent="0.25">
      <c r="A137" s="673"/>
      <c r="B137" s="1334"/>
      <c r="C137" s="1473"/>
      <c r="D137" s="1097"/>
      <c r="E137" s="1094"/>
      <c r="F137" s="1094"/>
      <c r="G137" s="1094"/>
      <c r="H137" s="1094"/>
      <c r="I137" s="1447"/>
      <c r="J137" s="1220"/>
      <c r="K137" s="1217"/>
      <c r="L137" s="1223"/>
      <c r="M137" s="1226"/>
      <c r="N137" s="1229"/>
      <c r="O137" s="1232"/>
      <c r="P137" s="1235"/>
      <c r="Q137" s="1238"/>
      <c r="R137" s="1220"/>
      <c r="S137" s="377" t="s">
        <v>7857</v>
      </c>
      <c r="T137" s="709" t="s">
        <v>3833</v>
      </c>
      <c r="U137" s="709" t="s">
        <v>3840</v>
      </c>
      <c r="V137" s="709" t="s">
        <v>3842</v>
      </c>
      <c r="W137" s="1011" t="s">
        <v>7855</v>
      </c>
      <c r="X137" s="670">
        <v>44713</v>
      </c>
      <c r="Y137" s="670">
        <v>44742</v>
      </c>
      <c r="Z137" s="670"/>
      <c r="AA137" s="670"/>
      <c r="AB137" s="1220"/>
      <c r="AC137" s="1241"/>
      <c r="AD137" s="1015">
        <f t="shared" si="137"/>
        <v>0.5</v>
      </c>
      <c r="AE137" s="1015">
        <f t="shared" si="137"/>
        <v>0.5</v>
      </c>
      <c r="AF137" s="303">
        <f t="shared" si="137"/>
        <v>0</v>
      </c>
      <c r="AG137" s="303">
        <f t="shared" si="137"/>
        <v>0</v>
      </c>
      <c r="AH137" s="303">
        <f t="shared" si="137"/>
        <v>0</v>
      </c>
      <c r="AI137" s="303">
        <f t="shared" si="137"/>
        <v>0</v>
      </c>
      <c r="AJ137" s="303">
        <f t="shared" si="137"/>
        <v>0</v>
      </c>
      <c r="AK137" s="1220"/>
      <c r="AL137" s="1244"/>
      <c r="AM137" s="303">
        <f t="shared" si="94"/>
        <v>0</v>
      </c>
      <c r="AN137" s="684"/>
      <c r="AO137" s="684"/>
      <c r="AP137" s="684"/>
      <c r="AQ137" s="684"/>
      <c r="AR137" s="684"/>
      <c r="AS137" s="684"/>
      <c r="AT137" s="1220"/>
      <c r="AU137" s="1247"/>
      <c r="AV137" s="1015">
        <f t="shared" si="96"/>
        <v>0.5</v>
      </c>
      <c r="AW137" s="1016">
        <v>0.5</v>
      </c>
      <c r="AX137" s="684"/>
      <c r="AY137" s="684"/>
      <c r="AZ137" s="684"/>
      <c r="BA137" s="684"/>
      <c r="BB137" s="684"/>
      <c r="BC137" s="1220"/>
      <c r="BD137" s="1250"/>
      <c r="BE137" s="303">
        <f t="shared" si="98"/>
        <v>0</v>
      </c>
      <c r="BF137" s="684"/>
      <c r="BG137" s="684"/>
      <c r="BH137" s="684"/>
      <c r="BI137" s="684"/>
      <c r="BJ137" s="684"/>
      <c r="BK137" s="684"/>
      <c r="BL137" s="1220"/>
      <c r="BM137" s="1253"/>
      <c r="BN137" s="303">
        <f t="shared" si="100"/>
        <v>0</v>
      </c>
      <c r="BO137" s="684"/>
      <c r="BP137" s="684"/>
      <c r="BQ137" s="684"/>
      <c r="BR137" s="684"/>
      <c r="BS137" s="684"/>
      <c r="BT137" s="684"/>
      <c r="BU137" s="1207"/>
      <c r="BV137" s="1208"/>
      <c r="BW137" s="1208"/>
      <c r="BX137" s="1208"/>
      <c r="BY137" s="1208"/>
      <c r="BZ137" s="1208"/>
      <c r="CA137" s="1208"/>
      <c r="CB137" s="1208"/>
      <c r="CC137" s="1209"/>
    </row>
    <row r="138" spans="1:81" s="690" customFormat="1" ht="40.15" customHeight="1" x14ac:dyDescent="0.25">
      <c r="A138" s="673"/>
      <c r="B138" s="1334"/>
      <c r="C138" s="1473"/>
      <c r="D138" s="1097"/>
      <c r="E138" s="1094"/>
      <c r="F138" s="1094"/>
      <c r="G138" s="1094"/>
      <c r="H138" s="1094"/>
      <c r="I138" s="1447"/>
      <c r="J138" s="1220"/>
      <c r="K138" s="1217"/>
      <c r="L138" s="1223"/>
      <c r="M138" s="1226"/>
      <c r="N138" s="1229"/>
      <c r="O138" s="1232"/>
      <c r="P138" s="1235"/>
      <c r="Q138" s="1238"/>
      <c r="R138" s="1220"/>
      <c r="S138" s="377" t="s">
        <v>7858</v>
      </c>
      <c r="T138" s="709" t="s">
        <v>3833</v>
      </c>
      <c r="U138" s="709" t="s">
        <v>3840</v>
      </c>
      <c r="V138" s="709" t="s">
        <v>3842</v>
      </c>
      <c r="W138" s="1028" t="s">
        <v>7855</v>
      </c>
      <c r="X138" s="670">
        <v>44743</v>
      </c>
      <c r="Y138" s="670">
        <v>44772</v>
      </c>
      <c r="Z138" s="670"/>
      <c r="AA138" s="670"/>
      <c r="AB138" s="1220"/>
      <c r="AC138" s="1241"/>
      <c r="AD138" s="303">
        <f t="shared" si="137"/>
        <v>1</v>
      </c>
      <c r="AE138" s="303">
        <f t="shared" si="137"/>
        <v>1</v>
      </c>
      <c r="AF138" s="303">
        <f t="shared" si="137"/>
        <v>0</v>
      </c>
      <c r="AG138" s="303">
        <f t="shared" si="137"/>
        <v>0</v>
      </c>
      <c r="AH138" s="303">
        <f t="shared" si="137"/>
        <v>0</v>
      </c>
      <c r="AI138" s="303">
        <f t="shared" si="137"/>
        <v>0</v>
      </c>
      <c r="AJ138" s="303">
        <f t="shared" si="137"/>
        <v>0</v>
      </c>
      <c r="AK138" s="1220"/>
      <c r="AL138" s="1244"/>
      <c r="AM138" s="303">
        <f t="shared" si="94"/>
        <v>0</v>
      </c>
      <c r="AN138" s="684"/>
      <c r="AO138" s="684"/>
      <c r="AP138" s="684"/>
      <c r="AQ138" s="684"/>
      <c r="AR138" s="684"/>
      <c r="AS138" s="684"/>
      <c r="AT138" s="1220"/>
      <c r="AU138" s="1247"/>
      <c r="AV138" s="303">
        <f t="shared" si="96"/>
        <v>0</v>
      </c>
      <c r="AW138" s="684"/>
      <c r="AX138" s="684"/>
      <c r="AY138" s="684"/>
      <c r="AZ138" s="684"/>
      <c r="BA138" s="684"/>
      <c r="BB138" s="684"/>
      <c r="BC138" s="1220"/>
      <c r="BD138" s="1250"/>
      <c r="BE138" s="303">
        <f t="shared" si="98"/>
        <v>1</v>
      </c>
      <c r="BF138" s="684">
        <v>1</v>
      </c>
      <c r="BG138" s="684"/>
      <c r="BH138" s="684"/>
      <c r="BI138" s="684"/>
      <c r="BJ138" s="684"/>
      <c r="BK138" s="684"/>
      <c r="BL138" s="1220"/>
      <c r="BM138" s="1253"/>
      <c r="BN138" s="303">
        <f t="shared" si="100"/>
        <v>0</v>
      </c>
      <c r="BO138" s="684"/>
      <c r="BP138" s="684"/>
      <c r="BQ138" s="684"/>
      <c r="BR138" s="684"/>
      <c r="BS138" s="684"/>
      <c r="BT138" s="684"/>
      <c r="BU138" s="1207"/>
      <c r="BV138" s="1208"/>
      <c r="BW138" s="1208"/>
      <c r="BX138" s="1208"/>
      <c r="BY138" s="1208"/>
      <c r="BZ138" s="1208"/>
      <c r="CA138" s="1208"/>
      <c r="CB138" s="1208"/>
      <c r="CC138" s="1209"/>
    </row>
    <row r="139" spans="1:81" s="690" customFormat="1" ht="40.15" customHeight="1" thickBot="1" x14ac:dyDescent="0.3">
      <c r="A139" s="673"/>
      <c r="B139" s="1334"/>
      <c r="C139" s="1473"/>
      <c r="D139" s="1098"/>
      <c r="E139" s="1095"/>
      <c r="F139" s="1095"/>
      <c r="G139" s="1095"/>
      <c r="H139" s="1095"/>
      <c r="I139" s="1448"/>
      <c r="J139" s="1221"/>
      <c r="K139" s="1218"/>
      <c r="L139" s="1224"/>
      <c r="M139" s="1227"/>
      <c r="N139" s="1230"/>
      <c r="O139" s="1233"/>
      <c r="P139" s="1236"/>
      <c r="Q139" s="1239"/>
      <c r="R139" s="1221"/>
      <c r="S139" s="679"/>
      <c r="T139" s="710"/>
      <c r="U139" s="710"/>
      <c r="V139" s="710"/>
      <c r="W139" s="679"/>
      <c r="X139" s="671"/>
      <c r="Y139" s="671"/>
      <c r="Z139" s="671"/>
      <c r="AA139" s="671"/>
      <c r="AB139" s="1221"/>
      <c r="AC139" s="1242"/>
      <c r="AD139" s="306">
        <f t="shared" si="137"/>
        <v>0</v>
      </c>
      <c r="AE139" s="306">
        <f t="shared" si="137"/>
        <v>0</v>
      </c>
      <c r="AF139" s="306">
        <f t="shared" si="137"/>
        <v>0</v>
      </c>
      <c r="AG139" s="306">
        <f t="shared" si="137"/>
        <v>0</v>
      </c>
      <c r="AH139" s="306">
        <f t="shared" si="137"/>
        <v>0</v>
      </c>
      <c r="AI139" s="306">
        <f t="shared" si="137"/>
        <v>0</v>
      </c>
      <c r="AJ139" s="306">
        <f t="shared" si="137"/>
        <v>0</v>
      </c>
      <c r="AK139" s="1221"/>
      <c r="AL139" s="1245"/>
      <c r="AM139" s="306">
        <f t="shared" si="94"/>
        <v>0</v>
      </c>
      <c r="AN139" s="685"/>
      <c r="AO139" s="685"/>
      <c r="AP139" s="685"/>
      <c r="AQ139" s="685"/>
      <c r="AR139" s="685"/>
      <c r="AS139" s="685"/>
      <c r="AT139" s="1221"/>
      <c r="AU139" s="1248"/>
      <c r="AV139" s="306">
        <f t="shared" si="96"/>
        <v>0</v>
      </c>
      <c r="AW139" s="685"/>
      <c r="AX139" s="685"/>
      <c r="AY139" s="685"/>
      <c r="AZ139" s="685"/>
      <c r="BA139" s="685"/>
      <c r="BB139" s="685"/>
      <c r="BC139" s="1221"/>
      <c r="BD139" s="1251"/>
      <c r="BE139" s="306">
        <f t="shared" si="98"/>
        <v>0</v>
      </c>
      <c r="BF139" s="685"/>
      <c r="BG139" s="685"/>
      <c r="BH139" s="685"/>
      <c r="BI139" s="685"/>
      <c r="BJ139" s="685"/>
      <c r="BK139" s="685"/>
      <c r="BL139" s="1221"/>
      <c r="BM139" s="1254"/>
      <c r="BN139" s="306">
        <f t="shared" si="100"/>
        <v>0</v>
      </c>
      <c r="BO139" s="685"/>
      <c r="BP139" s="685"/>
      <c r="BQ139" s="685"/>
      <c r="BR139" s="685"/>
      <c r="BS139" s="685"/>
      <c r="BT139" s="685"/>
      <c r="BU139" s="1210"/>
      <c r="BV139" s="1211"/>
      <c r="BW139" s="1211"/>
      <c r="BX139" s="1211"/>
      <c r="BY139" s="1211"/>
      <c r="BZ139" s="1211"/>
      <c r="CA139" s="1211"/>
      <c r="CB139" s="1211"/>
      <c r="CC139" s="1212"/>
    </row>
    <row r="140" spans="1:81" s="690" customFormat="1" ht="40.15" customHeight="1" thickTop="1" x14ac:dyDescent="0.25">
      <c r="A140" s="673"/>
      <c r="B140" s="1334"/>
      <c r="C140" s="1473"/>
      <c r="D140" s="1096">
        <v>2301</v>
      </c>
      <c r="E140" s="1093" t="s">
        <v>7670</v>
      </c>
      <c r="F140" s="1093">
        <v>2301030</v>
      </c>
      <c r="G140" s="1093" t="s">
        <v>7671</v>
      </c>
      <c r="H140" s="1093" t="s">
        <v>7672</v>
      </c>
      <c r="I140" s="1446">
        <v>2021004540213</v>
      </c>
      <c r="J140" s="1219">
        <v>951</v>
      </c>
      <c r="K140" s="1216" t="str">
        <f>+[28]Metas!K1110</f>
        <v xml:space="preserve">Foros con el sector productivo para sensibilizar las empresas del sector privado en transformación digital empresarial </v>
      </c>
      <c r="L140" s="1222">
        <v>1</v>
      </c>
      <c r="M140" s="1225">
        <f>SUM(N140:Q140)</f>
        <v>1</v>
      </c>
      <c r="N140" s="1228">
        <v>0</v>
      </c>
      <c r="O140" s="1231">
        <v>0</v>
      </c>
      <c r="P140" s="1234">
        <v>1</v>
      </c>
      <c r="Q140" s="1237">
        <v>0</v>
      </c>
      <c r="R140" s="1219">
        <f>+$J140</f>
        <v>951</v>
      </c>
      <c r="S140" s="375" t="s">
        <v>7859</v>
      </c>
      <c r="T140" s="708" t="s">
        <v>3833</v>
      </c>
      <c r="U140" s="708" t="s">
        <v>3840</v>
      </c>
      <c r="V140" s="708" t="s">
        <v>3842</v>
      </c>
      <c r="W140" s="1024" t="s">
        <v>7860</v>
      </c>
      <c r="X140" s="669">
        <v>44774</v>
      </c>
      <c r="Y140" s="669">
        <v>44834</v>
      </c>
      <c r="Z140" s="669"/>
      <c r="AA140" s="669"/>
      <c r="AB140" s="1219">
        <f t="shared" ref="AB140" si="204">+$J140</f>
        <v>951</v>
      </c>
      <c r="AC140" s="1240">
        <f t="shared" ref="AC140" si="205">+L140</f>
        <v>1</v>
      </c>
      <c r="AD140" s="303">
        <f t="shared" si="137"/>
        <v>2</v>
      </c>
      <c r="AE140" s="303">
        <f t="shared" si="137"/>
        <v>2</v>
      </c>
      <c r="AF140" s="308">
        <f t="shared" si="137"/>
        <v>0</v>
      </c>
      <c r="AG140" s="308">
        <f t="shared" si="137"/>
        <v>0</v>
      </c>
      <c r="AH140" s="308">
        <f t="shared" si="137"/>
        <v>0</v>
      </c>
      <c r="AI140" s="308">
        <f>+AR140+BA140+BJ140+BS140</f>
        <v>0</v>
      </c>
      <c r="AJ140" s="308">
        <f t="shared" si="137"/>
        <v>0</v>
      </c>
      <c r="AK140" s="1219">
        <f t="shared" ref="AK140" si="206">+$J140</f>
        <v>951</v>
      </c>
      <c r="AL140" s="1243">
        <f>+N140</f>
        <v>0</v>
      </c>
      <c r="AM140" s="308">
        <f t="shared" ref="AM140" si="207">SUM(AN140:AS140)</f>
        <v>0</v>
      </c>
      <c r="AN140" s="683"/>
      <c r="AO140" s="683"/>
      <c r="AP140" s="683"/>
      <c r="AQ140" s="683"/>
      <c r="AR140" s="683"/>
      <c r="AS140" s="683"/>
      <c r="AT140" s="1219">
        <f t="shared" ref="AT140" si="208">+$J140</f>
        <v>951</v>
      </c>
      <c r="AU140" s="1246">
        <f>+O140</f>
        <v>0</v>
      </c>
      <c r="AV140" s="308">
        <f t="shared" ref="AV140" si="209">SUM(AW140:BB140)</f>
        <v>0</v>
      </c>
      <c r="AW140" s="683"/>
      <c r="AX140" s="683"/>
      <c r="AY140" s="683"/>
      <c r="AZ140" s="683"/>
      <c r="BA140" s="683"/>
      <c r="BB140" s="683"/>
      <c r="BC140" s="1219">
        <f t="shared" ref="BC140" si="210">+$J140</f>
        <v>951</v>
      </c>
      <c r="BD140" s="1249">
        <f>+P140</f>
        <v>1</v>
      </c>
      <c r="BE140" s="308">
        <f t="shared" ref="BE140" si="211">SUM(BF140:BK140)</f>
        <v>2</v>
      </c>
      <c r="BF140" s="683">
        <v>2</v>
      </c>
      <c r="BG140" s="683"/>
      <c r="BH140" s="683"/>
      <c r="BI140" s="683"/>
      <c r="BJ140" s="683"/>
      <c r="BK140" s="683"/>
      <c r="BL140" s="1219">
        <f t="shared" ref="BL140" si="212">+$J140</f>
        <v>951</v>
      </c>
      <c r="BM140" s="1252">
        <f>+Q140</f>
        <v>0</v>
      </c>
      <c r="BN140" s="308">
        <f t="shared" ref="BN140" si="213">SUM(BO140:BT140)</f>
        <v>0</v>
      </c>
      <c r="BO140" s="683"/>
      <c r="BP140" s="683"/>
      <c r="BQ140" s="683"/>
      <c r="BR140" s="683"/>
      <c r="BS140" s="683"/>
      <c r="BT140" s="683"/>
      <c r="BU140" s="1204"/>
      <c r="BV140" s="1205"/>
      <c r="BW140" s="1205"/>
      <c r="BX140" s="1205"/>
      <c r="BY140" s="1205"/>
      <c r="BZ140" s="1205"/>
      <c r="CA140" s="1205"/>
      <c r="CB140" s="1205"/>
      <c r="CC140" s="1206"/>
    </row>
    <row r="141" spans="1:81" s="690" customFormat="1" ht="40.15" customHeight="1" x14ac:dyDescent="0.25">
      <c r="A141" s="673"/>
      <c r="B141" s="1334"/>
      <c r="C141" s="1473"/>
      <c r="D141" s="1097"/>
      <c r="E141" s="1094"/>
      <c r="F141" s="1094"/>
      <c r="G141" s="1094"/>
      <c r="H141" s="1094"/>
      <c r="I141" s="1447"/>
      <c r="J141" s="1220"/>
      <c r="K141" s="1217"/>
      <c r="L141" s="1223"/>
      <c r="M141" s="1226"/>
      <c r="N141" s="1229"/>
      <c r="O141" s="1232"/>
      <c r="P141" s="1235"/>
      <c r="Q141" s="1238"/>
      <c r="R141" s="1220"/>
      <c r="S141" s="678"/>
      <c r="T141" s="709"/>
      <c r="U141" s="709"/>
      <c r="V141" s="709"/>
      <c r="W141" s="678"/>
      <c r="X141" s="670"/>
      <c r="Y141" s="670"/>
      <c r="Z141" s="670"/>
      <c r="AA141" s="670"/>
      <c r="AB141" s="1220"/>
      <c r="AC141" s="1241"/>
      <c r="AD141" s="303">
        <f t="shared" si="137"/>
        <v>0</v>
      </c>
      <c r="AE141" s="303">
        <f t="shared" si="137"/>
        <v>0</v>
      </c>
      <c r="AF141" s="303">
        <f t="shared" si="137"/>
        <v>0</v>
      </c>
      <c r="AG141" s="303">
        <f t="shared" si="137"/>
        <v>0</v>
      </c>
      <c r="AH141" s="303">
        <f t="shared" si="137"/>
        <v>0</v>
      </c>
      <c r="AI141" s="303">
        <f t="shared" si="137"/>
        <v>0</v>
      </c>
      <c r="AJ141" s="303">
        <f t="shared" si="137"/>
        <v>0</v>
      </c>
      <c r="AK141" s="1220"/>
      <c r="AL141" s="1244"/>
      <c r="AM141" s="303">
        <f t="shared" ref="AM141:AM147" si="214">SUM(AN141:AS141)</f>
        <v>0</v>
      </c>
      <c r="AN141" s="684"/>
      <c r="AO141" s="684"/>
      <c r="AP141" s="684"/>
      <c r="AQ141" s="684"/>
      <c r="AR141" s="684"/>
      <c r="AS141" s="684"/>
      <c r="AT141" s="1220"/>
      <c r="AU141" s="1247"/>
      <c r="AV141" s="303">
        <f t="shared" ref="AV141:AV147" si="215">SUM(AW141:BB141)</f>
        <v>0</v>
      </c>
      <c r="AW141" s="684"/>
      <c r="AX141" s="684"/>
      <c r="AY141" s="684"/>
      <c r="AZ141" s="684"/>
      <c r="BA141" s="684"/>
      <c r="BB141" s="684"/>
      <c r="BC141" s="1220"/>
      <c r="BD141" s="1250"/>
      <c r="BE141" s="303">
        <f t="shared" ref="BE141:BE147" si="216">SUM(BF141:BK141)</f>
        <v>0</v>
      </c>
      <c r="BF141" s="684"/>
      <c r="BG141" s="684"/>
      <c r="BH141" s="684"/>
      <c r="BI141" s="684"/>
      <c r="BJ141" s="684"/>
      <c r="BK141" s="684"/>
      <c r="BL141" s="1220"/>
      <c r="BM141" s="1253"/>
      <c r="BN141" s="303">
        <f t="shared" ref="BN141:BN147" si="217">SUM(BO141:BT141)</f>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x14ac:dyDescent="0.25">
      <c r="A142" s="673"/>
      <c r="B142" s="1334"/>
      <c r="C142" s="1473"/>
      <c r="D142" s="1097"/>
      <c r="E142" s="1094"/>
      <c r="F142" s="1094"/>
      <c r="G142" s="1094"/>
      <c r="H142" s="1094"/>
      <c r="I142" s="1447"/>
      <c r="J142" s="1220"/>
      <c r="K142" s="1217"/>
      <c r="L142" s="1223"/>
      <c r="M142" s="1226"/>
      <c r="N142" s="1229"/>
      <c r="O142" s="1232"/>
      <c r="P142" s="1235"/>
      <c r="Q142" s="1238"/>
      <c r="R142" s="1220"/>
      <c r="S142" s="678"/>
      <c r="T142" s="709"/>
      <c r="U142" s="709"/>
      <c r="V142" s="709"/>
      <c r="W142" s="678"/>
      <c r="X142" s="670"/>
      <c r="Y142" s="670"/>
      <c r="Z142" s="670"/>
      <c r="AA142" s="670"/>
      <c r="AB142" s="1220"/>
      <c r="AC142" s="1241"/>
      <c r="AD142" s="303">
        <f t="shared" si="137"/>
        <v>0</v>
      </c>
      <c r="AE142" s="303">
        <f t="shared" si="137"/>
        <v>0</v>
      </c>
      <c r="AF142" s="303">
        <f t="shared" si="137"/>
        <v>0</v>
      </c>
      <c r="AG142" s="303">
        <f t="shared" si="137"/>
        <v>0</v>
      </c>
      <c r="AH142" s="303">
        <f t="shared" si="137"/>
        <v>0</v>
      </c>
      <c r="AI142" s="303">
        <f t="shared" si="137"/>
        <v>0</v>
      </c>
      <c r="AJ142" s="303">
        <f t="shared" si="137"/>
        <v>0</v>
      </c>
      <c r="AK142" s="1220"/>
      <c r="AL142" s="1244"/>
      <c r="AM142" s="303">
        <f t="shared" si="214"/>
        <v>0</v>
      </c>
      <c r="AN142" s="684"/>
      <c r="AO142" s="684"/>
      <c r="AP142" s="684"/>
      <c r="AQ142" s="684"/>
      <c r="AR142" s="684"/>
      <c r="AS142" s="684"/>
      <c r="AT142" s="1220"/>
      <c r="AU142" s="1247"/>
      <c r="AV142" s="303">
        <f t="shared" si="215"/>
        <v>0</v>
      </c>
      <c r="AW142" s="684"/>
      <c r="AX142" s="684"/>
      <c r="AY142" s="684"/>
      <c r="AZ142" s="684"/>
      <c r="BA142" s="684"/>
      <c r="BB142" s="684"/>
      <c r="BC142" s="1220"/>
      <c r="BD142" s="1250"/>
      <c r="BE142" s="303">
        <f t="shared" si="216"/>
        <v>0</v>
      </c>
      <c r="BF142" s="684"/>
      <c r="BG142" s="684"/>
      <c r="BH142" s="684"/>
      <c r="BI142" s="684"/>
      <c r="BJ142" s="684"/>
      <c r="BK142" s="684"/>
      <c r="BL142" s="1220"/>
      <c r="BM142" s="1253"/>
      <c r="BN142" s="303">
        <f t="shared" si="217"/>
        <v>0</v>
      </c>
      <c r="BO142" s="684"/>
      <c r="BP142" s="684"/>
      <c r="BQ142" s="684"/>
      <c r="BR142" s="684"/>
      <c r="BS142" s="684"/>
      <c r="BT142" s="684"/>
      <c r="BU142" s="1207"/>
      <c r="BV142" s="1208"/>
      <c r="BW142" s="1208"/>
      <c r="BX142" s="1208"/>
      <c r="BY142" s="1208"/>
      <c r="BZ142" s="1208"/>
      <c r="CA142" s="1208"/>
      <c r="CB142" s="1208"/>
      <c r="CC142" s="1209"/>
    </row>
    <row r="143" spans="1:81" s="690" customFormat="1" ht="40.15" customHeight="1" thickBot="1" x14ac:dyDescent="0.3">
      <c r="A143" s="673"/>
      <c r="B143" s="1334"/>
      <c r="C143" s="1473"/>
      <c r="D143" s="1098"/>
      <c r="E143" s="1095"/>
      <c r="F143" s="1095"/>
      <c r="G143" s="1095"/>
      <c r="H143" s="1095"/>
      <c r="I143" s="1448"/>
      <c r="J143" s="1221"/>
      <c r="K143" s="1218"/>
      <c r="L143" s="1224"/>
      <c r="M143" s="1227"/>
      <c r="N143" s="1230"/>
      <c r="O143" s="1233"/>
      <c r="P143" s="1236"/>
      <c r="Q143" s="1239"/>
      <c r="R143" s="1221"/>
      <c r="S143" s="679"/>
      <c r="T143" s="710"/>
      <c r="U143" s="710"/>
      <c r="V143" s="710"/>
      <c r="W143" s="679"/>
      <c r="X143" s="671"/>
      <c r="Y143" s="671"/>
      <c r="Z143" s="671"/>
      <c r="AA143" s="671"/>
      <c r="AB143" s="1221"/>
      <c r="AC143" s="1242"/>
      <c r="AD143" s="306">
        <f t="shared" si="137"/>
        <v>0</v>
      </c>
      <c r="AE143" s="306">
        <f t="shared" si="137"/>
        <v>0</v>
      </c>
      <c r="AF143" s="306">
        <f t="shared" si="137"/>
        <v>0</v>
      </c>
      <c r="AG143" s="306">
        <f t="shared" si="137"/>
        <v>0</v>
      </c>
      <c r="AH143" s="306">
        <f t="shared" si="137"/>
        <v>0</v>
      </c>
      <c r="AI143" s="306">
        <f t="shared" si="137"/>
        <v>0</v>
      </c>
      <c r="AJ143" s="306">
        <f t="shared" si="137"/>
        <v>0</v>
      </c>
      <c r="AK143" s="1221"/>
      <c r="AL143" s="1245"/>
      <c r="AM143" s="306">
        <f t="shared" si="214"/>
        <v>0</v>
      </c>
      <c r="AN143" s="685"/>
      <c r="AO143" s="685"/>
      <c r="AP143" s="685"/>
      <c r="AQ143" s="685"/>
      <c r="AR143" s="685"/>
      <c r="AS143" s="685"/>
      <c r="AT143" s="1221"/>
      <c r="AU143" s="1248"/>
      <c r="AV143" s="306">
        <f t="shared" si="215"/>
        <v>0</v>
      </c>
      <c r="AW143" s="685"/>
      <c r="AX143" s="685"/>
      <c r="AY143" s="685"/>
      <c r="AZ143" s="685"/>
      <c r="BA143" s="685"/>
      <c r="BB143" s="685"/>
      <c r="BC143" s="1221"/>
      <c r="BD143" s="1251"/>
      <c r="BE143" s="306">
        <f t="shared" si="216"/>
        <v>0</v>
      </c>
      <c r="BF143" s="685"/>
      <c r="BG143" s="685"/>
      <c r="BH143" s="685"/>
      <c r="BI143" s="685"/>
      <c r="BJ143" s="685"/>
      <c r="BK143" s="685"/>
      <c r="BL143" s="1221"/>
      <c r="BM143" s="1254"/>
      <c r="BN143" s="306">
        <f t="shared" si="217"/>
        <v>0</v>
      </c>
      <c r="BO143" s="685"/>
      <c r="BP143" s="685"/>
      <c r="BQ143" s="685"/>
      <c r="BR143" s="685"/>
      <c r="BS143" s="685"/>
      <c r="BT143" s="685"/>
      <c r="BU143" s="1210"/>
      <c r="BV143" s="1211"/>
      <c r="BW143" s="1211"/>
      <c r="BX143" s="1211"/>
      <c r="BY143" s="1211"/>
      <c r="BZ143" s="1211"/>
      <c r="CA143" s="1211"/>
      <c r="CB143" s="1211"/>
      <c r="CC143" s="1212"/>
    </row>
    <row r="144" spans="1:81" s="690" customFormat="1" ht="40.15" customHeight="1" thickTop="1" x14ac:dyDescent="0.25">
      <c r="A144" s="673"/>
      <c r="B144" s="1334"/>
      <c r="C144" s="1473"/>
      <c r="D144" s="1096">
        <v>2301</v>
      </c>
      <c r="E144" s="1093" t="s">
        <v>7670</v>
      </c>
      <c r="F144" s="1093">
        <v>2301030</v>
      </c>
      <c r="G144" s="1093" t="s">
        <v>7671</v>
      </c>
      <c r="H144" s="1093" t="s">
        <v>7672</v>
      </c>
      <c r="I144" s="1446">
        <v>2021004540213</v>
      </c>
      <c r="J144" s="1219">
        <v>952</v>
      </c>
      <c r="K144" s="1216" t="str">
        <f>+[28]Metas!K1111</f>
        <v xml:space="preserve">Eventos públicos de TIC para promover el desarrollo del talento humano para la transformación digital </v>
      </c>
      <c r="L144" s="1222">
        <v>1</v>
      </c>
      <c r="M144" s="1225">
        <f>SUM(N144:Q144)</f>
        <v>1</v>
      </c>
      <c r="N144" s="1228">
        <v>0</v>
      </c>
      <c r="O144" s="1231">
        <v>0</v>
      </c>
      <c r="P144" s="1234">
        <v>0</v>
      </c>
      <c r="Q144" s="1237">
        <v>1</v>
      </c>
      <c r="R144" s="1219">
        <f>+$J144</f>
        <v>952</v>
      </c>
      <c r="S144" s="375" t="s">
        <v>7861</v>
      </c>
      <c r="T144" s="708" t="s">
        <v>3833</v>
      </c>
      <c r="U144" s="708" t="s">
        <v>3839</v>
      </c>
      <c r="V144" s="708" t="s">
        <v>3843</v>
      </c>
      <c r="W144" s="1029" t="s">
        <v>7862</v>
      </c>
      <c r="X144" s="669">
        <v>44835</v>
      </c>
      <c r="Y144" s="669">
        <v>44895</v>
      </c>
      <c r="Z144" s="669"/>
      <c r="AA144" s="669"/>
      <c r="AB144" s="1219">
        <f t="shared" ref="AB144" si="218">+$J144</f>
        <v>952</v>
      </c>
      <c r="AC144" s="1240">
        <f t="shared" ref="AC144" si="219">+L144</f>
        <v>1</v>
      </c>
      <c r="AD144" s="308">
        <f t="shared" si="137"/>
        <v>2</v>
      </c>
      <c r="AE144" s="308">
        <f t="shared" si="137"/>
        <v>2</v>
      </c>
      <c r="AF144" s="308">
        <f t="shared" si="137"/>
        <v>0</v>
      </c>
      <c r="AG144" s="308">
        <f t="shared" si="137"/>
        <v>0</v>
      </c>
      <c r="AH144" s="308">
        <f t="shared" si="137"/>
        <v>0</v>
      </c>
      <c r="AI144" s="308">
        <f t="shared" si="137"/>
        <v>0</v>
      </c>
      <c r="AJ144" s="308">
        <f t="shared" si="137"/>
        <v>0</v>
      </c>
      <c r="AK144" s="1219">
        <f t="shared" ref="AK144" si="220">+$J144</f>
        <v>952</v>
      </c>
      <c r="AL144" s="1243">
        <f>+N144</f>
        <v>0</v>
      </c>
      <c r="AM144" s="308">
        <f t="shared" si="214"/>
        <v>0</v>
      </c>
      <c r="AN144" s="683"/>
      <c r="AO144" s="683"/>
      <c r="AP144" s="683"/>
      <c r="AQ144" s="683"/>
      <c r="AR144" s="683"/>
      <c r="AS144" s="683"/>
      <c r="AT144" s="1219">
        <f t="shared" ref="AT144" si="221">+$J144</f>
        <v>952</v>
      </c>
      <c r="AU144" s="1246">
        <f>+O144</f>
        <v>0</v>
      </c>
      <c r="AV144" s="308">
        <f t="shared" si="215"/>
        <v>0</v>
      </c>
      <c r="AW144" s="683"/>
      <c r="AX144" s="683"/>
      <c r="AY144" s="683"/>
      <c r="AZ144" s="683"/>
      <c r="BA144" s="683"/>
      <c r="BB144" s="683"/>
      <c r="BC144" s="1219">
        <f t="shared" ref="BC144" si="222">+$J144</f>
        <v>952</v>
      </c>
      <c r="BD144" s="1249">
        <f>+P144</f>
        <v>0</v>
      </c>
      <c r="BE144" s="308">
        <f t="shared" si="216"/>
        <v>0</v>
      </c>
      <c r="BF144" s="683"/>
      <c r="BG144" s="683"/>
      <c r="BH144" s="683"/>
      <c r="BI144" s="683"/>
      <c r="BJ144" s="683"/>
      <c r="BK144" s="683"/>
      <c r="BL144" s="1219">
        <f t="shared" ref="BL144" si="223">+$J144</f>
        <v>952</v>
      </c>
      <c r="BM144" s="1252">
        <f>+Q144</f>
        <v>1</v>
      </c>
      <c r="BN144" s="308">
        <f t="shared" si="217"/>
        <v>2</v>
      </c>
      <c r="BO144" s="683">
        <v>2</v>
      </c>
      <c r="BP144" s="683"/>
      <c r="BQ144" s="683"/>
      <c r="BR144" s="683"/>
      <c r="BS144" s="683"/>
      <c r="BT144" s="683"/>
      <c r="BU144" s="2462" t="s">
        <v>7863</v>
      </c>
      <c r="BV144" s="2463"/>
      <c r="BW144" s="2463"/>
      <c r="BX144" s="2463"/>
      <c r="BY144" s="2463"/>
      <c r="BZ144" s="2463"/>
      <c r="CA144" s="2463"/>
      <c r="CB144" s="2463"/>
      <c r="CC144" s="2464"/>
    </row>
    <row r="145" spans="1:81" s="690" customFormat="1" ht="40.15" customHeight="1" x14ac:dyDescent="0.25">
      <c r="A145" s="673"/>
      <c r="B145" s="1334"/>
      <c r="C145" s="1473"/>
      <c r="D145" s="1097"/>
      <c r="E145" s="1094"/>
      <c r="F145" s="1094"/>
      <c r="G145" s="1094"/>
      <c r="H145" s="1094"/>
      <c r="I145" s="1447"/>
      <c r="J145" s="1220"/>
      <c r="K145" s="1217"/>
      <c r="L145" s="1223"/>
      <c r="M145" s="1226"/>
      <c r="N145" s="1229"/>
      <c r="O145" s="1232"/>
      <c r="P145" s="1235"/>
      <c r="Q145" s="1238"/>
      <c r="R145" s="1220"/>
      <c r="S145" s="377" t="s">
        <v>7864</v>
      </c>
      <c r="T145" s="709" t="s">
        <v>3833</v>
      </c>
      <c r="U145" s="709" t="s">
        <v>3839</v>
      </c>
      <c r="V145" s="709" t="s">
        <v>3842</v>
      </c>
      <c r="W145" s="1010" t="s">
        <v>7865</v>
      </c>
      <c r="X145" s="670">
        <v>44835</v>
      </c>
      <c r="Y145" s="670">
        <v>44895</v>
      </c>
      <c r="Z145" s="670"/>
      <c r="AA145" s="670"/>
      <c r="AB145" s="1220"/>
      <c r="AC145" s="1241"/>
      <c r="AD145" s="303">
        <f t="shared" si="137"/>
        <v>8</v>
      </c>
      <c r="AE145" s="303">
        <f t="shared" si="137"/>
        <v>8</v>
      </c>
      <c r="AF145" s="303">
        <f t="shared" si="137"/>
        <v>0</v>
      </c>
      <c r="AG145" s="303">
        <f t="shared" si="137"/>
        <v>0</v>
      </c>
      <c r="AH145" s="303">
        <f t="shared" si="137"/>
        <v>0</v>
      </c>
      <c r="AI145" s="303">
        <f t="shared" si="137"/>
        <v>0</v>
      </c>
      <c r="AJ145" s="303">
        <f t="shared" si="137"/>
        <v>0</v>
      </c>
      <c r="AK145" s="1220"/>
      <c r="AL145" s="1244"/>
      <c r="AM145" s="303">
        <f t="shared" si="214"/>
        <v>0</v>
      </c>
      <c r="AN145" s="684"/>
      <c r="AO145" s="684"/>
      <c r="AP145" s="684"/>
      <c r="AQ145" s="684"/>
      <c r="AR145" s="684"/>
      <c r="AS145" s="684"/>
      <c r="AT145" s="1220"/>
      <c r="AU145" s="1247"/>
      <c r="AV145" s="303">
        <f t="shared" si="215"/>
        <v>0</v>
      </c>
      <c r="AW145" s="684"/>
      <c r="AX145" s="684"/>
      <c r="AY145" s="684"/>
      <c r="AZ145" s="684"/>
      <c r="BA145" s="684"/>
      <c r="BB145" s="684"/>
      <c r="BC145" s="1220"/>
      <c r="BD145" s="1250"/>
      <c r="BE145" s="303">
        <f t="shared" si="216"/>
        <v>0</v>
      </c>
      <c r="BF145" s="684"/>
      <c r="BG145" s="684"/>
      <c r="BH145" s="684"/>
      <c r="BI145" s="684"/>
      <c r="BJ145" s="684"/>
      <c r="BK145" s="684"/>
      <c r="BL145" s="1220"/>
      <c r="BM145" s="1253"/>
      <c r="BN145" s="303">
        <f t="shared" si="217"/>
        <v>8</v>
      </c>
      <c r="BO145" s="684">
        <v>8</v>
      </c>
      <c r="BP145" s="684"/>
      <c r="BQ145" s="684"/>
      <c r="BR145" s="684"/>
      <c r="BS145" s="684"/>
      <c r="BT145" s="684"/>
      <c r="BU145" s="1207"/>
      <c r="BV145" s="1208"/>
      <c r="BW145" s="1208"/>
      <c r="BX145" s="1208"/>
      <c r="BY145" s="1208"/>
      <c r="BZ145" s="1208"/>
      <c r="CA145" s="1208"/>
      <c r="CB145" s="1208"/>
      <c r="CC145" s="1209"/>
    </row>
    <row r="146" spans="1:81" s="690" customFormat="1" ht="40.15" customHeight="1" x14ac:dyDescent="0.25">
      <c r="A146" s="673"/>
      <c r="B146" s="1334"/>
      <c r="C146" s="1473"/>
      <c r="D146" s="1097"/>
      <c r="E146" s="1094"/>
      <c r="F146" s="1094"/>
      <c r="G146" s="1094"/>
      <c r="H146" s="1094"/>
      <c r="I146" s="1447"/>
      <c r="J146" s="1220"/>
      <c r="K146" s="1217"/>
      <c r="L146" s="1223"/>
      <c r="M146" s="1226"/>
      <c r="N146" s="1229"/>
      <c r="O146" s="1232"/>
      <c r="P146" s="1235"/>
      <c r="Q146" s="1238"/>
      <c r="R146" s="1220"/>
      <c r="S146" s="678"/>
      <c r="T146" s="709"/>
      <c r="U146" s="709"/>
      <c r="V146" s="709"/>
      <c r="W146" s="678"/>
      <c r="X146" s="670"/>
      <c r="Y146" s="670"/>
      <c r="Z146" s="670"/>
      <c r="AA146" s="670"/>
      <c r="AB146" s="1220"/>
      <c r="AC146" s="1241"/>
      <c r="AD146" s="303">
        <f t="shared" si="137"/>
        <v>0</v>
      </c>
      <c r="AE146" s="303">
        <f t="shared" si="137"/>
        <v>0</v>
      </c>
      <c r="AF146" s="303">
        <f t="shared" si="137"/>
        <v>0</v>
      </c>
      <c r="AG146" s="303">
        <f t="shared" si="137"/>
        <v>0</v>
      </c>
      <c r="AH146" s="303">
        <f t="shared" si="137"/>
        <v>0</v>
      </c>
      <c r="AI146" s="303">
        <f t="shared" si="137"/>
        <v>0</v>
      </c>
      <c r="AJ146" s="303">
        <f t="shared" si="137"/>
        <v>0</v>
      </c>
      <c r="AK146" s="1220"/>
      <c r="AL146" s="1244"/>
      <c r="AM146" s="303">
        <f t="shared" si="214"/>
        <v>0</v>
      </c>
      <c r="AN146" s="684"/>
      <c r="AO146" s="684"/>
      <c r="AP146" s="684"/>
      <c r="AQ146" s="684"/>
      <c r="AR146" s="684"/>
      <c r="AS146" s="684"/>
      <c r="AT146" s="1220"/>
      <c r="AU146" s="1247"/>
      <c r="AV146" s="303">
        <f t="shared" si="215"/>
        <v>0</v>
      </c>
      <c r="AW146" s="684"/>
      <c r="AX146" s="684"/>
      <c r="AY146" s="684"/>
      <c r="AZ146" s="684"/>
      <c r="BA146" s="684"/>
      <c r="BB146" s="684"/>
      <c r="BC146" s="1220"/>
      <c r="BD146" s="1250"/>
      <c r="BE146" s="303">
        <f t="shared" si="216"/>
        <v>0</v>
      </c>
      <c r="BF146" s="684"/>
      <c r="BG146" s="684"/>
      <c r="BH146" s="684"/>
      <c r="BI146" s="684"/>
      <c r="BJ146" s="684"/>
      <c r="BK146" s="684"/>
      <c r="BL146" s="1220"/>
      <c r="BM146" s="1253"/>
      <c r="BN146" s="303">
        <f t="shared" si="217"/>
        <v>0</v>
      </c>
      <c r="BO146" s="684"/>
      <c r="BP146" s="684"/>
      <c r="BQ146" s="684"/>
      <c r="BR146" s="684"/>
      <c r="BS146" s="684"/>
      <c r="BT146" s="684"/>
      <c r="BU146" s="1207"/>
      <c r="BV146" s="1208"/>
      <c r="BW146" s="1208"/>
      <c r="BX146" s="1208"/>
      <c r="BY146" s="1208"/>
      <c r="BZ146" s="1208"/>
      <c r="CA146" s="1208"/>
      <c r="CB146" s="1208"/>
      <c r="CC146" s="1209"/>
    </row>
    <row r="147" spans="1:81" s="690" customFormat="1" ht="40.15" customHeight="1" thickBot="1" x14ac:dyDescent="0.3">
      <c r="A147" s="673"/>
      <c r="B147" s="1335"/>
      <c r="C147" s="1477"/>
      <c r="D147" s="1098"/>
      <c r="E147" s="1095"/>
      <c r="F147" s="1095"/>
      <c r="G147" s="1095"/>
      <c r="H147" s="1095"/>
      <c r="I147" s="1448"/>
      <c r="J147" s="1221"/>
      <c r="K147" s="1218"/>
      <c r="L147" s="1224"/>
      <c r="M147" s="1227"/>
      <c r="N147" s="1230"/>
      <c r="O147" s="1233"/>
      <c r="P147" s="1236"/>
      <c r="Q147" s="1239"/>
      <c r="R147" s="1221"/>
      <c r="S147" s="679"/>
      <c r="T147" s="710"/>
      <c r="U147" s="710"/>
      <c r="V147" s="710"/>
      <c r="W147" s="679"/>
      <c r="X147" s="671"/>
      <c r="Y147" s="671"/>
      <c r="Z147" s="671"/>
      <c r="AA147" s="671"/>
      <c r="AB147" s="1221"/>
      <c r="AC147" s="1242"/>
      <c r="AD147" s="306">
        <f t="shared" si="137"/>
        <v>0</v>
      </c>
      <c r="AE147" s="306">
        <f t="shared" si="137"/>
        <v>0</v>
      </c>
      <c r="AF147" s="306">
        <f t="shared" si="137"/>
        <v>0</v>
      </c>
      <c r="AG147" s="306">
        <f t="shared" si="137"/>
        <v>0</v>
      </c>
      <c r="AH147" s="306">
        <f t="shared" si="137"/>
        <v>0</v>
      </c>
      <c r="AI147" s="306">
        <f t="shared" si="137"/>
        <v>0</v>
      </c>
      <c r="AJ147" s="306">
        <f t="shared" si="137"/>
        <v>0</v>
      </c>
      <c r="AK147" s="1221"/>
      <c r="AL147" s="1245"/>
      <c r="AM147" s="306">
        <f t="shared" si="214"/>
        <v>0</v>
      </c>
      <c r="AN147" s="685"/>
      <c r="AO147" s="685"/>
      <c r="AP147" s="685"/>
      <c r="AQ147" s="685"/>
      <c r="AR147" s="685"/>
      <c r="AS147" s="685"/>
      <c r="AT147" s="1221"/>
      <c r="AU147" s="1248"/>
      <c r="AV147" s="306">
        <f t="shared" si="215"/>
        <v>0</v>
      </c>
      <c r="AW147" s="685"/>
      <c r="AX147" s="685"/>
      <c r="AY147" s="685"/>
      <c r="AZ147" s="685"/>
      <c r="BA147" s="685"/>
      <c r="BB147" s="685"/>
      <c r="BC147" s="1221"/>
      <c r="BD147" s="1251"/>
      <c r="BE147" s="306">
        <f t="shared" si="216"/>
        <v>0</v>
      </c>
      <c r="BF147" s="685"/>
      <c r="BG147" s="685"/>
      <c r="BH147" s="685"/>
      <c r="BI147" s="685"/>
      <c r="BJ147" s="685"/>
      <c r="BK147" s="685"/>
      <c r="BL147" s="1221"/>
      <c r="BM147" s="1254"/>
      <c r="BN147" s="306">
        <f t="shared" si="217"/>
        <v>0</v>
      </c>
      <c r="BO147" s="685"/>
      <c r="BP147" s="685"/>
      <c r="BQ147" s="685"/>
      <c r="BR147" s="685"/>
      <c r="BS147" s="685"/>
      <c r="BT147" s="685"/>
      <c r="BU147" s="1210"/>
      <c r="BV147" s="1211"/>
      <c r="BW147" s="1211"/>
      <c r="BX147" s="1211"/>
      <c r="BY147" s="1211"/>
      <c r="BZ147" s="1211"/>
      <c r="CA147" s="1211"/>
      <c r="CB147" s="1211"/>
      <c r="CC147" s="1212"/>
    </row>
    <row r="148" spans="1:81" ht="16.149999999999999" customHeight="1" thickTop="1" x14ac:dyDescent="0.25"/>
    <row r="149" spans="1:81" s="690" customFormat="1" ht="16.149999999999999" customHeight="1" x14ac:dyDescent="0.25">
      <c r="A149" s="673"/>
      <c r="B149" s="1131"/>
      <c r="C149" s="1115" t="s">
        <v>0</v>
      </c>
      <c r="D149" s="1115"/>
      <c r="E149" s="1115"/>
      <c r="F149" s="1115"/>
      <c r="G149" s="1115"/>
      <c r="H149" s="1115"/>
      <c r="I149" s="698"/>
      <c r="J149" s="715" t="s">
        <v>1</v>
      </c>
      <c r="K149" s="715"/>
      <c r="L149" s="2372" t="s">
        <v>3855</v>
      </c>
      <c r="M149" s="2373"/>
      <c r="N149" s="2373"/>
      <c r="O149" s="2373"/>
      <c r="P149" s="2373"/>
      <c r="Q149" s="2374"/>
      <c r="R149" s="1114" t="s">
        <v>0</v>
      </c>
      <c r="S149" s="1116"/>
      <c r="T149" s="1195" t="s">
        <v>1</v>
      </c>
      <c r="U149" s="1196"/>
      <c r="V149" s="1197"/>
      <c r="W149" s="2393" t="str">
        <f>+$L149</f>
        <v>SECRETARÍA DE DESARROLLO ECONÓMICO Y PRODUCTIVIDAD</v>
      </c>
      <c r="X149" s="2394"/>
      <c r="Y149" s="2394"/>
      <c r="Z149" s="2394"/>
      <c r="AA149" s="2395"/>
      <c r="AB149" s="1114" t="s">
        <v>0</v>
      </c>
      <c r="AC149" s="1115"/>
      <c r="AD149" s="1115"/>
      <c r="AE149" s="1115"/>
      <c r="AF149" s="1115"/>
      <c r="AG149" s="1115"/>
      <c r="AH149" s="1115"/>
      <c r="AI149" s="1115"/>
      <c r="AJ149" s="1116"/>
      <c r="AK149" s="1112" t="s">
        <v>1</v>
      </c>
      <c r="AL149" s="1112"/>
      <c r="AM149" s="1112"/>
      <c r="AN149" s="2393" t="str">
        <f>+$L149</f>
        <v>SECRETARÍA DE DESARROLLO ECONÓMICO Y PRODUCTIVIDAD</v>
      </c>
      <c r="AO149" s="2394"/>
      <c r="AP149" s="2394"/>
      <c r="AQ149" s="2394"/>
      <c r="AR149" s="2394"/>
      <c r="AS149" s="2395"/>
      <c r="AT149" s="1114" t="s">
        <v>0</v>
      </c>
      <c r="AU149" s="1115"/>
      <c r="AV149" s="1115"/>
      <c r="AW149" s="1115"/>
      <c r="AX149" s="1115"/>
      <c r="AY149" s="1115"/>
      <c r="AZ149" s="1115"/>
      <c r="BA149" s="1115"/>
      <c r="BB149" s="1116"/>
      <c r="BC149" s="1112" t="s">
        <v>1</v>
      </c>
      <c r="BD149" s="1112"/>
      <c r="BE149" s="1112"/>
      <c r="BF149" s="2396" t="str">
        <f>+$L149</f>
        <v>SECRETARÍA DE DESARROLLO ECONÓMICO Y PRODUCTIVIDAD</v>
      </c>
      <c r="BG149" s="2396"/>
      <c r="BH149" s="2396"/>
      <c r="BI149" s="2396"/>
      <c r="BJ149" s="2396"/>
      <c r="BK149" s="2396"/>
      <c r="BL149" s="1114" t="s">
        <v>0</v>
      </c>
      <c r="BM149" s="1115"/>
      <c r="BN149" s="1115"/>
      <c r="BO149" s="1115"/>
      <c r="BP149" s="1115"/>
      <c r="BQ149" s="1115"/>
      <c r="BR149" s="1115"/>
      <c r="BS149" s="1115"/>
      <c r="BT149" s="1116"/>
      <c r="BU149" s="1112" t="s">
        <v>1</v>
      </c>
      <c r="BV149" s="1112"/>
      <c r="BW149" s="1112"/>
      <c r="BX149" s="2393" t="str">
        <f>+$L149</f>
        <v>SECRETARÍA DE DESARROLLO ECONÓMICO Y PRODUCTIVIDAD</v>
      </c>
      <c r="BY149" s="2394"/>
      <c r="BZ149" s="2394"/>
      <c r="CA149" s="2394"/>
      <c r="CB149" s="2394"/>
      <c r="CC149" s="2395"/>
    </row>
    <row r="150" spans="1:81" s="690" customFormat="1" ht="16.149999999999999" customHeight="1" x14ac:dyDescent="0.25">
      <c r="A150" s="673"/>
      <c r="B150" s="1132"/>
      <c r="C150" s="1110" t="s">
        <v>1668</v>
      </c>
      <c r="D150" s="1110"/>
      <c r="E150" s="1110"/>
      <c r="F150" s="1110"/>
      <c r="G150" s="1110"/>
      <c r="H150" s="1110"/>
      <c r="I150" s="699"/>
      <c r="J150" s="715" t="s">
        <v>2</v>
      </c>
      <c r="K150" s="715"/>
      <c r="L150" s="1265"/>
      <c r="M150" s="1266"/>
      <c r="N150" s="1266"/>
      <c r="O150" s="1266"/>
      <c r="P150" s="1266"/>
      <c r="Q150" s="1267"/>
      <c r="R150" s="1109" t="s">
        <v>1668</v>
      </c>
      <c r="S150" s="1111"/>
      <c r="T150" s="1195" t="s">
        <v>2</v>
      </c>
      <c r="U150" s="1196"/>
      <c r="V150" s="1197"/>
      <c r="W150" s="1207">
        <f>+$L150</f>
        <v>0</v>
      </c>
      <c r="X150" s="1208"/>
      <c r="Y150" s="1208"/>
      <c r="Z150" s="1208"/>
      <c r="AA150" s="1268"/>
      <c r="AB150" s="1109" t="s">
        <v>1668</v>
      </c>
      <c r="AC150" s="1110"/>
      <c r="AD150" s="1110"/>
      <c r="AE150" s="1110"/>
      <c r="AF150" s="1110"/>
      <c r="AG150" s="1110"/>
      <c r="AH150" s="1110"/>
      <c r="AI150" s="1110"/>
      <c r="AJ150" s="1111"/>
      <c r="AK150" s="1112" t="s">
        <v>2</v>
      </c>
      <c r="AL150" s="1112"/>
      <c r="AM150" s="1112"/>
      <c r="AN150" s="1777">
        <f>+$L150</f>
        <v>0</v>
      </c>
      <c r="AO150" s="1778"/>
      <c r="AP150" s="1778"/>
      <c r="AQ150" s="1778"/>
      <c r="AR150" s="1778"/>
      <c r="AS150" s="1779"/>
      <c r="AT150" s="1109" t="s">
        <v>1668</v>
      </c>
      <c r="AU150" s="1110"/>
      <c r="AV150" s="1110"/>
      <c r="AW150" s="1110"/>
      <c r="AX150" s="1110"/>
      <c r="AY150" s="1110"/>
      <c r="AZ150" s="1110"/>
      <c r="BA150" s="1110"/>
      <c r="BB150" s="1111"/>
      <c r="BC150" s="1112" t="s">
        <v>2</v>
      </c>
      <c r="BD150" s="1112"/>
      <c r="BE150" s="1112"/>
      <c r="BF150" s="1113">
        <f>+$L150</f>
        <v>0</v>
      </c>
      <c r="BG150" s="1113"/>
      <c r="BH150" s="1113"/>
      <c r="BI150" s="1113"/>
      <c r="BJ150" s="1113"/>
      <c r="BK150" s="1113"/>
      <c r="BL150" s="1109" t="s">
        <v>1668</v>
      </c>
      <c r="BM150" s="1110"/>
      <c r="BN150" s="1110"/>
      <c r="BO150" s="1110"/>
      <c r="BP150" s="1110"/>
      <c r="BQ150" s="1110"/>
      <c r="BR150" s="1110"/>
      <c r="BS150" s="1110"/>
      <c r="BT150" s="1111"/>
      <c r="BU150" s="1112" t="s">
        <v>2</v>
      </c>
      <c r="BV150" s="1112"/>
      <c r="BW150" s="1112"/>
      <c r="BX150" s="1113">
        <f>+$L150</f>
        <v>0</v>
      </c>
      <c r="BY150" s="1113"/>
      <c r="BZ150" s="1113"/>
      <c r="CA150" s="1113"/>
      <c r="CB150" s="1113"/>
      <c r="CC150" s="1113"/>
    </row>
    <row r="151" spans="1:81" s="690" customFormat="1" ht="16.149999999999999" customHeight="1" x14ac:dyDescent="0.25">
      <c r="A151" s="673"/>
      <c r="B151" s="1132"/>
      <c r="C151" s="1143" t="s">
        <v>3860</v>
      </c>
      <c r="D151" s="1143"/>
      <c r="E151" s="1143"/>
      <c r="F151" s="1143"/>
      <c r="G151" s="1143"/>
      <c r="H151" s="1143"/>
      <c r="I151" s="699"/>
      <c r="J151" s="715" t="s">
        <v>1667</v>
      </c>
      <c r="K151" s="715"/>
      <c r="L151" s="2375" t="s">
        <v>1340</v>
      </c>
      <c r="M151" s="2376"/>
      <c r="N151" s="2376"/>
      <c r="O151" s="2376"/>
      <c r="P151" s="2376"/>
      <c r="Q151" s="2377"/>
      <c r="R151" s="1142" t="s">
        <v>3860</v>
      </c>
      <c r="S151" s="1144"/>
      <c r="T151" s="1195" t="s">
        <v>1675</v>
      </c>
      <c r="U151" s="1196"/>
      <c r="V151" s="1197"/>
      <c r="W151" s="2410" t="str">
        <f>+$L151</f>
        <v>6. Productividad</v>
      </c>
      <c r="X151" s="2411"/>
      <c r="Y151" s="2411"/>
      <c r="Z151" s="2411"/>
      <c r="AA151" s="2412"/>
      <c r="AB151" s="1142" t="s">
        <v>3860</v>
      </c>
      <c r="AC151" s="1143"/>
      <c r="AD151" s="1143"/>
      <c r="AE151" s="1143"/>
      <c r="AF151" s="1143"/>
      <c r="AG151" s="1143"/>
      <c r="AH151" s="1143"/>
      <c r="AI151" s="1143"/>
      <c r="AJ151" s="1144"/>
      <c r="AK151" s="1112" t="s">
        <v>1667</v>
      </c>
      <c r="AL151" s="1112"/>
      <c r="AM151" s="1112"/>
      <c r="AN151" s="2375" t="str">
        <f>+$L151</f>
        <v>6. Productividad</v>
      </c>
      <c r="AO151" s="2376"/>
      <c r="AP151" s="2376"/>
      <c r="AQ151" s="2376"/>
      <c r="AR151" s="2376"/>
      <c r="AS151" s="2377"/>
      <c r="AT151" s="1142" t="s">
        <v>3860</v>
      </c>
      <c r="AU151" s="1143"/>
      <c r="AV151" s="1143"/>
      <c r="AW151" s="1143"/>
      <c r="AX151" s="1143"/>
      <c r="AY151" s="1143"/>
      <c r="AZ151" s="1143"/>
      <c r="BA151" s="1143"/>
      <c r="BB151" s="1144"/>
      <c r="BC151" s="1112" t="s">
        <v>1667</v>
      </c>
      <c r="BD151" s="1112"/>
      <c r="BE151" s="1112"/>
      <c r="BF151" s="2409" t="str">
        <f>+$L151</f>
        <v>6. Productividad</v>
      </c>
      <c r="BG151" s="2409"/>
      <c r="BH151" s="2409"/>
      <c r="BI151" s="2409"/>
      <c r="BJ151" s="2409"/>
      <c r="BK151" s="2409"/>
      <c r="BL151" s="1142" t="s">
        <v>3860</v>
      </c>
      <c r="BM151" s="1143"/>
      <c r="BN151" s="1143"/>
      <c r="BO151" s="1143"/>
      <c r="BP151" s="1143"/>
      <c r="BQ151" s="1143"/>
      <c r="BR151" s="1143"/>
      <c r="BS151" s="1143"/>
      <c r="BT151" s="1144"/>
      <c r="BU151" s="1112" t="s">
        <v>1667</v>
      </c>
      <c r="BV151" s="1112"/>
      <c r="BW151" s="1112"/>
      <c r="BX151" s="2409" t="str">
        <f>+$L151</f>
        <v>6. Productividad</v>
      </c>
      <c r="BY151" s="2409"/>
      <c r="BZ151" s="2409"/>
      <c r="CA151" s="2409"/>
      <c r="CB151" s="2409"/>
      <c r="CC151" s="2409"/>
    </row>
    <row r="152" spans="1:81" s="690" customFormat="1" ht="16.149999999999999" customHeight="1" x14ac:dyDescent="0.25">
      <c r="A152" s="673"/>
      <c r="B152" s="1133"/>
      <c r="C152" s="1146"/>
      <c r="D152" s="1146"/>
      <c r="E152" s="1146"/>
      <c r="F152" s="1146"/>
      <c r="G152" s="1146"/>
      <c r="H152" s="1146"/>
      <c r="I152" s="700"/>
      <c r="J152" s="715" t="s">
        <v>1670</v>
      </c>
      <c r="K152" s="715"/>
      <c r="L152" s="1259" t="s">
        <v>1477</v>
      </c>
      <c r="M152" s="1260"/>
      <c r="N152" s="1260"/>
      <c r="O152" s="1260"/>
      <c r="P152" s="1260"/>
      <c r="Q152" s="1261"/>
      <c r="R152" s="1145"/>
      <c r="S152" s="1147"/>
      <c r="T152" s="1195" t="s">
        <v>1676</v>
      </c>
      <c r="U152" s="1196"/>
      <c r="V152" s="1197"/>
      <c r="W152" s="1275" t="str">
        <f>+$L152</f>
        <v>6.4 Más Oportunidades para la Ciencia, Tecnología e Innovación CTI</v>
      </c>
      <c r="X152" s="1276"/>
      <c r="Y152" s="1276"/>
      <c r="Z152" s="1276"/>
      <c r="AA152" s="1277"/>
      <c r="AB152" s="1145"/>
      <c r="AC152" s="1146"/>
      <c r="AD152" s="1146"/>
      <c r="AE152" s="1146"/>
      <c r="AF152" s="1146"/>
      <c r="AG152" s="1146"/>
      <c r="AH152" s="1146"/>
      <c r="AI152" s="1146"/>
      <c r="AJ152" s="1147"/>
      <c r="AK152" s="1112" t="s">
        <v>1670</v>
      </c>
      <c r="AL152" s="1112"/>
      <c r="AM152" s="1112"/>
      <c r="AN152" s="1259" t="str">
        <f>+$L152</f>
        <v>6.4 Más Oportunidades para la Ciencia, Tecnología e Innovación CTI</v>
      </c>
      <c r="AO152" s="1260"/>
      <c r="AP152" s="1260"/>
      <c r="AQ152" s="1260"/>
      <c r="AR152" s="1260"/>
      <c r="AS152" s="1261"/>
      <c r="AT152" s="1145"/>
      <c r="AU152" s="1146"/>
      <c r="AV152" s="1146"/>
      <c r="AW152" s="1146"/>
      <c r="AX152" s="1146"/>
      <c r="AY152" s="1146"/>
      <c r="AZ152" s="1146"/>
      <c r="BA152" s="1146"/>
      <c r="BB152" s="1147"/>
      <c r="BC152" s="1112" t="s">
        <v>1670</v>
      </c>
      <c r="BD152" s="1112"/>
      <c r="BE152" s="1112"/>
      <c r="BF152" s="1149" t="str">
        <f>+$L152</f>
        <v>6.4 Más Oportunidades para la Ciencia, Tecnología e Innovación CTI</v>
      </c>
      <c r="BG152" s="1149"/>
      <c r="BH152" s="1149"/>
      <c r="BI152" s="1149"/>
      <c r="BJ152" s="1149"/>
      <c r="BK152" s="1149"/>
      <c r="BL152" s="1145"/>
      <c r="BM152" s="1146"/>
      <c r="BN152" s="1146"/>
      <c r="BO152" s="1146"/>
      <c r="BP152" s="1146"/>
      <c r="BQ152" s="1146"/>
      <c r="BR152" s="1146"/>
      <c r="BS152" s="1146"/>
      <c r="BT152" s="1147"/>
      <c r="BU152" s="1112" t="s">
        <v>1670</v>
      </c>
      <c r="BV152" s="1112"/>
      <c r="BW152" s="1112"/>
      <c r="BX152" s="1149" t="str">
        <f>+$L152</f>
        <v>6.4 Más Oportunidades para la Ciencia, Tecnología e Innovación CTI</v>
      </c>
      <c r="BY152" s="1149"/>
      <c r="BZ152" s="1149"/>
      <c r="CA152" s="1149"/>
      <c r="CB152" s="1149"/>
      <c r="CC152" s="1149"/>
    </row>
    <row r="153" spans="1:81" ht="16.149999999999999" customHeight="1" thickBot="1" x14ac:dyDescent="0.3">
      <c r="B153" s="658"/>
      <c r="C153" s="658"/>
      <c r="D153" s="658"/>
      <c r="E153" s="658"/>
      <c r="F153" s="658"/>
      <c r="G153" s="658"/>
      <c r="H153" s="658"/>
      <c r="I153" s="658"/>
      <c r="J153" s="284"/>
      <c r="K153" s="661"/>
      <c r="L153" s="661"/>
      <c r="M153" s="661"/>
      <c r="N153" s="661"/>
      <c r="O153" s="661"/>
      <c r="P153" s="661"/>
      <c r="Q153" s="661"/>
      <c r="R153" s="661"/>
      <c r="S153" s="658"/>
      <c r="T153" s="658"/>
      <c r="U153" s="658"/>
      <c r="V153" s="658"/>
      <c r="W153" s="658"/>
      <c r="X153" s="691"/>
      <c r="Y153" s="691"/>
      <c r="Z153" s="691"/>
      <c r="AA153" s="665"/>
      <c r="AB153" s="665"/>
      <c r="AC153" s="661"/>
      <c r="AK153" s="665"/>
      <c r="AT153" s="665"/>
      <c r="BC153" s="665"/>
      <c r="BL153" s="665"/>
    </row>
    <row r="154" spans="1:81" ht="16.149999999999999" customHeight="1" thickBot="1" x14ac:dyDescent="0.3">
      <c r="A154" s="661"/>
      <c r="B154" s="1130" t="s">
        <v>3</v>
      </c>
      <c r="C154" s="1130" t="s">
        <v>1672</v>
      </c>
      <c r="D154" s="1107" t="s">
        <v>3825</v>
      </c>
      <c r="E154" s="1107" t="s">
        <v>3824</v>
      </c>
      <c r="F154" s="1099" t="s">
        <v>3826</v>
      </c>
      <c r="G154" s="1099" t="s">
        <v>3827</v>
      </c>
      <c r="H154" s="1099" t="s">
        <v>3828</v>
      </c>
      <c r="I154" s="1099" t="s">
        <v>3829</v>
      </c>
      <c r="J154" s="1134" t="s">
        <v>1673</v>
      </c>
      <c r="K154" s="1135" t="s">
        <v>1685</v>
      </c>
      <c r="L154" s="1136" t="s">
        <v>3861</v>
      </c>
      <c r="M154" s="1139" t="s">
        <v>1663</v>
      </c>
      <c r="N154" s="1163" t="s">
        <v>3862</v>
      </c>
      <c r="O154" s="1166" t="s">
        <v>3863</v>
      </c>
      <c r="P154" s="1169" t="s">
        <v>3864</v>
      </c>
      <c r="Q154" s="1172" t="s">
        <v>3865</v>
      </c>
      <c r="R154" s="1134" t="s">
        <v>1673</v>
      </c>
      <c r="S154" s="1175" t="s">
        <v>4</v>
      </c>
      <c r="T154" s="1128" t="s">
        <v>3830</v>
      </c>
      <c r="U154" s="1128" t="s">
        <v>3831</v>
      </c>
      <c r="V154" s="1128" t="s">
        <v>3832</v>
      </c>
      <c r="W154" s="1175" t="s">
        <v>5</v>
      </c>
      <c r="X154" s="1190" t="s">
        <v>6</v>
      </c>
      <c r="Y154" s="1191"/>
      <c r="Z154" s="1190" t="s">
        <v>7</v>
      </c>
      <c r="AA154" s="1191"/>
      <c r="AB154" s="1130" t="s">
        <v>1673</v>
      </c>
      <c r="AC154" s="1136" t="s">
        <v>3861</v>
      </c>
      <c r="AD154" s="1192" t="s">
        <v>3866</v>
      </c>
      <c r="AE154" s="1193"/>
      <c r="AF154" s="1193"/>
      <c r="AG154" s="1193"/>
      <c r="AH154" s="1193"/>
      <c r="AI154" s="1193"/>
      <c r="AJ154" s="1194"/>
      <c r="AK154" s="1129" t="s">
        <v>1673</v>
      </c>
      <c r="AL154" s="1181" t="s">
        <v>3867</v>
      </c>
      <c r="AM154" s="1178" t="s">
        <v>3868</v>
      </c>
      <c r="AN154" s="1179"/>
      <c r="AO154" s="1179"/>
      <c r="AP154" s="1179"/>
      <c r="AQ154" s="1179"/>
      <c r="AR154" s="1179"/>
      <c r="AS154" s="1180"/>
      <c r="AT154" s="1130" t="s">
        <v>1673</v>
      </c>
      <c r="AU154" s="1184" t="s">
        <v>3869</v>
      </c>
      <c r="AV154" s="1187" t="s">
        <v>3870</v>
      </c>
      <c r="AW154" s="1188"/>
      <c r="AX154" s="1188"/>
      <c r="AY154" s="1188"/>
      <c r="AZ154" s="1188"/>
      <c r="BA154" s="1188"/>
      <c r="BB154" s="1189"/>
      <c r="BC154" s="1130" t="s">
        <v>1673</v>
      </c>
      <c r="BD154" s="1152" t="s">
        <v>3871</v>
      </c>
      <c r="BE154" s="1155" t="s">
        <v>3872</v>
      </c>
      <c r="BF154" s="1156"/>
      <c r="BG154" s="1156"/>
      <c r="BH154" s="1156"/>
      <c r="BI154" s="1156"/>
      <c r="BJ154" s="1156"/>
      <c r="BK154" s="1157"/>
      <c r="BL154" s="1130" t="s">
        <v>1673</v>
      </c>
      <c r="BM154" s="1158" t="s">
        <v>3873</v>
      </c>
      <c r="BN154" s="1160" t="s">
        <v>3874</v>
      </c>
      <c r="BO154" s="1161"/>
      <c r="BP154" s="1161"/>
      <c r="BQ154" s="1161"/>
      <c r="BR154" s="1161"/>
      <c r="BS154" s="1161"/>
      <c r="BT154" s="1162"/>
      <c r="BU154" s="1117" t="s">
        <v>1674</v>
      </c>
      <c r="BV154" s="1118"/>
      <c r="BW154" s="1118"/>
      <c r="BX154" s="1118"/>
      <c r="BY154" s="1118"/>
      <c r="BZ154" s="1118"/>
      <c r="CA154" s="1118"/>
      <c r="CB154" s="1118"/>
      <c r="CC154" s="1119"/>
    </row>
    <row r="155" spans="1:81" ht="16.149999999999999" customHeight="1" x14ac:dyDescent="0.25">
      <c r="A155" s="661"/>
      <c r="B155" s="1130"/>
      <c r="C155" s="1130"/>
      <c r="D155" s="1107"/>
      <c r="E155" s="1107"/>
      <c r="F155" s="1100"/>
      <c r="G155" s="1100"/>
      <c r="H155" s="1100"/>
      <c r="I155" s="1100"/>
      <c r="J155" s="1134"/>
      <c r="K155" s="1135"/>
      <c r="L155" s="1137"/>
      <c r="M155" s="1140"/>
      <c r="N155" s="1164"/>
      <c r="O155" s="1167"/>
      <c r="P155" s="1170"/>
      <c r="Q155" s="1173"/>
      <c r="R155" s="1134"/>
      <c r="S155" s="1176"/>
      <c r="T155" s="1128"/>
      <c r="U155" s="1128"/>
      <c r="V155" s="1128"/>
      <c r="W155" s="1176"/>
      <c r="X155" s="667" t="s">
        <v>12</v>
      </c>
      <c r="Y155" s="667" t="s">
        <v>13</v>
      </c>
      <c r="Z155" s="667" t="s">
        <v>12</v>
      </c>
      <c r="AA155" s="667" t="s">
        <v>13</v>
      </c>
      <c r="AB155" s="1130"/>
      <c r="AC155" s="1137"/>
      <c r="AD155" s="1104" t="s">
        <v>8</v>
      </c>
      <c r="AE155" s="1106" t="s">
        <v>9</v>
      </c>
      <c r="AF155" s="1106"/>
      <c r="AG155" s="1106"/>
      <c r="AH155" s="1106"/>
      <c r="AI155" s="1126" t="s">
        <v>1664</v>
      </c>
      <c r="AJ155" s="1102" t="s">
        <v>10</v>
      </c>
      <c r="AK155" s="1130"/>
      <c r="AL155" s="1182"/>
      <c r="AM155" s="1150" t="s">
        <v>11</v>
      </c>
      <c r="AN155" s="1106" t="s">
        <v>9</v>
      </c>
      <c r="AO155" s="1106"/>
      <c r="AP155" s="1106"/>
      <c r="AQ155" s="1106"/>
      <c r="AR155" s="1126" t="s">
        <v>1664</v>
      </c>
      <c r="AS155" s="1102" t="s">
        <v>10</v>
      </c>
      <c r="AT155" s="1130"/>
      <c r="AU155" s="1185"/>
      <c r="AV155" s="1150" t="s">
        <v>11</v>
      </c>
      <c r="AW155" s="1106" t="s">
        <v>9</v>
      </c>
      <c r="AX155" s="1106"/>
      <c r="AY155" s="1106"/>
      <c r="AZ155" s="1106"/>
      <c r="BA155" s="1126" t="s">
        <v>1664</v>
      </c>
      <c r="BB155" s="1102" t="s">
        <v>10</v>
      </c>
      <c r="BC155" s="1130"/>
      <c r="BD155" s="1153"/>
      <c r="BE155" s="1150" t="s">
        <v>11</v>
      </c>
      <c r="BF155" s="1106" t="s">
        <v>9</v>
      </c>
      <c r="BG155" s="1106"/>
      <c r="BH155" s="1106"/>
      <c r="BI155" s="1106"/>
      <c r="BJ155" s="1126" t="s">
        <v>1664</v>
      </c>
      <c r="BK155" s="1102" t="s">
        <v>10</v>
      </c>
      <c r="BL155" s="1130"/>
      <c r="BM155" s="1158"/>
      <c r="BN155" s="1104" t="s">
        <v>11</v>
      </c>
      <c r="BO155" s="1106" t="s">
        <v>9</v>
      </c>
      <c r="BP155" s="1106"/>
      <c r="BQ155" s="1106"/>
      <c r="BR155" s="1106"/>
      <c r="BS155" s="1213" t="s">
        <v>1664</v>
      </c>
      <c r="BT155" s="1214" t="s">
        <v>10</v>
      </c>
      <c r="BU155" s="1120"/>
      <c r="BV155" s="1121"/>
      <c r="BW155" s="1121"/>
      <c r="BX155" s="1121"/>
      <c r="BY155" s="1121"/>
      <c r="BZ155" s="1121"/>
      <c r="CA155" s="1121"/>
      <c r="CB155" s="1121"/>
      <c r="CC155" s="1122"/>
    </row>
    <row r="156" spans="1:81" ht="16.149999999999999" customHeight="1" x14ac:dyDescent="0.25">
      <c r="A156" s="661"/>
      <c r="B156" s="1130"/>
      <c r="C156" s="1130"/>
      <c r="D156" s="1107"/>
      <c r="E156" s="1107"/>
      <c r="F156" s="1101"/>
      <c r="G156" s="1101"/>
      <c r="H156" s="1101"/>
      <c r="I156" s="1101"/>
      <c r="J156" s="1134"/>
      <c r="K156" s="1135"/>
      <c r="L156" s="1138"/>
      <c r="M156" s="1141"/>
      <c r="N156" s="1165"/>
      <c r="O156" s="1168"/>
      <c r="P156" s="1171"/>
      <c r="Q156" s="1174"/>
      <c r="R156" s="1134"/>
      <c r="S156" s="1177"/>
      <c r="T156" s="1128"/>
      <c r="U156" s="1128"/>
      <c r="V156" s="1128"/>
      <c r="W156" s="1177"/>
      <c r="X156" s="668" t="s">
        <v>1671</v>
      </c>
      <c r="Y156" s="668" t="s">
        <v>1671</v>
      </c>
      <c r="Z156" s="668" t="s">
        <v>1671</v>
      </c>
      <c r="AA156" s="668" t="s">
        <v>1671</v>
      </c>
      <c r="AB156" s="1130"/>
      <c r="AC156" s="1138"/>
      <c r="AD156" s="1105"/>
      <c r="AE156" s="662" t="s">
        <v>14</v>
      </c>
      <c r="AF156" s="662" t="s">
        <v>17</v>
      </c>
      <c r="AG156" s="662" t="s">
        <v>15</v>
      </c>
      <c r="AH156" s="662" t="s">
        <v>16</v>
      </c>
      <c r="AI156" s="1127"/>
      <c r="AJ156" s="1103"/>
      <c r="AK156" s="1130"/>
      <c r="AL156" s="1183"/>
      <c r="AM156" s="1151"/>
      <c r="AN156" s="662" t="s">
        <v>14</v>
      </c>
      <c r="AO156" s="662" t="s">
        <v>17</v>
      </c>
      <c r="AP156" s="662" t="s">
        <v>15</v>
      </c>
      <c r="AQ156" s="662" t="s">
        <v>16</v>
      </c>
      <c r="AR156" s="1127"/>
      <c r="AS156" s="1103"/>
      <c r="AT156" s="1130"/>
      <c r="AU156" s="1186"/>
      <c r="AV156" s="1151"/>
      <c r="AW156" s="662" t="s">
        <v>14</v>
      </c>
      <c r="AX156" s="662" t="s">
        <v>17</v>
      </c>
      <c r="AY156" s="662" t="s">
        <v>15</v>
      </c>
      <c r="AZ156" s="662" t="s">
        <v>16</v>
      </c>
      <c r="BA156" s="1127"/>
      <c r="BB156" s="1103"/>
      <c r="BC156" s="1130"/>
      <c r="BD156" s="1154"/>
      <c r="BE156" s="1151"/>
      <c r="BF156" s="662" t="s">
        <v>14</v>
      </c>
      <c r="BG156" s="662" t="s">
        <v>17</v>
      </c>
      <c r="BH156" s="662" t="s">
        <v>15</v>
      </c>
      <c r="BI156" s="662" t="s">
        <v>16</v>
      </c>
      <c r="BJ156" s="1127"/>
      <c r="BK156" s="1103"/>
      <c r="BL156" s="1130"/>
      <c r="BM156" s="1159"/>
      <c r="BN156" s="1105"/>
      <c r="BO156" s="662" t="s">
        <v>14</v>
      </c>
      <c r="BP156" s="662" t="s">
        <v>17</v>
      </c>
      <c r="BQ156" s="662" t="s">
        <v>15</v>
      </c>
      <c r="BR156" s="662" t="s">
        <v>16</v>
      </c>
      <c r="BS156" s="1127"/>
      <c r="BT156" s="1215"/>
      <c r="BU156" s="1123"/>
      <c r="BV156" s="1124"/>
      <c r="BW156" s="1124"/>
      <c r="BX156" s="1124"/>
      <c r="BY156" s="1124"/>
      <c r="BZ156" s="1124"/>
      <c r="CA156" s="1124"/>
      <c r="CB156" s="1124"/>
      <c r="CC156" s="1125"/>
    </row>
    <row r="157" spans="1:81" ht="16.149999999999999" customHeight="1" thickBot="1" x14ac:dyDescent="0.3">
      <c r="B157" s="658"/>
    </row>
    <row r="158" spans="1:81" s="690" customFormat="1" ht="40.15" customHeight="1" thickTop="1" x14ac:dyDescent="0.25">
      <c r="A158" s="673"/>
      <c r="B158" s="1333" t="s">
        <v>1499</v>
      </c>
      <c r="C158" s="1314" t="s">
        <v>1502</v>
      </c>
      <c r="D158" s="1096">
        <v>2301</v>
      </c>
      <c r="E158" s="1093" t="s">
        <v>7670</v>
      </c>
      <c r="F158" s="1093">
        <v>2301005</v>
      </c>
      <c r="G158" s="1093" t="s">
        <v>7866</v>
      </c>
      <c r="H158" s="1093" t="s">
        <v>7672</v>
      </c>
      <c r="I158" s="1446">
        <v>2021004540213</v>
      </c>
      <c r="J158" s="1219">
        <v>904</v>
      </c>
      <c r="K158" s="1216" t="str">
        <f>+[28]Metas!K1054</f>
        <v xml:space="preserve">Propuestas de maestrantes y doctores adoptadas e implementadas en los sectores estratégicos del Departamento </v>
      </c>
      <c r="L158" s="1222">
        <v>3</v>
      </c>
      <c r="M158" s="1225">
        <f>SUM(N158:Q158)</f>
        <v>3</v>
      </c>
      <c r="N158" s="1228">
        <v>0</v>
      </c>
      <c r="O158" s="1231">
        <v>1</v>
      </c>
      <c r="P158" s="1234">
        <v>1</v>
      </c>
      <c r="Q158" s="1237">
        <v>1</v>
      </c>
      <c r="R158" s="1219">
        <f>+$J158</f>
        <v>904</v>
      </c>
      <c r="S158" s="1030" t="s">
        <v>7867</v>
      </c>
      <c r="T158" s="708" t="s">
        <v>3833</v>
      </c>
      <c r="U158" s="708" t="s">
        <v>3839</v>
      </c>
      <c r="V158" s="708" t="s">
        <v>3843</v>
      </c>
      <c r="W158" s="1010" t="s">
        <v>7868</v>
      </c>
      <c r="X158" s="669">
        <v>44652</v>
      </c>
      <c r="Y158" s="669">
        <v>44834</v>
      </c>
      <c r="Z158" s="669"/>
      <c r="AA158" s="669"/>
      <c r="AB158" s="1219">
        <f t="shared" ref="AB158" si="224">+$J158</f>
        <v>904</v>
      </c>
      <c r="AC158" s="1240">
        <f t="shared" ref="AC158" si="225">+L158</f>
        <v>3</v>
      </c>
      <c r="AD158" s="308">
        <f t="shared" ref="AD158:AJ173" si="226">+AM158+AV158+BE158+BN158</f>
        <v>3</v>
      </c>
      <c r="AE158" s="308">
        <f t="shared" si="226"/>
        <v>3</v>
      </c>
      <c r="AF158" s="308">
        <f t="shared" si="226"/>
        <v>0</v>
      </c>
      <c r="AG158" s="308">
        <f t="shared" si="226"/>
        <v>0</v>
      </c>
      <c r="AH158" s="308">
        <f t="shared" si="226"/>
        <v>0</v>
      </c>
      <c r="AI158" s="308">
        <f t="shared" si="226"/>
        <v>0</v>
      </c>
      <c r="AJ158" s="308">
        <f t="shared" si="226"/>
        <v>0</v>
      </c>
      <c r="AK158" s="1219">
        <f t="shared" ref="AK158" si="227">+$J158</f>
        <v>904</v>
      </c>
      <c r="AL158" s="1243">
        <f>+N158</f>
        <v>0</v>
      </c>
      <c r="AM158" s="308">
        <f t="shared" ref="AM158:AM173" si="228">SUM(AN158:AS158)</f>
        <v>0</v>
      </c>
      <c r="AN158" s="683"/>
      <c r="AO158" s="683"/>
      <c r="AP158" s="683"/>
      <c r="AQ158" s="683"/>
      <c r="AR158" s="683"/>
      <c r="AS158" s="683"/>
      <c r="AT158" s="1219">
        <f t="shared" ref="AT158" si="229">+$J158</f>
        <v>904</v>
      </c>
      <c r="AU158" s="1246">
        <f>+O158</f>
        <v>1</v>
      </c>
      <c r="AV158" s="308">
        <f t="shared" ref="AV158:AV173" si="230">SUM(AW158:BB158)</f>
        <v>1</v>
      </c>
      <c r="AW158" s="683">
        <v>1</v>
      </c>
      <c r="AX158" s="683"/>
      <c r="AY158" s="683"/>
      <c r="AZ158" s="683"/>
      <c r="BA158" s="683"/>
      <c r="BB158" s="683"/>
      <c r="BC158" s="1219">
        <f t="shared" ref="BC158" si="231">+$J158</f>
        <v>904</v>
      </c>
      <c r="BD158" s="1249">
        <f>+P158</f>
        <v>1</v>
      </c>
      <c r="BE158" s="308">
        <f t="shared" ref="BE158:BE173" si="232">SUM(BF158:BK158)</f>
        <v>1</v>
      </c>
      <c r="BF158" s="683">
        <v>1</v>
      </c>
      <c r="BG158" s="683"/>
      <c r="BH158" s="683"/>
      <c r="BI158" s="683"/>
      <c r="BJ158" s="683"/>
      <c r="BK158" s="683"/>
      <c r="BL158" s="1219">
        <f t="shared" ref="BL158" si="233">+$J158</f>
        <v>904</v>
      </c>
      <c r="BM158" s="1252">
        <f>+Q158</f>
        <v>1</v>
      </c>
      <c r="BN158" s="308">
        <f t="shared" ref="BN158:BN173" si="234">SUM(BO158:BT158)</f>
        <v>1</v>
      </c>
      <c r="BO158" s="683">
        <v>1</v>
      </c>
      <c r="BP158" s="683"/>
      <c r="BQ158" s="683"/>
      <c r="BR158" s="683"/>
      <c r="BS158" s="683"/>
      <c r="BT158" s="683"/>
      <c r="BU158" s="2462" t="s">
        <v>7869</v>
      </c>
      <c r="BV158" s="2463"/>
      <c r="BW158" s="2463"/>
      <c r="BX158" s="2463"/>
      <c r="BY158" s="2463"/>
      <c r="BZ158" s="2463"/>
      <c r="CA158" s="2463"/>
      <c r="CB158" s="2463"/>
      <c r="CC158" s="2464"/>
    </row>
    <row r="159" spans="1:81" s="690" customFormat="1" ht="40.15" customHeight="1" x14ac:dyDescent="0.25">
      <c r="A159" s="673"/>
      <c r="B159" s="1334"/>
      <c r="C159" s="1315"/>
      <c r="D159" s="1097"/>
      <c r="E159" s="1094"/>
      <c r="F159" s="1094"/>
      <c r="G159" s="1094"/>
      <c r="H159" s="1094"/>
      <c r="I159" s="1447"/>
      <c r="J159" s="1220"/>
      <c r="K159" s="1217"/>
      <c r="L159" s="1223"/>
      <c r="M159" s="1226"/>
      <c r="N159" s="1229"/>
      <c r="O159" s="1232"/>
      <c r="P159" s="1235"/>
      <c r="Q159" s="1238"/>
      <c r="R159" s="1220"/>
      <c r="S159" s="1010" t="s">
        <v>7870</v>
      </c>
      <c r="T159" s="709" t="s">
        <v>3833</v>
      </c>
      <c r="U159" s="709" t="s">
        <v>3839</v>
      </c>
      <c r="V159" s="709" t="s">
        <v>3843</v>
      </c>
      <c r="W159" s="1010" t="s">
        <v>7871</v>
      </c>
      <c r="X159" s="670">
        <v>44652</v>
      </c>
      <c r="Y159" s="670">
        <v>44910</v>
      </c>
      <c r="Z159" s="670"/>
      <c r="AA159" s="670"/>
      <c r="AB159" s="1220"/>
      <c r="AC159" s="1241"/>
      <c r="AD159" s="1015">
        <f t="shared" si="226"/>
        <v>5.5</v>
      </c>
      <c r="AE159" s="1015">
        <f t="shared" si="226"/>
        <v>5.5</v>
      </c>
      <c r="AF159" s="303">
        <f t="shared" si="226"/>
        <v>0</v>
      </c>
      <c r="AG159" s="303">
        <f t="shared" si="226"/>
        <v>0</v>
      </c>
      <c r="AH159" s="303">
        <f t="shared" si="226"/>
        <v>0</v>
      </c>
      <c r="AI159" s="303">
        <f t="shared" si="226"/>
        <v>0</v>
      </c>
      <c r="AJ159" s="303">
        <f t="shared" si="226"/>
        <v>0</v>
      </c>
      <c r="AK159" s="1220"/>
      <c r="AL159" s="1244"/>
      <c r="AM159" s="303">
        <f t="shared" si="228"/>
        <v>0</v>
      </c>
      <c r="AN159" s="684"/>
      <c r="AO159" s="684"/>
      <c r="AP159" s="684"/>
      <c r="AQ159" s="684"/>
      <c r="AR159" s="684"/>
      <c r="AS159" s="684"/>
      <c r="AT159" s="1220"/>
      <c r="AU159" s="1247"/>
      <c r="AV159" s="303">
        <f t="shared" si="230"/>
        <v>2</v>
      </c>
      <c r="AW159" s="684">
        <v>2</v>
      </c>
      <c r="AX159" s="684"/>
      <c r="AY159" s="684"/>
      <c r="AZ159" s="684"/>
      <c r="BA159" s="684"/>
      <c r="BB159" s="684"/>
      <c r="BC159" s="1220"/>
      <c r="BD159" s="1250"/>
      <c r="BE159" s="303">
        <f t="shared" si="232"/>
        <v>2</v>
      </c>
      <c r="BF159" s="684">
        <v>2</v>
      </c>
      <c r="BG159" s="684"/>
      <c r="BH159" s="684"/>
      <c r="BI159" s="684"/>
      <c r="BJ159" s="684"/>
      <c r="BK159" s="684"/>
      <c r="BL159" s="1220"/>
      <c r="BM159" s="1253"/>
      <c r="BN159" s="303">
        <f t="shared" si="234"/>
        <v>1.5</v>
      </c>
      <c r="BO159" s="684">
        <v>1.5</v>
      </c>
      <c r="BP159" s="684"/>
      <c r="BQ159" s="684"/>
      <c r="BR159" s="684"/>
      <c r="BS159" s="684"/>
      <c r="BT159" s="684"/>
      <c r="BU159" s="1207"/>
      <c r="BV159" s="1208"/>
      <c r="BW159" s="1208"/>
      <c r="BX159" s="1208"/>
      <c r="BY159" s="1208"/>
      <c r="BZ159" s="1208"/>
      <c r="CA159" s="1208"/>
      <c r="CB159" s="1208"/>
      <c r="CC159" s="1209"/>
    </row>
    <row r="160" spans="1:81" s="690" customFormat="1" ht="40.15" customHeight="1" x14ac:dyDescent="0.25">
      <c r="A160" s="673"/>
      <c r="B160" s="1334"/>
      <c r="C160" s="1315"/>
      <c r="D160" s="1097"/>
      <c r="E160" s="1094"/>
      <c r="F160" s="1094"/>
      <c r="G160" s="1094"/>
      <c r="H160" s="1094"/>
      <c r="I160" s="1447"/>
      <c r="J160" s="1220"/>
      <c r="K160" s="1217"/>
      <c r="L160" s="1223"/>
      <c r="M160" s="1226"/>
      <c r="N160" s="1229"/>
      <c r="O160" s="1232"/>
      <c r="P160" s="1235"/>
      <c r="Q160" s="1238"/>
      <c r="R160" s="1220"/>
      <c r="S160" s="1010"/>
      <c r="T160" s="709"/>
      <c r="U160" s="709"/>
      <c r="V160" s="709"/>
      <c r="W160" s="377"/>
      <c r="X160" s="670"/>
      <c r="Y160" s="670"/>
      <c r="Z160" s="670"/>
      <c r="AA160" s="670"/>
      <c r="AB160" s="1220"/>
      <c r="AC160" s="1241"/>
      <c r="AD160" s="303">
        <f t="shared" si="226"/>
        <v>0</v>
      </c>
      <c r="AE160" s="303">
        <f t="shared" si="226"/>
        <v>0</v>
      </c>
      <c r="AF160" s="303">
        <f t="shared" si="226"/>
        <v>0</v>
      </c>
      <c r="AG160" s="303">
        <f t="shared" si="226"/>
        <v>0</v>
      </c>
      <c r="AH160" s="303">
        <f t="shared" si="226"/>
        <v>0</v>
      </c>
      <c r="AI160" s="303">
        <f t="shared" si="226"/>
        <v>0</v>
      </c>
      <c r="AJ160" s="303">
        <f t="shared" si="226"/>
        <v>0</v>
      </c>
      <c r="AK160" s="1220"/>
      <c r="AL160" s="1244"/>
      <c r="AM160" s="303">
        <f t="shared" si="228"/>
        <v>0</v>
      </c>
      <c r="AN160" s="684"/>
      <c r="AO160" s="684"/>
      <c r="AP160" s="684"/>
      <c r="AQ160" s="684"/>
      <c r="AR160" s="684"/>
      <c r="AS160" s="684"/>
      <c r="AT160" s="1220"/>
      <c r="AU160" s="1247"/>
      <c r="AV160" s="303">
        <f t="shared" si="230"/>
        <v>0</v>
      </c>
      <c r="AW160" s="684"/>
      <c r="AX160" s="684"/>
      <c r="AY160" s="684"/>
      <c r="AZ160" s="684"/>
      <c r="BA160" s="684"/>
      <c r="BB160" s="684"/>
      <c r="BC160" s="1220"/>
      <c r="BD160" s="1250"/>
      <c r="BE160" s="303">
        <f t="shared" si="232"/>
        <v>0</v>
      </c>
      <c r="BF160" s="684"/>
      <c r="BG160" s="684"/>
      <c r="BH160" s="684"/>
      <c r="BI160" s="684"/>
      <c r="BJ160" s="684"/>
      <c r="BK160" s="684"/>
      <c r="BL160" s="1220"/>
      <c r="BM160" s="1253"/>
      <c r="BN160" s="303">
        <f t="shared" si="234"/>
        <v>0</v>
      </c>
      <c r="BO160" s="684"/>
      <c r="BP160" s="684"/>
      <c r="BQ160" s="684"/>
      <c r="BR160" s="684"/>
      <c r="BS160" s="684"/>
      <c r="BT160" s="684"/>
      <c r="BU160" s="1207"/>
      <c r="BV160" s="1208"/>
      <c r="BW160" s="1208"/>
      <c r="BX160" s="1208"/>
      <c r="BY160" s="1208"/>
      <c r="BZ160" s="1208"/>
      <c r="CA160" s="1208"/>
      <c r="CB160" s="1208"/>
      <c r="CC160" s="1209"/>
    </row>
    <row r="161" spans="1:81" s="690" customFormat="1" ht="40.15" customHeight="1" thickBot="1" x14ac:dyDescent="0.3">
      <c r="A161" s="673"/>
      <c r="B161" s="1334"/>
      <c r="C161" s="1315"/>
      <c r="D161" s="1098"/>
      <c r="E161" s="1095"/>
      <c r="F161" s="1095"/>
      <c r="G161" s="1095"/>
      <c r="H161" s="1095"/>
      <c r="I161" s="1448"/>
      <c r="J161" s="1221"/>
      <c r="K161" s="1218"/>
      <c r="L161" s="1224"/>
      <c r="M161" s="1227"/>
      <c r="N161" s="1230"/>
      <c r="O161" s="1233"/>
      <c r="P161" s="1236"/>
      <c r="Q161" s="1239"/>
      <c r="R161" s="1221"/>
      <c r="S161" s="379"/>
      <c r="T161" s="710"/>
      <c r="U161" s="710"/>
      <c r="V161" s="710"/>
      <c r="W161" s="379"/>
      <c r="X161" s="671"/>
      <c r="Y161" s="671"/>
      <c r="Z161" s="671"/>
      <c r="AA161" s="671"/>
      <c r="AB161" s="1221"/>
      <c r="AC161" s="1242"/>
      <c r="AD161" s="306">
        <f t="shared" si="226"/>
        <v>0</v>
      </c>
      <c r="AE161" s="306">
        <f t="shared" si="226"/>
        <v>0</v>
      </c>
      <c r="AF161" s="306">
        <f t="shared" si="226"/>
        <v>0</v>
      </c>
      <c r="AG161" s="306">
        <f t="shared" si="226"/>
        <v>0</v>
      </c>
      <c r="AH161" s="306">
        <f t="shared" si="226"/>
        <v>0</v>
      </c>
      <c r="AI161" s="306">
        <f t="shared" si="226"/>
        <v>0</v>
      </c>
      <c r="AJ161" s="306">
        <f t="shared" si="226"/>
        <v>0</v>
      </c>
      <c r="AK161" s="1221"/>
      <c r="AL161" s="1245"/>
      <c r="AM161" s="306">
        <f t="shared" si="228"/>
        <v>0</v>
      </c>
      <c r="AN161" s="685"/>
      <c r="AO161" s="685"/>
      <c r="AP161" s="685"/>
      <c r="AQ161" s="685"/>
      <c r="AR161" s="685"/>
      <c r="AS161" s="685"/>
      <c r="AT161" s="1221"/>
      <c r="AU161" s="1248"/>
      <c r="AV161" s="306">
        <f t="shared" si="230"/>
        <v>0</v>
      </c>
      <c r="AW161" s="685"/>
      <c r="AX161" s="685"/>
      <c r="AY161" s="685"/>
      <c r="AZ161" s="685"/>
      <c r="BA161" s="685"/>
      <c r="BB161" s="685"/>
      <c r="BC161" s="1221"/>
      <c r="BD161" s="1251"/>
      <c r="BE161" s="306">
        <f t="shared" si="232"/>
        <v>0</v>
      </c>
      <c r="BF161" s="685"/>
      <c r="BG161" s="685"/>
      <c r="BH161" s="685"/>
      <c r="BI161" s="685"/>
      <c r="BJ161" s="685"/>
      <c r="BK161" s="685"/>
      <c r="BL161" s="1221"/>
      <c r="BM161" s="1254"/>
      <c r="BN161" s="306">
        <f t="shared" si="234"/>
        <v>0</v>
      </c>
      <c r="BO161" s="685"/>
      <c r="BP161" s="685"/>
      <c r="BQ161" s="685"/>
      <c r="BR161" s="685"/>
      <c r="BS161" s="685"/>
      <c r="BT161" s="685"/>
      <c r="BU161" s="1210"/>
      <c r="BV161" s="1211"/>
      <c r="BW161" s="1211"/>
      <c r="BX161" s="1211"/>
      <c r="BY161" s="1211"/>
      <c r="BZ161" s="1211"/>
      <c r="CA161" s="1211"/>
      <c r="CB161" s="1211"/>
      <c r="CC161" s="1212"/>
    </row>
    <row r="162" spans="1:81" s="690" customFormat="1" ht="40.15" customHeight="1" thickTop="1" x14ac:dyDescent="0.25">
      <c r="A162" s="673"/>
      <c r="B162" s="1334"/>
      <c r="C162" s="1315"/>
      <c r="D162" s="1096">
        <v>2301</v>
      </c>
      <c r="E162" s="1093" t="s">
        <v>7670</v>
      </c>
      <c r="F162" s="1093">
        <v>2301005</v>
      </c>
      <c r="G162" s="1093" t="s">
        <v>7866</v>
      </c>
      <c r="H162" s="1093" t="s">
        <v>7672</v>
      </c>
      <c r="I162" s="1446">
        <v>2021004540213</v>
      </c>
      <c r="J162" s="1219">
        <v>905</v>
      </c>
      <c r="K162" s="1216" t="str">
        <f>+[28]Metas!K1055</f>
        <v>Proyectos de investigación de jóvenes investigadores adoptados e implementados en los sectores estratégicos del Departamento.</v>
      </c>
      <c r="L162" s="1222">
        <v>3</v>
      </c>
      <c r="M162" s="1225">
        <f>SUM(N162:Q162)</f>
        <v>3</v>
      </c>
      <c r="N162" s="1228">
        <v>0</v>
      </c>
      <c r="O162" s="1231">
        <v>1</v>
      </c>
      <c r="P162" s="1234">
        <v>1</v>
      </c>
      <c r="Q162" s="1237">
        <v>1</v>
      </c>
      <c r="R162" s="1219">
        <f>+$J162</f>
        <v>905</v>
      </c>
      <c r="S162" s="1010" t="s">
        <v>7872</v>
      </c>
      <c r="T162" s="708" t="s">
        <v>3833</v>
      </c>
      <c r="U162" s="708" t="s">
        <v>3839</v>
      </c>
      <c r="V162" s="708" t="s">
        <v>3843</v>
      </c>
      <c r="W162" s="1010" t="s">
        <v>7871</v>
      </c>
      <c r="X162" s="670">
        <v>44652</v>
      </c>
      <c r="Y162" s="670">
        <v>44910</v>
      </c>
      <c r="Z162" s="669"/>
      <c r="AA162" s="669"/>
      <c r="AB162" s="1219">
        <f t="shared" ref="AB162" si="235">+$J162</f>
        <v>905</v>
      </c>
      <c r="AC162" s="1240">
        <f t="shared" ref="AC162" si="236">+L162</f>
        <v>3</v>
      </c>
      <c r="AD162" s="308">
        <f t="shared" si="226"/>
        <v>5.5</v>
      </c>
      <c r="AE162" s="308">
        <f t="shared" si="226"/>
        <v>5.5</v>
      </c>
      <c r="AF162" s="308">
        <f t="shared" si="226"/>
        <v>0</v>
      </c>
      <c r="AG162" s="308">
        <f t="shared" si="226"/>
        <v>0</v>
      </c>
      <c r="AH162" s="308">
        <f t="shared" si="226"/>
        <v>0</v>
      </c>
      <c r="AI162" s="308">
        <f t="shared" si="226"/>
        <v>0</v>
      </c>
      <c r="AJ162" s="308">
        <f t="shared" si="226"/>
        <v>0</v>
      </c>
      <c r="AK162" s="1219">
        <f t="shared" ref="AK162" si="237">+$J162</f>
        <v>905</v>
      </c>
      <c r="AL162" s="1243">
        <f>+N162</f>
        <v>0</v>
      </c>
      <c r="AM162" s="308">
        <f t="shared" si="228"/>
        <v>0</v>
      </c>
      <c r="AN162" s="683"/>
      <c r="AO162" s="683"/>
      <c r="AP162" s="683"/>
      <c r="AQ162" s="683"/>
      <c r="AR162" s="683"/>
      <c r="AS162" s="683"/>
      <c r="AT162" s="1219">
        <f t="shared" ref="AT162" si="238">+$J162</f>
        <v>905</v>
      </c>
      <c r="AU162" s="1246">
        <f>+O162</f>
        <v>1</v>
      </c>
      <c r="AV162" s="308">
        <f t="shared" si="230"/>
        <v>2</v>
      </c>
      <c r="AW162" s="683">
        <v>2</v>
      </c>
      <c r="AX162" s="683"/>
      <c r="AY162" s="683"/>
      <c r="AZ162" s="683"/>
      <c r="BA162" s="683"/>
      <c r="BB162" s="683"/>
      <c r="BC162" s="1219">
        <f t="shared" ref="BC162" si="239">+$J162</f>
        <v>905</v>
      </c>
      <c r="BD162" s="1249">
        <f>+P162</f>
        <v>1</v>
      </c>
      <c r="BE162" s="308">
        <f t="shared" si="232"/>
        <v>2</v>
      </c>
      <c r="BF162" s="683">
        <v>2</v>
      </c>
      <c r="BG162" s="683"/>
      <c r="BH162" s="683"/>
      <c r="BI162" s="683"/>
      <c r="BJ162" s="683"/>
      <c r="BK162" s="683"/>
      <c r="BL162" s="1219">
        <f t="shared" ref="BL162" si="240">+$J162</f>
        <v>905</v>
      </c>
      <c r="BM162" s="1252">
        <f>+Q162</f>
        <v>1</v>
      </c>
      <c r="BN162" s="308">
        <f t="shared" si="234"/>
        <v>1.5</v>
      </c>
      <c r="BO162" s="683">
        <v>1.5</v>
      </c>
      <c r="BP162" s="683"/>
      <c r="BQ162" s="683"/>
      <c r="BR162" s="683"/>
      <c r="BS162" s="683"/>
      <c r="BT162" s="683"/>
      <c r="BU162" s="1204"/>
      <c r="BV162" s="1205"/>
      <c r="BW162" s="1205"/>
      <c r="BX162" s="1205"/>
      <c r="BY162" s="1205"/>
      <c r="BZ162" s="1205"/>
      <c r="CA162" s="1205"/>
      <c r="CB162" s="1205"/>
      <c r="CC162" s="1206"/>
    </row>
    <row r="163" spans="1:81" s="690" customFormat="1" ht="40.15" customHeight="1" x14ac:dyDescent="0.25">
      <c r="A163" s="673"/>
      <c r="B163" s="1334"/>
      <c r="C163" s="1315"/>
      <c r="D163" s="1097"/>
      <c r="E163" s="1094"/>
      <c r="F163" s="1094"/>
      <c r="G163" s="1094"/>
      <c r="H163" s="1094"/>
      <c r="I163" s="1447"/>
      <c r="J163" s="1220"/>
      <c r="K163" s="1217"/>
      <c r="L163" s="1223"/>
      <c r="M163" s="1226"/>
      <c r="N163" s="1229"/>
      <c r="O163" s="1232"/>
      <c r="P163" s="1235"/>
      <c r="Q163" s="1238"/>
      <c r="R163" s="1220"/>
      <c r="S163" s="678"/>
      <c r="T163" s="709"/>
      <c r="U163" s="709"/>
      <c r="V163" s="709"/>
      <c r="W163" s="678"/>
      <c r="X163" s="670"/>
      <c r="Y163" s="670"/>
      <c r="Z163" s="670"/>
      <c r="AA163" s="670"/>
      <c r="AB163" s="1220"/>
      <c r="AC163" s="1241"/>
      <c r="AD163" s="303">
        <f t="shared" si="226"/>
        <v>0</v>
      </c>
      <c r="AE163" s="303">
        <f t="shared" si="226"/>
        <v>0</v>
      </c>
      <c r="AF163" s="303">
        <f t="shared" si="226"/>
        <v>0</v>
      </c>
      <c r="AG163" s="303">
        <f t="shared" si="226"/>
        <v>0</v>
      </c>
      <c r="AH163" s="303">
        <f t="shared" si="226"/>
        <v>0</v>
      </c>
      <c r="AI163" s="303">
        <f t="shared" si="226"/>
        <v>0</v>
      </c>
      <c r="AJ163" s="303">
        <f t="shared" si="226"/>
        <v>0</v>
      </c>
      <c r="AK163" s="1220"/>
      <c r="AL163" s="1244"/>
      <c r="AM163" s="303">
        <f t="shared" si="228"/>
        <v>0</v>
      </c>
      <c r="AN163" s="684"/>
      <c r="AO163" s="684"/>
      <c r="AP163" s="684"/>
      <c r="AQ163" s="684"/>
      <c r="AR163" s="684"/>
      <c r="AS163" s="684"/>
      <c r="AT163" s="1220"/>
      <c r="AU163" s="1247"/>
      <c r="AV163" s="303">
        <f t="shared" si="230"/>
        <v>0</v>
      </c>
      <c r="AW163" s="684"/>
      <c r="AX163" s="684"/>
      <c r="AY163" s="684"/>
      <c r="AZ163" s="684"/>
      <c r="BA163" s="684"/>
      <c r="BB163" s="684"/>
      <c r="BC163" s="1220"/>
      <c r="BD163" s="1250"/>
      <c r="BE163" s="303">
        <f t="shared" si="232"/>
        <v>0</v>
      </c>
      <c r="BF163" s="684"/>
      <c r="BG163" s="684"/>
      <c r="BH163" s="684"/>
      <c r="BI163" s="684"/>
      <c r="BJ163" s="684"/>
      <c r="BK163" s="684"/>
      <c r="BL163" s="1220"/>
      <c r="BM163" s="1253"/>
      <c r="BN163" s="303">
        <f t="shared" si="234"/>
        <v>0</v>
      </c>
      <c r="BO163" s="684"/>
      <c r="BP163" s="684"/>
      <c r="BQ163" s="684"/>
      <c r="BR163" s="684"/>
      <c r="BS163" s="684"/>
      <c r="BT163" s="684"/>
      <c r="BU163" s="1207"/>
      <c r="BV163" s="1208"/>
      <c r="BW163" s="1208"/>
      <c r="BX163" s="1208"/>
      <c r="BY163" s="1208"/>
      <c r="BZ163" s="1208"/>
      <c r="CA163" s="1208"/>
      <c r="CB163" s="1208"/>
      <c r="CC163" s="1209"/>
    </row>
    <row r="164" spans="1:81" s="690" customFormat="1" ht="40.15" customHeight="1" x14ac:dyDescent="0.25">
      <c r="A164" s="673"/>
      <c r="B164" s="1334"/>
      <c r="C164" s="1315"/>
      <c r="D164" s="1097"/>
      <c r="E164" s="1094"/>
      <c r="F164" s="1094"/>
      <c r="G164" s="1094"/>
      <c r="H164" s="1094"/>
      <c r="I164" s="1447"/>
      <c r="J164" s="1220"/>
      <c r="K164" s="1217"/>
      <c r="L164" s="1223"/>
      <c r="M164" s="1226"/>
      <c r="N164" s="1229"/>
      <c r="O164" s="1232"/>
      <c r="P164" s="1235"/>
      <c r="Q164" s="1238"/>
      <c r="R164" s="1220"/>
      <c r="S164" s="678"/>
      <c r="T164" s="709"/>
      <c r="U164" s="709"/>
      <c r="V164" s="709"/>
      <c r="W164" s="678"/>
      <c r="X164" s="670"/>
      <c r="Y164" s="670"/>
      <c r="Z164" s="670"/>
      <c r="AA164" s="670"/>
      <c r="AB164" s="1220"/>
      <c r="AC164" s="1241"/>
      <c r="AD164" s="303">
        <f t="shared" si="226"/>
        <v>0</v>
      </c>
      <c r="AE164" s="303">
        <f t="shared" si="226"/>
        <v>0</v>
      </c>
      <c r="AF164" s="303">
        <f t="shared" si="226"/>
        <v>0</v>
      </c>
      <c r="AG164" s="303">
        <f t="shared" si="226"/>
        <v>0</v>
      </c>
      <c r="AH164" s="303">
        <f t="shared" si="226"/>
        <v>0</v>
      </c>
      <c r="AI164" s="303">
        <f t="shared" si="226"/>
        <v>0</v>
      </c>
      <c r="AJ164" s="303">
        <f t="shared" si="226"/>
        <v>0</v>
      </c>
      <c r="AK164" s="1220"/>
      <c r="AL164" s="1244"/>
      <c r="AM164" s="303">
        <f t="shared" si="228"/>
        <v>0</v>
      </c>
      <c r="AN164" s="684"/>
      <c r="AO164" s="684"/>
      <c r="AP164" s="684"/>
      <c r="AQ164" s="684"/>
      <c r="AR164" s="684"/>
      <c r="AS164" s="684"/>
      <c r="AT164" s="1220"/>
      <c r="AU164" s="1247"/>
      <c r="AV164" s="303">
        <f t="shared" si="230"/>
        <v>0</v>
      </c>
      <c r="AW164" s="684"/>
      <c r="AX164" s="684"/>
      <c r="AY164" s="684"/>
      <c r="AZ164" s="684"/>
      <c r="BA164" s="684"/>
      <c r="BB164" s="684"/>
      <c r="BC164" s="1220"/>
      <c r="BD164" s="1250"/>
      <c r="BE164" s="303">
        <f t="shared" si="232"/>
        <v>0</v>
      </c>
      <c r="BF164" s="684"/>
      <c r="BG164" s="684"/>
      <c r="BH164" s="684"/>
      <c r="BI164" s="684"/>
      <c r="BJ164" s="684"/>
      <c r="BK164" s="684"/>
      <c r="BL164" s="1220"/>
      <c r="BM164" s="1253"/>
      <c r="BN164" s="303">
        <f t="shared" si="234"/>
        <v>0</v>
      </c>
      <c r="BO164" s="684"/>
      <c r="BP164" s="684"/>
      <c r="BQ164" s="684"/>
      <c r="BR164" s="684"/>
      <c r="BS164" s="684"/>
      <c r="BT164" s="684"/>
      <c r="BU164" s="1207"/>
      <c r="BV164" s="1208"/>
      <c r="BW164" s="1208"/>
      <c r="BX164" s="1208"/>
      <c r="BY164" s="1208"/>
      <c r="BZ164" s="1208"/>
      <c r="CA164" s="1208"/>
      <c r="CB164" s="1208"/>
      <c r="CC164" s="1209"/>
    </row>
    <row r="165" spans="1:81" s="690" customFormat="1" ht="40.15" customHeight="1" thickBot="1" x14ac:dyDescent="0.3">
      <c r="A165" s="673"/>
      <c r="B165" s="1335"/>
      <c r="C165" s="1316"/>
      <c r="D165" s="1098"/>
      <c r="E165" s="1095"/>
      <c r="F165" s="1095"/>
      <c r="G165" s="1095"/>
      <c r="H165" s="1095"/>
      <c r="I165" s="1448"/>
      <c r="J165" s="1221"/>
      <c r="K165" s="1218"/>
      <c r="L165" s="1224"/>
      <c r="M165" s="1227"/>
      <c r="N165" s="1230"/>
      <c r="O165" s="1233"/>
      <c r="P165" s="1236"/>
      <c r="Q165" s="1239"/>
      <c r="R165" s="1221"/>
      <c r="S165" s="679"/>
      <c r="T165" s="710"/>
      <c r="U165" s="710"/>
      <c r="V165" s="710"/>
      <c r="W165" s="679"/>
      <c r="X165" s="671"/>
      <c r="Y165" s="671"/>
      <c r="Z165" s="671"/>
      <c r="AA165" s="671"/>
      <c r="AB165" s="1221"/>
      <c r="AC165" s="1242"/>
      <c r="AD165" s="306">
        <f t="shared" si="226"/>
        <v>0</v>
      </c>
      <c r="AE165" s="306">
        <f t="shared" si="226"/>
        <v>0</v>
      </c>
      <c r="AF165" s="306">
        <f t="shared" si="226"/>
        <v>0</v>
      </c>
      <c r="AG165" s="306">
        <f t="shared" si="226"/>
        <v>0</v>
      </c>
      <c r="AH165" s="306">
        <f t="shared" si="226"/>
        <v>0</v>
      </c>
      <c r="AI165" s="306">
        <f t="shared" si="226"/>
        <v>0</v>
      </c>
      <c r="AJ165" s="306">
        <f t="shared" si="226"/>
        <v>0</v>
      </c>
      <c r="AK165" s="1221"/>
      <c r="AL165" s="1245"/>
      <c r="AM165" s="306">
        <f t="shared" si="228"/>
        <v>0</v>
      </c>
      <c r="AN165" s="685"/>
      <c r="AO165" s="685"/>
      <c r="AP165" s="685"/>
      <c r="AQ165" s="685"/>
      <c r="AR165" s="685"/>
      <c r="AS165" s="685"/>
      <c r="AT165" s="1221"/>
      <c r="AU165" s="1248"/>
      <c r="AV165" s="306">
        <f t="shared" si="230"/>
        <v>0</v>
      </c>
      <c r="AW165" s="685"/>
      <c r="AX165" s="685"/>
      <c r="AY165" s="685"/>
      <c r="AZ165" s="685"/>
      <c r="BA165" s="685"/>
      <c r="BB165" s="685"/>
      <c r="BC165" s="1221"/>
      <c r="BD165" s="1251"/>
      <c r="BE165" s="306">
        <f t="shared" si="232"/>
        <v>0</v>
      </c>
      <c r="BF165" s="685"/>
      <c r="BG165" s="685"/>
      <c r="BH165" s="685"/>
      <c r="BI165" s="685"/>
      <c r="BJ165" s="685"/>
      <c r="BK165" s="685"/>
      <c r="BL165" s="1221"/>
      <c r="BM165" s="1254"/>
      <c r="BN165" s="306">
        <f t="shared" si="234"/>
        <v>0</v>
      </c>
      <c r="BO165" s="685"/>
      <c r="BP165" s="685"/>
      <c r="BQ165" s="685"/>
      <c r="BR165" s="685"/>
      <c r="BS165" s="685"/>
      <c r="BT165" s="685"/>
      <c r="BU165" s="1210"/>
      <c r="BV165" s="1211"/>
      <c r="BW165" s="1211"/>
      <c r="BX165" s="1211"/>
      <c r="BY165" s="1211"/>
      <c r="BZ165" s="1211"/>
      <c r="CA165" s="1211"/>
      <c r="CB165" s="1211"/>
      <c r="CC165" s="1212"/>
    </row>
    <row r="166" spans="1:81" s="690" customFormat="1" ht="40.15" customHeight="1" thickTop="1" x14ac:dyDescent="0.25">
      <c r="A166" s="673"/>
      <c r="B166" s="1333" t="s">
        <v>1504</v>
      </c>
      <c r="C166" s="1314" t="s">
        <v>1507</v>
      </c>
      <c r="D166" s="1096">
        <v>2301</v>
      </c>
      <c r="E166" s="1093" t="s">
        <v>7670</v>
      </c>
      <c r="F166" s="1093">
        <v>2301005</v>
      </c>
      <c r="G166" s="1093" t="s">
        <v>7866</v>
      </c>
      <c r="H166" s="1093" t="s">
        <v>7672</v>
      </c>
      <c r="I166" s="1446">
        <v>2021004540213</v>
      </c>
      <c r="J166" s="1219">
        <v>906</v>
      </c>
      <c r="K166" s="1216" t="str">
        <f>+[28]Metas!K1057</f>
        <v>Proyectos con componente TIC para la investigación en el Agro</v>
      </c>
      <c r="L166" s="1222">
        <v>1</v>
      </c>
      <c r="M166" s="1225">
        <f>SUM(N166:Q166)</f>
        <v>1</v>
      </c>
      <c r="N166" s="1228">
        <v>1</v>
      </c>
      <c r="O166" s="1231"/>
      <c r="P166" s="1234"/>
      <c r="Q166" s="1237"/>
      <c r="R166" s="1219">
        <f>+$J166</f>
        <v>906</v>
      </c>
      <c r="S166" s="375" t="s">
        <v>7873</v>
      </c>
      <c r="T166" s="708" t="s">
        <v>3833</v>
      </c>
      <c r="U166" s="708" t="s">
        <v>3839</v>
      </c>
      <c r="V166" s="708" t="s">
        <v>3842</v>
      </c>
      <c r="W166" s="375" t="s">
        <v>7874</v>
      </c>
      <c r="X166" s="669">
        <v>44593</v>
      </c>
      <c r="Y166" s="669">
        <v>44925</v>
      </c>
      <c r="Z166" s="669"/>
      <c r="AA166" s="669"/>
      <c r="AB166" s="1219">
        <f t="shared" ref="AB166" si="241">+$J166</f>
        <v>906</v>
      </c>
      <c r="AC166" s="1240">
        <f t="shared" ref="AC166" si="242">+L166</f>
        <v>1</v>
      </c>
      <c r="AD166" s="308">
        <f t="shared" si="226"/>
        <v>11019.380000000001</v>
      </c>
      <c r="AE166" s="308">
        <f t="shared" si="226"/>
        <v>0</v>
      </c>
      <c r="AF166" s="308">
        <f t="shared" si="226"/>
        <v>0</v>
      </c>
      <c r="AG166" s="308">
        <f t="shared" si="226"/>
        <v>10882.989999999998</v>
      </c>
      <c r="AH166" s="308">
        <f t="shared" si="226"/>
        <v>0</v>
      </c>
      <c r="AI166" s="308">
        <f t="shared" si="226"/>
        <v>0</v>
      </c>
      <c r="AJ166" s="308">
        <f t="shared" si="226"/>
        <v>136.39000000000001</v>
      </c>
      <c r="AK166" s="1219">
        <f t="shared" ref="AK166" si="243">+$J166</f>
        <v>906</v>
      </c>
      <c r="AL166" s="1243">
        <f>+N166</f>
        <v>1</v>
      </c>
      <c r="AM166" s="308">
        <f t="shared" si="228"/>
        <v>62.32</v>
      </c>
      <c r="AN166" s="683"/>
      <c r="AO166" s="683"/>
      <c r="AP166" s="683">
        <v>58.32</v>
      </c>
      <c r="AQ166" s="683"/>
      <c r="AR166" s="683"/>
      <c r="AS166" s="683">
        <v>4</v>
      </c>
      <c r="AT166" s="1219">
        <f t="shared" ref="AT166" si="244">+$J166</f>
        <v>906</v>
      </c>
      <c r="AU166" s="1246">
        <f>+O166</f>
        <v>0</v>
      </c>
      <c r="AV166" s="308">
        <f t="shared" si="230"/>
        <v>5939.7</v>
      </c>
      <c r="AW166" s="683"/>
      <c r="AX166" s="683"/>
      <c r="AY166" s="683">
        <v>5895.57</v>
      </c>
      <c r="AZ166" s="683"/>
      <c r="BA166" s="683"/>
      <c r="BB166" s="683">
        <v>44.13</v>
      </c>
      <c r="BC166" s="1219">
        <f t="shared" ref="BC166" si="245">+$J166</f>
        <v>906</v>
      </c>
      <c r="BD166" s="1249">
        <f>+P166</f>
        <v>0</v>
      </c>
      <c r="BE166" s="308">
        <f t="shared" si="232"/>
        <v>4677.59</v>
      </c>
      <c r="BF166" s="683"/>
      <c r="BG166" s="683"/>
      <c r="BH166" s="683">
        <v>4633.46</v>
      </c>
      <c r="BI166" s="683"/>
      <c r="BJ166" s="683"/>
      <c r="BK166" s="683">
        <v>44.13</v>
      </c>
      <c r="BL166" s="1219">
        <f t="shared" ref="BL166" si="246">+$J166</f>
        <v>906</v>
      </c>
      <c r="BM166" s="1252">
        <f>+Q166</f>
        <v>0</v>
      </c>
      <c r="BN166" s="308">
        <f t="shared" si="234"/>
        <v>339.77</v>
      </c>
      <c r="BO166" s="683"/>
      <c r="BP166" s="683"/>
      <c r="BQ166" s="683">
        <v>295.64</v>
      </c>
      <c r="BR166" s="683"/>
      <c r="BS166" s="683"/>
      <c r="BT166" s="683">
        <v>44.13</v>
      </c>
      <c r="BU166" s="1204"/>
      <c r="BV166" s="1205"/>
      <c r="BW166" s="1205"/>
      <c r="BX166" s="1205"/>
      <c r="BY166" s="1205"/>
      <c r="BZ166" s="1205"/>
      <c r="CA166" s="1205"/>
      <c r="CB166" s="1205"/>
      <c r="CC166" s="1206"/>
    </row>
    <row r="167" spans="1:81" s="690" customFormat="1" ht="40.15" customHeight="1" x14ac:dyDescent="0.25">
      <c r="A167" s="673"/>
      <c r="B167" s="1334"/>
      <c r="C167" s="1315"/>
      <c r="D167" s="1097"/>
      <c r="E167" s="1094"/>
      <c r="F167" s="1094"/>
      <c r="G167" s="1094"/>
      <c r="H167" s="1094"/>
      <c r="I167" s="1447"/>
      <c r="J167" s="1220"/>
      <c r="K167" s="1217"/>
      <c r="L167" s="1223"/>
      <c r="M167" s="1226"/>
      <c r="N167" s="1229"/>
      <c r="O167" s="1232"/>
      <c r="P167" s="1235"/>
      <c r="Q167" s="1238"/>
      <c r="R167" s="1220"/>
      <c r="S167" s="377" t="s">
        <v>7875</v>
      </c>
      <c r="T167" s="709" t="s">
        <v>3833</v>
      </c>
      <c r="U167" s="709" t="s">
        <v>3839</v>
      </c>
      <c r="V167" s="709" t="s">
        <v>3842</v>
      </c>
      <c r="W167" s="377" t="s">
        <v>7874</v>
      </c>
      <c r="X167" s="670">
        <v>44562</v>
      </c>
      <c r="Y167" s="670">
        <v>44772</v>
      </c>
      <c r="Z167" s="670"/>
      <c r="AA167" s="670"/>
      <c r="AB167" s="1220"/>
      <c r="AC167" s="1241"/>
      <c r="AD167" s="303">
        <f t="shared" si="226"/>
        <v>4686.46</v>
      </c>
      <c r="AE167" s="303">
        <f t="shared" si="226"/>
        <v>0</v>
      </c>
      <c r="AF167" s="303">
        <f t="shared" si="226"/>
        <v>0</v>
      </c>
      <c r="AG167" s="303">
        <f t="shared" si="226"/>
        <v>4643.32</v>
      </c>
      <c r="AH167" s="303">
        <f t="shared" si="226"/>
        <v>0</v>
      </c>
      <c r="AI167" s="303">
        <f t="shared" si="226"/>
        <v>0</v>
      </c>
      <c r="AJ167" s="303">
        <f t="shared" si="226"/>
        <v>43.14</v>
      </c>
      <c r="AK167" s="1220"/>
      <c r="AL167" s="1244"/>
      <c r="AM167" s="303">
        <f t="shared" si="228"/>
        <v>0</v>
      </c>
      <c r="AN167" s="684"/>
      <c r="AO167" s="684"/>
      <c r="AP167" s="684"/>
      <c r="AQ167" s="684"/>
      <c r="AR167" s="684"/>
      <c r="AS167" s="684"/>
      <c r="AT167" s="1220"/>
      <c r="AU167" s="1247"/>
      <c r="AV167" s="303">
        <f t="shared" si="230"/>
        <v>3280.5299999999997</v>
      </c>
      <c r="AW167" s="684"/>
      <c r="AX167" s="684"/>
      <c r="AY167" s="684">
        <v>3250.33</v>
      </c>
      <c r="AZ167" s="684"/>
      <c r="BA167" s="684"/>
      <c r="BB167" s="684">
        <v>30.2</v>
      </c>
      <c r="BC167" s="1220"/>
      <c r="BD167" s="1250"/>
      <c r="BE167" s="303">
        <f t="shared" si="232"/>
        <v>1405.93</v>
      </c>
      <c r="BF167" s="684"/>
      <c r="BG167" s="684"/>
      <c r="BH167" s="684">
        <v>1392.99</v>
      </c>
      <c r="BI167" s="684"/>
      <c r="BJ167" s="684"/>
      <c r="BK167" s="684">
        <v>12.94</v>
      </c>
      <c r="BL167" s="1220"/>
      <c r="BM167" s="1253"/>
      <c r="BN167" s="303">
        <f t="shared" si="234"/>
        <v>0</v>
      </c>
      <c r="BO167" s="684"/>
      <c r="BP167" s="684"/>
      <c r="BQ167" s="684"/>
      <c r="BR167" s="684"/>
      <c r="BS167" s="684"/>
      <c r="BT167" s="684"/>
      <c r="BU167" s="1207"/>
      <c r="BV167" s="1208"/>
      <c r="BW167" s="1208"/>
      <c r="BX167" s="1208"/>
      <c r="BY167" s="1208"/>
      <c r="BZ167" s="1208"/>
      <c r="CA167" s="1208"/>
      <c r="CB167" s="1208"/>
      <c r="CC167" s="1209"/>
    </row>
    <row r="168" spans="1:81" s="690" customFormat="1" ht="40.15" customHeight="1" x14ac:dyDescent="0.25">
      <c r="A168" s="673"/>
      <c r="B168" s="1334"/>
      <c r="C168" s="1315"/>
      <c r="D168" s="1097"/>
      <c r="E168" s="1094"/>
      <c r="F168" s="1094"/>
      <c r="G168" s="1094"/>
      <c r="H168" s="1094"/>
      <c r="I168" s="1447"/>
      <c r="J168" s="1220"/>
      <c r="K168" s="1217"/>
      <c r="L168" s="1223"/>
      <c r="M168" s="1226"/>
      <c r="N168" s="1229"/>
      <c r="O168" s="1232"/>
      <c r="P168" s="1235"/>
      <c r="Q168" s="1238"/>
      <c r="R168" s="1220"/>
      <c r="S168" s="377" t="s">
        <v>7876</v>
      </c>
      <c r="T168" s="709" t="s">
        <v>3833</v>
      </c>
      <c r="U168" s="709" t="s">
        <v>3839</v>
      </c>
      <c r="V168" s="709" t="s">
        <v>3842</v>
      </c>
      <c r="W168" s="377" t="s">
        <v>7877</v>
      </c>
      <c r="X168" s="670">
        <v>44581</v>
      </c>
      <c r="Y168" s="670">
        <v>44925</v>
      </c>
      <c r="Z168" s="670"/>
      <c r="AA168" s="670"/>
      <c r="AB168" s="1220"/>
      <c r="AC168" s="1241"/>
      <c r="AD168" s="303">
        <f t="shared" si="226"/>
        <v>137</v>
      </c>
      <c r="AE168" s="303">
        <f t="shared" si="226"/>
        <v>137</v>
      </c>
      <c r="AF168" s="303">
        <f t="shared" si="226"/>
        <v>0</v>
      </c>
      <c r="AG168" s="303">
        <f t="shared" si="226"/>
        <v>0</v>
      </c>
      <c r="AH168" s="303">
        <f t="shared" si="226"/>
        <v>0</v>
      </c>
      <c r="AI168" s="303">
        <f t="shared" si="226"/>
        <v>0</v>
      </c>
      <c r="AJ168" s="303">
        <f t="shared" si="226"/>
        <v>0</v>
      </c>
      <c r="AK168" s="1220"/>
      <c r="AL168" s="1244"/>
      <c r="AM168" s="303">
        <f t="shared" si="228"/>
        <v>27.4</v>
      </c>
      <c r="AN168" s="684">
        <v>27.4</v>
      </c>
      <c r="AO168" s="684"/>
      <c r="AP168" s="684"/>
      <c r="AQ168" s="684"/>
      <c r="AR168" s="684"/>
      <c r="AS168" s="684"/>
      <c r="AT168" s="1220"/>
      <c r="AU168" s="1247"/>
      <c r="AV168" s="303">
        <f t="shared" si="230"/>
        <v>41.1</v>
      </c>
      <c r="AW168" s="684">
        <v>41.1</v>
      </c>
      <c r="AX168" s="684"/>
      <c r="AY168" s="684"/>
      <c r="AZ168" s="684"/>
      <c r="BA168" s="684"/>
      <c r="BB168" s="684"/>
      <c r="BC168" s="1220"/>
      <c r="BD168" s="1250"/>
      <c r="BE168" s="303">
        <f t="shared" si="232"/>
        <v>27.4</v>
      </c>
      <c r="BF168" s="684">
        <v>27.4</v>
      </c>
      <c r="BG168" s="684"/>
      <c r="BH168" s="684"/>
      <c r="BI168" s="684"/>
      <c r="BJ168" s="684"/>
      <c r="BK168" s="684"/>
      <c r="BL168" s="1220"/>
      <c r="BM168" s="1253"/>
      <c r="BN168" s="303">
        <f t="shared" si="234"/>
        <v>41.1</v>
      </c>
      <c r="BO168" s="684">
        <v>41.1</v>
      </c>
      <c r="BP168" s="684"/>
      <c r="BQ168" s="684"/>
      <c r="BR168" s="684"/>
      <c r="BS168" s="684"/>
      <c r="BT168" s="684"/>
      <c r="BU168" s="1207"/>
      <c r="BV168" s="1208"/>
      <c r="BW168" s="1208"/>
      <c r="BX168" s="1208"/>
      <c r="BY168" s="1208"/>
      <c r="BZ168" s="1208"/>
      <c r="CA168" s="1208"/>
      <c r="CB168" s="1208"/>
      <c r="CC168" s="1209"/>
    </row>
    <row r="169" spans="1:81" s="690" customFormat="1" ht="40.15" customHeight="1" thickBot="1" x14ac:dyDescent="0.3">
      <c r="A169" s="673"/>
      <c r="B169" s="1334"/>
      <c r="C169" s="1315"/>
      <c r="D169" s="1098"/>
      <c r="E169" s="1095"/>
      <c r="F169" s="1095"/>
      <c r="G169" s="1095"/>
      <c r="H169" s="1095"/>
      <c r="I169" s="1448"/>
      <c r="J169" s="1221"/>
      <c r="K169" s="1218"/>
      <c r="L169" s="1224"/>
      <c r="M169" s="1227"/>
      <c r="N169" s="1230"/>
      <c r="O169" s="1233"/>
      <c r="P169" s="1236"/>
      <c r="Q169" s="1239"/>
      <c r="R169" s="1221"/>
      <c r="S169" s="679"/>
      <c r="T169" s="710"/>
      <c r="U169" s="710"/>
      <c r="V169" s="710"/>
      <c r="W169" s="679"/>
      <c r="X169" s="671"/>
      <c r="Y169" s="671"/>
      <c r="Z169" s="671"/>
      <c r="AA169" s="671"/>
      <c r="AB169" s="1221"/>
      <c r="AC169" s="1242"/>
      <c r="AD169" s="306">
        <f t="shared" si="226"/>
        <v>0</v>
      </c>
      <c r="AE169" s="306">
        <f t="shared" si="226"/>
        <v>0</v>
      </c>
      <c r="AF169" s="306">
        <f t="shared" si="226"/>
        <v>0</v>
      </c>
      <c r="AG169" s="306">
        <f t="shared" si="226"/>
        <v>0</v>
      </c>
      <c r="AH169" s="306">
        <f t="shared" si="226"/>
        <v>0</v>
      </c>
      <c r="AI169" s="306">
        <f t="shared" si="226"/>
        <v>0</v>
      </c>
      <c r="AJ169" s="306">
        <f t="shared" si="226"/>
        <v>0</v>
      </c>
      <c r="AK169" s="1221"/>
      <c r="AL169" s="1245"/>
      <c r="AM169" s="306">
        <f t="shared" si="228"/>
        <v>0</v>
      </c>
      <c r="AN169" s="685"/>
      <c r="AO169" s="685"/>
      <c r="AP169" s="685"/>
      <c r="AQ169" s="685"/>
      <c r="AR169" s="685"/>
      <c r="AS169" s="685"/>
      <c r="AT169" s="1221"/>
      <c r="AU169" s="1248"/>
      <c r="AV169" s="306">
        <f t="shared" si="230"/>
        <v>0</v>
      </c>
      <c r="AW169" s="685"/>
      <c r="AX169" s="685"/>
      <c r="AY169" s="685"/>
      <c r="AZ169" s="685"/>
      <c r="BA169" s="685"/>
      <c r="BB169" s="685"/>
      <c r="BC169" s="1221"/>
      <c r="BD169" s="1251"/>
      <c r="BE169" s="306">
        <f t="shared" si="232"/>
        <v>0</v>
      </c>
      <c r="BF169" s="685"/>
      <c r="BG169" s="685"/>
      <c r="BH169" s="685"/>
      <c r="BI169" s="685"/>
      <c r="BJ169" s="685"/>
      <c r="BK169" s="685"/>
      <c r="BL169" s="1221"/>
      <c r="BM169" s="1254"/>
      <c r="BN169" s="306">
        <f t="shared" si="234"/>
        <v>0</v>
      </c>
      <c r="BO169" s="685"/>
      <c r="BP169" s="685"/>
      <c r="BQ169" s="685"/>
      <c r="BR169" s="685"/>
      <c r="BS169" s="685"/>
      <c r="BT169" s="685"/>
      <c r="BU169" s="1210"/>
      <c r="BV169" s="1211"/>
      <c r="BW169" s="1211"/>
      <c r="BX169" s="1211"/>
      <c r="BY169" s="1211"/>
      <c r="BZ169" s="1211"/>
      <c r="CA169" s="1211"/>
      <c r="CB169" s="1211"/>
      <c r="CC169" s="1212"/>
    </row>
    <row r="170" spans="1:81" s="690" customFormat="1" ht="40.15" customHeight="1" thickTop="1" x14ac:dyDescent="0.25">
      <c r="A170" s="673"/>
      <c r="B170" s="1334"/>
      <c r="C170" s="1315"/>
      <c r="D170" s="1096"/>
      <c r="E170" s="1093"/>
      <c r="F170" s="1093"/>
      <c r="G170" s="1093"/>
      <c r="H170" s="1093" t="s">
        <v>7672</v>
      </c>
      <c r="I170" s="1446">
        <v>2021004540213</v>
      </c>
      <c r="J170" s="1219">
        <v>907</v>
      </c>
      <c r="K170" s="1216" t="str">
        <f>+[28]Metas!K1107</f>
        <v>Plan de Servicios Ciudadanos Digitales elaborado</v>
      </c>
      <c r="L170" s="1222"/>
      <c r="M170" s="1225">
        <f t="shared" ref="M170" si="247">SUM(N170:Q170)/4</f>
        <v>0</v>
      </c>
      <c r="N170" s="1228"/>
      <c r="O170" s="1231"/>
      <c r="P170" s="1234"/>
      <c r="Q170" s="1237"/>
      <c r="R170" s="1219">
        <f>+$J170</f>
        <v>907</v>
      </c>
      <c r="S170" s="677"/>
      <c r="T170" s="708"/>
      <c r="U170" s="708"/>
      <c r="V170" s="708"/>
      <c r="W170" s="677"/>
      <c r="X170" s="669"/>
      <c r="Y170" s="669"/>
      <c r="Z170" s="669"/>
      <c r="AA170" s="669"/>
      <c r="AB170" s="1219">
        <f t="shared" ref="AB170" si="248">+$J170</f>
        <v>907</v>
      </c>
      <c r="AC170" s="1240">
        <f t="shared" ref="AC170" si="249">+L170</f>
        <v>0</v>
      </c>
      <c r="AD170" s="308">
        <f t="shared" si="226"/>
        <v>0</v>
      </c>
      <c r="AE170" s="308">
        <f t="shared" si="226"/>
        <v>0</v>
      </c>
      <c r="AF170" s="308">
        <f t="shared" si="226"/>
        <v>0</v>
      </c>
      <c r="AG170" s="308">
        <f t="shared" si="226"/>
        <v>0</v>
      </c>
      <c r="AH170" s="308">
        <f t="shared" si="226"/>
        <v>0</v>
      </c>
      <c r="AI170" s="308">
        <f t="shared" si="226"/>
        <v>0</v>
      </c>
      <c r="AJ170" s="308">
        <f t="shared" si="226"/>
        <v>0</v>
      </c>
      <c r="AK170" s="1219">
        <f t="shared" ref="AK170" si="250">+$J170</f>
        <v>907</v>
      </c>
      <c r="AL170" s="1243">
        <f t="shared" ref="AL170" si="251">+N170</f>
        <v>0</v>
      </c>
      <c r="AM170" s="308">
        <f t="shared" si="228"/>
        <v>0</v>
      </c>
      <c r="AN170" s="683"/>
      <c r="AO170" s="683"/>
      <c r="AP170" s="683"/>
      <c r="AQ170" s="683"/>
      <c r="AR170" s="683"/>
      <c r="AS170" s="683"/>
      <c r="AT170" s="1219">
        <f t="shared" ref="AT170" si="252">+$J170</f>
        <v>907</v>
      </c>
      <c r="AU170" s="1246">
        <f t="shared" ref="AU170" si="253">+O170</f>
        <v>0</v>
      </c>
      <c r="AV170" s="308">
        <f t="shared" si="230"/>
        <v>0</v>
      </c>
      <c r="AW170" s="683"/>
      <c r="AX170" s="683"/>
      <c r="AY170" s="683"/>
      <c r="AZ170" s="683"/>
      <c r="BA170" s="683"/>
      <c r="BB170" s="683"/>
      <c r="BC170" s="1219">
        <f t="shared" ref="BC170" si="254">+$J170</f>
        <v>907</v>
      </c>
      <c r="BD170" s="1249">
        <f t="shared" ref="BD170" si="255">+P170</f>
        <v>0</v>
      </c>
      <c r="BE170" s="308">
        <f t="shared" si="232"/>
        <v>0</v>
      </c>
      <c r="BF170" s="683"/>
      <c r="BG170" s="683"/>
      <c r="BH170" s="683"/>
      <c r="BI170" s="683"/>
      <c r="BJ170" s="683"/>
      <c r="BK170" s="683"/>
      <c r="BL170" s="1219">
        <f t="shared" ref="BL170" si="256">+$J170</f>
        <v>907</v>
      </c>
      <c r="BM170" s="1252">
        <f t="shared" ref="BM170" si="257">+Q170</f>
        <v>0</v>
      </c>
      <c r="BN170" s="308">
        <f t="shared" si="234"/>
        <v>0</v>
      </c>
      <c r="BO170" s="683"/>
      <c r="BP170" s="683"/>
      <c r="BQ170" s="683"/>
      <c r="BR170" s="683"/>
      <c r="BS170" s="683"/>
      <c r="BT170" s="683"/>
      <c r="BU170" s="1204"/>
      <c r="BV170" s="1205"/>
      <c r="BW170" s="1205"/>
      <c r="BX170" s="1205"/>
      <c r="BY170" s="1205"/>
      <c r="BZ170" s="1205"/>
      <c r="CA170" s="1205"/>
      <c r="CB170" s="1205"/>
      <c r="CC170" s="1206"/>
    </row>
    <row r="171" spans="1:81" s="690" customFormat="1" ht="40.15" customHeight="1" x14ac:dyDescent="0.25">
      <c r="A171" s="673"/>
      <c r="B171" s="1334"/>
      <c r="C171" s="1315"/>
      <c r="D171" s="1097"/>
      <c r="E171" s="1094"/>
      <c r="F171" s="1094"/>
      <c r="G171" s="1094"/>
      <c r="H171" s="1094"/>
      <c r="I171" s="1447"/>
      <c r="J171" s="1220"/>
      <c r="K171" s="1217"/>
      <c r="L171" s="1223"/>
      <c r="M171" s="1226"/>
      <c r="N171" s="1229"/>
      <c r="O171" s="1232"/>
      <c r="P171" s="1235"/>
      <c r="Q171" s="1238"/>
      <c r="R171" s="1220"/>
      <c r="S171" s="678"/>
      <c r="T171" s="709"/>
      <c r="U171" s="709"/>
      <c r="V171" s="709"/>
      <c r="W171" s="678"/>
      <c r="X171" s="670"/>
      <c r="Y171" s="670"/>
      <c r="Z171" s="670"/>
      <c r="AA171" s="670"/>
      <c r="AB171" s="1220"/>
      <c r="AC171" s="1241"/>
      <c r="AD171" s="303">
        <f t="shared" si="226"/>
        <v>0</v>
      </c>
      <c r="AE171" s="303">
        <f t="shared" si="226"/>
        <v>0</v>
      </c>
      <c r="AF171" s="303">
        <f t="shared" si="226"/>
        <v>0</v>
      </c>
      <c r="AG171" s="303">
        <f t="shared" si="226"/>
        <v>0</v>
      </c>
      <c r="AH171" s="303">
        <f t="shared" si="226"/>
        <v>0</v>
      </c>
      <c r="AI171" s="303">
        <f t="shared" si="226"/>
        <v>0</v>
      </c>
      <c r="AJ171" s="303">
        <f t="shared" si="226"/>
        <v>0</v>
      </c>
      <c r="AK171" s="1220"/>
      <c r="AL171" s="1244"/>
      <c r="AM171" s="303">
        <f t="shared" si="228"/>
        <v>0</v>
      </c>
      <c r="AN171" s="684"/>
      <c r="AO171" s="684"/>
      <c r="AP171" s="684"/>
      <c r="AQ171" s="684"/>
      <c r="AR171" s="684"/>
      <c r="AS171" s="684"/>
      <c r="AT171" s="1220"/>
      <c r="AU171" s="1247"/>
      <c r="AV171" s="303">
        <f t="shared" si="230"/>
        <v>0</v>
      </c>
      <c r="AW171" s="684"/>
      <c r="AX171" s="684"/>
      <c r="AY171" s="684"/>
      <c r="AZ171" s="684"/>
      <c r="BA171" s="684"/>
      <c r="BB171" s="684"/>
      <c r="BC171" s="1220"/>
      <c r="BD171" s="1250"/>
      <c r="BE171" s="303">
        <f t="shared" si="232"/>
        <v>0</v>
      </c>
      <c r="BF171" s="684"/>
      <c r="BG171" s="684"/>
      <c r="BH171" s="684"/>
      <c r="BI171" s="684"/>
      <c r="BJ171" s="684"/>
      <c r="BK171" s="684"/>
      <c r="BL171" s="1220"/>
      <c r="BM171" s="1253"/>
      <c r="BN171" s="303">
        <f t="shared" si="234"/>
        <v>0</v>
      </c>
      <c r="BO171" s="684"/>
      <c r="BP171" s="684"/>
      <c r="BQ171" s="684"/>
      <c r="BR171" s="684"/>
      <c r="BS171" s="684"/>
      <c r="BT171" s="684"/>
      <c r="BU171" s="1207"/>
      <c r="BV171" s="1208"/>
      <c r="BW171" s="1208"/>
      <c r="BX171" s="1208"/>
      <c r="BY171" s="1208"/>
      <c r="BZ171" s="1208"/>
      <c r="CA171" s="1208"/>
      <c r="CB171" s="1208"/>
      <c r="CC171" s="1209"/>
    </row>
    <row r="172" spans="1:81" s="690" customFormat="1" ht="40.15" customHeight="1" x14ac:dyDescent="0.25">
      <c r="A172" s="673"/>
      <c r="B172" s="1334"/>
      <c r="C172" s="1315"/>
      <c r="D172" s="1097"/>
      <c r="E172" s="1094"/>
      <c r="F172" s="1094"/>
      <c r="G172" s="1094"/>
      <c r="H172" s="1094"/>
      <c r="I172" s="1447"/>
      <c r="J172" s="1220"/>
      <c r="K172" s="1217"/>
      <c r="L172" s="1223"/>
      <c r="M172" s="1226"/>
      <c r="N172" s="1229"/>
      <c r="O172" s="1232"/>
      <c r="P172" s="1235"/>
      <c r="Q172" s="1238"/>
      <c r="R172" s="1220"/>
      <c r="S172" s="678"/>
      <c r="T172" s="709"/>
      <c r="U172" s="709"/>
      <c r="V172" s="709"/>
      <c r="W172" s="678"/>
      <c r="X172" s="670"/>
      <c r="Y172" s="670"/>
      <c r="Z172" s="670"/>
      <c r="AA172" s="670"/>
      <c r="AB172" s="1220"/>
      <c r="AC172" s="1241"/>
      <c r="AD172" s="303">
        <f t="shared" si="226"/>
        <v>0</v>
      </c>
      <c r="AE172" s="303">
        <f t="shared" si="226"/>
        <v>0</v>
      </c>
      <c r="AF172" s="303">
        <f t="shared" si="226"/>
        <v>0</v>
      </c>
      <c r="AG172" s="303">
        <f t="shared" si="226"/>
        <v>0</v>
      </c>
      <c r="AH172" s="303">
        <f t="shared" si="226"/>
        <v>0</v>
      </c>
      <c r="AI172" s="303">
        <f t="shared" si="226"/>
        <v>0</v>
      </c>
      <c r="AJ172" s="303">
        <f t="shared" si="226"/>
        <v>0</v>
      </c>
      <c r="AK172" s="1220"/>
      <c r="AL172" s="1244"/>
      <c r="AM172" s="303">
        <f t="shared" si="228"/>
        <v>0</v>
      </c>
      <c r="AN172" s="684"/>
      <c r="AO172" s="684"/>
      <c r="AP172" s="684"/>
      <c r="AQ172" s="684"/>
      <c r="AR172" s="684"/>
      <c r="AS172" s="684"/>
      <c r="AT172" s="1220"/>
      <c r="AU172" s="1247"/>
      <c r="AV172" s="303">
        <f t="shared" si="230"/>
        <v>0</v>
      </c>
      <c r="AW172" s="684"/>
      <c r="AX172" s="684"/>
      <c r="AY172" s="684"/>
      <c r="AZ172" s="684"/>
      <c r="BA172" s="684"/>
      <c r="BB172" s="684"/>
      <c r="BC172" s="1220"/>
      <c r="BD172" s="1250"/>
      <c r="BE172" s="303">
        <f t="shared" si="232"/>
        <v>0</v>
      </c>
      <c r="BF172" s="684"/>
      <c r="BG172" s="684"/>
      <c r="BH172" s="684"/>
      <c r="BI172" s="684"/>
      <c r="BJ172" s="684"/>
      <c r="BK172" s="684"/>
      <c r="BL172" s="1220"/>
      <c r="BM172" s="1253"/>
      <c r="BN172" s="303">
        <f t="shared" si="234"/>
        <v>0</v>
      </c>
      <c r="BO172" s="684"/>
      <c r="BP172" s="684"/>
      <c r="BQ172" s="684"/>
      <c r="BR172" s="684"/>
      <c r="BS172" s="684"/>
      <c r="BT172" s="684"/>
      <c r="BU172" s="1207"/>
      <c r="BV172" s="1208"/>
      <c r="BW172" s="1208"/>
      <c r="BX172" s="1208"/>
      <c r="BY172" s="1208"/>
      <c r="BZ172" s="1208"/>
      <c r="CA172" s="1208"/>
      <c r="CB172" s="1208"/>
      <c r="CC172" s="1209"/>
    </row>
    <row r="173" spans="1:81" s="690" customFormat="1" ht="40.15" customHeight="1" thickBot="1" x14ac:dyDescent="0.3">
      <c r="A173" s="673"/>
      <c r="B173" s="1335"/>
      <c r="C173" s="1316"/>
      <c r="D173" s="1098"/>
      <c r="E173" s="1095"/>
      <c r="F173" s="1095"/>
      <c r="G173" s="1095"/>
      <c r="H173" s="1095"/>
      <c r="I173" s="1448"/>
      <c r="J173" s="1221"/>
      <c r="K173" s="1218"/>
      <c r="L173" s="1224"/>
      <c r="M173" s="1227"/>
      <c r="N173" s="1230"/>
      <c r="O173" s="1233"/>
      <c r="P173" s="1236"/>
      <c r="Q173" s="1239"/>
      <c r="R173" s="1221"/>
      <c r="S173" s="679"/>
      <c r="T173" s="710"/>
      <c r="U173" s="710"/>
      <c r="V173" s="710"/>
      <c r="W173" s="679"/>
      <c r="X173" s="671"/>
      <c r="Y173" s="671"/>
      <c r="Z173" s="671"/>
      <c r="AA173" s="671"/>
      <c r="AB173" s="1221"/>
      <c r="AC173" s="1242"/>
      <c r="AD173" s="306">
        <f t="shared" si="226"/>
        <v>0</v>
      </c>
      <c r="AE173" s="306">
        <f t="shared" si="226"/>
        <v>0</v>
      </c>
      <c r="AF173" s="306">
        <f t="shared" si="226"/>
        <v>0</v>
      </c>
      <c r="AG173" s="306">
        <f t="shared" si="226"/>
        <v>0</v>
      </c>
      <c r="AH173" s="306">
        <f t="shared" si="226"/>
        <v>0</v>
      </c>
      <c r="AI173" s="306">
        <f t="shared" si="226"/>
        <v>0</v>
      </c>
      <c r="AJ173" s="306">
        <f t="shared" si="226"/>
        <v>0</v>
      </c>
      <c r="AK173" s="1221"/>
      <c r="AL173" s="1245"/>
      <c r="AM173" s="306">
        <f t="shared" si="228"/>
        <v>0</v>
      </c>
      <c r="AN173" s="685"/>
      <c r="AO173" s="685"/>
      <c r="AP173" s="685"/>
      <c r="AQ173" s="685"/>
      <c r="AR173" s="685"/>
      <c r="AS173" s="685"/>
      <c r="AT173" s="1221"/>
      <c r="AU173" s="1248"/>
      <c r="AV173" s="306">
        <f t="shared" si="230"/>
        <v>0</v>
      </c>
      <c r="AW173" s="685"/>
      <c r="AX173" s="685"/>
      <c r="AY173" s="685"/>
      <c r="AZ173" s="685"/>
      <c r="BA173" s="685"/>
      <c r="BB173" s="685"/>
      <c r="BC173" s="1221"/>
      <c r="BD173" s="1251"/>
      <c r="BE173" s="306">
        <f t="shared" si="232"/>
        <v>0</v>
      </c>
      <c r="BF173" s="685"/>
      <c r="BG173" s="685"/>
      <c r="BH173" s="685"/>
      <c r="BI173" s="685"/>
      <c r="BJ173" s="685"/>
      <c r="BK173" s="685"/>
      <c r="BL173" s="1221"/>
      <c r="BM173" s="1254"/>
      <c r="BN173" s="306">
        <f t="shared" si="234"/>
        <v>0</v>
      </c>
      <c r="BO173" s="685"/>
      <c r="BP173" s="685"/>
      <c r="BQ173" s="685"/>
      <c r="BR173" s="685"/>
      <c r="BS173" s="685"/>
      <c r="BT173" s="685"/>
      <c r="BU173" s="1210"/>
      <c r="BV173" s="1211"/>
      <c r="BW173" s="1211"/>
      <c r="BX173" s="1211"/>
      <c r="BY173" s="1211"/>
      <c r="BZ173" s="1211"/>
      <c r="CA173" s="1211"/>
      <c r="CB173" s="1211"/>
      <c r="CC173" s="1212"/>
    </row>
    <row r="174" spans="1:81" ht="40.15" customHeight="1" thickTop="1" x14ac:dyDescent="0.25"/>
  </sheetData>
  <mergeCells count="1342">
    <mergeCell ref="P170:P173"/>
    <mergeCell ref="Q170:Q173"/>
    <mergeCell ref="R170:R173"/>
    <mergeCell ref="AC162:AC165"/>
    <mergeCell ref="AK162:AK165"/>
    <mergeCell ref="AL162:AL165"/>
    <mergeCell ref="B166:B173"/>
    <mergeCell ref="C166:C173"/>
    <mergeCell ref="D166:D169"/>
    <mergeCell ref="E166:E169"/>
    <mergeCell ref="F166:F169"/>
    <mergeCell ref="G166:G169"/>
    <mergeCell ref="H166:H169"/>
    <mergeCell ref="I166:I169"/>
    <mergeCell ref="J166:J169"/>
    <mergeCell ref="K166:K169"/>
    <mergeCell ref="L166:L169"/>
    <mergeCell ref="M166:M169"/>
    <mergeCell ref="N166:N169"/>
    <mergeCell ref="O166:O169"/>
    <mergeCell ref="P166:P169"/>
    <mergeCell ref="Q166:Q169"/>
    <mergeCell ref="R166:R169"/>
    <mergeCell ref="D170:D173"/>
    <mergeCell ref="E170:E173"/>
    <mergeCell ref="F170:F173"/>
    <mergeCell ref="G170:G173"/>
    <mergeCell ref="H170:H173"/>
    <mergeCell ref="I170:I173"/>
    <mergeCell ref="J170:J173"/>
    <mergeCell ref="K170:K173"/>
    <mergeCell ref="L170:L173"/>
    <mergeCell ref="M170:M173"/>
    <mergeCell ref="N170:N173"/>
    <mergeCell ref="O170:O173"/>
    <mergeCell ref="BK155:BK156"/>
    <mergeCell ref="BN155:BN156"/>
    <mergeCell ref="BO155:BR155"/>
    <mergeCell ref="BS155:BS156"/>
    <mergeCell ref="BT155:BT156"/>
    <mergeCell ref="B158:B165"/>
    <mergeCell ref="C158:C165"/>
    <mergeCell ref="D158:D161"/>
    <mergeCell ref="E158:E161"/>
    <mergeCell ref="F158:F161"/>
    <mergeCell ref="G158:G161"/>
    <mergeCell ref="H158:H161"/>
    <mergeCell ref="I158:I161"/>
    <mergeCell ref="J158:J161"/>
    <mergeCell ref="K158:K161"/>
    <mergeCell ref="L158:L161"/>
    <mergeCell ref="M158:M161"/>
    <mergeCell ref="N158:N161"/>
    <mergeCell ref="O158:O161"/>
    <mergeCell ref="P158:P161"/>
    <mergeCell ref="Q158:Q161"/>
    <mergeCell ref="R158:R161"/>
    <mergeCell ref="AB158:AB161"/>
    <mergeCell ref="AC158:AC161"/>
    <mergeCell ref="AK158:AK161"/>
    <mergeCell ref="AL158:AL161"/>
    <mergeCell ref="AT158:AT161"/>
    <mergeCell ref="AU158:AU161"/>
    <mergeCell ref="BC158:BC161"/>
    <mergeCell ref="F162:F165"/>
    <mergeCell ref="G162:G165"/>
    <mergeCell ref="H162:H165"/>
    <mergeCell ref="AD154:AJ154"/>
    <mergeCell ref="AK154:AK156"/>
    <mergeCell ref="AL154:AL156"/>
    <mergeCell ref="AM154:AS154"/>
    <mergeCell ref="AT154:AT156"/>
    <mergeCell ref="AU154:AU156"/>
    <mergeCell ref="AD155:AD156"/>
    <mergeCell ref="AE155:AH155"/>
    <mergeCell ref="AI155:AI156"/>
    <mergeCell ref="AJ155:AJ156"/>
    <mergeCell ref="AM155:AM156"/>
    <mergeCell ref="AN155:AQ155"/>
    <mergeCell ref="AR155:AR156"/>
    <mergeCell ref="AS155:AS156"/>
    <mergeCell ref="BE155:BE156"/>
    <mergeCell ref="BF155:BI155"/>
    <mergeCell ref="BJ155:BJ156"/>
    <mergeCell ref="AC144:AC147"/>
    <mergeCell ref="AK144:AK147"/>
    <mergeCell ref="AL144:AL147"/>
    <mergeCell ref="AT144:AT147"/>
    <mergeCell ref="AU144:AU147"/>
    <mergeCell ref="BC144:BC147"/>
    <mergeCell ref="BD144:BD147"/>
    <mergeCell ref="BL144:BL147"/>
    <mergeCell ref="BM144:BM147"/>
    <mergeCell ref="BU147:CC147"/>
    <mergeCell ref="B149:B152"/>
    <mergeCell ref="C150:H150"/>
    <mergeCell ref="R150:S150"/>
    <mergeCell ref="AB150:AJ150"/>
    <mergeCell ref="AT150:BB150"/>
    <mergeCell ref="BL150:BT150"/>
    <mergeCell ref="C151:H152"/>
    <mergeCell ref="R151:S152"/>
    <mergeCell ref="AB151:AJ152"/>
    <mergeCell ref="AT151:BB152"/>
    <mergeCell ref="BL151:BT152"/>
    <mergeCell ref="L152:Q152"/>
    <mergeCell ref="T152:V152"/>
    <mergeCell ref="W152:AA152"/>
    <mergeCell ref="AK152:AM152"/>
    <mergeCell ref="AN152:AS152"/>
    <mergeCell ref="BC152:BE152"/>
    <mergeCell ref="BF152:BK152"/>
    <mergeCell ref="BU152:BW152"/>
    <mergeCell ref="BX152:CC152"/>
    <mergeCell ref="C136:C147"/>
    <mergeCell ref="BM136:BM139"/>
    <mergeCell ref="D140:D143"/>
    <mergeCell ref="E140:E143"/>
    <mergeCell ref="F140:F143"/>
    <mergeCell ref="G140:G143"/>
    <mergeCell ref="H140:H143"/>
    <mergeCell ref="I140:I143"/>
    <mergeCell ref="J140:J143"/>
    <mergeCell ref="K140:K143"/>
    <mergeCell ref="L140:L143"/>
    <mergeCell ref="M140:M143"/>
    <mergeCell ref="N140:N143"/>
    <mergeCell ref="O140:O143"/>
    <mergeCell ref="P140:P143"/>
    <mergeCell ref="Q140:Q143"/>
    <mergeCell ref="R140:R143"/>
    <mergeCell ref="AB140:AB143"/>
    <mergeCell ref="AC140:AC143"/>
    <mergeCell ref="AK140:AK143"/>
    <mergeCell ref="AL140:AL143"/>
    <mergeCell ref="AT140:AT143"/>
    <mergeCell ref="AU140:AU143"/>
    <mergeCell ref="BC140:BC143"/>
    <mergeCell ref="BD140:BD143"/>
    <mergeCell ref="BL140:BL143"/>
    <mergeCell ref="BM140:BM143"/>
    <mergeCell ref="D136:D139"/>
    <mergeCell ref="E136:E139"/>
    <mergeCell ref="F136:F139"/>
    <mergeCell ref="G136:G139"/>
    <mergeCell ref="H136:H139"/>
    <mergeCell ref="I136:I139"/>
    <mergeCell ref="J136:J139"/>
    <mergeCell ref="K136:K139"/>
    <mergeCell ref="L136:L139"/>
    <mergeCell ref="M136:M139"/>
    <mergeCell ref="N136:N139"/>
    <mergeCell ref="O136:O139"/>
    <mergeCell ref="P136:P139"/>
    <mergeCell ref="Q136:Q139"/>
    <mergeCell ref="R136:R139"/>
    <mergeCell ref="AB136:AB139"/>
    <mergeCell ref="D144:D147"/>
    <mergeCell ref="E144:E147"/>
    <mergeCell ref="F144:F147"/>
    <mergeCell ref="G144:G147"/>
    <mergeCell ref="H144:H147"/>
    <mergeCell ref="I144:I147"/>
    <mergeCell ref="J144:J147"/>
    <mergeCell ref="K144:K147"/>
    <mergeCell ref="L144:L147"/>
    <mergeCell ref="M144:M147"/>
    <mergeCell ref="N144:N147"/>
    <mergeCell ref="O144:O147"/>
    <mergeCell ref="P144:P147"/>
    <mergeCell ref="Q144:Q147"/>
    <mergeCell ref="R144:R147"/>
    <mergeCell ref="AB144:AB147"/>
    <mergeCell ref="F132:F135"/>
    <mergeCell ref="G132:G135"/>
    <mergeCell ref="H132:H135"/>
    <mergeCell ref="I132:I135"/>
    <mergeCell ref="J132:J135"/>
    <mergeCell ref="K132:K135"/>
    <mergeCell ref="L132:L135"/>
    <mergeCell ref="M132:M135"/>
    <mergeCell ref="N132:N135"/>
    <mergeCell ref="O132:O135"/>
    <mergeCell ref="P132:P135"/>
    <mergeCell ref="Q132:Q135"/>
    <mergeCell ref="R132:R135"/>
    <mergeCell ref="AB132:AB135"/>
    <mergeCell ref="AC132:AC135"/>
    <mergeCell ref="AK132:AK135"/>
    <mergeCell ref="AL132:AL135"/>
    <mergeCell ref="J128:J131"/>
    <mergeCell ref="K128:K131"/>
    <mergeCell ref="L128:L131"/>
    <mergeCell ref="M128:M131"/>
    <mergeCell ref="N128:N131"/>
    <mergeCell ref="O128:O131"/>
    <mergeCell ref="P128:P131"/>
    <mergeCell ref="Q128:Q131"/>
    <mergeCell ref="R128:R131"/>
    <mergeCell ref="AB128:AB131"/>
    <mergeCell ref="AC128:AC131"/>
    <mergeCell ref="AK128:AK131"/>
    <mergeCell ref="AL128:AL131"/>
    <mergeCell ref="AT128:AT131"/>
    <mergeCell ref="AU128:AU131"/>
    <mergeCell ref="BC128:BC131"/>
    <mergeCell ref="BD128:BD131"/>
    <mergeCell ref="D124:D127"/>
    <mergeCell ref="E124:E127"/>
    <mergeCell ref="F124:F127"/>
    <mergeCell ref="G124:G127"/>
    <mergeCell ref="H124:H127"/>
    <mergeCell ref="I124:I127"/>
    <mergeCell ref="J124:J127"/>
    <mergeCell ref="K124:K127"/>
    <mergeCell ref="L124:L127"/>
    <mergeCell ref="M124:M127"/>
    <mergeCell ref="N124:N127"/>
    <mergeCell ref="O124:O127"/>
    <mergeCell ref="P124:P127"/>
    <mergeCell ref="Q124:Q127"/>
    <mergeCell ref="R124:R127"/>
    <mergeCell ref="AB124:AB127"/>
    <mergeCell ref="AC124:AC127"/>
    <mergeCell ref="H120:H123"/>
    <mergeCell ref="I120:I123"/>
    <mergeCell ref="J120:J123"/>
    <mergeCell ref="K120:K123"/>
    <mergeCell ref="L120:L123"/>
    <mergeCell ref="M120:M123"/>
    <mergeCell ref="N120:N123"/>
    <mergeCell ref="O120:O123"/>
    <mergeCell ref="P120:P123"/>
    <mergeCell ref="Q120:Q123"/>
    <mergeCell ref="R120:R123"/>
    <mergeCell ref="AB120:AB123"/>
    <mergeCell ref="AC120:AC123"/>
    <mergeCell ref="AK120:AK123"/>
    <mergeCell ref="AL120:AL123"/>
    <mergeCell ref="AT120:AT123"/>
    <mergeCell ref="AU120:AU123"/>
    <mergeCell ref="BL112:BL115"/>
    <mergeCell ref="BM112:BM115"/>
    <mergeCell ref="D116:D119"/>
    <mergeCell ref="E116:E119"/>
    <mergeCell ref="F116:F119"/>
    <mergeCell ref="G116:G119"/>
    <mergeCell ref="H116:H119"/>
    <mergeCell ref="I116:I119"/>
    <mergeCell ref="J116:J119"/>
    <mergeCell ref="K116:K119"/>
    <mergeCell ref="L116:L119"/>
    <mergeCell ref="M116:M119"/>
    <mergeCell ref="N116:N119"/>
    <mergeCell ref="O116:O119"/>
    <mergeCell ref="P116:P119"/>
    <mergeCell ref="Q116:Q119"/>
    <mergeCell ref="R116:R119"/>
    <mergeCell ref="AB116:AB119"/>
    <mergeCell ref="AC116:AC119"/>
    <mergeCell ref="AK116:AK119"/>
    <mergeCell ref="AL116:AL119"/>
    <mergeCell ref="AT116:AT119"/>
    <mergeCell ref="AU116:AU119"/>
    <mergeCell ref="BC116:BC119"/>
    <mergeCell ref="BD116:BD119"/>
    <mergeCell ref="BL116:BL119"/>
    <mergeCell ref="BM116:BM119"/>
    <mergeCell ref="J112:J115"/>
    <mergeCell ref="K112:K115"/>
    <mergeCell ref="L112:L115"/>
    <mergeCell ref="M112:M115"/>
    <mergeCell ref="N112:N115"/>
    <mergeCell ref="AT112:AT115"/>
    <mergeCell ref="AU112:AU115"/>
    <mergeCell ref="BC112:BC115"/>
    <mergeCell ref="BD112:BD115"/>
    <mergeCell ref="J108:J111"/>
    <mergeCell ref="K108:K111"/>
    <mergeCell ref="L108:L111"/>
    <mergeCell ref="M108:M111"/>
    <mergeCell ref="N108:N111"/>
    <mergeCell ref="O108:O111"/>
    <mergeCell ref="P108:P111"/>
    <mergeCell ref="Q108:Q111"/>
    <mergeCell ref="R108:R111"/>
    <mergeCell ref="AB108:AB111"/>
    <mergeCell ref="AC108:AC111"/>
    <mergeCell ref="AK108:AK111"/>
    <mergeCell ref="AL108:AL111"/>
    <mergeCell ref="AT108:AT111"/>
    <mergeCell ref="AU108:AU111"/>
    <mergeCell ref="BC108:BC111"/>
    <mergeCell ref="BD108:BD111"/>
    <mergeCell ref="J104:J107"/>
    <mergeCell ref="K104:K107"/>
    <mergeCell ref="L104:L107"/>
    <mergeCell ref="M104:M107"/>
    <mergeCell ref="N104:N107"/>
    <mergeCell ref="O104:O107"/>
    <mergeCell ref="P104:P107"/>
    <mergeCell ref="Q104:Q107"/>
    <mergeCell ref="R104:R107"/>
    <mergeCell ref="O112:O115"/>
    <mergeCell ref="P112:P115"/>
    <mergeCell ref="Q112:Q115"/>
    <mergeCell ref="R112:R115"/>
    <mergeCell ref="AB112:AB115"/>
    <mergeCell ref="AC112:AC115"/>
    <mergeCell ref="AK112:AK115"/>
    <mergeCell ref="AL112:AL115"/>
    <mergeCell ref="AC96:AC99"/>
    <mergeCell ref="AK96:AK99"/>
    <mergeCell ref="AL96:AL99"/>
    <mergeCell ref="AT96:AT99"/>
    <mergeCell ref="AU96:AU99"/>
    <mergeCell ref="BC96:BC99"/>
    <mergeCell ref="BD96:BD99"/>
    <mergeCell ref="BL96:BL99"/>
    <mergeCell ref="BM96:BM99"/>
    <mergeCell ref="I92:I95"/>
    <mergeCell ref="J92:J95"/>
    <mergeCell ref="K92:K95"/>
    <mergeCell ref="L92:L95"/>
    <mergeCell ref="M92:M95"/>
    <mergeCell ref="B100:B147"/>
    <mergeCell ref="C100:C135"/>
    <mergeCell ref="D100:D103"/>
    <mergeCell ref="E100:E103"/>
    <mergeCell ref="F100:F103"/>
    <mergeCell ref="G100:G103"/>
    <mergeCell ref="H100:H103"/>
    <mergeCell ref="I100:I103"/>
    <mergeCell ref="J100:J103"/>
    <mergeCell ref="K100:K103"/>
    <mergeCell ref="L100:L103"/>
    <mergeCell ref="M100:M103"/>
    <mergeCell ref="N100:N103"/>
    <mergeCell ref="O100:O103"/>
    <mergeCell ref="P100:P103"/>
    <mergeCell ref="Q100:Q103"/>
    <mergeCell ref="R100:R103"/>
    <mergeCell ref="D104:D107"/>
    <mergeCell ref="C96:C99"/>
    <mergeCell ref="D96:D99"/>
    <mergeCell ref="E96:E99"/>
    <mergeCell ref="F96:F99"/>
    <mergeCell ref="G96:G99"/>
    <mergeCell ref="H96:H99"/>
    <mergeCell ref="I96:I99"/>
    <mergeCell ref="J96:J99"/>
    <mergeCell ref="K96:K99"/>
    <mergeCell ref="L96:L99"/>
    <mergeCell ref="M96:M99"/>
    <mergeCell ref="N96:N99"/>
    <mergeCell ref="O96:O99"/>
    <mergeCell ref="P96:P99"/>
    <mergeCell ref="Q96:Q99"/>
    <mergeCell ref="R96:R99"/>
    <mergeCell ref="AB96:AB99"/>
    <mergeCell ref="N92:N95"/>
    <mergeCell ref="O92:O95"/>
    <mergeCell ref="P92:P95"/>
    <mergeCell ref="Q92:Q95"/>
    <mergeCell ref="R92:R95"/>
    <mergeCell ref="AB92:AB95"/>
    <mergeCell ref="AC92:AC95"/>
    <mergeCell ref="AK92:AK95"/>
    <mergeCell ref="AL92:AL95"/>
    <mergeCell ref="AT92:AT95"/>
    <mergeCell ref="AU92:AU95"/>
    <mergeCell ref="BC92:BC95"/>
    <mergeCell ref="BL84:BL87"/>
    <mergeCell ref="BM84:BM87"/>
    <mergeCell ref="D88:D91"/>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AB88:AB91"/>
    <mergeCell ref="AC88:AC91"/>
    <mergeCell ref="AK88:AK91"/>
    <mergeCell ref="AL88:AL91"/>
    <mergeCell ref="AT88:AT91"/>
    <mergeCell ref="AU88:AU91"/>
    <mergeCell ref="BC88:BC91"/>
    <mergeCell ref="BD88:BD91"/>
    <mergeCell ref="BL88:BL91"/>
    <mergeCell ref="BM88:BM91"/>
    <mergeCell ref="J84:J87"/>
    <mergeCell ref="K84:K87"/>
    <mergeCell ref="L84:L87"/>
    <mergeCell ref="M84:M87"/>
    <mergeCell ref="N84:N87"/>
    <mergeCell ref="O84:O87"/>
    <mergeCell ref="P84:P87"/>
    <mergeCell ref="Q84:Q87"/>
    <mergeCell ref="R84:R87"/>
    <mergeCell ref="AB84:AB87"/>
    <mergeCell ref="AC84:AC87"/>
    <mergeCell ref="AK84:AK87"/>
    <mergeCell ref="AL84:AL87"/>
    <mergeCell ref="AT84:AT87"/>
    <mergeCell ref="AU84:AU87"/>
    <mergeCell ref="BC84:BC87"/>
    <mergeCell ref="BD84:BD87"/>
    <mergeCell ref="BD76:BD79"/>
    <mergeCell ref="BL76:BL79"/>
    <mergeCell ref="BM76:BM79"/>
    <mergeCell ref="C80:C95"/>
    <mergeCell ref="D80:D83"/>
    <mergeCell ref="E80:E83"/>
    <mergeCell ref="F80:F83"/>
    <mergeCell ref="G80:G83"/>
    <mergeCell ref="H80:H83"/>
    <mergeCell ref="I80:I83"/>
    <mergeCell ref="J80:J83"/>
    <mergeCell ref="K80:K83"/>
    <mergeCell ref="L80:L83"/>
    <mergeCell ref="M80:M83"/>
    <mergeCell ref="N80:N83"/>
    <mergeCell ref="O80:O83"/>
    <mergeCell ref="P80:P83"/>
    <mergeCell ref="Q80:Q83"/>
    <mergeCell ref="R80:R83"/>
    <mergeCell ref="AB80:AB83"/>
    <mergeCell ref="AC80:AC83"/>
    <mergeCell ref="AK80:AK83"/>
    <mergeCell ref="AL80:AL83"/>
    <mergeCell ref="AT80:AT83"/>
    <mergeCell ref="AU80:AU83"/>
    <mergeCell ref="BC80:BC83"/>
    <mergeCell ref="BD80:BD83"/>
    <mergeCell ref="BL80:BL83"/>
    <mergeCell ref="BM80:BM83"/>
    <mergeCell ref="D84:D87"/>
    <mergeCell ref="E84:E87"/>
    <mergeCell ref="F84:F87"/>
    <mergeCell ref="AB72:AB75"/>
    <mergeCell ref="AC72:AC75"/>
    <mergeCell ref="AK72:AK75"/>
    <mergeCell ref="AL72:AL75"/>
    <mergeCell ref="AT72:AT75"/>
    <mergeCell ref="AU72:AU75"/>
    <mergeCell ref="BC72:BC75"/>
    <mergeCell ref="BD72:BD75"/>
    <mergeCell ref="BL72:BL75"/>
    <mergeCell ref="BM72:BM75"/>
    <mergeCell ref="D76:D79"/>
    <mergeCell ref="E76:E79"/>
    <mergeCell ref="F76:F79"/>
    <mergeCell ref="G76:G79"/>
    <mergeCell ref="H76:H79"/>
    <mergeCell ref="I76:I79"/>
    <mergeCell ref="J76:J79"/>
    <mergeCell ref="K76:K79"/>
    <mergeCell ref="L76:L79"/>
    <mergeCell ref="M76:M79"/>
    <mergeCell ref="N76:N79"/>
    <mergeCell ref="O76:O79"/>
    <mergeCell ref="P76:P79"/>
    <mergeCell ref="Q76:Q79"/>
    <mergeCell ref="R76:R79"/>
    <mergeCell ref="AB76:AB79"/>
    <mergeCell ref="AC76:AC79"/>
    <mergeCell ref="AK76:AK79"/>
    <mergeCell ref="AL76:AL79"/>
    <mergeCell ref="AT76:AT79"/>
    <mergeCell ref="AU76:AU79"/>
    <mergeCell ref="BC76:BC79"/>
    <mergeCell ref="BD64:BD67"/>
    <mergeCell ref="BL64:BL67"/>
    <mergeCell ref="BM64:BM67"/>
    <mergeCell ref="D68:D71"/>
    <mergeCell ref="E68:E71"/>
    <mergeCell ref="F68:F71"/>
    <mergeCell ref="G68:G71"/>
    <mergeCell ref="H68:H71"/>
    <mergeCell ref="I68:I71"/>
    <mergeCell ref="J68:J71"/>
    <mergeCell ref="K68:K71"/>
    <mergeCell ref="L68:L71"/>
    <mergeCell ref="M68:M71"/>
    <mergeCell ref="N68:N71"/>
    <mergeCell ref="O68:O71"/>
    <mergeCell ref="P68:P71"/>
    <mergeCell ref="Q68:Q71"/>
    <mergeCell ref="R68:R71"/>
    <mergeCell ref="AB68:AB71"/>
    <mergeCell ref="AC68:AC71"/>
    <mergeCell ref="AK68:AK71"/>
    <mergeCell ref="AL68:AL71"/>
    <mergeCell ref="AT68:AT71"/>
    <mergeCell ref="AU68:AU71"/>
    <mergeCell ref="BC68:BC71"/>
    <mergeCell ref="BD68:BD71"/>
    <mergeCell ref="BL68:BL71"/>
    <mergeCell ref="BM68:BM71"/>
    <mergeCell ref="AB60:AB63"/>
    <mergeCell ref="AC60:AC63"/>
    <mergeCell ref="AK60:AK63"/>
    <mergeCell ref="AL60:AL63"/>
    <mergeCell ref="AT60:AT63"/>
    <mergeCell ref="AU60:AU63"/>
    <mergeCell ref="BC60:BC63"/>
    <mergeCell ref="BD60:BD63"/>
    <mergeCell ref="BL60:BL63"/>
    <mergeCell ref="BM60:BM63"/>
    <mergeCell ref="D64:D67"/>
    <mergeCell ref="E64:E67"/>
    <mergeCell ref="F64:F67"/>
    <mergeCell ref="G64:G67"/>
    <mergeCell ref="H64:H67"/>
    <mergeCell ref="I64:I67"/>
    <mergeCell ref="J64:J67"/>
    <mergeCell ref="K64:K67"/>
    <mergeCell ref="L64:L67"/>
    <mergeCell ref="M64:M67"/>
    <mergeCell ref="N64:N67"/>
    <mergeCell ref="O64:O67"/>
    <mergeCell ref="P64:P67"/>
    <mergeCell ref="Q64:Q67"/>
    <mergeCell ref="R64:R67"/>
    <mergeCell ref="AB64:AB67"/>
    <mergeCell ref="AC64:AC67"/>
    <mergeCell ref="AK64:AK67"/>
    <mergeCell ref="AL64:AL67"/>
    <mergeCell ref="AT64:AT67"/>
    <mergeCell ref="AU64:AU67"/>
    <mergeCell ref="BC64:BC67"/>
    <mergeCell ref="B60:B99"/>
    <mergeCell ref="C60:C79"/>
    <mergeCell ref="D60:D63"/>
    <mergeCell ref="E60:E63"/>
    <mergeCell ref="F60:F63"/>
    <mergeCell ref="G60:G63"/>
    <mergeCell ref="H60:H63"/>
    <mergeCell ref="I60:I63"/>
    <mergeCell ref="J60:J63"/>
    <mergeCell ref="K60:K63"/>
    <mergeCell ref="L60:L63"/>
    <mergeCell ref="M60:M63"/>
    <mergeCell ref="N60:N63"/>
    <mergeCell ref="O60:O63"/>
    <mergeCell ref="P60:P63"/>
    <mergeCell ref="Q60:Q63"/>
    <mergeCell ref="R60:R63"/>
    <mergeCell ref="D72:D75"/>
    <mergeCell ref="E72:E75"/>
    <mergeCell ref="F72:F75"/>
    <mergeCell ref="G72:G75"/>
    <mergeCell ref="H72:H75"/>
    <mergeCell ref="I72:I75"/>
    <mergeCell ref="J72:J75"/>
    <mergeCell ref="K72:K75"/>
    <mergeCell ref="L72:L75"/>
    <mergeCell ref="M72:M75"/>
    <mergeCell ref="N72:N75"/>
    <mergeCell ref="O72:O75"/>
    <mergeCell ref="P72:P75"/>
    <mergeCell ref="Q72:Q75"/>
    <mergeCell ref="R72:R75"/>
    <mergeCell ref="AT52:AT55"/>
    <mergeCell ref="AU52:AU55"/>
    <mergeCell ref="BC52:BC55"/>
    <mergeCell ref="BD52:BD55"/>
    <mergeCell ref="BL52:BL55"/>
    <mergeCell ref="BM52:BM55"/>
    <mergeCell ref="D56:D59"/>
    <mergeCell ref="E56:E59"/>
    <mergeCell ref="F56:F59"/>
    <mergeCell ref="G56:G59"/>
    <mergeCell ref="H56:H59"/>
    <mergeCell ref="I56:I59"/>
    <mergeCell ref="J56:J59"/>
    <mergeCell ref="K56:K59"/>
    <mergeCell ref="L56:L59"/>
    <mergeCell ref="M56:M59"/>
    <mergeCell ref="N56:N59"/>
    <mergeCell ref="O56:O59"/>
    <mergeCell ref="P56:P59"/>
    <mergeCell ref="Q56:Q59"/>
    <mergeCell ref="R56:R59"/>
    <mergeCell ref="AB56:AB59"/>
    <mergeCell ref="AC56:AC59"/>
    <mergeCell ref="AK56:AK59"/>
    <mergeCell ref="AL56:AL59"/>
    <mergeCell ref="AT56:AT59"/>
    <mergeCell ref="AU56:AU59"/>
    <mergeCell ref="BC56:BC59"/>
    <mergeCell ref="BD56:BD59"/>
    <mergeCell ref="BL56:BL59"/>
    <mergeCell ref="BM56:BM59"/>
    <mergeCell ref="BL44:BL47"/>
    <mergeCell ref="BM44:BM47"/>
    <mergeCell ref="R48:R51"/>
    <mergeCell ref="AB48:AB51"/>
    <mergeCell ref="AC48:AC51"/>
    <mergeCell ref="AK48:AK51"/>
    <mergeCell ref="AL48:AL51"/>
    <mergeCell ref="AT48:AT51"/>
    <mergeCell ref="AU48:AU51"/>
    <mergeCell ref="BC48:BC51"/>
    <mergeCell ref="BD48:BD51"/>
    <mergeCell ref="BL48:BL51"/>
    <mergeCell ref="BM48:BM51"/>
    <mergeCell ref="D52:D55"/>
    <mergeCell ref="E52:E55"/>
    <mergeCell ref="F52:F55"/>
    <mergeCell ref="G52:G55"/>
    <mergeCell ref="H52:H55"/>
    <mergeCell ref="I52:I55"/>
    <mergeCell ref="J52:J55"/>
    <mergeCell ref="K52:K55"/>
    <mergeCell ref="L52:L55"/>
    <mergeCell ref="M52:M55"/>
    <mergeCell ref="N52:N55"/>
    <mergeCell ref="O52:O55"/>
    <mergeCell ref="P52:P55"/>
    <mergeCell ref="Q52:Q55"/>
    <mergeCell ref="R52:R55"/>
    <mergeCell ref="AB52:AB55"/>
    <mergeCell ref="AC52:AC55"/>
    <mergeCell ref="AK52:AK55"/>
    <mergeCell ref="AL52:AL55"/>
    <mergeCell ref="J44:J47"/>
    <mergeCell ref="K44:K47"/>
    <mergeCell ref="L44:L47"/>
    <mergeCell ref="M44:M47"/>
    <mergeCell ref="N44:N47"/>
    <mergeCell ref="O44:O47"/>
    <mergeCell ref="P44:P47"/>
    <mergeCell ref="Q44:Q47"/>
    <mergeCell ref="R44:R47"/>
    <mergeCell ref="AB44:AB47"/>
    <mergeCell ref="AC44:AC47"/>
    <mergeCell ref="AK44:AK47"/>
    <mergeCell ref="AL44:AL47"/>
    <mergeCell ref="AT44:AT47"/>
    <mergeCell ref="AU44:AU47"/>
    <mergeCell ref="BC44:BC47"/>
    <mergeCell ref="BD44:BD47"/>
    <mergeCell ref="B40:B59"/>
    <mergeCell ref="C40:C47"/>
    <mergeCell ref="D40:D43"/>
    <mergeCell ref="E40:E43"/>
    <mergeCell ref="F40:F43"/>
    <mergeCell ref="G40:G43"/>
    <mergeCell ref="H40:H43"/>
    <mergeCell ref="I40:I43"/>
    <mergeCell ref="J40:J43"/>
    <mergeCell ref="K40:K43"/>
    <mergeCell ref="L40:L43"/>
    <mergeCell ref="M40:M43"/>
    <mergeCell ref="N40:N43"/>
    <mergeCell ref="O40:O43"/>
    <mergeCell ref="P40:P43"/>
    <mergeCell ref="Q40:Q43"/>
    <mergeCell ref="R40:R43"/>
    <mergeCell ref="C48:C59"/>
    <mergeCell ref="D48:D51"/>
    <mergeCell ref="E48:E51"/>
    <mergeCell ref="F48:F51"/>
    <mergeCell ref="G48:G51"/>
    <mergeCell ref="H48:H51"/>
    <mergeCell ref="I48:I51"/>
    <mergeCell ref="J48:J51"/>
    <mergeCell ref="K48:K51"/>
    <mergeCell ref="L48:L51"/>
    <mergeCell ref="M48:M51"/>
    <mergeCell ref="N48:N51"/>
    <mergeCell ref="O48:O51"/>
    <mergeCell ref="P48:P51"/>
    <mergeCell ref="Q48:Q51"/>
    <mergeCell ref="BM31:BM35"/>
    <mergeCell ref="D36:D39"/>
    <mergeCell ref="E36:E39"/>
    <mergeCell ref="F36:F39"/>
    <mergeCell ref="G36:G39"/>
    <mergeCell ref="H36:H39"/>
    <mergeCell ref="I36:I39"/>
    <mergeCell ref="J36:J39"/>
    <mergeCell ref="K36:K39"/>
    <mergeCell ref="L36:L39"/>
    <mergeCell ref="M36:M39"/>
    <mergeCell ref="N36:N39"/>
    <mergeCell ref="O36:O39"/>
    <mergeCell ref="P36:P39"/>
    <mergeCell ref="Q36:Q39"/>
    <mergeCell ref="R36:R39"/>
    <mergeCell ref="AB36:AB39"/>
    <mergeCell ref="AC36:AC39"/>
    <mergeCell ref="AK36:AK39"/>
    <mergeCell ref="AL36:AL39"/>
    <mergeCell ref="AT36:AT39"/>
    <mergeCell ref="AU36:AU39"/>
    <mergeCell ref="BC36:BC39"/>
    <mergeCell ref="BD36:BD39"/>
    <mergeCell ref="BL36:BL39"/>
    <mergeCell ref="BM36:BM39"/>
    <mergeCell ref="AB31:AB35"/>
    <mergeCell ref="AC31:AC35"/>
    <mergeCell ref="AK31:AK35"/>
    <mergeCell ref="AL31:AL35"/>
    <mergeCell ref="B11:B39"/>
    <mergeCell ref="C31:C39"/>
    <mergeCell ref="D31:D35"/>
    <mergeCell ref="E31:E35"/>
    <mergeCell ref="F31:F35"/>
    <mergeCell ref="G31:G35"/>
    <mergeCell ref="H31:H35"/>
    <mergeCell ref="I31:I35"/>
    <mergeCell ref="J31:J35"/>
    <mergeCell ref="K31:K35"/>
    <mergeCell ref="L31:L35"/>
    <mergeCell ref="M31:M35"/>
    <mergeCell ref="N31:N35"/>
    <mergeCell ref="O31:O35"/>
    <mergeCell ref="P31:P35"/>
    <mergeCell ref="Q31:Q35"/>
    <mergeCell ref="R31:R35"/>
    <mergeCell ref="C11:C22"/>
    <mergeCell ref="C23:C26"/>
    <mergeCell ref="C27:C30"/>
    <mergeCell ref="N27:N30"/>
    <mergeCell ref="O27:O30"/>
    <mergeCell ref="P27:P30"/>
    <mergeCell ref="Q27:Q30"/>
    <mergeCell ref="M23:M26"/>
    <mergeCell ref="N23:N26"/>
    <mergeCell ref="D11:D14"/>
    <mergeCell ref="E11:E14"/>
    <mergeCell ref="F11:F14"/>
    <mergeCell ref="G11:G14"/>
    <mergeCell ref="H11:H14"/>
    <mergeCell ref="I11:I14"/>
    <mergeCell ref="BU139:CC139"/>
    <mergeCell ref="BU140:CC140"/>
    <mergeCell ref="BU141:CC141"/>
    <mergeCell ref="BU142:CC142"/>
    <mergeCell ref="BU143:CC143"/>
    <mergeCell ref="BU144:CC144"/>
    <mergeCell ref="BU145:CC145"/>
    <mergeCell ref="BU146:CC146"/>
    <mergeCell ref="AC136:AC139"/>
    <mergeCell ref="AK136:AK139"/>
    <mergeCell ref="AL136:AL139"/>
    <mergeCell ref="AT136:AT139"/>
    <mergeCell ref="AU136:AU139"/>
    <mergeCell ref="BU131:CC131"/>
    <mergeCell ref="BU132:CC132"/>
    <mergeCell ref="BU133:CC133"/>
    <mergeCell ref="BU134:CC134"/>
    <mergeCell ref="BU135:CC135"/>
    <mergeCell ref="BU136:CC136"/>
    <mergeCell ref="BU137:CC137"/>
    <mergeCell ref="BU138:CC138"/>
    <mergeCell ref="BL128:BL131"/>
    <mergeCell ref="BM128:BM131"/>
    <mergeCell ref="AT132:AT135"/>
    <mergeCell ref="AU132:AU135"/>
    <mergeCell ref="BC132:BC135"/>
    <mergeCell ref="BD132:BD135"/>
    <mergeCell ref="BL132:BL135"/>
    <mergeCell ref="BM132:BM135"/>
    <mergeCell ref="BC136:BC139"/>
    <mergeCell ref="BD136:BD139"/>
    <mergeCell ref="BL136:BL139"/>
    <mergeCell ref="BU123:CC123"/>
    <mergeCell ref="BU124:CC124"/>
    <mergeCell ref="BU125:CC125"/>
    <mergeCell ref="BU126:CC126"/>
    <mergeCell ref="BU127:CC127"/>
    <mergeCell ref="BU128:CC128"/>
    <mergeCell ref="BU129:CC129"/>
    <mergeCell ref="BU130:CC130"/>
    <mergeCell ref="BC120:BC123"/>
    <mergeCell ref="BD120:BD123"/>
    <mergeCell ref="BL120:BL123"/>
    <mergeCell ref="BM120:BM123"/>
    <mergeCell ref="AK124:AK127"/>
    <mergeCell ref="AL124:AL127"/>
    <mergeCell ref="AT124:AT127"/>
    <mergeCell ref="AU124:AU127"/>
    <mergeCell ref="BC124:BC127"/>
    <mergeCell ref="BD124:BD127"/>
    <mergeCell ref="BL124:BL127"/>
    <mergeCell ref="BM124:BM127"/>
    <mergeCell ref="BU115:CC115"/>
    <mergeCell ref="BU116:CC116"/>
    <mergeCell ref="BU117:CC117"/>
    <mergeCell ref="BU118:CC118"/>
    <mergeCell ref="BU119:CC119"/>
    <mergeCell ref="BU120:CC120"/>
    <mergeCell ref="BU121:CC121"/>
    <mergeCell ref="BU122:CC122"/>
    <mergeCell ref="BU107:CC107"/>
    <mergeCell ref="BU108:CC108"/>
    <mergeCell ref="BU109:CC109"/>
    <mergeCell ref="BU110:CC110"/>
    <mergeCell ref="BU111:CC111"/>
    <mergeCell ref="BU112:CC112"/>
    <mergeCell ref="BU113:CC113"/>
    <mergeCell ref="BU114:CC114"/>
    <mergeCell ref="BU99:CC99"/>
    <mergeCell ref="BU100:CC100"/>
    <mergeCell ref="BU101:CC101"/>
    <mergeCell ref="BU102:CC102"/>
    <mergeCell ref="BU103:CC103"/>
    <mergeCell ref="BU104:CC104"/>
    <mergeCell ref="BU105:CC105"/>
    <mergeCell ref="BU106:CC106"/>
    <mergeCell ref="AK100:AK103"/>
    <mergeCell ref="AL100:AL103"/>
    <mergeCell ref="AT100:AT103"/>
    <mergeCell ref="AU100:AU103"/>
    <mergeCell ref="BC100:BC103"/>
    <mergeCell ref="BD100:BD103"/>
    <mergeCell ref="BL100:BL103"/>
    <mergeCell ref="BM100:BM103"/>
    <mergeCell ref="AK104:AK107"/>
    <mergeCell ref="AL104:AL107"/>
    <mergeCell ref="AT104:AT107"/>
    <mergeCell ref="AB100:AB103"/>
    <mergeCell ref="AC100:AC103"/>
    <mergeCell ref="AB104:AB107"/>
    <mergeCell ref="AC104:AC107"/>
    <mergeCell ref="AU104:AU107"/>
    <mergeCell ref="BC104:BC107"/>
    <mergeCell ref="BD104:BD107"/>
    <mergeCell ref="BL104:BL107"/>
    <mergeCell ref="BM104:BM107"/>
    <mergeCell ref="BL108:BL111"/>
    <mergeCell ref="BM108:BM111"/>
    <mergeCell ref="BD92:BD95"/>
    <mergeCell ref="BL92:BL95"/>
    <mergeCell ref="BU91:CC91"/>
    <mergeCell ref="BU92:CC92"/>
    <mergeCell ref="BU93:CC93"/>
    <mergeCell ref="BU94:CC94"/>
    <mergeCell ref="BU95:CC95"/>
    <mergeCell ref="BU96:CC96"/>
    <mergeCell ref="BU97:CC97"/>
    <mergeCell ref="BU98:CC98"/>
    <mergeCell ref="BU83:CC83"/>
    <mergeCell ref="BU84:CC84"/>
    <mergeCell ref="BU85:CC85"/>
    <mergeCell ref="BU86:CC86"/>
    <mergeCell ref="BU81:CC81"/>
    <mergeCell ref="BU82:CC82"/>
    <mergeCell ref="BU87:CC87"/>
    <mergeCell ref="BU88:CC88"/>
    <mergeCell ref="BU89:CC89"/>
    <mergeCell ref="BU90:CC90"/>
    <mergeCell ref="BM92:BM95"/>
    <mergeCell ref="BU75:CC75"/>
    <mergeCell ref="BU76:CC76"/>
    <mergeCell ref="BU77:CC77"/>
    <mergeCell ref="BU78:CC78"/>
    <mergeCell ref="BU79:CC79"/>
    <mergeCell ref="BU80:CC80"/>
    <mergeCell ref="BU63:CC63"/>
    <mergeCell ref="BU64:CC64"/>
    <mergeCell ref="BU67:CC67"/>
    <mergeCell ref="BU68:CC68"/>
    <mergeCell ref="BU69:CC69"/>
    <mergeCell ref="BU70:CC70"/>
    <mergeCell ref="BU71:CC71"/>
    <mergeCell ref="BU72:CC72"/>
    <mergeCell ref="BU73:CC73"/>
    <mergeCell ref="BU74:CC74"/>
    <mergeCell ref="BU65:CC65"/>
    <mergeCell ref="BU66:CC66"/>
    <mergeCell ref="BU59:CC59"/>
    <mergeCell ref="BU60:CC60"/>
    <mergeCell ref="BU61:CC61"/>
    <mergeCell ref="BU62:CC62"/>
    <mergeCell ref="BU49:CC49"/>
    <mergeCell ref="BU50:CC50"/>
    <mergeCell ref="BU55:CC55"/>
    <mergeCell ref="BU56:CC56"/>
    <mergeCell ref="BU57:CC57"/>
    <mergeCell ref="BU58:CC58"/>
    <mergeCell ref="BU51:CC51"/>
    <mergeCell ref="BU52:CC52"/>
    <mergeCell ref="BU53:CC53"/>
    <mergeCell ref="BU54:CC54"/>
    <mergeCell ref="BU45:CC45"/>
    <mergeCell ref="BU46:CC46"/>
    <mergeCell ref="AB40:AB43"/>
    <mergeCell ref="AC40:AC43"/>
    <mergeCell ref="AK40:AK43"/>
    <mergeCell ref="BU41:CC41"/>
    <mergeCell ref="BU42:CC42"/>
    <mergeCell ref="BU47:CC47"/>
    <mergeCell ref="BU43:CC43"/>
    <mergeCell ref="BU44:CC44"/>
    <mergeCell ref="BU48:CC48"/>
    <mergeCell ref="AL40:AL43"/>
    <mergeCell ref="AT40:AT43"/>
    <mergeCell ref="AU40:AU43"/>
    <mergeCell ref="BC40:BC43"/>
    <mergeCell ref="BD40:BD43"/>
    <mergeCell ref="BL40:BL43"/>
    <mergeCell ref="BM40:BM43"/>
    <mergeCell ref="AC27:AC30"/>
    <mergeCell ref="R27:R30"/>
    <mergeCell ref="BU35:CC35"/>
    <mergeCell ref="BU36:CC36"/>
    <mergeCell ref="BU37:CC37"/>
    <mergeCell ref="BU38:CC38"/>
    <mergeCell ref="BU39:CC39"/>
    <mergeCell ref="BU40:CC40"/>
    <mergeCell ref="AT31:AT35"/>
    <mergeCell ref="AU31:AU35"/>
    <mergeCell ref="BC31:BC35"/>
    <mergeCell ref="BD31:BD35"/>
    <mergeCell ref="BL31:BL35"/>
    <mergeCell ref="BC23:BC26"/>
    <mergeCell ref="R23:R26"/>
    <mergeCell ref="BL23:BL26"/>
    <mergeCell ref="BU23:CC23"/>
    <mergeCell ref="BU24:CC24"/>
    <mergeCell ref="BU25:CC25"/>
    <mergeCell ref="BU26:CC26"/>
    <mergeCell ref="BL27:BL30"/>
    <mergeCell ref="BM27:BM30"/>
    <mergeCell ref="BU27:CC27"/>
    <mergeCell ref="BU28:CC28"/>
    <mergeCell ref="BU29:CC29"/>
    <mergeCell ref="BU30:CC30"/>
    <mergeCell ref="AK27:AK30"/>
    <mergeCell ref="AL27:AL30"/>
    <mergeCell ref="AT27:AT30"/>
    <mergeCell ref="AU27:AU30"/>
    <mergeCell ref="BC27:BC30"/>
    <mergeCell ref="BD27:BD30"/>
    <mergeCell ref="BU31:CC31"/>
    <mergeCell ref="BU32:CC32"/>
    <mergeCell ref="BU33:CC33"/>
    <mergeCell ref="BU34:CC34"/>
    <mergeCell ref="AB27:AB30"/>
    <mergeCell ref="J27:J30"/>
    <mergeCell ref="K27:K30"/>
    <mergeCell ref="L27:L30"/>
    <mergeCell ref="M27:M30"/>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O23:O26"/>
    <mergeCell ref="P23:P26"/>
    <mergeCell ref="Q23:Q26"/>
    <mergeCell ref="AB23:AB26"/>
    <mergeCell ref="AC23:AC26"/>
    <mergeCell ref="AK23:AK26"/>
    <mergeCell ref="J23:J26"/>
    <mergeCell ref="K23:K26"/>
    <mergeCell ref="L23:L26"/>
    <mergeCell ref="AL23:AL26"/>
    <mergeCell ref="AT23:AT26"/>
    <mergeCell ref="AU23:AU26"/>
    <mergeCell ref="M19:M22"/>
    <mergeCell ref="N19:N22"/>
    <mergeCell ref="O19:O22"/>
    <mergeCell ref="AT15:AT18"/>
    <mergeCell ref="AU15:AU18"/>
    <mergeCell ref="BC15:BC18"/>
    <mergeCell ref="R15:R18"/>
    <mergeCell ref="R19:R22"/>
    <mergeCell ref="BD15:BD18"/>
    <mergeCell ref="BL15:BL18"/>
    <mergeCell ref="BM15:BM18"/>
    <mergeCell ref="P15:P18"/>
    <mergeCell ref="Q15:Q18"/>
    <mergeCell ref="AB15:AB18"/>
    <mergeCell ref="AC15:AC18"/>
    <mergeCell ref="AK15:AK18"/>
    <mergeCell ref="AL15:AL18"/>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BM11:BM14"/>
    <mergeCell ref="P11:P14"/>
    <mergeCell ref="Q11:Q14"/>
    <mergeCell ref="AB11:AB14"/>
    <mergeCell ref="AC11:AC14"/>
    <mergeCell ref="AK11:AK14"/>
    <mergeCell ref="AL11:AL14"/>
    <mergeCell ref="BU15:CC15"/>
    <mergeCell ref="BU16:CC16"/>
    <mergeCell ref="BU17:CC17"/>
    <mergeCell ref="BU18:CC18"/>
    <mergeCell ref="J11:J14"/>
    <mergeCell ref="K11:K14"/>
    <mergeCell ref="L11:L14"/>
    <mergeCell ref="M11:M14"/>
    <mergeCell ref="N11:N14"/>
    <mergeCell ref="O11:O14"/>
    <mergeCell ref="BU11:CC11"/>
    <mergeCell ref="BU12:CC12"/>
    <mergeCell ref="BU7:CC9"/>
    <mergeCell ref="BJ8:BJ9"/>
    <mergeCell ref="BK8:BK9"/>
    <mergeCell ref="BN8:BN9"/>
    <mergeCell ref="BO8:BR8"/>
    <mergeCell ref="BC7:BC9"/>
    <mergeCell ref="BS8:BS9"/>
    <mergeCell ref="BT8:BT9"/>
    <mergeCell ref="BE8:BE9"/>
    <mergeCell ref="BF8:BI8"/>
    <mergeCell ref="BD7:BD9"/>
    <mergeCell ref="BE7:BK7"/>
    <mergeCell ref="BL7:BL9"/>
    <mergeCell ref="AV8:AV9"/>
    <mergeCell ref="AW8:AZ8"/>
    <mergeCell ref="BA8:BA9"/>
    <mergeCell ref="BU4:BW4"/>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M7:BM9"/>
    <mergeCell ref="BN7:BT7"/>
    <mergeCell ref="X7:Y7"/>
    <mergeCell ref="Z7:AA7"/>
    <mergeCell ref="AB7:AB9"/>
    <mergeCell ref="AC7:AC9"/>
    <mergeCell ref="AD7:AJ7"/>
    <mergeCell ref="T4:V4"/>
    <mergeCell ref="L5:Q5"/>
    <mergeCell ref="T5:V5"/>
    <mergeCell ref="D7:D9"/>
    <mergeCell ref="W7:W9"/>
    <mergeCell ref="AL7:AL9"/>
    <mergeCell ref="AM7:AS7"/>
    <mergeCell ref="AT7:AT9"/>
    <mergeCell ref="AU7:AU9"/>
    <mergeCell ref="AV7:BB7"/>
    <mergeCell ref="AM8:AM9"/>
    <mergeCell ref="AN8:AQ8"/>
    <mergeCell ref="AR8:AR9"/>
    <mergeCell ref="AS8:AS9"/>
    <mergeCell ref="BB8:BB9"/>
    <mergeCell ref="R11:R14"/>
    <mergeCell ref="BL4:BT5"/>
    <mergeCell ref="S7:S9"/>
    <mergeCell ref="T7:T9"/>
    <mergeCell ref="U7:U9"/>
    <mergeCell ref="V7:V9"/>
    <mergeCell ref="B7:B9"/>
    <mergeCell ref="C7:C9"/>
    <mergeCell ref="J7:J9"/>
    <mergeCell ref="K7:K9"/>
    <mergeCell ref="L7:L9"/>
    <mergeCell ref="M7:M9"/>
    <mergeCell ref="B2:B5"/>
    <mergeCell ref="AK7:AK9"/>
    <mergeCell ref="AD8:AD9"/>
    <mergeCell ref="AE8:AH8"/>
    <mergeCell ref="AI8:AI9"/>
    <mergeCell ref="AJ8:AJ9"/>
    <mergeCell ref="N7:N9"/>
    <mergeCell ref="O7:O9"/>
    <mergeCell ref="P7:P9"/>
    <mergeCell ref="Q7:Q9"/>
    <mergeCell ref="R7:R9"/>
    <mergeCell ref="C2:H2"/>
    <mergeCell ref="L2:Q2"/>
    <mergeCell ref="R2:S2"/>
    <mergeCell ref="T2:V2"/>
    <mergeCell ref="C3:H3"/>
    <mergeCell ref="L3:Q3"/>
    <mergeCell ref="R3:S3"/>
    <mergeCell ref="T3:V3"/>
    <mergeCell ref="C4:H5"/>
    <mergeCell ref="L4:Q4"/>
    <mergeCell ref="R4:S5"/>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G112:G115"/>
    <mergeCell ref="H112:H115"/>
    <mergeCell ref="I112:I115"/>
    <mergeCell ref="D27:D30"/>
    <mergeCell ref="E27:E30"/>
    <mergeCell ref="F27:F30"/>
    <mergeCell ref="G27:G30"/>
    <mergeCell ref="H27:H30"/>
    <mergeCell ref="I27:I30"/>
    <mergeCell ref="D19:D22"/>
    <mergeCell ref="E19:E22"/>
    <mergeCell ref="F19:F22"/>
    <mergeCell ref="G19:G22"/>
    <mergeCell ref="H19:H22"/>
    <mergeCell ref="I19:I22"/>
    <mergeCell ref="D23:D26"/>
    <mergeCell ref="E23:E26"/>
    <mergeCell ref="F23:F26"/>
    <mergeCell ref="G23:G26"/>
    <mergeCell ref="H23:H26"/>
    <mergeCell ref="I23:I26"/>
    <mergeCell ref="D44:D47"/>
    <mergeCell ref="E44:E47"/>
    <mergeCell ref="F44:F47"/>
    <mergeCell ref="G44:G47"/>
    <mergeCell ref="H44:H47"/>
    <mergeCell ref="I44:I47"/>
    <mergeCell ref="E104:E107"/>
    <mergeCell ref="F104:F107"/>
    <mergeCell ref="G104:G107"/>
    <mergeCell ref="H104:H107"/>
    <mergeCell ref="I104:I107"/>
    <mergeCell ref="E7:E9"/>
    <mergeCell ref="F7:F9"/>
    <mergeCell ref="G7:G9"/>
    <mergeCell ref="H7:H9"/>
    <mergeCell ref="I7:I9"/>
    <mergeCell ref="G84:G87"/>
    <mergeCell ref="H84:H87"/>
    <mergeCell ref="I84:I87"/>
    <mergeCell ref="D92:D95"/>
    <mergeCell ref="E92:E95"/>
    <mergeCell ref="F92:F95"/>
    <mergeCell ref="G92:G95"/>
    <mergeCell ref="H92:H95"/>
    <mergeCell ref="D108:D111"/>
    <mergeCell ref="E108:E111"/>
    <mergeCell ref="F108:F111"/>
    <mergeCell ref="G108:G111"/>
    <mergeCell ref="H108:H111"/>
    <mergeCell ref="I108:I111"/>
    <mergeCell ref="D15:D18"/>
    <mergeCell ref="E15:E18"/>
    <mergeCell ref="F15:F18"/>
    <mergeCell ref="G15:G18"/>
    <mergeCell ref="H15:H18"/>
    <mergeCell ref="I15:I18"/>
    <mergeCell ref="J19:J22"/>
    <mergeCell ref="K19:K22"/>
    <mergeCell ref="L19:L22"/>
    <mergeCell ref="C149:H149"/>
    <mergeCell ref="L149:Q149"/>
    <mergeCell ref="R149:S149"/>
    <mergeCell ref="T149:V149"/>
    <mergeCell ref="W149:AA149"/>
    <mergeCell ref="AB149:AJ149"/>
    <mergeCell ref="AK149:AM149"/>
    <mergeCell ref="AN149:AS149"/>
    <mergeCell ref="AT149:BB149"/>
    <mergeCell ref="BC149:BE149"/>
    <mergeCell ref="BF149:BK149"/>
    <mergeCell ref="BL149:BT149"/>
    <mergeCell ref="BU149:BW149"/>
    <mergeCell ref="BX149:CC149"/>
    <mergeCell ref="D120:D123"/>
    <mergeCell ref="E120:E123"/>
    <mergeCell ref="F120:F123"/>
    <mergeCell ref="G120:G123"/>
    <mergeCell ref="D128:D131"/>
    <mergeCell ref="E128:E131"/>
    <mergeCell ref="F128:F131"/>
    <mergeCell ref="G128:G131"/>
    <mergeCell ref="H128:H131"/>
    <mergeCell ref="I128:I131"/>
    <mergeCell ref="D132:D135"/>
    <mergeCell ref="E132:E135"/>
    <mergeCell ref="D112:D115"/>
    <mergeCell ref="E112:E115"/>
    <mergeCell ref="F112:F115"/>
    <mergeCell ref="L150:Q150"/>
    <mergeCell ref="T150:V150"/>
    <mergeCell ref="W150:AA150"/>
    <mergeCell ref="AK150:AM150"/>
    <mergeCell ref="AN150:AS150"/>
    <mergeCell ref="BC150:BE150"/>
    <mergeCell ref="BF150:BK150"/>
    <mergeCell ref="BU150:BW150"/>
    <mergeCell ref="BX150:CC150"/>
    <mergeCell ref="L151:Q151"/>
    <mergeCell ref="T151:V151"/>
    <mergeCell ref="W151:AA151"/>
    <mergeCell ref="AK151:AM151"/>
    <mergeCell ref="AN151:AS151"/>
    <mergeCell ref="BC151:BE151"/>
    <mergeCell ref="BF151:BK151"/>
    <mergeCell ref="BU151:BW151"/>
    <mergeCell ref="BX151:CC151"/>
    <mergeCell ref="B154:B156"/>
    <mergeCell ref="C154:C156"/>
    <mergeCell ref="D154:D156"/>
    <mergeCell ref="E154:E156"/>
    <mergeCell ref="F154:F156"/>
    <mergeCell ref="G154:G156"/>
    <mergeCell ref="H154:H156"/>
    <mergeCell ref="I154:I156"/>
    <mergeCell ref="J154:J156"/>
    <mergeCell ref="K154:K156"/>
    <mergeCell ref="L154:L156"/>
    <mergeCell ref="M154:M156"/>
    <mergeCell ref="N154:N156"/>
    <mergeCell ref="O154:O156"/>
    <mergeCell ref="P154:P156"/>
    <mergeCell ref="AV154:BB154"/>
    <mergeCell ref="BC154:BC156"/>
    <mergeCell ref="AV155:AV156"/>
    <mergeCell ref="AW155:AZ155"/>
    <mergeCell ref="BA155:BA156"/>
    <mergeCell ref="BB155:BB156"/>
    <mergeCell ref="Q154:Q156"/>
    <mergeCell ref="R154:R156"/>
    <mergeCell ref="S154:S156"/>
    <mergeCell ref="T154:T156"/>
    <mergeCell ref="U154:U156"/>
    <mergeCell ref="V154:V156"/>
    <mergeCell ref="W154:W156"/>
    <mergeCell ref="X154:Y154"/>
    <mergeCell ref="Z154:AA154"/>
    <mergeCell ref="AB154:AB156"/>
    <mergeCell ref="AC154:AC156"/>
    <mergeCell ref="BD154:BD156"/>
    <mergeCell ref="BE154:BK154"/>
    <mergeCell ref="BL154:BL156"/>
    <mergeCell ref="BM154:BM156"/>
    <mergeCell ref="BN154:BT154"/>
    <mergeCell ref="BU154:CC156"/>
    <mergeCell ref="BD158:BD161"/>
    <mergeCell ref="BL158:BL161"/>
    <mergeCell ref="BM158:BM161"/>
    <mergeCell ref="AT162:AT165"/>
    <mergeCell ref="AU162:AU165"/>
    <mergeCell ref="BC162:BC165"/>
    <mergeCell ref="BD162:BD165"/>
    <mergeCell ref="BL162:BL165"/>
    <mergeCell ref="BM162:BM165"/>
    <mergeCell ref="AB166:AB169"/>
    <mergeCell ref="AC166:AC169"/>
    <mergeCell ref="AK166:AK169"/>
    <mergeCell ref="AL166:AL169"/>
    <mergeCell ref="AT166:AT169"/>
    <mergeCell ref="AU166:AU169"/>
    <mergeCell ref="BU158:CC158"/>
    <mergeCell ref="BU159:CC159"/>
    <mergeCell ref="BU160:CC160"/>
    <mergeCell ref="BU161:CC161"/>
    <mergeCell ref="BU162:CC162"/>
    <mergeCell ref="BU163:CC163"/>
    <mergeCell ref="BU164:CC164"/>
    <mergeCell ref="BC166:BC169"/>
    <mergeCell ref="BD166:BD169"/>
    <mergeCell ref="BL166:BL169"/>
    <mergeCell ref="BM166:BM169"/>
    <mergeCell ref="AK170:AK173"/>
    <mergeCell ref="AL170:AL173"/>
    <mergeCell ref="AT170:AT173"/>
    <mergeCell ref="AU170:AU173"/>
    <mergeCell ref="BC170:BC173"/>
    <mergeCell ref="BD170:BD173"/>
    <mergeCell ref="BL170:BL173"/>
    <mergeCell ref="D162:D165"/>
    <mergeCell ref="E162:E165"/>
    <mergeCell ref="BU169:CC169"/>
    <mergeCell ref="BU170:CC170"/>
    <mergeCell ref="BU171:CC171"/>
    <mergeCell ref="BU172:CC172"/>
    <mergeCell ref="BU165:CC165"/>
    <mergeCell ref="BU166:CC166"/>
    <mergeCell ref="BU167:CC167"/>
    <mergeCell ref="BU168:CC168"/>
    <mergeCell ref="AB170:AB173"/>
    <mergeCell ref="AC170:AC173"/>
    <mergeCell ref="BM170:BM173"/>
    <mergeCell ref="BU173:CC173"/>
    <mergeCell ref="I162:I165"/>
    <mergeCell ref="J162:J165"/>
    <mergeCell ref="K162:K165"/>
    <mergeCell ref="L162:L165"/>
    <mergeCell ref="M162:M165"/>
    <mergeCell ref="N162:N165"/>
    <mergeCell ref="O162:O165"/>
    <mergeCell ref="P162:P165"/>
    <mergeCell ref="Q162:Q165"/>
    <mergeCell ref="R162:R165"/>
    <mergeCell ref="AB162:AB165"/>
  </mergeCells>
  <conditionalFormatting sqref="L116 L120 L124 L72 L76 L80 L88 L92 L96 L104 L140 L144">
    <cfRule type="expression" dxfId="26" priority="27">
      <formula>$L72=$M72</formula>
    </cfRule>
  </conditionalFormatting>
  <conditionalFormatting sqref="L36">
    <cfRule type="expression" dxfId="25" priority="25">
      <formula>$L36=$M36</formula>
    </cfRule>
  </conditionalFormatting>
  <conditionalFormatting sqref="L31">
    <cfRule type="expression" dxfId="24" priority="26">
      <formula>$L31=$M31</formula>
    </cfRule>
  </conditionalFormatting>
  <conditionalFormatting sqref="L60">
    <cfRule type="expression" dxfId="23" priority="24">
      <formula>$L60=$M60</formula>
    </cfRule>
  </conditionalFormatting>
  <conditionalFormatting sqref="L112">
    <cfRule type="expression" dxfId="22" priority="20">
      <formula>$L112=$M112</formula>
    </cfRule>
  </conditionalFormatting>
  <conditionalFormatting sqref="L64">
    <cfRule type="expression" dxfId="21" priority="23">
      <formula>$L64=$M64</formula>
    </cfRule>
  </conditionalFormatting>
  <conditionalFormatting sqref="L68">
    <cfRule type="expression" dxfId="20" priority="22">
      <formula>$L68=$M68</formula>
    </cfRule>
  </conditionalFormatting>
  <conditionalFormatting sqref="L84">
    <cfRule type="expression" dxfId="19" priority="21">
      <formula>$L84=$M84</formula>
    </cfRule>
  </conditionalFormatting>
  <conditionalFormatting sqref="L136">
    <cfRule type="expression" dxfId="18" priority="19">
      <formula>$L136=$M136</formula>
    </cfRule>
  </conditionalFormatting>
  <conditionalFormatting sqref="L162">
    <cfRule type="expression" dxfId="17" priority="18">
      <formula>$L162=$M162</formula>
    </cfRule>
  </conditionalFormatting>
  <conditionalFormatting sqref="L170">
    <cfRule type="expression" dxfId="16" priority="16">
      <formula>$L170=$M170</formula>
    </cfRule>
  </conditionalFormatting>
  <conditionalFormatting sqref="L158">
    <cfRule type="expression" dxfId="15" priority="17">
      <formula>$L158=$M158</formula>
    </cfRule>
  </conditionalFormatting>
  <conditionalFormatting sqref="L11">
    <cfRule type="expression" dxfId="14" priority="15">
      <formula>$L11=$M11</formula>
    </cfRule>
  </conditionalFormatting>
  <conditionalFormatting sqref="L15">
    <cfRule type="expression" dxfId="13" priority="14">
      <formula>$L15=$M15</formula>
    </cfRule>
  </conditionalFormatting>
  <conditionalFormatting sqref="L19">
    <cfRule type="expression" dxfId="12" priority="13">
      <formula>$L19=$M19</formula>
    </cfRule>
  </conditionalFormatting>
  <conditionalFormatting sqref="L23">
    <cfRule type="expression" dxfId="11" priority="12">
      <formula>$L23=$M23</formula>
    </cfRule>
  </conditionalFormatting>
  <conditionalFormatting sqref="L27">
    <cfRule type="expression" dxfId="10" priority="11">
      <formula>$L27=$M27</formula>
    </cfRule>
  </conditionalFormatting>
  <conditionalFormatting sqref="L40">
    <cfRule type="expression" dxfId="9" priority="10">
      <formula>$L40=$M40</formula>
    </cfRule>
  </conditionalFormatting>
  <conditionalFormatting sqref="L44">
    <cfRule type="expression" dxfId="8" priority="9">
      <formula>$L44=$M44</formula>
    </cfRule>
  </conditionalFormatting>
  <conditionalFormatting sqref="L48">
    <cfRule type="expression" dxfId="7" priority="8">
      <formula>$L48=$M48</formula>
    </cfRule>
  </conditionalFormatting>
  <conditionalFormatting sqref="L52">
    <cfRule type="expression" dxfId="6" priority="7">
      <formula>$L52=$M52</formula>
    </cfRule>
  </conditionalFormatting>
  <conditionalFormatting sqref="L56">
    <cfRule type="expression" dxfId="5" priority="6">
      <formula>$L56=$M56</formula>
    </cfRule>
  </conditionalFormatting>
  <conditionalFormatting sqref="L132">
    <cfRule type="expression" dxfId="4" priority="5">
      <formula>$L132=$M132</formula>
    </cfRule>
  </conditionalFormatting>
  <conditionalFormatting sqref="L100">
    <cfRule type="expression" dxfId="3" priority="4">
      <formula>$L100=$M100</formula>
    </cfRule>
  </conditionalFormatting>
  <conditionalFormatting sqref="L108">
    <cfRule type="expression" dxfId="2" priority="3">
      <formula>$L108=$M108</formula>
    </cfRule>
  </conditionalFormatting>
  <conditionalFormatting sqref="L128">
    <cfRule type="expression" dxfId="1" priority="2">
      <formula>$L128=$M128</formula>
    </cfRule>
  </conditionalFormatting>
  <conditionalFormatting sqref="L166">
    <cfRule type="expression" dxfId="0" priority="1">
      <formula>$L166=$M166</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colBreaks count="3" manualBreakCount="3">
    <brk id="27" max="1048575" man="1"/>
    <brk id="45" max="1048575" man="1"/>
    <brk id="63"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F6"/>
  <sheetViews>
    <sheetView workbookViewId="0">
      <selection activeCell="G13" sqref="G13"/>
    </sheetView>
  </sheetViews>
  <sheetFormatPr baseColWidth="10" defaultRowHeight="15" x14ac:dyDescent="0.25"/>
  <cols>
    <col min="1" max="1" width="38" customWidth="1"/>
    <col min="2" max="2" width="3.85546875" customWidth="1"/>
    <col min="3" max="3" width="16.42578125" customWidth="1"/>
    <col min="4" max="4" width="3.7109375" customWidth="1"/>
    <col min="5" max="5" width="10.85546875" customWidth="1"/>
  </cols>
  <sheetData>
    <row r="2" spans="1:6" s="243" customFormat="1" ht="29.45" customHeight="1" x14ac:dyDescent="0.25">
      <c r="A2" s="245" t="s">
        <v>3830</v>
      </c>
      <c r="C2" s="245" t="s">
        <v>3831</v>
      </c>
      <c r="E2" s="245" t="s">
        <v>3841</v>
      </c>
    </row>
    <row r="3" spans="1:6" s="243" customFormat="1" x14ac:dyDescent="0.25">
      <c r="A3" s="244" t="s">
        <v>3834</v>
      </c>
      <c r="B3" s="238"/>
      <c r="C3" s="239" t="s">
        <v>3837</v>
      </c>
      <c r="D3" s="238"/>
      <c r="E3" s="239" t="s">
        <v>3842</v>
      </c>
      <c r="F3" s="238"/>
    </row>
    <row r="4" spans="1:6" s="243" customFormat="1" ht="30" x14ac:dyDescent="0.25">
      <c r="A4" s="244" t="s">
        <v>3833</v>
      </c>
      <c r="B4" s="238"/>
      <c r="C4" s="239" t="s">
        <v>3838</v>
      </c>
      <c r="D4" s="238"/>
      <c r="E4" s="239" t="s">
        <v>3843</v>
      </c>
      <c r="F4" s="238"/>
    </row>
    <row r="5" spans="1:6" s="243" customFormat="1" x14ac:dyDescent="0.25">
      <c r="A5" s="244" t="s">
        <v>3835</v>
      </c>
      <c r="B5" s="238"/>
      <c r="C5" s="239" t="s">
        <v>3839</v>
      </c>
      <c r="D5" s="238"/>
      <c r="E5" s="238"/>
      <c r="F5" s="238"/>
    </row>
    <row r="6" spans="1:6" s="243" customFormat="1" x14ac:dyDescent="0.25">
      <c r="A6" s="244" t="s">
        <v>3836</v>
      </c>
      <c r="B6" s="238"/>
      <c r="C6" s="239" t="s">
        <v>3840</v>
      </c>
      <c r="D6" s="238"/>
      <c r="E6" s="238"/>
      <c r="F6" s="23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C410"/>
  <sheetViews>
    <sheetView showZeros="0" tabSelected="1" view="pageBreakPreview" zoomScale="60" zoomScaleNormal="60" workbookViewId="0">
      <pane ySplit="10" topLeftCell="A11" activePane="bottomLeft" state="frozen"/>
      <selection pane="bottomLeft" activeCell="G10" sqref="G10:G21"/>
    </sheetView>
  </sheetViews>
  <sheetFormatPr baseColWidth="10" defaultColWidth="11.42578125" defaultRowHeight="40.15" customHeight="1" x14ac:dyDescent="0.25"/>
  <cols>
    <col min="1" max="1" width="2.7109375" style="23" customWidth="1"/>
    <col min="2" max="2" width="15.7109375" style="36" customWidth="1"/>
    <col min="3" max="9" width="15.7109375" style="5" customWidth="1"/>
    <col min="10" max="10" width="6.5703125" style="54" customWidth="1"/>
    <col min="11" max="11" width="25.7109375" style="4" customWidth="1"/>
    <col min="12" max="13" width="9.7109375" style="25" customWidth="1"/>
    <col min="14" max="17" width="9.7109375" style="26" customWidth="1"/>
    <col min="18" max="18" width="6.5703125" style="26" customWidth="1"/>
    <col min="19" max="19" width="95.7109375" style="5" customWidth="1"/>
    <col min="20" max="21" width="15.7109375" style="5" customWidth="1"/>
    <col min="22" max="22" width="10.7109375" style="5" customWidth="1"/>
    <col min="23" max="23" width="25.7109375" style="5" customWidth="1"/>
    <col min="24" max="27" width="11.7109375" style="30" customWidth="1"/>
    <col min="28" max="28" width="6.5703125" style="4" customWidth="1"/>
    <col min="29" max="29" width="12.7109375" style="24" customWidth="1"/>
    <col min="30" max="36" width="12.7109375" style="27" customWidth="1"/>
    <col min="37" max="37" width="6.5703125" style="4" customWidth="1"/>
    <col min="38" max="38" width="12.71093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101" width="12.7109375" style="29" customWidth="1"/>
    <col min="102" max="16384" width="11.42578125" style="29"/>
  </cols>
  <sheetData>
    <row r="1" spans="1:81" ht="16.149999999999999" customHeight="1" x14ac:dyDescent="0.25"/>
    <row r="2" spans="1:81" s="58" customFormat="1" ht="16.149999999999999" customHeight="1" x14ac:dyDescent="0.25">
      <c r="A2" s="37"/>
      <c r="B2" s="1131"/>
      <c r="C2" s="1115" t="s">
        <v>0</v>
      </c>
      <c r="D2" s="1115"/>
      <c r="E2" s="1115"/>
      <c r="F2" s="1115"/>
      <c r="G2" s="1115"/>
      <c r="H2" s="1115"/>
      <c r="I2" s="235"/>
      <c r="J2" s="247" t="s">
        <v>1</v>
      </c>
      <c r="K2" s="247"/>
      <c r="L2" s="1262" t="s">
        <v>1669</v>
      </c>
      <c r="M2" s="1263"/>
      <c r="N2" s="1263"/>
      <c r="O2" s="1263"/>
      <c r="P2" s="1263"/>
      <c r="Q2" s="1264"/>
      <c r="R2" s="1114" t="s">
        <v>0</v>
      </c>
      <c r="S2" s="1116"/>
      <c r="T2" s="1195" t="s">
        <v>1</v>
      </c>
      <c r="U2" s="1196"/>
      <c r="V2" s="1197"/>
      <c r="W2" s="1269" t="str">
        <f>+$L2</f>
        <v>SECRETARÌA DE EDUCACIÒN</v>
      </c>
      <c r="X2" s="1270"/>
      <c r="Y2" s="1270"/>
      <c r="Z2" s="1270"/>
      <c r="AA2" s="1271"/>
      <c r="AB2" s="1114" t="s">
        <v>0</v>
      </c>
      <c r="AC2" s="1115"/>
      <c r="AD2" s="1115"/>
      <c r="AE2" s="1115"/>
      <c r="AF2" s="1115"/>
      <c r="AG2" s="1115"/>
      <c r="AH2" s="1115"/>
      <c r="AI2" s="1115"/>
      <c r="AJ2" s="1116"/>
      <c r="AK2" s="1112" t="s">
        <v>1</v>
      </c>
      <c r="AL2" s="1112"/>
      <c r="AM2" s="1112"/>
      <c r="AN2" s="1108" t="str">
        <f>+$L2</f>
        <v>SECRETARÌA DE EDUCACIÒN</v>
      </c>
      <c r="AO2" s="1108"/>
      <c r="AP2" s="1108"/>
      <c r="AQ2" s="1108"/>
      <c r="AR2" s="1108"/>
      <c r="AS2" s="1108"/>
      <c r="AT2" s="1114" t="s">
        <v>0</v>
      </c>
      <c r="AU2" s="1115"/>
      <c r="AV2" s="1115"/>
      <c r="AW2" s="1115"/>
      <c r="AX2" s="1115"/>
      <c r="AY2" s="1115"/>
      <c r="AZ2" s="1115"/>
      <c r="BA2" s="1115"/>
      <c r="BB2" s="1116"/>
      <c r="BC2" s="1112" t="s">
        <v>1</v>
      </c>
      <c r="BD2" s="1112"/>
      <c r="BE2" s="1112"/>
      <c r="BF2" s="1108" t="str">
        <f>+$L2</f>
        <v>SECRETARÌA DE EDUCACIÒN</v>
      </c>
      <c r="BG2" s="1108"/>
      <c r="BH2" s="1108"/>
      <c r="BI2" s="1108"/>
      <c r="BJ2" s="1108"/>
      <c r="BK2" s="1108"/>
      <c r="BL2" s="1114" t="s">
        <v>0</v>
      </c>
      <c r="BM2" s="1115"/>
      <c r="BN2" s="1115"/>
      <c r="BO2" s="1115"/>
      <c r="BP2" s="1115"/>
      <c r="BQ2" s="1115"/>
      <c r="BR2" s="1115"/>
      <c r="BS2" s="1115"/>
      <c r="BT2" s="1116"/>
      <c r="BU2" s="1112" t="s">
        <v>1</v>
      </c>
      <c r="BV2" s="1112"/>
      <c r="BW2" s="1112"/>
      <c r="BX2" s="1108" t="str">
        <f>+$L2</f>
        <v>SECRETARÌA DE EDUCACIÒN</v>
      </c>
      <c r="BY2" s="1108"/>
      <c r="BZ2" s="1108"/>
      <c r="CA2" s="1108"/>
      <c r="CB2" s="1108"/>
      <c r="CC2" s="1108"/>
    </row>
    <row r="3" spans="1:81" s="58" customFormat="1" ht="16.149999999999999" customHeight="1" x14ac:dyDescent="0.25">
      <c r="A3" s="37"/>
      <c r="B3" s="1132"/>
      <c r="C3" s="1110" t="s">
        <v>1668</v>
      </c>
      <c r="D3" s="1110"/>
      <c r="E3" s="1110"/>
      <c r="F3" s="1110"/>
      <c r="G3" s="1110"/>
      <c r="H3" s="1110"/>
      <c r="I3" s="236"/>
      <c r="J3" s="247" t="s">
        <v>2</v>
      </c>
      <c r="K3" s="247"/>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113">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58" customFormat="1" ht="16.149999999999999" customHeight="1" x14ac:dyDescent="0.25">
      <c r="A4" s="37"/>
      <c r="B4" s="1132"/>
      <c r="C4" s="1143" t="s">
        <v>3860</v>
      </c>
      <c r="D4" s="1143"/>
      <c r="E4" s="1143"/>
      <c r="F4" s="1143"/>
      <c r="G4" s="1143"/>
      <c r="H4" s="1143"/>
      <c r="I4" s="236"/>
      <c r="J4" s="247" t="s">
        <v>1667</v>
      </c>
      <c r="K4" s="247"/>
      <c r="L4" s="1256" t="s">
        <v>20</v>
      </c>
      <c r="M4" s="1257"/>
      <c r="N4" s="1257"/>
      <c r="O4" s="1257"/>
      <c r="P4" s="1257"/>
      <c r="Q4" s="1258"/>
      <c r="R4" s="1142" t="s">
        <v>3860</v>
      </c>
      <c r="S4" s="1144"/>
      <c r="T4" s="1195" t="s">
        <v>1675</v>
      </c>
      <c r="U4" s="1196"/>
      <c r="V4" s="1197"/>
      <c r="W4" s="1272" t="str">
        <f>+$L4</f>
        <v>1. Bienestar Social</v>
      </c>
      <c r="X4" s="1273"/>
      <c r="Y4" s="1273"/>
      <c r="Z4" s="1273"/>
      <c r="AA4" s="1274"/>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58" customFormat="1" ht="16.149999999999999" customHeight="1" x14ac:dyDescent="0.25">
      <c r="A5" s="37"/>
      <c r="B5" s="1133"/>
      <c r="C5" s="1146"/>
      <c r="D5" s="1146"/>
      <c r="E5" s="1146"/>
      <c r="F5" s="1146"/>
      <c r="G5" s="1146"/>
      <c r="H5" s="1146"/>
      <c r="I5" s="237"/>
      <c r="J5" s="247" t="s">
        <v>1670</v>
      </c>
      <c r="K5" s="247"/>
      <c r="L5" s="1259" t="s">
        <v>21</v>
      </c>
      <c r="M5" s="1260"/>
      <c r="N5" s="1260"/>
      <c r="O5" s="1260"/>
      <c r="P5" s="1260"/>
      <c r="Q5" s="1261"/>
      <c r="R5" s="1145"/>
      <c r="S5" s="1147"/>
      <c r="T5" s="1195" t="s">
        <v>1676</v>
      </c>
      <c r="U5" s="1196"/>
      <c r="V5" s="1197"/>
      <c r="W5" s="1275" t="str">
        <f>+$L5</f>
        <v>1.1 Más Oportunidades para la Educación</v>
      </c>
      <c r="X5" s="1276"/>
      <c r="Y5" s="1276"/>
      <c r="Z5" s="1276"/>
      <c r="AA5" s="1277"/>
      <c r="AB5" s="1145"/>
      <c r="AC5" s="1146"/>
      <c r="AD5" s="1146"/>
      <c r="AE5" s="1146"/>
      <c r="AF5" s="1146"/>
      <c r="AG5" s="1146"/>
      <c r="AH5" s="1146"/>
      <c r="AI5" s="1146"/>
      <c r="AJ5" s="1147"/>
      <c r="AK5" s="1112" t="s">
        <v>1670</v>
      </c>
      <c r="AL5" s="1112"/>
      <c r="AM5" s="1112"/>
      <c r="AN5" s="1149" t="str">
        <f>+$L5</f>
        <v>1.1 Más Oportunidades para la Educación</v>
      </c>
      <c r="AO5" s="1149"/>
      <c r="AP5" s="1149"/>
      <c r="AQ5" s="1149"/>
      <c r="AR5" s="1149"/>
      <c r="AS5" s="1149"/>
      <c r="AT5" s="1145"/>
      <c r="AU5" s="1146"/>
      <c r="AV5" s="1146"/>
      <c r="AW5" s="1146"/>
      <c r="AX5" s="1146"/>
      <c r="AY5" s="1146"/>
      <c r="AZ5" s="1146"/>
      <c r="BA5" s="1146"/>
      <c r="BB5" s="1147"/>
      <c r="BC5" s="1112" t="s">
        <v>1670</v>
      </c>
      <c r="BD5" s="1112"/>
      <c r="BE5" s="1112"/>
      <c r="BF5" s="1149" t="str">
        <f>+$L5</f>
        <v>1.1 Más Oportunidades para la Educación</v>
      </c>
      <c r="BG5" s="1149"/>
      <c r="BH5" s="1149"/>
      <c r="BI5" s="1149"/>
      <c r="BJ5" s="1149"/>
      <c r="BK5" s="1149"/>
      <c r="BL5" s="1145"/>
      <c r="BM5" s="1146"/>
      <c r="BN5" s="1146"/>
      <c r="BO5" s="1146"/>
      <c r="BP5" s="1146"/>
      <c r="BQ5" s="1146"/>
      <c r="BR5" s="1146"/>
      <c r="BS5" s="1146"/>
      <c r="BT5" s="1147"/>
      <c r="BU5" s="1112" t="s">
        <v>1670</v>
      </c>
      <c r="BV5" s="1112"/>
      <c r="BW5" s="1112"/>
      <c r="BX5" s="1149" t="str">
        <f>+$L5</f>
        <v>1.1 Más Oportunidades para la Educación</v>
      </c>
      <c r="BY5" s="1149"/>
      <c r="BZ5" s="1149"/>
      <c r="CA5" s="1149"/>
      <c r="CB5" s="1149"/>
      <c r="CC5" s="1149"/>
    </row>
    <row r="6" spans="1:81" ht="16.149999999999999" customHeight="1" thickBot="1" x14ac:dyDescent="0.3">
      <c r="B6" s="2"/>
      <c r="C6" s="2"/>
      <c r="D6" s="2"/>
      <c r="E6" s="2"/>
      <c r="F6" s="2"/>
      <c r="G6" s="2"/>
      <c r="H6" s="2"/>
      <c r="I6" s="2"/>
      <c r="J6" s="284"/>
      <c r="K6" s="29"/>
      <c r="L6" s="29"/>
      <c r="M6" s="29"/>
      <c r="N6" s="29"/>
      <c r="O6" s="29"/>
      <c r="P6" s="29"/>
      <c r="Q6" s="29"/>
      <c r="R6" s="29"/>
      <c r="S6" s="2"/>
      <c r="T6" s="2"/>
      <c r="U6" s="2"/>
      <c r="V6" s="2"/>
      <c r="W6" s="2"/>
      <c r="X6" s="60"/>
      <c r="Y6" s="60"/>
      <c r="Z6" s="60"/>
      <c r="AA6" s="27"/>
      <c r="AB6" s="27"/>
      <c r="AC6" s="29"/>
      <c r="AK6" s="27"/>
      <c r="AT6" s="27"/>
      <c r="BC6" s="27"/>
      <c r="BL6" s="27"/>
    </row>
    <row r="7" spans="1:81" ht="16.149999999999999" customHeight="1" thickBot="1" x14ac:dyDescent="0.3">
      <c r="A7" s="29"/>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29"/>
      <c r="B8" s="1130"/>
      <c r="C8" s="1130"/>
      <c r="D8" s="1107"/>
      <c r="E8" s="1107"/>
      <c r="F8" s="1100"/>
      <c r="G8" s="1100"/>
      <c r="H8" s="1100"/>
      <c r="I8" s="1100"/>
      <c r="J8" s="1134"/>
      <c r="K8" s="1135"/>
      <c r="L8" s="1137"/>
      <c r="M8" s="1140"/>
      <c r="N8" s="1164"/>
      <c r="O8" s="1167"/>
      <c r="P8" s="1170"/>
      <c r="Q8" s="1173"/>
      <c r="R8" s="1134"/>
      <c r="S8" s="1176"/>
      <c r="T8" s="1128"/>
      <c r="U8" s="1128"/>
      <c r="V8" s="1128"/>
      <c r="W8" s="1176"/>
      <c r="X8" s="285" t="s">
        <v>12</v>
      </c>
      <c r="Y8" s="285" t="s">
        <v>13</v>
      </c>
      <c r="Z8" s="285" t="s">
        <v>12</v>
      </c>
      <c r="AA8" s="285"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thickBot="1" x14ac:dyDescent="0.3">
      <c r="A9" s="29"/>
      <c r="B9" s="1130"/>
      <c r="C9" s="1130"/>
      <c r="D9" s="1107"/>
      <c r="E9" s="1107"/>
      <c r="F9" s="1101"/>
      <c r="G9" s="1101"/>
      <c r="H9" s="1101"/>
      <c r="I9" s="1101"/>
      <c r="J9" s="1134"/>
      <c r="K9" s="1135"/>
      <c r="L9" s="1138"/>
      <c r="M9" s="1141"/>
      <c r="N9" s="1165"/>
      <c r="O9" s="1168"/>
      <c r="P9" s="1171"/>
      <c r="Q9" s="1174"/>
      <c r="R9" s="1134"/>
      <c r="S9" s="1177"/>
      <c r="T9" s="1128"/>
      <c r="U9" s="1128"/>
      <c r="V9" s="1128"/>
      <c r="W9" s="1177"/>
      <c r="X9" s="286" t="s">
        <v>1671</v>
      </c>
      <c r="Y9" s="286" t="s">
        <v>1671</v>
      </c>
      <c r="Z9" s="286" t="s">
        <v>1671</v>
      </c>
      <c r="AA9" s="286" t="s">
        <v>1671</v>
      </c>
      <c r="AB9" s="1130"/>
      <c r="AC9" s="1138"/>
      <c r="AD9" s="1105"/>
      <c r="AE9" s="287" t="s">
        <v>14</v>
      </c>
      <c r="AF9" s="287" t="s">
        <v>17</v>
      </c>
      <c r="AG9" s="287" t="s">
        <v>15</v>
      </c>
      <c r="AH9" s="287" t="s">
        <v>16</v>
      </c>
      <c r="AI9" s="1127"/>
      <c r="AJ9" s="1103"/>
      <c r="AK9" s="1130"/>
      <c r="AL9" s="1183"/>
      <c r="AM9" s="1151"/>
      <c r="AN9" s="287" t="s">
        <v>14</v>
      </c>
      <c r="AO9" s="287" t="s">
        <v>17</v>
      </c>
      <c r="AP9" s="287" t="s">
        <v>15</v>
      </c>
      <c r="AQ9" s="287" t="s">
        <v>16</v>
      </c>
      <c r="AR9" s="1127"/>
      <c r="AS9" s="1103"/>
      <c r="AT9" s="1130"/>
      <c r="AU9" s="1186"/>
      <c r="AV9" s="1151"/>
      <c r="AW9" s="287" t="s">
        <v>14</v>
      </c>
      <c r="AX9" s="287" t="s">
        <v>17</v>
      </c>
      <c r="AY9" s="287" t="s">
        <v>15</v>
      </c>
      <c r="AZ9" s="287" t="s">
        <v>16</v>
      </c>
      <c r="BA9" s="1127"/>
      <c r="BB9" s="1103"/>
      <c r="BC9" s="1130"/>
      <c r="BD9" s="1154"/>
      <c r="BE9" s="1151"/>
      <c r="BF9" s="287" t="s">
        <v>14</v>
      </c>
      <c r="BG9" s="287" t="s">
        <v>17</v>
      </c>
      <c r="BH9" s="287" t="s">
        <v>15</v>
      </c>
      <c r="BI9" s="287" t="s">
        <v>16</v>
      </c>
      <c r="BJ9" s="1127"/>
      <c r="BK9" s="1103"/>
      <c r="BL9" s="1130"/>
      <c r="BM9" s="1159"/>
      <c r="BN9" s="1105"/>
      <c r="BO9" s="287" t="s">
        <v>14</v>
      </c>
      <c r="BP9" s="287" t="s">
        <v>17</v>
      </c>
      <c r="BQ9" s="287" t="s">
        <v>15</v>
      </c>
      <c r="BR9" s="287" t="s">
        <v>16</v>
      </c>
      <c r="BS9" s="1127"/>
      <c r="BT9" s="1215"/>
      <c r="BU9" s="1123"/>
      <c r="BV9" s="1124"/>
      <c r="BW9" s="1124"/>
      <c r="BX9" s="1124"/>
      <c r="BY9" s="1124"/>
      <c r="BZ9" s="1124"/>
      <c r="CA9" s="1124"/>
      <c r="CB9" s="1124"/>
      <c r="CC9" s="1125"/>
    </row>
    <row r="10" spans="1:81" s="58" customFormat="1" ht="40.15" customHeight="1" thickTop="1" x14ac:dyDescent="0.25">
      <c r="A10" s="37"/>
      <c r="B10" s="1278"/>
      <c r="C10" s="1280"/>
      <c r="D10" s="1282">
        <v>2201</v>
      </c>
      <c r="E10" s="1285" t="s">
        <v>3876</v>
      </c>
      <c r="F10" s="1285"/>
      <c r="G10" s="1285"/>
      <c r="H10" s="1285" t="s">
        <v>3877</v>
      </c>
      <c r="I10" s="1285">
        <v>2021004540148</v>
      </c>
      <c r="J10" s="1219" t="s">
        <v>3878</v>
      </c>
      <c r="K10" s="1288" t="s">
        <v>3879</v>
      </c>
      <c r="L10" s="1222">
        <v>1</v>
      </c>
      <c r="M10" s="1225">
        <v>1</v>
      </c>
      <c r="N10" s="1291">
        <v>0</v>
      </c>
      <c r="O10" s="1291">
        <v>0</v>
      </c>
      <c r="P10" s="1291">
        <v>0</v>
      </c>
      <c r="Q10" s="1291">
        <v>1</v>
      </c>
      <c r="R10" s="1294" t="s">
        <v>3880</v>
      </c>
      <c r="S10" s="41" t="s">
        <v>3881</v>
      </c>
      <c r="T10" s="288" t="s">
        <v>3834</v>
      </c>
      <c r="U10" s="288" t="s">
        <v>3839</v>
      </c>
      <c r="V10" s="289" t="s">
        <v>3842</v>
      </c>
      <c r="W10" s="289" t="s">
        <v>3882</v>
      </c>
      <c r="X10" s="290">
        <v>44593</v>
      </c>
      <c r="Y10" s="290">
        <v>44910</v>
      </c>
      <c r="Z10" s="290"/>
      <c r="AA10" s="290"/>
      <c r="AB10" s="291" t="s">
        <v>3878</v>
      </c>
      <c r="AC10" s="292"/>
      <c r="AD10" s="293">
        <v>262800000</v>
      </c>
      <c r="AE10" s="293">
        <v>262800000</v>
      </c>
      <c r="AF10" s="293"/>
      <c r="AG10" s="293"/>
      <c r="AH10" s="293"/>
      <c r="AI10" s="293"/>
      <c r="AJ10" s="293"/>
      <c r="AK10" s="291" t="s">
        <v>3878</v>
      </c>
      <c r="AL10" s="294"/>
      <c r="AM10" s="295"/>
      <c r="AN10" s="295"/>
      <c r="AO10" s="295"/>
      <c r="AP10" s="295"/>
      <c r="AQ10" s="247"/>
      <c r="AR10" s="247"/>
      <c r="AS10" s="247"/>
      <c r="AT10" s="291" t="s">
        <v>3878</v>
      </c>
      <c r="AU10" s="294"/>
      <c r="AV10" s="295"/>
      <c r="AW10" s="295"/>
      <c r="AX10" s="295"/>
      <c r="AY10" s="295"/>
      <c r="AZ10" s="247"/>
      <c r="BA10" s="247"/>
      <c r="BB10" s="247"/>
      <c r="BC10" s="291" t="s">
        <v>3878</v>
      </c>
      <c r="BD10" s="294"/>
      <c r="BE10" s="295"/>
      <c r="BF10" s="295"/>
      <c r="BG10" s="295"/>
      <c r="BH10" s="295"/>
      <c r="BI10" s="247"/>
      <c r="BJ10" s="247"/>
      <c r="BK10" s="247"/>
      <c r="BL10" s="291" t="s">
        <v>3883</v>
      </c>
      <c r="BM10" s="294"/>
      <c r="BN10" s="295"/>
      <c r="BO10" s="295"/>
      <c r="BP10" s="295"/>
      <c r="BQ10" s="295"/>
      <c r="BR10" s="247"/>
      <c r="BS10" s="247"/>
      <c r="BT10" s="247"/>
      <c r="BU10" s="1201" t="s">
        <v>3884</v>
      </c>
      <c r="BV10" s="1202"/>
      <c r="BW10" s="1202"/>
      <c r="BX10" s="1202"/>
      <c r="BY10" s="1202"/>
      <c r="BZ10" s="1202"/>
      <c r="CA10" s="1202"/>
      <c r="CB10" s="1202"/>
      <c r="CC10" s="1203"/>
    </row>
    <row r="11" spans="1:81" s="58" customFormat="1" ht="40.15" customHeight="1" x14ac:dyDescent="0.25">
      <c r="A11" s="37"/>
      <c r="B11" s="1279"/>
      <c r="C11" s="1281"/>
      <c r="D11" s="1283"/>
      <c r="E11" s="1286"/>
      <c r="F11" s="1286"/>
      <c r="G11" s="1286"/>
      <c r="H11" s="1286"/>
      <c r="I11" s="1286"/>
      <c r="J11" s="1220"/>
      <c r="K11" s="1289"/>
      <c r="L11" s="1223"/>
      <c r="M11" s="1226"/>
      <c r="N11" s="1292"/>
      <c r="O11" s="1292"/>
      <c r="P11" s="1292"/>
      <c r="Q11" s="1292"/>
      <c r="R11" s="1295"/>
      <c r="S11" s="41" t="s">
        <v>3885</v>
      </c>
      <c r="T11" s="288" t="s">
        <v>3834</v>
      </c>
      <c r="U11" s="288" t="s">
        <v>3839</v>
      </c>
      <c r="V11" s="289" t="s">
        <v>3843</v>
      </c>
      <c r="W11" s="289" t="s">
        <v>3886</v>
      </c>
      <c r="X11" s="290">
        <v>44617</v>
      </c>
      <c r="Y11" s="290">
        <v>44910</v>
      </c>
      <c r="Z11" s="290"/>
      <c r="AA11" s="290"/>
      <c r="AB11" s="291" t="s">
        <v>3878</v>
      </c>
      <c r="AC11" s="292"/>
      <c r="AD11" s="293"/>
      <c r="AE11" s="293"/>
      <c r="AF11" s="293"/>
      <c r="AG11" s="293"/>
      <c r="AH11" s="293"/>
      <c r="AI11" s="293"/>
      <c r="AJ11" s="293"/>
      <c r="AK11" s="291" t="s">
        <v>3878</v>
      </c>
      <c r="AL11" s="294"/>
      <c r="AM11" s="295"/>
      <c r="AN11" s="295"/>
      <c r="AO11" s="295"/>
      <c r="AP11" s="295"/>
      <c r="AQ11" s="247"/>
      <c r="AR11" s="247"/>
      <c r="AS11" s="247"/>
      <c r="AT11" s="291" t="s">
        <v>3883</v>
      </c>
      <c r="AU11" s="294"/>
      <c r="AV11" s="295"/>
      <c r="AW11" s="295"/>
      <c r="AX11" s="295"/>
      <c r="AY11" s="295"/>
      <c r="AZ11" s="247"/>
      <c r="BA11" s="247"/>
      <c r="BB11" s="247"/>
      <c r="BC11" s="291"/>
      <c r="BD11" s="294"/>
      <c r="BE11" s="295"/>
      <c r="BF11" s="295"/>
      <c r="BG11" s="295"/>
      <c r="BH11" s="295"/>
      <c r="BI11" s="247"/>
      <c r="BJ11" s="247"/>
      <c r="BK11" s="247"/>
      <c r="BL11" s="291" t="s">
        <v>3883</v>
      </c>
      <c r="BM11" s="294"/>
      <c r="BN11" s="295"/>
      <c r="BO11" s="295"/>
      <c r="BP11" s="295"/>
      <c r="BQ11" s="295"/>
      <c r="BR11" s="247"/>
      <c r="BS11" s="247"/>
      <c r="BT11" s="247"/>
      <c r="BU11" s="1201" t="s">
        <v>3887</v>
      </c>
      <c r="BV11" s="1202"/>
      <c r="BW11" s="1202"/>
      <c r="BX11" s="1202"/>
      <c r="BY11" s="1202"/>
      <c r="BZ11" s="1202"/>
      <c r="CA11" s="1202"/>
      <c r="CB11" s="1202"/>
      <c r="CC11" s="1203"/>
    </row>
    <row r="12" spans="1:81" s="58" customFormat="1" ht="40.15" customHeight="1" x14ac:dyDescent="0.25">
      <c r="A12" s="37"/>
      <c r="B12" s="1279"/>
      <c r="C12" s="1281"/>
      <c r="D12" s="1283"/>
      <c r="E12" s="1286"/>
      <c r="F12" s="1286"/>
      <c r="G12" s="1286"/>
      <c r="H12" s="1286"/>
      <c r="I12" s="1286"/>
      <c r="J12" s="1220"/>
      <c r="K12" s="1289"/>
      <c r="L12" s="1223"/>
      <c r="M12" s="1226"/>
      <c r="N12" s="1292"/>
      <c r="O12" s="1292"/>
      <c r="P12" s="1292"/>
      <c r="Q12" s="1292"/>
      <c r="R12" s="1295"/>
      <c r="S12" s="41" t="s">
        <v>3888</v>
      </c>
      <c r="T12" s="288" t="s">
        <v>3834</v>
      </c>
      <c r="U12" s="288" t="s">
        <v>3839</v>
      </c>
      <c r="V12" s="289" t="s">
        <v>3843</v>
      </c>
      <c r="W12" s="289" t="s">
        <v>3889</v>
      </c>
      <c r="X12" s="290">
        <v>44616</v>
      </c>
      <c r="Y12" s="290">
        <v>44909</v>
      </c>
      <c r="Z12" s="290"/>
      <c r="AA12" s="290"/>
      <c r="AB12" s="291" t="s">
        <v>3878</v>
      </c>
      <c r="AC12" s="292"/>
      <c r="AD12" s="293"/>
      <c r="AE12" s="293"/>
      <c r="AF12" s="293"/>
      <c r="AG12" s="293"/>
      <c r="AH12" s="293"/>
      <c r="AI12" s="293"/>
      <c r="AJ12" s="293"/>
      <c r="AK12" s="291" t="s">
        <v>3878</v>
      </c>
      <c r="AL12" s="294"/>
      <c r="AM12" s="295"/>
      <c r="AN12" s="295"/>
      <c r="AO12" s="295"/>
      <c r="AP12" s="295"/>
      <c r="AQ12" s="247"/>
      <c r="AR12" s="247"/>
      <c r="AS12" s="247"/>
      <c r="AT12" s="291" t="s">
        <v>3883</v>
      </c>
      <c r="AU12" s="294"/>
      <c r="AV12" s="295"/>
      <c r="AW12" s="295"/>
      <c r="AX12" s="295"/>
      <c r="AY12" s="295"/>
      <c r="AZ12" s="247"/>
      <c r="BA12" s="247"/>
      <c r="BB12" s="247"/>
      <c r="BC12" s="291" t="s">
        <v>3883</v>
      </c>
      <c r="BD12" s="294"/>
      <c r="BE12" s="295"/>
      <c r="BF12" s="295"/>
      <c r="BG12" s="295"/>
      <c r="BH12" s="295"/>
      <c r="BI12" s="247"/>
      <c r="BJ12" s="247"/>
      <c r="BK12" s="247"/>
      <c r="BL12" s="291" t="s">
        <v>3883</v>
      </c>
      <c r="BM12" s="294"/>
      <c r="BN12" s="295"/>
      <c r="BO12" s="295"/>
      <c r="BP12" s="295"/>
      <c r="BQ12" s="295"/>
      <c r="BR12" s="247"/>
      <c r="BS12" s="247"/>
      <c r="BT12" s="247"/>
      <c r="BU12" s="1201" t="s">
        <v>3890</v>
      </c>
      <c r="BV12" s="1202"/>
      <c r="BW12" s="1202"/>
      <c r="BX12" s="1202"/>
      <c r="BY12" s="1202"/>
      <c r="BZ12" s="1202"/>
      <c r="CA12" s="1202"/>
      <c r="CB12" s="1202"/>
      <c r="CC12" s="1203"/>
    </row>
    <row r="13" spans="1:81" s="58" customFormat="1" ht="40.15" customHeight="1" x14ac:dyDescent="0.25">
      <c r="A13" s="37"/>
      <c r="B13" s="1279"/>
      <c r="C13" s="1281"/>
      <c r="D13" s="1283"/>
      <c r="E13" s="1286"/>
      <c r="F13" s="1286"/>
      <c r="G13" s="1286"/>
      <c r="H13" s="1286"/>
      <c r="I13" s="1286"/>
      <c r="J13" s="1220"/>
      <c r="K13" s="1289"/>
      <c r="L13" s="1223"/>
      <c r="M13" s="1226"/>
      <c r="N13" s="1292"/>
      <c r="O13" s="1292"/>
      <c r="P13" s="1292"/>
      <c r="Q13" s="1292"/>
      <c r="R13" s="1295"/>
      <c r="S13" s="41" t="s">
        <v>3891</v>
      </c>
      <c r="T13" s="288" t="s">
        <v>3834</v>
      </c>
      <c r="U13" s="288" t="s">
        <v>3839</v>
      </c>
      <c r="V13" s="289" t="s">
        <v>3843</v>
      </c>
      <c r="W13" s="289" t="s">
        <v>3892</v>
      </c>
      <c r="X13" s="290">
        <v>44593</v>
      </c>
      <c r="Y13" s="290">
        <v>44666</v>
      </c>
      <c r="Z13" s="290"/>
      <c r="AA13" s="290"/>
      <c r="AB13" s="291" t="s">
        <v>3878</v>
      </c>
      <c r="AC13" s="292"/>
      <c r="AD13" s="293"/>
      <c r="AE13" s="293"/>
      <c r="AF13" s="293"/>
      <c r="AG13" s="293"/>
      <c r="AH13" s="293"/>
      <c r="AI13" s="293"/>
      <c r="AJ13" s="293"/>
      <c r="AK13" s="291"/>
      <c r="AL13" s="294"/>
      <c r="AM13" s="295"/>
      <c r="AN13" s="295"/>
      <c r="AO13" s="295"/>
      <c r="AP13" s="295"/>
      <c r="AQ13" s="247"/>
      <c r="AR13" s="247"/>
      <c r="AS13" s="247"/>
      <c r="AT13" s="291" t="s">
        <v>3883</v>
      </c>
      <c r="AU13" s="294"/>
      <c r="AV13" s="295"/>
      <c r="AW13" s="295"/>
      <c r="AX13" s="295"/>
      <c r="AY13" s="295"/>
      <c r="AZ13" s="247"/>
      <c r="BA13" s="247"/>
      <c r="BB13" s="247"/>
      <c r="BC13" s="291" t="s">
        <v>3883</v>
      </c>
      <c r="BD13" s="294"/>
      <c r="BE13" s="295"/>
      <c r="BF13" s="295"/>
      <c r="BG13" s="295"/>
      <c r="BH13" s="295"/>
      <c r="BI13" s="247"/>
      <c r="BJ13" s="247"/>
      <c r="BK13" s="247"/>
      <c r="BL13" s="291" t="s">
        <v>3883</v>
      </c>
      <c r="BM13" s="294"/>
      <c r="BN13" s="295"/>
      <c r="BO13" s="295"/>
      <c r="BP13" s="295"/>
      <c r="BQ13" s="295"/>
      <c r="BR13" s="247"/>
      <c r="BS13" s="247"/>
      <c r="BT13" s="247"/>
      <c r="BU13" s="1201" t="s">
        <v>3893</v>
      </c>
      <c r="BV13" s="1202"/>
      <c r="BW13" s="1202"/>
      <c r="BX13" s="1202"/>
      <c r="BY13" s="1202"/>
      <c r="BZ13" s="1202"/>
      <c r="CA13" s="1202"/>
      <c r="CB13" s="1202"/>
      <c r="CC13" s="1203"/>
    </row>
    <row r="14" spans="1:81" s="58" customFormat="1" ht="40.15" customHeight="1" x14ac:dyDescent="0.25">
      <c r="A14" s="37"/>
      <c r="B14" s="1279"/>
      <c r="C14" s="1281"/>
      <c r="D14" s="1283"/>
      <c r="E14" s="1286"/>
      <c r="F14" s="1286"/>
      <c r="G14" s="1286"/>
      <c r="H14" s="1286"/>
      <c r="I14" s="1286"/>
      <c r="J14" s="1220"/>
      <c r="K14" s="1289"/>
      <c r="L14" s="1223"/>
      <c r="M14" s="1226"/>
      <c r="N14" s="1292"/>
      <c r="O14" s="1292"/>
      <c r="P14" s="1292"/>
      <c r="Q14" s="1292"/>
      <c r="R14" s="1295"/>
      <c r="S14" s="41" t="s">
        <v>3894</v>
      </c>
      <c r="T14" s="288" t="s">
        <v>3834</v>
      </c>
      <c r="U14" s="288" t="s">
        <v>3839</v>
      </c>
      <c r="V14" s="289" t="s">
        <v>3843</v>
      </c>
      <c r="W14" s="296" t="s">
        <v>3895</v>
      </c>
      <c r="X14" s="290">
        <v>44607</v>
      </c>
      <c r="Y14" s="290">
        <v>44895</v>
      </c>
      <c r="Z14" s="290"/>
      <c r="AA14" s="290"/>
      <c r="AB14" s="291" t="s">
        <v>3878</v>
      </c>
      <c r="AC14" s="292"/>
      <c r="AD14" s="293"/>
      <c r="AE14" s="293"/>
      <c r="AF14" s="293"/>
      <c r="AG14" s="293"/>
      <c r="AH14" s="293"/>
      <c r="AI14" s="293"/>
      <c r="AJ14" s="293"/>
      <c r="AK14" s="291"/>
      <c r="AL14" s="294"/>
      <c r="AM14" s="295"/>
      <c r="AN14" s="295"/>
      <c r="AO14" s="295"/>
      <c r="AP14" s="295"/>
      <c r="AQ14" s="247"/>
      <c r="AR14" s="247"/>
      <c r="AS14" s="247"/>
      <c r="AT14" s="291" t="s">
        <v>3883</v>
      </c>
      <c r="AU14" s="294"/>
      <c r="AV14" s="295"/>
      <c r="AW14" s="295"/>
      <c r="AX14" s="295"/>
      <c r="AY14" s="295"/>
      <c r="AZ14" s="247"/>
      <c r="BA14" s="247"/>
      <c r="BB14" s="247"/>
      <c r="BC14" s="291" t="s">
        <v>3883</v>
      </c>
      <c r="BD14" s="294"/>
      <c r="BE14" s="295"/>
      <c r="BF14" s="295"/>
      <c r="BG14" s="295"/>
      <c r="BH14" s="295"/>
      <c r="BI14" s="247"/>
      <c r="BJ14" s="247"/>
      <c r="BK14" s="247"/>
      <c r="BL14" s="291" t="s">
        <v>3883</v>
      </c>
      <c r="BM14" s="294"/>
      <c r="BN14" s="295"/>
      <c r="BO14" s="295"/>
      <c r="BP14" s="295"/>
      <c r="BQ14" s="295"/>
      <c r="BR14" s="247"/>
      <c r="BS14" s="247"/>
      <c r="BT14" s="247"/>
      <c r="BU14" s="1201" t="s">
        <v>3896</v>
      </c>
      <c r="BV14" s="1202"/>
      <c r="BW14" s="1202"/>
      <c r="BX14" s="1202"/>
      <c r="BY14" s="1202"/>
      <c r="BZ14" s="1202"/>
      <c r="CA14" s="1202"/>
      <c r="CB14" s="1202"/>
      <c r="CC14" s="1203"/>
    </row>
    <row r="15" spans="1:81" s="58" customFormat="1" ht="40.15" customHeight="1" x14ac:dyDescent="0.25">
      <c r="A15" s="37"/>
      <c r="B15" s="1279"/>
      <c r="C15" s="1281"/>
      <c r="D15" s="1283"/>
      <c r="E15" s="1286"/>
      <c r="F15" s="1286"/>
      <c r="G15" s="1286"/>
      <c r="H15" s="1286"/>
      <c r="I15" s="1286"/>
      <c r="J15" s="1220"/>
      <c r="K15" s="1289"/>
      <c r="L15" s="1223"/>
      <c r="M15" s="1226"/>
      <c r="N15" s="1292"/>
      <c r="O15" s="1292"/>
      <c r="P15" s="1292"/>
      <c r="Q15" s="1292"/>
      <c r="R15" s="1295"/>
      <c r="S15" s="297" t="s">
        <v>3897</v>
      </c>
      <c r="T15" s="288" t="s">
        <v>3834</v>
      </c>
      <c r="U15" s="288" t="s">
        <v>3839</v>
      </c>
      <c r="V15" s="289" t="s">
        <v>3843</v>
      </c>
      <c r="W15" s="289" t="s">
        <v>3898</v>
      </c>
      <c r="X15" s="290">
        <v>44593</v>
      </c>
      <c r="Y15" s="290" t="s">
        <v>3899</v>
      </c>
      <c r="Z15" s="290"/>
      <c r="AA15" s="290"/>
      <c r="AB15" s="291" t="s">
        <v>3878</v>
      </c>
      <c r="AC15" s="292"/>
      <c r="AD15" s="293"/>
      <c r="AE15" s="293"/>
      <c r="AF15" s="293"/>
      <c r="AG15" s="293"/>
      <c r="AH15" s="293"/>
      <c r="AI15" s="293"/>
      <c r="AJ15" s="293"/>
      <c r="AK15" s="291"/>
      <c r="AL15" s="294"/>
      <c r="AM15" s="295"/>
      <c r="AN15" s="295"/>
      <c r="AO15" s="295"/>
      <c r="AP15" s="295"/>
      <c r="AQ15" s="247"/>
      <c r="AR15" s="247"/>
      <c r="AS15" s="247"/>
      <c r="AT15" s="291" t="s">
        <v>3883</v>
      </c>
      <c r="AU15" s="294"/>
      <c r="AV15" s="295"/>
      <c r="AW15" s="295"/>
      <c r="AX15" s="295"/>
      <c r="AY15" s="295"/>
      <c r="AZ15" s="247"/>
      <c r="BA15" s="247"/>
      <c r="BB15" s="247"/>
      <c r="BC15" s="291" t="s">
        <v>3883</v>
      </c>
      <c r="BD15" s="295"/>
      <c r="BE15" s="295"/>
      <c r="BF15" s="295"/>
      <c r="BG15" s="295"/>
      <c r="BH15" s="295"/>
      <c r="BI15" s="247"/>
      <c r="BJ15" s="247"/>
      <c r="BK15" s="247"/>
      <c r="BL15" s="291" t="s">
        <v>3883</v>
      </c>
      <c r="BM15" s="294"/>
      <c r="BN15" s="295"/>
      <c r="BO15" s="295"/>
      <c r="BP15" s="295"/>
      <c r="BQ15" s="295"/>
      <c r="BR15" s="247"/>
      <c r="BS15" s="247"/>
      <c r="BT15" s="247"/>
      <c r="BU15" s="1201" t="s">
        <v>3900</v>
      </c>
      <c r="BV15" s="1202"/>
      <c r="BW15" s="1202"/>
      <c r="BX15" s="1202"/>
      <c r="BY15" s="1202"/>
      <c r="BZ15" s="1202"/>
      <c r="CA15" s="1202"/>
      <c r="CB15" s="1202"/>
      <c r="CC15" s="1203"/>
    </row>
    <row r="16" spans="1:81" s="58" customFormat="1" ht="40.15" customHeight="1" x14ac:dyDescent="0.25">
      <c r="A16" s="37"/>
      <c r="B16" s="1279"/>
      <c r="C16" s="1281"/>
      <c r="D16" s="1283"/>
      <c r="E16" s="1286"/>
      <c r="F16" s="1286"/>
      <c r="G16" s="1286"/>
      <c r="H16" s="1286"/>
      <c r="I16" s="1286"/>
      <c r="J16" s="1220"/>
      <c r="K16" s="1289"/>
      <c r="L16" s="1223"/>
      <c r="M16" s="1226"/>
      <c r="N16" s="1292"/>
      <c r="O16" s="1292"/>
      <c r="P16" s="1292"/>
      <c r="Q16" s="1292"/>
      <c r="R16" s="1295"/>
      <c r="S16" s="297" t="s">
        <v>3901</v>
      </c>
      <c r="T16" s="288" t="s">
        <v>3834</v>
      </c>
      <c r="U16" s="288" t="s">
        <v>3839</v>
      </c>
      <c r="V16" s="289" t="s">
        <v>3842</v>
      </c>
      <c r="W16" s="289" t="s">
        <v>3902</v>
      </c>
      <c r="X16" s="290">
        <v>44593</v>
      </c>
      <c r="Y16" s="290">
        <v>44910</v>
      </c>
      <c r="Z16" s="290"/>
      <c r="AA16" s="290"/>
      <c r="AB16" s="291" t="s">
        <v>3878</v>
      </c>
      <c r="AC16" s="292"/>
      <c r="AD16" s="293">
        <v>96000000</v>
      </c>
      <c r="AE16" s="293">
        <v>96000000</v>
      </c>
      <c r="AF16" s="293"/>
      <c r="AG16" s="293"/>
      <c r="AH16" s="293"/>
      <c r="AI16" s="293"/>
      <c r="AJ16" s="293"/>
      <c r="AK16" s="291"/>
      <c r="AL16" s="294"/>
      <c r="AM16" s="295"/>
      <c r="AN16" s="295"/>
      <c r="AO16" s="295"/>
      <c r="AP16" s="295"/>
      <c r="AQ16" s="247"/>
      <c r="AR16" s="247"/>
      <c r="AS16" s="247"/>
      <c r="AT16" s="291" t="s">
        <v>3883</v>
      </c>
      <c r="AU16" s="294"/>
      <c r="AV16" s="295"/>
      <c r="AW16" s="295"/>
      <c r="AX16" s="295"/>
      <c r="AY16" s="295"/>
      <c r="AZ16" s="247"/>
      <c r="BA16" s="247"/>
      <c r="BB16" s="247"/>
      <c r="BC16" s="291" t="s">
        <v>3883</v>
      </c>
      <c r="BD16" s="295"/>
      <c r="BE16" s="295"/>
      <c r="BF16" s="295"/>
      <c r="BG16" s="295"/>
      <c r="BH16" s="295"/>
      <c r="BI16" s="247"/>
      <c r="BJ16" s="247"/>
      <c r="BK16" s="247"/>
      <c r="BL16" s="291" t="s">
        <v>3883</v>
      </c>
      <c r="BM16" s="294"/>
      <c r="BN16" s="295"/>
      <c r="BO16" s="295"/>
      <c r="BP16" s="295"/>
      <c r="BQ16" s="295"/>
      <c r="BR16" s="247"/>
      <c r="BS16" s="247"/>
      <c r="BT16" s="247"/>
      <c r="BU16" s="1201" t="s">
        <v>3903</v>
      </c>
      <c r="BV16" s="1202"/>
      <c r="BW16" s="1202"/>
      <c r="BX16" s="1202"/>
      <c r="BY16" s="1202"/>
      <c r="BZ16" s="1202"/>
      <c r="CA16" s="1202"/>
      <c r="CB16" s="1202"/>
      <c r="CC16" s="1203"/>
    </row>
    <row r="17" spans="1:81" s="58" customFormat="1" ht="40.15" customHeight="1" x14ac:dyDescent="0.25">
      <c r="A17" s="37"/>
      <c r="B17" s="1279"/>
      <c r="C17" s="1281"/>
      <c r="D17" s="1283"/>
      <c r="E17" s="1286"/>
      <c r="F17" s="1286"/>
      <c r="G17" s="1286"/>
      <c r="H17" s="1286"/>
      <c r="I17" s="1286"/>
      <c r="J17" s="1220"/>
      <c r="K17" s="1289"/>
      <c r="L17" s="1223"/>
      <c r="M17" s="1226"/>
      <c r="N17" s="1292"/>
      <c r="O17" s="1292"/>
      <c r="P17" s="1292"/>
      <c r="Q17" s="1292"/>
      <c r="R17" s="1295"/>
      <c r="S17" s="297" t="s">
        <v>3904</v>
      </c>
      <c r="T17" s="298" t="s">
        <v>3834</v>
      </c>
      <c r="U17" s="288" t="s">
        <v>3840</v>
      </c>
      <c r="V17" s="289" t="s">
        <v>3842</v>
      </c>
      <c r="W17" s="289" t="s">
        <v>3905</v>
      </c>
      <c r="X17" s="290">
        <v>44562</v>
      </c>
      <c r="Y17" s="290">
        <v>44711</v>
      </c>
      <c r="Z17" s="290"/>
      <c r="AA17" s="290"/>
      <c r="AB17" s="291" t="s">
        <v>3878</v>
      </c>
      <c r="AC17" s="292"/>
      <c r="AD17" s="293">
        <v>380000000</v>
      </c>
      <c r="AE17" s="293">
        <v>380000000</v>
      </c>
      <c r="AF17" s="293"/>
      <c r="AG17" s="293"/>
      <c r="AH17" s="293"/>
      <c r="AI17" s="293"/>
      <c r="AJ17" s="293"/>
      <c r="AK17" s="291"/>
      <c r="AL17" s="294"/>
      <c r="AM17" s="295"/>
      <c r="AN17" s="295"/>
      <c r="AO17" s="295"/>
      <c r="AP17" s="295"/>
      <c r="AQ17" s="247"/>
      <c r="AR17" s="247"/>
      <c r="AS17" s="247"/>
      <c r="AT17" s="291" t="s">
        <v>3883</v>
      </c>
      <c r="AU17" s="294"/>
      <c r="AV17" s="295"/>
      <c r="AW17" s="295"/>
      <c r="AX17" s="295"/>
      <c r="AY17" s="295"/>
      <c r="AZ17" s="247"/>
      <c r="BA17" s="247"/>
      <c r="BB17" s="247"/>
      <c r="BC17" s="291" t="s">
        <v>3883</v>
      </c>
      <c r="BD17" s="295"/>
      <c r="BE17" s="295"/>
      <c r="BF17" s="295"/>
      <c r="BG17" s="295"/>
      <c r="BH17" s="295"/>
      <c r="BI17" s="247"/>
      <c r="BJ17" s="247"/>
      <c r="BK17" s="247"/>
      <c r="BL17" s="291" t="s">
        <v>3883</v>
      </c>
      <c r="BM17" s="294"/>
      <c r="BN17" s="295"/>
      <c r="BO17" s="295"/>
      <c r="BP17" s="295"/>
      <c r="BQ17" s="295"/>
      <c r="BR17" s="247"/>
      <c r="BS17" s="247"/>
      <c r="BT17" s="247"/>
      <c r="BU17" s="1198" t="s">
        <v>3906</v>
      </c>
      <c r="BV17" s="1199"/>
      <c r="BW17" s="1199"/>
      <c r="BX17" s="1199"/>
      <c r="BY17" s="1199"/>
      <c r="BZ17" s="1199"/>
      <c r="CA17" s="1199"/>
      <c r="CB17" s="1199"/>
      <c r="CC17" s="1200"/>
    </row>
    <row r="18" spans="1:81" s="58" customFormat="1" ht="40.15" customHeight="1" x14ac:dyDescent="0.25">
      <c r="A18" s="37"/>
      <c r="B18" s="1279"/>
      <c r="C18" s="1281"/>
      <c r="D18" s="1283"/>
      <c r="E18" s="1286"/>
      <c r="F18" s="1286"/>
      <c r="G18" s="1286"/>
      <c r="H18" s="1286"/>
      <c r="I18" s="1286"/>
      <c r="J18" s="1220"/>
      <c r="K18" s="1289"/>
      <c r="L18" s="1223"/>
      <c r="M18" s="1226"/>
      <c r="N18" s="1292"/>
      <c r="O18" s="1292"/>
      <c r="P18" s="1292"/>
      <c r="Q18" s="1292"/>
      <c r="R18" s="1295"/>
      <c r="S18" s="297" t="s">
        <v>3907</v>
      </c>
      <c r="T18" s="288" t="s">
        <v>3834</v>
      </c>
      <c r="U18" s="288" t="s">
        <v>3839</v>
      </c>
      <c r="V18" s="289" t="s">
        <v>3843</v>
      </c>
      <c r="W18" s="289" t="s">
        <v>3908</v>
      </c>
      <c r="X18" s="290">
        <v>44713</v>
      </c>
      <c r="Y18" s="290">
        <v>44757</v>
      </c>
      <c r="Z18" s="290"/>
      <c r="AA18" s="290"/>
      <c r="AB18" s="291" t="s">
        <v>3878</v>
      </c>
      <c r="AC18" s="292"/>
      <c r="AD18" s="293"/>
      <c r="AE18" s="293"/>
      <c r="AF18" s="293"/>
      <c r="AG18" s="293"/>
      <c r="AH18" s="293"/>
      <c r="AI18" s="293"/>
      <c r="AJ18" s="293"/>
      <c r="AK18" s="291"/>
      <c r="AL18" s="294"/>
      <c r="AM18" s="295"/>
      <c r="AN18" s="295"/>
      <c r="AO18" s="295"/>
      <c r="AP18" s="295"/>
      <c r="AQ18" s="247"/>
      <c r="AR18" s="247"/>
      <c r="AS18" s="247"/>
      <c r="AT18" s="291" t="s">
        <v>3883</v>
      </c>
      <c r="AU18" s="294"/>
      <c r="AV18" s="295"/>
      <c r="AW18" s="295"/>
      <c r="AX18" s="295"/>
      <c r="AY18" s="295"/>
      <c r="AZ18" s="247"/>
      <c r="BA18" s="247"/>
      <c r="BB18" s="247"/>
      <c r="BC18" s="291" t="s">
        <v>3883</v>
      </c>
      <c r="BD18" s="294"/>
      <c r="BE18" s="295"/>
      <c r="BF18" s="295"/>
      <c r="BG18" s="295"/>
      <c r="BH18" s="295"/>
      <c r="BI18" s="247"/>
      <c r="BJ18" s="247"/>
      <c r="BK18" s="247"/>
      <c r="BL18" s="291" t="s">
        <v>3883</v>
      </c>
      <c r="BM18" s="294"/>
      <c r="BN18" s="295"/>
      <c r="BO18" s="295"/>
      <c r="BP18" s="295"/>
      <c r="BQ18" s="295"/>
      <c r="BR18" s="247"/>
      <c r="BS18" s="247"/>
      <c r="BT18" s="247"/>
      <c r="BU18" s="1201" t="s">
        <v>3909</v>
      </c>
      <c r="BV18" s="1202"/>
      <c r="BW18" s="1202"/>
      <c r="BX18" s="1202"/>
      <c r="BY18" s="1202"/>
      <c r="BZ18" s="1202"/>
      <c r="CA18" s="1202"/>
      <c r="CB18" s="1202"/>
      <c r="CC18" s="1203"/>
    </row>
    <row r="19" spans="1:81" s="58" customFormat="1" ht="40.15" customHeight="1" x14ac:dyDescent="0.25">
      <c r="A19" s="37"/>
      <c r="B19" s="1279"/>
      <c r="C19" s="1281"/>
      <c r="D19" s="1283"/>
      <c r="E19" s="1286"/>
      <c r="F19" s="1286"/>
      <c r="G19" s="1286"/>
      <c r="H19" s="1286"/>
      <c r="I19" s="1286"/>
      <c r="J19" s="1220"/>
      <c r="K19" s="1289"/>
      <c r="L19" s="1223"/>
      <c r="M19" s="1226"/>
      <c r="N19" s="1292"/>
      <c r="O19" s="1292"/>
      <c r="P19" s="1292"/>
      <c r="Q19" s="1292"/>
      <c r="R19" s="1295"/>
      <c r="S19" s="297" t="s">
        <v>3910</v>
      </c>
      <c r="T19" s="288" t="s">
        <v>3834</v>
      </c>
      <c r="U19" s="288" t="s">
        <v>3839</v>
      </c>
      <c r="V19" s="289" t="s">
        <v>3843</v>
      </c>
      <c r="W19" s="289" t="s">
        <v>3911</v>
      </c>
      <c r="X19" s="290">
        <v>44757</v>
      </c>
      <c r="Y19" s="290">
        <v>44788</v>
      </c>
      <c r="Z19" s="290"/>
      <c r="AA19" s="290"/>
      <c r="AB19" s="291" t="s">
        <v>3878</v>
      </c>
      <c r="AC19" s="292"/>
      <c r="AD19" s="293"/>
      <c r="AE19" s="293"/>
      <c r="AF19" s="293"/>
      <c r="AG19" s="293"/>
      <c r="AH19" s="293"/>
      <c r="AI19" s="293"/>
      <c r="AJ19" s="293"/>
      <c r="AK19" s="291"/>
      <c r="AL19" s="294"/>
      <c r="AM19" s="295"/>
      <c r="AN19" s="295"/>
      <c r="AO19" s="295"/>
      <c r="AP19" s="295"/>
      <c r="AQ19" s="247"/>
      <c r="AR19" s="247"/>
      <c r="AS19" s="247"/>
      <c r="AT19" s="291" t="s">
        <v>3883</v>
      </c>
      <c r="AU19" s="294"/>
      <c r="AV19" s="295"/>
      <c r="AW19" s="295"/>
      <c r="AX19" s="295"/>
      <c r="AY19" s="295"/>
      <c r="AZ19" s="247"/>
      <c r="BA19" s="247"/>
      <c r="BB19" s="247"/>
      <c r="BC19" s="291" t="s">
        <v>3883</v>
      </c>
      <c r="BD19" s="294"/>
      <c r="BE19" s="295"/>
      <c r="BF19" s="295"/>
      <c r="BG19" s="295"/>
      <c r="BH19" s="295"/>
      <c r="BI19" s="247"/>
      <c r="BJ19" s="247"/>
      <c r="BK19" s="247"/>
      <c r="BL19" s="291" t="s">
        <v>3883</v>
      </c>
      <c r="BM19" s="294"/>
      <c r="BN19" s="295"/>
      <c r="BO19" s="295"/>
      <c r="BP19" s="295"/>
      <c r="BQ19" s="295"/>
      <c r="BR19" s="247"/>
      <c r="BS19" s="247"/>
      <c r="BT19" s="247"/>
      <c r="BU19" s="1195" t="s">
        <v>3912</v>
      </c>
      <c r="BV19" s="1196"/>
      <c r="BW19" s="1196"/>
      <c r="BX19" s="1196"/>
      <c r="BY19" s="1196"/>
      <c r="BZ19" s="1196"/>
      <c r="CA19" s="1196"/>
      <c r="CB19" s="1196"/>
      <c r="CC19" s="1197"/>
    </row>
    <row r="20" spans="1:81" s="58" customFormat="1" ht="40.15" customHeight="1" x14ac:dyDescent="0.25">
      <c r="A20" s="37"/>
      <c r="B20" s="1279"/>
      <c r="C20" s="1281"/>
      <c r="D20" s="1283"/>
      <c r="E20" s="1286"/>
      <c r="F20" s="1286"/>
      <c r="G20" s="1286"/>
      <c r="H20" s="1286"/>
      <c r="I20" s="1286"/>
      <c r="J20" s="1220"/>
      <c r="K20" s="1289"/>
      <c r="L20" s="1223"/>
      <c r="M20" s="1226"/>
      <c r="N20" s="1292"/>
      <c r="O20" s="1292"/>
      <c r="P20" s="1292"/>
      <c r="Q20" s="1292"/>
      <c r="R20" s="1295"/>
      <c r="S20" s="297" t="s">
        <v>3913</v>
      </c>
      <c r="T20" s="288" t="s">
        <v>3834</v>
      </c>
      <c r="U20" s="288" t="s">
        <v>3839</v>
      </c>
      <c r="V20" s="289" t="s">
        <v>3842</v>
      </c>
      <c r="W20" s="289" t="s">
        <v>3914</v>
      </c>
      <c r="X20" s="290">
        <v>44743</v>
      </c>
      <c r="Y20" s="290">
        <v>44910</v>
      </c>
      <c r="Z20" s="290"/>
      <c r="AA20" s="290"/>
      <c r="AB20" s="291" t="s">
        <v>3878</v>
      </c>
      <c r="AC20" s="292"/>
      <c r="AD20" s="293">
        <v>39600000</v>
      </c>
      <c r="AE20" s="293">
        <v>39600000</v>
      </c>
      <c r="AF20" s="293"/>
      <c r="AG20" s="293"/>
      <c r="AH20" s="293"/>
      <c r="AI20" s="293"/>
      <c r="AJ20" s="293"/>
      <c r="AK20" s="291" t="s">
        <v>3878</v>
      </c>
      <c r="AL20" s="294"/>
      <c r="AM20" s="295"/>
      <c r="AN20" s="295"/>
      <c r="AO20" s="295"/>
      <c r="AP20" s="295"/>
      <c r="AQ20" s="247"/>
      <c r="AR20" s="247"/>
      <c r="AS20" s="247"/>
      <c r="AT20" s="291" t="s">
        <v>3883</v>
      </c>
      <c r="AU20" s="294"/>
      <c r="AV20" s="295"/>
      <c r="AW20" s="295"/>
      <c r="AX20" s="295"/>
      <c r="AY20" s="295"/>
      <c r="AZ20" s="247"/>
      <c r="BA20" s="247"/>
      <c r="BB20" s="247"/>
      <c r="BC20" s="291" t="s">
        <v>3883</v>
      </c>
      <c r="BD20" s="294"/>
      <c r="BE20" s="295"/>
      <c r="BF20" s="295"/>
      <c r="BG20" s="295"/>
      <c r="BH20" s="295"/>
      <c r="BI20" s="247"/>
      <c r="BJ20" s="247"/>
      <c r="BK20" s="247"/>
      <c r="BL20" s="291" t="s">
        <v>3883</v>
      </c>
      <c r="BM20" s="294"/>
      <c r="BN20" s="295"/>
      <c r="BO20" s="295"/>
      <c r="BP20" s="295"/>
      <c r="BQ20" s="295"/>
      <c r="BR20" s="247"/>
      <c r="BS20" s="247"/>
      <c r="BT20" s="247"/>
      <c r="BU20" s="1198" t="s">
        <v>3915</v>
      </c>
      <c r="BV20" s="1199"/>
      <c r="BW20" s="1199"/>
      <c r="BX20" s="1199"/>
      <c r="BY20" s="1199"/>
      <c r="BZ20" s="1199"/>
      <c r="CA20" s="1199"/>
      <c r="CB20" s="1199"/>
      <c r="CC20" s="1200"/>
    </row>
    <row r="21" spans="1:81" s="58" customFormat="1" ht="40.15" customHeight="1" thickBot="1" x14ac:dyDescent="0.3">
      <c r="A21" s="37"/>
      <c r="B21" s="1279"/>
      <c r="C21" s="1281"/>
      <c r="D21" s="1284"/>
      <c r="E21" s="1287"/>
      <c r="F21" s="1287"/>
      <c r="G21" s="1287"/>
      <c r="H21" s="1287"/>
      <c r="I21" s="1287"/>
      <c r="J21" s="1221"/>
      <c r="K21" s="1290"/>
      <c r="L21" s="1224"/>
      <c r="M21" s="1227"/>
      <c r="N21" s="1293"/>
      <c r="O21" s="1293"/>
      <c r="P21" s="1293"/>
      <c r="Q21" s="1293"/>
      <c r="R21" s="1296"/>
      <c r="S21" s="297" t="s">
        <v>3916</v>
      </c>
      <c r="T21" s="288" t="s">
        <v>3834</v>
      </c>
      <c r="U21" s="288" t="s">
        <v>3839</v>
      </c>
      <c r="V21" s="289" t="s">
        <v>3843</v>
      </c>
      <c r="W21" s="289" t="s">
        <v>3917</v>
      </c>
      <c r="X21" s="290">
        <v>44866</v>
      </c>
      <c r="Y21" s="290">
        <v>44925</v>
      </c>
      <c r="Z21" s="290"/>
      <c r="AA21" s="290"/>
      <c r="AB21" s="291" t="s">
        <v>3878</v>
      </c>
      <c r="AC21" s="292"/>
      <c r="AD21" s="293"/>
      <c r="AE21" s="293"/>
      <c r="AF21" s="293"/>
      <c r="AG21" s="293"/>
      <c r="AH21" s="293"/>
      <c r="AI21" s="293"/>
      <c r="AJ21" s="293"/>
      <c r="AK21" s="291" t="s">
        <v>3878</v>
      </c>
      <c r="AL21" s="294"/>
      <c r="AM21" s="295"/>
      <c r="AN21" s="295"/>
      <c r="AO21" s="295"/>
      <c r="AP21" s="295"/>
      <c r="AQ21" s="247"/>
      <c r="AR21" s="247"/>
      <c r="AS21" s="247"/>
      <c r="AT21" s="291" t="s">
        <v>3878</v>
      </c>
      <c r="AU21" s="294"/>
      <c r="AV21" s="295"/>
      <c r="AW21" s="295"/>
      <c r="AX21" s="295"/>
      <c r="AY21" s="295"/>
      <c r="AZ21" s="247"/>
      <c r="BA21" s="247"/>
      <c r="BB21" s="247"/>
      <c r="BC21" s="291" t="s">
        <v>3883</v>
      </c>
      <c r="BD21" s="294"/>
      <c r="BE21" s="295"/>
      <c r="BF21" s="295"/>
      <c r="BG21" s="295"/>
      <c r="BH21" s="295"/>
      <c r="BI21" s="247"/>
      <c r="BJ21" s="247"/>
      <c r="BK21" s="247"/>
      <c r="BL21" s="291" t="s">
        <v>3883</v>
      </c>
      <c r="BM21" s="294"/>
      <c r="BN21" s="295"/>
      <c r="BO21" s="295"/>
      <c r="BP21" s="295"/>
      <c r="BQ21" s="295"/>
      <c r="BR21" s="247"/>
      <c r="BS21" s="247"/>
      <c r="BT21" s="247"/>
      <c r="BU21" s="1201" t="s">
        <v>3918</v>
      </c>
      <c r="BV21" s="1202"/>
      <c r="BW21" s="1202"/>
      <c r="BX21" s="1202"/>
      <c r="BY21" s="1202"/>
      <c r="BZ21" s="1202"/>
      <c r="CA21" s="1202"/>
      <c r="CB21" s="1202"/>
      <c r="CC21" s="1203"/>
    </row>
    <row r="22" spans="1:81" s="58" customFormat="1" ht="40.15" customHeight="1" thickTop="1" x14ac:dyDescent="0.25">
      <c r="A22" s="37"/>
      <c r="B22" s="1278" t="s">
        <v>22</v>
      </c>
      <c r="C22" s="1280" t="s">
        <v>25</v>
      </c>
      <c r="D22" s="1097">
        <v>2201</v>
      </c>
      <c r="E22" s="1094" t="s">
        <v>3876</v>
      </c>
      <c r="F22" s="1094"/>
      <c r="G22" s="1094"/>
      <c r="H22" s="1094"/>
      <c r="I22" s="1094"/>
      <c r="J22" s="1299">
        <v>1</v>
      </c>
      <c r="K22" s="1216" t="str">
        <f>+[2]Metas!K5</f>
        <v>% de los niños y niñas que transitan de la oferta del ICBF y el DPS ingresan al grado de Transición</v>
      </c>
      <c r="L22" s="1223">
        <v>100</v>
      </c>
      <c r="M22" s="1226">
        <f>SUM(N22:Q22)</f>
        <v>100</v>
      </c>
      <c r="N22" s="1229">
        <v>0</v>
      </c>
      <c r="O22" s="1232">
        <v>0</v>
      </c>
      <c r="P22" s="1235">
        <v>0</v>
      </c>
      <c r="Q22" s="1238">
        <v>100</v>
      </c>
      <c r="R22" s="1220">
        <f>+$J22</f>
        <v>1</v>
      </c>
      <c r="S22" s="299" t="s">
        <v>3919</v>
      </c>
      <c r="T22" s="288" t="s">
        <v>3834</v>
      </c>
      <c r="U22" s="288" t="s">
        <v>3839</v>
      </c>
      <c r="V22" s="288" t="s">
        <v>3843</v>
      </c>
      <c r="W22" s="299" t="s">
        <v>3920</v>
      </c>
      <c r="X22" s="300">
        <v>44652</v>
      </c>
      <c r="Y22" s="300">
        <v>44659</v>
      </c>
      <c r="Z22" s="300"/>
      <c r="AA22" s="300"/>
      <c r="AB22" s="1220">
        <f>+$J22</f>
        <v>1</v>
      </c>
      <c r="AC22" s="1241"/>
      <c r="AD22" s="301"/>
      <c r="AE22" s="301">
        <f t="shared" ref="AE22:AJ37" si="0">+AN22+AW22+BF22+BO22</f>
        <v>30</v>
      </c>
      <c r="AF22" s="301">
        <f t="shared" si="0"/>
        <v>0</v>
      </c>
      <c r="AG22" s="301">
        <f t="shared" si="0"/>
        <v>0</v>
      </c>
      <c r="AH22" s="301">
        <f t="shared" si="0"/>
        <v>0</v>
      </c>
      <c r="AI22" s="301">
        <f t="shared" si="0"/>
        <v>0</v>
      </c>
      <c r="AJ22" s="301">
        <f t="shared" si="0"/>
        <v>0</v>
      </c>
      <c r="AK22" s="1220">
        <f>+$J22</f>
        <v>1</v>
      </c>
      <c r="AL22" s="1302">
        <v>0</v>
      </c>
      <c r="AM22" s="301">
        <f>SUM(AN22:AS22)</f>
        <v>0</v>
      </c>
      <c r="AN22" s="302"/>
      <c r="AO22" s="302"/>
      <c r="AP22" s="302"/>
      <c r="AQ22" s="302"/>
      <c r="AR22" s="302"/>
      <c r="AS22" s="302"/>
      <c r="AT22" s="1220">
        <f>+$J22</f>
        <v>1</v>
      </c>
      <c r="AU22" s="1304">
        <v>0</v>
      </c>
      <c r="AV22" s="301">
        <f>SUM(AW22:BB22)</f>
        <v>0</v>
      </c>
      <c r="AW22" s="302"/>
      <c r="AX22" s="302"/>
      <c r="AY22" s="302"/>
      <c r="AZ22" s="302"/>
      <c r="BA22" s="302"/>
      <c r="BB22" s="302"/>
      <c r="BC22" s="1220">
        <f>+$J22</f>
        <v>1</v>
      </c>
      <c r="BD22" s="1306">
        <f>+P22</f>
        <v>0</v>
      </c>
      <c r="BE22" s="301">
        <f>SUM(BF22:BK22)</f>
        <v>0</v>
      </c>
      <c r="BF22" s="302"/>
      <c r="BG22" s="302"/>
      <c r="BH22" s="302"/>
      <c r="BI22" s="302"/>
      <c r="BJ22" s="302"/>
      <c r="BK22" s="302"/>
      <c r="BL22" s="1220">
        <f>+$J22</f>
        <v>1</v>
      </c>
      <c r="BM22" s="1308">
        <f>+Q22</f>
        <v>100</v>
      </c>
      <c r="BN22" s="301">
        <f>SUM(BO22:BT22)</f>
        <v>30</v>
      </c>
      <c r="BO22" s="302">
        <v>30</v>
      </c>
      <c r="BP22" s="302"/>
      <c r="BQ22" s="302"/>
      <c r="BR22" s="302"/>
      <c r="BS22" s="302"/>
      <c r="BT22" s="302"/>
      <c r="BU22" s="1204"/>
      <c r="BV22" s="1205"/>
      <c r="BW22" s="1205"/>
      <c r="BX22" s="1205"/>
      <c r="BY22" s="1205"/>
      <c r="BZ22" s="1205"/>
      <c r="CA22" s="1205"/>
      <c r="CB22" s="1205"/>
      <c r="CC22" s="1206"/>
    </row>
    <row r="23" spans="1:81" s="58" customFormat="1" ht="40.15" customHeight="1" x14ac:dyDescent="0.25">
      <c r="A23" s="37"/>
      <c r="B23" s="1279"/>
      <c r="C23" s="1281"/>
      <c r="D23" s="1097"/>
      <c r="E23" s="1094"/>
      <c r="F23" s="1094"/>
      <c r="G23" s="1094"/>
      <c r="H23" s="1094"/>
      <c r="I23" s="1094"/>
      <c r="J23" s="1300"/>
      <c r="K23" s="1217"/>
      <c r="L23" s="1223"/>
      <c r="M23" s="1226"/>
      <c r="N23" s="1229"/>
      <c r="O23" s="1232"/>
      <c r="P23" s="1235"/>
      <c r="Q23" s="1238"/>
      <c r="R23" s="1220"/>
      <c r="S23" s="41" t="s">
        <v>3921</v>
      </c>
      <c r="T23" s="241" t="s">
        <v>3834</v>
      </c>
      <c r="U23" s="241" t="s">
        <v>3839</v>
      </c>
      <c r="V23" s="241" t="s">
        <v>3843</v>
      </c>
      <c r="W23" s="41" t="s">
        <v>3922</v>
      </c>
      <c r="X23" s="34">
        <v>44774</v>
      </c>
      <c r="Y23" s="34">
        <v>44834</v>
      </c>
      <c r="Z23" s="34"/>
      <c r="AA23" s="34"/>
      <c r="AB23" s="1220"/>
      <c r="AC23" s="1241"/>
      <c r="AD23" s="303">
        <f t="shared" ref="AD23:AD25" si="1">+AM23+AV23+BE23+BN23</f>
        <v>0</v>
      </c>
      <c r="AE23" s="303">
        <f t="shared" si="0"/>
        <v>0</v>
      </c>
      <c r="AF23" s="303">
        <f t="shared" si="0"/>
        <v>0</v>
      </c>
      <c r="AG23" s="303">
        <f t="shared" si="0"/>
        <v>0</v>
      </c>
      <c r="AH23" s="303">
        <f t="shared" si="0"/>
        <v>0</v>
      </c>
      <c r="AI23" s="303">
        <f t="shared" si="0"/>
        <v>0</v>
      </c>
      <c r="AJ23" s="303">
        <f t="shared" si="0"/>
        <v>0</v>
      </c>
      <c r="AK23" s="1220"/>
      <c r="AL23" s="1302"/>
      <c r="AM23" s="303">
        <f t="shared" ref="AM23:AM92" si="2">SUM(AN23:AS23)</f>
        <v>0</v>
      </c>
      <c r="AN23" s="304"/>
      <c r="AO23" s="304"/>
      <c r="AP23" s="304"/>
      <c r="AQ23" s="304"/>
      <c r="AR23" s="304"/>
      <c r="AS23" s="304"/>
      <c r="AT23" s="1220"/>
      <c r="AU23" s="1304"/>
      <c r="AV23" s="303">
        <f t="shared" ref="AV23:AV92" si="3">SUM(AW23:BB23)</f>
        <v>0</v>
      </c>
      <c r="AW23" s="304"/>
      <c r="AX23" s="304"/>
      <c r="AY23" s="304"/>
      <c r="AZ23" s="304"/>
      <c r="BA23" s="304"/>
      <c r="BB23" s="304"/>
      <c r="BC23" s="1220"/>
      <c r="BD23" s="1306"/>
      <c r="BE23" s="303">
        <f t="shared" ref="BE23:BE92" si="4">SUM(BF23:BK23)</f>
        <v>0</v>
      </c>
      <c r="BF23" s="304"/>
      <c r="BG23" s="304"/>
      <c r="BH23" s="304"/>
      <c r="BI23" s="304"/>
      <c r="BJ23" s="304"/>
      <c r="BK23" s="304"/>
      <c r="BL23" s="1220"/>
      <c r="BM23" s="1308"/>
      <c r="BN23" s="303">
        <f t="shared" ref="BN23:BN92" si="5">SUM(BO23:BT23)</f>
        <v>0</v>
      </c>
      <c r="BO23" s="304"/>
      <c r="BP23" s="304"/>
      <c r="BQ23" s="304"/>
      <c r="BR23" s="304"/>
      <c r="BS23" s="304"/>
      <c r="BT23" s="304"/>
      <c r="BU23" s="1207"/>
      <c r="BV23" s="1208"/>
      <c r="BW23" s="1208"/>
      <c r="BX23" s="1208"/>
      <c r="BY23" s="1208"/>
      <c r="BZ23" s="1208"/>
      <c r="CA23" s="1208"/>
      <c r="CB23" s="1208"/>
      <c r="CC23" s="1209"/>
    </row>
    <row r="24" spans="1:81" s="58" customFormat="1" ht="40.15" customHeight="1" x14ac:dyDescent="0.25">
      <c r="A24" s="37"/>
      <c r="B24" s="1279"/>
      <c r="C24" s="1281"/>
      <c r="D24" s="1097"/>
      <c r="E24" s="1094"/>
      <c r="F24" s="1094"/>
      <c r="G24" s="1094"/>
      <c r="H24" s="1094"/>
      <c r="I24" s="1094"/>
      <c r="J24" s="1300"/>
      <c r="K24" s="1217"/>
      <c r="L24" s="1223"/>
      <c r="M24" s="1226"/>
      <c r="N24" s="1229"/>
      <c r="O24" s="1232"/>
      <c r="P24" s="1235"/>
      <c r="Q24" s="1238"/>
      <c r="R24" s="1220"/>
      <c r="S24" s="41" t="s">
        <v>3923</v>
      </c>
      <c r="T24" s="241" t="s">
        <v>3834</v>
      </c>
      <c r="U24" s="241" t="s">
        <v>3839</v>
      </c>
      <c r="V24" s="241" t="s">
        <v>3843</v>
      </c>
      <c r="W24" s="41" t="s">
        <v>3924</v>
      </c>
      <c r="X24" s="34">
        <v>44774</v>
      </c>
      <c r="Y24" s="34">
        <v>44834</v>
      </c>
      <c r="Z24" s="34"/>
      <c r="AA24" s="34"/>
      <c r="AB24" s="1220"/>
      <c r="AC24" s="1241"/>
      <c r="AD24" s="303">
        <f t="shared" si="1"/>
        <v>0</v>
      </c>
      <c r="AE24" s="303">
        <f t="shared" si="0"/>
        <v>0</v>
      </c>
      <c r="AF24" s="303">
        <f t="shared" si="0"/>
        <v>0</v>
      </c>
      <c r="AG24" s="303">
        <f t="shared" si="0"/>
        <v>0</v>
      </c>
      <c r="AH24" s="303">
        <f t="shared" si="0"/>
        <v>0</v>
      </c>
      <c r="AI24" s="303">
        <f t="shared" si="0"/>
        <v>0</v>
      </c>
      <c r="AJ24" s="303">
        <f t="shared" si="0"/>
        <v>0</v>
      </c>
      <c r="AK24" s="1220"/>
      <c r="AL24" s="1302"/>
      <c r="AM24" s="303">
        <f t="shared" si="2"/>
        <v>0</v>
      </c>
      <c r="AN24" s="304"/>
      <c r="AO24" s="304"/>
      <c r="AP24" s="304"/>
      <c r="AQ24" s="304"/>
      <c r="AR24" s="304"/>
      <c r="AS24" s="304"/>
      <c r="AT24" s="1220"/>
      <c r="AU24" s="1304"/>
      <c r="AV24" s="303">
        <f t="shared" si="3"/>
        <v>0</v>
      </c>
      <c r="AW24" s="304"/>
      <c r="AX24" s="304"/>
      <c r="AY24" s="304"/>
      <c r="AZ24" s="304"/>
      <c r="BA24" s="304"/>
      <c r="BB24" s="304"/>
      <c r="BC24" s="1220"/>
      <c r="BD24" s="1306"/>
      <c r="BE24" s="303">
        <f t="shared" si="4"/>
        <v>0</v>
      </c>
      <c r="BF24" s="304"/>
      <c r="BG24" s="304"/>
      <c r="BH24" s="304"/>
      <c r="BI24" s="304"/>
      <c r="BJ24" s="304"/>
      <c r="BK24" s="304"/>
      <c r="BL24" s="1220"/>
      <c r="BM24" s="1308"/>
      <c r="BN24" s="303">
        <f t="shared" si="5"/>
        <v>0</v>
      </c>
      <c r="BO24" s="304"/>
      <c r="BP24" s="304"/>
      <c r="BQ24" s="304"/>
      <c r="BR24" s="304"/>
      <c r="BS24" s="304"/>
      <c r="BT24" s="304"/>
      <c r="BU24" s="1207"/>
      <c r="BV24" s="1208"/>
      <c r="BW24" s="1208"/>
      <c r="BX24" s="1208"/>
      <c r="BY24" s="1208"/>
      <c r="BZ24" s="1208"/>
      <c r="CA24" s="1208"/>
      <c r="CB24" s="1208"/>
      <c r="CC24" s="1209"/>
    </row>
    <row r="25" spans="1:81" s="58" customFormat="1" ht="40.15" customHeight="1" thickBot="1" x14ac:dyDescent="0.3">
      <c r="A25" s="37"/>
      <c r="B25" s="1279"/>
      <c r="C25" s="1281"/>
      <c r="D25" s="1098"/>
      <c r="E25" s="1095"/>
      <c r="F25" s="1095"/>
      <c r="G25" s="1095"/>
      <c r="H25" s="1095"/>
      <c r="I25" s="1095"/>
      <c r="J25" s="1301"/>
      <c r="K25" s="1218"/>
      <c r="L25" s="1224"/>
      <c r="M25" s="1227"/>
      <c r="N25" s="1230"/>
      <c r="O25" s="1233"/>
      <c r="P25" s="1236"/>
      <c r="Q25" s="1239"/>
      <c r="R25" s="1221"/>
      <c r="S25" s="234" t="s">
        <v>3925</v>
      </c>
      <c r="T25" s="242" t="s">
        <v>3834</v>
      </c>
      <c r="U25" s="242" t="s">
        <v>3839</v>
      </c>
      <c r="V25" s="242" t="s">
        <v>3843</v>
      </c>
      <c r="W25" s="234" t="s">
        <v>3926</v>
      </c>
      <c r="X25" s="305">
        <v>44896</v>
      </c>
      <c r="Y25" s="305">
        <v>44905</v>
      </c>
      <c r="Z25" s="305"/>
      <c r="AA25" s="305"/>
      <c r="AB25" s="1221"/>
      <c r="AC25" s="1242"/>
      <c r="AD25" s="306">
        <f t="shared" si="1"/>
        <v>0</v>
      </c>
      <c r="AE25" s="306">
        <f t="shared" si="0"/>
        <v>0</v>
      </c>
      <c r="AF25" s="306">
        <f t="shared" si="0"/>
        <v>0</v>
      </c>
      <c r="AG25" s="306">
        <f t="shared" si="0"/>
        <v>0</v>
      </c>
      <c r="AH25" s="306">
        <f t="shared" si="0"/>
        <v>0</v>
      </c>
      <c r="AI25" s="306">
        <f t="shared" si="0"/>
        <v>0</v>
      </c>
      <c r="AJ25" s="306">
        <f t="shared" si="0"/>
        <v>0</v>
      </c>
      <c r="AK25" s="1221"/>
      <c r="AL25" s="1303"/>
      <c r="AM25" s="306">
        <f t="shared" si="2"/>
        <v>0</v>
      </c>
      <c r="AN25" s="39"/>
      <c r="AO25" s="39"/>
      <c r="AP25" s="39"/>
      <c r="AQ25" s="39"/>
      <c r="AR25" s="39"/>
      <c r="AS25" s="39"/>
      <c r="AT25" s="1221"/>
      <c r="AU25" s="1305"/>
      <c r="AV25" s="306">
        <f t="shared" si="3"/>
        <v>0</v>
      </c>
      <c r="AW25" s="39"/>
      <c r="AX25" s="39"/>
      <c r="AY25" s="39"/>
      <c r="AZ25" s="39"/>
      <c r="BA25" s="39"/>
      <c r="BB25" s="39"/>
      <c r="BC25" s="1221"/>
      <c r="BD25" s="1307"/>
      <c r="BE25" s="306">
        <f t="shared" si="4"/>
        <v>0</v>
      </c>
      <c r="BF25" s="39"/>
      <c r="BG25" s="39"/>
      <c r="BH25" s="39"/>
      <c r="BI25" s="39"/>
      <c r="BJ25" s="39"/>
      <c r="BK25" s="39"/>
      <c r="BL25" s="1221"/>
      <c r="BM25" s="1309"/>
      <c r="BN25" s="306">
        <f t="shared" si="5"/>
        <v>0</v>
      </c>
      <c r="BO25" s="39"/>
      <c r="BP25" s="39"/>
      <c r="BQ25" s="39"/>
      <c r="BR25" s="39"/>
      <c r="BS25" s="39"/>
      <c r="BT25" s="39"/>
      <c r="BU25" s="1210"/>
      <c r="BV25" s="1211"/>
      <c r="BW25" s="1211"/>
      <c r="BX25" s="1211"/>
      <c r="BY25" s="1211"/>
      <c r="BZ25" s="1211"/>
      <c r="CA25" s="1211"/>
      <c r="CB25" s="1211"/>
      <c r="CC25" s="1212"/>
    </row>
    <row r="26" spans="1:81" s="58" customFormat="1" ht="40.15" customHeight="1" thickTop="1" x14ac:dyDescent="0.25">
      <c r="A26" s="37"/>
      <c r="B26" s="1279"/>
      <c r="C26" s="1281"/>
      <c r="D26" s="1096">
        <v>2201</v>
      </c>
      <c r="E26" s="1093" t="s">
        <v>3876</v>
      </c>
      <c r="F26" s="1093"/>
      <c r="G26" s="1093"/>
      <c r="H26" s="1093"/>
      <c r="I26" s="1093"/>
      <c r="J26" s="1219">
        <v>2</v>
      </c>
      <c r="K26" s="1216" t="str">
        <f>+[2]Metas!K6</f>
        <v>Estrategia conjunta de transiciones integrales implementada en el marco de la MIAFF</v>
      </c>
      <c r="L26" s="1222">
        <v>1</v>
      </c>
      <c r="M26" s="1225">
        <f>SUM(N26:Q26)</f>
        <v>1</v>
      </c>
      <c r="N26" s="1228"/>
      <c r="O26" s="1231"/>
      <c r="P26" s="1234"/>
      <c r="Q26" s="1237">
        <v>1</v>
      </c>
      <c r="R26" s="1219">
        <f>+$J26</f>
        <v>2</v>
      </c>
      <c r="S26" s="233" t="s">
        <v>3927</v>
      </c>
      <c r="T26" s="241" t="s">
        <v>3834</v>
      </c>
      <c r="U26" s="240" t="s">
        <v>3839</v>
      </c>
      <c r="V26" s="241" t="s">
        <v>3843</v>
      </c>
      <c r="W26" s="233" t="s">
        <v>3928</v>
      </c>
      <c r="X26" s="307">
        <v>44652</v>
      </c>
      <c r="Y26" s="307">
        <v>44659</v>
      </c>
      <c r="Z26" s="307"/>
      <c r="AA26" s="307"/>
      <c r="AB26" s="1219">
        <f>+$J26</f>
        <v>2</v>
      </c>
      <c r="AC26" s="1240">
        <f>+L26</f>
        <v>1</v>
      </c>
      <c r="AD26" s="308">
        <f>+AM26+AV26+BE26+BN26</f>
        <v>3300</v>
      </c>
      <c r="AE26" s="308">
        <f t="shared" si="0"/>
        <v>300</v>
      </c>
      <c r="AF26" s="308">
        <f t="shared" si="0"/>
        <v>0</v>
      </c>
      <c r="AG26" s="308">
        <f t="shared" si="0"/>
        <v>2000</v>
      </c>
      <c r="AH26" s="308">
        <f t="shared" si="0"/>
        <v>0</v>
      </c>
      <c r="AI26" s="308">
        <f t="shared" si="0"/>
        <v>1000</v>
      </c>
      <c r="AJ26" s="308">
        <f t="shared" si="0"/>
        <v>0</v>
      </c>
      <c r="AK26" s="1219">
        <f>+$J26</f>
        <v>2</v>
      </c>
      <c r="AL26" s="1310">
        <f>+N26</f>
        <v>0</v>
      </c>
      <c r="AM26" s="308">
        <f t="shared" si="2"/>
        <v>0</v>
      </c>
      <c r="AN26" s="38"/>
      <c r="AO26" s="38"/>
      <c r="AP26" s="38"/>
      <c r="AQ26" s="38"/>
      <c r="AR26" s="38"/>
      <c r="AS26" s="38"/>
      <c r="AT26" s="1219">
        <f>+$J26</f>
        <v>2</v>
      </c>
      <c r="AU26" s="1311">
        <f>+O26</f>
        <v>0</v>
      </c>
      <c r="AV26" s="308">
        <f t="shared" si="3"/>
        <v>0</v>
      </c>
      <c r="AW26" s="38"/>
      <c r="AX26" s="38"/>
      <c r="AY26" s="38"/>
      <c r="AZ26" s="38"/>
      <c r="BA26" s="38"/>
      <c r="BB26" s="38"/>
      <c r="BC26" s="1219">
        <f>+$J26</f>
        <v>2</v>
      </c>
      <c r="BD26" s="1312">
        <f>+P26</f>
        <v>0</v>
      </c>
      <c r="BE26" s="308">
        <f t="shared" si="4"/>
        <v>0</v>
      </c>
      <c r="BF26" s="38"/>
      <c r="BG26" s="38"/>
      <c r="BH26" s="38"/>
      <c r="BI26" s="38"/>
      <c r="BJ26" s="38"/>
      <c r="BK26" s="38"/>
      <c r="BL26" s="1219">
        <f>+$J26</f>
        <v>2</v>
      </c>
      <c r="BM26" s="1313">
        <f>+Q26</f>
        <v>1</v>
      </c>
      <c r="BN26" s="308">
        <f t="shared" si="5"/>
        <v>3300</v>
      </c>
      <c r="BO26" s="38">
        <v>300</v>
      </c>
      <c r="BP26" s="38"/>
      <c r="BQ26" s="38">
        <v>2000</v>
      </c>
      <c r="BR26" s="38"/>
      <c r="BS26" s="38">
        <v>1000</v>
      </c>
      <c r="BT26" s="38"/>
      <c r="BU26" s="1204"/>
      <c r="BV26" s="1205"/>
      <c r="BW26" s="1205"/>
      <c r="BX26" s="1205"/>
      <c r="BY26" s="1205"/>
      <c r="BZ26" s="1205"/>
      <c r="CA26" s="1205"/>
      <c r="CB26" s="1205"/>
      <c r="CC26" s="1206"/>
    </row>
    <row r="27" spans="1:81" s="58" customFormat="1" ht="40.15" customHeight="1" x14ac:dyDescent="0.25">
      <c r="A27" s="37"/>
      <c r="B27" s="1279"/>
      <c r="C27" s="1281"/>
      <c r="D27" s="1097"/>
      <c r="E27" s="1094"/>
      <c r="F27" s="1094"/>
      <c r="G27" s="1094"/>
      <c r="H27" s="1094"/>
      <c r="I27" s="1094"/>
      <c r="J27" s="1220"/>
      <c r="K27" s="1217"/>
      <c r="L27" s="1223"/>
      <c r="M27" s="1226"/>
      <c r="N27" s="1229"/>
      <c r="O27" s="1232"/>
      <c r="P27" s="1235"/>
      <c r="Q27" s="1238"/>
      <c r="R27" s="1220"/>
      <c r="S27" s="41" t="s">
        <v>3929</v>
      </c>
      <c r="T27" s="241" t="s">
        <v>3834</v>
      </c>
      <c r="U27" s="241" t="s">
        <v>3839</v>
      </c>
      <c r="V27" s="241" t="s">
        <v>3843</v>
      </c>
      <c r="W27" s="41" t="s">
        <v>3930</v>
      </c>
      <c r="X27" s="34">
        <v>44797</v>
      </c>
      <c r="Y27" s="34">
        <v>44834</v>
      </c>
      <c r="Z27" s="34"/>
      <c r="AA27" s="34"/>
      <c r="AB27" s="1220"/>
      <c r="AC27" s="1241"/>
      <c r="AD27" s="303">
        <f t="shared" ref="AD27:AJ42" si="6">+AM27+AV27+BE27+BN27</f>
        <v>0</v>
      </c>
      <c r="AE27" s="303">
        <f t="shared" si="0"/>
        <v>0</v>
      </c>
      <c r="AF27" s="303">
        <f t="shared" si="0"/>
        <v>0</v>
      </c>
      <c r="AG27" s="303">
        <f t="shared" si="0"/>
        <v>0</v>
      </c>
      <c r="AH27" s="303">
        <f t="shared" si="0"/>
        <v>0</v>
      </c>
      <c r="AI27" s="303">
        <f t="shared" si="0"/>
        <v>0</v>
      </c>
      <c r="AJ27" s="303">
        <f t="shared" si="0"/>
        <v>0</v>
      </c>
      <c r="AK27" s="1220"/>
      <c r="AL27" s="1302"/>
      <c r="AM27" s="303">
        <f t="shared" si="2"/>
        <v>0</v>
      </c>
      <c r="AN27" s="304"/>
      <c r="AO27" s="304"/>
      <c r="AP27" s="304"/>
      <c r="AQ27" s="304"/>
      <c r="AR27" s="304"/>
      <c r="AS27" s="304"/>
      <c r="AT27" s="1220"/>
      <c r="AU27" s="1304"/>
      <c r="AV27" s="303">
        <f t="shared" si="3"/>
        <v>0</v>
      </c>
      <c r="AW27" s="304"/>
      <c r="AX27" s="304"/>
      <c r="AY27" s="304"/>
      <c r="AZ27" s="304"/>
      <c r="BA27" s="304"/>
      <c r="BB27" s="304"/>
      <c r="BC27" s="1220"/>
      <c r="BD27" s="1306"/>
      <c r="BE27" s="303">
        <f t="shared" si="4"/>
        <v>0</v>
      </c>
      <c r="BF27" s="304"/>
      <c r="BG27" s="304"/>
      <c r="BH27" s="304"/>
      <c r="BI27" s="304"/>
      <c r="BJ27" s="304"/>
      <c r="BK27" s="304"/>
      <c r="BL27" s="1220"/>
      <c r="BM27" s="1308"/>
      <c r="BN27" s="303">
        <f t="shared" si="5"/>
        <v>0</v>
      </c>
      <c r="BO27" s="304"/>
      <c r="BP27" s="304"/>
      <c r="BQ27" s="304"/>
      <c r="BR27" s="304"/>
      <c r="BS27" s="304"/>
      <c r="BT27" s="304"/>
      <c r="BU27" s="1207"/>
      <c r="BV27" s="1208"/>
      <c r="BW27" s="1208"/>
      <c r="BX27" s="1208"/>
      <c r="BY27" s="1208"/>
      <c r="BZ27" s="1208"/>
      <c r="CA27" s="1208"/>
      <c r="CB27" s="1208"/>
      <c r="CC27" s="1209"/>
    </row>
    <row r="28" spans="1:81" s="58" customFormat="1" ht="40.15" customHeight="1" thickBot="1" x14ac:dyDescent="0.3">
      <c r="A28" s="37"/>
      <c r="B28" s="1279"/>
      <c r="C28" s="1281"/>
      <c r="D28" s="1097"/>
      <c r="E28" s="1094"/>
      <c r="F28" s="1094"/>
      <c r="G28" s="1094"/>
      <c r="H28" s="1094"/>
      <c r="I28" s="1094"/>
      <c r="J28" s="1220"/>
      <c r="K28" s="1217"/>
      <c r="L28" s="1223"/>
      <c r="M28" s="1226"/>
      <c r="N28" s="1229"/>
      <c r="O28" s="1232"/>
      <c r="P28" s="1235"/>
      <c r="Q28" s="1238"/>
      <c r="R28" s="1220"/>
      <c r="S28" s="41" t="s">
        <v>3931</v>
      </c>
      <c r="T28" s="241" t="s">
        <v>3834</v>
      </c>
      <c r="U28" s="241" t="s">
        <v>3839</v>
      </c>
      <c r="V28" s="241" t="s">
        <v>3843</v>
      </c>
      <c r="W28" s="41" t="s">
        <v>3932</v>
      </c>
      <c r="X28" s="34">
        <v>44742</v>
      </c>
      <c r="Y28" s="34">
        <v>44742</v>
      </c>
      <c r="Z28" s="34"/>
      <c r="AA28" s="34"/>
      <c r="AB28" s="1220"/>
      <c r="AC28" s="1241"/>
      <c r="AD28" s="303">
        <f t="shared" si="6"/>
        <v>0</v>
      </c>
      <c r="AE28" s="303">
        <f t="shared" si="0"/>
        <v>0</v>
      </c>
      <c r="AF28" s="303">
        <f t="shared" si="0"/>
        <v>0</v>
      </c>
      <c r="AG28" s="303">
        <f t="shared" si="0"/>
        <v>0</v>
      </c>
      <c r="AH28" s="303">
        <f t="shared" si="0"/>
        <v>0</v>
      </c>
      <c r="AI28" s="303">
        <f t="shared" si="0"/>
        <v>0</v>
      </c>
      <c r="AJ28" s="303">
        <f t="shared" si="0"/>
        <v>0</v>
      </c>
      <c r="AK28" s="1220"/>
      <c r="AL28" s="1302"/>
      <c r="AM28" s="303">
        <f t="shared" si="2"/>
        <v>0</v>
      </c>
      <c r="AN28" s="304"/>
      <c r="AO28" s="304"/>
      <c r="AP28" s="304"/>
      <c r="AQ28" s="304"/>
      <c r="AR28" s="304"/>
      <c r="AS28" s="304"/>
      <c r="AT28" s="1220"/>
      <c r="AU28" s="1304"/>
      <c r="AV28" s="303">
        <f t="shared" si="3"/>
        <v>0</v>
      </c>
      <c r="AW28" s="304"/>
      <c r="AX28" s="304"/>
      <c r="AY28" s="304"/>
      <c r="AZ28" s="304"/>
      <c r="BA28" s="304"/>
      <c r="BB28" s="304"/>
      <c r="BC28" s="1220"/>
      <c r="BD28" s="1306"/>
      <c r="BE28" s="303">
        <f t="shared" si="4"/>
        <v>0</v>
      </c>
      <c r="BF28" s="304"/>
      <c r="BG28" s="304"/>
      <c r="BH28" s="304"/>
      <c r="BI28" s="304"/>
      <c r="BJ28" s="304"/>
      <c r="BK28" s="304"/>
      <c r="BL28" s="1220"/>
      <c r="BM28" s="1308"/>
      <c r="BN28" s="303">
        <f t="shared" si="5"/>
        <v>0</v>
      </c>
      <c r="BO28" s="304"/>
      <c r="BP28" s="304"/>
      <c r="BQ28" s="304"/>
      <c r="BR28" s="304"/>
      <c r="BS28" s="304"/>
      <c r="BT28" s="304"/>
      <c r="BU28" s="1207"/>
      <c r="BV28" s="1208"/>
      <c r="BW28" s="1208"/>
      <c r="BX28" s="1208"/>
      <c r="BY28" s="1208"/>
      <c r="BZ28" s="1208"/>
      <c r="CA28" s="1208"/>
      <c r="CB28" s="1208"/>
      <c r="CC28" s="1209"/>
    </row>
    <row r="29" spans="1:81" s="58" customFormat="1" ht="40.15" customHeight="1" thickTop="1" thickBot="1" x14ac:dyDescent="0.3">
      <c r="A29" s="37"/>
      <c r="B29" s="1279"/>
      <c r="C29" s="1281"/>
      <c r="D29" s="1098"/>
      <c r="E29" s="1095"/>
      <c r="F29" s="1095"/>
      <c r="G29" s="1095"/>
      <c r="H29" s="1095"/>
      <c r="I29" s="1095"/>
      <c r="J29" s="1221"/>
      <c r="K29" s="1218"/>
      <c r="L29" s="1224"/>
      <c r="M29" s="1227"/>
      <c r="N29" s="1230"/>
      <c r="O29" s="1233"/>
      <c r="P29" s="1236"/>
      <c r="Q29" s="1239"/>
      <c r="R29" s="1221"/>
      <c r="S29" s="234" t="s">
        <v>3933</v>
      </c>
      <c r="T29" s="241" t="s">
        <v>3834</v>
      </c>
      <c r="U29" s="242" t="s">
        <v>3839</v>
      </c>
      <c r="V29" s="241" t="s">
        <v>3843</v>
      </c>
      <c r="W29" s="234" t="s">
        <v>3934</v>
      </c>
      <c r="X29" s="307">
        <v>44896</v>
      </c>
      <c r="Y29" s="307">
        <v>44905</v>
      </c>
      <c r="Z29" s="305"/>
      <c r="AA29" s="305"/>
      <c r="AB29" s="1221"/>
      <c r="AC29" s="1242"/>
      <c r="AD29" s="306">
        <f t="shared" si="6"/>
        <v>0</v>
      </c>
      <c r="AE29" s="306">
        <f t="shared" si="0"/>
        <v>0</v>
      </c>
      <c r="AF29" s="306">
        <f t="shared" si="0"/>
        <v>0</v>
      </c>
      <c r="AG29" s="306">
        <f t="shared" si="0"/>
        <v>0</v>
      </c>
      <c r="AH29" s="306">
        <f t="shared" si="0"/>
        <v>0</v>
      </c>
      <c r="AI29" s="306">
        <f t="shared" si="0"/>
        <v>0</v>
      </c>
      <c r="AJ29" s="306">
        <f t="shared" si="0"/>
        <v>0</v>
      </c>
      <c r="AK29" s="1221"/>
      <c r="AL29" s="1303"/>
      <c r="AM29" s="306">
        <f t="shared" si="2"/>
        <v>0</v>
      </c>
      <c r="AN29" s="39"/>
      <c r="AO29" s="39"/>
      <c r="AP29" s="39"/>
      <c r="AQ29" s="39"/>
      <c r="AR29" s="39"/>
      <c r="AS29" s="39"/>
      <c r="AT29" s="1221"/>
      <c r="AU29" s="1305"/>
      <c r="AV29" s="306">
        <f t="shared" si="3"/>
        <v>0</v>
      </c>
      <c r="AW29" s="39"/>
      <c r="AX29" s="39"/>
      <c r="AY29" s="39"/>
      <c r="AZ29" s="39"/>
      <c r="BA29" s="39"/>
      <c r="BB29" s="39"/>
      <c r="BC29" s="1221"/>
      <c r="BD29" s="1307"/>
      <c r="BE29" s="306">
        <f t="shared" si="4"/>
        <v>0</v>
      </c>
      <c r="BF29" s="39"/>
      <c r="BG29" s="39"/>
      <c r="BH29" s="39"/>
      <c r="BI29" s="39"/>
      <c r="BJ29" s="39"/>
      <c r="BK29" s="39"/>
      <c r="BL29" s="1221"/>
      <c r="BM29" s="1309"/>
      <c r="BN29" s="306">
        <f t="shared" si="5"/>
        <v>0</v>
      </c>
      <c r="BO29" s="39"/>
      <c r="BP29" s="39"/>
      <c r="BQ29" s="39"/>
      <c r="BR29" s="39"/>
      <c r="BS29" s="39"/>
      <c r="BT29" s="39"/>
      <c r="BU29" s="1210"/>
      <c r="BV29" s="1211"/>
      <c r="BW29" s="1211"/>
      <c r="BX29" s="1211"/>
      <c r="BY29" s="1211"/>
      <c r="BZ29" s="1211"/>
      <c r="CA29" s="1211"/>
      <c r="CB29" s="1211"/>
      <c r="CC29" s="1212"/>
    </row>
    <row r="30" spans="1:81" s="58" customFormat="1" ht="40.15" customHeight="1" thickTop="1" x14ac:dyDescent="0.25">
      <c r="A30" s="37"/>
      <c r="B30" s="1279"/>
      <c r="C30" s="1281"/>
      <c r="D30" s="1096">
        <v>2201</v>
      </c>
      <c r="E30" s="1093" t="s">
        <v>3876</v>
      </c>
      <c r="F30" s="1093"/>
      <c r="G30" s="1093"/>
      <c r="H30" s="1093"/>
      <c r="I30" s="1093"/>
      <c r="J30" s="1219">
        <v>3</v>
      </c>
      <c r="K30" s="1216" t="str">
        <f>+[2]Metas!K7</f>
        <v>% de establecimientos educativos realizando escuelas de padres con temáticas de primera infancia</v>
      </c>
      <c r="L30" s="1222">
        <v>80</v>
      </c>
      <c r="M30" s="1225">
        <f>SUM(N30:Q30)</f>
        <v>80</v>
      </c>
      <c r="N30" s="1228"/>
      <c r="O30" s="1231"/>
      <c r="P30" s="1234"/>
      <c r="Q30" s="1237">
        <v>80</v>
      </c>
      <c r="R30" s="1219">
        <f>+$J30</f>
        <v>3</v>
      </c>
      <c r="S30" s="233" t="s">
        <v>3929</v>
      </c>
      <c r="T30" s="241" t="s">
        <v>3834</v>
      </c>
      <c r="U30" s="241" t="s">
        <v>3839</v>
      </c>
      <c r="V30" s="241" t="s">
        <v>3843</v>
      </c>
      <c r="W30" s="233" t="s">
        <v>3930</v>
      </c>
      <c r="X30" s="307">
        <v>44797</v>
      </c>
      <c r="Y30" s="307">
        <v>44801</v>
      </c>
      <c r="Z30" s="307"/>
      <c r="AA30" s="307"/>
      <c r="AB30" s="1219">
        <f>+$J30</f>
        <v>3</v>
      </c>
      <c r="AC30" s="1240">
        <f>+L30</f>
        <v>80</v>
      </c>
      <c r="AD30" s="308">
        <f t="shared" si="6"/>
        <v>50</v>
      </c>
      <c r="AE30" s="308">
        <f t="shared" si="0"/>
        <v>20</v>
      </c>
      <c r="AF30" s="308">
        <f t="shared" si="0"/>
        <v>5</v>
      </c>
      <c r="AG30" s="308">
        <f t="shared" si="0"/>
        <v>0</v>
      </c>
      <c r="AH30" s="308">
        <f t="shared" si="0"/>
        <v>0</v>
      </c>
      <c r="AI30" s="308">
        <f t="shared" si="0"/>
        <v>0</v>
      </c>
      <c r="AJ30" s="308">
        <f t="shared" si="0"/>
        <v>25</v>
      </c>
      <c r="AK30" s="1219">
        <f>+$J30</f>
        <v>3</v>
      </c>
      <c r="AL30" s="1310">
        <f>+N30</f>
        <v>0</v>
      </c>
      <c r="AM30" s="308">
        <f t="shared" si="2"/>
        <v>0</v>
      </c>
      <c r="AN30" s="38"/>
      <c r="AO30" s="38"/>
      <c r="AP30" s="38"/>
      <c r="AQ30" s="38"/>
      <c r="AR30" s="38"/>
      <c r="AS30" s="38"/>
      <c r="AT30" s="1219">
        <f>+$J30</f>
        <v>3</v>
      </c>
      <c r="AU30" s="1311">
        <f>+O30</f>
        <v>0</v>
      </c>
      <c r="AV30" s="308">
        <f t="shared" si="3"/>
        <v>0</v>
      </c>
      <c r="AW30" s="38"/>
      <c r="AX30" s="38"/>
      <c r="AY30" s="38"/>
      <c r="AZ30" s="38"/>
      <c r="BA30" s="38"/>
      <c r="BB30" s="38"/>
      <c r="BC30" s="1219">
        <f>+$J30</f>
        <v>3</v>
      </c>
      <c r="BD30" s="55">
        <f>+P30</f>
        <v>0</v>
      </c>
      <c r="BE30" s="308">
        <f t="shared" si="4"/>
        <v>0</v>
      </c>
      <c r="BF30" s="38"/>
      <c r="BG30" s="38"/>
      <c r="BH30" s="38"/>
      <c r="BI30" s="38"/>
      <c r="BJ30" s="38"/>
      <c r="BK30" s="38"/>
      <c r="BL30" s="1219">
        <f>+$J30</f>
        <v>3</v>
      </c>
      <c r="BM30" s="43">
        <f>+Q30</f>
        <v>80</v>
      </c>
      <c r="BN30" s="308">
        <f t="shared" si="5"/>
        <v>50</v>
      </c>
      <c r="BO30" s="38">
        <v>20</v>
      </c>
      <c r="BP30" s="38">
        <v>5</v>
      </c>
      <c r="BQ30" s="38"/>
      <c r="BR30" s="38"/>
      <c r="BS30" s="38"/>
      <c r="BT30" s="38">
        <v>25</v>
      </c>
      <c r="BU30" s="1204"/>
      <c r="BV30" s="1205"/>
      <c r="BW30" s="1205"/>
      <c r="BX30" s="1205"/>
      <c r="BY30" s="1205"/>
      <c r="BZ30" s="1205"/>
      <c r="CA30" s="1205"/>
      <c r="CB30" s="1205"/>
      <c r="CC30" s="1206"/>
    </row>
    <row r="31" spans="1:81" s="58" customFormat="1" ht="40.15" customHeight="1" x14ac:dyDescent="0.25">
      <c r="A31" s="37"/>
      <c r="B31" s="1279"/>
      <c r="C31" s="1281"/>
      <c r="D31" s="1097"/>
      <c r="E31" s="1094"/>
      <c r="F31" s="1094"/>
      <c r="G31" s="1094"/>
      <c r="H31" s="1094"/>
      <c r="I31" s="1094"/>
      <c r="J31" s="1220"/>
      <c r="K31" s="1217"/>
      <c r="L31" s="1223"/>
      <c r="M31" s="1226"/>
      <c r="N31" s="1229"/>
      <c r="O31" s="1232"/>
      <c r="P31" s="1235"/>
      <c r="Q31" s="1238"/>
      <c r="R31" s="1220"/>
      <c r="S31" s="41" t="s">
        <v>3935</v>
      </c>
      <c r="T31" s="241" t="s">
        <v>3834</v>
      </c>
      <c r="U31" s="241" t="s">
        <v>3839</v>
      </c>
      <c r="V31" s="241" t="s">
        <v>3843</v>
      </c>
      <c r="W31" s="41" t="s">
        <v>3936</v>
      </c>
      <c r="X31" s="34">
        <v>44805</v>
      </c>
      <c r="Y31" s="34">
        <v>44925</v>
      </c>
      <c r="Z31" s="34"/>
      <c r="AA31" s="34"/>
      <c r="AB31" s="1220"/>
      <c r="AC31" s="1241"/>
      <c r="AD31" s="303">
        <f t="shared" si="6"/>
        <v>0</v>
      </c>
      <c r="AE31" s="303">
        <f t="shared" si="0"/>
        <v>0</v>
      </c>
      <c r="AF31" s="303">
        <f t="shared" si="0"/>
        <v>0</v>
      </c>
      <c r="AG31" s="303">
        <f t="shared" si="0"/>
        <v>0</v>
      </c>
      <c r="AH31" s="303">
        <f t="shared" si="0"/>
        <v>0</v>
      </c>
      <c r="AI31" s="303">
        <f t="shared" si="0"/>
        <v>0</v>
      </c>
      <c r="AJ31" s="303">
        <f t="shared" si="0"/>
        <v>0</v>
      </c>
      <c r="AK31" s="1220"/>
      <c r="AL31" s="1302"/>
      <c r="AM31" s="303">
        <f t="shared" si="2"/>
        <v>0</v>
      </c>
      <c r="AN31" s="304"/>
      <c r="AO31" s="304"/>
      <c r="AP31" s="304"/>
      <c r="AQ31" s="304"/>
      <c r="AR31" s="304"/>
      <c r="AS31" s="304"/>
      <c r="AT31" s="1220"/>
      <c r="AU31" s="1304"/>
      <c r="AV31" s="303">
        <f t="shared" si="3"/>
        <v>0</v>
      </c>
      <c r="AW31" s="304"/>
      <c r="AX31" s="304"/>
      <c r="AY31" s="304"/>
      <c r="AZ31" s="304"/>
      <c r="BA31" s="304"/>
      <c r="BB31" s="304"/>
      <c r="BC31" s="1220"/>
      <c r="BD31" s="309"/>
      <c r="BE31" s="303">
        <f t="shared" si="4"/>
        <v>0</v>
      </c>
      <c r="BF31" s="304"/>
      <c r="BG31" s="304"/>
      <c r="BH31" s="304"/>
      <c r="BI31" s="304"/>
      <c r="BJ31" s="304"/>
      <c r="BK31" s="304"/>
      <c r="BL31" s="1220"/>
      <c r="BM31" s="310"/>
      <c r="BN31" s="303">
        <f t="shared" si="5"/>
        <v>0</v>
      </c>
      <c r="BO31" s="304"/>
      <c r="BP31" s="304"/>
      <c r="BQ31" s="304"/>
      <c r="BR31" s="304"/>
      <c r="BS31" s="304"/>
      <c r="BT31" s="304"/>
      <c r="BU31" s="1207"/>
      <c r="BV31" s="1208"/>
      <c r="BW31" s="1208"/>
      <c r="BX31" s="1208"/>
      <c r="BY31" s="1208"/>
      <c r="BZ31" s="1208"/>
      <c r="CA31" s="1208"/>
      <c r="CB31" s="1208"/>
      <c r="CC31" s="1209"/>
    </row>
    <row r="32" spans="1:81" s="58" customFormat="1" ht="40.15" customHeight="1" x14ac:dyDescent="0.25">
      <c r="A32" s="37"/>
      <c r="B32" s="1279"/>
      <c r="C32" s="1281"/>
      <c r="D32" s="1097"/>
      <c r="E32" s="1094"/>
      <c r="F32" s="1094"/>
      <c r="G32" s="1094"/>
      <c r="H32" s="1094"/>
      <c r="I32" s="1094"/>
      <c r="J32" s="1220"/>
      <c r="K32" s="1217"/>
      <c r="L32" s="1223"/>
      <c r="M32" s="1226"/>
      <c r="N32" s="1229"/>
      <c r="O32" s="1232"/>
      <c r="P32" s="1235"/>
      <c r="Q32" s="1238"/>
      <c r="R32" s="1220"/>
      <c r="S32" s="41" t="s">
        <v>3937</v>
      </c>
      <c r="T32" s="241" t="s">
        <v>3834</v>
      </c>
      <c r="U32" s="241" t="s">
        <v>3839</v>
      </c>
      <c r="V32" s="241" t="s">
        <v>3843</v>
      </c>
      <c r="W32" s="41" t="s">
        <v>3938</v>
      </c>
      <c r="X32" s="34">
        <v>44805</v>
      </c>
      <c r="Y32" s="34">
        <v>44895</v>
      </c>
      <c r="Z32" s="34"/>
      <c r="AA32" s="34"/>
      <c r="AB32" s="1220"/>
      <c r="AC32" s="1241"/>
      <c r="AD32" s="303">
        <f t="shared" si="6"/>
        <v>0</v>
      </c>
      <c r="AE32" s="303">
        <f t="shared" si="0"/>
        <v>0</v>
      </c>
      <c r="AF32" s="303">
        <f t="shared" si="0"/>
        <v>0</v>
      </c>
      <c r="AG32" s="303">
        <f t="shared" si="0"/>
        <v>0</v>
      </c>
      <c r="AH32" s="303">
        <f t="shared" si="0"/>
        <v>0</v>
      </c>
      <c r="AI32" s="303">
        <f t="shared" si="0"/>
        <v>0</v>
      </c>
      <c r="AJ32" s="303">
        <f t="shared" si="0"/>
        <v>0</v>
      </c>
      <c r="AK32" s="1220"/>
      <c r="AL32" s="1302"/>
      <c r="AM32" s="303">
        <f t="shared" si="2"/>
        <v>0</v>
      </c>
      <c r="AN32" s="304"/>
      <c r="AO32" s="304"/>
      <c r="AP32" s="304"/>
      <c r="AQ32" s="304"/>
      <c r="AR32" s="304"/>
      <c r="AS32" s="304"/>
      <c r="AT32" s="1220"/>
      <c r="AU32" s="1304"/>
      <c r="AV32" s="303">
        <f t="shared" si="3"/>
        <v>0</v>
      </c>
      <c r="AW32" s="304"/>
      <c r="AX32" s="304"/>
      <c r="AY32" s="304"/>
      <c r="AZ32" s="304"/>
      <c r="BA32" s="304"/>
      <c r="BB32" s="304"/>
      <c r="BC32" s="1220"/>
      <c r="BD32" s="309"/>
      <c r="BE32" s="303">
        <f t="shared" si="4"/>
        <v>0</v>
      </c>
      <c r="BF32" s="304"/>
      <c r="BG32" s="304"/>
      <c r="BH32" s="304"/>
      <c r="BI32" s="304"/>
      <c r="BJ32" s="304"/>
      <c r="BK32" s="304"/>
      <c r="BL32" s="1220"/>
      <c r="BM32" s="310"/>
      <c r="BN32" s="303">
        <f t="shared" si="5"/>
        <v>0</v>
      </c>
      <c r="BO32" s="304"/>
      <c r="BP32" s="304"/>
      <c r="BQ32" s="304"/>
      <c r="BR32" s="304"/>
      <c r="BS32" s="304"/>
      <c r="BT32" s="304"/>
      <c r="BU32" s="1207"/>
      <c r="BV32" s="1208"/>
      <c r="BW32" s="1208"/>
      <c r="BX32" s="1208"/>
      <c r="BY32" s="1208"/>
      <c r="BZ32" s="1208"/>
      <c r="CA32" s="1208"/>
      <c r="CB32" s="1208"/>
      <c r="CC32" s="1209"/>
    </row>
    <row r="33" spans="1:81" s="58" customFormat="1" ht="40.15" customHeight="1" thickBot="1" x14ac:dyDescent="0.3">
      <c r="A33" s="37"/>
      <c r="B33" s="1279"/>
      <c r="C33" s="1281"/>
      <c r="D33" s="1098"/>
      <c r="E33" s="1095"/>
      <c r="F33" s="1095"/>
      <c r="G33" s="1095"/>
      <c r="H33" s="1095"/>
      <c r="I33" s="1095"/>
      <c r="J33" s="1221"/>
      <c r="K33" s="1218"/>
      <c r="L33" s="1224"/>
      <c r="M33" s="1227"/>
      <c r="N33" s="1230"/>
      <c r="O33" s="1233"/>
      <c r="P33" s="1236"/>
      <c r="Q33" s="1239"/>
      <c r="R33" s="1221"/>
      <c r="S33" s="234"/>
      <c r="T33" s="242"/>
      <c r="U33" s="242"/>
      <c r="V33" s="242"/>
      <c r="W33" s="234"/>
      <c r="X33" s="305"/>
      <c r="Y33" s="305"/>
      <c r="Z33" s="305"/>
      <c r="AA33" s="305"/>
      <c r="AB33" s="1221"/>
      <c r="AC33" s="1242"/>
      <c r="AD33" s="306">
        <f t="shared" si="6"/>
        <v>0</v>
      </c>
      <c r="AE33" s="306">
        <f t="shared" si="0"/>
        <v>0</v>
      </c>
      <c r="AF33" s="306">
        <f t="shared" si="0"/>
        <v>0</v>
      </c>
      <c r="AG33" s="306">
        <f t="shared" si="0"/>
        <v>0</v>
      </c>
      <c r="AH33" s="306">
        <f t="shared" si="0"/>
        <v>0</v>
      </c>
      <c r="AI33" s="306">
        <f t="shared" si="0"/>
        <v>0</v>
      </c>
      <c r="AJ33" s="306">
        <f t="shared" si="0"/>
        <v>0</v>
      </c>
      <c r="AK33" s="1221"/>
      <c r="AL33" s="1303"/>
      <c r="AM33" s="306">
        <f t="shared" si="2"/>
        <v>0</v>
      </c>
      <c r="AN33" s="39"/>
      <c r="AO33" s="39"/>
      <c r="AP33" s="39"/>
      <c r="AQ33" s="39"/>
      <c r="AR33" s="39"/>
      <c r="AS33" s="39"/>
      <c r="AT33" s="1221"/>
      <c r="AU33" s="1305"/>
      <c r="AV33" s="306">
        <f t="shared" si="3"/>
        <v>0</v>
      </c>
      <c r="AW33" s="39"/>
      <c r="AX33" s="39"/>
      <c r="AY33" s="39"/>
      <c r="AZ33" s="39"/>
      <c r="BA33" s="39"/>
      <c r="BB33" s="39"/>
      <c r="BC33" s="1221"/>
      <c r="BD33" s="56"/>
      <c r="BE33" s="306">
        <f t="shared" si="4"/>
        <v>0</v>
      </c>
      <c r="BF33" s="39"/>
      <c r="BG33" s="39"/>
      <c r="BH33" s="39"/>
      <c r="BI33" s="39"/>
      <c r="BJ33" s="39"/>
      <c r="BK33" s="39"/>
      <c r="BL33" s="1221"/>
      <c r="BM33" s="44"/>
      <c r="BN33" s="306">
        <f t="shared" si="5"/>
        <v>0</v>
      </c>
      <c r="BO33" s="39"/>
      <c r="BP33" s="39"/>
      <c r="BQ33" s="39"/>
      <c r="BR33" s="39"/>
      <c r="BS33" s="39"/>
      <c r="BT33" s="39"/>
      <c r="BU33" s="1210"/>
      <c r="BV33" s="1211"/>
      <c r="BW33" s="1211"/>
      <c r="BX33" s="1211"/>
      <c r="BY33" s="1211"/>
      <c r="BZ33" s="1211"/>
      <c r="CA33" s="1211"/>
      <c r="CB33" s="1211"/>
      <c r="CC33" s="1212"/>
    </row>
    <row r="34" spans="1:81" s="58" customFormat="1" ht="40.15" customHeight="1" thickTop="1" x14ac:dyDescent="0.25">
      <c r="A34" s="37"/>
      <c r="B34" s="1297"/>
      <c r="C34" s="1314" t="s">
        <v>30</v>
      </c>
      <c r="D34" s="1096">
        <v>2201</v>
      </c>
      <c r="E34" s="1093" t="s">
        <v>3876</v>
      </c>
      <c r="F34" s="1093"/>
      <c r="G34" s="1093"/>
      <c r="H34" s="1093"/>
      <c r="I34" s="1093"/>
      <c r="J34" s="1219">
        <v>4</v>
      </c>
      <c r="K34" s="1216" t="str">
        <f>+[2]Metas!K8</f>
        <v>% de niños y niñas de 0 a 5 años con seguimiento en educación a través del Sistema de Seguimiento al Desarrollo Integral a la Primera Infancia SSDIPI</v>
      </c>
      <c r="L34" s="1222">
        <v>100</v>
      </c>
      <c r="M34" s="1225">
        <f>SUM(N34:Q34)</f>
        <v>100</v>
      </c>
      <c r="N34" s="1228"/>
      <c r="O34" s="1231"/>
      <c r="P34" s="1234"/>
      <c r="Q34" s="1237">
        <v>100</v>
      </c>
      <c r="R34" s="1219">
        <f t="shared" ref="R34" si="7">+$J34</f>
        <v>4</v>
      </c>
      <c r="S34" s="233" t="s">
        <v>3939</v>
      </c>
      <c r="T34" s="241" t="s">
        <v>3834</v>
      </c>
      <c r="U34" s="241" t="s">
        <v>3839</v>
      </c>
      <c r="V34" s="241" t="s">
        <v>3843</v>
      </c>
      <c r="W34" s="233" t="s">
        <v>3920</v>
      </c>
      <c r="X34" s="307">
        <v>44109</v>
      </c>
      <c r="Y34" s="307">
        <v>44113</v>
      </c>
      <c r="Z34" s="307"/>
      <c r="AA34" s="307"/>
      <c r="AB34" s="1219">
        <f t="shared" ref="AB34" si="8">+$J34</f>
        <v>4</v>
      </c>
      <c r="AC34" s="1240">
        <f>+L34</f>
        <v>100</v>
      </c>
      <c r="AD34" s="308">
        <f t="shared" si="6"/>
        <v>5</v>
      </c>
      <c r="AE34" s="308">
        <f t="shared" si="0"/>
        <v>5</v>
      </c>
      <c r="AF34" s="308">
        <f t="shared" si="0"/>
        <v>0</v>
      </c>
      <c r="AG34" s="308">
        <f t="shared" si="0"/>
        <v>0</v>
      </c>
      <c r="AH34" s="308">
        <f t="shared" si="0"/>
        <v>0</v>
      </c>
      <c r="AI34" s="308">
        <f t="shared" si="0"/>
        <v>0</v>
      </c>
      <c r="AJ34" s="308">
        <f t="shared" si="0"/>
        <v>0</v>
      </c>
      <c r="AK34" s="1219">
        <f t="shared" ref="AK34" si="9">+$J34</f>
        <v>4</v>
      </c>
      <c r="AL34" s="1310">
        <f>+N34</f>
        <v>0</v>
      </c>
      <c r="AM34" s="308">
        <f t="shared" si="2"/>
        <v>0</v>
      </c>
      <c r="AN34" s="38"/>
      <c r="AO34" s="38"/>
      <c r="AP34" s="38"/>
      <c r="AQ34" s="38"/>
      <c r="AR34" s="38"/>
      <c r="AS34" s="38"/>
      <c r="AT34" s="1219">
        <f t="shared" ref="AT34" si="10">+$J34</f>
        <v>4</v>
      </c>
      <c r="AU34" s="1311">
        <f>+O34</f>
        <v>0</v>
      </c>
      <c r="AV34" s="308">
        <f t="shared" si="3"/>
        <v>0</v>
      </c>
      <c r="AW34" s="38"/>
      <c r="AX34" s="38"/>
      <c r="AY34" s="38"/>
      <c r="AZ34" s="38"/>
      <c r="BA34" s="38"/>
      <c r="BB34" s="38"/>
      <c r="BC34" s="1219">
        <f t="shared" ref="BC34" si="11">+$J34</f>
        <v>4</v>
      </c>
      <c r="BD34" s="55">
        <f>+P34</f>
        <v>0</v>
      </c>
      <c r="BE34" s="308">
        <f t="shared" si="4"/>
        <v>0</v>
      </c>
      <c r="BF34" s="38"/>
      <c r="BG34" s="38"/>
      <c r="BH34" s="38"/>
      <c r="BI34" s="38"/>
      <c r="BJ34" s="38"/>
      <c r="BK34" s="38"/>
      <c r="BL34" s="1219">
        <f t="shared" ref="BL34" si="12">+$J34</f>
        <v>4</v>
      </c>
      <c r="BM34" s="43">
        <f>+Q34</f>
        <v>100</v>
      </c>
      <c r="BN34" s="308">
        <f t="shared" si="5"/>
        <v>5</v>
      </c>
      <c r="BO34" s="38">
        <v>5</v>
      </c>
      <c r="BP34" s="38"/>
      <c r="BQ34" s="38"/>
      <c r="BR34" s="38"/>
      <c r="BS34" s="38"/>
      <c r="BT34" s="38"/>
      <c r="BU34" s="1204"/>
      <c r="BV34" s="1205"/>
      <c r="BW34" s="1205"/>
      <c r="BX34" s="1205"/>
      <c r="BY34" s="1205"/>
      <c r="BZ34" s="1205"/>
      <c r="CA34" s="1205"/>
      <c r="CB34" s="1205"/>
      <c r="CC34" s="1206"/>
    </row>
    <row r="35" spans="1:81" s="58" customFormat="1" ht="40.15" customHeight="1" x14ac:dyDescent="0.25">
      <c r="A35" s="37"/>
      <c r="B35" s="1297"/>
      <c r="C35" s="1315"/>
      <c r="D35" s="1097"/>
      <c r="E35" s="1094"/>
      <c r="F35" s="1094"/>
      <c r="G35" s="1094"/>
      <c r="H35" s="1094"/>
      <c r="I35" s="1094"/>
      <c r="J35" s="1220"/>
      <c r="K35" s="1217"/>
      <c r="L35" s="1223"/>
      <c r="M35" s="1226"/>
      <c r="N35" s="1229"/>
      <c r="O35" s="1232"/>
      <c r="P35" s="1235"/>
      <c r="Q35" s="1238"/>
      <c r="R35" s="1220"/>
      <c r="S35" s="41" t="s">
        <v>3940</v>
      </c>
      <c r="T35" s="241" t="s">
        <v>3834</v>
      </c>
      <c r="U35" s="241" t="s">
        <v>3839</v>
      </c>
      <c r="V35" s="241" t="s">
        <v>3843</v>
      </c>
      <c r="W35" s="41" t="s">
        <v>3941</v>
      </c>
      <c r="X35" s="34">
        <v>44048</v>
      </c>
      <c r="Y35" s="34">
        <v>44165</v>
      </c>
      <c r="Z35" s="34"/>
      <c r="AA35" s="34"/>
      <c r="AB35" s="1220"/>
      <c r="AC35" s="1241"/>
      <c r="AD35" s="303">
        <f t="shared" si="6"/>
        <v>0</v>
      </c>
      <c r="AE35" s="303">
        <f t="shared" si="0"/>
        <v>0</v>
      </c>
      <c r="AF35" s="303">
        <f t="shared" si="0"/>
        <v>0</v>
      </c>
      <c r="AG35" s="303">
        <f t="shared" si="0"/>
        <v>0</v>
      </c>
      <c r="AH35" s="303">
        <f t="shared" si="0"/>
        <v>0</v>
      </c>
      <c r="AI35" s="303">
        <f t="shared" si="0"/>
        <v>0</v>
      </c>
      <c r="AJ35" s="303">
        <f t="shared" si="0"/>
        <v>0</v>
      </c>
      <c r="AK35" s="1220"/>
      <c r="AL35" s="1302"/>
      <c r="AM35" s="303">
        <f t="shared" si="2"/>
        <v>0</v>
      </c>
      <c r="AN35" s="304"/>
      <c r="AO35" s="304"/>
      <c r="AP35" s="304"/>
      <c r="AQ35" s="304"/>
      <c r="AR35" s="304"/>
      <c r="AS35" s="304"/>
      <c r="AT35" s="1220"/>
      <c r="AU35" s="1304"/>
      <c r="AV35" s="303">
        <f t="shared" si="3"/>
        <v>0</v>
      </c>
      <c r="AW35" s="304"/>
      <c r="AX35" s="304"/>
      <c r="AY35" s="304"/>
      <c r="AZ35" s="304"/>
      <c r="BA35" s="304"/>
      <c r="BB35" s="304"/>
      <c r="BC35" s="1220"/>
      <c r="BD35" s="309"/>
      <c r="BE35" s="303">
        <f t="shared" si="4"/>
        <v>0</v>
      </c>
      <c r="BF35" s="304"/>
      <c r="BG35" s="304"/>
      <c r="BH35" s="304"/>
      <c r="BI35" s="304"/>
      <c r="BJ35" s="304"/>
      <c r="BK35" s="304"/>
      <c r="BL35" s="1220"/>
      <c r="BM35" s="310"/>
      <c r="BN35" s="303">
        <f t="shared" si="5"/>
        <v>0</v>
      </c>
      <c r="BO35" s="304"/>
      <c r="BP35" s="304"/>
      <c r="BQ35" s="304"/>
      <c r="BR35" s="304"/>
      <c r="BS35" s="304"/>
      <c r="BT35" s="304"/>
      <c r="BU35" s="1207"/>
      <c r="BV35" s="1208"/>
      <c r="BW35" s="1208"/>
      <c r="BX35" s="1208"/>
      <c r="BY35" s="1208"/>
      <c r="BZ35" s="1208"/>
      <c r="CA35" s="1208"/>
      <c r="CB35" s="1208"/>
      <c r="CC35" s="1209"/>
    </row>
    <row r="36" spans="1:81" s="58" customFormat="1" ht="40.15" customHeight="1" x14ac:dyDescent="0.25">
      <c r="A36" s="37"/>
      <c r="B36" s="1297"/>
      <c r="C36" s="1315"/>
      <c r="D36" s="1097"/>
      <c r="E36" s="1094"/>
      <c r="F36" s="1094"/>
      <c r="G36" s="1094"/>
      <c r="H36" s="1094"/>
      <c r="I36" s="1094"/>
      <c r="J36" s="1220"/>
      <c r="K36" s="1217"/>
      <c r="L36" s="1223"/>
      <c r="M36" s="1226"/>
      <c r="N36" s="1229"/>
      <c r="O36" s="1232"/>
      <c r="P36" s="1235"/>
      <c r="Q36" s="1238"/>
      <c r="R36" s="1220"/>
      <c r="S36" s="41" t="s">
        <v>3942</v>
      </c>
      <c r="T36" s="241" t="s">
        <v>3834</v>
      </c>
      <c r="U36" s="241" t="s">
        <v>3839</v>
      </c>
      <c r="V36" s="241" t="s">
        <v>3843</v>
      </c>
      <c r="W36" s="41" t="s">
        <v>3943</v>
      </c>
      <c r="X36" s="34">
        <v>44048</v>
      </c>
      <c r="Y36" s="34">
        <v>44165</v>
      </c>
      <c r="Z36" s="34"/>
      <c r="AA36" s="34"/>
      <c r="AB36" s="1220"/>
      <c r="AC36" s="1241"/>
      <c r="AD36" s="303">
        <f t="shared" si="6"/>
        <v>0</v>
      </c>
      <c r="AE36" s="303">
        <f t="shared" si="0"/>
        <v>0</v>
      </c>
      <c r="AF36" s="303">
        <f t="shared" si="0"/>
        <v>0</v>
      </c>
      <c r="AG36" s="303">
        <f t="shared" si="0"/>
        <v>0</v>
      </c>
      <c r="AH36" s="303">
        <f t="shared" si="0"/>
        <v>0</v>
      </c>
      <c r="AI36" s="303">
        <f t="shared" si="0"/>
        <v>0</v>
      </c>
      <c r="AJ36" s="303">
        <f t="shared" si="0"/>
        <v>0</v>
      </c>
      <c r="AK36" s="1220"/>
      <c r="AL36" s="1302"/>
      <c r="AM36" s="303">
        <f t="shared" si="2"/>
        <v>0</v>
      </c>
      <c r="AN36" s="304"/>
      <c r="AO36" s="304"/>
      <c r="AP36" s="304"/>
      <c r="AQ36" s="304"/>
      <c r="AR36" s="304"/>
      <c r="AS36" s="304"/>
      <c r="AT36" s="1220"/>
      <c r="AU36" s="1304"/>
      <c r="AV36" s="303">
        <f t="shared" si="3"/>
        <v>0</v>
      </c>
      <c r="AW36" s="304"/>
      <c r="AX36" s="304"/>
      <c r="AY36" s="304"/>
      <c r="AZ36" s="304"/>
      <c r="BA36" s="304"/>
      <c r="BB36" s="304"/>
      <c r="BC36" s="1220"/>
      <c r="BD36" s="309"/>
      <c r="BE36" s="303">
        <f t="shared" si="4"/>
        <v>0</v>
      </c>
      <c r="BF36" s="304"/>
      <c r="BG36" s="304"/>
      <c r="BH36" s="304"/>
      <c r="BI36" s="304"/>
      <c r="BJ36" s="304"/>
      <c r="BK36" s="304"/>
      <c r="BL36" s="1220"/>
      <c r="BM36" s="310"/>
      <c r="BN36" s="303">
        <f t="shared" si="5"/>
        <v>0</v>
      </c>
      <c r="BO36" s="304"/>
      <c r="BP36" s="304"/>
      <c r="BQ36" s="304"/>
      <c r="BR36" s="304"/>
      <c r="BS36" s="304"/>
      <c r="BT36" s="304"/>
      <c r="BU36" s="1207"/>
      <c r="BV36" s="1208"/>
      <c r="BW36" s="1208"/>
      <c r="BX36" s="1208"/>
      <c r="BY36" s="1208"/>
      <c r="BZ36" s="1208"/>
      <c r="CA36" s="1208"/>
      <c r="CB36" s="1208"/>
      <c r="CC36" s="1209"/>
    </row>
    <row r="37" spans="1:81" s="58" customFormat="1" ht="40.15" customHeight="1" thickBot="1" x14ac:dyDescent="0.3">
      <c r="A37" s="37"/>
      <c r="B37" s="1297"/>
      <c r="C37" s="1315"/>
      <c r="D37" s="1098"/>
      <c r="E37" s="1095"/>
      <c r="F37" s="1095"/>
      <c r="G37" s="1095"/>
      <c r="H37" s="1095"/>
      <c r="I37" s="1095"/>
      <c r="J37" s="1221"/>
      <c r="K37" s="1218"/>
      <c r="L37" s="1224"/>
      <c r="M37" s="1227"/>
      <c r="N37" s="1230"/>
      <c r="O37" s="1233"/>
      <c r="P37" s="1236"/>
      <c r="Q37" s="1239"/>
      <c r="R37" s="1221"/>
      <c r="S37" s="234"/>
      <c r="T37" s="242"/>
      <c r="U37" s="242"/>
      <c r="V37" s="242"/>
      <c r="W37" s="234"/>
      <c r="X37" s="305"/>
      <c r="Y37" s="305"/>
      <c r="Z37" s="305"/>
      <c r="AA37" s="305"/>
      <c r="AB37" s="1221"/>
      <c r="AC37" s="1242"/>
      <c r="AD37" s="306">
        <f t="shared" si="6"/>
        <v>0</v>
      </c>
      <c r="AE37" s="306">
        <f t="shared" si="0"/>
        <v>0</v>
      </c>
      <c r="AF37" s="306">
        <f t="shared" si="0"/>
        <v>0</v>
      </c>
      <c r="AG37" s="306">
        <f t="shared" si="0"/>
        <v>0</v>
      </c>
      <c r="AH37" s="306">
        <f t="shared" si="0"/>
        <v>0</v>
      </c>
      <c r="AI37" s="306">
        <f t="shared" si="0"/>
        <v>0</v>
      </c>
      <c r="AJ37" s="306">
        <f t="shared" si="0"/>
        <v>0</v>
      </c>
      <c r="AK37" s="1221"/>
      <c r="AL37" s="1303"/>
      <c r="AM37" s="306">
        <f t="shared" si="2"/>
        <v>0</v>
      </c>
      <c r="AN37" s="39"/>
      <c r="AO37" s="39"/>
      <c r="AP37" s="39"/>
      <c r="AQ37" s="39"/>
      <c r="AR37" s="39"/>
      <c r="AS37" s="39"/>
      <c r="AT37" s="1221"/>
      <c r="AU37" s="1305"/>
      <c r="AV37" s="306">
        <f t="shared" si="3"/>
        <v>0</v>
      </c>
      <c r="AW37" s="39"/>
      <c r="AX37" s="39"/>
      <c r="AY37" s="39"/>
      <c r="AZ37" s="39"/>
      <c r="BA37" s="39"/>
      <c r="BB37" s="39"/>
      <c r="BC37" s="1221"/>
      <c r="BD37" s="56"/>
      <c r="BE37" s="306">
        <f t="shared" si="4"/>
        <v>0</v>
      </c>
      <c r="BF37" s="39"/>
      <c r="BG37" s="39"/>
      <c r="BH37" s="39"/>
      <c r="BI37" s="39"/>
      <c r="BJ37" s="39"/>
      <c r="BK37" s="39"/>
      <c r="BL37" s="1221"/>
      <c r="BM37" s="44"/>
      <c r="BN37" s="306">
        <f t="shared" si="5"/>
        <v>0</v>
      </c>
      <c r="BO37" s="39"/>
      <c r="BP37" s="39"/>
      <c r="BQ37" s="39"/>
      <c r="BR37" s="39"/>
      <c r="BS37" s="39"/>
      <c r="BT37" s="39"/>
      <c r="BU37" s="1210"/>
      <c r="BV37" s="1211"/>
      <c r="BW37" s="1211"/>
      <c r="BX37" s="1211"/>
      <c r="BY37" s="1211"/>
      <c r="BZ37" s="1211"/>
      <c r="CA37" s="1211"/>
      <c r="CB37" s="1211"/>
      <c r="CC37" s="1212"/>
    </row>
    <row r="38" spans="1:81" s="58" customFormat="1" ht="40.15" customHeight="1" thickTop="1" x14ac:dyDescent="0.25">
      <c r="A38" s="37"/>
      <c r="B38" s="1297"/>
      <c r="C38" s="1315"/>
      <c r="D38" s="1096">
        <v>2201</v>
      </c>
      <c r="E38" s="1093" t="s">
        <v>3876</v>
      </c>
      <c r="F38" s="1093"/>
      <c r="G38" s="1093"/>
      <c r="H38" s="1093"/>
      <c r="I38" s="1093"/>
      <c r="J38" s="1219">
        <v>5</v>
      </c>
      <c r="K38" s="1216" t="str">
        <f>+[2]Metas!K9</f>
        <v>% de los prestadores de servicios de primera infancia privados registrados en el Sistema de Información para la Primera Infancia SIPI</v>
      </c>
      <c r="L38" s="1222">
        <v>100</v>
      </c>
      <c r="M38" s="1225">
        <f>SUM(N38:Q38)</f>
        <v>100</v>
      </c>
      <c r="N38" s="1228"/>
      <c r="O38" s="1231"/>
      <c r="P38" s="1234"/>
      <c r="Q38" s="1237">
        <v>100</v>
      </c>
      <c r="R38" s="1219">
        <f t="shared" ref="R38" si="13">+$J38</f>
        <v>5</v>
      </c>
      <c r="S38" s="233" t="s">
        <v>3944</v>
      </c>
      <c r="T38" s="240" t="s">
        <v>3834</v>
      </c>
      <c r="U38" s="240" t="s">
        <v>3839</v>
      </c>
      <c r="V38" s="240" t="s">
        <v>3843</v>
      </c>
      <c r="W38" s="233" t="s">
        <v>3945</v>
      </c>
      <c r="X38" s="307">
        <v>44839</v>
      </c>
      <c r="Y38" s="307">
        <v>44843</v>
      </c>
      <c r="Z38" s="307"/>
      <c r="AA38" s="307"/>
      <c r="AB38" s="1219">
        <f t="shared" ref="AB38" si="14">+$J38</f>
        <v>5</v>
      </c>
      <c r="AC38" s="1240">
        <f t="shared" ref="AC38" si="15">+L38</f>
        <v>100</v>
      </c>
      <c r="AD38" s="308">
        <f t="shared" si="6"/>
        <v>5</v>
      </c>
      <c r="AE38" s="308">
        <f t="shared" si="6"/>
        <v>5</v>
      </c>
      <c r="AF38" s="308">
        <f t="shared" si="6"/>
        <v>0</v>
      </c>
      <c r="AG38" s="308">
        <f t="shared" si="6"/>
        <v>0</v>
      </c>
      <c r="AH38" s="308">
        <f t="shared" si="6"/>
        <v>0</v>
      </c>
      <c r="AI38" s="308">
        <f t="shared" si="6"/>
        <v>0</v>
      </c>
      <c r="AJ38" s="308">
        <f t="shared" si="6"/>
        <v>0</v>
      </c>
      <c r="AK38" s="1219">
        <f t="shared" ref="AK38" si="16">+$J38</f>
        <v>5</v>
      </c>
      <c r="AL38" s="1243">
        <f>+N38</f>
        <v>0</v>
      </c>
      <c r="AM38" s="308">
        <f t="shared" si="2"/>
        <v>0</v>
      </c>
      <c r="AN38" s="48"/>
      <c r="AO38" s="48"/>
      <c r="AP38" s="48"/>
      <c r="AQ38" s="48"/>
      <c r="AR38" s="48"/>
      <c r="AS38" s="48"/>
      <c r="AT38" s="1219">
        <f t="shared" ref="AT38" si="17">+$J38</f>
        <v>5</v>
      </c>
      <c r="AU38" s="1246">
        <f>+O38</f>
        <v>0</v>
      </c>
      <c r="AV38" s="308">
        <f t="shared" si="3"/>
        <v>0</v>
      </c>
      <c r="AW38" s="48"/>
      <c r="AX38" s="48"/>
      <c r="AY38" s="48"/>
      <c r="AZ38" s="48"/>
      <c r="BA38" s="48"/>
      <c r="BB38" s="48"/>
      <c r="BC38" s="1219">
        <f t="shared" ref="BC38" si="18">+$J38</f>
        <v>5</v>
      </c>
      <c r="BD38" s="1249">
        <f>+P38</f>
        <v>0</v>
      </c>
      <c r="BE38" s="308">
        <f t="shared" si="4"/>
        <v>0</v>
      </c>
      <c r="BF38" s="48"/>
      <c r="BG38" s="48"/>
      <c r="BH38" s="48"/>
      <c r="BI38" s="48"/>
      <c r="BJ38" s="48"/>
      <c r="BK38" s="48"/>
      <c r="BL38" s="1219">
        <f t="shared" ref="BL38" si="19">+$J38</f>
        <v>5</v>
      </c>
      <c r="BM38" s="1252">
        <f>+Q38</f>
        <v>100</v>
      </c>
      <c r="BN38" s="308">
        <f t="shared" si="5"/>
        <v>5</v>
      </c>
      <c r="BO38" s="48">
        <v>5</v>
      </c>
      <c r="BP38" s="48"/>
      <c r="BQ38" s="48"/>
      <c r="BR38" s="48"/>
      <c r="BS38" s="48"/>
      <c r="BT38" s="48"/>
      <c r="BU38" s="1204"/>
      <c r="BV38" s="1205"/>
      <c r="BW38" s="1205"/>
      <c r="BX38" s="1205"/>
      <c r="BY38" s="1205"/>
      <c r="BZ38" s="1205"/>
      <c r="CA38" s="1205"/>
      <c r="CB38" s="1205"/>
      <c r="CC38" s="1206"/>
    </row>
    <row r="39" spans="1:81" s="58" customFormat="1" ht="40.15" customHeight="1" x14ac:dyDescent="0.25">
      <c r="A39" s="37"/>
      <c r="B39" s="1297"/>
      <c r="C39" s="1315"/>
      <c r="D39" s="1097"/>
      <c r="E39" s="1094"/>
      <c r="F39" s="1094"/>
      <c r="G39" s="1094"/>
      <c r="H39" s="1094"/>
      <c r="I39" s="1094"/>
      <c r="J39" s="1220"/>
      <c r="K39" s="1217"/>
      <c r="L39" s="1223"/>
      <c r="M39" s="1226"/>
      <c r="N39" s="1229"/>
      <c r="O39" s="1232"/>
      <c r="P39" s="1235"/>
      <c r="Q39" s="1238"/>
      <c r="R39" s="1220"/>
      <c r="S39" s="41" t="s">
        <v>3946</v>
      </c>
      <c r="T39" s="241" t="s">
        <v>3834</v>
      </c>
      <c r="U39" s="241" t="s">
        <v>3839</v>
      </c>
      <c r="V39" s="241" t="s">
        <v>3843</v>
      </c>
      <c r="W39" s="41" t="s">
        <v>3945</v>
      </c>
      <c r="X39" s="34">
        <v>44778</v>
      </c>
      <c r="Y39" s="34">
        <v>44895</v>
      </c>
      <c r="Z39" s="34"/>
      <c r="AA39" s="34"/>
      <c r="AB39" s="1220"/>
      <c r="AC39" s="1241"/>
      <c r="AD39" s="303">
        <f t="shared" si="6"/>
        <v>0</v>
      </c>
      <c r="AE39" s="303">
        <f t="shared" si="6"/>
        <v>0</v>
      </c>
      <c r="AF39" s="303">
        <f t="shared" si="6"/>
        <v>0</v>
      </c>
      <c r="AG39" s="303">
        <f t="shared" si="6"/>
        <v>0</v>
      </c>
      <c r="AH39" s="303">
        <f t="shared" si="6"/>
        <v>0</v>
      </c>
      <c r="AI39" s="303">
        <f t="shared" si="6"/>
        <v>0</v>
      </c>
      <c r="AJ39" s="303">
        <f t="shared" si="6"/>
        <v>0</v>
      </c>
      <c r="AK39" s="1220"/>
      <c r="AL39" s="1244"/>
      <c r="AM39" s="303">
        <f t="shared" si="2"/>
        <v>0</v>
      </c>
      <c r="AN39" s="311"/>
      <c r="AO39" s="311"/>
      <c r="AP39" s="311"/>
      <c r="AQ39" s="311"/>
      <c r="AR39" s="311"/>
      <c r="AS39" s="311"/>
      <c r="AT39" s="1220"/>
      <c r="AU39" s="1247"/>
      <c r="AV39" s="303">
        <f t="shared" si="3"/>
        <v>0</v>
      </c>
      <c r="AW39" s="311"/>
      <c r="AX39" s="311"/>
      <c r="AY39" s="311"/>
      <c r="AZ39" s="311"/>
      <c r="BA39" s="311"/>
      <c r="BB39" s="311"/>
      <c r="BC39" s="1220"/>
      <c r="BD39" s="1250"/>
      <c r="BE39" s="303">
        <f t="shared" si="4"/>
        <v>0</v>
      </c>
      <c r="BF39" s="311"/>
      <c r="BG39" s="311"/>
      <c r="BH39" s="311"/>
      <c r="BI39" s="311"/>
      <c r="BJ39" s="311"/>
      <c r="BK39" s="311"/>
      <c r="BL39" s="1220"/>
      <c r="BM39" s="1253"/>
      <c r="BN39" s="303">
        <f t="shared" si="5"/>
        <v>0</v>
      </c>
      <c r="BO39" s="311"/>
      <c r="BP39" s="311"/>
      <c r="BQ39" s="311"/>
      <c r="BR39" s="311"/>
      <c r="BS39" s="311"/>
      <c r="BT39" s="311"/>
      <c r="BU39" s="1207"/>
      <c r="BV39" s="1208"/>
      <c r="BW39" s="1208"/>
      <c r="BX39" s="1208"/>
      <c r="BY39" s="1208"/>
      <c r="BZ39" s="1208"/>
      <c r="CA39" s="1208"/>
      <c r="CB39" s="1208"/>
      <c r="CC39" s="1209"/>
    </row>
    <row r="40" spans="1:81" s="58" customFormat="1" ht="40.15" customHeight="1" x14ac:dyDescent="0.25">
      <c r="A40" s="37"/>
      <c r="B40" s="1297"/>
      <c r="C40" s="1315"/>
      <c r="D40" s="1097"/>
      <c r="E40" s="1094"/>
      <c r="F40" s="1094"/>
      <c r="G40" s="1094"/>
      <c r="H40" s="1094"/>
      <c r="I40" s="1094"/>
      <c r="J40" s="1220"/>
      <c r="K40" s="1217"/>
      <c r="L40" s="1223"/>
      <c r="M40" s="1226"/>
      <c r="N40" s="1229"/>
      <c r="O40" s="1232"/>
      <c r="P40" s="1235"/>
      <c r="Q40" s="1238"/>
      <c r="R40" s="1220"/>
      <c r="S40" s="41" t="s">
        <v>3947</v>
      </c>
      <c r="T40" s="241" t="s">
        <v>3834</v>
      </c>
      <c r="U40" s="241" t="s">
        <v>3839</v>
      </c>
      <c r="V40" s="241" t="s">
        <v>3843</v>
      </c>
      <c r="W40" s="41" t="s">
        <v>3936</v>
      </c>
      <c r="X40" s="34">
        <v>44778</v>
      </c>
      <c r="Y40" s="34">
        <v>44895</v>
      </c>
      <c r="Z40" s="34"/>
      <c r="AA40" s="34"/>
      <c r="AB40" s="1220"/>
      <c r="AC40" s="1241"/>
      <c r="AD40" s="303">
        <f t="shared" si="6"/>
        <v>0</v>
      </c>
      <c r="AE40" s="303">
        <f t="shared" si="6"/>
        <v>0</v>
      </c>
      <c r="AF40" s="303">
        <f t="shared" si="6"/>
        <v>0</v>
      </c>
      <c r="AG40" s="303">
        <f t="shared" si="6"/>
        <v>0</v>
      </c>
      <c r="AH40" s="303">
        <f t="shared" si="6"/>
        <v>0</v>
      </c>
      <c r="AI40" s="303">
        <f t="shared" si="6"/>
        <v>0</v>
      </c>
      <c r="AJ40" s="303">
        <f t="shared" si="6"/>
        <v>0</v>
      </c>
      <c r="AK40" s="1220"/>
      <c r="AL40" s="1244"/>
      <c r="AM40" s="303">
        <f t="shared" si="2"/>
        <v>0</v>
      </c>
      <c r="AN40" s="311"/>
      <c r="AO40" s="311"/>
      <c r="AP40" s="311"/>
      <c r="AQ40" s="311"/>
      <c r="AR40" s="311"/>
      <c r="AS40" s="311"/>
      <c r="AT40" s="1220"/>
      <c r="AU40" s="1247"/>
      <c r="AV40" s="303">
        <f t="shared" si="3"/>
        <v>0</v>
      </c>
      <c r="AW40" s="311"/>
      <c r="AX40" s="311"/>
      <c r="AY40" s="311"/>
      <c r="AZ40" s="311"/>
      <c r="BA40" s="311"/>
      <c r="BB40" s="311"/>
      <c r="BC40" s="1220"/>
      <c r="BD40" s="1250"/>
      <c r="BE40" s="303">
        <f t="shared" si="4"/>
        <v>0</v>
      </c>
      <c r="BF40" s="311"/>
      <c r="BG40" s="311"/>
      <c r="BH40" s="311"/>
      <c r="BI40" s="311"/>
      <c r="BJ40" s="311"/>
      <c r="BK40" s="311"/>
      <c r="BL40" s="1220"/>
      <c r="BM40" s="1253"/>
      <c r="BN40" s="303">
        <f t="shared" si="5"/>
        <v>0</v>
      </c>
      <c r="BO40" s="311"/>
      <c r="BP40" s="311"/>
      <c r="BQ40" s="311"/>
      <c r="BR40" s="311"/>
      <c r="BS40" s="311"/>
      <c r="BT40" s="311"/>
      <c r="BU40" s="1207"/>
      <c r="BV40" s="1208"/>
      <c r="BW40" s="1208"/>
      <c r="BX40" s="1208"/>
      <c r="BY40" s="1208"/>
      <c r="BZ40" s="1208"/>
      <c r="CA40" s="1208"/>
      <c r="CB40" s="1208"/>
      <c r="CC40" s="1209"/>
    </row>
    <row r="41" spans="1:81" s="58" customFormat="1" ht="40.15" customHeight="1" thickBot="1" x14ac:dyDescent="0.3">
      <c r="A41" s="37"/>
      <c r="B41" s="1297"/>
      <c r="C41" s="1316"/>
      <c r="D41" s="1098"/>
      <c r="E41" s="1095"/>
      <c r="F41" s="1095"/>
      <c r="G41" s="1095"/>
      <c r="H41" s="1095"/>
      <c r="I41" s="1095"/>
      <c r="J41" s="1221"/>
      <c r="K41" s="1218"/>
      <c r="L41" s="1224"/>
      <c r="M41" s="1227"/>
      <c r="N41" s="1230"/>
      <c r="O41" s="1233"/>
      <c r="P41" s="1236"/>
      <c r="Q41" s="1239"/>
      <c r="R41" s="1221"/>
      <c r="S41" s="234" t="s">
        <v>3948</v>
      </c>
      <c r="T41" s="242" t="s">
        <v>3834</v>
      </c>
      <c r="U41" s="242" t="s">
        <v>3839</v>
      </c>
      <c r="V41" s="242" t="s">
        <v>3843</v>
      </c>
      <c r="W41" s="234" t="s">
        <v>3949</v>
      </c>
      <c r="X41" s="305">
        <v>44566</v>
      </c>
      <c r="Y41" s="305">
        <v>44895</v>
      </c>
      <c r="Z41" s="305"/>
      <c r="AA41" s="305"/>
      <c r="AB41" s="1221"/>
      <c r="AC41" s="1242"/>
      <c r="AD41" s="306">
        <f t="shared" si="6"/>
        <v>0</v>
      </c>
      <c r="AE41" s="306">
        <f t="shared" si="6"/>
        <v>0</v>
      </c>
      <c r="AF41" s="306">
        <f t="shared" si="6"/>
        <v>0</v>
      </c>
      <c r="AG41" s="306">
        <f t="shared" si="6"/>
        <v>0</v>
      </c>
      <c r="AH41" s="306">
        <f t="shared" si="6"/>
        <v>0</v>
      </c>
      <c r="AI41" s="306">
        <f t="shared" si="6"/>
        <v>0</v>
      </c>
      <c r="AJ41" s="306">
        <f t="shared" si="6"/>
        <v>0</v>
      </c>
      <c r="AK41" s="1221"/>
      <c r="AL41" s="1245"/>
      <c r="AM41" s="306">
        <f t="shared" si="2"/>
        <v>0</v>
      </c>
      <c r="AN41" s="50"/>
      <c r="AO41" s="50"/>
      <c r="AP41" s="50"/>
      <c r="AQ41" s="50"/>
      <c r="AR41" s="50"/>
      <c r="AS41" s="50"/>
      <c r="AT41" s="1221"/>
      <c r="AU41" s="1248"/>
      <c r="AV41" s="306">
        <f t="shared" si="3"/>
        <v>0</v>
      </c>
      <c r="AW41" s="50"/>
      <c r="AX41" s="50"/>
      <c r="AY41" s="50"/>
      <c r="AZ41" s="50"/>
      <c r="BA41" s="50"/>
      <c r="BB41" s="50"/>
      <c r="BC41" s="1221"/>
      <c r="BD41" s="1251"/>
      <c r="BE41" s="306">
        <f t="shared" si="4"/>
        <v>0</v>
      </c>
      <c r="BF41" s="50"/>
      <c r="BG41" s="50"/>
      <c r="BH41" s="50"/>
      <c r="BI41" s="50"/>
      <c r="BJ41" s="50"/>
      <c r="BK41" s="50"/>
      <c r="BL41" s="1221"/>
      <c r="BM41" s="1254"/>
      <c r="BN41" s="306">
        <f t="shared" si="5"/>
        <v>0</v>
      </c>
      <c r="BO41" s="50"/>
      <c r="BP41" s="50"/>
      <c r="BQ41" s="50"/>
      <c r="BR41" s="50"/>
      <c r="BS41" s="50"/>
      <c r="BT41" s="50"/>
      <c r="BU41" s="1210"/>
      <c r="BV41" s="1211"/>
      <c r="BW41" s="1211"/>
      <c r="BX41" s="1211"/>
      <c r="BY41" s="1211"/>
      <c r="BZ41" s="1211"/>
      <c r="CA41" s="1211"/>
      <c r="CB41" s="1211"/>
      <c r="CC41" s="1212"/>
    </row>
    <row r="42" spans="1:81" s="58" customFormat="1" ht="40.15" customHeight="1" thickTop="1" x14ac:dyDescent="0.25">
      <c r="A42" s="37"/>
      <c r="B42" s="1279"/>
      <c r="C42" s="1314" t="s">
        <v>33</v>
      </c>
      <c r="D42" s="1096">
        <v>2201</v>
      </c>
      <c r="E42" s="1093" t="s">
        <v>3876</v>
      </c>
      <c r="F42" s="1093"/>
      <c r="G42" s="1093"/>
      <c r="H42" s="1093"/>
      <c r="I42" s="1093"/>
      <c r="J42" s="1219">
        <v>6</v>
      </c>
      <c r="K42" s="1216" t="str">
        <f>+[2]Metas!K10</f>
        <v>% de establecimientos educativos Oficiales con acciones de vigilancia y control en el grado Transición</v>
      </c>
      <c r="L42" s="1222">
        <v>100</v>
      </c>
      <c r="M42" s="1225">
        <f>SUM(N42:Q42)</f>
        <v>100</v>
      </c>
      <c r="N42" s="1228"/>
      <c r="O42" s="1231"/>
      <c r="P42" s="1234"/>
      <c r="Q42" s="1237">
        <v>100</v>
      </c>
      <c r="R42" s="1219">
        <f t="shared" ref="R42" si="20">+$J42</f>
        <v>6</v>
      </c>
      <c r="S42" s="233" t="s">
        <v>3950</v>
      </c>
      <c r="T42" s="240" t="s">
        <v>3834</v>
      </c>
      <c r="U42" s="240" t="s">
        <v>3839</v>
      </c>
      <c r="V42" s="240" t="s">
        <v>3843</v>
      </c>
      <c r="W42" s="233" t="s">
        <v>3951</v>
      </c>
      <c r="X42" s="307">
        <v>44576</v>
      </c>
      <c r="Y42" s="307">
        <v>44650</v>
      </c>
      <c r="Z42" s="307"/>
      <c r="AA42" s="307"/>
      <c r="AB42" s="1219">
        <f t="shared" ref="AB42" si="21">+$J42</f>
        <v>6</v>
      </c>
      <c r="AC42" s="1240">
        <f t="shared" ref="AC42" si="22">+L42</f>
        <v>100</v>
      </c>
      <c r="AD42" s="308">
        <f t="shared" si="6"/>
        <v>20</v>
      </c>
      <c r="AE42" s="308">
        <f t="shared" si="6"/>
        <v>0</v>
      </c>
      <c r="AF42" s="308">
        <f t="shared" si="6"/>
        <v>20</v>
      </c>
      <c r="AG42" s="308">
        <f t="shared" si="6"/>
        <v>0</v>
      </c>
      <c r="AH42" s="308">
        <f t="shared" si="6"/>
        <v>0</v>
      </c>
      <c r="AI42" s="308">
        <f t="shared" si="6"/>
        <v>0</v>
      </c>
      <c r="AJ42" s="308">
        <f t="shared" si="6"/>
        <v>0</v>
      </c>
      <c r="AK42" s="1219">
        <f t="shared" ref="AK42" si="23">+$J42</f>
        <v>6</v>
      </c>
      <c r="AL42" s="1243">
        <f>+N42</f>
        <v>0</v>
      </c>
      <c r="AM42" s="308">
        <f t="shared" si="2"/>
        <v>0</v>
      </c>
      <c r="AN42" s="48"/>
      <c r="AO42" s="48"/>
      <c r="AP42" s="48"/>
      <c r="AQ42" s="48"/>
      <c r="AR42" s="48"/>
      <c r="AS42" s="48"/>
      <c r="AT42" s="1219">
        <f t="shared" ref="AT42" si="24">+$J42</f>
        <v>6</v>
      </c>
      <c r="AU42" s="1246">
        <f>+O42</f>
        <v>0</v>
      </c>
      <c r="AV42" s="308">
        <f t="shared" si="3"/>
        <v>0</v>
      </c>
      <c r="AW42" s="48"/>
      <c r="AX42" s="48"/>
      <c r="AY42" s="48"/>
      <c r="AZ42" s="48"/>
      <c r="BA42" s="48"/>
      <c r="BB42" s="48"/>
      <c r="BC42" s="1219">
        <f t="shared" ref="BC42" si="25">+$J42</f>
        <v>6</v>
      </c>
      <c r="BD42" s="1249">
        <f>+P42</f>
        <v>0</v>
      </c>
      <c r="BE42" s="308">
        <f t="shared" si="4"/>
        <v>0</v>
      </c>
      <c r="BF42" s="48"/>
      <c r="BG42" s="48"/>
      <c r="BH42" s="48"/>
      <c r="BI42" s="48"/>
      <c r="BJ42" s="48"/>
      <c r="BK42" s="48"/>
      <c r="BL42" s="1219">
        <f t="shared" ref="BL42" si="26">+$J42</f>
        <v>6</v>
      </c>
      <c r="BM42" s="1252">
        <f>+Q42</f>
        <v>100</v>
      </c>
      <c r="BN42" s="308">
        <f t="shared" si="5"/>
        <v>20</v>
      </c>
      <c r="BO42" s="48"/>
      <c r="BP42" s="48">
        <v>20</v>
      </c>
      <c r="BQ42" s="48"/>
      <c r="BR42" s="48"/>
      <c r="BS42" s="48"/>
      <c r="BT42" s="48"/>
      <c r="BU42" s="1204"/>
      <c r="BV42" s="1205"/>
      <c r="BW42" s="1205"/>
      <c r="BX42" s="1205"/>
      <c r="BY42" s="1205"/>
      <c r="BZ42" s="1205"/>
      <c r="CA42" s="1205"/>
      <c r="CB42" s="1205"/>
      <c r="CC42" s="1206"/>
    </row>
    <row r="43" spans="1:81" s="58" customFormat="1" ht="40.15" customHeight="1" x14ac:dyDescent="0.25">
      <c r="A43" s="37"/>
      <c r="B43" s="1279"/>
      <c r="C43" s="1315"/>
      <c r="D43" s="1097"/>
      <c r="E43" s="1094"/>
      <c r="F43" s="1094"/>
      <c r="G43" s="1094"/>
      <c r="H43" s="1094"/>
      <c r="I43" s="1094"/>
      <c r="J43" s="1220"/>
      <c r="K43" s="1217"/>
      <c r="L43" s="1223"/>
      <c r="M43" s="1226"/>
      <c r="N43" s="1229"/>
      <c r="O43" s="1232"/>
      <c r="P43" s="1235"/>
      <c r="Q43" s="1238"/>
      <c r="R43" s="1220"/>
      <c r="S43" s="299" t="s">
        <v>3952</v>
      </c>
      <c r="T43" s="288" t="s">
        <v>3834</v>
      </c>
      <c r="U43" s="288" t="s">
        <v>3839</v>
      </c>
      <c r="V43" s="288" t="s">
        <v>3843</v>
      </c>
      <c r="W43" s="299" t="s">
        <v>3953</v>
      </c>
      <c r="X43" s="300">
        <v>44576</v>
      </c>
      <c r="Y43" s="300">
        <v>44925</v>
      </c>
      <c r="Z43" s="300"/>
      <c r="AA43" s="300"/>
      <c r="AB43" s="1220"/>
      <c r="AC43" s="1241"/>
      <c r="AD43" s="301"/>
      <c r="AE43" s="301"/>
      <c r="AF43" s="301"/>
      <c r="AG43" s="301"/>
      <c r="AH43" s="301"/>
      <c r="AI43" s="301"/>
      <c r="AJ43" s="301"/>
      <c r="AK43" s="1220"/>
      <c r="AL43" s="1244"/>
      <c r="AM43" s="301"/>
      <c r="AN43" s="312"/>
      <c r="AO43" s="312"/>
      <c r="AP43" s="312"/>
      <c r="AQ43" s="312"/>
      <c r="AR43" s="312"/>
      <c r="AS43" s="312"/>
      <c r="AT43" s="1220"/>
      <c r="AU43" s="1247"/>
      <c r="AV43" s="301"/>
      <c r="AW43" s="312"/>
      <c r="AX43" s="312"/>
      <c r="AY43" s="312"/>
      <c r="AZ43" s="312"/>
      <c r="BA43" s="312"/>
      <c r="BB43" s="312"/>
      <c r="BC43" s="1220"/>
      <c r="BD43" s="1250"/>
      <c r="BE43" s="301"/>
      <c r="BF43" s="312"/>
      <c r="BG43" s="312"/>
      <c r="BH43" s="312"/>
      <c r="BI43" s="312"/>
      <c r="BJ43" s="312"/>
      <c r="BK43" s="312"/>
      <c r="BL43" s="1220"/>
      <c r="BM43" s="1253"/>
      <c r="BN43" s="301"/>
      <c r="BO43" s="312"/>
      <c r="BP43" s="312"/>
      <c r="BQ43" s="312"/>
      <c r="BR43" s="312"/>
      <c r="BS43" s="312"/>
      <c r="BT43" s="312"/>
      <c r="BU43" s="313"/>
      <c r="BV43" s="314"/>
      <c r="BW43" s="314"/>
      <c r="BX43" s="314"/>
      <c r="BY43" s="314"/>
      <c r="BZ43" s="314"/>
      <c r="CA43" s="314"/>
      <c r="CB43" s="314"/>
      <c r="CC43" s="315"/>
    </row>
    <row r="44" spans="1:81" s="58" customFormat="1" ht="40.15" customHeight="1" x14ac:dyDescent="0.25">
      <c r="A44" s="37"/>
      <c r="B44" s="1279"/>
      <c r="C44" s="1315"/>
      <c r="D44" s="1097"/>
      <c r="E44" s="1094"/>
      <c r="F44" s="1094"/>
      <c r="G44" s="1094"/>
      <c r="H44" s="1094"/>
      <c r="I44" s="1094"/>
      <c r="J44" s="1220"/>
      <c r="K44" s="1217"/>
      <c r="L44" s="1223"/>
      <c r="M44" s="1226"/>
      <c r="N44" s="1229"/>
      <c r="O44" s="1232"/>
      <c r="P44" s="1235"/>
      <c r="Q44" s="1238"/>
      <c r="R44" s="1220"/>
      <c r="S44" s="299" t="s">
        <v>3954</v>
      </c>
      <c r="T44" s="288" t="s">
        <v>3834</v>
      </c>
      <c r="U44" s="288" t="s">
        <v>3839</v>
      </c>
      <c r="V44" s="288" t="s">
        <v>3843</v>
      </c>
      <c r="W44" s="299" t="s">
        <v>3955</v>
      </c>
      <c r="X44" s="300">
        <v>44791</v>
      </c>
      <c r="Y44" s="300">
        <v>44925</v>
      </c>
      <c r="Z44" s="300"/>
      <c r="AA44" s="300"/>
      <c r="AB44" s="1220"/>
      <c r="AC44" s="1241"/>
      <c r="AD44" s="301"/>
      <c r="AE44" s="301"/>
      <c r="AF44" s="301"/>
      <c r="AG44" s="301"/>
      <c r="AH44" s="301"/>
      <c r="AI44" s="301"/>
      <c r="AJ44" s="301"/>
      <c r="AK44" s="1220"/>
      <c r="AL44" s="1244"/>
      <c r="AM44" s="301"/>
      <c r="AN44" s="312"/>
      <c r="AO44" s="312"/>
      <c r="AP44" s="312"/>
      <c r="AQ44" s="312"/>
      <c r="AR44" s="312"/>
      <c r="AS44" s="312"/>
      <c r="AT44" s="1220"/>
      <c r="AU44" s="1247"/>
      <c r="AV44" s="301"/>
      <c r="AW44" s="312"/>
      <c r="AX44" s="312"/>
      <c r="AY44" s="312"/>
      <c r="AZ44" s="312"/>
      <c r="BA44" s="312"/>
      <c r="BB44" s="312"/>
      <c r="BC44" s="1220"/>
      <c r="BD44" s="1250"/>
      <c r="BE44" s="301"/>
      <c r="BF44" s="312"/>
      <c r="BG44" s="312"/>
      <c r="BH44" s="312"/>
      <c r="BI44" s="312"/>
      <c r="BJ44" s="312"/>
      <c r="BK44" s="312"/>
      <c r="BL44" s="1220"/>
      <c r="BM44" s="1253"/>
      <c r="BN44" s="301"/>
      <c r="BO44" s="312"/>
      <c r="BP44" s="312"/>
      <c r="BQ44" s="312"/>
      <c r="BR44" s="312"/>
      <c r="BS44" s="312"/>
      <c r="BT44" s="312"/>
      <c r="BU44" s="313"/>
      <c r="BV44" s="314"/>
      <c r="BW44" s="314"/>
      <c r="BX44" s="314"/>
      <c r="BY44" s="314"/>
      <c r="BZ44" s="314"/>
      <c r="CA44" s="314"/>
      <c r="CB44" s="314"/>
      <c r="CC44" s="315"/>
    </row>
    <row r="45" spans="1:81" s="58" customFormat="1" ht="40.15" customHeight="1" x14ac:dyDescent="0.25">
      <c r="A45" s="37"/>
      <c r="B45" s="1279"/>
      <c r="C45" s="1315"/>
      <c r="D45" s="1097"/>
      <c r="E45" s="1094"/>
      <c r="F45" s="1094"/>
      <c r="G45" s="1094"/>
      <c r="H45" s="1094"/>
      <c r="I45" s="1094"/>
      <c r="J45" s="1220"/>
      <c r="K45" s="1217"/>
      <c r="L45" s="1223"/>
      <c r="M45" s="1226"/>
      <c r="N45" s="1229"/>
      <c r="O45" s="1232"/>
      <c r="P45" s="1235"/>
      <c r="Q45" s="1238"/>
      <c r="R45" s="1220"/>
      <c r="S45" s="41" t="s">
        <v>3956</v>
      </c>
      <c r="T45" s="241" t="s">
        <v>3834</v>
      </c>
      <c r="U45" s="241" t="s">
        <v>3839</v>
      </c>
      <c r="V45" s="241" t="s">
        <v>3843</v>
      </c>
      <c r="W45" s="41" t="s">
        <v>3957</v>
      </c>
      <c r="X45" s="34">
        <v>44791</v>
      </c>
      <c r="Y45" s="34">
        <v>44925</v>
      </c>
      <c r="Z45" s="34"/>
      <c r="AA45" s="34"/>
      <c r="AB45" s="1220"/>
      <c r="AC45" s="1241"/>
      <c r="AD45" s="303">
        <f t="shared" ref="AD45:AJ85" si="27">+AM45+AV45+BE45+BN45</f>
        <v>0</v>
      </c>
      <c r="AE45" s="303">
        <f t="shared" si="27"/>
        <v>0</v>
      </c>
      <c r="AF45" s="303">
        <f t="shared" si="27"/>
        <v>0</v>
      </c>
      <c r="AG45" s="303">
        <f t="shared" si="27"/>
        <v>0</v>
      </c>
      <c r="AH45" s="303">
        <f t="shared" si="27"/>
        <v>0</v>
      </c>
      <c r="AI45" s="303">
        <f t="shared" si="27"/>
        <v>0</v>
      </c>
      <c r="AJ45" s="303">
        <f t="shared" si="27"/>
        <v>0</v>
      </c>
      <c r="AK45" s="1220"/>
      <c r="AL45" s="1244"/>
      <c r="AM45" s="303">
        <f t="shared" si="2"/>
        <v>0</v>
      </c>
      <c r="AN45" s="311"/>
      <c r="AO45" s="311"/>
      <c r="AP45" s="311"/>
      <c r="AQ45" s="311"/>
      <c r="AR45" s="311"/>
      <c r="AS45" s="311"/>
      <c r="AT45" s="1220"/>
      <c r="AU45" s="1247"/>
      <c r="AV45" s="303">
        <f t="shared" si="3"/>
        <v>0</v>
      </c>
      <c r="AW45" s="311"/>
      <c r="AX45" s="311"/>
      <c r="AY45" s="311"/>
      <c r="AZ45" s="311"/>
      <c r="BA45" s="311"/>
      <c r="BB45" s="311"/>
      <c r="BC45" s="1220"/>
      <c r="BD45" s="1250"/>
      <c r="BE45" s="303">
        <f t="shared" si="4"/>
        <v>0</v>
      </c>
      <c r="BF45" s="311"/>
      <c r="BG45" s="311"/>
      <c r="BH45" s="311"/>
      <c r="BI45" s="311"/>
      <c r="BJ45" s="311"/>
      <c r="BK45" s="311"/>
      <c r="BL45" s="1220"/>
      <c r="BM45" s="1253"/>
      <c r="BN45" s="303">
        <f t="shared" si="5"/>
        <v>0</v>
      </c>
      <c r="BO45" s="311"/>
      <c r="BP45" s="311"/>
      <c r="BQ45" s="311"/>
      <c r="BR45" s="311"/>
      <c r="BS45" s="311"/>
      <c r="BT45" s="311"/>
      <c r="BU45" s="1207"/>
      <c r="BV45" s="1208"/>
      <c r="BW45" s="1208"/>
      <c r="BX45" s="1208"/>
      <c r="BY45" s="1208"/>
      <c r="BZ45" s="1208"/>
      <c r="CA45" s="1208"/>
      <c r="CB45" s="1208"/>
      <c r="CC45" s="1209"/>
    </row>
    <row r="46" spans="1:81" s="58" customFormat="1" ht="40.15" customHeight="1" x14ac:dyDescent="0.25">
      <c r="A46" s="37"/>
      <c r="B46" s="1279"/>
      <c r="C46" s="1315"/>
      <c r="D46" s="1097"/>
      <c r="E46" s="1094"/>
      <c r="F46" s="1094"/>
      <c r="G46" s="1094"/>
      <c r="H46" s="1094"/>
      <c r="I46" s="1094"/>
      <c r="J46" s="1220"/>
      <c r="K46" s="1217"/>
      <c r="L46" s="1223"/>
      <c r="M46" s="1226"/>
      <c r="N46" s="1229"/>
      <c r="O46" s="1232"/>
      <c r="P46" s="1235"/>
      <c r="Q46" s="1238"/>
      <c r="R46" s="1220"/>
      <c r="S46" s="41" t="s">
        <v>3958</v>
      </c>
      <c r="T46" s="241" t="s">
        <v>3834</v>
      </c>
      <c r="U46" s="241" t="s">
        <v>3839</v>
      </c>
      <c r="V46" s="241" t="s">
        <v>3843</v>
      </c>
      <c r="W46" s="41" t="s">
        <v>3957</v>
      </c>
      <c r="X46" s="34">
        <v>44791</v>
      </c>
      <c r="Y46" s="34">
        <v>44925</v>
      </c>
      <c r="Z46" s="34"/>
      <c r="AA46" s="34"/>
      <c r="AB46" s="1220"/>
      <c r="AC46" s="1241"/>
      <c r="AD46" s="303">
        <f t="shared" si="27"/>
        <v>0</v>
      </c>
      <c r="AE46" s="303">
        <f t="shared" si="27"/>
        <v>0</v>
      </c>
      <c r="AF46" s="303">
        <f t="shared" si="27"/>
        <v>0</v>
      </c>
      <c r="AG46" s="303">
        <f t="shared" si="27"/>
        <v>0</v>
      </c>
      <c r="AH46" s="303">
        <f t="shared" si="27"/>
        <v>0</v>
      </c>
      <c r="AI46" s="303">
        <f t="shared" si="27"/>
        <v>0</v>
      </c>
      <c r="AJ46" s="303">
        <f t="shared" si="27"/>
        <v>0</v>
      </c>
      <c r="AK46" s="1220"/>
      <c r="AL46" s="1244"/>
      <c r="AM46" s="303">
        <f t="shared" si="2"/>
        <v>0</v>
      </c>
      <c r="AN46" s="311"/>
      <c r="AO46" s="311"/>
      <c r="AP46" s="311"/>
      <c r="AQ46" s="311"/>
      <c r="AR46" s="311"/>
      <c r="AS46" s="311"/>
      <c r="AT46" s="1220"/>
      <c r="AU46" s="1247"/>
      <c r="AV46" s="303">
        <f t="shared" si="3"/>
        <v>0</v>
      </c>
      <c r="AW46" s="311"/>
      <c r="AX46" s="311"/>
      <c r="AY46" s="311"/>
      <c r="AZ46" s="311"/>
      <c r="BA46" s="311"/>
      <c r="BB46" s="311"/>
      <c r="BC46" s="1220"/>
      <c r="BD46" s="1250"/>
      <c r="BE46" s="303">
        <f t="shared" si="4"/>
        <v>0</v>
      </c>
      <c r="BF46" s="311"/>
      <c r="BG46" s="311"/>
      <c r="BH46" s="311"/>
      <c r="BI46" s="311"/>
      <c r="BJ46" s="311"/>
      <c r="BK46" s="311"/>
      <c r="BL46" s="1220"/>
      <c r="BM46" s="1253"/>
      <c r="BN46" s="303">
        <f t="shared" si="5"/>
        <v>0</v>
      </c>
      <c r="BO46" s="311"/>
      <c r="BP46" s="311"/>
      <c r="BQ46" s="311"/>
      <c r="BR46" s="311"/>
      <c r="BS46" s="311"/>
      <c r="BT46" s="311"/>
      <c r="BU46" s="1207"/>
      <c r="BV46" s="1208"/>
      <c r="BW46" s="1208"/>
      <c r="BX46" s="1208"/>
      <c r="BY46" s="1208"/>
      <c r="BZ46" s="1208"/>
      <c r="CA46" s="1208"/>
      <c r="CB46" s="1208"/>
      <c r="CC46" s="1209"/>
    </row>
    <row r="47" spans="1:81" s="58" customFormat="1" ht="40.15" customHeight="1" thickBot="1" x14ac:dyDescent="0.3">
      <c r="A47" s="37"/>
      <c r="B47" s="1279"/>
      <c r="C47" s="1315"/>
      <c r="D47" s="1098"/>
      <c r="E47" s="1095"/>
      <c r="F47" s="1095"/>
      <c r="G47" s="1095"/>
      <c r="H47" s="1095"/>
      <c r="I47" s="1095"/>
      <c r="J47" s="1221"/>
      <c r="K47" s="1218"/>
      <c r="L47" s="1224"/>
      <c r="M47" s="1227"/>
      <c r="N47" s="1230"/>
      <c r="O47" s="1233"/>
      <c r="P47" s="1236"/>
      <c r="Q47" s="1239"/>
      <c r="R47" s="1221"/>
      <c r="S47" s="234" t="s">
        <v>3959</v>
      </c>
      <c r="T47" s="242" t="s">
        <v>3834</v>
      </c>
      <c r="U47" s="242" t="s">
        <v>3839</v>
      </c>
      <c r="V47" s="242" t="s">
        <v>3843</v>
      </c>
      <c r="W47" s="234" t="s">
        <v>3955</v>
      </c>
      <c r="X47" s="305">
        <v>44791</v>
      </c>
      <c r="Y47" s="305">
        <v>44925</v>
      </c>
      <c r="Z47" s="305"/>
      <c r="AA47" s="305"/>
      <c r="AB47" s="1221"/>
      <c r="AC47" s="1242"/>
      <c r="AD47" s="306">
        <f t="shared" si="27"/>
        <v>0</v>
      </c>
      <c r="AE47" s="306">
        <f t="shared" si="27"/>
        <v>0</v>
      </c>
      <c r="AF47" s="306">
        <f t="shared" si="27"/>
        <v>0</v>
      </c>
      <c r="AG47" s="306">
        <f t="shared" si="27"/>
        <v>0</v>
      </c>
      <c r="AH47" s="306">
        <f t="shared" si="27"/>
        <v>0</v>
      </c>
      <c r="AI47" s="306">
        <f t="shared" si="27"/>
        <v>0</v>
      </c>
      <c r="AJ47" s="306">
        <f t="shared" si="27"/>
        <v>0</v>
      </c>
      <c r="AK47" s="1221"/>
      <c r="AL47" s="1245"/>
      <c r="AM47" s="306">
        <f t="shared" si="2"/>
        <v>0</v>
      </c>
      <c r="AN47" s="50"/>
      <c r="AO47" s="50"/>
      <c r="AP47" s="50"/>
      <c r="AQ47" s="50"/>
      <c r="AR47" s="50"/>
      <c r="AS47" s="50"/>
      <c r="AT47" s="1221"/>
      <c r="AU47" s="1248"/>
      <c r="AV47" s="306">
        <f t="shared" si="3"/>
        <v>0</v>
      </c>
      <c r="AW47" s="50"/>
      <c r="AX47" s="50"/>
      <c r="AY47" s="50"/>
      <c r="AZ47" s="50"/>
      <c r="BA47" s="50"/>
      <c r="BB47" s="50"/>
      <c r="BC47" s="1221"/>
      <c r="BD47" s="1251"/>
      <c r="BE47" s="306">
        <f t="shared" si="4"/>
        <v>0</v>
      </c>
      <c r="BF47" s="50"/>
      <c r="BG47" s="50"/>
      <c r="BH47" s="50"/>
      <c r="BI47" s="50"/>
      <c r="BJ47" s="50"/>
      <c r="BK47" s="50"/>
      <c r="BL47" s="1221"/>
      <c r="BM47" s="1254"/>
      <c r="BN47" s="306">
        <f t="shared" si="5"/>
        <v>0</v>
      </c>
      <c r="BO47" s="50"/>
      <c r="BP47" s="50"/>
      <c r="BQ47" s="50"/>
      <c r="BR47" s="50"/>
      <c r="BS47" s="50"/>
      <c r="BT47" s="50"/>
      <c r="BU47" s="1210"/>
      <c r="BV47" s="1211"/>
      <c r="BW47" s="1211"/>
      <c r="BX47" s="1211"/>
      <c r="BY47" s="1211"/>
      <c r="BZ47" s="1211"/>
      <c r="CA47" s="1211"/>
      <c r="CB47" s="1211"/>
      <c r="CC47" s="1212"/>
    </row>
    <row r="48" spans="1:81" s="58" customFormat="1" ht="40.15" customHeight="1" thickTop="1" x14ac:dyDescent="0.25">
      <c r="A48" s="37"/>
      <c r="B48" s="1279"/>
      <c r="C48" s="1315"/>
      <c r="D48" s="1096">
        <v>2201</v>
      </c>
      <c r="E48" s="1093" t="s">
        <v>3876</v>
      </c>
      <c r="F48" s="1093"/>
      <c r="G48" s="1093"/>
      <c r="H48" s="1093"/>
      <c r="I48" s="1093"/>
      <c r="J48" s="1219">
        <v>7</v>
      </c>
      <c r="K48" s="1216" t="str">
        <f>+[2]Metas!K11</f>
        <v>% de Establecimientos educativos No Oficiales con acciones de vigilancia y control en el grado Transición</v>
      </c>
      <c r="L48" s="1222">
        <v>25</v>
      </c>
      <c r="M48" s="1225">
        <f>SUM(N48:Q48)</f>
        <v>25</v>
      </c>
      <c r="N48" s="1228"/>
      <c r="O48" s="1231"/>
      <c r="P48" s="1234"/>
      <c r="Q48" s="1237">
        <v>25</v>
      </c>
      <c r="R48" s="1219">
        <f t="shared" ref="R48" si="28">+$J48</f>
        <v>7</v>
      </c>
      <c r="S48" s="233" t="s">
        <v>3950</v>
      </c>
      <c r="T48" s="240" t="s">
        <v>3834</v>
      </c>
      <c r="U48" s="240" t="s">
        <v>3839</v>
      </c>
      <c r="V48" s="240" t="s">
        <v>3843</v>
      </c>
      <c r="W48" s="233" t="s">
        <v>3951</v>
      </c>
      <c r="X48" s="307">
        <v>44576</v>
      </c>
      <c r="Y48" s="307">
        <v>44650</v>
      </c>
      <c r="Z48" s="307"/>
      <c r="AA48" s="307"/>
      <c r="AB48" s="1219">
        <f t="shared" ref="AB48" si="29">+$J48</f>
        <v>7</v>
      </c>
      <c r="AC48" s="1240">
        <f t="shared" ref="AC48" si="30">+L48</f>
        <v>25</v>
      </c>
      <c r="AD48" s="308">
        <f t="shared" si="27"/>
        <v>20</v>
      </c>
      <c r="AE48" s="308">
        <f t="shared" si="27"/>
        <v>0</v>
      </c>
      <c r="AF48" s="308">
        <f t="shared" si="27"/>
        <v>20</v>
      </c>
      <c r="AG48" s="308">
        <f t="shared" si="27"/>
        <v>0</v>
      </c>
      <c r="AH48" s="308">
        <f t="shared" si="27"/>
        <v>0</v>
      </c>
      <c r="AI48" s="308">
        <f t="shared" si="27"/>
        <v>0</v>
      </c>
      <c r="AJ48" s="308">
        <f t="shared" si="27"/>
        <v>0</v>
      </c>
      <c r="AK48" s="1219">
        <f t="shared" ref="AK48" si="31">+$J48</f>
        <v>7</v>
      </c>
      <c r="AL48" s="1243">
        <f>+N48</f>
        <v>0</v>
      </c>
      <c r="AM48" s="308">
        <f t="shared" si="2"/>
        <v>0</v>
      </c>
      <c r="AN48" s="48"/>
      <c r="AO48" s="48"/>
      <c r="AP48" s="48"/>
      <c r="AQ48" s="48"/>
      <c r="AR48" s="48"/>
      <c r="AS48" s="48"/>
      <c r="AT48" s="1219">
        <f t="shared" ref="AT48" si="32">+$J48</f>
        <v>7</v>
      </c>
      <c r="AU48" s="1246">
        <f>+O48</f>
        <v>0</v>
      </c>
      <c r="AV48" s="308">
        <f t="shared" si="3"/>
        <v>0</v>
      </c>
      <c r="AW48" s="48"/>
      <c r="AX48" s="48"/>
      <c r="AY48" s="48"/>
      <c r="AZ48" s="48"/>
      <c r="BA48" s="48"/>
      <c r="BB48" s="48"/>
      <c r="BC48" s="1219">
        <f t="shared" ref="BC48" si="33">+$J48</f>
        <v>7</v>
      </c>
      <c r="BD48" s="1249">
        <f>+P48</f>
        <v>0</v>
      </c>
      <c r="BE48" s="308">
        <f t="shared" si="4"/>
        <v>0</v>
      </c>
      <c r="BF48" s="48"/>
      <c r="BG48" s="48"/>
      <c r="BH48" s="48"/>
      <c r="BI48" s="48"/>
      <c r="BJ48" s="48"/>
      <c r="BK48" s="48"/>
      <c r="BL48" s="1219">
        <f t="shared" ref="BL48" si="34">+$J48</f>
        <v>7</v>
      </c>
      <c r="BM48" s="1252">
        <f>+Q48</f>
        <v>25</v>
      </c>
      <c r="BN48" s="308">
        <f t="shared" si="5"/>
        <v>20</v>
      </c>
      <c r="BO48" s="48"/>
      <c r="BP48" s="48">
        <v>20</v>
      </c>
      <c r="BQ48" s="48"/>
      <c r="BR48" s="48"/>
      <c r="BS48" s="48"/>
      <c r="BT48" s="48"/>
      <c r="BU48" s="1204"/>
      <c r="BV48" s="1205"/>
      <c r="BW48" s="1205"/>
      <c r="BX48" s="1205"/>
      <c r="BY48" s="1205"/>
      <c r="BZ48" s="1205"/>
      <c r="CA48" s="1205"/>
      <c r="CB48" s="1205"/>
      <c r="CC48" s="1206"/>
    </row>
    <row r="49" spans="1:81" s="58" customFormat="1" ht="40.15" customHeight="1" x14ac:dyDescent="0.25">
      <c r="A49" s="37"/>
      <c r="B49" s="1279"/>
      <c r="C49" s="1315"/>
      <c r="D49" s="1097"/>
      <c r="E49" s="1094"/>
      <c r="F49" s="1094"/>
      <c r="G49" s="1094"/>
      <c r="H49" s="1094"/>
      <c r="I49" s="1094"/>
      <c r="J49" s="1220"/>
      <c r="K49" s="1217"/>
      <c r="L49" s="1223"/>
      <c r="M49" s="1226"/>
      <c r="N49" s="1229"/>
      <c r="O49" s="1232"/>
      <c r="P49" s="1235"/>
      <c r="Q49" s="1238"/>
      <c r="R49" s="1220"/>
      <c r="S49" s="299" t="s">
        <v>3950</v>
      </c>
      <c r="T49" s="288" t="s">
        <v>3834</v>
      </c>
      <c r="U49" s="288" t="s">
        <v>3839</v>
      </c>
      <c r="V49" s="288" t="s">
        <v>3843</v>
      </c>
      <c r="W49" s="299" t="s">
        <v>3951</v>
      </c>
      <c r="X49" s="300">
        <v>44576</v>
      </c>
      <c r="Y49" s="300">
        <v>44925</v>
      </c>
      <c r="Z49" s="300"/>
      <c r="AA49" s="300"/>
      <c r="AB49" s="1220"/>
      <c r="AC49" s="1241"/>
      <c r="AD49" s="301"/>
      <c r="AE49" s="301"/>
      <c r="AF49" s="301"/>
      <c r="AG49" s="301"/>
      <c r="AH49" s="301"/>
      <c r="AI49" s="301"/>
      <c r="AJ49" s="301"/>
      <c r="AK49" s="1220"/>
      <c r="AL49" s="1244"/>
      <c r="AM49" s="301"/>
      <c r="AN49" s="312"/>
      <c r="AO49" s="312"/>
      <c r="AP49" s="312"/>
      <c r="AQ49" s="312"/>
      <c r="AR49" s="312"/>
      <c r="AS49" s="312"/>
      <c r="AT49" s="1220"/>
      <c r="AU49" s="1247"/>
      <c r="AV49" s="301"/>
      <c r="AW49" s="312"/>
      <c r="AX49" s="312"/>
      <c r="AY49" s="312"/>
      <c r="AZ49" s="312"/>
      <c r="BA49" s="312"/>
      <c r="BB49" s="312"/>
      <c r="BC49" s="1220"/>
      <c r="BD49" s="1250"/>
      <c r="BE49" s="301"/>
      <c r="BF49" s="312"/>
      <c r="BG49" s="312"/>
      <c r="BH49" s="312"/>
      <c r="BI49" s="312"/>
      <c r="BJ49" s="312"/>
      <c r="BK49" s="312"/>
      <c r="BL49" s="1220"/>
      <c r="BM49" s="1253"/>
      <c r="BN49" s="301"/>
      <c r="BO49" s="312"/>
      <c r="BP49" s="312"/>
      <c r="BQ49" s="312"/>
      <c r="BR49" s="312"/>
      <c r="BS49" s="312"/>
      <c r="BT49" s="312"/>
      <c r="BU49" s="313"/>
      <c r="BV49" s="314"/>
      <c r="BW49" s="314"/>
      <c r="BX49" s="314"/>
      <c r="BY49" s="314"/>
      <c r="BZ49" s="314"/>
      <c r="CA49" s="314"/>
      <c r="CB49" s="314"/>
      <c r="CC49" s="315"/>
    </row>
    <row r="50" spans="1:81" s="58" customFormat="1" ht="40.15" customHeight="1" x14ac:dyDescent="0.25">
      <c r="A50" s="37"/>
      <c r="B50" s="1279"/>
      <c r="C50" s="1315"/>
      <c r="D50" s="1097"/>
      <c r="E50" s="1094"/>
      <c r="F50" s="1094"/>
      <c r="G50" s="1094"/>
      <c r="H50" s="1094"/>
      <c r="I50" s="1094"/>
      <c r="J50" s="1220"/>
      <c r="K50" s="1217"/>
      <c r="L50" s="1223"/>
      <c r="M50" s="1226"/>
      <c r="N50" s="1229"/>
      <c r="O50" s="1232"/>
      <c r="P50" s="1235"/>
      <c r="Q50" s="1238"/>
      <c r="R50" s="1220"/>
      <c r="S50" s="299" t="s">
        <v>3952</v>
      </c>
      <c r="T50" s="288" t="s">
        <v>3834</v>
      </c>
      <c r="U50" s="288" t="s">
        <v>3839</v>
      </c>
      <c r="V50" s="288" t="s">
        <v>3843</v>
      </c>
      <c r="W50" s="299" t="s">
        <v>3953</v>
      </c>
      <c r="X50" s="300">
        <v>44791</v>
      </c>
      <c r="Y50" s="300">
        <v>44925</v>
      </c>
      <c r="Z50" s="300"/>
      <c r="AA50" s="300"/>
      <c r="AB50" s="1220"/>
      <c r="AC50" s="1241"/>
      <c r="AD50" s="301"/>
      <c r="AE50" s="301"/>
      <c r="AF50" s="301"/>
      <c r="AG50" s="301"/>
      <c r="AH50" s="301"/>
      <c r="AI50" s="301"/>
      <c r="AJ50" s="301"/>
      <c r="AK50" s="1220"/>
      <c r="AL50" s="1244"/>
      <c r="AM50" s="301"/>
      <c r="AN50" s="312"/>
      <c r="AO50" s="312"/>
      <c r="AP50" s="312"/>
      <c r="AQ50" s="312"/>
      <c r="AR50" s="312"/>
      <c r="AS50" s="312"/>
      <c r="AT50" s="1220"/>
      <c r="AU50" s="1247"/>
      <c r="AV50" s="301"/>
      <c r="AW50" s="312"/>
      <c r="AX50" s="312"/>
      <c r="AY50" s="312"/>
      <c r="AZ50" s="312"/>
      <c r="BA50" s="312"/>
      <c r="BB50" s="312"/>
      <c r="BC50" s="1220"/>
      <c r="BD50" s="1250"/>
      <c r="BE50" s="301"/>
      <c r="BF50" s="312"/>
      <c r="BG50" s="312"/>
      <c r="BH50" s="312"/>
      <c r="BI50" s="312"/>
      <c r="BJ50" s="312"/>
      <c r="BK50" s="312"/>
      <c r="BL50" s="1220"/>
      <c r="BM50" s="1253"/>
      <c r="BN50" s="301"/>
      <c r="BO50" s="312"/>
      <c r="BP50" s="312"/>
      <c r="BQ50" s="312"/>
      <c r="BR50" s="312"/>
      <c r="BS50" s="312"/>
      <c r="BT50" s="312"/>
      <c r="BU50" s="313"/>
      <c r="BV50" s="314"/>
      <c r="BW50" s="314"/>
      <c r="BX50" s="314"/>
      <c r="BY50" s="314"/>
      <c r="BZ50" s="314"/>
      <c r="CA50" s="314"/>
      <c r="CB50" s="314"/>
      <c r="CC50" s="315"/>
    </row>
    <row r="51" spans="1:81" s="58" customFormat="1" ht="40.15" customHeight="1" x14ac:dyDescent="0.25">
      <c r="A51" s="37"/>
      <c r="B51" s="1279"/>
      <c r="C51" s="1315"/>
      <c r="D51" s="1097"/>
      <c r="E51" s="1094"/>
      <c r="F51" s="1094"/>
      <c r="G51" s="1094"/>
      <c r="H51" s="1094"/>
      <c r="I51" s="1094"/>
      <c r="J51" s="1220"/>
      <c r="K51" s="1217"/>
      <c r="L51" s="1223"/>
      <c r="M51" s="1226"/>
      <c r="N51" s="1229"/>
      <c r="O51" s="1232"/>
      <c r="P51" s="1235"/>
      <c r="Q51" s="1238"/>
      <c r="R51" s="1220"/>
      <c r="S51" s="299" t="s">
        <v>3954</v>
      </c>
      <c r="T51" s="288" t="s">
        <v>3834</v>
      </c>
      <c r="U51" s="288" t="s">
        <v>3839</v>
      </c>
      <c r="V51" s="288" t="s">
        <v>3843</v>
      </c>
      <c r="W51" s="299" t="s">
        <v>3960</v>
      </c>
      <c r="X51" s="300">
        <v>44791</v>
      </c>
      <c r="Y51" s="300">
        <v>44925</v>
      </c>
      <c r="Z51" s="300"/>
      <c r="AA51" s="300"/>
      <c r="AB51" s="1220"/>
      <c r="AC51" s="1241"/>
      <c r="AD51" s="301"/>
      <c r="AE51" s="301"/>
      <c r="AF51" s="301"/>
      <c r="AG51" s="301"/>
      <c r="AH51" s="301"/>
      <c r="AI51" s="301"/>
      <c r="AJ51" s="301"/>
      <c r="AK51" s="1220"/>
      <c r="AL51" s="1244"/>
      <c r="AM51" s="301"/>
      <c r="AN51" s="312"/>
      <c r="AO51" s="312"/>
      <c r="AP51" s="312"/>
      <c r="AQ51" s="312"/>
      <c r="AR51" s="312"/>
      <c r="AS51" s="312"/>
      <c r="AT51" s="1220"/>
      <c r="AU51" s="1247"/>
      <c r="AV51" s="301"/>
      <c r="AW51" s="312"/>
      <c r="AX51" s="312"/>
      <c r="AY51" s="312"/>
      <c r="AZ51" s="312"/>
      <c r="BA51" s="312"/>
      <c r="BB51" s="312"/>
      <c r="BC51" s="1220"/>
      <c r="BD51" s="1250"/>
      <c r="BE51" s="301"/>
      <c r="BF51" s="312"/>
      <c r="BG51" s="312"/>
      <c r="BH51" s="312"/>
      <c r="BI51" s="312"/>
      <c r="BJ51" s="312"/>
      <c r="BK51" s="312"/>
      <c r="BL51" s="1220"/>
      <c r="BM51" s="1253"/>
      <c r="BN51" s="301"/>
      <c r="BO51" s="312"/>
      <c r="BP51" s="312"/>
      <c r="BQ51" s="312"/>
      <c r="BR51" s="312"/>
      <c r="BS51" s="312"/>
      <c r="BT51" s="312"/>
      <c r="BU51" s="313"/>
      <c r="BV51" s="314"/>
      <c r="BW51" s="314"/>
      <c r="BX51" s="314"/>
      <c r="BY51" s="314"/>
      <c r="BZ51" s="314"/>
      <c r="CA51" s="314"/>
      <c r="CB51" s="314"/>
      <c r="CC51" s="315"/>
    </row>
    <row r="52" spans="1:81" s="58" customFormat="1" ht="40.15" customHeight="1" x14ac:dyDescent="0.25">
      <c r="A52" s="37"/>
      <c r="B52" s="1279"/>
      <c r="C52" s="1315"/>
      <c r="D52" s="1097"/>
      <c r="E52" s="1094"/>
      <c r="F52" s="1094"/>
      <c r="G52" s="1094"/>
      <c r="H52" s="1094"/>
      <c r="I52" s="1094"/>
      <c r="J52" s="1220"/>
      <c r="K52" s="1217"/>
      <c r="L52" s="1223"/>
      <c r="M52" s="1226"/>
      <c r="N52" s="1229"/>
      <c r="O52" s="1232"/>
      <c r="P52" s="1235"/>
      <c r="Q52" s="1238"/>
      <c r="R52" s="1220"/>
      <c r="S52" s="41" t="s">
        <v>3956</v>
      </c>
      <c r="T52" s="241" t="s">
        <v>3834</v>
      </c>
      <c r="U52" s="241" t="s">
        <v>3839</v>
      </c>
      <c r="V52" s="241" t="s">
        <v>3843</v>
      </c>
      <c r="W52" s="41" t="s">
        <v>3957</v>
      </c>
      <c r="X52" s="34">
        <v>44791</v>
      </c>
      <c r="Y52" s="34">
        <v>44925</v>
      </c>
      <c r="Z52" s="34"/>
      <c r="AA52" s="34"/>
      <c r="AB52" s="1220"/>
      <c r="AC52" s="1241"/>
      <c r="AD52" s="303">
        <f t="shared" si="27"/>
        <v>0</v>
      </c>
      <c r="AE52" s="303">
        <f t="shared" si="27"/>
        <v>0</v>
      </c>
      <c r="AF52" s="303">
        <f t="shared" si="27"/>
        <v>0</v>
      </c>
      <c r="AG52" s="303">
        <f t="shared" si="27"/>
        <v>0</v>
      </c>
      <c r="AH52" s="303">
        <f t="shared" si="27"/>
        <v>0</v>
      </c>
      <c r="AI52" s="303">
        <f t="shared" si="27"/>
        <v>0</v>
      </c>
      <c r="AJ52" s="303">
        <f t="shared" si="27"/>
        <v>0</v>
      </c>
      <c r="AK52" s="1220"/>
      <c r="AL52" s="1244"/>
      <c r="AM52" s="303">
        <f t="shared" si="2"/>
        <v>0</v>
      </c>
      <c r="AN52" s="311"/>
      <c r="AO52" s="311"/>
      <c r="AP52" s="311"/>
      <c r="AQ52" s="311"/>
      <c r="AR52" s="311"/>
      <c r="AS52" s="311"/>
      <c r="AT52" s="1220"/>
      <c r="AU52" s="1247"/>
      <c r="AV52" s="303">
        <f t="shared" si="3"/>
        <v>0</v>
      </c>
      <c r="AW52" s="311"/>
      <c r="AX52" s="311"/>
      <c r="AY52" s="311"/>
      <c r="AZ52" s="311"/>
      <c r="BA52" s="311"/>
      <c r="BB52" s="311"/>
      <c r="BC52" s="1220"/>
      <c r="BD52" s="1250"/>
      <c r="BE52" s="303">
        <f t="shared" si="4"/>
        <v>0</v>
      </c>
      <c r="BF52" s="311"/>
      <c r="BG52" s="311"/>
      <c r="BH52" s="311"/>
      <c r="BI52" s="311"/>
      <c r="BJ52" s="311"/>
      <c r="BK52" s="311"/>
      <c r="BL52" s="1220"/>
      <c r="BM52" s="1253"/>
      <c r="BN52" s="303">
        <f t="shared" si="5"/>
        <v>0</v>
      </c>
      <c r="BO52" s="311"/>
      <c r="BP52" s="311"/>
      <c r="BQ52" s="311"/>
      <c r="BR52" s="311"/>
      <c r="BS52" s="311"/>
      <c r="BT52" s="311"/>
      <c r="BU52" s="1207"/>
      <c r="BV52" s="1208"/>
      <c r="BW52" s="1208"/>
      <c r="BX52" s="1208"/>
      <c r="BY52" s="1208"/>
      <c r="BZ52" s="1208"/>
      <c r="CA52" s="1208"/>
      <c r="CB52" s="1208"/>
      <c r="CC52" s="1209"/>
    </row>
    <row r="53" spans="1:81" s="58" customFormat="1" ht="40.15" customHeight="1" x14ac:dyDescent="0.25">
      <c r="A53" s="37"/>
      <c r="B53" s="1279"/>
      <c r="C53" s="1315"/>
      <c r="D53" s="1097"/>
      <c r="E53" s="1094"/>
      <c r="F53" s="1094"/>
      <c r="G53" s="1094"/>
      <c r="H53" s="1094"/>
      <c r="I53" s="1094"/>
      <c r="J53" s="1220"/>
      <c r="K53" s="1217"/>
      <c r="L53" s="1223"/>
      <c r="M53" s="1226"/>
      <c r="N53" s="1229"/>
      <c r="O53" s="1232"/>
      <c r="P53" s="1235"/>
      <c r="Q53" s="1238"/>
      <c r="R53" s="1220"/>
      <c r="S53" s="41" t="s">
        <v>3958</v>
      </c>
      <c r="T53" s="241" t="s">
        <v>3834</v>
      </c>
      <c r="U53" s="241" t="s">
        <v>3839</v>
      </c>
      <c r="V53" s="241" t="s">
        <v>3843</v>
      </c>
      <c r="W53" s="41" t="s">
        <v>3957</v>
      </c>
      <c r="X53" s="34">
        <v>44791</v>
      </c>
      <c r="Y53" s="34">
        <v>44925</v>
      </c>
      <c r="Z53" s="34"/>
      <c r="AA53" s="34"/>
      <c r="AB53" s="1220"/>
      <c r="AC53" s="1241"/>
      <c r="AD53" s="303">
        <f t="shared" si="27"/>
        <v>0</v>
      </c>
      <c r="AE53" s="303">
        <f t="shared" si="27"/>
        <v>0</v>
      </c>
      <c r="AF53" s="303">
        <f t="shared" si="27"/>
        <v>0</v>
      </c>
      <c r="AG53" s="303">
        <f t="shared" si="27"/>
        <v>0</v>
      </c>
      <c r="AH53" s="303">
        <f t="shared" si="27"/>
        <v>0</v>
      </c>
      <c r="AI53" s="303">
        <f t="shared" si="27"/>
        <v>0</v>
      </c>
      <c r="AJ53" s="303">
        <f t="shared" si="27"/>
        <v>0</v>
      </c>
      <c r="AK53" s="1220"/>
      <c r="AL53" s="1244"/>
      <c r="AM53" s="303">
        <f t="shared" si="2"/>
        <v>0</v>
      </c>
      <c r="AN53" s="311"/>
      <c r="AO53" s="311"/>
      <c r="AP53" s="311"/>
      <c r="AQ53" s="311"/>
      <c r="AR53" s="311"/>
      <c r="AS53" s="311"/>
      <c r="AT53" s="1220"/>
      <c r="AU53" s="1247"/>
      <c r="AV53" s="303">
        <f t="shared" si="3"/>
        <v>0</v>
      </c>
      <c r="AW53" s="311"/>
      <c r="AX53" s="311"/>
      <c r="AY53" s="311"/>
      <c r="AZ53" s="311"/>
      <c r="BA53" s="311"/>
      <c r="BB53" s="311"/>
      <c r="BC53" s="1220"/>
      <c r="BD53" s="1250"/>
      <c r="BE53" s="303">
        <f t="shared" si="4"/>
        <v>0</v>
      </c>
      <c r="BF53" s="311"/>
      <c r="BG53" s="311"/>
      <c r="BH53" s="311"/>
      <c r="BI53" s="311"/>
      <c r="BJ53" s="311"/>
      <c r="BK53" s="311"/>
      <c r="BL53" s="1220"/>
      <c r="BM53" s="1253"/>
      <c r="BN53" s="303">
        <f t="shared" si="5"/>
        <v>0</v>
      </c>
      <c r="BO53" s="311"/>
      <c r="BP53" s="311"/>
      <c r="BQ53" s="311"/>
      <c r="BR53" s="311"/>
      <c r="BS53" s="311"/>
      <c r="BT53" s="311"/>
      <c r="BU53" s="1207"/>
      <c r="BV53" s="1208"/>
      <c r="BW53" s="1208"/>
      <c r="BX53" s="1208"/>
      <c r="BY53" s="1208"/>
      <c r="BZ53" s="1208"/>
      <c r="CA53" s="1208"/>
      <c r="CB53" s="1208"/>
      <c r="CC53" s="1209"/>
    </row>
    <row r="54" spans="1:81" s="58" customFormat="1" ht="40.15" customHeight="1" thickBot="1" x14ac:dyDescent="0.3">
      <c r="A54" s="37"/>
      <c r="B54" s="1279"/>
      <c r="C54" s="1316"/>
      <c r="D54" s="1098"/>
      <c r="E54" s="1095"/>
      <c r="F54" s="1095"/>
      <c r="G54" s="1095"/>
      <c r="H54" s="1095"/>
      <c r="I54" s="1095"/>
      <c r="J54" s="1221"/>
      <c r="K54" s="1218"/>
      <c r="L54" s="1224"/>
      <c r="M54" s="1227"/>
      <c r="N54" s="1230"/>
      <c r="O54" s="1233"/>
      <c r="P54" s="1236"/>
      <c r="Q54" s="1239"/>
      <c r="R54" s="1221"/>
      <c r="S54" s="234" t="s">
        <v>3959</v>
      </c>
      <c r="T54" s="242" t="s">
        <v>3834</v>
      </c>
      <c r="U54" s="242" t="s">
        <v>3839</v>
      </c>
      <c r="V54" s="242" t="s">
        <v>3843</v>
      </c>
      <c r="W54" s="234" t="s">
        <v>3955</v>
      </c>
      <c r="X54" s="305">
        <v>44791</v>
      </c>
      <c r="Y54" s="305">
        <v>44925</v>
      </c>
      <c r="Z54" s="305"/>
      <c r="AA54" s="305"/>
      <c r="AB54" s="1221"/>
      <c r="AC54" s="1242"/>
      <c r="AD54" s="306">
        <f t="shared" si="27"/>
        <v>0</v>
      </c>
      <c r="AE54" s="306">
        <f t="shared" si="27"/>
        <v>0</v>
      </c>
      <c r="AF54" s="306">
        <f t="shared" si="27"/>
        <v>0</v>
      </c>
      <c r="AG54" s="306">
        <f t="shared" si="27"/>
        <v>0</v>
      </c>
      <c r="AH54" s="306">
        <f t="shared" si="27"/>
        <v>0</v>
      </c>
      <c r="AI54" s="306">
        <f t="shared" si="27"/>
        <v>0</v>
      </c>
      <c r="AJ54" s="306">
        <f t="shared" si="27"/>
        <v>0</v>
      </c>
      <c r="AK54" s="1221"/>
      <c r="AL54" s="1245"/>
      <c r="AM54" s="306">
        <f t="shared" si="2"/>
        <v>0</v>
      </c>
      <c r="AN54" s="50"/>
      <c r="AO54" s="50"/>
      <c r="AP54" s="50"/>
      <c r="AQ54" s="50"/>
      <c r="AR54" s="50"/>
      <c r="AS54" s="50"/>
      <c r="AT54" s="1221"/>
      <c r="AU54" s="1248"/>
      <c r="AV54" s="306">
        <f t="shared" si="3"/>
        <v>0</v>
      </c>
      <c r="AW54" s="50"/>
      <c r="AX54" s="50"/>
      <c r="AY54" s="50"/>
      <c r="AZ54" s="50"/>
      <c r="BA54" s="50"/>
      <c r="BB54" s="50"/>
      <c r="BC54" s="1221"/>
      <c r="BD54" s="1251"/>
      <c r="BE54" s="306">
        <f t="shared" si="4"/>
        <v>0</v>
      </c>
      <c r="BF54" s="50"/>
      <c r="BG54" s="50"/>
      <c r="BH54" s="50"/>
      <c r="BI54" s="50"/>
      <c r="BJ54" s="50"/>
      <c r="BK54" s="50"/>
      <c r="BL54" s="1221"/>
      <c r="BM54" s="1254"/>
      <c r="BN54" s="306">
        <f t="shared" si="5"/>
        <v>0</v>
      </c>
      <c r="BO54" s="50"/>
      <c r="BP54" s="50"/>
      <c r="BQ54" s="50"/>
      <c r="BR54" s="50"/>
      <c r="BS54" s="50"/>
      <c r="BT54" s="50"/>
      <c r="BU54" s="1210"/>
      <c r="BV54" s="1211"/>
      <c r="BW54" s="1211"/>
      <c r="BX54" s="1211"/>
      <c r="BY54" s="1211"/>
      <c r="BZ54" s="1211"/>
      <c r="CA54" s="1211"/>
      <c r="CB54" s="1211"/>
      <c r="CC54" s="1212"/>
    </row>
    <row r="55" spans="1:81" s="58" customFormat="1" ht="40.15" customHeight="1" thickTop="1" x14ac:dyDescent="0.25">
      <c r="A55" s="37"/>
      <c r="B55" s="1279"/>
      <c r="C55" s="1314" t="s">
        <v>35</v>
      </c>
      <c r="D55" s="1096">
        <v>2201</v>
      </c>
      <c r="E55" s="1093" t="s">
        <v>3876</v>
      </c>
      <c r="F55" s="1093"/>
      <c r="G55" s="1093"/>
      <c r="H55" s="1093"/>
      <c r="I55" s="1093"/>
      <c r="J55" s="1219">
        <v>8</v>
      </c>
      <c r="K55" s="1216" t="str">
        <f>+[2]Metas!K12</f>
        <v>% de agentes educativos y docentes de transición con procesos de actualización en temáticas de atención integral a la primera infancia (Incluye profesionalización y posgrados)</v>
      </c>
      <c r="L55" s="1222">
        <v>15</v>
      </c>
      <c r="M55" s="1225">
        <f>SUM(N55:Q55)</f>
        <v>15</v>
      </c>
      <c r="N55" s="1228"/>
      <c r="O55" s="1231"/>
      <c r="P55" s="1234"/>
      <c r="Q55" s="1237">
        <v>15</v>
      </c>
      <c r="R55" s="1219">
        <f t="shared" ref="R55" si="35">+$J55</f>
        <v>8</v>
      </c>
      <c r="S55" s="233" t="s">
        <v>3961</v>
      </c>
      <c r="T55" s="240" t="s">
        <v>3834</v>
      </c>
      <c r="U55" s="240" t="s">
        <v>3839</v>
      </c>
      <c r="V55" s="240" t="s">
        <v>3843</v>
      </c>
      <c r="W55" s="233" t="s">
        <v>3962</v>
      </c>
      <c r="X55" s="307">
        <v>43843</v>
      </c>
      <c r="Y55" s="307">
        <v>43889</v>
      </c>
      <c r="Z55" s="307"/>
      <c r="AA55" s="307"/>
      <c r="AB55" s="1219">
        <f t="shared" ref="AB55" si="36">+$J55</f>
        <v>8</v>
      </c>
      <c r="AC55" s="1240">
        <f t="shared" ref="AC55" si="37">+L55</f>
        <v>15</v>
      </c>
      <c r="AD55" s="308">
        <f t="shared" si="27"/>
        <v>30</v>
      </c>
      <c r="AE55" s="308">
        <f t="shared" si="27"/>
        <v>15</v>
      </c>
      <c r="AF55" s="308">
        <f t="shared" si="27"/>
        <v>0</v>
      </c>
      <c r="AG55" s="308">
        <f t="shared" si="27"/>
        <v>0</v>
      </c>
      <c r="AH55" s="308">
        <f t="shared" si="27"/>
        <v>0</v>
      </c>
      <c r="AI55" s="308">
        <f t="shared" si="27"/>
        <v>0</v>
      </c>
      <c r="AJ55" s="308">
        <f t="shared" si="27"/>
        <v>15</v>
      </c>
      <c r="AK55" s="1219">
        <f t="shared" ref="AK55" si="38">+$J55</f>
        <v>8</v>
      </c>
      <c r="AL55" s="1243">
        <f>+N55</f>
        <v>0</v>
      </c>
      <c r="AM55" s="308">
        <f t="shared" si="2"/>
        <v>0</v>
      </c>
      <c r="AN55" s="48"/>
      <c r="AO55" s="48"/>
      <c r="AP55" s="48"/>
      <c r="AQ55" s="48"/>
      <c r="AR55" s="48"/>
      <c r="AS55" s="48"/>
      <c r="AT55" s="1219">
        <f t="shared" ref="AT55" si="39">+$J55</f>
        <v>8</v>
      </c>
      <c r="AU55" s="1246">
        <f>+O55</f>
        <v>0</v>
      </c>
      <c r="AV55" s="308">
        <f t="shared" si="3"/>
        <v>0</v>
      </c>
      <c r="AW55" s="48"/>
      <c r="AX55" s="48"/>
      <c r="AY55" s="48"/>
      <c r="AZ55" s="48"/>
      <c r="BA55" s="48"/>
      <c r="BB55" s="48"/>
      <c r="BC55" s="1219">
        <f t="shared" ref="BC55" si="40">+$J55</f>
        <v>8</v>
      </c>
      <c r="BD55" s="1249">
        <f>+P55</f>
        <v>0</v>
      </c>
      <c r="BE55" s="308">
        <f t="shared" si="4"/>
        <v>0</v>
      </c>
      <c r="BF55" s="48"/>
      <c r="BG55" s="48"/>
      <c r="BH55" s="48"/>
      <c r="BI55" s="48"/>
      <c r="BJ55" s="48"/>
      <c r="BK55" s="48"/>
      <c r="BL55" s="1219">
        <f t="shared" ref="BL55" si="41">+$J55</f>
        <v>8</v>
      </c>
      <c r="BM55" s="1252">
        <f>+Q55</f>
        <v>15</v>
      </c>
      <c r="BN55" s="308">
        <f t="shared" si="5"/>
        <v>30</v>
      </c>
      <c r="BO55" s="48">
        <v>15</v>
      </c>
      <c r="BP55" s="48"/>
      <c r="BQ55" s="48"/>
      <c r="BR55" s="48"/>
      <c r="BS55" s="48"/>
      <c r="BT55" s="48">
        <v>15</v>
      </c>
      <c r="BU55" s="1204"/>
      <c r="BV55" s="1205"/>
      <c r="BW55" s="1205"/>
      <c r="BX55" s="1205"/>
      <c r="BY55" s="1205"/>
      <c r="BZ55" s="1205"/>
      <c r="CA55" s="1205"/>
      <c r="CB55" s="1205"/>
      <c r="CC55" s="1206"/>
    </row>
    <row r="56" spans="1:81" s="58" customFormat="1" ht="40.15" customHeight="1" x14ac:dyDescent="0.25">
      <c r="A56" s="37"/>
      <c r="B56" s="1279"/>
      <c r="C56" s="1315"/>
      <c r="D56" s="1097"/>
      <c r="E56" s="1094"/>
      <c r="F56" s="1094"/>
      <c r="G56" s="1094"/>
      <c r="H56" s="1094"/>
      <c r="I56" s="1094"/>
      <c r="J56" s="1220"/>
      <c r="K56" s="1217"/>
      <c r="L56" s="1223"/>
      <c r="M56" s="1226"/>
      <c r="N56" s="1229"/>
      <c r="O56" s="1232"/>
      <c r="P56" s="1235"/>
      <c r="Q56" s="1238"/>
      <c r="R56" s="1220"/>
      <c r="S56" s="41" t="s">
        <v>3963</v>
      </c>
      <c r="T56" s="241" t="s">
        <v>3834</v>
      </c>
      <c r="U56" s="241" t="s">
        <v>3839</v>
      </c>
      <c r="V56" s="241" t="s">
        <v>3843</v>
      </c>
      <c r="W56" s="41" t="s">
        <v>3964</v>
      </c>
      <c r="X56" s="34">
        <v>43891</v>
      </c>
      <c r="Y56" s="34">
        <v>44134</v>
      </c>
      <c r="Z56" s="34"/>
      <c r="AA56" s="34"/>
      <c r="AB56" s="1220"/>
      <c r="AC56" s="1241"/>
      <c r="AD56" s="303">
        <f t="shared" si="27"/>
        <v>0</v>
      </c>
      <c r="AE56" s="303">
        <f t="shared" si="27"/>
        <v>0</v>
      </c>
      <c r="AF56" s="303">
        <f t="shared" si="27"/>
        <v>0</v>
      </c>
      <c r="AG56" s="303">
        <f t="shared" si="27"/>
        <v>0</v>
      </c>
      <c r="AH56" s="303">
        <f t="shared" si="27"/>
        <v>0</v>
      </c>
      <c r="AI56" s="303">
        <f t="shared" si="27"/>
        <v>0</v>
      </c>
      <c r="AJ56" s="303">
        <f t="shared" si="27"/>
        <v>0</v>
      </c>
      <c r="AK56" s="1220"/>
      <c r="AL56" s="1244"/>
      <c r="AM56" s="303">
        <f t="shared" si="2"/>
        <v>0</v>
      </c>
      <c r="AN56" s="311"/>
      <c r="AO56" s="311"/>
      <c r="AP56" s="311"/>
      <c r="AQ56" s="311"/>
      <c r="AR56" s="311"/>
      <c r="AS56" s="311"/>
      <c r="AT56" s="1220"/>
      <c r="AU56" s="1247"/>
      <c r="AV56" s="303">
        <f t="shared" si="3"/>
        <v>0</v>
      </c>
      <c r="AW56" s="311"/>
      <c r="AX56" s="311"/>
      <c r="AY56" s="311"/>
      <c r="AZ56" s="311"/>
      <c r="BA56" s="311"/>
      <c r="BB56" s="311"/>
      <c r="BC56" s="1220"/>
      <c r="BD56" s="1250"/>
      <c r="BE56" s="303">
        <f t="shared" si="4"/>
        <v>0</v>
      </c>
      <c r="BF56" s="311"/>
      <c r="BG56" s="311"/>
      <c r="BH56" s="311"/>
      <c r="BI56" s="311"/>
      <c r="BJ56" s="311"/>
      <c r="BK56" s="311"/>
      <c r="BL56" s="1220"/>
      <c r="BM56" s="1253"/>
      <c r="BN56" s="303">
        <f t="shared" si="5"/>
        <v>0</v>
      </c>
      <c r="BO56" s="311"/>
      <c r="BP56" s="311"/>
      <c r="BQ56" s="311"/>
      <c r="BR56" s="311"/>
      <c r="BS56" s="311"/>
      <c r="BT56" s="311"/>
      <c r="BU56" s="1207"/>
      <c r="BV56" s="1208"/>
      <c r="BW56" s="1208"/>
      <c r="BX56" s="1208"/>
      <c r="BY56" s="1208"/>
      <c r="BZ56" s="1208"/>
      <c r="CA56" s="1208"/>
      <c r="CB56" s="1208"/>
      <c r="CC56" s="1209"/>
    </row>
    <row r="57" spans="1:81" s="58" customFormat="1" ht="40.15" customHeight="1" x14ac:dyDescent="0.25">
      <c r="A57" s="37"/>
      <c r="B57" s="1279"/>
      <c r="C57" s="1315"/>
      <c r="D57" s="1097"/>
      <c r="E57" s="1094"/>
      <c r="F57" s="1094"/>
      <c r="G57" s="1094"/>
      <c r="H57" s="1094"/>
      <c r="I57" s="1094"/>
      <c r="J57" s="1220"/>
      <c r="K57" s="1217"/>
      <c r="L57" s="1223"/>
      <c r="M57" s="1226"/>
      <c r="N57" s="1229"/>
      <c r="O57" s="1232"/>
      <c r="P57" s="1235"/>
      <c r="Q57" s="1238"/>
      <c r="R57" s="1220"/>
      <c r="S57" s="41" t="s">
        <v>3965</v>
      </c>
      <c r="T57" s="241" t="s">
        <v>3834</v>
      </c>
      <c r="U57" s="241" t="s">
        <v>3839</v>
      </c>
      <c r="V57" s="241" t="s">
        <v>3843</v>
      </c>
      <c r="W57" s="41" t="s">
        <v>3966</v>
      </c>
      <c r="X57" s="34">
        <v>44075</v>
      </c>
      <c r="Y57" s="34">
        <v>44165</v>
      </c>
      <c r="Z57" s="34"/>
      <c r="AA57" s="34"/>
      <c r="AB57" s="1220"/>
      <c r="AC57" s="1241"/>
      <c r="AD57" s="303">
        <f t="shared" si="27"/>
        <v>0</v>
      </c>
      <c r="AE57" s="303">
        <f t="shared" si="27"/>
        <v>0</v>
      </c>
      <c r="AF57" s="303">
        <f t="shared" si="27"/>
        <v>0</v>
      </c>
      <c r="AG57" s="303">
        <f t="shared" si="27"/>
        <v>0</v>
      </c>
      <c r="AH57" s="303">
        <f t="shared" si="27"/>
        <v>0</v>
      </c>
      <c r="AI57" s="303">
        <f t="shared" si="27"/>
        <v>0</v>
      </c>
      <c r="AJ57" s="303">
        <f t="shared" si="27"/>
        <v>0</v>
      </c>
      <c r="AK57" s="1220"/>
      <c r="AL57" s="1244"/>
      <c r="AM57" s="303">
        <f t="shared" si="2"/>
        <v>0</v>
      </c>
      <c r="AN57" s="311"/>
      <c r="AO57" s="311"/>
      <c r="AP57" s="311"/>
      <c r="AQ57" s="311"/>
      <c r="AR57" s="311"/>
      <c r="AS57" s="311"/>
      <c r="AT57" s="1220"/>
      <c r="AU57" s="1247"/>
      <c r="AV57" s="303">
        <f t="shared" si="3"/>
        <v>0</v>
      </c>
      <c r="AW57" s="311"/>
      <c r="AX57" s="311"/>
      <c r="AY57" s="311"/>
      <c r="AZ57" s="311"/>
      <c r="BA57" s="311"/>
      <c r="BB57" s="311"/>
      <c r="BC57" s="1220"/>
      <c r="BD57" s="1250"/>
      <c r="BE57" s="303">
        <f t="shared" si="4"/>
        <v>0</v>
      </c>
      <c r="BF57" s="311"/>
      <c r="BG57" s="311"/>
      <c r="BH57" s="311"/>
      <c r="BI57" s="311"/>
      <c r="BJ57" s="311"/>
      <c r="BK57" s="311"/>
      <c r="BL57" s="1220"/>
      <c r="BM57" s="1253"/>
      <c r="BN57" s="303">
        <f t="shared" si="5"/>
        <v>0</v>
      </c>
      <c r="BO57" s="311"/>
      <c r="BP57" s="311"/>
      <c r="BQ57" s="311"/>
      <c r="BR57" s="311"/>
      <c r="BS57" s="311"/>
      <c r="BT57" s="311"/>
      <c r="BU57" s="1207"/>
      <c r="BV57" s="1208"/>
      <c r="BW57" s="1208"/>
      <c r="BX57" s="1208"/>
      <c r="BY57" s="1208"/>
      <c r="BZ57" s="1208"/>
      <c r="CA57" s="1208"/>
      <c r="CB57" s="1208"/>
      <c r="CC57" s="1209"/>
    </row>
    <row r="58" spans="1:81" s="58" customFormat="1" ht="40.15" customHeight="1" thickBot="1" x14ac:dyDescent="0.3">
      <c r="A58" s="37"/>
      <c r="B58" s="1279"/>
      <c r="C58" s="1315"/>
      <c r="D58" s="1098"/>
      <c r="E58" s="1095"/>
      <c r="F58" s="1095"/>
      <c r="G58" s="1095"/>
      <c r="H58" s="1095"/>
      <c r="I58" s="1095"/>
      <c r="J58" s="1221"/>
      <c r="K58" s="1218"/>
      <c r="L58" s="1224"/>
      <c r="M58" s="1227"/>
      <c r="N58" s="1230"/>
      <c r="O58" s="1233"/>
      <c r="P58" s="1236"/>
      <c r="Q58" s="1239"/>
      <c r="R58" s="1221"/>
      <c r="S58" s="234" t="s">
        <v>3967</v>
      </c>
      <c r="T58" s="242" t="s">
        <v>3834</v>
      </c>
      <c r="U58" s="242" t="s">
        <v>3839</v>
      </c>
      <c r="V58" s="242" t="s">
        <v>3843</v>
      </c>
      <c r="W58" s="234" t="s">
        <v>3968</v>
      </c>
      <c r="X58" s="305">
        <v>44075</v>
      </c>
      <c r="Y58" s="305">
        <v>44165</v>
      </c>
      <c r="Z58" s="305"/>
      <c r="AA58" s="305"/>
      <c r="AB58" s="1221"/>
      <c r="AC58" s="1242"/>
      <c r="AD58" s="306">
        <f t="shared" si="27"/>
        <v>0</v>
      </c>
      <c r="AE58" s="306">
        <f t="shared" si="27"/>
        <v>0</v>
      </c>
      <c r="AF58" s="306">
        <f t="shared" si="27"/>
        <v>0</v>
      </c>
      <c r="AG58" s="306">
        <f t="shared" si="27"/>
        <v>0</v>
      </c>
      <c r="AH58" s="306">
        <f t="shared" si="27"/>
        <v>0</v>
      </c>
      <c r="AI58" s="306">
        <f t="shared" si="27"/>
        <v>0</v>
      </c>
      <c r="AJ58" s="306">
        <f t="shared" si="27"/>
        <v>0</v>
      </c>
      <c r="AK58" s="1221"/>
      <c r="AL58" s="1245"/>
      <c r="AM58" s="306">
        <f t="shared" si="2"/>
        <v>0</v>
      </c>
      <c r="AN58" s="50"/>
      <c r="AO58" s="50"/>
      <c r="AP58" s="50"/>
      <c r="AQ58" s="50"/>
      <c r="AR58" s="50"/>
      <c r="AS58" s="50"/>
      <c r="AT58" s="1221"/>
      <c r="AU58" s="1248"/>
      <c r="AV58" s="306">
        <f t="shared" si="3"/>
        <v>0</v>
      </c>
      <c r="AW58" s="50"/>
      <c r="AX58" s="50"/>
      <c r="AY58" s="50"/>
      <c r="AZ58" s="50"/>
      <c r="BA58" s="50"/>
      <c r="BB58" s="50"/>
      <c r="BC58" s="1221"/>
      <c r="BD58" s="1251"/>
      <c r="BE58" s="306">
        <f t="shared" si="4"/>
        <v>0</v>
      </c>
      <c r="BF58" s="50"/>
      <c r="BG58" s="50"/>
      <c r="BH58" s="50"/>
      <c r="BI58" s="50"/>
      <c r="BJ58" s="50"/>
      <c r="BK58" s="50"/>
      <c r="BL58" s="1221"/>
      <c r="BM58" s="1254"/>
      <c r="BN58" s="306">
        <f t="shared" si="5"/>
        <v>0</v>
      </c>
      <c r="BO58" s="50"/>
      <c r="BP58" s="50"/>
      <c r="BQ58" s="50"/>
      <c r="BR58" s="50"/>
      <c r="BS58" s="50"/>
      <c r="BT58" s="50"/>
      <c r="BU58" s="1210"/>
      <c r="BV58" s="1211"/>
      <c r="BW58" s="1211"/>
      <c r="BX58" s="1211"/>
      <c r="BY58" s="1211"/>
      <c r="BZ58" s="1211"/>
      <c r="CA58" s="1211"/>
      <c r="CB58" s="1211"/>
      <c r="CC58" s="1212"/>
    </row>
    <row r="59" spans="1:81" s="58" customFormat="1" ht="40.15" customHeight="1" thickTop="1" x14ac:dyDescent="0.25">
      <c r="A59" s="37"/>
      <c r="B59" s="1279"/>
      <c r="C59" s="1315"/>
      <c r="D59" s="1096">
        <v>2201</v>
      </c>
      <c r="E59" s="1093" t="s">
        <v>3876</v>
      </c>
      <c r="F59" s="1093"/>
      <c r="G59" s="1093"/>
      <c r="H59" s="1093"/>
      <c r="I59" s="1093"/>
      <c r="J59" s="1219">
        <v>9</v>
      </c>
      <c r="K59" s="1216" t="str">
        <f>+[2]Metas!K13</f>
        <v>% de establecimientos educativos con procesos de fortalecimiento y acompañamiento pedagógico</v>
      </c>
      <c r="L59" s="1222">
        <v>15</v>
      </c>
      <c r="M59" s="1225">
        <f>SUM(N59:Q59)</f>
        <v>15</v>
      </c>
      <c r="N59" s="1228"/>
      <c r="O59" s="1231"/>
      <c r="P59" s="1234"/>
      <c r="Q59" s="1237">
        <v>15</v>
      </c>
      <c r="R59" s="1219">
        <f t="shared" ref="R59" si="42">+$J59</f>
        <v>9</v>
      </c>
      <c r="S59" s="233" t="s">
        <v>3969</v>
      </c>
      <c r="T59" s="240" t="s">
        <v>3834</v>
      </c>
      <c r="U59" s="240" t="s">
        <v>3839</v>
      </c>
      <c r="V59" s="240" t="s">
        <v>3843</v>
      </c>
      <c r="W59" s="233" t="s">
        <v>3970</v>
      </c>
      <c r="X59" s="307">
        <v>43832</v>
      </c>
      <c r="Y59" s="307">
        <v>43917</v>
      </c>
      <c r="Z59" s="307"/>
      <c r="AA59" s="307"/>
      <c r="AB59" s="1219">
        <f t="shared" ref="AB59" si="43">+$J59</f>
        <v>9</v>
      </c>
      <c r="AC59" s="1240">
        <f t="shared" ref="AC59" si="44">+L59</f>
        <v>15</v>
      </c>
      <c r="AD59" s="308">
        <f t="shared" si="27"/>
        <v>30</v>
      </c>
      <c r="AE59" s="308">
        <f t="shared" si="27"/>
        <v>15</v>
      </c>
      <c r="AF59" s="308">
        <f t="shared" si="27"/>
        <v>0</v>
      </c>
      <c r="AG59" s="308">
        <f t="shared" si="27"/>
        <v>0</v>
      </c>
      <c r="AH59" s="308">
        <f t="shared" si="27"/>
        <v>0</v>
      </c>
      <c r="AI59" s="308">
        <f t="shared" si="27"/>
        <v>0</v>
      </c>
      <c r="AJ59" s="308">
        <f t="shared" si="27"/>
        <v>15</v>
      </c>
      <c r="AK59" s="1219">
        <f t="shared" ref="AK59" si="45">+$J59</f>
        <v>9</v>
      </c>
      <c r="AL59" s="1243">
        <f>+N59</f>
        <v>0</v>
      </c>
      <c r="AM59" s="308">
        <f t="shared" si="2"/>
        <v>0</v>
      </c>
      <c r="AN59" s="48"/>
      <c r="AO59" s="48"/>
      <c r="AP59" s="48"/>
      <c r="AQ59" s="48"/>
      <c r="AR59" s="48"/>
      <c r="AS59" s="48"/>
      <c r="AT59" s="1219">
        <f t="shared" ref="AT59" si="46">+$J59</f>
        <v>9</v>
      </c>
      <c r="AU59" s="1246">
        <f>+O59</f>
        <v>0</v>
      </c>
      <c r="AV59" s="308">
        <f t="shared" si="3"/>
        <v>0</v>
      </c>
      <c r="AW59" s="48"/>
      <c r="AX59" s="48"/>
      <c r="AY59" s="48"/>
      <c r="AZ59" s="48"/>
      <c r="BA59" s="48"/>
      <c r="BB59" s="48"/>
      <c r="BC59" s="1219">
        <f t="shared" ref="BC59" si="47">+$J59</f>
        <v>9</v>
      </c>
      <c r="BD59" s="1249">
        <f>+P59</f>
        <v>0</v>
      </c>
      <c r="BE59" s="308">
        <f t="shared" si="4"/>
        <v>0</v>
      </c>
      <c r="BF59" s="48"/>
      <c r="BG59" s="48"/>
      <c r="BH59" s="48"/>
      <c r="BI59" s="48"/>
      <c r="BJ59" s="48"/>
      <c r="BK59" s="48"/>
      <c r="BL59" s="1219">
        <f t="shared" ref="BL59" si="48">+$J59</f>
        <v>9</v>
      </c>
      <c r="BM59" s="1252">
        <f>+Q59</f>
        <v>15</v>
      </c>
      <c r="BN59" s="308">
        <f t="shared" si="5"/>
        <v>30</v>
      </c>
      <c r="BO59" s="48">
        <v>15</v>
      </c>
      <c r="BP59" s="48"/>
      <c r="BQ59" s="48"/>
      <c r="BR59" s="48"/>
      <c r="BS59" s="48"/>
      <c r="BT59" s="48">
        <v>15</v>
      </c>
      <c r="BU59" s="1204"/>
      <c r="BV59" s="1205"/>
      <c r="BW59" s="1205"/>
      <c r="BX59" s="1205"/>
      <c r="BY59" s="1205"/>
      <c r="BZ59" s="1205"/>
      <c r="CA59" s="1205"/>
      <c r="CB59" s="1205"/>
      <c r="CC59" s="1206"/>
    </row>
    <row r="60" spans="1:81" s="58" customFormat="1" ht="40.15" customHeight="1" x14ac:dyDescent="0.25">
      <c r="A60" s="37"/>
      <c r="B60" s="1279"/>
      <c r="C60" s="1315"/>
      <c r="D60" s="1097"/>
      <c r="E60" s="1094"/>
      <c r="F60" s="1094"/>
      <c r="G60" s="1094"/>
      <c r="H60" s="1094"/>
      <c r="I60" s="1094"/>
      <c r="J60" s="1220"/>
      <c r="K60" s="1217"/>
      <c r="L60" s="1223"/>
      <c r="M60" s="1226"/>
      <c r="N60" s="1229"/>
      <c r="O60" s="1232"/>
      <c r="P60" s="1235"/>
      <c r="Q60" s="1238"/>
      <c r="R60" s="1220"/>
      <c r="S60" s="41" t="s">
        <v>3971</v>
      </c>
      <c r="T60" s="241" t="s">
        <v>3834</v>
      </c>
      <c r="U60" s="241" t="s">
        <v>3839</v>
      </c>
      <c r="V60" s="241" t="s">
        <v>3843</v>
      </c>
      <c r="W60" s="41" t="s">
        <v>3972</v>
      </c>
      <c r="X60" s="34">
        <v>43918</v>
      </c>
      <c r="Y60" s="34">
        <v>43933</v>
      </c>
      <c r="Z60" s="34"/>
      <c r="AA60" s="34"/>
      <c r="AB60" s="1220"/>
      <c r="AC60" s="1241"/>
      <c r="AD60" s="303">
        <f t="shared" si="27"/>
        <v>0</v>
      </c>
      <c r="AE60" s="303">
        <f t="shared" si="27"/>
        <v>0</v>
      </c>
      <c r="AF60" s="303">
        <f t="shared" si="27"/>
        <v>0</v>
      </c>
      <c r="AG60" s="303">
        <f t="shared" si="27"/>
        <v>0</v>
      </c>
      <c r="AH60" s="303">
        <f t="shared" si="27"/>
        <v>0</v>
      </c>
      <c r="AI60" s="303">
        <f t="shared" si="27"/>
        <v>0</v>
      </c>
      <c r="AJ60" s="303">
        <f t="shared" si="27"/>
        <v>0</v>
      </c>
      <c r="AK60" s="1220"/>
      <c r="AL60" s="1244"/>
      <c r="AM60" s="303">
        <f t="shared" si="2"/>
        <v>0</v>
      </c>
      <c r="AN60" s="311"/>
      <c r="AO60" s="311"/>
      <c r="AP60" s="311"/>
      <c r="AQ60" s="311"/>
      <c r="AR60" s="311"/>
      <c r="AS60" s="311"/>
      <c r="AT60" s="1220"/>
      <c r="AU60" s="1247"/>
      <c r="AV60" s="303">
        <f t="shared" si="3"/>
        <v>0</v>
      </c>
      <c r="AW60" s="311"/>
      <c r="AX60" s="311"/>
      <c r="AY60" s="311"/>
      <c r="AZ60" s="311"/>
      <c r="BA60" s="311"/>
      <c r="BB60" s="311"/>
      <c r="BC60" s="1220"/>
      <c r="BD60" s="1250"/>
      <c r="BE60" s="303">
        <f t="shared" si="4"/>
        <v>0</v>
      </c>
      <c r="BF60" s="311"/>
      <c r="BG60" s="311"/>
      <c r="BH60" s="311"/>
      <c r="BI60" s="311"/>
      <c r="BJ60" s="311"/>
      <c r="BK60" s="311"/>
      <c r="BL60" s="1220"/>
      <c r="BM60" s="1253"/>
      <c r="BN60" s="303">
        <f t="shared" si="5"/>
        <v>0</v>
      </c>
      <c r="BO60" s="311"/>
      <c r="BP60" s="311"/>
      <c r="BQ60" s="311"/>
      <c r="BR60" s="311"/>
      <c r="BS60" s="311"/>
      <c r="BT60" s="311"/>
      <c r="BU60" s="1207"/>
      <c r="BV60" s="1208"/>
      <c r="BW60" s="1208"/>
      <c r="BX60" s="1208"/>
      <c r="BY60" s="1208"/>
      <c r="BZ60" s="1208"/>
      <c r="CA60" s="1208"/>
      <c r="CB60" s="1208"/>
      <c r="CC60" s="1209"/>
    </row>
    <row r="61" spans="1:81" s="58" customFormat="1" ht="40.15" customHeight="1" x14ac:dyDescent="0.25">
      <c r="A61" s="37"/>
      <c r="B61" s="1279"/>
      <c r="C61" s="1315"/>
      <c r="D61" s="1097"/>
      <c r="E61" s="1094"/>
      <c r="F61" s="1094"/>
      <c r="G61" s="1094"/>
      <c r="H61" s="1094"/>
      <c r="I61" s="1094"/>
      <c r="J61" s="1220"/>
      <c r="K61" s="1217"/>
      <c r="L61" s="1223"/>
      <c r="M61" s="1226"/>
      <c r="N61" s="1229"/>
      <c r="O61" s="1232"/>
      <c r="P61" s="1235"/>
      <c r="Q61" s="1238"/>
      <c r="R61" s="1220"/>
      <c r="S61" s="41" t="s">
        <v>3973</v>
      </c>
      <c r="T61" s="241" t="s">
        <v>3834</v>
      </c>
      <c r="U61" s="241" t="s">
        <v>3839</v>
      </c>
      <c r="V61" s="241" t="s">
        <v>3843</v>
      </c>
      <c r="W61" s="41" t="s">
        <v>3970</v>
      </c>
      <c r="X61" s="34">
        <v>43936</v>
      </c>
      <c r="Y61" s="34">
        <v>43951</v>
      </c>
      <c r="Z61" s="34"/>
      <c r="AA61" s="34"/>
      <c r="AB61" s="1220"/>
      <c r="AC61" s="1241"/>
      <c r="AD61" s="303">
        <f t="shared" si="27"/>
        <v>0</v>
      </c>
      <c r="AE61" s="303">
        <f t="shared" si="27"/>
        <v>0</v>
      </c>
      <c r="AF61" s="303">
        <f t="shared" si="27"/>
        <v>0</v>
      </c>
      <c r="AG61" s="303">
        <f t="shared" si="27"/>
        <v>0</v>
      </c>
      <c r="AH61" s="303">
        <f t="shared" si="27"/>
        <v>0</v>
      </c>
      <c r="AI61" s="303">
        <f t="shared" si="27"/>
        <v>0</v>
      </c>
      <c r="AJ61" s="303">
        <f t="shared" si="27"/>
        <v>0</v>
      </c>
      <c r="AK61" s="1220"/>
      <c r="AL61" s="1244"/>
      <c r="AM61" s="303">
        <f t="shared" si="2"/>
        <v>0</v>
      </c>
      <c r="AN61" s="311"/>
      <c r="AO61" s="311"/>
      <c r="AP61" s="311"/>
      <c r="AQ61" s="311"/>
      <c r="AR61" s="311"/>
      <c r="AS61" s="311"/>
      <c r="AT61" s="1220"/>
      <c r="AU61" s="1247"/>
      <c r="AV61" s="303">
        <f t="shared" si="3"/>
        <v>0</v>
      </c>
      <c r="AW61" s="311"/>
      <c r="AX61" s="311"/>
      <c r="AY61" s="311"/>
      <c r="AZ61" s="311"/>
      <c r="BA61" s="311"/>
      <c r="BB61" s="311"/>
      <c r="BC61" s="1220"/>
      <c r="BD61" s="1250"/>
      <c r="BE61" s="303">
        <f t="shared" si="4"/>
        <v>0</v>
      </c>
      <c r="BF61" s="311"/>
      <c r="BG61" s="311"/>
      <c r="BH61" s="311"/>
      <c r="BI61" s="311"/>
      <c r="BJ61" s="311"/>
      <c r="BK61" s="311"/>
      <c r="BL61" s="1220"/>
      <c r="BM61" s="1253"/>
      <c r="BN61" s="303">
        <f t="shared" si="5"/>
        <v>0</v>
      </c>
      <c r="BO61" s="311"/>
      <c r="BP61" s="311"/>
      <c r="BQ61" s="311"/>
      <c r="BR61" s="311"/>
      <c r="BS61" s="311"/>
      <c r="BT61" s="311"/>
      <c r="BU61" s="1207"/>
      <c r="BV61" s="1208"/>
      <c r="BW61" s="1208"/>
      <c r="BX61" s="1208"/>
      <c r="BY61" s="1208"/>
      <c r="BZ61" s="1208"/>
      <c r="CA61" s="1208"/>
      <c r="CB61" s="1208"/>
      <c r="CC61" s="1209"/>
    </row>
    <row r="62" spans="1:81" s="58" customFormat="1" ht="40.15" customHeight="1" thickBot="1" x14ac:dyDescent="0.3">
      <c r="A62" s="37"/>
      <c r="B62" s="1279"/>
      <c r="C62" s="1315"/>
      <c r="D62" s="1098"/>
      <c r="E62" s="1095"/>
      <c r="F62" s="1095"/>
      <c r="G62" s="1095"/>
      <c r="H62" s="1095"/>
      <c r="I62" s="1095"/>
      <c r="J62" s="1221"/>
      <c r="K62" s="1218"/>
      <c r="L62" s="1224"/>
      <c r="M62" s="1227"/>
      <c r="N62" s="1230"/>
      <c r="O62" s="1233"/>
      <c r="P62" s="1236"/>
      <c r="Q62" s="1239"/>
      <c r="R62" s="1221"/>
      <c r="S62" s="234" t="s">
        <v>3974</v>
      </c>
      <c r="T62" s="242" t="s">
        <v>3834</v>
      </c>
      <c r="U62" s="242" t="s">
        <v>3839</v>
      </c>
      <c r="V62" s="242" t="s">
        <v>3843</v>
      </c>
      <c r="W62" s="234" t="s">
        <v>3975</v>
      </c>
      <c r="X62" s="305">
        <v>43951</v>
      </c>
      <c r="Y62" s="305">
        <v>44165</v>
      </c>
      <c r="Z62" s="305"/>
      <c r="AA62" s="305"/>
      <c r="AB62" s="1221"/>
      <c r="AC62" s="1242"/>
      <c r="AD62" s="306">
        <f t="shared" si="27"/>
        <v>0</v>
      </c>
      <c r="AE62" s="306">
        <f t="shared" si="27"/>
        <v>0</v>
      </c>
      <c r="AF62" s="306">
        <f t="shared" si="27"/>
        <v>0</v>
      </c>
      <c r="AG62" s="306">
        <f t="shared" si="27"/>
        <v>0</v>
      </c>
      <c r="AH62" s="306">
        <f t="shared" si="27"/>
        <v>0</v>
      </c>
      <c r="AI62" s="306">
        <f t="shared" si="27"/>
        <v>0</v>
      </c>
      <c r="AJ62" s="306">
        <f t="shared" si="27"/>
        <v>0</v>
      </c>
      <c r="AK62" s="1221"/>
      <c r="AL62" s="1245"/>
      <c r="AM62" s="306">
        <f t="shared" si="2"/>
        <v>0</v>
      </c>
      <c r="AN62" s="50"/>
      <c r="AO62" s="50"/>
      <c r="AP62" s="50"/>
      <c r="AQ62" s="50"/>
      <c r="AR62" s="50"/>
      <c r="AS62" s="50"/>
      <c r="AT62" s="1221"/>
      <c r="AU62" s="1248"/>
      <c r="AV62" s="306">
        <f t="shared" si="3"/>
        <v>0</v>
      </c>
      <c r="AW62" s="50"/>
      <c r="AX62" s="50"/>
      <c r="AY62" s="50"/>
      <c r="AZ62" s="50"/>
      <c r="BA62" s="50"/>
      <c r="BB62" s="50"/>
      <c r="BC62" s="1221"/>
      <c r="BD62" s="1251"/>
      <c r="BE62" s="306">
        <f t="shared" si="4"/>
        <v>0</v>
      </c>
      <c r="BF62" s="50"/>
      <c r="BG62" s="50"/>
      <c r="BH62" s="50"/>
      <c r="BI62" s="50"/>
      <c r="BJ62" s="50"/>
      <c r="BK62" s="50"/>
      <c r="BL62" s="1221"/>
      <c r="BM62" s="1254"/>
      <c r="BN62" s="306">
        <f t="shared" si="5"/>
        <v>0</v>
      </c>
      <c r="BO62" s="50"/>
      <c r="BP62" s="50"/>
      <c r="BQ62" s="50"/>
      <c r="BR62" s="50"/>
      <c r="BS62" s="50"/>
      <c r="BT62" s="50"/>
      <c r="BU62" s="1210"/>
      <c r="BV62" s="1211"/>
      <c r="BW62" s="1211"/>
      <c r="BX62" s="1211"/>
      <c r="BY62" s="1211"/>
      <c r="BZ62" s="1211"/>
      <c r="CA62" s="1211"/>
      <c r="CB62" s="1211"/>
      <c r="CC62" s="1212"/>
    </row>
    <row r="63" spans="1:81" s="58" customFormat="1" ht="40.15" customHeight="1" thickTop="1" x14ac:dyDescent="0.25">
      <c r="A63" s="37"/>
      <c r="B63" s="1279"/>
      <c r="C63" s="1315"/>
      <c r="D63" s="1096">
        <v>2201</v>
      </c>
      <c r="E63" s="1093" t="s">
        <v>3876</v>
      </c>
      <c r="F63" s="1093"/>
      <c r="G63" s="1093"/>
      <c r="H63" s="1093" t="s">
        <v>3976</v>
      </c>
      <c r="I63" s="1093">
        <v>2021004540054</v>
      </c>
      <c r="J63" s="1219">
        <v>10</v>
      </c>
      <c r="K63" s="1216" t="str">
        <f>+[2]Metas!K14</f>
        <v>% de establecimientos educativos de los municipios PDET con procesos de fortalecimiento y acompañamiento pedagógico (incluye dotación)</v>
      </c>
      <c r="L63" s="1222">
        <v>25</v>
      </c>
      <c r="M63" s="1225">
        <f>SUM(N63:Q63)</f>
        <v>25</v>
      </c>
      <c r="N63" s="1228"/>
      <c r="O63" s="1231"/>
      <c r="P63" s="1234"/>
      <c r="Q63" s="1237">
        <v>25</v>
      </c>
      <c r="R63" s="1219">
        <f t="shared" ref="R63" si="49">+$J63</f>
        <v>10</v>
      </c>
      <c r="S63" s="233" t="s">
        <v>3977</v>
      </c>
      <c r="T63" s="240" t="s">
        <v>3834</v>
      </c>
      <c r="U63" s="240" t="s">
        <v>3839</v>
      </c>
      <c r="V63" s="240" t="s">
        <v>3843</v>
      </c>
      <c r="W63" s="233" t="s">
        <v>3970</v>
      </c>
      <c r="X63" s="307">
        <v>44563</v>
      </c>
      <c r="Y63" s="307">
        <v>44647</v>
      </c>
      <c r="Z63" s="307"/>
      <c r="AA63" s="307"/>
      <c r="AB63" s="1219">
        <f t="shared" ref="AB63" si="50">+$J63</f>
        <v>10</v>
      </c>
      <c r="AC63" s="1240">
        <f t="shared" ref="AC63" si="51">+L63</f>
        <v>25</v>
      </c>
      <c r="AD63" s="308">
        <f t="shared" si="27"/>
        <v>330</v>
      </c>
      <c r="AE63" s="308">
        <f t="shared" si="27"/>
        <v>0</v>
      </c>
      <c r="AF63" s="308">
        <f t="shared" si="27"/>
        <v>0</v>
      </c>
      <c r="AG63" s="308">
        <f t="shared" si="27"/>
        <v>200</v>
      </c>
      <c r="AH63" s="308">
        <f t="shared" si="27"/>
        <v>0</v>
      </c>
      <c r="AI63" s="308">
        <f t="shared" si="27"/>
        <v>0</v>
      </c>
      <c r="AJ63" s="308">
        <f t="shared" si="27"/>
        <v>130</v>
      </c>
      <c r="AK63" s="1219">
        <f t="shared" ref="AK63" si="52">+$J63</f>
        <v>10</v>
      </c>
      <c r="AL63" s="1243">
        <f>+N63</f>
        <v>0</v>
      </c>
      <c r="AM63" s="308">
        <f t="shared" si="2"/>
        <v>0</v>
      </c>
      <c r="AN63" s="48"/>
      <c r="AO63" s="48"/>
      <c r="AP63" s="48"/>
      <c r="AQ63" s="48"/>
      <c r="AR63" s="48"/>
      <c r="AS63" s="48"/>
      <c r="AT63" s="1219">
        <f t="shared" ref="AT63" si="53">+$J63</f>
        <v>10</v>
      </c>
      <c r="AU63" s="1246">
        <f>+O63</f>
        <v>0</v>
      </c>
      <c r="AV63" s="308">
        <f t="shared" si="3"/>
        <v>0</v>
      </c>
      <c r="AW63" s="48"/>
      <c r="AX63" s="48"/>
      <c r="AY63" s="48"/>
      <c r="AZ63" s="48"/>
      <c r="BA63" s="48"/>
      <c r="BB63" s="48"/>
      <c r="BC63" s="1219">
        <f t="shared" ref="BC63" si="54">+$J63</f>
        <v>10</v>
      </c>
      <c r="BD63" s="1249">
        <f>+P63</f>
        <v>0</v>
      </c>
      <c r="BE63" s="308">
        <f t="shared" si="4"/>
        <v>0</v>
      </c>
      <c r="BF63" s="48"/>
      <c r="BG63" s="48"/>
      <c r="BH63" s="48"/>
      <c r="BI63" s="48"/>
      <c r="BJ63" s="48"/>
      <c r="BK63" s="48"/>
      <c r="BL63" s="1219">
        <f t="shared" ref="BL63" si="55">+$J63</f>
        <v>10</v>
      </c>
      <c r="BM63" s="1252">
        <f>+Q63</f>
        <v>25</v>
      </c>
      <c r="BN63" s="308">
        <f t="shared" si="5"/>
        <v>330</v>
      </c>
      <c r="BO63" s="48"/>
      <c r="BP63" s="48"/>
      <c r="BQ63" s="48">
        <v>200</v>
      </c>
      <c r="BR63" s="48"/>
      <c r="BS63" s="48"/>
      <c r="BT63" s="48">
        <v>130</v>
      </c>
      <c r="BU63" s="1204"/>
      <c r="BV63" s="1205"/>
      <c r="BW63" s="1205"/>
      <c r="BX63" s="1205"/>
      <c r="BY63" s="1205"/>
      <c r="BZ63" s="1205"/>
      <c r="CA63" s="1205"/>
      <c r="CB63" s="1205"/>
      <c r="CC63" s="1206"/>
    </row>
    <row r="64" spans="1:81" s="58" customFormat="1" ht="40.15" customHeight="1" x14ac:dyDescent="0.25">
      <c r="A64" s="37"/>
      <c r="B64" s="1279"/>
      <c r="C64" s="1315"/>
      <c r="D64" s="1097"/>
      <c r="E64" s="1094"/>
      <c r="F64" s="1094"/>
      <c r="G64" s="1094"/>
      <c r="H64" s="1094"/>
      <c r="I64" s="1094"/>
      <c r="J64" s="1220"/>
      <c r="K64" s="1217"/>
      <c r="L64" s="1223"/>
      <c r="M64" s="1226"/>
      <c r="N64" s="1229"/>
      <c r="O64" s="1232"/>
      <c r="P64" s="1235"/>
      <c r="Q64" s="1238"/>
      <c r="R64" s="1220"/>
      <c r="S64" s="299" t="s">
        <v>3978</v>
      </c>
      <c r="T64" s="288" t="s">
        <v>3834</v>
      </c>
      <c r="U64" s="288" t="s">
        <v>3839</v>
      </c>
      <c r="V64" s="288" t="s">
        <v>3843</v>
      </c>
      <c r="W64" s="299" t="s">
        <v>3979</v>
      </c>
      <c r="X64" s="300">
        <v>44563</v>
      </c>
      <c r="Y64" s="300">
        <v>44647</v>
      </c>
      <c r="Z64" s="300"/>
      <c r="AA64" s="300"/>
      <c r="AB64" s="1220"/>
      <c r="AC64" s="1241"/>
      <c r="AD64" s="301"/>
      <c r="AE64" s="301"/>
      <c r="AF64" s="301"/>
      <c r="AG64" s="301"/>
      <c r="AH64" s="301"/>
      <c r="AI64" s="301"/>
      <c r="AJ64" s="301"/>
      <c r="AK64" s="1220"/>
      <c r="AL64" s="1244"/>
      <c r="AM64" s="301"/>
      <c r="AN64" s="312"/>
      <c r="AO64" s="312"/>
      <c r="AP64" s="312"/>
      <c r="AQ64" s="312"/>
      <c r="AR64" s="312"/>
      <c r="AS64" s="312"/>
      <c r="AT64" s="1220"/>
      <c r="AU64" s="1247"/>
      <c r="AV64" s="301"/>
      <c r="AW64" s="312"/>
      <c r="AX64" s="312"/>
      <c r="AY64" s="312"/>
      <c r="AZ64" s="312"/>
      <c r="BA64" s="312"/>
      <c r="BB64" s="312"/>
      <c r="BC64" s="1220"/>
      <c r="BD64" s="1250"/>
      <c r="BE64" s="301"/>
      <c r="BF64" s="312"/>
      <c r="BG64" s="312"/>
      <c r="BH64" s="312"/>
      <c r="BI64" s="312"/>
      <c r="BJ64" s="312"/>
      <c r="BK64" s="312"/>
      <c r="BL64" s="1220"/>
      <c r="BM64" s="1253"/>
      <c r="BN64" s="301"/>
      <c r="BO64" s="312"/>
      <c r="BP64" s="312"/>
      <c r="BQ64" s="312"/>
      <c r="BR64" s="312"/>
      <c r="BS64" s="312"/>
      <c r="BT64" s="312"/>
      <c r="BU64" s="1207"/>
      <c r="BV64" s="1208"/>
      <c r="BW64" s="1208"/>
      <c r="BX64" s="1208"/>
      <c r="BY64" s="1208"/>
      <c r="BZ64" s="1208"/>
      <c r="CA64" s="1208"/>
      <c r="CB64" s="1208"/>
      <c r="CC64" s="1209"/>
    </row>
    <row r="65" spans="1:81" s="58" customFormat="1" ht="40.15" customHeight="1" x14ac:dyDescent="0.25">
      <c r="A65" s="37"/>
      <c r="B65" s="1279"/>
      <c r="C65" s="1315"/>
      <c r="D65" s="1097"/>
      <c r="E65" s="1094"/>
      <c r="F65" s="1094"/>
      <c r="G65" s="1094"/>
      <c r="H65" s="1094"/>
      <c r="I65" s="1094"/>
      <c r="J65" s="1220"/>
      <c r="K65" s="1217"/>
      <c r="L65" s="1223"/>
      <c r="M65" s="1226"/>
      <c r="N65" s="1229"/>
      <c r="O65" s="1232"/>
      <c r="P65" s="1235"/>
      <c r="Q65" s="1238"/>
      <c r="R65" s="1220"/>
      <c r="S65" s="41" t="s">
        <v>3980</v>
      </c>
      <c r="T65" s="241" t="s">
        <v>3834</v>
      </c>
      <c r="U65" s="241" t="s">
        <v>3839</v>
      </c>
      <c r="V65" s="241" t="s">
        <v>3843</v>
      </c>
      <c r="W65" s="41" t="s">
        <v>3972</v>
      </c>
      <c r="X65" s="34">
        <v>44650</v>
      </c>
      <c r="Y65" s="34">
        <v>44666</v>
      </c>
      <c r="Z65" s="34"/>
      <c r="AA65" s="34"/>
      <c r="AB65" s="1220"/>
      <c r="AC65" s="1241"/>
      <c r="AD65" s="303">
        <f t="shared" si="27"/>
        <v>0</v>
      </c>
      <c r="AE65" s="303">
        <f t="shared" si="27"/>
        <v>0</v>
      </c>
      <c r="AF65" s="303">
        <f t="shared" si="27"/>
        <v>0</v>
      </c>
      <c r="AG65" s="303">
        <f t="shared" si="27"/>
        <v>0</v>
      </c>
      <c r="AH65" s="303">
        <f t="shared" si="27"/>
        <v>0</v>
      </c>
      <c r="AI65" s="303">
        <f t="shared" si="27"/>
        <v>0</v>
      </c>
      <c r="AJ65" s="303">
        <f t="shared" si="27"/>
        <v>0</v>
      </c>
      <c r="AK65" s="1220"/>
      <c r="AL65" s="1244"/>
      <c r="AM65" s="303">
        <f t="shared" si="2"/>
        <v>0</v>
      </c>
      <c r="AN65" s="311"/>
      <c r="AO65" s="311"/>
      <c r="AP65" s="311"/>
      <c r="AQ65" s="311"/>
      <c r="AR65" s="311"/>
      <c r="AS65" s="311"/>
      <c r="AT65" s="1220"/>
      <c r="AU65" s="1247"/>
      <c r="AV65" s="303">
        <f t="shared" si="3"/>
        <v>0</v>
      </c>
      <c r="AW65" s="311"/>
      <c r="AX65" s="311"/>
      <c r="AY65" s="311"/>
      <c r="AZ65" s="311"/>
      <c r="BA65" s="311"/>
      <c r="BB65" s="311"/>
      <c r="BC65" s="1220"/>
      <c r="BD65" s="1250"/>
      <c r="BE65" s="303">
        <f t="shared" si="4"/>
        <v>0</v>
      </c>
      <c r="BF65" s="311"/>
      <c r="BG65" s="311"/>
      <c r="BH65" s="311"/>
      <c r="BI65" s="311"/>
      <c r="BJ65" s="311"/>
      <c r="BK65" s="311"/>
      <c r="BL65" s="1220"/>
      <c r="BM65" s="1253"/>
      <c r="BN65" s="303">
        <f t="shared" si="5"/>
        <v>0</v>
      </c>
      <c r="BO65" s="311"/>
      <c r="BP65" s="311"/>
      <c r="BQ65" s="311"/>
      <c r="BR65" s="311"/>
      <c r="BS65" s="311"/>
      <c r="BT65" s="311"/>
      <c r="BU65" s="259"/>
      <c r="BV65" s="260"/>
      <c r="BW65" s="260"/>
      <c r="BX65" s="260"/>
      <c r="BY65" s="260"/>
      <c r="BZ65" s="260"/>
      <c r="CA65" s="260"/>
      <c r="CB65" s="260"/>
      <c r="CC65" s="272"/>
    </row>
    <row r="66" spans="1:81" s="58" customFormat="1" ht="40.15" customHeight="1" x14ac:dyDescent="0.25">
      <c r="A66" s="37"/>
      <c r="B66" s="1279"/>
      <c r="C66" s="1315"/>
      <c r="D66" s="1097"/>
      <c r="E66" s="1094"/>
      <c r="F66" s="1094"/>
      <c r="G66" s="1094"/>
      <c r="H66" s="1094"/>
      <c r="I66" s="1094"/>
      <c r="J66" s="1220"/>
      <c r="K66" s="1217"/>
      <c r="L66" s="1223"/>
      <c r="M66" s="1226"/>
      <c r="N66" s="1229"/>
      <c r="O66" s="1232"/>
      <c r="P66" s="1235"/>
      <c r="Q66" s="1238"/>
      <c r="R66" s="1220"/>
      <c r="S66" s="41" t="s">
        <v>3981</v>
      </c>
      <c r="T66" s="241" t="s">
        <v>3834</v>
      </c>
      <c r="U66" s="241" t="s">
        <v>3839</v>
      </c>
      <c r="V66" s="241" t="s">
        <v>3843</v>
      </c>
      <c r="W66" s="41" t="s">
        <v>3982</v>
      </c>
      <c r="X66" s="34">
        <v>44666</v>
      </c>
      <c r="Y66" s="34">
        <v>44681</v>
      </c>
      <c r="Z66" s="34"/>
      <c r="AA66" s="34"/>
      <c r="AB66" s="1220"/>
      <c r="AC66" s="1241"/>
      <c r="AD66" s="303">
        <f t="shared" si="27"/>
        <v>0</v>
      </c>
      <c r="AE66" s="303">
        <f t="shared" si="27"/>
        <v>0</v>
      </c>
      <c r="AF66" s="303">
        <f t="shared" si="27"/>
        <v>0</v>
      </c>
      <c r="AG66" s="303">
        <f t="shared" si="27"/>
        <v>0</v>
      </c>
      <c r="AH66" s="303">
        <f t="shared" si="27"/>
        <v>0</v>
      </c>
      <c r="AI66" s="303">
        <f t="shared" si="27"/>
        <v>0</v>
      </c>
      <c r="AJ66" s="303">
        <f t="shared" si="27"/>
        <v>0</v>
      </c>
      <c r="AK66" s="1220"/>
      <c r="AL66" s="1244"/>
      <c r="AM66" s="303">
        <f t="shared" si="2"/>
        <v>0</v>
      </c>
      <c r="AN66" s="311"/>
      <c r="AO66" s="311"/>
      <c r="AP66" s="311"/>
      <c r="AQ66" s="311"/>
      <c r="AR66" s="311"/>
      <c r="AS66" s="311"/>
      <c r="AT66" s="1220"/>
      <c r="AU66" s="1247"/>
      <c r="AV66" s="303">
        <f t="shared" si="3"/>
        <v>0</v>
      </c>
      <c r="AW66" s="311"/>
      <c r="AX66" s="311"/>
      <c r="AY66" s="311"/>
      <c r="AZ66" s="311"/>
      <c r="BA66" s="311"/>
      <c r="BB66" s="311"/>
      <c r="BC66" s="1220"/>
      <c r="BD66" s="1250"/>
      <c r="BE66" s="303">
        <f t="shared" si="4"/>
        <v>0</v>
      </c>
      <c r="BF66" s="311"/>
      <c r="BG66" s="311"/>
      <c r="BH66" s="311"/>
      <c r="BI66" s="311"/>
      <c r="BJ66" s="311"/>
      <c r="BK66" s="311"/>
      <c r="BL66" s="1220"/>
      <c r="BM66" s="1253"/>
      <c r="BN66" s="303">
        <f t="shared" si="5"/>
        <v>0</v>
      </c>
      <c r="BO66" s="311"/>
      <c r="BP66" s="311"/>
      <c r="BQ66" s="311"/>
      <c r="BR66" s="311"/>
      <c r="BS66" s="311"/>
      <c r="BT66" s="311"/>
      <c r="BU66" s="1207"/>
      <c r="BV66" s="1208"/>
      <c r="BW66" s="1208"/>
      <c r="BX66" s="1208"/>
      <c r="BY66" s="1208"/>
      <c r="BZ66" s="1208"/>
      <c r="CA66" s="1208"/>
      <c r="CB66" s="1208"/>
      <c r="CC66" s="1209"/>
    </row>
    <row r="67" spans="1:81" s="58" customFormat="1" ht="40.15" customHeight="1" thickBot="1" x14ac:dyDescent="0.3">
      <c r="A67" s="37"/>
      <c r="B67" s="1279"/>
      <c r="C67" s="1315"/>
      <c r="D67" s="1098"/>
      <c r="E67" s="1095"/>
      <c r="F67" s="1095"/>
      <c r="G67" s="1095"/>
      <c r="H67" s="1095"/>
      <c r="I67" s="1095"/>
      <c r="J67" s="1221"/>
      <c r="K67" s="1218"/>
      <c r="L67" s="1224"/>
      <c r="M67" s="1227"/>
      <c r="N67" s="1230"/>
      <c r="O67" s="1233"/>
      <c r="P67" s="1236"/>
      <c r="Q67" s="1239"/>
      <c r="R67" s="1221"/>
      <c r="S67" s="234" t="s">
        <v>3983</v>
      </c>
      <c r="T67" s="242" t="s">
        <v>3834</v>
      </c>
      <c r="U67" s="242" t="s">
        <v>3839</v>
      </c>
      <c r="V67" s="242" t="s">
        <v>3843</v>
      </c>
      <c r="W67" s="234" t="s">
        <v>3975</v>
      </c>
      <c r="X67" s="305">
        <v>44681</v>
      </c>
      <c r="Y67" s="305">
        <v>44895</v>
      </c>
      <c r="Z67" s="305"/>
      <c r="AA67" s="305"/>
      <c r="AB67" s="1221"/>
      <c r="AC67" s="1242"/>
      <c r="AD67" s="306">
        <f t="shared" si="27"/>
        <v>0</v>
      </c>
      <c r="AE67" s="306">
        <f t="shared" si="27"/>
        <v>0</v>
      </c>
      <c r="AF67" s="306">
        <f t="shared" si="27"/>
        <v>0</v>
      </c>
      <c r="AG67" s="306">
        <f t="shared" si="27"/>
        <v>0</v>
      </c>
      <c r="AH67" s="306">
        <f t="shared" si="27"/>
        <v>0</v>
      </c>
      <c r="AI67" s="306">
        <f t="shared" si="27"/>
        <v>0</v>
      </c>
      <c r="AJ67" s="306">
        <f t="shared" si="27"/>
        <v>0</v>
      </c>
      <c r="AK67" s="1221"/>
      <c r="AL67" s="1245"/>
      <c r="AM67" s="306">
        <f t="shared" si="2"/>
        <v>0</v>
      </c>
      <c r="AN67" s="50"/>
      <c r="AO67" s="50"/>
      <c r="AP67" s="50"/>
      <c r="AQ67" s="50"/>
      <c r="AR67" s="50"/>
      <c r="AS67" s="50"/>
      <c r="AT67" s="1221"/>
      <c r="AU67" s="1248"/>
      <c r="AV67" s="306">
        <f t="shared" si="3"/>
        <v>0</v>
      </c>
      <c r="AW67" s="50"/>
      <c r="AX67" s="50"/>
      <c r="AY67" s="50"/>
      <c r="AZ67" s="50"/>
      <c r="BA67" s="50"/>
      <c r="BB67" s="50"/>
      <c r="BC67" s="1221"/>
      <c r="BD67" s="1251"/>
      <c r="BE67" s="306">
        <f t="shared" si="4"/>
        <v>0</v>
      </c>
      <c r="BF67" s="50"/>
      <c r="BG67" s="50"/>
      <c r="BH67" s="50"/>
      <c r="BI67" s="50"/>
      <c r="BJ67" s="50"/>
      <c r="BK67" s="50"/>
      <c r="BL67" s="1221"/>
      <c r="BM67" s="1254"/>
      <c r="BN67" s="306">
        <f t="shared" si="5"/>
        <v>0</v>
      </c>
      <c r="BO67" s="50"/>
      <c r="BP67" s="50"/>
      <c r="BQ67" s="50"/>
      <c r="BR67" s="50"/>
      <c r="BS67" s="50"/>
      <c r="BT67" s="50"/>
      <c r="BU67" s="1210"/>
      <c r="BV67" s="1211"/>
      <c r="BW67" s="1211"/>
      <c r="BX67" s="1211"/>
      <c r="BY67" s="1211"/>
      <c r="BZ67" s="1211"/>
      <c r="CA67" s="1211"/>
      <c r="CB67" s="1211"/>
      <c r="CC67" s="1212"/>
    </row>
    <row r="68" spans="1:81" s="58" customFormat="1" ht="40.15" customHeight="1" thickTop="1" x14ac:dyDescent="0.25">
      <c r="A68" s="37"/>
      <c r="B68" s="1279"/>
      <c r="C68" s="1315"/>
      <c r="D68" s="1096">
        <v>2201</v>
      </c>
      <c r="E68" s="1093" t="s">
        <v>3876</v>
      </c>
      <c r="F68" s="1093"/>
      <c r="G68" s="1093"/>
      <c r="H68" s="1093"/>
      <c r="I68" s="1093"/>
      <c r="J68" s="1219">
        <v>11</v>
      </c>
      <c r="K68" s="1216" t="str">
        <f>+[2]Metas!K15</f>
        <v>% establecimientos educativos con procesos de acompañamiento para la valoración del desarrollo en la primera infancia</v>
      </c>
      <c r="L68" s="1222">
        <v>5</v>
      </c>
      <c r="M68" s="1225">
        <f>SUM(N68:Q68)</f>
        <v>5</v>
      </c>
      <c r="N68" s="1228"/>
      <c r="O68" s="1231"/>
      <c r="P68" s="1234"/>
      <c r="Q68" s="1237">
        <v>5</v>
      </c>
      <c r="R68" s="1219">
        <f t="shared" ref="R68" si="56">+$J68</f>
        <v>11</v>
      </c>
      <c r="S68" s="233" t="s">
        <v>3984</v>
      </c>
      <c r="T68" s="240"/>
      <c r="U68" s="240"/>
      <c r="V68" s="240"/>
      <c r="W68" s="233"/>
      <c r="X68" s="307"/>
      <c r="Y68" s="307"/>
      <c r="Z68" s="307"/>
      <c r="AA68" s="307"/>
      <c r="AB68" s="1219">
        <f t="shared" ref="AB68" si="57">+$J68</f>
        <v>11</v>
      </c>
      <c r="AC68" s="1240">
        <f t="shared" ref="AC68" si="58">+L68</f>
        <v>5</v>
      </c>
      <c r="AD68" s="308">
        <f t="shared" si="27"/>
        <v>35</v>
      </c>
      <c r="AE68" s="308">
        <f t="shared" si="27"/>
        <v>10</v>
      </c>
      <c r="AF68" s="308">
        <f t="shared" si="27"/>
        <v>0</v>
      </c>
      <c r="AG68" s="308">
        <f t="shared" si="27"/>
        <v>0</v>
      </c>
      <c r="AH68" s="308">
        <f t="shared" si="27"/>
        <v>0</v>
      </c>
      <c r="AI68" s="308">
        <f t="shared" si="27"/>
        <v>15</v>
      </c>
      <c r="AJ68" s="308">
        <f t="shared" si="27"/>
        <v>10</v>
      </c>
      <c r="AK68" s="1219">
        <f t="shared" ref="AK68" si="59">+$J68</f>
        <v>11</v>
      </c>
      <c r="AL68" s="1243">
        <f>+N68</f>
        <v>0</v>
      </c>
      <c r="AM68" s="308">
        <f t="shared" si="2"/>
        <v>0</v>
      </c>
      <c r="AN68" s="48"/>
      <c r="AO68" s="48"/>
      <c r="AP68" s="48"/>
      <c r="AQ68" s="48"/>
      <c r="AR68" s="48"/>
      <c r="AS68" s="48"/>
      <c r="AT68" s="1219">
        <f t="shared" ref="AT68" si="60">+$J68</f>
        <v>11</v>
      </c>
      <c r="AU68" s="1246">
        <f>+O68</f>
        <v>0</v>
      </c>
      <c r="AV68" s="308">
        <f t="shared" si="3"/>
        <v>0</v>
      </c>
      <c r="AW68" s="48"/>
      <c r="AX68" s="48"/>
      <c r="AY68" s="48"/>
      <c r="AZ68" s="48"/>
      <c r="BA68" s="48"/>
      <c r="BB68" s="48"/>
      <c r="BC68" s="1219">
        <f t="shared" ref="BC68" si="61">+$J68</f>
        <v>11</v>
      </c>
      <c r="BD68" s="1249">
        <f>+P68</f>
        <v>0</v>
      </c>
      <c r="BE68" s="308">
        <f t="shared" si="4"/>
        <v>0</v>
      </c>
      <c r="BF68" s="48"/>
      <c r="BG68" s="48"/>
      <c r="BH68" s="48"/>
      <c r="BI68" s="48"/>
      <c r="BJ68" s="48"/>
      <c r="BK68" s="48"/>
      <c r="BL68" s="1219">
        <f t="shared" ref="BL68" si="62">+$J68</f>
        <v>11</v>
      </c>
      <c r="BM68" s="1252">
        <f>+Q68</f>
        <v>5</v>
      </c>
      <c r="BN68" s="308">
        <f t="shared" si="5"/>
        <v>35</v>
      </c>
      <c r="BO68" s="48">
        <v>10</v>
      </c>
      <c r="BP68" s="48"/>
      <c r="BQ68" s="48"/>
      <c r="BR68" s="48"/>
      <c r="BS68" s="48">
        <v>15</v>
      </c>
      <c r="BT68" s="48">
        <v>10</v>
      </c>
      <c r="BU68" s="1204"/>
      <c r="BV68" s="1205"/>
      <c r="BW68" s="1205"/>
      <c r="BX68" s="1205"/>
      <c r="BY68" s="1205"/>
      <c r="BZ68" s="1205"/>
      <c r="CA68" s="1205"/>
      <c r="CB68" s="1205"/>
      <c r="CC68" s="1206"/>
    </row>
    <row r="69" spans="1:81" s="58" customFormat="1" ht="40.15" customHeight="1" x14ac:dyDescent="0.25">
      <c r="A69" s="37"/>
      <c r="B69" s="1279"/>
      <c r="C69" s="1315"/>
      <c r="D69" s="1097"/>
      <c r="E69" s="1094"/>
      <c r="F69" s="1094"/>
      <c r="G69" s="1094"/>
      <c r="H69" s="1094"/>
      <c r="I69" s="1094"/>
      <c r="J69" s="1220"/>
      <c r="K69" s="1217"/>
      <c r="L69" s="1223"/>
      <c r="M69" s="1226"/>
      <c r="N69" s="1229"/>
      <c r="O69" s="1232"/>
      <c r="P69" s="1235"/>
      <c r="Q69" s="1238"/>
      <c r="R69" s="1220"/>
      <c r="S69" s="41" t="s">
        <v>3985</v>
      </c>
      <c r="T69" s="241" t="s">
        <v>3834</v>
      </c>
      <c r="U69" s="241" t="s">
        <v>3839</v>
      </c>
      <c r="V69" s="241" t="s">
        <v>3843</v>
      </c>
      <c r="W69" s="41" t="s">
        <v>3986</v>
      </c>
      <c r="X69" s="34">
        <v>44621</v>
      </c>
      <c r="Y69" s="34">
        <v>44772</v>
      </c>
      <c r="Z69" s="34"/>
      <c r="AA69" s="34"/>
      <c r="AB69" s="1220"/>
      <c r="AC69" s="1241"/>
      <c r="AD69" s="303">
        <f t="shared" si="27"/>
        <v>0</v>
      </c>
      <c r="AE69" s="303">
        <f t="shared" si="27"/>
        <v>0</v>
      </c>
      <c r="AF69" s="303">
        <f t="shared" si="27"/>
        <v>0</v>
      </c>
      <c r="AG69" s="303">
        <f t="shared" si="27"/>
        <v>0</v>
      </c>
      <c r="AH69" s="303">
        <f t="shared" si="27"/>
        <v>0</v>
      </c>
      <c r="AI69" s="303">
        <f t="shared" si="27"/>
        <v>0</v>
      </c>
      <c r="AJ69" s="303">
        <f t="shared" si="27"/>
        <v>0</v>
      </c>
      <c r="AK69" s="1220"/>
      <c r="AL69" s="1244"/>
      <c r="AM69" s="303">
        <f t="shared" si="2"/>
        <v>0</v>
      </c>
      <c r="AN69" s="311"/>
      <c r="AO69" s="311"/>
      <c r="AP69" s="311"/>
      <c r="AQ69" s="311"/>
      <c r="AR69" s="311"/>
      <c r="AS69" s="311"/>
      <c r="AT69" s="1220"/>
      <c r="AU69" s="1247"/>
      <c r="AV69" s="303">
        <f t="shared" si="3"/>
        <v>0</v>
      </c>
      <c r="AW69" s="311"/>
      <c r="AX69" s="311"/>
      <c r="AY69" s="311"/>
      <c r="AZ69" s="311"/>
      <c r="BA69" s="311"/>
      <c r="BB69" s="311"/>
      <c r="BC69" s="1220"/>
      <c r="BD69" s="1250"/>
      <c r="BE69" s="303">
        <f t="shared" si="4"/>
        <v>0</v>
      </c>
      <c r="BF69" s="311"/>
      <c r="BG69" s="311"/>
      <c r="BH69" s="311"/>
      <c r="BI69" s="311"/>
      <c r="BJ69" s="311"/>
      <c r="BK69" s="311"/>
      <c r="BL69" s="1220"/>
      <c r="BM69" s="1253"/>
      <c r="BN69" s="303">
        <f t="shared" si="5"/>
        <v>0</v>
      </c>
      <c r="BO69" s="311"/>
      <c r="BP69" s="311"/>
      <c r="BQ69" s="311"/>
      <c r="BR69" s="311"/>
      <c r="BS69" s="311"/>
      <c r="BT69" s="311"/>
      <c r="BU69" s="1207"/>
      <c r="BV69" s="1208"/>
      <c r="BW69" s="1208"/>
      <c r="BX69" s="1208"/>
      <c r="BY69" s="1208"/>
      <c r="BZ69" s="1208"/>
      <c r="CA69" s="1208"/>
      <c r="CB69" s="1208"/>
      <c r="CC69" s="1209"/>
    </row>
    <row r="70" spans="1:81" s="58" customFormat="1" ht="40.15" customHeight="1" x14ac:dyDescent="0.25">
      <c r="A70" s="37"/>
      <c r="B70" s="1279"/>
      <c r="C70" s="1315"/>
      <c r="D70" s="1097"/>
      <c r="E70" s="1094"/>
      <c r="F70" s="1094"/>
      <c r="G70" s="1094"/>
      <c r="H70" s="1094"/>
      <c r="I70" s="1094"/>
      <c r="J70" s="1220"/>
      <c r="K70" s="1217"/>
      <c r="L70" s="1223"/>
      <c r="M70" s="1226"/>
      <c r="N70" s="1229"/>
      <c r="O70" s="1232"/>
      <c r="P70" s="1235"/>
      <c r="Q70" s="1238"/>
      <c r="R70" s="1220"/>
      <c r="S70" s="41" t="s">
        <v>3987</v>
      </c>
      <c r="T70" s="241" t="s">
        <v>3834</v>
      </c>
      <c r="U70" s="241" t="s">
        <v>3839</v>
      </c>
      <c r="V70" s="241" t="s">
        <v>3842</v>
      </c>
      <c r="W70" s="41" t="s">
        <v>3988</v>
      </c>
      <c r="X70" s="34">
        <v>44681</v>
      </c>
      <c r="Y70" s="34">
        <v>44895</v>
      </c>
      <c r="Z70" s="34"/>
      <c r="AA70" s="34"/>
      <c r="AB70" s="1220"/>
      <c r="AC70" s="1241"/>
      <c r="AD70" s="303">
        <f t="shared" si="27"/>
        <v>0</v>
      </c>
      <c r="AE70" s="303">
        <f t="shared" si="27"/>
        <v>0</v>
      </c>
      <c r="AF70" s="303">
        <f t="shared" si="27"/>
        <v>0</v>
      </c>
      <c r="AG70" s="303">
        <f t="shared" si="27"/>
        <v>0</v>
      </c>
      <c r="AH70" s="303">
        <f t="shared" si="27"/>
        <v>0</v>
      </c>
      <c r="AI70" s="303">
        <f t="shared" si="27"/>
        <v>0</v>
      </c>
      <c r="AJ70" s="303">
        <f t="shared" si="27"/>
        <v>0</v>
      </c>
      <c r="AK70" s="1220"/>
      <c r="AL70" s="1244"/>
      <c r="AM70" s="303">
        <f t="shared" si="2"/>
        <v>0</v>
      </c>
      <c r="AN70" s="311"/>
      <c r="AO70" s="311"/>
      <c r="AP70" s="311"/>
      <c r="AQ70" s="311"/>
      <c r="AR70" s="311"/>
      <c r="AS70" s="311"/>
      <c r="AT70" s="1220"/>
      <c r="AU70" s="1247"/>
      <c r="AV70" s="303">
        <f t="shared" si="3"/>
        <v>0</v>
      </c>
      <c r="AW70" s="311"/>
      <c r="AX70" s="311"/>
      <c r="AY70" s="311"/>
      <c r="AZ70" s="311"/>
      <c r="BA70" s="311"/>
      <c r="BB70" s="311"/>
      <c r="BC70" s="1220"/>
      <c r="BD70" s="1250"/>
      <c r="BE70" s="303">
        <f t="shared" si="4"/>
        <v>0</v>
      </c>
      <c r="BF70" s="311"/>
      <c r="BG70" s="311"/>
      <c r="BH70" s="311"/>
      <c r="BI70" s="311"/>
      <c r="BJ70" s="311"/>
      <c r="BK70" s="311"/>
      <c r="BL70" s="1220"/>
      <c r="BM70" s="1253"/>
      <c r="BN70" s="303">
        <f t="shared" si="5"/>
        <v>0</v>
      </c>
      <c r="BO70" s="311"/>
      <c r="BP70" s="311"/>
      <c r="BQ70" s="311"/>
      <c r="BR70" s="311"/>
      <c r="BS70" s="311"/>
      <c r="BT70" s="311"/>
      <c r="BU70" s="1207"/>
      <c r="BV70" s="1208"/>
      <c r="BW70" s="1208"/>
      <c r="BX70" s="1208"/>
      <c r="BY70" s="1208"/>
      <c r="BZ70" s="1208"/>
      <c r="CA70" s="1208"/>
      <c r="CB70" s="1208"/>
      <c r="CC70" s="1209"/>
    </row>
    <row r="71" spans="1:81" s="58" customFormat="1" ht="40.15" customHeight="1" thickBot="1" x14ac:dyDescent="0.3">
      <c r="A71" s="37"/>
      <c r="B71" s="1279"/>
      <c r="C71" s="1315"/>
      <c r="D71" s="1098"/>
      <c r="E71" s="1095"/>
      <c r="F71" s="1095"/>
      <c r="G71" s="1095"/>
      <c r="H71" s="1095"/>
      <c r="I71" s="1095"/>
      <c r="J71" s="1221"/>
      <c r="K71" s="1218"/>
      <c r="L71" s="1224"/>
      <c r="M71" s="1227"/>
      <c r="N71" s="1230"/>
      <c r="O71" s="1233"/>
      <c r="P71" s="1236"/>
      <c r="Q71" s="1239"/>
      <c r="R71" s="1221"/>
      <c r="S71" s="234" t="s">
        <v>3989</v>
      </c>
      <c r="T71" s="242" t="s">
        <v>3834</v>
      </c>
      <c r="U71" s="242" t="s">
        <v>3839</v>
      </c>
      <c r="V71" s="242" t="s">
        <v>3842</v>
      </c>
      <c r="W71" s="234" t="s">
        <v>3990</v>
      </c>
      <c r="X71" s="305">
        <v>44681</v>
      </c>
      <c r="Y71" s="305">
        <v>44895</v>
      </c>
      <c r="Z71" s="305"/>
      <c r="AA71" s="305"/>
      <c r="AB71" s="1221"/>
      <c r="AC71" s="1242"/>
      <c r="AD71" s="306">
        <f t="shared" si="27"/>
        <v>0</v>
      </c>
      <c r="AE71" s="306">
        <f t="shared" si="27"/>
        <v>0</v>
      </c>
      <c r="AF71" s="306">
        <f t="shared" si="27"/>
        <v>0</v>
      </c>
      <c r="AG71" s="306">
        <f t="shared" si="27"/>
        <v>0</v>
      </c>
      <c r="AH71" s="306">
        <f t="shared" si="27"/>
        <v>0</v>
      </c>
      <c r="AI71" s="306">
        <f t="shared" si="27"/>
        <v>0</v>
      </c>
      <c r="AJ71" s="306">
        <f t="shared" si="27"/>
        <v>0</v>
      </c>
      <c r="AK71" s="1221"/>
      <c r="AL71" s="1245"/>
      <c r="AM71" s="306">
        <f t="shared" si="2"/>
        <v>0</v>
      </c>
      <c r="AN71" s="50"/>
      <c r="AO71" s="50"/>
      <c r="AP71" s="50"/>
      <c r="AQ71" s="50"/>
      <c r="AR71" s="50"/>
      <c r="AS71" s="50"/>
      <c r="AT71" s="1221"/>
      <c r="AU71" s="1248"/>
      <c r="AV71" s="306">
        <f t="shared" si="3"/>
        <v>0</v>
      </c>
      <c r="AW71" s="50"/>
      <c r="AX71" s="50"/>
      <c r="AY71" s="50"/>
      <c r="AZ71" s="50"/>
      <c r="BA71" s="50"/>
      <c r="BB71" s="50"/>
      <c r="BC71" s="1221"/>
      <c r="BD71" s="1251"/>
      <c r="BE71" s="306">
        <f t="shared" si="4"/>
        <v>0</v>
      </c>
      <c r="BF71" s="50"/>
      <c r="BG71" s="50"/>
      <c r="BH71" s="50"/>
      <c r="BI71" s="50"/>
      <c r="BJ71" s="50"/>
      <c r="BK71" s="50"/>
      <c r="BL71" s="1221"/>
      <c r="BM71" s="1254"/>
      <c r="BN71" s="306">
        <f t="shared" si="5"/>
        <v>0</v>
      </c>
      <c r="BO71" s="50"/>
      <c r="BP71" s="50"/>
      <c r="BQ71" s="50"/>
      <c r="BR71" s="50"/>
      <c r="BS71" s="50"/>
      <c r="BT71" s="50"/>
      <c r="BU71" s="1210"/>
      <c r="BV71" s="1211"/>
      <c r="BW71" s="1211"/>
      <c r="BX71" s="1211"/>
      <c r="BY71" s="1211"/>
      <c r="BZ71" s="1211"/>
      <c r="CA71" s="1211"/>
      <c r="CB71" s="1211"/>
      <c r="CC71" s="1212"/>
    </row>
    <row r="72" spans="1:81" s="58" customFormat="1" ht="40.15" customHeight="1" thickTop="1" x14ac:dyDescent="0.25">
      <c r="A72" s="37"/>
      <c r="B72" s="1279"/>
      <c r="C72" s="1315"/>
      <c r="D72" s="1096">
        <v>2201</v>
      </c>
      <c r="E72" s="1093" t="s">
        <v>3876</v>
      </c>
      <c r="F72" s="1093"/>
      <c r="G72" s="1093"/>
      <c r="H72" s="1093"/>
      <c r="I72" s="1093"/>
      <c r="J72" s="1219">
        <v>12</v>
      </c>
      <c r="K72" s="1216" t="str">
        <f>+[2]Metas!K16</f>
        <v>% Sistema de medición de la calidad en el educación inicial implementado</v>
      </c>
      <c r="L72" s="1222">
        <v>0</v>
      </c>
      <c r="M72" s="1225">
        <f>SUM(N72:Q72)</f>
        <v>0</v>
      </c>
      <c r="N72" s="1228"/>
      <c r="O72" s="1231"/>
      <c r="P72" s="1234">
        <v>0</v>
      </c>
      <c r="Q72" s="1237">
        <v>0</v>
      </c>
      <c r="R72" s="1219">
        <f t="shared" ref="R72" si="63">+$J72</f>
        <v>12</v>
      </c>
      <c r="S72" s="233"/>
      <c r="T72" s="240"/>
      <c r="U72" s="240"/>
      <c r="V72" s="240"/>
      <c r="W72" s="233"/>
      <c r="X72" s="307"/>
      <c r="Y72" s="307"/>
      <c r="Z72" s="307"/>
      <c r="AA72" s="307"/>
      <c r="AB72" s="1219">
        <f t="shared" ref="AB72" si="64">+$J72</f>
        <v>12</v>
      </c>
      <c r="AC72" s="1240">
        <f t="shared" ref="AC72" si="65">+L72</f>
        <v>0</v>
      </c>
      <c r="AD72" s="308">
        <f t="shared" si="27"/>
        <v>35</v>
      </c>
      <c r="AE72" s="308">
        <f t="shared" si="27"/>
        <v>10</v>
      </c>
      <c r="AF72" s="308">
        <f t="shared" si="27"/>
        <v>0</v>
      </c>
      <c r="AG72" s="308">
        <f t="shared" si="27"/>
        <v>0</v>
      </c>
      <c r="AH72" s="308">
        <f t="shared" si="27"/>
        <v>0</v>
      </c>
      <c r="AI72" s="308">
        <f t="shared" si="27"/>
        <v>15</v>
      </c>
      <c r="AJ72" s="308">
        <f t="shared" si="27"/>
        <v>10</v>
      </c>
      <c r="AK72" s="1219">
        <f t="shared" ref="AK72" si="66">+$J72</f>
        <v>12</v>
      </c>
      <c r="AL72" s="1243">
        <f>+N72</f>
        <v>0</v>
      </c>
      <c r="AM72" s="308">
        <f t="shared" si="2"/>
        <v>0</v>
      </c>
      <c r="AN72" s="48"/>
      <c r="AO72" s="48"/>
      <c r="AP72" s="48"/>
      <c r="AQ72" s="48"/>
      <c r="AR72" s="48"/>
      <c r="AS72" s="48"/>
      <c r="AT72" s="1219">
        <f t="shared" ref="AT72" si="67">+$J72</f>
        <v>12</v>
      </c>
      <c r="AU72" s="1246">
        <f>+O72</f>
        <v>0</v>
      </c>
      <c r="AV72" s="308">
        <f t="shared" si="3"/>
        <v>0</v>
      </c>
      <c r="AW72" s="48"/>
      <c r="AX72" s="48"/>
      <c r="AY72" s="48"/>
      <c r="AZ72" s="48"/>
      <c r="BA72" s="48"/>
      <c r="BB72" s="48"/>
      <c r="BC72" s="1219">
        <f t="shared" ref="BC72" si="68">+$J72</f>
        <v>12</v>
      </c>
      <c r="BD72" s="1249">
        <f>+P72</f>
        <v>0</v>
      </c>
      <c r="BE72" s="308">
        <f t="shared" si="4"/>
        <v>0</v>
      </c>
      <c r="BF72" s="48"/>
      <c r="BG72" s="48"/>
      <c r="BH72" s="48"/>
      <c r="BI72" s="48"/>
      <c r="BJ72" s="48"/>
      <c r="BK72" s="48"/>
      <c r="BL72" s="1219">
        <f t="shared" ref="BL72" si="69">+$J72</f>
        <v>12</v>
      </c>
      <c r="BM72" s="1252">
        <f>+Q72</f>
        <v>0</v>
      </c>
      <c r="BN72" s="308">
        <f t="shared" si="5"/>
        <v>35</v>
      </c>
      <c r="BO72" s="48">
        <v>10</v>
      </c>
      <c r="BP72" s="48"/>
      <c r="BQ72" s="48"/>
      <c r="BR72" s="48"/>
      <c r="BS72" s="48">
        <v>15</v>
      </c>
      <c r="BT72" s="48">
        <v>10</v>
      </c>
      <c r="BU72" s="1204"/>
      <c r="BV72" s="1205"/>
      <c r="BW72" s="1205"/>
      <c r="BX72" s="1205"/>
      <c r="BY72" s="1205"/>
      <c r="BZ72" s="1205"/>
      <c r="CA72" s="1205"/>
      <c r="CB72" s="1205"/>
      <c r="CC72" s="1206"/>
    </row>
    <row r="73" spans="1:81" s="58" customFormat="1" ht="40.15" customHeight="1" x14ac:dyDescent="0.25">
      <c r="A73" s="37"/>
      <c r="B73" s="1279"/>
      <c r="C73" s="1315"/>
      <c r="D73" s="1097"/>
      <c r="E73" s="1094"/>
      <c r="F73" s="1094"/>
      <c r="G73" s="1094"/>
      <c r="H73" s="1094"/>
      <c r="I73" s="1094"/>
      <c r="J73" s="1220"/>
      <c r="K73" s="1217"/>
      <c r="L73" s="1223"/>
      <c r="M73" s="1226"/>
      <c r="N73" s="1229"/>
      <c r="O73" s="1232"/>
      <c r="P73" s="1235"/>
      <c r="Q73" s="1238"/>
      <c r="R73" s="1220"/>
      <c r="S73" s="41"/>
      <c r="T73" s="241"/>
      <c r="U73" s="241"/>
      <c r="V73" s="241"/>
      <c r="W73" s="41"/>
      <c r="X73" s="34"/>
      <c r="Y73" s="34"/>
      <c r="Z73" s="34"/>
      <c r="AA73" s="34"/>
      <c r="AB73" s="1220"/>
      <c r="AC73" s="1241"/>
      <c r="AD73" s="303">
        <f t="shared" si="27"/>
        <v>0</v>
      </c>
      <c r="AE73" s="303">
        <f t="shared" si="27"/>
        <v>0</v>
      </c>
      <c r="AF73" s="303">
        <f t="shared" si="27"/>
        <v>0</v>
      </c>
      <c r="AG73" s="303">
        <f t="shared" si="27"/>
        <v>0</v>
      </c>
      <c r="AH73" s="303">
        <f t="shared" si="27"/>
        <v>0</v>
      </c>
      <c r="AI73" s="303">
        <f t="shared" si="27"/>
        <v>0</v>
      </c>
      <c r="AJ73" s="303">
        <f t="shared" si="27"/>
        <v>0</v>
      </c>
      <c r="AK73" s="1220"/>
      <c r="AL73" s="1244"/>
      <c r="AM73" s="303">
        <f t="shared" si="2"/>
        <v>0</v>
      </c>
      <c r="AN73" s="311"/>
      <c r="AO73" s="311"/>
      <c r="AP73" s="311"/>
      <c r="AQ73" s="311"/>
      <c r="AR73" s="311"/>
      <c r="AS73" s="311"/>
      <c r="AT73" s="1220"/>
      <c r="AU73" s="1247"/>
      <c r="AV73" s="303">
        <f t="shared" si="3"/>
        <v>0</v>
      </c>
      <c r="AW73" s="311"/>
      <c r="AX73" s="311"/>
      <c r="AY73" s="311"/>
      <c r="AZ73" s="311"/>
      <c r="BA73" s="311"/>
      <c r="BB73" s="311"/>
      <c r="BC73" s="1220"/>
      <c r="BD73" s="1250"/>
      <c r="BE73" s="303">
        <f t="shared" si="4"/>
        <v>0</v>
      </c>
      <c r="BF73" s="311"/>
      <c r="BG73" s="311"/>
      <c r="BH73" s="311"/>
      <c r="BI73" s="311"/>
      <c r="BJ73" s="311"/>
      <c r="BK73" s="311"/>
      <c r="BL73" s="1220"/>
      <c r="BM73" s="1253"/>
      <c r="BN73" s="303">
        <f t="shared" si="5"/>
        <v>0</v>
      </c>
      <c r="BO73" s="311"/>
      <c r="BP73" s="311"/>
      <c r="BQ73" s="311"/>
      <c r="BR73" s="311"/>
      <c r="BS73" s="311"/>
      <c r="BT73" s="311"/>
      <c r="BU73" s="1207"/>
      <c r="BV73" s="1208"/>
      <c r="BW73" s="1208"/>
      <c r="BX73" s="1208"/>
      <c r="BY73" s="1208"/>
      <c r="BZ73" s="1208"/>
      <c r="CA73" s="1208"/>
      <c r="CB73" s="1208"/>
      <c r="CC73" s="1209"/>
    </row>
    <row r="74" spans="1:81" s="58" customFormat="1" ht="40.15" customHeight="1" x14ac:dyDescent="0.25">
      <c r="A74" s="37"/>
      <c r="B74" s="1279"/>
      <c r="C74" s="1315"/>
      <c r="D74" s="1097"/>
      <c r="E74" s="1094"/>
      <c r="F74" s="1094"/>
      <c r="G74" s="1094"/>
      <c r="H74" s="1094"/>
      <c r="I74" s="1094"/>
      <c r="J74" s="1220"/>
      <c r="K74" s="1217"/>
      <c r="L74" s="1223"/>
      <c r="M74" s="1226"/>
      <c r="N74" s="1229"/>
      <c r="O74" s="1232"/>
      <c r="P74" s="1235"/>
      <c r="Q74" s="1238"/>
      <c r="R74" s="1220"/>
      <c r="S74" s="41"/>
      <c r="T74" s="241"/>
      <c r="U74" s="241"/>
      <c r="V74" s="241"/>
      <c r="W74" s="41"/>
      <c r="X74" s="34"/>
      <c r="Y74" s="34"/>
      <c r="Z74" s="34"/>
      <c r="AA74" s="34"/>
      <c r="AB74" s="1220"/>
      <c r="AC74" s="1241"/>
      <c r="AD74" s="303">
        <f t="shared" si="27"/>
        <v>0</v>
      </c>
      <c r="AE74" s="303">
        <f t="shared" si="27"/>
        <v>0</v>
      </c>
      <c r="AF74" s="303">
        <f t="shared" si="27"/>
        <v>0</v>
      </c>
      <c r="AG74" s="303">
        <f t="shared" si="27"/>
        <v>0</v>
      </c>
      <c r="AH74" s="303">
        <f t="shared" si="27"/>
        <v>0</v>
      </c>
      <c r="AI74" s="303">
        <f t="shared" si="27"/>
        <v>0</v>
      </c>
      <c r="AJ74" s="303">
        <f t="shared" si="27"/>
        <v>0</v>
      </c>
      <c r="AK74" s="1220"/>
      <c r="AL74" s="1244"/>
      <c r="AM74" s="303">
        <f t="shared" si="2"/>
        <v>0</v>
      </c>
      <c r="AN74" s="311"/>
      <c r="AO74" s="311"/>
      <c r="AP74" s="311"/>
      <c r="AQ74" s="311"/>
      <c r="AR74" s="311"/>
      <c r="AS74" s="311"/>
      <c r="AT74" s="1220"/>
      <c r="AU74" s="1247"/>
      <c r="AV74" s="303">
        <f t="shared" si="3"/>
        <v>0</v>
      </c>
      <c r="AW74" s="311"/>
      <c r="AX74" s="311"/>
      <c r="AY74" s="311"/>
      <c r="AZ74" s="311"/>
      <c r="BA74" s="311"/>
      <c r="BB74" s="311"/>
      <c r="BC74" s="1220"/>
      <c r="BD74" s="1250"/>
      <c r="BE74" s="303">
        <f t="shared" si="4"/>
        <v>0</v>
      </c>
      <c r="BF74" s="311"/>
      <c r="BG74" s="311"/>
      <c r="BH74" s="311"/>
      <c r="BI74" s="311"/>
      <c r="BJ74" s="311"/>
      <c r="BK74" s="311"/>
      <c r="BL74" s="1220"/>
      <c r="BM74" s="1253"/>
      <c r="BN74" s="303">
        <f t="shared" si="5"/>
        <v>0</v>
      </c>
      <c r="BO74" s="311"/>
      <c r="BP74" s="311"/>
      <c r="BQ74" s="311"/>
      <c r="BR74" s="311"/>
      <c r="BS74" s="311"/>
      <c r="BT74" s="311"/>
      <c r="BU74" s="1207"/>
      <c r="BV74" s="1208"/>
      <c r="BW74" s="1208"/>
      <c r="BX74" s="1208"/>
      <c r="BY74" s="1208"/>
      <c r="BZ74" s="1208"/>
      <c r="CA74" s="1208"/>
      <c r="CB74" s="1208"/>
      <c r="CC74" s="1209"/>
    </row>
    <row r="75" spans="1:81" s="58" customFormat="1" ht="40.15" customHeight="1" thickBot="1" x14ac:dyDescent="0.3">
      <c r="A75" s="37"/>
      <c r="B75" s="1298"/>
      <c r="C75" s="1316"/>
      <c r="D75" s="1098"/>
      <c r="E75" s="1095"/>
      <c r="F75" s="1095"/>
      <c r="G75" s="1095"/>
      <c r="H75" s="1095"/>
      <c r="I75" s="1095"/>
      <c r="J75" s="1221"/>
      <c r="K75" s="1218"/>
      <c r="L75" s="1224"/>
      <c r="M75" s="1227"/>
      <c r="N75" s="1230"/>
      <c r="O75" s="1233"/>
      <c r="P75" s="1236"/>
      <c r="Q75" s="1239"/>
      <c r="R75" s="1221"/>
      <c r="S75" s="234"/>
      <c r="T75" s="242"/>
      <c r="U75" s="242"/>
      <c r="V75" s="242"/>
      <c r="W75" s="234"/>
      <c r="X75" s="305"/>
      <c r="Y75" s="305"/>
      <c r="Z75" s="305"/>
      <c r="AA75" s="305"/>
      <c r="AB75" s="1221"/>
      <c r="AC75" s="1242"/>
      <c r="AD75" s="306">
        <f t="shared" si="27"/>
        <v>0</v>
      </c>
      <c r="AE75" s="306">
        <f t="shared" si="27"/>
        <v>0</v>
      </c>
      <c r="AF75" s="306">
        <f t="shared" si="27"/>
        <v>0</v>
      </c>
      <c r="AG75" s="306">
        <f t="shared" si="27"/>
        <v>0</v>
      </c>
      <c r="AH75" s="306">
        <f t="shared" si="27"/>
        <v>0</v>
      </c>
      <c r="AI75" s="306">
        <f t="shared" si="27"/>
        <v>0</v>
      </c>
      <c r="AJ75" s="306">
        <f t="shared" si="27"/>
        <v>0</v>
      </c>
      <c r="AK75" s="1221"/>
      <c r="AL75" s="1245"/>
      <c r="AM75" s="306">
        <f t="shared" si="2"/>
        <v>0</v>
      </c>
      <c r="AN75" s="50"/>
      <c r="AO75" s="50"/>
      <c r="AP75" s="50"/>
      <c r="AQ75" s="50"/>
      <c r="AR75" s="50"/>
      <c r="AS75" s="50"/>
      <c r="AT75" s="1221"/>
      <c r="AU75" s="1248"/>
      <c r="AV75" s="306">
        <f t="shared" si="3"/>
        <v>0</v>
      </c>
      <c r="AW75" s="50"/>
      <c r="AX75" s="50"/>
      <c r="AY75" s="50"/>
      <c r="AZ75" s="50"/>
      <c r="BA75" s="50"/>
      <c r="BB75" s="50"/>
      <c r="BC75" s="1221"/>
      <c r="BD75" s="1251"/>
      <c r="BE75" s="306">
        <f t="shared" si="4"/>
        <v>0</v>
      </c>
      <c r="BF75" s="50"/>
      <c r="BG75" s="50"/>
      <c r="BH75" s="50"/>
      <c r="BI75" s="50"/>
      <c r="BJ75" s="50"/>
      <c r="BK75" s="50"/>
      <c r="BL75" s="1221"/>
      <c r="BM75" s="1254"/>
      <c r="BN75" s="306">
        <f t="shared" si="5"/>
        <v>0</v>
      </c>
      <c r="BO75" s="50"/>
      <c r="BP75" s="50"/>
      <c r="BQ75" s="50"/>
      <c r="BR75" s="50"/>
      <c r="BS75" s="50"/>
      <c r="BT75" s="50"/>
      <c r="BU75" s="1210"/>
      <c r="BV75" s="1211"/>
      <c r="BW75" s="1211"/>
      <c r="BX75" s="1211"/>
      <c r="BY75" s="1211"/>
      <c r="BZ75" s="1211"/>
      <c r="CA75" s="1211"/>
      <c r="CB75" s="1211"/>
      <c r="CC75" s="1212"/>
    </row>
    <row r="76" spans="1:81" s="58" customFormat="1" ht="40.15" customHeight="1" thickTop="1" x14ac:dyDescent="0.25">
      <c r="A76" s="37"/>
      <c r="B76" s="1317" t="s">
        <v>38</v>
      </c>
      <c r="C76" s="1314" t="s">
        <v>41</v>
      </c>
      <c r="D76" s="1096">
        <v>2201</v>
      </c>
      <c r="E76" s="1093" t="s">
        <v>3876</v>
      </c>
      <c r="F76" s="1093"/>
      <c r="G76" s="1093"/>
      <c r="H76" s="1093"/>
      <c r="I76" s="1093"/>
      <c r="J76" s="1219">
        <v>13</v>
      </c>
      <c r="K76" s="1216" t="str">
        <f>+[2]Metas!K18</f>
        <v>Plan departamental de infraestructura educativa del Departamento formulado y en implementación</v>
      </c>
      <c r="L76" s="1222">
        <v>0.5</v>
      </c>
      <c r="M76" s="1225">
        <f t="shared" ref="M76:M96" si="70">SUM(N76:Q76)</f>
        <v>0.5</v>
      </c>
      <c r="N76" s="1228"/>
      <c r="O76" s="1231"/>
      <c r="P76" s="1234"/>
      <c r="Q76" s="1237">
        <v>0.5</v>
      </c>
      <c r="R76" s="1219">
        <f t="shared" ref="R76" si="71">+$J76</f>
        <v>13</v>
      </c>
      <c r="S76" s="233" t="s">
        <v>3991</v>
      </c>
      <c r="T76" s="240" t="s">
        <v>3834</v>
      </c>
      <c r="U76" s="240" t="s">
        <v>3839</v>
      </c>
      <c r="V76" s="240" t="s">
        <v>3843</v>
      </c>
      <c r="W76" s="233" t="s">
        <v>3992</v>
      </c>
      <c r="X76" s="307">
        <v>44621</v>
      </c>
      <c r="Y76" s="307">
        <v>44620</v>
      </c>
      <c r="Z76" s="307"/>
      <c r="AA76" s="307"/>
      <c r="AB76" s="1219">
        <f t="shared" ref="AB76" si="72">+$J76</f>
        <v>13</v>
      </c>
      <c r="AC76" s="1240">
        <f t="shared" ref="AC76" si="73">+L76</f>
        <v>0.5</v>
      </c>
      <c r="AD76" s="308">
        <f t="shared" si="27"/>
        <v>0</v>
      </c>
      <c r="AE76" s="308">
        <f t="shared" si="27"/>
        <v>0</v>
      </c>
      <c r="AF76" s="308">
        <f t="shared" si="27"/>
        <v>0</v>
      </c>
      <c r="AG76" s="308">
        <f t="shared" si="27"/>
        <v>0</v>
      </c>
      <c r="AH76" s="308">
        <f t="shared" si="27"/>
        <v>0</v>
      </c>
      <c r="AI76" s="308">
        <f t="shared" si="27"/>
        <v>0</v>
      </c>
      <c r="AJ76" s="308">
        <f t="shared" si="27"/>
        <v>0</v>
      </c>
      <c r="AK76" s="1219">
        <f t="shared" ref="AK76" si="74">+$J76</f>
        <v>13</v>
      </c>
      <c r="AL76" s="1243">
        <f t="shared" ref="AL76:AL96" si="75">+N76</f>
        <v>0</v>
      </c>
      <c r="AM76" s="308">
        <f t="shared" si="2"/>
        <v>0</v>
      </c>
      <c r="AN76" s="48"/>
      <c r="AO76" s="48"/>
      <c r="AP76" s="48"/>
      <c r="AQ76" s="48"/>
      <c r="AR76" s="48"/>
      <c r="AS76" s="48"/>
      <c r="AT76" s="1219">
        <f t="shared" ref="AT76" si="76">+$J76</f>
        <v>13</v>
      </c>
      <c r="AU76" s="1246">
        <f t="shared" ref="AU76:AU96" si="77">+O76</f>
        <v>0</v>
      </c>
      <c r="AV76" s="308">
        <f t="shared" si="3"/>
        <v>0</v>
      </c>
      <c r="AW76" s="48"/>
      <c r="AX76" s="48"/>
      <c r="AY76" s="48"/>
      <c r="AZ76" s="48"/>
      <c r="BA76" s="48"/>
      <c r="BB76" s="48"/>
      <c r="BC76" s="1219">
        <f t="shared" ref="BC76" si="78">+$J76</f>
        <v>13</v>
      </c>
      <c r="BD76" s="1249">
        <f t="shared" ref="BD76:BD96" si="79">+P76</f>
        <v>0</v>
      </c>
      <c r="BE76" s="308">
        <f t="shared" si="4"/>
        <v>0</v>
      </c>
      <c r="BF76" s="48"/>
      <c r="BG76" s="48"/>
      <c r="BH76" s="48"/>
      <c r="BI76" s="48"/>
      <c r="BJ76" s="48"/>
      <c r="BK76" s="48"/>
      <c r="BL76" s="1219">
        <f t="shared" ref="BL76" si="80">+$J76</f>
        <v>13</v>
      </c>
      <c r="BM76" s="1252">
        <f t="shared" ref="BM76:BM96" si="81">+Q76</f>
        <v>0.5</v>
      </c>
      <c r="BN76" s="308">
        <f t="shared" si="5"/>
        <v>0</v>
      </c>
      <c r="BO76" s="48"/>
      <c r="BP76" s="48"/>
      <c r="BQ76" s="48"/>
      <c r="BR76" s="48"/>
      <c r="BS76" s="48"/>
      <c r="BT76" s="48"/>
      <c r="BU76" s="1204"/>
      <c r="BV76" s="1205"/>
      <c r="BW76" s="1205"/>
      <c r="BX76" s="1205"/>
      <c r="BY76" s="1205"/>
      <c r="BZ76" s="1205"/>
      <c r="CA76" s="1205"/>
      <c r="CB76" s="1205"/>
      <c r="CC76" s="1206"/>
    </row>
    <row r="77" spans="1:81" s="58" customFormat="1" ht="40.15" customHeight="1" x14ac:dyDescent="0.25">
      <c r="A77" s="37"/>
      <c r="B77" s="1318"/>
      <c r="C77" s="1315"/>
      <c r="D77" s="1097"/>
      <c r="E77" s="1094"/>
      <c r="F77" s="1094"/>
      <c r="G77" s="1094"/>
      <c r="H77" s="1094"/>
      <c r="I77" s="1094"/>
      <c r="J77" s="1220"/>
      <c r="K77" s="1217"/>
      <c r="L77" s="1223"/>
      <c r="M77" s="1226"/>
      <c r="N77" s="1229"/>
      <c r="O77" s="1232"/>
      <c r="P77" s="1235"/>
      <c r="Q77" s="1238"/>
      <c r="R77" s="1220"/>
      <c r="S77" s="41" t="s">
        <v>3993</v>
      </c>
      <c r="T77" s="241" t="s">
        <v>3834</v>
      </c>
      <c r="U77" s="241" t="s">
        <v>3839</v>
      </c>
      <c r="V77" s="241" t="s">
        <v>3843</v>
      </c>
      <c r="W77" s="41" t="s">
        <v>3994</v>
      </c>
      <c r="X77" s="34">
        <v>44621</v>
      </c>
      <c r="Y77" s="34">
        <v>44742</v>
      </c>
      <c r="Z77" s="34"/>
      <c r="AA77" s="34"/>
      <c r="AB77" s="1220"/>
      <c r="AC77" s="1241"/>
      <c r="AD77" s="303">
        <f t="shared" si="27"/>
        <v>0</v>
      </c>
      <c r="AE77" s="303">
        <f t="shared" si="27"/>
        <v>0</v>
      </c>
      <c r="AF77" s="303">
        <f t="shared" si="27"/>
        <v>0</v>
      </c>
      <c r="AG77" s="303">
        <f t="shared" si="27"/>
        <v>0</v>
      </c>
      <c r="AH77" s="303">
        <f t="shared" si="27"/>
        <v>0</v>
      </c>
      <c r="AI77" s="303">
        <f t="shared" si="27"/>
        <v>0</v>
      </c>
      <c r="AJ77" s="303">
        <f t="shared" si="27"/>
        <v>0</v>
      </c>
      <c r="AK77" s="1220"/>
      <c r="AL77" s="1244"/>
      <c r="AM77" s="303">
        <f t="shared" si="2"/>
        <v>0</v>
      </c>
      <c r="AN77" s="311"/>
      <c r="AO77" s="311"/>
      <c r="AP77" s="311"/>
      <c r="AQ77" s="311"/>
      <c r="AR77" s="311"/>
      <c r="AS77" s="311"/>
      <c r="AT77" s="1220"/>
      <c r="AU77" s="1247"/>
      <c r="AV77" s="303">
        <f t="shared" si="3"/>
        <v>0</v>
      </c>
      <c r="AW77" s="311"/>
      <c r="AX77" s="311"/>
      <c r="AY77" s="311"/>
      <c r="AZ77" s="311"/>
      <c r="BA77" s="311"/>
      <c r="BB77" s="311"/>
      <c r="BC77" s="1220"/>
      <c r="BD77" s="1250"/>
      <c r="BE77" s="303">
        <f t="shared" si="4"/>
        <v>0</v>
      </c>
      <c r="BF77" s="311"/>
      <c r="BG77" s="311"/>
      <c r="BH77" s="311"/>
      <c r="BI77" s="311"/>
      <c r="BJ77" s="311"/>
      <c r="BK77" s="311"/>
      <c r="BL77" s="1220"/>
      <c r="BM77" s="1253"/>
      <c r="BN77" s="303">
        <f t="shared" si="5"/>
        <v>0</v>
      </c>
      <c r="BO77" s="311"/>
      <c r="BP77" s="311"/>
      <c r="BQ77" s="311"/>
      <c r="BR77" s="311"/>
      <c r="BS77" s="311"/>
      <c r="BT77" s="311"/>
      <c r="BU77" s="1207"/>
      <c r="BV77" s="1208"/>
      <c r="BW77" s="1208"/>
      <c r="BX77" s="1208"/>
      <c r="BY77" s="1208"/>
      <c r="BZ77" s="1208"/>
      <c r="CA77" s="1208"/>
      <c r="CB77" s="1208"/>
      <c r="CC77" s="1209"/>
    </row>
    <row r="78" spans="1:81" s="58" customFormat="1" ht="40.15" customHeight="1" x14ac:dyDescent="0.25">
      <c r="A78" s="37"/>
      <c r="B78" s="1318"/>
      <c r="C78" s="1315"/>
      <c r="D78" s="1097"/>
      <c r="E78" s="1094"/>
      <c r="F78" s="1094"/>
      <c r="G78" s="1094"/>
      <c r="H78" s="1094"/>
      <c r="I78" s="1094"/>
      <c r="J78" s="1220"/>
      <c r="K78" s="1217"/>
      <c r="L78" s="1223"/>
      <c r="M78" s="1226"/>
      <c r="N78" s="1229"/>
      <c r="O78" s="1232"/>
      <c r="P78" s="1235"/>
      <c r="Q78" s="1238"/>
      <c r="R78" s="1220"/>
      <c r="S78" s="41" t="s">
        <v>3995</v>
      </c>
      <c r="T78" s="241" t="s">
        <v>3834</v>
      </c>
      <c r="U78" s="241" t="s">
        <v>3839</v>
      </c>
      <c r="V78" s="241" t="s">
        <v>3843</v>
      </c>
      <c r="W78" s="41" t="s">
        <v>3996</v>
      </c>
      <c r="X78" s="34">
        <v>44743</v>
      </c>
      <c r="Y78" s="34">
        <v>44925</v>
      </c>
      <c r="Z78" s="34"/>
      <c r="AA78" s="34"/>
      <c r="AB78" s="1220"/>
      <c r="AC78" s="1241"/>
      <c r="AD78" s="303">
        <f t="shared" si="27"/>
        <v>0</v>
      </c>
      <c r="AE78" s="303">
        <f t="shared" si="27"/>
        <v>0</v>
      </c>
      <c r="AF78" s="303">
        <f t="shared" si="27"/>
        <v>0</v>
      </c>
      <c r="AG78" s="303">
        <f t="shared" si="27"/>
        <v>0</v>
      </c>
      <c r="AH78" s="303">
        <f t="shared" si="27"/>
        <v>0</v>
      </c>
      <c r="AI78" s="303">
        <f t="shared" si="27"/>
        <v>0</v>
      </c>
      <c r="AJ78" s="303">
        <f t="shared" si="27"/>
        <v>0</v>
      </c>
      <c r="AK78" s="1220"/>
      <c r="AL78" s="1244"/>
      <c r="AM78" s="303">
        <f t="shared" si="2"/>
        <v>0</v>
      </c>
      <c r="AN78" s="311"/>
      <c r="AO78" s="311"/>
      <c r="AP78" s="311"/>
      <c r="AQ78" s="311"/>
      <c r="AR78" s="311"/>
      <c r="AS78" s="311"/>
      <c r="AT78" s="1220"/>
      <c r="AU78" s="1247"/>
      <c r="AV78" s="303">
        <f t="shared" si="3"/>
        <v>0</v>
      </c>
      <c r="AW78" s="311"/>
      <c r="AX78" s="311"/>
      <c r="AY78" s="311"/>
      <c r="AZ78" s="311"/>
      <c r="BA78" s="311"/>
      <c r="BB78" s="311"/>
      <c r="BC78" s="1220"/>
      <c r="BD78" s="1250"/>
      <c r="BE78" s="303">
        <f t="shared" si="4"/>
        <v>0</v>
      </c>
      <c r="BF78" s="311"/>
      <c r="BG78" s="311"/>
      <c r="BH78" s="311"/>
      <c r="BI78" s="311"/>
      <c r="BJ78" s="311"/>
      <c r="BK78" s="311"/>
      <c r="BL78" s="1220"/>
      <c r="BM78" s="1253"/>
      <c r="BN78" s="303">
        <f t="shared" si="5"/>
        <v>0</v>
      </c>
      <c r="BO78" s="311"/>
      <c r="BP78" s="311"/>
      <c r="BQ78" s="311"/>
      <c r="BR78" s="311"/>
      <c r="BS78" s="311"/>
      <c r="BT78" s="311"/>
      <c r="BU78" s="1207"/>
      <c r="BV78" s="1208"/>
      <c r="BW78" s="1208"/>
      <c r="BX78" s="1208"/>
      <c r="BY78" s="1208"/>
      <c r="BZ78" s="1208"/>
      <c r="CA78" s="1208"/>
      <c r="CB78" s="1208"/>
      <c r="CC78" s="1209"/>
    </row>
    <row r="79" spans="1:81" s="58" customFormat="1" ht="40.15" customHeight="1" thickBot="1" x14ac:dyDescent="0.3">
      <c r="A79" s="37"/>
      <c r="B79" s="1318"/>
      <c r="C79" s="1315"/>
      <c r="D79" s="1098"/>
      <c r="E79" s="1095"/>
      <c r="F79" s="1095"/>
      <c r="G79" s="1095"/>
      <c r="H79" s="1095"/>
      <c r="I79" s="1095"/>
      <c r="J79" s="1221"/>
      <c r="K79" s="1218"/>
      <c r="L79" s="1224"/>
      <c r="M79" s="1227"/>
      <c r="N79" s="1230"/>
      <c r="O79" s="1233"/>
      <c r="P79" s="1236"/>
      <c r="Q79" s="1239"/>
      <c r="R79" s="1221"/>
      <c r="S79" s="234"/>
      <c r="T79" s="242"/>
      <c r="U79" s="242"/>
      <c r="V79" s="242"/>
      <c r="W79" s="234"/>
      <c r="X79" s="305"/>
      <c r="Y79" s="305"/>
      <c r="Z79" s="305"/>
      <c r="AA79" s="305"/>
      <c r="AB79" s="1221"/>
      <c r="AC79" s="1242"/>
      <c r="AD79" s="306">
        <f t="shared" si="27"/>
        <v>0</v>
      </c>
      <c r="AE79" s="306">
        <f t="shared" si="27"/>
        <v>0</v>
      </c>
      <c r="AF79" s="306">
        <f t="shared" si="27"/>
        <v>0</v>
      </c>
      <c r="AG79" s="306">
        <f t="shared" si="27"/>
        <v>0</v>
      </c>
      <c r="AH79" s="306">
        <f t="shared" si="27"/>
        <v>0</v>
      </c>
      <c r="AI79" s="306">
        <f t="shared" si="27"/>
        <v>0</v>
      </c>
      <c r="AJ79" s="306">
        <f t="shared" si="27"/>
        <v>0</v>
      </c>
      <c r="AK79" s="1221"/>
      <c r="AL79" s="1245"/>
      <c r="AM79" s="306">
        <f t="shared" si="2"/>
        <v>0</v>
      </c>
      <c r="AN79" s="50"/>
      <c r="AO79" s="50"/>
      <c r="AP79" s="50"/>
      <c r="AQ79" s="50"/>
      <c r="AR79" s="50"/>
      <c r="AS79" s="50"/>
      <c r="AT79" s="1221"/>
      <c r="AU79" s="1248"/>
      <c r="AV79" s="306">
        <f t="shared" si="3"/>
        <v>0</v>
      </c>
      <c r="AW79" s="50"/>
      <c r="AX79" s="50"/>
      <c r="AY79" s="50"/>
      <c r="AZ79" s="50"/>
      <c r="BA79" s="50"/>
      <c r="BB79" s="50"/>
      <c r="BC79" s="1221"/>
      <c r="BD79" s="1251"/>
      <c r="BE79" s="306">
        <f t="shared" si="4"/>
        <v>0</v>
      </c>
      <c r="BF79" s="50"/>
      <c r="BG79" s="50"/>
      <c r="BH79" s="50"/>
      <c r="BI79" s="50"/>
      <c r="BJ79" s="50"/>
      <c r="BK79" s="50"/>
      <c r="BL79" s="1221"/>
      <c r="BM79" s="1254"/>
      <c r="BN79" s="306">
        <f t="shared" si="5"/>
        <v>0</v>
      </c>
      <c r="BO79" s="50"/>
      <c r="BP79" s="50"/>
      <c r="BQ79" s="50"/>
      <c r="BR79" s="50"/>
      <c r="BS79" s="50"/>
      <c r="BT79" s="50"/>
      <c r="BU79" s="1210"/>
      <c r="BV79" s="1211"/>
      <c r="BW79" s="1211"/>
      <c r="BX79" s="1211"/>
      <c r="BY79" s="1211"/>
      <c r="BZ79" s="1211"/>
      <c r="CA79" s="1211"/>
      <c r="CB79" s="1211"/>
      <c r="CC79" s="1212"/>
    </row>
    <row r="80" spans="1:81" s="58" customFormat="1" ht="40.15" customHeight="1" thickTop="1" x14ac:dyDescent="0.25">
      <c r="A80" s="37"/>
      <c r="B80" s="1318"/>
      <c r="C80" s="1315"/>
      <c r="D80" s="1096">
        <v>2201</v>
      </c>
      <c r="E80" s="1093" t="s">
        <v>3876</v>
      </c>
      <c r="F80" s="1093">
        <v>2201052</v>
      </c>
      <c r="G80" s="1093" t="s">
        <v>3997</v>
      </c>
      <c r="H80" s="1093" t="s">
        <v>3998</v>
      </c>
      <c r="I80" s="1093"/>
      <c r="J80" s="1219">
        <v>14</v>
      </c>
      <c r="K80" s="1216" t="str">
        <f>+[2]Metas!K19</f>
        <v>Megacolegios construidos</v>
      </c>
      <c r="L80" s="1222">
        <v>2</v>
      </c>
      <c r="M80" s="1225">
        <f t="shared" si="70"/>
        <v>2</v>
      </c>
      <c r="N80" s="1228"/>
      <c r="O80" s="1231"/>
      <c r="P80" s="1234"/>
      <c r="Q80" s="1237">
        <v>2</v>
      </c>
      <c r="R80" s="1219">
        <f t="shared" ref="R80" si="82">+$J80</f>
        <v>14</v>
      </c>
      <c r="S80" s="233" t="s">
        <v>3999</v>
      </c>
      <c r="T80" s="240" t="s">
        <v>3833</v>
      </c>
      <c r="U80" s="240" t="s">
        <v>3839</v>
      </c>
      <c r="V80" s="240" t="s">
        <v>3842</v>
      </c>
      <c r="W80" s="233" t="s">
        <v>4000</v>
      </c>
      <c r="X80" s="307">
        <v>44594</v>
      </c>
      <c r="Y80" s="307">
        <v>44925</v>
      </c>
      <c r="Z80" s="307"/>
      <c r="AA80" s="307"/>
      <c r="AB80" s="1219">
        <f t="shared" ref="AB80" si="83">+$J80</f>
        <v>14</v>
      </c>
      <c r="AC80" s="1240">
        <f t="shared" ref="AC80" si="84">+L80</f>
        <v>2</v>
      </c>
      <c r="AD80" s="308">
        <f t="shared" si="27"/>
        <v>10000</v>
      </c>
      <c r="AE80" s="308">
        <f t="shared" si="27"/>
        <v>2000</v>
      </c>
      <c r="AF80" s="308">
        <f t="shared" si="27"/>
        <v>0</v>
      </c>
      <c r="AG80" s="308">
        <f t="shared" si="27"/>
        <v>6000</v>
      </c>
      <c r="AH80" s="308">
        <f t="shared" si="27"/>
        <v>2000</v>
      </c>
      <c r="AI80" s="308">
        <f t="shared" si="27"/>
        <v>0</v>
      </c>
      <c r="AJ80" s="308">
        <f t="shared" si="27"/>
        <v>0</v>
      </c>
      <c r="AK80" s="1219">
        <f t="shared" ref="AK80" si="85">+$J80</f>
        <v>14</v>
      </c>
      <c r="AL80" s="1243">
        <f t="shared" si="75"/>
        <v>0</v>
      </c>
      <c r="AM80" s="308">
        <f t="shared" si="2"/>
        <v>0</v>
      </c>
      <c r="AN80" s="48"/>
      <c r="AO80" s="48"/>
      <c r="AP80" s="48"/>
      <c r="AQ80" s="48"/>
      <c r="AR80" s="48"/>
      <c r="AS80" s="48"/>
      <c r="AT80" s="1219">
        <f t="shared" ref="AT80" si="86">+$J80</f>
        <v>14</v>
      </c>
      <c r="AU80" s="1246">
        <f t="shared" si="77"/>
        <v>0</v>
      </c>
      <c r="AV80" s="308">
        <f t="shared" si="3"/>
        <v>0</v>
      </c>
      <c r="AW80" s="48"/>
      <c r="AX80" s="48"/>
      <c r="AY80" s="48"/>
      <c r="AZ80" s="48"/>
      <c r="BA80" s="48"/>
      <c r="BB80" s="48"/>
      <c r="BC80" s="1219">
        <f t="shared" ref="BC80" si="87">+$J80</f>
        <v>14</v>
      </c>
      <c r="BD80" s="1249">
        <f t="shared" si="79"/>
        <v>0</v>
      </c>
      <c r="BE80" s="308">
        <f t="shared" si="4"/>
        <v>0</v>
      </c>
      <c r="BF80" s="48"/>
      <c r="BG80" s="48"/>
      <c r="BH80" s="48"/>
      <c r="BI80" s="48"/>
      <c r="BJ80" s="48"/>
      <c r="BK80" s="48"/>
      <c r="BL80" s="1219">
        <f t="shared" ref="BL80" si="88">+$J80</f>
        <v>14</v>
      </c>
      <c r="BM80" s="1252">
        <f t="shared" si="81"/>
        <v>2</v>
      </c>
      <c r="BN80" s="308">
        <f t="shared" si="5"/>
        <v>10000</v>
      </c>
      <c r="BO80" s="316">
        <v>2000</v>
      </c>
      <c r="BP80" s="316"/>
      <c r="BQ80" s="316">
        <v>6000</v>
      </c>
      <c r="BR80" s="316">
        <v>2000</v>
      </c>
      <c r="BS80" s="316"/>
      <c r="BT80" s="316"/>
      <c r="BU80" s="1204"/>
      <c r="BV80" s="1205"/>
      <c r="BW80" s="1205"/>
      <c r="BX80" s="1205"/>
      <c r="BY80" s="1205"/>
      <c r="BZ80" s="1205"/>
      <c r="CA80" s="1205"/>
      <c r="CB80" s="1205"/>
      <c r="CC80" s="1206"/>
    </row>
    <row r="81" spans="1:81" s="58" customFormat="1" ht="40.15" customHeight="1" x14ac:dyDescent="0.25">
      <c r="A81" s="37"/>
      <c r="B81" s="1318"/>
      <c r="C81" s="1315"/>
      <c r="D81" s="1097"/>
      <c r="E81" s="1094"/>
      <c r="F81" s="1094"/>
      <c r="G81" s="1094"/>
      <c r="H81" s="1094"/>
      <c r="I81" s="1094"/>
      <c r="J81" s="1220"/>
      <c r="K81" s="1217"/>
      <c r="L81" s="1223"/>
      <c r="M81" s="1226"/>
      <c r="N81" s="1229"/>
      <c r="O81" s="1232"/>
      <c r="P81" s="1235"/>
      <c r="Q81" s="1238"/>
      <c r="R81" s="1220"/>
      <c r="S81" s="41"/>
      <c r="T81" s="241"/>
      <c r="U81" s="241"/>
      <c r="V81" s="241"/>
      <c r="W81" s="41"/>
      <c r="X81" s="34"/>
      <c r="Y81" s="34"/>
      <c r="Z81" s="34"/>
      <c r="AA81" s="34"/>
      <c r="AB81" s="1220"/>
      <c r="AC81" s="1241"/>
      <c r="AD81" s="303">
        <f t="shared" si="27"/>
        <v>0</v>
      </c>
      <c r="AE81" s="303">
        <f t="shared" si="27"/>
        <v>0</v>
      </c>
      <c r="AF81" s="303">
        <f t="shared" si="27"/>
        <v>0</v>
      </c>
      <c r="AG81" s="303">
        <f t="shared" si="27"/>
        <v>0</v>
      </c>
      <c r="AH81" s="303">
        <f t="shared" si="27"/>
        <v>0</v>
      </c>
      <c r="AI81" s="303">
        <f t="shared" si="27"/>
        <v>0</v>
      </c>
      <c r="AJ81" s="303">
        <f t="shared" si="27"/>
        <v>0</v>
      </c>
      <c r="AK81" s="1220"/>
      <c r="AL81" s="1244"/>
      <c r="AM81" s="303">
        <f t="shared" si="2"/>
        <v>0</v>
      </c>
      <c r="AN81" s="311"/>
      <c r="AO81" s="311"/>
      <c r="AP81" s="311"/>
      <c r="AQ81" s="311"/>
      <c r="AR81" s="311"/>
      <c r="AS81" s="311"/>
      <c r="AT81" s="1220"/>
      <c r="AU81" s="1247"/>
      <c r="AV81" s="303">
        <f t="shared" si="3"/>
        <v>0</v>
      </c>
      <c r="AW81" s="311"/>
      <c r="AX81" s="311"/>
      <c r="AY81" s="311"/>
      <c r="AZ81" s="311"/>
      <c r="BA81" s="311"/>
      <c r="BB81" s="311"/>
      <c r="BC81" s="1220"/>
      <c r="BD81" s="1250"/>
      <c r="BE81" s="303">
        <f t="shared" si="4"/>
        <v>0</v>
      </c>
      <c r="BF81" s="311"/>
      <c r="BG81" s="311"/>
      <c r="BH81" s="311"/>
      <c r="BI81" s="311"/>
      <c r="BJ81" s="311"/>
      <c r="BK81" s="311"/>
      <c r="BL81" s="1220"/>
      <c r="BM81" s="1253"/>
      <c r="BN81" s="303">
        <f t="shared" si="5"/>
        <v>0</v>
      </c>
      <c r="BO81" s="311"/>
      <c r="BP81" s="311"/>
      <c r="BQ81" s="311"/>
      <c r="BR81" s="311"/>
      <c r="BS81" s="311"/>
      <c r="BT81" s="311"/>
      <c r="BU81" s="1207"/>
      <c r="BV81" s="1208"/>
      <c r="BW81" s="1208"/>
      <c r="BX81" s="1208"/>
      <c r="BY81" s="1208"/>
      <c r="BZ81" s="1208"/>
      <c r="CA81" s="1208"/>
      <c r="CB81" s="1208"/>
      <c r="CC81" s="1209"/>
    </row>
    <row r="82" spans="1:81" s="58" customFormat="1" ht="40.15" customHeight="1" x14ac:dyDescent="0.25">
      <c r="A82" s="37"/>
      <c r="B82" s="1318"/>
      <c r="C82" s="1315"/>
      <c r="D82" s="1097"/>
      <c r="E82" s="1094"/>
      <c r="F82" s="1094"/>
      <c r="G82" s="1094"/>
      <c r="H82" s="1094"/>
      <c r="I82" s="1094"/>
      <c r="J82" s="1220"/>
      <c r="K82" s="1217"/>
      <c r="L82" s="1223"/>
      <c r="M82" s="1226"/>
      <c r="N82" s="1229"/>
      <c r="O82" s="1232"/>
      <c r="P82" s="1235"/>
      <c r="Q82" s="1238"/>
      <c r="R82" s="1220"/>
      <c r="S82" s="41"/>
      <c r="T82" s="241"/>
      <c r="U82" s="241"/>
      <c r="V82" s="241"/>
      <c r="W82" s="41"/>
      <c r="X82" s="34"/>
      <c r="Y82" s="34"/>
      <c r="Z82" s="34"/>
      <c r="AA82" s="34"/>
      <c r="AB82" s="1220"/>
      <c r="AC82" s="1241"/>
      <c r="AD82" s="303">
        <f t="shared" si="27"/>
        <v>0</v>
      </c>
      <c r="AE82" s="303">
        <f t="shared" si="27"/>
        <v>0</v>
      </c>
      <c r="AF82" s="303">
        <f t="shared" si="27"/>
        <v>0</v>
      </c>
      <c r="AG82" s="303">
        <f t="shared" si="27"/>
        <v>0</v>
      </c>
      <c r="AH82" s="303">
        <f t="shared" si="27"/>
        <v>0</v>
      </c>
      <c r="AI82" s="303">
        <f t="shared" si="27"/>
        <v>0</v>
      </c>
      <c r="AJ82" s="303">
        <f t="shared" si="27"/>
        <v>0</v>
      </c>
      <c r="AK82" s="1220"/>
      <c r="AL82" s="1244"/>
      <c r="AM82" s="303">
        <f t="shared" si="2"/>
        <v>0</v>
      </c>
      <c r="AN82" s="311"/>
      <c r="AO82" s="311"/>
      <c r="AP82" s="311"/>
      <c r="AQ82" s="311"/>
      <c r="AR82" s="311"/>
      <c r="AS82" s="311"/>
      <c r="AT82" s="1220"/>
      <c r="AU82" s="1247"/>
      <c r="AV82" s="303">
        <f t="shared" si="3"/>
        <v>0</v>
      </c>
      <c r="AW82" s="311"/>
      <c r="AX82" s="311"/>
      <c r="AY82" s="311"/>
      <c r="AZ82" s="311"/>
      <c r="BA82" s="311"/>
      <c r="BB82" s="311"/>
      <c r="BC82" s="1220"/>
      <c r="BD82" s="1250"/>
      <c r="BE82" s="303">
        <f t="shared" si="4"/>
        <v>0</v>
      </c>
      <c r="BF82" s="311"/>
      <c r="BG82" s="311"/>
      <c r="BH82" s="311"/>
      <c r="BI82" s="311"/>
      <c r="BJ82" s="311"/>
      <c r="BK82" s="311"/>
      <c r="BL82" s="1220"/>
      <c r="BM82" s="1253"/>
      <c r="BN82" s="303">
        <f t="shared" si="5"/>
        <v>0</v>
      </c>
      <c r="BO82" s="311"/>
      <c r="BP82" s="311"/>
      <c r="BQ82" s="311"/>
      <c r="BR82" s="311"/>
      <c r="BS82" s="311"/>
      <c r="BT82" s="311"/>
      <c r="BU82" s="1207"/>
      <c r="BV82" s="1208"/>
      <c r="BW82" s="1208"/>
      <c r="BX82" s="1208"/>
      <c r="BY82" s="1208"/>
      <c r="BZ82" s="1208"/>
      <c r="CA82" s="1208"/>
      <c r="CB82" s="1208"/>
      <c r="CC82" s="1209"/>
    </row>
    <row r="83" spans="1:81" s="58" customFormat="1" ht="40.15" customHeight="1" thickBot="1" x14ac:dyDescent="0.3">
      <c r="A83" s="37"/>
      <c r="B83" s="1318"/>
      <c r="C83" s="1315"/>
      <c r="D83" s="1098"/>
      <c r="E83" s="1095"/>
      <c r="F83" s="1095"/>
      <c r="G83" s="1095"/>
      <c r="H83" s="1095"/>
      <c r="I83" s="1095"/>
      <c r="J83" s="1221"/>
      <c r="K83" s="1218"/>
      <c r="L83" s="1224"/>
      <c r="M83" s="1227"/>
      <c r="N83" s="1230"/>
      <c r="O83" s="1233"/>
      <c r="P83" s="1236"/>
      <c r="Q83" s="1239"/>
      <c r="R83" s="1221"/>
      <c r="S83" s="234"/>
      <c r="T83" s="242"/>
      <c r="U83" s="242"/>
      <c r="V83" s="242"/>
      <c r="W83" s="234"/>
      <c r="X83" s="305"/>
      <c r="Y83" s="305"/>
      <c r="Z83" s="305"/>
      <c r="AA83" s="305"/>
      <c r="AB83" s="1221"/>
      <c r="AC83" s="1242"/>
      <c r="AD83" s="306">
        <f t="shared" si="27"/>
        <v>0</v>
      </c>
      <c r="AE83" s="306">
        <f t="shared" si="27"/>
        <v>0</v>
      </c>
      <c r="AF83" s="306">
        <f t="shared" si="27"/>
        <v>0</v>
      </c>
      <c r="AG83" s="306">
        <f t="shared" si="27"/>
        <v>0</v>
      </c>
      <c r="AH83" s="306">
        <f t="shared" si="27"/>
        <v>0</v>
      </c>
      <c r="AI83" s="306">
        <f t="shared" si="27"/>
        <v>0</v>
      </c>
      <c r="AJ83" s="306">
        <f t="shared" si="27"/>
        <v>0</v>
      </c>
      <c r="AK83" s="1221"/>
      <c r="AL83" s="1245"/>
      <c r="AM83" s="306">
        <f t="shared" si="2"/>
        <v>0</v>
      </c>
      <c r="AN83" s="50"/>
      <c r="AO83" s="50"/>
      <c r="AP83" s="50"/>
      <c r="AQ83" s="50"/>
      <c r="AR83" s="50"/>
      <c r="AS83" s="50"/>
      <c r="AT83" s="1221"/>
      <c r="AU83" s="1248"/>
      <c r="AV83" s="306">
        <f t="shared" si="3"/>
        <v>0</v>
      </c>
      <c r="AW83" s="50"/>
      <c r="AX83" s="50"/>
      <c r="AY83" s="50"/>
      <c r="AZ83" s="50"/>
      <c r="BA83" s="50"/>
      <c r="BB83" s="50"/>
      <c r="BC83" s="1221"/>
      <c r="BD83" s="1251"/>
      <c r="BE83" s="306">
        <f t="shared" si="4"/>
        <v>0</v>
      </c>
      <c r="BF83" s="50"/>
      <c r="BG83" s="50"/>
      <c r="BH83" s="50"/>
      <c r="BI83" s="50"/>
      <c r="BJ83" s="50"/>
      <c r="BK83" s="50"/>
      <c r="BL83" s="1221"/>
      <c r="BM83" s="1254"/>
      <c r="BN83" s="306">
        <f t="shared" si="5"/>
        <v>0</v>
      </c>
      <c r="BO83" s="50"/>
      <c r="BP83" s="50"/>
      <c r="BQ83" s="50"/>
      <c r="BR83" s="50"/>
      <c r="BS83" s="50"/>
      <c r="BT83" s="50"/>
      <c r="BU83" s="1210"/>
      <c r="BV83" s="1211"/>
      <c r="BW83" s="1211"/>
      <c r="BX83" s="1211"/>
      <c r="BY83" s="1211"/>
      <c r="BZ83" s="1211"/>
      <c r="CA83" s="1211"/>
      <c r="CB83" s="1211"/>
      <c r="CC83" s="1212"/>
    </row>
    <row r="84" spans="1:81" s="58" customFormat="1" ht="40.15" customHeight="1" thickTop="1" x14ac:dyDescent="0.25">
      <c r="A84" s="37"/>
      <c r="B84" s="1318"/>
      <c r="C84" s="1315"/>
      <c r="D84" s="1096">
        <v>2201</v>
      </c>
      <c r="E84" s="1093" t="s">
        <v>3876</v>
      </c>
      <c r="F84" s="1093">
        <v>2201052</v>
      </c>
      <c r="G84" s="1093" t="s">
        <v>3997</v>
      </c>
      <c r="H84" s="1093" t="s">
        <v>4001</v>
      </c>
      <c r="I84" s="1093">
        <v>2019004540152</v>
      </c>
      <c r="J84" s="1219">
        <v>15</v>
      </c>
      <c r="K84" s="1216" t="str">
        <f>+[2]Metas!K20</f>
        <v>Sedes educativas con espacios mejorados (aulas de clase, baterías sanitarias, aulas especializadas, laboratorios, cerramientos, restaurantes, y escenarios deportivos, soluciones tecnológicas de potabilización de agua)</v>
      </c>
      <c r="L84" s="1222">
        <v>50</v>
      </c>
      <c r="M84" s="1225">
        <f t="shared" si="70"/>
        <v>50</v>
      </c>
      <c r="N84" s="1228"/>
      <c r="O84" s="1231"/>
      <c r="P84" s="1234"/>
      <c r="Q84" s="1237">
        <v>50</v>
      </c>
      <c r="R84" s="1219">
        <f t="shared" ref="R84" si="89">+$J84</f>
        <v>15</v>
      </c>
      <c r="S84" s="233" t="s">
        <v>4002</v>
      </c>
      <c r="T84" s="240" t="s">
        <v>3834</v>
      </c>
      <c r="U84" s="240" t="s">
        <v>3839</v>
      </c>
      <c r="V84" s="240" t="s">
        <v>3843</v>
      </c>
      <c r="W84" s="233" t="s">
        <v>4003</v>
      </c>
      <c r="X84" s="307">
        <v>44588</v>
      </c>
      <c r="Y84" s="307">
        <v>44588</v>
      </c>
      <c r="Z84" s="307"/>
      <c r="AA84" s="307"/>
      <c r="AB84" s="1219">
        <f t="shared" ref="AB84" si="90">+$J84</f>
        <v>15</v>
      </c>
      <c r="AC84" s="1240">
        <f t="shared" ref="AC84" si="91">+L84</f>
        <v>50</v>
      </c>
      <c r="AD84" s="308">
        <f t="shared" si="27"/>
        <v>25000</v>
      </c>
      <c r="AE84" s="308">
        <f t="shared" si="27"/>
        <v>2000</v>
      </c>
      <c r="AF84" s="308">
        <f t="shared" si="27"/>
        <v>0</v>
      </c>
      <c r="AG84" s="308">
        <f t="shared" si="27"/>
        <v>10000</v>
      </c>
      <c r="AH84" s="308">
        <f t="shared" si="27"/>
        <v>1500</v>
      </c>
      <c r="AI84" s="308">
        <f t="shared" si="27"/>
        <v>4000</v>
      </c>
      <c r="AJ84" s="308">
        <f t="shared" si="27"/>
        <v>7500</v>
      </c>
      <c r="AK84" s="1219">
        <f t="shared" ref="AK84" si="92">+$J84</f>
        <v>15</v>
      </c>
      <c r="AL84" s="1243">
        <f t="shared" si="75"/>
        <v>0</v>
      </c>
      <c r="AM84" s="308">
        <f t="shared" si="2"/>
        <v>0</v>
      </c>
      <c r="AN84" s="48"/>
      <c r="AO84" s="48"/>
      <c r="AP84" s="48"/>
      <c r="AQ84" s="48"/>
      <c r="AR84" s="48"/>
      <c r="AS84" s="48"/>
      <c r="AT84" s="1219">
        <f t="shared" ref="AT84" si="93">+$J84</f>
        <v>15</v>
      </c>
      <c r="AU84" s="1246">
        <f t="shared" si="77"/>
        <v>0</v>
      </c>
      <c r="AV84" s="308">
        <f t="shared" si="3"/>
        <v>0</v>
      </c>
      <c r="AW84" s="48"/>
      <c r="AX84" s="48"/>
      <c r="AY84" s="48"/>
      <c r="AZ84" s="48"/>
      <c r="BA84" s="48"/>
      <c r="BB84" s="48"/>
      <c r="BC84" s="1219">
        <f t="shared" ref="BC84" si="94">+$J84</f>
        <v>15</v>
      </c>
      <c r="BD84" s="1249">
        <f t="shared" si="79"/>
        <v>0</v>
      </c>
      <c r="BE84" s="308">
        <f t="shared" si="4"/>
        <v>0</v>
      </c>
      <c r="BF84" s="48"/>
      <c r="BG84" s="48"/>
      <c r="BH84" s="48"/>
      <c r="BI84" s="48"/>
      <c r="BJ84" s="48"/>
      <c r="BK84" s="48"/>
      <c r="BL84" s="1219">
        <f t="shared" ref="BL84" si="95">+$J84</f>
        <v>15</v>
      </c>
      <c r="BM84" s="1252">
        <f t="shared" si="81"/>
        <v>50</v>
      </c>
      <c r="BN84" s="308">
        <f t="shared" si="5"/>
        <v>25000</v>
      </c>
      <c r="BO84" s="316">
        <v>2000</v>
      </c>
      <c r="BP84" s="316"/>
      <c r="BQ84" s="316">
        <v>10000</v>
      </c>
      <c r="BR84" s="316">
        <v>1500</v>
      </c>
      <c r="BS84" s="316">
        <v>4000</v>
      </c>
      <c r="BT84" s="316">
        <v>7500</v>
      </c>
      <c r="BU84" s="1204"/>
      <c r="BV84" s="1205"/>
      <c r="BW84" s="1205"/>
      <c r="BX84" s="1205"/>
      <c r="BY84" s="1205"/>
      <c r="BZ84" s="1205"/>
      <c r="CA84" s="1205"/>
      <c r="CB84" s="1205"/>
      <c r="CC84" s="1206"/>
    </row>
    <row r="85" spans="1:81" s="58" customFormat="1" ht="40.15" customHeight="1" x14ac:dyDescent="0.25">
      <c r="A85" s="37"/>
      <c r="B85" s="1318"/>
      <c r="C85" s="1315"/>
      <c r="D85" s="1097"/>
      <c r="E85" s="1094"/>
      <c r="F85" s="1094"/>
      <c r="G85" s="1094"/>
      <c r="H85" s="1094"/>
      <c r="I85" s="1094"/>
      <c r="J85" s="1220"/>
      <c r="K85" s="1217"/>
      <c r="L85" s="1223"/>
      <c r="M85" s="1226"/>
      <c r="N85" s="1229"/>
      <c r="O85" s="1232"/>
      <c r="P85" s="1235"/>
      <c r="Q85" s="1238"/>
      <c r="R85" s="1220"/>
      <c r="S85" s="41" t="s">
        <v>4004</v>
      </c>
      <c r="T85" s="241" t="s">
        <v>3834</v>
      </c>
      <c r="U85" s="241" t="s">
        <v>3839</v>
      </c>
      <c r="V85" s="241" t="s">
        <v>3842</v>
      </c>
      <c r="W85" s="41" t="s">
        <v>4005</v>
      </c>
      <c r="X85" s="34">
        <v>44682</v>
      </c>
      <c r="Y85" s="34">
        <v>44742</v>
      </c>
      <c r="Z85" s="34"/>
      <c r="AA85" s="34"/>
      <c r="AB85" s="1220"/>
      <c r="AC85" s="1241"/>
      <c r="AD85" s="303">
        <f t="shared" si="27"/>
        <v>0</v>
      </c>
      <c r="AE85" s="303">
        <f t="shared" si="27"/>
        <v>0</v>
      </c>
      <c r="AF85" s="303">
        <f t="shared" si="27"/>
        <v>0</v>
      </c>
      <c r="AG85" s="303">
        <f t="shared" ref="AG85:AJ153" si="96">+AP85+AY85+BH85+BQ85</f>
        <v>0</v>
      </c>
      <c r="AH85" s="303">
        <f t="shared" si="96"/>
        <v>0</v>
      </c>
      <c r="AI85" s="303">
        <f t="shared" si="96"/>
        <v>0</v>
      </c>
      <c r="AJ85" s="303">
        <f t="shared" si="96"/>
        <v>0</v>
      </c>
      <c r="AK85" s="1220"/>
      <c r="AL85" s="1244"/>
      <c r="AM85" s="303">
        <f t="shared" si="2"/>
        <v>0</v>
      </c>
      <c r="AN85" s="311"/>
      <c r="AO85" s="311"/>
      <c r="AP85" s="311"/>
      <c r="AQ85" s="311"/>
      <c r="AR85" s="311"/>
      <c r="AS85" s="311"/>
      <c r="AT85" s="1220"/>
      <c r="AU85" s="1247"/>
      <c r="AV85" s="303">
        <f t="shared" si="3"/>
        <v>0</v>
      </c>
      <c r="AW85" s="311"/>
      <c r="AX85" s="311"/>
      <c r="AY85" s="311"/>
      <c r="AZ85" s="311"/>
      <c r="BA85" s="311"/>
      <c r="BB85" s="311"/>
      <c r="BC85" s="1220"/>
      <c r="BD85" s="1250"/>
      <c r="BE85" s="303">
        <f t="shared" si="4"/>
        <v>0</v>
      </c>
      <c r="BF85" s="311"/>
      <c r="BG85" s="311"/>
      <c r="BH85" s="311"/>
      <c r="BI85" s="311"/>
      <c r="BJ85" s="311"/>
      <c r="BK85" s="311"/>
      <c r="BL85" s="1220"/>
      <c r="BM85" s="1253"/>
      <c r="BN85" s="303">
        <f t="shared" si="5"/>
        <v>0</v>
      </c>
      <c r="BO85" s="311"/>
      <c r="BP85" s="311"/>
      <c r="BQ85" s="311"/>
      <c r="BR85" s="311"/>
      <c r="BS85" s="311"/>
      <c r="BT85" s="311"/>
      <c r="BU85" s="1207"/>
      <c r="BV85" s="1208"/>
      <c r="BW85" s="1208"/>
      <c r="BX85" s="1208"/>
      <c r="BY85" s="1208"/>
      <c r="BZ85" s="1208"/>
      <c r="CA85" s="1208"/>
      <c r="CB85" s="1208"/>
      <c r="CC85" s="1209"/>
    </row>
    <row r="86" spans="1:81" s="58" customFormat="1" ht="40.15" customHeight="1" x14ac:dyDescent="0.25">
      <c r="A86" s="37"/>
      <c r="B86" s="1318"/>
      <c r="C86" s="1315"/>
      <c r="D86" s="1097"/>
      <c r="E86" s="1094"/>
      <c r="F86" s="1094"/>
      <c r="G86" s="1094"/>
      <c r="H86" s="1094"/>
      <c r="I86" s="1094"/>
      <c r="J86" s="1220"/>
      <c r="K86" s="1217"/>
      <c r="L86" s="1223"/>
      <c r="M86" s="1226"/>
      <c r="N86" s="1229"/>
      <c r="O86" s="1232"/>
      <c r="P86" s="1235"/>
      <c r="Q86" s="1238"/>
      <c r="R86" s="1220"/>
      <c r="S86" s="41" t="s">
        <v>4006</v>
      </c>
      <c r="T86" s="241" t="s">
        <v>3833</v>
      </c>
      <c r="U86" s="241" t="s">
        <v>3840</v>
      </c>
      <c r="V86" s="241" t="s">
        <v>3842</v>
      </c>
      <c r="W86" s="41" t="s">
        <v>4007</v>
      </c>
      <c r="X86" s="34">
        <v>44743</v>
      </c>
      <c r="Y86" s="34">
        <v>44925</v>
      </c>
      <c r="Z86" s="34"/>
      <c r="AA86" s="34"/>
      <c r="AB86" s="1220"/>
      <c r="AC86" s="1241"/>
      <c r="AD86" s="303">
        <f t="shared" ref="AD86:AI155" si="97">+AM86+AV86+BE86+BN86</f>
        <v>0</v>
      </c>
      <c r="AE86" s="303">
        <f t="shared" si="97"/>
        <v>0</v>
      </c>
      <c r="AF86" s="303">
        <f t="shared" si="97"/>
        <v>0</v>
      </c>
      <c r="AG86" s="303">
        <f t="shared" si="96"/>
        <v>0</v>
      </c>
      <c r="AH86" s="303">
        <f t="shared" si="96"/>
        <v>0</v>
      </c>
      <c r="AI86" s="303">
        <f t="shared" si="96"/>
        <v>0</v>
      </c>
      <c r="AJ86" s="303">
        <f t="shared" si="96"/>
        <v>0</v>
      </c>
      <c r="AK86" s="1220"/>
      <c r="AL86" s="1244"/>
      <c r="AM86" s="303">
        <f t="shared" si="2"/>
        <v>0</v>
      </c>
      <c r="AN86" s="311"/>
      <c r="AO86" s="311"/>
      <c r="AP86" s="311"/>
      <c r="AQ86" s="311"/>
      <c r="AR86" s="311"/>
      <c r="AS86" s="311"/>
      <c r="AT86" s="1220"/>
      <c r="AU86" s="1247"/>
      <c r="AV86" s="303">
        <f t="shared" si="3"/>
        <v>0</v>
      </c>
      <c r="AW86" s="311"/>
      <c r="AX86" s="311"/>
      <c r="AY86" s="311"/>
      <c r="AZ86" s="311"/>
      <c r="BA86" s="311"/>
      <c r="BB86" s="311"/>
      <c r="BC86" s="1220"/>
      <c r="BD86" s="1250"/>
      <c r="BE86" s="303">
        <f t="shared" si="4"/>
        <v>0</v>
      </c>
      <c r="BF86" s="311"/>
      <c r="BG86" s="311"/>
      <c r="BH86" s="311"/>
      <c r="BI86" s="311"/>
      <c r="BJ86" s="311"/>
      <c r="BK86" s="311"/>
      <c r="BL86" s="1220"/>
      <c r="BM86" s="1253"/>
      <c r="BN86" s="303">
        <f t="shared" si="5"/>
        <v>0</v>
      </c>
      <c r="BO86" s="311"/>
      <c r="BP86" s="311"/>
      <c r="BQ86" s="311"/>
      <c r="BR86" s="311"/>
      <c r="BS86" s="311"/>
      <c r="BT86" s="311"/>
      <c r="BU86" s="1207"/>
      <c r="BV86" s="1208"/>
      <c r="BW86" s="1208"/>
      <c r="BX86" s="1208"/>
      <c r="BY86" s="1208"/>
      <c r="BZ86" s="1208"/>
      <c r="CA86" s="1208"/>
      <c r="CB86" s="1208"/>
      <c r="CC86" s="1209"/>
    </row>
    <row r="87" spans="1:81" s="58" customFormat="1" ht="40.15" customHeight="1" thickBot="1" x14ac:dyDescent="0.3">
      <c r="A87" s="37"/>
      <c r="B87" s="1318"/>
      <c r="C87" s="1315"/>
      <c r="D87" s="1098"/>
      <c r="E87" s="1095"/>
      <c r="F87" s="1095"/>
      <c r="G87" s="1095"/>
      <c r="H87" s="1095"/>
      <c r="I87" s="1095"/>
      <c r="J87" s="1221"/>
      <c r="K87" s="1218"/>
      <c r="L87" s="1224"/>
      <c r="M87" s="1227"/>
      <c r="N87" s="1230"/>
      <c r="O87" s="1233"/>
      <c r="P87" s="1236"/>
      <c r="Q87" s="1239"/>
      <c r="R87" s="1221"/>
      <c r="S87" s="234" t="s">
        <v>4008</v>
      </c>
      <c r="T87" s="242"/>
      <c r="U87" s="242"/>
      <c r="V87" s="242"/>
      <c r="W87" s="234"/>
      <c r="X87" s="305"/>
      <c r="Y87" s="305"/>
      <c r="Z87" s="305"/>
      <c r="AA87" s="305"/>
      <c r="AB87" s="1221"/>
      <c r="AC87" s="1242"/>
      <c r="AD87" s="306">
        <f t="shared" si="97"/>
        <v>0</v>
      </c>
      <c r="AE87" s="306">
        <f t="shared" si="97"/>
        <v>0</v>
      </c>
      <c r="AF87" s="306">
        <f t="shared" si="97"/>
        <v>0</v>
      </c>
      <c r="AG87" s="306">
        <f t="shared" si="96"/>
        <v>0</v>
      </c>
      <c r="AH87" s="306">
        <f t="shared" si="96"/>
        <v>0</v>
      </c>
      <c r="AI87" s="306">
        <f t="shared" si="96"/>
        <v>0</v>
      </c>
      <c r="AJ87" s="306">
        <f t="shared" si="96"/>
        <v>0</v>
      </c>
      <c r="AK87" s="1221"/>
      <c r="AL87" s="1245"/>
      <c r="AM87" s="306">
        <f t="shared" si="2"/>
        <v>0</v>
      </c>
      <c r="AN87" s="50"/>
      <c r="AO87" s="50"/>
      <c r="AP87" s="50"/>
      <c r="AQ87" s="50"/>
      <c r="AR87" s="50"/>
      <c r="AS87" s="50"/>
      <c r="AT87" s="1221"/>
      <c r="AU87" s="1248"/>
      <c r="AV87" s="306">
        <f t="shared" si="3"/>
        <v>0</v>
      </c>
      <c r="AW87" s="50"/>
      <c r="AX87" s="50"/>
      <c r="AY87" s="50"/>
      <c r="AZ87" s="50"/>
      <c r="BA87" s="50"/>
      <c r="BB87" s="50"/>
      <c r="BC87" s="1221"/>
      <c r="BD87" s="1251"/>
      <c r="BE87" s="306">
        <f t="shared" si="4"/>
        <v>0</v>
      </c>
      <c r="BF87" s="50"/>
      <c r="BG87" s="50"/>
      <c r="BH87" s="50"/>
      <c r="BI87" s="50"/>
      <c r="BJ87" s="50"/>
      <c r="BK87" s="50"/>
      <c r="BL87" s="1221"/>
      <c r="BM87" s="1254"/>
      <c r="BN87" s="306">
        <f t="shared" si="5"/>
        <v>0</v>
      </c>
      <c r="BO87" s="50"/>
      <c r="BP87" s="50"/>
      <c r="BQ87" s="50"/>
      <c r="BR87" s="50"/>
      <c r="BS87" s="50"/>
      <c r="BT87" s="50"/>
      <c r="BU87" s="1210"/>
      <c r="BV87" s="1211"/>
      <c r="BW87" s="1211"/>
      <c r="BX87" s="1211"/>
      <c r="BY87" s="1211"/>
      <c r="BZ87" s="1211"/>
      <c r="CA87" s="1211"/>
      <c r="CB87" s="1211"/>
      <c r="CC87" s="1212"/>
    </row>
    <row r="88" spans="1:81" s="58" customFormat="1" ht="40.15" customHeight="1" thickTop="1" x14ac:dyDescent="0.25">
      <c r="A88" s="37"/>
      <c r="B88" s="1318"/>
      <c r="C88" s="1315"/>
      <c r="D88" s="1096">
        <v>2201</v>
      </c>
      <c r="E88" s="1093" t="s">
        <v>3876</v>
      </c>
      <c r="F88" s="1093">
        <v>2201052</v>
      </c>
      <c r="G88" s="1093" t="s">
        <v>3997</v>
      </c>
      <c r="H88" s="1093"/>
      <c r="I88" s="1093"/>
      <c r="J88" s="1219">
        <v>16</v>
      </c>
      <c r="K88" s="1216" t="str">
        <f>+[2]Metas!K21</f>
        <v>Sedes educativas de los municipios PDET con espacios mejorados (aulas de clase, baterías sanitarias, aulas especializadas, laboratorios, cerramientos, restaurantes, y escenarios deportivos, soluciones tecnológicas de potabilización de agua)</v>
      </c>
      <c r="L88" s="1222">
        <v>30</v>
      </c>
      <c r="M88" s="1225">
        <f t="shared" si="70"/>
        <v>30</v>
      </c>
      <c r="N88" s="1228"/>
      <c r="O88" s="1231"/>
      <c r="P88" s="1234"/>
      <c r="Q88" s="1237">
        <v>30</v>
      </c>
      <c r="R88" s="1219">
        <f t="shared" ref="R88" si="98">+$J88</f>
        <v>16</v>
      </c>
      <c r="S88" s="233" t="s">
        <v>4002</v>
      </c>
      <c r="T88" s="240" t="s">
        <v>3834</v>
      </c>
      <c r="U88" s="240" t="s">
        <v>3839</v>
      </c>
      <c r="V88" s="240" t="s">
        <v>3843</v>
      </c>
      <c r="W88" s="233" t="s">
        <v>4003</v>
      </c>
      <c r="X88" s="307">
        <v>44588</v>
      </c>
      <c r="Y88" s="307">
        <v>44588</v>
      </c>
      <c r="Z88" s="307"/>
      <c r="AA88" s="307"/>
      <c r="AB88" s="1219">
        <f t="shared" ref="AB88" si="99">+$J88</f>
        <v>16</v>
      </c>
      <c r="AC88" s="1240">
        <f t="shared" ref="AC88" si="100">+L88</f>
        <v>30</v>
      </c>
      <c r="AD88" s="308">
        <f t="shared" si="97"/>
        <v>14500</v>
      </c>
      <c r="AE88" s="308">
        <f t="shared" si="97"/>
        <v>500</v>
      </c>
      <c r="AF88" s="308">
        <f t="shared" si="97"/>
        <v>0</v>
      </c>
      <c r="AG88" s="308">
        <f t="shared" si="96"/>
        <v>5000</v>
      </c>
      <c r="AH88" s="308">
        <f t="shared" si="96"/>
        <v>500</v>
      </c>
      <c r="AI88" s="308">
        <f t="shared" si="96"/>
        <v>1000</v>
      </c>
      <c r="AJ88" s="308">
        <f t="shared" si="96"/>
        <v>7500</v>
      </c>
      <c r="AK88" s="1219">
        <f t="shared" ref="AK88" si="101">+$J88</f>
        <v>16</v>
      </c>
      <c r="AL88" s="1243">
        <f t="shared" si="75"/>
        <v>0</v>
      </c>
      <c r="AM88" s="308">
        <f t="shared" si="2"/>
        <v>0</v>
      </c>
      <c r="AN88" s="48"/>
      <c r="AO88" s="48"/>
      <c r="AP88" s="48"/>
      <c r="AQ88" s="48"/>
      <c r="AR88" s="48"/>
      <c r="AS88" s="48"/>
      <c r="AT88" s="1219">
        <f t="shared" ref="AT88" si="102">+$J88</f>
        <v>16</v>
      </c>
      <c r="AU88" s="1246">
        <f t="shared" si="77"/>
        <v>0</v>
      </c>
      <c r="AV88" s="308">
        <f t="shared" si="3"/>
        <v>0</v>
      </c>
      <c r="AW88" s="48"/>
      <c r="AX88" s="48"/>
      <c r="AY88" s="48"/>
      <c r="AZ88" s="48"/>
      <c r="BA88" s="48"/>
      <c r="BB88" s="48"/>
      <c r="BC88" s="1219">
        <f t="shared" ref="BC88" si="103">+$J88</f>
        <v>16</v>
      </c>
      <c r="BD88" s="1249">
        <f t="shared" si="79"/>
        <v>0</v>
      </c>
      <c r="BE88" s="308">
        <f t="shared" si="4"/>
        <v>0</v>
      </c>
      <c r="BF88" s="48"/>
      <c r="BG88" s="48"/>
      <c r="BH88" s="48"/>
      <c r="BI88" s="48"/>
      <c r="BJ88" s="48"/>
      <c r="BK88" s="48"/>
      <c r="BL88" s="1219">
        <f t="shared" ref="BL88" si="104">+$J88</f>
        <v>16</v>
      </c>
      <c r="BM88" s="1252">
        <f t="shared" si="81"/>
        <v>30</v>
      </c>
      <c r="BN88" s="308">
        <f t="shared" si="5"/>
        <v>14500</v>
      </c>
      <c r="BO88" s="48">
        <v>500</v>
      </c>
      <c r="BP88" s="48"/>
      <c r="BQ88" s="48">
        <v>5000</v>
      </c>
      <c r="BR88" s="48">
        <v>500</v>
      </c>
      <c r="BS88" s="48">
        <v>1000</v>
      </c>
      <c r="BT88" s="48">
        <v>7500</v>
      </c>
      <c r="BU88" s="1204"/>
      <c r="BV88" s="1205"/>
      <c r="BW88" s="1205"/>
      <c r="BX88" s="1205"/>
      <c r="BY88" s="1205"/>
      <c r="BZ88" s="1205"/>
      <c r="CA88" s="1205"/>
      <c r="CB88" s="1205"/>
      <c r="CC88" s="1206"/>
    </row>
    <row r="89" spans="1:81" s="58" customFormat="1" ht="40.15" customHeight="1" x14ac:dyDescent="0.25">
      <c r="A89" s="37"/>
      <c r="B89" s="1318"/>
      <c r="C89" s="1315"/>
      <c r="D89" s="1097"/>
      <c r="E89" s="1094"/>
      <c r="F89" s="1094"/>
      <c r="G89" s="1094"/>
      <c r="H89" s="1094"/>
      <c r="I89" s="1094"/>
      <c r="J89" s="1220"/>
      <c r="K89" s="1217"/>
      <c r="L89" s="1223"/>
      <c r="M89" s="1226"/>
      <c r="N89" s="1229"/>
      <c r="O89" s="1232"/>
      <c r="P89" s="1235"/>
      <c r="Q89" s="1238"/>
      <c r="R89" s="1220"/>
      <c r="S89" s="41" t="s">
        <v>4004</v>
      </c>
      <c r="T89" s="241" t="s">
        <v>3834</v>
      </c>
      <c r="U89" s="241" t="s">
        <v>3839</v>
      </c>
      <c r="V89" s="241" t="s">
        <v>3842</v>
      </c>
      <c r="W89" s="41" t="s">
        <v>4005</v>
      </c>
      <c r="X89" s="34">
        <v>44682</v>
      </c>
      <c r="Y89" s="34">
        <v>44742</v>
      </c>
      <c r="Z89" s="34"/>
      <c r="AA89" s="34"/>
      <c r="AB89" s="1220"/>
      <c r="AC89" s="1241"/>
      <c r="AD89" s="303">
        <f t="shared" si="97"/>
        <v>0</v>
      </c>
      <c r="AE89" s="303">
        <f t="shared" si="97"/>
        <v>0</v>
      </c>
      <c r="AF89" s="303">
        <f t="shared" si="97"/>
        <v>0</v>
      </c>
      <c r="AG89" s="303">
        <f t="shared" si="96"/>
        <v>0</v>
      </c>
      <c r="AH89" s="303">
        <f t="shared" si="96"/>
        <v>0</v>
      </c>
      <c r="AI89" s="303">
        <f t="shared" si="96"/>
        <v>0</v>
      </c>
      <c r="AJ89" s="303">
        <f t="shared" si="96"/>
        <v>0</v>
      </c>
      <c r="AK89" s="1220"/>
      <c r="AL89" s="1244"/>
      <c r="AM89" s="303">
        <f t="shared" si="2"/>
        <v>0</v>
      </c>
      <c r="AN89" s="311"/>
      <c r="AO89" s="311"/>
      <c r="AP89" s="311"/>
      <c r="AQ89" s="311"/>
      <c r="AR89" s="311"/>
      <c r="AS89" s="311"/>
      <c r="AT89" s="1220"/>
      <c r="AU89" s="1247"/>
      <c r="AV89" s="303">
        <f t="shared" si="3"/>
        <v>0</v>
      </c>
      <c r="AW89" s="311"/>
      <c r="AX89" s="311"/>
      <c r="AY89" s="311"/>
      <c r="AZ89" s="311"/>
      <c r="BA89" s="311"/>
      <c r="BB89" s="311"/>
      <c r="BC89" s="1220"/>
      <c r="BD89" s="1250"/>
      <c r="BE89" s="303">
        <f t="shared" si="4"/>
        <v>0</v>
      </c>
      <c r="BF89" s="311"/>
      <c r="BG89" s="311"/>
      <c r="BH89" s="311"/>
      <c r="BI89" s="311"/>
      <c r="BJ89" s="311"/>
      <c r="BK89" s="311"/>
      <c r="BL89" s="1220"/>
      <c r="BM89" s="1253"/>
      <c r="BN89" s="303">
        <f t="shared" si="5"/>
        <v>0</v>
      </c>
      <c r="BO89" s="311"/>
      <c r="BP89" s="311"/>
      <c r="BQ89" s="311"/>
      <c r="BR89" s="311"/>
      <c r="BS89" s="311"/>
      <c r="BT89" s="311"/>
      <c r="BU89" s="1207"/>
      <c r="BV89" s="1208"/>
      <c r="BW89" s="1208"/>
      <c r="BX89" s="1208"/>
      <c r="BY89" s="1208"/>
      <c r="BZ89" s="1208"/>
      <c r="CA89" s="1208"/>
      <c r="CB89" s="1208"/>
      <c r="CC89" s="1209"/>
    </row>
    <row r="90" spans="1:81" s="58" customFormat="1" ht="40.15" customHeight="1" x14ac:dyDescent="0.25">
      <c r="A90" s="37"/>
      <c r="B90" s="1318"/>
      <c r="C90" s="1315"/>
      <c r="D90" s="1097"/>
      <c r="E90" s="1094"/>
      <c r="F90" s="1094"/>
      <c r="G90" s="1094"/>
      <c r="H90" s="1094"/>
      <c r="I90" s="1094"/>
      <c r="J90" s="1220"/>
      <c r="K90" s="1217"/>
      <c r="L90" s="1223"/>
      <c r="M90" s="1226"/>
      <c r="N90" s="1229"/>
      <c r="O90" s="1232"/>
      <c r="P90" s="1235"/>
      <c r="Q90" s="1238"/>
      <c r="R90" s="1220"/>
      <c r="S90" s="41" t="s">
        <v>4006</v>
      </c>
      <c r="T90" s="241" t="s">
        <v>3833</v>
      </c>
      <c r="U90" s="241" t="s">
        <v>3839</v>
      </c>
      <c r="V90" s="241" t="s">
        <v>3842</v>
      </c>
      <c r="W90" s="41" t="s">
        <v>4009</v>
      </c>
      <c r="X90" s="34">
        <v>44743</v>
      </c>
      <c r="Y90" s="34">
        <v>44925</v>
      </c>
      <c r="Z90" s="34"/>
      <c r="AA90" s="34"/>
      <c r="AB90" s="1220"/>
      <c r="AC90" s="1241"/>
      <c r="AD90" s="303">
        <f t="shared" si="97"/>
        <v>0</v>
      </c>
      <c r="AE90" s="303">
        <f t="shared" si="97"/>
        <v>0</v>
      </c>
      <c r="AF90" s="303">
        <f t="shared" si="97"/>
        <v>0</v>
      </c>
      <c r="AG90" s="303">
        <f t="shared" si="96"/>
        <v>0</v>
      </c>
      <c r="AH90" s="303">
        <f t="shared" si="96"/>
        <v>0</v>
      </c>
      <c r="AI90" s="303">
        <f t="shared" si="96"/>
        <v>0</v>
      </c>
      <c r="AJ90" s="303">
        <f t="shared" si="96"/>
        <v>0</v>
      </c>
      <c r="AK90" s="1220"/>
      <c r="AL90" s="1244"/>
      <c r="AM90" s="303">
        <f t="shared" si="2"/>
        <v>0</v>
      </c>
      <c r="AN90" s="311"/>
      <c r="AO90" s="311"/>
      <c r="AP90" s="311"/>
      <c r="AQ90" s="311"/>
      <c r="AR90" s="311"/>
      <c r="AS90" s="311"/>
      <c r="AT90" s="1220"/>
      <c r="AU90" s="1247"/>
      <c r="AV90" s="303">
        <f t="shared" si="3"/>
        <v>0</v>
      </c>
      <c r="AW90" s="311"/>
      <c r="AX90" s="311"/>
      <c r="AY90" s="311"/>
      <c r="AZ90" s="311"/>
      <c r="BA90" s="311"/>
      <c r="BB90" s="311"/>
      <c r="BC90" s="1220"/>
      <c r="BD90" s="1250"/>
      <c r="BE90" s="303">
        <f t="shared" si="4"/>
        <v>0</v>
      </c>
      <c r="BF90" s="311"/>
      <c r="BG90" s="311"/>
      <c r="BH90" s="311"/>
      <c r="BI90" s="311"/>
      <c r="BJ90" s="311"/>
      <c r="BK90" s="311"/>
      <c r="BL90" s="1220"/>
      <c r="BM90" s="1253"/>
      <c r="BN90" s="303">
        <f t="shared" si="5"/>
        <v>0</v>
      </c>
      <c r="BO90" s="311"/>
      <c r="BP90" s="311"/>
      <c r="BQ90" s="311"/>
      <c r="BR90" s="311"/>
      <c r="BS90" s="311"/>
      <c r="BT90" s="311"/>
      <c r="BU90" s="1207"/>
      <c r="BV90" s="1208"/>
      <c r="BW90" s="1208"/>
      <c r="BX90" s="1208"/>
      <c r="BY90" s="1208"/>
      <c r="BZ90" s="1208"/>
      <c r="CA90" s="1208"/>
      <c r="CB90" s="1208"/>
      <c r="CC90" s="1209"/>
    </row>
    <row r="91" spans="1:81" s="58" customFormat="1" ht="40.15" customHeight="1" thickBot="1" x14ac:dyDescent="0.3">
      <c r="A91" s="37"/>
      <c r="B91" s="1318"/>
      <c r="C91" s="1315"/>
      <c r="D91" s="1098"/>
      <c r="E91" s="1095"/>
      <c r="F91" s="1095"/>
      <c r="G91" s="1095"/>
      <c r="H91" s="1095"/>
      <c r="I91" s="1095"/>
      <c r="J91" s="1221"/>
      <c r="K91" s="1218"/>
      <c r="L91" s="1224"/>
      <c r="M91" s="1227"/>
      <c r="N91" s="1230"/>
      <c r="O91" s="1233"/>
      <c r="P91" s="1236"/>
      <c r="Q91" s="1239"/>
      <c r="R91" s="1221"/>
      <c r="S91" s="234" t="s">
        <v>4010</v>
      </c>
      <c r="T91" s="241" t="s">
        <v>3833</v>
      </c>
      <c r="U91" s="241" t="s">
        <v>3839</v>
      </c>
      <c r="V91" s="241" t="s">
        <v>3842</v>
      </c>
      <c r="W91" s="41" t="s">
        <v>4009</v>
      </c>
      <c r="X91" s="34">
        <v>44743</v>
      </c>
      <c r="Y91" s="34">
        <v>44925</v>
      </c>
      <c r="Z91" s="305"/>
      <c r="AA91" s="305"/>
      <c r="AB91" s="1221"/>
      <c r="AC91" s="1242"/>
      <c r="AD91" s="306">
        <f t="shared" si="97"/>
        <v>0</v>
      </c>
      <c r="AE91" s="306">
        <f t="shared" si="97"/>
        <v>0</v>
      </c>
      <c r="AF91" s="306">
        <f t="shared" si="97"/>
        <v>0</v>
      </c>
      <c r="AG91" s="306">
        <f t="shared" si="96"/>
        <v>0</v>
      </c>
      <c r="AH91" s="306">
        <f t="shared" si="96"/>
        <v>0</v>
      </c>
      <c r="AI91" s="306">
        <f t="shared" si="96"/>
        <v>0</v>
      </c>
      <c r="AJ91" s="306">
        <f t="shared" si="96"/>
        <v>0</v>
      </c>
      <c r="AK91" s="1221"/>
      <c r="AL91" s="1245"/>
      <c r="AM91" s="306">
        <f t="shared" si="2"/>
        <v>0</v>
      </c>
      <c r="AN91" s="50"/>
      <c r="AO91" s="50"/>
      <c r="AP91" s="50"/>
      <c r="AQ91" s="50"/>
      <c r="AR91" s="50"/>
      <c r="AS91" s="50"/>
      <c r="AT91" s="1221"/>
      <c r="AU91" s="1248"/>
      <c r="AV91" s="306">
        <f t="shared" si="3"/>
        <v>0</v>
      </c>
      <c r="AW91" s="50"/>
      <c r="AX91" s="50"/>
      <c r="AY91" s="50"/>
      <c r="AZ91" s="50"/>
      <c r="BA91" s="50"/>
      <c r="BB91" s="50"/>
      <c r="BC91" s="1221"/>
      <c r="BD91" s="1251"/>
      <c r="BE91" s="306">
        <f t="shared" si="4"/>
        <v>0</v>
      </c>
      <c r="BF91" s="50"/>
      <c r="BG91" s="50"/>
      <c r="BH91" s="50"/>
      <c r="BI91" s="50"/>
      <c r="BJ91" s="50"/>
      <c r="BK91" s="50"/>
      <c r="BL91" s="1221"/>
      <c r="BM91" s="1254"/>
      <c r="BN91" s="306">
        <f t="shared" si="5"/>
        <v>0</v>
      </c>
      <c r="BO91" s="50"/>
      <c r="BP91" s="50"/>
      <c r="BQ91" s="50"/>
      <c r="BR91" s="50"/>
      <c r="BS91" s="50"/>
      <c r="BT91" s="50"/>
      <c r="BU91" s="1210"/>
      <c r="BV91" s="1211"/>
      <c r="BW91" s="1211"/>
      <c r="BX91" s="1211"/>
      <c r="BY91" s="1211"/>
      <c r="BZ91" s="1211"/>
      <c r="CA91" s="1211"/>
      <c r="CB91" s="1211"/>
      <c r="CC91" s="1212"/>
    </row>
    <row r="92" spans="1:81" s="58" customFormat="1" ht="40.15" customHeight="1" thickTop="1" x14ac:dyDescent="0.25">
      <c r="A92" s="37"/>
      <c r="B92" s="1318"/>
      <c r="C92" s="1315"/>
      <c r="D92" s="1096">
        <v>2201</v>
      </c>
      <c r="E92" s="1093" t="s">
        <v>3876</v>
      </c>
      <c r="F92" s="1093">
        <v>2201052</v>
      </c>
      <c r="G92" s="1093" t="s">
        <v>3997</v>
      </c>
      <c r="H92" s="1093" t="s">
        <v>4011</v>
      </c>
      <c r="I92" s="1093" t="s">
        <v>4012</v>
      </c>
      <c r="J92" s="1219">
        <v>17</v>
      </c>
      <c r="K92" s="1216" t="str">
        <f>+[2]Metas!K22</f>
        <v>Establecimientos educativos dotados con materiales e instrumentos de enseñanza y aprendizaje (mobiliario, tableros, menaje de restaurante escolar, material didáctico, pedagógico, lúdico, etc.)</v>
      </c>
      <c r="L92" s="1222">
        <v>30</v>
      </c>
      <c r="M92" s="1225">
        <f t="shared" si="70"/>
        <v>30</v>
      </c>
      <c r="N92" s="1228"/>
      <c r="O92" s="1231"/>
      <c r="P92" s="1234"/>
      <c r="Q92" s="1237">
        <v>30</v>
      </c>
      <c r="R92" s="1219">
        <f t="shared" ref="R92" si="105">+$J92</f>
        <v>17</v>
      </c>
      <c r="S92" s="233" t="s">
        <v>4013</v>
      </c>
      <c r="T92" s="240" t="s">
        <v>3833</v>
      </c>
      <c r="U92" s="240" t="s">
        <v>3840</v>
      </c>
      <c r="V92" s="240" t="s">
        <v>3842</v>
      </c>
      <c r="W92" s="233" t="s">
        <v>4014</v>
      </c>
      <c r="X92" s="307">
        <v>44593</v>
      </c>
      <c r="Y92" s="307">
        <v>44650</v>
      </c>
      <c r="Z92" s="307"/>
      <c r="AA92" s="307"/>
      <c r="AB92" s="1219">
        <f t="shared" ref="AB92" si="106">+$J92</f>
        <v>17</v>
      </c>
      <c r="AC92" s="1240">
        <f t="shared" ref="AC92" si="107">+L92</f>
        <v>30</v>
      </c>
      <c r="AD92" s="308">
        <f t="shared" si="97"/>
        <v>6500</v>
      </c>
      <c r="AE92" s="308">
        <f t="shared" si="97"/>
        <v>2000</v>
      </c>
      <c r="AF92" s="308">
        <f t="shared" si="97"/>
        <v>0</v>
      </c>
      <c r="AG92" s="308">
        <f t="shared" si="96"/>
        <v>0</v>
      </c>
      <c r="AH92" s="308">
        <f t="shared" si="96"/>
        <v>1000</v>
      </c>
      <c r="AI92" s="308">
        <f t="shared" si="96"/>
        <v>3000</v>
      </c>
      <c r="AJ92" s="308">
        <f t="shared" si="96"/>
        <v>500</v>
      </c>
      <c r="AK92" s="1219">
        <f t="shared" ref="AK92" si="108">+$J92</f>
        <v>17</v>
      </c>
      <c r="AL92" s="1243">
        <f t="shared" si="75"/>
        <v>0</v>
      </c>
      <c r="AM92" s="308">
        <f t="shared" si="2"/>
        <v>0</v>
      </c>
      <c r="AN92" s="48"/>
      <c r="AO92" s="48"/>
      <c r="AP92" s="48"/>
      <c r="AQ92" s="48"/>
      <c r="AR92" s="48"/>
      <c r="AS92" s="48"/>
      <c r="AT92" s="1219">
        <f t="shared" ref="AT92" si="109">+$J92</f>
        <v>17</v>
      </c>
      <c r="AU92" s="1246">
        <f t="shared" si="77"/>
        <v>0</v>
      </c>
      <c r="AV92" s="308">
        <f t="shared" si="3"/>
        <v>0</v>
      </c>
      <c r="AW92" s="48"/>
      <c r="AX92" s="48"/>
      <c r="AY92" s="48"/>
      <c r="AZ92" s="48"/>
      <c r="BA92" s="48"/>
      <c r="BB92" s="48"/>
      <c r="BC92" s="1219">
        <f t="shared" ref="BC92" si="110">+$J92</f>
        <v>17</v>
      </c>
      <c r="BD92" s="1249">
        <f t="shared" si="79"/>
        <v>0</v>
      </c>
      <c r="BE92" s="308">
        <f t="shared" si="4"/>
        <v>0</v>
      </c>
      <c r="BF92" s="48"/>
      <c r="BG92" s="48"/>
      <c r="BH92" s="48"/>
      <c r="BI92" s="48"/>
      <c r="BJ92" s="48"/>
      <c r="BK92" s="48"/>
      <c r="BL92" s="1219">
        <f t="shared" ref="BL92" si="111">+$J92</f>
        <v>17</v>
      </c>
      <c r="BM92" s="1252">
        <f t="shared" si="81"/>
        <v>30</v>
      </c>
      <c r="BN92" s="308">
        <f t="shared" si="5"/>
        <v>6500</v>
      </c>
      <c r="BO92" s="48">
        <v>2000</v>
      </c>
      <c r="BP92" s="48"/>
      <c r="BQ92" s="48"/>
      <c r="BR92" s="48">
        <v>1000</v>
      </c>
      <c r="BS92" s="48">
        <v>3000</v>
      </c>
      <c r="BT92" s="48">
        <v>500</v>
      </c>
      <c r="BU92" s="1204"/>
      <c r="BV92" s="1205"/>
      <c r="BW92" s="1205"/>
      <c r="BX92" s="1205"/>
      <c r="BY92" s="1205"/>
      <c r="BZ92" s="1205"/>
      <c r="CA92" s="1205"/>
      <c r="CB92" s="1205"/>
      <c r="CC92" s="1206"/>
    </row>
    <row r="93" spans="1:81" s="58" customFormat="1" ht="40.15" customHeight="1" x14ac:dyDescent="0.25">
      <c r="A93" s="37"/>
      <c r="B93" s="1318"/>
      <c r="C93" s="1315"/>
      <c r="D93" s="1097"/>
      <c r="E93" s="1094"/>
      <c r="F93" s="1094"/>
      <c r="G93" s="1094"/>
      <c r="H93" s="1094"/>
      <c r="I93" s="1094"/>
      <c r="J93" s="1220"/>
      <c r="K93" s="1217"/>
      <c r="L93" s="1223"/>
      <c r="M93" s="1226"/>
      <c r="N93" s="1229"/>
      <c r="O93" s="1232"/>
      <c r="P93" s="1235"/>
      <c r="Q93" s="1238"/>
      <c r="R93" s="1220"/>
      <c r="S93" s="41"/>
      <c r="T93" s="241"/>
      <c r="U93" s="241"/>
      <c r="V93" s="241"/>
      <c r="W93" s="41"/>
      <c r="X93" s="34"/>
      <c r="Y93" s="34"/>
      <c r="Z93" s="34"/>
      <c r="AA93" s="34"/>
      <c r="AB93" s="1220"/>
      <c r="AC93" s="1241"/>
      <c r="AD93" s="303">
        <f t="shared" si="97"/>
        <v>0</v>
      </c>
      <c r="AE93" s="303">
        <f t="shared" si="97"/>
        <v>0</v>
      </c>
      <c r="AF93" s="303">
        <f t="shared" si="97"/>
        <v>0</v>
      </c>
      <c r="AG93" s="303">
        <f t="shared" si="96"/>
        <v>0</v>
      </c>
      <c r="AH93" s="303">
        <f t="shared" si="96"/>
        <v>0</v>
      </c>
      <c r="AI93" s="303">
        <f t="shared" si="96"/>
        <v>0</v>
      </c>
      <c r="AJ93" s="303">
        <f t="shared" si="96"/>
        <v>0</v>
      </c>
      <c r="AK93" s="1220"/>
      <c r="AL93" s="1244"/>
      <c r="AM93" s="303">
        <f t="shared" ref="AM93:AM156" si="112">SUM(AN93:AS93)</f>
        <v>0</v>
      </c>
      <c r="AN93" s="311"/>
      <c r="AO93" s="311"/>
      <c r="AP93" s="311"/>
      <c r="AQ93" s="311"/>
      <c r="AR93" s="311"/>
      <c r="AS93" s="311"/>
      <c r="AT93" s="1220"/>
      <c r="AU93" s="1247"/>
      <c r="AV93" s="303">
        <f t="shared" ref="AV93:AV156" si="113">SUM(AW93:BB93)</f>
        <v>0</v>
      </c>
      <c r="AW93" s="311"/>
      <c r="AX93" s="311"/>
      <c r="AY93" s="311"/>
      <c r="AZ93" s="311"/>
      <c r="BA93" s="311"/>
      <c r="BB93" s="311"/>
      <c r="BC93" s="1220"/>
      <c r="BD93" s="1250"/>
      <c r="BE93" s="303">
        <f t="shared" ref="BE93:BE156" si="114">SUM(BF93:BK93)</f>
        <v>0</v>
      </c>
      <c r="BF93" s="311"/>
      <c r="BG93" s="311"/>
      <c r="BH93" s="311"/>
      <c r="BI93" s="311"/>
      <c r="BJ93" s="311"/>
      <c r="BK93" s="311"/>
      <c r="BL93" s="1220"/>
      <c r="BM93" s="1253"/>
      <c r="BN93" s="303">
        <f t="shared" ref="BN93:BN156" si="115">SUM(BO93:BT93)</f>
        <v>0</v>
      </c>
      <c r="BO93" s="311"/>
      <c r="BP93" s="311"/>
      <c r="BQ93" s="311"/>
      <c r="BR93" s="311"/>
      <c r="BS93" s="311"/>
      <c r="BT93" s="311"/>
      <c r="BU93" s="1207"/>
      <c r="BV93" s="1208"/>
      <c r="BW93" s="1208"/>
      <c r="BX93" s="1208"/>
      <c r="BY93" s="1208"/>
      <c r="BZ93" s="1208"/>
      <c r="CA93" s="1208"/>
      <c r="CB93" s="1208"/>
      <c r="CC93" s="1209"/>
    </row>
    <row r="94" spans="1:81" s="58" customFormat="1" ht="40.15" customHeight="1" x14ac:dyDescent="0.25">
      <c r="A94" s="37"/>
      <c r="B94" s="1318"/>
      <c r="C94" s="1315"/>
      <c r="D94" s="1097"/>
      <c r="E94" s="1094"/>
      <c r="F94" s="1094"/>
      <c r="G94" s="1094"/>
      <c r="H94" s="1094"/>
      <c r="I94" s="1094"/>
      <c r="J94" s="1220"/>
      <c r="K94" s="1217"/>
      <c r="L94" s="1223"/>
      <c r="M94" s="1226"/>
      <c r="N94" s="1229"/>
      <c r="O94" s="1232"/>
      <c r="P94" s="1235"/>
      <c r="Q94" s="1238"/>
      <c r="R94" s="1220"/>
      <c r="S94" s="41"/>
      <c r="T94" s="241"/>
      <c r="U94" s="241"/>
      <c r="V94" s="241"/>
      <c r="W94" s="41"/>
      <c r="X94" s="34"/>
      <c r="Y94" s="34"/>
      <c r="Z94" s="34"/>
      <c r="AA94" s="34"/>
      <c r="AB94" s="1220"/>
      <c r="AC94" s="1241"/>
      <c r="AD94" s="303">
        <f t="shared" si="97"/>
        <v>0</v>
      </c>
      <c r="AE94" s="303">
        <f t="shared" si="97"/>
        <v>0</v>
      </c>
      <c r="AF94" s="303">
        <f t="shared" si="97"/>
        <v>0</v>
      </c>
      <c r="AG94" s="303">
        <f t="shared" si="96"/>
        <v>0</v>
      </c>
      <c r="AH94" s="303">
        <f t="shared" si="96"/>
        <v>0</v>
      </c>
      <c r="AI94" s="303">
        <f t="shared" si="96"/>
        <v>0</v>
      </c>
      <c r="AJ94" s="303">
        <f t="shared" si="96"/>
        <v>0</v>
      </c>
      <c r="AK94" s="1220"/>
      <c r="AL94" s="1244"/>
      <c r="AM94" s="303">
        <f t="shared" si="112"/>
        <v>0</v>
      </c>
      <c r="AN94" s="311"/>
      <c r="AO94" s="311"/>
      <c r="AP94" s="311"/>
      <c r="AQ94" s="311"/>
      <c r="AR94" s="311"/>
      <c r="AS94" s="311"/>
      <c r="AT94" s="1220"/>
      <c r="AU94" s="1247"/>
      <c r="AV94" s="303">
        <f t="shared" si="113"/>
        <v>0</v>
      </c>
      <c r="AW94" s="311"/>
      <c r="AX94" s="311"/>
      <c r="AY94" s="311"/>
      <c r="AZ94" s="311"/>
      <c r="BA94" s="311"/>
      <c r="BB94" s="311"/>
      <c r="BC94" s="1220"/>
      <c r="BD94" s="1250"/>
      <c r="BE94" s="303">
        <f t="shared" si="114"/>
        <v>0</v>
      </c>
      <c r="BF94" s="311"/>
      <c r="BG94" s="311"/>
      <c r="BH94" s="311"/>
      <c r="BI94" s="311"/>
      <c r="BJ94" s="311"/>
      <c r="BK94" s="311"/>
      <c r="BL94" s="1220"/>
      <c r="BM94" s="1253"/>
      <c r="BN94" s="303">
        <f t="shared" si="115"/>
        <v>0</v>
      </c>
      <c r="BO94" s="311"/>
      <c r="BP94" s="311"/>
      <c r="BQ94" s="311"/>
      <c r="BR94" s="311"/>
      <c r="BS94" s="311"/>
      <c r="BT94" s="311"/>
      <c r="BU94" s="1207"/>
      <c r="BV94" s="1208"/>
      <c r="BW94" s="1208"/>
      <c r="BX94" s="1208"/>
      <c r="BY94" s="1208"/>
      <c r="BZ94" s="1208"/>
      <c r="CA94" s="1208"/>
      <c r="CB94" s="1208"/>
      <c r="CC94" s="1209"/>
    </row>
    <row r="95" spans="1:81" s="58" customFormat="1" ht="40.15" customHeight="1" thickBot="1" x14ac:dyDescent="0.3">
      <c r="A95" s="37"/>
      <c r="B95" s="1318"/>
      <c r="C95" s="1315"/>
      <c r="D95" s="1098"/>
      <c r="E95" s="1095"/>
      <c r="F95" s="1095"/>
      <c r="G95" s="1095"/>
      <c r="H95" s="1095"/>
      <c r="I95" s="1095"/>
      <c r="J95" s="1221"/>
      <c r="K95" s="1218"/>
      <c r="L95" s="1224"/>
      <c r="M95" s="1227"/>
      <c r="N95" s="1230"/>
      <c r="O95" s="1233"/>
      <c r="P95" s="1236"/>
      <c r="Q95" s="1239"/>
      <c r="R95" s="1221"/>
      <c r="S95" s="234"/>
      <c r="T95" s="242"/>
      <c r="U95" s="242"/>
      <c r="V95" s="242"/>
      <c r="W95" s="234"/>
      <c r="X95" s="305"/>
      <c r="Y95" s="305"/>
      <c r="Z95" s="305"/>
      <c r="AA95" s="305"/>
      <c r="AB95" s="1221"/>
      <c r="AC95" s="1242"/>
      <c r="AD95" s="306">
        <f t="shared" si="97"/>
        <v>0</v>
      </c>
      <c r="AE95" s="306">
        <f t="shared" si="97"/>
        <v>0</v>
      </c>
      <c r="AF95" s="306">
        <f t="shared" si="97"/>
        <v>0</v>
      </c>
      <c r="AG95" s="306">
        <f t="shared" si="96"/>
        <v>0</v>
      </c>
      <c r="AH95" s="306">
        <f t="shared" si="96"/>
        <v>0</v>
      </c>
      <c r="AI95" s="306">
        <f t="shared" si="96"/>
        <v>0</v>
      </c>
      <c r="AJ95" s="306">
        <f t="shared" si="96"/>
        <v>0</v>
      </c>
      <c r="AK95" s="1221"/>
      <c r="AL95" s="1245"/>
      <c r="AM95" s="306">
        <f t="shared" si="112"/>
        <v>0</v>
      </c>
      <c r="AN95" s="50"/>
      <c r="AO95" s="50"/>
      <c r="AP95" s="50"/>
      <c r="AQ95" s="50"/>
      <c r="AR95" s="50"/>
      <c r="AS95" s="50"/>
      <c r="AT95" s="1221"/>
      <c r="AU95" s="1248"/>
      <c r="AV95" s="306">
        <f t="shared" si="113"/>
        <v>0</v>
      </c>
      <c r="AW95" s="50"/>
      <c r="AX95" s="50"/>
      <c r="AY95" s="50"/>
      <c r="AZ95" s="50"/>
      <c r="BA95" s="50"/>
      <c r="BB95" s="50"/>
      <c r="BC95" s="1221"/>
      <c r="BD95" s="1251"/>
      <c r="BE95" s="306">
        <f t="shared" si="114"/>
        <v>0</v>
      </c>
      <c r="BF95" s="50"/>
      <c r="BG95" s="50"/>
      <c r="BH95" s="50"/>
      <c r="BI95" s="50"/>
      <c r="BJ95" s="50"/>
      <c r="BK95" s="50"/>
      <c r="BL95" s="1221"/>
      <c r="BM95" s="1254"/>
      <c r="BN95" s="306">
        <f t="shared" si="115"/>
        <v>0</v>
      </c>
      <c r="BO95" s="50"/>
      <c r="BP95" s="50"/>
      <c r="BQ95" s="50"/>
      <c r="BR95" s="50"/>
      <c r="BS95" s="50"/>
      <c r="BT95" s="50"/>
      <c r="BU95" s="1210"/>
      <c r="BV95" s="1211"/>
      <c r="BW95" s="1211"/>
      <c r="BX95" s="1211"/>
      <c r="BY95" s="1211"/>
      <c r="BZ95" s="1211"/>
      <c r="CA95" s="1211"/>
      <c r="CB95" s="1211"/>
      <c r="CC95" s="1212"/>
    </row>
    <row r="96" spans="1:81" s="58" customFormat="1" ht="40.15" customHeight="1" thickTop="1" x14ac:dyDescent="0.25">
      <c r="A96" s="37"/>
      <c r="B96" s="1318"/>
      <c r="C96" s="1315"/>
      <c r="D96" s="1096">
        <v>2201</v>
      </c>
      <c r="E96" s="1093" t="s">
        <v>3876</v>
      </c>
      <c r="F96" s="1093">
        <v>2201052</v>
      </c>
      <c r="G96" s="1093" t="s">
        <v>3997</v>
      </c>
      <c r="H96" s="1093" t="s">
        <v>4015</v>
      </c>
      <c r="I96" s="1093">
        <v>2020004540100</v>
      </c>
      <c r="J96" s="1219">
        <v>18</v>
      </c>
      <c r="K96" s="1216" t="str">
        <f>+[2]Metas!K23</f>
        <v>Establecimientos educativos de los municipios PDET dotados con materiales e instrumentos de enseñanza y aprendizaje (mobiliario, tableros, menaje de restaurante escolar, material didáctico, pedagógico, lúdico, etc.)</v>
      </c>
      <c r="L96" s="1222">
        <v>16</v>
      </c>
      <c r="M96" s="1225">
        <f t="shared" si="70"/>
        <v>16</v>
      </c>
      <c r="N96" s="1228"/>
      <c r="O96" s="1231"/>
      <c r="P96" s="1234"/>
      <c r="Q96" s="1237">
        <v>16</v>
      </c>
      <c r="R96" s="1219">
        <f t="shared" ref="R96" si="116">+$J96</f>
        <v>18</v>
      </c>
      <c r="S96" s="233" t="s">
        <v>4013</v>
      </c>
      <c r="T96" s="240" t="s">
        <v>3833</v>
      </c>
      <c r="U96" s="240" t="s">
        <v>3840</v>
      </c>
      <c r="V96" s="240" t="s">
        <v>3842</v>
      </c>
      <c r="W96" s="233" t="s">
        <v>4014</v>
      </c>
      <c r="X96" s="307">
        <v>44593</v>
      </c>
      <c r="Y96" s="307">
        <v>44650</v>
      </c>
      <c r="Z96" s="307"/>
      <c r="AA96" s="307"/>
      <c r="AB96" s="1219">
        <f t="shared" ref="AB96" si="117">+$J96</f>
        <v>18</v>
      </c>
      <c r="AC96" s="1240">
        <f t="shared" ref="AC96" si="118">+L96</f>
        <v>16</v>
      </c>
      <c r="AD96" s="308">
        <f t="shared" si="97"/>
        <v>10000</v>
      </c>
      <c r="AE96" s="308">
        <f t="shared" si="97"/>
        <v>100</v>
      </c>
      <c r="AF96" s="308">
        <f t="shared" si="97"/>
        <v>0</v>
      </c>
      <c r="AG96" s="308">
        <f t="shared" si="96"/>
        <v>1400</v>
      </c>
      <c r="AH96" s="308">
        <f t="shared" si="96"/>
        <v>0</v>
      </c>
      <c r="AI96" s="308">
        <f t="shared" si="96"/>
        <v>0</v>
      </c>
      <c r="AJ96" s="308">
        <f t="shared" si="96"/>
        <v>8500</v>
      </c>
      <c r="AK96" s="1219">
        <f t="shared" ref="AK96" si="119">+$J96</f>
        <v>18</v>
      </c>
      <c r="AL96" s="1243">
        <f t="shared" si="75"/>
        <v>0</v>
      </c>
      <c r="AM96" s="308">
        <f t="shared" si="112"/>
        <v>0</v>
      </c>
      <c r="AN96" s="48"/>
      <c r="AO96" s="48"/>
      <c r="AP96" s="48"/>
      <c r="AQ96" s="48"/>
      <c r="AR96" s="48"/>
      <c r="AS96" s="48"/>
      <c r="AT96" s="1219">
        <f t="shared" ref="AT96" si="120">+$J96</f>
        <v>18</v>
      </c>
      <c r="AU96" s="1246">
        <f t="shared" si="77"/>
        <v>0</v>
      </c>
      <c r="AV96" s="308">
        <f t="shared" si="113"/>
        <v>0</v>
      </c>
      <c r="AW96" s="48"/>
      <c r="AX96" s="48"/>
      <c r="AY96" s="48"/>
      <c r="AZ96" s="48"/>
      <c r="BA96" s="48"/>
      <c r="BB96" s="48"/>
      <c r="BC96" s="1219">
        <f t="shared" ref="BC96" si="121">+$J96</f>
        <v>18</v>
      </c>
      <c r="BD96" s="1249">
        <f t="shared" si="79"/>
        <v>0</v>
      </c>
      <c r="BE96" s="308">
        <f t="shared" si="114"/>
        <v>0</v>
      </c>
      <c r="BF96" s="48"/>
      <c r="BG96" s="48"/>
      <c r="BH96" s="48"/>
      <c r="BI96" s="48"/>
      <c r="BJ96" s="48"/>
      <c r="BK96" s="48"/>
      <c r="BL96" s="1219">
        <f t="shared" ref="BL96" si="122">+$J96</f>
        <v>18</v>
      </c>
      <c r="BM96" s="1252">
        <f t="shared" si="81"/>
        <v>16</v>
      </c>
      <c r="BN96" s="308">
        <f t="shared" si="115"/>
        <v>10000</v>
      </c>
      <c r="BO96" s="316">
        <v>100</v>
      </c>
      <c r="BP96" s="316"/>
      <c r="BQ96" s="316">
        <v>1400</v>
      </c>
      <c r="BR96" s="316"/>
      <c r="BS96" s="316"/>
      <c r="BT96" s="316">
        <v>8500</v>
      </c>
      <c r="BU96" s="1204"/>
      <c r="BV96" s="1205"/>
      <c r="BW96" s="1205"/>
      <c r="BX96" s="1205"/>
      <c r="BY96" s="1205"/>
      <c r="BZ96" s="1205"/>
      <c r="CA96" s="1205"/>
      <c r="CB96" s="1205"/>
      <c r="CC96" s="1206"/>
    </row>
    <row r="97" spans="1:81" s="58" customFormat="1" ht="40.15" customHeight="1" x14ac:dyDescent="0.25">
      <c r="A97" s="37"/>
      <c r="B97" s="1318"/>
      <c r="C97" s="1315"/>
      <c r="D97" s="1097"/>
      <c r="E97" s="1094"/>
      <c r="F97" s="1094"/>
      <c r="G97" s="1094"/>
      <c r="H97" s="1094"/>
      <c r="I97" s="1094"/>
      <c r="J97" s="1220"/>
      <c r="K97" s="1217"/>
      <c r="L97" s="1223"/>
      <c r="M97" s="1226"/>
      <c r="N97" s="1229"/>
      <c r="O97" s="1232"/>
      <c r="P97" s="1235"/>
      <c r="Q97" s="1238"/>
      <c r="R97" s="1220"/>
      <c r="S97" s="41"/>
      <c r="T97" s="241"/>
      <c r="U97" s="241"/>
      <c r="V97" s="241"/>
      <c r="W97" s="41"/>
      <c r="X97" s="34"/>
      <c r="Y97" s="34"/>
      <c r="Z97" s="34"/>
      <c r="AA97" s="34"/>
      <c r="AB97" s="1220"/>
      <c r="AC97" s="1241"/>
      <c r="AD97" s="303">
        <f t="shared" si="97"/>
        <v>0</v>
      </c>
      <c r="AE97" s="303">
        <f t="shared" si="97"/>
        <v>0</v>
      </c>
      <c r="AF97" s="303">
        <f t="shared" si="97"/>
        <v>0</v>
      </c>
      <c r="AG97" s="303">
        <f t="shared" si="96"/>
        <v>0</v>
      </c>
      <c r="AH97" s="303">
        <f t="shared" si="96"/>
        <v>0</v>
      </c>
      <c r="AI97" s="303">
        <f t="shared" si="96"/>
        <v>0</v>
      </c>
      <c r="AJ97" s="303">
        <f t="shared" si="96"/>
        <v>0</v>
      </c>
      <c r="AK97" s="1220"/>
      <c r="AL97" s="1244"/>
      <c r="AM97" s="303">
        <f t="shared" si="112"/>
        <v>0</v>
      </c>
      <c r="AN97" s="311"/>
      <c r="AO97" s="311"/>
      <c r="AP97" s="311"/>
      <c r="AQ97" s="311"/>
      <c r="AR97" s="311"/>
      <c r="AS97" s="311"/>
      <c r="AT97" s="1220"/>
      <c r="AU97" s="1247"/>
      <c r="AV97" s="303">
        <f t="shared" si="113"/>
        <v>0</v>
      </c>
      <c r="AW97" s="311"/>
      <c r="AX97" s="311"/>
      <c r="AY97" s="311"/>
      <c r="AZ97" s="311"/>
      <c r="BA97" s="311"/>
      <c r="BB97" s="311"/>
      <c r="BC97" s="1220"/>
      <c r="BD97" s="1250"/>
      <c r="BE97" s="303">
        <f t="shared" si="114"/>
        <v>0</v>
      </c>
      <c r="BF97" s="311"/>
      <c r="BG97" s="311"/>
      <c r="BH97" s="311"/>
      <c r="BI97" s="311"/>
      <c r="BJ97" s="311"/>
      <c r="BK97" s="311"/>
      <c r="BL97" s="1220"/>
      <c r="BM97" s="1253"/>
      <c r="BN97" s="303">
        <f t="shared" si="115"/>
        <v>0</v>
      </c>
      <c r="BO97" s="311"/>
      <c r="BP97" s="311"/>
      <c r="BQ97" s="311"/>
      <c r="BR97" s="311"/>
      <c r="BS97" s="311"/>
      <c r="BT97" s="311"/>
      <c r="BU97" s="1207"/>
      <c r="BV97" s="1208"/>
      <c r="BW97" s="1208"/>
      <c r="BX97" s="1208"/>
      <c r="BY97" s="1208"/>
      <c r="BZ97" s="1208"/>
      <c r="CA97" s="1208"/>
      <c r="CB97" s="1208"/>
      <c r="CC97" s="1209"/>
    </row>
    <row r="98" spans="1:81" s="58" customFormat="1" ht="40.15" customHeight="1" x14ac:dyDescent="0.25">
      <c r="A98" s="37"/>
      <c r="B98" s="1318"/>
      <c r="C98" s="1315"/>
      <c r="D98" s="1097"/>
      <c r="E98" s="1094"/>
      <c r="F98" s="1094"/>
      <c r="G98" s="1094"/>
      <c r="H98" s="1094"/>
      <c r="I98" s="1094"/>
      <c r="J98" s="1220"/>
      <c r="K98" s="1217"/>
      <c r="L98" s="1223"/>
      <c r="M98" s="1226"/>
      <c r="N98" s="1229"/>
      <c r="O98" s="1232"/>
      <c r="P98" s="1235"/>
      <c r="Q98" s="1238"/>
      <c r="R98" s="1220"/>
      <c r="S98" s="41"/>
      <c r="T98" s="241"/>
      <c r="U98" s="241"/>
      <c r="V98" s="241"/>
      <c r="W98" s="41"/>
      <c r="X98" s="34"/>
      <c r="Y98" s="34"/>
      <c r="Z98" s="34"/>
      <c r="AA98" s="34"/>
      <c r="AB98" s="1220"/>
      <c r="AC98" s="1241"/>
      <c r="AD98" s="303">
        <f t="shared" si="97"/>
        <v>0</v>
      </c>
      <c r="AE98" s="303">
        <f t="shared" si="97"/>
        <v>0</v>
      </c>
      <c r="AF98" s="303">
        <f t="shared" si="97"/>
        <v>0</v>
      </c>
      <c r="AG98" s="303">
        <f t="shared" si="96"/>
        <v>0</v>
      </c>
      <c r="AH98" s="303">
        <f t="shared" si="96"/>
        <v>0</v>
      </c>
      <c r="AI98" s="303">
        <f t="shared" si="96"/>
        <v>0</v>
      </c>
      <c r="AJ98" s="303">
        <f t="shared" si="96"/>
        <v>0</v>
      </c>
      <c r="AK98" s="1220"/>
      <c r="AL98" s="1244"/>
      <c r="AM98" s="303">
        <f t="shared" si="112"/>
        <v>0</v>
      </c>
      <c r="AN98" s="311"/>
      <c r="AO98" s="311"/>
      <c r="AP98" s="311"/>
      <c r="AQ98" s="311"/>
      <c r="AR98" s="311"/>
      <c r="AS98" s="311"/>
      <c r="AT98" s="1220"/>
      <c r="AU98" s="1247"/>
      <c r="AV98" s="303">
        <f t="shared" si="113"/>
        <v>0</v>
      </c>
      <c r="AW98" s="311"/>
      <c r="AX98" s="311"/>
      <c r="AY98" s="311"/>
      <c r="AZ98" s="311"/>
      <c r="BA98" s="311"/>
      <c r="BB98" s="311"/>
      <c r="BC98" s="1220"/>
      <c r="BD98" s="1250"/>
      <c r="BE98" s="303">
        <f t="shared" si="114"/>
        <v>0</v>
      </c>
      <c r="BF98" s="311"/>
      <c r="BG98" s="311"/>
      <c r="BH98" s="311"/>
      <c r="BI98" s="311"/>
      <c r="BJ98" s="311"/>
      <c r="BK98" s="311"/>
      <c r="BL98" s="1220"/>
      <c r="BM98" s="1253"/>
      <c r="BN98" s="303">
        <f t="shared" si="115"/>
        <v>0</v>
      </c>
      <c r="BO98" s="311"/>
      <c r="BP98" s="311"/>
      <c r="BQ98" s="311"/>
      <c r="BR98" s="311"/>
      <c r="BS98" s="311"/>
      <c r="BT98" s="311"/>
      <c r="BU98" s="1207"/>
      <c r="BV98" s="1208"/>
      <c r="BW98" s="1208"/>
      <c r="BX98" s="1208"/>
      <c r="BY98" s="1208"/>
      <c r="BZ98" s="1208"/>
      <c r="CA98" s="1208"/>
      <c r="CB98" s="1208"/>
      <c r="CC98" s="1209"/>
    </row>
    <row r="99" spans="1:81" s="58" customFormat="1" ht="40.15" customHeight="1" thickBot="1" x14ac:dyDescent="0.3">
      <c r="A99" s="37"/>
      <c r="B99" s="1318"/>
      <c r="C99" s="1316"/>
      <c r="D99" s="1098"/>
      <c r="E99" s="1095"/>
      <c r="F99" s="1095"/>
      <c r="G99" s="1095"/>
      <c r="H99" s="1095"/>
      <c r="I99" s="1095"/>
      <c r="J99" s="1221"/>
      <c r="K99" s="1218"/>
      <c r="L99" s="1224"/>
      <c r="M99" s="1227"/>
      <c r="N99" s="1230"/>
      <c r="O99" s="1233"/>
      <c r="P99" s="1236"/>
      <c r="Q99" s="1239"/>
      <c r="R99" s="1221"/>
      <c r="S99" s="234"/>
      <c r="T99" s="242"/>
      <c r="U99" s="242"/>
      <c r="V99" s="242"/>
      <c r="W99" s="234"/>
      <c r="X99" s="305"/>
      <c r="Y99" s="305"/>
      <c r="Z99" s="305"/>
      <c r="AA99" s="305"/>
      <c r="AB99" s="1221"/>
      <c r="AC99" s="1242"/>
      <c r="AD99" s="306">
        <f t="shared" si="97"/>
        <v>0</v>
      </c>
      <c r="AE99" s="306">
        <f t="shared" si="97"/>
        <v>0</v>
      </c>
      <c r="AF99" s="306">
        <f t="shared" si="97"/>
        <v>0</v>
      </c>
      <c r="AG99" s="306">
        <f t="shared" si="96"/>
        <v>0</v>
      </c>
      <c r="AH99" s="306">
        <f t="shared" si="96"/>
        <v>0</v>
      </c>
      <c r="AI99" s="306">
        <f t="shared" si="96"/>
        <v>0</v>
      </c>
      <c r="AJ99" s="306">
        <f t="shared" si="96"/>
        <v>0</v>
      </c>
      <c r="AK99" s="1221"/>
      <c r="AL99" s="1245"/>
      <c r="AM99" s="306">
        <f t="shared" si="112"/>
        <v>0</v>
      </c>
      <c r="AN99" s="50"/>
      <c r="AO99" s="50"/>
      <c r="AP99" s="50"/>
      <c r="AQ99" s="50"/>
      <c r="AR99" s="50"/>
      <c r="AS99" s="50"/>
      <c r="AT99" s="1221"/>
      <c r="AU99" s="1248"/>
      <c r="AV99" s="306">
        <f t="shared" si="113"/>
        <v>0</v>
      </c>
      <c r="AW99" s="50"/>
      <c r="AX99" s="50"/>
      <c r="AY99" s="50"/>
      <c r="AZ99" s="50"/>
      <c r="BA99" s="50"/>
      <c r="BB99" s="50"/>
      <c r="BC99" s="1221"/>
      <c r="BD99" s="1251"/>
      <c r="BE99" s="306">
        <f t="shared" si="114"/>
        <v>0</v>
      </c>
      <c r="BF99" s="50"/>
      <c r="BG99" s="50"/>
      <c r="BH99" s="50"/>
      <c r="BI99" s="50"/>
      <c r="BJ99" s="50"/>
      <c r="BK99" s="50"/>
      <c r="BL99" s="1221"/>
      <c r="BM99" s="1254"/>
      <c r="BN99" s="306">
        <f t="shared" si="115"/>
        <v>0</v>
      </c>
      <c r="BO99" s="50"/>
      <c r="BP99" s="50"/>
      <c r="BQ99" s="50"/>
      <c r="BR99" s="50"/>
      <c r="BS99" s="50"/>
      <c r="BT99" s="50"/>
      <c r="BU99" s="1210"/>
      <c r="BV99" s="1211"/>
      <c r="BW99" s="1211"/>
      <c r="BX99" s="1211"/>
      <c r="BY99" s="1211"/>
      <c r="BZ99" s="1211"/>
      <c r="CA99" s="1211"/>
      <c r="CB99" s="1211"/>
      <c r="CC99" s="1212"/>
    </row>
    <row r="100" spans="1:81" s="58" customFormat="1" ht="40.15" customHeight="1" thickTop="1" x14ac:dyDescent="0.25">
      <c r="A100" s="37"/>
      <c r="B100" s="1318"/>
      <c r="C100" s="1314" t="s">
        <v>47</v>
      </c>
      <c r="D100" s="1096">
        <v>2201</v>
      </c>
      <c r="E100" s="1093" t="s">
        <v>3876</v>
      </c>
      <c r="F100" s="1093"/>
      <c r="G100" s="1093"/>
      <c r="H100" s="1093" t="s">
        <v>4016</v>
      </c>
      <c r="I100" s="1093">
        <v>2021004540126</v>
      </c>
      <c r="J100" s="1219">
        <v>19</v>
      </c>
      <c r="K100" s="1216" t="str">
        <f>+[2]Metas!K24</f>
        <v>Estudiantes beneficiados con transporte escolar convencional y no convencional (como canoas, mulas, bicicletas, etc.) con apoyo departamental</v>
      </c>
      <c r="L100" s="1222">
        <v>2500</v>
      </c>
      <c r="M100" s="1225">
        <f>SUM(N100:Q100)</f>
        <v>2500</v>
      </c>
      <c r="N100" s="1228"/>
      <c r="O100" s="1231"/>
      <c r="P100" s="1234"/>
      <c r="Q100" s="1237">
        <v>2500</v>
      </c>
      <c r="R100" s="1219">
        <f t="shared" ref="R100" si="123">+$J100</f>
        <v>19</v>
      </c>
      <c r="S100" s="233" t="s">
        <v>4017</v>
      </c>
      <c r="T100" s="240" t="s">
        <v>3834</v>
      </c>
      <c r="U100" s="240" t="s">
        <v>3839</v>
      </c>
      <c r="V100" s="240" t="s">
        <v>3843</v>
      </c>
      <c r="W100" s="233" t="s">
        <v>4018</v>
      </c>
      <c r="X100" s="307" t="s">
        <v>4019</v>
      </c>
      <c r="Y100" s="307" t="s">
        <v>4020</v>
      </c>
      <c r="Z100" s="307"/>
      <c r="AA100" s="307"/>
      <c r="AB100" s="1219">
        <f t="shared" ref="AB100" si="124">+$J100</f>
        <v>19</v>
      </c>
      <c r="AC100" s="1240">
        <f t="shared" ref="AC100" si="125">+L100</f>
        <v>2500</v>
      </c>
      <c r="AD100" s="308">
        <f t="shared" si="97"/>
        <v>4400</v>
      </c>
      <c r="AE100" s="308">
        <f t="shared" si="97"/>
        <v>900</v>
      </c>
      <c r="AF100" s="308">
        <f t="shared" si="97"/>
        <v>2500</v>
      </c>
      <c r="AG100" s="308">
        <f t="shared" si="96"/>
        <v>0</v>
      </c>
      <c r="AH100" s="308">
        <f t="shared" si="96"/>
        <v>0</v>
      </c>
      <c r="AI100" s="308">
        <f t="shared" si="96"/>
        <v>1000</v>
      </c>
      <c r="AJ100" s="308">
        <f t="shared" si="96"/>
        <v>0</v>
      </c>
      <c r="AK100" s="1219">
        <f t="shared" ref="AK100" si="126">+$J100</f>
        <v>19</v>
      </c>
      <c r="AL100" s="1243">
        <f>+N100</f>
        <v>0</v>
      </c>
      <c r="AM100" s="308">
        <f t="shared" si="112"/>
        <v>0</v>
      </c>
      <c r="AN100" s="48"/>
      <c r="AO100" s="48"/>
      <c r="AP100" s="48"/>
      <c r="AQ100" s="48"/>
      <c r="AR100" s="48"/>
      <c r="AS100" s="48"/>
      <c r="AT100" s="1219">
        <f t="shared" ref="AT100" si="127">+$J100</f>
        <v>19</v>
      </c>
      <c r="AU100" s="1246">
        <f>+O100</f>
        <v>0</v>
      </c>
      <c r="AV100" s="308">
        <f t="shared" si="113"/>
        <v>0</v>
      </c>
      <c r="AW100" s="48"/>
      <c r="AX100" s="48"/>
      <c r="AY100" s="48"/>
      <c r="AZ100" s="48"/>
      <c r="BA100" s="48"/>
      <c r="BB100" s="48"/>
      <c r="BC100" s="1219">
        <f t="shared" ref="BC100" si="128">+$J100</f>
        <v>19</v>
      </c>
      <c r="BD100" s="1249">
        <f>+P100</f>
        <v>0</v>
      </c>
      <c r="BE100" s="308">
        <f t="shared" si="114"/>
        <v>0</v>
      </c>
      <c r="BF100" s="48"/>
      <c r="BG100" s="48"/>
      <c r="BH100" s="48"/>
      <c r="BI100" s="48"/>
      <c r="BJ100" s="48"/>
      <c r="BK100" s="48"/>
      <c r="BL100" s="1219">
        <f t="shared" ref="BL100" si="129">+$J100</f>
        <v>19</v>
      </c>
      <c r="BM100" s="1252">
        <f>+Q100</f>
        <v>2500</v>
      </c>
      <c r="BN100" s="308">
        <f t="shared" si="115"/>
        <v>4400</v>
      </c>
      <c r="BO100" s="48">
        <v>900</v>
      </c>
      <c r="BP100" s="48">
        <v>2500</v>
      </c>
      <c r="BQ100" s="48"/>
      <c r="BR100" s="48"/>
      <c r="BS100" s="48">
        <v>1000</v>
      </c>
      <c r="BT100" s="48"/>
      <c r="BU100" s="1204"/>
      <c r="BV100" s="1205"/>
      <c r="BW100" s="1205"/>
      <c r="BX100" s="1205"/>
      <c r="BY100" s="1205"/>
      <c r="BZ100" s="1205"/>
      <c r="CA100" s="1205"/>
      <c r="CB100" s="1205"/>
      <c r="CC100" s="1206"/>
    </row>
    <row r="101" spans="1:81" s="58" customFormat="1" ht="40.15" customHeight="1" x14ac:dyDescent="0.25">
      <c r="A101" s="37"/>
      <c r="B101" s="1318"/>
      <c r="C101" s="1315"/>
      <c r="D101" s="1097"/>
      <c r="E101" s="1094"/>
      <c r="F101" s="1094"/>
      <c r="G101" s="1094"/>
      <c r="H101" s="1094"/>
      <c r="I101" s="1094"/>
      <c r="J101" s="1220"/>
      <c r="K101" s="1217"/>
      <c r="L101" s="1223"/>
      <c r="M101" s="1226"/>
      <c r="N101" s="1229"/>
      <c r="O101" s="1232"/>
      <c r="P101" s="1235"/>
      <c r="Q101" s="1238"/>
      <c r="R101" s="1220"/>
      <c r="S101" s="41" t="s">
        <v>4021</v>
      </c>
      <c r="T101" s="241" t="s">
        <v>3833</v>
      </c>
      <c r="U101" s="241" t="s">
        <v>3840</v>
      </c>
      <c r="V101" s="241" t="s">
        <v>3842</v>
      </c>
      <c r="W101" s="41" t="s">
        <v>4022</v>
      </c>
      <c r="X101" s="34" t="s">
        <v>4023</v>
      </c>
      <c r="Y101" s="34">
        <v>44926</v>
      </c>
      <c r="Z101" s="34"/>
      <c r="AA101" s="34"/>
      <c r="AB101" s="1220"/>
      <c r="AC101" s="1241"/>
      <c r="AD101" s="303">
        <f t="shared" si="97"/>
        <v>0</v>
      </c>
      <c r="AE101" s="303">
        <f t="shared" si="97"/>
        <v>0</v>
      </c>
      <c r="AF101" s="303">
        <f t="shared" si="97"/>
        <v>0</v>
      </c>
      <c r="AG101" s="303">
        <f t="shared" si="96"/>
        <v>0</v>
      </c>
      <c r="AH101" s="303">
        <f t="shared" si="96"/>
        <v>0</v>
      </c>
      <c r="AI101" s="303">
        <f t="shared" si="96"/>
        <v>0</v>
      </c>
      <c r="AJ101" s="303">
        <f t="shared" si="96"/>
        <v>0</v>
      </c>
      <c r="AK101" s="1220"/>
      <c r="AL101" s="1244"/>
      <c r="AM101" s="303">
        <f t="shared" si="112"/>
        <v>0</v>
      </c>
      <c r="AN101" s="311"/>
      <c r="AO101" s="311"/>
      <c r="AP101" s="311"/>
      <c r="AQ101" s="311"/>
      <c r="AR101" s="311"/>
      <c r="AS101" s="311"/>
      <c r="AT101" s="1220"/>
      <c r="AU101" s="1247"/>
      <c r="AV101" s="303">
        <f t="shared" si="113"/>
        <v>0</v>
      </c>
      <c r="AW101" s="311"/>
      <c r="AX101" s="311"/>
      <c r="AY101" s="311"/>
      <c r="AZ101" s="311"/>
      <c r="BA101" s="311"/>
      <c r="BB101" s="311"/>
      <c r="BC101" s="1220"/>
      <c r="BD101" s="1250"/>
      <c r="BE101" s="303">
        <f t="shared" si="114"/>
        <v>0</v>
      </c>
      <c r="BF101" s="311"/>
      <c r="BG101" s="311"/>
      <c r="BH101" s="311"/>
      <c r="BI101" s="311"/>
      <c r="BJ101" s="311"/>
      <c r="BK101" s="311"/>
      <c r="BL101" s="1220"/>
      <c r="BM101" s="1253"/>
      <c r="BN101" s="303">
        <f t="shared" si="115"/>
        <v>0</v>
      </c>
      <c r="BO101" s="311"/>
      <c r="BP101" s="311"/>
      <c r="BQ101" s="311"/>
      <c r="BR101" s="311"/>
      <c r="BS101" s="311"/>
      <c r="BT101" s="311"/>
      <c r="BU101" s="1207"/>
      <c r="BV101" s="1208"/>
      <c r="BW101" s="1208"/>
      <c r="BX101" s="1208"/>
      <c r="BY101" s="1208"/>
      <c r="BZ101" s="1208"/>
      <c r="CA101" s="1208"/>
      <c r="CB101" s="1208"/>
      <c r="CC101" s="1209"/>
    </row>
    <row r="102" spans="1:81" s="58" customFormat="1" ht="40.15" customHeight="1" x14ac:dyDescent="0.25">
      <c r="A102" s="37"/>
      <c r="B102" s="1318"/>
      <c r="C102" s="1315"/>
      <c r="D102" s="1097"/>
      <c r="E102" s="1094"/>
      <c r="F102" s="1094"/>
      <c r="G102" s="1094"/>
      <c r="H102" s="1094"/>
      <c r="I102" s="1094"/>
      <c r="J102" s="1220"/>
      <c r="K102" s="1217"/>
      <c r="L102" s="1223"/>
      <c r="M102" s="1226"/>
      <c r="N102" s="1229"/>
      <c r="O102" s="1232"/>
      <c r="P102" s="1235"/>
      <c r="Q102" s="1238"/>
      <c r="R102" s="1220"/>
      <c r="S102" s="41"/>
      <c r="T102" s="241"/>
      <c r="U102" s="241"/>
      <c r="V102" s="241"/>
      <c r="W102" s="41"/>
      <c r="X102" s="34"/>
      <c r="Y102" s="34"/>
      <c r="Z102" s="34"/>
      <c r="AA102" s="34"/>
      <c r="AB102" s="1220"/>
      <c r="AC102" s="1241"/>
      <c r="AD102" s="303">
        <f t="shared" si="97"/>
        <v>0</v>
      </c>
      <c r="AE102" s="303">
        <f t="shared" si="97"/>
        <v>0</v>
      </c>
      <c r="AF102" s="303">
        <f t="shared" si="97"/>
        <v>0</v>
      </c>
      <c r="AG102" s="303">
        <f t="shared" si="96"/>
        <v>0</v>
      </c>
      <c r="AH102" s="303">
        <f t="shared" si="96"/>
        <v>0</v>
      </c>
      <c r="AI102" s="303">
        <f t="shared" si="96"/>
        <v>0</v>
      </c>
      <c r="AJ102" s="303">
        <f t="shared" si="96"/>
        <v>0</v>
      </c>
      <c r="AK102" s="1220"/>
      <c r="AL102" s="1244"/>
      <c r="AM102" s="303">
        <f t="shared" si="112"/>
        <v>0</v>
      </c>
      <c r="AN102" s="311"/>
      <c r="AO102" s="311"/>
      <c r="AP102" s="311"/>
      <c r="AQ102" s="311"/>
      <c r="AR102" s="311"/>
      <c r="AS102" s="311"/>
      <c r="AT102" s="1220"/>
      <c r="AU102" s="1247"/>
      <c r="AV102" s="303">
        <f t="shared" si="113"/>
        <v>0</v>
      </c>
      <c r="AW102" s="311"/>
      <c r="AX102" s="311"/>
      <c r="AY102" s="311"/>
      <c r="AZ102" s="311"/>
      <c r="BA102" s="311"/>
      <c r="BB102" s="311"/>
      <c r="BC102" s="1220"/>
      <c r="BD102" s="1250"/>
      <c r="BE102" s="303">
        <f t="shared" si="114"/>
        <v>0</v>
      </c>
      <c r="BF102" s="311"/>
      <c r="BG102" s="311"/>
      <c r="BH102" s="311"/>
      <c r="BI102" s="311"/>
      <c r="BJ102" s="311"/>
      <c r="BK102" s="311"/>
      <c r="BL102" s="1220"/>
      <c r="BM102" s="1253"/>
      <c r="BN102" s="303">
        <f t="shared" si="115"/>
        <v>0</v>
      </c>
      <c r="BO102" s="311"/>
      <c r="BP102" s="311"/>
      <c r="BQ102" s="311"/>
      <c r="BR102" s="311"/>
      <c r="BS102" s="311"/>
      <c r="BT102" s="311"/>
      <c r="BU102" s="1207"/>
      <c r="BV102" s="1208"/>
      <c r="BW102" s="1208"/>
      <c r="BX102" s="1208"/>
      <c r="BY102" s="1208"/>
      <c r="BZ102" s="1208"/>
      <c r="CA102" s="1208"/>
      <c r="CB102" s="1208"/>
      <c r="CC102" s="1209"/>
    </row>
    <row r="103" spans="1:81" s="58" customFormat="1" ht="40.15" customHeight="1" thickBot="1" x14ac:dyDescent="0.3">
      <c r="A103" s="37"/>
      <c r="B103" s="1318"/>
      <c r="C103" s="1315"/>
      <c r="D103" s="1098"/>
      <c r="E103" s="1095"/>
      <c r="F103" s="1095"/>
      <c r="G103" s="1095"/>
      <c r="H103" s="1095"/>
      <c r="I103" s="1095"/>
      <c r="J103" s="1221"/>
      <c r="K103" s="1218"/>
      <c r="L103" s="1224"/>
      <c r="M103" s="1227"/>
      <c r="N103" s="1230"/>
      <c r="O103" s="1233"/>
      <c r="P103" s="1236"/>
      <c r="Q103" s="1239"/>
      <c r="R103" s="1221"/>
      <c r="S103" s="234"/>
      <c r="T103" s="242"/>
      <c r="U103" s="242"/>
      <c r="V103" s="242"/>
      <c r="W103" s="234"/>
      <c r="X103" s="305"/>
      <c r="Y103" s="305"/>
      <c r="Z103" s="305"/>
      <c r="AA103" s="305"/>
      <c r="AB103" s="1221"/>
      <c r="AC103" s="1242"/>
      <c r="AD103" s="306">
        <f t="shared" si="97"/>
        <v>0</v>
      </c>
      <c r="AE103" s="306">
        <f t="shared" si="97"/>
        <v>0</v>
      </c>
      <c r="AF103" s="306">
        <f t="shared" si="97"/>
        <v>0</v>
      </c>
      <c r="AG103" s="306">
        <f t="shared" si="96"/>
        <v>0</v>
      </c>
      <c r="AH103" s="306">
        <f t="shared" si="96"/>
        <v>0</v>
      </c>
      <c r="AI103" s="306">
        <f t="shared" si="96"/>
        <v>0</v>
      </c>
      <c r="AJ103" s="306">
        <f t="shared" si="96"/>
        <v>0</v>
      </c>
      <c r="AK103" s="1221"/>
      <c r="AL103" s="1245"/>
      <c r="AM103" s="306">
        <f t="shared" si="112"/>
        <v>0</v>
      </c>
      <c r="AN103" s="50"/>
      <c r="AO103" s="50"/>
      <c r="AP103" s="50"/>
      <c r="AQ103" s="50"/>
      <c r="AR103" s="50"/>
      <c r="AS103" s="50"/>
      <c r="AT103" s="1221"/>
      <c r="AU103" s="1248"/>
      <c r="AV103" s="306">
        <f t="shared" si="113"/>
        <v>0</v>
      </c>
      <c r="AW103" s="50"/>
      <c r="AX103" s="50"/>
      <c r="AY103" s="50"/>
      <c r="AZ103" s="50"/>
      <c r="BA103" s="50"/>
      <c r="BB103" s="50"/>
      <c r="BC103" s="1221"/>
      <c r="BD103" s="1251"/>
      <c r="BE103" s="306">
        <f t="shared" si="114"/>
        <v>0</v>
      </c>
      <c r="BF103" s="50"/>
      <c r="BG103" s="50"/>
      <c r="BH103" s="50"/>
      <c r="BI103" s="50"/>
      <c r="BJ103" s="50"/>
      <c r="BK103" s="50"/>
      <c r="BL103" s="1221"/>
      <c r="BM103" s="1254"/>
      <c r="BN103" s="306">
        <f t="shared" si="115"/>
        <v>0</v>
      </c>
      <c r="BO103" s="50"/>
      <c r="BP103" s="50"/>
      <c r="BQ103" s="50"/>
      <c r="BR103" s="50"/>
      <c r="BS103" s="50"/>
      <c r="BT103" s="50"/>
      <c r="BU103" s="1210"/>
      <c r="BV103" s="1211"/>
      <c r="BW103" s="1211"/>
      <c r="BX103" s="1211"/>
      <c r="BY103" s="1211"/>
      <c r="BZ103" s="1211"/>
      <c r="CA103" s="1211"/>
      <c r="CB103" s="1211"/>
      <c r="CC103" s="1212"/>
    </row>
    <row r="104" spans="1:81" s="58" customFormat="1" ht="40.15" customHeight="1" thickTop="1" x14ac:dyDescent="0.25">
      <c r="A104" s="37"/>
      <c r="B104" s="1318"/>
      <c r="C104" s="1315"/>
      <c r="D104" s="1096">
        <v>2201</v>
      </c>
      <c r="E104" s="1093" t="s">
        <v>3876</v>
      </c>
      <c r="F104" s="1093">
        <v>2201028</v>
      </c>
      <c r="G104" s="1093" t="s">
        <v>4024</v>
      </c>
      <c r="H104" s="1093" t="s">
        <v>4025</v>
      </c>
      <c r="I104" s="1093">
        <v>2020004540080</v>
      </c>
      <c r="J104" s="1219">
        <v>20</v>
      </c>
      <c r="K104" s="1216" t="str">
        <f>+[2]Metas!K25</f>
        <v>Estudiantes por año beneficiados con el programa de Alimentación Escolar</v>
      </c>
      <c r="L104" s="1222">
        <v>116384</v>
      </c>
      <c r="M104" s="1225">
        <f>SUM(N104:Q104)/4</f>
        <v>116384</v>
      </c>
      <c r="N104" s="1228">
        <v>116384</v>
      </c>
      <c r="O104" s="1231">
        <v>116384</v>
      </c>
      <c r="P104" s="1234">
        <v>116384</v>
      </c>
      <c r="Q104" s="1237">
        <v>116384</v>
      </c>
      <c r="R104" s="1219">
        <f t="shared" ref="R104" si="130">+$J104</f>
        <v>20</v>
      </c>
      <c r="S104" s="233" t="s">
        <v>4026</v>
      </c>
      <c r="T104" s="240" t="s">
        <v>3833</v>
      </c>
      <c r="U104" s="240" t="s">
        <v>3838</v>
      </c>
      <c r="V104" s="240" t="s">
        <v>3842</v>
      </c>
      <c r="W104" s="233" t="s">
        <v>4027</v>
      </c>
      <c r="X104" s="307">
        <v>44602</v>
      </c>
      <c r="Y104" s="307">
        <v>44892</v>
      </c>
      <c r="Z104" s="307">
        <v>44602</v>
      </c>
      <c r="AA104" s="307" t="s">
        <v>4028</v>
      </c>
      <c r="AB104" s="1219">
        <f t="shared" ref="AB104" si="131">+$J104</f>
        <v>20</v>
      </c>
      <c r="AC104" s="1240">
        <f t="shared" ref="AC104" si="132">+L104</f>
        <v>116384</v>
      </c>
      <c r="AD104" s="308">
        <f t="shared" si="97"/>
        <v>41950</v>
      </c>
      <c r="AE104" s="308">
        <f t="shared" si="97"/>
        <v>0</v>
      </c>
      <c r="AF104" s="308">
        <f t="shared" si="97"/>
        <v>13700</v>
      </c>
      <c r="AG104" s="308">
        <f t="shared" si="96"/>
        <v>25000</v>
      </c>
      <c r="AH104" s="308">
        <f t="shared" si="96"/>
        <v>0</v>
      </c>
      <c r="AI104" s="308">
        <f t="shared" si="96"/>
        <v>3250</v>
      </c>
      <c r="AJ104" s="308">
        <f t="shared" si="96"/>
        <v>0</v>
      </c>
      <c r="AK104" s="1219">
        <f t="shared" ref="AK104" si="133">+$J104</f>
        <v>20</v>
      </c>
      <c r="AL104" s="1243">
        <f>+N104</f>
        <v>116384</v>
      </c>
      <c r="AM104" s="308">
        <f t="shared" si="112"/>
        <v>10487.5</v>
      </c>
      <c r="AN104" s="38">
        <v>0</v>
      </c>
      <c r="AO104" s="38">
        <v>3425</v>
      </c>
      <c r="AP104" s="38">
        <v>6250</v>
      </c>
      <c r="AQ104" s="38">
        <v>0</v>
      </c>
      <c r="AR104" s="38">
        <v>812.5</v>
      </c>
      <c r="AS104" s="38">
        <v>0</v>
      </c>
      <c r="AT104" s="1219">
        <f t="shared" ref="AT104" si="134">+$J104</f>
        <v>20</v>
      </c>
      <c r="AU104" s="1246">
        <f>+O104</f>
        <v>116384</v>
      </c>
      <c r="AV104" s="308">
        <f t="shared" si="113"/>
        <v>10487.5</v>
      </c>
      <c r="AW104" s="48">
        <v>0</v>
      </c>
      <c r="AX104" s="48">
        <v>3425</v>
      </c>
      <c r="AY104" s="48">
        <v>6250</v>
      </c>
      <c r="AZ104" s="48">
        <v>0</v>
      </c>
      <c r="BA104" s="48">
        <v>812.5</v>
      </c>
      <c r="BB104" s="48">
        <v>0</v>
      </c>
      <c r="BC104" s="1219">
        <f t="shared" ref="BC104" si="135">+$J104</f>
        <v>20</v>
      </c>
      <c r="BD104" s="1249">
        <f>+P104</f>
        <v>116384</v>
      </c>
      <c r="BE104" s="308">
        <f t="shared" si="114"/>
        <v>10487.5</v>
      </c>
      <c r="BF104" s="48">
        <v>0</v>
      </c>
      <c r="BG104" s="48">
        <v>3425</v>
      </c>
      <c r="BH104" s="48">
        <v>6250</v>
      </c>
      <c r="BI104" s="48">
        <v>0</v>
      </c>
      <c r="BJ104" s="48">
        <v>812.5</v>
      </c>
      <c r="BK104" s="48">
        <v>0</v>
      </c>
      <c r="BL104" s="1219">
        <f t="shared" ref="BL104" si="136">+$J104</f>
        <v>20</v>
      </c>
      <c r="BM104" s="1252">
        <f>+Q104</f>
        <v>116384</v>
      </c>
      <c r="BN104" s="308">
        <f t="shared" si="115"/>
        <v>10487.5</v>
      </c>
      <c r="BO104" s="48">
        <v>0</v>
      </c>
      <c r="BP104" s="48">
        <v>3425</v>
      </c>
      <c r="BQ104" s="48">
        <v>6250</v>
      </c>
      <c r="BR104" s="48">
        <v>0</v>
      </c>
      <c r="BS104" s="48">
        <v>812.5</v>
      </c>
      <c r="BT104" s="48">
        <v>0</v>
      </c>
      <c r="BU104" s="1204"/>
      <c r="BV104" s="1205"/>
      <c r="BW104" s="1205"/>
      <c r="BX104" s="1205"/>
      <c r="BY104" s="1205"/>
      <c r="BZ104" s="1205"/>
      <c r="CA104" s="1205"/>
      <c r="CB104" s="1205"/>
      <c r="CC104" s="1206"/>
    </row>
    <row r="105" spans="1:81" s="58" customFormat="1" ht="40.15" customHeight="1" x14ac:dyDescent="0.25">
      <c r="A105" s="37"/>
      <c r="B105" s="1318"/>
      <c r="C105" s="1315"/>
      <c r="D105" s="1097"/>
      <c r="E105" s="1094"/>
      <c r="F105" s="1094"/>
      <c r="G105" s="1094"/>
      <c r="H105" s="1094"/>
      <c r="I105" s="1094"/>
      <c r="J105" s="1220"/>
      <c r="K105" s="1217"/>
      <c r="L105" s="1223"/>
      <c r="M105" s="1226"/>
      <c r="N105" s="1229"/>
      <c r="O105" s="1232"/>
      <c r="P105" s="1235"/>
      <c r="Q105" s="1238"/>
      <c r="R105" s="1220"/>
      <c r="S105" s="41" t="s">
        <v>4029</v>
      </c>
      <c r="T105" s="241" t="s">
        <v>3833</v>
      </c>
      <c r="U105" s="241" t="s">
        <v>3838</v>
      </c>
      <c r="V105" s="241" t="s">
        <v>3842</v>
      </c>
      <c r="W105" s="41" t="s">
        <v>4030</v>
      </c>
      <c r="X105" s="34">
        <v>44602</v>
      </c>
      <c r="Y105" s="34">
        <v>44892</v>
      </c>
      <c r="Z105" s="34">
        <v>44602</v>
      </c>
      <c r="AA105" s="34" t="s">
        <v>4028</v>
      </c>
      <c r="AB105" s="1220"/>
      <c r="AC105" s="1241"/>
      <c r="AD105" s="303">
        <f t="shared" si="97"/>
        <v>0</v>
      </c>
      <c r="AE105" s="303">
        <f t="shared" si="97"/>
        <v>0</v>
      </c>
      <c r="AF105" s="303">
        <f t="shared" si="97"/>
        <v>0</v>
      </c>
      <c r="AG105" s="303">
        <f t="shared" si="96"/>
        <v>0</v>
      </c>
      <c r="AH105" s="303">
        <f t="shared" si="96"/>
        <v>0</v>
      </c>
      <c r="AI105" s="303">
        <f t="shared" si="96"/>
        <v>0</v>
      </c>
      <c r="AJ105" s="303">
        <f t="shared" si="96"/>
        <v>0</v>
      </c>
      <c r="AK105" s="1220"/>
      <c r="AL105" s="1244"/>
      <c r="AM105" s="303">
        <f t="shared" si="112"/>
        <v>0</v>
      </c>
      <c r="AN105" s="311"/>
      <c r="AO105" s="311"/>
      <c r="AP105" s="311"/>
      <c r="AQ105" s="311"/>
      <c r="AR105" s="311"/>
      <c r="AS105" s="311"/>
      <c r="AT105" s="1220"/>
      <c r="AU105" s="1247"/>
      <c r="AV105" s="303">
        <f t="shared" si="113"/>
        <v>0</v>
      </c>
      <c r="AW105" s="311"/>
      <c r="AX105" s="311"/>
      <c r="AY105" s="311"/>
      <c r="AZ105" s="311"/>
      <c r="BA105" s="311"/>
      <c r="BB105" s="311"/>
      <c r="BC105" s="1220"/>
      <c r="BD105" s="1250"/>
      <c r="BE105" s="303">
        <f t="shared" si="114"/>
        <v>0</v>
      </c>
      <c r="BF105" s="311"/>
      <c r="BG105" s="311"/>
      <c r="BH105" s="311"/>
      <c r="BI105" s="311"/>
      <c r="BJ105" s="311"/>
      <c r="BK105" s="311"/>
      <c r="BL105" s="1220"/>
      <c r="BM105" s="1253"/>
      <c r="BN105" s="303">
        <f t="shared" si="115"/>
        <v>0</v>
      </c>
      <c r="BO105" s="311"/>
      <c r="BP105" s="311"/>
      <c r="BQ105" s="311"/>
      <c r="BR105" s="311"/>
      <c r="BS105" s="311"/>
      <c r="BT105" s="311"/>
      <c r="BU105" s="1207"/>
      <c r="BV105" s="1208"/>
      <c r="BW105" s="1208"/>
      <c r="BX105" s="1208"/>
      <c r="BY105" s="1208"/>
      <c r="BZ105" s="1208"/>
      <c r="CA105" s="1208"/>
      <c r="CB105" s="1208"/>
      <c r="CC105" s="1209"/>
    </row>
    <row r="106" spans="1:81" s="58" customFormat="1" ht="40.15" customHeight="1" x14ac:dyDescent="0.25">
      <c r="A106" s="37"/>
      <c r="B106" s="1318"/>
      <c r="C106" s="1315"/>
      <c r="D106" s="1097"/>
      <c r="E106" s="1094"/>
      <c r="F106" s="1094"/>
      <c r="G106" s="1094"/>
      <c r="H106" s="1094"/>
      <c r="I106" s="1094"/>
      <c r="J106" s="1220"/>
      <c r="K106" s="1217"/>
      <c r="L106" s="1223"/>
      <c r="M106" s="1226"/>
      <c r="N106" s="1229"/>
      <c r="O106" s="1232"/>
      <c r="P106" s="1235"/>
      <c r="Q106" s="1238"/>
      <c r="R106" s="1220"/>
      <c r="S106" s="41" t="s">
        <v>4031</v>
      </c>
      <c r="T106" s="241" t="s">
        <v>3833</v>
      </c>
      <c r="U106" s="241" t="s">
        <v>3838</v>
      </c>
      <c r="V106" s="241" t="s">
        <v>3842</v>
      </c>
      <c r="W106" s="41" t="s">
        <v>4032</v>
      </c>
      <c r="X106" s="34">
        <v>44652</v>
      </c>
      <c r="Y106" s="34">
        <v>44892</v>
      </c>
      <c r="Z106" s="34">
        <v>44658</v>
      </c>
      <c r="AA106" s="34">
        <v>44892</v>
      </c>
      <c r="AB106" s="1220"/>
      <c r="AC106" s="1241"/>
      <c r="AD106" s="303">
        <f t="shared" si="97"/>
        <v>0</v>
      </c>
      <c r="AE106" s="303">
        <f t="shared" si="97"/>
        <v>0</v>
      </c>
      <c r="AF106" s="303">
        <f t="shared" si="97"/>
        <v>0</v>
      </c>
      <c r="AG106" s="303">
        <f t="shared" si="96"/>
        <v>0</v>
      </c>
      <c r="AH106" s="303">
        <f t="shared" si="96"/>
        <v>0</v>
      </c>
      <c r="AI106" s="303">
        <f t="shared" si="96"/>
        <v>0</v>
      </c>
      <c r="AJ106" s="303">
        <f t="shared" si="96"/>
        <v>0</v>
      </c>
      <c r="AK106" s="1220"/>
      <c r="AL106" s="1244"/>
      <c r="AM106" s="303">
        <f t="shared" si="112"/>
        <v>0</v>
      </c>
      <c r="AN106" s="311"/>
      <c r="AO106" s="311"/>
      <c r="AP106" s="311"/>
      <c r="AQ106" s="311"/>
      <c r="AR106" s="311"/>
      <c r="AS106" s="311"/>
      <c r="AT106" s="1220"/>
      <c r="AU106" s="1247"/>
      <c r="AV106" s="303">
        <f t="shared" si="113"/>
        <v>0</v>
      </c>
      <c r="AW106" s="311"/>
      <c r="AX106" s="311"/>
      <c r="AY106" s="311"/>
      <c r="AZ106" s="311"/>
      <c r="BA106" s="311"/>
      <c r="BB106" s="311"/>
      <c r="BC106" s="1220"/>
      <c r="BD106" s="1250"/>
      <c r="BE106" s="303">
        <f t="shared" si="114"/>
        <v>0</v>
      </c>
      <c r="BF106" s="311"/>
      <c r="BG106" s="311"/>
      <c r="BH106" s="311"/>
      <c r="BI106" s="311"/>
      <c r="BJ106" s="311"/>
      <c r="BK106" s="311"/>
      <c r="BL106" s="1220"/>
      <c r="BM106" s="1253"/>
      <c r="BN106" s="303">
        <f t="shared" si="115"/>
        <v>0</v>
      </c>
      <c r="BO106" s="311"/>
      <c r="BP106" s="311"/>
      <c r="BQ106" s="311"/>
      <c r="BR106" s="311"/>
      <c r="BS106" s="311"/>
      <c r="BT106" s="311"/>
      <c r="BU106" s="1207"/>
      <c r="BV106" s="1208"/>
      <c r="BW106" s="1208"/>
      <c r="BX106" s="1208"/>
      <c r="BY106" s="1208"/>
      <c r="BZ106" s="1208"/>
      <c r="CA106" s="1208"/>
      <c r="CB106" s="1208"/>
      <c r="CC106" s="1209"/>
    </row>
    <row r="107" spans="1:81" s="58" customFormat="1" ht="40.15" customHeight="1" thickBot="1" x14ac:dyDescent="0.3">
      <c r="A107" s="37"/>
      <c r="B107" s="1318"/>
      <c r="C107" s="1315"/>
      <c r="D107" s="1098"/>
      <c r="E107" s="1095"/>
      <c r="F107" s="1095"/>
      <c r="G107" s="1095"/>
      <c r="H107" s="1095"/>
      <c r="I107" s="1095"/>
      <c r="J107" s="1221"/>
      <c r="K107" s="1218"/>
      <c r="L107" s="1224"/>
      <c r="M107" s="1227"/>
      <c r="N107" s="1230"/>
      <c r="O107" s="1233"/>
      <c r="P107" s="1236"/>
      <c r="Q107" s="1239"/>
      <c r="R107" s="1221"/>
      <c r="S107" s="234" t="s">
        <v>4033</v>
      </c>
      <c r="T107" s="242" t="s">
        <v>3833</v>
      </c>
      <c r="U107" s="242" t="s">
        <v>3838</v>
      </c>
      <c r="V107" s="242" t="s">
        <v>3842</v>
      </c>
      <c r="W107" s="234" t="s">
        <v>4034</v>
      </c>
      <c r="X107" s="305">
        <v>44749</v>
      </c>
      <c r="Y107" s="305">
        <v>44884</v>
      </c>
      <c r="Z107" s="305">
        <v>44750</v>
      </c>
      <c r="AA107" s="305">
        <v>44884</v>
      </c>
      <c r="AB107" s="1221"/>
      <c r="AC107" s="1242"/>
      <c r="AD107" s="306">
        <f t="shared" si="97"/>
        <v>0</v>
      </c>
      <c r="AE107" s="306">
        <f t="shared" si="97"/>
        <v>0</v>
      </c>
      <c r="AF107" s="306">
        <f t="shared" si="97"/>
        <v>0</v>
      </c>
      <c r="AG107" s="306">
        <f t="shared" si="96"/>
        <v>0</v>
      </c>
      <c r="AH107" s="306">
        <f t="shared" si="96"/>
        <v>0</v>
      </c>
      <c r="AI107" s="306">
        <f t="shared" si="96"/>
        <v>0</v>
      </c>
      <c r="AJ107" s="306">
        <f t="shared" si="96"/>
        <v>0</v>
      </c>
      <c r="AK107" s="1221"/>
      <c r="AL107" s="1245"/>
      <c r="AM107" s="306">
        <f t="shared" si="112"/>
        <v>0</v>
      </c>
      <c r="AN107" s="50"/>
      <c r="AO107" s="50"/>
      <c r="AP107" s="50"/>
      <c r="AQ107" s="50"/>
      <c r="AR107" s="50"/>
      <c r="AS107" s="50"/>
      <c r="AT107" s="1221"/>
      <c r="AU107" s="1248"/>
      <c r="AV107" s="306">
        <f t="shared" si="113"/>
        <v>0</v>
      </c>
      <c r="AW107" s="50"/>
      <c r="AX107" s="50"/>
      <c r="AY107" s="50"/>
      <c r="AZ107" s="50"/>
      <c r="BA107" s="50"/>
      <c r="BB107" s="50"/>
      <c r="BC107" s="1221"/>
      <c r="BD107" s="1251"/>
      <c r="BE107" s="306">
        <f t="shared" si="114"/>
        <v>0</v>
      </c>
      <c r="BF107" s="50"/>
      <c r="BG107" s="50"/>
      <c r="BH107" s="50"/>
      <c r="BI107" s="50"/>
      <c r="BJ107" s="50"/>
      <c r="BK107" s="50"/>
      <c r="BL107" s="1221"/>
      <c r="BM107" s="1254"/>
      <c r="BN107" s="306">
        <f t="shared" si="115"/>
        <v>0</v>
      </c>
      <c r="BO107" s="50"/>
      <c r="BP107" s="50"/>
      <c r="BQ107" s="50"/>
      <c r="BR107" s="50"/>
      <c r="BS107" s="50"/>
      <c r="BT107" s="50"/>
      <c r="BU107" s="1210"/>
      <c r="BV107" s="1211"/>
      <c r="BW107" s="1211"/>
      <c r="BX107" s="1211"/>
      <c r="BY107" s="1211"/>
      <c r="BZ107" s="1211"/>
      <c r="CA107" s="1211"/>
      <c r="CB107" s="1211"/>
      <c r="CC107" s="1212"/>
    </row>
    <row r="108" spans="1:81" s="58" customFormat="1" ht="40.15" customHeight="1" thickTop="1" x14ac:dyDescent="0.25">
      <c r="A108" s="37"/>
      <c r="B108" s="1318"/>
      <c r="C108" s="1315"/>
      <c r="D108" s="1096">
        <v>2201</v>
      </c>
      <c r="E108" s="1093" t="s">
        <v>3876</v>
      </c>
      <c r="F108" s="1093">
        <v>2201053</v>
      </c>
      <c r="G108" s="1093" t="s">
        <v>4035</v>
      </c>
      <c r="H108" s="1093" t="s">
        <v>4036</v>
      </c>
      <c r="I108" s="1093">
        <v>2021004540198</v>
      </c>
      <c r="J108" s="1219">
        <v>21</v>
      </c>
      <c r="K108" s="1216" t="str">
        <f>+[2]Metas!K26</f>
        <v>Estudiantes por año beneficiados en internado escolar</v>
      </c>
      <c r="L108" s="1222">
        <v>120</v>
      </c>
      <c r="M108" s="1225">
        <f>SUM(N108:Q108)</f>
        <v>120</v>
      </c>
      <c r="N108" s="1228"/>
      <c r="O108" s="1231"/>
      <c r="P108" s="1234"/>
      <c r="Q108" s="1237">
        <v>120</v>
      </c>
      <c r="R108" s="1219">
        <f t="shared" ref="R108" si="137">+$J108</f>
        <v>21</v>
      </c>
      <c r="S108" s="233" t="s">
        <v>4037</v>
      </c>
      <c r="T108" s="240"/>
      <c r="U108" s="240"/>
      <c r="V108" s="240"/>
      <c r="W108" s="233"/>
      <c r="X108" s="307"/>
      <c r="Y108" s="307"/>
      <c r="Z108" s="307"/>
      <c r="AA108" s="307"/>
      <c r="AB108" s="1219">
        <f t="shared" ref="AB108" si="138">+$J108</f>
        <v>21</v>
      </c>
      <c r="AC108" s="1240">
        <f t="shared" ref="AC108" si="139">+L108</f>
        <v>120</v>
      </c>
      <c r="AD108" s="308">
        <f t="shared" si="97"/>
        <v>699</v>
      </c>
      <c r="AE108" s="308">
        <f t="shared" si="97"/>
        <v>630</v>
      </c>
      <c r="AF108" s="308">
        <f t="shared" si="97"/>
        <v>69</v>
      </c>
      <c r="AG108" s="308">
        <f t="shared" si="96"/>
        <v>0</v>
      </c>
      <c r="AH108" s="308">
        <f t="shared" si="96"/>
        <v>0</v>
      </c>
      <c r="AI108" s="308">
        <f t="shared" si="96"/>
        <v>0</v>
      </c>
      <c r="AJ108" s="308">
        <f t="shared" si="96"/>
        <v>0</v>
      </c>
      <c r="AK108" s="1219">
        <f t="shared" ref="AK108" si="140">+$J108</f>
        <v>21</v>
      </c>
      <c r="AL108" s="1243">
        <f>+N108</f>
        <v>0</v>
      </c>
      <c r="AM108" s="308">
        <f t="shared" si="112"/>
        <v>0</v>
      </c>
      <c r="AN108" s="48"/>
      <c r="AO108" s="48"/>
      <c r="AP108" s="48"/>
      <c r="AQ108" s="48"/>
      <c r="AR108" s="48"/>
      <c r="AS108" s="48"/>
      <c r="AT108" s="1219">
        <f t="shared" ref="AT108" si="141">+$J108</f>
        <v>21</v>
      </c>
      <c r="AU108" s="1246">
        <f>+O108</f>
        <v>0</v>
      </c>
      <c r="AV108" s="308">
        <f t="shared" si="113"/>
        <v>0</v>
      </c>
      <c r="AW108" s="48"/>
      <c r="AX108" s="48"/>
      <c r="AY108" s="48"/>
      <c r="AZ108" s="48"/>
      <c r="BA108" s="48"/>
      <c r="BB108" s="48"/>
      <c r="BC108" s="1219">
        <f t="shared" ref="BC108" si="142">+$J108</f>
        <v>21</v>
      </c>
      <c r="BD108" s="1249">
        <f>+P108</f>
        <v>0</v>
      </c>
      <c r="BE108" s="308">
        <f t="shared" si="114"/>
        <v>0</v>
      </c>
      <c r="BF108" s="48"/>
      <c r="BG108" s="48"/>
      <c r="BH108" s="48"/>
      <c r="BI108" s="48"/>
      <c r="BJ108" s="48"/>
      <c r="BK108" s="48"/>
      <c r="BL108" s="1219">
        <f t="shared" ref="BL108" si="143">+$J108</f>
        <v>21</v>
      </c>
      <c r="BM108" s="1252">
        <f>+Q108</f>
        <v>120</v>
      </c>
      <c r="BN108" s="308">
        <f t="shared" si="115"/>
        <v>699</v>
      </c>
      <c r="BO108" s="48">
        <v>630</v>
      </c>
      <c r="BP108" s="48">
        <v>69</v>
      </c>
      <c r="BQ108" s="48"/>
      <c r="BR108" s="48"/>
      <c r="BS108" s="48"/>
      <c r="BT108" s="48"/>
      <c r="BU108" s="1204"/>
      <c r="BV108" s="1205"/>
      <c r="BW108" s="1205"/>
      <c r="BX108" s="1205"/>
      <c r="BY108" s="1205"/>
      <c r="BZ108" s="1205"/>
      <c r="CA108" s="1205"/>
      <c r="CB108" s="1205"/>
      <c r="CC108" s="1206"/>
    </row>
    <row r="109" spans="1:81" s="58" customFormat="1" ht="40.15" customHeight="1" x14ac:dyDescent="0.25">
      <c r="A109" s="37"/>
      <c r="B109" s="1318"/>
      <c r="C109" s="1315"/>
      <c r="D109" s="1097"/>
      <c r="E109" s="1094"/>
      <c r="F109" s="1094"/>
      <c r="G109" s="1094"/>
      <c r="H109" s="1094"/>
      <c r="I109" s="1094"/>
      <c r="J109" s="1220"/>
      <c r="K109" s="1217"/>
      <c r="L109" s="1223"/>
      <c r="M109" s="1226"/>
      <c r="N109" s="1229"/>
      <c r="O109" s="1232"/>
      <c r="P109" s="1235"/>
      <c r="Q109" s="1238"/>
      <c r="R109" s="1220"/>
      <c r="S109" s="41" t="s">
        <v>4038</v>
      </c>
      <c r="T109" s="241" t="s">
        <v>3833</v>
      </c>
      <c r="U109" s="241" t="s">
        <v>3840</v>
      </c>
      <c r="V109" s="241" t="s">
        <v>3842</v>
      </c>
      <c r="W109" s="41" t="s">
        <v>4039</v>
      </c>
      <c r="X109" s="34">
        <v>44593</v>
      </c>
      <c r="Y109" s="34">
        <v>44925</v>
      </c>
      <c r="Z109" s="34"/>
      <c r="AA109" s="34"/>
      <c r="AB109" s="1220"/>
      <c r="AC109" s="1241"/>
      <c r="AD109" s="303">
        <f t="shared" si="97"/>
        <v>0</v>
      </c>
      <c r="AE109" s="303">
        <f t="shared" si="97"/>
        <v>0</v>
      </c>
      <c r="AF109" s="303">
        <f t="shared" si="97"/>
        <v>0</v>
      </c>
      <c r="AG109" s="303">
        <f t="shared" si="96"/>
        <v>0</v>
      </c>
      <c r="AH109" s="303">
        <f t="shared" si="96"/>
        <v>0</v>
      </c>
      <c r="AI109" s="303">
        <f t="shared" si="96"/>
        <v>0</v>
      </c>
      <c r="AJ109" s="303">
        <f t="shared" si="96"/>
        <v>0</v>
      </c>
      <c r="AK109" s="1220"/>
      <c r="AL109" s="1244"/>
      <c r="AM109" s="303">
        <f t="shared" si="112"/>
        <v>0</v>
      </c>
      <c r="AN109" s="311"/>
      <c r="AO109" s="311"/>
      <c r="AP109" s="311"/>
      <c r="AQ109" s="311"/>
      <c r="AR109" s="311"/>
      <c r="AS109" s="311"/>
      <c r="AT109" s="1220"/>
      <c r="AU109" s="1247"/>
      <c r="AV109" s="303">
        <f t="shared" si="113"/>
        <v>0</v>
      </c>
      <c r="AW109" s="311"/>
      <c r="AX109" s="311"/>
      <c r="AY109" s="311"/>
      <c r="AZ109" s="311"/>
      <c r="BA109" s="311"/>
      <c r="BB109" s="311"/>
      <c r="BC109" s="1220"/>
      <c r="BD109" s="1250"/>
      <c r="BE109" s="303">
        <f t="shared" si="114"/>
        <v>0</v>
      </c>
      <c r="BF109" s="311"/>
      <c r="BG109" s="311"/>
      <c r="BH109" s="311"/>
      <c r="BI109" s="311"/>
      <c r="BJ109" s="311"/>
      <c r="BK109" s="311"/>
      <c r="BL109" s="1220"/>
      <c r="BM109" s="1253"/>
      <c r="BN109" s="303">
        <f t="shared" si="115"/>
        <v>0</v>
      </c>
      <c r="BO109" s="311"/>
      <c r="BP109" s="311"/>
      <c r="BQ109" s="311"/>
      <c r="BR109" s="311"/>
      <c r="BS109" s="311"/>
      <c r="BT109" s="311"/>
      <c r="BU109" s="1207"/>
      <c r="BV109" s="1208"/>
      <c r="BW109" s="1208"/>
      <c r="BX109" s="1208"/>
      <c r="BY109" s="1208"/>
      <c r="BZ109" s="1208"/>
      <c r="CA109" s="1208"/>
      <c r="CB109" s="1208"/>
      <c r="CC109" s="1209"/>
    </row>
    <row r="110" spans="1:81" s="58" customFormat="1" ht="40.15" customHeight="1" x14ac:dyDescent="0.25">
      <c r="A110" s="37"/>
      <c r="B110" s="1318"/>
      <c r="C110" s="1315"/>
      <c r="D110" s="1097"/>
      <c r="E110" s="1094"/>
      <c r="F110" s="1094"/>
      <c r="G110" s="1094"/>
      <c r="H110" s="1094"/>
      <c r="I110" s="1094"/>
      <c r="J110" s="1220"/>
      <c r="K110" s="1217"/>
      <c r="L110" s="1223"/>
      <c r="M110" s="1226"/>
      <c r="N110" s="1229"/>
      <c r="O110" s="1232"/>
      <c r="P110" s="1235"/>
      <c r="Q110" s="1238"/>
      <c r="R110" s="1220"/>
      <c r="S110" s="41"/>
      <c r="T110" s="241"/>
      <c r="U110" s="241"/>
      <c r="V110" s="241"/>
      <c r="W110" s="41"/>
      <c r="X110" s="34"/>
      <c r="Y110" s="34"/>
      <c r="Z110" s="34"/>
      <c r="AA110" s="34"/>
      <c r="AB110" s="1220"/>
      <c r="AC110" s="1241"/>
      <c r="AD110" s="303">
        <f t="shared" si="97"/>
        <v>0</v>
      </c>
      <c r="AE110" s="303">
        <f t="shared" si="97"/>
        <v>0</v>
      </c>
      <c r="AF110" s="303">
        <f t="shared" si="97"/>
        <v>0</v>
      </c>
      <c r="AG110" s="303">
        <f t="shared" si="96"/>
        <v>0</v>
      </c>
      <c r="AH110" s="303">
        <f t="shared" si="96"/>
        <v>0</v>
      </c>
      <c r="AI110" s="303">
        <f t="shared" si="96"/>
        <v>0</v>
      </c>
      <c r="AJ110" s="303">
        <f t="shared" si="96"/>
        <v>0</v>
      </c>
      <c r="AK110" s="1220"/>
      <c r="AL110" s="1244"/>
      <c r="AM110" s="303">
        <f t="shared" si="112"/>
        <v>0</v>
      </c>
      <c r="AN110" s="311"/>
      <c r="AO110" s="311"/>
      <c r="AP110" s="311"/>
      <c r="AQ110" s="311"/>
      <c r="AR110" s="311"/>
      <c r="AS110" s="311"/>
      <c r="AT110" s="1220"/>
      <c r="AU110" s="1247"/>
      <c r="AV110" s="303">
        <f t="shared" si="113"/>
        <v>0</v>
      </c>
      <c r="AW110" s="311"/>
      <c r="AX110" s="311"/>
      <c r="AY110" s="311"/>
      <c r="AZ110" s="311"/>
      <c r="BA110" s="311"/>
      <c r="BB110" s="311"/>
      <c r="BC110" s="1220"/>
      <c r="BD110" s="1250"/>
      <c r="BE110" s="303">
        <f t="shared" si="114"/>
        <v>0</v>
      </c>
      <c r="BF110" s="311"/>
      <c r="BG110" s="311"/>
      <c r="BH110" s="311"/>
      <c r="BI110" s="311"/>
      <c r="BJ110" s="311"/>
      <c r="BK110" s="311"/>
      <c r="BL110" s="1220"/>
      <c r="BM110" s="1253"/>
      <c r="BN110" s="303">
        <f t="shared" si="115"/>
        <v>0</v>
      </c>
      <c r="BO110" s="311"/>
      <c r="BP110" s="311"/>
      <c r="BQ110" s="311"/>
      <c r="BR110" s="311"/>
      <c r="BS110" s="311"/>
      <c r="BT110" s="311"/>
      <c r="BU110" s="1207"/>
      <c r="BV110" s="1208"/>
      <c r="BW110" s="1208"/>
      <c r="BX110" s="1208"/>
      <c r="BY110" s="1208"/>
      <c r="BZ110" s="1208"/>
      <c r="CA110" s="1208"/>
      <c r="CB110" s="1208"/>
      <c r="CC110" s="1209"/>
    </row>
    <row r="111" spans="1:81" s="58" customFormat="1" ht="40.15" customHeight="1" thickBot="1" x14ac:dyDescent="0.3">
      <c r="A111" s="37"/>
      <c r="B111" s="1318"/>
      <c r="C111" s="1315"/>
      <c r="D111" s="1098"/>
      <c r="E111" s="1095"/>
      <c r="F111" s="1095"/>
      <c r="G111" s="1095"/>
      <c r="H111" s="1095"/>
      <c r="I111" s="1095"/>
      <c r="J111" s="1221"/>
      <c r="K111" s="1218"/>
      <c r="L111" s="1224"/>
      <c r="M111" s="1227"/>
      <c r="N111" s="1230"/>
      <c r="O111" s="1233"/>
      <c r="P111" s="1236"/>
      <c r="Q111" s="1239"/>
      <c r="R111" s="1221"/>
      <c r="S111" s="234"/>
      <c r="T111" s="242"/>
      <c r="U111" s="242"/>
      <c r="V111" s="242"/>
      <c r="W111" s="234"/>
      <c r="X111" s="305"/>
      <c r="Y111" s="305"/>
      <c r="Z111" s="305"/>
      <c r="AA111" s="305"/>
      <c r="AB111" s="1221"/>
      <c r="AC111" s="1242"/>
      <c r="AD111" s="306">
        <f t="shared" si="97"/>
        <v>0</v>
      </c>
      <c r="AE111" s="306">
        <f t="shared" si="97"/>
        <v>0</v>
      </c>
      <c r="AF111" s="306">
        <f t="shared" si="97"/>
        <v>0</v>
      </c>
      <c r="AG111" s="306">
        <f t="shared" si="96"/>
        <v>0</v>
      </c>
      <c r="AH111" s="306">
        <f t="shared" si="96"/>
        <v>0</v>
      </c>
      <c r="AI111" s="306">
        <f t="shared" si="96"/>
        <v>0</v>
      </c>
      <c r="AJ111" s="306">
        <f t="shared" si="96"/>
        <v>0</v>
      </c>
      <c r="AK111" s="1221"/>
      <c r="AL111" s="1245"/>
      <c r="AM111" s="306">
        <f t="shared" si="112"/>
        <v>0</v>
      </c>
      <c r="AN111" s="50"/>
      <c r="AO111" s="50"/>
      <c r="AP111" s="50"/>
      <c r="AQ111" s="50"/>
      <c r="AR111" s="50"/>
      <c r="AS111" s="50"/>
      <c r="AT111" s="1221"/>
      <c r="AU111" s="1248"/>
      <c r="AV111" s="306">
        <f t="shared" si="113"/>
        <v>0</v>
      </c>
      <c r="AW111" s="50"/>
      <c r="AX111" s="50"/>
      <c r="AY111" s="50"/>
      <c r="AZ111" s="50"/>
      <c r="BA111" s="50"/>
      <c r="BB111" s="50"/>
      <c r="BC111" s="1221"/>
      <c r="BD111" s="1251"/>
      <c r="BE111" s="306">
        <f t="shared" si="114"/>
        <v>0</v>
      </c>
      <c r="BF111" s="50"/>
      <c r="BG111" s="50"/>
      <c r="BH111" s="50"/>
      <c r="BI111" s="50"/>
      <c r="BJ111" s="50"/>
      <c r="BK111" s="50"/>
      <c r="BL111" s="1221"/>
      <c r="BM111" s="1254"/>
      <c r="BN111" s="306">
        <f t="shared" si="115"/>
        <v>0</v>
      </c>
      <c r="BO111" s="50"/>
      <c r="BP111" s="50"/>
      <c r="BQ111" s="50"/>
      <c r="BR111" s="50"/>
      <c r="BS111" s="50"/>
      <c r="BT111" s="50"/>
      <c r="BU111" s="1210"/>
      <c r="BV111" s="1211"/>
      <c r="BW111" s="1211"/>
      <c r="BX111" s="1211"/>
      <c r="BY111" s="1211"/>
      <c r="BZ111" s="1211"/>
      <c r="CA111" s="1211"/>
      <c r="CB111" s="1211"/>
      <c r="CC111" s="1212"/>
    </row>
    <row r="112" spans="1:81" s="58" customFormat="1" ht="40.15" customHeight="1" thickTop="1" x14ac:dyDescent="0.25">
      <c r="A112" s="37"/>
      <c r="B112" s="1318"/>
      <c r="C112" s="1315"/>
      <c r="D112" s="1096">
        <v>2201</v>
      </c>
      <c r="E112" s="1093" t="s">
        <v>3876</v>
      </c>
      <c r="F112" s="1093">
        <v>2201053</v>
      </c>
      <c r="G112" s="1093" t="s">
        <v>4035</v>
      </c>
      <c r="H112" s="1093"/>
      <c r="I112" s="1093"/>
      <c r="J112" s="1219">
        <v>22</v>
      </c>
      <c r="K112" s="1216" t="str">
        <f>+[2]Metas!K27</f>
        <v>Estudiantes por año beneficiados en los Hogares Juveniles Campesinos</v>
      </c>
      <c r="L112" s="1222">
        <v>1300</v>
      </c>
      <c r="M112" s="1225">
        <f>SUM(N112:Q112)</f>
        <v>1300</v>
      </c>
      <c r="N112" s="1228"/>
      <c r="O112" s="1231"/>
      <c r="P112" s="1234"/>
      <c r="Q112" s="1237">
        <v>1300</v>
      </c>
      <c r="R112" s="1219">
        <f t="shared" ref="R112" si="144">+$J112</f>
        <v>22</v>
      </c>
      <c r="S112" s="233" t="s">
        <v>4040</v>
      </c>
      <c r="T112" s="240" t="s">
        <v>3833</v>
      </c>
      <c r="U112" s="240" t="s">
        <v>3838</v>
      </c>
      <c r="V112" s="240" t="s">
        <v>3842</v>
      </c>
      <c r="W112" s="233" t="s">
        <v>4041</v>
      </c>
      <c r="X112" s="307"/>
      <c r="Y112" s="307"/>
      <c r="Z112" s="307"/>
      <c r="AA112" s="307"/>
      <c r="AB112" s="1219">
        <f t="shared" ref="AB112" si="145">+$J112</f>
        <v>22</v>
      </c>
      <c r="AC112" s="1240">
        <f t="shared" ref="AC112" si="146">+L112</f>
        <v>1300</v>
      </c>
      <c r="AD112" s="308">
        <f t="shared" si="97"/>
        <v>630</v>
      </c>
      <c r="AE112" s="308">
        <f t="shared" si="97"/>
        <v>630</v>
      </c>
      <c r="AF112" s="308">
        <f t="shared" si="97"/>
        <v>0</v>
      </c>
      <c r="AG112" s="308">
        <f t="shared" si="96"/>
        <v>0</v>
      </c>
      <c r="AH112" s="308">
        <f t="shared" si="96"/>
        <v>0</v>
      </c>
      <c r="AI112" s="308">
        <f t="shared" si="96"/>
        <v>0</v>
      </c>
      <c r="AJ112" s="308">
        <f t="shared" si="96"/>
        <v>0</v>
      </c>
      <c r="AK112" s="1219">
        <f t="shared" ref="AK112" si="147">+$J112</f>
        <v>22</v>
      </c>
      <c r="AL112" s="1243">
        <f>+N112</f>
        <v>0</v>
      </c>
      <c r="AM112" s="308">
        <f t="shared" si="112"/>
        <v>0</v>
      </c>
      <c r="AN112" s="48"/>
      <c r="AO112" s="48"/>
      <c r="AP112" s="48"/>
      <c r="AQ112" s="48"/>
      <c r="AR112" s="48"/>
      <c r="AS112" s="48"/>
      <c r="AT112" s="1219">
        <f t="shared" ref="AT112" si="148">+$J112</f>
        <v>22</v>
      </c>
      <c r="AU112" s="1246">
        <f>+O112</f>
        <v>0</v>
      </c>
      <c r="AV112" s="308">
        <f t="shared" si="113"/>
        <v>0</v>
      </c>
      <c r="AW112" s="48"/>
      <c r="AX112" s="48"/>
      <c r="AY112" s="48"/>
      <c r="AZ112" s="48"/>
      <c r="BA112" s="48"/>
      <c r="BB112" s="48"/>
      <c r="BC112" s="1219">
        <f t="shared" ref="BC112" si="149">+$J112</f>
        <v>22</v>
      </c>
      <c r="BD112" s="1249">
        <f>+P112</f>
        <v>0</v>
      </c>
      <c r="BE112" s="308">
        <f t="shared" si="114"/>
        <v>0</v>
      </c>
      <c r="BF112" s="48"/>
      <c r="BG112" s="48"/>
      <c r="BH112" s="48"/>
      <c r="BI112" s="48"/>
      <c r="BJ112" s="48"/>
      <c r="BK112" s="48"/>
      <c r="BL112" s="1219">
        <f t="shared" ref="BL112" si="150">+$J112</f>
        <v>22</v>
      </c>
      <c r="BM112" s="1252">
        <f>+Q112</f>
        <v>1300</v>
      </c>
      <c r="BN112" s="308">
        <f t="shared" si="115"/>
        <v>630</v>
      </c>
      <c r="BO112" s="48">
        <v>630</v>
      </c>
      <c r="BP112" s="48"/>
      <c r="BQ112" s="48"/>
      <c r="BR112" s="48"/>
      <c r="BS112" s="48"/>
      <c r="BT112" s="48"/>
      <c r="BU112" s="1204"/>
      <c r="BV112" s="1205"/>
      <c r="BW112" s="1205"/>
      <c r="BX112" s="1205"/>
      <c r="BY112" s="1205"/>
      <c r="BZ112" s="1205"/>
      <c r="CA112" s="1205"/>
      <c r="CB112" s="1205"/>
      <c r="CC112" s="1206"/>
    </row>
    <row r="113" spans="1:81" s="58" customFormat="1" ht="40.15" customHeight="1" x14ac:dyDescent="0.25">
      <c r="A113" s="37"/>
      <c r="B113" s="1318"/>
      <c r="C113" s="1315"/>
      <c r="D113" s="1097"/>
      <c r="E113" s="1094"/>
      <c r="F113" s="1094"/>
      <c r="G113" s="1094"/>
      <c r="H113" s="1094"/>
      <c r="I113" s="1094"/>
      <c r="J113" s="1220"/>
      <c r="K113" s="1217"/>
      <c r="L113" s="1223"/>
      <c r="M113" s="1226"/>
      <c r="N113" s="1229"/>
      <c r="O113" s="1232"/>
      <c r="P113" s="1235"/>
      <c r="Q113" s="1238"/>
      <c r="R113" s="1220"/>
      <c r="S113" s="41"/>
      <c r="T113" s="241"/>
      <c r="U113" s="241"/>
      <c r="V113" s="241"/>
      <c r="W113" s="41"/>
      <c r="X113" s="34"/>
      <c r="Y113" s="34"/>
      <c r="Z113" s="34"/>
      <c r="AA113" s="34"/>
      <c r="AB113" s="1220"/>
      <c r="AC113" s="1241"/>
      <c r="AD113" s="303">
        <f t="shared" si="97"/>
        <v>0</v>
      </c>
      <c r="AE113" s="303">
        <f t="shared" si="97"/>
        <v>0</v>
      </c>
      <c r="AF113" s="303">
        <f t="shared" si="97"/>
        <v>0</v>
      </c>
      <c r="AG113" s="303">
        <f t="shared" si="96"/>
        <v>0</v>
      </c>
      <c r="AH113" s="303">
        <f t="shared" si="96"/>
        <v>0</v>
      </c>
      <c r="AI113" s="303">
        <f t="shared" si="96"/>
        <v>0</v>
      </c>
      <c r="AJ113" s="303">
        <f t="shared" si="96"/>
        <v>0</v>
      </c>
      <c r="AK113" s="1220"/>
      <c r="AL113" s="1244"/>
      <c r="AM113" s="303">
        <f t="shared" si="112"/>
        <v>0</v>
      </c>
      <c r="AN113" s="311"/>
      <c r="AO113" s="311"/>
      <c r="AP113" s="311"/>
      <c r="AQ113" s="311"/>
      <c r="AR113" s="311"/>
      <c r="AS113" s="311"/>
      <c r="AT113" s="1220"/>
      <c r="AU113" s="1247"/>
      <c r="AV113" s="303">
        <f t="shared" si="113"/>
        <v>0</v>
      </c>
      <c r="AW113" s="311"/>
      <c r="AX113" s="311"/>
      <c r="AY113" s="311"/>
      <c r="AZ113" s="311"/>
      <c r="BA113" s="311"/>
      <c r="BB113" s="311"/>
      <c r="BC113" s="1220"/>
      <c r="BD113" s="1250"/>
      <c r="BE113" s="303">
        <f t="shared" si="114"/>
        <v>0</v>
      </c>
      <c r="BF113" s="311"/>
      <c r="BG113" s="311"/>
      <c r="BH113" s="311"/>
      <c r="BI113" s="311"/>
      <c r="BJ113" s="311"/>
      <c r="BK113" s="311"/>
      <c r="BL113" s="1220"/>
      <c r="BM113" s="1253"/>
      <c r="BN113" s="303">
        <f t="shared" si="115"/>
        <v>0</v>
      </c>
      <c r="BO113" s="311"/>
      <c r="BP113" s="311"/>
      <c r="BQ113" s="311"/>
      <c r="BR113" s="311"/>
      <c r="BS113" s="311"/>
      <c r="BT113" s="311"/>
      <c r="BU113" s="1207"/>
      <c r="BV113" s="1208"/>
      <c r="BW113" s="1208"/>
      <c r="BX113" s="1208"/>
      <c r="BY113" s="1208"/>
      <c r="BZ113" s="1208"/>
      <c r="CA113" s="1208"/>
      <c r="CB113" s="1208"/>
      <c r="CC113" s="1209"/>
    </row>
    <row r="114" spans="1:81" s="58" customFormat="1" ht="40.15" customHeight="1" x14ac:dyDescent="0.25">
      <c r="A114" s="37"/>
      <c r="B114" s="1318"/>
      <c r="C114" s="1315"/>
      <c r="D114" s="1097"/>
      <c r="E114" s="1094"/>
      <c r="F114" s="1094"/>
      <c r="G114" s="1094"/>
      <c r="H114" s="1094"/>
      <c r="I114" s="1094"/>
      <c r="J114" s="1220"/>
      <c r="K114" s="1217"/>
      <c r="L114" s="1223"/>
      <c r="M114" s="1226"/>
      <c r="N114" s="1229"/>
      <c r="O114" s="1232"/>
      <c r="P114" s="1235"/>
      <c r="Q114" s="1238"/>
      <c r="R114" s="1220"/>
      <c r="S114" s="41"/>
      <c r="T114" s="241"/>
      <c r="U114" s="241"/>
      <c r="V114" s="241"/>
      <c r="W114" s="41"/>
      <c r="X114" s="34"/>
      <c r="Y114" s="34"/>
      <c r="Z114" s="34"/>
      <c r="AA114" s="34"/>
      <c r="AB114" s="1220"/>
      <c r="AC114" s="1241"/>
      <c r="AD114" s="303">
        <f t="shared" si="97"/>
        <v>0</v>
      </c>
      <c r="AE114" s="303">
        <f t="shared" si="97"/>
        <v>0</v>
      </c>
      <c r="AF114" s="303">
        <f t="shared" si="97"/>
        <v>0</v>
      </c>
      <c r="AG114" s="303">
        <f t="shared" si="96"/>
        <v>0</v>
      </c>
      <c r="AH114" s="303">
        <f t="shared" si="96"/>
        <v>0</v>
      </c>
      <c r="AI114" s="303">
        <f t="shared" si="96"/>
        <v>0</v>
      </c>
      <c r="AJ114" s="303">
        <f t="shared" si="96"/>
        <v>0</v>
      </c>
      <c r="AK114" s="1220"/>
      <c r="AL114" s="1244"/>
      <c r="AM114" s="303">
        <f t="shared" si="112"/>
        <v>0</v>
      </c>
      <c r="AN114" s="311"/>
      <c r="AO114" s="311"/>
      <c r="AP114" s="311"/>
      <c r="AQ114" s="311"/>
      <c r="AR114" s="311"/>
      <c r="AS114" s="311"/>
      <c r="AT114" s="1220"/>
      <c r="AU114" s="1247"/>
      <c r="AV114" s="303">
        <f t="shared" si="113"/>
        <v>0</v>
      </c>
      <c r="AW114" s="311"/>
      <c r="AX114" s="311"/>
      <c r="AY114" s="311"/>
      <c r="AZ114" s="311"/>
      <c r="BA114" s="311"/>
      <c r="BB114" s="311"/>
      <c r="BC114" s="1220"/>
      <c r="BD114" s="1250"/>
      <c r="BE114" s="303">
        <f t="shared" si="114"/>
        <v>0</v>
      </c>
      <c r="BF114" s="311"/>
      <c r="BG114" s="311"/>
      <c r="BH114" s="311"/>
      <c r="BI114" s="311"/>
      <c r="BJ114" s="311"/>
      <c r="BK114" s="311"/>
      <c r="BL114" s="1220"/>
      <c r="BM114" s="1253"/>
      <c r="BN114" s="303">
        <f t="shared" si="115"/>
        <v>0</v>
      </c>
      <c r="BO114" s="311"/>
      <c r="BP114" s="311"/>
      <c r="BQ114" s="311"/>
      <c r="BR114" s="311"/>
      <c r="BS114" s="311"/>
      <c r="BT114" s="311"/>
      <c r="BU114" s="1207"/>
      <c r="BV114" s="1208"/>
      <c r="BW114" s="1208"/>
      <c r="BX114" s="1208"/>
      <c r="BY114" s="1208"/>
      <c r="BZ114" s="1208"/>
      <c r="CA114" s="1208"/>
      <c r="CB114" s="1208"/>
      <c r="CC114" s="1209"/>
    </row>
    <row r="115" spans="1:81" s="58" customFormat="1" ht="40.15" customHeight="1" thickBot="1" x14ac:dyDescent="0.3">
      <c r="A115" s="37"/>
      <c r="B115" s="1318"/>
      <c r="C115" s="1316"/>
      <c r="D115" s="1098"/>
      <c r="E115" s="1095"/>
      <c r="F115" s="1095"/>
      <c r="G115" s="1095"/>
      <c r="H115" s="1095"/>
      <c r="I115" s="1095"/>
      <c r="J115" s="1221"/>
      <c r="K115" s="1218"/>
      <c r="L115" s="1224"/>
      <c r="M115" s="1227"/>
      <c r="N115" s="1230"/>
      <c r="O115" s="1233"/>
      <c r="P115" s="1236"/>
      <c r="Q115" s="1239"/>
      <c r="R115" s="1221"/>
      <c r="S115" s="234"/>
      <c r="T115" s="242"/>
      <c r="U115" s="242"/>
      <c r="V115" s="242"/>
      <c r="W115" s="234"/>
      <c r="X115" s="305"/>
      <c r="Y115" s="305"/>
      <c r="Z115" s="305"/>
      <c r="AA115" s="305"/>
      <c r="AB115" s="1221"/>
      <c r="AC115" s="1242"/>
      <c r="AD115" s="306">
        <f t="shared" si="97"/>
        <v>0</v>
      </c>
      <c r="AE115" s="306">
        <f t="shared" si="97"/>
        <v>0</v>
      </c>
      <c r="AF115" s="306">
        <f t="shared" si="97"/>
        <v>0</v>
      </c>
      <c r="AG115" s="306">
        <f t="shared" si="96"/>
        <v>0</v>
      </c>
      <c r="AH115" s="306">
        <f t="shared" si="96"/>
        <v>0</v>
      </c>
      <c r="AI115" s="306">
        <f t="shared" si="96"/>
        <v>0</v>
      </c>
      <c r="AJ115" s="306">
        <f t="shared" si="96"/>
        <v>0</v>
      </c>
      <c r="AK115" s="1221"/>
      <c r="AL115" s="1245"/>
      <c r="AM115" s="306">
        <f t="shared" si="112"/>
        <v>0</v>
      </c>
      <c r="AN115" s="50"/>
      <c r="AO115" s="50"/>
      <c r="AP115" s="50"/>
      <c r="AQ115" s="50"/>
      <c r="AR115" s="50"/>
      <c r="AS115" s="50"/>
      <c r="AT115" s="1221"/>
      <c r="AU115" s="1248"/>
      <c r="AV115" s="306">
        <f t="shared" si="113"/>
        <v>0</v>
      </c>
      <c r="AW115" s="50"/>
      <c r="AX115" s="50"/>
      <c r="AY115" s="50"/>
      <c r="AZ115" s="50"/>
      <c r="BA115" s="50"/>
      <c r="BB115" s="50"/>
      <c r="BC115" s="1221"/>
      <c r="BD115" s="1251"/>
      <c r="BE115" s="306">
        <f t="shared" si="114"/>
        <v>0</v>
      </c>
      <c r="BF115" s="50"/>
      <c r="BG115" s="50"/>
      <c r="BH115" s="50"/>
      <c r="BI115" s="50"/>
      <c r="BJ115" s="50"/>
      <c r="BK115" s="50"/>
      <c r="BL115" s="1221"/>
      <c r="BM115" s="1254"/>
      <c r="BN115" s="306">
        <f t="shared" si="115"/>
        <v>0</v>
      </c>
      <c r="BO115" s="50"/>
      <c r="BP115" s="50"/>
      <c r="BQ115" s="50"/>
      <c r="BR115" s="50"/>
      <c r="BS115" s="50"/>
      <c r="BT115" s="50"/>
      <c r="BU115" s="1210"/>
      <c r="BV115" s="1211"/>
      <c r="BW115" s="1211"/>
      <c r="BX115" s="1211"/>
      <c r="BY115" s="1211"/>
      <c r="BZ115" s="1211"/>
      <c r="CA115" s="1211"/>
      <c r="CB115" s="1211"/>
      <c r="CC115" s="1212"/>
    </row>
    <row r="116" spans="1:81" s="58" customFormat="1" ht="40.15" customHeight="1" thickTop="1" x14ac:dyDescent="0.25">
      <c r="A116" s="37"/>
      <c r="B116" s="1318"/>
      <c r="C116" s="1314" t="s">
        <v>51</v>
      </c>
      <c r="D116" s="1096">
        <v>2201</v>
      </c>
      <c r="E116" s="1093" t="s">
        <v>3876</v>
      </c>
      <c r="F116" s="1093"/>
      <c r="G116" s="1093"/>
      <c r="H116" s="1093"/>
      <c r="I116" s="1093"/>
      <c r="J116" s="1219">
        <v>23</v>
      </c>
      <c r="K116" s="1216" t="str">
        <f>+[2]Metas!K28</f>
        <v>Estrategia de matrícula implementada (Primera Infancia)</v>
      </c>
      <c r="L116" s="1222">
        <v>1</v>
      </c>
      <c r="M116" s="1225">
        <v>1</v>
      </c>
      <c r="N116" s="1228"/>
      <c r="O116" s="1231"/>
      <c r="P116" s="1234"/>
      <c r="Q116" s="1237">
        <v>1</v>
      </c>
      <c r="R116" s="1219">
        <f t="shared" ref="R116" si="151">+$J116</f>
        <v>23</v>
      </c>
      <c r="S116" s="233" t="s">
        <v>4042</v>
      </c>
      <c r="T116" s="240" t="s">
        <v>3834</v>
      </c>
      <c r="U116" s="240" t="s">
        <v>3838</v>
      </c>
      <c r="V116" s="240" t="s">
        <v>3843</v>
      </c>
      <c r="W116" s="233" t="s">
        <v>4043</v>
      </c>
      <c r="X116" s="307">
        <v>44793</v>
      </c>
      <c r="Y116" s="307">
        <v>44801</v>
      </c>
      <c r="Z116" s="307"/>
      <c r="AA116" s="307"/>
      <c r="AB116" s="1219">
        <f t="shared" ref="AB116" si="152">+$J116</f>
        <v>23</v>
      </c>
      <c r="AC116" s="1240">
        <f t="shared" ref="AC116" si="153">+L116</f>
        <v>1</v>
      </c>
      <c r="AD116" s="308">
        <f t="shared" si="97"/>
        <v>10</v>
      </c>
      <c r="AE116" s="308">
        <f t="shared" si="97"/>
        <v>5</v>
      </c>
      <c r="AF116" s="308">
        <f t="shared" si="97"/>
        <v>5</v>
      </c>
      <c r="AG116" s="308">
        <f t="shared" si="96"/>
        <v>0</v>
      </c>
      <c r="AH116" s="308">
        <f t="shared" si="96"/>
        <v>0</v>
      </c>
      <c r="AI116" s="308">
        <f t="shared" si="96"/>
        <v>0</v>
      </c>
      <c r="AJ116" s="308">
        <f t="shared" si="96"/>
        <v>0</v>
      </c>
      <c r="AK116" s="1219">
        <f t="shared" ref="AK116" si="154">+$J116</f>
        <v>23</v>
      </c>
      <c r="AL116" s="1243">
        <f>+N116</f>
        <v>0</v>
      </c>
      <c r="AM116" s="308">
        <f t="shared" si="112"/>
        <v>0</v>
      </c>
      <c r="AN116" s="48"/>
      <c r="AO116" s="48"/>
      <c r="AP116" s="48"/>
      <c r="AQ116" s="48"/>
      <c r="AR116" s="48"/>
      <c r="AS116" s="48"/>
      <c r="AT116" s="1219">
        <f t="shared" ref="AT116" si="155">+$J116</f>
        <v>23</v>
      </c>
      <c r="AU116" s="1246">
        <f>+O116</f>
        <v>0</v>
      </c>
      <c r="AV116" s="308">
        <f t="shared" si="113"/>
        <v>0</v>
      </c>
      <c r="AW116" s="48"/>
      <c r="AX116" s="48"/>
      <c r="AY116" s="48"/>
      <c r="AZ116" s="48"/>
      <c r="BA116" s="48"/>
      <c r="BB116" s="48"/>
      <c r="BC116" s="1219">
        <f t="shared" ref="BC116" si="156">+$J116</f>
        <v>23</v>
      </c>
      <c r="BD116" s="1249">
        <f>+P116</f>
        <v>0</v>
      </c>
      <c r="BE116" s="308">
        <f t="shared" si="114"/>
        <v>0</v>
      </c>
      <c r="BF116" s="48"/>
      <c r="BG116" s="48"/>
      <c r="BH116" s="48"/>
      <c r="BI116" s="48"/>
      <c r="BJ116" s="48"/>
      <c r="BK116" s="48"/>
      <c r="BL116" s="1219">
        <f t="shared" ref="BL116" si="157">+$J116</f>
        <v>23</v>
      </c>
      <c r="BM116" s="1252">
        <f>+Q116</f>
        <v>1</v>
      </c>
      <c r="BN116" s="308">
        <f t="shared" si="115"/>
        <v>10</v>
      </c>
      <c r="BO116" s="48">
        <v>5</v>
      </c>
      <c r="BP116" s="48">
        <v>5</v>
      </c>
      <c r="BQ116" s="48"/>
      <c r="BR116" s="48"/>
      <c r="BS116" s="48"/>
      <c r="BT116" s="48"/>
      <c r="BU116" s="1204"/>
      <c r="BV116" s="1205"/>
      <c r="BW116" s="1205"/>
      <c r="BX116" s="1205"/>
      <c r="BY116" s="1205"/>
      <c r="BZ116" s="1205"/>
      <c r="CA116" s="1205"/>
      <c r="CB116" s="1205"/>
      <c r="CC116" s="1206"/>
    </row>
    <row r="117" spans="1:81" s="58" customFormat="1" ht="40.15" customHeight="1" x14ac:dyDescent="0.25">
      <c r="A117" s="37"/>
      <c r="B117" s="1318"/>
      <c r="C117" s="1315"/>
      <c r="D117" s="1097"/>
      <c r="E117" s="1094"/>
      <c r="F117" s="1094"/>
      <c r="G117" s="1094"/>
      <c r="H117" s="1094"/>
      <c r="I117" s="1094"/>
      <c r="J117" s="1220"/>
      <c r="K117" s="1217"/>
      <c r="L117" s="1223"/>
      <c r="M117" s="1226"/>
      <c r="N117" s="1229"/>
      <c r="O117" s="1232"/>
      <c r="P117" s="1235"/>
      <c r="Q117" s="1238"/>
      <c r="R117" s="1220"/>
      <c r="S117" s="41" t="s">
        <v>4044</v>
      </c>
      <c r="T117" s="241" t="s">
        <v>3834</v>
      </c>
      <c r="U117" s="241" t="s">
        <v>3838</v>
      </c>
      <c r="V117" s="241" t="s">
        <v>3843</v>
      </c>
      <c r="W117" s="41" t="s">
        <v>4045</v>
      </c>
      <c r="X117" s="34">
        <v>44805</v>
      </c>
      <c r="Y117" s="34">
        <v>44834</v>
      </c>
      <c r="Z117" s="34"/>
      <c r="AA117" s="34"/>
      <c r="AB117" s="1220"/>
      <c r="AC117" s="1241"/>
      <c r="AD117" s="303">
        <f t="shared" si="97"/>
        <v>0</v>
      </c>
      <c r="AE117" s="303">
        <f t="shared" si="97"/>
        <v>0</v>
      </c>
      <c r="AF117" s="303">
        <f t="shared" si="97"/>
        <v>0</v>
      </c>
      <c r="AG117" s="303">
        <f t="shared" si="96"/>
        <v>0</v>
      </c>
      <c r="AH117" s="303">
        <f t="shared" si="96"/>
        <v>0</v>
      </c>
      <c r="AI117" s="303">
        <f t="shared" si="96"/>
        <v>0</v>
      </c>
      <c r="AJ117" s="303">
        <f t="shared" si="96"/>
        <v>0</v>
      </c>
      <c r="AK117" s="1220"/>
      <c r="AL117" s="1244"/>
      <c r="AM117" s="303">
        <f t="shared" si="112"/>
        <v>0</v>
      </c>
      <c r="AN117" s="311"/>
      <c r="AO117" s="311"/>
      <c r="AP117" s="311"/>
      <c r="AQ117" s="311"/>
      <c r="AR117" s="311"/>
      <c r="AS117" s="311"/>
      <c r="AT117" s="1220"/>
      <c r="AU117" s="1247"/>
      <c r="AV117" s="303">
        <f t="shared" si="113"/>
        <v>0</v>
      </c>
      <c r="AW117" s="311"/>
      <c r="AX117" s="311"/>
      <c r="AY117" s="311"/>
      <c r="AZ117" s="311"/>
      <c r="BA117" s="311"/>
      <c r="BB117" s="311"/>
      <c r="BC117" s="1220"/>
      <c r="BD117" s="1250"/>
      <c r="BE117" s="303">
        <f t="shared" si="114"/>
        <v>0</v>
      </c>
      <c r="BF117" s="311"/>
      <c r="BG117" s="311"/>
      <c r="BH117" s="311"/>
      <c r="BI117" s="311"/>
      <c r="BJ117" s="311"/>
      <c r="BK117" s="311"/>
      <c r="BL117" s="1220"/>
      <c r="BM117" s="1253"/>
      <c r="BN117" s="303">
        <f t="shared" si="115"/>
        <v>0</v>
      </c>
      <c r="BO117" s="311"/>
      <c r="BP117" s="311"/>
      <c r="BQ117" s="311"/>
      <c r="BR117" s="311"/>
      <c r="BS117" s="311"/>
      <c r="BT117" s="311"/>
      <c r="BU117" s="1207"/>
      <c r="BV117" s="1208"/>
      <c r="BW117" s="1208"/>
      <c r="BX117" s="1208"/>
      <c r="BY117" s="1208"/>
      <c r="BZ117" s="1208"/>
      <c r="CA117" s="1208"/>
      <c r="CB117" s="1208"/>
      <c r="CC117" s="1209"/>
    </row>
    <row r="118" spans="1:81" s="58" customFormat="1" ht="40.15" customHeight="1" x14ac:dyDescent="0.25">
      <c r="A118" s="37"/>
      <c r="B118" s="1318"/>
      <c r="C118" s="1315"/>
      <c r="D118" s="1097"/>
      <c r="E118" s="1094"/>
      <c r="F118" s="1094"/>
      <c r="G118" s="1094"/>
      <c r="H118" s="1094"/>
      <c r="I118" s="1094"/>
      <c r="J118" s="1220"/>
      <c r="K118" s="1217"/>
      <c r="L118" s="1223"/>
      <c r="M118" s="1226"/>
      <c r="N118" s="1229"/>
      <c r="O118" s="1232"/>
      <c r="P118" s="1235"/>
      <c r="Q118" s="1238"/>
      <c r="R118" s="1220"/>
      <c r="S118" s="41" t="s">
        <v>4046</v>
      </c>
      <c r="T118" s="241" t="s">
        <v>3834</v>
      </c>
      <c r="U118" s="241" t="s">
        <v>3838</v>
      </c>
      <c r="V118" s="241" t="s">
        <v>3843</v>
      </c>
      <c r="W118" s="41" t="s">
        <v>4047</v>
      </c>
      <c r="X118" s="34">
        <v>44896</v>
      </c>
      <c r="Y118" s="34">
        <v>44926</v>
      </c>
      <c r="Z118" s="34"/>
      <c r="AA118" s="34"/>
      <c r="AB118" s="1220"/>
      <c r="AC118" s="1241"/>
      <c r="AD118" s="303">
        <f t="shared" si="97"/>
        <v>0</v>
      </c>
      <c r="AE118" s="303">
        <f t="shared" si="97"/>
        <v>0</v>
      </c>
      <c r="AF118" s="303">
        <f t="shared" si="97"/>
        <v>0</v>
      </c>
      <c r="AG118" s="303">
        <f t="shared" si="96"/>
        <v>0</v>
      </c>
      <c r="AH118" s="303">
        <f t="shared" si="96"/>
        <v>0</v>
      </c>
      <c r="AI118" s="303">
        <f t="shared" si="96"/>
        <v>0</v>
      </c>
      <c r="AJ118" s="303">
        <f t="shared" si="96"/>
        <v>0</v>
      </c>
      <c r="AK118" s="1220"/>
      <c r="AL118" s="1244"/>
      <c r="AM118" s="303">
        <f t="shared" si="112"/>
        <v>0</v>
      </c>
      <c r="AN118" s="311"/>
      <c r="AO118" s="311"/>
      <c r="AP118" s="311"/>
      <c r="AQ118" s="311"/>
      <c r="AR118" s="311"/>
      <c r="AS118" s="311"/>
      <c r="AT118" s="1220"/>
      <c r="AU118" s="1247"/>
      <c r="AV118" s="303">
        <f t="shared" si="113"/>
        <v>0</v>
      </c>
      <c r="AW118" s="311"/>
      <c r="AX118" s="311"/>
      <c r="AY118" s="311"/>
      <c r="AZ118" s="311"/>
      <c r="BA118" s="311"/>
      <c r="BB118" s="311"/>
      <c r="BC118" s="1220"/>
      <c r="BD118" s="1250"/>
      <c r="BE118" s="303">
        <f t="shared" si="114"/>
        <v>0</v>
      </c>
      <c r="BF118" s="311"/>
      <c r="BG118" s="311"/>
      <c r="BH118" s="311"/>
      <c r="BI118" s="311"/>
      <c r="BJ118" s="311"/>
      <c r="BK118" s="311"/>
      <c r="BL118" s="1220"/>
      <c r="BM118" s="1253"/>
      <c r="BN118" s="303">
        <f t="shared" si="115"/>
        <v>0</v>
      </c>
      <c r="BO118" s="311"/>
      <c r="BP118" s="311"/>
      <c r="BQ118" s="311"/>
      <c r="BR118" s="311"/>
      <c r="BS118" s="311"/>
      <c r="BT118" s="311"/>
      <c r="BU118" s="1207"/>
      <c r="BV118" s="1208"/>
      <c r="BW118" s="1208"/>
      <c r="BX118" s="1208"/>
      <c r="BY118" s="1208"/>
      <c r="BZ118" s="1208"/>
      <c r="CA118" s="1208"/>
      <c r="CB118" s="1208"/>
      <c r="CC118" s="1209"/>
    </row>
    <row r="119" spans="1:81" s="58" customFormat="1" ht="40.15" customHeight="1" thickBot="1" x14ac:dyDescent="0.3">
      <c r="A119" s="37"/>
      <c r="B119" s="1318"/>
      <c r="C119" s="1315"/>
      <c r="D119" s="1098"/>
      <c r="E119" s="1095"/>
      <c r="F119" s="1095"/>
      <c r="G119" s="1095"/>
      <c r="H119" s="1095"/>
      <c r="I119" s="1095"/>
      <c r="J119" s="1221"/>
      <c r="K119" s="1218"/>
      <c r="L119" s="1224"/>
      <c r="M119" s="1227"/>
      <c r="N119" s="1230"/>
      <c r="O119" s="1233"/>
      <c r="P119" s="1236"/>
      <c r="Q119" s="1239"/>
      <c r="R119" s="1221"/>
      <c r="S119" s="234"/>
      <c r="T119" s="242"/>
      <c r="U119" s="242"/>
      <c r="V119" s="242"/>
      <c r="W119" s="234"/>
      <c r="X119" s="305"/>
      <c r="Y119" s="305"/>
      <c r="Z119" s="305"/>
      <c r="AA119" s="305"/>
      <c r="AB119" s="1221"/>
      <c r="AC119" s="1242"/>
      <c r="AD119" s="306">
        <f t="shared" si="97"/>
        <v>0</v>
      </c>
      <c r="AE119" s="306">
        <f t="shared" si="97"/>
        <v>0</v>
      </c>
      <c r="AF119" s="306">
        <f t="shared" si="97"/>
        <v>0</v>
      </c>
      <c r="AG119" s="306">
        <f t="shared" si="96"/>
        <v>0</v>
      </c>
      <c r="AH119" s="306">
        <f t="shared" si="96"/>
        <v>0</v>
      </c>
      <c r="AI119" s="306">
        <f t="shared" si="96"/>
        <v>0</v>
      </c>
      <c r="AJ119" s="306">
        <f t="shared" si="96"/>
        <v>0</v>
      </c>
      <c r="AK119" s="1221"/>
      <c r="AL119" s="1245"/>
      <c r="AM119" s="306">
        <f t="shared" si="112"/>
        <v>0</v>
      </c>
      <c r="AN119" s="50"/>
      <c r="AO119" s="50"/>
      <c r="AP119" s="50"/>
      <c r="AQ119" s="50"/>
      <c r="AR119" s="50"/>
      <c r="AS119" s="50"/>
      <c r="AT119" s="1221"/>
      <c r="AU119" s="1248"/>
      <c r="AV119" s="306">
        <f t="shared" si="113"/>
        <v>0</v>
      </c>
      <c r="AW119" s="50"/>
      <c r="AX119" s="50"/>
      <c r="AY119" s="50"/>
      <c r="AZ119" s="50"/>
      <c r="BA119" s="50"/>
      <c r="BB119" s="50"/>
      <c r="BC119" s="1221"/>
      <c r="BD119" s="1251"/>
      <c r="BE119" s="306">
        <f t="shared" si="114"/>
        <v>0</v>
      </c>
      <c r="BF119" s="50"/>
      <c r="BG119" s="50"/>
      <c r="BH119" s="50"/>
      <c r="BI119" s="50"/>
      <c r="BJ119" s="50"/>
      <c r="BK119" s="50"/>
      <c r="BL119" s="1221"/>
      <c r="BM119" s="1254"/>
      <c r="BN119" s="306">
        <f t="shared" si="115"/>
        <v>0</v>
      </c>
      <c r="BO119" s="50"/>
      <c r="BP119" s="50"/>
      <c r="BQ119" s="50"/>
      <c r="BR119" s="50"/>
      <c r="BS119" s="50"/>
      <c r="BT119" s="50"/>
      <c r="BU119" s="1210"/>
      <c r="BV119" s="1211"/>
      <c r="BW119" s="1211"/>
      <c r="BX119" s="1211"/>
      <c r="BY119" s="1211"/>
      <c r="BZ119" s="1211"/>
      <c r="CA119" s="1211"/>
      <c r="CB119" s="1211"/>
      <c r="CC119" s="1212"/>
    </row>
    <row r="120" spans="1:81" s="58" customFormat="1" ht="40.15" customHeight="1" thickTop="1" x14ac:dyDescent="0.25">
      <c r="A120" s="37"/>
      <c r="B120" s="1318"/>
      <c r="C120" s="1315"/>
      <c r="D120" s="1096">
        <v>2201</v>
      </c>
      <c r="E120" s="1093" t="s">
        <v>3876</v>
      </c>
      <c r="F120" s="1093"/>
      <c r="G120" s="1093"/>
      <c r="H120" s="1093"/>
      <c r="I120" s="1093"/>
      <c r="J120" s="1219">
        <v>24</v>
      </c>
      <c r="K120" s="1216" t="str">
        <f>+[2]Metas!K29</f>
        <v>Estrategia de búsqueda activa de niños y niñas por fuera del sistema escolar implementada</v>
      </c>
      <c r="L120" s="1222">
        <v>1</v>
      </c>
      <c r="M120" s="1225">
        <f>SUM(N120:Q120)</f>
        <v>1</v>
      </c>
      <c r="N120" s="1228"/>
      <c r="O120" s="1231"/>
      <c r="P120" s="1234"/>
      <c r="Q120" s="1237">
        <v>1</v>
      </c>
      <c r="R120" s="1219">
        <f t="shared" ref="R120" si="158">+$J120</f>
        <v>24</v>
      </c>
      <c r="S120" s="233" t="s">
        <v>4042</v>
      </c>
      <c r="T120" s="240" t="s">
        <v>3834</v>
      </c>
      <c r="U120" s="240" t="s">
        <v>3838</v>
      </c>
      <c r="V120" s="240" t="s">
        <v>3843</v>
      </c>
      <c r="W120" s="233" t="s">
        <v>4043</v>
      </c>
      <c r="X120" s="307">
        <v>44793</v>
      </c>
      <c r="Y120" s="307">
        <v>44801</v>
      </c>
      <c r="Z120" s="307"/>
      <c r="AA120" s="307"/>
      <c r="AB120" s="1219">
        <f t="shared" ref="AB120" si="159">+$J120</f>
        <v>24</v>
      </c>
      <c r="AC120" s="1240">
        <f t="shared" ref="AC120" si="160">+L120</f>
        <v>1</v>
      </c>
      <c r="AD120" s="308">
        <f t="shared" si="97"/>
        <v>10</v>
      </c>
      <c r="AE120" s="308">
        <f t="shared" si="97"/>
        <v>5</v>
      </c>
      <c r="AF120" s="308">
        <f t="shared" si="97"/>
        <v>5</v>
      </c>
      <c r="AG120" s="308">
        <f t="shared" si="96"/>
        <v>0</v>
      </c>
      <c r="AH120" s="308">
        <f t="shared" si="96"/>
        <v>0</v>
      </c>
      <c r="AI120" s="308">
        <f t="shared" si="96"/>
        <v>0</v>
      </c>
      <c r="AJ120" s="308">
        <f t="shared" si="96"/>
        <v>0</v>
      </c>
      <c r="AK120" s="1219">
        <f t="shared" ref="AK120" si="161">+$J120</f>
        <v>24</v>
      </c>
      <c r="AL120" s="1243">
        <f>+N120</f>
        <v>0</v>
      </c>
      <c r="AM120" s="308">
        <f t="shared" si="112"/>
        <v>0</v>
      </c>
      <c r="AN120" s="48"/>
      <c r="AO120" s="48"/>
      <c r="AP120" s="48"/>
      <c r="AQ120" s="48"/>
      <c r="AR120" s="48"/>
      <c r="AS120" s="48"/>
      <c r="AT120" s="1219">
        <f t="shared" ref="AT120" si="162">+$J120</f>
        <v>24</v>
      </c>
      <c r="AU120" s="1246">
        <f>+O120</f>
        <v>0</v>
      </c>
      <c r="AV120" s="308">
        <f t="shared" si="113"/>
        <v>0</v>
      </c>
      <c r="AW120" s="48"/>
      <c r="AX120" s="48"/>
      <c r="AY120" s="48"/>
      <c r="AZ120" s="48"/>
      <c r="BA120" s="48"/>
      <c r="BB120" s="48"/>
      <c r="BC120" s="1219">
        <f t="shared" ref="BC120" si="163">+$J120</f>
        <v>24</v>
      </c>
      <c r="BD120" s="1249">
        <f>+P120</f>
        <v>0</v>
      </c>
      <c r="BE120" s="308">
        <f t="shared" si="114"/>
        <v>0</v>
      </c>
      <c r="BF120" s="48"/>
      <c r="BG120" s="48"/>
      <c r="BH120" s="48"/>
      <c r="BI120" s="48"/>
      <c r="BJ120" s="48"/>
      <c r="BK120" s="48"/>
      <c r="BL120" s="1219">
        <f t="shared" ref="BL120" si="164">+$J120</f>
        <v>24</v>
      </c>
      <c r="BM120" s="1252">
        <f>+Q120</f>
        <v>1</v>
      </c>
      <c r="BN120" s="308">
        <f t="shared" si="115"/>
        <v>10</v>
      </c>
      <c r="BO120" s="48">
        <v>5</v>
      </c>
      <c r="BP120" s="48">
        <v>5</v>
      </c>
      <c r="BQ120" s="48"/>
      <c r="BR120" s="48"/>
      <c r="BS120" s="48"/>
      <c r="BT120" s="48"/>
      <c r="BU120" s="1204"/>
      <c r="BV120" s="1205"/>
      <c r="BW120" s="1205"/>
      <c r="BX120" s="1205"/>
      <c r="BY120" s="1205"/>
      <c r="BZ120" s="1205"/>
      <c r="CA120" s="1205"/>
      <c r="CB120" s="1205"/>
      <c r="CC120" s="1206"/>
    </row>
    <row r="121" spans="1:81" s="58" customFormat="1" ht="40.15" customHeight="1" x14ac:dyDescent="0.25">
      <c r="A121" s="37"/>
      <c r="B121" s="1318"/>
      <c r="C121" s="1315"/>
      <c r="D121" s="1097"/>
      <c r="E121" s="1094"/>
      <c r="F121" s="1094"/>
      <c r="G121" s="1094"/>
      <c r="H121" s="1094"/>
      <c r="I121" s="1094"/>
      <c r="J121" s="1220"/>
      <c r="K121" s="1217"/>
      <c r="L121" s="1223"/>
      <c r="M121" s="1226"/>
      <c r="N121" s="1229"/>
      <c r="O121" s="1232"/>
      <c r="P121" s="1235"/>
      <c r="Q121" s="1238"/>
      <c r="R121" s="1220"/>
      <c r="S121" s="41" t="s">
        <v>4044</v>
      </c>
      <c r="T121" s="241" t="s">
        <v>3834</v>
      </c>
      <c r="U121" s="241" t="s">
        <v>3838</v>
      </c>
      <c r="V121" s="241" t="s">
        <v>3843</v>
      </c>
      <c r="W121" s="41" t="s">
        <v>4045</v>
      </c>
      <c r="X121" s="34">
        <v>44805</v>
      </c>
      <c r="Y121" s="34">
        <v>44834</v>
      </c>
      <c r="Z121" s="34"/>
      <c r="AA121" s="34"/>
      <c r="AB121" s="1220"/>
      <c r="AC121" s="1241"/>
      <c r="AD121" s="303">
        <f t="shared" si="97"/>
        <v>0</v>
      </c>
      <c r="AE121" s="303">
        <f t="shared" si="97"/>
        <v>0</v>
      </c>
      <c r="AF121" s="303">
        <f t="shared" si="97"/>
        <v>0</v>
      </c>
      <c r="AG121" s="303">
        <f t="shared" si="96"/>
        <v>0</v>
      </c>
      <c r="AH121" s="303">
        <f t="shared" si="96"/>
        <v>0</v>
      </c>
      <c r="AI121" s="303">
        <f t="shared" si="96"/>
        <v>0</v>
      </c>
      <c r="AJ121" s="303">
        <f t="shared" si="96"/>
        <v>0</v>
      </c>
      <c r="AK121" s="1220"/>
      <c r="AL121" s="1244"/>
      <c r="AM121" s="303">
        <f t="shared" si="112"/>
        <v>0</v>
      </c>
      <c r="AN121" s="311"/>
      <c r="AO121" s="311"/>
      <c r="AP121" s="311"/>
      <c r="AQ121" s="311"/>
      <c r="AR121" s="311"/>
      <c r="AS121" s="311"/>
      <c r="AT121" s="1220"/>
      <c r="AU121" s="1247"/>
      <c r="AV121" s="303">
        <f t="shared" si="113"/>
        <v>0</v>
      </c>
      <c r="AW121" s="311"/>
      <c r="AX121" s="311"/>
      <c r="AY121" s="311"/>
      <c r="AZ121" s="311"/>
      <c r="BA121" s="311"/>
      <c r="BB121" s="311"/>
      <c r="BC121" s="1220"/>
      <c r="BD121" s="1250"/>
      <c r="BE121" s="303">
        <f t="shared" si="114"/>
        <v>0</v>
      </c>
      <c r="BF121" s="311"/>
      <c r="BG121" s="311"/>
      <c r="BH121" s="311"/>
      <c r="BI121" s="311"/>
      <c r="BJ121" s="311"/>
      <c r="BK121" s="311"/>
      <c r="BL121" s="1220"/>
      <c r="BM121" s="1253"/>
      <c r="BN121" s="303">
        <f t="shared" si="115"/>
        <v>0</v>
      </c>
      <c r="BO121" s="311"/>
      <c r="BP121" s="311"/>
      <c r="BQ121" s="311"/>
      <c r="BR121" s="311"/>
      <c r="BS121" s="311"/>
      <c r="BT121" s="311"/>
      <c r="BU121" s="1207"/>
      <c r="BV121" s="1208"/>
      <c r="BW121" s="1208"/>
      <c r="BX121" s="1208"/>
      <c r="BY121" s="1208"/>
      <c r="BZ121" s="1208"/>
      <c r="CA121" s="1208"/>
      <c r="CB121" s="1208"/>
      <c r="CC121" s="1209"/>
    </row>
    <row r="122" spans="1:81" s="58" customFormat="1" ht="40.15" customHeight="1" x14ac:dyDescent="0.25">
      <c r="A122" s="37"/>
      <c r="B122" s="1318"/>
      <c r="C122" s="1315"/>
      <c r="D122" s="1097"/>
      <c r="E122" s="1094"/>
      <c r="F122" s="1094"/>
      <c r="G122" s="1094"/>
      <c r="H122" s="1094"/>
      <c r="I122" s="1094"/>
      <c r="J122" s="1220"/>
      <c r="K122" s="1217"/>
      <c r="L122" s="1223"/>
      <c r="M122" s="1226"/>
      <c r="N122" s="1229"/>
      <c r="O122" s="1232"/>
      <c r="P122" s="1235"/>
      <c r="Q122" s="1238"/>
      <c r="R122" s="1220"/>
      <c r="S122" s="41" t="s">
        <v>4046</v>
      </c>
      <c r="T122" s="241" t="s">
        <v>3834</v>
      </c>
      <c r="U122" s="241" t="s">
        <v>3838</v>
      </c>
      <c r="V122" s="241" t="s">
        <v>3843</v>
      </c>
      <c r="W122" s="41" t="s">
        <v>4047</v>
      </c>
      <c r="X122" s="34">
        <v>44896</v>
      </c>
      <c r="Y122" s="34">
        <v>44926</v>
      </c>
      <c r="Z122" s="34"/>
      <c r="AA122" s="34"/>
      <c r="AB122" s="1220"/>
      <c r="AC122" s="1241"/>
      <c r="AD122" s="303">
        <f t="shared" si="97"/>
        <v>0</v>
      </c>
      <c r="AE122" s="303">
        <f t="shared" si="97"/>
        <v>0</v>
      </c>
      <c r="AF122" s="303">
        <f t="shared" si="97"/>
        <v>0</v>
      </c>
      <c r="AG122" s="303">
        <f t="shared" si="96"/>
        <v>0</v>
      </c>
      <c r="AH122" s="303">
        <f t="shared" si="96"/>
        <v>0</v>
      </c>
      <c r="AI122" s="303">
        <f t="shared" si="96"/>
        <v>0</v>
      </c>
      <c r="AJ122" s="303">
        <f t="shared" si="96"/>
        <v>0</v>
      </c>
      <c r="AK122" s="1220"/>
      <c r="AL122" s="1244"/>
      <c r="AM122" s="303">
        <f t="shared" si="112"/>
        <v>0</v>
      </c>
      <c r="AN122" s="311"/>
      <c r="AO122" s="311"/>
      <c r="AP122" s="311"/>
      <c r="AQ122" s="311"/>
      <c r="AR122" s="311"/>
      <c r="AS122" s="311"/>
      <c r="AT122" s="1220"/>
      <c r="AU122" s="1247"/>
      <c r="AV122" s="303">
        <f t="shared" si="113"/>
        <v>0</v>
      </c>
      <c r="AW122" s="311"/>
      <c r="AX122" s="311"/>
      <c r="AY122" s="311"/>
      <c r="AZ122" s="311"/>
      <c r="BA122" s="311"/>
      <c r="BB122" s="311"/>
      <c r="BC122" s="1220"/>
      <c r="BD122" s="1250"/>
      <c r="BE122" s="303">
        <f t="shared" si="114"/>
        <v>0</v>
      </c>
      <c r="BF122" s="311"/>
      <c r="BG122" s="311"/>
      <c r="BH122" s="311"/>
      <c r="BI122" s="311"/>
      <c r="BJ122" s="311"/>
      <c r="BK122" s="311"/>
      <c r="BL122" s="1220"/>
      <c r="BM122" s="1253"/>
      <c r="BN122" s="303">
        <f t="shared" si="115"/>
        <v>0</v>
      </c>
      <c r="BO122" s="311"/>
      <c r="BP122" s="311"/>
      <c r="BQ122" s="311"/>
      <c r="BR122" s="311"/>
      <c r="BS122" s="311"/>
      <c r="BT122" s="311"/>
      <c r="BU122" s="1207"/>
      <c r="BV122" s="1208"/>
      <c r="BW122" s="1208"/>
      <c r="BX122" s="1208"/>
      <c r="BY122" s="1208"/>
      <c r="BZ122" s="1208"/>
      <c r="CA122" s="1208"/>
      <c r="CB122" s="1208"/>
      <c r="CC122" s="1209"/>
    </row>
    <row r="123" spans="1:81" s="58" customFormat="1" ht="40.15" customHeight="1" thickBot="1" x14ac:dyDescent="0.3">
      <c r="A123" s="37"/>
      <c r="B123" s="1318"/>
      <c r="C123" s="1315"/>
      <c r="D123" s="1098"/>
      <c r="E123" s="1095"/>
      <c r="F123" s="1095"/>
      <c r="G123" s="1095"/>
      <c r="H123" s="1095"/>
      <c r="I123" s="1095"/>
      <c r="J123" s="1221"/>
      <c r="K123" s="1218"/>
      <c r="L123" s="1224"/>
      <c r="M123" s="1227"/>
      <c r="N123" s="1230"/>
      <c r="O123" s="1233"/>
      <c r="P123" s="1236"/>
      <c r="Q123" s="1239"/>
      <c r="R123" s="1221"/>
      <c r="S123" s="234"/>
      <c r="T123" s="242"/>
      <c r="U123" s="242"/>
      <c r="V123" s="242"/>
      <c r="W123" s="234"/>
      <c r="X123" s="305"/>
      <c r="Y123" s="305"/>
      <c r="Z123" s="305"/>
      <c r="AA123" s="305"/>
      <c r="AB123" s="1221"/>
      <c r="AC123" s="1242"/>
      <c r="AD123" s="306">
        <f t="shared" si="97"/>
        <v>0</v>
      </c>
      <c r="AE123" s="306">
        <f t="shared" si="97"/>
        <v>0</v>
      </c>
      <c r="AF123" s="306">
        <f t="shared" si="97"/>
        <v>0</v>
      </c>
      <c r="AG123" s="306">
        <f t="shared" si="96"/>
        <v>0</v>
      </c>
      <c r="AH123" s="306">
        <f t="shared" si="96"/>
        <v>0</v>
      </c>
      <c r="AI123" s="306">
        <f t="shared" si="96"/>
        <v>0</v>
      </c>
      <c r="AJ123" s="306">
        <f t="shared" si="96"/>
        <v>0</v>
      </c>
      <c r="AK123" s="1221"/>
      <c r="AL123" s="1245"/>
      <c r="AM123" s="306">
        <f t="shared" si="112"/>
        <v>0</v>
      </c>
      <c r="AN123" s="50"/>
      <c r="AO123" s="50"/>
      <c r="AP123" s="50"/>
      <c r="AQ123" s="50"/>
      <c r="AR123" s="50"/>
      <c r="AS123" s="50"/>
      <c r="AT123" s="1221"/>
      <c r="AU123" s="1248"/>
      <c r="AV123" s="306">
        <f t="shared" si="113"/>
        <v>0</v>
      </c>
      <c r="AW123" s="50"/>
      <c r="AX123" s="50"/>
      <c r="AY123" s="50"/>
      <c r="AZ123" s="50"/>
      <c r="BA123" s="50"/>
      <c r="BB123" s="50"/>
      <c r="BC123" s="1221"/>
      <c r="BD123" s="1251"/>
      <c r="BE123" s="306">
        <f t="shared" si="114"/>
        <v>0</v>
      </c>
      <c r="BF123" s="50"/>
      <c r="BG123" s="50"/>
      <c r="BH123" s="50"/>
      <c r="BI123" s="50"/>
      <c r="BJ123" s="50"/>
      <c r="BK123" s="50"/>
      <c r="BL123" s="1221"/>
      <c r="BM123" s="1254"/>
      <c r="BN123" s="306">
        <f t="shared" si="115"/>
        <v>0</v>
      </c>
      <c r="BO123" s="50"/>
      <c r="BP123" s="50"/>
      <c r="BQ123" s="50"/>
      <c r="BR123" s="50"/>
      <c r="BS123" s="50"/>
      <c r="BT123" s="50"/>
      <c r="BU123" s="1210"/>
      <c r="BV123" s="1211"/>
      <c r="BW123" s="1211"/>
      <c r="BX123" s="1211"/>
      <c r="BY123" s="1211"/>
      <c r="BZ123" s="1211"/>
      <c r="CA123" s="1211"/>
      <c r="CB123" s="1211"/>
      <c r="CC123" s="1212"/>
    </row>
    <row r="124" spans="1:81" s="58" customFormat="1" ht="40.15" customHeight="1" thickTop="1" x14ac:dyDescent="0.25">
      <c r="A124" s="37"/>
      <c r="B124" s="1318"/>
      <c r="C124" s="1315"/>
      <c r="D124" s="1096">
        <v>2201</v>
      </c>
      <c r="E124" s="1093" t="s">
        <v>3876</v>
      </c>
      <c r="F124" s="1093"/>
      <c r="G124" s="1093"/>
      <c r="H124" s="1093"/>
      <c r="I124" s="1093"/>
      <c r="J124" s="1219">
        <v>25</v>
      </c>
      <c r="K124" s="1216" t="str">
        <f>+[2]Metas!K30</f>
        <v>Campaña de bienvenida a las familias implementada (Primera Infancia)</v>
      </c>
      <c r="L124" s="1222">
        <v>1</v>
      </c>
      <c r="M124" s="1225">
        <f>SUM(N124:Q124)</f>
        <v>1</v>
      </c>
      <c r="N124" s="1228"/>
      <c r="O124" s="1231"/>
      <c r="P124" s="1234"/>
      <c r="Q124" s="1237">
        <v>1</v>
      </c>
      <c r="R124" s="1219">
        <f t="shared" ref="R124" si="165">+$J124</f>
        <v>25</v>
      </c>
      <c r="S124" s="233" t="s">
        <v>4048</v>
      </c>
      <c r="T124" s="240"/>
      <c r="U124" s="240"/>
      <c r="V124" s="240"/>
      <c r="W124" s="233"/>
      <c r="X124" s="307"/>
      <c r="Y124" s="307"/>
      <c r="Z124" s="307"/>
      <c r="AA124" s="307"/>
      <c r="AB124" s="1219">
        <f t="shared" ref="AB124" si="166">+$J124</f>
        <v>25</v>
      </c>
      <c r="AC124" s="1240">
        <f t="shared" ref="AC124" si="167">+L124</f>
        <v>1</v>
      </c>
      <c r="AD124" s="308">
        <f t="shared" si="97"/>
        <v>7</v>
      </c>
      <c r="AE124" s="308">
        <f t="shared" si="97"/>
        <v>0</v>
      </c>
      <c r="AF124" s="308">
        <f t="shared" si="97"/>
        <v>7</v>
      </c>
      <c r="AG124" s="308">
        <f t="shared" si="96"/>
        <v>0</v>
      </c>
      <c r="AH124" s="308">
        <f t="shared" si="96"/>
        <v>0</v>
      </c>
      <c r="AI124" s="308">
        <f t="shared" si="96"/>
        <v>0</v>
      </c>
      <c r="AJ124" s="308">
        <f t="shared" si="96"/>
        <v>0</v>
      </c>
      <c r="AK124" s="1219">
        <f t="shared" ref="AK124" si="168">+$J124</f>
        <v>25</v>
      </c>
      <c r="AL124" s="1243">
        <f>+N124</f>
        <v>0</v>
      </c>
      <c r="AM124" s="308">
        <f t="shared" si="112"/>
        <v>0</v>
      </c>
      <c r="AN124" s="48"/>
      <c r="AO124" s="48"/>
      <c r="AP124" s="48"/>
      <c r="AQ124" s="48"/>
      <c r="AR124" s="48"/>
      <c r="AS124" s="48"/>
      <c r="AT124" s="1219">
        <f t="shared" ref="AT124" si="169">+$J124</f>
        <v>25</v>
      </c>
      <c r="AU124" s="1246">
        <f>+O124</f>
        <v>0</v>
      </c>
      <c r="AV124" s="308">
        <f t="shared" si="113"/>
        <v>0</v>
      </c>
      <c r="AW124" s="48"/>
      <c r="AX124" s="48"/>
      <c r="AY124" s="48"/>
      <c r="AZ124" s="48"/>
      <c r="BA124" s="48"/>
      <c r="BB124" s="48"/>
      <c r="BC124" s="1219">
        <f t="shared" ref="BC124" si="170">+$J124</f>
        <v>25</v>
      </c>
      <c r="BD124" s="1249">
        <f>+P124</f>
        <v>0</v>
      </c>
      <c r="BE124" s="308">
        <f t="shared" si="114"/>
        <v>0</v>
      </c>
      <c r="BF124" s="48"/>
      <c r="BG124" s="48"/>
      <c r="BH124" s="48"/>
      <c r="BI124" s="48"/>
      <c r="BJ124" s="48"/>
      <c r="BK124" s="48"/>
      <c r="BL124" s="1219">
        <f t="shared" ref="BL124" si="171">+$J124</f>
        <v>25</v>
      </c>
      <c r="BM124" s="1252">
        <f>+Q124</f>
        <v>1</v>
      </c>
      <c r="BN124" s="308">
        <f t="shared" si="115"/>
        <v>7</v>
      </c>
      <c r="BO124" s="48"/>
      <c r="BP124" s="48">
        <v>7</v>
      </c>
      <c r="BQ124" s="48"/>
      <c r="BR124" s="48"/>
      <c r="BS124" s="48"/>
      <c r="BT124" s="48"/>
      <c r="BU124" s="1204"/>
      <c r="BV124" s="1205"/>
      <c r="BW124" s="1205"/>
      <c r="BX124" s="1205"/>
      <c r="BY124" s="1205"/>
      <c r="BZ124" s="1205"/>
      <c r="CA124" s="1205"/>
      <c r="CB124" s="1205"/>
      <c r="CC124" s="1206"/>
    </row>
    <row r="125" spans="1:81" s="58" customFormat="1" ht="40.15" customHeight="1" x14ac:dyDescent="0.25">
      <c r="A125" s="37"/>
      <c r="B125" s="1318"/>
      <c r="C125" s="1315"/>
      <c r="D125" s="1097"/>
      <c r="E125" s="1094"/>
      <c r="F125" s="1094"/>
      <c r="G125" s="1094"/>
      <c r="H125" s="1094"/>
      <c r="I125" s="1094"/>
      <c r="J125" s="1220"/>
      <c r="K125" s="1217"/>
      <c r="L125" s="1223"/>
      <c r="M125" s="1226"/>
      <c r="N125" s="1229"/>
      <c r="O125" s="1232"/>
      <c r="P125" s="1235"/>
      <c r="Q125" s="1238"/>
      <c r="R125" s="1220"/>
      <c r="S125" s="41"/>
      <c r="T125" s="241"/>
      <c r="U125" s="241"/>
      <c r="V125" s="241"/>
      <c r="W125" s="41"/>
      <c r="X125" s="34"/>
      <c r="Y125" s="34"/>
      <c r="Z125" s="34"/>
      <c r="AA125" s="34"/>
      <c r="AB125" s="1220"/>
      <c r="AC125" s="1241"/>
      <c r="AD125" s="303">
        <f t="shared" si="97"/>
        <v>0</v>
      </c>
      <c r="AE125" s="303">
        <f t="shared" si="97"/>
        <v>0</v>
      </c>
      <c r="AF125" s="303">
        <f t="shared" si="97"/>
        <v>0</v>
      </c>
      <c r="AG125" s="303">
        <f t="shared" si="96"/>
        <v>0</v>
      </c>
      <c r="AH125" s="303">
        <f t="shared" si="96"/>
        <v>0</v>
      </c>
      <c r="AI125" s="303">
        <f t="shared" si="96"/>
        <v>0</v>
      </c>
      <c r="AJ125" s="303">
        <f t="shared" si="96"/>
        <v>0</v>
      </c>
      <c r="AK125" s="1220"/>
      <c r="AL125" s="1244"/>
      <c r="AM125" s="303">
        <f t="shared" si="112"/>
        <v>0</v>
      </c>
      <c r="AN125" s="311"/>
      <c r="AO125" s="311"/>
      <c r="AP125" s="311"/>
      <c r="AQ125" s="311"/>
      <c r="AR125" s="311"/>
      <c r="AS125" s="311"/>
      <c r="AT125" s="1220"/>
      <c r="AU125" s="1247"/>
      <c r="AV125" s="303">
        <f t="shared" si="113"/>
        <v>0</v>
      </c>
      <c r="AW125" s="311"/>
      <c r="AX125" s="311"/>
      <c r="AY125" s="311"/>
      <c r="AZ125" s="311"/>
      <c r="BA125" s="311"/>
      <c r="BB125" s="311"/>
      <c r="BC125" s="1220"/>
      <c r="BD125" s="1250"/>
      <c r="BE125" s="303">
        <f t="shared" si="114"/>
        <v>0</v>
      </c>
      <c r="BF125" s="311"/>
      <c r="BG125" s="311"/>
      <c r="BH125" s="311"/>
      <c r="BI125" s="311"/>
      <c r="BJ125" s="311"/>
      <c r="BK125" s="311"/>
      <c r="BL125" s="1220"/>
      <c r="BM125" s="1253"/>
      <c r="BN125" s="303">
        <f t="shared" si="115"/>
        <v>0</v>
      </c>
      <c r="BO125" s="311"/>
      <c r="BP125" s="311"/>
      <c r="BQ125" s="311"/>
      <c r="BR125" s="311"/>
      <c r="BS125" s="311"/>
      <c r="BT125" s="311"/>
      <c r="BU125" s="1207"/>
      <c r="BV125" s="1208"/>
      <c r="BW125" s="1208"/>
      <c r="BX125" s="1208"/>
      <c r="BY125" s="1208"/>
      <c r="BZ125" s="1208"/>
      <c r="CA125" s="1208"/>
      <c r="CB125" s="1208"/>
      <c r="CC125" s="1209"/>
    </row>
    <row r="126" spans="1:81" s="58" customFormat="1" ht="40.15" customHeight="1" x14ac:dyDescent="0.25">
      <c r="A126" s="37"/>
      <c r="B126" s="1318"/>
      <c r="C126" s="1315"/>
      <c r="D126" s="1097"/>
      <c r="E126" s="1094"/>
      <c r="F126" s="1094"/>
      <c r="G126" s="1094"/>
      <c r="H126" s="1094"/>
      <c r="I126" s="1094"/>
      <c r="J126" s="1220"/>
      <c r="K126" s="1217"/>
      <c r="L126" s="1223"/>
      <c r="M126" s="1226"/>
      <c r="N126" s="1229"/>
      <c r="O126" s="1232"/>
      <c r="P126" s="1235"/>
      <c r="Q126" s="1238"/>
      <c r="R126" s="1220"/>
      <c r="S126" s="41"/>
      <c r="T126" s="241"/>
      <c r="U126" s="241"/>
      <c r="V126" s="241"/>
      <c r="W126" s="41"/>
      <c r="X126" s="34"/>
      <c r="Y126" s="34"/>
      <c r="Z126" s="34"/>
      <c r="AA126" s="34"/>
      <c r="AB126" s="1220"/>
      <c r="AC126" s="1241"/>
      <c r="AD126" s="303">
        <f t="shared" si="97"/>
        <v>0</v>
      </c>
      <c r="AE126" s="303">
        <f t="shared" si="97"/>
        <v>0</v>
      </c>
      <c r="AF126" s="303">
        <f t="shared" si="97"/>
        <v>0</v>
      </c>
      <c r="AG126" s="303">
        <f t="shared" si="96"/>
        <v>0</v>
      </c>
      <c r="AH126" s="303">
        <f t="shared" si="96"/>
        <v>0</v>
      </c>
      <c r="AI126" s="303">
        <f t="shared" si="96"/>
        <v>0</v>
      </c>
      <c r="AJ126" s="303">
        <f t="shared" si="96"/>
        <v>0</v>
      </c>
      <c r="AK126" s="1220"/>
      <c r="AL126" s="1244"/>
      <c r="AM126" s="303">
        <f t="shared" si="112"/>
        <v>0</v>
      </c>
      <c r="AN126" s="311"/>
      <c r="AO126" s="311"/>
      <c r="AP126" s="311"/>
      <c r="AQ126" s="311"/>
      <c r="AR126" s="311"/>
      <c r="AS126" s="311"/>
      <c r="AT126" s="1220"/>
      <c r="AU126" s="1247"/>
      <c r="AV126" s="303">
        <f t="shared" si="113"/>
        <v>0</v>
      </c>
      <c r="AW126" s="311"/>
      <c r="AX126" s="311"/>
      <c r="AY126" s="311"/>
      <c r="AZ126" s="311"/>
      <c r="BA126" s="311"/>
      <c r="BB126" s="311"/>
      <c r="BC126" s="1220"/>
      <c r="BD126" s="1250"/>
      <c r="BE126" s="303">
        <f t="shared" si="114"/>
        <v>0</v>
      </c>
      <c r="BF126" s="311"/>
      <c r="BG126" s="311"/>
      <c r="BH126" s="311"/>
      <c r="BI126" s="311"/>
      <c r="BJ126" s="311"/>
      <c r="BK126" s="311"/>
      <c r="BL126" s="1220"/>
      <c r="BM126" s="1253"/>
      <c r="BN126" s="303">
        <f t="shared" si="115"/>
        <v>0</v>
      </c>
      <c r="BO126" s="311"/>
      <c r="BP126" s="311"/>
      <c r="BQ126" s="311"/>
      <c r="BR126" s="311"/>
      <c r="BS126" s="311"/>
      <c r="BT126" s="311"/>
      <c r="BU126" s="1207"/>
      <c r="BV126" s="1208"/>
      <c r="BW126" s="1208"/>
      <c r="BX126" s="1208"/>
      <c r="BY126" s="1208"/>
      <c r="BZ126" s="1208"/>
      <c r="CA126" s="1208"/>
      <c r="CB126" s="1208"/>
      <c r="CC126" s="1209"/>
    </row>
    <row r="127" spans="1:81" s="58" customFormat="1" ht="40.15" customHeight="1" thickBot="1" x14ac:dyDescent="0.3">
      <c r="A127" s="37"/>
      <c r="B127" s="1318"/>
      <c r="C127" s="1316"/>
      <c r="D127" s="1098"/>
      <c r="E127" s="1095"/>
      <c r="F127" s="1095"/>
      <c r="G127" s="1095"/>
      <c r="H127" s="1095"/>
      <c r="I127" s="1095"/>
      <c r="J127" s="1221"/>
      <c r="K127" s="1218"/>
      <c r="L127" s="1224"/>
      <c r="M127" s="1227"/>
      <c r="N127" s="1230"/>
      <c r="O127" s="1233"/>
      <c r="P127" s="1236"/>
      <c r="Q127" s="1239"/>
      <c r="R127" s="1221"/>
      <c r="S127" s="234"/>
      <c r="T127" s="242"/>
      <c r="U127" s="242"/>
      <c r="V127" s="242"/>
      <c r="W127" s="234"/>
      <c r="X127" s="305"/>
      <c r="Y127" s="305"/>
      <c r="Z127" s="305"/>
      <c r="AA127" s="305"/>
      <c r="AB127" s="1221"/>
      <c r="AC127" s="1242"/>
      <c r="AD127" s="306">
        <f t="shared" si="97"/>
        <v>0</v>
      </c>
      <c r="AE127" s="306">
        <f t="shared" si="97"/>
        <v>0</v>
      </c>
      <c r="AF127" s="306">
        <f t="shared" si="97"/>
        <v>0</v>
      </c>
      <c r="AG127" s="306">
        <f t="shared" si="96"/>
        <v>0</v>
      </c>
      <c r="AH127" s="306">
        <f t="shared" si="96"/>
        <v>0</v>
      </c>
      <c r="AI127" s="306">
        <f t="shared" si="96"/>
        <v>0</v>
      </c>
      <c r="AJ127" s="306">
        <f t="shared" si="96"/>
        <v>0</v>
      </c>
      <c r="AK127" s="1221"/>
      <c r="AL127" s="1245"/>
      <c r="AM127" s="306">
        <f t="shared" si="112"/>
        <v>0</v>
      </c>
      <c r="AN127" s="50"/>
      <c r="AO127" s="50"/>
      <c r="AP127" s="50"/>
      <c r="AQ127" s="50"/>
      <c r="AR127" s="50"/>
      <c r="AS127" s="50"/>
      <c r="AT127" s="1221"/>
      <c r="AU127" s="1248"/>
      <c r="AV127" s="306">
        <f t="shared" si="113"/>
        <v>0</v>
      </c>
      <c r="AW127" s="50"/>
      <c r="AX127" s="50"/>
      <c r="AY127" s="50"/>
      <c r="AZ127" s="50"/>
      <c r="BA127" s="50"/>
      <c r="BB127" s="50"/>
      <c r="BC127" s="1221"/>
      <c r="BD127" s="1251"/>
      <c r="BE127" s="306">
        <f t="shared" si="114"/>
        <v>0</v>
      </c>
      <c r="BF127" s="50"/>
      <c r="BG127" s="50"/>
      <c r="BH127" s="50"/>
      <c r="BI127" s="50"/>
      <c r="BJ127" s="50"/>
      <c r="BK127" s="50"/>
      <c r="BL127" s="1221"/>
      <c r="BM127" s="1254"/>
      <c r="BN127" s="306">
        <f t="shared" si="115"/>
        <v>0</v>
      </c>
      <c r="BO127" s="50"/>
      <c r="BP127" s="50"/>
      <c r="BQ127" s="50"/>
      <c r="BR127" s="50"/>
      <c r="BS127" s="50"/>
      <c r="BT127" s="50"/>
      <c r="BU127" s="1210"/>
      <c r="BV127" s="1211"/>
      <c r="BW127" s="1211"/>
      <c r="BX127" s="1211"/>
      <c r="BY127" s="1211"/>
      <c r="BZ127" s="1211"/>
      <c r="CA127" s="1211"/>
      <c r="CB127" s="1211"/>
      <c r="CC127" s="1212"/>
    </row>
    <row r="128" spans="1:81" s="58" customFormat="1" ht="40.15" customHeight="1" thickTop="1" x14ac:dyDescent="0.25">
      <c r="A128" s="37"/>
      <c r="B128" s="1318"/>
      <c r="C128" s="1314" t="s">
        <v>56</v>
      </c>
      <c r="D128" s="1096">
        <v>2201</v>
      </c>
      <c r="E128" s="1093" t="s">
        <v>3876</v>
      </c>
      <c r="F128" s="1093"/>
      <c r="G128" s="1093"/>
      <c r="H128" s="1093"/>
      <c r="I128" s="1093"/>
      <c r="J128" s="1219">
        <v>26</v>
      </c>
      <c r="K128" s="1216" t="str">
        <f>+[2]Metas!K31</f>
        <v>Niños, niñas, adolescentes y jóvenes víctimas, desplazados, desmovilizados, etc. atendidos</v>
      </c>
      <c r="L128" s="1222">
        <v>6500</v>
      </c>
      <c r="M128" s="1225">
        <f t="shared" ref="M128:M153" si="172">SUM(N128:Q128)/4</f>
        <v>6500</v>
      </c>
      <c r="N128" s="1228">
        <v>6500</v>
      </c>
      <c r="O128" s="1231">
        <v>6500</v>
      </c>
      <c r="P128" s="1234">
        <v>6500</v>
      </c>
      <c r="Q128" s="1237">
        <v>6500</v>
      </c>
      <c r="R128" s="1219">
        <f t="shared" ref="R128" si="173">+$J128</f>
        <v>26</v>
      </c>
      <c r="S128" s="233" t="s">
        <v>4049</v>
      </c>
      <c r="T128" s="240" t="s">
        <v>3834</v>
      </c>
      <c r="U128" s="240" t="s">
        <v>3839</v>
      </c>
      <c r="V128" s="240" t="s">
        <v>3843</v>
      </c>
      <c r="W128" s="233" t="s">
        <v>4050</v>
      </c>
      <c r="X128" s="307">
        <v>44727</v>
      </c>
      <c r="Y128" s="307">
        <v>44742</v>
      </c>
      <c r="Z128" s="307"/>
      <c r="AA128" s="307"/>
      <c r="AB128" s="1219">
        <f t="shared" ref="AB128" si="174">+$J128</f>
        <v>26</v>
      </c>
      <c r="AC128" s="1240">
        <f t="shared" ref="AC128" si="175">+L128</f>
        <v>6500</v>
      </c>
      <c r="AD128" s="308">
        <f t="shared" si="97"/>
        <v>24700</v>
      </c>
      <c r="AE128" s="308">
        <f t="shared" si="97"/>
        <v>0</v>
      </c>
      <c r="AF128" s="308">
        <f t="shared" si="97"/>
        <v>24700</v>
      </c>
      <c r="AG128" s="308">
        <f t="shared" si="96"/>
        <v>0</v>
      </c>
      <c r="AH128" s="308">
        <f t="shared" si="96"/>
        <v>0</v>
      </c>
      <c r="AI128" s="308">
        <f t="shared" si="96"/>
        <v>0</v>
      </c>
      <c r="AJ128" s="308">
        <f t="shared" si="96"/>
        <v>0</v>
      </c>
      <c r="AK128" s="1219">
        <f t="shared" ref="AK128" si="176">+$J128</f>
        <v>26</v>
      </c>
      <c r="AL128" s="1243">
        <f t="shared" ref="AL128:AL153" si="177">+N128</f>
        <v>6500</v>
      </c>
      <c r="AM128" s="308">
        <f t="shared" si="112"/>
        <v>6175</v>
      </c>
      <c r="AN128" s="48"/>
      <c r="AO128" s="48">
        <v>6175</v>
      </c>
      <c r="AP128" s="48"/>
      <c r="AQ128" s="48"/>
      <c r="AR128" s="48"/>
      <c r="AS128" s="48"/>
      <c r="AT128" s="1219">
        <f t="shared" ref="AT128" si="178">+$J128</f>
        <v>26</v>
      </c>
      <c r="AU128" s="1246">
        <f t="shared" ref="AU128:AU153" si="179">+O128</f>
        <v>6500</v>
      </c>
      <c r="AV128" s="308">
        <f t="shared" si="113"/>
        <v>6175</v>
      </c>
      <c r="AW128" s="48"/>
      <c r="AX128" s="48">
        <v>6175</v>
      </c>
      <c r="AY128" s="48"/>
      <c r="AZ128" s="48"/>
      <c r="BA128" s="48"/>
      <c r="BB128" s="48"/>
      <c r="BC128" s="1219">
        <f t="shared" ref="BC128" si="180">+$J128</f>
        <v>26</v>
      </c>
      <c r="BD128" s="1249">
        <f t="shared" ref="BD128:BD153" si="181">+P128</f>
        <v>6500</v>
      </c>
      <c r="BE128" s="308">
        <f t="shared" si="114"/>
        <v>6175</v>
      </c>
      <c r="BF128" s="48"/>
      <c r="BG128" s="48">
        <v>6175</v>
      </c>
      <c r="BH128" s="48"/>
      <c r="BI128" s="48"/>
      <c r="BJ128" s="48"/>
      <c r="BK128" s="48"/>
      <c r="BL128" s="1219">
        <f t="shared" ref="BL128" si="182">+$J128</f>
        <v>26</v>
      </c>
      <c r="BM128" s="1252">
        <f t="shared" ref="BM128:BM153" si="183">+Q128</f>
        <v>6500</v>
      </c>
      <c r="BN128" s="308">
        <f t="shared" si="115"/>
        <v>6175</v>
      </c>
      <c r="BO128" s="48"/>
      <c r="BP128" s="48">
        <v>6175</v>
      </c>
      <c r="BQ128" s="48"/>
      <c r="BR128" s="48"/>
      <c r="BS128" s="48"/>
      <c r="BT128" s="48"/>
      <c r="BU128" s="1204"/>
      <c r="BV128" s="1205"/>
      <c r="BW128" s="1205"/>
      <c r="BX128" s="1205"/>
      <c r="BY128" s="1205"/>
      <c r="BZ128" s="1205"/>
      <c r="CA128" s="1205"/>
      <c r="CB128" s="1205"/>
      <c r="CC128" s="1206"/>
    </row>
    <row r="129" spans="1:81" s="58" customFormat="1" ht="40.15" customHeight="1" x14ac:dyDescent="0.25">
      <c r="A129" s="37"/>
      <c r="B129" s="1318"/>
      <c r="C129" s="1315"/>
      <c r="D129" s="1097"/>
      <c r="E129" s="1094"/>
      <c r="F129" s="1094"/>
      <c r="G129" s="1094"/>
      <c r="H129" s="1094"/>
      <c r="I129" s="1094"/>
      <c r="J129" s="1220"/>
      <c r="K129" s="1217"/>
      <c r="L129" s="1223"/>
      <c r="M129" s="1226"/>
      <c r="N129" s="1229"/>
      <c r="O129" s="1232"/>
      <c r="P129" s="1235"/>
      <c r="Q129" s="1238"/>
      <c r="R129" s="1220"/>
      <c r="S129" s="41" t="s">
        <v>4051</v>
      </c>
      <c r="T129" s="241" t="s">
        <v>3834</v>
      </c>
      <c r="U129" s="241" t="s">
        <v>3839</v>
      </c>
      <c r="V129" s="241" t="s">
        <v>3843</v>
      </c>
      <c r="W129" s="41" t="s">
        <v>4052</v>
      </c>
      <c r="X129" s="34">
        <v>44743</v>
      </c>
      <c r="Y129" s="34">
        <v>44793</v>
      </c>
      <c r="Z129" s="34"/>
      <c r="AA129" s="34"/>
      <c r="AB129" s="1220"/>
      <c r="AC129" s="1241"/>
      <c r="AD129" s="303">
        <f t="shared" si="97"/>
        <v>0</v>
      </c>
      <c r="AE129" s="303">
        <f t="shared" si="97"/>
        <v>0</v>
      </c>
      <c r="AF129" s="303">
        <f t="shared" si="97"/>
        <v>0</v>
      </c>
      <c r="AG129" s="303">
        <f t="shared" si="96"/>
        <v>0</v>
      </c>
      <c r="AH129" s="303">
        <f t="shared" si="96"/>
        <v>0</v>
      </c>
      <c r="AI129" s="303">
        <f t="shared" si="96"/>
        <v>0</v>
      </c>
      <c r="AJ129" s="303">
        <f t="shared" si="96"/>
        <v>0</v>
      </c>
      <c r="AK129" s="1220"/>
      <c r="AL129" s="1244"/>
      <c r="AM129" s="303">
        <f t="shared" si="112"/>
        <v>0</v>
      </c>
      <c r="AN129" s="311"/>
      <c r="AO129" s="311"/>
      <c r="AP129" s="311"/>
      <c r="AQ129" s="311"/>
      <c r="AR129" s="311"/>
      <c r="AS129" s="311"/>
      <c r="AT129" s="1220"/>
      <c r="AU129" s="1247"/>
      <c r="AV129" s="303">
        <f t="shared" si="113"/>
        <v>0</v>
      </c>
      <c r="AW129" s="311"/>
      <c r="AX129" s="311"/>
      <c r="AY129" s="311"/>
      <c r="AZ129" s="311"/>
      <c r="BA129" s="311"/>
      <c r="BB129" s="311"/>
      <c r="BC129" s="1220"/>
      <c r="BD129" s="1250"/>
      <c r="BE129" s="303">
        <f t="shared" si="114"/>
        <v>0</v>
      </c>
      <c r="BF129" s="311"/>
      <c r="BG129" s="311"/>
      <c r="BH129" s="311"/>
      <c r="BI129" s="311"/>
      <c r="BJ129" s="311"/>
      <c r="BK129" s="311"/>
      <c r="BL129" s="1220"/>
      <c r="BM129" s="1253"/>
      <c r="BN129" s="303">
        <f t="shared" si="115"/>
        <v>0</v>
      </c>
      <c r="BO129" s="311"/>
      <c r="BP129" s="311"/>
      <c r="BQ129" s="311"/>
      <c r="BR129" s="311"/>
      <c r="BS129" s="311"/>
      <c r="BT129" s="311"/>
      <c r="BU129" s="1207"/>
      <c r="BV129" s="1208"/>
      <c r="BW129" s="1208"/>
      <c r="BX129" s="1208"/>
      <c r="BY129" s="1208"/>
      <c r="BZ129" s="1208"/>
      <c r="CA129" s="1208"/>
      <c r="CB129" s="1208"/>
      <c r="CC129" s="1209"/>
    </row>
    <row r="130" spans="1:81" s="58" customFormat="1" ht="40.15" customHeight="1" x14ac:dyDescent="0.25">
      <c r="A130" s="37"/>
      <c r="B130" s="1318"/>
      <c r="C130" s="1315"/>
      <c r="D130" s="1097"/>
      <c r="E130" s="1094"/>
      <c r="F130" s="1094"/>
      <c r="G130" s="1094"/>
      <c r="H130" s="1094"/>
      <c r="I130" s="1094"/>
      <c r="J130" s="1220"/>
      <c r="K130" s="1217"/>
      <c r="L130" s="1223"/>
      <c r="M130" s="1226"/>
      <c r="N130" s="1229"/>
      <c r="O130" s="1232"/>
      <c r="P130" s="1235"/>
      <c r="Q130" s="1238"/>
      <c r="R130" s="1220"/>
      <c r="S130" s="41" t="s">
        <v>4053</v>
      </c>
      <c r="T130" s="241" t="s">
        <v>3834</v>
      </c>
      <c r="U130" s="241" t="s">
        <v>3839</v>
      </c>
      <c r="V130" s="241" t="s">
        <v>3843</v>
      </c>
      <c r="W130" s="41" t="s">
        <v>4054</v>
      </c>
      <c r="X130" s="34">
        <v>44617</v>
      </c>
      <c r="Y130" s="34">
        <v>44926</v>
      </c>
      <c r="Z130" s="34"/>
      <c r="AA130" s="34"/>
      <c r="AB130" s="1220"/>
      <c r="AC130" s="1241"/>
      <c r="AD130" s="303">
        <f t="shared" si="97"/>
        <v>0</v>
      </c>
      <c r="AE130" s="303">
        <f t="shared" si="97"/>
        <v>0</v>
      </c>
      <c r="AF130" s="303">
        <f t="shared" si="97"/>
        <v>0</v>
      </c>
      <c r="AG130" s="303">
        <f t="shared" si="96"/>
        <v>0</v>
      </c>
      <c r="AH130" s="303">
        <f t="shared" si="96"/>
        <v>0</v>
      </c>
      <c r="AI130" s="303">
        <f t="shared" si="96"/>
        <v>0</v>
      </c>
      <c r="AJ130" s="303">
        <f t="shared" si="96"/>
        <v>0</v>
      </c>
      <c r="AK130" s="1220"/>
      <c r="AL130" s="1244"/>
      <c r="AM130" s="303">
        <f t="shared" si="112"/>
        <v>0</v>
      </c>
      <c r="AN130" s="311"/>
      <c r="AO130" s="311"/>
      <c r="AP130" s="311"/>
      <c r="AQ130" s="311"/>
      <c r="AR130" s="311"/>
      <c r="AS130" s="311"/>
      <c r="AT130" s="1220"/>
      <c r="AU130" s="1247"/>
      <c r="AV130" s="303">
        <f t="shared" si="113"/>
        <v>0</v>
      </c>
      <c r="AW130" s="311"/>
      <c r="AX130" s="311"/>
      <c r="AY130" s="311"/>
      <c r="AZ130" s="311"/>
      <c r="BA130" s="311"/>
      <c r="BB130" s="311"/>
      <c r="BC130" s="1220"/>
      <c r="BD130" s="1250"/>
      <c r="BE130" s="303">
        <f t="shared" si="114"/>
        <v>0</v>
      </c>
      <c r="BF130" s="311"/>
      <c r="BG130" s="311"/>
      <c r="BH130" s="311"/>
      <c r="BI130" s="311"/>
      <c r="BJ130" s="311"/>
      <c r="BK130" s="311"/>
      <c r="BL130" s="1220"/>
      <c r="BM130" s="1253"/>
      <c r="BN130" s="303">
        <f t="shared" si="115"/>
        <v>0</v>
      </c>
      <c r="BO130" s="311"/>
      <c r="BP130" s="311"/>
      <c r="BQ130" s="311"/>
      <c r="BR130" s="311"/>
      <c r="BS130" s="311"/>
      <c r="BT130" s="311"/>
      <c r="BU130" s="1207"/>
      <c r="BV130" s="1208"/>
      <c r="BW130" s="1208"/>
      <c r="BX130" s="1208"/>
      <c r="BY130" s="1208"/>
      <c r="BZ130" s="1208"/>
      <c r="CA130" s="1208"/>
      <c r="CB130" s="1208"/>
      <c r="CC130" s="1209"/>
    </row>
    <row r="131" spans="1:81" s="58" customFormat="1" ht="40.15" customHeight="1" thickBot="1" x14ac:dyDescent="0.3">
      <c r="A131" s="37"/>
      <c r="B131" s="1318"/>
      <c r="C131" s="1315"/>
      <c r="D131" s="1098"/>
      <c r="E131" s="1095"/>
      <c r="F131" s="1095"/>
      <c r="G131" s="1095"/>
      <c r="H131" s="1095"/>
      <c r="I131" s="1095"/>
      <c r="J131" s="1221"/>
      <c r="K131" s="1218"/>
      <c r="L131" s="1224"/>
      <c r="M131" s="1227"/>
      <c r="N131" s="1230"/>
      <c r="O131" s="1233"/>
      <c r="P131" s="1236"/>
      <c r="Q131" s="1239"/>
      <c r="R131" s="1221"/>
      <c r="S131" s="234"/>
      <c r="T131" s="242"/>
      <c r="U131" s="242"/>
      <c r="V131" s="242"/>
      <c r="W131" s="234"/>
      <c r="X131" s="305"/>
      <c r="Y131" s="305"/>
      <c r="Z131" s="305"/>
      <c r="AA131" s="305"/>
      <c r="AB131" s="1221"/>
      <c r="AC131" s="1242"/>
      <c r="AD131" s="306">
        <f t="shared" si="97"/>
        <v>0</v>
      </c>
      <c r="AE131" s="306">
        <f t="shared" si="97"/>
        <v>0</v>
      </c>
      <c r="AF131" s="306">
        <f t="shared" si="97"/>
        <v>0</v>
      </c>
      <c r="AG131" s="306">
        <f t="shared" si="96"/>
        <v>0</v>
      </c>
      <c r="AH131" s="306">
        <f t="shared" si="96"/>
        <v>0</v>
      </c>
      <c r="AI131" s="306">
        <f t="shared" si="96"/>
        <v>0</v>
      </c>
      <c r="AJ131" s="306">
        <f t="shared" si="96"/>
        <v>0</v>
      </c>
      <c r="AK131" s="1221"/>
      <c r="AL131" s="1245"/>
      <c r="AM131" s="306">
        <f t="shared" si="112"/>
        <v>0</v>
      </c>
      <c r="AN131" s="50"/>
      <c r="AO131" s="50"/>
      <c r="AP131" s="50"/>
      <c r="AQ131" s="50"/>
      <c r="AR131" s="50"/>
      <c r="AS131" s="50"/>
      <c r="AT131" s="1221"/>
      <c r="AU131" s="1248"/>
      <c r="AV131" s="306">
        <f t="shared" si="113"/>
        <v>0</v>
      </c>
      <c r="AW131" s="50"/>
      <c r="AX131" s="50"/>
      <c r="AY131" s="50"/>
      <c r="AZ131" s="50"/>
      <c r="BA131" s="50"/>
      <c r="BB131" s="50"/>
      <c r="BC131" s="1221"/>
      <c r="BD131" s="1251"/>
      <c r="BE131" s="306">
        <f t="shared" si="114"/>
        <v>0</v>
      </c>
      <c r="BF131" s="50"/>
      <c r="BG131" s="50"/>
      <c r="BH131" s="50"/>
      <c r="BI131" s="50"/>
      <c r="BJ131" s="50"/>
      <c r="BK131" s="50"/>
      <c r="BL131" s="1221"/>
      <c r="BM131" s="1254"/>
      <c r="BN131" s="306">
        <f t="shared" si="115"/>
        <v>0</v>
      </c>
      <c r="BO131" s="50"/>
      <c r="BP131" s="50"/>
      <c r="BQ131" s="50"/>
      <c r="BR131" s="50"/>
      <c r="BS131" s="50"/>
      <c r="BT131" s="50"/>
      <c r="BU131" s="1210"/>
      <c r="BV131" s="1211"/>
      <c r="BW131" s="1211"/>
      <c r="BX131" s="1211"/>
      <c r="BY131" s="1211"/>
      <c r="BZ131" s="1211"/>
      <c r="CA131" s="1211"/>
      <c r="CB131" s="1211"/>
      <c r="CC131" s="1212"/>
    </row>
    <row r="132" spans="1:81" s="58" customFormat="1" ht="40.15" customHeight="1" thickTop="1" x14ac:dyDescent="0.25">
      <c r="A132" s="37"/>
      <c r="B132" s="1318"/>
      <c r="C132" s="1315"/>
      <c r="D132" s="1096">
        <v>2201</v>
      </c>
      <c r="E132" s="1093" t="s">
        <v>3876</v>
      </c>
      <c r="F132" s="1093">
        <v>2201071</v>
      </c>
      <c r="G132" s="1093"/>
      <c r="H132" s="1093"/>
      <c r="I132" s="1093"/>
      <c r="J132" s="1219">
        <v>27</v>
      </c>
      <c r="K132" s="1216" t="str">
        <f>+[2]Metas!K32</f>
        <v>Niños, niñas, adolescentes y jóvenes con discapacidad y talentos excepcionales beneficiados anualmente con programas de educación inclusiva</v>
      </c>
      <c r="L132" s="1222">
        <v>1900</v>
      </c>
      <c r="M132" s="1225">
        <f t="shared" si="172"/>
        <v>1900</v>
      </c>
      <c r="N132" s="1228">
        <v>1900</v>
      </c>
      <c r="O132" s="1231">
        <v>1900</v>
      </c>
      <c r="P132" s="1234">
        <v>1900</v>
      </c>
      <c r="Q132" s="1237">
        <v>1900</v>
      </c>
      <c r="R132" s="1219">
        <f t="shared" ref="R132" si="184">+$J132</f>
        <v>27</v>
      </c>
      <c r="S132" s="233" t="s">
        <v>4055</v>
      </c>
      <c r="T132" s="240" t="s">
        <v>3834</v>
      </c>
      <c r="U132" s="240" t="s">
        <v>3838</v>
      </c>
      <c r="V132" s="240" t="s">
        <v>3842</v>
      </c>
      <c r="W132" s="233" t="s">
        <v>4056</v>
      </c>
      <c r="X132" s="307">
        <v>44617</v>
      </c>
      <c r="Y132" s="307">
        <v>44926</v>
      </c>
      <c r="Z132" s="307"/>
      <c r="AA132" s="307"/>
      <c r="AB132" s="1219">
        <f t="shared" ref="AB132" si="185">+$J132</f>
        <v>27</v>
      </c>
      <c r="AC132" s="1240">
        <f t="shared" ref="AC132" si="186">+L132</f>
        <v>1900</v>
      </c>
      <c r="AD132" s="308">
        <f t="shared" si="97"/>
        <v>1385</v>
      </c>
      <c r="AE132" s="308">
        <f t="shared" si="97"/>
        <v>0</v>
      </c>
      <c r="AF132" s="308">
        <f t="shared" si="97"/>
        <v>1385</v>
      </c>
      <c r="AG132" s="308">
        <f t="shared" si="96"/>
        <v>0</v>
      </c>
      <c r="AH132" s="308">
        <f t="shared" si="96"/>
        <v>0</v>
      </c>
      <c r="AI132" s="308">
        <f t="shared" si="96"/>
        <v>0</v>
      </c>
      <c r="AJ132" s="308">
        <f t="shared" si="96"/>
        <v>0</v>
      </c>
      <c r="AK132" s="1219">
        <f t="shared" ref="AK132" si="187">+$J132</f>
        <v>27</v>
      </c>
      <c r="AL132" s="1243">
        <f t="shared" si="177"/>
        <v>1900</v>
      </c>
      <c r="AM132" s="308">
        <f t="shared" si="112"/>
        <v>346.25</v>
      </c>
      <c r="AN132" s="48">
        <v>0</v>
      </c>
      <c r="AO132" s="48">
        <v>346.25</v>
      </c>
      <c r="AP132" s="48">
        <v>0</v>
      </c>
      <c r="AQ132" s="48">
        <v>0</v>
      </c>
      <c r="AR132" s="48">
        <v>0</v>
      </c>
      <c r="AS132" s="48">
        <v>0</v>
      </c>
      <c r="AT132" s="1219">
        <f t="shared" ref="AT132" si="188">+$J132</f>
        <v>27</v>
      </c>
      <c r="AU132" s="1246">
        <f t="shared" si="179"/>
        <v>1900</v>
      </c>
      <c r="AV132" s="308">
        <f t="shared" si="113"/>
        <v>346.25</v>
      </c>
      <c r="AW132" s="48">
        <v>0</v>
      </c>
      <c r="AX132" s="48">
        <v>346.25</v>
      </c>
      <c r="AY132" s="48">
        <v>0</v>
      </c>
      <c r="AZ132" s="48">
        <v>0</v>
      </c>
      <c r="BA132" s="48">
        <v>0</v>
      </c>
      <c r="BB132" s="48">
        <v>0</v>
      </c>
      <c r="BC132" s="1219">
        <f t="shared" ref="BC132" si="189">+$J132</f>
        <v>27</v>
      </c>
      <c r="BD132" s="1249">
        <f t="shared" si="181"/>
        <v>1900</v>
      </c>
      <c r="BE132" s="308">
        <f t="shared" si="114"/>
        <v>346.25</v>
      </c>
      <c r="BF132" s="48">
        <v>0</v>
      </c>
      <c r="BG132" s="48">
        <v>346.25</v>
      </c>
      <c r="BH132" s="48">
        <v>0</v>
      </c>
      <c r="BI132" s="48">
        <v>0</v>
      </c>
      <c r="BJ132" s="48">
        <v>0</v>
      </c>
      <c r="BK132" s="48">
        <v>0</v>
      </c>
      <c r="BL132" s="1219">
        <f t="shared" ref="BL132" si="190">+$J132</f>
        <v>27</v>
      </c>
      <c r="BM132" s="1252">
        <f t="shared" si="183"/>
        <v>1900</v>
      </c>
      <c r="BN132" s="308">
        <f t="shared" si="115"/>
        <v>346.25</v>
      </c>
      <c r="BO132" s="48">
        <v>0</v>
      </c>
      <c r="BP132" s="48">
        <v>346.25</v>
      </c>
      <c r="BQ132" s="48">
        <v>0</v>
      </c>
      <c r="BR132" s="48">
        <v>0</v>
      </c>
      <c r="BS132" s="48">
        <v>0</v>
      </c>
      <c r="BT132" s="48">
        <v>0</v>
      </c>
      <c r="BU132" s="1204"/>
      <c r="BV132" s="1205"/>
      <c r="BW132" s="1205"/>
      <c r="BX132" s="1205"/>
      <c r="BY132" s="1205"/>
      <c r="BZ132" s="1205"/>
      <c r="CA132" s="1205"/>
      <c r="CB132" s="1205"/>
      <c r="CC132" s="1206"/>
    </row>
    <row r="133" spans="1:81" s="58" customFormat="1" ht="40.15" customHeight="1" x14ac:dyDescent="0.25">
      <c r="A133" s="37"/>
      <c r="B133" s="1318"/>
      <c r="C133" s="1315"/>
      <c r="D133" s="1097"/>
      <c r="E133" s="1094"/>
      <c r="F133" s="1094"/>
      <c r="G133" s="1094"/>
      <c r="H133" s="1094"/>
      <c r="I133" s="1094"/>
      <c r="J133" s="1220"/>
      <c r="K133" s="1217"/>
      <c r="L133" s="1223"/>
      <c r="M133" s="1226"/>
      <c r="N133" s="1229"/>
      <c r="O133" s="1232"/>
      <c r="P133" s="1235"/>
      <c r="Q133" s="1238"/>
      <c r="R133" s="1220"/>
      <c r="S133" s="299" t="s">
        <v>4057</v>
      </c>
      <c r="T133" s="288" t="s">
        <v>3834</v>
      </c>
      <c r="U133" s="288" t="s">
        <v>3838</v>
      </c>
      <c r="V133" s="288" t="s">
        <v>3842</v>
      </c>
      <c r="W133" s="299" t="s">
        <v>4058</v>
      </c>
      <c r="X133" s="300">
        <v>44617</v>
      </c>
      <c r="Y133" s="300">
        <v>44926</v>
      </c>
      <c r="Z133" s="300"/>
      <c r="AA133" s="300"/>
      <c r="AB133" s="1220"/>
      <c r="AC133" s="1241"/>
      <c r="AD133" s="301"/>
      <c r="AE133" s="301"/>
      <c r="AF133" s="301"/>
      <c r="AG133" s="301"/>
      <c r="AH133" s="301"/>
      <c r="AI133" s="301"/>
      <c r="AJ133" s="301"/>
      <c r="AK133" s="1220"/>
      <c r="AL133" s="1244"/>
      <c r="AM133" s="301"/>
      <c r="AN133" s="312"/>
      <c r="AO133" s="312"/>
      <c r="AP133" s="312"/>
      <c r="AQ133" s="312"/>
      <c r="AR133" s="312"/>
      <c r="AS133" s="312"/>
      <c r="AT133" s="1220"/>
      <c r="AU133" s="1247"/>
      <c r="AV133" s="301"/>
      <c r="AW133" s="312"/>
      <c r="AX133" s="312"/>
      <c r="AY133" s="312"/>
      <c r="AZ133" s="312"/>
      <c r="BA133" s="312"/>
      <c r="BB133" s="312"/>
      <c r="BC133" s="1220"/>
      <c r="BD133" s="1250"/>
      <c r="BE133" s="301"/>
      <c r="BF133" s="312"/>
      <c r="BG133" s="312"/>
      <c r="BH133" s="312"/>
      <c r="BI133" s="312"/>
      <c r="BJ133" s="312"/>
      <c r="BK133" s="312"/>
      <c r="BL133" s="1220"/>
      <c r="BM133" s="1253"/>
      <c r="BN133" s="301"/>
      <c r="BO133" s="312"/>
      <c r="BP133" s="312"/>
      <c r="BQ133" s="312"/>
      <c r="BR133" s="312"/>
      <c r="BS133" s="312"/>
      <c r="BT133" s="312"/>
      <c r="BU133" s="313"/>
      <c r="BV133" s="314"/>
      <c r="BW133" s="314"/>
      <c r="BX133" s="314"/>
      <c r="BY133" s="314"/>
      <c r="BZ133" s="314"/>
      <c r="CA133" s="314"/>
      <c r="CB133" s="314"/>
      <c r="CC133" s="315"/>
    </row>
    <row r="134" spans="1:81" s="58" customFormat="1" ht="40.15" customHeight="1" x14ac:dyDescent="0.25">
      <c r="A134" s="37"/>
      <c r="B134" s="1318"/>
      <c r="C134" s="1315"/>
      <c r="D134" s="1097"/>
      <c r="E134" s="1094"/>
      <c r="F134" s="1094"/>
      <c r="G134" s="1094"/>
      <c r="H134" s="1094"/>
      <c r="I134" s="1094"/>
      <c r="J134" s="1220"/>
      <c r="K134" s="1217"/>
      <c r="L134" s="1223"/>
      <c r="M134" s="1226"/>
      <c r="N134" s="1229"/>
      <c r="O134" s="1232"/>
      <c r="P134" s="1235"/>
      <c r="Q134" s="1238"/>
      <c r="R134" s="1220"/>
      <c r="S134" s="41" t="s">
        <v>4059</v>
      </c>
      <c r="T134" s="241" t="s">
        <v>3834</v>
      </c>
      <c r="U134" s="241" t="s">
        <v>3838</v>
      </c>
      <c r="V134" s="241" t="s">
        <v>3842</v>
      </c>
      <c r="W134" s="41" t="s">
        <v>4060</v>
      </c>
      <c r="X134" s="34">
        <v>44617</v>
      </c>
      <c r="Y134" s="34">
        <v>44926</v>
      </c>
      <c r="Z134" s="34"/>
      <c r="AA134" s="34"/>
      <c r="AB134" s="1220"/>
      <c r="AC134" s="1241"/>
      <c r="AD134" s="303">
        <f t="shared" si="97"/>
        <v>0</v>
      </c>
      <c r="AE134" s="303">
        <f t="shared" si="97"/>
        <v>0</v>
      </c>
      <c r="AF134" s="303">
        <f t="shared" si="97"/>
        <v>0</v>
      </c>
      <c r="AG134" s="303">
        <f t="shared" si="96"/>
        <v>0</v>
      </c>
      <c r="AH134" s="303">
        <f t="shared" si="96"/>
        <v>0</v>
      </c>
      <c r="AI134" s="303">
        <f t="shared" si="96"/>
        <v>0</v>
      </c>
      <c r="AJ134" s="303">
        <f t="shared" si="96"/>
        <v>0</v>
      </c>
      <c r="AK134" s="1220"/>
      <c r="AL134" s="1244"/>
      <c r="AM134" s="303">
        <f t="shared" si="112"/>
        <v>0</v>
      </c>
      <c r="AN134" s="311"/>
      <c r="AO134" s="311"/>
      <c r="AP134" s="311"/>
      <c r="AQ134" s="311"/>
      <c r="AR134" s="311"/>
      <c r="AS134" s="311"/>
      <c r="AT134" s="1220"/>
      <c r="AU134" s="1247"/>
      <c r="AV134" s="303">
        <f t="shared" si="113"/>
        <v>0</v>
      </c>
      <c r="AW134" s="311"/>
      <c r="AX134" s="311"/>
      <c r="AY134" s="311"/>
      <c r="AZ134" s="311"/>
      <c r="BA134" s="311"/>
      <c r="BB134" s="311"/>
      <c r="BC134" s="1220"/>
      <c r="BD134" s="1250"/>
      <c r="BE134" s="303">
        <f t="shared" si="114"/>
        <v>0</v>
      </c>
      <c r="BF134" s="311"/>
      <c r="BG134" s="311"/>
      <c r="BH134" s="311"/>
      <c r="BI134" s="311"/>
      <c r="BJ134" s="311"/>
      <c r="BK134" s="311"/>
      <c r="BL134" s="1220"/>
      <c r="BM134" s="1253"/>
      <c r="BN134" s="303">
        <f t="shared" si="115"/>
        <v>0</v>
      </c>
      <c r="BO134" s="311"/>
      <c r="BP134" s="311"/>
      <c r="BQ134" s="311"/>
      <c r="BR134" s="311"/>
      <c r="BS134" s="311"/>
      <c r="BT134" s="311"/>
      <c r="BU134" s="1207"/>
      <c r="BV134" s="1208"/>
      <c r="BW134" s="1208"/>
      <c r="BX134" s="1208"/>
      <c r="BY134" s="1208"/>
      <c r="BZ134" s="1208"/>
      <c r="CA134" s="1208"/>
      <c r="CB134" s="1208"/>
      <c r="CC134" s="1209"/>
    </row>
    <row r="135" spans="1:81" s="58" customFormat="1" ht="40.15" customHeight="1" x14ac:dyDescent="0.25">
      <c r="A135" s="37"/>
      <c r="B135" s="1318"/>
      <c r="C135" s="1315"/>
      <c r="D135" s="1097"/>
      <c r="E135" s="1094"/>
      <c r="F135" s="1094"/>
      <c r="G135" s="1094"/>
      <c r="H135" s="1094"/>
      <c r="I135" s="1094"/>
      <c r="J135" s="1220"/>
      <c r="K135" s="1217"/>
      <c r="L135" s="1223"/>
      <c r="M135" s="1226"/>
      <c r="N135" s="1229"/>
      <c r="O135" s="1232"/>
      <c r="P135" s="1235"/>
      <c r="Q135" s="1238"/>
      <c r="R135" s="1220"/>
      <c r="S135" s="41" t="s">
        <v>4061</v>
      </c>
      <c r="T135" s="241" t="s">
        <v>3834</v>
      </c>
      <c r="U135" s="241" t="s">
        <v>3838</v>
      </c>
      <c r="V135" s="241" t="s">
        <v>3842</v>
      </c>
      <c r="W135" s="41" t="s">
        <v>4062</v>
      </c>
      <c r="X135" s="34">
        <v>44617</v>
      </c>
      <c r="Y135" s="34">
        <v>44926</v>
      </c>
      <c r="Z135" s="34"/>
      <c r="AA135" s="34"/>
      <c r="AB135" s="1220"/>
      <c r="AC135" s="1241"/>
      <c r="AD135" s="303">
        <f t="shared" si="97"/>
        <v>0</v>
      </c>
      <c r="AE135" s="303">
        <f t="shared" si="97"/>
        <v>0</v>
      </c>
      <c r="AF135" s="303">
        <f t="shared" si="97"/>
        <v>0</v>
      </c>
      <c r="AG135" s="303">
        <f t="shared" si="96"/>
        <v>0</v>
      </c>
      <c r="AH135" s="303">
        <f t="shared" si="96"/>
        <v>0</v>
      </c>
      <c r="AI135" s="303">
        <f t="shared" si="96"/>
        <v>0</v>
      </c>
      <c r="AJ135" s="303">
        <f t="shared" si="96"/>
        <v>0</v>
      </c>
      <c r="AK135" s="1220"/>
      <c r="AL135" s="1244"/>
      <c r="AM135" s="303">
        <f t="shared" si="112"/>
        <v>0</v>
      </c>
      <c r="AN135" s="311"/>
      <c r="AO135" s="311"/>
      <c r="AP135" s="311"/>
      <c r="AQ135" s="311"/>
      <c r="AR135" s="311"/>
      <c r="AS135" s="311"/>
      <c r="AT135" s="1220"/>
      <c r="AU135" s="1247"/>
      <c r="AV135" s="303">
        <f t="shared" si="113"/>
        <v>0</v>
      </c>
      <c r="AW135" s="311"/>
      <c r="AX135" s="311"/>
      <c r="AY135" s="311"/>
      <c r="AZ135" s="311"/>
      <c r="BA135" s="311"/>
      <c r="BB135" s="311"/>
      <c r="BC135" s="1220"/>
      <c r="BD135" s="1250"/>
      <c r="BE135" s="303">
        <f t="shared" si="114"/>
        <v>0</v>
      </c>
      <c r="BF135" s="311"/>
      <c r="BG135" s="311"/>
      <c r="BH135" s="311"/>
      <c r="BI135" s="311"/>
      <c r="BJ135" s="311"/>
      <c r="BK135" s="311"/>
      <c r="BL135" s="1220"/>
      <c r="BM135" s="1253"/>
      <c r="BN135" s="303">
        <f t="shared" si="115"/>
        <v>0</v>
      </c>
      <c r="BO135" s="311"/>
      <c r="BP135" s="311"/>
      <c r="BQ135" s="311"/>
      <c r="BR135" s="311"/>
      <c r="BS135" s="311"/>
      <c r="BT135" s="311"/>
      <c r="BU135" s="1207"/>
      <c r="BV135" s="1208"/>
      <c r="BW135" s="1208"/>
      <c r="BX135" s="1208"/>
      <c r="BY135" s="1208"/>
      <c r="BZ135" s="1208"/>
      <c r="CA135" s="1208"/>
      <c r="CB135" s="1208"/>
      <c r="CC135" s="1209"/>
    </row>
    <row r="136" spans="1:81" s="58" customFormat="1" ht="40.15" customHeight="1" thickBot="1" x14ac:dyDescent="0.3">
      <c r="A136" s="37"/>
      <c r="B136" s="1318"/>
      <c r="C136" s="1315"/>
      <c r="D136" s="1098"/>
      <c r="E136" s="1095"/>
      <c r="F136" s="1095"/>
      <c r="G136" s="1095"/>
      <c r="H136" s="1095"/>
      <c r="I136" s="1095"/>
      <c r="J136" s="1221"/>
      <c r="K136" s="1218"/>
      <c r="L136" s="1224"/>
      <c r="M136" s="1227"/>
      <c r="N136" s="1230"/>
      <c r="O136" s="1233"/>
      <c r="P136" s="1236"/>
      <c r="Q136" s="1239"/>
      <c r="R136" s="1221"/>
      <c r="S136" s="234" t="s">
        <v>4063</v>
      </c>
      <c r="T136" s="242" t="s">
        <v>3834</v>
      </c>
      <c r="U136" s="242" t="s">
        <v>3838</v>
      </c>
      <c r="V136" s="242" t="s">
        <v>3842</v>
      </c>
      <c r="W136" s="234" t="s">
        <v>4064</v>
      </c>
      <c r="X136" s="305">
        <v>44617</v>
      </c>
      <c r="Y136" s="305">
        <v>44926</v>
      </c>
      <c r="Z136" s="305"/>
      <c r="AA136" s="305"/>
      <c r="AB136" s="1221"/>
      <c r="AC136" s="1242"/>
      <c r="AD136" s="306">
        <f t="shared" si="97"/>
        <v>0</v>
      </c>
      <c r="AE136" s="306">
        <f t="shared" si="97"/>
        <v>0</v>
      </c>
      <c r="AF136" s="306">
        <f t="shared" si="97"/>
        <v>0</v>
      </c>
      <c r="AG136" s="306">
        <f t="shared" si="96"/>
        <v>0</v>
      </c>
      <c r="AH136" s="306">
        <f t="shared" si="96"/>
        <v>0</v>
      </c>
      <c r="AI136" s="306">
        <f t="shared" si="96"/>
        <v>0</v>
      </c>
      <c r="AJ136" s="306">
        <f t="shared" si="96"/>
        <v>0</v>
      </c>
      <c r="AK136" s="1221"/>
      <c r="AL136" s="1245"/>
      <c r="AM136" s="306">
        <f t="shared" si="112"/>
        <v>0</v>
      </c>
      <c r="AN136" s="50"/>
      <c r="AO136" s="50"/>
      <c r="AP136" s="50"/>
      <c r="AQ136" s="50"/>
      <c r="AR136" s="50"/>
      <c r="AS136" s="50"/>
      <c r="AT136" s="1221"/>
      <c r="AU136" s="1248"/>
      <c r="AV136" s="306">
        <f t="shared" si="113"/>
        <v>0</v>
      </c>
      <c r="AW136" s="50"/>
      <c r="AX136" s="50"/>
      <c r="AY136" s="50"/>
      <c r="AZ136" s="50"/>
      <c r="BA136" s="50"/>
      <c r="BB136" s="50"/>
      <c r="BC136" s="1221"/>
      <c r="BD136" s="1251"/>
      <c r="BE136" s="306">
        <f t="shared" si="114"/>
        <v>0</v>
      </c>
      <c r="BF136" s="50"/>
      <c r="BG136" s="50"/>
      <c r="BH136" s="50"/>
      <c r="BI136" s="50"/>
      <c r="BJ136" s="50"/>
      <c r="BK136" s="50"/>
      <c r="BL136" s="1221"/>
      <c r="BM136" s="1254"/>
      <c r="BN136" s="306">
        <f t="shared" si="115"/>
        <v>0</v>
      </c>
      <c r="BO136" s="50"/>
      <c r="BP136" s="50"/>
      <c r="BQ136" s="50"/>
      <c r="BR136" s="50"/>
      <c r="BS136" s="50"/>
      <c r="BT136" s="50"/>
      <c r="BU136" s="1210"/>
      <c r="BV136" s="1211"/>
      <c r="BW136" s="1211"/>
      <c r="BX136" s="1211"/>
      <c r="BY136" s="1211"/>
      <c r="BZ136" s="1211"/>
      <c r="CA136" s="1211"/>
      <c r="CB136" s="1211"/>
      <c r="CC136" s="1212"/>
    </row>
    <row r="137" spans="1:81" s="58" customFormat="1" ht="40.15" customHeight="1" thickTop="1" x14ac:dyDescent="0.25">
      <c r="A137" s="37"/>
      <c r="B137" s="1318"/>
      <c r="C137" s="1315"/>
      <c r="D137" s="1096">
        <v>2201</v>
      </c>
      <c r="E137" s="1093" t="s">
        <v>3876</v>
      </c>
      <c r="F137" s="1093">
        <v>2201071</v>
      </c>
      <c r="G137" s="1093" t="s">
        <v>4065</v>
      </c>
      <c r="H137" s="1093" t="s">
        <v>4066</v>
      </c>
      <c r="I137" s="1093">
        <v>2022004540010</v>
      </c>
      <c r="J137" s="1219">
        <v>28</v>
      </c>
      <c r="K137" s="1216" t="str">
        <f>+[2]Metas!K33</f>
        <v>Jóvenes y adultos atendidos anualmente por modelos educativos flexibles</v>
      </c>
      <c r="L137" s="1222">
        <v>6500</v>
      </c>
      <c r="M137" s="1225">
        <f>SUM(N137:Q137)/3</f>
        <v>6500</v>
      </c>
      <c r="N137" s="1228"/>
      <c r="O137" s="1231">
        <v>6500</v>
      </c>
      <c r="P137" s="1234">
        <v>6500</v>
      </c>
      <c r="Q137" s="1237">
        <v>6500</v>
      </c>
      <c r="R137" s="1219">
        <f t="shared" ref="R137" si="191">+$J137</f>
        <v>28</v>
      </c>
      <c r="S137" s="233" t="s">
        <v>4067</v>
      </c>
      <c r="T137" s="240" t="s">
        <v>3834</v>
      </c>
      <c r="U137" s="240" t="s">
        <v>3839</v>
      </c>
      <c r="V137" s="240" t="s">
        <v>3842</v>
      </c>
      <c r="W137" s="233" t="s">
        <v>4068</v>
      </c>
      <c r="X137" s="307">
        <v>44713</v>
      </c>
      <c r="Y137" s="307">
        <v>44727</v>
      </c>
      <c r="Z137" s="307"/>
      <c r="AA137" s="307"/>
      <c r="AB137" s="1219">
        <f t="shared" ref="AB137" si="192">+$J137</f>
        <v>28</v>
      </c>
      <c r="AC137" s="1240">
        <f t="shared" ref="AC137" si="193">+L137</f>
        <v>6500</v>
      </c>
      <c r="AD137" s="308">
        <f t="shared" si="97"/>
        <v>7000</v>
      </c>
      <c r="AE137" s="308">
        <f t="shared" si="97"/>
        <v>0</v>
      </c>
      <c r="AF137" s="308">
        <f t="shared" si="97"/>
        <v>7000</v>
      </c>
      <c r="AG137" s="308">
        <f t="shared" si="96"/>
        <v>0</v>
      </c>
      <c r="AH137" s="308">
        <f t="shared" si="96"/>
        <v>0</v>
      </c>
      <c r="AI137" s="308">
        <f t="shared" si="96"/>
        <v>0</v>
      </c>
      <c r="AJ137" s="308">
        <f t="shared" si="96"/>
        <v>0</v>
      </c>
      <c r="AK137" s="1219">
        <f t="shared" ref="AK137" si="194">+$J137</f>
        <v>28</v>
      </c>
      <c r="AL137" s="1243">
        <f t="shared" si="177"/>
        <v>0</v>
      </c>
      <c r="AM137" s="308">
        <f t="shared" si="112"/>
        <v>0</v>
      </c>
      <c r="AN137" s="48"/>
      <c r="AO137" s="48"/>
      <c r="AP137" s="48"/>
      <c r="AQ137" s="48"/>
      <c r="AR137" s="48"/>
      <c r="AS137" s="48"/>
      <c r="AT137" s="1219">
        <f t="shared" ref="AT137" si="195">+$J137</f>
        <v>28</v>
      </c>
      <c r="AU137" s="1246">
        <f t="shared" si="179"/>
        <v>6500</v>
      </c>
      <c r="AV137" s="308">
        <f t="shared" si="113"/>
        <v>1750</v>
      </c>
      <c r="AW137" s="48"/>
      <c r="AX137" s="48">
        <v>1750</v>
      </c>
      <c r="AY137" s="48"/>
      <c r="AZ137" s="48"/>
      <c r="BA137" s="48"/>
      <c r="BB137" s="48"/>
      <c r="BC137" s="1219">
        <f t="shared" ref="BC137" si="196">+$J137</f>
        <v>28</v>
      </c>
      <c r="BD137" s="1249">
        <f t="shared" si="181"/>
        <v>6500</v>
      </c>
      <c r="BE137" s="308">
        <f t="shared" si="114"/>
        <v>1750</v>
      </c>
      <c r="BF137" s="48"/>
      <c r="BG137" s="48">
        <v>1750</v>
      </c>
      <c r="BH137" s="48"/>
      <c r="BI137" s="48"/>
      <c r="BJ137" s="48"/>
      <c r="BK137" s="48"/>
      <c r="BL137" s="1219">
        <f t="shared" ref="BL137" si="197">+$J137</f>
        <v>28</v>
      </c>
      <c r="BM137" s="1252">
        <f t="shared" si="183"/>
        <v>6500</v>
      </c>
      <c r="BN137" s="308">
        <f t="shared" si="115"/>
        <v>3500</v>
      </c>
      <c r="BO137" s="48"/>
      <c r="BP137" s="48">
        <v>3500</v>
      </c>
      <c r="BQ137" s="48"/>
      <c r="BR137" s="48"/>
      <c r="BS137" s="48"/>
      <c r="BT137" s="48"/>
      <c r="BU137" s="1204"/>
      <c r="BV137" s="1205"/>
      <c r="BW137" s="1205"/>
      <c r="BX137" s="1205"/>
      <c r="BY137" s="1205"/>
      <c r="BZ137" s="1205"/>
      <c r="CA137" s="1205"/>
      <c r="CB137" s="1205"/>
      <c r="CC137" s="1206"/>
    </row>
    <row r="138" spans="1:81" s="58" customFormat="1" ht="40.15" customHeight="1" x14ac:dyDescent="0.25">
      <c r="A138" s="37"/>
      <c r="B138" s="1318"/>
      <c r="C138" s="1315"/>
      <c r="D138" s="1097"/>
      <c r="E138" s="1094"/>
      <c r="F138" s="1094"/>
      <c r="G138" s="1094"/>
      <c r="H138" s="1094"/>
      <c r="I138" s="1094"/>
      <c r="J138" s="1220"/>
      <c r="K138" s="1217"/>
      <c r="L138" s="1223"/>
      <c r="M138" s="1226"/>
      <c r="N138" s="1229"/>
      <c r="O138" s="1232"/>
      <c r="P138" s="1235"/>
      <c r="Q138" s="1238"/>
      <c r="R138" s="1220"/>
      <c r="S138" s="299" t="s">
        <v>4069</v>
      </c>
      <c r="T138" s="288" t="s">
        <v>3834</v>
      </c>
      <c r="U138" s="288" t="s">
        <v>3839</v>
      </c>
      <c r="V138" s="288" t="s">
        <v>3842</v>
      </c>
      <c r="W138" s="299" t="s">
        <v>4070</v>
      </c>
      <c r="X138" s="300">
        <v>44724</v>
      </c>
      <c r="Y138" s="300">
        <v>44748</v>
      </c>
      <c r="Z138" s="300"/>
      <c r="AA138" s="300"/>
      <c r="AB138" s="1220"/>
      <c r="AC138" s="1241"/>
      <c r="AD138" s="301"/>
      <c r="AE138" s="301"/>
      <c r="AF138" s="301"/>
      <c r="AG138" s="301"/>
      <c r="AH138" s="301"/>
      <c r="AI138" s="301"/>
      <c r="AJ138" s="301"/>
      <c r="AK138" s="1220"/>
      <c r="AL138" s="1244"/>
      <c r="AM138" s="301"/>
      <c r="AN138" s="312"/>
      <c r="AO138" s="312"/>
      <c r="AP138" s="312"/>
      <c r="AQ138" s="312"/>
      <c r="AR138" s="312"/>
      <c r="AS138" s="312"/>
      <c r="AT138" s="1220"/>
      <c r="AU138" s="1247"/>
      <c r="AV138" s="301"/>
      <c r="AW138" s="312"/>
      <c r="AX138" s="312"/>
      <c r="AY138" s="312"/>
      <c r="AZ138" s="312"/>
      <c r="BA138" s="312"/>
      <c r="BB138" s="312"/>
      <c r="BC138" s="1220"/>
      <c r="BD138" s="1250"/>
      <c r="BE138" s="301"/>
      <c r="BF138" s="312"/>
      <c r="BG138" s="312"/>
      <c r="BH138" s="312"/>
      <c r="BI138" s="312"/>
      <c r="BJ138" s="312"/>
      <c r="BK138" s="312"/>
      <c r="BL138" s="1220"/>
      <c r="BM138" s="1253"/>
      <c r="BN138" s="301"/>
      <c r="BO138" s="312"/>
      <c r="BP138" s="312"/>
      <c r="BQ138" s="312"/>
      <c r="BR138" s="312"/>
      <c r="BS138" s="312"/>
      <c r="BT138" s="312"/>
      <c r="BU138" s="313"/>
      <c r="BV138" s="314"/>
      <c r="BW138" s="314"/>
      <c r="BX138" s="314"/>
      <c r="BY138" s="314"/>
      <c r="BZ138" s="314"/>
      <c r="CA138" s="314"/>
      <c r="CB138" s="314"/>
      <c r="CC138" s="315"/>
    </row>
    <row r="139" spans="1:81" s="58" customFormat="1" ht="40.15" customHeight="1" x14ac:dyDescent="0.25">
      <c r="A139" s="37"/>
      <c r="B139" s="1318"/>
      <c r="C139" s="1315"/>
      <c r="D139" s="1097"/>
      <c r="E139" s="1094"/>
      <c r="F139" s="1094"/>
      <c r="G139" s="1094"/>
      <c r="H139" s="1094"/>
      <c r="I139" s="1094"/>
      <c r="J139" s="1220"/>
      <c r="K139" s="1217"/>
      <c r="L139" s="1223"/>
      <c r="M139" s="1226"/>
      <c r="N139" s="1229"/>
      <c r="O139" s="1232"/>
      <c r="P139" s="1235"/>
      <c r="Q139" s="1238"/>
      <c r="R139" s="1220"/>
      <c r="S139" s="299" t="s">
        <v>4071</v>
      </c>
      <c r="T139" s="288" t="s">
        <v>3834</v>
      </c>
      <c r="U139" s="288" t="s">
        <v>3839</v>
      </c>
      <c r="V139" s="288" t="s">
        <v>3842</v>
      </c>
      <c r="W139" s="299" t="s">
        <v>4072</v>
      </c>
      <c r="X139" s="300">
        <v>44748</v>
      </c>
      <c r="Y139" s="300">
        <v>44748</v>
      </c>
      <c r="Z139" s="300"/>
      <c r="AA139" s="300"/>
      <c r="AB139" s="1220"/>
      <c r="AC139" s="1241"/>
      <c r="AD139" s="301"/>
      <c r="AE139" s="301"/>
      <c r="AF139" s="301"/>
      <c r="AG139" s="301"/>
      <c r="AH139" s="301"/>
      <c r="AI139" s="301"/>
      <c r="AJ139" s="301"/>
      <c r="AK139" s="1220"/>
      <c r="AL139" s="1244"/>
      <c r="AM139" s="301"/>
      <c r="AN139" s="312"/>
      <c r="AO139" s="312"/>
      <c r="AP139" s="312"/>
      <c r="AQ139" s="312"/>
      <c r="AR139" s="312"/>
      <c r="AS139" s="312"/>
      <c r="AT139" s="1220"/>
      <c r="AU139" s="1247"/>
      <c r="AV139" s="301"/>
      <c r="AW139" s="312"/>
      <c r="AX139" s="312"/>
      <c r="AY139" s="312"/>
      <c r="AZ139" s="312"/>
      <c r="BA139" s="312"/>
      <c r="BB139" s="312"/>
      <c r="BC139" s="1220"/>
      <c r="BD139" s="1250"/>
      <c r="BE139" s="301"/>
      <c r="BF139" s="312"/>
      <c r="BG139" s="312"/>
      <c r="BH139" s="312"/>
      <c r="BI139" s="312"/>
      <c r="BJ139" s="312"/>
      <c r="BK139" s="312"/>
      <c r="BL139" s="1220"/>
      <c r="BM139" s="1253"/>
      <c r="BN139" s="301"/>
      <c r="BO139" s="312"/>
      <c r="BP139" s="312"/>
      <c r="BQ139" s="312"/>
      <c r="BR139" s="312"/>
      <c r="BS139" s="312"/>
      <c r="BT139" s="312"/>
      <c r="BU139" s="313"/>
      <c r="BV139" s="314"/>
      <c r="BW139" s="314"/>
      <c r="BX139" s="314"/>
      <c r="BY139" s="314"/>
      <c r="BZ139" s="314"/>
      <c r="CA139" s="314"/>
      <c r="CB139" s="314"/>
      <c r="CC139" s="315"/>
    </row>
    <row r="140" spans="1:81" s="58" customFormat="1" ht="40.15" customHeight="1" x14ac:dyDescent="0.25">
      <c r="A140" s="37"/>
      <c r="B140" s="1318"/>
      <c r="C140" s="1315"/>
      <c r="D140" s="1097"/>
      <c r="E140" s="1094"/>
      <c r="F140" s="1094"/>
      <c r="G140" s="1094"/>
      <c r="H140" s="1094"/>
      <c r="I140" s="1094"/>
      <c r="J140" s="1220"/>
      <c r="K140" s="1217"/>
      <c r="L140" s="1223"/>
      <c r="M140" s="1226"/>
      <c r="N140" s="1229"/>
      <c r="O140" s="1232"/>
      <c r="P140" s="1235"/>
      <c r="Q140" s="1238"/>
      <c r="R140" s="1220"/>
      <c r="S140" s="41" t="s">
        <v>4073</v>
      </c>
      <c r="T140" s="241" t="s">
        <v>3834</v>
      </c>
      <c r="U140" s="241" t="s">
        <v>3839</v>
      </c>
      <c r="V140" s="241" t="s">
        <v>3843</v>
      </c>
      <c r="W140" s="41" t="s">
        <v>4074</v>
      </c>
      <c r="X140" s="34">
        <v>44786</v>
      </c>
      <c r="Y140" s="34">
        <v>44803</v>
      </c>
      <c r="Z140" s="34"/>
      <c r="AA140" s="34"/>
      <c r="AB140" s="1220"/>
      <c r="AC140" s="1241"/>
      <c r="AD140" s="303">
        <f t="shared" si="97"/>
        <v>0</v>
      </c>
      <c r="AE140" s="303">
        <f t="shared" si="97"/>
        <v>0</v>
      </c>
      <c r="AF140" s="303">
        <f t="shared" si="97"/>
        <v>0</v>
      </c>
      <c r="AG140" s="303">
        <f t="shared" si="96"/>
        <v>0</v>
      </c>
      <c r="AH140" s="303">
        <f t="shared" si="96"/>
        <v>0</v>
      </c>
      <c r="AI140" s="303">
        <f t="shared" si="96"/>
        <v>0</v>
      </c>
      <c r="AJ140" s="303">
        <f t="shared" si="96"/>
        <v>0</v>
      </c>
      <c r="AK140" s="1220"/>
      <c r="AL140" s="1244"/>
      <c r="AM140" s="303">
        <f t="shared" si="112"/>
        <v>0</v>
      </c>
      <c r="AN140" s="311"/>
      <c r="AO140" s="311"/>
      <c r="AP140" s="311"/>
      <c r="AQ140" s="311"/>
      <c r="AR140" s="311"/>
      <c r="AS140" s="311"/>
      <c r="AT140" s="1220"/>
      <c r="AU140" s="1247"/>
      <c r="AV140" s="303">
        <f t="shared" si="113"/>
        <v>0</v>
      </c>
      <c r="AW140" s="311"/>
      <c r="AX140" s="311"/>
      <c r="AY140" s="311"/>
      <c r="AZ140" s="311"/>
      <c r="BA140" s="311"/>
      <c r="BB140" s="311"/>
      <c r="BC140" s="1220"/>
      <c r="BD140" s="1250"/>
      <c r="BE140" s="303">
        <f t="shared" si="114"/>
        <v>0</v>
      </c>
      <c r="BF140" s="311"/>
      <c r="BG140" s="311"/>
      <c r="BH140" s="311"/>
      <c r="BI140" s="311"/>
      <c r="BJ140" s="311"/>
      <c r="BK140" s="311"/>
      <c r="BL140" s="1220"/>
      <c r="BM140" s="1253"/>
      <c r="BN140" s="303">
        <f t="shared" si="115"/>
        <v>0</v>
      </c>
      <c r="BO140" s="311"/>
      <c r="BP140" s="311"/>
      <c r="BQ140" s="311"/>
      <c r="BR140" s="311"/>
      <c r="BS140" s="311"/>
      <c r="BT140" s="311"/>
      <c r="BU140" s="1207"/>
      <c r="BV140" s="1208"/>
      <c r="BW140" s="1208"/>
      <c r="BX140" s="1208"/>
      <c r="BY140" s="1208"/>
      <c r="BZ140" s="1208"/>
      <c r="CA140" s="1208"/>
      <c r="CB140" s="1208"/>
      <c r="CC140" s="1209"/>
    </row>
    <row r="141" spans="1:81" s="58" customFormat="1" ht="40.15" customHeight="1" x14ac:dyDescent="0.25">
      <c r="A141" s="37"/>
      <c r="B141" s="1318"/>
      <c r="C141" s="1315"/>
      <c r="D141" s="1097"/>
      <c r="E141" s="1094"/>
      <c r="F141" s="1094"/>
      <c r="G141" s="1094"/>
      <c r="H141" s="1094"/>
      <c r="I141" s="1094"/>
      <c r="J141" s="1220"/>
      <c r="K141" s="1217"/>
      <c r="L141" s="1223"/>
      <c r="M141" s="1226"/>
      <c r="N141" s="1229"/>
      <c r="O141" s="1232"/>
      <c r="P141" s="1235"/>
      <c r="Q141" s="1238"/>
      <c r="R141" s="1220"/>
      <c r="S141" s="41" t="s">
        <v>4075</v>
      </c>
      <c r="T141" s="241" t="s">
        <v>3833</v>
      </c>
      <c r="U141" s="241" t="s">
        <v>3839</v>
      </c>
      <c r="V141" s="241" t="s">
        <v>3842</v>
      </c>
      <c r="W141" s="41" t="s">
        <v>4076</v>
      </c>
      <c r="X141" s="34">
        <v>44817</v>
      </c>
      <c r="Y141" s="34">
        <v>44925</v>
      </c>
      <c r="Z141" s="34"/>
      <c r="AA141" s="34"/>
      <c r="AB141" s="1220"/>
      <c r="AC141" s="1241"/>
      <c r="AD141" s="303">
        <f t="shared" si="97"/>
        <v>0</v>
      </c>
      <c r="AE141" s="303">
        <f t="shared" si="97"/>
        <v>0</v>
      </c>
      <c r="AF141" s="303">
        <f t="shared" si="97"/>
        <v>0</v>
      </c>
      <c r="AG141" s="303">
        <f t="shared" si="96"/>
        <v>0</v>
      </c>
      <c r="AH141" s="303">
        <f t="shared" si="96"/>
        <v>0</v>
      </c>
      <c r="AI141" s="303">
        <f t="shared" si="96"/>
        <v>0</v>
      </c>
      <c r="AJ141" s="303">
        <f t="shared" si="96"/>
        <v>0</v>
      </c>
      <c r="AK141" s="1220"/>
      <c r="AL141" s="1244"/>
      <c r="AM141" s="303">
        <f t="shared" si="112"/>
        <v>0</v>
      </c>
      <c r="AN141" s="311"/>
      <c r="AO141" s="311"/>
      <c r="AP141" s="311"/>
      <c r="AQ141" s="311"/>
      <c r="AR141" s="311"/>
      <c r="AS141" s="311"/>
      <c r="AT141" s="1220"/>
      <c r="AU141" s="1247"/>
      <c r="AV141" s="303">
        <f t="shared" si="113"/>
        <v>0</v>
      </c>
      <c r="AW141" s="311"/>
      <c r="AX141" s="311"/>
      <c r="AY141" s="311"/>
      <c r="AZ141" s="311"/>
      <c r="BA141" s="311"/>
      <c r="BB141" s="311"/>
      <c r="BC141" s="1220"/>
      <c r="BD141" s="1250"/>
      <c r="BE141" s="303">
        <f t="shared" si="114"/>
        <v>0</v>
      </c>
      <c r="BF141" s="311"/>
      <c r="BG141" s="311"/>
      <c r="BH141" s="311"/>
      <c r="BI141" s="311"/>
      <c r="BJ141" s="311"/>
      <c r="BK141" s="311"/>
      <c r="BL141" s="1220"/>
      <c r="BM141" s="1253"/>
      <c r="BN141" s="303">
        <f t="shared" si="115"/>
        <v>0</v>
      </c>
      <c r="BO141" s="311"/>
      <c r="BP141" s="311"/>
      <c r="BQ141" s="311"/>
      <c r="BR141" s="311"/>
      <c r="BS141" s="311"/>
      <c r="BT141" s="311"/>
      <c r="BU141" s="1207"/>
      <c r="BV141" s="1208"/>
      <c r="BW141" s="1208"/>
      <c r="BX141" s="1208"/>
      <c r="BY141" s="1208"/>
      <c r="BZ141" s="1208"/>
      <c r="CA141" s="1208"/>
      <c r="CB141" s="1208"/>
      <c r="CC141" s="1209"/>
    </row>
    <row r="142" spans="1:81" s="58" customFormat="1" ht="40.15" customHeight="1" thickBot="1" x14ac:dyDescent="0.3">
      <c r="A142" s="37"/>
      <c r="B142" s="1318"/>
      <c r="C142" s="1315"/>
      <c r="D142" s="1098"/>
      <c r="E142" s="1095"/>
      <c r="F142" s="1095"/>
      <c r="G142" s="1095"/>
      <c r="H142" s="1095"/>
      <c r="I142" s="1095"/>
      <c r="J142" s="1221"/>
      <c r="K142" s="1218"/>
      <c r="L142" s="1224"/>
      <c r="M142" s="1227"/>
      <c r="N142" s="1230"/>
      <c r="O142" s="1233"/>
      <c r="P142" s="1236"/>
      <c r="Q142" s="1239"/>
      <c r="R142" s="1221"/>
      <c r="S142" s="234" t="s">
        <v>4077</v>
      </c>
      <c r="T142" s="242" t="s">
        <v>3833</v>
      </c>
      <c r="U142" s="242" t="s">
        <v>3839</v>
      </c>
      <c r="V142" s="242" t="s">
        <v>3842</v>
      </c>
      <c r="W142" s="234" t="s">
        <v>4078</v>
      </c>
      <c r="X142" s="305">
        <v>44817</v>
      </c>
      <c r="Y142" s="305">
        <v>44925</v>
      </c>
      <c r="Z142" s="305"/>
      <c r="AA142" s="305"/>
      <c r="AB142" s="1221"/>
      <c r="AC142" s="1242"/>
      <c r="AD142" s="306">
        <f t="shared" si="97"/>
        <v>0</v>
      </c>
      <c r="AE142" s="306">
        <f t="shared" si="97"/>
        <v>0</v>
      </c>
      <c r="AF142" s="306">
        <f t="shared" si="97"/>
        <v>0</v>
      </c>
      <c r="AG142" s="306">
        <f t="shared" si="96"/>
        <v>0</v>
      </c>
      <c r="AH142" s="306">
        <f t="shared" si="96"/>
        <v>0</v>
      </c>
      <c r="AI142" s="306">
        <f t="shared" si="96"/>
        <v>0</v>
      </c>
      <c r="AJ142" s="306">
        <f t="shared" si="96"/>
        <v>0</v>
      </c>
      <c r="AK142" s="1221"/>
      <c r="AL142" s="1245"/>
      <c r="AM142" s="306">
        <f t="shared" si="112"/>
        <v>0</v>
      </c>
      <c r="AN142" s="50"/>
      <c r="AO142" s="50"/>
      <c r="AP142" s="50"/>
      <c r="AQ142" s="50"/>
      <c r="AR142" s="50"/>
      <c r="AS142" s="50"/>
      <c r="AT142" s="1221"/>
      <c r="AU142" s="1248"/>
      <c r="AV142" s="306">
        <f t="shared" si="113"/>
        <v>0</v>
      </c>
      <c r="AW142" s="50"/>
      <c r="AX142" s="50"/>
      <c r="AY142" s="50"/>
      <c r="AZ142" s="50"/>
      <c r="BA142" s="50"/>
      <c r="BB142" s="50"/>
      <c r="BC142" s="1221"/>
      <c r="BD142" s="1251"/>
      <c r="BE142" s="306">
        <f t="shared" si="114"/>
        <v>0</v>
      </c>
      <c r="BF142" s="50"/>
      <c r="BG142" s="50"/>
      <c r="BH142" s="50"/>
      <c r="BI142" s="50"/>
      <c r="BJ142" s="50"/>
      <c r="BK142" s="50"/>
      <c r="BL142" s="1221"/>
      <c r="BM142" s="1254"/>
      <c r="BN142" s="306">
        <f t="shared" si="115"/>
        <v>0</v>
      </c>
      <c r="BO142" s="50"/>
      <c r="BP142" s="50"/>
      <c r="BQ142" s="50"/>
      <c r="BR142" s="50"/>
      <c r="BS142" s="50"/>
      <c r="BT142" s="50"/>
      <c r="BU142" s="1210"/>
      <c r="BV142" s="1211"/>
      <c r="BW142" s="1211"/>
      <c r="BX142" s="1211"/>
      <c r="BY142" s="1211"/>
      <c r="BZ142" s="1211"/>
      <c r="CA142" s="1211"/>
      <c r="CB142" s="1211"/>
      <c r="CC142" s="1212"/>
    </row>
    <row r="143" spans="1:81" s="58" customFormat="1" ht="40.15" customHeight="1" thickTop="1" x14ac:dyDescent="0.25">
      <c r="A143" s="37"/>
      <c r="B143" s="1318"/>
      <c r="C143" s="1315"/>
      <c r="D143" s="1096">
        <v>2201</v>
      </c>
      <c r="E143" s="1093" t="s">
        <v>3876</v>
      </c>
      <c r="F143" s="1093">
        <v>2201071</v>
      </c>
      <c r="G143" s="1093" t="s">
        <v>4065</v>
      </c>
      <c r="H143" s="1093" t="s">
        <v>4079</v>
      </c>
      <c r="I143" s="1093">
        <v>2022004540002</v>
      </c>
      <c r="J143" s="1219">
        <v>29</v>
      </c>
      <c r="K143" s="1216" t="str">
        <f>+[2]Metas!K34</f>
        <v>Niños, niñas y jóvenes de grupos étnicos atendidos cada año en modelos de educación tradicional y modelos flexibles pertinentes.</v>
      </c>
      <c r="L143" s="1222">
        <v>800</v>
      </c>
      <c r="M143" s="1225">
        <f t="shared" si="172"/>
        <v>800</v>
      </c>
      <c r="N143" s="1228">
        <v>800</v>
      </c>
      <c r="O143" s="1231">
        <v>800</v>
      </c>
      <c r="P143" s="1234">
        <v>800</v>
      </c>
      <c r="Q143" s="1237">
        <v>800</v>
      </c>
      <c r="R143" s="1219">
        <f t="shared" ref="R143" si="198">+$J143</f>
        <v>29</v>
      </c>
      <c r="S143" s="233" t="s">
        <v>4080</v>
      </c>
      <c r="T143" s="240" t="s">
        <v>3834</v>
      </c>
      <c r="U143" s="240" t="s">
        <v>3839</v>
      </c>
      <c r="V143" s="240" t="s">
        <v>3842</v>
      </c>
      <c r="W143" s="233" t="s">
        <v>4081</v>
      </c>
      <c r="X143" s="307">
        <v>36532</v>
      </c>
      <c r="Y143" s="307">
        <v>36532</v>
      </c>
      <c r="Z143" s="307"/>
      <c r="AA143" s="307"/>
      <c r="AB143" s="1219">
        <f t="shared" ref="AB143" si="199">+$J143</f>
        <v>29</v>
      </c>
      <c r="AC143" s="1240">
        <f t="shared" ref="AC143" si="200">+L143</f>
        <v>800</v>
      </c>
      <c r="AD143" s="308">
        <f t="shared" si="97"/>
        <v>4200</v>
      </c>
      <c r="AE143" s="308">
        <f t="shared" si="97"/>
        <v>0</v>
      </c>
      <c r="AF143" s="308">
        <f t="shared" si="97"/>
        <v>4200</v>
      </c>
      <c r="AG143" s="308">
        <f t="shared" si="96"/>
        <v>0</v>
      </c>
      <c r="AH143" s="308">
        <f t="shared" si="96"/>
        <v>0</v>
      </c>
      <c r="AI143" s="308">
        <f t="shared" si="96"/>
        <v>0</v>
      </c>
      <c r="AJ143" s="308">
        <f t="shared" si="96"/>
        <v>0</v>
      </c>
      <c r="AK143" s="1219">
        <f t="shared" ref="AK143" si="201">+$J143</f>
        <v>29</v>
      </c>
      <c r="AL143" s="1243">
        <f t="shared" si="177"/>
        <v>800</v>
      </c>
      <c r="AM143" s="308">
        <f t="shared" si="112"/>
        <v>1050</v>
      </c>
      <c r="AN143" s="48"/>
      <c r="AO143" s="48">
        <v>1050</v>
      </c>
      <c r="AP143" s="48"/>
      <c r="AQ143" s="48"/>
      <c r="AR143" s="48"/>
      <c r="AS143" s="48"/>
      <c r="AT143" s="1219">
        <f t="shared" ref="AT143" si="202">+$J143</f>
        <v>29</v>
      </c>
      <c r="AU143" s="1246">
        <f t="shared" si="179"/>
        <v>800</v>
      </c>
      <c r="AV143" s="308">
        <f t="shared" si="113"/>
        <v>1050</v>
      </c>
      <c r="AW143" s="48"/>
      <c r="AX143" s="48">
        <v>1050</v>
      </c>
      <c r="AY143" s="48"/>
      <c r="AZ143" s="48"/>
      <c r="BA143" s="48"/>
      <c r="BB143" s="48"/>
      <c r="BC143" s="1219">
        <f t="shared" ref="BC143" si="203">+$J143</f>
        <v>29</v>
      </c>
      <c r="BD143" s="1249">
        <f t="shared" si="181"/>
        <v>800</v>
      </c>
      <c r="BE143" s="308">
        <f t="shared" si="114"/>
        <v>1050</v>
      </c>
      <c r="BF143" s="48"/>
      <c r="BG143" s="48">
        <v>1050</v>
      </c>
      <c r="BH143" s="48"/>
      <c r="BI143" s="48"/>
      <c r="BJ143" s="48"/>
      <c r="BK143" s="48"/>
      <c r="BL143" s="1219">
        <f t="shared" ref="BL143" si="204">+$J143</f>
        <v>29</v>
      </c>
      <c r="BM143" s="1252">
        <f t="shared" si="183"/>
        <v>800</v>
      </c>
      <c r="BN143" s="308">
        <f t="shared" si="115"/>
        <v>1050</v>
      </c>
      <c r="BO143" s="48"/>
      <c r="BP143" s="48">
        <v>1050</v>
      </c>
      <c r="BQ143" s="48"/>
      <c r="BR143" s="48"/>
      <c r="BS143" s="48"/>
      <c r="BT143" s="48"/>
      <c r="BU143" s="1204"/>
      <c r="BV143" s="1205"/>
      <c r="BW143" s="1205"/>
      <c r="BX143" s="1205"/>
      <c r="BY143" s="1205"/>
      <c r="BZ143" s="1205"/>
      <c r="CA143" s="1205"/>
      <c r="CB143" s="1205"/>
      <c r="CC143" s="1206"/>
    </row>
    <row r="144" spans="1:81" s="58" customFormat="1" ht="40.15" customHeight="1" x14ac:dyDescent="0.25">
      <c r="A144" s="37"/>
      <c r="B144" s="1318"/>
      <c r="C144" s="1315"/>
      <c r="D144" s="1097"/>
      <c r="E144" s="1094"/>
      <c r="F144" s="1094"/>
      <c r="G144" s="1094"/>
      <c r="H144" s="1094"/>
      <c r="I144" s="1094"/>
      <c r="J144" s="1220"/>
      <c r="K144" s="1217"/>
      <c r="L144" s="1223"/>
      <c r="M144" s="1226"/>
      <c r="N144" s="1229"/>
      <c r="O144" s="1232"/>
      <c r="P144" s="1235"/>
      <c r="Q144" s="1238"/>
      <c r="R144" s="1220"/>
      <c r="S144" s="299" t="s">
        <v>4082</v>
      </c>
      <c r="T144" s="288" t="s">
        <v>3834</v>
      </c>
      <c r="U144" s="288" t="s">
        <v>3839</v>
      </c>
      <c r="V144" s="288" t="s">
        <v>3842</v>
      </c>
      <c r="W144" s="299" t="s">
        <v>4083</v>
      </c>
      <c r="X144" s="300">
        <v>44566</v>
      </c>
      <c r="Y144" s="300">
        <v>44591</v>
      </c>
      <c r="Z144" s="300"/>
      <c r="AA144" s="300"/>
      <c r="AB144" s="1220"/>
      <c r="AC144" s="1241"/>
      <c r="AD144" s="301"/>
      <c r="AE144" s="301"/>
      <c r="AF144" s="301"/>
      <c r="AG144" s="301"/>
      <c r="AH144" s="301"/>
      <c r="AI144" s="301"/>
      <c r="AJ144" s="301"/>
      <c r="AK144" s="1220"/>
      <c r="AL144" s="1244"/>
      <c r="AM144" s="301"/>
      <c r="AN144" s="312"/>
      <c r="AO144" s="312"/>
      <c r="AP144" s="312"/>
      <c r="AQ144" s="312"/>
      <c r="AR144" s="312"/>
      <c r="AS144" s="312"/>
      <c r="AT144" s="1220"/>
      <c r="AU144" s="1247"/>
      <c r="AV144" s="301"/>
      <c r="AW144" s="312"/>
      <c r="AX144" s="312"/>
      <c r="AY144" s="312"/>
      <c r="AZ144" s="312"/>
      <c r="BA144" s="312"/>
      <c r="BB144" s="312"/>
      <c r="BC144" s="1220"/>
      <c r="BD144" s="1250"/>
      <c r="BE144" s="301"/>
      <c r="BF144" s="312"/>
      <c r="BG144" s="312"/>
      <c r="BH144" s="312"/>
      <c r="BI144" s="312"/>
      <c r="BJ144" s="312"/>
      <c r="BK144" s="312"/>
      <c r="BL144" s="1220"/>
      <c r="BM144" s="1253"/>
      <c r="BN144" s="301"/>
      <c r="BO144" s="312"/>
      <c r="BP144" s="312"/>
      <c r="BQ144" s="312"/>
      <c r="BR144" s="312"/>
      <c r="BS144" s="312"/>
      <c r="BT144" s="312"/>
      <c r="BU144" s="313"/>
      <c r="BV144" s="314"/>
      <c r="BW144" s="314"/>
      <c r="BX144" s="314"/>
      <c r="BY144" s="314"/>
      <c r="BZ144" s="314"/>
      <c r="CA144" s="314"/>
      <c r="CB144" s="314"/>
      <c r="CC144" s="315"/>
    </row>
    <row r="145" spans="1:81" s="58" customFormat="1" ht="40.15" customHeight="1" x14ac:dyDescent="0.25">
      <c r="A145" s="37"/>
      <c r="B145" s="1318"/>
      <c r="C145" s="1315"/>
      <c r="D145" s="1097"/>
      <c r="E145" s="1094"/>
      <c r="F145" s="1094"/>
      <c r="G145" s="1094"/>
      <c r="H145" s="1094"/>
      <c r="I145" s="1094"/>
      <c r="J145" s="1220"/>
      <c r="K145" s="1217"/>
      <c r="L145" s="1223"/>
      <c r="M145" s="1226"/>
      <c r="N145" s="1229"/>
      <c r="O145" s="1232"/>
      <c r="P145" s="1235"/>
      <c r="Q145" s="1238"/>
      <c r="R145" s="1220"/>
      <c r="S145" s="299" t="s">
        <v>4084</v>
      </c>
      <c r="T145" s="288" t="s">
        <v>3834</v>
      </c>
      <c r="U145" s="288" t="s">
        <v>3839</v>
      </c>
      <c r="V145" s="288" t="s">
        <v>3842</v>
      </c>
      <c r="W145" s="299" t="s">
        <v>4022</v>
      </c>
      <c r="X145" s="300">
        <v>44576</v>
      </c>
      <c r="Y145" s="300">
        <v>44591</v>
      </c>
      <c r="Z145" s="300"/>
      <c r="AA145" s="300"/>
      <c r="AB145" s="1220"/>
      <c r="AC145" s="1241"/>
      <c r="AD145" s="301"/>
      <c r="AE145" s="301"/>
      <c r="AF145" s="301"/>
      <c r="AG145" s="301"/>
      <c r="AH145" s="301"/>
      <c r="AI145" s="301"/>
      <c r="AJ145" s="301"/>
      <c r="AK145" s="1220"/>
      <c r="AL145" s="1244"/>
      <c r="AM145" s="301"/>
      <c r="AN145" s="312"/>
      <c r="AO145" s="312"/>
      <c r="AP145" s="312"/>
      <c r="AQ145" s="312"/>
      <c r="AR145" s="312"/>
      <c r="AS145" s="312"/>
      <c r="AT145" s="1220"/>
      <c r="AU145" s="1247"/>
      <c r="AV145" s="301"/>
      <c r="AW145" s="312"/>
      <c r="AX145" s="312"/>
      <c r="AY145" s="312"/>
      <c r="AZ145" s="312"/>
      <c r="BA145" s="312"/>
      <c r="BB145" s="312"/>
      <c r="BC145" s="1220"/>
      <c r="BD145" s="1250"/>
      <c r="BE145" s="301"/>
      <c r="BF145" s="312"/>
      <c r="BG145" s="312"/>
      <c r="BH145" s="312"/>
      <c r="BI145" s="312"/>
      <c r="BJ145" s="312"/>
      <c r="BK145" s="312"/>
      <c r="BL145" s="1220"/>
      <c r="BM145" s="1253"/>
      <c r="BN145" s="301"/>
      <c r="BO145" s="312"/>
      <c r="BP145" s="312"/>
      <c r="BQ145" s="312"/>
      <c r="BR145" s="312"/>
      <c r="BS145" s="312"/>
      <c r="BT145" s="312"/>
      <c r="BU145" s="313"/>
      <c r="BV145" s="314"/>
      <c r="BW145" s="314"/>
      <c r="BX145" s="314"/>
      <c r="BY145" s="314"/>
      <c r="BZ145" s="314"/>
      <c r="CA145" s="314"/>
      <c r="CB145" s="314"/>
      <c r="CC145" s="315"/>
    </row>
    <row r="146" spans="1:81" s="58" customFormat="1" ht="40.15" customHeight="1" x14ac:dyDescent="0.25">
      <c r="A146" s="37"/>
      <c r="B146" s="1318"/>
      <c r="C146" s="1315"/>
      <c r="D146" s="1097"/>
      <c r="E146" s="1094"/>
      <c r="F146" s="1094"/>
      <c r="G146" s="1094"/>
      <c r="H146" s="1094"/>
      <c r="I146" s="1094"/>
      <c r="J146" s="1220"/>
      <c r="K146" s="1217"/>
      <c r="L146" s="1223"/>
      <c r="M146" s="1226"/>
      <c r="N146" s="1229"/>
      <c r="O146" s="1232"/>
      <c r="P146" s="1235"/>
      <c r="Q146" s="1238"/>
      <c r="R146" s="1220"/>
      <c r="S146" s="41" t="s">
        <v>4085</v>
      </c>
      <c r="T146" s="241" t="s">
        <v>3834</v>
      </c>
      <c r="U146" s="241" t="s">
        <v>3839</v>
      </c>
      <c r="V146" s="241" t="s">
        <v>3843</v>
      </c>
      <c r="W146" s="41" t="s">
        <v>4086</v>
      </c>
      <c r="X146" s="34">
        <v>44593</v>
      </c>
      <c r="Y146" s="34">
        <v>44620</v>
      </c>
      <c r="Z146" s="34"/>
      <c r="AA146" s="34"/>
      <c r="AB146" s="1220"/>
      <c r="AC146" s="1241"/>
      <c r="AD146" s="303">
        <f t="shared" si="97"/>
        <v>0</v>
      </c>
      <c r="AE146" s="303">
        <f t="shared" si="97"/>
        <v>0</v>
      </c>
      <c r="AF146" s="303">
        <f t="shared" si="97"/>
        <v>0</v>
      </c>
      <c r="AG146" s="303">
        <f t="shared" si="96"/>
        <v>0</v>
      </c>
      <c r="AH146" s="303">
        <f t="shared" si="96"/>
        <v>0</v>
      </c>
      <c r="AI146" s="303">
        <f t="shared" si="96"/>
        <v>0</v>
      </c>
      <c r="AJ146" s="303">
        <f t="shared" si="96"/>
        <v>0</v>
      </c>
      <c r="AK146" s="1220"/>
      <c r="AL146" s="1244"/>
      <c r="AM146" s="303">
        <f t="shared" si="112"/>
        <v>0</v>
      </c>
      <c r="AN146" s="311"/>
      <c r="AO146" s="311"/>
      <c r="AP146" s="311"/>
      <c r="AQ146" s="311"/>
      <c r="AR146" s="311"/>
      <c r="AS146" s="311"/>
      <c r="AT146" s="1220"/>
      <c r="AU146" s="1247"/>
      <c r="AV146" s="303">
        <f t="shared" si="113"/>
        <v>0</v>
      </c>
      <c r="AW146" s="311"/>
      <c r="AX146" s="311"/>
      <c r="AY146" s="311"/>
      <c r="AZ146" s="311"/>
      <c r="BA146" s="311"/>
      <c r="BB146" s="311"/>
      <c r="BC146" s="1220"/>
      <c r="BD146" s="1250"/>
      <c r="BE146" s="303">
        <f t="shared" si="114"/>
        <v>0</v>
      </c>
      <c r="BF146" s="311"/>
      <c r="BG146" s="311"/>
      <c r="BH146" s="311"/>
      <c r="BI146" s="311"/>
      <c r="BJ146" s="311"/>
      <c r="BK146" s="311"/>
      <c r="BL146" s="1220"/>
      <c r="BM146" s="1253"/>
      <c r="BN146" s="303">
        <f t="shared" si="115"/>
        <v>0</v>
      </c>
      <c r="BO146" s="311"/>
      <c r="BP146" s="311"/>
      <c r="BQ146" s="311"/>
      <c r="BR146" s="311"/>
      <c r="BS146" s="311"/>
      <c r="BT146" s="311"/>
      <c r="BU146" s="1207"/>
      <c r="BV146" s="1208"/>
      <c r="BW146" s="1208"/>
      <c r="BX146" s="1208"/>
      <c r="BY146" s="1208"/>
      <c r="BZ146" s="1208"/>
      <c r="CA146" s="1208"/>
      <c r="CB146" s="1208"/>
      <c r="CC146" s="1209"/>
    </row>
    <row r="147" spans="1:81" s="58" customFormat="1" ht="40.15" customHeight="1" x14ac:dyDescent="0.25">
      <c r="A147" s="37"/>
      <c r="B147" s="1318"/>
      <c r="C147" s="1315"/>
      <c r="D147" s="1097"/>
      <c r="E147" s="1094"/>
      <c r="F147" s="1094"/>
      <c r="G147" s="1094"/>
      <c r="H147" s="1094"/>
      <c r="I147" s="1094"/>
      <c r="J147" s="1220"/>
      <c r="K147" s="1217"/>
      <c r="L147" s="1223"/>
      <c r="M147" s="1226"/>
      <c r="N147" s="1229"/>
      <c r="O147" s="1232"/>
      <c r="P147" s="1235"/>
      <c r="Q147" s="1238"/>
      <c r="R147" s="1220"/>
      <c r="S147" s="41" t="s">
        <v>4087</v>
      </c>
      <c r="T147" s="241" t="s">
        <v>3833</v>
      </c>
      <c r="U147" s="241" t="s">
        <v>3839</v>
      </c>
      <c r="V147" s="241" t="s">
        <v>3842</v>
      </c>
      <c r="W147" s="41" t="s">
        <v>4088</v>
      </c>
      <c r="X147" s="34">
        <v>44593</v>
      </c>
      <c r="Y147" s="34">
        <v>44895</v>
      </c>
      <c r="Z147" s="34"/>
      <c r="AA147" s="34"/>
      <c r="AB147" s="1220"/>
      <c r="AC147" s="1241"/>
      <c r="AD147" s="303">
        <f t="shared" si="97"/>
        <v>0</v>
      </c>
      <c r="AE147" s="303">
        <f t="shared" si="97"/>
        <v>0</v>
      </c>
      <c r="AF147" s="303">
        <f t="shared" si="97"/>
        <v>0</v>
      </c>
      <c r="AG147" s="303">
        <f t="shared" si="96"/>
        <v>0</v>
      </c>
      <c r="AH147" s="303">
        <f t="shared" si="96"/>
        <v>0</v>
      </c>
      <c r="AI147" s="303">
        <f t="shared" si="96"/>
        <v>0</v>
      </c>
      <c r="AJ147" s="303">
        <f t="shared" si="96"/>
        <v>0</v>
      </c>
      <c r="AK147" s="1220"/>
      <c r="AL147" s="1244"/>
      <c r="AM147" s="303">
        <f t="shared" si="112"/>
        <v>0</v>
      </c>
      <c r="AN147" s="311"/>
      <c r="AO147" s="311"/>
      <c r="AP147" s="311"/>
      <c r="AQ147" s="311"/>
      <c r="AR147" s="311"/>
      <c r="AS147" s="311"/>
      <c r="AT147" s="1220"/>
      <c r="AU147" s="1247"/>
      <c r="AV147" s="303">
        <f t="shared" si="113"/>
        <v>0</v>
      </c>
      <c r="AW147" s="311"/>
      <c r="AX147" s="311"/>
      <c r="AY147" s="311"/>
      <c r="AZ147" s="311"/>
      <c r="BA147" s="311"/>
      <c r="BB147" s="311"/>
      <c r="BC147" s="1220"/>
      <c r="BD147" s="1250"/>
      <c r="BE147" s="303">
        <f t="shared" si="114"/>
        <v>0</v>
      </c>
      <c r="BF147" s="311"/>
      <c r="BG147" s="311"/>
      <c r="BH147" s="311"/>
      <c r="BI147" s="311"/>
      <c r="BJ147" s="311"/>
      <c r="BK147" s="311"/>
      <c r="BL147" s="1220"/>
      <c r="BM147" s="1253"/>
      <c r="BN147" s="303">
        <f t="shared" si="115"/>
        <v>0</v>
      </c>
      <c r="BO147" s="311"/>
      <c r="BP147" s="311"/>
      <c r="BQ147" s="311"/>
      <c r="BR147" s="311"/>
      <c r="BS147" s="311"/>
      <c r="BT147" s="311"/>
      <c r="BU147" s="1207"/>
      <c r="BV147" s="1208"/>
      <c r="BW147" s="1208"/>
      <c r="BX147" s="1208"/>
      <c r="BY147" s="1208"/>
      <c r="BZ147" s="1208"/>
      <c r="CA147" s="1208"/>
      <c r="CB147" s="1208"/>
      <c r="CC147" s="1209"/>
    </row>
    <row r="148" spans="1:81" s="58" customFormat="1" ht="40.15" customHeight="1" thickBot="1" x14ac:dyDescent="0.3">
      <c r="A148" s="37"/>
      <c r="B148" s="1318"/>
      <c r="C148" s="1315"/>
      <c r="D148" s="1098"/>
      <c r="E148" s="1095"/>
      <c r="F148" s="1095"/>
      <c r="G148" s="1095"/>
      <c r="H148" s="1095"/>
      <c r="I148" s="1095"/>
      <c r="J148" s="1221"/>
      <c r="K148" s="1218"/>
      <c r="L148" s="1224"/>
      <c r="M148" s="1227"/>
      <c r="N148" s="1230"/>
      <c r="O148" s="1233"/>
      <c r="P148" s="1236"/>
      <c r="Q148" s="1239"/>
      <c r="R148" s="1221"/>
      <c r="S148" s="234" t="s">
        <v>4089</v>
      </c>
      <c r="T148" s="242" t="s">
        <v>3833</v>
      </c>
      <c r="U148" s="242" t="s">
        <v>3839</v>
      </c>
      <c r="V148" s="242" t="s">
        <v>3842</v>
      </c>
      <c r="W148" s="234" t="s">
        <v>3923</v>
      </c>
      <c r="X148" s="305">
        <v>44774</v>
      </c>
      <c r="Y148" s="305">
        <v>44803</v>
      </c>
      <c r="Z148" s="305"/>
      <c r="AA148" s="305"/>
      <c r="AB148" s="1221"/>
      <c r="AC148" s="1242"/>
      <c r="AD148" s="306">
        <f t="shared" si="97"/>
        <v>0</v>
      </c>
      <c r="AE148" s="306">
        <f t="shared" si="97"/>
        <v>0</v>
      </c>
      <c r="AF148" s="306">
        <f t="shared" si="97"/>
        <v>0</v>
      </c>
      <c r="AG148" s="306">
        <f t="shared" si="96"/>
        <v>0</v>
      </c>
      <c r="AH148" s="306">
        <f t="shared" si="96"/>
        <v>0</v>
      </c>
      <c r="AI148" s="306">
        <f t="shared" si="96"/>
        <v>0</v>
      </c>
      <c r="AJ148" s="306">
        <f t="shared" si="96"/>
        <v>0</v>
      </c>
      <c r="AK148" s="1221"/>
      <c r="AL148" s="1245"/>
      <c r="AM148" s="306">
        <f t="shared" si="112"/>
        <v>0</v>
      </c>
      <c r="AN148" s="50"/>
      <c r="AO148" s="50"/>
      <c r="AP148" s="50"/>
      <c r="AQ148" s="50"/>
      <c r="AR148" s="50"/>
      <c r="AS148" s="50"/>
      <c r="AT148" s="1221"/>
      <c r="AU148" s="1248"/>
      <c r="AV148" s="306">
        <f t="shared" si="113"/>
        <v>0</v>
      </c>
      <c r="AW148" s="50"/>
      <c r="AX148" s="50"/>
      <c r="AY148" s="50"/>
      <c r="AZ148" s="50"/>
      <c r="BA148" s="50"/>
      <c r="BB148" s="50"/>
      <c r="BC148" s="1221"/>
      <c r="BD148" s="1251"/>
      <c r="BE148" s="306">
        <f t="shared" si="114"/>
        <v>0</v>
      </c>
      <c r="BF148" s="50"/>
      <c r="BG148" s="50"/>
      <c r="BH148" s="50"/>
      <c r="BI148" s="50"/>
      <c r="BJ148" s="50"/>
      <c r="BK148" s="50"/>
      <c r="BL148" s="1221"/>
      <c r="BM148" s="1254"/>
      <c r="BN148" s="306">
        <f t="shared" si="115"/>
        <v>0</v>
      </c>
      <c r="BO148" s="50"/>
      <c r="BP148" s="50"/>
      <c r="BQ148" s="50"/>
      <c r="BR148" s="50"/>
      <c r="BS148" s="50"/>
      <c r="BT148" s="50"/>
      <c r="BU148" s="1210"/>
      <c r="BV148" s="1211"/>
      <c r="BW148" s="1211"/>
      <c r="BX148" s="1211"/>
      <c r="BY148" s="1211"/>
      <c r="BZ148" s="1211"/>
      <c r="CA148" s="1211"/>
      <c r="CB148" s="1211"/>
      <c r="CC148" s="1212"/>
    </row>
    <row r="149" spans="1:81" s="58" customFormat="1" ht="40.15" customHeight="1" thickTop="1" x14ac:dyDescent="0.25">
      <c r="A149" s="37"/>
      <c r="B149" s="1318"/>
      <c r="C149" s="1315"/>
      <c r="D149" s="1096">
        <v>2201</v>
      </c>
      <c r="E149" s="1093" t="s">
        <v>3876</v>
      </c>
      <c r="F149" s="1093">
        <v>2201077</v>
      </c>
      <c r="G149" s="1093" t="s">
        <v>4090</v>
      </c>
      <c r="H149" s="1093" t="s">
        <v>4091</v>
      </c>
      <c r="I149" s="1093">
        <v>2021004540056</v>
      </c>
      <c r="J149" s="1219">
        <v>30</v>
      </c>
      <c r="K149" s="1216" t="str">
        <f>+[2]Metas!K35</f>
        <v>% de adolescentes y jóvenes que se encuentran privados de la libertad, atendidos en el marco del Sistema de Responsabilidad Penal para Adolescentes en los niveles de educación básica primaria y secundaria.</v>
      </c>
      <c r="L149" s="1222">
        <v>100</v>
      </c>
      <c r="M149" s="1225">
        <f t="shared" si="172"/>
        <v>100</v>
      </c>
      <c r="N149" s="1228">
        <v>100</v>
      </c>
      <c r="O149" s="1231">
        <v>100</v>
      </c>
      <c r="P149" s="1234">
        <v>100</v>
      </c>
      <c r="Q149" s="1237">
        <v>100</v>
      </c>
      <c r="R149" s="1219">
        <f t="shared" ref="R149" si="205">+$J149</f>
        <v>30</v>
      </c>
      <c r="S149" s="233" t="s">
        <v>4092</v>
      </c>
      <c r="T149" s="240" t="s">
        <v>3834</v>
      </c>
      <c r="U149" s="240" t="s">
        <v>3839</v>
      </c>
      <c r="V149" s="240" t="s">
        <v>3843</v>
      </c>
      <c r="W149" s="233" t="s">
        <v>4093</v>
      </c>
      <c r="X149" s="307">
        <v>44562</v>
      </c>
      <c r="Y149" s="307">
        <v>44925</v>
      </c>
      <c r="Z149" s="307"/>
      <c r="AA149" s="307"/>
      <c r="AB149" s="1219">
        <f t="shared" ref="AB149" si="206">+$J149</f>
        <v>30</v>
      </c>
      <c r="AC149" s="1240">
        <f t="shared" ref="AC149" si="207">+L149</f>
        <v>100</v>
      </c>
      <c r="AD149" s="308">
        <f t="shared" si="97"/>
        <v>30</v>
      </c>
      <c r="AE149" s="308">
        <f t="shared" si="97"/>
        <v>0</v>
      </c>
      <c r="AF149" s="308">
        <f t="shared" si="97"/>
        <v>30</v>
      </c>
      <c r="AG149" s="308">
        <f t="shared" si="96"/>
        <v>0</v>
      </c>
      <c r="AH149" s="308">
        <f t="shared" si="96"/>
        <v>0</v>
      </c>
      <c r="AI149" s="308">
        <f t="shared" si="96"/>
        <v>0</v>
      </c>
      <c r="AJ149" s="308">
        <f t="shared" si="96"/>
        <v>0</v>
      </c>
      <c r="AK149" s="1219">
        <f t="shared" ref="AK149" si="208">+$J149</f>
        <v>30</v>
      </c>
      <c r="AL149" s="1243">
        <f t="shared" si="177"/>
        <v>100</v>
      </c>
      <c r="AM149" s="308">
        <f t="shared" si="112"/>
        <v>7.5</v>
      </c>
      <c r="AN149" s="48"/>
      <c r="AO149" s="48">
        <v>7.5</v>
      </c>
      <c r="AP149" s="48"/>
      <c r="AQ149" s="48"/>
      <c r="AR149" s="48"/>
      <c r="AS149" s="48"/>
      <c r="AT149" s="1219">
        <f t="shared" ref="AT149" si="209">+$J149</f>
        <v>30</v>
      </c>
      <c r="AU149" s="1246">
        <f t="shared" si="179"/>
        <v>100</v>
      </c>
      <c r="AV149" s="308">
        <f t="shared" si="113"/>
        <v>7.5</v>
      </c>
      <c r="AW149" s="48"/>
      <c r="AX149" s="48">
        <v>7.5</v>
      </c>
      <c r="AY149" s="48"/>
      <c r="AZ149" s="48"/>
      <c r="BA149" s="48"/>
      <c r="BB149" s="48"/>
      <c r="BC149" s="1219">
        <f t="shared" ref="BC149" si="210">+$J149</f>
        <v>30</v>
      </c>
      <c r="BD149" s="1249">
        <f t="shared" si="181"/>
        <v>100</v>
      </c>
      <c r="BE149" s="308">
        <f t="shared" si="114"/>
        <v>7.5</v>
      </c>
      <c r="BF149" s="48"/>
      <c r="BG149" s="48">
        <v>7.5</v>
      </c>
      <c r="BH149" s="48"/>
      <c r="BI149" s="48"/>
      <c r="BJ149" s="48"/>
      <c r="BK149" s="48"/>
      <c r="BL149" s="1219">
        <f t="shared" ref="BL149" si="211">+$J149</f>
        <v>30</v>
      </c>
      <c r="BM149" s="1252">
        <f t="shared" si="183"/>
        <v>100</v>
      </c>
      <c r="BN149" s="308">
        <f t="shared" si="115"/>
        <v>7.5</v>
      </c>
      <c r="BO149" s="48"/>
      <c r="BP149" s="48">
        <v>7.5</v>
      </c>
      <c r="BQ149" s="48"/>
      <c r="BR149" s="48"/>
      <c r="BS149" s="48"/>
      <c r="BT149" s="48"/>
      <c r="BU149" s="1204"/>
      <c r="BV149" s="1205"/>
      <c r="BW149" s="1205"/>
      <c r="BX149" s="1205"/>
      <c r="BY149" s="1205"/>
      <c r="BZ149" s="1205"/>
      <c r="CA149" s="1205"/>
      <c r="CB149" s="1205"/>
      <c r="CC149" s="1206"/>
    </row>
    <row r="150" spans="1:81" s="58" customFormat="1" ht="40.15" customHeight="1" x14ac:dyDescent="0.25">
      <c r="A150" s="37"/>
      <c r="B150" s="1318"/>
      <c r="C150" s="1315"/>
      <c r="D150" s="1097"/>
      <c r="E150" s="1094"/>
      <c r="F150" s="1094"/>
      <c r="G150" s="1094"/>
      <c r="H150" s="1094"/>
      <c r="I150" s="1094"/>
      <c r="J150" s="1220"/>
      <c r="K150" s="1217"/>
      <c r="L150" s="1223"/>
      <c r="M150" s="1226"/>
      <c r="N150" s="1229"/>
      <c r="O150" s="1232"/>
      <c r="P150" s="1235"/>
      <c r="Q150" s="1238"/>
      <c r="R150" s="1220"/>
      <c r="S150" s="41" t="s">
        <v>4094</v>
      </c>
      <c r="T150" s="241" t="s">
        <v>3833</v>
      </c>
      <c r="U150" s="241" t="s">
        <v>3840</v>
      </c>
      <c r="V150" s="241" t="s">
        <v>3842</v>
      </c>
      <c r="W150" s="41" t="s">
        <v>4095</v>
      </c>
      <c r="X150" s="34">
        <v>44562</v>
      </c>
      <c r="Y150" s="34">
        <v>44925</v>
      </c>
      <c r="Z150" s="34"/>
      <c r="AA150" s="34"/>
      <c r="AB150" s="1220"/>
      <c r="AC150" s="1241"/>
      <c r="AD150" s="303">
        <f t="shared" si="97"/>
        <v>0</v>
      </c>
      <c r="AE150" s="303">
        <f t="shared" si="97"/>
        <v>0</v>
      </c>
      <c r="AF150" s="303">
        <f t="shared" si="97"/>
        <v>0</v>
      </c>
      <c r="AG150" s="303">
        <f t="shared" si="96"/>
        <v>0</v>
      </c>
      <c r="AH150" s="303">
        <f t="shared" si="96"/>
        <v>0</v>
      </c>
      <c r="AI150" s="303">
        <f t="shared" si="96"/>
        <v>0</v>
      </c>
      <c r="AJ150" s="303">
        <f t="shared" si="96"/>
        <v>0</v>
      </c>
      <c r="AK150" s="1220"/>
      <c r="AL150" s="1244"/>
      <c r="AM150" s="303">
        <f t="shared" si="112"/>
        <v>0</v>
      </c>
      <c r="AN150" s="311"/>
      <c r="AO150" s="311"/>
      <c r="AP150" s="311"/>
      <c r="AQ150" s="311"/>
      <c r="AR150" s="311"/>
      <c r="AS150" s="311"/>
      <c r="AT150" s="1220"/>
      <c r="AU150" s="1247"/>
      <c r="AV150" s="303">
        <f t="shared" si="113"/>
        <v>0</v>
      </c>
      <c r="AW150" s="311"/>
      <c r="AX150" s="311"/>
      <c r="AY150" s="311"/>
      <c r="AZ150" s="311"/>
      <c r="BA150" s="311"/>
      <c r="BB150" s="311"/>
      <c r="BC150" s="1220"/>
      <c r="BD150" s="1250"/>
      <c r="BE150" s="303">
        <f t="shared" si="114"/>
        <v>0</v>
      </c>
      <c r="BF150" s="311"/>
      <c r="BG150" s="311"/>
      <c r="BH150" s="311"/>
      <c r="BI150" s="311"/>
      <c r="BJ150" s="311"/>
      <c r="BK150" s="311"/>
      <c r="BL150" s="1220"/>
      <c r="BM150" s="1253"/>
      <c r="BN150" s="303">
        <f t="shared" si="115"/>
        <v>0</v>
      </c>
      <c r="BO150" s="311"/>
      <c r="BP150" s="311"/>
      <c r="BQ150" s="311"/>
      <c r="BR150" s="311"/>
      <c r="BS150" s="311"/>
      <c r="BT150" s="311"/>
      <c r="BU150" s="1207"/>
      <c r="BV150" s="1208"/>
      <c r="BW150" s="1208"/>
      <c r="BX150" s="1208"/>
      <c r="BY150" s="1208"/>
      <c r="BZ150" s="1208"/>
      <c r="CA150" s="1208"/>
      <c r="CB150" s="1208"/>
      <c r="CC150" s="1209"/>
    </row>
    <row r="151" spans="1:81" s="58" customFormat="1" ht="40.15" customHeight="1" x14ac:dyDescent="0.25">
      <c r="A151" s="37"/>
      <c r="B151" s="1318"/>
      <c r="C151" s="1315"/>
      <c r="D151" s="1097"/>
      <c r="E151" s="1094"/>
      <c r="F151" s="1094"/>
      <c r="G151" s="1094"/>
      <c r="H151" s="1094"/>
      <c r="I151" s="1094"/>
      <c r="J151" s="1220"/>
      <c r="K151" s="1217"/>
      <c r="L151" s="1223"/>
      <c r="M151" s="1226"/>
      <c r="N151" s="1229"/>
      <c r="O151" s="1232"/>
      <c r="P151" s="1235"/>
      <c r="Q151" s="1238"/>
      <c r="R151" s="1220"/>
      <c r="S151" s="41" t="s">
        <v>4096</v>
      </c>
      <c r="T151" s="241" t="s">
        <v>3834</v>
      </c>
      <c r="U151" s="241" t="s">
        <v>3839</v>
      </c>
      <c r="V151" s="241" t="s">
        <v>3843</v>
      </c>
      <c r="W151" s="41" t="s">
        <v>4052</v>
      </c>
      <c r="X151" s="34">
        <v>44562</v>
      </c>
      <c r="Y151" s="34">
        <v>44925</v>
      </c>
      <c r="Z151" s="34"/>
      <c r="AA151" s="34"/>
      <c r="AB151" s="1220"/>
      <c r="AC151" s="1241"/>
      <c r="AD151" s="303">
        <f t="shared" si="97"/>
        <v>0</v>
      </c>
      <c r="AE151" s="303">
        <f t="shared" si="97"/>
        <v>0</v>
      </c>
      <c r="AF151" s="303">
        <f t="shared" si="97"/>
        <v>0</v>
      </c>
      <c r="AG151" s="303">
        <f t="shared" si="96"/>
        <v>0</v>
      </c>
      <c r="AH151" s="303">
        <f t="shared" si="96"/>
        <v>0</v>
      </c>
      <c r="AI151" s="303">
        <f t="shared" si="96"/>
        <v>0</v>
      </c>
      <c r="AJ151" s="303">
        <f t="shared" si="96"/>
        <v>0</v>
      </c>
      <c r="AK151" s="1220"/>
      <c r="AL151" s="1244"/>
      <c r="AM151" s="303">
        <f t="shared" si="112"/>
        <v>0</v>
      </c>
      <c r="AN151" s="311"/>
      <c r="AO151" s="311"/>
      <c r="AP151" s="311"/>
      <c r="AQ151" s="311"/>
      <c r="AR151" s="311"/>
      <c r="AS151" s="311"/>
      <c r="AT151" s="1220"/>
      <c r="AU151" s="1247"/>
      <c r="AV151" s="303">
        <f t="shared" si="113"/>
        <v>0</v>
      </c>
      <c r="AW151" s="311"/>
      <c r="AX151" s="311"/>
      <c r="AY151" s="311"/>
      <c r="AZ151" s="311"/>
      <c r="BA151" s="311"/>
      <c r="BB151" s="311"/>
      <c r="BC151" s="1220"/>
      <c r="BD151" s="1250"/>
      <c r="BE151" s="303">
        <f t="shared" si="114"/>
        <v>0</v>
      </c>
      <c r="BF151" s="311"/>
      <c r="BG151" s="311"/>
      <c r="BH151" s="311"/>
      <c r="BI151" s="311"/>
      <c r="BJ151" s="311"/>
      <c r="BK151" s="311"/>
      <c r="BL151" s="1220"/>
      <c r="BM151" s="1253"/>
      <c r="BN151" s="303">
        <f t="shared" si="115"/>
        <v>0</v>
      </c>
      <c r="BO151" s="311"/>
      <c r="BP151" s="311"/>
      <c r="BQ151" s="311"/>
      <c r="BR151" s="311"/>
      <c r="BS151" s="311"/>
      <c r="BT151" s="311"/>
      <c r="BU151" s="1207"/>
      <c r="BV151" s="1208"/>
      <c r="BW151" s="1208"/>
      <c r="BX151" s="1208"/>
      <c r="BY151" s="1208"/>
      <c r="BZ151" s="1208"/>
      <c r="CA151" s="1208"/>
      <c r="CB151" s="1208"/>
      <c r="CC151" s="1209"/>
    </row>
    <row r="152" spans="1:81" s="58" customFormat="1" ht="40.15" customHeight="1" thickBot="1" x14ac:dyDescent="0.3">
      <c r="A152" s="37"/>
      <c r="B152" s="1318"/>
      <c r="C152" s="1315"/>
      <c r="D152" s="1098"/>
      <c r="E152" s="1095"/>
      <c r="F152" s="1095"/>
      <c r="G152" s="1095"/>
      <c r="H152" s="1095"/>
      <c r="I152" s="1095"/>
      <c r="J152" s="1221"/>
      <c r="K152" s="1218"/>
      <c r="L152" s="1224"/>
      <c r="M152" s="1227"/>
      <c r="N152" s="1230"/>
      <c r="O152" s="1233"/>
      <c r="P152" s="1236"/>
      <c r="Q152" s="1239"/>
      <c r="R152" s="1221"/>
      <c r="S152" s="234"/>
      <c r="T152" s="242"/>
      <c r="U152" s="242"/>
      <c r="V152" s="242"/>
      <c r="W152" s="234"/>
      <c r="X152" s="305"/>
      <c r="Y152" s="305"/>
      <c r="Z152" s="305"/>
      <c r="AA152" s="305"/>
      <c r="AB152" s="1221"/>
      <c r="AC152" s="1242"/>
      <c r="AD152" s="306">
        <f t="shared" si="97"/>
        <v>0</v>
      </c>
      <c r="AE152" s="306">
        <f t="shared" si="97"/>
        <v>0</v>
      </c>
      <c r="AF152" s="306">
        <f t="shared" si="97"/>
        <v>0</v>
      </c>
      <c r="AG152" s="306">
        <f t="shared" si="96"/>
        <v>0</v>
      </c>
      <c r="AH152" s="306">
        <f t="shared" si="96"/>
        <v>0</v>
      </c>
      <c r="AI152" s="306">
        <f t="shared" si="96"/>
        <v>0</v>
      </c>
      <c r="AJ152" s="306">
        <f t="shared" si="96"/>
        <v>0</v>
      </c>
      <c r="AK152" s="1221"/>
      <c r="AL152" s="1245"/>
      <c r="AM152" s="306">
        <f t="shared" si="112"/>
        <v>0</v>
      </c>
      <c r="AN152" s="50"/>
      <c r="AO152" s="50"/>
      <c r="AP152" s="50"/>
      <c r="AQ152" s="50"/>
      <c r="AR152" s="50"/>
      <c r="AS152" s="50"/>
      <c r="AT152" s="1221"/>
      <c r="AU152" s="1248"/>
      <c r="AV152" s="306">
        <f t="shared" si="113"/>
        <v>0</v>
      </c>
      <c r="AW152" s="50"/>
      <c r="AX152" s="50"/>
      <c r="AY152" s="50"/>
      <c r="AZ152" s="50"/>
      <c r="BA152" s="50"/>
      <c r="BB152" s="50"/>
      <c r="BC152" s="1221"/>
      <c r="BD152" s="1251"/>
      <c r="BE152" s="306">
        <f t="shared" si="114"/>
        <v>0</v>
      </c>
      <c r="BF152" s="50"/>
      <c r="BG152" s="50"/>
      <c r="BH152" s="50"/>
      <c r="BI152" s="50"/>
      <c r="BJ152" s="50"/>
      <c r="BK152" s="50"/>
      <c r="BL152" s="1221"/>
      <c r="BM152" s="1254"/>
      <c r="BN152" s="306">
        <f t="shared" si="115"/>
        <v>0</v>
      </c>
      <c r="BO152" s="50"/>
      <c r="BP152" s="50"/>
      <c r="BQ152" s="50"/>
      <c r="BR152" s="50"/>
      <c r="BS152" s="50"/>
      <c r="BT152" s="50"/>
      <c r="BU152" s="1210"/>
      <c r="BV152" s="1211"/>
      <c r="BW152" s="1211"/>
      <c r="BX152" s="1211"/>
      <c r="BY152" s="1211"/>
      <c r="BZ152" s="1211"/>
      <c r="CA152" s="1211"/>
      <c r="CB152" s="1211"/>
      <c r="CC152" s="1212"/>
    </row>
    <row r="153" spans="1:81" s="58" customFormat="1" ht="40.15" customHeight="1" thickTop="1" x14ac:dyDescent="0.25">
      <c r="A153" s="37"/>
      <c r="B153" s="1318"/>
      <c r="C153" s="1315"/>
      <c r="D153" s="1096">
        <v>2201</v>
      </c>
      <c r="E153" s="1093" t="s">
        <v>3876</v>
      </c>
      <c r="F153" s="1093"/>
      <c r="G153" s="1093"/>
      <c r="H153" s="1093"/>
      <c r="I153" s="1093"/>
      <c r="J153" s="1219">
        <v>31</v>
      </c>
      <c r="K153" s="1216" t="str">
        <f>+[2]Metas!K36</f>
        <v>% de niños, niñas, adolescentes y jóvenes migrantes atendidos</v>
      </c>
      <c r="L153" s="1222">
        <v>100</v>
      </c>
      <c r="M153" s="1225">
        <f t="shared" si="172"/>
        <v>100</v>
      </c>
      <c r="N153" s="1228">
        <v>100</v>
      </c>
      <c r="O153" s="1231">
        <v>100</v>
      </c>
      <c r="P153" s="1234">
        <v>100</v>
      </c>
      <c r="Q153" s="1237">
        <v>100</v>
      </c>
      <c r="R153" s="1219">
        <f t="shared" ref="R153" si="212">+$J153</f>
        <v>31</v>
      </c>
      <c r="S153" s="233" t="s">
        <v>4097</v>
      </c>
      <c r="T153" s="240" t="s">
        <v>3834</v>
      </c>
      <c r="U153" s="240" t="s">
        <v>3839</v>
      </c>
      <c r="V153" s="240" t="s">
        <v>3843</v>
      </c>
      <c r="W153" s="233" t="s">
        <v>4098</v>
      </c>
      <c r="X153" s="307">
        <v>44593</v>
      </c>
      <c r="Y153" s="307">
        <v>44925</v>
      </c>
      <c r="Z153" s="307"/>
      <c r="AA153" s="307"/>
      <c r="AB153" s="1219">
        <f t="shared" ref="AB153" si="213">+$J153</f>
        <v>31</v>
      </c>
      <c r="AC153" s="1240">
        <f t="shared" ref="AC153" si="214">+L153</f>
        <v>100</v>
      </c>
      <c r="AD153" s="308">
        <f t="shared" si="97"/>
        <v>2000</v>
      </c>
      <c r="AE153" s="308">
        <f t="shared" si="97"/>
        <v>0</v>
      </c>
      <c r="AF153" s="308">
        <f t="shared" si="97"/>
        <v>0</v>
      </c>
      <c r="AG153" s="308">
        <f t="shared" si="96"/>
        <v>0</v>
      </c>
      <c r="AH153" s="308">
        <f t="shared" si="96"/>
        <v>0</v>
      </c>
      <c r="AI153" s="308">
        <f t="shared" si="96"/>
        <v>0</v>
      </c>
      <c r="AJ153" s="308">
        <f t="shared" ref="AJ153:AJ215" si="215">+AS153+BB153+BK153+BT153</f>
        <v>2000</v>
      </c>
      <c r="AK153" s="1219">
        <f t="shared" ref="AK153" si="216">+$J153</f>
        <v>31</v>
      </c>
      <c r="AL153" s="1243">
        <f t="shared" si="177"/>
        <v>100</v>
      </c>
      <c r="AM153" s="308">
        <f t="shared" si="112"/>
        <v>500</v>
      </c>
      <c r="AN153" s="48"/>
      <c r="AO153" s="48"/>
      <c r="AP153" s="48"/>
      <c r="AQ153" s="48"/>
      <c r="AR153" s="48"/>
      <c r="AS153" s="48">
        <v>500</v>
      </c>
      <c r="AT153" s="1219">
        <f t="shared" ref="AT153" si="217">+$J153</f>
        <v>31</v>
      </c>
      <c r="AU153" s="1246">
        <f t="shared" si="179"/>
        <v>100</v>
      </c>
      <c r="AV153" s="308">
        <f t="shared" si="113"/>
        <v>500</v>
      </c>
      <c r="AW153" s="48"/>
      <c r="AX153" s="48"/>
      <c r="AY153" s="48"/>
      <c r="AZ153" s="48"/>
      <c r="BA153" s="48"/>
      <c r="BB153" s="48">
        <v>500</v>
      </c>
      <c r="BC153" s="1219">
        <f t="shared" ref="BC153" si="218">+$J153</f>
        <v>31</v>
      </c>
      <c r="BD153" s="1249">
        <f t="shared" si="181"/>
        <v>100</v>
      </c>
      <c r="BE153" s="308">
        <f t="shared" si="114"/>
        <v>500</v>
      </c>
      <c r="BF153" s="48"/>
      <c r="BG153" s="48"/>
      <c r="BH153" s="48"/>
      <c r="BI153" s="48"/>
      <c r="BJ153" s="48"/>
      <c r="BK153" s="48">
        <v>500</v>
      </c>
      <c r="BL153" s="1219">
        <f t="shared" ref="BL153" si="219">+$J153</f>
        <v>31</v>
      </c>
      <c r="BM153" s="1252">
        <f t="shared" si="183"/>
        <v>100</v>
      </c>
      <c r="BN153" s="308">
        <f t="shared" si="115"/>
        <v>500</v>
      </c>
      <c r="BO153" s="48"/>
      <c r="BP153" s="48"/>
      <c r="BQ153" s="48"/>
      <c r="BR153" s="48"/>
      <c r="BS153" s="48"/>
      <c r="BT153" s="48">
        <v>500</v>
      </c>
      <c r="BU153" s="1204"/>
      <c r="BV153" s="1205"/>
      <c r="BW153" s="1205"/>
      <c r="BX153" s="1205"/>
      <c r="BY153" s="1205"/>
      <c r="BZ153" s="1205"/>
      <c r="CA153" s="1205"/>
      <c r="CB153" s="1205"/>
      <c r="CC153" s="1206"/>
    </row>
    <row r="154" spans="1:81" s="58" customFormat="1" ht="40.15" customHeight="1" x14ac:dyDescent="0.25">
      <c r="A154" s="37"/>
      <c r="B154" s="1318"/>
      <c r="C154" s="1315"/>
      <c r="D154" s="1097"/>
      <c r="E154" s="1094"/>
      <c r="F154" s="1094"/>
      <c r="G154" s="1094"/>
      <c r="H154" s="1094"/>
      <c r="I154" s="1094"/>
      <c r="J154" s="1220"/>
      <c r="K154" s="1217"/>
      <c r="L154" s="1223"/>
      <c r="M154" s="1226"/>
      <c r="N154" s="1229"/>
      <c r="O154" s="1232"/>
      <c r="P154" s="1235"/>
      <c r="Q154" s="1238"/>
      <c r="R154" s="1220"/>
      <c r="S154" s="41" t="s">
        <v>4099</v>
      </c>
      <c r="T154" s="241" t="s">
        <v>3834</v>
      </c>
      <c r="U154" s="241" t="s">
        <v>3839</v>
      </c>
      <c r="V154" s="241" t="s">
        <v>3843</v>
      </c>
      <c r="W154" s="41" t="s">
        <v>4100</v>
      </c>
      <c r="X154" s="34">
        <v>44593</v>
      </c>
      <c r="Y154" s="34">
        <v>44925</v>
      </c>
      <c r="Z154" s="34"/>
      <c r="AA154" s="34"/>
      <c r="AB154" s="1220"/>
      <c r="AC154" s="1241"/>
      <c r="AD154" s="303">
        <f t="shared" si="97"/>
        <v>0</v>
      </c>
      <c r="AE154" s="303">
        <f t="shared" si="97"/>
        <v>0</v>
      </c>
      <c r="AF154" s="303">
        <f t="shared" si="97"/>
        <v>0</v>
      </c>
      <c r="AG154" s="303">
        <f t="shared" si="97"/>
        <v>0</v>
      </c>
      <c r="AH154" s="303">
        <f t="shared" si="97"/>
        <v>0</v>
      </c>
      <c r="AI154" s="303">
        <f t="shared" si="97"/>
        <v>0</v>
      </c>
      <c r="AJ154" s="303">
        <f t="shared" si="215"/>
        <v>0</v>
      </c>
      <c r="AK154" s="1220"/>
      <c r="AL154" s="1244"/>
      <c r="AM154" s="303">
        <f t="shared" si="112"/>
        <v>0</v>
      </c>
      <c r="AN154" s="311"/>
      <c r="AO154" s="311"/>
      <c r="AP154" s="311"/>
      <c r="AQ154" s="311"/>
      <c r="AR154" s="311"/>
      <c r="AS154" s="311"/>
      <c r="AT154" s="1220"/>
      <c r="AU154" s="1247"/>
      <c r="AV154" s="303">
        <f t="shared" si="113"/>
        <v>0</v>
      </c>
      <c r="AW154" s="311"/>
      <c r="AX154" s="311"/>
      <c r="AY154" s="311"/>
      <c r="AZ154" s="311"/>
      <c r="BA154" s="311"/>
      <c r="BB154" s="311"/>
      <c r="BC154" s="1220"/>
      <c r="BD154" s="1250"/>
      <c r="BE154" s="303">
        <f t="shared" si="114"/>
        <v>0</v>
      </c>
      <c r="BF154" s="311"/>
      <c r="BG154" s="311"/>
      <c r="BH154" s="311"/>
      <c r="BI154" s="311"/>
      <c r="BJ154" s="311"/>
      <c r="BK154" s="311"/>
      <c r="BL154" s="1220"/>
      <c r="BM154" s="1253"/>
      <c r="BN154" s="303">
        <f t="shared" si="115"/>
        <v>0</v>
      </c>
      <c r="BO154" s="311"/>
      <c r="BP154" s="311"/>
      <c r="BQ154" s="311"/>
      <c r="BR154" s="311"/>
      <c r="BS154" s="311"/>
      <c r="BT154" s="311"/>
      <c r="BU154" s="1207"/>
      <c r="BV154" s="1208"/>
      <c r="BW154" s="1208"/>
      <c r="BX154" s="1208"/>
      <c r="BY154" s="1208"/>
      <c r="BZ154" s="1208"/>
      <c r="CA154" s="1208"/>
      <c r="CB154" s="1208"/>
      <c r="CC154" s="1209"/>
    </row>
    <row r="155" spans="1:81" s="58" customFormat="1" ht="40.15" customHeight="1" x14ac:dyDescent="0.25">
      <c r="A155" s="37"/>
      <c r="B155" s="1318"/>
      <c r="C155" s="1315"/>
      <c r="D155" s="1097"/>
      <c r="E155" s="1094"/>
      <c r="F155" s="1094"/>
      <c r="G155" s="1094"/>
      <c r="H155" s="1094"/>
      <c r="I155" s="1094"/>
      <c r="J155" s="1220"/>
      <c r="K155" s="1217"/>
      <c r="L155" s="1223"/>
      <c r="M155" s="1226"/>
      <c r="N155" s="1229"/>
      <c r="O155" s="1232"/>
      <c r="P155" s="1235"/>
      <c r="Q155" s="1238"/>
      <c r="R155" s="1220"/>
      <c r="S155" s="41" t="s">
        <v>4101</v>
      </c>
      <c r="T155" s="241" t="s">
        <v>3834</v>
      </c>
      <c r="U155" s="241" t="s">
        <v>3839</v>
      </c>
      <c r="V155" s="241" t="s">
        <v>3843</v>
      </c>
      <c r="W155" s="41" t="s">
        <v>4102</v>
      </c>
      <c r="X155" s="34">
        <v>44593</v>
      </c>
      <c r="Y155" s="34">
        <v>44925</v>
      </c>
      <c r="Z155" s="34"/>
      <c r="AA155" s="34"/>
      <c r="AB155" s="1220"/>
      <c r="AC155" s="1241"/>
      <c r="AD155" s="303">
        <f t="shared" si="97"/>
        <v>0</v>
      </c>
      <c r="AE155" s="303">
        <f t="shared" si="97"/>
        <v>0</v>
      </c>
      <c r="AF155" s="303">
        <f t="shared" si="97"/>
        <v>0</v>
      </c>
      <c r="AG155" s="303">
        <f t="shared" si="97"/>
        <v>0</v>
      </c>
      <c r="AH155" s="303">
        <f t="shared" si="97"/>
        <v>0</v>
      </c>
      <c r="AI155" s="303">
        <f t="shared" si="97"/>
        <v>0</v>
      </c>
      <c r="AJ155" s="303">
        <f t="shared" si="215"/>
        <v>0</v>
      </c>
      <c r="AK155" s="1220"/>
      <c r="AL155" s="1244"/>
      <c r="AM155" s="303">
        <f t="shared" si="112"/>
        <v>0</v>
      </c>
      <c r="AN155" s="311"/>
      <c r="AO155" s="311"/>
      <c r="AP155" s="311"/>
      <c r="AQ155" s="311"/>
      <c r="AR155" s="311"/>
      <c r="AS155" s="311"/>
      <c r="AT155" s="1220"/>
      <c r="AU155" s="1247"/>
      <c r="AV155" s="303">
        <f t="shared" si="113"/>
        <v>0</v>
      </c>
      <c r="AW155" s="311"/>
      <c r="AX155" s="311"/>
      <c r="AY155" s="311"/>
      <c r="AZ155" s="311"/>
      <c r="BA155" s="311"/>
      <c r="BB155" s="311"/>
      <c r="BC155" s="1220"/>
      <c r="BD155" s="1250"/>
      <c r="BE155" s="303">
        <f t="shared" si="114"/>
        <v>0</v>
      </c>
      <c r="BF155" s="311"/>
      <c r="BG155" s="311"/>
      <c r="BH155" s="311"/>
      <c r="BI155" s="311"/>
      <c r="BJ155" s="311"/>
      <c r="BK155" s="311"/>
      <c r="BL155" s="1220"/>
      <c r="BM155" s="1253"/>
      <c r="BN155" s="303">
        <f t="shared" si="115"/>
        <v>0</v>
      </c>
      <c r="BO155" s="311"/>
      <c r="BP155" s="311"/>
      <c r="BQ155" s="311"/>
      <c r="BR155" s="311"/>
      <c r="BS155" s="311"/>
      <c r="BT155" s="311"/>
      <c r="BU155" s="1207"/>
      <c r="BV155" s="1208"/>
      <c r="BW155" s="1208"/>
      <c r="BX155" s="1208"/>
      <c r="BY155" s="1208"/>
      <c r="BZ155" s="1208"/>
      <c r="CA155" s="1208"/>
      <c r="CB155" s="1208"/>
      <c r="CC155" s="1209"/>
    </row>
    <row r="156" spans="1:81" s="58" customFormat="1" ht="40.15" customHeight="1" thickBot="1" x14ac:dyDescent="0.3">
      <c r="A156" s="37"/>
      <c r="B156" s="1319"/>
      <c r="C156" s="1316"/>
      <c r="D156" s="1098"/>
      <c r="E156" s="1095"/>
      <c r="F156" s="1095"/>
      <c r="G156" s="1095"/>
      <c r="H156" s="1095"/>
      <c r="I156" s="1095"/>
      <c r="J156" s="1221"/>
      <c r="K156" s="1218"/>
      <c r="L156" s="1224"/>
      <c r="M156" s="1227"/>
      <c r="N156" s="1230"/>
      <c r="O156" s="1233"/>
      <c r="P156" s="1236"/>
      <c r="Q156" s="1239"/>
      <c r="R156" s="1221"/>
      <c r="S156" s="234" t="s">
        <v>4103</v>
      </c>
      <c r="T156" s="241" t="s">
        <v>3834</v>
      </c>
      <c r="U156" s="241" t="s">
        <v>3839</v>
      </c>
      <c r="V156" s="241" t="s">
        <v>3843</v>
      </c>
      <c r="W156" s="234" t="s">
        <v>4104</v>
      </c>
      <c r="X156" s="305">
        <v>44593</v>
      </c>
      <c r="Y156" s="305">
        <v>44925</v>
      </c>
      <c r="Z156" s="305"/>
      <c r="AA156" s="305"/>
      <c r="AB156" s="1221"/>
      <c r="AC156" s="1242"/>
      <c r="AD156" s="306">
        <f t="shared" ref="AD156:AI170" si="220">+AM156+AV156+BE156+BN156</f>
        <v>0</v>
      </c>
      <c r="AE156" s="306">
        <f t="shared" si="220"/>
        <v>0</v>
      </c>
      <c r="AF156" s="306">
        <f t="shared" si="220"/>
        <v>0</v>
      </c>
      <c r="AG156" s="306">
        <f t="shared" si="220"/>
        <v>0</v>
      </c>
      <c r="AH156" s="306">
        <f t="shared" si="220"/>
        <v>0</v>
      </c>
      <c r="AI156" s="306">
        <f t="shared" si="220"/>
        <v>0</v>
      </c>
      <c r="AJ156" s="306">
        <f t="shared" si="215"/>
        <v>0</v>
      </c>
      <c r="AK156" s="1221"/>
      <c r="AL156" s="1245"/>
      <c r="AM156" s="306">
        <f t="shared" si="112"/>
        <v>0</v>
      </c>
      <c r="AN156" s="50"/>
      <c r="AO156" s="50"/>
      <c r="AP156" s="50"/>
      <c r="AQ156" s="50"/>
      <c r="AR156" s="50"/>
      <c r="AS156" s="50"/>
      <c r="AT156" s="1221"/>
      <c r="AU156" s="1248"/>
      <c r="AV156" s="306">
        <f t="shared" si="113"/>
        <v>0</v>
      </c>
      <c r="AW156" s="50"/>
      <c r="AX156" s="50"/>
      <c r="AY156" s="50"/>
      <c r="AZ156" s="50"/>
      <c r="BA156" s="50"/>
      <c r="BB156" s="50"/>
      <c r="BC156" s="1221"/>
      <c r="BD156" s="1251"/>
      <c r="BE156" s="306">
        <f t="shared" si="114"/>
        <v>0</v>
      </c>
      <c r="BF156" s="50"/>
      <c r="BG156" s="50"/>
      <c r="BH156" s="50"/>
      <c r="BI156" s="50"/>
      <c r="BJ156" s="50"/>
      <c r="BK156" s="50"/>
      <c r="BL156" s="1221"/>
      <c r="BM156" s="1254"/>
      <c r="BN156" s="306">
        <f t="shared" si="115"/>
        <v>0</v>
      </c>
      <c r="BO156" s="50"/>
      <c r="BP156" s="50"/>
      <c r="BQ156" s="50"/>
      <c r="BR156" s="50"/>
      <c r="BS156" s="50"/>
      <c r="BT156" s="50"/>
      <c r="BU156" s="1210"/>
      <c r="BV156" s="1211"/>
      <c r="BW156" s="1211"/>
      <c r="BX156" s="1211"/>
      <c r="BY156" s="1211"/>
      <c r="BZ156" s="1211"/>
      <c r="CA156" s="1211"/>
      <c r="CB156" s="1211"/>
      <c r="CC156" s="1212"/>
    </row>
    <row r="157" spans="1:81" s="58" customFormat="1" ht="40.15" customHeight="1" thickTop="1" x14ac:dyDescent="0.25">
      <c r="A157" s="37"/>
      <c r="B157" s="1320" t="s">
        <v>63</v>
      </c>
      <c r="C157" s="1323" t="s">
        <v>56</v>
      </c>
      <c r="D157" s="1096"/>
      <c r="E157" s="1093"/>
      <c r="F157" s="1093"/>
      <c r="G157" s="1093"/>
      <c r="H157" s="1093"/>
      <c r="I157" s="1093"/>
      <c r="J157" s="1219">
        <v>32</v>
      </c>
      <c r="K157" s="1216" t="str">
        <f>+[2]Metas!K38</f>
        <v>Escuelas normales superiores fortalecidas para incidir en la formación inicial de los docentes</v>
      </c>
      <c r="L157" s="1222"/>
      <c r="M157" s="1225">
        <f>SUM(N157:Q157)</f>
        <v>0</v>
      </c>
      <c r="N157" s="1228"/>
      <c r="O157" s="1231"/>
      <c r="P157" s="1234"/>
      <c r="Q157" s="1237"/>
      <c r="R157" s="1219">
        <f t="shared" ref="R157" si="221">+$J157</f>
        <v>32</v>
      </c>
      <c r="S157" s="233"/>
      <c r="T157" s="240"/>
      <c r="U157" s="240"/>
      <c r="V157" s="240"/>
      <c r="W157" s="233"/>
      <c r="X157" s="307"/>
      <c r="Y157" s="307"/>
      <c r="Z157" s="307"/>
      <c r="AA157" s="307"/>
      <c r="AB157" s="1219">
        <f t="shared" ref="AB157" si="222">+$J157</f>
        <v>32</v>
      </c>
      <c r="AC157" s="1240">
        <f t="shared" ref="AC157" si="223">+L157</f>
        <v>0</v>
      </c>
      <c r="AD157" s="308">
        <f t="shared" si="220"/>
        <v>0</v>
      </c>
      <c r="AE157" s="308">
        <f t="shared" si="220"/>
        <v>0</v>
      </c>
      <c r="AF157" s="308">
        <f t="shared" si="220"/>
        <v>0</v>
      </c>
      <c r="AG157" s="308">
        <f t="shared" si="220"/>
        <v>0</v>
      </c>
      <c r="AH157" s="308">
        <f t="shared" si="220"/>
        <v>0</v>
      </c>
      <c r="AI157" s="308">
        <f t="shared" si="220"/>
        <v>0</v>
      </c>
      <c r="AJ157" s="308">
        <f t="shared" si="215"/>
        <v>0</v>
      </c>
      <c r="AK157" s="1219">
        <f t="shared" ref="AK157" si="224">+$J157</f>
        <v>32</v>
      </c>
      <c r="AL157" s="1243">
        <f>+N157</f>
        <v>0</v>
      </c>
      <c r="AM157" s="308">
        <f t="shared" ref="AM157:AM161" si="225">SUM(AN157:AS157)</f>
        <v>0</v>
      </c>
      <c r="AN157" s="48"/>
      <c r="AO157" s="48"/>
      <c r="AP157" s="48"/>
      <c r="AQ157" s="48"/>
      <c r="AR157" s="48"/>
      <c r="AS157" s="48"/>
      <c r="AT157" s="1219">
        <f t="shared" ref="AT157" si="226">+$J157</f>
        <v>32</v>
      </c>
      <c r="AU157" s="1246">
        <f>+O157</f>
        <v>0</v>
      </c>
      <c r="AV157" s="308">
        <f t="shared" ref="AV157:AV218" si="227">SUM(AW157:BB157)</f>
        <v>0</v>
      </c>
      <c r="AW157" s="48"/>
      <c r="AX157" s="48"/>
      <c r="AY157" s="48"/>
      <c r="AZ157" s="48"/>
      <c r="BA157" s="48"/>
      <c r="BB157" s="48"/>
      <c r="BC157" s="1219">
        <f t="shared" ref="BC157" si="228">+$J157</f>
        <v>32</v>
      </c>
      <c r="BD157" s="1249">
        <f>+P157</f>
        <v>0</v>
      </c>
      <c r="BE157" s="308">
        <f t="shared" ref="BE157:BE160" si="229">SUM(BF157:BK157)</f>
        <v>0</v>
      </c>
      <c r="BF157" s="48"/>
      <c r="BG157" s="48"/>
      <c r="BH157" s="48"/>
      <c r="BI157" s="48"/>
      <c r="BJ157" s="48"/>
      <c r="BK157" s="48"/>
      <c r="BL157" s="1219">
        <f t="shared" ref="BL157" si="230">+$J157</f>
        <v>32</v>
      </c>
      <c r="BM157" s="1252">
        <f>+Q157</f>
        <v>0</v>
      </c>
      <c r="BN157" s="308">
        <f t="shared" ref="BN157:BN218" si="231">SUM(BO157:BT157)</f>
        <v>0</v>
      </c>
      <c r="BO157" s="48"/>
      <c r="BP157" s="48"/>
      <c r="BQ157" s="48"/>
      <c r="BR157" s="48"/>
      <c r="BS157" s="48"/>
      <c r="BT157" s="48"/>
      <c r="BU157" s="1204"/>
      <c r="BV157" s="1205"/>
      <c r="BW157" s="1205"/>
      <c r="BX157" s="1205"/>
      <c r="BY157" s="1205"/>
      <c r="BZ157" s="1205"/>
      <c r="CA157" s="1205"/>
      <c r="CB157" s="1205"/>
      <c r="CC157" s="1206"/>
    </row>
    <row r="158" spans="1:81" s="58" customFormat="1" ht="40.15" customHeight="1" x14ac:dyDescent="0.25">
      <c r="A158" s="37"/>
      <c r="B158" s="1321"/>
      <c r="C158" s="1324"/>
      <c r="D158" s="1097"/>
      <c r="E158" s="1094"/>
      <c r="F158" s="1094"/>
      <c r="G158" s="1094"/>
      <c r="H158" s="1094"/>
      <c r="I158" s="1094"/>
      <c r="J158" s="1220"/>
      <c r="K158" s="1217"/>
      <c r="L158" s="1223"/>
      <c r="M158" s="1226"/>
      <c r="N158" s="1229"/>
      <c r="O158" s="1232"/>
      <c r="P158" s="1235"/>
      <c r="Q158" s="1238"/>
      <c r="R158" s="1220"/>
      <c r="S158" s="41"/>
      <c r="T158" s="241"/>
      <c r="U158" s="241"/>
      <c r="V158" s="241"/>
      <c r="W158" s="41"/>
      <c r="X158" s="34"/>
      <c r="Y158" s="34"/>
      <c r="Z158" s="34"/>
      <c r="AA158" s="34"/>
      <c r="AB158" s="1220"/>
      <c r="AC158" s="1241"/>
      <c r="AD158" s="303">
        <f t="shared" si="220"/>
        <v>0</v>
      </c>
      <c r="AE158" s="303">
        <f t="shared" si="220"/>
        <v>0</v>
      </c>
      <c r="AF158" s="303">
        <f t="shared" si="220"/>
        <v>0</v>
      </c>
      <c r="AG158" s="303">
        <f t="shared" si="220"/>
        <v>0</v>
      </c>
      <c r="AH158" s="303">
        <f t="shared" si="220"/>
        <v>0</v>
      </c>
      <c r="AI158" s="303">
        <f t="shared" si="220"/>
        <v>0</v>
      </c>
      <c r="AJ158" s="303">
        <f t="shared" si="215"/>
        <v>0</v>
      </c>
      <c r="AK158" s="1220"/>
      <c r="AL158" s="1244"/>
      <c r="AM158" s="303">
        <f t="shared" si="225"/>
        <v>0</v>
      </c>
      <c r="AN158" s="311"/>
      <c r="AO158" s="311"/>
      <c r="AP158" s="311"/>
      <c r="AQ158" s="311"/>
      <c r="AR158" s="311"/>
      <c r="AS158" s="311"/>
      <c r="AT158" s="1220"/>
      <c r="AU158" s="1247"/>
      <c r="AV158" s="303">
        <f t="shared" si="227"/>
        <v>0</v>
      </c>
      <c r="AW158" s="311"/>
      <c r="AX158" s="311"/>
      <c r="AY158" s="311"/>
      <c r="AZ158" s="311"/>
      <c r="BA158" s="311"/>
      <c r="BB158" s="311"/>
      <c r="BC158" s="1220"/>
      <c r="BD158" s="1250"/>
      <c r="BE158" s="303">
        <f t="shared" si="229"/>
        <v>0</v>
      </c>
      <c r="BF158" s="311"/>
      <c r="BG158" s="311"/>
      <c r="BH158" s="311"/>
      <c r="BI158" s="311"/>
      <c r="BJ158" s="311"/>
      <c r="BK158" s="311"/>
      <c r="BL158" s="1220"/>
      <c r="BM158" s="1253"/>
      <c r="BN158" s="303">
        <f t="shared" si="231"/>
        <v>0</v>
      </c>
      <c r="BO158" s="311"/>
      <c r="BP158" s="311"/>
      <c r="BQ158" s="311"/>
      <c r="BR158" s="311"/>
      <c r="BS158" s="311"/>
      <c r="BT158" s="311"/>
      <c r="BU158" s="1207"/>
      <c r="BV158" s="1208"/>
      <c r="BW158" s="1208"/>
      <c r="BX158" s="1208"/>
      <c r="BY158" s="1208"/>
      <c r="BZ158" s="1208"/>
      <c r="CA158" s="1208"/>
      <c r="CB158" s="1208"/>
      <c r="CC158" s="1209"/>
    </row>
    <row r="159" spans="1:81" s="58" customFormat="1" ht="40.15" customHeight="1" x14ac:dyDescent="0.25">
      <c r="A159" s="37"/>
      <c r="B159" s="1321"/>
      <c r="C159" s="1324"/>
      <c r="D159" s="1097"/>
      <c r="E159" s="1094"/>
      <c r="F159" s="1094"/>
      <c r="G159" s="1094"/>
      <c r="H159" s="1094"/>
      <c r="I159" s="1094"/>
      <c r="J159" s="1220"/>
      <c r="K159" s="1217"/>
      <c r="L159" s="1223"/>
      <c r="M159" s="1226"/>
      <c r="N159" s="1229"/>
      <c r="O159" s="1232"/>
      <c r="P159" s="1235"/>
      <c r="Q159" s="1238"/>
      <c r="R159" s="1220"/>
      <c r="S159" s="41"/>
      <c r="T159" s="241"/>
      <c r="U159" s="241"/>
      <c r="V159" s="241"/>
      <c r="W159" s="41"/>
      <c r="X159" s="34"/>
      <c r="Y159" s="34"/>
      <c r="Z159" s="34"/>
      <c r="AA159" s="34"/>
      <c r="AB159" s="1220"/>
      <c r="AC159" s="1241"/>
      <c r="AD159" s="303">
        <f t="shared" si="220"/>
        <v>0</v>
      </c>
      <c r="AE159" s="303">
        <f t="shared" si="220"/>
        <v>0</v>
      </c>
      <c r="AF159" s="303">
        <f t="shared" si="220"/>
        <v>0</v>
      </c>
      <c r="AG159" s="303">
        <f t="shared" si="220"/>
        <v>0</v>
      </c>
      <c r="AH159" s="303">
        <f t="shared" si="220"/>
        <v>0</v>
      </c>
      <c r="AI159" s="303">
        <f t="shared" si="220"/>
        <v>0</v>
      </c>
      <c r="AJ159" s="303">
        <f t="shared" si="215"/>
        <v>0</v>
      </c>
      <c r="AK159" s="1220"/>
      <c r="AL159" s="1244"/>
      <c r="AM159" s="303">
        <f t="shared" si="225"/>
        <v>0</v>
      </c>
      <c r="AN159" s="311"/>
      <c r="AO159" s="311"/>
      <c r="AP159" s="311"/>
      <c r="AQ159" s="311"/>
      <c r="AR159" s="311"/>
      <c r="AS159" s="311"/>
      <c r="AT159" s="1220"/>
      <c r="AU159" s="1247"/>
      <c r="AV159" s="303">
        <f t="shared" si="227"/>
        <v>0</v>
      </c>
      <c r="AW159" s="311"/>
      <c r="AX159" s="311"/>
      <c r="AY159" s="311"/>
      <c r="AZ159" s="311"/>
      <c r="BA159" s="311"/>
      <c r="BB159" s="311"/>
      <c r="BC159" s="1220"/>
      <c r="BD159" s="1250"/>
      <c r="BE159" s="303">
        <f t="shared" si="229"/>
        <v>0</v>
      </c>
      <c r="BF159" s="311"/>
      <c r="BG159" s="311"/>
      <c r="BH159" s="311"/>
      <c r="BI159" s="311"/>
      <c r="BJ159" s="311"/>
      <c r="BK159" s="311"/>
      <c r="BL159" s="1220"/>
      <c r="BM159" s="1253"/>
      <c r="BN159" s="303">
        <f t="shared" si="231"/>
        <v>0</v>
      </c>
      <c r="BO159" s="311"/>
      <c r="BP159" s="311"/>
      <c r="BQ159" s="311"/>
      <c r="BR159" s="311"/>
      <c r="BS159" s="311"/>
      <c r="BT159" s="311"/>
      <c r="BU159" s="1207"/>
      <c r="BV159" s="1208"/>
      <c r="BW159" s="1208"/>
      <c r="BX159" s="1208"/>
      <c r="BY159" s="1208"/>
      <c r="BZ159" s="1208"/>
      <c r="CA159" s="1208"/>
      <c r="CB159" s="1208"/>
      <c r="CC159" s="1209"/>
    </row>
    <row r="160" spans="1:81" s="58" customFormat="1" ht="40.15" customHeight="1" thickBot="1" x14ac:dyDescent="0.3">
      <c r="A160" s="37"/>
      <c r="B160" s="1321"/>
      <c r="C160" s="1324"/>
      <c r="D160" s="1098"/>
      <c r="E160" s="1095"/>
      <c r="F160" s="1095"/>
      <c r="G160" s="1095"/>
      <c r="H160" s="1095"/>
      <c r="I160" s="1095"/>
      <c r="J160" s="1221"/>
      <c r="K160" s="1218"/>
      <c r="L160" s="1224"/>
      <c r="M160" s="1227"/>
      <c r="N160" s="1230"/>
      <c r="O160" s="1233"/>
      <c r="P160" s="1236"/>
      <c r="Q160" s="1239"/>
      <c r="R160" s="1221"/>
      <c r="S160" s="234"/>
      <c r="T160" s="242"/>
      <c r="U160" s="242"/>
      <c r="V160" s="242"/>
      <c r="W160" s="234"/>
      <c r="X160" s="305"/>
      <c r="Y160" s="305"/>
      <c r="Z160" s="305"/>
      <c r="AA160" s="305"/>
      <c r="AB160" s="1221"/>
      <c r="AC160" s="1242"/>
      <c r="AD160" s="306">
        <f t="shared" si="220"/>
        <v>0</v>
      </c>
      <c r="AE160" s="306">
        <f t="shared" si="220"/>
        <v>0</v>
      </c>
      <c r="AF160" s="306">
        <f t="shared" si="220"/>
        <v>0</v>
      </c>
      <c r="AG160" s="306">
        <f t="shared" si="220"/>
        <v>0</v>
      </c>
      <c r="AH160" s="306">
        <f t="shared" si="220"/>
        <v>0</v>
      </c>
      <c r="AI160" s="306">
        <f t="shared" si="220"/>
        <v>0</v>
      </c>
      <c r="AJ160" s="306">
        <f t="shared" si="215"/>
        <v>0</v>
      </c>
      <c r="AK160" s="1221"/>
      <c r="AL160" s="1245"/>
      <c r="AM160" s="306">
        <f t="shared" si="225"/>
        <v>0</v>
      </c>
      <c r="AN160" s="50"/>
      <c r="AO160" s="50"/>
      <c r="AP160" s="50"/>
      <c r="AQ160" s="50"/>
      <c r="AR160" s="50"/>
      <c r="AS160" s="50"/>
      <c r="AT160" s="1221"/>
      <c r="AU160" s="1248"/>
      <c r="AV160" s="306">
        <f t="shared" si="227"/>
        <v>0</v>
      </c>
      <c r="AW160" s="50"/>
      <c r="AX160" s="50"/>
      <c r="AY160" s="50"/>
      <c r="AZ160" s="50"/>
      <c r="BA160" s="50"/>
      <c r="BB160" s="50"/>
      <c r="BC160" s="1221"/>
      <c r="BD160" s="1251"/>
      <c r="BE160" s="306">
        <f t="shared" si="229"/>
        <v>0</v>
      </c>
      <c r="BF160" s="50"/>
      <c r="BG160" s="50"/>
      <c r="BH160" s="50"/>
      <c r="BI160" s="50"/>
      <c r="BJ160" s="50"/>
      <c r="BK160" s="50"/>
      <c r="BL160" s="1221"/>
      <c r="BM160" s="1254"/>
      <c r="BN160" s="306">
        <f t="shared" si="231"/>
        <v>0</v>
      </c>
      <c r="BO160" s="50"/>
      <c r="BP160" s="50"/>
      <c r="BQ160" s="50"/>
      <c r="BR160" s="50"/>
      <c r="BS160" s="50"/>
      <c r="BT160" s="50"/>
      <c r="BU160" s="1210"/>
      <c r="BV160" s="1211"/>
      <c r="BW160" s="1211"/>
      <c r="BX160" s="1211"/>
      <c r="BY160" s="1211"/>
      <c r="BZ160" s="1211"/>
      <c r="CA160" s="1211"/>
      <c r="CB160" s="1211"/>
      <c r="CC160" s="1212"/>
    </row>
    <row r="161" spans="1:81" s="58" customFormat="1" ht="40.15" customHeight="1" thickTop="1" x14ac:dyDescent="0.25">
      <c r="A161" s="37"/>
      <c r="B161" s="1321"/>
      <c r="C161" s="1324"/>
      <c r="D161" s="1096">
        <v>2201</v>
      </c>
      <c r="E161" s="1093" t="s">
        <v>3876</v>
      </c>
      <c r="F161" s="1093"/>
      <c r="G161" s="1093"/>
      <c r="H161" s="1093"/>
      <c r="I161" s="1093"/>
      <c r="J161" s="1219">
        <v>33</v>
      </c>
      <c r="K161" s="1216" t="str">
        <f>+[2]Metas!K39</f>
        <v>Foros de experiencias significativas. (1) Anual</v>
      </c>
      <c r="L161" s="1222">
        <v>1</v>
      </c>
      <c r="M161" s="1225">
        <f>SUM(N161:Q161)</f>
        <v>1</v>
      </c>
      <c r="N161" s="1228"/>
      <c r="O161" s="1231"/>
      <c r="P161" s="1234">
        <v>1</v>
      </c>
      <c r="Q161" s="1237"/>
      <c r="R161" s="1219">
        <f t="shared" ref="R161" si="232">+$J161</f>
        <v>33</v>
      </c>
      <c r="S161" s="317" t="s">
        <v>4105</v>
      </c>
      <c r="T161" s="318"/>
      <c r="U161" s="318" t="s">
        <v>3839</v>
      </c>
      <c r="V161" s="318" t="s">
        <v>3843</v>
      </c>
      <c r="W161" s="319" t="s">
        <v>4106</v>
      </c>
      <c r="X161" s="320">
        <v>44767</v>
      </c>
      <c r="Y161" s="320">
        <v>44767</v>
      </c>
      <c r="Z161" s="320"/>
      <c r="AA161" s="307"/>
      <c r="AB161" s="1219">
        <f t="shared" ref="AB161" si="233">+$J161</f>
        <v>33</v>
      </c>
      <c r="AC161" s="1240">
        <f t="shared" ref="AC161" si="234">+L161</f>
        <v>1</v>
      </c>
      <c r="AD161" s="308">
        <v>60</v>
      </c>
      <c r="AE161" s="308">
        <v>60</v>
      </c>
      <c r="AF161" s="308">
        <f t="shared" si="220"/>
        <v>0</v>
      </c>
      <c r="AG161" s="308">
        <f t="shared" si="220"/>
        <v>0</v>
      </c>
      <c r="AH161" s="308">
        <f t="shared" si="220"/>
        <v>0</v>
      </c>
      <c r="AI161" s="308">
        <f t="shared" si="220"/>
        <v>0</v>
      </c>
      <c r="AJ161" s="308">
        <f t="shared" si="215"/>
        <v>0</v>
      </c>
      <c r="AK161" s="1219">
        <f t="shared" ref="AK161" si="235">+$J161</f>
        <v>33</v>
      </c>
      <c r="AL161" s="1243">
        <f>+N161</f>
        <v>0</v>
      </c>
      <c r="AM161" s="308">
        <f t="shared" si="225"/>
        <v>0</v>
      </c>
      <c r="AN161" s="48"/>
      <c r="AO161" s="48"/>
      <c r="AP161" s="48"/>
      <c r="AQ161" s="48"/>
      <c r="AR161" s="48"/>
      <c r="AS161" s="48"/>
      <c r="AT161" s="1219">
        <f t="shared" ref="AT161" si="236">+$J161</f>
        <v>33</v>
      </c>
      <c r="AU161" s="1246">
        <f>+O161</f>
        <v>0</v>
      </c>
      <c r="AV161" s="308">
        <f t="shared" si="227"/>
        <v>0</v>
      </c>
      <c r="AW161" s="48"/>
      <c r="AX161" s="48"/>
      <c r="AY161" s="48"/>
      <c r="AZ161" s="48"/>
      <c r="BA161" s="48"/>
      <c r="BB161" s="48"/>
      <c r="BC161" s="1219">
        <f t="shared" ref="BC161" si="237">+$J161</f>
        <v>33</v>
      </c>
      <c r="BD161" s="1249">
        <f>+P161</f>
        <v>1</v>
      </c>
      <c r="BE161" s="308">
        <v>60</v>
      </c>
      <c r="BF161" s="48">
        <v>60</v>
      </c>
      <c r="BG161" s="48"/>
      <c r="BH161" s="48"/>
      <c r="BI161" s="48"/>
      <c r="BJ161" s="48"/>
      <c r="BK161" s="48"/>
      <c r="BL161" s="1219">
        <f t="shared" ref="BL161" si="238">+$J161</f>
        <v>33</v>
      </c>
      <c r="BM161" s="1252">
        <f>+Q161</f>
        <v>0</v>
      </c>
      <c r="BN161" s="308">
        <f t="shared" si="231"/>
        <v>0</v>
      </c>
      <c r="BO161" s="48"/>
      <c r="BP161" s="48"/>
      <c r="BQ161" s="48"/>
      <c r="BR161" s="48"/>
      <c r="BS161" s="48"/>
      <c r="BT161" s="48"/>
      <c r="BU161" s="1204"/>
      <c r="BV161" s="1205"/>
      <c r="BW161" s="1205"/>
      <c r="BX161" s="1205"/>
      <c r="BY161" s="1205"/>
      <c r="BZ161" s="1205"/>
      <c r="CA161" s="1205"/>
      <c r="CB161" s="1205"/>
      <c r="CC161" s="1206"/>
    </row>
    <row r="162" spans="1:81" s="58" customFormat="1" ht="40.15" customHeight="1" x14ac:dyDescent="0.25">
      <c r="A162" s="37"/>
      <c r="B162" s="1321"/>
      <c r="C162" s="1324"/>
      <c r="D162" s="1097"/>
      <c r="E162" s="1094"/>
      <c r="F162" s="1094"/>
      <c r="G162" s="1094"/>
      <c r="H162" s="1094"/>
      <c r="I162" s="1094"/>
      <c r="J162" s="1220"/>
      <c r="K162" s="1217"/>
      <c r="L162" s="1223"/>
      <c r="M162" s="1226"/>
      <c r="N162" s="1229"/>
      <c r="O162" s="1232"/>
      <c r="P162" s="1235"/>
      <c r="Q162" s="1238"/>
      <c r="R162" s="1220"/>
      <c r="S162" s="321" t="s">
        <v>4107</v>
      </c>
      <c r="T162" s="241" t="s">
        <v>3834</v>
      </c>
      <c r="U162" s="241" t="s">
        <v>3839</v>
      </c>
      <c r="V162" s="241" t="s">
        <v>3843</v>
      </c>
      <c r="W162" s="321" t="s">
        <v>4108</v>
      </c>
      <c r="X162" s="34" t="s">
        <v>4109</v>
      </c>
      <c r="Y162" s="34">
        <v>44799</v>
      </c>
      <c r="Z162" s="34"/>
      <c r="AA162" s="34"/>
      <c r="AB162" s="1220"/>
      <c r="AC162" s="1241"/>
      <c r="AD162" s="303">
        <f t="shared" si="220"/>
        <v>0</v>
      </c>
      <c r="AE162" s="303">
        <f t="shared" si="220"/>
        <v>0</v>
      </c>
      <c r="AF162" s="303">
        <f t="shared" si="220"/>
        <v>0</v>
      </c>
      <c r="AG162" s="303">
        <f t="shared" si="220"/>
        <v>0</v>
      </c>
      <c r="AH162" s="303">
        <f t="shared" si="220"/>
        <v>0</v>
      </c>
      <c r="AI162" s="303">
        <f t="shared" si="220"/>
        <v>0</v>
      </c>
      <c r="AJ162" s="303">
        <f t="shared" si="215"/>
        <v>0</v>
      </c>
      <c r="AK162" s="1220"/>
      <c r="AL162" s="1244"/>
      <c r="AM162" s="303">
        <f t="shared" ref="AM162:AM249" si="239">SUM(AN162:AS162)</f>
        <v>0</v>
      </c>
      <c r="AN162" s="311"/>
      <c r="AO162" s="311"/>
      <c r="AP162" s="311"/>
      <c r="AQ162" s="311"/>
      <c r="AR162" s="311"/>
      <c r="AS162" s="311"/>
      <c r="AT162" s="1220"/>
      <c r="AU162" s="1247"/>
      <c r="AV162" s="303">
        <f t="shared" si="227"/>
        <v>0</v>
      </c>
      <c r="AW162" s="311"/>
      <c r="AX162" s="311"/>
      <c r="AY162" s="311"/>
      <c r="AZ162" s="311"/>
      <c r="BA162" s="311"/>
      <c r="BB162" s="311"/>
      <c r="BC162" s="1220"/>
      <c r="BD162" s="1250"/>
      <c r="BE162" s="303">
        <f t="shared" ref="BE162:BE249" si="240">SUM(BF162:BK162)</f>
        <v>0</v>
      </c>
      <c r="BF162" s="311"/>
      <c r="BG162" s="311"/>
      <c r="BH162" s="311"/>
      <c r="BI162" s="311"/>
      <c r="BJ162" s="311"/>
      <c r="BK162" s="311"/>
      <c r="BL162" s="1220"/>
      <c r="BM162" s="1253"/>
      <c r="BN162" s="303">
        <f t="shared" si="231"/>
        <v>0</v>
      </c>
      <c r="BO162" s="311"/>
      <c r="BP162" s="311"/>
      <c r="BQ162" s="311"/>
      <c r="BR162" s="311"/>
      <c r="BS162" s="311"/>
      <c r="BT162" s="311"/>
      <c r="BU162" s="1207"/>
      <c r="BV162" s="1208"/>
      <c r="BW162" s="1208"/>
      <c r="BX162" s="1208"/>
      <c r="BY162" s="1208"/>
      <c r="BZ162" s="1208"/>
      <c r="CA162" s="1208"/>
      <c r="CB162" s="1208"/>
      <c r="CC162" s="1209"/>
    </row>
    <row r="163" spans="1:81" s="58" customFormat="1" ht="40.15" customHeight="1" x14ac:dyDescent="0.25">
      <c r="A163" s="37"/>
      <c r="B163" s="1321"/>
      <c r="C163" s="1324"/>
      <c r="D163" s="1097"/>
      <c r="E163" s="1094"/>
      <c r="F163" s="1094"/>
      <c r="G163" s="1094"/>
      <c r="H163" s="1094"/>
      <c r="I163" s="1094"/>
      <c r="J163" s="1220"/>
      <c r="K163" s="1217"/>
      <c r="L163" s="1223"/>
      <c r="M163" s="1226"/>
      <c r="N163" s="1229"/>
      <c r="O163" s="1232"/>
      <c r="P163" s="1235"/>
      <c r="Q163" s="1238"/>
      <c r="R163" s="1220"/>
      <c r="S163" s="321" t="s">
        <v>4110</v>
      </c>
      <c r="T163" s="241" t="s">
        <v>3834</v>
      </c>
      <c r="U163" s="241" t="s">
        <v>3839</v>
      </c>
      <c r="V163" s="241" t="s">
        <v>3843</v>
      </c>
      <c r="W163" s="321" t="s">
        <v>4111</v>
      </c>
      <c r="X163" s="34">
        <v>44798</v>
      </c>
      <c r="Y163" s="34">
        <v>44803</v>
      </c>
      <c r="Z163" s="34"/>
      <c r="AA163" s="34"/>
      <c r="AB163" s="1220"/>
      <c r="AC163" s="1241"/>
      <c r="AD163" s="303">
        <f t="shared" si="220"/>
        <v>0</v>
      </c>
      <c r="AE163" s="303">
        <f t="shared" si="220"/>
        <v>0</v>
      </c>
      <c r="AF163" s="303">
        <f t="shared" si="220"/>
        <v>0</v>
      </c>
      <c r="AG163" s="303">
        <f t="shared" si="220"/>
        <v>0</v>
      </c>
      <c r="AH163" s="303">
        <f t="shared" si="220"/>
        <v>0</v>
      </c>
      <c r="AI163" s="303">
        <f t="shared" si="220"/>
        <v>0</v>
      </c>
      <c r="AJ163" s="303">
        <f t="shared" si="215"/>
        <v>0</v>
      </c>
      <c r="AK163" s="1220"/>
      <c r="AL163" s="1244"/>
      <c r="AM163" s="303">
        <f t="shared" si="239"/>
        <v>0</v>
      </c>
      <c r="AN163" s="311"/>
      <c r="AO163" s="311"/>
      <c r="AP163" s="311"/>
      <c r="AQ163" s="311"/>
      <c r="AR163" s="311"/>
      <c r="AS163" s="311"/>
      <c r="AT163" s="1220"/>
      <c r="AU163" s="1247"/>
      <c r="AV163" s="303">
        <f t="shared" si="227"/>
        <v>0</v>
      </c>
      <c r="AW163" s="311"/>
      <c r="AX163" s="311"/>
      <c r="AY163" s="311"/>
      <c r="AZ163" s="311"/>
      <c r="BA163" s="311"/>
      <c r="BB163" s="311"/>
      <c r="BC163" s="1220"/>
      <c r="BD163" s="1250"/>
      <c r="BE163" s="303">
        <f t="shared" si="240"/>
        <v>0</v>
      </c>
      <c r="BF163" s="311"/>
      <c r="BG163" s="311"/>
      <c r="BH163" s="311"/>
      <c r="BI163" s="311"/>
      <c r="BJ163" s="311"/>
      <c r="BK163" s="311"/>
      <c r="BL163" s="1220"/>
      <c r="BM163" s="1253"/>
      <c r="BN163" s="303">
        <f t="shared" si="231"/>
        <v>0</v>
      </c>
      <c r="BO163" s="311"/>
      <c r="BP163" s="311"/>
      <c r="BQ163" s="311"/>
      <c r="BR163" s="311"/>
      <c r="BS163" s="311"/>
      <c r="BT163" s="311"/>
      <c r="BU163" s="1207"/>
      <c r="BV163" s="1208"/>
      <c r="BW163" s="1208"/>
      <c r="BX163" s="1208"/>
      <c r="BY163" s="1208"/>
      <c r="BZ163" s="1208"/>
      <c r="CA163" s="1208"/>
      <c r="CB163" s="1208"/>
      <c r="CC163" s="1209"/>
    </row>
    <row r="164" spans="1:81" s="58" customFormat="1" ht="40.15" customHeight="1" thickBot="1" x14ac:dyDescent="0.3">
      <c r="A164" s="37"/>
      <c r="B164" s="1321"/>
      <c r="C164" s="1324"/>
      <c r="D164" s="1098"/>
      <c r="E164" s="1095"/>
      <c r="F164" s="1095"/>
      <c r="G164" s="1095"/>
      <c r="H164" s="1095"/>
      <c r="I164" s="1095"/>
      <c r="J164" s="1221"/>
      <c r="K164" s="1218"/>
      <c r="L164" s="1224"/>
      <c r="M164" s="1227"/>
      <c r="N164" s="1230"/>
      <c r="O164" s="1233"/>
      <c r="P164" s="1236"/>
      <c r="Q164" s="1239"/>
      <c r="R164" s="1221"/>
      <c r="S164" s="321" t="s">
        <v>4112</v>
      </c>
      <c r="T164" s="241" t="s">
        <v>3834</v>
      </c>
      <c r="U164" s="241" t="s">
        <v>3839</v>
      </c>
      <c r="V164" s="241" t="s">
        <v>3843</v>
      </c>
      <c r="W164" s="321" t="s">
        <v>4113</v>
      </c>
      <c r="X164" s="34">
        <v>44825</v>
      </c>
      <c r="Y164" s="34">
        <v>44825</v>
      </c>
      <c r="Z164" s="34"/>
      <c r="AA164" s="305"/>
      <c r="AB164" s="1221"/>
      <c r="AC164" s="1242"/>
      <c r="AD164" s="306">
        <f t="shared" si="220"/>
        <v>0</v>
      </c>
      <c r="AE164" s="306">
        <f t="shared" si="220"/>
        <v>0</v>
      </c>
      <c r="AF164" s="306">
        <f t="shared" si="220"/>
        <v>0</v>
      </c>
      <c r="AG164" s="306">
        <f t="shared" si="220"/>
        <v>0</v>
      </c>
      <c r="AH164" s="306">
        <f t="shared" si="220"/>
        <v>0</v>
      </c>
      <c r="AI164" s="306">
        <f t="shared" si="220"/>
        <v>0</v>
      </c>
      <c r="AJ164" s="306">
        <f t="shared" si="215"/>
        <v>0</v>
      </c>
      <c r="AK164" s="1221"/>
      <c r="AL164" s="1245"/>
      <c r="AM164" s="306">
        <f t="shared" si="239"/>
        <v>0</v>
      </c>
      <c r="AN164" s="50"/>
      <c r="AO164" s="50"/>
      <c r="AP164" s="50"/>
      <c r="AQ164" s="50"/>
      <c r="AR164" s="50"/>
      <c r="AS164" s="50"/>
      <c r="AT164" s="1221"/>
      <c r="AU164" s="1248"/>
      <c r="AV164" s="306">
        <f t="shared" si="227"/>
        <v>0</v>
      </c>
      <c r="AW164" s="50"/>
      <c r="AX164" s="50"/>
      <c r="AY164" s="50"/>
      <c r="AZ164" s="50"/>
      <c r="BA164" s="50"/>
      <c r="BB164" s="50"/>
      <c r="BC164" s="1221"/>
      <c r="BD164" s="1251"/>
      <c r="BE164" s="306">
        <f t="shared" si="240"/>
        <v>0</v>
      </c>
      <c r="BF164" s="50"/>
      <c r="BG164" s="50"/>
      <c r="BH164" s="50"/>
      <c r="BI164" s="50"/>
      <c r="BJ164" s="50"/>
      <c r="BK164" s="50"/>
      <c r="BL164" s="1221"/>
      <c r="BM164" s="1254"/>
      <c r="BN164" s="306">
        <f t="shared" si="231"/>
        <v>0</v>
      </c>
      <c r="BO164" s="50"/>
      <c r="BP164" s="50"/>
      <c r="BQ164" s="50"/>
      <c r="BR164" s="50"/>
      <c r="BS164" s="50"/>
      <c r="BT164" s="50"/>
      <c r="BU164" s="1210"/>
      <c r="BV164" s="1211"/>
      <c r="BW164" s="1211"/>
      <c r="BX164" s="1211"/>
      <c r="BY164" s="1211"/>
      <c r="BZ164" s="1211"/>
      <c r="CA164" s="1211"/>
      <c r="CB164" s="1211"/>
      <c r="CC164" s="1212"/>
    </row>
    <row r="165" spans="1:81" s="58" customFormat="1" ht="40.15" customHeight="1" thickTop="1" x14ac:dyDescent="0.25">
      <c r="A165" s="37"/>
      <c r="B165" s="1321"/>
      <c r="C165" s="1324"/>
      <c r="D165" s="1096">
        <v>2201</v>
      </c>
      <c r="E165" s="1093" t="s">
        <v>3876</v>
      </c>
      <c r="F165" s="1093"/>
      <c r="G165" s="1093"/>
      <c r="H165" s="1093"/>
      <c r="I165" s="1093"/>
      <c r="J165" s="1219">
        <v>34</v>
      </c>
      <c r="K165" s="1216" t="str">
        <f>+[2]Metas!K40</f>
        <v>Docentes formados en procesos de emprendimiento e innovación</v>
      </c>
      <c r="L165" s="1222">
        <v>100</v>
      </c>
      <c r="M165" s="1225">
        <v>100</v>
      </c>
      <c r="N165" s="1228"/>
      <c r="O165" s="1231"/>
      <c r="P165" s="1234"/>
      <c r="Q165" s="1237">
        <v>100</v>
      </c>
      <c r="R165" s="1219">
        <f t="shared" ref="R165" si="241">+$J165</f>
        <v>34</v>
      </c>
      <c r="S165" s="299" t="s">
        <v>4114</v>
      </c>
      <c r="T165" s="288" t="s">
        <v>3834</v>
      </c>
      <c r="U165" s="288" t="s">
        <v>3839</v>
      </c>
      <c r="V165" s="288" t="s">
        <v>3843</v>
      </c>
      <c r="W165" s="322" t="s">
        <v>4115</v>
      </c>
      <c r="X165" s="300">
        <v>44818</v>
      </c>
      <c r="Y165" s="300">
        <v>44818</v>
      </c>
      <c r="Z165" s="300"/>
      <c r="AA165" s="307"/>
      <c r="AB165" s="1219">
        <f t="shared" ref="AB165" si="242">+$J165</f>
        <v>34</v>
      </c>
      <c r="AC165" s="1240">
        <f t="shared" ref="AC165" si="243">+L165</f>
        <v>100</v>
      </c>
      <c r="AD165" s="308">
        <v>24</v>
      </c>
      <c r="AE165" s="308">
        <v>20</v>
      </c>
      <c r="AF165" s="308">
        <f t="shared" si="220"/>
        <v>0</v>
      </c>
      <c r="AG165" s="308">
        <f t="shared" si="220"/>
        <v>0</v>
      </c>
      <c r="AH165" s="308">
        <f t="shared" si="220"/>
        <v>0</v>
      </c>
      <c r="AI165" s="308">
        <f t="shared" si="220"/>
        <v>0</v>
      </c>
      <c r="AJ165" s="308">
        <v>4</v>
      </c>
      <c r="AK165" s="1219">
        <f t="shared" ref="AK165" si="244">+$J165</f>
        <v>34</v>
      </c>
      <c r="AL165" s="1243">
        <f>+N165</f>
        <v>0</v>
      </c>
      <c r="AM165" s="308">
        <f t="shared" si="239"/>
        <v>0</v>
      </c>
      <c r="AN165" s="48"/>
      <c r="AO165" s="48"/>
      <c r="AP165" s="48"/>
      <c r="AQ165" s="48"/>
      <c r="AR165" s="48"/>
      <c r="AS165" s="48"/>
      <c r="AT165" s="1219">
        <f t="shared" ref="AT165" si="245">+$J165</f>
        <v>34</v>
      </c>
      <c r="AU165" s="1246">
        <f>+O165</f>
        <v>0</v>
      </c>
      <c r="AV165" s="308">
        <f t="shared" si="227"/>
        <v>0</v>
      </c>
      <c r="AW165" s="48"/>
      <c r="AX165" s="48"/>
      <c r="AY165" s="48"/>
      <c r="AZ165" s="48"/>
      <c r="BA165" s="48"/>
      <c r="BB165" s="48"/>
      <c r="BC165" s="1219">
        <f t="shared" ref="BC165" si="246">+$J165</f>
        <v>34</v>
      </c>
      <c r="BD165" s="1249">
        <f>+P165</f>
        <v>0</v>
      </c>
      <c r="BE165" s="308">
        <f t="shared" si="240"/>
        <v>0</v>
      </c>
      <c r="BF165" s="48"/>
      <c r="BG165" s="48"/>
      <c r="BH165" s="48"/>
      <c r="BI165" s="48"/>
      <c r="BJ165" s="48"/>
      <c r="BK165" s="48"/>
      <c r="BL165" s="1219">
        <f t="shared" ref="BL165" si="247">+$J165</f>
        <v>34</v>
      </c>
      <c r="BM165" s="1252">
        <f>+Q165</f>
        <v>100</v>
      </c>
      <c r="BN165" s="308">
        <v>24</v>
      </c>
      <c r="BO165" s="48">
        <v>20</v>
      </c>
      <c r="BP165" s="48"/>
      <c r="BQ165" s="48"/>
      <c r="BR165" s="48"/>
      <c r="BS165" s="48"/>
      <c r="BT165" s="48">
        <v>4</v>
      </c>
      <c r="BU165" s="1204"/>
      <c r="BV165" s="1205"/>
      <c r="BW165" s="1205"/>
      <c r="BX165" s="1205"/>
      <c r="BY165" s="1205"/>
      <c r="BZ165" s="1205"/>
      <c r="CA165" s="1205"/>
      <c r="CB165" s="1205"/>
      <c r="CC165" s="1206"/>
    </row>
    <row r="166" spans="1:81" s="58" customFormat="1" ht="40.15" customHeight="1" x14ac:dyDescent="0.25">
      <c r="A166" s="37"/>
      <c r="B166" s="1321"/>
      <c r="C166" s="1324"/>
      <c r="D166" s="1097"/>
      <c r="E166" s="1094"/>
      <c r="F166" s="1094"/>
      <c r="G166" s="1094"/>
      <c r="H166" s="1094"/>
      <c r="I166" s="1094"/>
      <c r="J166" s="1220"/>
      <c r="K166" s="1217"/>
      <c r="L166" s="1223"/>
      <c r="M166" s="1226"/>
      <c r="N166" s="1229"/>
      <c r="O166" s="1232"/>
      <c r="P166" s="1235"/>
      <c r="Q166" s="1238"/>
      <c r="R166" s="1220"/>
      <c r="S166" s="41" t="s">
        <v>4116</v>
      </c>
      <c r="T166" s="241" t="s">
        <v>3834</v>
      </c>
      <c r="U166" s="241" t="s">
        <v>3839</v>
      </c>
      <c r="V166" s="241" t="s">
        <v>3843</v>
      </c>
      <c r="W166" s="323" t="s">
        <v>4117</v>
      </c>
      <c r="X166" s="34">
        <v>44864</v>
      </c>
      <c r="Y166" s="34">
        <v>44864</v>
      </c>
      <c r="Z166" s="34"/>
      <c r="AA166" s="34"/>
      <c r="AB166" s="1220"/>
      <c r="AC166" s="1241"/>
      <c r="AD166" s="303">
        <f t="shared" si="220"/>
        <v>0</v>
      </c>
      <c r="AE166" s="303">
        <f t="shared" si="220"/>
        <v>0</v>
      </c>
      <c r="AF166" s="303">
        <f t="shared" si="220"/>
        <v>0</v>
      </c>
      <c r="AG166" s="303">
        <f t="shared" si="220"/>
        <v>0</v>
      </c>
      <c r="AH166" s="303">
        <f t="shared" si="220"/>
        <v>0</v>
      </c>
      <c r="AI166" s="303">
        <f t="shared" si="220"/>
        <v>0</v>
      </c>
      <c r="AJ166" s="303">
        <f t="shared" si="215"/>
        <v>0</v>
      </c>
      <c r="AK166" s="1220"/>
      <c r="AL166" s="1244"/>
      <c r="AM166" s="303">
        <f t="shared" si="239"/>
        <v>0</v>
      </c>
      <c r="AN166" s="311"/>
      <c r="AO166" s="311"/>
      <c r="AP166" s="311"/>
      <c r="AQ166" s="311"/>
      <c r="AR166" s="311"/>
      <c r="AS166" s="311"/>
      <c r="AT166" s="1220"/>
      <c r="AU166" s="1247"/>
      <c r="AV166" s="303">
        <f t="shared" si="227"/>
        <v>0</v>
      </c>
      <c r="AW166" s="311"/>
      <c r="AX166" s="311"/>
      <c r="AY166" s="311"/>
      <c r="AZ166" s="311"/>
      <c r="BA166" s="311"/>
      <c r="BB166" s="311"/>
      <c r="BC166" s="1220"/>
      <c r="BD166" s="1250"/>
      <c r="BE166" s="303">
        <f t="shared" si="240"/>
        <v>0</v>
      </c>
      <c r="BF166" s="311"/>
      <c r="BG166" s="311"/>
      <c r="BH166" s="311"/>
      <c r="BI166" s="311"/>
      <c r="BJ166" s="311"/>
      <c r="BK166" s="311"/>
      <c r="BL166" s="1220"/>
      <c r="BM166" s="1253"/>
      <c r="BN166" s="303">
        <f t="shared" si="231"/>
        <v>0</v>
      </c>
      <c r="BO166" s="311"/>
      <c r="BP166" s="311"/>
      <c r="BQ166" s="311"/>
      <c r="BR166" s="311"/>
      <c r="BS166" s="311"/>
      <c r="BT166" s="311"/>
      <c r="BU166" s="1207"/>
      <c r="BV166" s="1208"/>
      <c r="BW166" s="1208"/>
      <c r="BX166" s="1208"/>
      <c r="BY166" s="1208"/>
      <c r="BZ166" s="1208"/>
      <c r="CA166" s="1208"/>
      <c r="CB166" s="1208"/>
      <c r="CC166" s="1209"/>
    </row>
    <row r="167" spans="1:81" s="58" customFormat="1" ht="40.15" customHeight="1" x14ac:dyDescent="0.25">
      <c r="A167" s="37"/>
      <c r="B167" s="1321"/>
      <c r="C167" s="1324"/>
      <c r="D167" s="1097"/>
      <c r="E167" s="1094"/>
      <c r="F167" s="1094"/>
      <c r="G167" s="1094"/>
      <c r="H167" s="1094"/>
      <c r="I167" s="1094"/>
      <c r="J167" s="1220"/>
      <c r="K167" s="1217"/>
      <c r="L167" s="1223"/>
      <c r="M167" s="1226"/>
      <c r="N167" s="1229"/>
      <c r="O167" s="1232"/>
      <c r="P167" s="1235"/>
      <c r="Q167" s="1238"/>
      <c r="R167" s="1220"/>
      <c r="S167" s="41" t="s">
        <v>4118</v>
      </c>
      <c r="T167" s="241" t="s">
        <v>3834</v>
      </c>
      <c r="U167" s="241" t="s">
        <v>3839</v>
      </c>
      <c r="V167" s="241" t="s">
        <v>3843</v>
      </c>
      <c r="W167" s="323" t="s">
        <v>4117</v>
      </c>
      <c r="X167" s="34">
        <v>44864</v>
      </c>
      <c r="Y167" s="34">
        <v>44864</v>
      </c>
      <c r="Z167" s="34"/>
      <c r="AA167" s="34"/>
      <c r="AB167" s="1220"/>
      <c r="AC167" s="1241"/>
      <c r="AD167" s="303">
        <f t="shared" si="220"/>
        <v>0</v>
      </c>
      <c r="AE167" s="303">
        <f t="shared" si="220"/>
        <v>0</v>
      </c>
      <c r="AF167" s="303">
        <f t="shared" si="220"/>
        <v>0</v>
      </c>
      <c r="AG167" s="303">
        <f t="shared" si="220"/>
        <v>0</v>
      </c>
      <c r="AH167" s="303">
        <f t="shared" si="220"/>
        <v>0</v>
      </c>
      <c r="AI167" s="303">
        <f t="shared" si="220"/>
        <v>0</v>
      </c>
      <c r="AJ167" s="303">
        <f t="shared" si="215"/>
        <v>0</v>
      </c>
      <c r="AK167" s="1220"/>
      <c r="AL167" s="1244"/>
      <c r="AM167" s="303">
        <f t="shared" si="239"/>
        <v>0</v>
      </c>
      <c r="AN167" s="311"/>
      <c r="AO167" s="311"/>
      <c r="AP167" s="311"/>
      <c r="AQ167" s="311"/>
      <c r="AR167" s="311"/>
      <c r="AS167" s="311"/>
      <c r="AT167" s="1220"/>
      <c r="AU167" s="1247"/>
      <c r="AV167" s="303">
        <f t="shared" si="227"/>
        <v>0</v>
      </c>
      <c r="AW167" s="311"/>
      <c r="AX167" s="311"/>
      <c r="AY167" s="311"/>
      <c r="AZ167" s="311"/>
      <c r="BA167" s="311"/>
      <c r="BB167" s="311"/>
      <c r="BC167" s="1220"/>
      <c r="BD167" s="1250"/>
      <c r="BE167" s="303">
        <f t="shared" si="240"/>
        <v>0</v>
      </c>
      <c r="BF167" s="311"/>
      <c r="BG167" s="311"/>
      <c r="BH167" s="311"/>
      <c r="BI167" s="311"/>
      <c r="BJ167" s="311"/>
      <c r="BK167" s="311"/>
      <c r="BL167" s="1220"/>
      <c r="BM167" s="1253"/>
      <c r="BN167" s="303">
        <f t="shared" si="231"/>
        <v>0</v>
      </c>
      <c r="BO167" s="311"/>
      <c r="BP167" s="311"/>
      <c r="BQ167" s="311"/>
      <c r="BR167" s="311"/>
      <c r="BS167" s="311"/>
      <c r="BT167" s="311"/>
      <c r="BU167" s="1207"/>
      <c r="BV167" s="1208"/>
      <c r="BW167" s="1208"/>
      <c r="BX167" s="1208"/>
      <c r="BY167" s="1208"/>
      <c r="BZ167" s="1208"/>
      <c r="CA167" s="1208"/>
      <c r="CB167" s="1208"/>
      <c r="CC167" s="1209"/>
    </row>
    <row r="168" spans="1:81" s="58" customFormat="1" ht="40.15" customHeight="1" thickBot="1" x14ac:dyDescent="0.3">
      <c r="A168" s="37"/>
      <c r="B168" s="1321"/>
      <c r="C168" s="1324"/>
      <c r="D168" s="1098"/>
      <c r="E168" s="1095"/>
      <c r="F168" s="1095"/>
      <c r="G168" s="1095"/>
      <c r="H168" s="1095"/>
      <c r="I168" s="1095"/>
      <c r="J168" s="1221"/>
      <c r="K168" s="1218"/>
      <c r="L168" s="1224"/>
      <c r="M168" s="1227"/>
      <c r="N168" s="1230"/>
      <c r="O168" s="1233"/>
      <c r="P168" s="1236"/>
      <c r="Q168" s="1239"/>
      <c r="R168" s="1221"/>
      <c r="S168" s="41" t="s">
        <v>4119</v>
      </c>
      <c r="T168" s="242" t="s">
        <v>3834</v>
      </c>
      <c r="U168" s="242" t="s">
        <v>3839</v>
      </c>
      <c r="V168" s="242" t="s">
        <v>3843</v>
      </c>
      <c r="W168" s="324" t="s">
        <v>4120</v>
      </c>
      <c r="X168" s="325">
        <v>44842</v>
      </c>
      <c r="Y168" s="325">
        <v>44843</v>
      </c>
      <c r="Z168" s="305"/>
      <c r="AA168" s="305"/>
      <c r="AB168" s="1221"/>
      <c r="AC168" s="1242"/>
      <c r="AD168" s="306">
        <f t="shared" si="220"/>
        <v>0</v>
      </c>
      <c r="AE168" s="306">
        <f t="shared" si="220"/>
        <v>0</v>
      </c>
      <c r="AF168" s="306">
        <f t="shared" si="220"/>
        <v>0</v>
      </c>
      <c r="AG168" s="306">
        <f t="shared" si="220"/>
        <v>0</v>
      </c>
      <c r="AH168" s="306">
        <f t="shared" si="220"/>
        <v>0</v>
      </c>
      <c r="AI168" s="306">
        <f t="shared" si="220"/>
        <v>0</v>
      </c>
      <c r="AJ168" s="306">
        <f t="shared" si="215"/>
        <v>0</v>
      </c>
      <c r="AK168" s="1221"/>
      <c r="AL168" s="1245"/>
      <c r="AM168" s="306">
        <f t="shared" si="239"/>
        <v>0</v>
      </c>
      <c r="AN168" s="50"/>
      <c r="AO168" s="50"/>
      <c r="AP168" s="50"/>
      <c r="AQ168" s="50"/>
      <c r="AR168" s="50"/>
      <c r="AS168" s="50"/>
      <c r="AT168" s="1221"/>
      <c r="AU168" s="1248"/>
      <c r="AV168" s="306">
        <f t="shared" si="227"/>
        <v>0</v>
      </c>
      <c r="AW168" s="50"/>
      <c r="AX168" s="50"/>
      <c r="AY168" s="50"/>
      <c r="AZ168" s="50"/>
      <c r="BA168" s="50"/>
      <c r="BB168" s="50"/>
      <c r="BC168" s="1221"/>
      <c r="BD168" s="1251"/>
      <c r="BE168" s="306">
        <f t="shared" si="240"/>
        <v>0</v>
      </c>
      <c r="BF168" s="50"/>
      <c r="BG168" s="50"/>
      <c r="BH168" s="50"/>
      <c r="BI168" s="50"/>
      <c r="BJ168" s="50"/>
      <c r="BK168" s="50"/>
      <c r="BL168" s="1221"/>
      <c r="BM168" s="1254"/>
      <c r="BN168" s="306">
        <f t="shared" si="231"/>
        <v>0</v>
      </c>
      <c r="BO168" s="50"/>
      <c r="BP168" s="50"/>
      <c r="BQ168" s="50"/>
      <c r="BR168" s="50"/>
      <c r="BS168" s="50"/>
      <c r="BT168" s="50"/>
      <c r="BU168" s="1210"/>
      <c r="BV168" s="1211"/>
      <c r="BW168" s="1211"/>
      <c r="BX168" s="1211"/>
      <c r="BY168" s="1211"/>
      <c r="BZ168" s="1211"/>
      <c r="CA168" s="1211"/>
      <c r="CB168" s="1211"/>
      <c r="CC168" s="1212"/>
    </row>
    <row r="169" spans="1:81" s="58" customFormat="1" ht="40.15" customHeight="1" thickTop="1" x14ac:dyDescent="0.25">
      <c r="A169" s="37"/>
      <c r="B169" s="1321"/>
      <c r="C169" s="1324"/>
      <c r="D169" s="1096">
        <v>2201</v>
      </c>
      <c r="E169" s="1093" t="s">
        <v>3876</v>
      </c>
      <c r="F169" s="1093"/>
      <c r="G169" s="1093"/>
      <c r="H169" s="1093"/>
      <c r="I169" s="1093"/>
      <c r="J169" s="1219">
        <v>35</v>
      </c>
      <c r="K169" s="1216" t="str">
        <f>+[2]Metas!K41</f>
        <v>Docentes formados en competencias básicas y fortalecimiento de capacidades para mejores prácticas de aula, trabajo con poblaciones en condición de vulnerabilidad y educación en emergencia</v>
      </c>
      <c r="L169" s="1222">
        <v>750</v>
      </c>
      <c r="M169" s="1225">
        <v>750</v>
      </c>
      <c r="N169" s="1228"/>
      <c r="O169" s="1231"/>
      <c r="P169" s="1234"/>
      <c r="Q169" s="1237">
        <v>750</v>
      </c>
      <c r="R169" s="1219">
        <f t="shared" ref="R169" si="248">+$J169</f>
        <v>35</v>
      </c>
      <c r="S169" s="41" t="s">
        <v>4121</v>
      </c>
      <c r="T169" s="240" t="s">
        <v>3834</v>
      </c>
      <c r="U169" s="240" t="s">
        <v>3839</v>
      </c>
      <c r="V169" s="240" t="s">
        <v>3843</v>
      </c>
      <c r="W169" s="41" t="s">
        <v>4122</v>
      </c>
      <c r="X169" s="34">
        <v>44593</v>
      </c>
      <c r="Y169" s="34">
        <v>44631</v>
      </c>
      <c r="Z169" s="307"/>
      <c r="AA169" s="307"/>
      <c r="AB169" s="1219">
        <f t="shared" ref="AB169" si="249">+$J169</f>
        <v>35</v>
      </c>
      <c r="AC169" s="1240">
        <f t="shared" ref="AC169" si="250">+L169</f>
        <v>750</v>
      </c>
      <c r="AD169" s="308">
        <v>1000</v>
      </c>
      <c r="AE169" s="308">
        <v>1000</v>
      </c>
      <c r="AF169" s="308">
        <f t="shared" si="220"/>
        <v>0</v>
      </c>
      <c r="AG169" s="308">
        <f t="shared" si="220"/>
        <v>0</v>
      </c>
      <c r="AH169" s="308">
        <f t="shared" si="220"/>
        <v>0</v>
      </c>
      <c r="AI169" s="308">
        <f t="shared" si="220"/>
        <v>0</v>
      </c>
      <c r="AJ169" s="308">
        <f t="shared" si="215"/>
        <v>0</v>
      </c>
      <c r="AK169" s="1219">
        <f t="shared" ref="AK169" si="251">+$J169</f>
        <v>35</v>
      </c>
      <c r="AL169" s="1243">
        <f>+N169</f>
        <v>0</v>
      </c>
      <c r="AM169" s="308">
        <f t="shared" si="239"/>
        <v>0</v>
      </c>
      <c r="AN169" s="48"/>
      <c r="AO169" s="48"/>
      <c r="AP169" s="48"/>
      <c r="AQ169" s="48"/>
      <c r="AR169" s="48"/>
      <c r="AS169" s="48"/>
      <c r="AT169" s="1219">
        <f t="shared" ref="AT169" si="252">+$J169</f>
        <v>35</v>
      </c>
      <c r="AU169" s="1246">
        <f>+O169</f>
        <v>0</v>
      </c>
      <c r="AV169" s="308">
        <f t="shared" si="227"/>
        <v>0</v>
      </c>
      <c r="AW169" s="48"/>
      <c r="AX169" s="48"/>
      <c r="AY169" s="48"/>
      <c r="AZ169" s="48"/>
      <c r="BA169" s="48"/>
      <c r="BB169" s="48"/>
      <c r="BC169" s="1219">
        <f t="shared" ref="BC169" si="253">+$J169</f>
        <v>35</v>
      </c>
      <c r="BD169" s="1249">
        <f>+P169</f>
        <v>0</v>
      </c>
      <c r="BE169" s="308">
        <f t="shared" si="240"/>
        <v>0</v>
      </c>
      <c r="BF169" s="48"/>
      <c r="BG169" s="48"/>
      <c r="BH169" s="48"/>
      <c r="BI169" s="48"/>
      <c r="BJ169" s="48"/>
      <c r="BK169" s="48"/>
      <c r="BL169" s="1219">
        <f t="shared" ref="BL169" si="254">+$J169</f>
        <v>35</v>
      </c>
      <c r="BM169" s="1252">
        <f>+Q169</f>
        <v>750</v>
      </c>
      <c r="BN169" s="308">
        <v>1000</v>
      </c>
      <c r="BO169" s="48">
        <v>1000</v>
      </c>
      <c r="BP169" s="48"/>
      <c r="BQ169" s="48"/>
      <c r="BR169" s="48"/>
      <c r="BS169" s="48"/>
      <c r="BT169" s="48"/>
      <c r="BU169" s="1204"/>
      <c r="BV169" s="1205"/>
      <c r="BW169" s="1205"/>
      <c r="BX169" s="1205"/>
      <c r="BY169" s="1205"/>
      <c r="BZ169" s="1205"/>
      <c r="CA169" s="1205"/>
      <c r="CB169" s="1205"/>
      <c r="CC169" s="1206"/>
    </row>
    <row r="170" spans="1:81" s="58" customFormat="1" ht="40.15" customHeight="1" x14ac:dyDescent="0.25">
      <c r="A170" s="37"/>
      <c r="B170" s="1321"/>
      <c r="C170" s="1324"/>
      <c r="D170" s="1097"/>
      <c r="E170" s="1094"/>
      <c r="F170" s="1094"/>
      <c r="G170" s="1094"/>
      <c r="H170" s="1094"/>
      <c r="I170" s="1094"/>
      <c r="J170" s="1220"/>
      <c r="K170" s="1217"/>
      <c r="L170" s="1223"/>
      <c r="M170" s="1226"/>
      <c r="N170" s="1229"/>
      <c r="O170" s="1232"/>
      <c r="P170" s="1235"/>
      <c r="Q170" s="1238"/>
      <c r="R170" s="1220"/>
      <c r="S170" s="41" t="s">
        <v>3961</v>
      </c>
      <c r="T170" s="288" t="s">
        <v>3834</v>
      </c>
      <c r="U170" s="288" t="s">
        <v>3839</v>
      </c>
      <c r="V170" s="288" t="s">
        <v>3843</v>
      </c>
      <c r="W170" s="41" t="s">
        <v>4123</v>
      </c>
      <c r="X170" s="34">
        <v>44631</v>
      </c>
      <c r="Y170" s="34">
        <v>44862</v>
      </c>
      <c r="Z170" s="34"/>
      <c r="AA170" s="34"/>
      <c r="AB170" s="1220"/>
      <c r="AC170" s="1241"/>
      <c r="AD170" s="303">
        <f t="shared" ref="AD170:AJ244" si="255">+AM170+AV170+BE170+BN170</f>
        <v>0</v>
      </c>
      <c r="AE170" s="303">
        <f t="shared" si="255"/>
        <v>0</v>
      </c>
      <c r="AF170" s="303">
        <f t="shared" si="220"/>
        <v>0</v>
      </c>
      <c r="AG170" s="303">
        <f t="shared" si="220"/>
        <v>0</v>
      </c>
      <c r="AH170" s="303">
        <f t="shared" si="220"/>
        <v>0</v>
      </c>
      <c r="AI170" s="303">
        <f t="shared" si="220"/>
        <v>0</v>
      </c>
      <c r="AJ170" s="303">
        <f t="shared" si="215"/>
        <v>0</v>
      </c>
      <c r="AK170" s="1220"/>
      <c r="AL170" s="1244"/>
      <c r="AM170" s="303">
        <f t="shared" si="239"/>
        <v>0</v>
      </c>
      <c r="AN170" s="311"/>
      <c r="AO170" s="311"/>
      <c r="AP170" s="311"/>
      <c r="AQ170" s="311"/>
      <c r="AR170" s="311"/>
      <c r="AS170" s="311"/>
      <c r="AT170" s="1220"/>
      <c r="AU170" s="1247"/>
      <c r="AV170" s="303">
        <f t="shared" si="227"/>
        <v>0</v>
      </c>
      <c r="AW170" s="311"/>
      <c r="AX170" s="311"/>
      <c r="AY170" s="311"/>
      <c r="AZ170" s="311"/>
      <c r="BA170" s="311"/>
      <c r="BB170" s="311"/>
      <c r="BC170" s="1220"/>
      <c r="BD170" s="1250"/>
      <c r="BE170" s="303">
        <f t="shared" si="240"/>
        <v>0</v>
      </c>
      <c r="BF170" s="311"/>
      <c r="BG170" s="311"/>
      <c r="BH170" s="311"/>
      <c r="BI170" s="311"/>
      <c r="BJ170" s="311"/>
      <c r="BK170" s="311"/>
      <c r="BL170" s="1220"/>
      <c r="BM170" s="1253"/>
      <c r="BN170" s="303">
        <f t="shared" si="231"/>
        <v>0</v>
      </c>
      <c r="BO170" s="311"/>
      <c r="BP170" s="311"/>
      <c r="BQ170" s="311"/>
      <c r="BR170" s="311"/>
      <c r="BS170" s="311"/>
      <c r="BT170" s="311"/>
      <c r="BU170" s="1207"/>
      <c r="BV170" s="1208"/>
      <c r="BW170" s="1208"/>
      <c r="BX170" s="1208"/>
      <c r="BY170" s="1208"/>
      <c r="BZ170" s="1208"/>
      <c r="CA170" s="1208"/>
      <c r="CB170" s="1208"/>
      <c r="CC170" s="1209"/>
    </row>
    <row r="171" spans="1:81" s="58" customFormat="1" ht="40.15" customHeight="1" x14ac:dyDescent="0.25">
      <c r="A171" s="37"/>
      <c r="B171" s="1321"/>
      <c r="C171" s="1324"/>
      <c r="D171" s="1097"/>
      <c r="E171" s="1094"/>
      <c r="F171" s="1094"/>
      <c r="G171" s="1094"/>
      <c r="H171" s="1094"/>
      <c r="I171" s="1094"/>
      <c r="J171" s="1220"/>
      <c r="K171" s="1217"/>
      <c r="L171" s="1223"/>
      <c r="M171" s="1226"/>
      <c r="N171" s="1229"/>
      <c r="O171" s="1232"/>
      <c r="P171" s="1235"/>
      <c r="Q171" s="1238"/>
      <c r="R171" s="1220"/>
      <c r="S171" s="41" t="s">
        <v>4124</v>
      </c>
      <c r="T171" s="241" t="s">
        <v>3834</v>
      </c>
      <c r="U171" s="241" t="s">
        <v>3839</v>
      </c>
      <c r="V171" s="241" t="s">
        <v>3843</v>
      </c>
      <c r="W171" s="41" t="s">
        <v>4125</v>
      </c>
      <c r="X171" s="34">
        <v>44652</v>
      </c>
      <c r="Y171" s="34">
        <v>44895</v>
      </c>
      <c r="Z171" s="34"/>
      <c r="AA171" s="34"/>
      <c r="AB171" s="1220"/>
      <c r="AC171" s="1241"/>
      <c r="AD171" s="303"/>
      <c r="AE171" s="303"/>
      <c r="AF171" s="303"/>
      <c r="AG171" s="303"/>
      <c r="AH171" s="303"/>
      <c r="AI171" s="303"/>
      <c r="AJ171" s="303"/>
      <c r="AK171" s="1220"/>
      <c r="AL171" s="1244"/>
      <c r="AM171" s="303"/>
      <c r="AN171" s="311"/>
      <c r="AO171" s="311"/>
      <c r="AP171" s="311"/>
      <c r="AQ171" s="311"/>
      <c r="AR171" s="311"/>
      <c r="AS171" s="311"/>
      <c r="AT171" s="1220"/>
      <c r="AU171" s="1247"/>
      <c r="AV171" s="303"/>
      <c r="AW171" s="311"/>
      <c r="AX171" s="311"/>
      <c r="AY171" s="311"/>
      <c r="AZ171" s="311"/>
      <c r="BA171" s="311"/>
      <c r="BB171" s="311"/>
      <c r="BC171" s="1220"/>
      <c r="BD171" s="1250"/>
      <c r="BE171" s="303"/>
      <c r="BF171" s="311"/>
      <c r="BG171" s="311"/>
      <c r="BH171" s="311"/>
      <c r="BI171" s="311"/>
      <c r="BJ171" s="311"/>
      <c r="BK171" s="311"/>
      <c r="BL171" s="1220"/>
      <c r="BM171" s="1253"/>
      <c r="BN171" s="303"/>
      <c r="BO171" s="311"/>
      <c r="BP171" s="311"/>
      <c r="BQ171" s="311"/>
      <c r="BR171" s="311"/>
      <c r="BS171" s="311"/>
      <c r="BT171" s="311"/>
      <c r="BU171" s="259"/>
      <c r="BV171" s="260"/>
      <c r="BW171" s="260"/>
      <c r="BX171" s="260"/>
      <c r="BY171" s="260"/>
      <c r="BZ171" s="260"/>
      <c r="CA171" s="260"/>
      <c r="CB171" s="260"/>
      <c r="CC171" s="272"/>
    </row>
    <row r="172" spans="1:81" s="58" customFormat="1" ht="40.15" customHeight="1" x14ac:dyDescent="0.25">
      <c r="A172" s="37"/>
      <c r="B172" s="1321"/>
      <c r="C172" s="1324"/>
      <c r="D172" s="1097"/>
      <c r="E172" s="1094"/>
      <c r="F172" s="1094"/>
      <c r="G172" s="1094"/>
      <c r="H172" s="1094"/>
      <c r="I172" s="1094"/>
      <c r="J172" s="1220"/>
      <c r="K172" s="1217"/>
      <c r="L172" s="1223"/>
      <c r="M172" s="1226"/>
      <c r="N172" s="1229"/>
      <c r="O172" s="1232"/>
      <c r="P172" s="1235"/>
      <c r="Q172" s="1238"/>
      <c r="R172" s="1220"/>
      <c r="S172" s="41" t="s">
        <v>3967</v>
      </c>
      <c r="T172" s="241" t="s">
        <v>3834</v>
      </c>
      <c r="U172" s="241" t="s">
        <v>3839</v>
      </c>
      <c r="V172" s="241" t="s">
        <v>3843</v>
      </c>
      <c r="W172" s="41" t="s">
        <v>4126</v>
      </c>
      <c r="X172" s="34">
        <v>44652</v>
      </c>
      <c r="Y172" s="34">
        <v>44925</v>
      </c>
      <c r="Z172" s="34"/>
      <c r="AA172" s="34"/>
      <c r="AB172" s="1220"/>
      <c r="AC172" s="1241"/>
      <c r="AD172" s="303">
        <f t="shared" si="255"/>
        <v>0</v>
      </c>
      <c r="AE172" s="303">
        <f t="shared" si="255"/>
        <v>0</v>
      </c>
      <c r="AF172" s="303">
        <f t="shared" si="255"/>
        <v>0</v>
      </c>
      <c r="AG172" s="303">
        <f t="shared" si="255"/>
        <v>0</v>
      </c>
      <c r="AH172" s="303">
        <f t="shared" si="255"/>
        <v>0</v>
      </c>
      <c r="AI172" s="303">
        <f t="shared" si="255"/>
        <v>0</v>
      </c>
      <c r="AJ172" s="303">
        <f t="shared" si="215"/>
        <v>0</v>
      </c>
      <c r="AK172" s="1220"/>
      <c r="AL172" s="1244"/>
      <c r="AM172" s="303">
        <f t="shared" si="239"/>
        <v>0</v>
      </c>
      <c r="AN172" s="311"/>
      <c r="AO172" s="311"/>
      <c r="AP172" s="311"/>
      <c r="AQ172" s="311"/>
      <c r="AR172" s="311"/>
      <c r="AS172" s="311"/>
      <c r="AT172" s="1220"/>
      <c r="AU172" s="1247"/>
      <c r="AV172" s="303">
        <f t="shared" si="227"/>
        <v>0</v>
      </c>
      <c r="AW172" s="311"/>
      <c r="AX172" s="311"/>
      <c r="AY172" s="311"/>
      <c r="AZ172" s="311"/>
      <c r="BA172" s="311"/>
      <c r="BB172" s="311"/>
      <c r="BC172" s="1220"/>
      <c r="BD172" s="1250"/>
      <c r="BE172" s="303">
        <f t="shared" si="240"/>
        <v>0</v>
      </c>
      <c r="BF172" s="311"/>
      <c r="BG172" s="311"/>
      <c r="BH172" s="311"/>
      <c r="BI172" s="311"/>
      <c r="BJ172" s="311"/>
      <c r="BK172" s="311"/>
      <c r="BL172" s="1220"/>
      <c r="BM172" s="1253"/>
      <c r="BN172" s="303">
        <f t="shared" si="231"/>
        <v>0</v>
      </c>
      <c r="BO172" s="311"/>
      <c r="BP172" s="311"/>
      <c r="BQ172" s="311"/>
      <c r="BR172" s="311"/>
      <c r="BS172" s="311"/>
      <c r="BT172" s="311"/>
      <c r="BU172" s="1207"/>
      <c r="BV172" s="1208"/>
      <c r="BW172" s="1208"/>
      <c r="BX172" s="1208"/>
      <c r="BY172" s="1208"/>
      <c r="BZ172" s="1208"/>
      <c r="CA172" s="1208"/>
      <c r="CB172" s="1208"/>
      <c r="CC172" s="1209"/>
    </row>
    <row r="173" spans="1:81" s="58" customFormat="1" ht="40.15" customHeight="1" thickBot="1" x14ac:dyDescent="0.3">
      <c r="A173" s="37"/>
      <c r="B173" s="1321"/>
      <c r="C173" s="1324"/>
      <c r="D173" s="1098"/>
      <c r="E173" s="1095"/>
      <c r="F173" s="1095"/>
      <c r="G173" s="1095"/>
      <c r="H173" s="1095"/>
      <c r="I173" s="1095"/>
      <c r="J173" s="1221"/>
      <c r="K173" s="1218"/>
      <c r="L173" s="1224"/>
      <c r="M173" s="1227"/>
      <c r="N173" s="1230"/>
      <c r="O173" s="1233"/>
      <c r="P173" s="1236"/>
      <c r="Q173" s="1239"/>
      <c r="R173" s="1221"/>
      <c r="S173" s="326" t="s">
        <v>4127</v>
      </c>
      <c r="T173" s="242" t="s">
        <v>3834</v>
      </c>
      <c r="U173" s="242" t="s">
        <v>3839</v>
      </c>
      <c r="V173" s="242" t="s">
        <v>3843</v>
      </c>
      <c r="W173" s="326" t="s">
        <v>4128</v>
      </c>
      <c r="X173" s="325">
        <v>44914</v>
      </c>
      <c r="Y173" s="325">
        <v>44917</v>
      </c>
      <c r="Z173" s="305"/>
      <c r="AA173" s="305"/>
      <c r="AB173" s="1221"/>
      <c r="AC173" s="1242"/>
      <c r="AD173" s="306">
        <f t="shared" si="255"/>
        <v>0</v>
      </c>
      <c r="AE173" s="306">
        <f t="shared" si="255"/>
        <v>0</v>
      </c>
      <c r="AF173" s="306">
        <f t="shared" si="255"/>
        <v>0</v>
      </c>
      <c r="AG173" s="306">
        <f t="shared" si="255"/>
        <v>0</v>
      </c>
      <c r="AH173" s="306">
        <f t="shared" si="255"/>
        <v>0</v>
      </c>
      <c r="AI173" s="306">
        <f t="shared" si="255"/>
        <v>0</v>
      </c>
      <c r="AJ173" s="306">
        <f t="shared" si="215"/>
        <v>0</v>
      </c>
      <c r="AK173" s="1221"/>
      <c r="AL173" s="1245"/>
      <c r="AM173" s="306">
        <f t="shared" si="239"/>
        <v>0</v>
      </c>
      <c r="AN173" s="50"/>
      <c r="AO173" s="50"/>
      <c r="AP173" s="50"/>
      <c r="AQ173" s="50"/>
      <c r="AR173" s="50"/>
      <c r="AS173" s="50"/>
      <c r="AT173" s="1221"/>
      <c r="AU173" s="1248"/>
      <c r="AV173" s="306">
        <f t="shared" si="227"/>
        <v>0</v>
      </c>
      <c r="AW173" s="50"/>
      <c r="AX173" s="50"/>
      <c r="AY173" s="50"/>
      <c r="AZ173" s="50"/>
      <c r="BA173" s="50"/>
      <c r="BB173" s="50"/>
      <c r="BC173" s="1221"/>
      <c r="BD173" s="1251"/>
      <c r="BE173" s="306">
        <f t="shared" si="240"/>
        <v>0</v>
      </c>
      <c r="BF173" s="50"/>
      <c r="BG173" s="50"/>
      <c r="BH173" s="50"/>
      <c r="BI173" s="50"/>
      <c r="BJ173" s="50"/>
      <c r="BK173" s="50"/>
      <c r="BL173" s="1221"/>
      <c r="BM173" s="1254"/>
      <c r="BN173" s="306">
        <f t="shared" si="231"/>
        <v>0</v>
      </c>
      <c r="BO173" s="50"/>
      <c r="BP173" s="50"/>
      <c r="BQ173" s="50"/>
      <c r="BR173" s="50"/>
      <c r="BS173" s="50"/>
      <c r="BT173" s="50"/>
      <c r="BU173" s="1210"/>
      <c r="BV173" s="1211"/>
      <c r="BW173" s="1211"/>
      <c r="BX173" s="1211"/>
      <c r="BY173" s="1211"/>
      <c r="BZ173" s="1211"/>
      <c r="CA173" s="1211"/>
      <c r="CB173" s="1211"/>
      <c r="CC173" s="1212"/>
    </row>
    <row r="174" spans="1:81" s="58" customFormat="1" ht="40.15" customHeight="1" thickTop="1" x14ac:dyDescent="0.25">
      <c r="A174" s="37"/>
      <c r="B174" s="1321"/>
      <c r="C174" s="1324"/>
      <c r="D174" s="1096">
        <v>2201</v>
      </c>
      <c r="E174" s="1093" t="s">
        <v>3876</v>
      </c>
      <c r="F174" s="1093"/>
      <c r="G174" s="1093"/>
      <c r="H174" s="1093"/>
      <c r="I174" s="1093"/>
      <c r="J174" s="1219">
        <v>36</v>
      </c>
      <c r="K174" s="1216" t="str">
        <f>+[2]Metas!K42</f>
        <v>Docentes apoyados con Becas para formación posgradual</v>
      </c>
      <c r="L174" s="1222">
        <v>20</v>
      </c>
      <c r="M174" s="1225">
        <v>20</v>
      </c>
      <c r="N174" s="1228"/>
      <c r="O174" s="1231"/>
      <c r="P174" s="1234"/>
      <c r="Q174" s="1237">
        <v>20</v>
      </c>
      <c r="R174" s="1219">
        <f t="shared" ref="R174" si="256">+$J174</f>
        <v>36</v>
      </c>
      <c r="S174" s="41" t="s">
        <v>4129</v>
      </c>
      <c r="T174" s="240" t="s">
        <v>3834</v>
      </c>
      <c r="U174" s="240" t="s">
        <v>3839</v>
      </c>
      <c r="V174" s="240" t="s">
        <v>3843</v>
      </c>
      <c r="W174" s="41" t="s">
        <v>4130</v>
      </c>
      <c r="X174" s="34">
        <v>44713</v>
      </c>
      <c r="Y174" s="34">
        <v>44771</v>
      </c>
      <c r="Z174" s="307"/>
      <c r="AA174" s="307"/>
      <c r="AB174" s="1219">
        <f t="shared" ref="AB174" si="257">+$J174</f>
        <v>36</v>
      </c>
      <c r="AC174" s="1240">
        <f t="shared" ref="AC174" si="258">+L174</f>
        <v>20</v>
      </c>
      <c r="AD174" s="308">
        <v>172</v>
      </c>
      <c r="AE174" s="308">
        <v>143</v>
      </c>
      <c r="AF174" s="308">
        <f t="shared" si="255"/>
        <v>0</v>
      </c>
      <c r="AG174" s="308">
        <f t="shared" si="255"/>
        <v>0</v>
      </c>
      <c r="AH174" s="308">
        <f t="shared" si="255"/>
        <v>0</v>
      </c>
      <c r="AI174" s="308">
        <f t="shared" si="255"/>
        <v>0</v>
      </c>
      <c r="AJ174" s="308">
        <v>29</v>
      </c>
      <c r="AK174" s="1219">
        <f t="shared" ref="AK174" si="259">+$J174</f>
        <v>36</v>
      </c>
      <c r="AL174" s="1243">
        <f>+N174</f>
        <v>0</v>
      </c>
      <c r="AM174" s="308">
        <f t="shared" si="239"/>
        <v>0</v>
      </c>
      <c r="AN174" s="48"/>
      <c r="AO174" s="48"/>
      <c r="AP174" s="48"/>
      <c r="AQ174" s="48"/>
      <c r="AR174" s="48"/>
      <c r="AS174" s="48"/>
      <c r="AT174" s="1219">
        <f t="shared" ref="AT174" si="260">+$J174</f>
        <v>36</v>
      </c>
      <c r="AU174" s="1246">
        <f>+O174</f>
        <v>0</v>
      </c>
      <c r="AV174" s="308">
        <f t="shared" si="227"/>
        <v>0</v>
      </c>
      <c r="AW174" s="48"/>
      <c r="AX174" s="48"/>
      <c r="AY174" s="48"/>
      <c r="AZ174" s="48"/>
      <c r="BA174" s="48"/>
      <c r="BB174" s="48"/>
      <c r="BC174" s="1219">
        <f t="shared" ref="BC174" si="261">+$J174</f>
        <v>36</v>
      </c>
      <c r="BD174" s="1249">
        <f>+P174</f>
        <v>0</v>
      </c>
      <c r="BE174" s="308">
        <f t="shared" si="240"/>
        <v>0</v>
      </c>
      <c r="BF174" s="48"/>
      <c r="BG174" s="48"/>
      <c r="BH174" s="48"/>
      <c r="BI174" s="48"/>
      <c r="BJ174" s="48"/>
      <c r="BK174" s="48"/>
      <c r="BL174" s="1219">
        <f t="shared" ref="BL174" si="262">+$J174</f>
        <v>36</v>
      </c>
      <c r="BM174" s="1252">
        <f>+Q174</f>
        <v>20</v>
      </c>
      <c r="BN174" s="308">
        <v>172</v>
      </c>
      <c r="BO174" s="48">
        <v>143</v>
      </c>
      <c r="BP174" s="48"/>
      <c r="BQ174" s="48"/>
      <c r="BR174" s="48"/>
      <c r="BS174" s="48"/>
      <c r="BT174" s="48">
        <v>29</v>
      </c>
      <c r="BU174" s="1204"/>
      <c r="BV174" s="1205"/>
      <c r="BW174" s="1205"/>
      <c r="BX174" s="1205"/>
      <c r="BY174" s="1205"/>
      <c r="BZ174" s="1205"/>
      <c r="CA174" s="1205"/>
      <c r="CB174" s="1205"/>
      <c r="CC174" s="1206"/>
    </row>
    <row r="175" spans="1:81" s="58" customFormat="1" ht="40.15" customHeight="1" x14ac:dyDescent="0.25">
      <c r="A175" s="37"/>
      <c r="B175" s="1321"/>
      <c r="C175" s="1324"/>
      <c r="D175" s="1097"/>
      <c r="E175" s="1094"/>
      <c r="F175" s="1094"/>
      <c r="G175" s="1094"/>
      <c r="H175" s="1094"/>
      <c r="I175" s="1094"/>
      <c r="J175" s="1220"/>
      <c r="K175" s="1217"/>
      <c r="L175" s="1223"/>
      <c r="M175" s="1226"/>
      <c r="N175" s="1229"/>
      <c r="O175" s="1232"/>
      <c r="P175" s="1235"/>
      <c r="Q175" s="1238"/>
      <c r="R175" s="1220"/>
      <c r="S175" s="41" t="s">
        <v>4131</v>
      </c>
      <c r="T175" s="241" t="s">
        <v>3834</v>
      </c>
      <c r="U175" s="241" t="s">
        <v>3839</v>
      </c>
      <c r="V175" s="241" t="s">
        <v>3843</v>
      </c>
      <c r="W175" s="41" t="s">
        <v>4132</v>
      </c>
      <c r="X175" s="34">
        <v>44713</v>
      </c>
      <c r="Y175" s="34">
        <v>44771</v>
      </c>
      <c r="Z175" s="34"/>
      <c r="AA175" s="34"/>
      <c r="AB175" s="1220"/>
      <c r="AC175" s="1241"/>
      <c r="AD175" s="303">
        <f t="shared" si="255"/>
        <v>0</v>
      </c>
      <c r="AE175" s="303">
        <f t="shared" si="255"/>
        <v>0</v>
      </c>
      <c r="AF175" s="303">
        <f t="shared" si="255"/>
        <v>0</v>
      </c>
      <c r="AG175" s="303">
        <f t="shared" si="255"/>
        <v>0</v>
      </c>
      <c r="AH175" s="303">
        <f t="shared" si="255"/>
        <v>0</v>
      </c>
      <c r="AI175" s="303">
        <f t="shared" si="255"/>
        <v>0</v>
      </c>
      <c r="AJ175" s="303">
        <f t="shared" si="215"/>
        <v>0</v>
      </c>
      <c r="AK175" s="1220"/>
      <c r="AL175" s="1244"/>
      <c r="AM175" s="303">
        <f t="shared" si="239"/>
        <v>0</v>
      </c>
      <c r="AN175" s="311"/>
      <c r="AO175" s="311"/>
      <c r="AP175" s="311"/>
      <c r="AQ175" s="311"/>
      <c r="AR175" s="311"/>
      <c r="AS175" s="311"/>
      <c r="AT175" s="1220"/>
      <c r="AU175" s="1247"/>
      <c r="AV175" s="303">
        <f t="shared" si="227"/>
        <v>0</v>
      </c>
      <c r="AW175" s="311"/>
      <c r="AX175" s="311"/>
      <c r="AY175" s="311"/>
      <c r="AZ175" s="311"/>
      <c r="BA175" s="311"/>
      <c r="BB175" s="311"/>
      <c r="BC175" s="1220"/>
      <c r="BD175" s="1250"/>
      <c r="BE175" s="303">
        <f t="shared" si="240"/>
        <v>0</v>
      </c>
      <c r="BF175" s="311"/>
      <c r="BG175" s="311"/>
      <c r="BH175" s="311"/>
      <c r="BI175" s="311"/>
      <c r="BJ175" s="311"/>
      <c r="BK175" s="311"/>
      <c r="BL175" s="1220"/>
      <c r="BM175" s="1253"/>
      <c r="BN175" s="303">
        <f t="shared" si="231"/>
        <v>0</v>
      </c>
      <c r="BO175" s="311"/>
      <c r="BP175" s="311"/>
      <c r="BQ175" s="311"/>
      <c r="BR175" s="311"/>
      <c r="BS175" s="311"/>
      <c r="BT175" s="311"/>
      <c r="BU175" s="1207"/>
      <c r="BV175" s="1208"/>
      <c r="BW175" s="1208"/>
      <c r="BX175" s="1208"/>
      <c r="BY175" s="1208"/>
      <c r="BZ175" s="1208"/>
      <c r="CA175" s="1208"/>
      <c r="CB175" s="1208"/>
      <c r="CC175" s="1209"/>
    </row>
    <row r="176" spans="1:81" s="58" customFormat="1" ht="40.15" customHeight="1" x14ac:dyDescent="0.25">
      <c r="A176" s="37"/>
      <c r="B176" s="1321"/>
      <c r="C176" s="1324"/>
      <c r="D176" s="1097"/>
      <c r="E176" s="1094"/>
      <c r="F176" s="1094"/>
      <c r="G176" s="1094"/>
      <c r="H176" s="1094"/>
      <c r="I176" s="1094"/>
      <c r="J176" s="1220"/>
      <c r="K176" s="1217"/>
      <c r="L176" s="1223"/>
      <c r="M176" s="1226"/>
      <c r="N176" s="1229"/>
      <c r="O176" s="1232"/>
      <c r="P176" s="1235"/>
      <c r="Q176" s="1238"/>
      <c r="R176" s="1220"/>
      <c r="S176" s="41" t="s">
        <v>4133</v>
      </c>
      <c r="T176" s="241" t="s">
        <v>3834</v>
      </c>
      <c r="U176" s="241" t="s">
        <v>3839</v>
      </c>
      <c r="V176" s="241" t="s">
        <v>3843</v>
      </c>
      <c r="W176" s="41" t="s">
        <v>4134</v>
      </c>
      <c r="X176" s="34">
        <v>44747</v>
      </c>
      <c r="Y176" s="34">
        <v>44834</v>
      </c>
      <c r="Z176" s="34"/>
      <c r="AA176" s="34"/>
      <c r="AB176" s="1220"/>
      <c r="AC176" s="1241"/>
      <c r="AD176" s="303">
        <f t="shared" si="255"/>
        <v>0</v>
      </c>
      <c r="AE176" s="303">
        <f t="shared" si="255"/>
        <v>0</v>
      </c>
      <c r="AF176" s="303">
        <f t="shared" si="255"/>
        <v>0</v>
      </c>
      <c r="AG176" s="303">
        <f t="shared" si="255"/>
        <v>0</v>
      </c>
      <c r="AH176" s="303">
        <f t="shared" si="255"/>
        <v>0</v>
      </c>
      <c r="AI176" s="303">
        <f t="shared" si="255"/>
        <v>0</v>
      </c>
      <c r="AJ176" s="303">
        <f t="shared" si="215"/>
        <v>0</v>
      </c>
      <c r="AK176" s="1220"/>
      <c r="AL176" s="1244"/>
      <c r="AM176" s="303">
        <f t="shared" si="239"/>
        <v>0</v>
      </c>
      <c r="AN176" s="311"/>
      <c r="AO176" s="311"/>
      <c r="AP176" s="311"/>
      <c r="AQ176" s="311"/>
      <c r="AR176" s="311"/>
      <c r="AS176" s="311"/>
      <c r="AT176" s="1220"/>
      <c r="AU176" s="1247"/>
      <c r="AV176" s="303">
        <f t="shared" si="227"/>
        <v>0</v>
      </c>
      <c r="AW176" s="311"/>
      <c r="AX176" s="311"/>
      <c r="AY176" s="311"/>
      <c r="AZ176" s="311"/>
      <c r="BA176" s="311"/>
      <c r="BB176" s="311"/>
      <c r="BC176" s="1220"/>
      <c r="BD176" s="1250"/>
      <c r="BE176" s="303">
        <f t="shared" si="240"/>
        <v>0</v>
      </c>
      <c r="BF176" s="311"/>
      <c r="BG176" s="311"/>
      <c r="BH176" s="311"/>
      <c r="BI176" s="311"/>
      <c r="BJ176" s="311"/>
      <c r="BK176" s="311"/>
      <c r="BL176" s="1220"/>
      <c r="BM176" s="1253"/>
      <c r="BN176" s="303">
        <f t="shared" si="231"/>
        <v>0</v>
      </c>
      <c r="BO176" s="311"/>
      <c r="BP176" s="311"/>
      <c r="BQ176" s="311"/>
      <c r="BR176" s="311"/>
      <c r="BS176" s="311"/>
      <c r="BT176" s="311"/>
      <c r="BU176" s="1207"/>
      <c r="BV176" s="1208"/>
      <c r="BW176" s="1208"/>
      <c r="BX176" s="1208"/>
      <c r="BY176" s="1208"/>
      <c r="BZ176" s="1208"/>
      <c r="CA176" s="1208"/>
      <c r="CB176" s="1208"/>
      <c r="CC176" s="1209"/>
    </row>
    <row r="177" spans="1:81" s="58" customFormat="1" ht="40.15" customHeight="1" thickBot="1" x14ac:dyDescent="0.3">
      <c r="A177" s="37"/>
      <c r="B177" s="1321"/>
      <c r="C177" s="1325"/>
      <c r="D177" s="1098"/>
      <c r="E177" s="1095"/>
      <c r="F177" s="1095"/>
      <c r="G177" s="1095"/>
      <c r="H177" s="1095"/>
      <c r="I177" s="1095"/>
      <c r="J177" s="1221"/>
      <c r="K177" s="1218"/>
      <c r="L177" s="1224"/>
      <c r="M177" s="1227"/>
      <c r="N177" s="1230"/>
      <c r="O177" s="1233"/>
      <c r="P177" s="1236"/>
      <c r="Q177" s="1239"/>
      <c r="R177" s="1221"/>
      <c r="S177" s="326" t="s">
        <v>4135</v>
      </c>
      <c r="T177" s="242" t="s">
        <v>3834</v>
      </c>
      <c r="U177" s="242" t="s">
        <v>3839</v>
      </c>
      <c r="V177" s="242" t="s">
        <v>3843</v>
      </c>
      <c r="W177" s="326" t="s">
        <v>4136</v>
      </c>
      <c r="X177" s="325">
        <v>44774</v>
      </c>
      <c r="Y177" s="325">
        <v>44925</v>
      </c>
      <c r="Z177" s="305"/>
      <c r="AA177" s="305"/>
      <c r="AB177" s="1221"/>
      <c r="AC177" s="1242"/>
      <c r="AD177" s="306">
        <f t="shared" si="255"/>
        <v>0</v>
      </c>
      <c r="AE177" s="306">
        <f t="shared" si="255"/>
        <v>0</v>
      </c>
      <c r="AF177" s="306">
        <f t="shared" si="255"/>
        <v>0</v>
      </c>
      <c r="AG177" s="306">
        <f t="shared" si="255"/>
        <v>0</v>
      </c>
      <c r="AH177" s="306">
        <f t="shared" si="255"/>
        <v>0</v>
      </c>
      <c r="AI177" s="306">
        <f t="shared" si="255"/>
        <v>0</v>
      </c>
      <c r="AJ177" s="306">
        <f t="shared" si="215"/>
        <v>0</v>
      </c>
      <c r="AK177" s="1221"/>
      <c r="AL177" s="1245"/>
      <c r="AM177" s="306">
        <f t="shared" si="239"/>
        <v>0</v>
      </c>
      <c r="AN177" s="50"/>
      <c r="AO177" s="50"/>
      <c r="AP177" s="50"/>
      <c r="AQ177" s="50"/>
      <c r="AR177" s="50"/>
      <c r="AS177" s="50"/>
      <c r="AT177" s="1221"/>
      <c r="AU177" s="1248"/>
      <c r="AV177" s="306">
        <f t="shared" si="227"/>
        <v>0</v>
      </c>
      <c r="AW177" s="50"/>
      <c r="AX177" s="50"/>
      <c r="AY177" s="50"/>
      <c r="AZ177" s="50"/>
      <c r="BA177" s="50"/>
      <c r="BB177" s="50"/>
      <c r="BC177" s="1221"/>
      <c r="BD177" s="1251"/>
      <c r="BE177" s="306">
        <f t="shared" si="240"/>
        <v>0</v>
      </c>
      <c r="BF177" s="50"/>
      <c r="BG177" s="50"/>
      <c r="BH177" s="50"/>
      <c r="BI177" s="50"/>
      <c r="BJ177" s="50"/>
      <c r="BK177" s="50"/>
      <c r="BL177" s="1221"/>
      <c r="BM177" s="1254"/>
      <c r="BN177" s="306">
        <f t="shared" si="231"/>
        <v>0</v>
      </c>
      <c r="BO177" s="50"/>
      <c r="BP177" s="50"/>
      <c r="BQ177" s="50"/>
      <c r="BR177" s="50"/>
      <c r="BS177" s="50"/>
      <c r="BT177" s="50"/>
      <c r="BU177" s="1210"/>
      <c r="BV177" s="1211"/>
      <c r="BW177" s="1211"/>
      <c r="BX177" s="1211"/>
      <c r="BY177" s="1211"/>
      <c r="BZ177" s="1211"/>
      <c r="CA177" s="1211"/>
      <c r="CB177" s="1211"/>
      <c r="CC177" s="1212"/>
    </row>
    <row r="178" spans="1:81" s="58" customFormat="1" ht="40.15" customHeight="1" thickTop="1" x14ac:dyDescent="0.25">
      <c r="A178" s="37"/>
      <c r="B178" s="1321"/>
      <c r="C178" s="1326" t="s">
        <v>70</v>
      </c>
      <c r="D178" s="1096">
        <v>2201</v>
      </c>
      <c r="E178" s="1093" t="s">
        <v>3876</v>
      </c>
      <c r="F178" s="1093"/>
      <c r="G178" s="1093"/>
      <c r="H178" s="1093"/>
      <c r="I178" s="1093"/>
      <c r="J178" s="1219">
        <v>37</v>
      </c>
      <c r="K178" s="1216" t="str">
        <f>+[2]Metas!K43</f>
        <v>% de establecimientos educativos con PEI y PEC fortalecidos</v>
      </c>
      <c r="L178" s="1222">
        <v>35</v>
      </c>
      <c r="M178" s="1225">
        <f>SUM(N178:Q178)</f>
        <v>35</v>
      </c>
      <c r="N178" s="1228"/>
      <c r="O178" s="1231"/>
      <c r="P178" s="1234"/>
      <c r="Q178" s="1237">
        <v>35</v>
      </c>
      <c r="R178" s="1219">
        <f t="shared" ref="R178" si="263">+$J178</f>
        <v>37</v>
      </c>
      <c r="S178" s="327" t="s">
        <v>4137</v>
      </c>
      <c r="T178" s="240" t="s">
        <v>3834</v>
      </c>
      <c r="U178" s="240" t="s">
        <v>3839</v>
      </c>
      <c r="V178" s="240" t="s">
        <v>3843</v>
      </c>
      <c r="W178" s="327" t="s">
        <v>4138</v>
      </c>
      <c r="X178" s="307">
        <v>44578</v>
      </c>
      <c r="Y178" s="307">
        <v>44891</v>
      </c>
      <c r="Z178" s="307"/>
      <c r="AA178" s="307"/>
      <c r="AB178" s="1219">
        <f t="shared" ref="AB178:AB269" si="264">+$J178</f>
        <v>37</v>
      </c>
      <c r="AC178" s="1240">
        <f t="shared" ref="AC178" si="265">+L178</f>
        <v>35</v>
      </c>
      <c r="AD178" s="308">
        <v>25</v>
      </c>
      <c r="AE178" s="308">
        <v>25</v>
      </c>
      <c r="AF178" s="308">
        <f t="shared" si="255"/>
        <v>0</v>
      </c>
      <c r="AG178" s="308">
        <f t="shared" si="255"/>
        <v>0</v>
      </c>
      <c r="AH178" s="308">
        <f t="shared" si="255"/>
        <v>0</v>
      </c>
      <c r="AI178" s="308">
        <f t="shared" si="255"/>
        <v>0</v>
      </c>
      <c r="AJ178" s="308">
        <f t="shared" si="215"/>
        <v>0</v>
      </c>
      <c r="AK178" s="1219">
        <f t="shared" ref="AK178:AK269" si="266">+$J178</f>
        <v>37</v>
      </c>
      <c r="AL178" s="1243">
        <f>+N178</f>
        <v>0</v>
      </c>
      <c r="AM178" s="308">
        <f t="shared" si="239"/>
        <v>0</v>
      </c>
      <c r="AN178" s="48"/>
      <c r="AO178" s="48"/>
      <c r="AP178" s="48"/>
      <c r="AQ178" s="48"/>
      <c r="AR178" s="48"/>
      <c r="AS178" s="48"/>
      <c r="AT178" s="1219">
        <f t="shared" ref="AT178:AT269" si="267">+$J178</f>
        <v>37</v>
      </c>
      <c r="AU178" s="1246">
        <f>+O178</f>
        <v>0</v>
      </c>
      <c r="AV178" s="308">
        <f t="shared" si="227"/>
        <v>0</v>
      </c>
      <c r="AW178" s="48"/>
      <c r="AX178" s="48"/>
      <c r="AY178" s="48"/>
      <c r="AZ178" s="48"/>
      <c r="BA178" s="48"/>
      <c r="BB178" s="48"/>
      <c r="BC178" s="1219">
        <f t="shared" ref="BC178:BC269" si="268">+$J178</f>
        <v>37</v>
      </c>
      <c r="BD178" s="1249">
        <f>+P178</f>
        <v>0</v>
      </c>
      <c r="BE178" s="308">
        <f t="shared" si="240"/>
        <v>0</v>
      </c>
      <c r="BF178" s="48"/>
      <c r="BG178" s="48"/>
      <c r="BH178" s="48"/>
      <c r="BI178" s="48"/>
      <c r="BJ178" s="48"/>
      <c r="BK178" s="48"/>
      <c r="BL178" s="1219">
        <f t="shared" ref="BL178:BL269" si="269">+$J178</f>
        <v>37</v>
      </c>
      <c r="BM178" s="1252">
        <f>+Q178</f>
        <v>35</v>
      </c>
      <c r="BN178" s="308">
        <v>25</v>
      </c>
      <c r="BO178" s="48">
        <v>25</v>
      </c>
      <c r="BP178" s="48"/>
      <c r="BQ178" s="48"/>
      <c r="BR178" s="48"/>
      <c r="BS178" s="48"/>
      <c r="BT178" s="48"/>
      <c r="BU178" s="1204"/>
      <c r="BV178" s="1205"/>
      <c r="BW178" s="1205"/>
      <c r="BX178" s="1205"/>
      <c r="BY178" s="1205"/>
      <c r="BZ178" s="1205"/>
      <c r="CA178" s="1205"/>
      <c r="CB178" s="1205"/>
      <c r="CC178" s="1206"/>
    </row>
    <row r="179" spans="1:81" s="58" customFormat="1" ht="40.15" customHeight="1" x14ac:dyDescent="0.25">
      <c r="A179" s="37"/>
      <c r="B179" s="1321"/>
      <c r="C179" s="1327"/>
      <c r="D179" s="1097"/>
      <c r="E179" s="1094"/>
      <c r="F179" s="1094"/>
      <c r="G179" s="1094"/>
      <c r="H179" s="1094"/>
      <c r="I179" s="1094"/>
      <c r="J179" s="1220"/>
      <c r="K179" s="1217"/>
      <c r="L179" s="1223"/>
      <c r="M179" s="1226"/>
      <c r="N179" s="1229"/>
      <c r="O179" s="1232"/>
      <c r="P179" s="1235"/>
      <c r="Q179" s="1238"/>
      <c r="R179" s="1220"/>
      <c r="S179" s="328" t="s">
        <v>4139</v>
      </c>
      <c r="T179" s="241" t="s">
        <v>3834</v>
      </c>
      <c r="U179" s="241" t="s">
        <v>3839</v>
      </c>
      <c r="V179" s="241" t="s">
        <v>3843</v>
      </c>
      <c r="W179" s="328" t="s">
        <v>4140</v>
      </c>
      <c r="X179" s="34">
        <v>44593</v>
      </c>
      <c r="Y179" s="34">
        <v>44607</v>
      </c>
      <c r="Z179" s="34"/>
      <c r="AA179" s="34"/>
      <c r="AB179" s="1220"/>
      <c r="AC179" s="1241"/>
      <c r="AD179" s="303">
        <f t="shared" si="255"/>
        <v>0</v>
      </c>
      <c r="AE179" s="303">
        <f t="shared" si="255"/>
        <v>0</v>
      </c>
      <c r="AF179" s="303">
        <f t="shared" si="255"/>
        <v>0</v>
      </c>
      <c r="AG179" s="303">
        <f t="shared" si="255"/>
        <v>0</v>
      </c>
      <c r="AH179" s="303">
        <f t="shared" si="255"/>
        <v>0</v>
      </c>
      <c r="AI179" s="303">
        <f t="shared" si="255"/>
        <v>0</v>
      </c>
      <c r="AJ179" s="303">
        <f t="shared" si="215"/>
        <v>0</v>
      </c>
      <c r="AK179" s="1220"/>
      <c r="AL179" s="1244"/>
      <c r="AM179" s="303">
        <f t="shared" si="239"/>
        <v>0</v>
      </c>
      <c r="AN179" s="311"/>
      <c r="AO179" s="311"/>
      <c r="AP179" s="311"/>
      <c r="AQ179" s="311"/>
      <c r="AR179" s="311"/>
      <c r="AS179" s="311"/>
      <c r="AT179" s="1220"/>
      <c r="AU179" s="1247"/>
      <c r="AV179" s="303">
        <f t="shared" si="227"/>
        <v>0</v>
      </c>
      <c r="AW179" s="311"/>
      <c r="AX179" s="311"/>
      <c r="AY179" s="311"/>
      <c r="AZ179" s="311"/>
      <c r="BA179" s="311"/>
      <c r="BB179" s="311"/>
      <c r="BC179" s="1220"/>
      <c r="BD179" s="1250"/>
      <c r="BE179" s="303">
        <f t="shared" si="240"/>
        <v>0</v>
      </c>
      <c r="BF179" s="311"/>
      <c r="BG179" s="311"/>
      <c r="BH179" s="311"/>
      <c r="BI179" s="311"/>
      <c r="BJ179" s="311"/>
      <c r="BK179" s="311"/>
      <c r="BL179" s="1220"/>
      <c r="BM179" s="1253"/>
      <c r="BN179" s="303">
        <f t="shared" si="231"/>
        <v>0</v>
      </c>
      <c r="BO179" s="311"/>
      <c r="BP179" s="311"/>
      <c r="BQ179" s="311"/>
      <c r="BR179" s="311"/>
      <c r="BS179" s="311"/>
      <c r="BT179" s="311"/>
      <c r="BU179" s="1207"/>
      <c r="BV179" s="1208"/>
      <c r="BW179" s="1208"/>
      <c r="BX179" s="1208"/>
      <c r="BY179" s="1208"/>
      <c r="BZ179" s="1208"/>
      <c r="CA179" s="1208"/>
      <c r="CB179" s="1208"/>
      <c r="CC179" s="1209"/>
    </row>
    <row r="180" spans="1:81" s="58" customFormat="1" ht="40.15" customHeight="1" x14ac:dyDescent="0.25">
      <c r="A180" s="37"/>
      <c r="B180" s="1321"/>
      <c r="C180" s="1327"/>
      <c r="D180" s="1097"/>
      <c r="E180" s="1094"/>
      <c r="F180" s="1094"/>
      <c r="G180" s="1094"/>
      <c r="H180" s="1094"/>
      <c r="I180" s="1094"/>
      <c r="J180" s="1220"/>
      <c r="K180" s="1217"/>
      <c r="L180" s="1223"/>
      <c r="M180" s="1226"/>
      <c r="N180" s="1229"/>
      <c r="O180" s="1232"/>
      <c r="P180" s="1235"/>
      <c r="Q180" s="1238"/>
      <c r="R180" s="1220"/>
      <c r="S180" s="328" t="s">
        <v>4141</v>
      </c>
      <c r="T180" s="241" t="s">
        <v>3834</v>
      </c>
      <c r="U180" s="241" t="s">
        <v>3839</v>
      </c>
      <c r="V180" s="241" t="s">
        <v>3843</v>
      </c>
      <c r="W180" s="328" t="s">
        <v>4142</v>
      </c>
      <c r="X180" s="34">
        <v>44607</v>
      </c>
      <c r="Y180" s="34">
        <v>44864</v>
      </c>
      <c r="Z180" s="34"/>
      <c r="AA180" s="34"/>
      <c r="AB180" s="1220"/>
      <c r="AC180" s="1241"/>
      <c r="AD180" s="303">
        <f t="shared" si="255"/>
        <v>0</v>
      </c>
      <c r="AE180" s="303">
        <f t="shared" si="255"/>
        <v>0</v>
      </c>
      <c r="AF180" s="303">
        <f t="shared" si="255"/>
        <v>0</v>
      </c>
      <c r="AG180" s="303">
        <f t="shared" si="255"/>
        <v>0</v>
      </c>
      <c r="AH180" s="303">
        <f t="shared" si="255"/>
        <v>0</v>
      </c>
      <c r="AI180" s="303">
        <f t="shared" si="255"/>
        <v>0</v>
      </c>
      <c r="AJ180" s="303">
        <f t="shared" si="215"/>
        <v>0</v>
      </c>
      <c r="AK180" s="1220"/>
      <c r="AL180" s="1244"/>
      <c r="AM180" s="303">
        <f t="shared" si="239"/>
        <v>0</v>
      </c>
      <c r="AN180" s="311"/>
      <c r="AO180" s="311"/>
      <c r="AP180" s="311"/>
      <c r="AQ180" s="311"/>
      <c r="AR180" s="311"/>
      <c r="AS180" s="311"/>
      <c r="AT180" s="1220"/>
      <c r="AU180" s="1247"/>
      <c r="AV180" s="303">
        <f t="shared" si="227"/>
        <v>0</v>
      </c>
      <c r="AW180" s="311"/>
      <c r="AX180" s="311"/>
      <c r="AY180" s="311"/>
      <c r="AZ180" s="311"/>
      <c r="BA180" s="311"/>
      <c r="BB180" s="311"/>
      <c r="BC180" s="1220"/>
      <c r="BD180" s="1250"/>
      <c r="BE180" s="303">
        <f t="shared" si="240"/>
        <v>0</v>
      </c>
      <c r="BF180" s="311"/>
      <c r="BG180" s="311"/>
      <c r="BH180" s="311"/>
      <c r="BI180" s="311"/>
      <c r="BJ180" s="311"/>
      <c r="BK180" s="311"/>
      <c r="BL180" s="1220"/>
      <c r="BM180" s="1253"/>
      <c r="BN180" s="303">
        <f t="shared" si="231"/>
        <v>0</v>
      </c>
      <c r="BO180" s="311"/>
      <c r="BP180" s="311"/>
      <c r="BQ180" s="311"/>
      <c r="BR180" s="311"/>
      <c r="BS180" s="311"/>
      <c r="BT180" s="311"/>
      <c r="BU180" s="1207"/>
      <c r="BV180" s="1208"/>
      <c r="BW180" s="1208"/>
      <c r="BX180" s="1208"/>
      <c r="BY180" s="1208"/>
      <c r="BZ180" s="1208"/>
      <c r="CA180" s="1208"/>
      <c r="CB180" s="1208"/>
      <c r="CC180" s="1209"/>
    </row>
    <row r="181" spans="1:81" s="58" customFormat="1" ht="40.15" customHeight="1" thickBot="1" x14ac:dyDescent="0.3">
      <c r="A181" s="37"/>
      <c r="B181" s="1321"/>
      <c r="C181" s="1327"/>
      <c r="D181" s="1098"/>
      <c r="E181" s="1095"/>
      <c r="F181" s="1095"/>
      <c r="G181" s="1095"/>
      <c r="H181" s="1095"/>
      <c r="I181" s="1095"/>
      <c r="J181" s="1221"/>
      <c r="K181" s="1218"/>
      <c r="L181" s="1224"/>
      <c r="M181" s="1227"/>
      <c r="N181" s="1230"/>
      <c r="O181" s="1233"/>
      <c r="P181" s="1236"/>
      <c r="Q181" s="1239"/>
      <c r="R181" s="1221"/>
      <c r="S181" s="329" t="s">
        <v>4143</v>
      </c>
      <c r="T181" s="242" t="s">
        <v>3834</v>
      </c>
      <c r="U181" s="242" t="s">
        <v>3839</v>
      </c>
      <c r="V181" s="242" t="s">
        <v>3843</v>
      </c>
      <c r="W181" s="329" t="s">
        <v>4144</v>
      </c>
      <c r="X181" s="305">
        <v>44607</v>
      </c>
      <c r="Y181" s="305">
        <v>44876</v>
      </c>
      <c r="Z181" s="305"/>
      <c r="AA181" s="305"/>
      <c r="AB181" s="1221"/>
      <c r="AC181" s="1242"/>
      <c r="AD181" s="306">
        <f t="shared" si="255"/>
        <v>0</v>
      </c>
      <c r="AE181" s="306">
        <f t="shared" si="255"/>
        <v>0</v>
      </c>
      <c r="AF181" s="306">
        <f t="shared" si="255"/>
        <v>0</v>
      </c>
      <c r="AG181" s="306">
        <f t="shared" si="255"/>
        <v>0</v>
      </c>
      <c r="AH181" s="306">
        <f t="shared" si="255"/>
        <v>0</v>
      </c>
      <c r="AI181" s="306">
        <f t="shared" si="255"/>
        <v>0</v>
      </c>
      <c r="AJ181" s="306">
        <f t="shared" si="215"/>
        <v>0</v>
      </c>
      <c r="AK181" s="1221"/>
      <c r="AL181" s="1245"/>
      <c r="AM181" s="306">
        <f t="shared" si="239"/>
        <v>0</v>
      </c>
      <c r="AN181" s="50"/>
      <c r="AO181" s="50"/>
      <c r="AP181" s="50"/>
      <c r="AQ181" s="50"/>
      <c r="AR181" s="50"/>
      <c r="AS181" s="50"/>
      <c r="AT181" s="1221"/>
      <c r="AU181" s="1248"/>
      <c r="AV181" s="306">
        <f t="shared" si="227"/>
        <v>0</v>
      </c>
      <c r="AW181" s="50"/>
      <c r="AX181" s="50"/>
      <c r="AY181" s="50"/>
      <c r="AZ181" s="50"/>
      <c r="BA181" s="50"/>
      <c r="BB181" s="50"/>
      <c r="BC181" s="1221"/>
      <c r="BD181" s="1251"/>
      <c r="BE181" s="306">
        <f t="shared" si="240"/>
        <v>0</v>
      </c>
      <c r="BF181" s="50"/>
      <c r="BG181" s="50"/>
      <c r="BH181" s="50"/>
      <c r="BI181" s="50"/>
      <c r="BJ181" s="50"/>
      <c r="BK181" s="50"/>
      <c r="BL181" s="1221"/>
      <c r="BM181" s="1254"/>
      <c r="BN181" s="306">
        <f t="shared" si="231"/>
        <v>0</v>
      </c>
      <c r="BO181" s="50"/>
      <c r="BP181" s="50"/>
      <c r="BQ181" s="50"/>
      <c r="BR181" s="50"/>
      <c r="BS181" s="50"/>
      <c r="BT181" s="50"/>
      <c r="BU181" s="1210"/>
      <c r="BV181" s="1211"/>
      <c r="BW181" s="1211"/>
      <c r="BX181" s="1211"/>
      <c r="BY181" s="1211"/>
      <c r="BZ181" s="1211"/>
      <c r="CA181" s="1211"/>
      <c r="CB181" s="1211"/>
      <c r="CC181" s="1212"/>
    </row>
    <row r="182" spans="1:81" s="58" customFormat="1" ht="40.15" customHeight="1" thickTop="1" x14ac:dyDescent="0.25">
      <c r="A182" s="37"/>
      <c r="B182" s="1321"/>
      <c r="C182" s="1327"/>
      <c r="D182" s="1096">
        <v>2201</v>
      </c>
      <c r="E182" s="1093" t="s">
        <v>3876</v>
      </c>
      <c r="F182" s="1093"/>
      <c r="G182" s="1093"/>
      <c r="H182" s="1093"/>
      <c r="I182" s="1093"/>
      <c r="J182" s="1219">
        <v>38</v>
      </c>
      <c r="K182" s="1216" t="str">
        <f>+[2]Metas!K44</f>
        <v>% de establecimientos educativos implementando normas técnicas curriculares actualizadas</v>
      </c>
      <c r="L182" s="1222">
        <v>35</v>
      </c>
      <c r="M182" s="1225">
        <f>SUM(N182:Q182)</f>
        <v>35</v>
      </c>
      <c r="N182" s="1228"/>
      <c r="O182" s="1231"/>
      <c r="P182" s="1234"/>
      <c r="Q182" s="1237">
        <v>35</v>
      </c>
      <c r="R182" s="1219">
        <f t="shared" ref="R182" si="270">+$J182</f>
        <v>38</v>
      </c>
      <c r="S182" s="330" t="s">
        <v>4145</v>
      </c>
      <c r="T182" s="240" t="s">
        <v>3834</v>
      </c>
      <c r="U182" s="240" t="s">
        <v>3839</v>
      </c>
      <c r="V182" s="240" t="s">
        <v>3843</v>
      </c>
      <c r="W182" s="330" t="s">
        <v>4146</v>
      </c>
      <c r="X182" s="307">
        <v>44578</v>
      </c>
      <c r="Y182" s="307">
        <v>44891</v>
      </c>
      <c r="Z182" s="307"/>
      <c r="AA182" s="307"/>
      <c r="AB182" s="1219">
        <f t="shared" si="264"/>
        <v>38</v>
      </c>
      <c r="AC182" s="1240">
        <f t="shared" ref="AC182" si="271">+L182</f>
        <v>35</v>
      </c>
      <c r="AD182" s="308">
        <v>25</v>
      </c>
      <c r="AE182" s="308">
        <v>25</v>
      </c>
      <c r="AF182" s="308">
        <f t="shared" si="255"/>
        <v>0</v>
      </c>
      <c r="AG182" s="308">
        <f t="shared" si="255"/>
        <v>0</v>
      </c>
      <c r="AH182" s="308">
        <f t="shared" si="255"/>
        <v>0</v>
      </c>
      <c r="AI182" s="308">
        <f t="shared" si="255"/>
        <v>0</v>
      </c>
      <c r="AJ182" s="308">
        <f t="shared" si="215"/>
        <v>0</v>
      </c>
      <c r="AK182" s="1219">
        <f t="shared" si="266"/>
        <v>38</v>
      </c>
      <c r="AL182" s="1243">
        <f>+N182</f>
        <v>0</v>
      </c>
      <c r="AM182" s="308">
        <f t="shared" si="239"/>
        <v>0</v>
      </c>
      <c r="AN182" s="48"/>
      <c r="AO182" s="48"/>
      <c r="AP182" s="48"/>
      <c r="AQ182" s="48"/>
      <c r="AR182" s="48"/>
      <c r="AS182" s="48"/>
      <c r="AT182" s="1219">
        <f t="shared" si="267"/>
        <v>38</v>
      </c>
      <c r="AU182" s="1246">
        <f>+O182</f>
        <v>0</v>
      </c>
      <c r="AV182" s="308">
        <f t="shared" si="227"/>
        <v>0</v>
      </c>
      <c r="AW182" s="48"/>
      <c r="AX182" s="48"/>
      <c r="AY182" s="48"/>
      <c r="AZ182" s="48"/>
      <c r="BA182" s="48"/>
      <c r="BB182" s="48"/>
      <c r="BC182" s="1219">
        <f t="shared" si="268"/>
        <v>38</v>
      </c>
      <c r="BD182" s="1249">
        <f>+P182</f>
        <v>0</v>
      </c>
      <c r="BE182" s="308">
        <f t="shared" si="240"/>
        <v>0</v>
      </c>
      <c r="BF182" s="48"/>
      <c r="BG182" s="48"/>
      <c r="BH182" s="48"/>
      <c r="BI182" s="48"/>
      <c r="BJ182" s="48"/>
      <c r="BK182" s="48"/>
      <c r="BL182" s="1219">
        <f t="shared" si="269"/>
        <v>38</v>
      </c>
      <c r="BM182" s="1252">
        <f>+Q182</f>
        <v>35</v>
      </c>
      <c r="BN182" s="308">
        <v>25</v>
      </c>
      <c r="BO182" s="48">
        <v>25</v>
      </c>
      <c r="BP182" s="48"/>
      <c r="BQ182" s="48"/>
      <c r="BR182" s="48"/>
      <c r="BS182" s="48"/>
      <c r="BT182" s="48"/>
      <c r="BU182" s="1204"/>
      <c r="BV182" s="1205"/>
      <c r="BW182" s="1205"/>
      <c r="BX182" s="1205"/>
      <c r="BY182" s="1205"/>
      <c r="BZ182" s="1205"/>
      <c r="CA182" s="1205"/>
      <c r="CB182" s="1205"/>
      <c r="CC182" s="1206"/>
    </row>
    <row r="183" spans="1:81" s="58" customFormat="1" ht="40.15" customHeight="1" x14ac:dyDescent="0.25">
      <c r="A183" s="37"/>
      <c r="B183" s="1321"/>
      <c r="C183" s="1327"/>
      <c r="D183" s="1097"/>
      <c r="E183" s="1094"/>
      <c r="F183" s="1094"/>
      <c r="G183" s="1094"/>
      <c r="H183" s="1094"/>
      <c r="I183" s="1094"/>
      <c r="J183" s="1220"/>
      <c r="K183" s="1217"/>
      <c r="L183" s="1223"/>
      <c r="M183" s="1226"/>
      <c r="N183" s="1229"/>
      <c r="O183" s="1232"/>
      <c r="P183" s="1235"/>
      <c r="Q183" s="1238"/>
      <c r="R183" s="1220"/>
      <c r="S183" s="328" t="s">
        <v>4147</v>
      </c>
      <c r="T183" s="241" t="s">
        <v>3834</v>
      </c>
      <c r="U183" s="241" t="s">
        <v>3839</v>
      </c>
      <c r="V183" s="241" t="s">
        <v>3843</v>
      </c>
      <c r="W183" s="328" t="s">
        <v>4148</v>
      </c>
      <c r="X183" s="34">
        <v>44593</v>
      </c>
      <c r="Y183" s="34">
        <v>44607</v>
      </c>
      <c r="Z183" s="34"/>
      <c r="AA183" s="34"/>
      <c r="AB183" s="1220"/>
      <c r="AC183" s="1241"/>
      <c r="AD183" s="303">
        <f t="shared" si="255"/>
        <v>0</v>
      </c>
      <c r="AE183" s="303">
        <f t="shared" si="255"/>
        <v>0</v>
      </c>
      <c r="AF183" s="303">
        <f t="shared" si="255"/>
        <v>0</v>
      </c>
      <c r="AG183" s="303">
        <f t="shared" si="255"/>
        <v>0</v>
      </c>
      <c r="AH183" s="303">
        <f t="shared" si="255"/>
        <v>0</v>
      </c>
      <c r="AI183" s="303">
        <f t="shared" si="255"/>
        <v>0</v>
      </c>
      <c r="AJ183" s="303">
        <f t="shared" si="215"/>
        <v>0</v>
      </c>
      <c r="AK183" s="1220"/>
      <c r="AL183" s="1244"/>
      <c r="AM183" s="303">
        <f t="shared" si="239"/>
        <v>0</v>
      </c>
      <c r="AN183" s="311"/>
      <c r="AO183" s="311"/>
      <c r="AP183" s="311"/>
      <c r="AQ183" s="311"/>
      <c r="AR183" s="311"/>
      <c r="AS183" s="311"/>
      <c r="AT183" s="1220"/>
      <c r="AU183" s="1247"/>
      <c r="AV183" s="303">
        <f t="shared" si="227"/>
        <v>0</v>
      </c>
      <c r="AW183" s="311"/>
      <c r="AX183" s="311"/>
      <c r="AY183" s="311"/>
      <c r="AZ183" s="311"/>
      <c r="BA183" s="311"/>
      <c r="BB183" s="311"/>
      <c r="BC183" s="1220"/>
      <c r="BD183" s="1250"/>
      <c r="BE183" s="303">
        <f t="shared" si="240"/>
        <v>0</v>
      </c>
      <c r="BF183" s="311"/>
      <c r="BG183" s="311"/>
      <c r="BH183" s="311"/>
      <c r="BI183" s="311"/>
      <c r="BJ183" s="311"/>
      <c r="BK183" s="311"/>
      <c r="BL183" s="1220"/>
      <c r="BM183" s="1253"/>
      <c r="BN183" s="303">
        <f t="shared" si="231"/>
        <v>0</v>
      </c>
      <c r="BO183" s="311"/>
      <c r="BP183" s="311"/>
      <c r="BQ183" s="311"/>
      <c r="BR183" s="311"/>
      <c r="BS183" s="311"/>
      <c r="BT183" s="311"/>
      <c r="BU183" s="1207"/>
      <c r="BV183" s="1208"/>
      <c r="BW183" s="1208"/>
      <c r="BX183" s="1208"/>
      <c r="BY183" s="1208"/>
      <c r="BZ183" s="1208"/>
      <c r="CA183" s="1208"/>
      <c r="CB183" s="1208"/>
      <c r="CC183" s="1209"/>
    </row>
    <row r="184" spans="1:81" s="58" customFormat="1" ht="40.15" customHeight="1" x14ac:dyDescent="0.25">
      <c r="A184" s="37"/>
      <c r="B184" s="1321"/>
      <c r="C184" s="1327"/>
      <c r="D184" s="1097"/>
      <c r="E184" s="1094"/>
      <c r="F184" s="1094"/>
      <c r="G184" s="1094"/>
      <c r="H184" s="1094"/>
      <c r="I184" s="1094"/>
      <c r="J184" s="1220"/>
      <c r="K184" s="1217"/>
      <c r="L184" s="1223"/>
      <c r="M184" s="1226"/>
      <c r="N184" s="1229"/>
      <c r="O184" s="1232"/>
      <c r="P184" s="1235"/>
      <c r="Q184" s="1238"/>
      <c r="R184" s="1220"/>
      <c r="S184" s="328" t="s">
        <v>4149</v>
      </c>
      <c r="T184" s="241" t="s">
        <v>3834</v>
      </c>
      <c r="U184" s="241" t="s">
        <v>3839</v>
      </c>
      <c r="V184" s="241" t="s">
        <v>3843</v>
      </c>
      <c r="W184" s="328" t="s">
        <v>4150</v>
      </c>
      <c r="X184" s="34">
        <v>44607</v>
      </c>
      <c r="Y184" s="34">
        <v>44864</v>
      </c>
      <c r="Z184" s="34"/>
      <c r="AA184" s="34"/>
      <c r="AB184" s="1220"/>
      <c r="AC184" s="1241"/>
      <c r="AD184" s="303">
        <f t="shared" si="255"/>
        <v>0</v>
      </c>
      <c r="AE184" s="303">
        <f t="shared" si="255"/>
        <v>0</v>
      </c>
      <c r="AF184" s="303">
        <f t="shared" si="255"/>
        <v>0</v>
      </c>
      <c r="AG184" s="303">
        <f t="shared" si="255"/>
        <v>0</v>
      </c>
      <c r="AH184" s="303">
        <f t="shared" si="255"/>
        <v>0</v>
      </c>
      <c r="AI184" s="303">
        <f t="shared" si="255"/>
        <v>0</v>
      </c>
      <c r="AJ184" s="303">
        <f t="shared" si="215"/>
        <v>0</v>
      </c>
      <c r="AK184" s="1220"/>
      <c r="AL184" s="1244"/>
      <c r="AM184" s="303">
        <f t="shared" si="239"/>
        <v>0</v>
      </c>
      <c r="AN184" s="311"/>
      <c r="AO184" s="311"/>
      <c r="AP184" s="311"/>
      <c r="AQ184" s="311"/>
      <c r="AR184" s="311"/>
      <c r="AS184" s="311"/>
      <c r="AT184" s="1220"/>
      <c r="AU184" s="1247"/>
      <c r="AV184" s="303">
        <f t="shared" si="227"/>
        <v>0</v>
      </c>
      <c r="AW184" s="311"/>
      <c r="AX184" s="311"/>
      <c r="AY184" s="311"/>
      <c r="AZ184" s="311"/>
      <c r="BA184" s="311"/>
      <c r="BB184" s="311"/>
      <c r="BC184" s="1220"/>
      <c r="BD184" s="1250"/>
      <c r="BE184" s="303">
        <f t="shared" si="240"/>
        <v>0</v>
      </c>
      <c r="BF184" s="311"/>
      <c r="BG184" s="311"/>
      <c r="BH184" s="311"/>
      <c r="BI184" s="311"/>
      <c r="BJ184" s="311"/>
      <c r="BK184" s="311"/>
      <c r="BL184" s="1220"/>
      <c r="BM184" s="1253"/>
      <c r="BN184" s="303">
        <f t="shared" si="231"/>
        <v>0</v>
      </c>
      <c r="BO184" s="311"/>
      <c r="BP184" s="311"/>
      <c r="BQ184" s="311"/>
      <c r="BR184" s="311"/>
      <c r="BS184" s="311"/>
      <c r="BT184" s="311"/>
      <c r="BU184" s="1207"/>
      <c r="BV184" s="1208"/>
      <c r="BW184" s="1208"/>
      <c r="BX184" s="1208"/>
      <c r="BY184" s="1208"/>
      <c r="BZ184" s="1208"/>
      <c r="CA184" s="1208"/>
      <c r="CB184" s="1208"/>
      <c r="CC184" s="1209"/>
    </row>
    <row r="185" spans="1:81" s="58" customFormat="1" ht="40.15" customHeight="1" thickBot="1" x14ac:dyDescent="0.3">
      <c r="A185" s="37"/>
      <c r="B185" s="1321"/>
      <c r="C185" s="1328"/>
      <c r="D185" s="1098"/>
      <c r="E185" s="1095"/>
      <c r="F185" s="1095"/>
      <c r="G185" s="1095"/>
      <c r="H185" s="1095"/>
      <c r="I185" s="1095"/>
      <c r="J185" s="1221"/>
      <c r="K185" s="1218"/>
      <c r="L185" s="1224"/>
      <c r="M185" s="1227"/>
      <c r="N185" s="1230"/>
      <c r="O185" s="1233"/>
      <c r="P185" s="1236"/>
      <c r="Q185" s="1239"/>
      <c r="R185" s="1221"/>
      <c r="S185" s="329" t="s">
        <v>4151</v>
      </c>
      <c r="T185" s="242" t="s">
        <v>3834</v>
      </c>
      <c r="U185" s="242" t="s">
        <v>3839</v>
      </c>
      <c r="V185" s="242" t="s">
        <v>3843</v>
      </c>
      <c r="W185" s="329" t="s">
        <v>4144</v>
      </c>
      <c r="X185" s="305">
        <v>44607</v>
      </c>
      <c r="Y185" s="305">
        <v>44876</v>
      </c>
      <c r="Z185" s="305"/>
      <c r="AA185" s="305"/>
      <c r="AB185" s="1221"/>
      <c r="AC185" s="1242"/>
      <c r="AD185" s="306">
        <f t="shared" si="255"/>
        <v>0</v>
      </c>
      <c r="AE185" s="306">
        <f t="shared" si="255"/>
        <v>0</v>
      </c>
      <c r="AF185" s="306">
        <f t="shared" si="255"/>
        <v>0</v>
      </c>
      <c r="AG185" s="306">
        <f t="shared" si="255"/>
        <v>0</v>
      </c>
      <c r="AH185" s="306">
        <f t="shared" si="255"/>
        <v>0</v>
      </c>
      <c r="AI185" s="306">
        <f t="shared" si="255"/>
        <v>0</v>
      </c>
      <c r="AJ185" s="306">
        <f t="shared" si="215"/>
        <v>0</v>
      </c>
      <c r="AK185" s="1221"/>
      <c r="AL185" s="1245"/>
      <c r="AM185" s="306">
        <f t="shared" si="239"/>
        <v>0</v>
      </c>
      <c r="AN185" s="50"/>
      <c r="AO185" s="50"/>
      <c r="AP185" s="50"/>
      <c r="AQ185" s="50"/>
      <c r="AR185" s="50"/>
      <c r="AS185" s="50"/>
      <c r="AT185" s="1221"/>
      <c r="AU185" s="1248"/>
      <c r="AV185" s="306">
        <f t="shared" si="227"/>
        <v>0</v>
      </c>
      <c r="AW185" s="50"/>
      <c r="AX185" s="50"/>
      <c r="AY185" s="50"/>
      <c r="AZ185" s="50"/>
      <c r="BA185" s="50"/>
      <c r="BB185" s="50"/>
      <c r="BC185" s="1221"/>
      <c r="BD185" s="1251"/>
      <c r="BE185" s="306">
        <f t="shared" si="240"/>
        <v>0</v>
      </c>
      <c r="BF185" s="50"/>
      <c r="BG185" s="50"/>
      <c r="BH185" s="50"/>
      <c r="BI185" s="50"/>
      <c r="BJ185" s="50"/>
      <c r="BK185" s="50"/>
      <c r="BL185" s="1221"/>
      <c r="BM185" s="1254"/>
      <c r="BN185" s="306">
        <f t="shared" si="231"/>
        <v>0</v>
      </c>
      <c r="BO185" s="50"/>
      <c r="BP185" s="50"/>
      <c r="BQ185" s="50"/>
      <c r="BR185" s="50"/>
      <c r="BS185" s="50"/>
      <c r="BT185" s="50"/>
      <c r="BU185" s="1210"/>
      <c r="BV185" s="1211"/>
      <c r="BW185" s="1211"/>
      <c r="BX185" s="1211"/>
      <c r="BY185" s="1211"/>
      <c r="BZ185" s="1211"/>
      <c r="CA185" s="1211"/>
      <c r="CB185" s="1211"/>
      <c r="CC185" s="1212"/>
    </row>
    <row r="186" spans="1:81" s="58" customFormat="1" ht="40.15" customHeight="1" thickTop="1" x14ac:dyDescent="0.25">
      <c r="A186" s="37"/>
      <c r="B186" s="1321"/>
      <c r="C186" s="1326" t="s">
        <v>74</v>
      </c>
      <c r="D186" s="1096">
        <v>2201</v>
      </c>
      <c r="E186" s="1093" t="s">
        <v>3876</v>
      </c>
      <c r="F186" s="1093"/>
      <c r="G186" s="1093"/>
      <c r="H186" s="1093"/>
      <c r="I186" s="1093"/>
      <c r="J186" s="1219">
        <v>39</v>
      </c>
      <c r="K186" s="1216" t="str">
        <f>+[2]Metas!K45</f>
        <v>% municipios no certificados con establecimientos educativos que desarrollan procesos de investigación escolar</v>
      </c>
      <c r="L186" s="1222">
        <v>30</v>
      </c>
      <c r="M186" s="1225">
        <v>30</v>
      </c>
      <c r="N186" s="1228"/>
      <c r="O186" s="1231"/>
      <c r="P186" s="1234"/>
      <c r="Q186" s="1237">
        <v>30</v>
      </c>
      <c r="R186" s="1219">
        <f t="shared" ref="R186" si="272">+$J186</f>
        <v>39</v>
      </c>
      <c r="S186" s="233" t="s">
        <v>4152</v>
      </c>
      <c r="T186" s="240" t="s">
        <v>3834</v>
      </c>
      <c r="U186" s="240" t="s">
        <v>3839</v>
      </c>
      <c r="V186" s="240" t="s">
        <v>3843</v>
      </c>
      <c r="W186" s="41" t="s">
        <v>3988</v>
      </c>
      <c r="X186" s="34">
        <v>44837</v>
      </c>
      <c r="Y186" s="34">
        <v>44837</v>
      </c>
      <c r="Z186" s="307"/>
      <c r="AA186" s="307"/>
      <c r="AB186" s="1219">
        <f t="shared" si="264"/>
        <v>39</v>
      </c>
      <c r="AC186" s="1240">
        <f t="shared" ref="AC186" si="273">+L186</f>
        <v>30</v>
      </c>
      <c r="AD186" s="308">
        <f t="shared" si="255"/>
        <v>63</v>
      </c>
      <c r="AE186" s="308">
        <f t="shared" si="255"/>
        <v>0</v>
      </c>
      <c r="AF186" s="308">
        <f t="shared" si="255"/>
        <v>0</v>
      </c>
      <c r="AG186" s="308">
        <f t="shared" si="255"/>
        <v>63</v>
      </c>
      <c r="AH186" s="308">
        <f t="shared" si="255"/>
        <v>0</v>
      </c>
      <c r="AI186" s="308">
        <f t="shared" si="255"/>
        <v>0</v>
      </c>
      <c r="AJ186" s="308">
        <f t="shared" si="215"/>
        <v>0</v>
      </c>
      <c r="AK186" s="1219">
        <f t="shared" si="266"/>
        <v>39</v>
      </c>
      <c r="AL186" s="1243">
        <f>+N186</f>
        <v>0</v>
      </c>
      <c r="AM186" s="308">
        <f t="shared" si="239"/>
        <v>0</v>
      </c>
      <c r="AN186" s="48"/>
      <c r="AO186" s="48"/>
      <c r="AP186" s="48"/>
      <c r="AQ186" s="48"/>
      <c r="AR186" s="48"/>
      <c r="AS186" s="48"/>
      <c r="AT186" s="1219">
        <f t="shared" si="267"/>
        <v>39</v>
      </c>
      <c r="AU186" s="1246">
        <f>+O186</f>
        <v>0</v>
      </c>
      <c r="AV186" s="308">
        <f t="shared" si="227"/>
        <v>0</v>
      </c>
      <c r="AW186" s="48"/>
      <c r="AX186" s="48"/>
      <c r="AY186" s="48"/>
      <c r="AZ186" s="48"/>
      <c r="BA186" s="48"/>
      <c r="BB186" s="48"/>
      <c r="BC186" s="1219">
        <f t="shared" si="268"/>
        <v>39</v>
      </c>
      <c r="BD186" s="1249">
        <f>+P186</f>
        <v>0</v>
      </c>
      <c r="BE186" s="308">
        <f t="shared" si="240"/>
        <v>0</v>
      </c>
      <c r="BF186" s="48"/>
      <c r="BG186" s="48"/>
      <c r="BH186" s="48"/>
      <c r="BI186" s="48"/>
      <c r="BJ186" s="48"/>
      <c r="BK186" s="48"/>
      <c r="BL186" s="1219">
        <f t="shared" si="269"/>
        <v>39</v>
      </c>
      <c r="BM186" s="1252">
        <f>+Q186</f>
        <v>30</v>
      </c>
      <c r="BN186" s="308">
        <v>63</v>
      </c>
      <c r="BO186" s="48"/>
      <c r="BP186" s="48"/>
      <c r="BQ186" s="48">
        <v>63</v>
      </c>
      <c r="BR186" s="48"/>
      <c r="BS186" s="48"/>
      <c r="BT186" s="48"/>
      <c r="BU186" s="1204"/>
      <c r="BV186" s="1205"/>
      <c r="BW186" s="1205"/>
      <c r="BX186" s="1205"/>
      <c r="BY186" s="1205"/>
      <c r="BZ186" s="1205"/>
      <c r="CA186" s="1205"/>
      <c r="CB186" s="1205"/>
      <c r="CC186" s="1206"/>
    </row>
    <row r="187" spans="1:81" s="58" customFormat="1" ht="40.15" customHeight="1" x14ac:dyDescent="0.25">
      <c r="A187" s="37"/>
      <c r="B187" s="1321"/>
      <c r="C187" s="1327"/>
      <c r="D187" s="1097"/>
      <c r="E187" s="1094"/>
      <c r="F187" s="1094"/>
      <c r="G187" s="1094"/>
      <c r="H187" s="1094"/>
      <c r="I187" s="1094"/>
      <c r="J187" s="1220"/>
      <c r="K187" s="1217"/>
      <c r="L187" s="1223"/>
      <c r="M187" s="1226"/>
      <c r="N187" s="1229"/>
      <c r="O187" s="1232"/>
      <c r="P187" s="1235"/>
      <c r="Q187" s="1238"/>
      <c r="R187" s="1220"/>
      <c r="S187" s="41" t="s">
        <v>4153</v>
      </c>
      <c r="T187" s="241" t="s">
        <v>3834</v>
      </c>
      <c r="U187" s="241" t="s">
        <v>3839</v>
      </c>
      <c r="V187" s="241" t="s">
        <v>3843</v>
      </c>
      <c r="W187" s="41" t="s">
        <v>4154</v>
      </c>
      <c r="X187" s="34" t="s">
        <v>4155</v>
      </c>
      <c r="Y187" s="34">
        <v>44645</v>
      </c>
      <c r="Z187" s="34"/>
      <c r="AA187" s="34"/>
      <c r="AB187" s="1220"/>
      <c r="AC187" s="1241"/>
      <c r="AD187" s="303">
        <f t="shared" si="255"/>
        <v>0</v>
      </c>
      <c r="AE187" s="303">
        <f t="shared" si="255"/>
        <v>0</v>
      </c>
      <c r="AF187" s="303">
        <f t="shared" si="255"/>
        <v>0</v>
      </c>
      <c r="AG187" s="303">
        <f t="shared" si="255"/>
        <v>0</v>
      </c>
      <c r="AH187" s="303">
        <f t="shared" si="255"/>
        <v>0</v>
      </c>
      <c r="AI187" s="303">
        <f t="shared" si="255"/>
        <v>0</v>
      </c>
      <c r="AJ187" s="303">
        <f t="shared" si="215"/>
        <v>0</v>
      </c>
      <c r="AK187" s="1220"/>
      <c r="AL187" s="1244"/>
      <c r="AM187" s="303">
        <f t="shared" si="239"/>
        <v>0</v>
      </c>
      <c r="AN187" s="311"/>
      <c r="AO187" s="311"/>
      <c r="AP187" s="311"/>
      <c r="AQ187" s="311"/>
      <c r="AR187" s="311"/>
      <c r="AS187" s="311"/>
      <c r="AT187" s="1220"/>
      <c r="AU187" s="1247"/>
      <c r="AV187" s="303">
        <f t="shared" si="227"/>
        <v>0</v>
      </c>
      <c r="AW187" s="311"/>
      <c r="AX187" s="311"/>
      <c r="AY187" s="311"/>
      <c r="AZ187" s="311"/>
      <c r="BA187" s="311"/>
      <c r="BB187" s="311"/>
      <c r="BC187" s="1220"/>
      <c r="BD187" s="1250"/>
      <c r="BE187" s="303">
        <f t="shared" si="240"/>
        <v>0</v>
      </c>
      <c r="BF187" s="311"/>
      <c r="BG187" s="311"/>
      <c r="BH187" s="311"/>
      <c r="BI187" s="311"/>
      <c r="BJ187" s="311"/>
      <c r="BK187" s="311"/>
      <c r="BL187" s="1220"/>
      <c r="BM187" s="1253"/>
      <c r="BN187" s="303">
        <f t="shared" si="231"/>
        <v>0</v>
      </c>
      <c r="BO187" s="311"/>
      <c r="BP187" s="311"/>
      <c r="BQ187" s="311"/>
      <c r="BR187" s="311"/>
      <c r="BS187" s="311"/>
      <c r="BT187" s="311"/>
      <c r="BU187" s="1207"/>
      <c r="BV187" s="1208"/>
      <c r="BW187" s="1208"/>
      <c r="BX187" s="1208"/>
      <c r="BY187" s="1208"/>
      <c r="BZ187" s="1208"/>
      <c r="CA187" s="1208"/>
      <c r="CB187" s="1208"/>
      <c r="CC187" s="1209"/>
    </row>
    <row r="188" spans="1:81" s="58" customFormat="1" ht="40.15" customHeight="1" x14ac:dyDescent="0.25">
      <c r="A188" s="37"/>
      <c r="B188" s="1321"/>
      <c r="C188" s="1327"/>
      <c r="D188" s="1097"/>
      <c r="E188" s="1094"/>
      <c r="F188" s="1094"/>
      <c r="G188" s="1094"/>
      <c r="H188" s="1094"/>
      <c r="I188" s="1094"/>
      <c r="J188" s="1220"/>
      <c r="K188" s="1217"/>
      <c r="L188" s="1223"/>
      <c r="M188" s="1226"/>
      <c r="N188" s="1229"/>
      <c r="O188" s="1232"/>
      <c r="P188" s="1235"/>
      <c r="Q188" s="1238"/>
      <c r="R188" s="1220"/>
      <c r="S188" s="41" t="s">
        <v>4156</v>
      </c>
      <c r="T188" s="241" t="s">
        <v>3834</v>
      </c>
      <c r="U188" s="241" t="s">
        <v>3839</v>
      </c>
      <c r="V188" s="241" t="s">
        <v>3843</v>
      </c>
      <c r="W188" s="41" t="s">
        <v>4157</v>
      </c>
      <c r="X188" s="34">
        <v>44684</v>
      </c>
      <c r="Y188" s="34">
        <v>44687</v>
      </c>
      <c r="Z188" s="34"/>
      <c r="AA188" s="34"/>
      <c r="AB188" s="1220"/>
      <c r="AC188" s="1241"/>
      <c r="AD188" s="303">
        <f t="shared" si="255"/>
        <v>0</v>
      </c>
      <c r="AE188" s="303">
        <f t="shared" si="255"/>
        <v>0</v>
      </c>
      <c r="AF188" s="303">
        <f t="shared" si="255"/>
        <v>0</v>
      </c>
      <c r="AG188" s="303">
        <f t="shared" si="255"/>
        <v>0</v>
      </c>
      <c r="AH188" s="303">
        <f t="shared" si="255"/>
        <v>0</v>
      </c>
      <c r="AI188" s="303">
        <f t="shared" si="255"/>
        <v>0</v>
      </c>
      <c r="AJ188" s="303">
        <f t="shared" si="215"/>
        <v>0</v>
      </c>
      <c r="AK188" s="1220"/>
      <c r="AL188" s="1244"/>
      <c r="AM188" s="303">
        <f t="shared" si="239"/>
        <v>0</v>
      </c>
      <c r="AN188" s="311"/>
      <c r="AO188" s="311"/>
      <c r="AP188" s="311"/>
      <c r="AQ188" s="311"/>
      <c r="AR188" s="311"/>
      <c r="AS188" s="311"/>
      <c r="AT188" s="1220"/>
      <c r="AU188" s="1247"/>
      <c r="AV188" s="303">
        <f t="shared" si="227"/>
        <v>0</v>
      </c>
      <c r="AW188" s="311"/>
      <c r="AX188" s="311"/>
      <c r="AY188" s="311"/>
      <c r="AZ188" s="311"/>
      <c r="BA188" s="311"/>
      <c r="BB188" s="311"/>
      <c r="BC188" s="1220"/>
      <c r="BD188" s="1250"/>
      <c r="BE188" s="303">
        <f t="shared" si="240"/>
        <v>0</v>
      </c>
      <c r="BF188" s="311"/>
      <c r="BG188" s="311"/>
      <c r="BH188" s="311"/>
      <c r="BI188" s="311"/>
      <c r="BJ188" s="311"/>
      <c r="BK188" s="311"/>
      <c r="BL188" s="1220"/>
      <c r="BM188" s="1253"/>
      <c r="BN188" s="303">
        <f t="shared" si="231"/>
        <v>0</v>
      </c>
      <c r="BO188" s="311"/>
      <c r="BP188" s="311"/>
      <c r="BQ188" s="311"/>
      <c r="BR188" s="311"/>
      <c r="BS188" s="311"/>
      <c r="BT188" s="311"/>
      <c r="BU188" s="1207"/>
      <c r="BV188" s="1208"/>
      <c r="BW188" s="1208"/>
      <c r="BX188" s="1208"/>
      <c r="BY188" s="1208"/>
      <c r="BZ188" s="1208"/>
      <c r="CA188" s="1208"/>
      <c r="CB188" s="1208"/>
      <c r="CC188" s="1209"/>
    </row>
    <row r="189" spans="1:81" s="58" customFormat="1" ht="40.15" customHeight="1" thickBot="1" x14ac:dyDescent="0.3">
      <c r="A189" s="37"/>
      <c r="B189" s="1321"/>
      <c r="C189" s="1327"/>
      <c r="D189" s="1098"/>
      <c r="E189" s="1095"/>
      <c r="F189" s="1095"/>
      <c r="G189" s="1095"/>
      <c r="H189" s="1095"/>
      <c r="I189" s="1095"/>
      <c r="J189" s="1221"/>
      <c r="K189" s="1218"/>
      <c r="L189" s="1224"/>
      <c r="M189" s="1227"/>
      <c r="N189" s="1230"/>
      <c r="O189" s="1233"/>
      <c r="P189" s="1236"/>
      <c r="Q189" s="1239"/>
      <c r="R189" s="1221"/>
      <c r="S189" s="234" t="s">
        <v>4158</v>
      </c>
      <c r="T189" s="242" t="s">
        <v>3834</v>
      </c>
      <c r="U189" s="242" t="s">
        <v>3839</v>
      </c>
      <c r="V189" s="242" t="s">
        <v>3843</v>
      </c>
      <c r="W189" s="41" t="s">
        <v>4159</v>
      </c>
      <c r="X189" s="34">
        <v>44795</v>
      </c>
      <c r="Y189" s="34">
        <v>44798</v>
      </c>
      <c r="Z189" s="305"/>
      <c r="AA189" s="305"/>
      <c r="AB189" s="1221"/>
      <c r="AC189" s="1242"/>
      <c r="AD189" s="306">
        <f t="shared" si="255"/>
        <v>0</v>
      </c>
      <c r="AE189" s="306">
        <f t="shared" si="255"/>
        <v>0</v>
      </c>
      <c r="AF189" s="306">
        <f t="shared" si="255"/>
        <v>0</v>
      </c>
      <c r="AG189" s="306">
        <f t="shared" si="255"/>
        <v>0</v>
      </c>
      <c r="AH189" s="306">
        <f t="shared" si="255"/>
        <v>0</v>
      </c>
      <c r="AI189" s="306">
        <f t="shared" si="255"/>
        <v>0</v>
      </c>
      <c r="AJ189" s="306">
        <f t="shared" si="215"/>
        <v>0</v>
      </c>
      <c r="AK189" s="1221"/>
      <c r="AL189" s="1245"/>
      <c r="AM189" s="306">
        <f t="shared" si="239"/>
        <v>0</v>
      </c>
      <c r="AN189" s="50"/>
      <c r="AO189" s="50"/>
      <c r="AP189" s="50"/>
      <c r="AQ189" s="50"/>
      <c r="AR189" s="50"/>
      <c r="AS189" s="50"/>
      <c r="AT189" s="1221"/>
      <c r="AU189" s="1248"/>
      <c r="AV189" s="306">
        <f t="shared" si="227"/>
        <v>0</v>
      </c>
      <c r="AW189" s="50"/>
      <c r="AX189" s="50"/>
      <c r="AY189" s="50"/>
      <c r="AZ189" s="50"/>
      <c r="BA189" s="50"/>
      <c r="BB189" s="50"/>
      <c r="BC189" s="1221"/>
      <c r="BD189" s="1251"/>
      <c r="BE189" s="306">
        <f t="shared" si="240"/>
        <v>0</v>
      </c>
      <c r="BF189" s="50"/>
      <c r="BG189" s="50"/>
      <c r="BH189" s="50"/>
      <c r="BI189" s="50"/>
      <c r="BJ189" s="50"/>
      <c r="BK189" s="50"/>
      <c r="BL189" s="1221"/>
      <c r="BM189" s="1254"/>
      <c r="BN189" s="306">
        <f t="shared" si="231"/>
        <v>0</v>
      </c>
      <c r="BO189" s="50"/>
      <c r="BP189" s="50"/>
      <c r="BQ189" s="50"/>
      <c r="BR189" s="50"/>
      <c r="BS189" s="50"/>
      <c r="BT189" s="50"/>
      <c r="BU189" s="1210"/>
      <c r="BV189" s="1211"/>
      <c r="BW189" s="1211"/>
      <c r="BX189" s="1211"/>
      <c r="BY189" s="1211"/>
      <c r="BZ189" s="1211"/>
      <c r="CA189" s="1211"/>
      <c r="CB189" s="1211"/>
      <c r="CC189" s="1212"/>
    </row>
    <row r="190" spans="1:81" s="58" customFormat="1" ht="40.15" customHeight="1" thickTop="1" x14ac:dyDescent="0.25">
      <c r="A190" s="37"/>
      <c r="B190" s="1321"/>
      <c r="C190" s="1327"/>
      <c r="D190" s="1096">
        <v>2201</v>
      </c>
      <c r="E190" s="1093" t="s">
        <v>3876</v>
      </c>
      <c r="F190" s="1093"/>
      <c r="G190" s="1093"/>
      <c r="H190" s="1093" t="s">
        <v>4160</v>
      </c>
      <c r="I190" s="1093">
        <v>2021004540116</v>
      </c>
      <c r="J190" s="1219">
        <v>40</v>
      </c>
      <c r="K190" s="1216" t="str">
        <f>+[2]Metas!K46</f>
        <v>Establecimientos educativos con servicio de conectividad</v>
      </c>
      <c r="L190" s="1222">
        <v>39</v>
      </c>
      <c r="M190" s="1225">
        <v>39</v>
      </c>
      <c r="N190" s="1228"/>
      <c r="O190" s="1231">
        <v>39</v>
      </c>
      <c r="P190" s="1234"/>
      <c r="Q190" s="1237"/>
      <c r="R190" s="1219">
        <f t="shared" ref="R190" si="274">+$J190</f>
        <v>40</v>
      </c>
      <c r="S190" s="233" t="s">
        <v>4161</v>
      </c>
      <c r="T190" s="241" t="s">
        <v>3834</v>
      </c>
      <c r="U190" s="241" t="s">
        <v>3839</v>
      </c>
      <c r="V190" s="241" t="s">
        <v>3843</v>
      </c>
      <c r="W190" s="233" t="s">
        <v>4162</v>
      </c>
      <c r="X190" s="307" t="s">
        <v>4163</v>
      </c>
      <c r="Y190" s="307" t="s">
        <v>4163</v>
      </c>
      <c r="Z190" s="307"/>
      <c r="AA190" s="307"/>
      <c r="AB190" s="1219">
        <f t="shared" si="264"/>
        <v>40</v>
      </c>
      <c r="AC190" s="1240">
        <f t="shared" ref="AC190" si="275">+L190</f>
        <v>39</v>
      </c>
      <c r="AD190" s="308">
        <v>1821</v>
      </c>
      <c r="AE190" s="308">
        <f t="shared" si="255"/>
        <v>0</v>
      </c>
      <c r="AF190" s="308">
        <v>1821</v>
      </c>
      <c r="AG190" s="308">
        <f t="shared" si="255"/>
        <v>0</v>
      </c>
      <c r="AH190" s="308">
        <f t="shared" si="255"/>
        <v>0</v>
      </c>
      <c r="AI190" s="308">
        <f t="shared" si="255"/>
        <v>0</v>
      </c>
      <c r="AJ190" s="308">
        <f t="shared" si="215"/>
        <v>0</v>
      </c>
      <c r="AK190" s="1219">
        <f t="shared" si="266"/>
        <v>40</v>
      </c>
      <c r="AL190" s="1243">
        <v>39</v>
      </c>
      <c r="AM190" s="308">
        <v>1821</v>
      </c>
      <c r="AN190" s="48"/>
      <c r="AO190" s="48">
        <v>1821</v>
      </c>
      <c r="AP190" s="48"/>
      <c r="AQ190" s="48"/>
      <c r="AR190" s="48"/>
      <c r="AS190" s="48"/>
      <c r="AT190" s="1219">
        <f t="shared" si="267"/>
        <v>40</v>
      </c>
      <c r="AU190" s="1246">
        <f>+O190</f>
        <v>39</v>
      </c>
      <c r="AV190" s="308">
        <f t="shared" si="227"/>
        <v>0</v>
      </c>
      <c r="AW190" s="48"/>
      <c r="AX190" s="48"/>
      <c r="AY190" s="48"/>
      <c r="AZ190" s="48"/>
      <c r="BA190" s="48"/>
      <c r="BB190" s="48"/>
      <c r="BC190" s="1219">
        <f t="shared" si="268"/>
        <v>40</v>
      </c>
      <c r="BD190" s="1249">
        <f>+P190</f>
        <v>0</v>
      </c>
      <c r="BE190" s="308">
        <f t="shared" si="240"/>
        <v>0</v>
      </c>
      <c r="BF190" s="48"/>
      <c r="BG190" s="48"/>
      <c r="BH190" s="48"/>
      <c r="BI190" s="48"/>
      <c r="BJ190" s="48"/>
      <c r="BK190" s="48"/>
      <c r="BL190" s="1219">
        <f t="shared" si="269"/>
        <v>40</v>
      </c>
      <c r="BM190" s="1252">
        <f>+Q190</f>
        <v>0</v>
      </c>
      <c r="BN190" s="308">
        <f t="shared" si="231"/>
        <v>0</v>
      </c>
      <c r="BO190" s="48"/>
      <c r="BP190" s="48"/>
      <c r="BQ190" s="48"/>
      <c r="BR190" s="48"/>
      <c r="BS190" s="48"/>
      <c r="BT190" s="48"/>
      <c r="BU190" s="1204"/>
      <c r="BV190" s="1205"/>
      <c r="BW190" s="1205"/>
      <c r="BX190" s="1205"/>
      <c r="BY190" s="1205"/>
      <c r="BZ190" s="1205"/>
      <c r="CA190" s="1205"/>
      <c r="CB190" s="1205"/>
      <c r="CC190" s="1206"/>
    </row>
    <row r="191" spans="1:81" s="58" customFormat="1" ht="40.15" customHeight="1" x14ac:dyDescent="0.25">
      <c r="A191" s="37"/>
      <c r="B191" s="1321"/>
      <c r="C191" s="1327"/>
      <c r="D191" s="1097"/>
      <c r="E191" s="1094"/>
      <c r="F191" s="1094"/>
      <c r="G191" s="1094"/>
      <c r="H191" s="1094"/>
      <c r="I191" s="1094"/>
      <c r="J191" s="1220"/>
      <c r="K191" s="1217"/>
      <c r="L191" s="1223"/>
      <c r="M191" s="1226"/>
      <c r="N191" s="1229"/>
      <c r="O191" s="1232"/>
      <c r="P191" s="1235"/>
      <c r="Q191" s="1238"/>
      <c r="R191" s="1220"/>
      <c r="S191" s="299" t="s">
        <v>4164</v>
      </c>
      <c r="T191" s="241" t="s">
        <v>3834</v>
      </c>
      <c r="U191" s="241" t="s">
        <v>3839</v>
      </c>
      <c r="V191" s="241" t="s">
        <v>3843</v>
      </c>
      <c r="W191" s="299" t="s">
        <v>4165</v>
      </c>
      <c r="X191" s="300">
        <v>44596</v>
      </c>
      <c r="Y191" s="300">
        <v>44603</v>
      </c>
      <c r="Z191" s="300"/>
      <c r="AA191" s="300"/>
      <c r="AB191" s="1220"/>
      <c r="AC191" s="1241"/>
      <c r="AD191" s="301"/>
      <c r="AE191" s="301"/>
      <c r="AF191" s="301"/>
      <c r="AG191" s="301"/>
      <c r="AH191" s="301"/>
      <c r="AI191" s="301"/>
      <c r="AJ191" s="301"/>
      <c r="AK191" s="1220"/>
      <c r="AL191" s="1244"/>
      <c r="AM191" s="301"/>
      <c r="AN191" s="312"/>
      <c r="AO191" s="312"/>
      <c r="AP191" s="312"/>
      <c r="AQ191" s="312"/>
      <c r="AR191" s="312"/>
      <c r="AS191" s="312"/>
      <c r="AT191" s="1220"/>
      <c r="AU191" s="1247"/>
      <c r="AV191" s="301"/>
      <c r="AW191" s="312"/>
      <c r="AX191" s="312"/>
      <c r="AY191" s="312"/>
      <c r="AZ191" s="312"/>
      <c r="BA191" s="312"/>
      <c r="BB191" s="312"/>
      <c r="BC191" s="1220"/>
      <c r="BD191" s="1250"/>
      <c r="BE191" s="301"/>
      <c r="BF191" s="312"/>
      <c r="BG191" s="312"/>
      <c r="BH191" s="312"/>
      <c r="BI191" s="312"/>
      <c r="BJ191" s="312"/>
      <c r="BK191" s="312"/>
      <c r="BL191" s="1220"/>
      <c r="BM191" s="1253"/>
      <c r="BN191" s="301"/>
      <c r="BO191" s="312"/>
      <c r="BP191" s="312"/>
      <c r="BQ191" s="312"/>
      <c r="BR191" s="312"/>
      <c r="BS191" s="312"/>
      <c r="BT191" s="312"/>
      <c r="BU191" s="313"/>
      <c r="BV191" s="314"/>
      <c r="BW191" s="314"/>
      <c r="BX191" s="314"/>
      <c r="BY191" s="314"/>
      <c r="BZ191" s="314"/>
      <c r="CA191" s="314"/>
      <c r="CB191" s="314"/>
      <c r="CC191" s="315"/>
    </row>
    <row r="192" spans="1:81" s="58" customFormat="1" ht="40.15" customHeight="1" x14ac:dyDescent="0.25">
      <c r="A192" s="37"/>
      <c r="B192" s="1321"/>
      <c r="C192" s="1327"/>
      <c r="D192" s="1097"/>
      <c r="E192" s="1094"/>
      <c r="F192" s="1094"/>
      <c r="G192" s="1094"/>
      <c r="H192" s="1094"/>
      <c r="I192" s="1094"/>
      <c r="J192" s="1220"/>
      <c r="K192" s="1217"/>
      <c r="L192" s="1223"/>
      <c r="M192" s="1226"/>
      <c r="N192" s="1229"/>
      <c r="O192" s="1232"/>
      <c r="P192" s="1235"/>
      <c r="Q192" s="1238"/>
      <c r="R192" s="1220"/>
      <c r="S192" s="299" t="s">
        <v>3987</v>
      </c>
      <c r="T192" s="241" t="s">
        <v>3834</v>
      </c>
      <c r="U192" s="241" t="s">
        <v>3839</v>
      </c>
      <c r="V192" s="241" t="s">
        <v>3843</v>
      </c>
      <c r="W192" s="299" t="s">
        <v>4166</v>
      </c>
      <c r="X192" s="300">
        <v>44589</v>
      </c>
      <c r="Y192" s="300">
        <v>44589</v>
      </c>
      <c r="Z192" s="300"/>
      <c r="AA192" s="300"/>
      <c r="AB192" s="1220"/>
      <c r="AC192" s="1241"/>
      <c r="AD192" s="301"/>
      <c r="AE192" s="301"/>
      <c r="AF192" s="301"/>
      <c r="AG192" s="301"/>
      <c r="AH192" s="301"/>
      <c r="AI192" s="301"/>
      <c r="AJ192" s="301"/>
      <c r="AK192" s="1220"/>
      <c r="AL192" s="1244"/>
      <c r="AM192" s="301"/>
      <c r="AN192" s="312"/>
      <c r="AO192" s="312"/>
      <c r="AP192" s="312"/>
      <c r="AQ192" s="312"/>
      <c r="AR192" s="312"/>
      <c r="AS192" s="312"/>
      <c r="AT192" s="1220"/>
      <c r="AU192" s="1247"/>
      <c r="AV192" s="301"/>
      <c r="AW192" s="312"/>
      <c r="AX192" s="312"/>
      <c r="AY192" s="312"/>
      <c r="AZ192" s="312"/>
      <c r="BA192" s="312"/>
      <c r="BB192" s="312"/>
      <c r="BC192" s="1220"/>
      <c r="BD192" s="1250"/>
      <c r="BE192" s="301"/>
      <c r="BF192" s="312"/>
      <c r="BG192" s="312"/>
      <c r="BH192" s="312"/>
      <c r="BI192" s="312"/>
      <c r="BJ192" s="312"/>
      <c r="BK192" s="312"/>
      <c r="BL192" s="1220"/>
      <c r="BM192" s="1253"/>
      <c r="BN192" s="301"/>
      <c r="BO192" s="312"/>
      <c r="BP192" s="312"/>
      <c r="BQ192" s="312"/>
      <c r="BR192" s="312"/>
      <c r="BS192" s="312"/>
      <c r="BT192" s="312"/>
      <c r="BU192" s="313"/>
      <c r="BV192" s="314"/>
      <c r="BW192" s="314"/>
      <c r="BX192" s="314"/>
      <c r="BY192" s="314"/>
      <c r="BZ192" s="314"/>
      <c r="CA192" s="314"/>
      <c r="CB192" s="314"/>
      <c r="CC192" s="315"/>
    </row>
    <row r="193" spans="1:81" s="58" customFormat="1" ht="40.15" customHeight="1" x14ac:dyDescent="0.25">
      <c r="A193" s="37"/>
      <c r="B193" s="1321"/>
      <c r="C193" s="1327"/>
      <c r="D193" s="1097"/>
      <c r="E193" s="1094"/>
      <c r="F193" s="1094"/>
      <c r="G193" s="1094"/>
      <c r="H193" s="1094"/>
      <c r="I193" s="1094"/>
      <c r="J193" s="1220"/>
      <c r="K193" s="1217"/>
      <c r="L193" s="1223"/>
      <c r="M193" s="1226"/>
      <c r="N193" s="1229"/>
      <c r="O193" s="1232"/>
      <c r="P193" s="1235"/>
      <c r="Q193" s="1238"/>
      <c r="R193" s="1220"/>
      <c r="S193" s="41" t="s">
        <v>4167</v>
      </c>
      <c r="T193" s="241" t="s">
        <v>3834</v>
      </c>
      <c r="U193" s="241" t="s">
        <v>3839</v>
      </c>
      <c r="V193" s="241" t="s">
        <v>3843</v>
      </c>
      <c r="W193" s="41" t="s">
        <v>4168</v>
      </c>
      <c r="X193" s="34">
        <v>44593</v>
      </c>
      <c r="Y193" s="34">
        <v>44593</v>
      </c>
      <c r="Z193" s="34"/>
      <c r="AA193" s="34"/>
      <c r="AB193" s="1220"/>
      <c r="AC193" s="1241"/>
      <c r="AD193" s="303">
        <f t="shared" si="255"/>
        <v>0</v>
      </c>
      <c r="AE193" s="303">
        <f t="shared" si="255"/>
        <v>0</v>
      </c>
      <c r="AF193" s="303">
        <f t="shared" si="255"/>
        <v>0</v>
      </c>
      <c r="AG193" s="303">
        <f t="shared" si="255"/>
        <v>0</v>
      </c>
      <c r="AH193" s="303">
        <f t="shared" si="255"/>
        <v>0</v>
      </c>
      <c r="AI193" s="303">
        <f t="shared" si="255"/>
        <v>0</v>
      </c>
      <c r="AJ193" s="303">
        <f t="shared" si="215"/>
        <v>0</v>
      </c>
      <c r="AK193" s="1220"/>
      <c r="AL193" s="1244"/>
      <c r="AM193" s="303">
        <f t="shared" si="239"/>
        <v>0</v>
      </c>
      <c r="AN193" s="311"/>
      <c r="AO193" s="311"/>
      <c r="AP193" s="311"/>
      <c r="AQ193" s="311"/>
      <c r="AR193" s="311"/>
      <c r="AS193" s="311"/>
      <c r="AT193" s="1220"/>
      <c r="AU193" s="1247"/>
      <c r="AV193" s="303">
        <f t="shared" si="227"/>
        <v>0</v>
      </c>
      <c r="AW193" s="311"/>
      <c r="AX193" s="311"/>
      <c r="AY193" s="311"/>
      <c r="AZ193" s="311"/>
      <c r="BA193" s="311"/>
      <c r="BB193" s="311"/>
      <c r="BC193" s="1220"/>
      <c r="BD193" s="1250"/>
      <c r="BE193" s="303">
        <f t="shared" si="240"/>
        <v>0</v>
      </c>
      <c r="BF193" s="311"/>
      <c r="BG193" s="311"/>
      <c r="BH193" s="311"/>
      <c r="BI193" s="311"/>
      <c r="BJ193" s="311"/>
      <c r="BK193" s="311"/>
      <c r="BL193" s="1220"/>
      <c r="BM193" s="1253"/>
      <c r="BN193" s="303">
        <f t="shared" si="231"/>
        <v>0</v>
      </c>
      <c r="BO193" s="311"/>
      <c r="BP193" s="311"/>
      <c r="BQ193" s="311"/>
      <c r="BR193" s="311"/>
      <c r="BS193" s="311"/>
      <c r="BT193" s="311"/>
      <c r="BU193" s="1207"/>
      <c r="BV193" s="1208"/>
      <c r="BW193" s="1208"/>
      <c r="BX193" s="1208"/>
      <c r="BY193" s="1208"/>
      <c r="BZ193" s="1208"/>
      <c r="CA193" s="1208"/>
      <c r="CB193" s="1208"/>
      <c r="CC193" s="1209"/>
    </row>
    <row r="194" spans="1:81" s="58" customFormat="1" ht="40.15" customHeight="1" x14ac:dyDescent="0.25">
      <c r="A194" s="37"/>
      <c r="B194" s="1321"/>
      <c r="C194" s="1327"/>
      <c r="D194" s="1097"/>
      <c r="E194" s="1094"/>
      <c r="F194" s="1094"/>
      <c r="G194" s="1094"/>
      <c r="H194" s="1094"/>
      <c r="I194" s="1094"/>
      <c r="J194" s="1220"/>
      <c r="K194" s="1217"/>
      <c r="L194" s="1223"/>
      <c r="M194" s="1226"/>
      <c r="N194" s="1229"/>
      <c r="O194" s="1232"/>
      <c r="P194" s="1235"/>
      <c r="Q194" s="1238"/>
      <c r="R194" s="1220"/>
      <c r="S194" s="41" t="s">
        <v>4169</v>
      </c>
      <c r="T194" s="241" t="s">
        <v>3833</v>
      </c>
      <c r="U194" s="241" t="s">
        <v>3839</v>
      </c>
      <c r="V194" s="241" t="s">
        <v>3842</v>
      </c>
      <c r="W194" s="41" t="s">
        <v>4170</v>
      </c>
      <c r="X194" s="34">
        <v>44593</v>
      </c>
      <c r="Y194" s="34">
        <v>44841</v>
      </c>
      <c r="Z194" s="34"/>
      <c r="AA194" s="34"/>
      <c r="AB194" s="1220"/>
      <c r="AC194" s="1241"/>
      <c r="AD194" s="303">
        <f t="shared" si="255"/>
        <v>0</v>
      </c>
      <c r="AE194" s="303">
        <f t="shared" si="255"/>
        <v>0</v>
      </c>
      <c r="AF194" s="303">
        <f t="shared" si="255"/>
        <v>0</v>
      </c>
      <c r="AG194" s="303">
        <f t="shared" si="255"/>
        <v>0</v>
      </c>
      <c r="AH194" s="303">
        <f t="shared" si="255"/>
        <v>0</v>
      </c>
      <c r="AI194" s="303">
        <f t="shared" si="255"/>
        <v>0</v>
      </c>
      <c r="AJ194" s="303">
        <f t="shared" si="215"/>
        <v>0</v>
      </c>
      <c r="AK194" s="1220"/>
      <c r="AL194" s="1244"/>
      <c r="AM194" s="303">
        <f t="shared" si="239"/>
        <v>0</v>
      </c>
      <c r="AN194" s="311"/>
      <c r="AO194" s="311"/>
      <c r="AP194" s="311"/>
      <c r="AQ194" s="311"/>
      <c r="AR194" s="311"/>
      <c r="AS194" s="311"/>
      <c r="AT194" s="1220"/>
      <c r="AU194" s="1247"/>
      <c r="AV194" s="303">
        <f t="shared" si="227"/>
        <v>0</v>
      </c>
      <c r="AW194" s="311"/>
      <c r="AX194" s="311"/>
      <c r="AY194" s="311"/>
      <c r="AZ194" s="311"/>
      <c r="BA194" s="311"/>
      <c r="BB194" s="311"/>
      <c r="BC194" s="1220"/>
      <c r="BD194" s="1250"/>
      <c r="BE194" s="303">
        <f t="shared" si="240"/>
        <v>0</v>
      </c>
      <c r="BF194" s="311"/>
      <c r="BG194" s="311"/>
      <c r="BH194" s="311"/>
      <c r="BI194" s="311"/>
      <c r="BJ194" s="311"/>
      <c r="BK194" s="311"/>
      <c r="BL194" s="1220"/>
      <c r="BM194" s="1253"/>
      <c r="BN194" s="303">
        <f t="shared" si="231"/>
        <v>0</v>
      </c>
      <c r="BO194" s="311"/>
      <c r="BP194" s="311"/>
      <c r="BQ194" s="311"/>
      <c r="BR194" s="311"/>
      <c r="BS194" s="311"/>
      <c r="BT194" s="311"/>
      <c r="BU194" s="1207"/>
      <c r="BV194" s="1208"/>
      <c r="BW194" s="1208"/>
      <c r="BX194" s="1208"/>
      <c r="BY194" s="1208"/>
      <c r="BZ194" s="1208"/>
      <c r="CA194" s="1208"/>
      <c r="CB194" s="1208"/>
      <c r="CC194" s="1209"/>
    </row>
    <row r="195" spans="1:81" s="58" customFormat="1" ht="40.15" customHeight="1" thickBot="1" x14ac:dyDescent="0.3">
      <c r="A195" s="37"/>
      <c r="B195" s="1321"/>
      <c r="C195" s="1327"/>
      <c r="D195" s="1098"/>
      <c r="E195" s="1095"/>
      <c r="F195" s="1095"/>
      <c r="G195" s="1095"/>
      <c r="H195" s="1095"/>
      <c r="I195" s="1095"/>
      <c r="J195" s="1221"/>
      <c r="K195" s="1218"/>
      <c r="L195" s="1224"/>
      <c r="M195" s="1227"/>
      <c r="N195" s="1230"/>
      <c r="O195" s="1233"/>
      <c r="P195" s="1236"/>
      <c r="Q195" s="1239"/>
      <c r="R195" s="1221"/>
      <c r="S195" s="234" t="s">
        <v>4171</v>
      </c>
      <c r="T195" s="241" t="s">
        <v>3834</v>
      </c>
      <c r="U195" s="241" t="s">
        <v>3839</v>
      </c>
      <c r="V195" s="241" t="s">
        <v>3843</v>
      </c>
      <c r="W195" s="234" t="s">
        <v>4172</v>
      </c>
      <c r="X195" s="305">
        <v>44621</v>
      </c>
      <c r="Y195" s="34">
        <v>44841</v>
      </c>
      <c r="Z195" s="305"/>
      <c r="AA195" s="305"/>
      <c r="AB195" s="1221"/>
      <c r="AC195" s="1242"/>
      <c r="AD195" s="306">
        <f t="shared" si="255"/>
        <v>0</v>
      </c>
      <c r="AE195" s="306">
        <f t="shared" si="255"/>
        <v>0</v>
      </c>
      <c r="AF195" s="306">
        <f t="shared" si="255"/>
        <v>0</v>
      </c>
      <c r="AG195" s="306">
        <f t="shared" si="255"/>
        <v>0</v>
      </c>
      <c r="AH195" s="306">
        <f t="shared" si="255"/>
        <v>0</v>
      </c>
      <c r="AI195" s="306">
        <f t="shared" si="255"/>
        <v>0</v>
      </c>
      <c r="AJ195" s="306">
        <f t="shared" si="215"/>
        <v>0</v>
      </c>
      <c r="AK195" s="1221"/>
      <c r="AL195" s="1245"/>
      <c r="AM195" s="306">
        <f t="shared" si="239"/>
        <v>0</v>
      </c>
      <c r="AN195" s="50"/>
      <c r="AO195" s="50"/>
      <c r="AP195" s="50"/>
      <c r="AQ195" s="50"/>
      <c r="AR195" s="50"/>
      <c r="AS195" s="50"/>
      <c r="AT195" s="1221"/>
      <c r="AU195" s="1248"/>
      <c r="AV195" s="306">
        <f t="shared" si="227"/>
        <v>0</v>
      </c>
      <c r="AW195" s="50"/>
      <c r="AX195" s="50"/>
      <c r="AY195" s="50"/>
      <c r="AZ195" s="50"/>
      <c r="BA195" s="50"/>
      <c r="BB195" s="50"/>
      <c r="BC195" s="1221"/>
      <c r="BD195" s="1251"/>
      <c r="BE195" s="306">
        <f t="shared" si="240"/>
        <v>0</v>
      </c>
      <c r="BF195" s="50"/>
      <c r="BG195" s="50"/>
      <c r="BH195" s="50"/>
      <c r="BI195" s="50"/>
      <c r="BJ195" s="50"/>
      <c r="BK195" s="50"/>
      <c r="BL195" s="1221"/>
      <c r="BM195" s="1254"/>
      <c r="BN195" s="306">
        <f t="shared" si="231"/>
        <v>0</v>
      </c>
      <c r="BO195" s="50"/>
      <c r="BP195" s="50"/>
      <c r="BQ195" s="50"/>
      <c r="BR195" s="50"/>
      <c r="BS195" s="50"/>
      <c r="BT195" s="50"/>
      <c r="BU195" s="1210"/>
      <c r="BV195" s="1211"/>
      <c r="BW195" s="1211"/>
      <c r="BX195" s="1211"/>
      <c r="BY195" s="1211"/>
      <c r="BZ195" s="1211"/>
      <c r="CA195" s="1211"/>
      <c r="CB195" s="1211"/>
      <c r="CC195" s="1212"/>
    </row>
    <row r="196" spans="1:81" s="58" customFormat="1" ht="40.15" customHeight="1" thickTop="1" x14ac:dyDescent="0.25">
      <c r="A196" s="37"/>
      <c r="B196" s="1321"/>
      <c r="C196" s="1327"/>
      <c r="D196" s="1096">
        <v>2201</v>
      </c>
      <c r="E196" s="1093" t="s">
        <v>3876</v>
      </c>
      <c r="F196" s="1093"/>
      <c r="G196" s="1093"/>
      <c r="H196" s="1093"/>
      <c r="I196" s="1093"/>
      <c r="J196" s="1219">
        <v>41</v>
      </c>
      <c r="K196" s="1216" t="str">
        <f>+[2]Metas!K47</f>
        <v>Redes de maestros o comunidades de aprendizaje para el intercambio pedagógico implementadas (Centro de actualización del saber escolar)</v>
      </c>
      <c r="L196" s="1222">
        <v>1</v>
      </c>
      <c r="M196" s="1225">
        <v>1</v>
      </c>
      <c r="N196" s="1228"/>
      <c r="O196" s="1231"/>
      <c r="P196" s="1234"/>
      <c r="Q196" s="1237">
        <v>1</v>
      </c>
      <c r="R196" s="1219">
        <f t="shared" ref="R196" si="276">+$J196</f>
        <v>41</v>
      </c>
      <c r="S196" s="326" t="s">
        <v>4173</v>
      </c>
      <c r="T196" s="241" t="s">
        <v>3834</v>
      </c>
      <c r="U196" s="241" t="s">
        <v>3839</v>
      </c>
      <c r="V196" s="241" t="s">
        <v>3843</v>
      </c>
      <c r="W196" s="41" t="s">
        <v>4174</v>
      </c>
      <c r="X196" s="325">
        <v>44656</v>
      </c>
      <c r="Y196" s="325">
        <v>44804</v>
      </c>
      <c r="Z196" s="307"/>
      <c r="AA196" s="307"/>
      <c r="AB196" s="1219">
        <f t="shared" si="264"/>
        <v>41</v>
      </c>
      <c r="AC196" s="1240">
        <f t="shared" ref="AC196" si="277">+L196</f>
        <v>1</v>
      </c>
      <c r="AD196" s="308">
        <v>40</v>
      </c>
      <c r="AE196" s="308">
        <v>40</v>
      </c>
      <c r="AF196" s="308">
        <f t="shared" si="255"/>
        <v>0</v>
      </c>
      <c r="AG196" s="308">
        <f t="shared" si="255"/>
        <v>0</v>
      </c>
      <c r="AH196" s="308">
        <f t="shared" si="255"/>
        <v>0</v>
      </c>
      <c r="AI196" s="308">
        <f t="shared" si="255"/>
        <v>0</v>
      </c>
      <c r="AJ196" s="308">
        <f t="shared" si="215"/>
        <v>0</v>
      </c>
      <c r="AK196" s="1219">
        <f t="shared" si="266"/>
        <v>41</v>
      </c>
      <c r="AL196" s="1243">
        <f>+N196</f>
        <v>0</v>
      </c>
      <c r="AM196" s="308">
        <f t="shared" si="239"/>
        <v>0</v>
      </c>
      <c r="AN196" s="48"/>
      <c r="AO196" s="48"/>
      <c r="AP196" s="48"/>
      <c r="AQ196" s="48"/>
      <c r="AR196" s="48"/>
      <c r="AS196" s="48"/>
      <c r="AT196" s="1219">
        <f t="shared" si="267"/>
        <v>41</v>
      </c>
      <c r="AU196" s="1246">
        <f>+O196</f>
        <v>0</v>
      </c>
      <c r="AV196" s="308">
        <f t="shared" si="227"/>
        <v>0</v>
      </c>
      <c r="AW196" s="48"/>
      <c r="AX196" s="48"/>
      <c r="AY196" s="48"/>
      <c r="AZ196" s="48"/>
      <c r="BA196" s="48"/>
      <c r="BB196" s="48"/>
      <c r="BC196" s="1219">
        <f t="shared" si="268"/>
        <v>41</v>
      </c>
      <c r="BD196" s="1249">
        <f>+P196</f>
        <v>0</v>
      </c>
      <c r="BE196" s="308">
        <f t="shared" si="240"/>
        <v>0</v>
      </c>
      <c r="BF196" s="48"/>
      <c r="BG196" s="48"/>
      <c r="BH196" s="48"/>
      <c r="BI196" s="48"/>
      <c r="BJ196" s="48"/>
      <c r="BK196" s="48"/>
      <c r="BL196" s="1219">
        <f t="shared" si="269"/>
        <v>41</v>
      </c>
      <c r="BM196" s="1252">
        <f>+Q196</f>
        <v>1</v>
      </c>
      <c r="BN196" s="308">
        <v>40</v>
      </c>
      <c r="BO196" s="48">
        <v>40</v>
      </c>
      <c r="BP196" s="48"/>
      <c r="BQ196" s="48"/>
      <c r="BR196" s="48"/>
      <c r="BS196" s="48"/>
      <c r="BT196" s="48"/>
      <c r="BU196" s="1204"/>
      <c r="BV196" s="1205"/>
      <c r="BW196" s="1205"/>
      <c r="BX196" s="1205"/>
      <c r="BY196" s="1205"/>
      <c r="BZ196" s="1205"/>
      <c r="CA196" s="1205"/>
      <c r="CB196" s="1205"/>
      <c r="CC196" s="1206"/>
    </row>
    <row r="197" spans="1:81" s="58" customFormat="1" ht="40.15" customHeight="1" x14ac:dyDescent="0.25">
      <c r="A197" s="37"/>
      <c r="B197" s="1321"/>
      <c r="C197" s="1327"/>
      <c r="D197" s="1097"/>
      <c r="E197" s="1094"/>
      <c r="F197" s="1094"/>
      <c r="G197" s="1094"/>
      <c r="H197" s="1094"/>
      <c r="I197" s="1094"/>
      <c r="J197" s="1220"/>
      <c r="K197" s="1217"/>
      <c r="L197" s="1223"/>
      <c r="M197" s="1226"/>
      <c r="N197" s="1229"/>
      <c r="O197" s="1232"/>
      <c r="P197" s="1235"/>
      <c r="Q197" s="1238"/>
      <c r="R197" s="1220"/>
      <c r="S197" s="326" t="s">
        <v>4175</v>
      </c>
      <c r="T197" s="241" t="s">
        <v>3834</v>
      </c>
      <c r="U197" s="241" t="s">
        <v>3839</v>
      </c>
      <c r="V197" s="241" t="s">
        <v>3843</v>
      </c>
      <c r="W197" s="326" t="s">
        <v>4176</v>
      </c>
      <c r="X197" s="325">
        <v>44656</v>
      </c>
      <c r="Y197" s="34">
        <v>44895</v>
      </c>
      <c r="Z197" s="34"/>
      <c r="AA197" s="34"/>
      <c r="AB197" s="1220"/>
      <c r="AC197" s="1241"/>
      <c r="AD197" s="303">
        <f t="shared" si="255"/>
        <v>0</v>
      </c>
      <c r="AE197" s="303">
        <f t="shared" si="255"/>
        <v>0</v>
      </c>
      <c r="AF197" s="303">
        <f t="shared" si="255"/>
        <v>0</v>
      </c>
      <c r="AG197" s="303">
        <f t="shared" si="255"/>
        <v>0</v>
      </c>
      <c r="AH197" s="303">
        <f t="shared" si="255"/>
        <v>0</v>
      </c>
      <c r="AI197" s="303">
        <f t="shared" si="255"/>
        <v>0</v>
      </c>
      <c r="AJ197" s="303">
        <f t="shared" si="215"/>
        <v>0</v>
      </c>
      <c r="AK197" s="1220"/>
      <c r="AL197" s="1244"/>
      <c r="AM197" s="303">
        <f t="shared" si="239"/>
        <v>0</v>
      </c>
      <c r="AN197" s="311"/>
      <c r="AO197" s="311"/>
      <c r="AP197" s="311"/>
      <c r="AQ197" s="311"/>
      <c r="AR197" s="311"/>
      <c r="AS197" s="311"/>
      <c r="AT197" s="1220"/>
      <c r="AU197" s="1247"/>
      <c r="AV197" s="303">
        <f t="shared" si="227"/>
        <v>0</v>
      </c>
      <c r="AW197" s="311"/>
      <c r="AX197" s="311"/>
      <c r="AY197" s="311"/>
      <c r="AZ197" s="311"/>
      <c r="BA197" s="311"/>
      <c r="BB197" s="311"/>
      <c r="BC197" s="1220"/>
      <c r="BD197" s="1250"/>
      <c r="BE197" s="303">
        <f t="shared" si="240"/>
        <v>0</v>
      </c>
      <c r="BF197" s="311"/>
      <c r="BG197" s="311"/>
      <c r="BH197" s="311"/>
      <c r="BI197" s="311"/>
      <c r="BJ197" s="311"/>
      <c r="BK197" s="311"/>
      <c r="BL197" s="1220"/>
      <c r="BM197" s="1253"/>
      <c r="BN197" s="303">
        <f t="shared" si="231"/>
        <v>0</v>
      </c>
      <c r="BO197" s="311"/>
      <c r="BP197" s="311"/>
      <c r="BQ197" s="311"/>
      <c r="BR197" s="311"/>
      <c r="BS197" s="311"/>
      <c r="BT197" s="311"/>
      <c r="BU197" s="1207"/>
      <c r="BV197" s="1208"/>
      <c r="BW197" s="1208"/>
      <c r="BX197" s="1208"/>
      <c r="BY197" s="1208"/>
      <c r="BZ197" s="1208"/>
      <c r="CA197" s="1208"/>
      <c r="CB197" s="1208"/>
      <c r="CC197" s="1209"/>
    </row>
    <row r="198" spans="1:81" s="58" customFormat="1" ht="40.15" customHeight="1" x14ac:dyDescent="0.25">
      <c r="A198" s="37"/>
      <c r="B198" s="1321"/>
      <c r="C198" s="1327"/>
      <c r="D198" s="1097"/>
      <c r="E198" s="1094"/>
      <c r="F198" s="1094"/>
      <c r="G198" s="1094"/>
      <c r="H198" s="1094"/>
      <c r="I198" s="1094"/>
      <c r="J198" s="1220"/>
      <c r="K198" s="1217"/>
      <c r="L198" s="1223"/>
      <c r="M198" s="1226"/>
      <c r="N198" s="1229"/>
      <c r="O198" s="1232"/>
      <c r="P198" s="1235"/>
      <c r="Q198" s="1238"/>
      <c r="R198" s="1220"/>
      <c r="S198" s="326" t="s">
        <v>4177</v>
      </c>
      <c r="T198" s="241" t="s">
        <v>3833</v>
      </c>
      <c r="U198" s="241" t="s">
        <v>3839</v>
      </c>
      <c r="V198" s="241" t="s">
        <v>3842</v>
      </c>
      <c r="W198" s="326" t="s">
        <v>4176</v>
      </c>
      <c r="X198" s="325">
        <v>44656</v>
      </c>
      <c r="Y198" s="34">
        <v>44895</v>
      </c>
      <c r="Z198" s="34"/>
      <c r="AA198" s="34"/>
      <c r="AB198" s="1220"/>
      <c r="AC198" s="1241"/>
      <c r="AD198" s="303">
        <f t="shared" si="255"/>
        <v>0</v>
      </c>
      <c r="AE198" s="303">
        <f t="shared" si="255"/>
        <v>0</v>
      </c>
      <c r="AF198" s="303">
        <f t="shared" si="255"/>
        <v>0</v>
      </c>
      <c r="AG198" s="303">
        <f t="shared" si="255"/>
        <v>0</v>
      </c>
      <c r="AH198" s="303">
        <f t="shared" si="255"/>
        <v>0</v>
      </c>
      <c r="AI198" s="303">
        <f t="shared" si="255"/>
        <v>0</v>
      </c>
      <c r="AJ198" s="303">
        <f t="shared" si="215"/>
        <v>0</v>
      </c>
      <c r="AK198" s="1220"/>
      <c r="AL198" s="1244"/>
      <c r="AM198" s="303">
        <f t="shared" si="239"/>
        <v>0</v>
      </c>
      <c r="AN198" s="311"/>
      <c r="AO198" s="311"/>
      <c r="AP198" s="311"/>
      <c r="AQ198" s="311"/>
      <c r="AR198" s="311"/>
      <c r="AS198" s="311"/>
      <c r="AT198" s="1220"/>
      <c r="AU198" s="1247"/>
      <c r="AV198" s="303">
        <f t="shared" si="227"/>
        <v>0</v>
      </c>
      <c r="AW198" s="311"/>
      <c r="AX198" s="311"/>
      <c r="AY198" s="311"/>
      <c r="AZ198" s="311"/>
      <c r="BA198" s="311"/>
      <c r="BB198" s="311"/>
      <c r="BC198" s="1220"/>
      <c r="BD198" s="1250"/>
      <c r="BE198" s="303">
        <f t="shared" si="240"/>
        <v>0</v>
      </c>
      <c r="BF198" s="311"/>
      <c r="BG198" s="311"/>
      <c r="BH198" s="311"/>
      <c r="BI198" s="311"/>
      <c r="BJ198" s="311"/>
      <c r="BK198" s="311"/>
      <c r="BL198" s="1220"/>
      <c r="BM198" s="1253"/>
      <c r="BN198" s="303">
        <f t="shared" si="231"/>
        <v>0</v>
      </c>
      <c r="BO198" s="311"/>
      <c r="BP198" s="311"/>
      <c r="BQ198" s="311"/>
      <c r="BR198" s="311"/>
      <c r="BS198" s="311"/>
      <c r="BT198" s="311"/>
      <c r="BU198" s="1207"/>
      <c r="BV198" s="1208"/>
      <c r="BW198" s="1208"/>
      <c r="BX198" s="1208"/>
      <c r="BY198" s="1208"/>
      <c r="BZ198" s="1208"/>
      <c r="CA198" s="1208"/>
      <c r="CB198" s="1208"/>
      <c r="CC198" s="1209"/>
    </row>
    <row r="199" spans="1:81" s="58" customFormat="1" ht="40.15" customHeight="1" thickBot="1" x14ac:dyDescent="0.3">
      <c r="A199" s="37"/>
      <c r="B199" s="1321"/>
      <c r="C199" s="1327"/>
      <c r="D199" s="1098"/>
      <c r="E199" s="1095"/>
      <c r="F199" s="1095"/>
      <c r="G199" s="1095"/>
      <c r="H199" s="1095"/>
      <c r="I199" s="1095"/>
      <c r="J199" s="1221"/>
      <c r="K199" s="1218"/>
      <c r="L199" s="1224"/>
      <c r="M199" s="1227"/>
      <c r="N199" s="1230"/>
      <c r="O199" s="1233"/>
      <c r="P199" s="1236"/>
      <c r="Q199" s="1239"/>
      <c r="R199" s="1221"/>
      <c r="S199" s="326" t="s">
        <v>4178</v>
      </c>
      <c r="T199" s="241" t="s">
        <v>3834</v>
      </c>
      <c r="U199" s="241" t="s">
        <v>3839</v>
      </c>
      <c r="V199" s="241" t="s">
        <v>3843</v>
      </c>
      <c r="W199" s="326" t="s">
        <v>4128</v>
      </c>
      <c r="X199" s="325">
        <v>44907</v>
      </c>
      <c r="Y199" s="325">
        <v>44911</v>
      </c>
      <c r="Z199" s="305"/>
      <c r="AA199" s="305"/>
      <c r="AB199" s="1221"/>
      <c r="AC199" s="1242"/>
      <c r="AD199" s="306">
        <f t="shared" si="255"/>
        <v>0</v>
      </c>
      <c r="AE199" s="306">
        <f t="shared" si="255"/>
        <v>0</v>
      </c>
      <c r="AF199" s="306">
        <f t="shared" si="255"/>
        <v>0</v>
      </c>
      <c r="AG199" s="306">
        <f t="shared" si="255"/>
        <v>0</v>
      </c>
      <c r="AH199" s="306">
        <f t="shared" si="255"/>
        <v>0</v>
      </c>
      <c r="AI199" s="306">
        <f t="shared" si="255"/>
        <v>0</v>
      </c>
      <c r="AJ199" s="306">
        <f t="shared" si="215"/>
        <v>0</v>
      </c>
      <c r="AK199" s="1221"/>
      <c r="AL199" s="1245"/>
      <c r="AM199" s="306">
        <f t="shared" si="239"/>
        <v>0</v>
      </c>
      <c r="AN199" s="50"/>
      <c r="AO199" s="50"/>
      <c r="AP199" s="50"/>
      <c r="AQ199" s="50"/>
      <c r="AR199" s="50"/>
      <c r="AS199" s="50"/>
      <c r="AT199" s="1221"/>
      <c r="AU199" s="1248"/>
      <c r="AV199" s="306">
        <f t="shared" si="227"/>
        <v>0</v>
      </c>
      <c r="AW199" s="50"/>
      <c r="AX199" s="50"/>
      <c r="AY199" s="50"/>
      <c r="AZ199" s="50"/>
      <c r="BA199" s="50"/>
      <c r="BB199" s="50"/>
      <c r="BC199" s="1221"/>
      <c r="BD199" s="1251"/>
      <c r="BE199" s="306">
        <f t="shared" si="240"/>
        <v>0</v>
      </c>
      <c r="BF199" s="50"/>
      <c r="BG199" s="50"/>
      <c r="BH199" s="50"/>
      <c r="BI199" s="50"/>
      <c r="BJ199" s="50"/>
      <c r="BK199" s="50"/>
      <c r="BL199" s="1221"/>
      <c r="BM199" s="1254"/>
      <c r="BN199" s="306">
        <f t="shared" si="231"/>
        <v>0</v>
      </c>
      <c r="BO199" s="50"/>
      <c r="BP199" s="50"/>
      <c r="BQ199" s="50"/>
      <c r="BR199" s="50"/>
      <c r="BS199" s="50"/>
      <c r="BT199" s="50"/>
      <c r="BU199" s="1210"/>
      <c r="BV199" s="1211"/>
      <c r="BW199" s="1211"/>
      <c r="BX199" s="1211"/>
      <c r="BY199" s="1211"/>
      <c r="BZ199" s="1211"/>
      <c r="CA199" s="1211"/>
      <c r="CB199" s="1211"/>
      <c r="CC199" s="1212"/>
    </row>
    <row r="200" spans="1:81" s="58" customFormat="1" ht="40.15" customHeight="1" thickTop="1" x14ac:dyDescent="0.25">
      <c r="A200" s="37"/>
      <c r="B200" s="1321"/>
      <c r="C200" s="1327"/>
      <c r="D200" s="1096">
        <v>2201</v>
      </c>
      <c r="E200" s="1093" t="s">
        <v>3876</v>
      </c>
      <c r="F200" s="1093"/>
      <c r="G200" s="1093"/>
      <c r="H200" s="1093"/>
      <c r="I200" s="1093"/>
      <c r="J200" s="1219">
        <v>42</v>
      </c>
      <c r="K200" s="1216" t="str">
        <f>+[2]Metas!K48</f>
        <v>Establecimientos educativos implementando el Plan Nacional de Lectura y Escritura</v>
      </c>
      <c r="L200" s="1222">
        <v>50</v>
      </c>
      <c r="M200" s="1225">
        <v>50</v>
      </c>
      <c r="N200" s="1228"/>
      <c r="O200" s="1231"/>
      <c r="P200" s="1234"/>
      <c r="Q200" s="1237">
        <v>50</v>
      </c>
      <c r="R200" s="1219">
        <f t="shared" ref="R200" si="278">+$J200</f>
        <v>42</v>
      </c>
      <c r="S200" s="233" t="s">
        <v>4179</v>
      </c>
      <c r="T200" s="240" t="s">
        <v>3834</v>
      </c>
      <c r="U200" s="240" t="s">
        <v>3839</v>
      </c>
      <c r="V200" s="240" t="s">
        <v>3843</v>
      </c>
      <c r="W200" s="233" t="s">
        <v>4180</v>
      </c>
      <c r="X200" s="307">
        <v>44593</v>
      </c>
      <c r="Y200" s="307">
        <v>44596</v>
      </c>
      <c r="Z200" s="307"/>
      <c r="AA200" s="307"/>
      <c r="AB200" s="1219">
        <f t="shared" si="264"/>
        <v>42</v>
      </c>
      <c r="AC200" s="1240">
        <f t="shared" ref="AC200" si="279">+L200</f>
        <v>50</v>
      </c>
      <c r="AD200" s="308">
        <v>250</v>
      </c>
      <c r="AE200" s="308">
        <v>250</v>
      </c>
      <c r="AF200" s="308">
        <f t="shared" si="255"/>
        <v>0</v>
      </c>
      <c r="AG200" s="308">
        <f t="shared" si="255"/>
        <v>0</v>
      </c>
      <c r="AH200" s="308">
        <f t="shared" si="255"/>
        <v>0</v>
      </c>
      <c r="AI200" s="308">
        <f t="shared" si="255"/>
        <v>0</v>
      </c>
      <c r="AJ200" s="308">
        <f t="shared" si="215"/>
        <v>0</v>
      </c>
      <c r="AK200" s="1219">
        <f t="shared" si="266"/>
        <v>42</v>
      </c>
      <c r="AL200" s="1243">
        <f>+N200</f>
        <v>0</v>
      </c>
      <c r="AM200" s="308">
        <f t="shared" si="239"/>
        <v>0</v>
      </c>
      <c r="AN200" s="48"/>
      <c r="AO200" s="48"/>
      <c r="AP200" s="48"/>
      <c r="AQ200" s="48"/>
      <c r="AR200" s="48"/>
      <c r="AS200" s="48"/>
      <c r="AT200" s="1219">
        <f t="shared" si="267"/>
        <v>42</v>
      </c>
      <c r="AU200" s="1246">
        <f>+O200</f>
        <v>0</v>
      </c>
      <c r="AV200" s="308">
        <f t="shared" si="227"/>
        <v>0</v>
      </c>
      <c r="AW200" s="48"/>
      <c r="AX200" s="48"/>
      <c r="AY200" s="48"/>
      <c r="AZ200" s="48"/>
      <c r="BA200" s="48"/>
      <c r="BB200" s="48"/>
      <c r="BC200" s="1219">
        <f t="shared" si="268"/>
        <v>42</v>
      </c>
      <c r="BD200" s="1249">
        <f>+P200</f>
        <v>0</v>
      </c>
      <c r="BE200" s="308">
        <f t="shared" si="240"/>
        <v>0</v>
      </c>
      <c r="BF200" s="48"/>
      <c r="BG200" s="48"/>
      <c r="BH200" s="48"/>
      <c r="BI200" s="48"/>
      <c r="BJ200" s="48"/>
      <c r="BK200" s="48"/>
      <c r="BL200" s="1219">
        <f t="shared" si="269"/>
        <v>42</v>
      </c>
      <c r="BM200" s="1252">
        <f>+Q200</f>
        <v>50</v>
      </c>
      <c r="BN200" s="308">
        <v>250</v>
      </c>
      <c r="BO200" s="48">
        <v>250</v>
      </c>
      <c r="BP200" s="48"/>
      <c r="BQ200" s="48"/>
      <c r="BR200" s="48"/>
      <c r="BS200" s="48"/>
      <c r="BT200" s="48"/>
      <c r="BU200" s="1204"/>
      <c r="BV200" s="1205"/>
      <c r="BW200" s="1205"/>
      <c r="BX200" s="1205"/>
      <c r="BY200" s="1205"/>
      <c r="BZ200" s="1205"/>
      <c r="CA200" s="1205"/>
      <c r="CB200" s="1205"/>
      <c r="CC200" s="1206"/>
    </row>
    <row r="201" spans="1:81" s="58" customFormat="1" ht="40.15" customHeight="1" x14ac:dyDescent="0.25">
      <c r="A201" s="37"/>
      <c r="B201" s="1321"/>
      <c r="C201" s="1327"/>
      <c r="D201" s="1097"/>
      <c r="E201" s="1094"/>
      <c r="F201" s="1094"/>
      <c r="G201" s="1094"/>
      <c r="H201" s="1094"/>
      <c r="I201" s="1094"/>
      <c r="J201" s="1220"/>
      <c r="K201" s="1217"/>
      <c r="L201" s="1223"/>
      <c r="M201" s="1226"/>
      <c r="N201" s="1229"/>
      <c r="O201" s="1232"/>
      <c r="P201" s="1235"/>
      <c r="Q201" s="1238"/>
      <c r="R201" s="1220"/>
      <c r="S201" s="41" t="s">
        <v>4181</v>
      </c>
      <c r="T201" s="241" t="s">
        <v>3834</v>
      </c>
      <c r="U201" s="241" t="s">
        <v>3839</v>
      </c>
      <c r="V201" s="241" t="s">
        <v>3843</v>
      </c>
      <c r="W201" s="41" t="s">
        <v>4182</v>
      </c>
      <c r="X201" s="34">
        <v>44599</v>
      </c>
      <c r="Y201" s="34">
        <v>44601</v>
      </c>
      <c r="Z201" s="34"/>
      <c r="AA201" s="34"/>
      <c r="AB201" s="1220"/>
      <c r="AC201" s="1241"/>
      <c r="AD201" s="303">
        <f t="shared" si="255"/>
        <v>0</v>
      </c>
      <c r="AE201" s="303">
        <f t="shared" si="255"/>
        <v>0</v>
      </c>
      <c r="AF201" s="303">
        <f t="shared" si="255"/>
        <v>0</v>
      </c>
      <c r="AG201" s="303">
        <f t="shared" si="255"/>
        <v>0</v>
      </c>
      <c r="AH201" s="303">
        <f t="shared" si="255"/>
        <v>0</v>
      </c>
      <c r="AI201" s="303">
        <f t="shared" si="255"/>
        <v>0</v>
      </c>
      <c r="AJ201" s="303">
        <f t="shared" si="215"/>
        <v>0</v>
      </c>
      <c r="AK201" s="1220"/>
      <c r="AL201" s="1244"/>
      <c r="AM201" s="303">
        <f t="shared" si="239"/>
        <v>0</v>
      </c>
      <c r="AN201" s="311"/>
      <c r="AO201" s="311"/>
      <c r="AP201" s="311"/>
      <c r="AQ201" s="311"/>
      <c r="AR201" s="311"/>
      <c r="AS201" s="311"/>
      <c r="AT201" s="1220"/>
      <c r="AU201" s="1247"/>
      <c r="AV201" s="303">
        <f t="shared" si="227"/>
        <v>0</v>
      </c>
      <c r="AW201" s="311"/>
      <c r="AX201" s="311"/>
      <c r="AY201" s="311"/>
      <c r="AZ201" s="311"/>
      <c r="BA201" s="311"/>
      <c r="BB201" s="311"/>
      <c r="BC201" s="1220"/>
      <c r="BD201" s="1250"/>
      <c r="BE201" s="303">
        <f t="shared" si="240"/>
        <v>0</v>
      </c>
      <c r="BF201" s="311"/>
      <c r="BG201" s="311"/>
      <c r="BH201" s="311"/>
      <c r="BI201" s="311"/>
      <c r="BJ201" s="311"/>
      <c r="BK201" s="311"/>
      <c r="BL201" s="1220"/>
      <c r="BM201" s="1253"/>
      <c r="BN201" s="303">
        <f t="shared" si="231"/>
        <v>0</v>
      </c>
      <c r="BO201" s="311"/>
      <c r="BP201" s="311"/>
      <c r="BQ201" s="311"/>
      <c r="BR201" s="311"/>
      <c r="BS201" s="311"/>
      <c r="BT201" s="311"/>
      <c r="BU201" s="1207"/>
      <c r="BV201" s="1208"/>
      <c r="BW201" s="1208"/>
      <c r="BX201" s="1208"/>
      <c r="BY201" s="1208"/>
      <c r="BZ201" s="1208"/>
      <c r="CA201" s="1208"/>
      <c r="CB201" s="1208"/>
      <c r="CC201" s="1209"/>
    </row>
    <row r="202" spans="1:81" s="58" customFormat="1" ht="40.15" customHeight="1" x14ac:dyDescent="0.25">
      <c r="A202" s="37"/>
      <c r="B202" s="1321"/>
      <c r="C202" s="1327"/>
      <c r="D202" s="1097"/>
      <c r="E202" s="1094"/>
      <c r="F202" s="1094"/>
      <c r="G202" s="1094"/>
      <c r="H202" s="1094"/>
      <c r="I202" s="1094"/>
      <c r="J202" s="1220"/>
      <c r="K202" s="1217"/>
      <c r="L202" s="1223"/>
      <c r="M202" s="1226"/>
      <c r="N202" s="1229"/>
      <c r="O202" s="1232"/>
      <c r="P202" s="1235"/>
      <c r="Q202" s="1238"/>
      <c r="R202" s="1220"/>
      <c r="S202" s="41" t="s">
        <v>4183</v>
      </c>
      <c r="T202" s="241" t="s">
        <v>3834</v>
      </c>
      <c r="U202" s="241" t="s">
        <v>3839</v>
      </c>
      <c r="V202" s="241" t="s">
        <v>3843</v>
      </c>
      <c r="W202" s="41" t="s">
        <v>4184</v>
      </c>
      <c r="X202" s="34">
        <v>44606</v>
      </c>
      <c r="Y202" s="34">
        <v>44617</v>
      </c>
      <c r="Z202" s="34"/>
      <c r="AA202" s="34"/>
      <c r="AB202" s="1220"/>
      <c r="AC202" s="1241"/>
      <c r="AD202" s="303">
        <f t="shared" si="255"/>
        <v>0</v>
      </c>
      <c r="AE202" s="303">
        <f t="shared" si="255"/>
        <v>0</v>
      </c>
      <c r="AF202" s="303">
        <f t="shared" si="255"/>
        <v>0</v>
      </c>
      <c r="AG202" s="303">
        <f t="shared" si="255"/>
        <v>0</v>
      </c>
      <c r="AH202" s="303">
        <f t="shared" si="255"/>
        <v>0</v>
      </c>
      <c r="AI202" s="303">
        <f t="shared" si="255"/>
        <v>0</v>
      </c>
      <c r="AJ202" s="303">
        <f t="shared" si="215"/>
        <v>0</v>
      </c>
      <c r="AK202" s="1220"/>
      <c r="AL202" s="1244"/>
      <c r="AM202" s="303">
        <f t="shared" si="239"/>
        <v>0</v>
      </c>
      <c r="AN202" s="311"/>
      <c r="AO202" s="311"/>
      <c r="AP202" s="311"/>
      <c r="AQ202" s="311"/>
      <c r="AR202" s="311"/>
      <c r="AS202" s="311"/>
      <c r="AT202" s="1220"/>
      <c r="AU202" s="1247"/>
      <c r="AV202" s="303">
        <f t="shared" si="227"/>
        <v>0</v>
      </c>
      <c r="AW202" s="311"/>
      <c r="AX202" s="311"/>
      <c r="AY202" s="311"/>
      <c r="AZ202" s="311"/>
      <c r="BA202" s="311"/>
      <c r="BB202" s="311"/>
      <c r="BC202" s="1220"/>
      <c r="BD202" s="1250"/>
      <c r="BE202" s="303">
        <f t="shared" si="240"/>
        <v>0</v>
      </c>
      <c r="BF202" s="311"/>
      <c r="BG202" s="311"/>
      <c r="BH202" s="311"/>
      <c r="BI202" s="311"/>
      <c r="BJ202" s="311"/>
      <c r="BK202" s="311"/>
      <c r="BL202" s="1220"/>
      <c r="BM202" s="1253"/>
      <c r="BN202" s="303">
        <f t="shared" si="231"/>
        <v>0</v>
      </c>
      <c r="BO202" s="311"/>
      <c r="BP202" s="311"/>
      <c r="BQ202" s="311"/>
      <c r="BR202" s="311"/>
      <c r="BS202" s="311"/>
      <c r="BT202" s="311"/>
      <c r="BU202" s="1207"/>
      <c r="BV202" s="1208"/>
      <c r="BW202" s="1208"/>
      <c r="BX202" s="1208"/>
      <c r="BY202" s="1208"/>
      <c r="BZ202" s="1208"/>
      <c r="CA202" s="1208"/>
      <c r="CB202" s="1208"/>
      <c r="CC202" s="1209"/>
    </row>
    <row r="203" spans="1:81" s="58" customFormat="1" ht="40.15" customHeight="1" thickBot="1" x14ac:dyDescent="0.3">
      <c r="A203" s="37"/>
      <c r="B203" s="1321"/>
      <c r="C203" s="1327"/>
      <c r="D203" s="1098"/>
      <c r="E203" s="1095"/>
      <c r="F203" s="1095"/>
      <c r="G203" s="1095"/>
      <c r="H203" s="1095"/>
      <c r="I203" s="1095"/>
      <c r="J203" s="1221"/>
      <c r="K203" s="1218"/>
      <c r="L203" s="1224"/>
      <c r="M203" s="1227"/>
      <c r="N203" s="1230"/>
      <c r="O203" s="1233"/>
      <c r="P203" s="1236"/>
      <c r="Q203" s="1239"/>
      <c r="R203" s="1221"/>
      <c r="S203" s="234"/>
      <c r="T203" s="242"/>
      <c r="U203" s="242"/>
      <c r="V203" s="242"/>
      <c r="W203" s="234"/>
      <c r="X203" s="305"/>
      <c r="Y203" s="305"/>
      <c r="Z203" s="305"/>
      <c r="AA203" s="305"/>
      <c r="AB203" s="1221"/>
      <c r="AC203" s="1242"/>
      <c r="AD203" s="306">
        <f t="shared" si="255"/>
        <v>0</v>
      </c>
      <c r="AE203" s="306">
        <f t="shared" si="255"/>
        <v>0</v>
      </c>
      <c r="AF203" s="306">
        <f t="shared" si="255"/>
        <v>0</v>
      </c>
      <c r="AG203" s="306">
        <f t="shared" si="255"/>
        <v>0</v>
      </c>
      <c r="AH203" s="306">
        <f t="shared" si="255"/>
        <v>0</v>
      </c>
      <c r="AI203" s="306">
        <f t="shared" si="255"/>
        <v>0</v>
      </c>
      <c r="AJ203" s="306">
        <f t="shared" si="215"/>
        <v>0</v>
      </c>
      <c r="AK203" s="1221"/>
      <c r="AL203" s="1245"/>
      <c r="AM203" s="306">
        <f t="shared" si="239"/>
        <v>0</v>
      </c>
      <c r="AN203" s="50"/>
      <c r="AO203" s="50"/>
      <c r="AP203" s="50"/>
      <c r="AQ203" s="50"/>
      <c r="AR203" s="50"/>
      <c r="AS203" s="50"/>
      <c r="AT203" s="1221"/>
      <c r="AU203" s="1248"/>
      <c r="AV203" s="306">
        <f t="shared" si="227"/>
        <v>0</v>
      </c>
      <c r="AW203" s="50"/>
      <c r="AX203" s="50"/>
      <c r="AY203" s="50"/>
      <c r="AZ203" s="50"/>
      <c r="BA203" s="50"/>
      <c r="BB203" s="50"/>
      <c r="BC203" s="1221"/>
      <c r="BD203" s="1251"/>
      <c r="BE203" s="306">
        <f t="shared" si="240"/>
        <v>0</v>
      </c>
      <c r="BF203" s="50"/>
      <c r="BG203" s="50"/>
      <c r="BH203" s="50"/>
      <c r="BI203" s="50"/>
      <c r="BJ203" s="50"/>
      <c r="BK203" s="50"/>
      <c r="BL203" s="1221"/>
      <c r="BM203" s="1254"/>
      <c r="BN203" s="306">
        <f t="shared" si="231"/>
        <v>0</v>
      </c>
      <c r="BO203" s="50"/>
      <c r="BP203" s="50"/>
      <c r="BQ203" s="50"/>
      <c r="BR203" s="50"/>
      <c r="BS203" s="50"/>
      <c r="BT203" s="50"/>
      <c r="BU203" s="1210"/>
      <c r="BV203" s="1211"/>
      <c r="BW203" s="1211"/>
      <c r="BX203" s="1211"/>
      <c r="BY203" s="1211"/>
      <c r="BZ203" s="1211"/>
      <c r="CA203" s="1211"/>
      <c r="CB203" s="1211"/>
      <c r="CC203" s="1212"/>
    </row>
    <row r="204" spans="1:81" s="58" customFormat="1" ht="40.15" customHeight="1" thickTop="1" x14ac:dyDescent="0.25">
      <c r="A204" s="37"/>
      <c r="B204" s="1321"/>
      <c r="C204" s="1327"/>
      <c r="D204" s="1096">
        <v>2201</v>
      </c>
      <c r="E204" s="1093" t="s">
        <v>3876</v>
      </c>
      <c r="F204" s="1093"/>
      <c r="G204" s="1093"/>
      <c r="H204" s="1093"/>
      <c r="I204" s="1093"/>
      <c r="J204" s="1219">
        <v>43</v>
      </c>
      <c r="K204" s="1216" t="str">
        <f>+[2]Metas!K49</f>
        <v xml:space="preserve">Establecimientos educativos implementando Programa departamental de bilingüismo </v>
      </c>
      <c r="L204" s="1222">
        <v>51</v>
      </c>
      <c r="M204" s="1225">
        <v>51</v>
      </c>
      <c r="N204" s="1228"/>
      <c r="O204" s="1231"/>
      <c r="P204" s="1234">
        <v>25</v>
      </c>
      <c r="Q204" s="1237">
        <v>51</v>
      </c>
      <c r="R204" s="1219">
        <f t="shared" ref="R204" si="280">+$J204</f>
        <v>43</v>
      </c>
      <c r="S204" s="331" t="s">
        <v>4185</v>
      </c>
      <c r="T204" s="241" t="s">
        <v>3834</v>
      </c>
      <c r="U204" s="241" t="s">
        <v>3839</v>
      </c>
      <c r="V204" s="241" t="s">
        <v>3843</v>
      </c>
      <c r="W204" s="332" t="s">
        <v>4186</v>
      </c>
      <c r="X204" s="333">
        <v>44606</v>
      </c>
      <c r="Y204" s="333">
        <v>44701</v>
      </c>
      <c r="Z204" s="307"/>
      <c r="AA204" s="307"/>
      <c r="AB204" s="1219">
        <f t="shared" si="264"/>
        <v>43</v>
      </c>
      <c r="AC204" s="1240">
        <f t="shared" ref="AC204" si="281">+L204</f>
        <v>51</v>
      </c>
      <c r="AD204" s="308">
        <v>50</v>
      </c>
      <c r="AE204" s="308">
        <v>50</v>
      </c>
      <c r="AF204" s="308">
        <f t="shared" si="255"/>
        <v>0</v>
      </c>
      <c r="AG204" s="308">
        <f t="shared" si="255"/>
        <v>0</v>
      </c>
      <c r="AH204" s="308">
        <f t="shared" si="255"/>
        <v>0</v>
      </c>
      <c r="AI204" s="308">
        <f t="shared" si="255"/>
        <v>0</v>
      </c>
      <c r="AJ204" s="308">
        <f t="shared" si="215"/>
        <v>0</v>
      </c>
      <c r="AK204" s="1219">
        <f t="shared" si="266"/>
        <v>43</v>
      </c>
      <c r="AL204" s="1243">
        <f>+N204</f>
        <v>0</v>
      </c>
      <c r="AM204" s="308">
        <f t="shared" si="239"/>
        <v>0</v>
      </c>
      <c r="AN204" s="48"/>
      <c r="AO204" s="48"/>
      <c r="AP204" s="48"/>
      <c r="AQ204" s="48"/>
      <c r="AR204" s="48"/>
      <c r="AS204" s="48"/>
      <c r="AT204" s="1219">
        <f t="shared" si="267"/>
        <v>43</v>
      </c>
      <c r="AU204" s="1246">
        <f>+O204</f>
        <v>0</v>
      </c>
      <c r="AV204" s="308">
        <f t="shared" si="227"/>
        <v>0</v>
      </c>
      <c r="AW204" s="48"/>
      <c r="AX204" s="48"/>
      <c r="AY204" s="48"/>
      <c r="AZ204" s="48"/>
      <c r="BA204" s="48"/>
      <c r="BB204" s="48"/>
      <c r="BC204" s="1219">
        <f t="shared" si="268"/>
        <v>43</v>
      </c>
      <c r="BD204" s="1249">
        <f>+P204</f>
        <v>25</v>
      </c>
      <c r="BE204" s="308">
        <v>25</v>
      </c>
      <c r="BF204" s="48">
        <v>25</v>
      </c>
      <c r="BG204" s="48"/>
      <c r="BH204" s="48"/>
      <c r="BI204" s="48"/>
      <c r="BJ204" s="48"/>
      <c r="BK204" s="48"/>
      <c r="BL204" s="1219">
        <f t="shared" si="269"/>
        <v>43</v>
      </c>
      <c r="BM204" s="1252">
        <f>+Q204</f>
        <v>51</v>
      </c>
      <c r="BN204" s="308">
        <v>25</v>
      </c>
      <c r="BO204" s="48">
        <v>25</v>
      </c>
      <c r="BP204" s="48"/>
      <c r="BQ204" s="48"/>
      <c r="BR204" s="48"/>
      <c r="BS204" s="48"/>
      <c r="BT204" s="48"/>
      <c r="BU204" s="1204"/>
      <c r="BV204" s="1205"/>
      <c r="BW204" s="1205"/>
      <c r="BX204" s="1205"/>
      <c r="BY204" s="1205"/>
      <c r="BZ204" s="1205"/>
      <c r="CA204" s="1205"/>
      <c r="CB204" s="1205"/>
      <c r="CC204" s="1206"/>
    </row>
    <row r="205" spans="1:81" s="58" customFormat="1" ht="40.15" customHeight="1" x14ac:dyDescent="0.25">
      <c r="A205" s="37"/>
      <c r="B205" s="1321"/>
      <c r="C205" s="1327"/>
      <c r="D205" s="1097"/>
      <c r="E205" s="1094"/>
      <c r="F205" s="1094"/>
      <c r="G205" s="1094"/>
      <c r="H205" s="1094"/>
      <c r="I205" s="1094"/>
      <c r="J205" s="1220"/>
      <c r="K205" s="1217"/>
      <c r="L205" s="1223"/>
      <c r="M205" s="1226"/>
      <c r="N205" s="1229"/>
      <c r="O205" s="1232"/>
      <c r="P205" s="1235"/>
      <c r="Q205" s="1238"/>
      <c r="R205" s="1220"/>
      <c r="S205" s="331" t="s">
        <v>4187</v>
      </c>
      <c r="T205" s="241" t="s">
        <v>3834</v>
      </c>
      <c r="U205" s="241" t="s">
        <v>3839</v>
      </c>
      <c r="V205" s="241" t="s">
        <v>3843</v>
      </c>
      <c r="W205" s="332" t="s">
        <v>4188</v>
      </c>
      <c r="X205" s="333">
        <v>44621</v>
      </c>
      <c r="Y205" s="333">
        <v>44722</v>
      </c>
      <c r="Z205" s="300"/>
      <c r="AA205" s="300"/>
      <c r="AB205" s="1220"/>
      <c r="AC205" s="1241"/>
      <c r="AD205" s="301"/>
      <c r="AE205" s="301"/>
      <c r="AF205" s="301"/>
      <c r="AG205" s="301"/>
      <c r="AH205" s="301"/>
      <c r="AI205" s="301"/>
      <c r="AJ205" s="301"/>
      <c r="AK205" s="1220"/>
      <c r="AL205" s="1244"/>
      <c r="AM205" s="301"/>
      <c r="AN205" s="312"/>
      <c r="AO205" s="312"/>
      <c r="AP205" s="312"/>
      <c r="AQ205" s="312"/>
      <c r="AR205" s="312"/>
      <c r="AS205" s="312"/>
      <c r="AT205" s="1220"/>
      <c r="AU205" s="1247"/>
      <c r="AV205" s="301"/>
      <c r="AW205" s="312"/>
      <c r="AX205" s="312"/>
      <c r="AY205" s="312"/>
      <c r="AZ205" s="312"/>
      <c r="BA205" s="312"/>
      <c r="BB205" s="312"/>
      <c r="BC205" s="1220"/>
      <c r="BD205" s="1250"/>
      <c r="BE205" s="301"/>
      <c r="BF205" s="312"/>
      <c r="BG205" s="312"/>
      <c r="BH205" s="312"/>
      <c r="BI205" s="312"/>
      <c r="BJ205" s="312"/>
      <c r="BK205" s="312"/>
      <c r="BL205" s="1220"/>
      <c r="BM205" s="1253"/>
      <c r="BN205" s="301"/>
      <c r="BO205" s="312"/>
      <c r="BP205" s="312"/>
      <c r="BQ205" s="312"/>
      <c r="BR205" s="312"/>
      <c r="BS205" s="312"/>
      <c r="BT205" s="312"/>
      <c r="BU205" s="313"/>
      <c r="BV205" s="314"/>
      <c r="BW205" s="314"/>
      <c r="BX205" s="314"/>
      <c r="BY205" s="314"/>
      <c r="BZ205" s="314"/>
      <c r="CA205" s="314"/>
      <c r="CB205" s="314"/>
      <c r="CC205" s="315"/>
    </row>
    <row r="206" spans="1:81" s="58" customFormat="1" ht="40.15" customHeight="1" x14ac:dyDescent="0.25">
      <c r="A206" s="37"/>
      <c r="B206" s="1321"/>
      <c r="C206" s="1327"/>
      <c r="D206" s="1097"/>
      <c r="E206" s="1094"/>
      <c r="F206" s="1094"/>
      <c r="G206" s="1094"/>
      <c r="H206" s="1094"/>
      <c r="I206" s="1094"/>
      <c r="J206" s="1220"/>
      <c r="K206" s="1217"/>
      <c r="L206" s="1223"/>
      <c r="M206" s="1226"/>
      <c r="N206" s="1229"/>
      <c r="O206" s="1232"/>
      <c r="P206" s="1235"/>
      <c r="Q206" s="1238"/>
      <c r="R206" s="1220"/>
      <c r="S206" s="331" t="s">
        <v>4189</v>
      </c>
      <c r="T206" s="241" t="s">
        <v>3833</v>
      </c>
      <c r="U206" s="241" t="s">
        <v>3839</v>
      </c>
      <c r="V206" s="241" t="s">
        <v>3842</v>
      </c>
      <c r="W206" s="331" t="s">
        <v>4190</v>
      </c>
      <c r="X206" s="334">
        <v>44651</v>
      </c>
      <c r="Y206" s="334">
        <v>44680</v>
      </c>
      <c r="Z206" s="300"/>
      <c r="AA206" s="300"/>
      <c r="AB206" s="1220"/>
      <c r="AC206" s="1241"/>
      <c r="AD206" s="301"/>
      <c r="AE206" s="301"/>
      <c r="AF206" s="301"/>
      <c r="AG206" s="301"/>
      <c r="AH206" s="301"/>
      <c r="AI206" s="301"/>
      <c r="AJ206" s="301"/>
      <c r="AK206" s="1220"/>
      <c r="AL206" s="1244"/>
      <c r="AM206" s="301"/>
      <c r="AN206" s="312"/>
      <c r="AO206" s="312"/>
      <c r="AP206" s="312"/>
      <c r="AQ206" s="312"/>
      <c r="AR206" s="312"/>
      <c r="AS206" s="312"/>
      <c r="AT206" s="1220"/>
      <c r="AU206" s="1247"/>
      <c r="AV206" s="301"/>
      <c r="AW206" s="312"/>
      <c r="AX206" s="312"/>
      <c r="AY206" s="312"/>
      <c r="AZ206" s="312"/>
      <c r="BA206" s="312"/>
      <c r="BB206" s="312"/>
      <c r="BC206" s="1220"/>
      <c r="BD206" s="1250"/>
      <c r="BE206" s="301"/>
      <c r="BF206" s="312"/>
      <c r="BG206" s="312"/>
      <c r="BH206" s="312"/>
      <c r="BI206" s="312"/>
      <c r="BJ206" s="312"/>
      <c r="BK206" s="312"/>
      <c r="BL206" s="1220"/>
      <c r="BM206" s="1253"/>
      <c r="BN206" s="301"/>
      <c r="BO206" s="312"/>
      <c r="BP206" s="312"/>
      <c r="BQ206" s="312"/>
      <c r="BR206" s="312"/>
      <c r="BS206" s="312"/>
      <c r="BT206" s="312"/>
      <c r="BU206" s="313"/>
      <c r="BV206" s="314"/>
      <c r="BW206" s="314"/>
      <c r="BX206" s="314"/>
      <c r="BY206" s="314"/>
      <c r="BZ206" s="314"/>
      <c r="CA206" s="314"/>
      <c r="CB206" s="314"/>
      <c r="CC206" s="315"/>
    </row>
    <row r="207" spans="1:81" s="58" customFormat="1" ht="40.15" customHeight="1" x14ac:dyDescent="0.25">
      <c r="A207" s="37"/>
      <c r="B207" s="1321"/>
      <c r="C207" s="1327"/>
      <c r="D207" s="1097"/>
      <c r="E207" s="1094"/>
      <c r="F207" s="1094"/>
      <c r="G207" s="1094"/>
      <c r="H207" s="1094"/>
      <c r="I207" s="1094"/>
      <c r="J207" s="1220"/>
      <c r="K207" s="1217"/>
      <c r="L207" s="1223"/>
      <c r="M207" s="1226"/>
      <c r="N207" s="1229"/>
      <c r="O207" s="1232"/>
      <c r="P207" s="1235"/>
      <c r="Q207" s="1238"/>
      <c r="R207" s="1220"/>
      <c r="S207" s="331" t="s">
        <v>4191</v>
      </c>
      <c r="T207" s="241" t="s">
        <v>3834</v>
      </c>
      <c r="U207" s="241" t="s">
        <v>3839</v>
      </c>
      <c r="V207" s="241" t="s">
        <v>3843</v>
      </c>
      <c r="W207" s="331" t="s">
        <v>4192</v>
      </c>
      <c r="X207" s="334">
        <v>44651</v>
      </c>
      <c r="Y207" s="334">
        <v>44680</v>
      </c>
      <c r="Z207" s="300"/>
      <c r="AA207" s="300"/>
      <c r="AB207" s="1220"/>
      <c r="AC207" s="1241"/>
      <c r="AD207" s="301"/>
      <c r="AE207" s="301"/>
      <c r="AF207" s="301"/>
      <c r="AG207" s="301"/>
      <c r="AH207" s="301"/>
      <c r="AI207" s="301"/>
      <c r="AJ207" s="301"/>
      <c r="AK207" s="1220"/>
      <c r="AL207" s="1244"/>
      <c r="AM207" s="301"/>
      <c r="AN207" s="312"/>
      <c r="AO207" s="312"/>
      <c r="AP207" s="312"/>
      <c r="AQ207" s="312"/>
      <c r="AR207" s="312"/>
      <c r="AS207" s="312"/>
      <c r="AT207" s="1220"/>
      <c r="AU207" s="1247"/>
      <c r="AV207" s="301"/>
      <c r="AW207" s="312"/>
      <c r="AX207" s="312"/>
      <c r="AY207" s="312"/>
      <c r="AZ207" s="312"/>
      <c r="BA207" s="312"/>
      <c r="BB207" s="312"/>
      <c r="BC207" s="1220"/>
      <c r="BD207" s="1250"/>
      <c r="BE207" s="301"/>
      <c r="BF207" s="312"/>
      <c r="BG207" s="312"/>
      <c r="BH207" s="312"/>
      <c r="BI207" s="312"/>
      <c r="BJ207" s="312"/>
      <c r="BK207" s="312"/>
      <c r="BL207" s="1220"/>
      <c r="BM207" s="1253"/>
      <c r="BN207" s="301"/>
      <c r="BO207" s="312"/>
      <c r="BP207" s="312"/>
      <c r="BQ207" s="312"/>
      <c r="BR207" s="312"/>
      <c r="BS207" s="312"/>
      <c r="BT207" s="312"/>
      <c r="BU207" s="313"/>
      <c r="BV207" s="314"/>
      <c r="BW207" s="314"/>
      <c r="BX207" s="314"/>
      <c r="BY207" s="314"/>
      <c r="BZ207" s="314"/>
      <c r="CA207" s="314"/>
      <c r="CB207" s="314"/>
      <c r="CC207" s="315"/>
    </row>
    <row r="208" spans="1:81" s="58" customFormat="1" ht="40.15" customHeight="1" x14ac:dyDescent="0.25">
      <c r="A208" s="37"/>
      <c r="B208" s="1321"/>
      <c r="C208" s="1327"/>
      <c r="D208" s="1097"/>
      <c r="E208" s="1094"/>
      <c r="F208" s="1094"/>
      <c r="G208" s="1094"/>
      <c r="H208" s="1094"/>
      <c r="I208" s="1094"/>
      <c r="J208" s="1220"/>
      <c r="K208" s="1217"/>
      <c r="L208" s="1223"/>
      <c r="M208" s="1226"/>
      <c r="N208" s="1229"/>
      <c r="O208" s="1232"/>
      <c r="P208" s="1235"/>
      <c r="Q208" s="1238"/>
      <c r="R208" s="1220"/>
      <c r="S208" s="331" t="s">
        <v>4193</v>
      </c>
      <c r="T208" s="241" t="s">
        <v>3834</v>
      </c>
      <c r="U208" s="241" t="s">
        <v>3839</v>
      </c>
      <c r="V208" s="241" t="s">
        <v>3843</v>
      </c>
      <c r="W208" s="331" t="s">
        <v>4194</v>
      </c>
      <c r="X208" s="334">
        <v>44651</v>
      </c>
      <c r="Y208" s="335">
        <v>44895</v>
      </c>
      <c r="Z208" s="300"/>
      <c r="AA208" s="300"/>
      <c r="AB208" s="1220"/>
      <c r="AC208" s="1241"/>
      <c r="AD208" s="301"/>
      <c r="AE208" s="301"/>
      <c r="AF208" s="301"/>
      <c r="AG208" s="301"/>
      <c r="AH208" s="301"/>
      <c r="AI208" s="301"/>
      <c r="AJ208" s="301"/>
      <c r="AK208" s="1220"/>
      <c r="AL208" s="1244"/>
      <c r="AM208" s="301"/>
      <c r="AN208" s="312"/>
      <c r="AO208" s="312"/>
      <c r="AP208" s="312"/>
      <c r="AQ208" s="312"/>
      <c r="AR208" s="312"/>
      <c r="AS208" s="312"/>
      <c r="AT208" s="1220"/>
      <c r="AU208" s="1247"/>
      <c r="AV208" s="301"/>
      <c r="AW208" s="312"/>
      <c r="AX208" s="312"/>
      <c r="AY208" s="312"/>
      <c r="AZ208" s="312"/>
      <c r="BA208" s="312"/>
      <c r="BB208" s="312"/>
      <c r="BC208" s="1220"/>
      <c r="BD208" s="1250"/>
      <c r="BE208" s="301"/>
      <c r="BF208" s="312"/>
      <c r="BG208" s="312"/>
      <c r="BH208" s="312"/>
      <c r="BI208" s="312"/>
      <c r="BJ208" s="312"/>
      <c r="BK208" s="312"/>
      <c r="BL208" s="1220"/>
      <c r="BM208" s="1253"/>
      <c r="BN208" s="301"/>
      <c r="BO208" s="312"/>
      <c r="BP208" s="312"/>
      <c r="BQ208" s="312"/>
      <c r="BR208" s="312"/>
      <c r="BS208" s="312"/>
      <c r="BT208" s="312"/>
      <c r="BU208" s="313"/>
      <c r="BV208" s="314"/>
      <c r="BW208" s="314"/>
      <c r="BX208" s="314"/>
      <c r="BY208" s="314"/>
      <c r="BZ208" s="314"/>
      <c r="CA208" s="314"/>
      <c r="CB208" s="314"/>
      <c r="CC208" s="315"/>
    </row>
    <row r="209" spans="1:81" s="58" customFormat="1" ht="40.15" customHeight="1" x14ac:dyDescent="0.25">
      <c r="A209" s="37"/>
      <c r="B209" s="1321"/>
      <c r="C209" s="1327"/>
      <c r="D209" s="1097"/>
      <c r="E209" s="1094"/>
      <c r="F209" s="1094"/>
      <c r="G209" s="1094"/>
      <c r="H209" s="1094"/>
      <c r="I209" s="1094"/>
      <c r="J209" s="1220"/>
      <c r="K209" s="1217"/>
      <c r="L209" s="1223"/>
      <c r="M209" s="1226"/>
      <c r="N209" s="1229"/>
      <c r="O209" s="1232"/>
      <c r="P209" s="1235"/>
      <c r="Q209" s="1238"/>
      <c r="R209" s="1220"/>
      <c r="S209" s="336" t="s">
        <v>4195</v>
      </c>
      <c r="T209" s="241" t="s">
        <v>3834</v>
      </c>
      <c r="U209" s="241" t="s">
        <v>3839</v>
      </c>
      <c r="V209" s="241" t="s">
        <v>3843</v>
      </c>
      <c r="W209" s="336" t="s">
        <v>4196</v>
      </c>
      <c r="X209" s="334">
        <v>44651</v>
      </c>
      <c r="Y209" s="335">
        <v>44895</v>
      </c>
      <c r="Z209" s="34"/>
      <c r="AA209" s="34"/>
      <c r="AB209" s="1220"/>
      <c r="AC209" s="1241"/>
      <c r="AD209" s="303">
        <f t="shared" si="255"/>
        <v>0</v>
      </c>
      <c r="AE209" s="303">
        <f t="shared" si="255"/>
        <v>0</v>
      </c>
      <c r="AF209" s="303">
        <f t="shared" si="255"/>
        <v>0</v>
      </c>
      <c r="AG209" s="303">
        <f t="shared" si="255"/>
        <v>0</v>
      </c>
      <c r="AH209" s="303">
        <f t="shared" si="255"/>
        <v>0</v>
      </c>
      <c r="AI209" s="303">
        <f t="shared" si="255"/>
        <v>0</v>
      </c>
      <c r="AJ209" s="303">
        <f t="shared" si="215"/>
        <v>0</v>
      </c>
      <c r="AK209" s="1220"/>
      <c r="AL209" s="1244"/>
      <c r="AM209" s="303">
        <f t="shared" si="239"/>
        <v>0</v>
      </c>
      <c r="AN209" s="311"/>
      <c r="AO209" s="311"/>
      <c r="AP209" s="311"/>
      <c r="AQ209" s="311"/>
      <c r="AR209" s="311"/>
      <c r="AS209" s="311"/>
      <c r="AT209" s="1220"/>
      <c r="AU209" s="1247"/>
      <c r="AV209" s="303">
        <f t="shared" si="227"/>
        <v>0</v>
      </c>
      <c r="AW209" s="311"/>
      <c r="AX209" s="311"/>
      <c r="AY209" s="311"/>
      <c r="AZ209" s="311"/>
      <c r="BA209" s="311"/>
      <c r="BB209" s="311"/>
      <c r="BC209" s="1220"/>
      <c r="BD209" s="1250"/>
      <c r="BE209" s="303">
        <f t="shared" si="240"/>
        <v>0</v>
      </c>
      <c r="BF209" s="311"/>
      <c r="BG209" s="311"/>
      <c r="BH209" s="311"/>
      <c r="BI209" s="311"/>
      <c r="BJ209" s="311"/>
      <c r="BK209" s="311"/>
      <c r="BL209" s="1220"/>
      <c r="BM209" s="1253"/>
      <c r="BN209" s="303">
        <f t="shared" si="231"/>
        <v>0</v>
      </c>
      <c r="BO209" s="311"/>
      <c r="BP209" s="311"/>
      <c r="BQ209" s="311"/>
      <c r="BR209" s="311"/>
      <c r="BS209" s="311"/>
      <c r="BT209" s="311"/>
      <c r="BU209" s="1207"/>
      <c r="BV209" s="1208"/>
      <c r="BW209" s="1208"/>
      <c r="BX209" s="1208"/>
      <c r="BY209" s="1208"/>
      <c r="BZ209" s="1208"/>
      <c r="CA209" s="1208"/>
      <c r="CB209" s="1208"/>
      <c r="CC209" s="1209"/>
    </row>
    <row r="210" spans="1:81" s="58" customFormat="1" ht="40.15" customHeight="1" x14ac:dyDescent="0.25">
      <c r="A210" s="37"/>
      <c r="B210" s="1321"/>
      <c r="C210" s="1327"/>
      <c r="D210" s="1097"/>
      <c r="E210" s="1094"/>
      <c r="F210" s="1094"/>
      <c r="G210" s="1094"/>
      <c r="H210" s="1094"/>
      <c r="I210" s="1094"/>
      <c r="J210" s="1220"/>
      <c r="K210" s="1217"/>
      <c r="L210" s="1223"/>
      <c r="M210" s="1226"/>
      <c r="N210" s="1229"/>
      <c r="O210" s="1232"/>
      <c r="P210" s="1235"/>
      <c r="Q210" s="1238"/>
      <c r="R210" s="1220"/>
      <c r="S210" s="337" t="s">
        <v>4197</v>
      </c>
      <c r="T210" s="241" t="s">
        <v>3833</v>
      </c>
      <c r="U210" s="241" t="s">
        <v>3839</v>
      </c>
      <c r="V210" s="241" t="s">
        <v>3842</v>
      </c>
      <c r="W210" s="331" t="s">
        <v>4198</v>
      </c>
      <c r="X210" s="334">
        <v>44655</v>
      </c>
      <c r="Y210" s="334">
        <v>44925</v>
      </c>
      <c r="Z210" s="34"/>
      <c r="AA210" s="34"/>
      <c r="AB210" s="1220"/>
      <c r="AC210" s="1241"/>
      <c r="AD210" s="303">
        <f t="shared" si="255"/>
        <v>0</v>
      </c>
      <c r="AE210" s="303">
        <f t="shared" si="255"/>
        <v>0</v>
      </c>
      <c r="AF210" s="303">
        <f t="shared" si="255"/>
        <v>0</v>
      </c>
      <c r="AG210" s="303">
        <f t="shared" si="255"/>
        <v>0</v>
      </c>
      <c r="AH210" s="303">
        <f t="shared" si="255"/>
        <v>0</v>
      </c>
      <c r="AI210" s="303">
        <f t="shared" si="255"/>
        <v>0</v>
      </c>
      <c r="AJ210" s="303">
        <f t="shared" si="215"/>
        <v>0</v>
      </c>
      <c r="AK210" s="1220"/>
      <c r="AL210" s="1244"/>
      <c r="AM210" s="303">
        <f t="shared" si="239"/>
        <v>0</v>
      </c>
      <c r="AN210" s="311"/>
      <c r="AO210" s="311"/>
      <c r="AP210" s="311"/>
      <c r="AQ210" s="311"/>
      <c r="AR210" s="311"/>
      <c r="AS210" s="311"/>
      <c r="AT210" s="1220"/>
      <c r="AU210" s="1247"/>
      <c r="AV210" s="303">
        <f t="shared" si="227"/>
        <v>0</v>
      </c>
      <c r="AW210" s="311"/>
      <c r="AX210" s="311"/>
      <c r="AY210" s="311"/>
      <c r="AZ210" s="311"/>
      <c r="BA210" s="311"/>
      <c r="BB210" s="311"/>
      <c r="BC210" s="1220"/>
      <c r="BD210" s="1250"/>
      <c r="BE210" s="303">
        <f t="shared" si="240"/>
        <v>0</v>
      </c>
      <c r="BF210" s="311"/>
      <c r="BG210" s="311"/>
      <c r="BH210" s="311"/>
      <c r="BI210" s="311"/>
      <c r="BJ210" s="311"/>
      <c r="BK210" s="311"/>
      <c r="BL210" s="1220"/>
      <c r="BM210" s="1253"/>
      <c r="BN210" s="303">
        <f t="shared" si="231"/>
        <v>0</v>
      </c>
      <c r="BO210" s="311"/>
      <c r="BP210" s="311"/>
      <c r="BQ210" s="311"/>
      <c r="BR210" s="311"/>
      <c r="BS210" s="311"/>
      <c r="BT210" s="311"/>
      <c r="BU210" s="1207"/>
      <c r="BV210" s="1208"/>
      <c r="BW210" s="1208"/>
      <c r="BX210" s="1208"/>
      <c r="BY210" s="1208"/>
      <c r="BZ210" s="1208"/>
      <c r="CA210" s="1208"/>
      <c r="CB210" s="1208"/>
      <c r="CC210" s="1209"/>
    </row>
    <row r="211" spans="1:81" s="58" customFormat="1" ht="40.15" customHeight="1" thickBot="1" x14ac:dyDescent="0.3">
      <c r="A211" s="37"/>
      <c r="B211" s="1321"/>
      <c r="C211" s="1328"/>
      <c r="D211" s="1098"/>
      <c r="E211" s="1095"/>
      <c r="F211" s="1095"/>
      <c r="G211" s="1095"/>
      <c r="H211" s="1095"/>
      <c r="I211" s="1095"/>
      <c r="J211" s="1221"/>
      <c r="K211" s="1218"/>
      <c r="L211" s="1224"/>
      <c r="M211" s="1227"/>
      <c r="N211" s="1230"/>
      <c r="O211" s="1233"/>
      <c r="P211" s="1236"/>
      <c r="Q211" s="1239"/>
      <c r="R211" s="1221"/>
      <c r="S211" s="338" t="s">
        <v>4199</v>
      </c>
      <c r="T211" s="241" t="s">
        <v>3834</v>
      </c>
      <c r="U211" s="241" t="s">
        <v>3839</v>
      </c>
      <c r="V211" s="241" t="s">
        <v>3843</v>
      </c>
      <c r="W211" s="331" t="s">
        <v>4200</v>
      </c>
      <c r="X211" s="334">
        <v>44655</v>
      </c>
      <c r="Y211" s="334">
        <v>44925</v>
      </c>
      <c r="Z211" s="305"/>
      <c r="AA211" s="305"/>
      <c r="AB211" s="1221"/>
      <c r="AC211" s="1242"/>
      <c r="AD211" s="306">
        <f t="shared" si="255"/>
        <v>0</v>
      </c>
      <c r="AE211" s="306">
        <f t="shared" si="255"/>
        <v>0</v>
      </c>
      <c r="AF211" s="306">
        <f t="shared" si="255"/>
        <v>0</v>
      </c>
      <c r="AG211" s="306">
        <f t="shared" si="255"/>
        <v>0</v>
      </c>
      <c r="AH211" s="306">
        <f t="shared" si="255"/>
        <v>0</v>
      </c>
      <c r="AI211" s="306">
        <f t="shared" si="255"/>
        <v>0</v>
      </c>
      <c r="AJ211" s="306">
        <f t="shared" si="215"/>
        <v>0</v>
      </c>
      <c r="AK211" s="1221"/>
      <c r="AL211" s="1245"/>
      <c r="AM211" s="306">
        <f t="shared" si="239"/>
        <v>0</v>
      </c>
      <c r="AN211" s="50"/>
      <c r="AO211" s="50"/>
      <c r="AP211" s="50"/>
      <c r="AQ211" s="50"/>
      <c r="AR211" s="50"/>
      <c r="AS211" s="50"/>
      <c r="AT211" s="1221"/>
      <c r="AU211" s="1248"/>
      <c r="AV211" s="306">
        <f t="shared" si="227"/>
        <v>0</v>
      </c>
      <c r="AW211" s="50"/>
      <c r="AX211" s="50"/>
      <c r="AY211" s="50"/>
      <c r="AZ211" s="50"/>
      <c r="BA211" s="50"/>
      <c r="BB211" s="50"/>
      <c r="BC211" s="1221"/>
      <c r="BD211" s="1251"/>
      <c r="BE211" s="306">
        <f t="shared" si="240"/>
        <v>0</v>
      </c>
      <c r="BF211" s="50"/>
      <c r="BG211" s="50"/>
      <c r="BH211" s="50"/>
      <c r="BI211" s="50"/>
      <c r="BJ211" s="50"/>
      <c r="BK211" s="50"/>
      <c r="BL211" s="1221"/>
      <c r="BM211" s="1254"/>
      <c r="BN211" s="306">
        <f t="shared" si="231"/>
        <v>0</v>
      </c>
      <c r="BO211" s="50"/>
      <c r="BP211" s="50"/>
      <c r="BQ211" s="50"/>
      <c r="BR211" s="50"/>
      <c r="BS211" s="50"/>
      <c r="BT211" s="50"/>
      <c r="BU211" s="1210"/>
      <c r="BV211" s="1211"/>
      <c r="BW211" s="1211"/>
      <c r="BX211" s="1211"/>
      <c r="BY211" s="1211"/>
      <c r="BZ211" s="1211"/>
      <c r="CA211" s="1211"/>
      <c r="CB211" s="1211"/>
      <c r="CC211" s="1212"/>
    </row>
    <row r="212" spans="1:81" s="58" customFormat="1" ht="40.15" customHeight="1" thickTop="1" x14ac:dyDescent="0.25">
      <c r="A212" s="37"/>
      <c r="B212" s="1321"/>
      <c r="C212" s="1314" t="s">
        <v>81</v>
      </c>
      <c r="D212" s="1096">
        <v>2201</v>
      </c>
      <c r="E212" s="1093" t="s">
        <v>3876</v>
      </c>
      <c r="F212" s="1093"/>
      <c r="G212" s="1093"/>
      <c r="H212" s="1093"/>
      <c r="I212" s="1093"/>
      <c r="J212" s="1219">
        <v>44</v>
      </c>
      <c r="K212" s="1216" t="str">
        <f>+[2]Metas!K50</f>
        <v>Establecimientos educativos acompañados en los programas de "Todos a Aprender", y "Supérate con el Saber"</v>
      </c>
      <c r="L212" s="1222">
        <v>150</v>
      </c>
      <c r="M212" s="1225">
        <v>150</v>
      </c>
      <c r="N212" s="1228"/>
      <c r="O212" s="1231">
        <v>150</v>
      </c>
      <c r="P212" s="1234"/>
      <c r="Q212" s="1237"/>
      <c r="R212" s="1219">
        <f t="shared" ref="R212" si="282">+$J212</f>
        <v>44</v>
      </c>
      <c r="S212" s="233" t="s">
        <v>4201</v>
      </c>
      <c r="T212" s="241" t="s">
        <v>3834</v>
      </c>
      <c r="U212" s="241" t="s">
        <v>3839</v>
      </c>
      <c r="V212" s="241" t="s">
        <v>3843</v>
      </c>
      <c r="W212" s="233" t="s">
        <v>4202</v>
      </c>
      <c r="X212" s="307">
        <v>44565</v>
      </c>
      <c r="Y212" s="307">
        <v>44589</v>
      </c>
      <c r="Z212" s="307"/>
      <c r="AA212" s="307"/>
      <c r="AB212" s="1219">
        <f t="shared" si="264"/>
        <v>44</v>
      </c>
      <c r="AC212" s="1240">
        <f t="shared" ref="AC212" si="283">+L212</f>
        <v>150</v>
      </c>
      <c r="AD212" s="308">
        <v>248</v>
      </c>
      <c r="AE212" s="308">
        <f t="shared" si="255"/>
        <v>0</v>
      </c>
      <c r="AF212" s="308">
        <v>248</v>
      </c>
      <c r="AG212" s="308">
        <f t="shared" si="255"/>
        <v>0</v>
      </c>
      <c r="AH212" s="308">
        <f t="shared" si="255"/>
        <v>0</v>
      </c>
      <c r="AI212" s="308">
        <f t="shared" si="255"/>
        <v>0</v>
      </c>
      <c r="AJ212" s="308">
        <f t="shared" si="215"/>
        <v>0</v>
      </c>
      <c r="AK212" s="1219">
        <f t="shared" si="266"/>
        <v>44</v>
      </c>
      <c r="AL212" s="1243">
        <v>150</v>
      </c>
      <c r="AM212" s="308">
        <v>248</v>
      </c>
      <c r="AN212" s="48"/>
      <c r="AO212" s="48">
        <v>248</v>
      </c>
      <c r="AP212" s="48"/>
      <c r="AQ212" s="48"/>
      <c r="AR212" s="48"/>
      <c r="AS212" s="48"/>
      <c r="AT212" s="1219">
        <f t="shared" si="267"/>
        <v>44</v>
      </c>
      <c r="AU212" s="1246">
        <f>+O212</f>
        <v>150</v>
      </c>
      <c r="AV212" s="308">
        <f t="shared" si="227"/>
        <v>0</v>
      </c>
      <c r="AW212" s="48"/>
      <c r="AX212" s="48"/>
      <c r="AY212" s="48"/>
      <c r="AZ212" s="48"/>
      <c r="BA212" s="48"/>
      <c r="BB212" s="48"/>
      <c r="BC212" s="1219">
        <f t="shared" si="268"/>
        <v>44</v>
      </c>
      <c r="BD212" s="1249">
        <f>+P212</f>
        <v>0</v>
      </c>
      <c r="BE212" s="308">
        <f t="shared" si="240"/>
        <v>0</v>
      </c>
      <c r="BF212" s="48"/>
      <c r="BG212" s="48"/>
      <c r="BH212" s="48"/>
      <c r="BI212" s="48"/>
      <c r="BJ212" s="48"/>
      <c r="BK212" s="48"/>
      <c r="BL212" s="1219">
        <f t="shared" si="269"/>
        <v>44</v>
      </c>
      <c r="BM212" s="1252">
        <f>+Q212</f>
        <v>0</v>
      </c>
      <c r="BN212" s="308">
        <f t="shared" si="231"/>
        <v>0</v>
      </c>
      <c r="BO212" s="48"/>
      <c r="BP212" s="48"/>
      <c r="BQ212" s="48"/>
      <c r="BR212" s="48"/>
      <c r="BS212" s="48"/>
      <c r="BT212" s="48"/>
      <c r="BU212" s="1204"/>
      <c r="BV212" s="1205"/>
      <c r="BW212" s="1205"/>
      <c r="BX212" s="1205"/>
      <c r="BY212" s="1205"/>
      <c r="BZ212" s="1205"/>
      <c r="CA212" s="1205"/>
      <c r="CB212" s="1205"/>
      <c r="CC212" s="1206"/>
    </row>
    <row r="213" spans="1:81" s="58" customFormat="1" ht="40.15" customHeight="1" x14ac:dyDescent="0.25">
      <c r="A213" s="37"/>
      <c r="B213" s="1321"/>
      <c r="C213" s="1315"/>
      <c r="D213" s="1097"/>
      <c r="E213" s="1094"/>
      <c r="F213" s="1094"/>
      <c r="G213" s="1094"/>
      <c r="H213" s="1094"/>
      <c r="I213" s="1094"/>
      <c r="J213" s="1220"/>
      <c r="K213" s="1217"/>
      <c r="L213" s="1223"/>
      <c r="M213" s="1226"/>
      <c r="N213" s="1229"/>
      <c r="O213" s="1232"/>
      <c r="P213" s="1235"/>
      <c r="Q213" s="1238"/>
      <c r="R213" s="1220"/>
      <c r="S213" s="299" t="s">
        <v>3961</v>
      </c>
      <c r="T213" s="241" t="s">
        <v>3834</v>
      </c>
      <c r="U213" s="241" t="s">
        <v>3839</v>
      </c>
      <c r="V213" s="241" t="s">
        <v>3843</v>
      </c>
      <c r="W213" s="299" t="s">
        <v>4203</v>
      </c>
      <c r="X213" s="300">
        <v>44578</v>
      </c>
      <c r="Y213" s="300">
        <v>44604</v>
      </c>
      <c r="Z213" s="300"/>
      <c r="AA213" s="300"/>
      <c r="AB213" s="1220"/>
      <c r="AC213" s="1241"/>
      <c r="AD213" s="301"/>
      <c r="AE213" s="301"/>
      <c r="AF213" s="301"/>
      <c r="AG213" s="301"/>
      <c r="AH213" s="301"/>
      <c r="AI213" s="301"/>
      <c r="AJ213" s="301"/>
      <c r="AK213" s="1220"/>
      <c r="AL213" s="1244"/>
      <c r="AM213" s="301"/>
      <c r="AN213" s="312"/>
      <c r="AO213" s="312"/>
      <c r="AP213" s="312"/>
      <c r="AQ213" s="312"/>
      <c r="AR213" s="312"/>
      <c r="AS213" s="312"/>
      <c r="AT213" s="1220"/>
      <c r="AU213" s="1247"/>
      <c r="AV213" s="301"/>
      <c r="AW213" s="312"/>
      <c r="AX213" s="312"/>
      <c r="AY213" s="312"/>
      <c r="AZ213" s="312"/>
      <c r="BA213" s="312"/>
      <c r="BB213" s="312"/>
      <c r="BC213" s="1220"/>
      <c r="BD213" s="1250"/>
      <c r="BE213" s="301"/>
      <c r="BF213" s="312"/>
      <c r="BG213" s="312"/>
      <c r="BH213" s="312"/>
      <c r="BI213" s="312"/>
      <c r="BJ213" s="312"/>
      <c r="BK213" s="312"/>
      <c r="BL213" s="1220"/>
      <c r="BM213" s="1253"/>
      <c r="BN213" s="301"/>
      <c r="BO213" s="312"/>
      <c r="BP213" s="312"/>
      <c r="BQ213" s="312"/>
      <c r="BR213" s="312"/>
      <c r="BS213" s="312"/>
      <c r="BT213" s="312"/>
      <c r="BU213" s="313"/>
      <c r="BV213" s="314"/>
      <c r="BW213" s="314"/>
      <c r="BX213" s="314"/>
      <c r="BY213" s="314"/>
      <c r="BZ213" s="314"/>
      <c r="CA213" s="314"/>
      <c r="CB213" s="314"/>
      <c r="CC213" s="315"/>
    </row>
    <row r="214" spans="1:81" s="58" customFormat="1" ht="40.15" customHeight="1" x14ac:dyDescent="0.25">
      <c r="A214" s="37"/>
      <c r="B214" s="1321"/>
      <c r="C214" s="1315"/>
      <c r="D214" s="1097"/>
      <c r="E214" s="1094"/>
      <c r="F214" s="1094"/>
      <c r="G214" s="1094"/>
      <c r="H214" s="1094"/>
      <c r="I214" s="1094"/>
      <c r="J214" s="1220"/>
      <c r="K214" s="1217"/>
      <c r="L214" s="1223"/>
      <c r="M214" s="1226"/>
      <c r="N214" s="1229"/>
      <c r="O214" s="1232"/>
      <c r="P214" s="1235"/>
      <c r="Q214" s="1238"/>
      <c r="R214" s="1220"/>
      <c r="S214" s="299" t="s">
        <v>4204</v>
      </c>
      <c r="T214" s="241" t="s">
        <v>3834</v>
      </c>
      <c r="U214" s="241" t="s">
        <v>3839</v>
      </c>
      <c r="V214" s="241" t="s">
        <v>3842</v>
      </c>
      <c r="W214" s="299" t="s">
        <v>4205</v>
      </c>
      <c r="X214" s="300">
        <v>44578</v>
      </c>
      <c r="Y214" s="300">
        <v>44604</v>
      </c>
      <c r="Z214" s="300"/>
      <c r="AA214" s="300"/>
      <c r="AB214" s="1220"/>
      <c r="AC214" s="1241"/>
      <c r="AD214" s="301"/>
      <c r="AE214" s="301"/>
      <c r="AF214" s="301"/>
      <c r="AG214" s="301"/>
      <c r="AH214" s="301"/>
      <c r="AI214" s="301"/>
      <c r="AJ214" s="301"/>
      <c r="AK214" s="1220"/>
      <c r="AL214" s="1244"/>
      <c r="AM214" s="301"/>
      <c r="AN214" s="312"/>
      <c r="AO214" s="312"/>
      <c r="AP214" s="312"/>
      <c r="AQ214" s="312"/>
      <c r="AR214" s="312"/>
      <c r="AS214" s="312"/>
      <c r="AT214" s="1220"/>
      <c r="AU214" s="1247"/>
      <c r="AV214" s="301"/>
      <c r="AW214" s="312"/>
      <c r="AX214" s="312"/>
      <c r="AY214" s="312"/>
      <c r="AZ214" s="312"/>
      <c r="BA214" s="312"/>
      <c r="BB214" s="312"/>
      <c r="BC214" s="1220"/>
      <c r="BD214" s="1250"/>
      <c r="BE214" s="301"/>
      <c r="BF214" s="312"/>
      <c r="BG214" s="312"/>
      <c r="BH214" s="312"/>
      <c r="BI214" s="312"/>
      <c r="BJ214" s="312"/>
      <c r="BK214" s="312"/>
      <c r="BL214" s="1220"/>
      <c r="BM214" s="1253"/>
      <c r="BN214" s="301"/>
      <c r="BO214" s="312"/>
      <c r="BP214" s="312"/>
      <c r="BQ214" s="312"/>
      <c r="BR214" s="312"/>
      <c r="BS214" s="312"/>
      <c r="BT214" s="312"/>
      <c r="BU214" s="313"/>
      <c r="BV214" s="314"/>
      <c r="BW214" s="314"/>
      <c r="BX214" s="314"/>
      <c r="BY214" s="314"/>
      <c r="BZ214" s="314"/>
      <c r="CA214" s="314"/>
      <c r="CB214" s="314"/>
      <c r="CC214" s="315"/>
    </row>
    <row r="215" spans="1:81" s="58" customFormat="1" ht="40.15" customHeight="1" x14ac:dyDescent="0.25">
      <c r="A215" s="37"/>
      <c r="B215" s="1321"/>
      <c r="C215" s="1315"/>
      <c r="D215" s="1097"/>
      <c r="E215" s="1094"/>
      <c r="F215" s="1094"/>
      <c r="G215" s="1094"/>
      <c r="H215" s="1094"/>
      <c r="I215" s="1094"/>
      <c r="J215" s="1220"/>
      <c r="K215" s="1217"/>
      <c r="L215" s="1223"/>
      <c r="M215" s="1226"/>
      <c r="N215" s="1229"/>
      <c r="O215" s="1232"/>
      <c r="P215" s="1235"/>
      <c r="Q215" s="1238"/>
      <c r="R215" s="1220"/>
      <c r="S215" s="299" t="s">
        <v>3963</v>
      </c>
      <c r="T215" s="241" t="s">
        <v>3834</v>
      </c>
      <c r="U215" s="241" t="s">
        <v>3839</v>
      </c>
      <c r="V215" s="241" t="s">
        <v>3843</v>
      </c>
      <c r="W215" s="299" t="s">
        <v>4206</v>
      </c>
      <c r="X215" s="300">
        <v>44593</v>
      </c>
      <c r="Y215" s="300">
        <v>44603</v>
      </c>
      <c r="Z215" s="34"/>
      <c r="AA215" s="34"/>
      <c r="AB215" s="1220"/>
      <c r="AC215" s="1241"/>
      <c r="AD215" s="303">
        <f t="shared" si="255"/>
        <v>0</v>
      </c>
      <c r="AE215" s="303">
        <f t="shared" si="255"/>
        <v>0</v>
      </c>
      <c r="AF215" s="303">
        <f t="shared" si="255"/>
        <v>0</v>
      </c>
      <c r="AG215" s="303">
        <f t="shared" si="255"/>
        <v>0</v>
      </c>
      <c r="AH215" s="303">
        <f t="shared" si="255"/>
        <v>0</v>
      </c>
      <c r="AI215" s="303">
        <f t="shared" si="255"/>
        <v>0</v>
      </c>
      <c r="AJ215" s="303">
        <f t="shared" si="215"/>
        <v>0</v>
      </c>
      <c r="AK215" s="1220"/>
      <c r="AL215" s="1244"/>
      <c r="AM215" s="303">
        <f t="shared" si="239"/>
        <v>0</v>
      </c>
      <c r="AN215" s="311"/>
      <c r="AO215" s="311"/>
      <c r="AP215" s="311"/>
      <c r="AQ215" s="311"/>
      <c r="AR215" s="311"/>
      <c r="AS215" s="311"/>
      <c r="AT215" s="1220"/>
      <c r="AU215" s="1247"/>
      <c r="AV215" s="303">
        <f t="shared" si="227"/>
        <v>0</v>
      </c>
      <c r="AW215" s="311"/>
      <c r="AX215" s="311"/>
      <c r="AY215" s="311"/>
      <c r="AZ215" s="311"/>
      <c r="BA215" s="311"/>
      <c r="BB215" s="311"/>
      <c r="BC215" s="1220"/>
      <c r="BD215" s="1250"/>
      <c r="BE215" s="303">
        <f t="shared" si="240"/>
        <v>0</v>
      </c>
      <c r="BF215" s="311"/>
      <c r="BG215" s="311"/>
      <c r="BH215" s="311"/>
      <c r="BI215" s="311"/>
      <c r="BJ215" s="311"/>
      <c r="BK215" s="311"/>
      <c r="BL215" s="1220"/>
      <c r="BM215" s="1253"/>
      <c r="BN215" s="303">
        <f t="shared" si="231"/>
        <v>0</v>
      </c>
      <c r="BO215" s="311"/>
      <c r="BP215" s="311"/>
      <c r="BQ215" s="311"/>
      <c r="BR215" s="311"/>
      <c r="BS215" s="311"/>
      <c r="BT215" s="311"/>
      <c r="BU215" s="1207"/>
      <c r="BV215" s="1208"/>
      <c r="BW215" s="1208"/>
      <c r="BX215" s="1208"/>
      <c r="BY215" s="1208"/>
      <c r="BZ215" s="1208"/>
      <c r="CA215" s="1208"/>
      <c r="CB215" s="1208"/>
      <c r="CC215" s="1209"/>
    </row>
    <row r="216" spans="1:81" s="58" customFormat="1" ht="40.15" customHeight="1" x14ac:dyDescent="0.25">
      <c r="A216" s="37"/>
      <c r="B216" s="1321"/>
      <c r="C216" s="1315"/>
      <c r="D216" s="1097"/>
      <c r="E216" s="1094"/>
      <c r="F216" s="1094"/>
      <c r="G216" s="1094"/>
      <c r="H216" s="1094"/>
      <c r="I216" s="1094"/>
      <c r="J216" s="1220"/>
      <c r="K216" s="1217"/>
      <c r="L216" s="1223"/>
      <c r="M216" s="1226"/>
      <c r="N216" s="1229"/>
      <c r="O216" s="1232"/>
      <c r="P216" s="1235"/>
      <c r="Q216" s="1238"/>
      <c r="R216" s="1220"/>
      <c r="S216" s="41" t="s">
        <v>4207</v>
      </c>
      <c r="T216" s="241" t="s">
        <v>3834</v>
      </c>
      <c r="U216" s="241" t="s">
        <v>3839</v>
      </c>
      <c r="V216" s="241" t="s">
        <v>3843</v>
      </c>
      <c r="W216" s="41" t="s">
        <v>4208</v>
      </c>
      <c r="X216" s="34">
        <v>44606</v>
      </c>
      <c r="Y216" s="34">
        <v>44890</v>
      </c>
      <c r="Z216" s="34"/>
      <c r="AA216" s="34"/>
      <c r="AB216" s="1220"/>
      <c r="AC216" s="1241"/>
      <c r="AD216" s="303"/>
      <c r="AE216" s="303"/>
      <c r="AF216" s="303"/>
      <c r="AG216" s="303"/>
      <c r="AH216" s="303"/>
      <c r="AI216" s="303"/>
      <c r="AJ216" s="303"/>
      <c r="AK216" s="1220"/>
      <c r="AL216" s="1244"/>
      <c r="AM216" s="303"/>
      <c r="AN216" s="311"/>
      <c r="AO216" s="311"/>
      <c r="AP216" s="311"/>
      <c r="AQ216" s="311"/>
      <c r="AR216" s="311"/>
      <c r="AS216" s="311"/>
      <c r="AT216" s="1220"/>
      <c r="AU216" s="1247"/>
      <c r="AV216" s="303"/>
      <c r="AW216" s="311"/>
      <c r="AX216" s="311"/>
      <c r="AY216" s="311"/>
      <c r="AZ216" s="311"/>
      <c r="BA216" s="311"/>
      <c r="BB216" s="311"/>
      <c r="BC216" s="1220"/>
      <c r="BD216" s="1250"/>
      <c r="BE216" s="303"/>
      <c r="BF216" s="311"/>
      <c r="BG216" s="311"/>
      <c r="BH216" s="311"/>
      <c r="BI216" s="311"/>
      <c r="BJ216" s="311"/>
      <c r="BK216" s="311"/>
      <c r="BL216" s="1220"/>
      <c r="BM216" s="1253"/>
      <c r="BN216" s="303"/>
      <c r="BO216" s="311"/>
      <c r="BP216" s="311"/>
      <c r="BQ216" s="311"/>
      <c r="BR216" s="311"/>
      <c r="BS216" s="311"/>
      <c r="BT216" s="311"/>
      <c r="BU216" s="259"/>
      <c r="BV216" s="260"/>
      <c r="BW216" s="260"/>
      <c r="BX216" s="260"/>
      <c r="BY216" s="260"/>
      <c r="BZ216" s="260"/>
      <c r="CA216" s="260"/>
      <c r="CB216" s="260"/>
      <c r="CC216" s="272"/>
    </row>
    <row r="217" spans="1:81" s="58" customFormat="1" ht="40.15" customHeight="1" x14ac:dyDescent="0.25">
      <c r="A217" s="37"/>
      <c r="B217" s="1321"/>
      <c r="C217" s="1315"/>
      <c r="D217" s="1097"/>
      <c r="E217" s="1094"/>
      <c r="F217" s="1094"/>
      <c r="G217" s="1094"/>
      <c r="H217" s="1094"/>
      <c r="I217" s="1094"/>
      <c r="J217" s="1220"/>
      <c r="K217" s="1217"/>
      <c r="L217" s="1223"/>
      <c r="M217" s="1226"/>
      <c r="N217" s="1229"/>
      <c r="O217" s="1232"/>
      <c r="P217" s="1235"/>
      <c r="Q217" s="1238"/>
      <c r="R217" s="1220"/>
      <c r="S217" s="41" t="s">
        <v>3967</v>
      </c>
      <c r="T217" s="241" t="s">
        <v>3834</v>
      </c>
      <c r="U217" s="241" t="s">
        <v>3839</v>
      </c>
      <c r="V217" s="241" t="s">
        <v>3843</v>
      </c>
      <c r="W217" s="41" t="s">
        <v>4126</v>
      </c>
      <c r="X217" s="34">
        <v>44606</v>
      </c>
      <c r="Y217" s="34">
        <v>44890</v>
      </c>
      <c r="Z217" s="34"/>
      <c r="AA217" s="34"/>
      <c r="AB217" s="1220"/>
      <c r="AC217" s="1241"/>
      <c r="AD217" s="303">
        <f t="shared" si="255"/>
        <v>0</v>
      </c>
      <c r="AE217" s="303">
        <f t="shared" si="255"/>
        <v>0</v>
      </c>
      <c r="AF217" s="303">
        <f t="shared" si="255"/>
        <v>0</v>
      </c>
      <c r="AG217" s="303">
        <f t="shared" si="255"/>
        <v>0</v>
      </c>
      <c r="AH217" s="303">
        <f t="shared" si="255"/>
        <v>0</v>
      </c>
      <c r="AI217" s="303">
        <f t="shared" si="255"/>
        <v>0</v>
      </c>
      <c r="AJ217" s="303">
        <f t="shared" si="255"/>
        <v>0</v>
      </c>
      <c r="AK217" s="1220"/>
      <c r="AL217" s="1244"/>
      <c r="AM217" s="303">
        <f t="shared" si="239"/>
        <v>0</v>
      </c>
      <c r="AN217" s="311"/>
      <c r="AO217" s="311"/>
      <c r="AP217" s="311"/>
      <c r="AQ217" s="311"/>
      <c r="AR217" s="311"/>
      <c r="AS217" s="311"/>
      <c r="AT217" s="1220"/>
      <c r="AU217" s="1247"/>
      <c r="AV217" s="303">
        <f t="shared" si="227"/>
        <v>0</v>
      </c>
      <c r="AW217" s="311"/>
      <c r="AX217" s="311"/>
      <c r="AY217" s="311"/>
      <c r="AZ217" s="311"/>
      <c r="BA217" s="311"/>
      <c r="BB217" s="311"/>
      <c r="BC217" s="1220"/>
      <c r="BD217" s="1250"/>
      <c r="BE217" s="303">
        <f t="shared" si="240"/>
        <v>0</v>
      </c>
      <c r="BF217" s="311"/>
      <c r="BG217" s="311"/>
      <c r="BH217" s="311"/>
      <c r="BI217" s="311"/>
      <c r="BJ217" s="311"/>
      <c r="BK217" s="311"/>
      <c r="BL217" s="1220"/>
      <c r="BM217" s="1253"/>
      <c r="BN217" s="303">
        <f t="shared" si="231"/>
        <v>0</v>
      </c>
      <c r="BO217" s="311"/>
      <c r="BP217" s="311"/>
      <c r="BQ217" s="311"/>
      <c r="BR217" s="311"/>
      <c r="BS217" s="311"/>
      <c r="BT217" s="311"/>
      <c r="BU217" s="1207"/>
      <c r="BV217" s="1208"/>
      <c r="BW217" s="1208"/>
      <c r="BX217" s="1208"/>
      <c r="BY217" s="1208"/>
      <c r="BZ217" s="1208"/>
      <c r="CA217" s="1208"/>
      <c r="CB217" s="1208"/>
      <c r="CC217" s="1209"/>
    </row>
    <row r="218" spans="1:81" s="58" customFormat="1" ht="40.15" customHeight="1" thickBot="1" x14ac:dyDescent="0.3">
      <c r="A218" s="37"/>
      <c r="B218" s="1321"/>
      <c r="C218" s="1315"/>
      <c r="D218" s="1098"/>
      <c r="E218" s="1095"/>
      <c r="F218" s="1095"/>
      <c r="G218" s="1095"/>
      <c r="H218" s="1095"/>
      <c r="I218" s="1095"/>
      <c r="J218" s="1221"/>
      <c r="K218" s="1218"/>
      <c r="L218" s="1224"/>
      <c r="M218" s="1227"/>
      <c r="N218" s="1230"/>
      <c r="O218" s="1233"/>
      <c r="P218" s="1236"/>
      <c r="Q218" s="1239"/>
      <c r="R218" s="1221"/>
      <c r="S218" s="234" t="s">
        <v>4127</v>
      </c>
      <c r="T218" s="241" t="s">
        <v>3834</v>
      </c>
      <c r="U218" s="241" t="s">
        <v>3839</v>
      </c>
      <c r="V218" s="241" t="s">
        <v>3843</v>
      </c>
      <c r="W218" s="234" t="s">
        <v>4128</v>
      </c>
      <c r="X218" s="305">
        <v>44896</v>
      </c>
      <c r="Y218" s="305">
        <v>44911</v>
      </c>
      <c r="Z218" s="305"/>
      <c r="AA218" s="305"/>
      <c r="AB218" s="1221"/>
      <c r="AC218" s="1242"/>
      <c r="AD218" s="306">
        <f t="shared" si="255"/>
        <v>0</v>
      </c>
      <c r="AE218" s="306">
        <f t="shared" si="255"/>
        <v>0</v>
      </c>
      <c r="AF218" s="306">
        <f t="shared" si="255"/>
        <v>0</v>
      </c>
      <c r="AG218" s="306">
        <f t="shared" si="255"/>
        <v>0</v>
      </c>
      <c r="AH218" s="306">
        <f t="shared" si="255"/>
        <v>0</v>
      </c>
      <c r="AI218" s="306">
        <f t="shared" si="255"/>
        <v>0</v>
      </c>
      <c r="AJ218" s="306">
        <f t="shared" si="255"/>
        <v>0</v>
      </c>
      <c r="AK218" s="1221"/>
      <c r="AL218" s="1245"/>
      <c r="AM218" s="306">
        <f t="shared" si="239"/>
        <v>0</v>
      </c>
      <c r="AN218" s="50"/>
      <c r="AO218" s="50"/>
      <c r="AP218" s="50"/>
      <c r="AQ218" s="50"/>
      <c r="AR218" s="50"/>
      <c r="AS218" s="50"/>
      <c r="AT218" s="1221"/>
      <c r="AU218" s="1248"/>
      <c r="AV218" s="306">
        <f t="shared" si="227"/>
        <v>0</v>
      </c>
      <c r="AW218" s="50"/>
      <c r="AX218" s="50"/>
      <c r="AY218" s="50"/>
      <c r="AZ218" s="50"/>
      <c r="BA218" s="50"/>
      <c r="BB218" s="50"/>
      <c r="BC218" s="1221"/>
      <c r="BD218" s="1251"/>
      <c r="BE218" s="306">
        <f t="shared" si="240"/>
        <v>0</v>
      </c>
      <c r="BF218" s="50"/>
      <c r="BG218" s="50"/>
      <c r="BH218" s="50"/>
      <c r="BI218" s="50"/>
      <c r="BJ218" s="50"/>
      <c r="BK218" s="50"/>
      <c r="BL218" s="1221"/>
      <c r="BM218" s="1254"/>
      <c r="BN218" s="306">
        <f t="shared" si="231"/>
        <v>0</v>
      </c>
      <c r="BO218" s="50"/>
      <c r="BP218" s="50"/>
      <c r="BQ218" s="50"/>
      <c r="BR218" s="50"/>
      <c r="BS218" s="50"/>
      <c r="BT218" s="50"/>
      <c r="BU218" s="1210"/>
      <c r="BV218" s="1211"/>
      <c r="BW218" s="1211"/>
      <c r="BX218" s="1211"/>
      <c r="BY218" s="1211"/>
      <c r="BZ218" s="1211"/>
      <c r="CA218" s="1211"/>
      <c r="CB218" s="1211"/>
      <c r="CC218" s="1212"/>
    </row>
    <row r="219" spans="1:81" s="58" customFormat="1" ht="40.15" customHeight="1" thickTop="1" x14ac:dyDescent="0.25">
      <c r="A219" s="37"/>
      <c r="B219" s="1321"/>
      <c r="C219" s="1315"/>
      <c r="D219" s="1097">
        <v>2201</v>
      </c>
      <c r="E219" s="1094" t="s">
        <v>3876</v>
      </c>
      <c r="F219" s="1094"/>
      <c r="G219" s="1094"/>
      <c r="H219" s="1094"/>
      <c r="I219" s="1094"/>
      <c r="J219" s="1220">
        <v>45</v>
      </c>
      <c r="K219" s="1217" t="str">
        <f>+[2]Metas!K51</f>
        <v>% de establecimientos educativos acompañados para mejorar los resultados de las pruebas Saber</v>
      </c>
      <c r="L219" s="1223">
        <v>33</v>
      </c>
      <c r="M219" s="1226">
        <v>33</v>
      </c>
      <c r="N219" s="1229">
        <v>33</v>
      </c>
      <c r="O219" s="1232"/>
      <c r="P219" s="1235"/>
      <c r="Q219" s="1238"/>
      <c r="R219" s="1220">
        <v>45</v>
      </c>
      <c r="S219" s="299" t="s">
        <v>4209</v>
      </c>
      <c r="T219" s="288" t="s">
        <v>3834</v>
      </c>
      <c r="U219" s="288" t="s">
        <v>3839</v>
      </c>
      <c r="V219" s="288" t="s">
        <v>3843</v>
      </c>
      <c r="W219" s="299" t="s">
        <v>4210</v>
      </c>
      <c r="X219" s="300" t="s">
        <v>4211</v>
      </c>
      <c r="Y219" s="300">
        <v>44618</v>
      </c>
      <c r="Z219" s="300"/>
      <c r="AA219" s="300"/>
      <c r="AB219" s="1220">
        <v>45</v>
      </c>
      <c r="AC219" s="1241">
        <v>33</v>
      </c>
      <c r="AD219" s="301">
        <v>350</v>
      </c>
      <c r="AE219" s="301">
        <v>350</v>
      </c>
      <c r="AF219" s="301"/>
      <c r="AG219" s="301"/>
      <c r="AH219" s="301"/>
      <c r="AI219" s="301"/>
      <c r="AJ219" s="301"/>
      <c r="AK219" s="1220">
        <v>45</v>
      </c>
      <c r="AL219" s="1244">
        <v>33</v>
      </c>
      <c r="AM219" s="301">
        <v>350</v>
      </c>
      <c r="AN219" s="312">
        <v>350</v>
      </c>
      <c r="AO219" s="312"/>
      <c r="AP219" s="312"/>
      <c r="AQ219" s="312"/>
      <c r="AR219" s="312"/>
      <c r="AS219" s="312"/>
      <c r="AT219" s="1220"/>
      <c r="AU219" s="1247"/>
      <c r="AV219" s="301"/>
      <c r="AW219" s="312"/>
      <c r="AX219" s="312"/>
      <c r="AY219" s="312"/>
      <c r="AZ219" s="312"/>
      <c r="BA219" s="312"/>
      <c r="BB219" s="312"/>
      <c r="BC219" s="1220"/>
      <c r="BD219" s="1250"/>
      <c r="BE219" s="301"/>
      <c r="BF219" s="312"/>
      <c r="BG219" s="312"/>
      <c r="BH219" s="312"/>
      <c r="BI219" s="312"/>
      <c r="BJ219" s="312"/>
      <c r="BK219" s="312"/>
      <c r="BL219" s="1220"/>
      <c r="BM219" s="1253"/>
      <c r="BN219" s="301"/>
      <c r="BO219" s="312"/>
      <c r="BP219" s="312"/>
      <c r="BQ219" s="312"/>
      <c r="BR219" s="312"/>
      <c r="BS219" s="312"/>
      <c r="BT219" s="312"/>
      <c r="BU219" s="313"/>
      <c r="BV219" s="314"/>
      <c r="BW219" s="314"/>
      <c r="BX219" s="314"/>
      <c r="BY219" s="314"/>
      <c r="BZ219" s="314"/>
      <c r="CA219" s="314"/>
      <c r="CB219" s="314"/>
      <c r="CC219" s="315"/>
    </row>
    <row r="220" spans="1:81" s="58" customFormat="1" ht="40.15" customHeight="1" x14ac:dyDescent="0.25">
      <c r="A220" s="37"/>
      <c r="B220" s="1321"/>
      <c r="C220" s="1315"/>
      <c r="D220" s="1097"/>
      <c r="E220" s="1094"/>
      <c r="F220" s="1094"/>
      <c r="G220" s="1094"/>
      <c r="H220" s="1094"/>
      <c r="I220" s="1094"/>
      <c r="J220" s="1220"/>
      <c r="K220" s="1217"/>
      <c r="L220" s="1223"/>
      <c r="M220" s="1226"/>
      <c r="N220" s="1229"/>
      <c r="O220" s="1232"/>
      <c r="P220" s="1235"/>
      <c r="Q220" s="1238"/>
      <c r="R220" s="1220"/>
      <c r="S220" s="299" t="s">
        <v>4212</v>
      </c>
      <c r="T220" s="288" t="s">
        <v>3834</v>
      </c>
      <c r="U220" s="288" t="s">
        <v>3839</v>
      </c>
      <c r="V220" s="288" t="s">
        <v>3843</v>
      </c>
      <c r="W220" s="299" t="s">
        <v>4213</v>
      </c>
      <c r="X220" s="300">
        <v>44614</v>
      </c>
      <c r="Y220" s="300">
        <v>44617</v>
      </c>
      <c r="Z220" s="300"/>
      <c r="AA220" s="300"/>
      <c r="AB220" s="1220"/>
      <c r="AC220" s="1241"/>
      <c r="AD220" s="301"/>
      <c r="AE220" s="301"/>
      <c r="AF220" s="301"/>
      <c r="AG220" s="301"/>
      <c r="AH220" s="301"/>
      <c r="AI220" s="301"/>
      <c r="AJ220" s="301"/>
      <c r="AK220" s="1220"/>
      <c r="AL220" s="1244"/>
      <c r="AM220" s="301"/>
      <c r="AN220" s="312"/>
      <c r="AO220" s="312"/>
      <c r="AP220" s="312"/>
      <c r="AQ220" s="312"/>
      <c r="AR220" s="312"/>
      <c r="AS220" s="312"/>
      <c r="AT220" s="1220"/>
      <c r="AU220" s="1247"/>
      <c r="AV220" s="301"/>
      <c r="AW220" s="312"/>
      <c r="AX220" s="312"/>
      <c r="AY220" s="312"/>
      <c r="AZ220" s="312"/>
      <c r="BA220" s="312"/>
      <c r="BB220" s="312"/>
      <c r="BC220" s="1220"/>
      <c r="BD220" s="1250"/>
      <c r="BE220" s="301"/>
      <c r="BF220" s="312"/>
      <c r="BG220" s="312"/>
      <c r="BH220" s="312"/>
      <c r="BI220" s="312"/>
      <c r="BJ220" s="312"/>
      <c r="BK220" s="312"/>
      <c r="BL220" s="1220"/>
      <c r="BM220" s="1253"/>
      <c r="BN220" s="301"/>
      <c r="BO220" s="312"/>
      <c r="BP220" s="312"/>
      <c r="BQ220" s="312"/>
      <c r="BR220" s="312"/>
      <c r="BS220" s="312"/>
      <c r="BT220" s="312"/>
      <c r="BU220" s="313"/>
      <c r="BV220" s="314"/>
      <c r="BW220" s="314"/>
      <c r="BX220" s="314"/>
      <c r="BY220" s="314"/>
      <c r="BZ220" s="314"/>
      <c r="CA220" s="314"/>
      <c r="CB220" s="314"/>
      <c r="CC220" s="315"/>
    </row>
    <row r="221" spans="1:81" s="58" customFormat="1" ht="40.15" customHeight="1" x14ac:dyDescent="0.25">
      <c r="A221" s="37"/>
      <c r="B221" s="1321"/>
      <c r="C221" s="1315"/>
      <c r="D221" s="1097"/>
      <c r="E221" s="1094"/>
      <c r="F221" s="1094"/>
      <c r="G221" s="1094"/>
      <c r="H221" s="1094"/>
      <c r="I221" s="1094"/>
      <c r="J221" s="1220"/>
      <c r="K221" s="1217"/>
      <c r="L221" s="1223"/>
      <c r="M221" s="1226"/>
      <c r="N221" s="1229"/>
      <c r="O221" s="1232"/>
      <c r="P221" s="1235"/>
      <c r="Q221" s="1238"/>
      <c r="R221" s="1220"/>
      <c r="S221" s="299" t="s">
        <v>4214</v>
      </c>
      <c r="T221" s="288" t="s">
        <v>3834</v>
      </c>
      <c r="U221" s="288" t="s">
        <v>3839</v>
      </c>
      <c r="V221" s="288" t="s">
        <v>3843</v>
      </c>
      <c r="W221" s="299" t="s">
        <v>4215</v>
      </c>
      <c r="X221" s="300">
        <v>44613</v>
      </c>
      <c r="Y221" s="300">
        <v>44562</v>
      </c>
      <c r="Z221" s="300"/>
      <c r="AA221" s="300"/>
      <c r="AB221" s="1220"/>
      <c r="AC221" s="1241"/>
      <c r="AD221" s="301"/>
      <c r="AE221" s="301"/>
      <c r="AF221" s="301"/>
      <c r="AG221" s="301"/>
      <c r="AH221" s="301"/>
      <c r="AI221" s="301"/>
      <c r="AJ221" s="301"/>
      <c r="AK221" s="1220"/>
      <c r="AL221" s="1244"/>
      <c r="AM221" s="301"/>
      <c r="AN221" s="312"/>
      <c r="AO221" s="312"/>
      <c r="AP221" s="312"/>
      <c r="AQ221" s="312"/>
      <c r="AR221" s="312"/>
      <c r="AS221" s="312"/>
      <c r="AT221" s="1220"/>
      <c r="AU221" s="1247"/>
      <c r="AV221" s="301"/>
      <c r="AW221" s="312"/>
      <c r="AX221" s="312"/>
      <c r="AY221" s="312"/>
      <c r="AZ221" s="312"/>
      <c r="BA221" s="312"/>
      <c r="BB221" s="312"/>
      <c r="BC221" s="1220"/>
      <c r="BD221" s="1250"/>
      <c r="BE221" s="301"/>
      <c r="BF221" s="312"/>
      <c r="BG221" s="312"/>
      <c r="BH221" s="312"/>
      <c r="BI221" s="312"/>
      <c r="BJ221" s="312"/>
      <c r="BK221" s="312"/>
      <c r="BL221" s="1220"/>
      <c r="BM221" s="1253"/>
      <c r="BN221" s="301"/>
      <c r="BO221" s="312"/>
      <c r="BP221" s="312"/>
      <c r="BQ221" s="312"/>
      <c r="BR221" s="312"/>
      <c r="BS221" s="312"/>
      <c r="BT221" s="312"/>
      <c r="BU221" s="313"/>
      <c r="BV221" s="314"/>
      <c r="BW221" s="314"/>
      <c r="BX221" s="314"/>
      <c r="BY221" s="314"/>
      <c r="BZ221" s="314"/>
      <c r="CA221" s="314"/>
      <c r="CB221" s="314"/>
      <c r="CC221" s="315"/>
    </row>
    <row r="222" spans="1:81" s="58" customFormat="1" ht="40.15" customHeight="1" x14ac:dyDescent="0.25">
      <c r="A222" s="37"/>
      <c r="B222" s="1321"/>
      <c r="C222" s="1315"/>
      <c r="D222" s="1097"/>
      <c r="E222" s="1094"/>
      <c r="F222" s="1094"/>
      <c r="G222" s="1094"/>
      <c r="H222" s="1094"/>
      <c r="I222" s="1094"/>
      <c r="J222" s="1220"/>
      <c r="K222" s="1217"/>
      <c r="L222" s="1223"/>
      <c r="M222" s="1226"/>
      <c r="N222" s="1229"/>
      <c r="O222" s="1232"/>
      <c r="P222" s="1235"/>
      <c r="Q222" s="1238"/>
      <c r="R222" s="1220"/>
      <c r="S222" s="299" t="s">
        <v>4216</v>
      </c>
      <c r="T222" s="288" t="s">
        <v>3834</v>
      </c>
      <c r="U222" s="288" t="s">
        <v>3839</v>
      </c>
      <c r="V222" s="288" t="s">
        <v>3843</v>
      </c>
      <c r="W222" s="299" t="s">
        <v>4217</v>
      </c>
      <c r="X222" s="300">
        <v>44572</v>
      </c>
      <c r="Y222" s="300">
        <v>44574</v>
      </c>
      <c r="Z222" s="300"/>
      <c r="AA222" s="300"/>
      <c r="AB222" s="1220"/>
      <c r="AC222" s="1241"/>
      <c r="AD222" s="301"/>
      <c r="AE222" s="301"/>
      <c r="AF222" s="301"/>
      <c r="AG222" s="301"/>
      <c r="AH222" s="301"/>
      <c r="AI222" s="301"/>
      <c r="AJ222" s="301"/>
      <c r="AK222" s="1220"/>
      <c r="AL222" s="1244"/>
      <c r="AM222" s="301"/>
      <c r="AN222" s="312"/>
      <c r="AO222" s="312"/>
      <c r="AP222" s="312"/>
      <c r="AQ222" s="312"/>
      <c r="AR222" s="312"/>
      <c r="AS222" s="312"/>
      <c r="AT222" s="1220"/>
      <c r="AU222" s="1247"/>
      <c r="AV222" s="301"/>
      <c r="AW222" s="312"/>
      <c r="AX222" s="312"/>
      <c r="AY222" s="312"/>
      <c r="AZ222" s="312"/>
      <c r="BA222" s="312"/>
      <c r="BB222" s="312"/>
      <c r="BC222" s="1220"/>
      <c r="BD222" s="1250"/>
      <c r="BE222" s="301"/>
      <c r="BF222" s="312"/>
      <c r="BG222" s="312"/>
      <c r="BH222" s="312"/>
      <c r="BI222" s="312"/>
      <c r="BJ222" s="312"/>
      <c r="BK222" s="312"/>
      <c r="BL222" s="1220"/>
      <c r="BM222" s="1253"/>
      <c r="BN222" s="301"/>
      <c r="BO222" s="312"/>
      <c r="BP222" s="312"/>
      <c r="BQ222" s="312"/>
      <c r="BR222" s="312"/>
      <c r="BS222" s="312"/>
      <c r="BT222" s="312"/>
      <c r="BU222" s="313"/>
      <c r="BV222" s="314"/>
      <c r="BW222" s="314"/>
      <c r="BX222" s="314"/>
      <c r="BY222" s="314"/>
      <c r="BZ222" s="314"/>
      <c r="CA222" s="314"/>
      <c r="CB222" s="314"/>
      <c r="CC222" s="315"/>
    </row>
    <row r="223" spans="1:81" s="58" customFormat="1" ht="40.15" customHeight="1" x14ac:dyDescent="0.25">
      <c r="A223" s="37"/>
      <c r="B223" s="1321"/>
      <c r="C223" s="1315"/>
      <c r="D223" s="1097"/>
      <c r="E223" s="1094"/>
      <c r="F223" s="1094"/>
      <c r="G223" s="1094"/>
      <c r="H223" s="1094"/>
      <c r="I223" s="1094"/>
      <c r="J223" s="1220"/>
      <c r="K223" s="1217"/>
      <c r="L223" s="1223"/>
      <c r="M223" s="1226"/>
      <c r="N223" s="1229"/>
      <c r="O223" s="1232"/>
      <c r="P223" s="1235"/>
      <c r="Q223" s="1238"/>
      <c r="R223" s="1220"/>
      <c r="S223" s="299" t="s">
        <v>4218</v>
      </c>
      <c r="T223" s="288" t="s">
        <v>3834</v>
      </c>
      <c r="U223" s="288" t="s">
        <v>3839</v>
      </c>
      <c r="V223" s="288" t="s">
        <v>3843</v>
      </c>
      <c r="W223" s="299" t="s">
        <v>4219</v>
      </c>
      <c r="X223" s="300">
        <v>44583</v>
      </c>
      <c r="Y223" s="300">
        <v>44586</v>
      </c>
      <c r="Z223" s="300"/>
      <c r="AA223" s="300"/>
      <c r="AB223" s="1220"/>
      <c r="AC223" s="1241"/>
      <c r="AD223" s="301"/>
      <c r="AE223" s="301"/>
      <c r="AF223" s="301"/>
      <c r="AG223" s="301"/>
      <c r="AH223" s="301"/>
      <c r="AI223" s="301"/>
      <c r="AJ223" s="301"/>
      <c r="AK223" s="1220"/>
      <c r="AL223" s="1244"/>
      <c r="AM223" s="301"/>
      <c r="AN223" s="312"/>
      <c r="AO223" s="312"/>
      <c r="AP223" s="312"/>
      <c r="AQ223" s="312"/>
      <c r="AR223" s="312"/>
      <c r="AS223" s="312"/>
      <c r="AT223" s="1220"/>
      <c r="AU223" s="1247"/>
      <c r="AV223" s="301"/>
      <c r="AW223" s="312"/>
      <c r="AX223" s="312"/>
      <c r="AY223" s="312"/>
      <c r="AZ223" s="312"/>
      <c r="BA223" s="312"/>
      <c r="BB223" s="312"/>
      <c r="BC223" s="1220"/>
      <c r="BD223" s="1250"/>
      <c r="BE223" s="301"/>
      <c r="BF223" s="312"/>
      <c r="BG223" s="312"/>
      <c r="BH223" s="312"/>
      <c r="BI223" s="312"/>
      <c r="BJ223" s="312"/>
      <c r="BK223" s="312"/>
      <c r="BL223" s="1220"/>
      <c r="BM223" s="1253"/>
      <c r="BN223" s="301"/>
      <c r="BO223" s="312"/>
      <c r="BP223" s="312"/>
      <c r="BQ223" s="312"/>
      <c r="BR223" s="312"/>
      <c r="BS223" s="312"/>
      <c r="BT223" s="312"/>
      <c r="BU223" s="313"/>
      <c r="BV223" s="314"/>
      <c r="BW223" s="314"/>
      <c r="BX223" s="314"/>
      <c r="BY223" s="314"/>
      <c r="BZ223" s="314"/>
      <c r="CA223" s="314"/>
      <c r="CB223" s="314"/>
      <c r="CC223" s="315"/>
    </row>
    <row r="224" spans="1:81" s="58" customFormat="1" ht="40.15" customHeight="1" x14ac:dyDescent="0.25">
      <c r="A224" s="37"/>
      <c r="B224" s="1321"/>
      <c r="C224" s="1315"/>
      <c r="D224" s="1097"/>
      <c r="E224" s="1094"/>
      <c r="F224" s="1094"/>
      <c r="G224" s="1094"/>
      <c r="H224" s="1094"/>
      <c r="I224" s="1094"/>
      <c r="J224" s="1220"/>
      <c r="K224" s="1217"/>
      <c r="L224" s="1223"/>
      <c r="M224" s="1226"/>
      <c r="N224" s="1229"/>
      <c r="O224" s="1232"/>
      <c r="P224" s="1235"/>
      <c r="Q224" s="1238"/>
      <c r="R224" s="1220"/>
      <c r="S224" s="299" t="s">
        <v>4220</v>
      </c>
      <c r="T224" s="288" t="s">
        <v>3834</v>
      </c>
      <c r="U224" s="288" t="s">
        <v>3839</v>
      </c>
      <c r="V224" s="288" t="s">
        <v>3843</v>
      </c>
      <c r="W224" s="299" t="s">
        <v>4221</v>
      </c>
      <c r="X224" s="300">
        <v>44620</v>
      </c>
      <c r="Y224" s="300">
        <v>44724</v>
      </c>
      <c r="Z224" s="300"/>
      <c r="AA224" s="300"/>
      <c r="AB224" s="1220"/>
      <c r="AC224" s="1241"/>
      <c r="AD224" s="301"/>
      <c r="AE224" s="301"/>
      <c r="AF224" s="301"/>
      <c r="AG224" s="301"/>
      <c r="AH224" s="301"/>
      <c r="AI224" s="301"/>
      <c r="AJ224" s="301"/>
      <c r="AK224" s="1220"/>
      <c r="AL224" s="1244"/>
      <c r="AM224" s="301"/>
      <c r="AN224" s="312"/>
      <c r="AO224" s="312"/>
      <c r="AP224" s="312"/>
      <c r="AQ224" s="312"/>
      <c r="AR224" s="312"/>
      <c r="AS224" s="312"/>
      <c r="AT224" s="1220"/>
      <c r="AU224" s="1247"/>
      <c r="AV224" s="301"/>
      <c r="AW224" s="312"/>
      <c r="AX224" s="312"/>
      <c r="AY224" s="312"/>
      <c r="AZ224" s="312"/>
      <c r="BA224" s="312"/>
      <c r="BB224" s="312"/>
      <c r="BC224" s="1220"/>
      <c r="BD224" s="1250"/>
      <c r="BE224" s="301"/>
      <c r="BF224" s="312"/>
      <c r="BG224" s="312"/>
      <c r="BH224" s="312"/>
      <c r="BI224" s="312"/>
      <c r="BJ224" s="312"/>
      <c r="BK224" s="312"/>
      <c r="BL224" s="1220"/>
      <c r="BM224" s="1253"/>
      <c r="BN224" s="301"/>
      <c r="BO224" s="312"/>
      <c r="BP224" s="312"/>
      <c r="BQ224" s="312"/>
      <c r="BR224" s="312"/>
      <c r="BS224" s="312"/>
      <c r="BT224" s="312"/>
      <c r="BU224" s="313"/>
      <c r="BV224" s="314"/>
      <c r="BW224" s="314"/>
      <c r="BX224" s="314"/>
      <c r="BY224" s="314"/>
      <c r="BZ224" s="314"/>
      <c r="CA224" s="314"/>
      <c r="CB224" s="314"/>
      <c r="CC224" s="315"/>
    </row>
    <row r="225" spans="1:81" s="58" customFormat="1" ht="40.15" customHeight="1" x14ac:dyDescent="0.25">
      <c r="A225" s="37"/>
      <c r="B225" s="1321"/>
      <c r="C225" s="1315"/>
      <c r="D225" s="1097"/>
      <c r="E225" s="1094"/>
      <c r="F225" s="1094"/>
      <c r="G225" s="1094"/>
      <c r="H225" s="1094"/>
      <c r="I225" s="1094"/>
      <c r="J225" s="1220"/>
      <c r="K225" s="1217"/>
      <c r="L225" s="1223"/>
      <c r="M225" s="1226"/>
      <c r="N225" s="1229"/>
      <c r="O225" s="1232"/>
      <c r="P225" s="1235"/>
      <c r="Q225" s="1238"/>
      <c r="R225" s="1220"/>
      <c r="S225" s="299" t="s">
        <v>4222</v>
      </c>
      <c r="T225" s="288" t="s">
        <v>3834</v>
      </c>
      <c r="U225" s="288" t="s">
        <v>3839</v>
      </c>
      <c r="V225" s="288" t="s">
        <v>3843</v>
      </c>
      <c r="W225" s="299" t="s">
        <v>4223</v>
      </c>
      <c r="X225" s="300">
        <v>44620</v>
      </c>
      <c r="Y225" s="300">
        <v>44862</v>
      </c>
      <c r="Z225" s="300"/>
      <c r="AA225" s="300"/>
      <c r="AB225" s="1220"/>
      <c r="AC225" s="1241"/>
      <c r="AD225" s="301"/>
      <c r="AE225" s="301"/>
      <c r="AF225" s="301"/>
      <c r="AG225" s="301"/>
      <c r="AH225" s="301"/>
      <c r="AI225" s="301"/>
      <c r="AJ225" s="301"/>
      <c r="AK225" s="1220"/>
      <c r="AL225" s="1244"/>
      <c r="AM225" s="301"/>
      <c r="AN225" s="312"/>
      <c r="AO225" s="312"/>
      <c r="AP225" s="312"/>
      <c r="AQ225" s="312"/>
      <c r="AR225" s="312"/>
      <c r="AS225" s="312"/>
      <c r="AT225" s="1220"/>
      <c r="AU225" s="1247"/>
      <c r="AV225" s="301"/>
      <c r="AW225" s="312"/>
      <c r="AX225" s="312"/>
      <c r="AY225" s="312"/>
      <c r="AZ225" s="312"/>
      <c r="BA225" s="312"/>
      <c r="BB225" s="312"/>
      <c r="BC225" s="1220"/>
      <c r="BD225" s="1250"/>
      <c r="BE225" s="301"/>
      <c r="BF225" s="312"/>
      <c r="BG225" s="312"/>
      <c r="BH225" s="312"/>
      <c r="BI225" s="312"/>
      <c r="BJ225" s="312"/>
      <c r="BK225" s="312"/>
      <c r="BL225" s="1220"/>
      <c r="BM225" s="1253"/>
      <c r="BN225" s="301"/>
      <c r="BO225" s="312"/>
      <c r="BP225" s="312"/>
      <c r="BQ225" s="312"/>
      <c r="BR225" s="312"/>
      <c r="BS225" s="312"/>
      <c r="BT225" s="312"/>
      <c r="BU225" s="313"/>
      <c r="BV225" s="314"/>
      <c r="BW225" s="314"/>
      <c r="BX225" s="314"/>
      <c r="BY225" s="314"/>
      <c r="BZ225" s="314"/>
      <c r="CA225" s="314"/>
      <c r="CB225" s="314"/>
      <c r="CC225" s="315"/>
    </row>
    <row r="226" spans="1:81" s="58" customFormat="1" ht="40.15" customHeight="1" x14ac:dyDescent="0.25">
      <c r="A226" s="37"/>
      <c r="B226" s="1321"/>
      <c r="C226" s="1315"/>
      <c r="D226" s="1097"/>
      <c r="E226" s="1094"/>
      <c r="F226" s="1094"/>
      <c r="G226" s="1094"/>
      <c r="H226" s="1094"/>
      <c r="I226" s="1094"/>
      <c r="J226" s="1220"/>
      <c r="K226" s="1217"/>
      <c r="L226" s="1223"/>
      <c r="M226" s="1226"/>
      <c r="N226" s="1229"/>
      <c r="O226" s="1232"/>
      <c r="P226" s="1235"/>
      <c r="Q226" s="1238"/>
      <c r="R226" s="1220"/>
      <c r="S226" s="299" t="s">
        <v>4224</v>
      </c>
      <c r="T226" s="288" t="s">
        <v>3834</v>
      </c>
      <c r="U226" s="288" t="s">
        <v>3839</v>
      </c>
      <c r="V226" s="288" t="s">
        <v>3843</v>
      </c>
      <c r="W226" s="299" t="s">
        <v>4225</v>
      </c>
      <c r="X226" s="300">
        <v>44908</v>
      </c>
      <c r="Y226" s="300">
        <v>44925</v>
      </c>
      <c r="Z226" s="300"/>
      <c r="AA226" s="300"/>
      <c r="AB226" s="1220"/>
      <c r="AC226" s="1241"/>
      <c r="AD226" s="301"/>
      <c r="AE226" s="301"/>
      <c r="AF226" s="301"/>
      <c r="AG226" s="301"/>
      <c r="AH226" s="301"/>
      <c r="AI226" s="301"/>
      <c r="AJ226" s="301"/>
      <c r="AK226" s="1220"/>
      <c r="AL226" s="1244"/>
      <c r="AM226" s="301"/>
      <c r="AN226" s="312"/>
      <c r="AO226" s="312"/>
      <c r="AP226" s="312"/>
      <c r="AQ226" s="312"/>
      <c r="AR226" s="312"/>
      <c r="AS226" s="312"/>
      <c r="AT226" s="1220"/>
      <c r="AU226" s="1247"/>
      <c r="AV226" s="301"/>
      <c r="AW226" s="312"/>
      <c r="AX226" s="312"/>
      <c r="AY226" s="312"/>
      <c r="AZ226" s="312"/>
      <c r="BA226" s="312"/>
      <c r="BB226" s="312"/>
      <c r="BC226" s="1220"/>
      <c r="BD226" s="1250"/>
      <c r="BE226" s="301"/>
      <c r="BF226" s="312"/>
      <c r="BG226" s="312"/>
      <c r="BH226" s="312"/>
      <c r="BI226" s="312"/>
      <c r="BJ226" s="312"/>
      <c r="BK226" s="312"/>
      <c r="BL226" s="1220"/>
      <c r="BM226" s="1253"/>
      <c r="BN226" s="301"/>
      <c r="BO226" s="312"/>
      <c r="BP226" s="312"/>
      <c r="BQ226" s="312"/>
      <c r="BR226" s="312"/>
      <c r="BS226" s="312"/>
      <c r="BT226" s="312"/>
      <c r="BU226" s="313"/>
      <c r="BV226" s="314"/>
      <c r="BW226" s="314"/>
      <c r="BX226" s="314"/>
      <c r="BY226" s="314"/>
      <c r="BZ226" s="314"/>
      <c r="CA226" s="314"/>
      <c r="CB226" s="314"/>
      <c r="CC226" s="315"/>
    </row>
    <row r="227" spans="1:81" s="58" customFormat="1" ht="40.15" customHeight="1" x14ac:dyDescent="0.25">
      <c r="A227" s="37"/>
      <c r="B227" s="1321"/>
      <c r="C227" s="1315"/>
      <c r="D227" s="1097"/>
      <c r="E227" s="1094"/>
      <c r="F227" s="1094"/>
      <c r="G227" s="1094"/>
      <c r="H227" s="1094"/>
      <c r="I227" s="1094"/>
      <c r="J227" s="1220"/>
      <c r="K227" s="1217"/>
      <c r="L227" s="1223"/>
      <c r="M227" s="1226"/>
      <c r="N227" s="1229"/>
      <c r="O227" s="1232"/>
      <c r="P227" s="1235"/>
      <c r="Q227" s="1238"/>
      <c r="R227" s="1220"/>
      <c r="S227" s="299" t="s">
        <v>4226</v>
      </c>
      <c r="T227" s="288" t="s">
        <v>3834</v>
      </c>
      <c r="U227" s="288" t="s">
        <v>3839</v>
      </c>
      <c r="V227" s="288" t="s">
        <v>3843</v>
      </c>
      <c r="W227" s="299" t="s">
        <v>4227</v>
      </c>
      <c r="X227" s="339">
        <v>11</v>
      </c>
      <c r="Y227" s="339">
        <v>44610</v>
      </c>
      <c r="Z227" s="300"/>
      <c r="AA227" s="300"/>
      <c r="AB227" s="1220"/>
      <c r="AC227" s="1241"/>
      <c r="AD227" s="301"/>
      <c r="AE227" s="301"/>
      <c r="AF227" s="301"/>
      <c r="AG227" s="301"/>
      <c r="AH227" s="301"/>
      <c r="AI227" s="301"/>
      <c r="AJ227" s="301"/>
      <c r="AK227" s="1220"/>
      <c r="AL227" s="1244"/>
      <c r="AM227" s="301"/>
      <c r="AN227" s="312"/>
      <c r="AO227" s="312"/>
      <c r="AP227" s="312"/>
      <c r="AQ227" s="312"/>
      <c r="AR227" s="312"/>
      <c r="AS227" s="312"/>
      <c r="AT227" s="1220"/>
      <c r="AU227" s="1247"/>
      <c r="AV227" s="301"/>
      <c r="AW227" s="312"/>
      <c r="AX227" s="312"/>
      <c r="AY227" s="312"/>
      <c r="AZ227" s="312"/>
      <c r="BA227" s="312"/>
      <c r="BB227" s="312"/>
      <c r="BC227" s="1220"/>
      <c r="BD227" s="1250"/>
      <c r="BE227" s="301"/>
      <c r="BF227" s="312"/>
      <c r="BG227" s="312"/>
      <c r="BH227" s="312"/>
      <c r="BI227" s="312"/>
      <c r="BJ227" s="312"/>
      <c r="BK227" s="312"/>
      <c r="BL227" s="1220"/>
      <c r="BM227" s="1253"/>
      <c r="BN227" s="301"/>
      <c r="BO227" s="312"/>
      <c r="BP227" s="312"/>
      <c r="BQ227" s="312"/>
      <c r="BR227" s="312"/>
      <c r="BS227" s="312"/>
      <c r="BT227" s="312"/>
      <c r="BU227" s="313"/>
      <c r="BV227" s="314"/>
      <c r="BW227" s="314"/>
      <c r="BX227" s="314"/>
      <c r="BY227" s="314"/>
      <c r="BZ227" s="314"/>
      <c r="CA227" s="314"/>
      <c r="CB227" s="314"/>
      <c r="CC227" s="315"/>
    </row>
    <row r="228" spans="1:81" s="58" customFormat="1" ht="40.15" customHeight="1" x14ac:dyDescent="0.25">
      <c r="A228" s="37"/>
      <c r="B228" s="1321"/>
      <c r="C228" s="1315"/>
      <c r="D228" s="1097"/>
      <c r="E228" s="1094"/>
      <c r="F228" s="1094"/>
      <c r="G228" s="1094"/>
      <c r="H228" s="1094"/>
      <c r="I228" s="1094"/>
      <c r="J228" s="1220"/>
      <c r="K228" s="1217"/>
      <c r="L228" s="1223"/>
      <c r="M228" s="1226"/>
      <c r="N228" s="1229"/>
      <c r="O228" s="1232"/>
      <c r="P228" s="1235"/>
      <c r="Q228" s="1238"/>
      <c r="R228" s="1220"/>
      <c r="S228" s="299" t="s">
        <v>4228</v>
      </c>
      <c r="T228" s="288" t="s">
        <v>3834</v>
      </c>
      <c r="U228" s="288" t="s">
        <v>3839</v>
      </c>
      <c r="V228" s="288" t="s">
        <v>3843</v>
      </c>
      <c r="W228" s="299" t="s">
        <v>4229</v>
      </c>
      <c r="X228" s="300">
        <v>44690</v>
      </c>
      <c r="Y228" s="300">
        <v>44697</v>
      </c>
      <c r="Z228" s="300"/>
      <c r="AA228" s="300"/>
      <c r="AB228" s="1220"/>
      <c r="AC228" s="1241"/>
      <c r="AD228" s="301"/>
      <c r="AE228" s="301"/>
      <c r="AF228" s="301"/>
      <c r="AG228" s="301"/>
      <c r="AH228" s="301"/>
      <c r="AI228" s="301"/>
      <c r="AJ228" s="301"/>
      <c r="AK228" s="1220"/>
      <c r="AL228" s="1244"/>
      <c r="AM228" s="301"/>
      <c r="AN228" s="312"/>
      <c r="AO228" s="312"/>
      <c r="AP228" s="312"/>
      <c r="AQ228" s="312"/>
      <c r="AR228" s="312"/>
      <c r="AS228" s="312"/>
      <c r="AT228" s="1220"/>
      <c r="AU228" s="1247"/>
      <c r="AV228" s="301"/>
      <c r="AW228" s="312"/>
      <c r="AX228" s="312"/>
      <c r="AY228" s="312"/>
      <c r="AZ228" s="312"/>
      <c r="BA228" s="312"/>
      <c r="BB228" s="312"/>
      <c r="BC228" s="1220"/>
      <c r="BD228" s="1250"/>
      <c r="BE228" s="301"/>
      <c r="BF228" s="312"/>
      <c r="BG228" s="312"/>
      <c r="BH228" s="312"/>
      <c r="BI228" s="312"/>
      <c r="BJ228" s="312"/>
      <c r="BK228" s="312"/>
      <c r="BL228" s="1220"/>
      <c r="BM228" s="1253"/>
      <c r="BN228" s="301"/>
      <c r="BO228" s="312"/>
      <c r="BP228" s="312"/>
      <c r="BQ228" s="312"/>
      <c r="BR228" s="312"/>
      <c r="BS228" s="312"/>
      <c r="BT228" s="312"/>
      <c r="BU228" s="313"/>
      <c r="BV228" s="314"/>
      <c r="BW228" s="314"/>
      <c r="BX228" s="314"/>
      <c r="BY228" s="314"/>
      <c r="BZ228" s="314"/>
      <c r="CA228" s="314"/>
      <c r="CB228" s="314"/>
      <c r="CC228" s="315"/>
    </row>
    <row r="229" spans="1:81" s="58" customFormat="1" ht="40.15" customHeight="1" x14ac:dyDescent="0.25">
      <c r="A229" s="37"/>
      <c r="B229" s="1321"/>
      <c r="C229" s="1315"/>
      <c r="D229" s="1097"/>
      <c r="E229" s="1094"/>
      <c r="F229" s="1094"/>
      <c r="G229" s="1094"/>
      <c r="H229" s="1094"/>
      <c r="I229" s="1094"/>
      <c r="J229" s="1220"/>
      <c r="K229" s="1217"/>
      <c r="L229" s="1223"/>
      <c r="M229" s="1226"/>
      <c r="N229" s="1229"/>
      <c r="O229" s="1232"/>
      <c r="P229" s="1235"/>
      <c r="Q229" s="1238"/>
      <c r="R229" s="1220"/>
      <c r="S229" s="299" t="s">
        <v>4230</v>
      </c>
      <c r="T229" s="288" t="s">
        <v>3834</v>
      </c>
      <c r="U229" s="288" t="s">
        <v>3839</v>
      </c>
      <c r="V229" s="288" t="s">
        <v>3843</v>
      </c>
      <c r="W229" s="299" t="s">
        <v>4231</v>
      </c>
      <c r="X229" s="300">
        <v>44700</v>
      </c>
      <c r="Y229" s="300">
        <v>44890</v>
      </c>
      <c r="Z229" s="300"/>
      <c r="AA229" s="300"/>
      <c r="AB229" s="1220"/>
      <c r="AC229" s="1241"/>
      <c r="AD229" s="301"/>
      <c r="AE229" s="301"/>
      <c r="AF229" s="301"/>
      <c r="AG229" s="301"/>
      <c r="AH229" s="301"/>
      <c r="AI229" s="301"/>
      <c r="AJ229" s="301"/>
      <c r="AK229" s="1220"/>
      <c r="AL229" s="1244"/>
      <c r="AM229" s="301"/>
      <c r="AN229" s="312"/>
      <c r="AO229" s="312"/>
      <c r="AP229" s="312"/>
      <c r="AQ229" s="312"/>
      <c r="AR229" s="312"/>
      <c r="AS229" s="312"/>
      <c r="AT229" s="1220"/>
      <c r="AU229" s="1247"/>
      <c r="AV229" s="301"/>
      <c r="AW229" s="312"/>
      <c r="AX229" s="312"/>
      <c r="AY229" s="312"/>
      <c r="AZ229" s="312"/>
      <c r="BA229" s="312"/>
      <c r="BB229" s="312"/>
      <c r="BC229" s="1220"/>
      <c r="BD229" s="1250"/>
      <c r="BE229" s="301"/>
      <c r="BF229" s="312"/>
      <c r="BG229" s="312"/>
      <c r="BH229" s="312"/>
      <c r="BI229" s="312"/>
      <c r="BJ229" s="312"/>
      <c r="BK229" s="312"/>
      <c r="BL229" s="1220"/>
      <c r="BM229" s="1253"/>
      <c r="BN229" s="301"/>
      <c r="BO229" s="312"/>
      <c r="BP229" s="312"/>
      <c r="BQ229" s="312"/>
      <c r="BR229" s="312"/>
      <c r="BS229" s="312"/>
      <c r="BT229" s="312"/>
      <c r="BU229" s="313"/>
      <c r="BV229" s="314"/>
      <c r="BW229" s="314"/>
      <c r="BX229" s="314"/>
      <c r="BY229" s="314"/>
      <c r="BZ229" s="314"/>
      <c r="CA229" s="314"/>
      <c r="CB229" s="314"/>
      <c r="CC229" s="315"/>
    </row>
    <row r="230" spans="1:81" s="58" customFormat="1" ht="40.15" customHeight="1" x14ac:dyDescent="0.25">
      <c r="A230" s="37"/>
      <c r="B230" s="1321"/>
      <c r="C230" s="1315"/>
      <c r="D230" s="1097"/>
      <c r="E230" s="1094"/>
      <c r="F230" s="1094"/>
      <c r="G230" s="1094"/>
      <c r="H230" s="1094"/>
      <c r="I230" s="1094"/>
      <c r="J230" s="1220"/>
      <c r="K230" s="1217"/>
      <c r="L230" s="1223"/>
      <c r="M230" s="1226"/>
      <c r="N230" s="1229"/>
      <c r="O230" s="1232"/>
      <c r="P230" s="1235"/>
      <c r="Q230" s="1238"/>
      <c r="R230" s="1220"/>
      <c r="S230" s="299" t="s">
        <v>4232</v>
      </c>
      <c r="T230" s="288" t="s">
        <v>3834</v>
      </c>
      <c r="U230" s="288" t="s">
        <v>3839</v>
      </c>
      <c r="V230" s="288" t="s">
        <v>3843</v>
      </c>
      <c r="W230" s="299" t="s">
        <v>4126</v>
      </c>
      <c r="X230" s="300">
        <v>44700</v>
      </c>
      <c r="Y230" s="300">
        <v>44890</v>
      </c>
      <c r="Z230" s="300"/>
      <c r="AA230" s="300"/>
      <c r="AB230" s="1220"/>
      <c r="AC230" s="1241"/>
      <c r="AD230" s="301"/>
      <c r="AE230" s="301"/>
      <c r="AF230" s="301"/>
      <c r="AG230" s="301"/>
      <c r="AH230" s="301"/>
      <c r="AI230" s="301"/>
      <c r="AJ230" s="301"/>
      <c r="AK230" s="1220"/>
      <c r="AL230" s="1244"/>
      <c r="AM230" s="301"/>
      <c r="AN230" s="312"/>
      <c r="AO230" s="312"/>
      <c r="AP230" s="312"/>
      <c r="AQ230" s="312"/>
      <c r="AR230" s="312"/>
      <c r="AS230" s="312"/>
      <c r="AT230" s="1220"/>
      <c r="AU230" s="1247"/>
      <c r="AV230" s="301"/>
      <c r="AW230" s="312"/>
      <c r="AX230" s="312"/>
      <c r="AY230" s="312"/>
      <c r="AZ230" s="312"/>
      <c r="BA230" s="312"/>
      <c r="BB230" s="312"/>
      <c r="BC230" s="1220"/>
      <c r="BD230" s="1250"/>
      <c r="BE230" s="301"/>
      <c r="BF230" s="312"/>
      <c r="BG230" s="312"/>
      <c r="BH230" s="312"/>
      <c r="BI230" s="312"/>
      <c r="BJ230" s="312"/>
      <c r="BK230" s="312"/>
      <c r="BL230" s="1220"/>
      <c r="BM230" s="1253"/>
      <c r="BN230" s="301"/>
      <c r="BO230" s="312"/>
      <c r="BP230" s="312"/>
      <c r="BQ230" s="312"/>
      <c r="BR230" s="312"/>
      <c r="BS230" s="312"/>
      <c r="BT230" s="312"/>
      <c r="BU230" s="313"/>
      <c r="BV230" s="314"/>
      <c r="BW230" s="314"/>
      <c r="BX230" s="314"/>
      <c r="BY230" s="314"/>
      <c r="BZ230" s="314"/>
      <c r="CA230" s="314"/>
      <c r="CB230" s="314"/>
      <c r="CC230" s="315"/>
    </row>
    <row r="231" spans="1:81" s="58" customFormat="1" ht="40.15" customHeight="1" thickBot="1" x14ac:dyDescent="0.3">
      <c r="A231" s="37"/>
      <c r="B231" s="1321"/>
      <c r="C231" s="1315"/>
      <c r="D231" s="1097"/>
      <c r="E231" s="1094"/>
      <c r="F231" s="1094"/>
      <c r="G231" s="1094"/>
      <c r="H231" s="1094"/>
      <c r="I231" s="1094"/>
      <c r="J231" s="1220"/>
      <c r="K231" s="1217"/>
      <c r="L231" s="1223"/>
      <c r="M231" s="1226"/>
      <c r="N231" s="1229"/>
      <c r="O231" s="1232"/>
      <c r="P231" s="1235"/>
      <c r="Q231" s="1238"/>
      <c r="R231" s="1220"/>
      <c r="S231" s="299" t="s">
        <v>4127</v>
      </c>
      <c r="T231" s="288" t="s">
        <v>3834</v>
      </c>
      <c r="U231" s="288" t="s">
        <v>3839</v>
      </c>
      <c r="V231" s="288" t="s">
        <v>3843</v>
      </c>
      <c r="W231" s="299" t="s">
        <v>4128</v>
      </c>
      <c r="X231" s="300">
        <v>44900</v>
      </c>
      <c r="Y231" s="300">
        <v>44914</v>
      </c>
      <c r="Z231" s="300"/>
      <c r="AA231" s="300"/>
      <c r="AB231" s="1220"/>
      <c r="AC231" s="1241"/>
      <c r="AD231" s="301"/>
      <c r="AE231" s="301"/>
      <c r="AF231" s="301"/>
      <c r="AG231" s="301"/>
      <c r="AH231" s="301"/>
      <c r="AI231" s="301"/>
      <c r="AJ231" s="301"/>
      <c r="AK231" s="1220"/>
      <c r="AL231" s="1244"/>
      <c r="AM231" s="301"/>
      <c r="AN231" s="312"/>
      <c r="AO231" s="312"/>
      <c r="AP231" s="312"/>
      <c r="AQ231" s="312"/>
      <c r="AR231" s="312"/>
      <c r="AS231" s="312"/>
      <c r="AT231" s="1220"/>
      <c r="AU231" s="1247"/>
      <c r="AV231" s="301"/>
      <c r="AW231" s="312"/>
      <c r="AX231" s="312"/>
      <c r="AY231" s="312"/>
      <c r="AZ231" s="312"/>
      <c r="BA231" s="312"/>
      <c r="BB231" s="312"/>
      <c r="BC231" s="1220"/>
      <c r="BD231" s="1250"/>
      <c r="BE231" s="301"/>
      <c r="BF231" s="312"/>
      <c r="BG231" s="312"/>
      <c r="BH231" s="312"/>
      <c r="BI231" s="312"/>
      <c r="BJ231" s="312"/>
      <c r="BK231" s="312"/>
      <c r="BL231" s="1220"/>
      <c r="BM231" s="1253"/>
      <c r="BN231" s="301"/>
      <c r="BO231" s="312"/>
      <c r="BP231" s="312"/>
      <c r="BQ231" s="312"/>
      <c r="BR231" s="312"/>
      <c r="BS231" s="312"/>
      <c r="BT231" s="312"/>
      <c r="BU231" s="313"/>
      <c r="BV231" s="314"/>
      <c r="BW231" s="314"/>
      <c r="BX231" s="314"/>
      <c r="BY231" s="314"/>
      <c r="BZ231" s="314"/>
      <c r="CA231" s="314"/>
      <c r="CB231" s="314"/>
      <c r="CC231" s="315"/>
    </row>
    <row r="232" spans="1:81" s="58" customFormat="1" ht="40.15" customHeight="1" thickTop="1" x14ac:dyDescent="0.25">
      <c r="A232" s="37"/>
      <c r="B232" s="1321"/>
      <c r="C232" s="1315"/>
      <c r="D232" s="1096">
        <v>2201</v>
      </c>
      <c r="E232" s="1093" t="s">
        <v>3876</v>
      </c>
      <c r="F232" s="1093"/>
      <c r="G232" s="1093"/>
      <c r="H232" s="1093"/>
      <c r="I232" s="1093"/>
      <c r="J232" s="1219">
        <v>46</v>
      </c>
      <c r="K232" s="1216" t="str">
        <f>+[2]Metas!K52</f>
        <v>% de establecimientos educativos implementando pautas, pruebas de suficiencia y nivelación de niños, niñas y adolescentes migrantes</v>
      </c>
      <c r="L232" s="1222">
        <v>100</v>
      </c>
      <c r="M232" s="1225">
        <v>100</v>
      </c>
      <c r="N232" s="1228">
        <v>40</v>
      </c>
      <c r="O232" s="1231"/>
      <c r="P232" s="1234"/>
      <c r="Q232" s="1237"/>
      <c r="R232" s="1219">
        <f t="shared" ref="R232" si="284">+$J232</f>
        <v>46</v>
      </c>
      <c r="S232" s="233" t="s">
        <v>4233</v>
      </c>
      <c r="T232" s="240" t="s">
        <v>3834</v>
      </c>
      <c r="U232" s="240" t="s">
        <v>3839</v>
      </c>
      <c r="V232" s="240" t="s">
        <v>3843</v>
      </c>
      <c r="W232" s="233" t="s">
        <v>4234</v>
      </c>
      <c r="X232" s="307">
        <v>44599</v>
      </c>
      <c r="Y232" s="307">
        <v>44610</v>
      </c>
      <c r="Z232" s="307"/>
      <c r="AA232" s="307"/>
      <c r="AB232" s="1219">
        <f t="shared" si="264"/>
        <v>46</v>
      </c>
      <c r="AC232" s="1240">
        <f t="shared" ref="AC232" si="285">+L232</f>
        <v>100</v>
      </c>
      <c r="AD232" s="308">
        <v>40</v>
      </c>
      <c r="AE232" s="308">
        <f t="shared" si="255"/>
        <v>0</v>
      </c>
      <c r="AF232" s="308">
        <v>40</v>
      </c>
      <c r="AG232" s="308">
        <f t="shared" si="255"/>
        <v>0</v>
      </c>
      <c r="AH232" s="308">
        <f t="shared" si="255"/>
        <v>0</v>
      </c>
      <c r="AI232" s="308">
        <f t="shared" si="255"/>
        <v>0</v>
      </c>
      <c r="AJ232" s="308">
        <f t="shared" si="255"/>
        <v>0</v>
      </c>
      <c r="AK232" s="1219">
        <f t="shared" si="266"/>
        <v>46</v>
      </c>
      <c r="AL232" s="1243">
        <f>+N232</f>
        <v>40</v>
      </c>
      <c r="AM232" s="308">
        <v>40</v>
      </c>
      <c r="AN232" s="48"/>
      <c r="AO232" s="48">
        <v>40</v>
      </c>
      <c r="AP232" s="48"/>
      <c r="AQ232" s="48"/>
      <c r="AR232" s="48"/>
      <c r="AS232" s="48"/>
      <c r="AT232" s="1219">
        <f t="shared" si="267"/>
        <v>46</v>
      </c>
      <c r="AU232" s="1246">
        <f>+O232</f>
        <v>0</v>
      </c>
      <c r="AV232" s="308">
        <f t="shared" ref="AV232:AV249" si="286">SUM(AW232:BB232)</f>
        <v>0</v>
      </c>
      <c r="AW232" s="48"/>
      <c r="AX232" s="48"/>
      <c r="AY232" s="48"/>
      <c r="AZ232" s="48"/>
      <c r="BA232" s="48"/>
      <c r="BB232" s="48"/>
      <c r="BC232" s="1219">
        <f t="shared" si="268"/>
        <v>46</v>
      </c>
      <c r="BD232" s="1249">
        <f>+P232</f>
        <v>0</v>
      </c>
      <c r="BE232" s="308">
        <f t="shared" si="240"/>
        <v>0</v>
      </c>
      <c r="BF232" s="48"/>
      <c r="BG232" s="48"/>
      <c r="BH232" s="48"/>
      <c r="BI232" s="48"/>
      <c r="BJ232" s="48"/>
      <c r="BK232" s="48"/>
      <c r="BL232" s="1219">
        <f t="shared" si="269"/>
        <v>46</v>
      </c>
      <c r="BM232" s="1252">
        <f>+Q232</f>
        <v>0</v>
      </c>
      <c r="BN232" s="308">
        <f t="shared" ref="BN232:BN249" si="287">SUM(BO232:BT232)</f>
        <v>0</v>
      </c>
      <c r="BO232" s="48"/>
      <c r="BP232" s="48"/>
      <c r="BQ232" s="48"/>
      <c r="BR232" s="48"/>
      <c r="BS232" s="48"/>
      <c r="BT232" s="48"/>
      <c r="BU232" s="1204"/>
      <c r="BV232" s="1205"/>
      <c r="BW232" s="1205"/>
      <c r="BX232" s="1205"/>
      <c r="BY232" s="1205"/>
      <c r="BZ232" s="1205"/>
      <c r="CA232" s="1205"/>
      <c r="CB232" s="1205"/>
      <c r="CC232" s="1206"/>
    </row>
    <row r="233" spans="1:81" s="58" customFormat="1" ht="40.15" customHeight="1" x14ac:dyDescent="0.25">
      <c r="A233" s="37"/>
      <c r="B233" s="1321"/>
      <c r="C233" s="1315"/>
      <c r="D233" s="1097"/>
      <c r="E233" s="1094"/>
      <c r="F233" s="1094"/>
      <c r="G233" s="1094"/>
      <c r="H233" s="1094"/>
      <c r="I233" s="1094"/>
      <c r="J233" s="1220"/>
      <c r="K233" s="1217"/>
      <c r="L233" s="1223"/>
      <c r="M233" s="1226"/>
      <c r="N233" s="1229"/>
      <c r="O233" s="1232"/>
      <c r="P233" s="1235"/>
      <c r="Q233" s="1238"/>
      <c r="R233" s="1220"/>
      <c r="S233" s="299" t="s">
        <v>4235</v>
      </c>
      <c r="T233" s="288" t="s">
        <v>3834</v>
      </c>
      <c r="U233" s="288" t="s">
        <v>3839</v>
      </c>
      <c r="V233" s="288" t="s">
        <v>3843</v>
      </c>
      <c r="W233" s="299" t="s">
        <v>4236</v>
      </c>
      <c r="X233" s="300">
        <v>44613</v>
      </c>
      <c r="Y233" s="300">
        <v>44617</v>
      </c>
      <c r="Z233" s="300"/>
      <c r="AA233" s="300"/>
      <c r="AB233" s="1220"/>
      <c r="AC233" s="1241"/>
      <c r="AD233" s="301"/>
      <c r="AE233" s="301"/>
      <c r="AF233" s="301"/>
      <c r="AG233" s="301"/>
      <c r="AH233" s="301"/>
      <c r="AI233" s="301"/>
      <c r="AJ233" s="301"/>
      <c r="AK233" s="1220"/>
      <c r="AL233" s="1244"/>
      <c r="AM233" s="301"/>
      <c r="AN233" s="312"/>
      <c r="AO233" s="312"/>
      <c r="AP233" s="312"/>
      <c r="AQ233" s="312"/>
      <c r="AR233" s="312"/>
      <c r="AS233" s="312"/>
      <c r="AT233" s="1220"/>
      <c r="AU233" s="1247"/>
      <c r="AV233" s="301"/>
      <c r="AW233" s="312"/>
      <c r="AX233" s="312"/>
      <c r="AY233" s="312"/>
      <c r="AZ233" s="312"/>
      <c r="BA233" s="312"/>
      <c r="BB233" s="312"/>
      <c r="BC233" s="1220"/>
      <c r="BD233" s="1250"/>
      <c r="BE233" s="301"/>
      <c r="BF233" s="312"/>
      <c r="BG233" s="312"/>
      <c r="BH233" s="312"/>
      <c r="BI233" s="312"/>
      <c r="BJ233" s="312"/>
      <c r="BK233" s="312"/>
      <c r="BL233" s="1220"/>
      <c r="BM233" s="1253"/>
      <c r="BN233" s="301"/>
      <c r="BO233" s="312"/>
      <c r="BP233" s="312"/>
      <c r="BQ233" s="312"/>
      <c r="BR233" s="312"/>
      <c r="BS233" s="312"/>
      <c r="BT233" s="312"/>
      <c r="BU233" s="313"/>
      <c r="BV233" s="314"/>
      <c r="BW233" s="314"/>
      <c r="BX233" s="314"/>
      <c r="BY233" s="314"/>
      <c r="BZ233" s="314"/>
      <c r="CA233" s="314"/>
      <c r="CB233" s="314"/>
      <c r="CC233" s="315"/>
    </row>
    <row r="234" spans="1:81" s="58" customFormat="1" ht="40.15" customHeight="1" x14ac:dyDescent="0.25">
      <c r="A234" s="37"/>
      <c r="B234" s="1321"/>
      <c r="C234" s="1315"/>
      <c r="D234" s="1097"/>
      <c r="E234" s="1094"/>
      <c r="F234" s="1094"/>
      <c r="G234" s="1094"/>
      <c r="H234" s="1094"/>
      <c r="I234" s="1094"/>
      <c r="J234" s="1220"/>
      <c r="K234" s="1217"/>
      <c r="L234" s="1223"/>
      <c r="M234" s="1226"/>
      <c r="N234" s="1229"/>
      <c r="O234" s="1232"/>
      <c r="P234" s="1235"/>
      <c r="Q234" s="1238"/>
      <c r="R234" s="1220"/>
      <c r="S234" s="299" t="s">
        <v>4237</v>
      </c>
      <c r="T234" s="288" t="s">
        <v>3834</v>
      </c>
      <c r="U234" s="288" t="s">
        <v>3839</v>
      </c>
      <c r="V234" s="288" t="s">
        <v>3843</v>
      </c>
      <c r="W234" s="299" t="s">
        <v>4219</v>
      </c>
      <c r="X234" s="300">
        <v>44613</v>
      </c>
      <c r="Y234" s="300">
        <v>44617</v>
      </c>
      <c r="Z234" s="300"/>
      <c r="AA234" s="300"/>
      <c r="AB234" s="1220"/>
      <c r="AC234" s="1241"/>
      <c r="AD234" s="301"/>
      <c r="AE234" s="301"/>
      <c r="AF234" s="301"/>
      <c r="AG234" s="301"/>
      <c r="AH234" s="301"/>
      <c r="AI234" s="301"/>
      <c r="AJ234" s="301"/>
      <c r="AK234" s="1220"/>
      <c r="AL234" s="1244"/>
      <c r="AM234" s="301"/>
      <c r="AN234" s="312"/>
      <c r="AO234" s="312"/>
      <c r="AP234" s="312"/>
      <c r="AQ234" s="312"/>
      <c r="AR234" s="312"/>
      <c r="AS234" s="312"/>
      <c r="AT234" s="1220"/>
      <c r="AU234" s="1247"/>
      <c r="AV234" s="301"/>
      <c r="AW234" s="312"/>
      <c r="AX234" s="312"/>
      <c r="AY234" s="312"/>
      <c r="AZ234" s="312"/>
      <c r="BA234" s="312"/>
      <c r="BB234" s="312"/>
      <c r="BC234" s="1220"/>
      <c r="BD234" s="1250"/>
      <c r="BE234" s="301"/>
      <c r="BF234" s="312"/>
      <c r="BG234" s="312"/>
      <c r="BH234" s="312"/>
      <c r="BI234" s="312"/>
      <c r="BJ234" s="312"/>
      <c r="BK234" s="312"/>
      <c r="BL234" s="1220"/>
      <c r="BM234" s="1253"/>
      <c r="BN234" s="301"/>
      <c r="BO234" s="312"/>
      <c r="BP234" s="312"/>
      <c r="BQ234" s="312"/>
      <c r="BR234" s="312"/>
      <c r="BS234" s="312"/>
      <c r="BT234" s="312"/>
      <c r="BU234" s="313"/>
      <c r="BV234" s="314"/>
      <c r="BW234" s="314"/>
      <c r="BX234" s="314"/>
      <c r="BY234" s="314"/>
      <c r="BZ234" s="314"/>
      <c r="CA234" s="314"/>
      <c r="CB234" s="314"/>
      <c r="CC234" s="315"/>
    </row>
    <row r="235" spans="1:81" s="58" customFormat="1" ht="40.15" customHeight="1" x14ac:dyDescent="0.25">
      <c r="A235" s="37"/>
      <c r="B235" s="1321"/>
      <c r="C235" s="1315"/>
      <c r="D235" s="1097"/>
      <c r="E235" s="1094"/>
      <c r="F235" s="1094"/>
      <c r="G235" s="1094"/>
      <c r="H235" s="1094"/>
      <c r="I235" s="1094"/>
      <c r="J235" s="1220"/>
      <c r="K235" s="1217"/>
      <c r="L235" s="1223"/>
      <c r="M235" s="1226"/>
      <c r="N235" s="1229"/>
      <c r="O235" s="1232"/>
      <c r="P235" s="1235"/>
      <c r="Q235" s="1238"/>
      <c r="R235" s="1220"/>
      <c r="S235" s="299" t="s">
        <v>4238</v>
      </c>
      <c r="T235" s="288" t="s">
        <v>3834</v>
      </c>
      <c r="U235" s="288" t="s">
        <v>3839</v>
      </c>
      <c r="V235" s="288" t="s">
        <v>3843</v>
      </c>
      <c r="W235" s="299" t="s">
        <v>4239</v>
      </c>
      <c r="X235" s="300">
        <v>44621</v>
      </c>
      <c r="Y235" s="300">
        <v>44722</v>
      </c>
      <c r="Z235" s="300"/>
      <c r="AA235" s="300"/>
      <c r="AB235" s="1220"/>
      <c r="AC235" s="1241"/>
      <c r="AD235" s="301"/>
      <c r="AE235" s="301"/>
      <c r="AF235" s="301"/>
      <c r="AG235" s="301"/>
      <c r="AH235" s="301"/>
      <c r="AI235" s="301"/>
      <c r="AJ235" s="301"/>
      <c r="AK235" s="1220"/>
      <c r="AL235" s="1244"/>
      <c r="AM235" s="301"/>
      <c r="AN235" s="312"/>
      <c r="AO235" s="312"/>
      <c r="AP235" s="312"/>
      <c r="AQ235" s="312"/>
      <c r="AR235" s="312"/>
      <c r="AS235" s="312"/>
      <c r="AT235" s="1220"/>
      <c r="AU235" s="1247"/>
      <c r="AV235" s="301"/>
      <c r="AW235" s="312"/>
      <c r="AX235" s="312"/>
      <c r="AY235" s="312"/>
      <c r="AZ235" s="312"/>
      <c r="BA235" s="312"/>
      <c r="BB235" s="312"/>
      <c r="BC235" s="1220"/>
      <c r="BD235" s="1250"/>
      <c r="BE235" s="301"/>
      <c r="BF235" s="312"/>
      <c r="BG235" s="312"/>
      <c r="BH235" s="312"/>
      <c r="BI235" s="312"/>
      <c r="BJ235" s="312"/>
      <c r="BK235" s="312"/>
      <c r="BL235" s="1220"/>
      <c r="BM235" s="1253"/>
      <c r="BN235" s="301"/>
      <c r="BO235" s="312"/>
      <c r="BP235" s="312"/>
      <c r="BQ235" s="312"/>
      <c r="BR235" s="312"/>
      <c r="BS235" s="312"/>
      <c r="BT235" s="312"/>
      <c r="BU235" s="313"/>
      <c r="BV235" s="314"/>
      <c r="BW235" s="314"/>
      <c r="BX235" s="314"/>
      <c r="BY235" s="314"/>
      <c r="BZ235" s="314"/>
      <c r="CA235" s="314"/>
      <c r="CB235" s="314"/>
      <c r="CC235" s="315"/>
    </row>
    <row r="236" spans="1:81" s="58" customFormat="1" ht="40.15" customHeight="1" x14ac:dyDescent="0.25">
      <c r="A236" s="37"/>
      <c r="B236" s="1321"/>
      <c r="C236" s="1315"/>
      <c r="D236" s="1097"/>
      <c r="E236" s="1094"/>
      <c r="F236" s="1094"/>
      <c r="G236" s="1094"/>
      <c r="H236" s="1094"/>
      <c r="I236" s="1094"/>
      <c r="J236" s="1220"/>
      <c r="K236" s="1217"/>
      <c r="L236" s="1223"/>
      <c r="M236" s="1226"/>
      <c r="N236" s="1229"/>
      <c r="O236" s="1232"/>
      <c r="P236" s="1235"/>
      <c r="Q236" s="1238"/>
      <c r="R236" s="1220"/>
      <c r="S236" s="299" t="s">
        <v>4240</v>
      </c>
      <c r="T236" s="288" t="s">
        <v>3834</v>
      </c>
      <c r="U236" s="288" t="s">
        <v>3839</v>
      </c>
      <c r="V236" s="288" t="s">
        <v>3843</v>
      </c>
      <c r="W236" s="299" t="s">
        <v>4241</v>
      </c>
      <c r="X236" s="300">
        <v>44621</v>
      </c>
      <c r="Y236" s="300">
        <v>44722</v>
      </c>
      <c r="Z236" s="300"/>
      <c r="AA236" s="300"/>
      <c r="AB236" s="1220"/>
      <c r="AC236" s="1241"/>
      <c r="AD236" s="301"/>
      <c r="AE236" s="301"/>
      <c r="AF236" s="301"/>
      <c r="AG236" s="301"/>
      <c r="AH236" s="301"/>
      <c r="AI236" s="301"/>
      <c r="AJ236" s="301"/>
      <c r="AK236" s="1220"/>
      <c r="AL236" s="1244"/>
      <c r="AM236" s="301"/>
      <c r="AN236" s="312"/>
      <c r="AO236" s="312"/>
      <c r="AP236" s="312"/>
      <c r="AQ236" s="312"/>
      <c r="AR236" s="312"/>
      <c r="AS236" s="312"/>
      <c r="AT236" s="1220"/>
      <c r="AU236" s="1247"/>
      <c r="AV236" s="301"/>
      <c r="AW236" s="312"/>
      <c r="AX236" s="312"/>
      <c r="AY236" s="312"/>
      <c r="AZ236" s="312"/>
      <c r="BA236" s="312"/>
      <c r="BB236" s="312"/>
      <c r="BC236" s="1220"/>
      <c r="BD236" s="1250"/>
      <c r="BE236" s="301"/>
      <c r="BF236" s="312"/>
      <c r="BG236" s="312"/>
      <c r="BH236" s="312"/>
      <c r="BI236" s="312"/>
      <c r="BJ236" s="312"/>
      <c r="BK236" s="312"/>
      <c r="BL236" s="1220"/>
      <c r="BM236" s="1253"/>
      <c r="BN236" s="301"/>
      <c r="BO236" s="312"/>
      <c r="BP236" s="312"/>
      <c r="BQ236" s="312"/>
      <c r="BR236" s="312"/>
      <c r="BS236" s="312"/>
      <c r="BT236" s="312"/>
      <c r="BU236" s="313"/>
      <c r="BV236" s="314"/>
      <c r="BW236" s="314"/>
      <c r="BX236" s="314"/>
      <c r="BY236" s="314"/>
      <c r="BZ236" s="314"/>
      <c r="CA236" s="314"/>
      <c r="CB236" s="314"/>
      <c r="CC236" s="315"/>
    </row>
    <row r="237" spans="1:81" s="58" customFormat="1" ht="40.15" customHeight="1" x14ac:dyDescent="0.25">
      <c r="A237" s="37"/>
      <c r="B237" s="1321"/>
      <c r="C237" s="1315"/>
      <c r="D237" s="1097"/>
      <c r="E237" s="1094"/>
      <c r="F237" s="1094"/>
      <c r="G237" s="1094"/>
      <c r="H237" s="1094"/>
      <c r="I237" s="1094"/>
      <c r="J237" s="1220"/>
      <c r="K237" s="1217"/>
      <c r="L237" s="1223"/>
      <c r="M237" s="1226"/>
      <c r="N237" s="1229"/>
      <c r="O237" s="1232"/>
      <c r="P237" s="1235"/>
      <c r="Q237" s="1238"/>
      <c r="R237" s="1220"/>
      <c r="S237" s="41" t="s">
        <v>4242</v>
      </c>
      <c r="T237" s="241" t="s">
        <v>3834</v>
      </c>
      <c r="U237" s="241" t="s">
        <v>3839</v>
      </c>
      <c r="V237" s="241" t="s">
        <v>3843</v>
      </c>
      <c r="W237" s="41" t="s">
        <v>4221</v>
      </c>
      <c r="X237" s="34">
        <v>44661</v>
      </c>
      <c r="Y237" s="34">
        <v>44820</v>
      </c>
      <c r="Z237" s="34"/>
      <c r="AA237" s="34"/>
      <c r="AB237" s="1220"/>
      <c r="AC237" s="1241"/>
      <c r="AD237" s="303">
        <f t="shared" si="255"/>
        <v>0</v>
      </c>
      <c r="AE237" s="303">
        <f t="shared" si="255"/>
        <v>0</v>
      </c>
      <c r="AF237" s="303">
        <f t="shared" si="255"/>
        <v>0</v>
      </c>
      <c r="AG237" s="303">
        <f t="shared" si="255"/>
        <v>0</v>
      </c>
      <c r="AH237" s="303">
        <f t="shared" si="255"/>
        <v>0</v>
      </c>
      <c r="AI237" s="303">
        <f t="shared" si="255"/>
        <v>0</v>
      </c>
      <c r="AJ237" s="303">
        <f t="shared" si="255"/>
        <v>0</v>
      </c>
      <c r="AK237" s="1220"/>
      <c r="AL237" s="1244"/>
      <c r="AM237" s="303">
        <f t="shared" si="239"/>
        <v>0</v>
      </c>
      <c r="AN237" s="311"/>
      <c r="AO237" s="311"/>
      <c r="AP237" s="311"/>
      <c r="AQ237" s="311"/>
      <c r="AR237" s="311"/>
      <c r="AS237" s="311"/>
      <c r="AT237" s="1220"/>
      <c r="AU237" s="1247"/>
      <c r="AV237" s="303">
        <f t="shared" si="286"/>
        <v>0</v>
      </c>
      <c r="AW237" s="311"/>
      <c r="AX237" s="311"/>
      <c r="AY237" s="311"/>
      <c r="AZ237" s="311"/>
      <c r="BA237" s="311"/>
      <c r="BB237" s="311"/>
      <c r="BC237" s="1220"/>
      <c r="BD237" s="1250"/>
      <c r="BE237" s="303">
        <f t="shared" si="240"/>
        <v>0</v>
      </c>
      <c r="BF237" s="311"/>
      <c r="BG237" s="311"/>
      <c r="BH237" s="311"/>
      <c r="BI237" s="311"/>
      <c r="BJ237" s="311"/>
      <c r="BK237" s="311"/>
      <c r="BL237" s="1220"/>
      <c r="BM237" s="1253"/>
      <c r="BN237" s="303">
        <f t="shared" si="287"/>
        <v>0</v>
      </c>
      <c r="BO237" s="311"/>
      <c r="BP237" s="311"/>
      <c r="BQ237" s="311"/>
      <c r="BR237" s="311"/>
      <c r="BS237" s="311"/>
      <c r="BT237" s="311"/>
      <c r="BU237" s="1207"/>
      <c r="BV237" s="1208"/>
      <c r="BW237" s="1208"/>
      <c r="BX237" s="1208"/>
      <c r="BY237" s="1208"/>
      <c r="BZ237" s="1208"/>
      <c r="CA237" s="1208"/>
      <c r="CB237" s="1208"/>
      <c r="CC237" s="1209"/>
    </row>
    <row r="238" spans="1:81" s="58" customFormat="1" ht="40.15" customHeight="1" x14ac:dyDescent="0.25">
      <c r="A238" s="37"/>
      <c r="B238" s="1321"/>
      <c r="C238" s="1315"/>
      <c r="D238" s="1097"/>
      <c r="E238" s="1094"/>
      <c r="F238" s="1094"/>
      <c r="G238" s="1094"/>
      <c r="H238" s="1094"/>
      <c r="I238" s="1094"/>
      <c r="J238" s="1220"/>
      <c r="K238" s="1217"/>
      <c r="L238" s="1223"/>
      <c r="M238" s="1226"/>
      <c r="N238" s="1229"/>
      <c r="O238" s="1232"/>
      <c r="P238" s="1235"/>
      <c r="Q238" s="1238"/>
      <c r="R238" s="1220"/>
      <c r="S238" s="41" t="s">
        <v>4243</v>
      </c>
      <c r="T238" s="241" t="s">
        <v>3834</v>
      </c>
      <c r="U238" s="241" t="s">
        <v>3839</v>
      </c>
      <c r="V238" s="241" t="s">
        <v>3843</v>
      </c>
      <c r="W238" s="41" t="s">
        <v>4244</v>
      </c>
      <c r="X238" s="34">
        <v>44816</v>
      </c>
      <c r="Y238" s="34">
        <v>44890</v>
      </c>
      <c r="Z238" s="34"/>
      <c r="AA238" s="34"/>
      <c r="AB238" s="1220"/>
      <c r="AC238" s="1241"/>
      <c r="AD238" s="303">
        <f t="shared" si="255"/>
        <v>0</v>
      </c>
      <c r="AE238" s="303">
        <f t="shared" si="255"/>
        <v>0</v>
      </c>
      <c r="AF238" s="303">
        <f t="shared" si="255"/>
        <v>0</v>
      </c>
      <c r="AG238" s="303">
        <f t="shared" si="255"/>
        <v>0</v>
      </c>
      <c r="AH238" s="303">
        <f t="shared" si="255"/>
        <v>0</v>
      </c>
      <c r="AI238" s="303">
        <f t="shared" si="255"/>
        <v>0</v>
      </c>
      <c r="AJ238" s="303">
        <f t="shared" si="255"/>
        <v>0</v>
      </c>
      <c r="AK238" s="1220"/>
      <c r="AL238" s="1244"/>
      <c r="AM238" s="303">
        <f t="shared" si="239"/>
        <v>0</v>
      </c>
      <c r="AN238" s="311"/>
      <c r="AO238" s="311"/>
      <c r="AP238" s="311"/>
      <c r="AQ238" s="311"/>
      <c r="AR238" s="311"/>
      <c r="AS238" s="311"/>
      <c r="AT238" s="1220"/>
      <c r="AU238" s="1247"/>
      <c r="AV238" s="303">
        <f t="shared" si="286"/>
        <v>0</v>
      </c>
      <c r="AW238" s="311"/>
      <c r="AX238" s="311"/>
      <c r="AY238" s="311"/>
      <c r="AZ238" s="311"/>
      <c r="BA238" s="311"/>
      <c r="BB238" s="311"/>
      <c r="BC238" s="1220"/>
      <c r="BD238" s="1250"/>
      <c r="BE238" s="303">
        <f t="shared" si="240"/>
        <v>0</v>
      </c>
      <c r="BF238" s="311"/>
      <c r="BG238" s="311"/>
      <c r="BH238" s="311"/>
      <c r="BI238" s="311"/>
      <c r="BJ238" s="311"/>
      <c r="BK238" s="311"/>
      <c r="BL238" s="1220"/>
      <c r="BM238" s="1253"/>
      <c r="BN238" s="303">
        <f t="shared" si="287"/>
        <v>0</v>
      </c>
      <c r="BO238" s="311"/>
      <c r="BP238" s="311"/>
      <c r="BQ238" s="311"/>
      <c r="BR238" s="311"/>
      <c r="BS238" s="311"/>
      <c r="BT238" s="311"/>
      <c r="BU238" s="1207"/>
      <c r="BV238" s="1208"/>
      <c r="BW238" s="1208"/>
      <c r="BX238" s="1208"/>
      <c r="BY238" s="1208"/>
      <c r="BZ238" s="1208"/>
      <c r="CA238" s="1208"/>
      <c r="CB238" s="1208"/>
      <c r="CC238" s="1209"/>
    </row>
    <row r="239" spans="1:81" s="58" customFormat="1" ht="40.15" customHeight="1" thickBot="1" x14ac:dyDescent="0.3">
      <c r="A239" s="37"/>
      <c r="B239" s="1321"/>
      <c r="C239" s="1316"/>
      <c r="D239" s="1098"/>
      <c r="E239" s="1095"/>
      <c r="F239" s="1095"/>
      <c r="G239" s="1095"/>
      <c r="H239" s="1095"/>
      <c r="I239" s="1095"/>
      <c r="J239" s="1221"/>
      <c r="K239" s="1218"/>
      <c r="L239" s="1224"/>
      <c r="M239" s="1227"/>
      <c r="N239" s="1230"/>
      <c r="O239" s="1233"/>
      <c r="P239" s="1236"/>
      <c r="Q239" s="1239"/>
      <c r="R239" s="1221"/>
      <c r="S239" s="234" t="s">
        <v>4127</v>
      </c>
      <c r="T239" s="242" t="s">
        <v>3834</v>
      </c>
      <c r="U239" s="242" t="s">
        <v>3839</v>
      </c>
      <c r="V239" s="242" t="s">
        <v>3843</v>
      </c>
      <c r="W239" s="234" t="s">
        <v>4128</v>
      </c>
      <c r="X239" s="305">
        <v>44896</v>
      </c>
      <c r="Y239" s="305">
        <v>44911</v>
      </c>
      <c r="Z239" s="305"/>
      <c r="AA239" s="305"/>
      <c r="AB239" s="1221"/>
      <c r="AC239" s="1242"/>
      <c r="AD239" s="306">
        <f t="shared" si="255"/>
        <v>0</v>
      </c>
      <c r="AE239" s="306">
        <f t="shared" si="255"/>
        <v>0</v>
      </c>
      <c r="AF239" s="306">
        <f t="shared" si="255"/>
        <v>0</v>
      </c>
      <c r="AG239" s="306">
        <f t="shared" si="255"/>
        <v>0</v>
      </c>
      <c r="AH239" s="306">
        <f t="shared" si="255"/>
        <v>0</v>
      </c>
      <c r="AI239" s="306">
        <f t="shared" si="255"/>
        <v>0</v>
      </c>
      <c r="AJ239" s="306">
        <f t="shared" si="255"/>
        <v>0</v>
      </c>
      <c r="AK239" s="1221"/>
      <c r="AL239" s="1245"/>
      <c r="AM239" s="306">
        <f t="shared" si="239"/>
        <v>0</v>
      </c>
      <c r="AN239" s="50"/>
      <c r="AO239" s="50"/>
      <c r="AP239" s="50"/>
      <c r="AQ239" s="50"/>
      <c r="AR239" s="50"/>
      <c r="AS239" s="50"/>
      <c r="AT239" s="1221"/>
      <c r="AU239" s="1248"/>
      <c r="AV239" s="306">
        <f t="shared" si="286"/>
        <v>0</v>
      </c>
      <c r="AW239" s="50"/>
      <c r="AX239" s="50"/>
      <c r="AY239" s="50"/>
      <c r="AZ239" s="50"/>
      <c r="BA239" s="50"/>
      <c r="BB239" s="50"/>
      <c r="BC239" s="1221"/>
      <c r="BD239" s="1251"/>
      <c r="BE239" s="306">
        <f t="shared" si="240"/>
        <v>0</v>
      </c>
      <c r="BF239" s="50"/>
      <c r="BG239" s="50"/>
      <c r="BH239" s="50"/>
      <c r="BI239" s="50"/>
      <c r="BJ239" s="50"/>
      <c r="BK239" s="50"/>
      <c r="BL239" s="1221"/>
      <c r="BM239" s="1254"/>
      <c r="BN239" s="306">
        <f t="shared" si="287"/>
        <v>0</v>
      </c>
      <c r="BO239" s="50"/>
      <c r="BP239" s="50"/>
      <c r="BQ239" s="50"/>
      <c r="BR239" s="50"/>
      <c r="BS239" s="50"/>
      <c r="BT239" s="50"/>
      <c r="BU239" s="1210"/>
      <c r="BV239" s="1211"/>
      <c r="BW239" s="1211"/>
      <c r="BX239" s="1211"/>
      <c r="BY239" s="1211"/>
      <c r="BZ239" s="1211"/>
      <c r="CA239" s="1211"/>
      <c r="CB239" s="1211"/>
      <c r="CC239" s="1212"/>
    </row>
    <row r="240" spans="1:81" s="58" customFormat="1" ht="40.15" customHeight="1" thickTop="1" x14ac:dyDescent="0.25">
      <c r="A240" s="37"/>
      <c r="B240" s="1321"/>
      <c r="C240" s="1314" t="s">
        <v>86</v>
      </c>
      <c r="D240" s="1096">
        <v>2201</v>
      </c>
      <c r="E240" s="1093" t="s">
        <v>3876</v>
      </c>
      <c r="F240" s="1093"/>
      <c r="G240" s="1093"/>
      <c r="H240" s="1093"/>
      <c r="I240" s="1093"/>
      <c r="J240" s="1219">
        <v>47</v>
      </c>
      <c r="K240" s="1216" t="str">
        <f>+[2]Metas!K53</f>
        <v>% de los comités de convivencia escolar fortalecidos</v>
      </c>
      <c r="L240" s="1222">
        <v>35</v>
      </c>
      <c r="M240" s="1225">
        <v>35</v>
      </c>
      <c r="N240" s="1228"/>
      <c r="O240" s="1231"/>
      <c r="P240" s="1234">
        <v>35</v>
      </c>
      <c r="Q240" s="1237"/>
      <c r="R240" s="1219">
        <f t="shared" ref="R240" si="288">+$J240</f>
        <v>47</v>
      </c>
      <c r="S240" s="41" t="s">
        <v>4245</v>
      </c>
      <c r="T240" s="241" t="s">
        <v>3833</v>
      </c>
      <c r="U240" s="241" t="s">
        <v>3839</v>
      </c>
      <c r="V240" s="241" t="s">
        <v>3842</v>
      </c>
      <c r="W240" s="41" t="s">
        <v>4246</v>
      </c>
      <c r="X240" s="34">
        <v>44599</v>
      </c>
      <c r="Y240" s="34">
        <v>44804</v>
      </c>
      <c r="Z240" s="307"/>
      <c r="AA240" s="307"/>
      <c r="AB240" s="1219">
        <f t="shared" si="264"/>
        <v>47</v>
      </c>
      <c r="AC240" s="1240">
        <f t="shared" ref="AC240" si="289">+L240</f>
        <v>35</v>
      </c>
      <c r="AD240" s="308">
        <v>120</v>
      </c>
      <c r="AE240" s="308">
        <v>120</v>
      </c>
      <c r="AF240" s="308">
        <f t="shared" si="255"/>
        <v>0</v>
      </c>
      <c r="AG240" s="308">
        <f t="shared" si="255"/>
        <v>0</v>
      </c>
      <c r="AH240" s="308">
        <f t="shared" si="255"/>
        <v>0</v>
      </c>
      <c r="AI240" s="308">
        <f t="shared" si="255"/>
        <v>0</v>
      </c>
      <c r="AJ240" s="308">
        <f t="shared" si="255"/>
        <v>0</v>
      </c>
      <c r="AK240" s="1219">
        <f t="shared" si="266"/>
        <v>47</v>
      </c>
      <c r="AL240" s="1243">
        <f>+N240</f>
        <v>0</v>
      </c>
      <c r="AM240" s="308"/>
      <c r="AN240" s="48"/>
      <c r="AO240" s="48"/>
      <c r="AP240" s="48"/>
      <c r="AQ240" s="48"/>
      <c r="AR240" s="48"/>
      <c r="AS240" s="48"/>
      <c r="AT240" s="1219">
        <f t="shared" si="267"/>
        <v>47</v>
      </c>
      <c r="AU240" s="1246">
        <f>+O240</f>
        <v>0</v>
      </c>
      <c r="AV240" s="308"/>
      <c r="AW240" s="48"/>
      <c r="AX240" s="48"/>
      <c r="AY240" s="48"/>
      <c r="AZ240" s="48"/>
      <c r="BA240" s="48"/>
      <c r="BB240" s="48"/>
      <c r="BC240" s="1219">
        <f t="shared" si="268"/>
        <v>47</v>
      </c>
      <c r="BD240" s="1249">
        <f>+P240</f>
        <v>35</v>
      </c>
      <c r="BE240" s="308">
        <v>25</v>
      </c>
      <c r="BF240" s="48">
        <v>25</v>
      </c>
      <c r="BG240" s="48"/>
      <c r="BH240" s="48"/>
      <c r="BI240" s="48"/>
      <c r="BJ240" s="48"/>
      <c r="BK240" s="48"/>
      <c r="BL240" s="1219">
        <f t="shared" si="269"/>
        <v>47</v>
      </c>
      <c r="BM240" s="1252">
        <f>+Q240</f>
        <v>0</v>
      </c>
      <c r="BN240" s="308"/>
      <c r="BO240" s="48"/>
      <c r="BP240" s="48"/>
      <c r="BQ240" s="48"/>
      <c r="BR240" s="48"/>
      <c r="BS240" s="48"/>
      <c r="BT240" s="48"/>
      <c r="BU240" s="1204"/>
      <c r="BV240" s="1205"/>
      <c r="BW240" s="1205"/>
      <c r="BX240" s="1205"/>
      <c r="BY240" s="1205"/>
      <c r="BZ240" s="1205"/>
      <c r="CA240" s="1205"/>
      <c r="CB240" s="1205"/>
      <c r="CC240" s="1206"/>
    </row>
    <row r="241" spans="1:81" s="58" customFormat="1" ht="40.15" customHeight="1" x14ac:dyDescent="0.25">
      <c r="A241" s="37"/>
      <c r="B241" s="1321"/>
      <c r="C241" s="1315"/>
      <c r="D241" s="1097"/>
      <c r="E241" s="1094"/>
      <c r="F241" s="1094"/>
      <c r="G241" s="1094"/>
      <c r="H241" s="1094"/>
      <c r="I241" s="1094"/>
      <c r="J241" s="1220"/>
      <c r="K241" s="1217"/>
      <c r="L241" s="1223"/>
      <c r="M241" s="1226"/>
      <c r="N241" s="1229"/>
      <c r="O241" s="1232"/>
      <c r="P241" s="1235"/>
      <c r="Q241" s="1238"/>
      <c r="R241" s="1220"/>
      <c r="S241" s="41" t="s">
        <v>4247</v>
      </c>
      <c r="T241" s="241" t="s">
        <v>3834</v>
      </c>
      <c r="U241" s="241" t="s">
        <v>3839</v>
      </c>
      <c r="V241" s="241" t="s">
        <v>3843</v>
      </c>
      <c r="W241" s="41" t="s">
        <v>4248</v>
      </c>
      <c r="X241" s="34">
        <v>44599</v>
      </c>
      <c r="Y241" s="34">
        <v>44804</v>
      </c>
      <c r="Z241" s="300"/>
      <c r="AA241" s="300"/>
      <c r="AB241" s="1220"/>
      <c r="AC241" s="1241"/>
      <c r="AD241" s="301"/>
      <c r="AE241" s="301"/>
      <c r="AF241" s="301"/>
      <c r="AG241" s="301"/>
      <c r="AH241" s="301"/>
      <c r="AI241" s="301"/>
      <c r="AJ241" s="301"/>
      <c r="AK241" s="1220"/>
      <c r="AL241" s="1244"/>
      <c r="AM241" s="301"/>
      <c r="AN241" s="312"/>
      <c r="AO241" s="312"/>
      <c r="AP241" s="312"/>
      <c r="AQ241" s="312"/>
      <c r="AR241" s="312"/>
      <c r="AS241" s="312"/>
      <c r="AT241" s="1220"/>
      <c r="AU241" s="1247"/>
      <c r="AV241" s="301"/>
      <c r="AW241" s="312"/>
      <c r="AX241" s="312"/>
      <c r="AY241" s="312"/>
      <c r="AZ241" s="312"/>
      <c r="BA241" s="312"/>
      <c r="BB241" s="312"/>
      <c r="BC241" s="1220"/>
      <c r="BD241" s="1250"/>
      <c r="BE241" s="301"/>
      <c r="BF241" s="312"/>
      <c r="BG241" s="312"/>
      <c r="BH241" s="312"/>
      <c r="BI241" s="312"/>
      <c r="BJ241" s="312"/>
      <c r="BK241" s="312"/>
      <c r="BL241" s="1220"/>
      <c r="BM241" s="1253"/>
      <c r="BN241" s="301"/>
      <c r="BO241" s="312"/>
      <c r="BP241" s="312"/>
      <c r="BQ241" s="312"/>
      <c r="BR241" s="312"/>
      <c r="BS241" s="312"/>
      <c r="BT241" s="312"/>
      <c r="BU241" s="313"/>
      <c r="BV241" s="314"/>
      <c r="BW241" s="314"/>
      <c r="BX241" s="314"/>
      <c r="BY241" s="314"/>
      <c r="BZ241" s="314"/>
      <c r="CA241" s="314"/>
      <c r="CB241" s="314"/>
      <c r="CC241" s="315"/>
    </row>
    <row r="242" spans="1:81" s="58" customFormat="1" ht="40.15" customHeight="1" x14ac:dyDescent="0.25">
      <c r="A242" s="37"/>
      <c r="B242" s="1321"/>
      <c r="C242" s="1315"/>
      <c r="D242" s="1097"/>
      <c r="E242" s="1094"/>
      <c r="F242" s="1094"/>
      <c r="G242" s="1094"/>
      <c r="H242" s="1094"/>
      <c r="I242" s="1094"/>
      <c r="J242" s="1220"/>
      <c r="K242" s="1217"/>
      <c r="L242" s="1223"/>
      <c r="M242" s="1226"/>
      <c r="N242" s="1229"/>
      <c r="O242" s="1232"/>
      <c r="P242" s="1235"/>
      <c r="Q242" s="1238"/>
      <c r="R242" s="1220"/>
      <c r="S242" s="41" t="s">
        <v>4249</v>
      </c>
      <c r="T242" s="241" t="s">
        <v>3834</v>
      </c>
      <c r="U242" s="241" t="s">
        <v>3839</v>
      </c>
      <c r="V242" s="241" t="s">
        <v>3843</v>
      </c>
      <c r="W242" s="41" t="s">
        <v>4250</v>
      </c>
      <c r="X242" s="34">
        <v>44613</v>
      </c>
      <c r="Y242" s="34">
        <v>44701</v>
      </c>
      <c r="Z242" s="300"/>
      <c r="AA242" s="300"/>
      <c r="AB242" s="1220"/>
      <c r="AC242" s="1241"/>
      <c r="AD242" s="301"/>
      <c r="AE242" s="301"/>
      <c r="AF242" s="301"/>
      <c r="AG242" s="301"/>
      <c r="AH242" s="301"/>
      <c r="AI242" s="301"/>
      <c r="AJ242" s="301"/>
      <c r="AK242" s="1220"/>
      <c r="AL242" s="1244"/>
      <c r="AM242" s="301"/>
      <c r="AN242" s="312"/>
      <c r="AO242" s="312"/>
      <c r="AP242" s="312"/>
      <c r="AQ242" s="312"/>
      <c r="AR242" s="312"/>
      <c r="AS242" s="312"/>
      <c r="AT242" s="1220"/>
      <c r="AU242" s="1247"/>
      <c r="AV242" s="301"/>
      <c r="AW242" s="312"/>
      <c r="AX242" s="312"/>
      <c r="AY242" s="312"/>
      <c r="AZ242" s="312"/>
      <c r="BA242" s="312"/>
      <c r="BB242" s="312"/>
      <c r="BC242" s="1220"/>
      <c r="BD242" s="1250"/>
      <c r="BE242" s="301"/>
      <c r="BF242" s="312"/>
      <c r="BG242" s="312"/>
      <c r="BH242" s="312"/>
      <c r="BI242" s="312"/>
      <c r="BJ242" s="312"/>
      <c r="BK242" s="312"/>
      <c r="BL242" s="1220"/>
      <c r="BM242" s="1253"/>
      <c r="BN242" s="301"/>
      <c r="BO242" s="312"/>
      <c r="BP242" s="312"/>
      <c r="BQ242" s="312"/>
      <c r="BR242" s="312"/>
      <c r="BS242" s="312"/>
      <c r="BT242" s="312"/>
      <c r="BU242" s="313"/>
      <c r="BV242" s="314"/>
      <c r="BW242" s="314"/>
      <c r="BX242" s="314"/>
      <c r="BY242" s="314"/>
      <c r="BZ242" s="314"/>
      <c r="CA242" s="314"/>
      <c r="CB242" s="314"/>
      <c r="CC242" s="315"/>
    </row>
    <row r="243" spans="1:81" s="58" customFormat="1" ht="40.15" customHeight="1" x14ac:dyDescent="0.25">
      <c r="A243" s="37"/>
      <c r="B243" s="1321"/>
      <c r="C243" s="1315"/>
      <c r="D243" s="1097"/>
      <c r="E243" s="1094"/>
      <c r="F243" s="1094"/>
      <c r="G243" s="1094"/>
      <c r="H243" s="1094"/>
      <c r="I243" s="1094"/>
      <c r="J243" s="1220"/>
      <c r="K243" s="1217"/>
      <c r="L243" s="1223"/>
      <c r="M243" s="1226"/>
      <c r="N243" s="1229"/>
      <c r="O243" s="1232"/>
      <c r="P243" s="1235"/>
      <c r="Q243" s="1238"/>
      <c r="R243" s="1220"/>
      <c r="S243" s="41" t="s">
        <v>4251</v>
      </c>
      <c r="T243" s="241" t="s">
        <v>3834</v>
      </c>
      <c r="U243" s="241" t="s">
        <v>3839</v>
      </c>
      <c r="V243" s="241" t="s">
        <v>3843</v>
      </c>
      <c r="W243" s="41" t="s">
        <v>4252</v>
      </c>
      <c r="X243" s="34">
        <v>44599</v>
      </c>
      <c r="Y243" s="34">
        <v>44895</v>
      </c>
      <c r="Z243" s="34"/>
      <c r="AA243" s="34"/>
      <c r="AB243" s="1220"/>
      <c r="AC243" s="1241"/>
      <c r="AD243" s="303">
        <f t="shared" si="255"/>
        <v>0</v>
      </c>
      <c r="AE243" s="303">
        <f t="shared" si="255"/>
        <v>0</v>
      </c>
      <c r="AF243" s="303">
        <f t="shared" si="255"/>
        <v>0</v>
      </c>
      <c r="AG243" s="303">
        <f t="shared" si="255"/>
        <v>0</v>
      </c>
      <c r="AH243" s="303">
        <f t="shared" si="255"/>
        <v>0</v>
      </c>
      <c r="AI243" s="303">
        <f t="shared" si="255"/>
        <v>0</v>
      </c>
      <c r="AJ243" s="303">
        <f t="shared" si="255"/>
        <v>0</v>
      </c>
      <c r="AK243" s="1220"/>
      <c r="AL243" s="1244"/>
      <c r="AM243" s="303">
        <f t="shared" si="239"/>
        <v>0</v>
      </c>
      <c r="AN243" s="311"/>
      <c r="AO243" s="311"/>
      <c r="AP243" s="311"/>
      <c r="AQ243" s="311"/>
      <c r="AR243" s="311"/>
      <c r="AS243" s="311"/>
      <c r="AT243" s="1220"/>
      <c r="AU243" s="1247"/>
      <c r="AV243" s="303">
        <f t="shared" si="286"/>
        <v>0</v>
      </c>
      <c r="AW243" s="311"/>
      <c r="AX243" s="311"/>
      <c r="AY243" s="311"/>
      <c r="AZ243" s="311"/>
      <c r="BA243" s="311"/>
      <c r="BB243" s="311"/>
      <c r="BC243" s="1220"/>
      <c r="BD243" s="1250"/>
      <c r="BE243" s="303">
        <f t="shared" si="240"/>
        <v>0</v>
      </c>
      <c r="BF243" s="311"/>
      <c r="BG243" s="311"/>
      <c r="BH243" s="311"/>
      <c r="BI243" s="311"/>
      <c r="BJ243" s="311"/>
      <c r="BK243" s="311"/>
      <c r="BL243" s="1220"/>
      <c r="BM243" s="1253"/>
      <c r="BN243" s="303">
        <f t="shared" si="287"/>
        <v>0</v>
      </c>
      <c r="BO243" s="311"/>
      <c r="BP243" s="311"/>
      <c r="BQ243" s="311"/>
      <c r="BR243" s="311"/>
      <c r="BS243" s="311"/>
      <c r="BT243" s="311"/>
      <c r="BU243" s="1207"/>
      <c r="BV243" s="1208"/>
      <c r="BW243" s="1208"/>
      <c r="BX243" s="1208"/>
      <c r="BY243" s="1208"/>
      <c r="BZ243" s="1208"/>
      <c r="CA243" s="1208"/>
      <c r="CB243" s="1208"/>
      <c r="CC243" s="1209"/>
    </row>
    <row r="244" spans="1:81" s="58" customFormat="1" ht="40.15" customHeight="1" x14ac:dyDescent="0.25">
      <c r="A244" s="37"/>
      <c r="B244" s="1321"/>
      <c r="C244" s="1315"/>
      <c r="D244" s="1097"/>
      <c r="E244" s="1094"/>
      <c r="F244" s="1094"/>
      <c r="G244" s="1094"/>
      <c r="H244" s="1094"/>
      <c r="I244" s="1094"/>
      <c r="J244" s="1220"/>
      <c r="K244" s="1217"/>
      <c r="L244" s="1223"/>
      <c r="M244" s="1226"/>
      <c r="N244" s="1229"/>
      <c r="O244" s="1232"/>
      <c r="P244" s="1235"/>
      <c r="Q244" s="1238"/>
      <c r="R244" s="1220"/>
      <c r="S244" s="41" t="s">
        <v>4253</v>
      </c>
      <c r="T244" s="241" t="s">
        <v>3833</v>
      </c>
      <c r="U244" s="241" t="s">
        <v>3839</v>
      </c>
      <c r="V244" s="241" t="s">
        <v>3842</v>
      </c>
      <c r="W244" s="41" t="s">
        <v>4254</v>
      </c>
      <c r="X244" s="34">
        <v>44599</v>
      </c>
      <c r="Y244" s="34">
        <v>44895</v>
      </c>
      <c r="Z244" s="34"/>
      <c r="AA244" s="34"/>
      <c r="AB244" s="1220"/>
      <c r="AC244" s="1241"/>
      <c r="AD244" s="303">
        <f t="shared" si="255"/>
        <v>0</v>
      </c>
      <c r="AE244" s="303">
        <f t="shared" ref="AE244:AJ300" si="290">+AN244+AW244+BF244+BO244</f>
        <v>0</v>
      </c>
      <c r="AF244" s="303">
        <f t="shared" si="290"/>
        <v>0</v>
      </c>
      <c r="AG244" s="303">
        <f t="shared" si="290"/>
        <v>0</v>
      </c>
      <c r="AH244" s="303">
        <f t="shared" si="290"/>
        <v>0</v>
      </c>
      <c r="AI244" s="303">
        <f t="shared" si="290"/>
        <v>0</v>
      </c>
      <c r="AJ244" s="303">
        <f t="shared" si="290"/>
        <v>0</v>
      </c>
      <c r="AK244" s="1220"/>
      <c r="AL244" s="1244"/>
      <c r="AM244" s="303">
        <f t="shared" si="239"/>
        <v>0</v>
      </c>
      <c r="AN244" s="311"/>
      <c r="AO244" s="311"/>
      <c r="AP244" s="311"/>
      <c r="AQ244" s="311"/>
      <c r="AR244" s="311"/>
      <c r="AS244" s="311"/>
      <c r="AT244" s="1220"/>
      <c r="AU244" s="1247"/>
      <c r="AV244" s="303">
        <f t="shared" si="286"/>
        <v>0</v>
      </c>
      <c r="AW244" s="311"/>
      <c r="AX244" s="311"/>
      <c r="AY244" s="311"/>
      <c r="AZ244" s="311"/>
      <c r="BA244" s="311"/>
      <c r="BB244" s="311"/>
      <c r="BC244" s="1220"/>
      <c r="BD244" s="1250"/>
      <c r="BE244" s="303">
        <f t="shared" si="240"/>
        <v>0</v>
      </c>
      <c r="BF244" s="311"/>
      <c r="BG244" s="311"/>
      <c r="BH244" s="311"/>
      <c r="BI244" s="311"/>
      <c r="BJ244" s="311"/>
      <c r="BK244" s="311"/>
      <c r="BL244" s="1220"/>
      <c r="BM244" s="1253"/>
      <c r="BN244" s="303">
        <f t="shared" si="287"/>
        <v>0</v>
      </c>
      <c r="BO244" s="311"/>
      <c r="BP244" s="311"/>
      <c r="BQ244" s="311"/>
      <c r="BR244" s="311"/>
      <c r="BS244" s="311"/>
      <c r="BT244" s="311"/>
      <c r="BU244" s="1207"/>
      <c r="BV244" s="1208"/>
      <c r="BW244" s="1208"/>
      <c r="BX244" s="1208"/>
      <c r="BY244" s="1208"/>
      <c r="BZ244" s="1208"/>
      <c r="CA244" s="1208"/>
      <c r="CB244" s="1208"/>
      <c r="CC244" s="1209"/>
    </row>
    <row r="245" spans="1:81" s="58" customFormat="1" ht="40.15" customHeight="1" thickBot="1" x14ac:dyDescent="0.3">
      <c r="A245" s="37"/>
      <c r="B245" s="1321"/>
      <c r="C245" s="1315"/>
      <c r="D245" s="1098"/>
      <c r="E245" s="1095"/>
      <c r="F245" s="1095"/>
      <c r="G245" s="1095"/>
      <c r="H245" s="1095"/>
      <c r="I245" s="1095"/>
      <c r="J245" s="1221"/>
      <c r="K245" s="1218"/>
      <c r="L245" s="1224"/>
      <c r="M245" s="1227"/>
      <c r="N245" s="1230"/>
      <c r="O245" s="1233"/>
      <c r="P245" s="1236"/>
      <c r="Q245" s="1239"/>
      <c r="R245" s="1221"/>
      <c r="S245" s="326" t="s">
        <v>4255</v>
      </c>
      <c r="T245" s="241" t="s">
        <v>3834</v>
      </c>
      <c r="U245" s="241" t="s">
        <v>3839</v>
      </c>
      <c r="V245" s="241" t="s">
        <v>3843</v>
      </c>
      <c r="W245" s="326" t="s">
        <v>4254</v>
      </c>
      <c r="X245" s="325">
        <v>44599</v>
      </c>
      <c r="Y245" s="325">
        <v>44895</v>
      </c>
      <c r="Z245" s="305"/>
      <c r="AA245" s="305"/>
      <c r="AB245" s="1221"/>
      <c r="AC245" s="1242"/>
      <c r="AD245" s="306">
        <f t="shared" ref="AD245:AD262" si="291">+AM245+AV245+BE245+BN245</f>
        <v>0</v>
      </c>
      <c r="AE245" s="306">
        <f t="shared" si="290"/>
        <v>0</v>
      </c>
      <c r="AF245" s="306">
        <f t="shared" si="290"/>
        <v>0</v>
      </c>
      <c r="AG245" s="306">
        <f t="shared" si="290"/>
        <v>0</v>
      </c>
      <c r="AH245" s="306">
        <f t="shared" si="290"/>
        <v>0</v>
      </c>
      <c r="AI245" s="306">
        <f t="shared" si="290"/>
        <v>0</v>
      </c>
      <c r="AJ245" s="306">
        <f t="shared" si="290"/>
        <v>0</v>
      </c>
      <c r="AK245" s="1221"/>
      <c r="AL245" s="1245"/>
      <c r="AM245" s="306">
        <f t="shared" si="239"/>
        <v>0</v>
      </c>
      <c r="AN245" s="50"/>
      <c r="AO245" s="50"/>
      <c r="AP245" s="50"/>
      <c r="AQ245" s="50"/>
      <c r="AR245" s="50"/>
      <c r="AS245" s="50"/>
      <c r="AT245" s="1221"/>
      <c r="AU245" s="1248"/>
      <c r="AV245" s="306">
        <f t="shared" si="286"/>
        <v>0</v>
      </c>
      <c r="AW245" s="50"/>
      <c r="AX245" s="50"/>
      <c r="AY245" s="50"/>
      <c r="AZ245" s="50"/>
      <c r="BA245" s="50"/>
      <c r="BB245" s="50"/>
      <c r="BC245" s="1221"/>
      <c r="BD245" s="1251"/>
      <c r="BE245" s="306">
        <f t="shared" si="240"/>
        <v>0</v>
      </c>
      <c r="BF245" s="50"/>
      <c r="BG245" s="50"/>
      <c r="BH245" s="50"/>
      <c r="BI245" s="50"/>
      <c r="BJ245" s="50"/>
      <c r="BK245" s="50"/>
      <c r="BL245" s="1221"/>
      <c r="BM245" s="1254"/>
      <c r="BN245" s="306">
        <f t="shared" si="287"/>
        <v>0</v>
      </c>
      <c r="BO245" s="50"/>
      <c r="BP245" s="50"/>
      <c r="BQ245" s="50"/>
      <c r="BR245" s="50"/>
      <c r="BS245" s="50"/>
      <c r="BT245" s="50"/>
      <c r="BU245" s="1210"/>
      <c r="BV245" s="1211"/>
      <c r="BW245" s="1211"/>
      <c r="BX245" s="1211"/>
      <c r="BY245" s="1211"/>
      <c r="BZ245" s="1211"/>
      <c r="CA245" s="1211"/>
      <c r="CB245" s="1211"/>
      <c r="CC245" s="1212"/>
    </row>
    <row r="246" spans="1:81" s="58" customFormat="1" ht="40.15" customHeight="1" thickTop="1" x14ac:dyDescent="0.25">
      <c r="A246" s="37"/>
      <c r="B246" s="1321"/>
      <c r="C246" s="1315"/>
      <c r="D246" s="1096">
        <v>2201</v>
      </c>
      <c r="E246" s="1093" t="s">
        <v>3876</v>
      </c>
      <c r="F246" s="1093"/>
      <c r="G246" s="1093"/>
      <c r="H246" s="1093"/>
      <c r="I246" s="1093"/>
      <c r="J246" s="1219">
        <v>48</v>
      </c>
      <c r="K246" s="1216" t="str">
        <f>+[2]Metas!K54</f>
        <v>% de establecimientos educativos orientados en el Sistema de Información Unificado de Convivencia Escolar-SIUCE</v>
      </c>
      <c r="L246" s="1222">
        <v>35</v>
      </c>
      <c r="M246" s="1225">
        <v>35</v>
      </c>
      <c r="N246" s="1228"/>
      <c r="O246" s="1231"/>
      <c r="P246" s="1234">
        <v>35</v>
      </c>
      <c r="Q246" s="1237"/>
      <c r="R246" s="1219">
        <f t="shared" ref="R246" si="292">+$J246</f>
        <v>48</v>
      </c>
      <c r="S246" s="41" t="s">
        <v>4256</v>
      </c>
      <c r="T246" s="241" t="s">
        <v>3833</v>
      </c>
      <c r="U246" s="241" t="s">
        <v>3839</v>
      </c>
      <c r="V246" s="241" t="s">
        <v>3842</v>
      </c>
      <c r="W246" s="340" t="s">
        <v>4257</v>
      </c>
      <c r="X246" s="34">
        <v>44572</v>
      </c>
      <c r="Y246" s="34">
        <v>44803</v>
      </c>
      <c r="Z246" s="307"/>
      <c r="AA246" s="307"/>
      <c r="AB246" s="1219">
        <f t="shared" si="264"/>
        <v>48</v>
      </c>
      <c r="AC246" s="1240">
        <f t="shared" ref="AC246" si="293">+L246</f>
        <v>35</v>
      </c>
      <c r="AD246" s="308">
        <v>120</v>
      </c>
      <c r="AE246" s="308">
        <v>120</v>
      </c>
      <c r="AF246" s="308">
        <f t="shared" si="290"/>
        <v>0</v>
      </c>
      <c r="AG246" s="308">
        <f t="shared" si="290"/>
        <v>0</v>
      </c>
      <c r="AH246" s="308">
        <f t="shared" si="290"/>
        <v>0</v>
      </c>
      <c r="AI246" s="308">
        <f t="shared" si="290"/>
        <v>0</v>
      </c>
      <c r="AJ246" s="308">
        <f t="shared" si="290"/>
        <v>0</v>
      </c>
      <c r="AK246" s="1219">
        <f t="shared" si="266"/>
        <v>48</v>
      </c>
      <c r="AL246" s="1243">
        <f>+N246</f>
        <v>0</v>
      </c>
      <c r="AM246" s="308">
        <v>25</v>
      </c>
      <c r="AN246" s="48">
        <v>25</v>
      </c>
      <c r="AO246" s="48"/>
      <c r="AP246" s="48"/>
      <c r="AQ246" s="48"/>
      <c r="AR246" s="48"/>
      <c r="AS246" s="48"/>
      <c r="AT246" s="1219">
        <f t="shared" si="267"/>
        <v>48</v>
      </c>
      <c r="AU246" s="1246">
        <f>+O246</f>
        <v>0</v>
      </c>
      <c r="AV246" s="308"/>
      <c r="AW246" s="48"/>
      <c r="AX246" s="48"/>
      <c r="AY246" s="48"/>
      <c r="AZ246" s="48"/>
      <c r="BA246" s="48"/>
      <c r="BB246" s="48"/>
      <c r="BC246" s="1219">
        <f t="shared" si="268"/>
        <v>48</v>
      </c>
      <c r="BD246" s="1249">
        <f>+P246</f>
        <v>35</v>
      </c>
      <c r="BE246" s="308">
        <v>25</v>
      </c>
      <c r="BF246" s="48">
        <v>25</v>
      </c>
      <c r="BG246" s="48"/>
      <c r="BH246" s="48"/>
      <c r="BI246" s="48"/>
      <c r="BJ246" s="48"/>
      <c r="BK246" s="48"/>
      <c r="BL246" s="1219">
        <f t="shared" si="269"/>
        <v>48</v>
      </c>
      <c r="BM246" s="1252">
        <f>+Q246</f>
        <v>0</v>
      </c>
      <c r="BN246" s="308"/>
      <c r="BO246" s="48"/>
      <c r="BP246" s="48"/>
      <c r="BQ246" s="48"/>
      <c r="BR246" s="48"/>
      <c r="BS246" s="48"/>
      <c r="BT246" s="48"/>
      <c r="BU246" s="1204"/>
      <c r="BV246" s="1205"/>
      <c r="BW246" s="1205"/>
      <c r="BX246" s="1205"/>
      <c r="BY246" s="1205"/>
      <c r="BZ246" s="1205"/>
      <c r="CA246" s="1205"/>
      <c r="CB246" s="1205"/>
      <c r="CC246" s="1206"/>
    </row>
    <row r="247" spans="1:81" s="58" customFormat="1" ht="40.15" customHeight="1" x14ac:dyDescent="0.25">
      <c r="A247" s="37"/>
      <c r="B247" s="1321"/>
      <c r="C247" s="1315"/>
      <c r="D247" s="1097"/>
      <c r="E247" s="1094"/>
      <c r="F247" s="1094"/>
      <c r="G247" s="1094"/>
      <c r="H247" s="1094"/>
      <c r="I247" s="1094"/>
      <c r="J247" s="1220"/>
      <c r="K247" s="1217"/>
      <c r="L247" s="1223"/>
      <c r="M247" s="1226"/>
      <c r="N247" s="1229"/>
      <c r="O247" s="1232"/>
      <c r="P247" s="1235"/>
      <c r="Q247" s="1238"/>
      <c r="R247" s="1220"/>
      <c r="S247" s="41" t="s">
        <v>4258</v>
      </c>
      <c r="T247" s="241" t="s">
        <v>3834</v>
      </c>
      <c r="U247" s="241" t="s">
        <v>3839</v>
      </c>
      <c r="V247" s="241" t="s">
        <v>3843</v>
      </c>
      <c r="W247" s="340" t="s">
        <v>4115</v>
      </c>
      <c r="X247" s="34">
        <v>44572</v>
      </c>
      <c r="Y247" s="34">
        <v>44803</v>
      </c>
      <c r="Z247" s="34"/>
      <c r="AA247" s="34"/>
      <c r="AB247" s="1220"/>
      <c r="AC247" s="1241"/>
      <c r="AD247" s="303">
        <f t="shared" si="291"/>
        <v>0</v>
      </c>
      <c r="AE247" s="303">
        <f t="shared" si="290"/>
        <v>0</v>
      </c>
      <c r="AF247" s="303">
        <f t="shared" si="290"/>
        <v>0</v>
      </c>
      <c r="AG247" s="303">
        <f t="shared" si="290"/>
        <v>0</v>
      </c>
      <c r="AH247" s="303">
        <f t="shared" si="290"/>
        <v>0</v>
      </c>
      <c r="AI247" s="303">
        <f t="shared" si="290"/>
        <v>0</v>
      </c>
      <c r="AJ247" s="303">
        <f t="shared" si="290"/>
        <v>0</v>
      </c>
      <c r="AK247" s="1220"/>
      <c r="AL247" s="1244"/>
      <c r="AM247" s="303">
        <f t="shared" si="239"/>
        <v>0</v>
      </c>
      <c r="AN247" s="311"/>
      <c r="AO247" s="311"/>
      <c r="AP247" s="311"/>
      <c r="AQ247" s="311"/>
      <c r="AR247" s="311"/>
      <c r="AS247" s="311"/>
      <c r="AT247" s="1220"/>
      <c r="AU247" s="1247"/>
      <c r="AV247" s="303">
        <f t="shared" si="286"/>
        <v>0</v>
      </c>
      <c r="AW247" s="311"/>
      <c r="AX247" s="311"/>
      <c r="AY247" s="311"/>
      <c r="AZ247" s="311"/>
      <c r="BA247" s="311"/>
      <c r="BB247" s="311"/>
      <c r="BC247" s="1220"/>
      <c r="BD247" s="1250"/>
      <c r="BE247" s="303">
        <f t="shared" si="240"/>
        <v>0</v>
      </c>
      <c r="BF247" s="311"/>
      <c r="BG247" s="311"/>
      <c r="BH247" s="311"/>
      <c r="BI247" s="311"/>
      <c r="BJ247" s="311"/>
      <c r="BK247" s="311"/>
      <c r="BL247" s="1220"/>
      <c r="BM247" s="1253"/>
      <c r="BN247" s="303">
        <f t="shared" si="287"/>
        <v>0</v>
      </c>
      <c r="BO247" s="311"/>
      <c r="BP247" s="311"/>
      <c r="BQ247" s="311"/>
      <c r="BR247" s="311"/>
      <c r="BS247" s="311"/>
      <c r="BT247" s="311"/>
      <c r="BU247" s="1207"/>
      <c r="BV247" s="1208"/>
      <c r="BW247" s="1208"/>
      <c r="BX247" s="1208"/>
      <c r="BY247" s="1208"/>
      <c r="BZ247" s="1208"/>
      <c r="CA247" s="1208"/>
      <c r="CB247" s="1208"/>
      <c r="CC247" s="1209"/>
    </row>
    <row r="248" spans="1:81" s="58" customFormat="1" ht="40.15" customHeight="1" x14ac:dyDescent="0.25">
      <c r="A248" s="37"/>
      <c r="B248" s="1321"/>
      <c r="C248" s="1315"/>
      <c r="D248" s="1097"/>
      <c r="E248" s="1094"/>
      <c r="F248" s="1094"/>
      <c r="G248" s="1094"/>
      <c r="H248" s="1094"/>
      <c r="I248" s="1094"/>
      <c r="J248" s="1220"/>
      <c r="K248" s="1217"/>
      <c r="L248" s="1223"/>
      <c r="M248" s="1226"/>
      <c r="N248" s="1229"/>
      <c r="O248" s="1232"/>
      <c r="P248" s="1235"/>
      <c r="Q248" s="1238"/>
      <c r="R248" s="1220"/>
      <c r="S248" s="336" t="s">
        <v>4259</v>
      </c>
      <c r="T248" s="241" t="s">
        <v>3833</v>
      </c>
      <c r="U248" s="241" t="s">
        <v>3839</v>
      </c>
      <c r="V248" s="241" t="s">
        <v>3842</v>
      </c>
      <c r="W248" s="336" t="s">
        <v>4260</v>
      </c>
      <c r="X248" s="34">
        <v>44572</v>
      </c>
      <c r="Y248" s="34">
        <v>44803</v>
      </c>
      <c r="Z248" s="34"/>
      <c r="AA248" s="34"/>
      <c r="AB248" s="1220"/>
      <c r="AC248" s="1241"/>
      <c r="AD248" s="303">
        <f t="shared" si="291"/>
        <v>0</v>
      </c>
      <c r="AE248" s="303">
        <f t="shared" si="290"/>
        <v>0</v>
      </c>
      <c r="AF248" s="303">
        <f t="shared" si="290"/>
        <v>0</v>
      </c>
      <c r="AG248" s="303">
        <f t="shared" si="290"/>
        <v>0</v>
      </c>
      <c r="AH248" s="303">
        <f t="shared" si="290"/>
        <v>0</v>
      </c>
      <c r="AI248" s="303">
        <f t="shared" si="290"/>
        <v>0</v>
      </c>
      <c r="AJ248" s="303">
        <f t="shared" si="290"/>
        <v>0</v>
      </c>
      <c r="AK248" s="1220"/>
      <c r="AL248" s="1244"/>
      <c r="AM248" s="303">
        <f t="shared" si="239"/>
        <v>0</v>
      </c>
      <c r="AN248" s="311"/>
      <c r="AO248" s="311"/>
      <c r="AP248" s="311"/>
      <c r="AQ248" s="311"/>
      <c r="AR248" s="311"/>
      <c r="AS248" s="311"/>
      <c r="AT248" s="1220"/>
      <c r="AU248" s="1247"/>
      <c r="AV248" s="303">
        <f t="shared" si="286"/>
        <v>0</v>
      </c>
      <c r="AW248" s="311"/>
      <c r="AX248" s="311"/>
      <c r="AY248" s="311"/>
      <c r="AZ248" s="311"/>
      <c r="BA248" s="311"/>
      <c r="BB248" s="311"/>
      <c r="BC248" s="1220"/>
      <c r="BD248" s="1250"/>
      <c r="BE248" s="303">
        <f t="shared" si="240"/>
        <v>0</v>
      </c>
      <c r="BF248" s="311"/>
      <c r="BG248" s="311"/>
      <c r="BH248" s="311"/>
      <c r="BI248" s="311"/>
      <c r="BJ248" s="311"/>
      <c r="BK248" s="311"/>
      <c r="BL248" s="1220"/>
      <c r="BM248" s="1253"/>
      <c r="BN248" s="303">
        <f t="shared" si="287"/>
        <v>0</v>
      </c>
      <c r="BO248" s="311"/>
      <c r="BP248" s="311"/>
      <c r="BQ248" s="311"/>
      <c r="BR248" s="311"/>
      <c r="BS248" s="311"/>
      <c r="BT248" s="311"/>
      <c r="BU248" s="1207"/>
      <c r="BV248" s="1208"/>
      <c r="BW248" s="1208"/>
      <c r="BX248" s="1208"/>
      <c r="BY248" s="1208"/>
      <c r="BZ248" s="1208"/>
      <c r="CA248" s="1208"/>
      <c r="CB248" s="1208"/>
      <c r="CC248" s="1209"/>
    </row>
    <row r="249" spans="1:81" s="58" customFormat="1" ht="40.15" customHeight="1" thickBot="1" x14ac:dyDescent="0.3">
      <c r="A249" s="37"/>
      <c r="B249" s="1321"/>
      <c r="C249" s="1315"/>
      <c r="D249" s="1098"/>
      <c r="E249" s="1095"/>
      <c r="F249" s="1095"/>
      <c r="G249" s="1095"/>
      <c r="H249" s="1095"/>
      <c r="I249" s="1095"/>
      <c r="J249" s="1221"/>
      <c r="K249" s="1218"/>
      <c r="L249" s="1224"/>
      <c r="M249" s="1227"/>
      <c r="N249" s="1230"/>
      <c r="O249" s="1233"/>
      <c r="P249" s="1236"/>
      <c r="Q249" s="1239"/>
      <c r="R249" s="1221"/>
      <c r="S249" s="336" t="s">
        <v>4261</v>
      </c>
      <c r="T249" s="241" t="s">
        <v>3834</v>
      </c>
      <c r="U249" s="241" t="s">
        <v>3839</v>
      </c>
      <c r="V249" s="241" t="s">
        <v>3843</v>
      </c>
      <c r="W249" s="336" t="s">
        <v>4262</v>
      </c>
      <c r="X249" s="34">
        <v>44572</v>
      </c>
      <c r="Y249" s="34">
        <v>44895</v>
      </c>
      <c r="Z249" s="305"/>
      <c r="AA249" s="305"/>
      <c r="AB249" s="1221"/>
      <c r="AC249" s="1242"/>
      <c r="AD249" s="306">
        <f t="shared" si="291"/>
        <v>0</v>
      </c>
      <c r="AE249" s="306">
        <f t="shared" si="290"/>
        <v>0</v>
      </c>
      <c r="AF249" s="306">
        <f t="shared" si="290"/>
        <v>0</v>
      </c>
      <c r="AG249" s="306">
        <f t="shared" si="290"/>
        <v>0</v>
      </c>
      <c r="AH249" s="306">
        <f t="shared" si="290"/>
        <v>0</v>
      </c>
      <c r="AI249" s="306">
        <f t="shared" si="290"/>
        <v>0</v>
      </c>
      <c r="AJ249" s="306">
        <f t="shared" si="290"/>
        <v>0</v>
      </c>
      <c r="AK249" s="1221"/>
      <c r="AL249" s="1245"/>
      <c r="AM249" s="306">
        <f t="shared" si="239"/>
        <v>0</v>
      </c>
      <c r="AN249" s="50"/>
      <c r="AO249" s="50"/>
      <c r="AP249" s="50"/>
      <c r="AQ249" s="50"/>
      <c r="AR249" s="50"/>
      <c r="AS249" s="50"/>
      <c r="AT249" s="1221"/>
      <c r="AU249" s="1248"/>
      <c r="AV249" s="306">
        <f t="shared" si="286"/>
        <v>0</v>
      </c>
      <c r="AW249" s="50"/>
      <c r="AX249" s="50"/>
      <c r="AY249" s="50"/>
      <c r="AZ249" s="50"/>
      <c r="BA249" s="50"/>
      <c r="BB249" s="50"/>
      <c r="BC249" s="1221"/>
      <c r="BD249" s="1251"/>
      <c r="BE249" s="306">
        <f t="shared" si="240"/>
        <v>0</v>
      </c>
      <c r="BF249" s="50"/>
      <c r="BG249" s="50"/>
      <c r="BH249" s="50"/>
      <c r="BI249" s="50"/>
      <c r="BJ249" s="50"/>
      <c r="BK249" s="50"/>
      <c r="BL249" s="1221"/>
      <c r="BM249" s="1254"/>
      <c r="BN249" s="306">
        <f t="shared" si="287"/>
        <v>0</v>
      </c>
      <c r="BO249" s="50"/>
      <c r="BP249" s="50"/>
      <c r="BQ249" s="50"/>
      <c r="BR249" s="50"/>
      <c r="BS249" s="50"/>
      <c r="BT249" s="50"/>
      <c r="BU249" s="1210"/>
      <c r="BV249" s="1211"/>
      <c r="BW249" s="1211"/>
      <c r="BX249" s="1211"/>
      <c r="BY249" s="1211"/>
      <c r="BZ249" s="1211"/>
      <c r="CA249" s="1211"/>
      <c r="CB249" s="1211"/>
      <c r="CC249" s="1212"/>
    </row>
    <row r="250" spans="1:81" s="58" customFormat="1" ht="40.15" customHeight="1" thickTop="1" x14ac:dyDescent="0.25">
      <c r="A250" s="37"/>
      <c r="B250" s="1321"/>
      <c r="C250" s="1315"/>
      <c r="D250" s="1096">
        <v>2201</v>
      </c>
      <c r="E250" s="1093" t="s">
        <v>3876</v>
      </c>
      <c r="F250" s="1093"/>
      <c r="G250" s="1093"/>
      <c r="H250" s="1093"/>
      <c r="I250" s="1093"/>
      <c r="J250" s="1219">
        <v>49</v>
      </c>
      <c r="K250" s="1216" t="str">
        <f>+[2]Metas!K55</f>
        <v>% de establecimientos educativos implementando los proyectos pedagógicos transversales (Con énfasis en el cuidado del agua, el cambio climático y la reforestación)</v>
      </c>
      <c r="L250" s="1222">
        <v>35</v>
      </c>
      <c r="M250" s="1225">
        <v>35</v>
      </c>
      <c r="N250" s="1228"/>
      <c r="O250" s="1231"/>
      <c r="P250" s="1234">
        <v>35</v>
      </c>
      <c r="Q250" s="1237"/>
      <c r="R250" s="1219">
        <f t="shared" ref="R250" si="294">+$J250</f>
        <v>49</v>
      </c>
      <c r="S250" s="341" t="s">
        <v>4263</v>
      </c>
      <c r="T250" s="241" t="s">
        <v>3834</v>
      </c>
      <c r="U250" s="241" t="s">
        <v>3839</v>
      </c>
      <c r="V250" s="241" t="s">
        <v>3843</v>
      </c>
      <c r="W250" s="341" t="s">
        <v>4264</v>
      </c>
      <c r="X250" s="342">
        <v>44613</v>
      </c>
      <c r="Y250" s="342">
        <v>44631</v>
      </c>
      <c r="Z250" s="307"/>
      <c r="AA250" s="307"/>
      <c r="AB250" s="1219">
        <f t="shared" si="264"/>
        <v>49</v>
      </c>
      <c r="AC250" s="1240">
        <f t="shared" ref="AC250" si="295">+L250</f>
        <v>35</v>
      </c>
      <c r="AD250" s="308">
        <v>120</v>
      </c>
      <c r="AE250" s="308">
        <v>120</v>
      </c>
      <c r="AF250" s="308">
        <f t="shared" si="290"/>
        <v>0</v>
      </c>
      <c r="AG250" s="308">
        <f t="shared" si="290"/>
        <v>0</v>
      </c>
      <c r="AH250" s="308">
        <f t="shared" si="290"/>
        <v>0</v>
      </c>
      <c r="AI250" s="308">
        <f t="shared" si="290"/>
        <v>0</v>
      </c>
      <c r="AJ250" s="308">
        <f t="shared" si="290"/>
        <v>0</v>
      </c>
      <c r="AK250" s="1219">
        <f t="shared" si="266"/>
        <v>49</v>
      </c>
      <c r="AL250" s="1243">
        <f>+N250</f>
        <v>0</v>
      </c>
      <c r="AM250" s="308"/>
      <c r="AN250" s="48"/>
      <c r="AO250" s="48"/>
      <c r="AP250" s="48"/>
      <c r="AQ250" s="48"/>
      <c r="AR250" s="48"/>
      <c r="AS250" s="48"/>
      <c r="AT250" s="1219">
        <f t="shared" si="267"/>
        <v>49</v>
      </c>
      <c r="AU250" s="1246">
        <f>+O250</f>
        <v>0</v>
      </c>
      <c r="AV250" s="308"/>
      <c r="AW250" s="48"/>
      <c r="AX250" s="48"/>
      <c r="AY250" s="48"/>
      <c r="AZ250" s="48"/>
      <c r="BA250" s="48"/>
      <c r="BB250" s="48"/>
      <c r="BC250" s="1219">
        <f t="shared" si="268"/>
        <v>49</v>
      </c>
      <c r="BD250" s="1249">
        <f>+P250</f>
        <v>35</v>
      </c>
      <c r="BE250" s="308">
        <v>25</v>
      </c>
      <c r="BF250" s="48">
        <v>25</v>
      </c>
      <c r="BG250" s="48"/>
      <c r="BH250" s="48"/>
      <c r="BI250" s="48"/>
      <c r="BJ250" s="48"/>
      <c r="BK250" s="48"/>
      <c r="BL250" s="1219">
        <f t="shared" si="269"/>
        <v>49</v>
      </c>
      <c r="BM250" s="1252">
        <f>+Q250</f>
        <v>0</v>
      </c>
      <c r="BN250" s="308"/>
      <c r="BO250" s="48"/>
      <c r="BP250" s="48"/>
      <c r="BQ250" s="48"/>
      <c r="BR250" s="48"/>
      <c r="BS250" s="48"/>
      <c r="BT250" s="48"/>
      <c r="BU250" s="1204"/>
      <c r="BV250" s="1205"/>
      <c r="BW250" s="1205"/>
      <c r="BX250" s="1205"/>
      <c r="BY250" s="1205"/>
      <c r="BZ250" s="1205"/>
      <c r="CA250" s="1205"/>
      <c r="CB250" s="1205"/>
      <c r="CC250" s="1206"/>
    </row>
    <row r="251" spans="1:81" s="58" customFormat="1" ht="40.15" customHeight="1" x14ac:dyDescent="0.25">
      <c r="A251" s="37"/>
      <c r="B251" s="1321"/>
      <c r="C251" s="1315"/>
      <c r="D251" s="1097"/>
      <c r="E251" s="1094"/>
      <c r="F251" s="1094"/>
      <c r="G251" s="1094"/>
      <c r="H251" s="1094"/>
      <c r="I251" s="1094"/>
      <c r="J251" s="1220"/>
      <c r="K251" s="1217"/>
      <c r="L251" s="1223"/>
      <c r="M251" s="1226"/>
      <c r="N251" s="1229"/>
      <c r="O251" s="1232"/>
      <c r="P251" s="1235"/>
      <c r="Q251" s="1238"/>
      <c r="R251" s="1220"/>
      <c r="S251" s="336" t="s">
        <v>4265</v>
      </c>
      <c r="T251" s="241" t="s">
        <v>3833</v>
      </c>
      <c r="U251" s="241" t="s">
        <v>3839</v>
      </c>
      <c r="V251" s="241" t="s">
        <v>3842</v>
      </c>
      <c r="W251" s="336" t="s">
        <v>4264</v>
      </c>
      <c r="X251" s="342">
        <v>44613</v>
      </c>
      <c r="Y251" s="342">
        <v>44631</v>
      </c>
      <c r="Z251" s="300"/>
      <c r="AA251" s="300"/>
      <c r="AB251" s="1220"/>
      <c r="AC251" s="1241"/>
      <c r="AD251" s="301"/>
      <c r="AE251" s="301"/>
      <c r="AF251" s="301"/>
      <c r="AG251" s="301"/>
      <c r="AH251" s="301"/>
      <c r="AI251" s="301"/>
      <c r="AJ251" s="301"/>
      <c r="AK251" s="1220"/>
      <c r="AL251" s="1244"/>
      <c r="AM251" s="301"/>
      <c r="AN251" s="312"/>
      <c r="AO251" s="312"/>
      <c r="AP251" s="312"/>
      <c r="AQ251" s="312"/>
      <c r="AR251" s="312"/>
      <c r="AS251" s="312"/>
      <c r="AT251" s="1220"/>
      <c r="AU251" s="1247"/>
      <c r="AV251" s="301"/>
      <c r="AW251" s="312"/>
      <c r="AX251" s="312"/>
      <c r="AY251" s="312"/>
      <c r="AZ251" s="312"/>
      <c r="BA251" s="312"/>
      <c r="BB251" s="312"/>
      <c r="BC251" s="1220"/>
      <c r="BD251" s="1250"/>
      <c r="BE251" s="301"/>
      <c r="BF251" s="312"/>
      <c r="BG251" s="312"/>
      <c r="BH251" s="312"/>
      <c r="BI251" s="312"/>
      <c r="BJ251" s="312"/>
      <c r="BK251" s="312"/>
      <c r="BL251" s="1220"/>
      <c r="BM251" s="1253"/>
      <c r="BN251" s="301"/>
      <c r="BO251" s="312"/>
      <c r="BP251" s="312"/>
      <c r="BQ251" s="312"/>
      <c r="BR251" s="312"/>
      <c r="BS251" s="312"/>
      <c r="BT251" s="312"/>
      <c r="BU251" s="313"/>
      <c r="BV251" s="314"/>
      <c r="BW251" s="314"/>
      <c r="BX251" s="314"/>
      <c r="BY251" s="314"/>
      <c r="BZ251" s="314"/>
      <c r="CA251" s="314"/>
      <c r="CB251" s="314"/>
      <c r="CC251" s="315"/>
    </row>
    <row r="252" spans="1:81" s="58" customFormat="1" ht="40.15" customHeight="1" x14ac:dyDescent="0.25">
      <c r="A252" s="37"/>
      <c r="B252" s="1321"/>
      <c r="C252" s="1315"/>
      <c r="D252" s="1097"/>
      <c r="E252" s="1094"/>
      <c r="F252" s="1094"/>
      <c r="G252" s="1094"/>
      <c r="H252" s="1094"/>
      <c r="I252" s="1094"/>
      <c r="J252" s="1220"/>
      <c r="K252" s="1217"/>
      <c r="L252" s="1223"/>
      <c r="M252" s="1226"/>
      <c r="N252" s="1229"/>
      <c r="O252" s="1232"/>
      <c r="P252" s="1235"/>
      <c r="Q252" s="1238"/>
      <c r="R252" s="1220"/>
      <c r="S252" s="336" t="s">
        <v>4266</v>
      </c>
      <c r="T252" s="241" t="s">
        <v>3834</v>
      </c>
      <c r="U252" s="241" t="s">
        <v>3839</v>
      </c>
      <c r="V252" s="241" t="s">
        <v>3843</v>
      </c>
      <c r="W252" s="336" t="s">
        <v>4267</v>
      </c>
      <c r="X252" s="342">
        <v>44613</v>
      </c>
      <c r="Y252" s="342">
        <v>44631</v>
      </c>
      <c r="Z252" s="300"/>
      <c r="AA252" s="300"/>
      <c r="AB252" s="1220"/>
      <c r="AC252" s="1241"/>
      <c r="AD252" s="301"/>
      <c r="AE252" s="301"/>
      <c r="AF252" s="301"/>
      <c r="AG252" s="301"/>
      <c r="AH252" s="301"/>
      <c r="AI252" s="301"/>
      <c r="AJ252" s="301"/>
      <c r="AK252" s="1220"/>
      <c r="AL252" s="1244"/>
      <c r="AM252" s="301"/>
      <c r="AN252" s="312"/>
      <c r="AO252" s="312"/>
      <c r="AP252" s="312"/>
      <c r="AQ252" s="312"/>
      <c r="AR252" s="312"/>
      <c r="AS252" s="312"/>
      <c r="AT252" s="1220"/>
      <c r="AU252" s="1247"/>
      <c r="AV252" s="301"/>
      <c r="AW252" s="312"/>
      <c r="AX252" s="312"/>
      <c r="AY252" s="312"/>
      <c r="AZ252" s="312"/>
      <c r="BA252" s="312"/>
      <c r="BB252" s="312"/>
      <c r="BC252" s="1220"/>
      <c r="BD252" s="1250"/>
      <c r="BE252" s="301"/>
      <c r="BF252" s="312"/>
      <c r="BG252" s="312"/>
      <c r="BH252" s="312"/>
      <c r="BI252" s="312"/>
      <c r="BJ252" s="312"/>
      <c r="BK252" s="312"/>
      <c r="BL252" s="1220"/>
      <c r="BM252" s="1253"/>
      <c r="BN252" s="301"/>
      <c r="BO252" s="312"/>
      <c r="BP252" s="312"/>
      <c r="BQ252" s="312"/>
      <c r="BR252" s="312"/>
      <c r="BS252" s="312"/>
      <c r="BT252" s="312"/>
      <c r="BU252" s="313"/>
      <c r="BV252" s="314"/>
      <c r="BW252" s="314"/>
      <c r="BX252" s="314"/>
      <c r="BY252" s="314"/>
      <c r="BZ252" s="314"/>
      <c r="CA252" s="314"/>
      <c r="CB252" s="314"/>
      <c r="CC252" s="315"/>
    </row>
    <row r="253" spans="1:81" s="58" customFormat="1" ht="40.15" customHeight="1" x14ac:dyDescent="0.25">
      <c r="A253" s="37"/>
      <c r="B253" s="1321"/>
      <c r="C253" s="1315"/>
      <c r="D253" s="1097"/>
      <c r="E253" s="1094"/>
      <c r="F253" s="1094"/>
      <c r="G253" s="1094"/>
      <c r="H253" s="1094"/>
      <c r="I253" s="1094"/>
      <c r="J253" s="1220"/>
      <c r="K253" s="1217"/>
      <c r="L253" s="1223"/>
      <c r="M253" s="1226"/>
      <c r="N253" s="1229"/>
      <c r="O253" s="1232"/>
      <c r="P253" s="1235"/>
      <c r="Q253" s="1238"/>
      <c r="R253" s="1220"/>
      <c r="S253" s="323" t="s">
        <v>4268</v>
      </c>
      <c r="T253" s="241" t="s">
        <v>3833</v>
      </c>
      <c r="U253" s="241" t="s">
        <v>3839</v>
      </c>
      <c r="V253" s="241" t="s">
        <v>3842</v>
      </c>
      <c r="W253" s="323" t="s">
        <v>4250</v>
      </c>
      <c r="X253" s="342">
        <v>44613</v>
      </c>
      <c r="Y253" s="334">
        <v>44708</v>
      </c>
      <c r="Z253" s="300"/>
      <c r="AA253" s="300"/>
      <c r="AB253" s="1220"/>
      <c r="AC253" s="1241"/>
      <c r="AD253" s="301"/>
      <c r="AE253" s="301"/>
      <c r="AF253" s="301"/>
      <c r="AG253" s="301"/>
      <c r="AH253" s="301"/>
      <c r="AI253" s="301"/>
      <c r="AJ253" s="301"/>
      <c r="AK253" s="1220"/>
      <c r="AL253" s="1244"/>
      <c r="AM253" s="301"/>
      <c r="AN253" s="312"/>
      <c r="AO253" s="312"/>
      <c r="AP253" s="312"/>
      <c r="AQ253" s="312"/>
      <c r="AR253" s="312"/>
      <c r="AS253" s="312"/>
      <c r="AT253" s="1220"/>
      <c r="AU253" s="1247"/>
      <c r="AV253" s="301"/>
      <c r="AW253" s="312"/>
      <c r="AX253" s="312"/>
      <c r="AY253" s="312"/>
      <c r="AZ253" s="312"/>
      <c r="BA253" s="312"/>
      <c r="BB253" s="312"/>
      <c r="BC253" s="1220"/>
      <c r="BD253" s="1250"/>
      <c r="BE253" s="301"/>
      <c r="BF253" s="312"/>
      <c r="BG253" s="312"/>
      <c r="BH253" s="312"/>
      <c r="BI253" s="312"/>
      <c r="BJ253" s="312"/>
      <c r="BK253" s="312"/>
      <c r="BL253" s="1220"/>
      <c r="BM253" s="1253"/>
      <c r="BN253" s="301"/>
      <c r="BO253" s="312"/>
      <c r="BP253" s="312"/>
      <c r="BQ253" s="312"/>
      <c r="BR253" s="312"/>
      <c r="BS253" s="312"/>
      <c r="BT253" s="312"/>
      <c r="BU253" s="313"/>
      <c r="BV253" s="314"/>
      <c r="BW253" s="314"/>
      <c r="BX253" s="314"/>
      <c r="BY253" s="314"/>
      <c r="BZ253" s="314"/>
      <c r="CA253" s="314"/>
      <c r="CB253" s="314"/>
      <c r="CC253" s="315"/>
    </row>
    <row r="254" spans="1:81" s="58" customFormat="1" ht="40.15" customHeight="1" x14ac:dyDescent="0.25">
      <c r="A254" s="37"/>
      <c r="B254" s="1321"/>
      <c r="C254" s="1315"/>
      <c r="D254" s="1097"/>
      <c r="E254" s="1094"/>
      <c r="F254" s="1094"/>
      <c r="G254" s="1094"/>
      <c r="H254" s="1094"/>
      <c r="I254" s="1094"/>
      <c r="J254" s="1220"/>
      <c r="K254" s="1217"/>
      <c r="L254" s="1223"/>
      <c r="M254" s="1226"/>
      <c r="N254" s="1229"/>
      <c r="O254" s="1232"/>
      <c r="P254" s="1235"/>
      <c r="Q254" s="1238"/>
      <c r="R254" s="1220"/>
      <c r="S254" s="336" t="s">
        <v>4269</v>
      </c>
      <c r="T254" s="241" t="s">
        <v>3834</v>
      </c>
      <c r="U254" s="241" t="s">
        <v>3839</v>
      </c>
      <c r="V254" s="241" t="s">
        <v>3843</v>
      </c>
      <c r="W254" s="336" t="s">
        <v>4270</v>
      </c>
      <c r="X254" s="342">
        <v>44613</v>
      </c>
      <c r="Y254" s="334">
        <v>44895</v>
      </c>
      <c r="Z254" s="300"/>
      <c r="AA254" s="300"/>
      <c r="AB254" s="1220"/>
      <c r="AC254" s="1241"/>
      <c r="AD254" s="301"/>
      <c r="AE254" s="301"/>
      <c r="AF254" s="301"/>
      <c r="AG254" s="301"/>
      <c r="AH254" s="301"/>
      <c r="AI254" s="301"/>
      <c r="AJ254" s="301"/>
      <c r="AK254" s="1220"/>
      <c r="AL254" s="1244"/>
      <c r="AM254" s="301"/>
      <c r="AN254" s="312"/>
      <c r="AO254" s="312"/>
      <c r="AP254" s="312"/>
      <c r="AQ254" s="312"/>
      <c r="AR254" s="312"/>
      <c r="AS254" s="312"/>
      <c r="AT254" s="1220"/>
      <c r="AU254" s="1247"/>
      <c r="AV254" s="301"/>
      <c r="AW254" s="312"/>
      <c r="AX254" s="312"/>
      <c r="AY254" s="312"/>
      <c r="AZ254" s="312"/>
      <c r="BA254" s="312"/>
      <c r="BB254" s="312"/>
      <c r="BC254" s="1220"/>
      <c r="BD254" s="1250"/>
      <c r="BE254" s="301"/>
      <c r="BF254" s="312"/>
      <c r="BG254" s="312"/>
      <c r="BH254" s="312"/>
      <c r="BI254" s="312"/>
      <c r="BJ254" s="312"/>
      <c r="BK254" s="312"/>
      <c r="BL254" s="1220"/>
      <c r="BM254" s="1253"/>
      <c r="BN254" s="301"/>
      <c r="BO254" s="312"/>
      <c r="BP254" s="312"/>
      <c r="BQ254" s="312"/>
      <c r="BR254" s="312"/>
      <c r="BS254" s="312"/>
      <c r="BT254" s="312"/>
      <c r="BU254" s="313"/>
      <c r="BV254" s="314"/>
      <c r="BW254" s="314"/>
      <c r="BX254" s="314"/>
      <c r="BY254" s="314"/>
      <c r="BZ254" s="314"/>
      <c r="CA254" s="314"/>
      <c r="CB254" s="314"/>
      <c r="CC254" s="315"/>
    </row>
    <row r="255" spans="1:81" s="58" customFormat="1" ht="40.15" customHeight="1" x14ac:dyDescent="0.25">
      <c r="A255" s="37"/>
      <c r="B255" s="1321"/>
      <c r="C255" s="1315"/>
      <c r="D255" s="1097"/>
      <c r="E255" s="1094"/>
      <c r="F255" s="1094"/>
      <c r="G255" s="1094"/>
      <c r="H255" s="1094"/>
      <c r="I255" s="1094"/>
      <c r="J255" s="1220"/>
      <c r="K255" s="1217"/>
      <c r="L255" s="1223"/>
      <c r="M255" s="1226"/>
      <c r="N255" s="1229"/>
      <c r="O255" s="1232"/>
      <c r="P255" s="1235"/>
      <c r="Q255" s="1238"/>
      <c r="R255" s="1220"/>
      <c r="S255" s="336" t="s">
        <v>4271</v>
      </c>
      <c r="T255" s="241" t="s">
        <v>3834</v>
      </c>
      <c r="U255" s="241" t="s">
        <v>3839</v>
      </c>
      <c r="V255" s="241" t="s">
        <v>3843</v>
      </c>
      <c r="W255" s="336" t="s">
        <v>4215</v>
      </c>
      <c r="X255" s="342">
        <v>44613</v>
      </c>
      <c r="Y255" s="334">
        <v>44895</v>
      </c>
      <c r="Z255" s="34"/>
      <c r="AA255" s="34"/>
      <c r="AB255" s="1220"/>
      <c r="AC255" s="1241"/>
      <c r="AD255" s="303">
        <f t="shared" si="291"/>
        <v>0</v>
      </c>
      <c r="AE255" s="303">
        <f t="shared" si="290"/>
        <v>0</v>
      </c>
      <c r="AF255" s="303">
        <f t="shared" si="290"/>
        <v>0</v>
      </c>
      <c r="AG255" s="303">
        <f t="shared" si="290"/>
        <v>0</v>
      </c>
      <c r="AH255" s="303">
        <f t="shared" si="290"/>
        <v>0</v>
      </c>
      <c r="AI255" s="303">
        <f t="shared" si="290"/>
        <v>0</v>
      </c>
      <c r="AJ255" s="303">
        <f t="shared" si="290"/>
        <v>0</v>
      </c>
      <c r="AK255" s="1220"/>
      <c r="AL255" s="1244"/>
      <c r="AM255" s="303">
        <f t="shared" ref="AM255:AM308" si="296">SUM(AN255:AS255)</f>
        <v>0</v>
      </c>
      <c r="AN255" s="311"/>
      <c r="AO255" s="311"/>
      <c r="AP255" s="311"/>
      <c r="AQ255" s="311"/>
      <c r="AR255" s="311"/>
      <c r="AS255" s="311"/>
      <c r="AT255" s="1220"/>
      <c r="AU255" s="1247"/>
      <c r="AV255" s="303">
        <f t="shared" ref="AV255:AV308" si="297">SUM(AW255:BB255)</f>
        <v>0</v>
      </c>
      <c r="AW255" s="311"/>
      <c r="AX255" s="311"/>
      <c r="AY255" s="311"/>
      <c r="AZ255" s="311"/>
      <c r="BA255" s="311"/>
      <c r="BB255" s="311"/>
      <c r="BC255" s="1220"/>
      <c r="BD255" s="1250"/>
      <c r="BE255" s="303">
        <f t="shared" ref="BE255:BE308" si="298">SUM(BF255:BK255)</f>
        <v>0</v>
      </c>
      <c r="BF255" s="311"/>
      <c r="BG255" s="311"/>
      <c r="BH255" s="311"/>
      <c r="BI255" s="311"/>
      <c r="BJ255" s="311"/>
      <c r="BK255" s="311"/>
      <c r="BL255" s="1220"/>
      <c r="BM255" s="1253"/>
      <c r="BN255" s="303">
        <f t="shared" ref="BN255:BN308" si="299">SUM(BO255:BT255)</f>
        <v>0</v>
      </c>
      <c r="BO255" s="311"/>
      <c r="BP255" s="311"/>
      <c r="BQ255" s="311"/>
      <c r="BR255" s="311"/>
      <c r="BS255" s="311"/>
      <c r="BT255" s="311"/>
      <c r="BU255" s="1207"/>
      <c r="BV255" s="1208"/>
      <c r="BW255" s="1208"/>
      <c r="BX255" s="1208"/>
      <c r="BY255" s="1208"/>
      <c r="BZ255" s="1208"/>
      <c r="CA255" s="1208"/>
      <c r="CB255" s="1208"/>
      <c r="CC255" s="1209"/>
    </row>
    <row r="256" spans="1:81" s="58" customFormat="1" ht="40.15" customHeight="1" x14ac:dyDescent="0.25">
      <c r="A256" s="37"/>
      <c r="B256" s="1321"/>
      <c r="C256" s="1315"/>
      <c r="D256" s="1097"/>
      <c r="E256" s="1094"/>
      <c r="F256" s="1094"/>
      <c r="G256" s="1094"/>
      <c r="H256" s="1094"/>
      <c r="I256" s="1094"/>
      <c r="J256" s="1220"/>
      <c r="K256" s="1217"/>
      <c r="L256" s="1223"/>
      <c r="M256" s="1226"/>
      <c r="N256" s="1229"/>
      <c r="O256" s="1232"/>
      <c r="P256" s="1235"/>
      <c r="Q256" s="1238"/>
      <c r="R256" s="1220"/>
      <c r="S256" s="336" t="s">
        <v>4272</v>
      </c>
      <c r="T256" s="241" t="s">
        <v>3833</v>
      </c>
      <c r="U256" s="241" t="s">
        <v>3839</v>
      </c>
      <c r="V256" s="241" t="s">
        <v>3842</v>
      </c>
      <c r="W256" s="336" t="s">
        <v>4262</v>
      </c>
      <c r="X256" s="342">
        <v>44613</v>
      </c>
      <c r="Y256" s="334">
        <v>44895</v>
      </c>
      <c r="Z256" s="34"/>
      <c r="AA256" s="34"/>
      <c r="AB256" s="1220"/>
      <c r="AC256" s="1241"/>
      <c r="AD256" s="303">
        <f t="shared" si="291"/>
        <v>0</v>
      </c>
      <c r="AE256" s="303">
        <f t="shared" si="290"/>
        <v>0</v>
      </c>
      <c r="AF256" s="303">
        <f t="shared" si="290"/>
        <v>0</v>
      </c>
      <c r="AG256" s="303">
        <f t="shared" si="290"/>
        <v>0</v>
      </c>
      <c r="AH256" s="303">
        <f t="shared" si="290"/>
        <v>0</v>
      </c>
      <c r="AI256" s="303">
        <f t="shared" si="290"/>
        <v>0</v>
      </c>
      <c r="AJ256" s="303">
        <f t="shared" si="290"/>
        <v>0</v>
      </c>
      <c r="AK256" s="1220"/>
      <c r="AL256" s="1244"/>
      <c r="AM256" s="303">
        <f t="shared" si="296"/>
        <v>0</v>
      </c>
      <c r="AN256" s="311"/>
      <c r="AO256" s="311"/>
      <c r="AP256" s="311"/>
      <c r="AQ256" s="311"/>
      <c r="AR256" s="311"/>
      <c r="AS256" s="311"/>
      <c r="AT256" s="1220"/>
      <c r="AU256" s="1247"/>
      <c r="AV256" s="303">
        <f t="shared" si="297"/>
        <v>0</v>
      </c>
      <c r="AW256" s="311"/>
      <c r="AX256" s="311"/>
      <c r="AY256" s="311"/>
      <c r="AZ256" s="311"/>
      <c r="BA256" s="311"/>
      <c r="BB256" s="311"/>
      <c r="BC256" s="1220"/>
      <c r="BD256" s="1250"/>
      <c r="BE256" s="303">
        <f t="shared" si="298"/>
        <v>0</v>
      </c>
      <c r="BF256" s="311"/>
      <c r="BG256" s="311"/>
      <c r="BH256" s="311"/>
      <c r="BI256" s="311"/>
      <c r="BJ256" s="311"/>
      <c r="BK256" s="311"/>
      <c r="BL256" s="1220"/>
      <c r="BM256" s="1253"/>
      <c r="BN256" s="303">
        <f t="shared" si="299"/>
        <v>0</v>
      </c>
      <c r="BO256" s="311"/>
      <c r="BP256" s="311"/>
      <c r="BQ256" s="311"/>
      <c r="BR256" s="311"/>
      <c r="BS256" s="311"/>
      <c r="BT256" s="311"/>
      <c r="BU256" s="1207"/>
      <c r="BV256" s="1208"/>
      <c r="BW256" s="1208"/>
      <c r="BX256" s="1208"/>
      <c r="BY256" s="1208"/>
      <c r="BZ256" s="1208"/>
      <c r="CA256" s="1208"/>
      <c r="CB256" s="1208"/>
      <c r="CC256" s="1209"/>
    </row>
    <row r="257" spans="1:81" s="58" customFormat="1" ht="40.15" customHeight="1" thickBot="1" x14ac:dyDescent="0.3">
      <c r="A257" s="37"/>
      <c r="B257" s="1321"/>
      <c r="C257" s="1315"/>
      <c r="D257" s="1098"/>
      <c r="E257" s="1095"/>
      <c r="F257" s="1095"/>
      <c r="G257" s="1095"/>
      <c r="H257" s="1095"/>
      <c r="I257" s="1095"/>
      <c r="J257" s="1221"/>
      <c r="K257" s="1218"/>
      <c r="L257" s="1224"/>
      <c r="M257" s="1227"/>
      <c r="N257" s="1230"/>
      <c r="O257" s="1233"/>
      <c r="P257" s="1236"/>
      <c r="Q257" s="1239"/>
      <c r="R257" s="1221"/>
      <c r="S257" s="336" t="s">
        <v>4127</v>
      </c>
      <c r="T257" s="241" t="s">
        <v>3834</v>
      </c>
      <c r="U257" s="241" t="s">
        <v>3839</v>
      </c>
      <c r="V257" s="241" t="s">
        <v>3843</v>
      </c>
      <c r="W257" s="336" t="s">
        <v>4128</v>
      </c>
      <c r="X257" s="334">
        <v>44900</v>
      </c>
      <c r="Y257" s="334">
        <v>44911</v>
      </c>
      <c r="Z257" s="305"/>
      <c r="AA257" s="305"/>
      <c r="AB257" s="1221"/>
      <c r="AC257" s="1242"/>
      <c r="AD257" s="306">
        <f t="shared" si="291"/>
        <v>0</v>
      </c>
      <c r="AE257" s="306">
        <f t="shared" si="290"/>
        <v>0</v>
      </c>
      <c r="AF257" s="306">
        <f t="shared" si="290"/>
        <v>0</v>
      </c>
      <c r="AG257" s="306">
        <f t="shared" si="290"/>
        <v>0</v>
      </c>
      <c r="AH257" s="306">
        <f t="shared" si="290"/>
        <v>0</v>
      </c>
      <c r="AI257" s="306">
        <f t="shared" si="290"/>
        <v>0</v>
      </c>
      <c r="AJ257" s="306">
        <f t="shared" si="290"/>
        <v>0</v>
      </c>
      <c r="AK257" s="1221"/>
      <c r="AL257" s="1245"/>
      <c r="AM257" s="306">
        <f t="shared" si="296"/>
        <v>0</v>
      </c>
      <c r="AN257" s="50"/>
      <c r="AO257" s="50"/>
      <c r="AP257" s="50"/>
      <c r="AQ257" s="50"/>
      <c r="AR257" s="50"/>
      <c r="AS257" s="50"/>
      <c r="AT257" s="1221"/>
      <c r="AU257" s="1248"/>
      <c r="AV257" s="306">
        <f t="shared" si="297"/>
        <v>0</v>
      </c>
      <c r="AW257" s="50"/>
      <c r="AX257" s="50"/>
      <c r="AY257" s="50"/>
      <c r="AZ257" s="50"/>
      <c r="BA257" s="50"/>
      <c r="BB257" s="50"/>
      <c r="BC257" s="1221"/>
      <c r="BD257" s="1251"/>
      <c r="BE257" s="306">
        <f t="shared" si="298"/>
        <v>0</v>
      </c>
      <c r="BF257" s="50"/>
      <c r="BG257" s="50"/>
      <c r="BH257" s="50"/>
      <c r="BI257" s="50"/>
      <c r="BJ257" s="50"/>
      <c r="BK257" s="50"/>
      <c r="BL257" s="1221"/>
      <c r="BM257" s="1254"/>
      <c r="BN257" s="306">
        <f t="shared" si="299"/>
        <v>0</v>
      </c>
      <c r="BO257" s="50"/>
      <c r="BP257" s="50"/>
      <c r="BQ257" s="50"/>
      <c r="BR257" s="50"/>
      <c r="BS257" s="50"/>
      <c r="BT257" s="50"/>
      <c r="BU257" s="1210"/>
      <c r="BV257" s="1211"/>
      <c r="BW257" s="1211"/>
      <c r="BX257" s="1211"/>
      <c r="BY257" s="1211"/>
      <c r="BZ257" s="1211"/>
      <c r="CA257" s="1211"/>
      <c r="CB257" s="1211"/>
      <c r="CC257" s="1212"/>
    </row>
    <row r="258" spans="1:81" s="58" customFormat="1" ht="40.15" customHeight="1" thickTop="1" x14ac:dyDescent="0.25">
      <c r="A258" s="37"/>
      <c r="B258" s="1321"/>
      <c r="C258" s="1315"/>
      <c r="D258" s="1096">
        <v>2201</v>
      </c>
      <c r="E258" s="1093" t="s">
        <v>3876</v>
      </c>
      <c r="F258" s="1093"/>
      <c r="G258" s="1093"/>
      <c r="H258" s="1093"/>
      <c r="I258" s="1093"/>
      <c r="J258" s="1219">
        <v>50</v>
      </c>
      <c r="K258" s="1216" t="str">
        <f>+[2]Metas!K56</f>
        <v>% de establecimientos educativos apoyando iniciativas de participación de niñas, niños y adolescentes (encuentros de personeros y contralores estudiantiles)</v>
      </c>
      <c r="L258" s="1222">
        <v>90</v>
      </c>
      <c r="M258" s="1225">
        <v>90</v>
      </c>
      <c r="N258" s="1228"/>
      <c r="O258" s="1231">
        <v>90</v>
      </c>
      <c r="P258" s="1234"/>
      <c r="Q258" s="1237"/>
      <c r="R258" s="1219">
        <f t="shared" ref="R258" si="300">+$J258</f>
        <v>50</v>
      </c>
      <c r="S258" s="336" t="s">
        <v>4273</v>
      </c>
      <c r="T258" s="241" t="s">
        <v>3833</v>
      </c>
      <c r="U258" s="241" t="s">
        <v>3839</v>
      </c>
      <c r="V258" s="241" t="s">
        <v>3842</v>
      </c>
      <c r="W258" s="336" t="s">
        <v>4274</v>
      </c>
      <c r="X258" s="334" t="s">
        <v>4275</v>
      </c>
      <c r="Y258" s="334" t="s">
        <v>4276</v>
      </c>
      <c r="Z258" s="307"/>
      <c r="AA258" s="307"/>
      <c r="AB258" s="1219">
        <f t="shared" si="264"/>
        <v>50</v>
      </c>
      <c r="AC258" s="1240">
        <f t="shared" ref="AC258" si="301">+L258</f>
        <v>90</v>
      </c>
      <c r="AD258" s="308">
        <v>450</v>
      </c>
      <c r="AE258" s="308">
        <v>450</v>
      </c>
      <c r="AF258" s="308">
        <f t="shared" si="290"/>
        <v>0</v>
      </c>
      <c r="AG258" s="308">
        <f t="shared" si="290"/>
        <v>0</v>
      </c>
      <c r="AH258" s="308">
        <f t="shared" si="290"/>
        <v>0</v>
      </c>
      <c r="AI258" s="308">
        <f t="shared" si="290"/>
        <v>0</v>
      </c>
      <c r="AJ258" s="308">
        <f t="shared" si="290"/>
        <v>0</v>
      </c>
      <c r="AK258" s="1219">
        <f t="shared" si="266"/>
        <v>50</v>
      </c>
      <c r="AL258" s="1243">
        <f>+N258</f>
        <v>0</v>
      </c>
      <c r="AM258" s="308">
        <f t="shared" si="296"/>
        <v>0</v>
      </c>
      <c r="AN258" s="48"/>
      <c r="AO258" s="48"/>
      <c r="AP258" s="48"/>
      <c r="AQ258" s="48"/>
      <c r="AR258" s="48"/>
      <c r="AS258" s="48"/>
      <c r="AT258" s="1219">
        <f t="shared" si="267"/>
        <v>50</v>
      </c>
      <c r="AU258" s="1246">
        <f>+O258</f>
        <v>90</v>
      </c>
      <c r="AV258" s="308">
        <v>450</v>
      </c>
      <c r="AW258" s="48">
        <v>450</v>
      </c>
      <c r="AX258" s="48"/>
      <c r="AY258" s="48"/>
      <c r="AZ258" s="48"/>
      <c r="BA258" s="48"/>
      <c r="BB258" s="48"/>
      <c r="BC258" s="1219">
        <f t="shared" si="268"/>
        <v>50</v>
      </c>
      <c r="BD258" s="1249">
        <f>+P258</f>
        <v>0</v>
      </c>
      <c r="BE258" s="308">
        <f t="shared" si="298"/>
        <v>0</v>
      </c>
      <c r="BF258" s="48"/>
      <c r="BG258" s="48"/>
      <c r="BH258" s="48"/>
      <c r="BI258" s="48"/>
      <c r="BJ258" s="48"/>
      <c r="BK258" s="48"/>
      <c r="BL258" s="1219">
        <f t="shared" si="269"/>
        <v>50</v>
      </c>
      <c r="BM258" s="1252">
        <f>+Q258</f>
        <v>0</v>
      </c>
      <c r="BN258" s="308">
        <f t="shared" si="299"/>
        <v>0</v>
      </c>
      <c r="BO258" s="48"/>
      <c r="BP258" s="48"/>
      <c r="BQ258" s="48"/>
      <c r="BR258" s="48"/>
      <c r="BS258" s="48"/>
      <c r="BT258" s="48"/>
      <c r="BU258" s="1204"/>
      <c r="BV258" s="1205"/>
      <c r="BW258" s="1205"/>
      <c r="BX258" s="1205"/>
      <c r="BY258" s="1205"/>
      <c r="BZ258" s="1205"/>
      <c r="CA258" s="1205"/>
      <c r="CB258" s="1205"/>
      <c r="CC258" s="1206"/>
    </row>
    <row r="259" spans="1:81" s="58" customFormat="1" ht="40.15" customHeight="1" x14ac:dyDescent="0.25">
      <c r="A259" s="37"/>
      <c r="B259" s="1321"/>
      <c r="C259" s="1315"/>
      <c r="D259" s="1097"/>
      <c r="E259" s="1094"/>
      <c r="F259" s="1094"/>
      <c r="G259" s="1094"/>
      <c r="H259" s="1094"/>
      <c r="I259" s="1094"/>
      <c r="J259" s="1220"/>
      <c r="K259" s="1217"/>
      <c r="L259" s="1223"/>
      <c r="M259" s="1226"/>
      <c r="N259" s="1229"/>
      <c r="O259" s="1232"/>
      <c r="P259" s="1235"/>
      <c r="Q259" s="1238"/>
      <c r="R259" s="1220"/>
      <c r="S259" s="41" t="s">
        <v>4269</v>
      </c>
      <c r="T259" s="241" t="s">
        <v>3834</v>
      </c>
      <c r="U259" s="241" t="s">
        <v>3839</v>
      </c>
      <c r="V259" s="241" t="s">
        <v>3843</v>
      </c>
      <c r="W259" s="41" t="s">
        <v>4277</v>
      </c>
      <c r="X259" s="334" t="s">
        <v>4278</v>
      </c>
      <c r="Y259" s="334" t="s">
        <v>4279</v>
      </c>
      <c r="Z259" s="300"/>
      <c r="AA259" s="300"/>
      <c r="AB259" s="1220"/>
      <c r="AC259" s="1241"/>
      <c r="AD259" s="301"/>
      <c r="AE259" s="301"/>
      <c r="AF259" s="301"/>
      <c r="AG259" s="301"/>
      <c r="AH259" s="301"/>
      <c r="AI259" s="301"/>
      <c r="AJ259" s="301"/>
      <c r="AK259" s="1220"/>
      <c r="AL259" s="1244"/>
      <c r="AM259" s="301"/>
      <c r="AN259" s="312"/>
      <c r="AO259" s="312"/>
      <c r="AP259" s="312"/>
      <c r="AQ259" s="312"/>
      <c r="AR259" s="312"/>
      <c r="AS259" s="312"/>
      <c r="AT259" s="1220"/>
      <c r="AU259" s="1247"/>
      <c r="AV259" s="301"/>
      <c r="AW259" s="312"/>
      <c r="AX259" s="312"/>
      <c r="AY259" s="312"/>
      <c r="AZ259" s="312"/>
      <c r="BA259" s="312"/>
      <c r="BB259" s="312"/>
      <c r="BC259" s="1220"/>
      <c r="BD259" s="1250"/>
      <c r="BE259" s="301"/>
      <c r="BF259" s="312"/>
      <c r="BG259" s="312"/>
      <c r="BH259" s="312"/>
      <c r="BI259" s="312"/>
      <c r="BJ259" s="312"/>
      <c r="BK259" s="312"/>
      <c r="BL259" s="1220"/>
      <c r="BM259" s="1253"/>
      <c r="BN259" s="301"/>
      <c r="BO259" s="312"/>
      <c r="BP259" s="312"/>
      <c r="BQ259" s="312"/>
      <c r="BR259" s="312"/>
      <c r="BS259" s="312"/>
      <c r="BT259" s="312"/>
      <c r="BU259" s="313"/>
      <c r="BV259" s="314"/>
      <c r="BW259" s="314"/>
      <c r="BX259" s="314"/>
      <c r="BY259" s="314"/>
      <c r="BZ259" s="314"/>
      <c r="CA259" s="314"/>
      <c r="CB259" s="314"/>
      <c r="CC259" s="315"/>
    </row>
    <row r="260" spans="1:81" s="58" customFormat="1" ht="40.15" customHeight="1" x14ac:dyDescent="0.25">
      <c r="A260" s="37"/>
      <c r="B260" s="1321"/>
      <c r="C260" s="1315"/>
      <c r="D260" s="1097"/>
      <c r="E260" s="1094"/>
      <c r="F260" s="1094"/>
      <c r="G260" s="1094"/>
      <c r="H260" s="1094"/>
      <c r="I260" s="1094"/>
      <c r="J260" s="1220"/>
      <c r="K260" s="1217"/>
      <c r="L260" s="1223"/>
      <c r="M260" s="1226"/>
      <c r="N260" s="1229"/>
      <c r="O260" s="1232"/>
      <c r="P260" s="1235"/>
      <c r="Q260" s="1238"/>
      <c r="R260" s="1220"/>
      <c r="S260" s="41" t="s">
        <v>4280</v>
      </c>
      <c r="T260" s="241" t="s">
        <v>3834</v>
      </c>
      <c r="U260" s="241" t="s">
        <v>3839</v>
      </c>
      <c r="V260" s="241" t="s">
        <v>3843</v>
      </c>
      <c r="W260" s="41" t="s">
        <v>4281</v>
      </c>
      <c r="X260" s="334">
        <v>44655</v>
      </c>
      <c r="Y260" s="334" t="s">
        <v>4279</v>
      </c>
      <c r="Z260" s="34"/>
      <c r="AA260" s="34"/>
      <c r="AB260" s="1220"/>
      <c r="AC260" s="1241"/>
      <c r="AD260" s="303">
        <f t="shared" si="291"/>
        <v>0</v>
      </c>
      <c r="AE260" s="303">
        <f t="shared" si="290"/>
        <v>0</v>
      </c>
      <c r="AF260" s="303">
        <f t="shared" si="290"/>
        <v>0</v>
      </c>
      <c r="AG260" s="303">
        <f t="shared" si="290"/>
        <v>0</v>
      </c>
      <c r="AH260" s="303">
        <f t="shared" si="290"/>
        <v>0</v>
      </c>
      <c r="AI260" s="303">
        <f t="shared" si="290"/>
        <v>0</v>
      </c>
      <c r="AJ260" s="303">
        <f t="shared" si="290"/>
        <v>0</v>
      </c>
      <c r="AK260" s="1220"/>
      <c r="AL260" s="1244"/>
      <c r="AM260" s="303">
        <f t="shared" si="296"/>
        <v>0</v>
      </c>
      <c r="AN260" s="311"/>
      <c r="AO260" s="311"/>
      <c r="AP260" s="311"/>
      <c r="AQ260" s="311"/>
      <c r="AR260" s="311"/>
      <c r="AS260" s="311"/>
      <c r="AT260" s="1220"/>
      <c r="AU260" s="1247"/>
      <c r="AV260" s="303">
        <f t="shared" si="297"/>
        <v>0</v>
      </c>
      <c r="AW260" s="311"/>
      <c r="AX260" s="311"/>
      <c r="AY260" s="311"/>
      <c r="AZ260" s="311"/>
      <c r="BA260" s="311"/>
      <c r="BB260" s="311"/>
      <c r="BC260" s="1220"/>
      <c r="BD260" s="1250"/>
      <c r="BE260" s="303">
        <f t="shared" si="298"/>
        <v>0</v>
      </c>
      <c r="BF260" s="311"/>
      <c r="BG260" s="311"/>
      <c r="BH260" s="311"/>
      <c r="BI260" s="311"/>
      <c r="BJ260" s="311"/>
      <c r="BK260" s="311"/>
      <c r="BL260" s="1220"/>
      <c r="BM260" s="1253"/>
      <c r="BN260" s="303">
        <f t="shared" si="299"/>
        <v>0</v>
      </c>
      <c r="BO260" s="311"/>
      <c r="BP260" s="311"/>
      <c r="BQ260" s="311"/>
      <c r="BR260" s="311"/>
      <c r="BS260" s="311"/>
      <c r="BT260" s="311"/>
      <c r="BU260" s="1207"/>
      <c r="BV260" s="1208"/>
      <c r="BW260" s="1208"/>
      <c r="BX260" s="1208"/>
      <c r="BY260" s="1208"/>
      <c r="BZ260" s="1208"/>
      <c r="CA260" s="1208"/>
      <c r="CB260" s="1208"/>
      <c r="CC260" s="1209"/>
    </row>
    <row r="261" spans="1:81" s="58" customFormat="1" ht="40.15" customHeight="1" x14ac:dyDescent="0.25">
      <c r="A261" s="37"/>
      <c r="B261" s="1321"/>
      <c r="C261" s="1315"/>
      <c r="D261" s="1097"/>
      <c r="E261" s="1094"/>
      <c r="F261" s="1094"/>
      <c r="G261" s="1094"/>
      <c r="H261" s="1094"/>
      <c r="I261" s="1094"/>
      <c r="J261" s="1220"/>
      <c r="K261" s="1217"/>
      <c r="L261" s="1223"/>
      <c r="M261" s="1226"/>
      <c r="N261" s="1229"/>
      <c r="O261" s="1232"/>
      <c r="P261" s="1235"/>
      <c r="Q261" s="1238"/>
      <c r="R261" s="1220"/>
      <c r="S261" s="41" t="s">
        <v>4282</v>
      </c>
      <c r="T261" s="241" t="s">
        <v>3833</v>
      </c>
      <c r="U261" s="241" t="s">
        <v>3839</v>
      </c>
      <c r="V261" s="241" t="s">
        <v>3842</v>
      </c>
      <c r="W261" s="41" t="s">
        <v>4277</v>
      </c>
      <c r="X261" s="334">
        <v>44655</v>
      </c>
      <c r="Y261" s="334" t="s">
        <v>4279</v>
      </c>
      <c r="Z261" s="34"/>
      <c r="AA261" s="34"/>
      <c r="AB261" s="1220"/>
      <c r="AC261" s="1241"/>
      <c r="AD261" s="303">
        <f t="shared" si="291"/>
        <v>0</v>
      </c>
      <c r="AE261" s="303">
        <f t="shared" si="290"/>
        <v>0</v>
      </c>
      <c r="AF261" s="303">
        <f t="shared" si="290"/>
        <v>0</v>
      </c>
      <c r="AG261" s="303">
        <f t="shared" si="290"/>
        <v>0</v>
      </c>
      <c r="AH261" s="303">
        <f t="shared" si="290"/>
        <v>0</v>
      </c>
      <c r="AI261" s="303">
        <f t="shared" si="290"/>
        <v>0</v>
      </c>
      <c r="AJ261" s="303">
        <f t="shared" si="290"/>
        <v>0</v>
      </c>
      <c r="AK261" s="1220"/>
      <c r="AL261" s="1244"/>
      <c r="AM261" s="303">
        <f t="shared" si="296"/>
        <v>0</v>
      </c>
      <c r="AN261" s="311"/>
      <c r="AO261" s="311"/>
      <c r="AP261" s="311"/>
      <c r="AQ261" s="311"/>
      <c r="AR261" s="311"/>
      <c r="AS261" s="311"/>
      <c r="AT261" s="1220"/>
      <c r="AU261" s="1247"/>
      <c r="AV261" s="303">
        <f t="shared" si="297"/>
        <v>0</v>
      </c>
      <c r="AW261" s="311"/>
      <c r="AX261" s="311"/>
      <c r="AY261" s="311"/>
      <c r="AZ261" s="311"/>
      <c r="BA261" s="311"/>
      <c r="BB261" s="311"/>
      <c r="BC261" s="1220"/>
      <c r="BD261" s="1250"/>
      <c r="BE261" s="303">
        <f t="shared" si="298"/>
        <v>0</v>
      </c>
      <c r="BF261" s="311"/>
      <c r="BG261" s="311"/>
      <c r="BH261" s="311"/>
      <c r="BI261" s="311"/>
      <c r="BJ261" s="311"/>
      <c r="BK261" s="311"/>
      <c r="BL261" s="1220"/>
      <c r="BM261" s="1253"/>
      <c r="BN261" s="303">
        <f t="shared" si="299"/>
        <v>0</v>
      </c>
      <c r="BO261" s="311"/>
      <c r="BP261" s="311"/>
      <c r="BQ261" s="311"/>
      <c r="BR261" s="311"/>
      <c r="BS261" s="311"/>
      <c r="BT261" s="311"/>
      <c r="BU261" s="1207"/>
      <c r="BV261" s="1208"/>
      <c r="BW261" s="1208"/>
      <c r="BX261" s="1208"/>
      <c r="BY261" s="1208"/>
      <c r="BZ261" s="1208"/>
      <c r="CA261" s="1208"/>
      <c r="CB261" s="1208"/>
      <c r="CC261" s="1209"/>
    </row>
    <row r="262" spans="1:81" s="58" customFormat="1" ht="40.15" customHeight="1" thickBot="1" x14ac:dyDescent="0.3">
      <c r="A262" s="37"/>
      <c r="B262" s="1321"/>
      <c r="C262" s="1315"/>
      <c r="D262" s="1098"/>
      <c r="E262" s="1095"/>
      <c r="F262" s="1095"/>
      <c r="G262" s="1095"/>
      <c r="H262" s="1095"/>
      <c r="I262" s="1095"/>
      <c r="J262" s="1221"/>
      <c r="K262" s="1218"/>
      <c r="L262" s="1224"/>
      <c r="M262" s="1227"/>
      <c r="N262" s="1230"/>
      <c r="O262" s="1233"/>
      <c r="P262" s="1236"/>
      <c r="Q262" s="1239"/>
      <c r="R262" s="1221"/>
      <c r="S262" s="41" t="s">
        <v>4283</v>
      </c>
      <c r="T262" s="241" t="s">
        <v>3834</v>
      </c>
      <c r="U262" s="241" t="s">
        <v>3839</v>
      </c>
      <c r="V262" s="241" t="s">
        <v>3843</v>
      </c>
      <c r="W262" s="343" t="s">
        <v>4277</v>
      </c>
      <c r="X262" s="334">
        <v>44655</v>
      </c>
      <c r="Y262" s="334" t="s">
        <v>4279</v>
      </c>
      <c r="Z262" s="305"/>
      <c r="AA262" s="305"/>
      <c r="AB262" s="1221"/>
      <c r="AC262" s="1242"/>
      <c r="AD262" s="306">
        <f t="shared" si="291"/>
        <v>0</v>
      </c>
      <c r="AE262" s="306">
        <f t="shared" si="290"/>
        <v>0</v>
      </c>
      <c r="AF262" s="306">
        <f t="shared" si="290"/>
        <v>0</v>
      </c>
      <c r="AG262" s="306">
        <f t="shared" si="290"/>
        <v>0</v>
      </c>
      <c r="AH262" s="306">
        <f t="shared" si="290"/>
        <v>0</v>
      </c>
      <c r="AI262" s="306">
        <f t="shared" si="290"/>
        <v>0</v>
      </c>
      <c r="AJ262" s="306">
        <f t="shared" si="290"/>
        <v>0</v>
      </c>
      <c r="AK262" s="1221"/>
      <c r="AL262" s="1245"/>
      <c r="AM262" s="306">
        <f t="shared" si="296"/>
        <v>0</v>
      </c>
      <c r="AN262" s="50"/>
      <c r="AO262" s="50"/>
      <c r="AP262" s="50"/>
      <c r="AQ262" s="50"/>
      <c r="AR262" s="50"/>
      <c r="AS262" s="50"/>
      <c r="AT262" s="1221"/>
      <c r="AU262" s="1248"/>
      <c r="AV262" s="306">
        <f t="shared" si="297"/>
        <v>0</v>
      </c>
      <c r="AW262" s="50"/>
      <c r="AX262" s="50"/>
      <c r="AY262" s="50"/>
      <c r="AZ262" s="50"/>
      <c r="BA262" s="50"/>
      <c r="BB262" s="50"/>
      <c r="BC262" s="1221"/>
      <c r="BD262" s="1251"/>
      <c r="BE262" s="306">
        <f t="shared" si="298"/>
        <v>0</v>
      </c>
      <c r="BF262" s="50"/>
      <c r="BG262" s="50"/>
      <c r="BH262" s="50"/>
      <c r="BI262" s="50"/>
      <c r="BJ262" s="50"/>
      <c r="BK262" s="50"/>
      <c r="BL262" s="1221"/>
      <c r="BM262" s="1254"/>
      <c r="BN262" s="306">
        <f t="shared" si="299"/>
        <v>0</v>
      </c>
      <c r="BO262" s="50"/>
      <c r="BP262" s="50"/>
      <c r="BQ262" s="50"/>
      <c r="BR262" s="50"/>
      <c r="BS262" s="50"/>
      <c r="BT262" s="50"/>
      <c r="BU262" s="1210"/>
      <c r="BV262" s="1211"/>
      <c r="BW262" s="1211"/>
      <c r="BX262" s="1211"/>
      <c r="BY262" s="1211"/>
      <c r="BZ262" s="1211"/>
      <c r="CA262" s="1211"/>
      <c r="CB262" s="1211"/>
      <c r="CC262" s="1212"/>
    </row>
    <row r="263" spans="1:81" s="58" customFormat="1" ht="40.15" customHeight="1" thickTop="1" x14ac:dyDescent="0.25">
      <c r="A263" s="37"/>
      <c r="B263" s="1321"/>
      <c r="C263" s="1315"/>
      <c r="D263" s="1096">
        <v>2201</v>
      </c>
      <c r="E263" s="1093" t="s">
        <v>3876</v>
      </c>
      <c r="F263" s="1093"/>
      <c r="G263" s="1093"/>
      <c r="H263" s="1093"/>
      <c r="I263" s="1093"/>
      <c r="J263" s="1219">
        <v>51</v>
      </c>
      <c r="K263" s="1216" t="str">
        <f>+[2]Metas!K57</f>
        <v>% de los establecimientos educativos con escuelas de padres fortalecidas mediante el acompañamiento de la Secretaría de Educación</v>
      </c>
      <c r="L263" s="1222">
        <v>15</v>
      </c>
      <c r="M263" s="1225">
        <v>15</v>
      </c>
      <c r="N263" s="1228"/>
      <c r="O263" s="1231"/>
      <c r="P263" s="1234">
        <v>15</v>
      </c>
      <c r="Q263" s="1237"/>
      <c r="R263" s="1219">
        <f t="shared" ref="R263" si="302">+$J263</f>
        <v>51</v>
      </c>
      <c r="S263" s="341" t="s">
        <v>4284</v>
      </c>
      <c r="T263" s="241" t="s">
        <v>3833</v>
      </c>
      <c r="U263" s="241" t="s">
        <v>3839</v>
      </c>
      <c r="V263" s="241" t="s">
        <v>3842</v>
      </c>
      <c r="W263" s="336" t="s">
        <v>4264</v>
      </c>
      <c r="X263" s="334">
        <v>44621</v>
      </c>
      <c r="Y263" s="334">
        <v>44638</v>
      </c>
      <c r="Z263" s="307"/>
      <c r="AA263" s="307"/>
      <c r="AB263" s="1219">
        <f t="shared" si="264"/>
        <v>51</v>
      </c>
      <c r="AC263" s="1240">
        <f t="shared" ref="AC263" si="303">+L263</f>
        <v>15</v>
      </c>
      <c r="AD263" s="308">
        <v>150</v>
      </c>
      <c r="AE263" s="308">
        <v>150</v>
      </c>
      <c r="AF263" s="308">
        <f t="shared" si="290"/>
        <v>0</v>
      </c>
      <c r="AG263" s="308">
        <f t="shared" si="290"/>
        <v>0</v>
      </c>
      <c r="AH263" s="308">
        <f t="shared" si="290"/>
        <v>0</v>
      </c>
      <c r="AI263" s="308">
        <f t="shared" si="290"/>
        <v>0</v>
      </c>
      <c r="AJ263" s="308">
        <f t="shared" si="290"/>
        <v>0</v>
      </c>
      <c r="AK263" s="1219">
        <f t="shared" si="266"/>
        <v>51</v>
      </c>
      <c r="AL263" s="1243">
        <f>+N263</f>
        <v>0</v>
      </c>
      <c r="AM263" s="308"/>
      <c r="AN263" s="48"/>
      <c r="AO263" s="48"/>
      <c r="AP263" s="48"/>
      <c r="AQ263" s="48"/>
      <c r="AR263" s="48"/>
      <c r="AS263" s="48"/>
      <c r="AT263" s="1219">
        <f t="shared" si="267"/>
        <v>51</v>
      </c>
      <c r="AU263" s="1246">
        <f>+O263</f>
        <v>0</v>
      </c>
      <c r="AV263" s="308"/>
      <c r="AW263" s="48"/>
      <c r="AX263" s="48"/>
      <c r="AY263" s="48"/>
      <c r="AZ263" s="48"/>
      <c r="BA263" s="48"/>
      <c r="BB263" s="48"/>
      <c r="BC263" s="1219">
        <f t="shared" si="268"/>
        <v>51</v>
      </c>
      <c r="BD263" s="1249">
        <f>+P263</f>
        <v>15</v>
      </c>
      <c r="BE263" s="308">
        <v>50</v>
      </c>
      <c r="BF263" s="48">
        <v>50</v>
      </c>
      <c r="BG263" s="48"/>
      <c r="BH263" s="48"/>
      <c r="BI263" s="48"/>
      <c r="BJ263" s="48"/>
      <c r="BK263" s="48"/>
      <c r="BL263" s="1219">
        <f t="shared" si="269"/>
        <v>51</v>
      </c>
      <c r="BM263" s="1252">
        <f>+Q263</f>
        <v>0</v>
      </c>
      <c r="BN263" s="308">
        <v>50</v>
      </c>
      <c r="BO263" s="48">
        <v>50</v>
      </c>
      <c r="BP263" s="48"/>
      <c r="BQ263" s="48"/>
      <c r="BR263" s="48"/>
      <c r="BS263" s="48"/>
      <c r="BT263" s="48"/>
      <c r="BU263" s="1204"/>
      <c r="BV263" s="1205"/>
      <c r="BW263" s="1205"/>
      <c r="BX263" s="1205"/>
      <c r="BY263" s="1205"/>
      <c r="BZ263" s="1205"/>
      <c r="CA263" s="1205"/>
      <c r="CB263" s="1205"/>
      <c r="CC263" s="1206"/>
    </row>
    <row r="264" spans="1:81" s="58" customFormat="1" ht="40.15" customHeight="1" x14ac:dyDescent="0.25">
      <c r="A264" s="37"/>
      <c r="B264" s="1321"/>
      <c r="C264" s="1315"/>
      <c r="D264" s="1097"/>
      <c r="E264" s="1094"/>
      <c r="F264" s="1094"/>
      <c r="G264" s="1094"/>
      <c r="H264" s="1094"/>
      <c r="I264" s="1094"/>
      <c r="J264" s="1220"/>
      <c r="K264" s="1217"/>
      <c r="L264" s="1223"/>
      <c r="M264" s="1226"/>
      <c r="N264" s="1229"/>
      <c r="O264" s="1232"/>
      <c r="P264" s="1235"/>
      <c r="Q264" s="1238"/>
      <c r="R264" s="1220"/>
      <c r="S264" s="336" t="s">
        <v>4266</v>
      </c>
      <c r="T264" s="241" t="s">
        <v>3834</v>
      </c>
      <c r="U264" s="241" t="s">
        <v>3839</v>
      </c>
      <c r="V264" s="241" t="s">
        <v>3843</v>
      </c>
      <c r="W264" s="336" t="s">
        <v>4267</v>
      </c>
      <c r="X264" s="334">
        <v>44621</v>
      </c>
      <c r="Y264" s="334">
        <v>44638</v>
      </c>
      <c r="Z264" s="300"/>
      <c r="AA264" s="300"/>
      <c r="AB264" s="1220"/>
      <c r="AC264" s="1241"/>
      <c r="AD264" s="301"/>
      <c r="AE264" s="301"/>
      <c r="AF264" s="301"/>
      <c r="AG264" s="301"/>
      <c r="AH264" s="301"/>
      <c r="AI264" s="301"/>
      <c r="AJ264" s="301"/>
      <c r="AK264" s="1220"/>
      <c r="AL264" s="1244"/>
      <c r="AM264" s="301"/>
      <c r="AN264" s="312"/>
      <c r="AO264" s="312"/>
      <c r="AP264" s="312"/>
      <c r="AQ264" s="312"/>
      <c r="AR264" s="312"/>
      <c r="AS264" s="312"/>
      <c r="AT264" s="1220"/>
      <c r="AU264" s="1247"/>
      <c r="AV264" s="301"/>
      <c r="AW264" s="312"/>
      <c r="AX264" s="312"/>
      <c r="AY264" s="312"/>
      <c r="AZ264" s="312"/>
      <c r="BA264" s="312"/>
      <c r="BB264" s="312"/>
      <c r="BC264" s="1220"/>
      <c r="BD264" s="1250"/>
      <c r="BE264" s="301"/>
      <c r="BF264" s="312"/>
      <c r="BG264" s="312"/>
      <c r="BH264" s="312"/>
      <c r="BI264" s="312"/>
      <c r="BJ264" s="312"/>
      <c r="BK264" s="312"/>
      <c r="BL264" s="1220"/>
      <c r="BM264" s="1253"/>
      <c r="BN264" s="301"/>
      <c r="BO264" s="312"/>
      <c r="BP264" s="312"/>
      <c r="BQ264" s="312"/>
      <c r="BR264" s="312"/>
      <c r="BS264" s="312"/>
      <c r="BT264" s="312"/>
      <c r="BU264" s="313"/>
      <c r="BV264" s="314"/>
      <c r="BW264" s="314"/>
      <c r="BX264" s="314"/>
      <c r="BY264" s="314"/>
      <c r="BZ264" s="314"/>
      <c r="CA264" s="314"/>
      <c r="CB264" s="314"/>
      <c r="CC264" s="315"/>
    </row>
    <row r="265" spans="1:81" s="58" customFormat="1" ht="40.15" customHeight="1" x14ac:dyDescent="0.25">
      <c r="A265" s="37"/>
      <c r="B265" s="1321"/>
      <c r="C265" s="1315"/>
      <c r="D265" s="1097"/>
      <c r="E265" s="1094"/>
      <c r="F265" s="1094"/>
      <c r="G265" s="1094"/>
      <c r="H265" s="1094"/>
      <c r="I265" s="1094"/>
      <c r="J265" s="1220"/>
      <c r="K265" s="1217"/>
      <c r="L265" s="1223"/>
      <c r="M265" s="1226"/>
      <c r="N265" s="1229"/>
      <c r="O265" s="1232"/>
      <c r="P265" s="1235"/>
      <c r="Q265" s="1238"/>
      <c r="R265" s="1220"/>
      <c r="S265" s="336" t="s">
        <v>4269</v>
      </c>
      <c r="T265" s="241" t="s">
        <v>3834</v>
      </c>
      <c r="U265" s="241" t="s">
        <v>3839</v>
      </c>
      <c r="V265" s="241" t="s">
        <v>3843</v>
      </c>
      <c r="W265" s="336" t="s">
        <v>4270</v>
      </c>
      <c r="X265" s="334">
        <v>44621</v>
      </c>
      <c r="Y265" s="334">
        <v>44876</v>
      </c>
      <c r="Z265" s="300"/>
      <c r="AA265" s="300"/>
      <c r="AB265" s="1220"/>
      <c r="AC265" s="1241"/>
      <c r="AD265" s="301"/>
      <c r="AE265" s="301"/>
      <c r="AF265" s="301"/>
      <c r="AG265" s="301"/>
      <c r="AH265" s="301"/>
      <c r="AI265" s="301"/>
      <c r="AJ265" s="301"/>
      <c r="AK265" s="1220"/>
      <c r="AL265" s="1244"/>
      <c r="AM265" s="301"/>
      <c r="AN265" s="312"/>
      <c r="AO265" s="312"/>
      <c r="AP265" s="312"/>
      <c r="AQ265" s="312"/>
      <c r="AR265" s="312"/>
      <c r="AS265" s="312"/>
      <c r="AT265" s="1220"/>
      <c r="AU265" s="1247"/>
      <c r="AV265" s="301"/>
      <c r="AW265" s="312"/>
      <c r="AX265" s="312"/>
      <c r="AY265" s="312"/>
      <c r="AZ265" s="312"/>
      <c r="BA265" s="312"/>
      <c r="BB265" s="312"/>
      <c r="BC265" s="1220"/>
      <c r="BD265" s="1250"/>
      <c r="BE265" s="301"/>
      <c r="BF265" s="312"/>
      <c r="BG265" s="312"/>
      <c r="BH265" s="312"/>
      <c r="BI265" s="312"/>
      <c r="BJ265" s="312"/>
      <c r="BK265" s="312"/>
      <c r="BL265" s="1220"/>
      <c r="BM265" s="1253"/>
      <c r="BN265" s="301"/>
      <c r="BO265" s="312"/>
      <c r="BP265" s="312"/>
      <c r="BQ265" s="312"/>
      <c r="BR265" s="312"/>
      <c r="BS265" s="312"/>
      <c r="BT265" s="312"/>
      <c r="BU265" s="313"/>
      <c r="BV265" s="314"/>
      <c r="BW265" s="314"/>
      <c r="BX265" s="314"/>
      <c r="BY265" s="314"/>
      <c r="BZ265" s="314"/>
      <c r="CA265" s="314"/>
      <c r="CB265" s="314"/>
      <c r="CC265" s="315"/>
    </row>
    <row r="266" spans="1:81" s="58" customFormat="1" ht="40.15" customHeight="1" x14ac:dyDescent="0.25">
      <c r="A266" s="37"/>
      <c r="B266" s="1321"/>
      <c r="C266" s="1315"/>
      <c r="D266" s="1097"/>
      <c r="E266" s="1094"/>
      <c r="F266" s="1094"/>
      <c r="G266" s="1094"/>
      <c r="H266" s="1094"/>
      <c r="I266" s="1094"/>
      <c r="J266" s="1220"/>
      <c r="K266" s="1217"/>
      <c r="L266" s="1223"/>
      <c r="M266" s="1226"/>
      <c r="N266" s="1229"/>
      <c r="O266" s="1232"/>
      <c r="P266" s="1235"/>
      <c r="Q266" s="1238"/>
      <c r="R266" s="1220"/>
      <c r="S266" s="336" t="s">
        <v>4285</v>
      </c>
      <c r="T266" s="241" t="s">
        <v>3833</v>
      </c>
      <c r="U266" s="241" t="s">
        <v>3839</v>
      </c>
      <c r="V266" s="241" t="s">
        <v>3842</v>
      </c>
      <c r="W266" s="336" t="s">
        <v>4260</v>
      </c>
      <c r="X266" s="334">
        <v>44621</v>
      </c>
      <c r="Y266" s="334">
        <v>44876</v>
      </c>
      <c r="Z266" s="34"/>
      <c r="AA266" s="34"/>
      <c r="AB266" s="1220"/>
      <c r="AC266" s="1241"/>
      <c r="AD266" s="303">
        <f t="shared" ref="AD266:AJ330" si="304">+AM266+AV266+BE266+BN266</f>
        <v>0</v>
      </c>
      <c r="AE266" s="303">
        <f t="shared" si="304"/>
        <v>0</v>
      </c>
      <c r="AF266" s="303">
        <f t="shared" si="290"/>
        <v>0</v>
      </c>
      <c r="AG266" s="303">
        <f t="shared" si="290"/>
        <v>0</v>
      </c>
      <c r="AH266" s="303">
        <f t="shared" si="290"/>
        <v>0</v>
      </c>
      <c r="AI266" s="303">
        <f t="shared" si="290"/>
        <v>0</v>
      </c>
      <c r="AJ266" s="303">
        <f t="shared" si="290"/>
        <v>0</v>
      </c>
      <c r="AK266" s="1220"/>
      <c r="AL266" s="1244"/>
      <c r="AM266" s="303">
        <f t="shared" si="296"/>
        <v>0</v>
      </c>
      <c r="AN266" s="311"/>
      <c r="AO266" s="311"/>
      <c r="AP266" s="311"/>
      <c r="AQ266" s="311"/>
      <c r="AR266" s="311"/>
      <c r="AS266" s="311"/>
      <c r="AT266" s="1220"/>
      <c r="AU266" s="1247"/>
      <c r="AV266" s="303">
        <f t="shared" si="297"/>
        <v>0</v>
      </c>
      <c r="AW266" s="311"/>
      <c r="AX266" s="311"/>
      <c r="AY266" s="311"/>
      <c r="AZ266" s="311"/>
      <c r="BA266" s="311"/>
      <c r="BB266" s="311"/>
      <c r="BC266" s="1220"/>
      <c r="BD266" s="1250"/>
      <c r="BE266" s="303">
        <f t="shared" si="298"/>
        <v>0</v>
      </c>
      <c r="BF266" s="311"/>
      <c r="BG266" s="311"/>
      <c r="BH266" s="311"/>
      <c r="BI266" s="311"/>
      <c r="BJ266" s="311"/>
      <c r="BK266" s="311"/>
      <c r="BL266" s="1220"/>
      <c r="BM266" s="1253"/>
      <c r="BN266" s="303">
        <f t="shared" si="299"/>
        <v>0</v>
      </c>
      <c r="BO266" s="311"/>
      <c r="BP266" s="311"/>
      <c r="BQ266" s="311"/>
      <c r="BR266" s="311"/>
      <c r="BS266" s="311"/>
      <c r="BT266" s="311"/>
      <c r="BU266" s="1207"/>
      <c r="BV266" s="1208"/>
      <c r="BW266" s="1208"/>
      <c r="BX266" s="1208"/>
      <c r="BY266" s="1208"/>
      <c r="BZ266" s="1208"/>
      <c r="CA266" s="1208"/>
      <c r="CB266" s="1208"/>
      <c r="CC266" s="1209"/>
    </row>
    <row r="267" spans="1:81" s="58" customFormat="1" ht="40.15" customHeight="1" x14ac:dyDescent="0.25">
      <c r="A267" s="37"/>
      <c r="B267" s="1321"/>
      <c r="C267" s="1315"/>
      <c r="D267" s="1097"/>
      <c r="E267" s="1094"/>
      <c r="F267" s="1094"/>
      <c r="G267" s="1094"/>
      <c r="H267" s="1094"/>
      <c r="I267" s="1094"/>
      <c r="J267" s="1220"/>
      <c r="K267" s="1217"/>
      <c r="L267" s="1223"/>
      <c r="M267" s="1226"/>
      <c r="N267" s="1229"/>
      <c r="O267" s="1232"/>
      <c r="P267" s="1235"/>
      <c r="Q267" s="1238"/>
      <c r="R267" s="1220"/>
      <c r="S267" s="336" t="s">
        <v>4286</v>
      </c>
      <c r="T267" s="241" t="s">
        <v>3834</v>
      </c>
      <c r="U267" s="241" t="s">
        <v>3839</v>
      </c>
      <c r="V267" s="241" t="s">
        <v>3843</v>
      </c>
      <c r="W267" s="336" t="s">
        <v>4262</v>
      </c>
      <c r="X267" s="334">
        <v>44621</v>
      </c>
      <c r="Y267" s="334">
        <v>44876</v>
      </c>
      <c r="Z267" s="34"/>
      <c r="AA267" s="34"/>
      <c r="AB267" s="1220"/>
      <c r="AC267" s="1241"/>
      <c r="AD267" s="303">
        <f t="shared" si="304"/>
        <v>0</v>
      </c>
      <c r="AE267" s="303">
        <f t="shared" si="304"/>
        <v>0</v>
      </c>
      <c r="AF267" s="303">
        <f t="shared" si="290"/>
        <v>0</v>
      </c>
      <c r="AG267" s="303">
        <f t="shared" si="290"/>
        <v>0</v>
      </c>
      <c r="AH267" s="303">
        <f t="shared" si="290"/>
        <v>0</v>
      </c>
      <c r="AI267" s="303">
        <f t="shared" si="290"/>
        <v>0</v>
      </c>
      <c r="AJ267" s="303">
        <f t="shared" si="290"/>
        <v>0</v>
      </c>
      <c r="AK267" s="1220"/>
      <c r="AL267" s="1244"/>
      <c r="AM267" s="303">
        <f t="shared" si="296"/>
        <v>0</v>
      </c>
      <c r="AN267" s="311"/>
      <c r="AO267" s="311"/>
      <c r="AP267" s="311"/>
      <c r="AQ267" s="311"/>
      <c r="AR267" s="311"/>
      <c r="AS267" s="311"/>
      <c r="AT267" s="1220"/>
      <c r="AU267" s="1247"/>
      <c r="AV267" s="303">
        <f t="shared" si="297"/>
        <v>0</v>
      </c>
      <c r="AW267" s="311"/>
      <c r="AX267" s="311"/>
      <c r="AY267" s="311"/>
      <c r="AZ267" s="311"/>
      <c r="BA267" s="311"/>
      <c r="BB267" s="311"/>
      <c r="BC267" s="1220"/>
      <c r="BD267" s="1250"/>
      <c r="BE267" s="303">
        <f t="shared" si="298"/>
        <v>0</v>
      </c>
      <c r="BF267" s="311"/>
      <c r="BG267" s="311"/>
      <c r="BH267" s="311"/>
      <c r="BI267" s="311"/>
      <c r="BJ267" s="311"/>
      <c r="BK267" s="311"/>
      <c r="BL267" s="1220"/>
      <c r="BM267" s="1253"/>
      <c r="BN267" s="303">
        <f t="shared" si="299"/>
        <v>0</v>
      </c>
      <c r="BO267" s="311"/>
      <c r="BP267" s="311"/>
      <c r="BQ267" s="311"/>
      <c r="BR267" s="311"/>
      <c r="BS267" s="311"/>
      <c r="BT267" s="311"/>
      <c r="BU267" s="1207"/>
      <c r="BV267" s="1208"/>
      <c r="BW267" s="1208"/>
      <c r="BX267" s="1208"/>
      <c r="BY267" s="1208"/>
      <c r="BZ267" s="1208"/>
      <c r="CA267" s="1208"/>
      <c r="CB267" s="1208"/>
      <c r="CC267" s="1209"/>
    </row>
    <row r="268" spans="1:81" s="58" customFormat="1" ht="40.15" customHeight="1" thickBot="1" x14ac:dyDescent="0.3">
      <c r="A268" s="37"/>
      <c r="B268" s="1321"/>
      <c r="C268" s="1316"/>
      <c r="D268" s="1098"/>
      <c r="E268" s="1095"/>
      <c r="F268" s="1095"/>
      <c r="G268" s="1095"/>
      <c r="H268" s="1095"/>
      <c r="I268" s="1095"/>
      <c r="J268" s="1221"/>
      <c r="K268" s="1218"/>
      <c r="L268" s="1224"/>
      <c r="M268" s="1227"/>
      <c r="N268" s="1230"/>
      <c r="O268" s="1233"/>
      <c r="P268" s="1236"/>
      <c r="Q268" s="1239"/>
      <c r="R268" s="1221"/>
      <c r="S268" s="336" t="s">
        <v>4127</v>
      </c>
      <c r="T268" s="241" t="s">
        <v>3834</v>
      </c>
      <c r="U268" s="241" t="s">
        <v>3839</v>
      </c>
      <c r="V268" s="241" t="s">
        <v>3843</v>
      </c>
      <c r="W268" s="336" t="s">
        <v>4128</v>
      </c>
      <c r="X268" s="334">
        <v>44900</v>
      </c>
      <c r="Y268" s="334">
        <v>44911</v>
      </c>
      <c r="Z268" s="305"/>
      <c r="AA268" s="305"/>
      <c r="AB268" s="1221"/>
      <c r="AC268" s="1242"/>
      <c r="AD268" s="306">
        <f t="shared" si="304"/>
        <v>0</v>
      </c>
      <c r="AE268" s="306">
        <f t="shared" si="304"/>
        <v>0</v>
      </c>
      <c r="AF268" s="306">
        <f t="shared" si="290"/>
        <v>0</v>
      </c>
      <c r="AG268" s="306">
        <f t="shared" si="290"/>
        <v>0</v>
      </c>
      <c r="AH268" s="306">
        <f t="shared" si="290"/>
        <v>0</v>
      </c>
      <c r="AI268" s="306">
        <f t="shared" si="290"/>
        <v>0</v>
      </c>
      <c r="AJ268" s="306">
        <f t="shared" si="290"/>
        <v>0</v>
      </c>
      <c r="AK268" s="1221"/>
      <c r="AL268" s="1245"/>
      <c r="AM268" s="306">
        <f t="shared" si="296"/>
        <v>0</v>
      </c>
      <c r="AN268" s="50"/>
      <c r="AO268" s="50"/>
      <c r="AP268" s="50"/>
      <c r="AQ268" s="50"/>
      <c r="AR268" s="50"/>
      <c r="AS268" s="50"/>
      <c r="AT268" s="1221"/>
      <c r="AU268" s="1248"/>
      <c r="AV268" s="306">
        <f t="shared" si="297"/>
        <v>0</v>
      </c>
      <c r="AW268" s="50"/>
      <c r="AX268" s="50"/>
      <c r="AY268" s="50"/>
      <c r="AZ268" s="50"/>
      <c r="BA268" s="50"/>
      <c r="BB268" s="50"/>
      <c r="BC268" s="1221"/>
      <c r="BD268" s="1251"/>
      <c r="BE268" s="306">
        <f t="shared" si="298"/>
        <v>0</v>
      </c>
      <c r="BF268" s="50"/>
      <c r="BG268" s="50"/>
      <c r="BH268" s="50"/>
      <c r="BI268" s="50"/>
      <c r="BJ268" s="50"/>
      <c r="BK268" s="50"/>
      <c r="BL268" s="1221"/>
      <c r="BM268" s="1254"/>
      <c r="BN268" s="306">
        <f t="shared" si="299"/>
        <v>0</v>
      </c>
      <c r="BO268" s="50"/>
      <c r="BP268" s="50"/>
      <c r="BQ268" s="50"/>
      <c r="BR268" s="50"/>
      <c r="BS268" s="50"/>
      <c r="BT268" s="50"/>
      <c r="BU268" s="1210"/>
      <c r="BV268" s="1211"/>
      <c r="BW268" s="1211"/>
      <c r="BX268" s="1211"/>
      <c r="BY268" s="1211"/>
      <c r="BZ268" s="1211"/>
      <c r="CA268" s="1211"/>
      <c r="CB268" s="1211"/>
      <c r="CC268" s="1212"/>
    </row>
    <row r="269" spans="1:81" s="58" customFormat="1" ht="40.15" customHeight="1" thickTop="1" x14ac:dyDescent="0.25">
      <c r="A269" s="37"/>
      <c r="B269" s="1321"/>
      <c r="C269" s="1314" t="s">
        <v>92</v>
      </c>
      <c r="D269" s="1096">
        <v>2201</v>
      </c>
      <c r="E269" s="1093" t="s">
        <v>3876</v>
      </c>
      <c r="F269" s="1093"/>
      <c r="G269" s="1093"/>
      <c r="H269" s="1093"/>
      <c r="I269" s="1093"/>
      <c r="J269" s="1219">
        <v>52</v>
      </c>
      <c r="K269" s="1216" t="str">
        <f>+[2]Metas!K58</f>
        <v>% de establecimientos educativos con directivos docentes formados en Gestión escolar y liderazgo educativo</v>
      </c>
      <c r="L269" s="1222">
        <v>100</v>
      </c>
      <c r="M269" s="1225">
        <v>100</v>
      </c>
      <c r="N269" s="1228"/>
      <c r="O269" s="1231"/>
      <c r="P269" s="1234"/>
      <c r="Q269" s="1237">
        <v>100</v>
      </c>
      <c r="R269" s="1219">
        <f t="shared" ref="R269" si="305">+$J269</f>
        <v>52</v>
      </c>
      <c r="S269" s="41" t="s">
        <v>3961</v>
      </c>
      <c r="T269" s="241" t="s">
        <v>3834</v>
      </c>
      <c r="U269" s="241" t="s">
        <v>3839</v>
      </c>
      <c r="V269" s="241" t="s">
        <v>3843</v>
      </c>
      <c r="W269" s="41" t="s">
        <v>4123</v>
      </c>
      <c r="X269" s="34">
        <v>44621</v>
      </c>
      <c r="Y269" s="34">
        <v>44651</v>
      </c>
      <c r="Z269" s="307"/>
      <c r="AA269" s="307"/>
      <c r="AB269" s="1219">
        <f t="shared" si="264"/>
        <v>52</v>
      </c>
      <c r="AC269" s="1240">
        <f t="shared" ref="AC269" si="306">+L269</f>
        <v>100</v>
      </c>
      <c r="AD269" s="308">
        <v>25</v>
      </c>
      <c r="AE269" s="308">
        <v>25</v>
      </c>
      <c r="AF269" s="308">
        <f t="shared" si="290"/>
        <v>0</v>
      </c>
      <c r="AG269" s="308">
        <f t="shared" si="290"/>
        <v>0</v>
      </c>
      <c r="AH269" s="308">
        <f t="shared" si="290"/>
        <v>0</v>
      </c>
      <c r="AI269" s="308">
        <f t="shared" si="290"/>
        <v>0</v>
      </c>
      <c r="AJ269" s="308">
        <f t="shared" si="290"/>
        <v>0</v>
      </c>
      <c r="AK269" s="1219">
        <f t="shared" si="266"/>
        <v>52</v>
      </c>
      <c r="AL269" s="1243">
        <f>+N269</f>
        <v>0</v>
      </c>
      <c r="AM269" s="308">
        <f t="shared" si="296"/>
        <v>0</v>
      </c>
      <c r="AN269" s="48"/>
      <c r="AO269" s="48"/>
      <c r="AP269" s="48"/>
      <c r="AQ269" s="48"/>
      <c r="AR269" s="48"/>
      <c r="AS269" s="48"/>
      <c r="AT269" s="1219">
        <f t="shared" si="267"/>
        <v>52</v>
      </c>
      <c r="AU269" s="1246">
        <f>+O269</f>
        <v>0</v>
      </c>
      <c r="AV269" s="308">
        <f t="shared" si="297"/>
        <v>0</v>
      </c>
      <c r="AW269" s="48"/>
      <c r="AX269" s="48"/>
      <c r="AY269" s="48"/>
      <c r="AZ269" s="48"/>
      <c r="BA269" s="48"/>
      <c r="BB269" s="48"/>
      <c r="BC269" s="1219">
        <f t="shared" si="268"/>
        <v>52</v>
      </c>
      <c r="BD269" s="1249">
        <f>+P269</f>
        <v>0</v>
      </c>
      <c r="BE269" s="308">
        <f t="shared" si="298"/>
        <v>0</v>
      </c>
      <c r="BF269" s="48"/>
      <c r="BG269" s="48"/>
      <c r="BH269" s="48"/>
      <c r="BI269" s="48"/>
      <c r="BJ269" s="48"/>
      <c r="BK269" s="48"/>
      <c r="BL269" s="1219">
        <f t="shared" si="269"/>
        <v>52</v>
      </c>
      <c r="BM269" s="1252">
        <f>+Q269</f>
        <v>100</v>
      </c>
      <c r="BN269" s="308">
        <v>25</v>
      </c>
      <c r="BO269" s="48">
        <v>25</v>
      </c>
      <c r="BP269" s="48"/>
      <c r="BQ269" s="48"/>
      <c r="BR269" s="48"/>
      <c r="BS269" s="48"/>
      <c r="BT269" s="48"/>
      <c r="BU269" s="1204"/>
      <c r="BV269" s="1205"/>
      <c r="BW269" s="1205"/>
      <c r="BX269" s="1205"/>
      <c r="BY269" s="1205"/>
      <c r="BZ269" s="1205"/>
      <c r="CA269" s="1205"/>
      <c r="CB269" s="1205"/>
      <c r="CC269" s="1206"/>
    </row>
    <row r="270" spans="1:81" s="58" customFormat="1" ht="40.15" customHeight="1" x14ac:dyDescent="0.25">
      <c r="A270" s="37"/>
      <c r="B270" s="1321"/>
      <c r="C270" s="1315"/>
      <c r="D270" s="1097"/>
      <c r="E270" s="1094"/>
      <c r="F270" s="1094"/>
      <c r="G270" s="1094"/>
      <c r="H270" s="1094"/>
      <c r="I270" s="1094"/>
      <c r="J270" s="1220"/>
      <c r="K270" s="1217"/>
      <c r="L270" s="1223"/>
      <c r="M270" s="1226"/>
      <c r="N270" s="1229"/>
      <c r="O270" s="1232"/>
      <c r="P270" s="1235"/>
      <c r="Q270" s="1238"/>
      <c r="R270" s="1220"/>
      <c r="S270" s="41" t="s">
        <v>4287</v>
      </c>
      <c r="T270" s="241" t="s">
        <v>3833</v>
      </c>
      <c r="U270" s="241" t="s">
        <v>3839</v>
      </c>
      <c r="V270" s="241" t="s">
        <v>3842</v>
      </c>
      <c r="W270" s="41" t="s">
        <v>4125</v>
      </c>
      <c r="X270" s="34">
        <v>44655</v>
      </c>
      <c r="Y270" s="34">
        <v>44895</v>
      </c>
      <c r="Z270" s="34"/>
      <c r="AA270" s="34"/>
      <c r="AB270" s="1220"/>
      <c r="AC270" s="1241"/>
      <c r="AD270" s="303">
        <f t="shared" si="304"/>
        <v>0</v>
      </c>
      <c r="AE270" s="303">
        <f t="shared" si="304"/>
        <v>0</v>
      </c>
      <c r="AF270" s="303">
        <f t="shared" si="290"/>
        <v>0</v>
      </c>
      <c r="AG270" s="303">
        <f t="shared" si="290"/>
        <v>0</v>
      </c>
      <c r="AH270" s="303">
        <f t="shared" si="290"/>
        <v>0</v>
      </c>
      <c r="AI270" s="303">
        <f t="shared" si="290"/>
        <v>0</v>
      </c>
      <c r="AJ270" s="303">
        <f t="shared" si="290"/>
        <v>0</v>
      </c>
      <c r="AK270" s="1220"/>
      <c r="AL270" s="1244"/>
      <c r="AM270" s="303">
        <f t="shared" si="296"/>
        <v>0</v>
      </c>
      <c r="AN270" s="311"/>
      <c r="AO270" s="311"/>
      <c r="AP270" s="311"/>
      <c r="AQ270" s="311"/>
      <c r="AR270" s="311"/>
      <c r="AS270" s="311"/>
      <c r="AT270" s="1220"/>
      <c r="AU270" s="1247"/>
      <c r="AV270" s="303">
        <f t="shared" si="297"/>
        <v>0</v>
      </c>
      <c r="AW270" s="311"/>
      <c r="AX270" s="311"/>
      <c r="AY270" s="311"/>
      <c r="AZ270" s="311"/>
      <c r="BA270" s="311"/>
      <c r="BB270" s="311"/>
      <c r="BC270" s="1220"/>
      <c r="BD270" s="1250"/>
      <c r="BE270" s="303">
        <f t="shared" si="298"/>
        <v>0</v>
      </c>
      <c r="BF270" s="311"/>
      <c r="BG270" s="311"/>
      <c r="BH270" s="311"/>
      <c r="BI270" s="311"/>
      <c r="BJ270" s="311"/>
      <c r="BK270" s="311"/>
      <c r="BL270" s="1220"/>
      <c r="BM270" s="1253"/>
      <c r="BN270" s="303">
        <f t="shared" si="299"/>
        <v>0</v>
      </c>
      <c r="BO270" s="311"/>
      <c r="BP270" s="311"/>
      <c r="BQ270" s="311"/>
      <c r="BR270" s="311"/>
      <c r="BS270" s="311"/>
      <c r="BT270" s="311"/>
      <c r="BU270" s="1207"/>
      <c r="BV270" s="1208"/>
      <c r="BW270" s="1208"/>
      <c r="BX270" s="1208"/>
      <c r="BY270" s="1208"/>
      <c r="BZ270" s="1208"/>
      <c r="CA270" s="1208"/>
      <c r="CB270" s="1208"/>
      <c r="CC270" s="1209"/>
    </row>
    <row r="271" spans="1:81" s="58" customFormat="1" ht="40.15" customHeight="1" x14ac:dyDescent="0.25">
      <c r="A271" s="37"/>
      <c r="B271" s="1321"/>
      <c r="C271" s="1315"/>
      <c r="D271" s="1097"/>
      <c r="E271" s="1094"/>
      <c r="F271" s="1094"/>
      <c r="G271" s="1094"/>
      <c r="H271" s="1094"/>
      <c r="I271" s="1094"/>
      <c r="J271" s="1220"/>
      <c r="K271" s="1217"/>
      <c r="L271" s="1223"/>
      <c r="M271" s="1226"/>
      <c r="N271" s="1229"/>
      <c r="O271" s="1232"/>
      <c r="P271" s="1235"/>
      <c r="Q271" s="1238"/>
      <c r="R271" s="1220"/>
      <c r="S271" s="326" t="s">
        <v>3967</v>
      </c>
      <c r="T271" s="241" t="s">
        <v>3834</v>
      </c>
      <c r="U271" s="241" t="s">
        <v>3839</v>
      </c>
      <c r="V271" s="241" t="s">
        <v>3843</v>
      </c>
      <c r="W271" s="326" t="s">
        <v>4126</v>
      </c>
      <c r="X271" s="325">
        <v>44655</v>
      </c>
      <c r="Y271" s="325">
        <v>44895</v>
      </c>
      <c r="Z271" s="34"/>
      <c r="AA271" s="34"/>
      <c r="AB271" s="1220"/>
      <c r="AC271" s="1241"/>
      <c r="AD271" s="303">
        <f t="shared" si="304"/>
        <v>0</v>
      </c>
      <c r="AE271" s="303">
        <f t="shared" si="304"/>
        <v>0</v>
      </c>
      <c r="AF271" s="303">
        <f t="shared" si="290"/>
        <v>0</v>
      </c>
      <c r="AG271" s="303">
        <f t="shared" si="290"/>
        <v>0</v>
      </c>
      <c r="AH271" s="303">
        <f t="shared" si="290"/>
        <v>0</v>
      </c>
      <c r="AI271" s="303">
        <f t="shared" si="290"/>
        <v>0</v>
      </c>
      <c r="AJ271" s="303">
        <f t="shared" si="290"/>
        <v>0</v>
      </c>
      <c r="AK271" s="1220"/>
      <c r="AL271" s="1244"/>
      <c r="AM271" s="303">
        <f t="shared" si="296"/>
        <v>0</v>
      </c>
      <c r="AN271" s="311"/>
      <c r="AO271" s="311"/>
      <c r="AP271" s="311"/>
      <c r="AQ271" s="311"/>
      <c r="AR271" s="311"/>
      <c r="AS271" s="311"/>
      <c r="AT271" s="1220"/>
      <c r="AU271" s="1247"/>
      <c r="AV271" s="303">
        <f t="shared" si="297"/>
        <v>0</v>
      </c>
      <c r="AW271" s="311"/>
      <c r="AX271" s="311"/>
      <c r="AY271" s="311"/>
      <c r="AZ271" s="311"/>
      <c r="BA271" s="311"/>
      <c r="BB271" s="311"/>
      <c r="BC271" s="1220"/>
      <c r="BD271" s="1250"/>
      <c r="BE271" s="303">
        <f t="shared" si="298"/>
        <v>0</v>
      </c>
      <c r="BF271" s="311"/>
      <c r="BG271" s="311"/>
      <c r="BH271" s="311"/>
      <c r="BI271" s="311"/>
      <c r="BJ271" s="311"/>
      <c r="BK271" s="311"/>
      <c r="BL271" s="1220"/>
      <c r="BM271" s="1253"/>
      <c r="BN271" s="303">
        <f t="shared" si="299"/>
        <v>0</v>
      </c>
      <c r="BO271" s="311"/>
      <c r="BP271" s="311"/>
      <c r="BQ271" s="311"/>
      <c r="BR271" s="311"/>
      <c r="BS271" s="311"/>
      <c r="BT271" s="311"/>
      <c r="BU271" s="1207"/>
      <c r="BV271" s="1208"/>
      <c r="BW271" s="1208"/>
      <c r="BX271" s="1208"/>
      <c r="BY271" s="1208"/>
      <c r="BZ271" s="1208"/>
      <c r="CA271" s="1208"/>
      <c r="CB271" s="1208"/>
      <c r="CC271" s="1209"/>
    </row>
    <row r="272" spans="1:81" s="58" customFormat="1" ht="40.15" customHeight="1" thickBot="1" x14ac:dyDescent="0.3">
      <c r="A272" s="37"/>
      <c r="B272" s="1321"/>
      <c r="C272" s="1315"/>
      <c r="D272" s="1098"/>
      <c r="E272" s="1095"/>
      <c r="F272" s="1095"/>
      <c r="G272" s="1095"/>
      <c r="H272" s="1095"/>
      <c r="I272" s="1095"/>
      <c r="J272" s="1221"/>
      <c r="K272" s="1218"/>
      <c r="L272" s="1224"/>
      <c r="M272" s="1227"/>
      <c r="N272" s="1230"/>
      <c r="O272" s="1233"/>
      <c r="P272" s="1236"/>
      <c r="Q272" s="1239"/>
      <c r="R272" s="1221"/>
      <c r="S272" s="234"/>
      <c r="T272" s="242"/>
      <c r="U272" s="242"/>
      <c r="V272" s="242"/>
      <c r="W272" s="234"/>
      <c r="X272" s="305"/>
      <c r="Y272" s="305"/>
      <c r="Z272" s="305"/>
      <c r="AA272" s="305"/>
      <c r="AB272" s="1221"/>
      <c r="AC272" s="1242"/>
      <c r="AD272" s="306">
        <f t="shared" si="304"/>
        <v>0</v>
      </c>
      <c r="AE272" s="306">
        <f t="shared" si="304"/>
        <v>0</v>
      </c>
      <c r="AF272" s="306">
        <f t="shared" si="290"/>
        <v>0</v>
      </c>
      <c r="AG272" s="306">
        <f t="shared" si="290"/>
        <v>0</v>
      </c>
      <c r="AH272" s="306">
        <f t="shared" si="290"/>
        <v>0</v>
      </c>
      <c r="AI272" s="306">
        <f t="shared" si="290"/>
        <v>0</v>
      </c>
      <c r="AJ272" s="306">
        <f t="shared" si="290"/>
        <v>0</v>
      </c>
      <c r="AK272" s="1221"/>
      <c r="AL272" s="1245"/>
      <c r="AM272" s="306">
        <f t="shared" si="296"/>
        <v>0</v>
      </c>
      <c r="AN272" s="50"/>
      <c r="AO272" s="50"/>
      <c r="AP272" s="50"/>
      <c r="AQ272" s="50"/>
      <c r="AR272" s="50"/>
      <c r="AS272" s="50"/>
      <c r="AT272" s="1221"/>
      <c r="AU272" s="1248"/>
      <c r="AV272" s="306">
        <f t="shared" si="297"/>
        <v>0</v>
      </c>
      <c r="AW272" s="50"/>
      <c r="AX272" s="50"/>
      <c r="AY272" s="50"/>
      <c r="AZ272" s="50"/>
      <c r="BA272" s="50"/>
      <c r="BB272" s="50"/>
      <c r="BC272" s="1221"/>
      <c r="BD272" s="1251"/>
      <c r="BE272" s="306">
        <f t="shared" si="298"/>
        <v>0</v>
      </c>
      <c r="BF272" s="50"/>
      <c r="BG272" s="50"/>
      <c r="BH272" s="50"/>
      <c r="BI272" s="50"/>
      <c r="BJ272" s="50"/>
      <c r="BK272" s="50"/>
      <c r="BL272" s="1221"/>
      <c r="BM272" s="1254"/>
      <c r="BN272" s="306">
        <f t="shared" si="299"/>
        <v>0</v>
      </c>
      <c r="BO272" s="50"/>
      <c r="BP272" s="50"/>
      <c r="BQ272" s="50"/>
      <c r="BR272" s="50"/>
      <c r="BS272" s="50"/>
      <c r="BT272" s="50"/>
      <c r="BU272" s="1210"/>
      <c r="BV272" s="1211"/>
      <c r="BW272" s="1211"/>
      <c r="BX272" s="1211"/>
      <c r="BY272" s="1211"/>
      <c r="BZ272" s="1211"/>
      <c r="CA272" s="1211"/>
      <c r="CB272" s="1211"/>
      <c r="CC272" s="1212"/>
    </row>
    <row r="273" spans="1:81" s="58" customFormat="1" ht="40.15" customHeight="1" thickTop="1" x14ac:dyDescent="0.25">
      <c r="A273" s="37"/>
      <c r="B273" s="1321"/>
      <c r="C273" s="1315"/>
      <c r="D273" s="1096">
        <v>2201</v>
      </c>
      <c r="E273" s="1093" t="s">
        <v>3876</v>
      </c>
      <c r="F273" s="1093"/>
      <c r="G273" s="1093"/>
      <c r="H273" s="1093"/>
      <c r="I273" s="1093"/>
      <c r="J273" s="1219">
        <v>53</v>
      </c>
      <c r="K273" s="1216" t="str">
        <f>+[2]Metas!K59</f>
        <v>% de los consejos directivos de los establecimientos educativos fortalecidos</v>
      </c>
      <c r="L273" s="1222">
        <v>100</v>
      </c>
      <c r="M273" s="1225">
        <f>SUM(N273:Q273)</f>
        <v>100</v>
      </c>
      <c r="N273" s="1228"/>
      <c r="O273" s="1231">
        <v>100</v>
      </c>
      <c r="P273" s="1234"/>
      <c r="Q273" s="1237"/>
      <c r="R273" s="1219">
        <f t="shared" ref="R273" si="307">+$J273</f>
        <v>53</v>
      </c>
      <c r="S273" s="344" t="s">
        <v>4288</v>
      </c>
      <c r="T273" s="240" t="s">
        <v>3834</v>
      </c>
      <c r="U273" s="240" t="s">
        <v>3839</v>
      </c>
      <c r="V273" s="240" t="s">
        <v>3843</v>
      </c>
      <c r="W273" s="344" t="s">
        <v>4289</v>
      </c>
      <c r="X273" s="307">
        <v>44593</v>
      </c>
      <c r="Y273" s="307">
        <v>44729</v>
      </c>
      <c r="Z273" s="307"/>
      <c r="AA273" s="307"/>
      <c r="AB273" s="1219">
        <f t="shared" ref="AB273:AB305" si="308">+$J273</f>
        <v>53</v>
      </c>
      <c r="AC273" s="1240">
        <f t="shared" ref="AC273" si="309">+L273</f>
        <v>100</v>
      </c>
      <c r="AD273" s="308">
        <v>50</v>
      </c>
      <c r="AE273" s="308">
        <v>25</v>
      </c>
      <c r="AF273" s="308">
        <f t="shared" si="290"/>
        <v>0</v>
      </c>
      <c r="AG273" s="308">
        <f t="shared" si="290"/>
        <v>0</v>
      </c>
      <c r="AH273" s="308">
        <f t="shared" si="290"/>
        <v>0</v>
      </c>
      <c r="AI273" s="308">
        <f t="shared" si="290"/>
        <v>0</v>
      </c>
      <c r="AJ273" s="308">
        <v>25</v>
      </c>
      <c r="AK273" s="1219">
        <f t="shared" ref="AK273:AK305" si="310">+$J273</f>
        <v>53</v>
      </c>
      <c r="AL273" s="1243">
        <f>+N273</f>
        <v>0</v>
      </c>
      <c r="AM273" s="308">
        <f t="shared" si="296"/>
        <v>0</v>
      </c>
      <c r="AN273" s="48"/>
      <c r="AO273" s="48"/>
      <c r="AP273" s="48"/>
      <c r="AQ273" s="48"/>
      <c r="AR273" s="48"/>
      <c r="AS273" s="48"/>
      <c r="AT273" s="1219">
        <f t="shared" ref="AT273:AT305" si="311">+$J273</f>
        <v>53</v>
      </c>
      <c r="AU273" s="1246">
        <f>+O273</f>
        <v>100</v>
      </c>
      <c r="AV273" s="308">
        <v>50</v>
      </c>
      <c r="AW273" s="48">
        <v>25</v>
      </c>
      <c r="AX273" s="48"/>
      <c r="AY273" s="48"/>
      <c r="AZ273" s="48"/>
      <c r="BA273" s="48"/>
      <c r="BB273" s="48">
        <v>25</v>
      </c>
      <c r="BC273" s="1219">
        <f t="shared" ref="BC273:BC305" si="312">+$J273</f>
        <v>53</v>
      </c>
      <c r="BD273" s="1249">
        <f>+P273</f>
        <v>0</v>
      </c>
      <c r="BE273" s="308">
        <f t="shared" si="298"/>
        <v>0</v>
      </c>
      <c r="BF273" s="48"/>
      <c r="BG273" s="48"/>
      <c r="BH273" s="48"/>
      <c r="BI273" s="48"/>
      <c r="BJ273" s="48"/>
      <c r="BK273" s="48"/>
      <c r="BL273" s="1219">
        <f t="shared" ref="BL273:BL305" si="313">+$J273</f>
        <v>53</v>
      </c>
      <c r="BM273" s="1252">
        <f>+Q273</f>
        <v>0</v>
      </c>
      <c r="BN273" s="308">
        <f t="shared" si="299"/>
        <v>0</v>
      </c>
      <c r="BO273" s="48"/>
      <c r="BP273" s="48"/>
      <c r="BQ273" s="48"/>
      <c r="BR273" s="48"/>
      <c r="BS273" s="48"/>
      <c r="BT273" s="48"/>
      <c r="BU273" s="1204"/>
      <c r="BV273" s="1205"/>
      <c r="BW273" s="1205"/>
      <c r="BX273" s="1205"/>
      <c r="BY273" s="1205"/>
      <c r="BZ273" s="1205"/>
      <c r="CA273" s="1205"/>
      <c r="CB273" s="1205"/>
      <c r="CC273" s="1206"/>
    </row>
    <row r="274" spans="1:81" s="58" customFormat="1" ht="40.15" customHeight="1" x14ac:dyDescent="0.25">
      <c r="A274" s="37"/>
      <c r="B274" s="1321"/>
      <c r="C274" s="1315"/>
      <c r="D274" s="1097"/>
      <c r="E274" s="1094"/>
      <c r="F274" s="1094"/>
      <c r="G274" s="1094"/>
      <c r="H274" s="1094"/>
      <c r="I274" s="1094"/>
      <c r="J274" s="1220"/>
      <c r="K274" s="1217"/>
      <c r="L274" s="1223"/>
      <c r="M274" s="1226"/>
      <c r="N274" s="1229"/>
      <c r="O274" s="1232"/>
      <c r="P274" s="1235"/>
      <c r="Q274" s="1238"/>
      <c r="R274" s="1220"/>
      <c r="S274" s="345" t="s">
        <v>4290</v>
      </c>
      <c r="T274" s="241" t="s">
        <v>3834</v>
      </c>
      <c r="U274" s="241" t="s">
        <v>3839</v>
      </c>
      <c r="V274" s="241" t="s">
        <v>3843</v>
      </c>
      <c r="W274" s="345" t="s">
        <v>4291</v>
      </c>
      <c r="X274" s="34">
        <v>44593</v>
      </c>
      <c r="Y274" s="34">
        <v>44635</v>
      </c>
      <c r="Z274" s="34"/>
      <c r="AA274" s="34"/>
      <c r="AB274" s="1220"/>
      <c r="AC274" s="1241"/>
      <c r="AD274" s="303">
        <f t="shared" si="304"/>
        <v>0</v>
      </c>
      <c r="AE274" s="303">
        <f t="shared" si="304"/>
        <v>0</v>
      </c>
      <c r="AF274" s="303">
        <f t="shared" si="290"/>
        <v>0</v>
      </c>
      <c r="AG274" s="303">
        <f t="shared" si="290"/>
        <v>0</v>
      </c>
      <c r="AH274" s="303">
        <f t="shared" si="290"/>
        <v>0</v>
      </c>
      <c r="AI274" s="303">
        <f t="shared" si="290"/>
        <v>0</v>
      </c>
      <c r="AJ274" s="303">
        <f t="shared" si="290"/>
        <v>0</v>
      </c>
      <c r="AK274" s="1220"/>
      <c r="AL274" s="1244"/>
      <c r="AM274" s="303">
        <f t="shared" si="296"/>
        <v>0</v>
      </c>
      <c r="AN274" s="311"/>
      <c r="AO274" s="311"/>
      <c r="AP274" s="311"/>
      <c r="AQ274" s="311"/>
      <c r="AR274" s="311"/>
      <c r="AS274" s="311"/>
      <c r="AT274" s="1220"/>
      <c r="AU274" s="1247"/>
      <c r="AV274" s="303">
        <f t="shared" si="297"/>
        <v>0</v>
      </c>
      <c r="AW274" s="311"/>
      <c r="AX274" s="311"/>
      <c r="AY274" s="311"/>
      <c r="AZ274" s="311"/>
      <c r="BA274" s="311"/>
      <c r="BB274" s="311"/>
      <c r="BC274" s="1220"/>
      <c r="BD274" s="1250"/>
      <c r="BE274" s="303">
        <f t="shared" si="298"/>
        <v>0</v>
      </c>
      <c r="BF274" s="311"/>
      <c r="BG274" s="311"/>
      <c r="BH274" s="311"/>
      <c r="BI274" s="311"/>
      <c r="BJ274" s="311"/>
      <c r="BK274" s="311"/>
      <c r="BL274" s="1220"/>
      <c r="BM274" s="1253"/>
      <c r="BN274" s="303">
        <f t="shared" si="299"/>
        <v>0</v>
      </c>
      <c r="BO274" s="311"/>
      <c r="BP274" s="311"/>
      <c r="BQ274" s="311"/>
      <c r="BR274" s="311"/>
      <c r="BS274" s="311"/>
      <c r="BT274" s="311"/>
      <c r="BU274" s="1207"/>
      <c r="BV274" s="1208"/>
      <c r="BW274" s="1208"/>
      <c r="BX274" s="1208"/>
      <c r="BY274" s="1208"/>
      <c r="BZ274" s="1208"/>
      <c r="CA274" s="1208"/>
      <c r="CB274" s="1208"/>
      <c r="CC274" s="1209"/>
    </row>
    <row r="275" spans="1:81" s="58" customFormat="1" ht="40.15" customHeight="1" x14ac:dyDescent="0.25">
      <c r="A275" s="37"/>
      <c r="B275" s="1321"/>
      <c r="C275" s="1315"/>
      <c r="D275" s="1097"/>
      <c r="E275" s="1094"/>
      <c r="F275" s="1094"/>
      <c r="G275" s="1094"/>
      <c r="H275" s="1094"/>
      <c r="I275" s="1094"/>
      <c r="J275" s="1220"/>
      <c r="K275" s="1217"/>
      <c r="L275" s="1223"/>
      <c r="M275" s="1226"/>
      <c r="N275" s="1229"/>
      <c r="O275" s="1232"/>
      <c r="P275" s="1235"/>
      <c r="Q275" s="1238"/>
      <c r="R275" s="1220"/>
      <c r="S275" s="345" t="s">
        <v>4292</v>
      </c>
      <c r="T275" s="241" t="s">
        <v>3834</v>
      </c>
      <c r="U275" s="241" t="s">
        <v>3839</v>
      </c>
      <c r="V275" s="241" t="s">
        <v>3843</v>
      </c>
      <c r="W275" s="345" t="s">
        <v>4293</v>
      </c>
      <c r="X275" s="34">
        <v>44593</v>
      </c>
      <c r="Y275" s="34">
        <v>44729</v>
      </c>
      <c r="Z275" s="34"/>
      <c r="AA275" s="34"/>
      <c r="AB275" s="1220"/>
      <c r="AC275" s="1241"/>
      <c r="AD275" s="303">
        <f t="shared" si="304"/>
        <v>0</v>
      </c>
      <c r="AE275" s="303">
        <f t="shared" si="304"/>
        <v>0</v>
      </c>
      <c r="AF275" s="303">
        <f t="shared" si="290"/>
        <v>0</v>
      </c>
      <c r="AG275" s="303">
        <f t="shared" si="290"/>
        <v>0</v>
      </c>
      <c r="AH275" s="303">
        <f t="shared" si="290"/>
        <v>0</v>
      </c>
      <c r="AI275" s="303">
        <f t="shared" si="290"/>
        <v>0</v>
      </c>
      <c r="AJ275" s="303">
        <f t="shared" si="290"/>
        <v>0</v>
      </c>
      <c r="AK275" s="1220"/>
      <c r="AL275" s="1244"/>
      <c r="AM275" s="303">
        <f t="shared" si="296"/>
        <v>0</v>
      </c>
      <c r="AN275" s="311"/>
      <c r="AO275" s="311"/>
      <c r="AP275" s="311"/>
      <c r="AQ275" s="311"/>
      <c r="AR275" s="311"/>
      <c r="AS275" s="311"/>
      <c r="AT275" s="1220"/>
      <c r="AU275" s="1247"/>
      <c r="AV275" s="303">
        <f t="shared" si="297"/>
        <v>0</v>
      </c>
      <c r="AW275" s="311"/>
      <c r="AX275" s="311"/>
      <c r="AY275" s="311"/>
      <c r="AZ275" s="311"/>
      <c r="BA275" s="311"/>
      <c r="BB275" s="311"/>
      <c r="BC275" s="1220"/>
      <c r="BD275" s="1250"/>
      <c r="BE275" s="303">
        <f t="shared" si="298"/>
        <v>0</v>
      </c>
      <c r="BF275" s="311"/>
      <c r="BG275" s="311"/>
      <c r="BH275" s="311"/>
      <c r="BI275" s="311"/>
      <c r="BJ275" s="311"/>
      <c r="BK275" s="311"/>
      <c r="BL275" s="1220"/>
      <c r="BM275" s="1253"/>
      <c r="BN275" s="303">
        <f t="shared" si="299"/>
        <v>0</v>
      </c>
      <c r="BO275" s="311"/>
      <c r="BP275" s="311"/>
      <c r="BQ275" s="311"/>
      <c r="BR275" s="311"/>
      <c r="BS275" s="311"/>
      <c r="BT275" s="311"/>
      <c r="BU275" s="1207"/>
      <c r="BV275" s="1208"/>
      <c r="BW275" s="1208"/>
      <c r="BX275" s="1208"/>
      <c r="BY275" s="1208"/>
      <c r="BZ275" s="1208"/>
      <c r="CA275" s="1208"/>
      <c r="CB275" s="1208"/>
      <c r="CC275" s="1209"/>
    </row>
    <row r="276" spans="1:81" s="58" customFormat="1" ht="40.15" customHeight="1" thickBot="1" x14ac:dyDescent="0.3">
      <c r="A276" s="37"/>
      <c r="B276" s="1321"/>
      <c r="C276" s="1315"/>
      <c r="D276" s="1097"/>
      <c r="E276" s="1094"/>
      <c r="F276" s="1095"/>
      <c r="G276" s="1095"/>
      <c r="H276" s="1095"/>
      <c r="I276" s="1095"/>
      <c r="J276" s="1221"/>
      <c r="K276" s="1218"/>
      <c r="L276" s="1224"/>
      <c r="M276" s="1227"/>
      <c r="N276" s="1230"/>
      <c r="O276" s="1233"/>
      <c r="P276" s="1236"/>
      <c r="Q276" s="1239"/>
      <c r="R276" s="1221"/>
      <c r="S276" s="346" t="s">
        <v>4294</v>
      </c>
      <c r="T276" s="347" t="s">
        <v>3834</v>
      </c>
      <c r="U276" s="347" t="s">
        <v>3839</v>
      </c>
      <c r="V276" s="347" t="s">
        <v>3843</v>
      </c>
      <c r="W276" s="346" t="s">
        <v>4295</v>
      </c>
      <c r="X276" s="325">
        <v>44683</v>
      </c>
      <c r="Y276" s="325">
        <v>44729</v>
      </c>
      <c r="Z276" s="325"/>
      <c r="AA276" s="325"/>
      <c r="AB276" s="1220"/>
      <c r="AC276" s="1241"/>
      <c r="AD276" s="306">
        <f t="shared" si="304"/>
        <v>0</v>
      </c>
      <c r="AE276" s="306">
        <f t="shared" si="304"/>
        <v>0</v>
      </c>
      <c r="AF276" s="306">
        <f t="shared" si="290"/>
        <v>0</v>
      </c>
      <c r="AG276" s="306">
        <f t="shared" si="290"/>
        <v>0</v>
      </c>
      <c r="AH276" s="306">
        <f t="shared" si="290"/>
        <v>0</v>
      </c>
      <c r="AI276" s="306">
        <f t="shared" si="290"/>
        <v>0</v>
      </c>
      <c r="AJ276" s="306">
        <f t="shared" si="290"/>
        <v>0</v>
      </c>
      <c r="AK276" s="1221"/>
      <c r="AL276" s="1245"/>
      <c r="AM276" s="306">
        <f t="shared" si="296"/>
        <v>0</v>
      </c>
      <c r="AN276" s="50"/>
      <c r="AO276" s="50"/>
      <c r="AP276" s="50"/>
      <c r="AQ276" s="50"/>
      <c r="AR276" s="50"/>
      <c r="AS276" s="50"/>
      <c r="AT276" s="1221"/>
      <c r="AU276" s="1248"/>
      <c r="AV276" s="306">
        <f t="shared" si="297"/>
        <v>0</v>
      </c>
      <c r="AW276" s="50"/>
      <c r="AX276" s="50"/>
      <c r="AY276" s="50"/>
      <c r="AZ276" s="50"/>
      <c r="BA276" s="50"/>
      <c r="BB276" s="50"/>
      <c r="BC276" s="1221"/>
      <c r="BD276" s="1251"/>
      <c r="BE276" s="306">
        <f t="shared" si="298"/>
        <v>0</v>
      </c>
      <c r="BF276" s="50"/>
      <c r="BG276" s="50"/>
      <c r="BH276" s="50"/>
      <c r="BI276" s="50"/>
      <c r="BJ276" s="50"/>
      <c r="BK276" s="50"/>
      <c r="BL276" s="1221"/>
      <c r="BM276" s="1254"/>
      <c r="BN276" s="306">
        <f t="shared" si="299"/>
        <v>0</v>
      </c>
      <c r="BO276" s="50"/>
      <c r="BP276" s="50"/>
      <c r="BQ276" s="50"/>
      <c r="BR276" s="50"/>
      <c r="BS276" s="50"/>
      <c r="BT276" s="50"/>
      <c r="BU276" s="1210"/>
      <c r="BV276" s="1211"/>
      <c r="BW276" s="1211"/>
      <c r="BX276" s="1211"/>
      <c r="BY276" s="1211"/>
      <c r="BZ276" s="1211"/>
      <c r="CA276" s="1211"/>
      <c r="CB276" s="1211"/>
      <c r="CC276" s="1212"/>
    </row>
    <row r="277" spans="1:81" s="58" customFormat="1" ht="40.15" customHeight="1" thickTop="1" x14ac:dyDescent="0.25">
      <c r="A277" s="37"/>
      <c r="B277" s="1321"/>
      <c r="C277" s="1315"/>
      <c r="D277" s="1097"/>
      <c r="E277" s="1094"/>
      <c r="F277" s="1093"/>
      <c r="G277" s="1093"/>
      <c r="H277" s="1093"/>
      <c r="I277" s="1093"/>
      <c r="J277" s="1219">
        <v>54</v>
      </c>
      <c r="K277" s="1216" t="str">
        <f>+[2]Metas!K60</f>
        <v>Establecimientos educativos implementando el sistema de seguimiento a egresados</v>
      </c>
      <c r="L277" s="1222">
        <v>30</v>
      </c>
      <c r="M277" s="1225">
        <f>SUM(N277:Q277)</f>
        <v>30</v>
      </c>
      <c r="N277" s="1228"/>
      <c r="O277" s="1231"/>
      <c r="P277" s="1234"/>
      <c r="Q277" s="1237">
        <v>30</v>
      </c>
      <c r="R277" s="1219">
        <f t="shared" ref="R277" si="314">+$J277</f>
        <v>54</v>
      </c>
      <c r="S277" s="345" t="s">
        <v>4296</v>
      </c>
      <c r="T277" s="241" t="s">
        <v>3834</v>
      </c>
      <c r="U277" s="241" t="s">
        <v>3839</v>
      </c>
      <c r="V277" s="241" t="s">
        <v>3843</v>
      </c>
      <c r="W277" s="345" t="s">
        <v>4297</v>
      </c>
      <c r="X277" s="34">
        <v>44572</v>
      </c>
      <c r="Y277" s="34">
        <v>44596</v>
      </c>
      <c r="Z277" s="34"/>
      <c r="AA277" s="34"/>
      <c r="AB277" s="1329">
        <f t="shared" si="308"/>
        <v>54</v>
      </c>
      <c r="AC277" s="1255">
        <f t="shared" ref="AC277" si="315">+L277</f>
        <v>30</v>
      </c>
      <c r="AD277" s="308">
        <v>20</v>
      </c>
      <c r="AE277" s="308">
        <v>20</v>
      </c>
      <c r="AF277" s="308">
        <f t="shared" si="290"/>
        <v>0</v>
      </c>
      <c r="AG277" s="308">
        <f t="shared" si="290"/>
        <v>0</v>
      </c>
      <c r="AH277" s="308">
        <f t="shared" si="290"/>
        <v>0</v>
      </c>
      <c r="AI277" s="308">
        <f t="shared" si="290"/>
        <v>0</v>
      </c>
      <c r="AJ277" s="308">
        <f t="shared" si="290"/>
        <v>0</v>
      </c>
      <c r="AK277" s="1219">
        <f t="shared" si="310"/>
        <v>54</v>
      </c>
      <c r="AL277" s="1243">
        <f>+N277</f>
        <v>0</v>
      </c>
      <c r="AM277" s="308">
        <f t="shared" si="296"/>
        <v>0</v>
      </c>
      <c r="AN277" s="48"/>
      <c r="AO277" s="48"/>
      <c r="AP277" s="48"/>
      <c r="AQ277" s="48"/>
      <c r="AR277" s="48"/>
      <c r="AS277" s="48"/>
      <c r="AT277" s="1219">
        <f t="shared" si="311"/>
        <v>54</v>
      </c>
      <c r="AU277" s="1246">
        <f>+O277</f>
        <v>0</v>
      </c>
      <c r="AV277" s="308">
        <f t="shared" si="297"/>
        <v>0</v>
      </c>
      <c r="AW277" s="48"/>
      <c r="AX277" s="48"/>
      <c r="AY277" s="48"/>
      <c r="AZ277" s="48"/>
      <c r="BA277" s="48"/>
      <c r="BB277" s="48"/>
      <c r="BC277" s="1219">
        <f t="shared" si="312"/>
        <v>54</v>
      </c>
      <c r="BD277" s="1249">
        <f>+P277</f>
        <v>0</v>
      </c>
      <c r="BE277" s="308">
        <f t="shared" si="298"/>
        <v>0</v>
      </c>
      <c r="BF277" s="48"/>
      <c r="BG277" s="48"/>
      <c r="BH277" s="48"/>
      <c r="BI277" s="48"/>
      <c r="BJ277" s="48"/>
      <c r="BK277" s="48"/>
      <c r="BL277" s="1219">
        <f t="shared" si="313"/>
        <v>54</v>
      </c>
      <c r="BM277" s="1252">
        <f>+Q277</f>
        <v>30</v>
      </c>
      <c r="BN277" s="308">
        <v>20</v>
      </c>
      <c r="BO277" s="48">
        <v>20</v>
      </c>
      <c r="BP277" s="48"/>
      <c r="BQ277" s="48"/>
      <c r="BR277" s="48"/>
      <c r="BS277" s="48"/>
      <c r="BT277" s="48"/>
      <c r="BU277" s="1204"/>
      <c r="BV277" s="1205"/>
      <c r="BW277" s="1205"/>
      <c r="BX277" s="1205"/>
      <c r="BY277" s="1205"/>
      <c r="BZ277" s="1205"/>
      <c r="CA277" s="1205"/>
      <c r="CB277" s="1205"/>
      <c r="CC277" s="1206"/>
    </row>
    <row r="278" spans="1:81" s="58" customFormat="1" ht="40.15" customHeight="1" x14ac:dyDescent="0.25">
      <c r="A278" s="37"/>
      <c r="B278" s="1321"/>
      <c r="C278" s="1315"/>
      <c r="D278" s="1097"/>
      <c r="E278" s="1094"/>
      <c r="F278" s="1094"/>
      <c r="G278" s="1094"/>
      <c r="H278" s="1094"/>
      <c r="I278" s="1094"/>
      <c r="J278" s="1220"/>
      <c r="K278" s="1217"/>
      <c r="L278" s="1223"/>
      <c r="M278" s="1226"/>
      <c r="N278" s="1229"/>
      <c r="O278" s="1232"/>
      <c r="P278" s="1235"/>
      <c r="Q278" s="1238"/>
      <c r="R278" s="1220"/>
      <c r="S278" s="345" t="s">
        <v>4298</v>
      </c>
      <c r="T278" s="241" t="s">
        <v>3834</v>
      </c>
      <c r="U278" s="241" t="s">
        <v>3839</v>
      </c>
      <c r="V278" s="241" t="s">
        <v>3843</v>
      </c>
      <c r="W278" s="345" t="s">
        <v>4299</v>
      </c>
      <c r="X278" s="34">
        <v>44599</v>
      </c>
      <c r="Y278" s="34">
        <v>44610</v>
      </c>
      <c r="Z278" s="34"/>
      <c r="AA278" s="34"/>
      <c r="AB278" s="1329"/>
      <c r="AC278" s="1255"/>
      <c r="AD278" s="303">
        <f t="shared" si="304"/>
        <v>0</v>
      </c>
      <c r="AE278" s="303">
        <f t="shared" si="304"/>
        <v>0</v>
      </c>
      <c r="AF278" s="303">
        <f t="shared" si="290"/>
        <v>0</v>
      </c>
      <c r="AG278" s="303">
        <f t="shared" si="290"/>
        <v>0</v>
      </c>
      <c r="AH278" s="303">
        <f t="shared" si="290"/>
        <v>0</v>
      </c>
      <c r="AI278" s="303">
        <f t="shared" si="290"/>
        <v>0</v>
      </c>
      <c r="AJ278" s="303">
        <f t="shared" si="290"/>
        <v>0</v>
      </c>
      <c r="AK278" s="1220"/>
      <c r="AL278" s="1244"/>
      <c r="AM278" s="303">
        <f t="shared" si="296"/>
        <v>0</v>
      </c>
      <c r="AN278" s="311"/>
      <c r="AO278" s="311"/>
      <c r="AP278" s="311"/>
      <c r="AQ278" s="311"/>
      <c r="AR278" s="311"/>
      <c r="AS278" s="311"/>
      <c r="AT278" s="1220"/>
      <c r="AU278" s="1247"/>
      <c r="AV278" s="303">
        <f t="shared" si="297"/>
        <v>0</v>
      </c>
      <c r="AW278" s="311"/>
      <c r="AX278" s="311"/>
      <c r="AY278" s="311"/>
      <c r="AZ278" s="311"/>
      <c r="BA278" s="311"/>
      <c r="BB278" s="311"/>
      <c r="BC278" s="1220"/>
      <c r="BD278" s="1250"/>
      <c r="BE278" s="303">
        <f t="shared" si="298"/>
        <v>0</v>
      </c>
      <c r="BF278" s="311"/>
      <c r="BG278" s="311"/>
      <c r="BH278" s="311"/>
      <c r="BI278" s="311"/>
      <c r="BJ278" s="311"/>
      <c r="BK278" s="311"/>
      <c r="BL278" s="1220"/>
      <c r="BM278" s="1253"/>
      <c r="BN278" s="303">
        <f t="shared" si="299"/>
        <v>0</v>
      </c>
      <c r="BO278" s="311"/>
      <c r="BP278" s="311"/>
      <c r="BQ278" s="311"/>
      <c r="BR278" s="311"/>
      <c r="BS278" s="311"/>
      <c r="BT278" s="311"/>
      <c r="BU278" s="1207"/>
      <c r="BV278" s="1208"/>
      <c r="BW278" s="1208"/>
      <c r="BX278" s="1208"/>
      <c r="BY278" s="1208"/>
      <c r="BZ278" s="1208"/>
      <c r="CA278" s="1208"/>
      <c r="CB278" s="1208"/>
      <c r="CC278" s="1209"/>
    </row>
    <row r="279" spans="1:81" s="58" customFormat="1" ht="40.15" customHeight="1" x14ac:dyDescent="0.25">
      <c r="A279" s="37"/>
      <c r="B279" s="1321"/>
      <c r="C279" s="1315"/>
      <c r="D279" s="1097"/>
      <c r="E279" s="1094"/>
      <c r="F279" s="1094"/>
      <c r="G279" s="1094"/>
      <c r="H279" s="1094"/>
      <c r="I279" s="1094"/>
      <c r="J279" s="1220"/>
      <c r="K279" s="1217"/>
      <c r="L279" s="1223"/>
      <c r="M279" s="1226"/>
      <c r="N279" s="1229"/>
      <c r="O279" s="1232"/>
      <c r="P279" s="1235"/>
      <c r="Q279" s="1238"/>
      <c r="R279" s="1220"/>
      <c r="S279" s="345" t="s">
        <v>4300</v>
      </c>
      <c r="T279" s="241" t="s">
        <v>3834</v>
      </c>
      <c r="U279" s="241" t="s">
        <v>3839</v>
      </c>
      <c r="V279" s="241" t="s">
        <v>3843</v>
      </c>
      <c r="W279" s="345" t="s">
        <v>4301</v>
      </c>
      <c r="X279" s="34">
        <v>44621</v>
      </c>
      <c r="Y279" s="34">
        <v>44651</v>
      </c>
      <c r="Z279" s="34"/>
      <c r="AA279" s="34"/>
      <c r="AB279" s="1329"/>
      <c r="AC279" s="1255"/>
      <c r="AD279" s="303">
        <f t="shared" si="304"/>
        <v>0</v>
      </c>
      <c r="AE279" s="303">
        <f t="shared" si="304"/>
        <v>0</v>
      </c>
      <c r="AF279" s="303">
        <f t="shared" si="290"/>
        <v>0</v>
      </c>
      <c r="AG279" s="303">
        <f t="shared" si="290"/>
        <v>0</v>
      </c>
      <c r="AH279" s="303">
        <f t="shared" si="290"/>
        <v>0</v>
      </c>
      <c r="AI279" s="303">
        <f t="shared" si="290"/>
        <v>0</v>
      </c>
      <c r="AJ279" s="303">
        <f t="shared" si="290"/>
        <v>0</v>
      </c>
      <c r="AK279" s="1220"/>
      <c r="AL279" s="1244"/>
      <c r="AM279" s="303">
        <f t="shared" si="296"/>
        <v>0</v>
      </c>
      <c r="AN279" s="311"/>
      <c r="AO279" s="311"/>
      <c r="AP279" s="311"/>
      <c r="AQ279" s="311"/>
      <c r="AR279" s="311"/>
      <c r="AS279" s="311"/>
      <c r="AT279" s="1220"/>
      <c r="AU279" s="1247"/>
      <c r="AV279" s="303">
        <f t="shared" si="297"/>
        <v>0</v>
      </c>
      <c r="AW279" s="311"/>
      <c r="AX279" s="311"/>
      <c r="AY279" s="311"/>
      <c r="AZ279" s="311"/>
      <c r="BA279" s="311"/>
      <c r="BB279" s="311"/>
      <c r="BC279" s="1220"/>
      <c r="BD279" s="1250"/>
      <c r="BE279" s="303">
        <f t="shared" si="298"/>
        <v>0</v>
      </c>
      <c r="BF279" s="311"/>
      <c r="BG279" s="311"/>
      <c r="BH279" s="311"/>
      <c r="BI279" s="311"/>
      <c r="BJ279" s="311"/>
      <c r="BK279" s="311"/>
      <c r="BL279" s="1220"/>
      <c r="BM279" s="1253"/>
      <c r="BN279" s="303">
        <f t="shared" si="299"/>
        <v>0</v>
      </c>
      <c r="BO279" s="311"/>
      <c r="BP279" s="311"/>
      <c r="BQ279" s="311"/>
      <c r="BR279" s="311"/>
      <c r="BS279" s="311"/>
      <c r="BT279" s="311"/>
      <c r="BU279" s="1207"/>
      <c r="BV279" s="1208"/>
      <c r="BW279" s="1208"/>
      <c r="BX279" s="1208"/>
      <c r="BY279" s="1208"/>
      <c r="BZ279" s="1208"/>
      <c r="CA279" s="1208"/>
      <c r="CB279" s="1208"/>
      <c r="CC279" s="1209"/>
    </row>
    <row r="280" spans="1:81" s="58" customFormat="1" ht="40.15" customHeight="1" thickBot="1" x14ac:dyDescent="0.3">
      <c r="A280" s="37"/>
      <c r="B280" s="1321"/>
      <c r="C280" s="1316"/>
      <c r="D280" s="1098"/>
      <c r="E280" s="1095"/>
      <c r="F280" s="1095"/>
      <c r="G280" s="1095"/>
      <c r="H280" s="1095"/>
      <c r="I280" s="1095"/>
      <c r="J280" s="1221"/>
      <c r="K280" s="1218"/>
      <c r="L280" s="1224"/>
      <c r="M280" s="1227"/>
      <c r="N280" s="1230"/>
      <c r="O280" s="1233"/>
      <c r="P280" s="1236"/>
      <c r="Q280" s="1239"/>
      <c r="R280" s="1221"/>
      <c r="S280" s="348" t="s">
        <v>4302</v>
      </c>
      <c r="T280" s="241" t="s">
        <v>3834</v>
      </c>
      <c r="U280" s="241" t="s">
        <v>3839</v>
      </c>
      <c r="V280" s="241" t="s">
        <v>3843</v>
      </c>
      <c r="W280" s="345" t="s">
        <v>4303</v>
      </c>
      <c r="X280" s="34">
        <v>44652</v>
      </c>
      <c r="Y280" s="34">
        <v>44681</v>
      </c>
      <c r="Z280" s="34"/>
      <c r="AA280" s="34"/>
      <c r="AB280" s="1329"/>
      <c r="AC280" s="1255"/>
      <c r="AD280" s="306">
        <f t="shared" si="304"/>
        <v>0</v>
      </c>
      <c r="AE280" s="306">
        <f t="shared" si="304"/>
        <v>0</v>
      </c>
      <c r="AF280" s="306">
        <f t="shared" si="290"/>
        <v>0</v>
      </c>
      <c r="AG280" s="306">
        <f t="shared" si="290"/>
        <v>0</v>
      </c>
      <c r="AH280" s="306">
        <f t="shared" si="290"/>
        <v>0</v>
      </c>
      <c r="AI280" s="306">
        <f t="shared" si="290"/>
        <v>0</v>
      </c>
      <c r="AJ280" s="306">
        <f t="shared" si="290"/>
        <v>0</v>
      </c>
      <c r="AK280" s="1221"/>
      <c r="AL280" s="1245"/>
      <c r="AM280" s="306">
        <f t="shared" si="296"/>
        <v>0</v>
      </c>
      <c r="AN280" s="50"/>
      <c r="AO280" s="50"/>
      <c r="AP280" s="50"/>
      <c r="AQ280" s="50"/>
      <c r="AR280" s="50"/>
      <c r="AS280" s="50"/>
      <c r="AT280" s="1221"/>
      <c r="AU280" s="1248"/>
      <c r="AV280" s="306">
        <f t="shared" si="297"/>
        <v>0</v>
      </c>
      <c r="AW280" s="50"/>
      <c r="AX280" s="50"/>
      <c r="AY280" s="50"/>
      <c r="AZ280" s="50"/>
      <c r="BA280" s="50"/>
      <c r="BB280" s="50"/>
      <c r="BC280" s="1221"/>
      <c r="BD280" s="1251"/>
      <c r="BE280" s="306">
        <f t="shared" si="298"/>
        <v>0</v>
      </c>
      <c r="BF280" s="50"/>
      <c r="BG280" s="50"/>
      <c r="BH280" s="50"/>
      <c r="BI280" s="50"/>
      <c r="BJ280" s="50"/>
      <c r="BK280" s="50"/>
      <c r="BL280" s="1221"/>
      <c r="BM280" s="1254"/>
      <c r="BN280" s="306">
        <f t="shared" si="299"/>
        <v>0</v>
      </c>
      <c r="BO280" s="50"/>
      <c r="BP280" s="50"/>
      <c r="BQ280" s="50"/>
      <c r="BR280" s="50"/>
      <c r="BS280" s="50"/>
      <c r="BT280" s="50"/>
      <c r="BU280" s="1210"/>
      <c r="BV280" s="1211"/>
      <c r="BW280" s="1211"/>
      <c r="BX280" s="1211"/>
      <c r="BY280" s="1211"/>
      <c r="BZ280" s="1211"/>
      <c r="CA280" s="1211"/>
      <c r="CB280" s="1211"/>
      <c r="CC280" s="1212"/>
    </row>
    <row r="281" spans="1:81" s="58" customFormat="1" ht="40.15" customHeight="1" thickTop="1" x14ac:dyDescent="0.25">
      <c r="A281" s="37"/>
      <c r="B281" s="1321"/>
      <c r="C281" s="1330" t="s">
        <v>97</v>
      </c>
      <c r="D281" s="1096">
        <v>2201</v>
      </c>
      <c r="E281" s="1093" t="s">
        <v>3876</v>
      </c>
      <c r="F281" s="1093"/>
      <c r="G281" s="1093"/>
      <c r="H281" s="1093"/>
      <c r="I281" s="1093"/>
      <c r="J281" s="1219">
        <v>55</v>
      </c>
      <c r="K281" s="1216" t="str">
        <f>+[2]Metas!K61</f>
        <v>Programa de jornada única implementado</v>
      </c>
      <c r="L281" s="1222">
        <v>0.75</v>
      </c>
      <c r="M281" s="1225">
        <f>SUM(N281:Q281)</f>
        <v>0.75</v>
      </c>
      <c r="N281" s="1228">
        <v>0.75</v>
      </c>
      <c r="O281" s="1231"/>
      <c r="P281" s="1234"/>
      <c r="Q281" s="1237">
        <v>0</v>
      </c>
      <c r="R281" s="1219">
        <f t="shared" ref="R281" si="316">+$J281</f>
        <v>55</v>
      </c>
      <c r="S281" s="344" t="s">
        <v>4304</v>
      </c>
      <c r="T281" s="240" t="s">
        <v>3834</v>
      </c>
      <c r="U281" s="240" t="s">
        <v>3839</v>
      </c>
      <c r="V281" s="240" t="s">
        <v>3843</v>
      </c>
      <c r="W281" s="345" t="s">
        <v>4305</v>
      </c>
      <c r="X281" s="307">
        <v>44620</v>
      </c>
      <c r="Y281" s="307">
        <v>44635</v>
      </c>
      <c r="Z281" s="300"/>
      <c r="AA281" s="300"/>
      <c r="AB281" s="1220">
        <f t="shared" si="308"/>
        <v>55</v>
      </c>
      <c r="AC281" s="1241">
        <f t="shared" ref="AC281" si="317">+L281</f>
        <v>0.75</v>
      </c>
      <c r="AD281" s="308">
        <v>7500</v>
      </c>
      <c r="AE281" s="308">
        <v>0</v>
      </c>
      <c r="AF281" s="308">
        <v>7500</v>
      </c>
      <c r="AG281" s="308">
        <f t="shared" si="290"/>
        <v>0</v>
      </c>
      <c r="AH281" s="308">
        <f t="shared" si="290"/>
        <v>0</v>
      </c>
      <c r="AI281" s="308">
        <f t="shared" si="290"/>
        <v>0</v>
      </c>
      <c r="AJ281" s="308">
        <f t="shared" si="290"/>
        <v>0</v>
      </c>
      <c r="AK281" s="1219">
        <f t="shared" si="310"/>
        <v>55</v>
      </c>
      <c r="AL281" s="1243">
        <f>+N281</f>
        <v>0.75</v>
      </c>
      <c r="AM281" s="308">
        <f t="shared" si="296"/>
        <v>0</v>
      </c>
      <c r="AN281" s="48"/>
      <c r="AO281" s="48"/>
      <c r="AP281" s="48"/>
      <c r="AQ281" s="48"/>
      <c r="AR281" s="48"/>
      <c r="AS281" s="48"/>
      <c r="AT281" s="1219">
        <f t="shared" si="311"/>
        <v>55</v>
      </c>
      <c r="AU281" s="1246">
        <f>+O281</f>
        <v>0</v>
      </c>
      <c r="AV281" s="308">
        <f t="shared" si="297"/>
        <v>0</v>
      </c>
      <c r="AW281" s="48"/>
      <c r="AX281" s="48"/>
      <c r="AY281" s="48"/>
      <c r="AZ281" s="48"/>
      <c r="BA281" s="48"/>
      <c r="BB281" s="48"/>
      <c r="BC281" s="1219">
        <f t="shared" si="312"/>
        <v>55</v>
      </c>
      <c r="BD281" s="1249">
        <f>+P281</f>
        <v>0</v>
      </c>
      <c r="BE281" s="308">
        <f t="shared" si="298"/>
        <v>0</v>
      </c>
      <c r="BF281" s="48"/>
      <c r="BG281" s="48"/>
      <c r="BH281" s="48"/>
      <c r="BI281" s="48"/>
      <c r="BJ281" s="48"/>
      <c r="BK281" s="48"/>
      <c r="BL281" s="1219">
        <f t="shared" si="313"/>
        <v>55</v>
      </c>
      <c r="BM281" s="1252">
        <f>+Q281</f>
        <v>0</v>
      </c>
      <c r="BN281" s="308">
        <f t="shared" si="299"/>
        <v>0</v>
      </c>
      <c r="BO281" s="48"/>
      <c r="BP281" s="48"/>
      <c r="BQ281" s="48"/>
      <c r="BR281" s="48"/>
      <c r="BS281" s="48"/>
      <c r="BT281" s="48"/>
      <c r="BU281" s="1204"/>
      <c r="BV281" s="1205"/>
      <c r="BW281" s="1205"/>
      <c r="BX281" s="1205"/>
      <c r="BY281" s="1205"/>
      <c r="BZ281" s="1205"/>
      <c r="CA281" s="1205"/>
      <c r="CB281" s="1205"/>
      <c r="CC281" s="1206"/>
    </row>
    <row r="282" spans="1:81" s="58" customFormat="1" ht="40.15" customHeight="1" x14ac:dyDescent="0.25">
      <c r="A282" s="37"/>
      <c r="B282" s="1321"/>
      <c r="C282" s="1331"/>
      <c r="D282" s="1097"/>
      <c r="E282" s="1094"/>
      <c r="F282" s="1094"/>
      <c r="G282" s="1094"/>
      <c r="H282" s="1094"/>
      <c r="I282" s="1094"/>
      <c r="J282" s="1220"/>
      <c r="K282" s="1217"/>
      <c r="L282" s="1223"/>
      <c r="M282" s="1226"/>
      <c r="N282" s="1229"/>
      <c r="O282" s="1232"/>
      <c r="P282" s="1235"/>
      <c r="Q282" s="1238"/>
      <c r="R282" s="1220"/>
      <c r="S282" s="345" t="s">
        <v>4306</v>
      </c>
      <c r="T282" s="241" t="s">
        <v>3834</v>
      </c>
      <c r="U282" s="241" t="s">
        <v>3839</v>
      </c>
      <c r="V282" s="241" t="s">
        <v>3843</v>
      </c>
      <c r="W282" s="345" t="s">
        <v>4307</v>
      </c>
      <c r="X282" s="34">
        <v>44613</v>
      </c>
      <c r="Y282" s="34">
        <v>44620</v>
      </c>
      <c r="Z282" s="34"/>
      <c r="AA282" s="34"/>
      <c r="AB282" s="1220"/>
      <c r="AC282" s="1241"/>
      <c r="AD282" s="303">
        <f t="shared" si="304"/>
        <v>0</v>
      </c>
      <c r="AE282" s="303">
        <f t="shared" si="304"/>
        <v>0</v>
      </c>
      <c r="AF282" s="303">
        <f t="shared" si="290"/>
        <v>0</v>
      </c>
      <c r="AG282" s="303">
        <f t="shared" si="290"/>
        <v>0</v>
      </c>
      <c r="AH282" s="303">
        <f t="shared" si="290"/>
        <v>0</v>
      </c>
      <c r="AI282" s="303">
        <f t="shared" si="290"/>
        <v>0</v>
      </c>
      <c r="AJ282" s="303">
        <f t="shared" si="290"/>
        <v>0</v>
      </c>
      <c r="AK282" s="1220"/>
      <c r="AL282" s="1244"/>
      <c r="AM282" s="303">
        <f t="shared" si="296"/>
        <v>0</v>
      </c>
      <c r="AN282" s="311"/>
      <c r="AO282" s="311"/>
      <c r="AP282" s="311"/>
      <c r="AQ282" s="311"/>
      <c r="AR282" s="311"/>
      <c r="AS282" s="311"/>
      <c r="AT282" s="1220"/>
      <c r="AU282" s="1247"/>
      <c r="AV282" s="303">
        <f t="shared" si="297"/>
        <v>0</v>
      </c>
      <c r="AW282" s="311"/>
      <c r="AX282" s="311"/>
      <c r="AY282" s="311"/>
      <c r="AZ282" s="311"/>
      <c r="BA282" s="311"/>
      <c r="BB282" s="311"/>
      <c r="BC282" s="1220"/>
      <c r="BD282" s="1250"/>
      <c r="BE282" s="303">
        <f t="shared" si="298"/>
        <v>0</v>
      </c>
      <c r="BF282" s="311"/>
      <c r="BG282" s="311"/>
      <c r="BH282" s="311"/>
      <c r="BI282" s="311"/>
      <c r="BJ282" s="311"/>
      <c r="BK282" s="311"/>
      <c r="BL282" s="1220"/>
      <c r="BM282" s="1253"/>
      <c r="BN282" s="303">
        <f t="shared" si="299"/>
        <v>0</v>
      </c>
      <c r="BO282" s="311"/>
      <c r="BP282" s="311"/>
      <c r="BQ282" s="311"/>
      <c r="BR282" s="311"/>
      <c r="BS282" s="311"/>
      <c r="BT282" s="311"/>
      <c r="BU282" s="1207"/>
      <c r="BV282" s="1208"/>
      <c r="BW282" s="1208"/>
      <c r="BX282" s="1208"/>
      <c r="BY282" s="1208"/>
      <c r="BZ282" s="1208"/>
      <c r="CA282" s="1208"/>
      <c r="CB282" s="1208"/>
      <c r="CC282" s="1209"/>
    </row>
    <row r="283" spans="1:81" s="58" customFormat="1" ht="40.15" customHeight="1" x14ac:dyDescent="0.25">
      <c r="A283" s="37"/>
      <c r="B283" s="1321"/>
      <c r="C283" s="1331"/>
      <c r="D283" s="1097"/>
      <c r="E283" s="1094"/>
      <c r="F283" s="1094"/>
      <c r="G283" s="1094"/>
      <c r="H283" s="1094"/>
      <c r="I283" s="1094"/>
      <c r="J283" s="1220"/>
      <c r="K283" s="1217"/>
      <c r="L283" s="1223"/>
      <c r="M283" s="1226"/>
      <c r="N283" s="1229"/>
      <c r="O283" s="1232"/>
      <c r="P283" s="1235"/>
      <c r="Q283" s="1238"/>
      <c r="R283" s="1220"/>
      <c r="S283" s="345" t="s">
        <v>4308</v>
      </c>
      <c r="T283" s="241" t="s">
        <v>3834</v>
      </c>
      <c r="U283" s="241" t="s">
        <v>3839</v>
      </c>
      <c r="V283" s="241" t="s">
        <v>3843</v>
      </c>
      <c r="W283" s="345" t="s">
        <v>4309</v>
      </c>
      <c r="X283" s="34">
        <v>44621</v>
      </c>
      <c r="Y283" s="34">
        <v>44876</v>
      </c>
      <c r="Z283" s="34"/>
      <c r="AA283" s="34"/>
      <c r="AB283" s="1220"/>
      <c r="AC283" s="1241"/>
      <c r="AD283" s="303">
        <f t="shared" si="304"/>
        <v>0</v>
      </c>
      <c r="AE283" s="303">
        <f t="shared" si="304"/>
        <v>0</v>
      </c>
      <c r="AF283" s="303">
        <f t="shared" si="290"/>
        <v>0</v>
      </c>
      <c r="AG283" s="303">
        <f t="shared" si="290"/>
        <v>0</v>
      </c>
      <c r="AH283" s="303">
        <f t="shared" si="290"/>
        <v>0</v>
      </c>
      <c r="AI283" s="303">
        <f t="shared" si="290"/>
        <v>0</v>
      </c>
      <c r="AJ283" s="303">
        <f t="shared" si="290"/>
        <v>0</v>
      </c>
      <c r="AK283" s="1220"/>
      <c r="AL283" s="1244"/>
      <c r="AM283" s="303">
        <f t="shared" si="296"/>
        <v>0</v>
      </c>
      <c r="AN283" s="311"/>
      <c r="AO283" s="311"/>
      <c r="AP283" s="311"/>
      <c r="AQ283" s="311"/>
      <c r="AR283" s="311"/>
      <c r="AS283" s="311"/>
      <c r="AT283" s="1220"/>
      <c r="AU283" s="1247"/>
      <c r="AV283" s="303">
        <f t="shared" si="297"/>
        <v>0</v>
      </c>
      <c r="AW283" s="311"/>
      <c r="AX283" s="311"/>
      <c r="AY283" s="311"/>
      <c r="AZ283" s="311"/>
      <c r="BA283" s="311"/>
      <c r="BB283" s="311"/>
      <c r="BC283" s="1220"/>
      <c r="BD283" s="1250"/>
      <c r="BE283" s="303">
        <f t="shared" si="298"/>
        <v>0</v>
      </c>
      <c r="BF283" s="311"/>
      <c r="BG283" s="311"/>
      <c r="BH283" s="311"/>
      <c r="BI283" s="311"/>
      <c r="BJ283" s="311"/>
      <c r="BK283" s="311"/>
      <c r="BL283" s="1220"/>
      <c r="BM283" s="1253"/>
      <c r="BN283" s="303">
        <f t="shared" si="299"/>
        <v>0</v>
      </c>
      <c r="BO283" s="311"/>
      <c r="BP283" s="311"/>
      <c r="BQ283" s="311"/>
      <c r="BR283" s="311"/>
      <c r="BS283" s="311"/>
      <c r="BT283" s="311"/>
      <c r="BU283" s="1207"/>
      <c r="BV283" s="1208"/>
      <c r="BW283" s="1208"/>
      <c r="BX283" s="1208"/>
      <c r="BY283" s="1208"/>
      <c r="BZ283" s="1208"/>
      <c r="CA283" s="1208"/>
      <c r="CB283" s="1208"/>
      <c r="CC283" s="1209"/>
    </row>
    <row r="284" spans="1:81" s="58" customFormat="1" ht="40.15" customHeight="1" thickBot="1" x14ac:dyDescent="0.3">
      <c r="A284" s="37"/>
      <c r="B284" s="1321"/>
      <c r="C284" s="1332"/>
      <c r="D284" s="1098"/>
      <c r="E284" s="1095"/>
      <c r="F284" s="1095"/>
      <c r="G284" s="1095"/>
      <c r="H284" s="1095"/>
      <c r="I284" s="1095"/>
      <c r="J284" s="1221"/>
      <c r="K284" s="1218"/>
      <c r="L284" s="1224"/>
      <c r="M284" s="1227"/>
      <c r="N284" s="1230"/>
      <c r="O284" s="1233"/>
      <c r="P284" s="1236"/>
      <c r="Q284" s="1239"/>
      <c r="R284" s="1221"/>
      <c r="S284" s="234"/>
      <c r="T284" s="242"/>
      <c r="U284" s="242"/>
      <c r="V284" s="242"/>
      <c r="W284" s="326"/>
      <c r="X284" s="325"/>
      <c r="Y284" s="325"/>
      <c r="Z284" s="305"/>
      <c r="AA284" s="305"/>
      <c r="AB284" s="1221"/>
      <c r="AC284" s="1242"/>
      <c r="AD284" s="306">
        <f t="shared" si="304"/>
        <v>0</v>
      </c>
      <c r="AE284" s="306">
        <f t="shared" si="304"/>
        <v>0</v>
      </c>
      <c r="AF284" s="306">
        <f t="shared" si="290"/>
        <v>0</v>
      </c>
      <c r="AG284" s="306">
        <f t="shared" si="290"/>
        <v>0</v>
      </c>
      <c r="AH284" s="306">
        <f t="shared" si="290"/>
        <v>0</v>
      </c>
      <c r="AI284" s="306">
        <f t="shared" si="290"/>
        <v>0</v>
      </c>
      <c r="AJ284" s="306">
        <f t="shared" si="290"/>
        <v>0</v>
      </c>
      <c r="AK284" s="1221"/>
      <c r="AL284" s="1245"/>
      <c r="AM284" s="306">
        <f t="shared" si="296"/>
        <v>0</v>
      </c>
      <c r="AN284" s="50"/>
      <c r="AO284" s="50"/>
      <c r="AP284" s="50"/>
      <c r="AQ284" s="50"/>
      <c r="AR284" s="50"/>
      <c r="AS284" s="50"/>
      <c r="AT284" s="1221"/>
      <c r="AU284" s="1248"/>
      <c r="AV284" s="306">
        <f t="shared" si="297"/>
        <v>0</v>
      </c>
      <c r="AW284" s="50"/>
      <c r="AX284" s="50"/>
      <c r="AY284" s="50"/>
      <c r="AZ284" s="50"/>
      <c r="BA284" s="50"/>
      <c r="BB284" s="50"/>
      <c r="BC284" s="1221"/>
      <c r="BD284" s="1251"/>
      <c r="BE284" s="306">
        <f t="shared" si="298"/>
        <v>0</v>
      </c>
      <c r="BF284" s="50"/>
      <c r="BG284" s="50"/>
      <c r="BH284" s="50"/>
      <c r="BI284" s="50"/>
      <c r="BJ284" s="50"/>
      <c r="BK284" s="50"/>
      <c r="BL284" s="1221"/>
      <c r="BM284" s="1254"/>
      <c r="BN284" s="306">
        <f t="shared" si="299"/>
        <v>0</v>
      </c>
      <c r="BO284" s="50"/>
      <c r="BP284" s="50"/>
      <c r="BQ284" s="50"/>
      <c r="BR284" s="50"/>
      <c r="BS284" s="50"/>
      <c r="BT284" s="50"/>
      <c r="BU284" s="1210"/>
      <c r="BV284" s="1211"/>
      <c r="BW284" s="1211"/>
      <c r="BX284" s="1211"/>
      <c r="BY284" s="1211"/>
      <c r="BZ284" s="1211"/>
      <c r="CA284" s="1211"/>
      <c r="CB284" s="1211"/>
      <c r="CC284" s="1212"/>
    </row>
    <row r="285" spans="1:81" s="58" customFormat="1" ht="40.15" customHeight="1" thickTop="1" x14ac:dyDescent="0.25">
      <c r="A285" s="37"/>
      <c r="B285" s="1321"/>
      <c r="C285" s="1314" t="s">
        <v>100</v>
      </c>
      <c r="D285" s="1096">
        <v>2201</v>
      </c>
      <c r="E285" s="1093" t="s">
        <v>3876</v>
      </c>
      <c r="F285" s="1093"/>
      <c r="G285" s="1093"/>
      <c r="H285" s="1093"/>
      <c r="I285" s="1093"/>
      <c r="J285" s="1219">
        <v>56</v>
      </c>
      <c r="K285" s="1216" t="str">
        <f>+[2]Metas!K62</f>
        <v>Establecimientos educativos acompañados en el fortalecimiento de los modelos educativos pertinentes a la educación rural</v>
      </c>
      <c r="L285" s="1222">
        <v>50</v>
      </c>
      <c r="M285" s="1225">
        <f>SUM(N285:Q285)</f>
        <v>50</v>
      </c>
      <c r="N285" s="1228"/>
      <c r="O285" s="1231"/>
      <c r="P285" s="1234"/>
      <c r="Q285" s="1237">
        <v>50</v>
      </c>
      <c r="R285" s="1219">
        <f t="shared" ref="R285" si="318">+$J285</f>
        <v>56</v>
      </c>
      <c r="S285" s="344" t="s">
        <v>4310</v>
      </c>
      <c r="T285" s="240" t="s">
        <v>3834</v>
      </c>
      <c r="U285" s="240" t="s">
        <v>3839</v>
      </c>
      <c r="V285" s="240" t="s">
        <v>3843</v>
      </c>
      <c r="W285" s="345" t="s">
        <v>4311</v>
      </c>
      <c r="X285" s="34">
        <v>44593</v>
      </c>
      <c r="Y285" s="34">
        <v>44610</v>
      </c>
      <c r="Z285" s="307"/>
      <c r="AA285" s="307"/>
      <c r="AB285" s="1219">
        <f t="shared" si="308"/>
        <v>56</v>
      </c>
      <c r="AC285" s="1240">
        <f t="shared" ref="AC285" si="319">+L285</f>
        <v>50</v>
      </c>
      <c r="AD285" s="308">
        <v>50</v>
      </c>
      <c r="AE285" s="308">
        <v>50</v>
      </c>
      <c r="AF285" s="308">
        <f t="shared" si="290"/>
        <v>0</v>
      </c>
      <c r="AG285" s="308">
        <f t="shared" si="290"/>
        <v>0</v>
      </c>
      <c r="AH285" s="308">
        <f t="shared" si="290"/>
        <v>0</v>
      </c>
      <c r="AI285" s="308">
        <f t="shared" si="290"/>
        <v>0</v>
      </c>
      <c r="AJ285" s="308">
        <f t="shared" si="290"/>
        <v>0</v>
      </c>
      <c r="AK285" s="1219">
        <f t="shared" si="310"/>
        <v>56</v>
      </c>
      <c r="AL285" s="1243">
        <f>+N285</f>
        <v>0</v>
      </c>
      <c r="AM285" s="308">
        <f t="shared" si="296"/>
        <v>0</v>
      </c>
      <c r="AN285" s="48"/>
      <c r="AO285" s="48"/>
      <c r="AP285" s="48"/>
      <c r="AQ285" s="48"/>
      <c r="AR285" s="48"/>
      <c r="AS285" s="48"/>
      <c r="AT285" s="1219">
        <f t="shared" si="311"/>
        <v>56</v>
      </c>
      <c r="AU285" s="1246">
        <f>+O285</f>
        <v>0</v>
      </c>
      <c r="AV285" s="308">
        <f t="shared" si="297"/>
        <v>0</v>
      </c>
      <c r="AW285" s="48"/>
      <c r="AX285" s="48"/>
      <c r="AY285" s="48"/>
      <c r="AZ285" s="48"/>
      <c r="BA285" s="48"/>
      <c r="BB285" s="48"/>
      <c r="BC285" s="1219">
        <f t="shared" si="312"/>
        <v>56</v>
      </c>
      <c r="BD285" s="1249">
        <f>+P285</f>
        <v>0</v>
      </c>
      <c r="BE285" s="308">
        <f t="shared" si="298"/>
        <v>0</v>
      </c>
      <c r="BF285" s="48"/>
      <c r="BG285" s="48"/>
      <c r="BH285" s="48"/>
      <c r="BI285" s="48"/>
      <c r="BJ285" s="48"/>
      <c r="BK285" s="48"/>
      <c r="BL285" s="1219">
        <f t="shared" si="313"/>
        <v>56</v>
      </c>
      <c r="BM285" s="1252">
        <f>+Q285</f>
        <v>50</v>
      </c>
      <c r="BN285" s="308">
        <v>50</v>
      </c>
      <c r="BO285" s="48">
        <v>50</v>
      </c>
      <c r="BP285" s="48"/>
      <c r="BQ285" s="48"/>
      <c r="BR285" s="48"/>
      <c r="BS285" s="48"/>
      <c r="BT285" s="48"/>
      <c r="BU285" s="1204"/>
      <c r="BV285" s="1205"/>
      <c r="BW285" s="1205"/>
      <c r="BX285" s="1205"/>
      <c r="BY285" s="1205"/>
      <c r="BZ285" s="1205"/>
      <c r="CA285" s="1205"/>
      <c r="CB285" s="1205"/>
      <c r="CC285" s="1206"/>
    </row>
    <row r="286" spans="1:81" s="58" customFormat="1" ht="40.15" customHeight="1" x14ac:dyDescent="0.25">
      <c r="A286" s="37"/>
      <c r="B286" s="1321"/>
      <c r="C286" s="1315"/>
      <c r="D286" s="1097"/>
      <c r="E286" s="1094"/>
      <c r="F286" s="1094"/>
      <c r="G286" s="1094"/>
      <c r="H286" s="1094"/>
      <c r="I286" s="1094"/>
      <c r="J286" s="1220"/>
      <c r="K286" s="1217"/>
      <c r="L286" s="1223"/>
      <c r="M286" s="1226"/>
      <c r="N286" s="1229"/>
      <c r="O286" s="1232"/>
      <c r="P286" s="1235"/>
      <c r="Q286" s="1238"/>
      <c r="R286" s="1220"/>
      <c r="S286" s="345" t="s">
        <v>4312</v>
      </c>
      <c r="T286" s="241" t="s">
        <v>3834</v>
      </c>
      <c r="U286" s="241" t="s">
        <v>3839</v>
      </c>
      <c r="V286" s="241" t="s">
        <v>3843</v>
      </c>
      <c r="W286" s="345" t="s">
        <v>4313</v>
      </c>
      <c r="X286" s="34">
        <v>44593</v>
      </c>
      <c r="Y286" s="34">
        <v>44620</v>
      </c>
      <c r="Z286" s="34"/>
      <c r="AA286" s="34"/>
      <c r="AB286" s="1220"/>
      <c r="AC286" s="1241"/>
      <c r="AD286" s="303">
        <f t="shared" si="304"/>
        <v>0</v>
      </c>
      <c r="AE286" s="303">
        <f t="shared" si="304"/>
        <v>0</v>
      </c>
      <c r="AF286" s="303">
        <f t="shared" si="290"/>
        <v>0</v>
      </c>
      <c r="AG286" s="303">
        <f t="shared" si="290"/>
        <v>0</v>
      </c>
      <c r="AH286" s="303">
        <f t="shared" si="290"/>
        <v>0</v>
      </c>
      <c r="AI286" s="303">
        <f t="shared" si="290"/>
        <v>0</v>
      </c>
      <c r="AJ286" s="303">
        <f t="shared" si="290"/>
        <v>0</v>
      </c>
      <c r="AK286" s="1220"/>
      <c r="AL286" s="1244"/>
      <c r="AM286" s="303">
        <f t="shared" si="296"/>
        <v>0</v>
      </c>
      <c r="AN286" s="311"/>
      <c r="AO286" s="311"/>
      <c r="AP286" s="311"/>
      <c r="AQ286" s="311"/>
      <c r="AR286" s="311"/>
      <c r="AS286" s="311"/>
      <c r="AT286" s="1220"/>
      <c r="AU286" s="1247"/>
      <c r="AV286" s="303">
        <f t="shared" si="297"/>
        <v>0</v>
      </c>
      <c r="AW286" s="311"/>
      <c r="AX286" s="311"/>
      <c r="AY286" s="311"/>
      <c r="AZ286" s="311"/>
      <c r="BA286" s="311"/>
      <c r="BB286" s="311"/>
      <c r="BC286" s="1220"/>
      <c r="BD286" s="1250"/>
      <c r="BE286" s="303">
        <f t="shared" si="298"/>
        <v>0</v>
      </c>
      <c r="BF286" s="311"/>
      <c r="BG286" s="311"/>
      <c r="BH286" s="311"/>
      <c r="BI286" s="311"/>
      <c r="BJ286" s="311"/>
      <c r="BK286" s="311"/>
      <c r="BL286" s="1220"/>
      <c r="BM286" s="1253"/>
      <c r="BN286" s="303">
        <f t="shared" si="299"/>
        <v>0</v>
      </c>
      <c r="BO286" s="311"/>
      <c r="BP286" s="311"/>
      <c r="BQ286" s="311"/>
      <c r="BR286" s="311"/>
      <c r="BS286" s="311"/>
      <c r="BT286" s="311"/>
      <c r="BU286" s="1207"/>
      <c r="BV286" s="1208"/>
      <c r="BW286" s="1208"/>
      <c r="BX286" s="1208"/>
      <c r="BY286" s="1208"/>
      <c r="BZ286" s="1208"/>
      <c r="CA286" s="1208"/>
      <c r="CB286" s="1208"/>
      <c r="CC286" s="1209"/>
    </row>
    <row r="287" spans="1:81" s="58" customFormat="1" ht="40.15" customHeight="1" x14ac:dyDescent="0.25">
      <c r="A287" s="37"/>
      <c r="B287" s="1321"/>
      <c r="C287" s="1315"/>
      <c r="D287" s="1097"/>
      <c r="E287" s="1094"/>
      <c r="F287" s="1094"/>
      <c r="G287" s="1094"/>
      <c r="H287" s="1094"/>
      <c r="I287" s="1094"/>
      <c r="J287" s="1220"/>
      <c r="K287" s="1217"/>
      <c r="L287" s="1223"/>
      <c r="M287" s="1226"/>
      <c r="N287" s="1229"/>
      <c r="O287" s="1232"/>
      <c r="P287" s="1235"/>
      <c r="Q287" s="1238"/>
      <c r="R287" s="1220"/>
      <c r="S287" s="345" t="s">
        <v>4314</v>
      </c>
      <c r="T287" s="241" t="s">
        <v>3834</v>
      </c>
      <c r="U287" s="241" t="s">
        <v>3839</v>
      </c>
      <c r="V287" s="241" t="s">
        <v>3843</v>
      </c>
      <c r="W287" s="345" t="s">
        <v>4315</v>
      </c>
      <c r="X287" s="34">
        <v>44632</v>
      </c>
      <c r="Y287" s="34">
        <v>44708</v>
      </c>
      <c r="Z287" s="34"/>
      <c r="AA287" s="34"/>
      <c r="AB287" s="1220"/>
      <c r="AC287" s="1241"/>
      <c r="AD287" s="303">
        <f t="shared" si="304"/>
        <v>0</v>
      </c>
      <c r="AE287" s="303">
        <f t="shared" si="304"/>
        <v>0</v>
      </c>
      <c r="AF287" s="303">
        <f t="shared" si="290"/>
        <v>0</v>
      </c>
      <c r="AG287" s="303">
        <f t="shared" si="290"/>
        <v>0</v>
      </c>
      <c r="AH287" s="303">
        <f t="shared" si="290"/>
        <v>0</v>
      </c>
      <c r="AI287" s="303">
        <f t="shared" si="290"/>
        <v>0</v>
      </c>
      <c r="AJ287" s="303">
        <f t="shared" si="290"/>
        <v>0</v>
      </c>
      <c r="AK287" s="1220"/>
      <c r="AL287" s="1244"/>
      <c r="AM287" s="303">
        <f t="shared" si="296"/>
        <v>0</v>
      </c>
      <c r="AN287" s="311"/>
      <c r="AO287" s="311"/>
      <c r="AP287" s="311"/>
      <c r="AQ287" s="311"/>
      <c r="AR287" s="311"/>
      <c r="AS287" s="311"/>
      <c r="AT287" s="1220"/>
      <c r="AU287" s="1247"/>
      <c r="AV287" s="303">
        <f t="shared" si="297"/>
        <v>0</v>
      </c>
      <c r="AW287" s="311"/>
      <c r="AX287" s="311"/>
      <c r="AY287" s="311"/>
      <c r="AZ287" s="311"/>
      <c r="BA287" s="311"/>
      <c r="BB287" s="311"/>
      <c r="BC287" s="1220"/>
      <c r="BD287" s="1250"/>
      <c r="BE287" s="303">
        <f t="shared" si="298"/>
        <v>0</v>
      </c>
      <c r="BF287" s="311"/>
      <c r="BG287" s="311"/>
      <c r="BH287" s="311"/>
      <c r="BI287" s="311"/>
      <c r="BJ287" s="311"/>
      <c r="BK287" s="311"/>
      <c r="BL287" s="1220"/>
      <c r="BM287" s="1253"/>
      <c r="BN287" s="303">
        <f t="shared" si="299"/>
        <v>0</v>
      </c>
      <c r="BO287" s="311"/>
      <c r="BP287" s="311"/>
      <c r="BQ287" s="311"/>
      <c r="BR287" s="311"/>
      <c r="BS287" s="311"/>
      <c r="BT287" s="311"/>
      <c r="BU287" s="1207"/>
      <c r="BV287" s="1208"/>
      <c r="BW287" s="1208"/>
      <c r="BX287" s="1208"/>
      <c r="BY287" s="1208"/>
      <c r="BZ287" s="1208"/>
      <c r="CA287" s="1208"/>
      <c r="CB287" s="1208"/>
      <c r="CC287" s="1209"/>
    </row>
    <row r="288" spans="1:81" s="58" customFormat="1" ht="40.15" customHeight="1" thickBot="1" x14ac:dyDescent="0.3">
      <c r="A288" s="37"/>
      <c r="B288" s="1321"/>
      <c r="C288" s="1315"/>
      <c r="D288" s="1098"/>
      <c r="E288" s="1095"/>
      <c r="F288" s="1095"/>
      <c r="G288" s="1095"/>
      <c r="H288" s="1095"/>
      <c r="I288" s="1095"/>
      <c r="J288" s="1221"/>
      <c r="K288" s="1218"/>
      <c r="L288" s="1224"/>
      <c r="M288" s="1227"/>
      <c r="N288" s="1230"/>
      <c r="O288" s="1233"/>
      <c r="P288" s="1236"/>
      <c r="Q288" s="1239"/>
      <c r="R288" s="1221"/>
      <c r="S288" s="349" t="s">
        <v>3967</v>
      </c>
      <c r="T288" s="242" t="s">
        <v>3834</v>
      </c>
      <c r="U288" s="242" t="s">
        <v>3839</v>
      </c>
      <c r="V288" s="242" t="s">
        <v>3843</v>
      </c>
      <c r="W288" s="345" t="s">
        <v>4126</v>
      </c>
      <c r="X288" s="34">
        <v>44730</v>
      </c>
      <c r="Y288" s="34">
        <v>44730</v>
      </c>
      <c r="Z288" s="305"/>
      <c r="AA288" s="305"/>
      <c r="AB288" s="1221"/>
      <c r="AC288" s="1242"/>
      <c r="AD288" s="306">
        <f t="shared" si="304"/>
        <v>0</v>
      </c>
      <c r="AE288" s="306">
        <f t="shared" si="304"/>
        <v>0</v>
      </c>
      <c r="AF288" s="306">
        <f t="shared" si="290"/>
        <v>0</v>
      </c>
      <c r="AG288" s="306">
        <f t="shared" si="290"/>
        <v>0</v>
      </c>
      <c r="AH288" s="306">
        <f t="shared" si="290"/>
        <v>0</v>
      </c>
      <c r="AI288" s="306">
        <f t="shared" si="290"/>
        <v>0</v>
      </c>
      <c r="AJ288" s="306">
        <f t="shared" si="290"/>
        <v>0</v>
      </c>
      <c r="AK288" s="1221"/>
      <c r="AL288" s="1245"/>
      <c r="AM288" s="306">
        <f t="shared" si="296"/>
        <v>0</v>
      </c>
      <c r="AN288" s="50"/>
      <c r="AO288" s="50"/>
      <c r="AP288" s="50"/>
      <c r="AQ288" s="50"/>
      <c r="AR288" s="50"/>
      <c r="AS288" s="50"/>
      <c r="AT288" s="1221"/>
      <c r="AU288" s="1248"/>
      <c r="AV288" s="306">
        <f t="shared" si="297"/>
        <v>0</v>
      </c>
      <c r="AW288" s="50"/>
      <c r="AX288" s="50"/>
      <c r="AY288" s="50"/>
      <c r="AZ288" s="50"/>
      <c r="BA288" s="50"/>
      <c r="BB288" s="50"/>
      <c r="BC288" s="1221"/>
      <c r="BD288" s="1251"/>
      <c r="BE288" s="306">
        <f t="shared" si="298"/>
        <v>0</v>
      </c>
      <c r="BF288" s="50"/>
      <c r="BG288" s="50"/>
      <c r="BH288" s="50"/>
      <c r="BI288" s="50"/>
      <c r="BJ288" s="50"/>
      <c r="BK288" s="50"/>
      <c r="BL288" s="1221"/>
      <c r="BM288" s="1254"/>
      <c r="BN288" s="306">
        <f t="shared" si="299"/>
        <v>0</v>
      </c>
      <c r="BO288" s="50"/>
      <c r="BP288" s="50"/>
      <c r="BQ288" s="50"/>
      <c r="BR288" s="50"/>
      <c r="BS288" s="50"/>
      <c r="BT288" s="50"/>
      <c r="BU288" s="1210"/>
      <c r="BV288" s="1211"/>
      <c r="BW288" s="1211"/>
      <c r="BX288" s="1211"/>
      <c r="BY288" s="1211"/>
      <c r="BZ288" s="1211"/>
      <c r="CA288" s="1211"/>
      <c r="CB288" s="1211"/>
      <c r="CC288" s="1212"/>
    </row>
    <row r="289" spans="1:81" s="58" customFormat="1" ht="40.15" customHeight="1" thickTop="1" x14ac:dyDescent="0.25">
      <c r="A289" s="37"/>
      <c r="B289" s="1321"/>
      <c r="C289" s="1315"/>
      <c r="D289" s="1096">
        <v>2201</v>
      </c>
      <c r="E289" s="1093" t="s">
        <v>3876</v>
      </c>
      <c r="F289" s="1093"/>
      <c r="G289" s="1093"/>
      <c r="H289" s="1093"/>
      <c r="I289" s="1093"/>
      <c r="J289" s="1219">
        <v>57</v>
      </c>
      <c r="K289" s="1216" t="str">
        <f>+[2]Metas!K63</f>
        <v>Establecimientos educativos implementando proyectos Pedagógicos productivos (tales como las huertas escolares)</v>
      </c>
      <c r="L289" s="1222">
        <v>50</v>
      </c>
      <c r="M289" s="1225">
        <f>SUM(N289:Q289)</f>
        <v>50</v>
      </c>
      <c r="N289" s="1228"/>
      <c r="O289" s="1231"/>
      <c r="P289" s="1234"/>
      <c r="Q289" s="1237">
        <v>50</v>
      </c>
      <c r="R289" s="1219">
        <f t="shared" ref="R289" si="320">+$J289</f>
        <v>57</v>
      </c>
      <c r="S289" s="344" t="s">
        <v>4316</v>
      </c>
      <c r="T289" s="241" t="s">
        <v>3834</v>
      </c>
      <c r="U289" s="241" t="s">
        <v>3839</v>
      </c>
      <c r="V289" s="241" t="s">
        <v>3843</v>
      </c>
      <c r="W289" s="350" t="s">
        <v>4317</v>
      </c>
      <c r="X289" s="325">
        <v>44593</v>
      </c>
      <c r="Y289" s="325">
        <v>44620</v>
      </c>
      <c r="Z289" s="307"/>
      <c r="AA289" s="307"/>
      <c r="AB289" s="1219">
        <f t="shared" si="308"/>
        <v>57</v>
      </c>
      <c r="AC289" s="1240">
        <f t="shared" ref="AC289" si="321">+L289</f>
        <v>50</v>
      </c>
      <c r="AD289" s="308">
        <f t="shared" si="304"/>
        <v>0</v>
      </c>
      <c r="AE289" s="308">
        <f t="shared" si="304"/>
        <v>0</v>
      </c>
      <c r="AF289" s="308">
        <f t="shared" si="290"/>
        <v>0</v>
      </c>
      <c r="AG289" s="308">
        <f t="shared" si="290"/>
        <v>0</v>
      </c>
      <c r="AH289" s="308">
        <f t="shared" si="290"/>
        <v>0</v>
      </c>
      <c r="AI289" s="308">
        <f t="shared" si="290"/>
        <v>0</v>
      </c>
      <c r="AJ289" s="308">
        <f t="shared" si="290"/>
        <v>0</v>
      </c>
      <c r="AK289" s="1219">
        <f t="shared" si="310"/>
        <v>57</v>
      </c>
      <c r="AL289" s="1243">
        <f>+N289</f>
        <v>0</v>
      </c>
      <c r="AM289" s="308">
        <f t="shared" si="296"/>
        <v>0</v>
      </c>
      <c r="AN289" s="48"/>
      <c r="AO289" s="48"/>
      <c r="AP289" s="48"/>
      <c r="AQ289" s="48"/>
      <c r="AR289" s="48"/>
      <c r="AS289" s="48"/>
      <c r="AT289" s="1219">
        <f t="shared" si="311"/>
        <v>57</v>
      </c>
      <c r="AU289" s="1246">
        <f>+O289</f>
        <v>0</v>
      </c>
      <c r="AV289" s="308">
        <f t="shared" si="297"/>
        <v>0</v>
      </c>
      <c r="AW289" s="48"/>
      <c r="AX289" s="48"/>
      <c r="AY289" s="48"/>
      <c r="AZ289" s="48"/>
      <c r="BA289" s="48"/>
      <c r="BB289" s="48"/>
      <c r="BC289" s="1219">
        <f t="shared" si="312"/>
        <v>57</v>
      </c>
      <c r="BD289" s="1249">
        <f>+P289</f>
        <v>0</v>
      </c>
      <c r="BE289" s="308">
        <f t="shared" si="298"/>
        <v>0</v>
      </c>
      <c r="BF289" s="48"/>
      <c r="BG289" s="48"/>
      <c r="BH289" s="48"/>
      <c r="BI289" s="48"/>
      <c r="BJ289" s="48"/>
      <c r="BK289" s="48"/>
      <c r="BL289" s="1219">
        <f t="shared" si="313"/>
        <v>57</v>
      </c>
      <c r="BM289" s="1252">
        <f>+Q289</f>
        <v>50</v>
      </c>
      <c r="BN289" s="308">
        <f t="shared" si="299"/>
        <v>0</v>
      </c>
      <c r="BO289" s="48"/>
      <c r="BP289" s="48"/>
      <c r="BQ289" s="48"/>
      <c r="BR289" s="48"/>
      <c r="BS289" s="48"/>
      <c r="BT289" s="48"/>
      <c r="BU289" s="1204"/>
      <c r="BV289" s="1205"/>
      <c r="BW289" s="1205"/>
      <c r="BX289" s="1205"/>
      <c r="BY289" s="1205"/>
      <c r="BZ289" s="1205"/>
      <c r="CA289" s="1205"/>
      <c r="CB289" s="1205"/>
      <c r="CC289" s="1206"/>
    </row>
    <row r="290" spans="1:81" s="58" customFormat="1" ht="40.15" customHeight="1" x14ac:dyDescent="0.25">
      <c r="A290" s="37"/>
      <c r="B290" s="1321"/>
      <c r="C290" s="1315"/>
      <c r="D290" s="1097"/>
      <c r="E290" s="1094"/>
      <c r="F290" s="1094"/>
      <c r="G290" s="1094"/>
      <c r="H290" s="1094"/>
      <c r="I290" s="1094"/>
      <c r="J290" s="1220"/>
      <c r="K290" s="1217"/>
      <c r="L290" s="1223"/>
      <c r="M290" s="1226"/>
      <c r="N290" s="1229"/>
      <c r="O290" s="1232"/>
      <c r="P290" s="1235"/>
      <c r="Q290" s="1238"/>
      <c r="R290" s="1220"/>
      <c r="S290" s="345" t="s">
        <v>4318</v>
      </c>
      <c r="T290" s="241" t="s">
        <v>3834</v>
      </c>
      <c r="U290" s="241" t="s">
        <v>3839</v>
      </c>
      <c r="V290" s="241" t="s">
        <v>3843</v>
      </c>
      <c r="W290" s="345" t="s">
        <v>4319</v>
      </c>
      <c r="X290" s="34">
        <v>44621</v>
      </c>
      <c r="Y290" s="34">
        <v>44631</v>
      </c>
      <c r="Z290" s="34"/>
      <c r="AA290" s="34"/>
      <c r="AB290" s="1220"/>
      <c r="AC290" s="1241"/>
      <c r="AD290" s="303">
        <f t="shared" si="304"/>
        <v>0</v>
      </c>
      <c r="AE290" s="303">
        <f t="shared" si="304"/>
        <v>0</v>
      </c>
      <c r="AF290" s="303">
        <f t="shared" si="290"/>
        <v>0</v>
      </c>
      <c r="AG290" s="303">
        <f t="shared" si="290"/>
        <v>0</v>
      </c>
      <c r="AH290" s="303">
        <f t="shared" si="290"/>
        <v>0</v>
      </c>
      <c r="AI290" s="303">
        <f t="shared" si="290"/>
        <v>0</v>
      </c>
      <c r="AJ290" s="303">
        <f t="shared" si="290"/>
        <v>0</v>
      </c>
      <c r="AK290" s="1220"/>
      <c r="AL290" s="1244"/>
      <c r="AM290" s="303">
        <f t="shared" si="296"/>
        <v>0</v>
      </c>
      <c r="AN290" s="311"/>
      <c r="AO290" s="311"/>
      <c r="AP290" s="311"/>
      <c r="AQ290" s="311"/>
      <c r="AR290" s="311"/>
      <c r="AS290" s="311"/>
      <c r="AT290" s="1220"/>
      <c r="AU290" s="1247"/>
      <c r="AV290" s="303">
        <f t="shared" si="297"/>
        <v>0</v>
      </c>
      <c r="AW290" s="311"/>
      <c r="AX290" s="311"/>
      <c r="AY290" s="311"/>
      <c r="AZ290" s="311"/>
      <c r="BA290" s="311"/>
      <c r="BB290" s="311"/>
      <c r="BC290" s="1220"/>
      <c r="BD290" s="1250"/>
      <c r="BE290" s="303">
        <f t="shared" si="298"/>
        <v>0</v>
      </c>
      <c r="BF290" s="311"/>
      <c r="BG290" s="311"/>
      <c r="BH290" s="311"/>
      <c r="BI290" s="311"/>
      <c r="BJ290" s="311"/>
      <c r="BK290" s="311"/>
      <c r="BL290" s="1220"/>
      <c r="BM290" s="1253"/>
      <c r="BN290" s="303">
        <f t="shared" si="299"/>
        <v>0</v>
      </c>
      <c r="BO290" s="311"/>
      <c r="BP290" s="311"/>
      <c r="BQ290" s="311"/>
      <c r="BR290" s="311"/>
      <c r="BS290" s="311"/>
      <c r="BT290" s="311"/>
      <c r="BU290" s="1207"/>
      <c r="BV290" s="1208"/>
      <c r="BW290" s="1208"/>
      <c r="BX290" s="1208"/>
      <c r="BY290" s="1208"/>
      <c r="BZ290" s="1208"/>
      <c r="CA290" s="1208"/>
      <c r="CB290" s="1208"/>
      <c r="CC290" s="1209"/>
    </row>
    <row r="291" spans="1:81" s="58" customFormat="1" ht="40.15" customHeight="1" x14ac:dyDescent="0.25">
      <c r="A291" s="37"/>
      <c r="B291" s="1321"/>
      <c r="C291" s="1315"/>
      <c r="D291" s="1097"/>
      <c r="E291" s="1094"/>
      <c r="F291" s="1094"/>
      <c r="G291" s="1094"/>
      <c r="H291" s="1094"/>
      <c r="I291" s="1094"/>
      <c r="J291" s="1220"/>
      <c r="K291" s="1217"/>
      <c r="L291" s="1223"/>
      <c r="M291" s="1226"/>
      <c r="N291" s="1229"/>
      <c r="O291" s="1232"/>
      <c r="P291" s="1235"/>
      <c r="Q291" s="1238"/>
      <c r="R291" s="1220"/>
      <c r="S291" s="345" t="s">
        <v>4320</v>
      </c>
      <c r="T291" s="241" t="s">
        <v>3834</v>
      </c>
      <c r="U291" s="241" t="s">
        <v>3839</v>
      </c>
      <c r="V291" s="241" t="s">
        <v>3843</v>
      </c>
      <c r="W291" s="345" t="s">
        <v>4321</v>
      </c>
      <c r="X291" s="34">
        <v>44683</v>
      </c>
      <c r="Y291" s="34">
        <v>44708</v>
      </c>
      <c r="Z291" s="34"/>
      <c r="AA291" s="34"/>
      <c r="AB291" s="1220"/>
      <c r="AC291" s="1241"/>
      <c r="AD291" s="303">
        <f t="shared" si="304"/>
        <v>0</v>
      </c>
      <c r="AE291" s="303">
        <f t="shared" si="304"/>
        <v>0</v>
      </c>
      <c r="AF291" s="303">
        <f t="shared" si="290"/>
        <v>0</v>
      </c>
      <c r="AG291" s="303">
        <f t="shared" si="290"/>
        <v>0</v>
      </c>
      <c r="AH291" s="303">
        <f t="shared" si="290"/>
        <v>0</v>
      </c>
      <c r="AI291" s="303">
        <f t="shared" si="290"/>
        <v>0</v>
      </c>
      <c r="AJ291" s="303">
        <f t="shared" si="290"/>
        <v>0</v>
      </c>
      <c r="AK291" s="1220"/>
      <c r="AL291" s="1244"/>
      <c r="AM291" s="303">
        <f t="shared" si="296"/>
        <v>0</v>
      </c>
      <c r="AN291" s="311"/>
      <c r="AO291" s="311"/>
      <c r="AP291" s="311"/>
      <c r="AQ291" s="311"/>
      <c r="AR291" s="311"/>
      <c r="AS291" s="311"/>
      <c r="AT291" s="1220"/>
      <c r="AU291" s="1247"/>
      <c r="AV291" s="303">
        <f t="shared" si="297"/>
        <v>0</v>
      </c>
      <c r="AW291" s="311"/>
      <c r="AX291" s="311"/>
      <c r="AY291" s="311"/>
      <c r="AZ291" s="311"/>
      <c r="BA291" s="311"/>
      <c r="BB291" s="311"/>
      <c r="BC291" s="1220"/>
      <c r="BD291" s="1250"/>
      <c r="BE291" s="303">
        <f t="shared" si="298"/>
        <v>0</v>
      </c>
      <c r="BF291" s="311"/>
      <c r="BG291" s="311"/>
      <c r="BH291" s="311"/>
      <c r="BI291" s="311"/>
      <c r="BJ291" s="311"/>
      <c r="BK291" s="311"/>
      <c r="BL291" s="1220"/>
      <c r="BM291" s="1253"/>
      <c r="BN291" s="303">
        <f t="shared" si="299"/>
        <v>0</v>
      </c>
      <c r="BO291" s="311"/>
      <c r="BP291" s="311"/>
      <c r="BQ291" s="311"/>
      <c r="BR291" s="311"/>
      <c r="BS291" s="311"/>
      <c r="BT291" s="311"/>
      <c r="BU291" s="1207"/>
      <c r="BV291" s="1208"/>
      <c r="BW291" s="1208"/>
      <c r="BX291" s="1208"/>
      <c r="BY291" s="1208"/>
      <c r="BZ291" s="1208"/>
      <c r="CA291" s="1208"/>
      <c r="CB291" s="1208"/>
      <c r="CC291" s="1209"/>
    </row>
    <row r="292" spans="1:81" s="58" customFormat="1" ht="40.15" customHeight="1" thickBot="1" x14ac:dyDescent="0.3">
      <c r="A292" s="37"/>
      <c r="B292" s="1321"/>
      <c r="C292" s="1316"/>
      <c r="D292" s="1098"/>
      <c r="E292" s="1095"/>
      <c r="F292" s="1095"/>
      <c r="G292" s="1095"/>
      <c r="H292" s="1095"/>
      <c r="I292" s="1095"/>
      <c r="J292" s="1221"/>
      <c r="K292" s="1218"/>
      <c r="L292" s="1224"/>
      <c r="M292" s="1227"/>
      <c r="N292" s="1230"/>
      <c r="O292" s="1233"/>
      <c r="P292" s="1236"/>
      <c r="Q292" s="1239"/>
      <c r="R292" s="1221"/>
      <c r="S292" s="346" t="s">
        <v>4322</v>
      </c>
      <c r="T292" s="347" t="s">
        <v>3834</v>
      </c>
      <c r="U292" s="347" t="s">
        <v>3839</v>
      </c>
      <c r="V292" s="347" t="s">
        <v>3843</v>
      </c>
      <c r="W292" s="351" t="s">
        <v>4323</v>
      </c>
      <c r="X292" s="352">
        <v>44683</v>
      </c>
      <c r="Y292" s="352">
        <v>44708</v>
      </c>
      <c r="Z292" s="325"/>
      <c r="AA292" s="305"/>
      <c r="AB292" s="1221"/>
      <c r="AC292" s="1242"/>
      <c r="AD292" s="306">
        <f t="shared" si="304"/>
        <v>0</v>
      </c>
      <c r="AE292" s="306">
        <f t="shared" si="304"/>
        <v>0</v>
      </c>
      <c r="AF292" s="306">
        <f t="shared" si="290"/>
        <v>0</v>
      </c>
      <c r="AG292" s="306">
        <f t="shared" si="290"/>
        <v>0</v>
      </c>
      <c r="AH292" s="306">
        <f t="shared" si="290"/>
        <v>0</v>
      </c>
      <c r="AI292" s="306">
        <f t="shared" si="290"/>
        <v>0</v>
      </c>
      <c r="AJ292" s="306">
        <f t="shared" si="290"/>
        <v>0</v>
      </c>
      <c r="AK292" s="1221"/>
      <c r="AL292" s="1245"/>
      <c r="AM292" s="306">
        <f t="shared" si="296"/>
        <v>0</v>
      </c>
      <c r="AN292" s="50"/>
      <c r="AO292" s="50"/>
      <c r="AP292" s="50"/>
      <c r="AQ292" s="50"/>
      <c r="AR292" s="50"/>
      <c r="AS292" s="50"/>
      <c r="AT292" s="1221"/>
      <c r="AU292" s="1248"/>
      <c r="AV292" s="306">
        <f t="shared" si="297"/>
        <v>0</v>
      </c>
      <c r="AW292" s="50"/>
      <c r="AX292" s="50"/>
      <c r="AY292" s="50"/>
      <c r="AZ292" s="50"/>
      <c r="BA292" s="50"/>
      <c r="BB292" s="50"/>
      <c r="BC292" s="1221"/>
      <c r="BD292" s="1251"/>
      <c r="BE292" s="306">
        <f t="shared" si="298"/>
        <v>0</v>
      </c>
      <c r="BF292" s="50"/>
      <c r="BG292" s="50"/>
      <c r="BH292" s="50"/>
      <c r="BI292" s="50"/>
      <c r="BJ292" s="50"/>
      <c r="BK292" s="50"/>
      <c r="BL292" s="1221"/>
      <c r="BM292" s="1254"/>
      <c r="BN292" s="306">
        <f t="shared" si="299"/>
        <v>0</v>
      </c>
      <c r="BO292" s="50"/>
      <c r="BP292" s="50"/>
      <c r="BQ292" s="50"/>
      <c r="BR292" s="50"/>
      <c r="BS292" s="50"/>
      <c r="BT292" s="50"/>
      <c r="BU292" s="1210"/>
      <c r="BV292" s="1211"/>
      <c r="BW292" s="1211"/>
      <c r="BX292" s="1211"/>
      <c r="BY292" s="1211"/>
      <c r="BZ292" s="1211"/>
      <c r="CA292" s="1211"/>
      <c r="CB292" s="1211"/>
      <c r="CC292" s="1212"/>
    </row>
    <row r="293" spans="1:81" s="58" customFormat="1" ht="40.15" customHeight="1" thickTop="1" x14ac:dyDescent="0.25">
      <c r="A293" s="37"/>
      <c r="B293" s="1321"/>
      <c r="C293" s="1314" t="s">
        <v>103</v>
      </c>
      <c r="D293" s="1096">
        <v>2201</v>
      </c>
      <c r="E293" s="1093" t="s">
        <v>3876</v>
      </c>
      <c r="F293" s="1093"/>
      <c r="G293" s="1093"/>
      <c r="H293" s="1093"/>
      <c r="I293" s="1093"/>
      <c r="J293" s="1219">
        <v>58</v>
      </c>
      <c r="K293" s="1216" t="str">
        <f>+[2]Metas!K64</f>
        <v>Establecimientos educativos implementando Ciclos propedéuticos y orientación socio ocupacional.</v>
      </c>
      <c r="L293" s="1222">
        <v>14</v>
      </c>
      <c r="M293" s="1225">
        <f>SUM(N293:Q293)</f>
        <v>14</v>
      </c>
      <c r="N293" s="1228"/>
      <c r="O293" s="1231"/>
      <c r="P293" s="1234"/>
      <c r="Q293" s="1237">
        <v>14</v>
      </c>
      <c r="R293" s="1219">
        <f t="shared" ref="R293" si="322">+$J293</f>
        <v>58</v>
      </c>
      <c r="S293" s="345" t="s">
        <v>4324</v>
      </c>
      <c r="T293" s="241" t="s">
        <v>3834</v>
      </c>
      <c r="U293" s="241" t="s">
        <v>3839</v>
      </c>
      <c r="V293" s="241" t="s">
        <v>3843</v>
      </c>
      <c r="W293" s="353" t="s">
        <v>4325</v>
      </c>
      <c r="X293" s="34">
        <v>44747</v>
      </c>
      <c r="Y293" s="34">
        <v>44771</v>
      </c>
      <c r="Z293" s="34"/>
      <c r="AA293" s="307"/>
      <c r="AB293" s="1219">
        <f t="shared" si="308"/>
        <v>58</v>
      </c>
      <c r="AC293" s="1240">
        <f t="shared" ref="AC293" si="323">+L293</f>
        <v>14</v>
      </c>
      <c r="AD293" s="308">
        <v>50</v>
      </c>
      <c r="AE293" s="308">
        <f t="shared" si="304"/>
        <v>0</v>
      </c>
      <c r="AF293" s="308">
        <v>50</v>
      </c>
      <c r="AG293" s="308">
        <f t="shared" si="290"/>
        <v>0</v>
      </c>
      <c r="AH293" s="308">
        <f t="shared" si="290"/>
        <v>0</v>
      </c>
      <c r="AI293" s="308">
        <f t="shared" si="290"/>
        <v>0</v>
      </c>
      <c r="AJ293" s="308">
        <f t="shared" si="290"/>
        <v>0</v>
      </c>
      <c r="AK293" s="1219">
        <f t="shared" si="310"/>
        <v>58</v>
      </c>
      <c r="AL293" s="1243">
        <f>+N293</f>
        <v>0</v>
      </c>
      <c r="AM293" s="308">
        <f t="shared" si="296"/>
        <v>0</v>
      </c>
      <c r="AN293" s="48"/>
      <c r="AO293" s="48"/>
      <c r="AP293" s="48"/>
      <c r="AQ293" s="48"/>
      <c r="AR293" s="48"/>
      <c r="AS293" s="48"/>
      <c r="AT293" s="1219">
        <f t="shared" si="311"/>
        <v>58</v>
      </c>
      <c r="AU293" s="1246">
        <f>+O293</f>
        <v>0</v>
      </c>
      <c r="AV293" s="308">
        <f t="shared" si="297"/>
        <v>0</v>
      </c>
      <c r="AW293" s="48"/>
      <c r="AX293" s="48"/>
      <c r="AY293" s="48"/>
      <c r="AZ293" s="48"/>
      <c r="BA293" s="48"/>
      <c r="BB293" s="48"/>
      <c r="BC293" s="1219">
        <f t="shared" si="312"/>
        <v>58</v>
      </c>
      <c r="BD293" s="1249">
        <f>+P293</f>
        <v>0</v>
      </c>
      <c r="BE293" s="308">
        <f t="shared" si="298"/>
        <v>0</v>
      </c>
      <c r="BF293" s="48"/>
      <c r="BG293" s="48"/>
      <c r="BH293" s="48"/>
      <c r="BI293" s="48"/>
      <c r="BJ293" s="48"/>
      <c r="BK293" s="48"/>
      <c r="BL293" s="1219">
        <f t="shared" si="313"/>
        <v>58</v>
      </c>
      <c r="BM293" s="1252">
        <f>+Q293</f>
        <v>14</v>
      </c>
      <c r="BN293" s="308">
        <v>50</v>
      </c>
      <c r="BO293" s="48"/>
      <c r="BP293" s="48">
        <v>50</v>
      </c>
      <c r="BQ293" s="48"/>
      <c r="BR293" s="48"/>
      <c r="BS293" s="48"/>
      <c r="BT293" s="48"/>
      <c r="BU293" s="1204"/>
      <c r="BV293" s="1205"/>
      <c r="BW293" s="1205"/>
      <c r="BX293" s="1205"/>
      <c r="BY293" s="1205"/>
      <c r="BZ293" s="1205"/>
      <c r="CA293" s="1205"/>
      <c r="CB293" s="1205"/>
      <c r="CC293" s="1206"/>
    </row>
    <row r="294" spans="1:81" s="58" customFormat="1" ht="40.15" customHeight="1" x14ac:dyDescent="0.25">
      <c r="A294" s="37"/>
      <c r="B294" s="1321"/>
      <c r="C294" s="1315"/>
      <c r="D294" s="1097"/>
      <c r="E294" s="1094"/>
      <c r="F294" s="1094"/>
      <c r="G294" s="1094"/>
      <c r="H294" s="1094"/>
      <c r="I294" s="1094"/>
      <c r="J294" s="1220"/>
      <c r="K294" s="1217"/>
      <c r="L294" s="1223"/>
      <c r="M294" s="1226"/>
      <c r="N294" s="1229"/>
      <c r="O294" s="1232"/>
      <c r="P294" s="1235"/>
      <c r="Q294" s="1238"/>
      <c r="R294" s="1220"/>
      <c r="S294" s="345" t="s">
        <v>4326</v>
      </c>
      <c r="T294" s="241" t="s">
        <v>3834</v>
      </c>
      <c r="U294" s="241" t="s">
        <v>3839</v>
      </c>
      <c r="V294" s="241" t="s">
        <v>3843</v>
      </c>
      <c r="W294" s="345" t="s">
        <v>4327</v>
      </c>
      <c r="X294" s="34">
        <v>44747</v>
      </c>
      <c r="Y294" s="34">
        <v>44771</v>
      </c>
      <c r="Z294" s="34"/>
      <c r="AA294" s="34"/>
      <c r="AB294" s="1220"/>
      <c r="AC294" s="1241"/>
      <c r="AD294" s="303">
        <f t="shared" si="304"/>
        <v>0</v>
      </c>
      <c r="AE294" s="303">
        <f t="shared" si="304"/>
        <v>0</v>
      </c>
      <c r="AF294" s="303">
        <f t="shared" si="290"/>
        <v>0</v>
      </c>
      <c r="AG294" s="303">
        <f t="shared" si="290"/>
        <v>0</v>
      </c>
      <c r="AH294" s="303">
        <f t="shared" si="290"/>
        <v>0</v>
      </c>
      <c r="AI294" s="303">
        <f t="shared" si="290"/>
        <v>0</v>
      </c>
      <c r="AJ294" s="303">
        <f t="shared" si="290"/>
        <v>0</v>
      </c>
      <c r="AK294" s="1220"/>
      <c r="AL294" s="1244"/>
      <c r="AM294" s="303">
        <f t="shared" si="296"/>
        <v>0</v>
      </c>
      <c r="AN294" s="311"/>
      <c r="AO294" s="311"/>
      <c r="AP294" s="311"/>
      <c r="AQ294" s="311"/>
      <c r="AR294" s="311"/>
      <c r="AS294" s="311"/>
      <c r="AT294" s="1220"/>
      <c r="AU294" s="1247"/>
      <c r="AV294" s="303">
        <f t="shared" si="297"/>
        <v>0</v>
      </c>
      <c r="AW294" s="311"/>
      <c r="AX294" s="311"/>
      <c r="AY294" s="311"/>
      <c r="AZ294" s="311"/>
      <c r="BA294" s="311"/>
      <c r="BB294" s="311"/>
      <c r="BC294" s="1220"/>
      <c r="BD294" s="1250"/>
      <c r="BE294" s="303">
        <f t="shared" si="298"/>
        <v>0</v>
      </c>
      <c r="BF294" s="311"/>
      <c r="BG294" s="311"/>
      <c r="BH294" s="311"/>
      <c r="BI294" s="311"/>
      <c r="BJ294" s="311"/>
      <c r="BK294" s="311"/>
      <c r="BL294" s="1220"/>
      <c r="BM294" s="1253"/>
      <c r="BN294" s="303">
        <f t="shared" si="299"/>
        <v>0</v>
      </c>
      <c r="BO294" s="311"/>
      <c r="BP294" s="311"/>
      <c r="BQ294" s="311"/>
      <c r="BR294" s="311"/>
      <c r="BS294" s="311"/>
      <c r="BT294" s="311"/>
      <c r="BU294" s="1207"/>
      <c r="BV294" s="1208"/>
      <c r="BW294" s="1208"/>
      <c r="BX294" s="1208"/>
      <c r="BY294" s="1208"/>
      <c r="BZ294" s="1208"/>
      <c r="CA294" s="1208"/>
      <c r="CB294" s="1208"/>
      <c r="CC294" s="1209"/>
    </row>
    <row r="295" spans="1:81" s="58" customFormat="1" ht="40.15" customHeight="1" x14ac:dyDescent="0.25">
      <c r="A295" s="37"/>
      <c r="B295" s="1321"/>
      <c r="C295" s="1315"/>
      <c r="D295" s="1097"/>
      <c r="E295" s="1094"/>
      <c r="F295" s="1094"/>
      <c r="G295" s="1094"/>
      <c r="H295" s="1094"/>
      <c r="I295" s="1094"/>
      <c r="J295" s="1220"/>
      <c r="K295" s="1217"/>
      <c r="L295" s="1223"/>
      <c r="M295" s="1226"/>
      <c r="N295" s="1229"/>
      <c r="O295" s="1232"/>
      <c r="P295" s="1235"/>
      <c r="Q295" s="1238"/>
      <c r="R295" s="1220"/>
      <c r="S295" s="345" t="s">
        <v>4328</v>
      </c>
      <c r="T295" s="241" t="s">
        <v>3834</v>
      </c>
      <c r="U295" s="241" t="s">
        <v>3839</v>
      </c>
      <c r="V295" s="241" t="s">
        <v>3843</v>
      </c>
      <c r="W295" s="353" t="s">
        <v>4329</v>
      </c>
      <c r="X295" s="34">
        <v>44805</v>
      </c>
      <c r="Y295" s="34">
        <v>44833</v>
      </c>
      <c r="Z295" s="34"/>
      <c r="AA295" s="34"/>
      <c r="AB295" s="1220"/>
      <c r="AC295" s="1241"/>
      <c r="AD295" s="303">
        <f t="shared" si="304"/>
        <v>0</v>
      </c>
      <c r="AE295" s="303">
        <f t="shared" si="304"/>
        <v>0</v>
      </c>
      <c r="AF295" s="303">
        <f t="shared" si="290"/>
        <v>0</v>
      </c>
      <c r="AG295" s="303">
        <f t="shared" si="290"/>
        <v>0</v>
      </c>
      <c r="AH295" s="303">
        <f t="shared" si="290"/>
        <v>0</v>
      </c>
      <c r="AI295" s="303">
        <f t="shared" si="290"/>
        <v>0</v>
      </c>
      <c r="AJ295" s="303">
        <f t="shared" si="290"/>
        <v>0</v>
      </c>
      <c r="AK295" s="1220"/>
      <c r="AL295" s="1244"/>
      <c r="AM295" s="303">
        <f t="shared" si="296"/>
        <v>0</v>
      </c>
      <c r="AN295" s="311"/>
      <c r="AO295" s="311"/>
      <c r="AP295" s="311"/>
      <c r="AQ295" s="311"/>
      <c r="AR295" s="311"/>
      <c r="AS295" s="311"/>
      <c r="AT295" s="1220"/>
      <c r="AU295" s="1247"/>
      <c r="AV295" s="303">
        <f t="shared" si="297"/>
        <v>0</v>
      </c>
      <c r="AW295" s="311"/>
      <c r="AX295" s="311"/>
      <c r="AY295" s="311"/>
      <c r="AZ295" s="311"/>
      <c r="BA295" s="311"/>
      <c r="BB295" s="311"/>
      <c r="BC295" s="1220"/>
      <c r="BD295" s="1250"/>
      <c r="BE295" s="303">
        <f t="shared" si="298"/>
        <v>0</v>
      </c>
      <c r="BF295" s="311"/>
      <c r="BG295" s="311"/>
      <c r="BH295" s="311"/>
      <c r="BI295" s="311"/>
      <c r="BJ295" s="311"/>
      <c r="BK295" s="311"/>
      <c r="BL295" s="1220"/>
      <c r="BM295" s="1253"/>
      <c r="BN295" s="303">
        <f t="shared" si="299"/>
        <v>0</v>
      </c>
      <c r="BO295" s="311"/>
      <c r="BP295" s="311"/>
      <c r="BQ295" s="311"/>
      <c r="BR295" s="311"/>
      <c r="BS295" s="311"/>
      <c r="BT295" s="311"/>
      <c r="BU295" s="1207"/>
      <c r="BV295" s="1208"/>
      <c r="BW295" s="1208"/>
      <c r="BX295" s="1208"/>
      <c r="BY295" s="1208"/>
      <c r="BZ295" s="1208"/>
      <c r="CA295" s="1208"/>
      <c r="CB295" s="1208"/>
      <c r="CC295" s="1209"/>
    </row>
    <row r="296" spans="1:81" s="58" customFormat="1" ht="40.15" customHeight="1" thickBot="1" x14ac:dyDescent="0.3">
      <c r="A296" s="37"/>
      <c r="B296" s="1321"/>
      <c r="C296" s="1315"/>
      <c r="D296" s="1098"/>
      <c r="E296" s="1095"/>
      <c r="F296" s="1095"/>
      <c r="G296" s="1095"/>
      <c r="H296" s="1095"/>
      <c r="I296" s="1095"/>
      <c r="J296" s="1221"/>
      <c r="K296" s="1218"/>
      <c r="L296" s="1224"/>
      <c r="M296" s="1227"/>
      <c r="N296" s="1230"/>
      <c r="O296" s="1233"/>
      <c r="P296" s="1236"/>
      <c r="Q296" s="1239"/>
      <c r="R296" s="1221"/>
      <c r="S296" s="326"/>
      <c r="T296" s="347"/>
      <c r="U296" s="347"/>
      <c r="V296" s="347"/>
      <c r="W296" s="326"/>
      <c r="X296" s="325"/>
      <c r="Y296" s="325"/>
      <c r="Z296" s="305"/>
      <c r="AA296" s="305"/>
      <c r="AB296" s="1221"/>
      <c r="AC296" s="1242"/>
      <c r="AD296" s="306">
        <f t="shared" si="304"/>
        <v>0</v>
      </c>
      <c r="AE296" s="306">
        <f t="shared" si="304"/>
        <v>0</v>
      </c>
      <c r="AF296" s="306">
        <f t="shared" si="290"/>
        <v>0</v>
      </c>
      <c r="AG296" s="306">
        <f t="shared" si="290"/>
        <v>0</v>
      </c>
      <c r="AH296" s="306">
        <f t="shared" si="290"/>
        <v>0</v>
      </c>
      <c r="AI296" s="306">
        <f t="shared" si="290"/>
        <v>0</v>
      </c>
      <c r="AJ296" s="306">
        <f t="shared" si="290"/>
        <v>0</v>
      </c>
      <c r="AK296" s="1221"/>
      <c r="AL296" s="1245"/>
      <c r="AM296" s="306">
        <f t="shared" si="296"/>
        <v>0</v>
      </c>
      <c r="AN296" s="50"/>
      <c r="AO296" s="50"/>
      <c r="AP296" s="50"/>
      <c r="AQ296" s="50"/>
      <c r="AR296" s="50"/>
      <c r="AS296" s="50"/>
      <c r="AT296" s="1221"/>
      <c r="AU296" s="1248"/>
      <c r="AV296" s="306">
        <f t="shared" si="297"/>
        <v>0</v>
      </c>
      <c r="AW296" s="50"/>
      <c r="AX296" s="50"/>
      <c r="AY296" s="50"/>
      <c r="AZ296" s="50"/>
      <c r="BA296" s="50"/>
      <c r="BB296" s="50"/>
      <c r="BC296" s="1221"/>
      <c r="BD296" s="1251"/>
      <c r="BE296" s="306">
        <f t="shared" si="298"/>
        <v>0</v>
      </c>
      <c r="BF296" s="50"/>
      <c r="BG296" s="50"/>
      <c r="BH296" s="50"/>
      <c r="BI296" s="50"/>
      <c r="BJ296" s="50"/>
      <c r="BK296" s="50"/>
      <c r="BL296" s="1221"/>
      <c r="BM296" s="1254"/>
      <c r="BN296" s="306">
        <f t="shared" si="299"/>
        <v>0</v>
      </c>
      <c r="BO296" s="50"/>
      <c r="BP296" s="50"/>
      <c r="BQ296" s="50"/>
      <c r="BR296" s="50"/>
      <c r="BS296" s="50"/>
      <c r="BT296" s="50"/>
      <c r="BU296" s="1210"/>
      <c r="BV296" s="1211"/>
      <c r="BW296" s="1211"/>
      <c r="BX296" s="1211"/>
      <c r="BY296" s="1211"/>
      <c r="BZ296" s="1211"/>
      <c r="CA296" s="1211"/>
      <c r="CB296" s="1211"/>
      <c r="CC296" s="1212"/>
    </row>
    <row r="297" spans="1:81" s="58" customFormat="1" ht="40.15" customHeight="1" thickTop="1" x14ac:dyDescent="0.25">
      <c r="A297" s="37"/>
      <c r="B297" s="1321"/>
      <c r="C297" s="1315"/>
      <c r="D297" s="1096">
        <v>2201</v>
      </c>
      <c r="E297" s="1093" t="s">
        <v>3876</v>
      </c>
      <c r="F297" s="1093"/>
      <c r="G297" s="1093"/>
      <c r="H297" s="1093"/>
      <c r="I297" s="1093"/>
      <c r="J297" s="1219">
        <v>59</v>
      </c>
      <c r="K297" s="1216" t="str">
        <f>+[2]Metas!K65</f>
        <v>Estrategia de orientación socioemocional y sociocupacional implementada</v>
      </c>
      <c r="L297" s="1222">
        <v>0.25</v>
      </c>
      <c r="M297" s="1225">
        <f>SUM(N297:Q297)</f>
        <v>0.25</v>
      </c>
      <c r="N297" s="1228"/>
      <c r="O297" s="1231"/>
      <c r="P297" s="1234"/>
      <c r="Q297" s="1237">
        <v>0.25</v>
      </c>
      <c r="R297" s="1219">
        <f t="shared" ref="R297" si="324">+$J297</f>
        <v>59</v>
      </c>
      <c r="S297" s="345" t="s">
        <v>4330</v>
      </c>
      <c r="T297" s="241" t="s">
        <v>3834</v>
      </c>
      <c r="U297" s="241" t="s">
        <v>3839</v>
      </c>
      <c r="V297" s="241" t="s">
        <v>3843</v>
      </c>
      <c r="W297" s="345" t="s">
        <v>4331</v>
      </c>
      <c r="X297" s="34">
        <v>44747</v>
      </c>
      <c r="Y297" s="34">
        <v>44771</v>
      </c>
      <c r="Z297" s="307"/>
      <c r="AA297" s="307"/>
      <c r="AB297" s="1219">
        <f t="shared" si="308"/>
        <v>59</v>
      </c>
      <c r="AC297" s="1240">
        <f t="shared" ref="AC297" si="325">+L297</f>
        <v>0.25</v>
      </c>
      <c r="AD297" s="308">
        <v>50</v>
      </c>
      <c r="AE297" s="308">
        <v>50</v>
      </c>
      <c r="AF297" s="308">
        <f>+AO297+AX297+BG297+BP297</f>
        <v>0</v>
      </c>
      <c r="AG297" s="308">
        <f t="shared" si="290"/>
        <v>0</v>
      </c>
      <c r="AH297" s="308">
        <f t="shared" si="290"/>
        <v>0</v>
      </c>
      <c r="AI297" s="308">
        <f t="shared" si="290"/>
        <v>0</v>
      </c>
      <c r="AJ297" s="308">
        <f t="shared" si="290"/>
        <v>0</v>
      </c>
      <c r="AK297" s="1219">
        <f t="shared" si="310"/>
        <v>59</v>
      </c>
      <c r="AL297" s="1243">
        <f>+N297</f>
        <v>0</v>
      </c>
      <c r="AM297" s="308">
        <f t="shared" si="296"/>
        <v>0</v>
      </c>
      <c r="AN297" s="48"/>
      <c r="AO297" s="48"/>
      <c r="AP297" s="48"/>
      <c r="AQ297" s="48"/>
      <c r="AR297" s="48"/>
      <c r="AS297" s="48"/>
      <c r="AT297" s="1219">
        <f t="shared" si="311"/>
        <v>59</v>
      </c>
      <c r="AU297" s="1246">
        <f>+O297</f>
        <v>0</v>
      </c>
      <c r="AV297" s="308">
        <f t="shared" si="297"/>
        <v>0</v>
      </c>
      <c r="AW297" s="48"/>
      <c r="AX297" s="48"/>
      <c r="AY297" s="48"/>
      <c r="AZ297" s="48"/>
      <c r="BA297" s="48"/>
      <c r="BB297" s="48"/>
      <c r="BC297" s="1219">
        <f t="shared" si="312"/>
        <v>59</v>
      </c>
      <c r="BD297" s="1249">
        <f>+P297</f>
        <v>0</v>
      </c>
      <c r="BE297" s="308">
        <f t="shared" si="298"/>
        <v>0</v>
      </c>
      <c r="BF297" s="48"/>
      <c r="BG297" s="48"/>
      <c r="BH297" s="48"/>
      <c r="BI297" s="48"/>
      <c r="BJ297" s="48"/>
      <c r="BK297" s="48"/>
      <c r="BL297" s="1219">
        <f t="shared" si="313"/>
        <v>59</v>
      </c>
      <c r="BM297" s="1252">
        <f>+Q297</f>
        <v>0.25</v>
      </c>
      <c r="BN297" s="308">
        <v>50</v>
      </c>
      <c r="BO297" s="48">
        <v>50</v>
      </c>
      <c r="BP297" s="48"/>
      <c r="BQ297" s="48"/>
      <c r="BR297" s="48"/>
      <c r="BS297" s="48"/>
      <c r="BT297" s="48"/>
      <c r="BU297" s="1204"/>
      <c r="BV297" s="1205"/>
      <c r="BW297" s="1205"/>
      <c r="BX297" s="1205"/>
      <c r="BY297" s="1205"/>
      <c r="BZ297" s="1205"/>
      <c r="CA297" s="1205"/>
      <c r="CB297" s="1205"/>
      <c r="CC297" s="1206"/>
    </row>
    <row r="298" spans="1:81" s="58" customFormat="1" ht="40.15" customHeight="1" x14ac:dyDescent="0.25">
      <c r="A298" s="37"/>
      <c r="B298" s="1321"/>
      <c r="C298" s="1315"/>
      <c r="D298" s="1097"/>
      <c r="E298" s="1094"/>
      <c r="F298" s="1094"/>
      <c r="G298" s="1094"/>
      <c r="H298" s="1094"/>
      <c r="I298" s="1094"/>
      <c r="J298" s="1220"/>
      <c r="K298" s="1217"/>
      <c r="L298" s="1223"/>
      <c r="M298" s="1226"/>
      <c r="N298" s="1229"/>
      <c r="O298" s="1232"/>
      <c r="P298" s="1235"/>
      <c r="Q298" s="1238"/>
      <c r="R298" s="1220"/>
      <c r="S298" s="345" t="s">
        <v>4332</v>
      </c>
      <c r="T298" s="241" t="s">
        <v>3834</v>
      </c>
      <c r="U298" s="241" t="s">
        <v>3839</v>
      </c>
      <c r="V298" s="241" t="s">
        <v>3843</v>
      </c>
      <c r="W298" s="345" t="s">
        <v>4333</v>
      </c>
      <c r="X298" s="34">
        <v>44621</v>
      </c>
      <c r="Y298" s="34">
        <v>44650</v>
      </c>
      <c r="Z298" s="34"/>
      <c r="AA298" s="34"/>
      <c r="AB298" s="1220"/>
      <c r="AC298" s="1241"/>
      <c r="AD298" s="303">
        <f t="shared" si="304"/>
        <v>0</v>
      </c>
      <c r="AE298" s="303">
        <f>+AN298+AW298+BF298+BO298</f>
        <v>0</v>
      </c>
      <c r="AF298" s="303">
        <f t="shared" si="290"/>
        <v>0</v>
      </c>
      <c r="AG298" s="303">
        <f t="shared" si="290"/>
        <v>0</v>
      </c>
      <c r="AH298" s="303">
        <f t="shared" si="290"/>
        <v>0</v>
      </c>
      <c r="AI298" s="303">
        <f t="shared" si="290"/>
        <v>0</v>
      </c>
      <c r="AJ298" s="303">
        <f t="shared" si="290"/>
        <v>0</v>
      </c>
      <c r="AK298" s="1220"/>
      <c r="AL298" s="1244"/>
      <c r="AM298" s="303">
        <f t="shared" si="296"/>
        <v>0</v>
      </c>
      <c r="AN298" s="311"/>
      <c r="AO298" s="311"/>
      <c r="AP298" s="311"/>
      <c r="AQ298" s="311"/>
      <c r="AR298" s="311"/>
      <c r="AS298" s="311"/>
      <c r="AT298" s="1220"/>
      <c r="AU298" s="1247"/>
      <c r="AV298" s="303">
        <f t="shared" si="297"/>
        <v>0</v>
      </c>
      <c r="AW298" s="311"/>
      <c r="AX298" s="311"/>
      <c r="AY298" s="311"/>
      <c r="AZ298" s="311"/>
      <c r="BA298" s="311"/>
      <c r="BB298" s="311"/>
      <c r="BC298" s="1220"/>
      <c r="BD298" s="1250"/>
      <c r="BE298" s="303">
        <f t="shared" si="298"/>
        <v>0</v>
      </c>
      <c r="BF298" s="311"/>
      <c r="BG298" s="311"/>
      <c r="BH298" s="311"/>
      <c r="BI298" s="311"/>
      <c r="BJ298" s="311"/>
      <c r="BK298" s="311"/>
      <c r="BL298" s="1220"/>
      <c r="BM298" s="1253"/>
      <c r="BN298" s="303">
        <f t="shared" si="299"/>
        <v>0</v>
      </c>
      <c r="BO298" s="311"/>
      <c r="BP298" s="311"/>
      <c r="BQ298" s="311"/>
      <c r="BR298" s="311"/>
      <c r="BS298" s="311"/>
      <c r="BT298" s="311"/>
      <c r="BU298" s="1207"/>
      <c r="BV298" s="1208"/>
      <c r="BW298" s="1208"/>
      <c r="BX298" s="1208"/>
      <c r="BY298" s="1208"/>
      <c r="BZ298" s="1208"/>
      <c r="CA298" s="1208"/>
      <c r="CB298" s="1208"/>
      <c r="CC298" s="1209"/>
    </row>
    <row r="299" spans="1:81" s="58" customFormat="1" ht="40.15" customHeight="1" x14ac:dyDescent="0.25">
      <c r="A299" s="37"/>
      <c r="B299" s="1321"/>
      <c r="C299" s="1315"/>
      <c r="D299" s="1097"/>
      <c r="E299" s="1094"/>
      <c r="F299" s="1094"/>
      <c r="G299" s="1094"/>
      <c r="H299" s="1094"/>
      <c r="I299" s="1094"/>
      <c r="J299" s="1220"/>
      <c r="K299" s="1217"/>
      <c r="L299" s="1223"/>
      <c r="M299" s="1226"/>
      <c r="N299" s="1229"/>
      <c r="O299" s="1232"/>
      <c r="P299" s="1235"/>
      <c r="Q299" s="1238"/>
      <c r="R299" s="1220"/>
      <c r="S299" s="345" t="s">
        <v>4334</v>
      </c>
      <c r="T299" s="241" t="s">
        <v>3834</v>
      </c>
      <c r="U299" s="241" t="s">
        <v>3839</v>
      </c>
      <c r="V299" s="241" t="s">
        <v>3843</v>
      </c>
      <c r="W299" s="345" t="s">
        <v>4309</v>
      </c>
      <c r="X299" s="34">
        <v>44805</v>
      </c>
      <c r="Y299" s="34">
        <v>44834</v>
      </c>
      <c r="Z299" s="34"/>
      <c r="AA299" s="34"/>
      <c r="AB299" s="1220"/>
      <c r="AC299" s="1241"/>
      <c r="AD299" s="303">
        <f t="shared" si="304"/>
        <v>0</v>
      </c>
      <c r="AE299" s="303">
        <f t="shared" si="304"/>
        <v>0</v>
      </c>
      <c r="AF299" s="303">
        <f t="shared" si="290"/>
        <v>0</v>
      </c>
      <c r="AG299" s="303">
        <f t="shared" si="290"/>
        <v>0</v>
      </c>
      <c r="AH299" s="303">
        <f t="shared" si="290"/>
        <v>0</v>
      </c>
      <c r="AI299" s="303">
        <f t="shared" si="290"/>
        <v>0</v>
      </c>
      <c r="AJ299" s="303">
        <f t="shared" si="290"/>
        <v>0</v>
      </c>
      <c r="AK299" s="1220"/>
      <c r="AL299" s="1244"/>
      <c r="AM299" s="303">
        <f t="shared" si="296"/>
        <v>0</v>
      </c>
      <c r="AN299" s="311"/>
      <c r="AO299" s="311"/>
      <c r="AP299" s="311"/>
      <c r="AQ299" s="311"/>
      <c r="AR299" s="311"/>
      <c r="AS299" s="311"/>
      <c r="AT299" s="1220"/>
      <c r="AU299" s="1247"/>
      <c r="AV299" s="303">
        <f t="shared" si="297"/>
        <v>0</v>
      </c>
      <c r="AW299" s="311"/>
      <c r="AX299" s="311"/>
      <c r="AY299" s="311"/>
      <c r="AZ299" s="311"/>
      <c r="BA299" s="311"/>
      <c r="BB299" s="311"/>
      <c r="BC299" s="1220"/>
      <c r="BD299" s="1250"/>
      <c r="BE299" s="303">
        <f t="shared" si="298"/>
        <v>0</v>
      </c>
      <c r="BF299" s="311"/>
      <c r="BG299" s="311"/>
      <c r="BH299" s="311"/>
      <c r="BI299" s="311"/>
      <c r="BJ299" s="311"/>
      <c r="BK299" s="311"/>
      <c r="BL299" s="1220"/>
      <c r="BM299" s="1253"/>
      <c r="BN299" s="303">
        <f t="shared" si="299"/>
        <v>0</v>
      </c>
      <c r="BO299" s="311"/>
      <c r="BP299" s="311"/>
      <c r="BQ299" s="311"/>
      <c r="BR299" s="311"/>
      <c r="BS299" s="311"/>
      <c r="BT299" s="311"/>
      <c r="BU299" s="1207"/>
      <c r="BV299" s="1208"/>
      <c r="BW299" s="1208"/>
      <c r="BX299" s="1208"/>
      <c r="BY299" s="1208"/>
      <c r="BZ299" s="1208"/>
      <c r="CA299" s="1208"/>
      <c r="CB299" s="1208"/>
      <c r="CC299" s="1209"/>
    </row>
    <row r="300" spans="1:81" s="58" customFormat="1" ht="40.15" customHeight="1" thickBot="1" x14ac:dyDescent="0.3">
      <c r="A300" s="37"/>
      <c r="B300" s="1321"/>
      <c r="C300" s="1315"/>
      <c r="D300" s="1098"/>
      <c r="E300" s="1095"/>
      <c r="F300" s="1095"/>
      <c r="G300" s="1095"/>
      <c r="H300" s="1095"/>
      <c r="I300" s="1095"/>
      <c r="J300" s="1221"/>
      <c r="K300" s="1218"/>
      <c r="L300" s="1224"/>
      <c r="M300" s="1227"/>
      <c r="N300" s="1230"/>
      <c r="O300" s="1233"/>
      <c r="P300" s="1236"/>
      <c r="Q300" s="1239"/>
      <c r="R300" s="1221"/>
      <c r="S300" s="351" t="s">
        <v>4335</v>
      </c>
      <c r="T300" s="354" t="s">
        <v>3834</v>
      </c>
      <c r="U300" s="354" t="s">
        <v>3839</v>
      </c>
      <c r="V300" s="354" t="s">
        <v>3843</v>
      </c>
      <c r="W300" s="351" t="s">
        <v>4336</v>
      </c>
      <c r="X300" s="352">
        <v>44621</v>
      </c>
      <c r="Y300" s="352">
        <v>44876</v>
      </c>
      <c r="Z300" s="325"/>
      <c r="AA300" s="305"/>
      <c r="AB300" s="1221"/>
      <c r="AC300" s="1242"/>
      <c r="AD300" s="306">
        <f t="shared" si="304"/>
        <v>0</v>
      </c>
      <c r="AE300" s="306">
        <f t="shared" si="304"/>
        <v>0</v>
      </c>
      <c r="AF300" s="306">
        <f t="shared" si="290"/>
        <v>0</v>
      </c>
      <c r="AG300" s="306">
        <f t="shared" si="290"/>
        <v>0</v>
      </c>
      <c r="AH300" s="306">
        <f t="shared" si="290"/>
        <v>0</v>
      </c>
      <c r="AI300" s="306">
        <f t="shared" ref="AI300:AJ329" si="326">+AR300+BA300+BJ300+BS300</f>
        <v>0</v>
      </c>
      <c r="AJ300" s="306">
        <f t="shared" si="326"/>
        <v>0</v>
      </c>
      <c r="AK300" s="1221"/>
      <c r="AL300" s="1245"/>
      <c r="AM300" s="306">
        <f t="shared" si="296"/>
        <v>0</v>
      </c>
      <c r="AN300" s="50"/>
      <c r="AO300" s="50"/>
      <c r="AP300" s="50"/>
      <c r="AQ300" s="50"/>
      <c r="AR300" s="50"/>
      <c r="AS300" s="50"/>
      <c r="AT300" s="1221"/>
      <c r="AU300" s="1248"/>
      <c r="AV300" s="306">
        <f t="shared" si="297"/>
        <v>0</v>
      </c>
      <c r="AW300" s="50"/>
      <c r="AX300" s="50"/>
      <c r="AY300" s="50"/>
      <c r="AZ300" s="50"/>
      <c r="BA300" s="50"/>
      <c r="BB300" s="50"/>
      <c r="BC300" s="1221"/>
      <c r="BD300" s="1251"/>
      <c r="BE300" s="306">
        <f t="shared" si="298"/>
        <v>0</v>
      </c>
      <c r="BF300" s="50"/>
      <c r="BG300" s="50"/>
      <c r="BH300" s="50"/>
      <c r="BI300" s="50"/>
      <c r="BJ300" s="50"/>
      <c r="BK300" s="50"/>
      <c r="BL300" s="1221"/>
      <c r="BM300" s="1254"/>
      <c r="BN300" s="306">
        <f t="shared" si="299"/>
        <v>0</v>
      </c>
      <c r="BO300" s="50"/>
      <c r="BP300" s="50"/>
      <c r="BQ300" s="50"/>
      <c r="BR300" s="50"/>
      <c r="BS300" s="50"/>
      <c r="BT300" s="50"/>
      <c r="BU300" s="1210"/>
      <c r="BV300" s="1211"/>
      <c r="BW300" s="1211"/>
      <c r="BX300" s="1211"/>
      <c r="BY300" s="1211"/>
      <c r="BZ300" s="1211"/>
      <c r="CA300" s="1211"/>
      <c r="CB300" s="1211"/>
      <c r="CC300" s="1212"/>
    </row>
    <row r="301" spans="1:81" s="58" customFormat="1" ht="40.15" customHeight="1" thickTop="1" x14ac:dyDescent="0.25">
      <c r="A301" s="37"/>
      <c r="B301" s="1321"/>
      <c r="C301" s="1315"/>
      <c r="D301" s="1096">
        <v>2201</v>
      </c>
      <c r="E301" s="1093" t="s">
        <v>3876</v>
      </c>
      <c r="F301" s="1093"/>
      <c r="G301" s="1093"/>
      <c r="H301" s="1093"/>
      <c r="I301" s="1093"/>
      <c r="J301" s="1219">
        <v>60</v>
      </c>
      <c r="K301" s="1216" t="str">
        <f>+[2]Metas!K66</f>
        <v>Establecimientos educativos implementando la estrategia Universidad en el aula para el fortalecimiento de la oferta de la educación media técnica a bachilleres</v>
      </c>
      <c r="L301" s="1222">
        <v>10</v>
      </c>
      <c r="M301" s="1225">
        <f>SUM(N301:Q301)</f>
        <v>10</v>
      </c>
      <c r="N301" s="1228"/>
      <c r="O301" s="1231"/>
      <c r="P301" s="1234"/>
      <c r="Q301" s="1237">
        <v>10</v>
      </c>
      <c r="R301" s="1219">
        <f t="shared" ref="R301" si="327">+$J301</f>
        <v>60</v>
      </c>
      <c r="S301" s="345" t="s">
        <v>4337</v>
      </c>
      <c r="T301" s="241" t="s">
        <v>3834</v>
      </c>
      <c r="U301" s="241" t="s">
        <v>3839</v>
      </c>
      <c r="V301" s="241" t="s">
        <v>3843</v>
      </c>
      <c r="W301" s="345" t="s">
        <v>4338</v>
      </c>
      <c r="X301" s="34">
        <v>44816</v>
      </c>
      <c r="Y301" s="34" t="s">
        <v>4339</v>
      </c>
      <c r="Z301" s="34"/>
      <c r="AA301" s="307"/>
      <c r="AB301" s="1219">
        <f t="shared" si="308"/>
        <v>60</v>
      </c>
      <c r="AC301" s="1240">
        <f t="shared" ref="AC301" si="328">+L301</f>
        <v>10</v>
      </c>
      <c r="AD301" s="308">
        <v>1300</v>
      </c>
      <c r="AE301" s="308">
        <f t="shared" si="304"/>
        <v>0</v>
      </c>
      <c r="AF301" s="308">
        <f t="shared" si="304"/>
        <v>0</v>
      </c>
      <c r="AG301" s="308">
        <f t="shared" si="304"/>
        <v>0</v>
      </c>
      <c r="AH301" s="308">
        <f t="shared" si="304"/>
        <v>0</v>
      </c>
      <c r="AI301" s="308">
        <v>800</v>
      </c>
      <c r="AJ301" s="308">
        <v>500</v>
      </c>
      <c r="AK301" s="1219">
        <f t="shared" si="310"/>
        <v>60</v>
      </c>
      <c r="AL301" s="1243">
        <f>+N301</f>
        <v>0</v>
      </c>
      <c r="AM301" s="308">
        <f t="shared" si="296"/>
        <v>0</v>
      </c>
      <c r="AN301" s="48"/>
      <c r="AO301" s="48"/>
      <c r="AP301" s="48"/>
      <c r="AQ301" s="48"/>
      <c r="AR301" s="48"/>
      <c r="AS301" s="48"/>
      <c r="AT301" s="1219">
        <f t="shared" si="311"/>
        <v>60</v>
      </c>
      <c r="AU301" s="1246">
        <f>+O301</f>
        <v>0</v>
      </c>
      <c r="AV301" s="308">
        <f t="shared" si="297"/>
        <v>0</v>
      </c>
      <c r="AW301" s="48"/>
      <c r="AX301" s="48"/>
      <c r="AY301" s="48"/>
      <c r="AZ301" s="48"/>
      <c r="BA301" s="48"/>
      <c r="BB301" s="48"/>
      <c r="BC301" s="1219">
        <f t="shared" si="312"/>
        <v>60</v>
      </c>
      <c r="BD301" s="1249">
        <f>+P301</f>
        <v>0</v>
      </c>
      <c r="BE301" s="308">
        <f t="shared" si="298"/>
        <v>0</v>
      </c>
      <c r="BF301" s="48"/>
      <c r="BG301" s="48"/>
      <c r="BH301" s="48"/>
      <c r="BI301" s="48"/>
      <c r="BJ301" s="48"/>
      <c r="BK301" s="48"/>
      <c r="BL301" s="1219">
        <f t="shared" si="313"/>
        <v>60</v>
      </c>
      <c r="BM301" s="1252">
        <f>+Q301</f>
        <v>10</v>
      </c>
      <c r="BN301" s="308">
        <v>1300</v>
      </c>
      <c r="BO301" s="48"/>
      <c r="BP301" s="48"/>
      <c r="BQ301" s="48"/>
      <c r="BR301" s="48"/>
      <c r="BS301" s="48">
        <v>800</v>
      </c>
      <c r="BT301" s="48">
        <v>500</v>
      </c>
      <c r="BU301" s="1204"/>
      <c r="BV301" s="1205"/>
      <c r="BW301" s="1205"/>
      <c r="BX301" s="1205"/>
      <c r="BY301" s="1205"/>
      <c r="BZ301" s="1205"/>
      <c r="CA301" s="1205"/>
      <c r="CB301" s="1205"/>
      <c r="CC301" s="1206"/>
    </row>
    <row r="302" spans="1:81" s="58" customFormat="1" ht="40.15" customHeight="1" x14ac:dyDescent="0.25">
      <c r="A302" s="37"/>
      <c r="B302" s="1321"/>
      <c r="C302" s="1315"/>
      <c r="D302" s="1097"/>
      <c r="E302" s="1094"/>
      <c r="F302" s="1094"/>
      <c r="G302" s="1094"/>
      <c r="H302" s="1094"/>
      <c r="I302" s="1094"/>
      <c r="J302" s="1220"/>
      <c r="K302" s="1217"/>
      <c r="L302" s="1223"/>
      <c r="M302" s="1226"/>
      <c r="N302" s="1229"/>
      <c r="O302" s="1232"/>
      <c r="P302" s="1235"/>
      <c r="Q302" s="1238"/>
      <c r="R302" s="1220"/>
      <c r="S302" s="345" t="s">
        <v>4340</v>
      </c>
      <c r="T302" s="241" t="s">
        <v>3834</v>
      </c>
      <c r="U302" s="241" t="s">
        <v>3839</v>
      </c>
      <c r="V302" s="241" t="s">
        <v>3843</v>
      </c>
      <c r="W302" s="345" t="s">
        <v>4341</v>
      </c>
      <c r="X302" s="34">
        <v>44816</v>
      </c>
      <c r="Y302" s="34" t="s">
        <v>4339</v>
      </c>
      <c r="Z302" s="34"/>
      <c r="AA302" s="34"/>
      <c r="AB302" s="1220"/>
      <c r="AC302" s="1241"/>
      <c r="AD302" s="303">
        <f t="shared" si="304"/>
        <v>0</v>
      </c>
      <c r="AE302" s="303">
        <f t="shared" si="304"/>
        <v>0</v>
      </c>
      <c r="AF302" s="303">
        <f t="shared" si="304"/>
        <v>0</v>
      </c>
      <c r="AG302" s="303">
        <f t="shared" si="304"/>
        <v>0</v>
      </c>
      <c r="AH302" s="303">
        <f t="shared" si="304"/>
        <v>0</v>
      </c>
      <c r="AI302" s="303">
        <f t="shared" si="326"/>
        <v>0</v>
      </c>
      <c r="AJ302" s="303">
        <f t="shared" si="326"/>
        <v>0</v>
      </c>
      <c r="AK302" s="1220"/>
      <c r="AL302" s="1244"/>
      <c r="AM302" s="303">
        <f t="shared" si="296"/>
        <v>0</v>
      </c>
      <c r="AN302" s="311"/>
      <c r="AO302" s="311"/>
      <c r="AP302" s="311"/>
      <c r="AQ302" s="311"/>
      <c r="AR302" s="311"/>
      <c r="AS302" s="311"/>
      <c r="AT302" s="1220"/>
      <c r="AU302" s="1247"/>
      <c r="AV302" s="303">
        <f t="shared" si="297"/>
        <v>0</v>
      </c>
      <c r="AW302" s="311"/>
      <c r="AX302" s="311"/>
      <c r="AY302" s="311"/>
      <c r="AZ302" s="311"/>
      <c r="BA302" s="311"/>
      <c r="BB302" s="311"/>
      <c r="BC302" s="1220"/>
      <c r="BD302" s="1250"/>
      <c r="BE302" s="303">
        <f t="shared" si="298"/>
        <v>0</v>
      </c>
      <c r="BF302" s="311"/>
      <c r="BG302" s="311"/>
      <c r="BH302" s="311"/>
      <c r="BI302" s="311"/>
      <c r="BJ302" s="311"/>
      <c r="BK302" s="311"/>
      <c r="BL302" s="1220"/>
      <c r="BM302" s="1253"/>
      <c r="BN302" s="303">
        <f t="shared" si="299"/>
        <v>0</v>
      </c>
      <c r="BO302" s="311"/>
      <c r="BP302" s="311"/>
      <c r="BQ302" s="311"/>
      <c r="BR302" s="311"/>
      <c r="BS302" s="311"/>
      <c r="BT302" s="311"/>
      <c r="BU302" s="1207"/>
      <c r="BV302" s="1208"/>
      <c r="BW302" s="1208"/>
      <c r="BX302" s="1208"/>
      <c r="BY302" s="1208"/>
      <c r="BZ302" s="1208"/>
      <c r="CA302" s="1208"/>
      <c r="CB302" s="1208"/>
      <c r="CC302" s="1209"/>
    </row>
    <row r="303" spans="1:81" s="58" customFormat="1" ht="40.15" customHeight="1" x14ac:dyDescent="0.25">
      <c r="A303" s="37"/>
      <c r="B303" s="1321"/>
      <c r="C303" s="1315"/>
      <c r="D303" s="1097"/>
      <c r="E303" s="1094"/>
      <c r="F303" s="1094"/>
      <c r="G303" s="1094"/>
      <c r="H303" s="1094"/>
      <c r="I303" s="1094"/>
      <c r="J303" s="1220"/>
      <c r="K303" s="1217"/>
      <c r="L303" s="1223"/>
      <c r="M303" s="1226"/>
      <c r="N303" s="1229"/>
      <c r="O303" s="1232"/>
      <c r="P303" s="1235"/>
      <c r="Q303" s="1238"/>
      <c r="R303" s="1220"/>
      <c r="S303" s="345" t="s">
        <v>4320</v>
      </c>
      <c r="T303" s="241" t="s">
        <v>3834</v>
      </c>
      <c r="U303" s="241" t="s">
        <v>3839</v>
      </c>
      <c r="V303" s="241" t="s">
        <v>3843</v>
      </c>
      <c r="W303" s="345" t="s">
        <v>4342</v>
      </c>
      <c r="X303" s="34">
        <v>44837</v>
      </c>
      <c r="Y303" s="34">
        <v>44862</v>
      </c>
      <c r="Z303" s="34"/>
      <c r="AA303" s="34"/>
      <c r="AB303" s="1220"/>
      <c r="AC303" s="1241"/>
      <c r="AD303" s="303">
        <f t="shared" si="304"/>
        <v>0</v>
      </c>
      <c r="AE303" s="303">
        <f t="shared" si="304"/>
        <v>0</v>
      </c>
      <c r="AF303" s="303">
        <f t="shared" si="304"/>
        <v>0</v>
      </c>
      <c r="AG303" s="303">
        <f t="shared" si="304"/>
        <v>0</v>
      </c>
      <c r="AH303" s="303">
        <f t="shared" si="304"/>
        <v>0</v>
      </c>
      <c r="AI303" s="303">
        <f t="shared" si="326"/>
        <v>0</v>
      </c>
      <c r="AJ303" s="303">
        <f t="shared" si="326"/>
        <v>0</v>
      </c>
      <c r="AK303" s="1220"/>
      <c r="AL303" s="1244"/>
      <c r="AM303" s="303">
        <f t="shared" si="296"/>
        <v>0</v>
      </c>
      <c r="AN303" s="311"/>
      <c r="AO303" s="311"/>
      <c r="AP303" s="311"/>
      <c r="AQ303" s="311"/>
      <c r="AR303" s="311"/>
      <c r="AS303" s="311"/>
      <c r="AT303" s="1220"/>
      <c r="AU303" s="1247"/>
      <c r="AV303" s="303">
        <f t="shared" si="297"/>
        <v>0</v>
      </c>
      <c r="AW303" s="311"/>
      <c r="AX303" s="311"/>
      <c r="AY303" s="311"/>
      <c r="AZ303" s="311"/>
      <c r="BA303" s="311"/>
      <c r="BB303" s="311"/>
      <c r="BC303" s="1220"/>
      <c r="BD303" s="1250"/>
      <c r="BE303" s="303">
        <f t="shared" si="298"/>
        <v>0</v>
      </c>
      <c r="BF303" s="311"/>
      <c r="BG303" s="311"/>
      <c r="BH303" s="311"/>
      <c r="BI303" s="311"/>
      <c r="BJ303" s="311"/>
      <c r="BK303" s="311"/>
      <c r="BL303" s="1220"/>
      <c r="BM303" s="1253"/>
      <c r="BN303" s="303">
        <f t="shared" si="299"/>
        <v>0</v>
      </c>
      <c r="BO303" s="311"/>
      <c r="BP303" s="311"/>
      <c r="BQ303" s="311"/>
      <c r="BR303" s="311"/>
      <c r="BS303" s="311"/>
      <c r="BT303" s="311"/>
      <c r="BU303" s="1207"/>
      <c r="BV303" s="1208"/>
      <c r="BW303" s="1208"/>
      <c r="BX303" s="1208"/>
      <c r="BY303" s="1208"/>
      <c r="BZ303" s="1208"/>
      <c r="CA303" s="1208"/>
      <c r="CB303" s="1208"/>
      <c r="CC303" s="1209"/>
    </row>
    <row r="304" spans="1:81" s="58" customFormat="1" ht="40.15" customHeight="1" thickBot="1" x14ac:dyDescent="0.3">
      <c r="A304" s="37"/>
      <c r="B304" s="1321"/>
      <c r="C304" s="1315"/>
      <c r="D304" s="1098"/>
      <c r="E304" s="1095"/>
      <c r="F304" s="1095"/>
      <c r="G304" s="1095"/>
      <c r="H304" s="1095"/>
      <c r="I304" s="1095"/>
      <c r="J304" s="1221"/>
      <c r="K304" s="1218"/>
      <c r="L304" s="1224"/>
      <c r="M304" s="1227"/>
      <c r="N304" s="1230"/>
      <c r="O304" s="1233"/>
      <c r="P304" s="1236"/>
      <c r="Q304" s="1239"/>
      <c r="R304" s="1221"/>
      <c r="S304" s="351" t="s">
        <v>4343</v>
      </c>
      <c r="T304" s="347" t="s">
        <v>3834</v>
      </c>
      <c r="U304" s="347" t="s">
        <v>3839</v>
      </c>
      <c r="V304" s="347" t="s">
        <v>3843</v>
      </c>
      <c r="W304" s="351" t="s">
        <v>4344</v>
      </c>
      <c r="X304" s="352">
        <v>44837</v>
      </c>
      <c r="Y304" s="352">
        <v>44862</v>
      </c>
      <c r="Z304" s="355"/>
      <c r="AA304" s="305"/>
      <c r="AB304" s="1221"/>
      <c r="AC304" s="1242"/>
      <c r="AD304" s="306">
        <f t="shared" si="304"/>
        <v>0</v>
      </c>
      <c r="AE304" s="306">
        <f t="shared" si="304"/>
        <v>0</v>
      </c>
      <c r="AF304" s="306">
        <f t="shared" si="304"/>
        <v>0</v>
      </c>
      <c r="AG304" s="306">
        <f t="shared" si="304"/>
        <v>0</v>
      </c>
      <c r="AH304" s="306">
        <f t="shared" si="304"/>
        <v>0</v>
      </c>
      <c r="AI304" s="306">
        <f t="shared" si="326"/>
        <v>0</v>
      </c>
      <c r="AJ304" s="306">
        <f t="shared" si="326"/>
        <v>0</v>
      </c>
      <c r="AK304" s="1221"/>
      <c r="AL304" s="1245"/>
      <c r="AM304" s="306">
        <f t="shared" si="296"/>
        <v>0</v>
      </c>
      <c r="AN304" s="50"/>
      <c r="AO304" s="50"/>
      <c r="AP304" s="50"/>
      <c r="AQ304" s="50"/>
      <c r="AR304" s="50"/>
      <c r="AS304" s="50"/>
      <c r="AT304" s="1221"/>
      <c r="AU304" s="1248"/>
      <c r="AV304" s="306">
        <f t="shared" si="297"/>
        <v>0</v>
      </c>
      <c r="AW304" s="50"/>
      <c r="AX304" s="50"/>
      <c r="AY304" s="50"/>
      <c r="AZ304" s="50"/>
      <c r="BA304" s="50"/>
      <c r="BB304" s="50"/>
      <c r="BC304" s="1221"/>
      <c r="BD304" s="1251"/>
      <c r="BE304" s="306">
        <f t="shared" si="298"/>
        <v>0</v>
      </c>
      <c r="BF304" s="50"/>
      <c r="BG304" s="50"/>
      <c r="BH304" s="50"/>
      <c r="BI304" s="50"/>
      <c r="BJ304" s="50"/>
      <c r="BK304" s="50"/>
      <c r="BL304" s="1221"/>
      <c r="BM304" s="1254"/>
      <c r="BN304" s="306">
        <f t="shared" si="299"/>
        <v>0</v>
      </c>
      <c r="BO304" s="50"/>
      <c r="BP304" s="50"/>
      <c r="BQ304" s="50"/>
      <c r="BR304" s="50"/>
      <c r="BS304" s="50"/>
      <c r="BT304" s="50"/>
      <c r="BU304" s="1210"/>
      <c r="BV304" s="1211"/>
      <c r="BW304" s="1211"/>
      <c r="BX304" s="1211"/>
      <c r="BY304" s="1211"/>
      <c r="BZ304" s="1211"/>
      <c r="CA304" s="1211"/>
      <c r="CB304" s="1211"/>
      <c r="CC304" s="1212"/>
    </row>
    <row r="305" spans="1:81" s="58" customFormat="1" ht="40.15" customHeight="1" thickTop="1" x14ac:dyDescent="0.25">
      <c r="A305" s="37"/>
      <c r="B305" s="1321"/>
      <c r="C305" s="1315"/>
      <c r="D305" s="1096">
        <v>2201</v>
      </c>
      <c r="E305" s="1093" t="s">
        <v>3876</v>
      </c>
      <c r="F305" s="1093"/>
      <c r="G305" s="1093"/>
      <c r="H305" s="1093"/>
      <c r="I305" s="1093"/>
      <c r="J305" s="1219">
        <v>61</v>
      </c>
      <c r="K305" s="1216" t="str">
        <f>+[2]Metas!K67</f>
        <v>Establecimientos educativos apoyados con procesos fortalecimiento de la media y tránsito a la educación terciaria</v>
      </c>
      <c r="L305" s="1222">
        <v>50</v>
      </c>
      <c r="M305" s="1225">
        <f>SUM(N305:Q305)</f>
        <v>50</v>
      </c>
      <c r="N305" s="1228"/>
      <c r="O305" s="1231"/>
      <c r="P305" s="1234"/>
      <c r="Q305" s="1237">
        <v>50</v>
      </c>
      <c r="R305" s="1219">
        <f t="shared" ref="R305" si="329">+$J305</f>
        <v>61</v>
      </c>
      <c r="S305" s="345" t="s">
        <v>4337</v>
      </c>
      <c r="T305" s="241" t="s">
        <v>3834</v>
      </c>
      <c r="U305" s="241" t="s">
        <v>3839</v>
      </c>
      <c r="V305" s="241" t="s">
        <v>3843</v>
      </c>
      <c r="W305" s="345" t="s">
        <v>4331</v>
      </c>
      <c r="X305" s="34">
        <v>44816</v>
      </c>
      <c r="Y305" s="34" t="s">
        <v>4339</v>
      </c>
      <c r="Z305" s="307"/>
      <c r="AA305" s="307"/>
      <c r="AB305" s="1219">
        <f t="shared" si="308"/>
        <v>61</v>
      </c>
      <c r="AC305" s="1240">
        <f t="shared" ref="AC305" si="330">+L305</f>
        <v>50</v>
      </c>
      <c r="AD305" s="308">
        <v>65</v>
      </c>
      <c r="AE305" s="308">
        <v>25</v>
      </c>
      <c r="AF305" s="308">
        <f t="shared" si="304"/>
        <v>0</v>
      </c>
      <c r="AG305" s="308">
        <v>40</v>
      </c>
      <c r="AH305" s="308">
        <f t="shared" si="304"/>
        <v>0</v>
      </c>
      <c r="AI305" s="308">
        <f t="shared" si="326"/>
        <v>0</v>
      </c>
      <c r="AJ305" s="308">
        <f t="shared" si="326"/>
        <v>0</v>
      </c>
      <c r="AK305" s="1219">
        <f t="shared" si="310"/>
        <v>61</v>
      </c>
      <c r="AL305" s="1243">
        <f>+N305</f>
        <v>0</v>
      </c>
      <c r="AM305" s="308">
        <f t="shared" si="296"/>
        <v>0</v>
      </c>
      <c r="AN305" s="48"/>
      <c r="AO305" s="48"/>
      <c r="AP305" s="48"/>
      <c r="AQ305" s="48"/>
      <c r="AR305" s="48"/>
      <c r="AS305" s="48"/>
      <c r="AT305" s="1219">
        <f t="shared" si="311"/>
        <v>61</v>
      </c>
      <c r="AU305" s="1246">
        <f>+O305</f>
        <v>0</v>
      </c>
      <c r="AV305" s="308">
        <f t="shared" si="297"/>
        <v>0</v>
      </c>
      <c r="AW305" s="48"/>
      <c r="AX305" s="48"/>
      <c r="AY305" s="48"/>
      <c r="AZ305" s="48"/>
      <c r="BA305" s="48"/>
      <c r="BB305" s="48"/>
      <c r="BC305" s="1219">
        <f t="shared" si="312"/>
        <v>61</v>
      </c>
      <c r="BD305" s="1249">
        <f>+P305</f>
        <v>0</v>
      </c>
      <c r="BE305" s="308">
        <f t="shared" si="298"/>
        <v>0</v>
      </c>
      <c r="BF305" s="48"/>
      <c r="BG305" s="48"/>
      <c r="BH305" s="48"/>
      <c r="BI305" s="48"/>
      <c r="BJ305" s="48"/>
      <c r="BK305" s="48"/>
      <c r="BL305" s="1219">
        <f t="shared" si="313"/>
        <v>61</v>
      </c>
      <c r="BM305" s="1252">
        <f>+Q305</f>
        <v>50</v>
      </c>
      <c r="BN305" s="308">
        <v>65</v>
      </c>
      <c r="BO305" s="48">
        <v>25</v>
      </c>
      <c r="BP305" s="48"/>
      <c r="BQ305" s="48">
        <v>40</v>
      </c>
      <c r="BR305" s="48"/>
      <c r="BS305" s="48"/>
      <c r="BT305" s="48"/>
      <c r="BU305" s="1204"/>
      <c r="BV305" s="1205"/>
      <c r="BW305" s="1205"/>
      <c r="BX305" s="1205"/>
      <c r="BY305" s="1205"/>
      <c r="BZ305" s="1205"/>
      <c r="CA305" s="1205"/>
      <c r="CB305" s="1205"/>
      <c r="CC305" s="1206"/>
    </row>
    <row r="306" spans="1:81" s="58" customFormat="1" ht="40.15" customHeight="1" x14ac:dyDescent="0.25">
      <c r="A306" s="37"/>
      <c r="B306" s="1321"/>
      <c r="C306" s="1315"/>
      <c r="D306" s="1097"/>
      <c r="E306" s="1094"/>
      <c r="F306" s="1094"/>
      <c r="G306" s="1094"/>
      <c r="H306" s="1094"/>
      <c r="I306" s="1094"/>
      <c r="J306" s="1220"/>
      <c r="K306" s="1217"/>
      <c r="L306" s="1223"/>
      <c r="M306" s="1226"/>
      <c r="N306" s="1229"/>
      <c r="O306" s="1232"/>
      <c r="P306" s="1235"/>
      <c r="Q306" s="1238"/>
      <c r="R306" s="1220"/>
      <c r="S306" s="345" t="s">
        <v>4340</v>
      </c>
      <c r="T306" s="241" t="s">
        <v>3834</v>
      </c>
      <c r="U306" s="241" t="s">
        <v>3839</v>
      </c>
      <c r="V306" s="241" t="s">
        <v>3843</v>
      </c>
      <c r="W306" s="345" t="s">
        <v>4341</v>
      </c>
      <c r="X306" s="34">
        <v>44816</v>
      </c>
      <c r="Y306" s="34" t="s">
        <v>4339</v>
      </c>
      <c r="Z306" s="34"/>
      <c r="AA306" s="34"/>
      <c r="AB306" s="1220"/>
      <c r="AC306" s="1241"/>
      <c r="AD306" s="303">
        <f t="shared" si="304"/>
        <v>0</v>
      </c>
      <c r="AE306" s="303">
        <f t="shared" si="304"/>
        <v>0</v>
      </c>
      <c r="AF306" s="303">
        <f t="shared" si="304"/>
        <v>0</v>
      </c>
      <c r="AG306" s="303">
        <f t="shared" si="304"/>
        <v>0</v>
      </c>
      <c r="AH306" s="303">
        <f t="shared" si="304"/>
        <v>0</v>
      </c>
      <c r="AI306" s="303">
        <f t="shared" si="326"/>
        <v>0</v>
      </c>
      <c r="AJ306" s="303">
        <f t="shared" si="326"/>
        <v>0</v>
      </c>
      <c r="AK306" s="1220"/>
      <c r="AL306" s="1244"/>
      <c r="AM306" s="303">
        <f t="shared" si="296"/>
        <v>0</v>
      </c>
      <c r="AN306" s="311"/>
      <c r="AO306" s="311"/>
      <c r="AP306" s="311"/>
      <c r="AQ306" s="311"/>
      <c r="AR306" s="311"/>
      <c r="AS306" s="311"/>
      <c r="AT306" s="1220"/>
      <c r="AU306" s="1247"/>
      <c r="AV306" s="303">
        <f t="shared" si="297"/>
        <v>0</v>
      </c>
      <c r="AW306" s="311"/>
      <c r="AX306" s="311"/>
      <c r="AY306" s="311"/>
      <c r="AZ306" s="311"/>
      <c r="BA306" s="311"/>
      <c r="BB306" s="311"/>
      <c r="BC306" s="1220"/>
      <c r="BD306" s="1250"/>
      <c r="BE306" s="303">
        <f t="shared" si="298"/>
        <v>0</v>
      </c>
      <c r="BF306" s="311"/>
      <c r="BG306" s="311"/>
      <c r="BH306" s="311"/>
      <c r="BI306" s="311"/>
      <c r="BJ306" s="311"/>
      <c r="BK306" s="311"/>
      <c r="BL306" s="1220"/>
      <c r="BM306" s="1253"/>
      <c r="BN306" s="303">
        <f t="shared" si="299"/>
        <v>0</v>
      </c>
      <c r="BO306" s="311"/>
      <c r="BP306" s="311"/>
      <c r="BQ306" s="311"/>
      <c r="BR306" s="311"/>
      <c r="BS306" s="311"/>
      <c r="BT306" s="311"/>
      <c r="BU306" s="1207"/>
      <c r="BV306" s="1208"/>
      <c r="BW306" s="1208"/>
      <c r="BX306" s="1208"/>
      <c r="BY306" s="1208"/>
      <c r="BZ306" s="1208"/>
      <c r="CA306" s="1208"/>
      <c r="CB306" s="1208"/>
      <c r="CC306" s="1209"/>
    </row>
    <row r="307" spans="1:81" s="58" customFormat="1" ht="40.15" customHeight="1" x14ac:dyDescent="0.25">
      <c r="A307" s="37"/>
      <c r="B307" s="1321"/>
      <c r="C307" s="1315"/>
      <c r="D307" s="1097"/>
      <c r="E307" s="1094"/>
      <c r="F307" s="1094"/>
      <c r="G307" s="1094"/>
      <c r="H307" s="1094"/>
      <c r="I307" s="1094"/>
      <c r="J307" s="1220"/>
      <c r="K307" s="1217"/>
      <c r="L307" s="1223"/>
      <c r="M307" s="1226"/>
      <c r="N307" s="1229"/>
      <c r="O307" s="1232"/>
      <c r="P307" s="1235"/>
      <c r="Q307" s="1238"/>
      <c r="R307" s="1220"/>
      <c r="S307" s="345" t="s">
        <v>4320</v>
      </c>
      <c r="T307" s="241" t="s">
        <v>3834</v>
      </c>
      <c r="U307" s="241" t="s">
        <v>3839</v>
      </c>
      <c r="V307" s="241" t="s">
        <v>3843</v>
      </c>
      <c r="W307" s="345" t="s">
        <v>4345</v>
      </c>
      <c r="X307" s="34">
        <v>44837</v>
      </c>
      <c r="Y307" s="34">
        <v>44862</v>
      </c>
      <c r="Z307" s="34"/>
      <c r="AA307" s="34"/>
      <c r="AB307" s="1220"/>
      <c r="AC307" s="1241"/>
      <c r="AD307" s="303">
        <f t="shared" si="304"/>
        <v>0</v>
      </c>
      <c r="AE307" s="303">
        <f t="shared" si="304"/>
        <v>0</v>
      </c>
      <c r="AF307" s="303">
        <f t="shared" si="304"/>
        <v>0</v>
      </c>
      <c r="AG307" s="303">
        <f t="shared" si="304"/>
        <v>0</v>
      </c>
      <c r="AH307" s="303">
        <f t="shared" si="304"/>
        <v>0</v>
      </c>
      <c r="AI307" s="303">
        <f t="shared" si="326"/>
        <v>0</v>
      </c>
      <c r="AJ307" s="303">
        <f t="shared" si="326"/>
        <v>0</v>
      </c>
      <c r="AK307" s="1220"/>
      <c r="AL307" s="1244"/>
      <c r="AM307" s="303">
        <f t="shared" si="296"/>
        <v>0</v>
      </c>
      <c r="AN307" s="311"/>
      <c r="AO307" s="311"/>
      <c r="AP307" s="311"/>
      <c r="AQ307" s="311"/>
      <c r="AR307" s="311"/>
      <c r="AS307" s="311"/>
      <c r="AT307" s="1220"/>
      <c r="AU307" s="1247"/>
      <c r="AV307" s="303">
        <f t="shared" si="297"/>
        <v>0</v>
      </c>
      <c r="AW307" s="311"/>
      <c r="AX307" s="311"/>
      <c r="AY307" s="311"/>
      <c r="AZ307" s="311"/>
      <c r="BA307" s="311"/>
      <c r="BB307" s="311"/>
      <c r="BC307" s="1220"/>
      <c r="BD307" s="1250"/>
      <c r="BE307" s="303">
        <f t="shared" si="298"/>
        <v>0</v>
      </c>
      <c r="BF307" s="311"/>
      <c r="BG307" s="311"/>
      <c r="BH307" s="311"/>
      <c r="BI307" s="311"/>
      <c r="BJ307" s="311"/>
      <c r="BK307" s="311"/>
      <c r="BL307" s="1220"/>
      <c r="BM307" s="1253"/>
      <c r="BN307" s="303">
        <f t="shared" si="299"/>
        <v>0</v>
      </c>
      <c r="BO307" s="311"/>
      <c r="BP307" s="311"/>
      <c r="BQ307" s="311"/>
      <c r="BR307" s="311"/>
      <c r="BS307" s="311"/>
      <c r="BT307" s="311"/>
      <c r="BU307" s="1207"/>
      <c r="BV307" s="1208"/>
      <c r="BW307" s="1208"/>
      <c r="BX307" s="1208"/>
      <c r="BY307" s="1208"/>
      <c r="BZ307" s="1208"/>
      <c r="CA307" s="1208"/>
      <c r="CB307" s="1208"/>
      <c r="CC307" s="1209"/>
    </row>
    <row r="308" spans="1:81" s="58" customFormat="1" ht="40.15" customHeight="1" thickBot="1" x14ac:dyDescent="0.3">
      <c r="A308" s="37"/>
      <c r="B308" s="1322"/>
      <c r="C308" s="1316"/>
      <c r="D308" s="1098"/>
      <c r="E308" s="1095"/>
      <c r="F308" s="1095"/>
      <c r="G308" s="1095"/>
      <c r="H308" s="1095"/>
      <c r="I308" s="1095"/>
      <c r="J308" s="1221"/>
      <c r="K308" s="1218"/>
      <c r="L308" s="1224"/>
      <c r="M308" s="1227"/>
      <c r="N308" s="1230"/>
      <c r="O308" s="1233"/>
      <c r="P308" s="1236"/>
      <c r="Q308" s="1239"/>
      <c r="R308" s="1221"/>
      <c r="S308" s="345" t="s">
        <v>4343</v>
      </c>
      <c r="T308" s="241" t="s">
        <v>3834</v>
      </c>
      <c r="U308" s="241" t="s">
        <v>3839</v>
      </c>
      <c r="V308" s="241" t="s">
        <v>3843</v>
      </c>
      <c r="W308" s="345" t="s">
        <v>4346</v>
      </c>
      <c r="X308" s="34">
        <v>44837</v>
      </c>
      <c r="Y308" s="34">
        <v>44862</v>
      </c>
      <c r="Z308" s="305"/>
      <c r="AA308" s="305"/>
      <c r="AB308" s="1221"/>
      <c r="AC308" s="1242"/>
      <c r="AD308" s="306">
        <f t="shared" si="304"/>
        <v>0</v>
      </c>
      <c r="AE308" s="306">
        <f t="shared" si="304"/>
        <v>0</v>
      </c>
      <c r="AF308" s="306">
        <f t="shared" si="304"/>
        <v>0</v>
      </c>
      <c r="AG308" s="306">
        <f t="shared" si="304"/>
        <v>0</v>
      </c>
      <c r="AH308" s="306">
        <f t="shared" si="304"/>
        <v>0</v>
      </c>
      <c r="AI308" s="306">
        <f t="shared" si="326"/>
        <v>0</v>
      </c>
      <c r="AJ308" s="306">
        <f t="shared" si="326"/>
        <v>0</v>
      </c>
      <c r="AK308" s="1221"/>
      <c r="AL308" s="1245"/>
      <c r="AM308" s="306">
        <f t="shared" si="296"/>
        <v>0</v>
      </c>
      <c r="AN308" s="50"/>
      <c r="AO308" s="50"/>
      <c r="AP308" s="50"/>
      <c r="AQ308" s="50"/>
      <c r="AR308" s="50"/>
      <c r="AS308" s="50"/>
      <c r="AT308" s="1221"/>
      <c r="AU308" s="1248"/>
      <c r="AV308" s="306">
        <f t="shared" si="297"/>
        <v>0</v>
      </c>
      <c r="AW308" s="50"/>
      <c r="AX308" s="50"/>
      <c r="AY308" s="50"/>
      <c r="AZ308" s="50"/>
      <c r="BA308" s="50"/>
      <c r="BB308" s="50"/>
      <c r="BC308" s="1221"/>
      <c r="BD308" s="1251"/>
      <c r="BE308" s="306">
        <f t="shared" si="298"/>
        <v>0</v>
      </c>
      <c r="BF308" s="50"/>
      <c r="BG308" s="50"/>
      <c r="BH308" s="50"/>
      <c r="BI308" s="50"/>
      <c r="BJ308" s="50"/>
      <c r="BK308" s="50"/>
      <c r="BL308" s="1221"/>
      <c r="BM308" s="1254"/>
      <c r="BN308" s="306">
        <f t="shared" si="299"/>
        <v>0</v>
      </c>
      <c r="BO308" s="50"/>
      <c r="BP308" s="50"/>
      <c r="BQ308" s="50"/>
      <c r="BR308" s="50"/>
      <c r="BS308" s="50"/>
      <c r="BT308" s="50"/>
      <c r="BU308" s="1210"/>
      <c r="BV308" s="1211"/>
      <c r="BW308" s="1211"/>
      <c r="BX308" s="1211"/>
      <c r="BY308" s="1211"/>
      <c r="BZ308" s="1211"/>
      <c r="CA308" s="1211"/>
      <c r="CB308" s="1211"/>
      <c r="CC308" s="1212"/>
    </row>
    <row r="309" spans="1:81" s="58" customFormat="1" ht="40.15" customHeight="1" thickTop="1" x14ac:dyDescent="0.25">
      <c r="A309" s="37"/>
      <c r="B309" s="1333" t="s">
        <v>108</v>
      </c>
      <c r="C309" s="1326" t="s">
        <v>111</v>
      </c>
      <c r="D309" s="1096">
        <v>2202</v>
      </c>
      <c r="E309" s="1093" t="s">
        <v>4347</v>
      </c>
      <c r="F309" s="1093"/>
      <c r="G309" s="1093"/>
      <c r="H309" s="1093" t="s">
        <v>4348</v>
      </c>
      <c r="I309" s="1093">
        <v>2020004540004</v>
      </c>
      <c r="J309" s="1219">
        <v>62</v>
      </c>
      <c r="K309" s="1216" t="str">
        <f>+[2]Metas!K69</f>
        <v>Estudiantes beneficiados con becas y/o subsidios universitarios para carreras técnicas, tecnológicas y profesionales para los estratos uno, dos y tres (1, 2 y 3)</v>
      </c>
      <c r="L309" s="1222">
        <v>2500</v>
      </c>
      <c r="M309" s="1225">
        <f t="shared" ref="M309:M330" si="331">SUM(N309:Q309)</f>
        <v>2500</v>
      </c>
      <c r="N309" s="1228"/>
      <c r="O309" s="1231">
        <v>1250</v>
      </c>
      <c r="P309" s="1234"/>
      <c r="Q309" s="1237">
        <v>1250</v>
      </c>
      <c r="R309" s="1219">
        <f t="shared" ref="R309" si="332">+$J309</f>
        <v>62</v>
      </c>
      <c r="S309" s="233" t="s">
        <v>4349</v>
      </c>
      <c r="T309" s="240" t="s">
        <v>3834</v>
      </c>
      <c r="U309" s="240" t="s">
        <v>3839</v>
      </c>
      <c r="V309" s="240" t="s">
        <v>3843</v>
      </c>
      <c r="W309" s="233" t="s">
        <v>4350</v>
      </c>
      <c r="X309" s="307">
        <v>44574</v>
      </c>
      <c r="Y309" s="307">
        <v>44620</v>
      </c>
      <c r="Z309" s="307"/>
      <c r="AA309" s="307"/>
      <c r="AB309" s="1219">
        <f t="shared" ref="AB309" si="333">+$J309</f>
        <v>62</v>
      </c>
      <c r="AC309" s="1240">
        <f t="shared" ref="AC309" si="334">+L309</f>
        <v>2500</v>
      </c>
      <c r="AD309" s="308">
        <f t="shared" si="304"/>
        <v>3000</v>
      </c>
      <c r="AE309" s="308">
        <f t="shared" si="304"/>
        <v>3000</v>
      </c>
      <c r="AF309" s="308">
        <f t="shared" si="304"/>
        <v>0</v>
      </c>
      <c r="AG309" s="308">
        <f t="shared" si="304"/>
        <v>0</v>
      </c>
      <c r="AH309" s="308">
        <f t="shared" si="304"/>
        <v>0</v>
      </c>
      <c r="AI309" s="308">
        <f t="shared" si="326"/>
        <v>0</v>
      </c>
      <c r="AJ309" s="308">
        <f t="shared" si="326"/>
        <v>0</v>
      </c>
      <c r="AK309" s="1219">
        <f t="shared" ref="AK309" si="335">+$J309</f>
        <v>62</v>
      </c>
      <c r="AL309" s="1243">
        <f t="shared" ref="AL309" si="336">+N309</f>
        <v>0</v>
      </c>
      <c r="AM309" s="308">
        <f t="shared" ref="AM309:AM362" si="337">SUM(AN309:AS309)</f>
        <v>0</v>
      </c>
      <c r="AN309" s="48"/>
      <c r="AO309" s="48"/>
      <c r="AP309" s="48"/>
      <c r="AQ309" s="48"/>
      <c r="AR309" s="48"/>
      <c r="AS309" s="48"/>
      <c r="AT309" s="1219">
        <f t="shared" ref="AT309" si="338">+$J309</f>
        <v>62</v>
      </c>
      <c r="AU309" s="1246">
        <f t="shared" ref="AU309" si="339">+O309</f>
        <v>1250</v>
      </c>
      <c r="AV309" s="308">
        <f t="shared" ref="AV309:AV362" si="340">SUM(AW309:BB309)</f>
        <v>1500</v>
      </c>
      <c r="AW309" s="48">
        <v>1500</v>
      </c>
      <c r="AX309" s="48"/>
      <c r="AY309" s="48"/>
      <c r="AZ309" s="48"/>
      <c r="BA309" s="48"/>
      <c r="BB309" s="48"/>
      <c r="BC309" s="1219">
        <f t="shared" ref="BC309" si="341">+$J309</f>
        <v>62</v>
      </c>
      <c r="BD309" s="1249">
        <f t="shared" ref="BD309" si="342">+P309</f>
        <v>0</v>
      </c>
      <c r="BE309" s="308">
        <f t="shared" ref="BE309:BE362" si="343">SUM(BF309:BK309)</f>
        <v>0</v>
      </c>
      <c r="BF309" s="48"/>
      <c r="BG309" s="48"/>
      <c r="BH309" s="48"/>
      <c r="BI309" s="48"/>
      <c r="BJ309" s="48"/>
      <c r="BK309" s="48"/>
      <c r="BL309" s="1219">
        <f t="shared" ref="BL309" si="344">+$J309</f>
        <v>62</v>
      </c>
      <c r="BM309" s="1252">
        <f t="shared" ref="BM309" si="345">+Q309</f>
        <v>1250</v>
      </c>
      <c r="BN309" s="308">
        <f t="shared" ref="BN309:BN362" si="346">SUM(BO309:BT309)</f>
        <v>1500</v>
      </c>
      <c r="BO309" s="48">
        <v>1500</v>
      </c>
      <c r="BP309" s="48"/>
      <c r="BQ309" s="48"/>
      <c r="BR309" s="48"/>
      <c r="BS309" s="48"/>
      <c r="BT309" s="48"/>
      <c r="BU309" s="1204"/>
      <c r="BV309" s="1205"/>
      <c r="BW309" s="1205"/>
      <c r="BX309" s="1205"/>
      <c r="BY309" s="1205"/>
      <c r="BZ309" s="1205"/>
      <c r="CA309" s="1205"/>
      <c r="CB309" s="1205"/>
      <c r="CC309" s="1206"/>
    </row>
    <row r="310" spans="1:81" s="58" customFormat="1" ht="40.15" customHeight="1" x14ac:dyDescent="0.25">
      <c r="A310" s="37"/>
      <c r="B310" s="1334"/>
      <c r="C310" s="1327"/>
      <c r="D310" s="1097"/>
      <c r="E310" s="1094"/>
      <c r="F310" s="1094"/>
      <c r="G310" s="1094"/>
      <c r="H310" s="1094"/>
      <c r="I310" s="1094"/>
      <c r="J310" s="1220"/>
      <c r="K310" s="1217"/>
      <c r="L310" s="1223"/>
      <c r="M310" s="1226"/>
      <c r="N310" s="1229"/>
      <c r="O310" s="1232"/>
      <c r="P310" s="1235"/>
      <c r="Q310" s="1238"/>
      <c r="R310" s="1220"/>
      <c r="S310" s="299" t="s">
        <v>4351</v>
      </c>
      <c r="T310" s="288" t="s">
        <v>3834</v>
      </c>
      <c r="U310" s="288" t="s">
        <v>3839</v>
      </c>
      <c r="V310" s="288" t="s">
        <v>3843</v>
      </c>
      <c r="W310" s="299" t="s">
        <v>4352</v>
      </c>
      <c r="X310" s="300">
        <v>44621</v>
      </c>
      <c r="Y310" s="300">
        <v>44864</v>
      </c>
      <c r="Z310" s="300"/>
      <c r="AA310" s="300"/>
      <c r="AB310" s="1220"/>
      <c r="AC310" s="1241"/>
      <c r="AD310" s="301"/>
      <c r="AE310" s="301"/>
      <c r="AF310" s="301"/>
      <c r="AG310" s="301"/>
      <c r="AH310" s="301"/>
      <c r="AI310" s="301"/>
      <c r="AJ310" s="301"/>
      <c r="AK310" s="1220"/>
      <c r="AL310" s="1244"/>
      <c r="AM310" s="301"/>
      <c r="AN310" s="312"/>
      <c r="AO310" s="312"/>
      <c r="AP310" s="312"/>
      <c r="AQ310" s="312"/>
      <c r="AR310" s="312"/>
      <c r="AS310" s="312"/>
      <c r="AT310" s="1220"/>
      <c r="AU310" s="1247"/>
      <c r="AV310" s="301"/>
      <c r="AW310" s="312"/>
      <c r="AX310" s="312"/>
      <c r="AY310" s="312"/>
      <c r="AZ310" s="312"/>
      <c r="BA310" s="312"/>
      <c r="BB310" s="312"/>
      <c r="BC310" s="1220"/>
      <c r="BD310" s="1250"/>
      <c r="BE310" s="301"/>
      <c r="BF310" s="312"/>
      <c r="BG310" s="312"/>
      <c r="BH310" s="312"/>
      <c r="BI310" s="312"/>
      <c r="BJ310" s="312"/>
      <c r="BK310" s="312"/>
      <c r="BL310" s="1220"/>
      <c r="BM310" s="1253"/>
      <c r="BN310" s="301"/>
      <c r="BO310" s="312"/>
      <c r="BP310" s="312"/>
      <c r="BQ310" s="312"/>
      <c r="BR310" s="312"/>
      <c r="BS310" s="312"/>
      <c r="BT310" s="312"/>
      <c r="BU310" s="313"/>
      <c r="BV310" s="314"/>
      <c r="BW310" s="314"/>
      <c r="BX310" s="314"/>
      <c r="BY310" s="314"/>
      <c r="BZ310" s="314"/>
      <c r="CA310" s="314"/>
      <c r="CB310" s="314"/>
      <c r="CC310" s="315"/>
    </row>
    <row r="311" spans="1:81" s="58" customFormat="1" ht="40.15" customHeight="1" x14ac:dyDescent="0.25">
      <c r="A311" s="37"/>
      <c r="B311" s="1334"/>
      <c r="C311" s="1327"/>
      <c r="D311" s="1097"/>
      <c r="E311" s="1094"/>
      <c r="F311" s="1094"/>
      <c r="G311" s="1094"/>
      <c r="H311" s="1094"/>
      <c r="I311" s="1094"/>
      <c r="J311" s="1220"/>
      <c r="K311" s="1217"/>
      <c r="L311" s="1223"/>
      <c r="M311" s="1226"/>
      <c r="N311" s="1229"/>
      <c r="O311" s="1232"/>
      <c r="P311" s="1235"/>
      <c r="Q311" s="1238"/>
      <c r="R311" s="1220"/>
      <c r="S311" s="41" t="s">
        <v>4353</v>
      </c>
      <c r="T311" s="241" t="s">
        <v>3834</v>
      </c>
      <c r="U311" s="241" t="s">
        <v>3839</v>
      </c>
      <c r="V311" s="241" t="s">
        <v>3843</v>
      </c>
      <c r="W311" s="41" t="s">
        <v>4354</v>
      </c>
      <c r="X311" s="34">
        <v>44610</v>
      </c>
      <c r="Y311" s="34">
        <v>44803</v>
      </c>
      <c r="Z311" s="34"/>
      <c r="AA311" s="34"/>
      <c r="AB311" s="1220"/>
      <c r="AC311" s="1241"/>
      <c r="AD311" s="303">
        <f t="shared" si="304"/>
        <v>0</v>
      </c>
      <c r="AE311" s="303">
        <f t="shared" si="304"/>
        <v>0</v>
      </c>
      <c r="AF311" s="303">
        <f t="shared" si="304"/>
        <v>0</v>
      </c>
      <c r="AG311" s="303">
        <f t="shared" si="304"/>
        <v>0</v>
      </c>
      <c r="AH311" s="303">
        <f t="shared" si="304"/>
        <v>0</v>
      </c>
      <c r="AI311" s="303">
        <f t="shared" si="326"/>
        <v>0</v>
      </c>
      <c r="AJ311" s="303">
        <f t="shared" si="326"/>
        <v>0</v>
      </c>
      <c r="AK311" s="1220"/>
      <c r="AL311" s="1244"/>
      <c r="AM311" s="303">
        <f t="shared" si="337"/>
        <v>0</v>
      </c>
      <c r="AN311" s="311"/>
      <c r="AO311" s="311"/>
      <c r="AP311" s="311"/>
      <c r="AQ311" s="311"/>
      <c r="AR311" s="311"/>
      <c r="AS311" s="311"/>
      <c r="AT311" s="1220"/>
      <c r="AU311" s="1247"/>
      <c r="AV311" s="303">
        <f t="shared" si="340"/>
        <v>0</v>
      </c>
      <c r="AW311" s="311"/>
      <c r="AX311" s="311"/>
      <c r="AY311" s="311"/>
      <c r="AZ311" s="311"/>
      <c r="BA311" s="311"/>
      <c r="BB311" s="311"/>
      <c r="BC311" s="1220"/>
      <c r="BD311" s="1250"/>
      <c r="BE311" s="303">
        <f t="shared" si="343"/>
        <v>0</v>
      </c>
      <c r="BF311" s="311"/>
      <c r="BG311" s="311"/>
      <c r="BH311" s="311"/>
      <c r="BI311" s="311"/>
      <c r="BJ311" s="311"/>
      <c r="BK311" s="311"/>
      <c r="BL311" s="1220"/>
      <c r="BM311" s="1253"/>
      <c r="BN311" s="303">
        <f t="shared" si="346"/>
        <v>0</v>
      </c>
      <c r="BO311" s="311"/>
      <c r="BP311" s="311"/>
      <c r="BQ311" s="311"/>
      <c r="BR311" s="311"/>
      <c r="BS311" s="311"/>
      <c r="BT311" s="311"/>
      <c r="BU311" s="1207"/>
      <c r="BV311" s="1208"/>
      <c r="BW311" s="1208"/>
      <c r="BX311" s="1208"/>
      <c r="BY311" s="1208"/>
      <c r="BZ311" s="1208"/>
      <c r="CA311" s="1208"/>
      <c r="CB311" s="1208"/>
      <c r="CC311" s="1209"/>
    </row>
    <row r="312" spans="1:81" s="58" customFormat="1" ht="40.15" customHeight="1" x14ac:dyDescent="0.25">
      <c r="A312" s="37"/>
      <c r="B312" s="1334"/>
      <c r="C312" s="1327"/>
      <c r="D312" s="1097"/>
      <c r="E312" s="1094"/>
      <c r="F312" s="1094"/>
      <c r="G312" s="1094"/>
      <c r="H312" s="1094"/>
      <c r="I312" s="1094"/>
      <c r="J312" s="1220"/>
      <c r="K312" s="1217"/>
      <c r="L312" s="1223"/>
      <c r="M312" s="1226"/>
      <c r="N312" s="1229"/>
      <c r="O312" s="1232"/>
      <c r="P312" s="1235"/>
      <c r="Q312" s="1238"/>
      <c r="R312" s="1220"/>
      <c r="S312" s="41" t="s">
        <v>4355</v>
      </c>
      <c r="T312" s="241" t="s">
        <v>3834</v>
      </c>
      <c r="U312" s="241" t="s">
        <v>3839</v>
      </c>
      <c r="V312" s="241" t="s">
        <v>3842</v>
      </c>
      <c r="W312" s="41" t="s">
        <v>4356</v>
      </c>
      <c r="X312" s="34">
        <v>44638</v>
      </c>
      <c r="Y312" s="34">
        <v>44925</v>
      </c>
      <c r="Z312" s="34"/>
      <c r="AA312" s="34"/>
      <c r="AB312" s="1220"/>
      <c r="AC312" s="1241"/>
      <c r="AD312" s="303">
        <f t="shared" si="304"/>
        <v>0</v>
      </c>
      <c r="AE312" s="303">
        <f t="shared" si="304"/>
        <v>0</v>
      </c>
      <c r="AF312" s="303">
        <f t="shared" si="304"/>
        <v>0</v>
      </c>
      <c r="AG312" s="303">
        <f t="shared" si="304"/>
        <v>0</v>
      </c>
      <c r="AH312" s="303">
        <f t="shared" si="304"/>
        <v>0</v>
      </c>
      <c r="AI312" s="303">
        <f t="shared" si="326"/>
        <v>0</v>
      </c>
      <c r="AJ312" s="303">
        <f t="shared" si="326"/>
        <v>0</v>
      </c>
      <c r="AK312" s="1220"/>
      <c r="AL312" s="1244"/>
      <c r="AM312" s="303">
        <f t="shared" si="337"/>
        <v>0</v>
      </c>
      <c r="AN312" s="311"/>
      <c r="AO312" s="311"/>
      <c r="AP312" s="311"/>
      <c r="AQ312" s="311"/>
      <c r="AR312" s="311"/>
      <c r="AS312" s="311"/>
      <c r="AT312" s="1220"/>
      <c r="AU312" s="1247"/>
      <c r="AV312" s="303">
        <f t="shared" si="340"/>
        <v>0</v>
      </c>
      <c r="AW312" s="311"/>
      <c r="AX312" s="311"/>
      <c r="AY312" s="311"/>
      <c r="AZ312" s="311"/>
      <c r="BA312" s="311"/>
      <c r="BB312" s="311"/>
      <c r="BC312" s="1220"/>
      <c r="BD312" s="1250"/>
      <c r="BE312" s="303">
        <f t="shared" si="343"/>
        <v>0</v>
      </c>
      <c r="BF312" s="311"/>
      <c r="BG312" s="311"/>
      <c r="BH312" s="311"/>
      <c r="BI312" s="311"/>
      <c r="BJ312" s="311"/>
      <c r="BK312" s="311"/>
      <c r="BL312" s="1220"/>
      <c r="BM312" s="1253"/>
      <c r="BN312" s="303">
        <f t="shared" si="346"/>
        <v>0</v>
      </c>
      <c r="BO312" s="311"/>
      <c r="BP312" s="311"/>
      <c r="BQ312" s="311"/>
      <c r="BR312" s="311"/>
      <c r="BS312" s="311"/>
      <c r="BT312" s="311"/>
      <c r="BU312" s="1207"/>
      <c r="BV312" s="1208"/>
      <c r="BW312" s="1208"/>
      <c r="BX312" s="1208"/>
      <c r="BY312" s="1208"/>
      <c r="BZ312" s="1208"/>
      <c r="CA312" s="1208"/>
      <c r="CB312" s="1208"/>
      <c r="CC312" s="1209"/>
    </row>
    <row r="313" spans="1:81" s="58" customFormat="1" ht="40.15" customHeight="1" thickBot="1" x14ac:dyDescent="0.3">
      <c r="A313" s="37"/>
      <c r="B313" s="1334"/>
      <c r="C313" s="1327"/>
      <c r="D313" s="1098"/>
      <c r="E313" s="1095"/>
      <c r="F313" s="1095"/>
      <c r="G313" s="1095"/>
      <c r="H313" s="1095"/>
      <c r="I313" s="1095"/>
      <c r="J313" s="1221"/>
      <c r="K313" s="1218"/>
      <c r="L313" s="1224"/>
      <c r="M313" s="1227"/>
      <c r="N313" s="1230"/>
      <c r="O313" s="1233"/>
      <c r="P313" s="1236"/>
      <c r="Q313" s="1239"/>
      <c r="R313" s="1221"/>
      <c r="S313" s="234" t="s">
        <v>4357</v>
      </c>
      <c r="T313" s="242" t="s">
        <v>3834</v>
      </c>
      <c r="U313" s="242" t="s">
        <v>3839</v>
      </c>
      <c r="V313" s="242" t="s">
        <v>3843</v>
      </c>
      <c r="W313" s="234" t="s">
        <v>4358</v>
      </c>
      <c r="X313" s="305">
        <v>44638</v>
      </c>
      <c r="Y313" s="305">
        <v>44925</v>
      </c>
      <c r="Z313" s="305"/>
      <c r="AA313" s="305"/>
      <c r="AB313" s="1221"/>
      <c r="AC313" s="1242"/>
      <c r="AD313" s="306">
        <f t="shared" si="304"/>
        <v>0</v>
      </c>
      <c r="AE313" s="306">
        <f t="shared" si="304"/>
        <v>0</v>
      </c>
      <c r="AF313" s="306">
        <f t="shared" si="304"/>
        <v>0</v>
      </c>
      <c r="AG313" s="306">
        <f t="shared" si="304"/>
        <v>0</v>
      </c>
      <c r="AH313" s="306">
        <f t="shared" si="304"/>
        <v>0</v>
      </c>
      <c r="AI313" s="306">
        <f t="shared" si="326"/>
        <v>0</v>
      </c>
      <c r="AJ313" s="306">
        <f t="shared" si="326"/>
        <v>0</v>
      </c>
      <c r="AK313" s="1221"/>
      <c r="AL313" s="1245"/>
      <c r="AM313" s="306">
        <f t="shared" si="337"/>
        <v>0</v>
      </c>
      <c r="AN313" s="50"/>
      <c r="AO313" s="50"/>
      <c r="AP313" s="50"/>
      <c r="AQ313" s="50"/>
      <c r="AR313" s="50"/>
      <c r="AS313" s="50"/>
      <c r="AT313" s="1221"/>
      <c r="AU313" s="1248"/>
      <c r="AV313" s="306">
        <f t="shared" si="340"/>
        <v>0</v>
      </c>
      <c r="AW313" s="50"/>
      <c r="AX313" s="50"/>
      <c r="AY313" s="50"/>
      <c r="AZ313" s="50"/>
      <c r="BA313" s="50"/>
      <c r="BB313" s="50"/>
      <c r="BC313" s="1221"/>
      <c r="BD313" s="1251"/>
      <c r="BE313" s="306">
        <f t="shared" si="343"/>
        <v>0</v>
      </c>
      <c r="BF313" s="50"/>
      <c r="BG313" s="50"/>
      <c r="BH313" s="50"/>
      <c r="BI313" s="50"/>
      <c r="BJ313" s="50"/>
      <c r="BK313" s="50"/>
      <c r="BL313" s="1221"/>
      <c r="BM313" s="1254"/>
      <c r="BN313" s="306">
        <f t="shared" si="346"/>
        <v>0</v>
      </c>
      <c r="BO313" s="50"/>
      <c r="BP313" s="50"/>
      <c r="BQ313" s="50"/>
      <c r="BR313" s="50"/>
      <c r="BS313" s="50"/>
      <c r="BT313" s="50"/>
      <c r="BU313" s="1210"/>
      <c r="BV313" s="1211"/>
      <c r="BW313" s="1211"/>
      <c r="BX313" s="1211"/>
      <c r="BY313" s="1211"/>
      <c r="BZ313" s="1211"/>
      <c r="CA313" s="1211"/>
      <c r="CB313" s="1211"/>
      <c r="CC313" s="1212"/>
    </row>
    <row r="314" spans="1:81" s="58" customFormat="1" ht="40.15" customHeight="1" thickTop="1" x14ac:dyDescent="0.25">
      <c r="A314" s="37"/>
      <c r="B314" s="1334"/>
      <c r="C314" s="1327"/>
      <c r="D314" s="1096">
        <v>2202</v>
      </c>
      <c r="E314" s="1093" t="s">
        <v>4347</v>
      </c>
      <c r="F314" s="1093"/>
      <c r="G314" s="1093"/>
      <c r="H314" s="1093"/>
      <c r="I314" s="1093"/>
      <c r="J314" s="1219">
        <v>63</v>
      </c>
      <c r="K314" s="1216" t="str">
        <f>+[2]Metas!K70</f>
        <v>Estrategia de facilidad de acceso (para los estudiantes nortesantandereanos) a las instituciones de educación superior oficiales de la región implementada</v>
      </c>
      <c r="L314" s="1222">
        <v>0.25</v>
      </c>
      <c r="M314" s="1225">
        <f t="shared" si="331"/>
        <v>0.25</v>
      </c>
      <c r="N314" s="1228"/>
      <c r="O314" s="1231"/>
      <c r="P314" s="1234"/>
      <c r="Q314" s="1237">
        <v>0.25</v>
      </c>
      <c r="R314" s="1219">
        <f t="shared" ref="R314" si="347">+$J314</f>
        <v>63</v>
      </c>
      <c r="S314" s="233" t="s">
        <v>4359</v>
      </c>
      <c r="T314" s="240" t="s">
        <v>3834</v>
      </c>
      <c r="U314" s="240" t="s">
        <v>3839</v>
      </c>
      <c r="V314" s="240" t="s">
        <v>3843</v>
      </c>
      <c r="W314" s="233" t="s">
        <v>4098</v>
      </c>
      <c r="X314" s="307">
        <v>44805</v>
      </c>
      <c r="Y314" s="307">
        <v>44895</v>
      </c>
      <c r="Z314" s="307"/>
      <c r="AA314" s="307"/>
      <c r="AB314" s="1219">
        <f t="shared" ref="AB314:AB322" si="348">+$J314</f>
        <v>63</v>
      </c>
      <c r="AC314" s="1240">
        <f t="shared" ref="AC314" si="349">+L314</f>
        <v>0.25</v>
      </c>
      <c r="AD314" s="308">
        <f t="shared" si="304"/>
        <v>900</v>
      </c>
      <c r="AE314" s="308">
        <f t="shared" si="304"/>
        <v>900</v>
      </c>
      <c r="AF314" s="308">
        <f t="shared" si="304"/>
        <v>0</v>
      </c>
      <c r="AG314" s="308">
        <f t="shared" si="304"/>
        <v>0</v>
      </c>
      <c r="AH314" s="308">
        <f t="shared" si="304"/>
        <v>0</v>
      </c>
      <c r="AI314" s="308">
        <f t="shared" si="326"/>
        <v>0</v>
      </c>
      <c r="AJ314" s="308">
        <f t="shared" si="326"/>
        <v>0</v>
      </c>
      <c r="AK314" s="1219">
        <f t="shared" ref="AK314:AK322" si="350">+$J314</f>
        <v>63</v>
      </c>
      <c r="AL314" s="1243">
        <f t="shared" ref="AL314:AL322" si="351">+N314</f>
        <v>0</v>
      </c>
      <c r="AM314" s="308">
        <f t="shared" si="337"/>
        <v>0</v>
      </c>
      <c r="AN314" s="48"/>
      <c r="AO314" s="48"/>
      <c r="AP314" s="48"/>
      <c r="AQ314" s="48"/>
      <c r="AR314" s="48"/>
      <c r="AS314" s="48"/>
      <c r="AT314" s="1219">
        <f t="shared" ref="AT314:AT322" si="352">+$J314</f>
        <v>63</v>
      </c>
      <c r="AU314" s="1246">
        <f t="shared" ref="AU314:AU322" si="353">+O314</f>
        <v>0</v>
      </c>
      <c r="AV314" s="308">
        <f t="shared" si="340"/>
        <v>0</v>
      </c>
      <c r="AW314" s="48"/>
      <c r="AX314" s="48"/>
      <c r="AY314" s="48"/>
      <c r="AZ314" s="48"/>
      <c r="BA314" s="48"/>
      <c r="BB314" s="48"/>
      <c r="BC314" s="1219">
        <f t="shared" ref="BC314:BC322" si="354">+$J314</f>
        <v>63</v>
      </c>
      <c r="BD314" s="1249">
        <f t="shared" ref="BD314:BD322" si="355">+P314</f>
        <v>0</v>
      </c>
      <c r="BE314" s="308">
        <f t="shared" si="343"/>
        <v>0</v>
      </c>
      <c r="BF314" s="48"/>
      <c r="BG314" s="48"/>
      <c r="BH314" s="48"/>
      <c r="BI314" s="48"/>
      <c r="BJ314" s="48"/>
      <c r="BK314" s="48"/>
      <c r="BL314" s="1219">
        <f t="shared" ref="BL314:BL322" si="356">+$J314</f>
        <v>63</v>
      </c>
      <c r="BM314" s="1252">
        <f t="shared" ref="BM314:BM322" si="357">+Q314</f>
        <v>0.25</v>
      </c>
      <c r="BN314" s="308">
        <f t="shared" si="346"/>
        <v>900</v>
      </c>
      <c r="BO314" s="316">
        <v>900</v>
      </c>
      <c r="BP314" s="48"/>
      <c r="BQ314" s="48"/>
      <c r="BR314" s="48"/>
      <c r="BS314" s="48"/>
      <c r="BT314" s="48"/>
      <c r="BU314" s="1204"/>
      <c r="BV314" s="1205"/>
      <c r="BW314" s="1205"/>
      <c r="BX314" s="1205"/>
      <c r="BY314" s="1205"/>
      <c r="BZ314" s="1205"/>
      <c r="CA314" s="1205"/>
      <c r="CB314" s="1205"/>
      <c r="CC314" s="1206"/>
    </row>
    <row r="315" spans="1:81" s="58" customFormat="1" ht="40.15" customHeight="1" x14ac:dyDescent="0.25">
      <c r="A315" s="37"/>
      <c r="B315" s="1334"/>
      <c r="C315" s="1327"/>
      <c r="D315" s="1097"/>
      <c r="E315" s="1094"/>
      <c r="F315" s="1094"/>
      <c r="G315" s="1094"/>
      <c r="H315" s="1094"/>
      <c r="I315" s="1094"/>
      <c r="J315" s="1220"/>
      <c r="K315" s="1217"/>
      <c r="L315" s="1223"/>
      <c r="M315" s="1226"/>
      <c r="N315" s="1229"/>
      <c r="O315" s="1232"/>
      <c r="P315" s="1235"/>
      <c r="Q315" s="1238"/>
      <c r="R315" s="1220"/>
      <c r="S315" s="41" t="s">
        <v>4360</v>
      </c>
      <c r="T315" s="241" t="s">
        <v>3834</v>
      </c>
      <c r="U315" s="241" t="s">
        <v>3839</v>
      </c>
      <c r="V315" s="241" t="s">
        <v>3843</v>
      </c>
      <c r="W315" s="41" t="s">
        <v>4361</v>
      </c>
      <c r="X315" s="34">
        <v>44896</v>
      </c>
      <c r="Y315" s="34">
        <v>44925</v>
      </c>
      <c r="Z315" s="34"/>
      <c r="AA315" s="34"/>
      <c r="AB315" s="1220"/>
      <c r="AC315" s="1241"/>
      <c r="AD315" s="303">
        <f t="shared" si="304"/>
        <v>0</v>
      </c>
      <c r="AE315" s="303">
        <f t="shared" si="304"/>
        <v>0</v>
      </c>
      <c r="AF315" s="303">
        <f t="shared" si="304"/>
        <v>0</v>
      </c>
      <c r="AG315" s="303">
        <f t="shared" si="304"/>
        <v>0</v>
      </c>
      <c r="AH315" s="303">
        <f t="shared" si="304"/>
        <v>0</v>
      </c>
      <c r="AI315" s="303">
        <f t="shared" si="326"/>
        <v>0</v>
      </c>
      <c r="AJ315" s="303">
        <f t="shared" si="326"/>
        <v>0</v>
      </c>
      <c r="AK315" s="1220"/>
      <c r="AL315" s="1244"/>
      <c r="AM315" s="303">
        <f t="shared" si="337"/>
        <v>0</v>
      </c>
      <c r="AN315" s="311"/>
      <c r="AO315" s="311"/>
      <c r="AP315" s="311"/>
      <c r="AQ315" s="311"/>
      <c r="AR315" s="311"/>
      <c r="AS315" s="311"/>
      <c r="AT315" s="1220"/>
      <c r="AU315" s="1247"/>
      <c r="AV315" s="303">
        <f t="shared" si="340"/>
        <v>0</v>
      </c>
      <c r="AW315" s="311"/>
      <c r="AX315" s="311"/>
      <c r="AY315" s="311"/>
      <c r="AZ315" s="311"/>
      <c r="BA315" s="311"/>
      <c r="BB315" s="311"/>
      <c r="BC315" s="1220"/>
      <c r="BD315" s="1250"/>
      <c r="BE315" s="303">
        <f t="shared" si="343"/>
        <v>0</v>
      </c>
      <c r="BF315" s="311"/>
      <c r="BG315" s="311"/>
      <c r="BH315" s="311"/>
      <c r="BI315" s="311"/>
      <c r="BJ315" s="311"/>
      <c r="BK315" s="311"/>
      <c r="BL315" s="1220"/>
      <c r="BM315" s="1253"/>
      <c r="BN315" s="303">
        <f t="shared" si="346"/>
        <v>0</v>
      </c>
      <c r="BO315" s="311"/>
      <c r="BP315" s="311"/>
      <c r="BQ315" s="311"/>
      <c r="BR315" s="311"/>
      <c r="BS315" s="311"/>
      <c r="BT315" s="311"/>
      <c r="BU315" s="1207"/>
      <c r="BV315" s="1208"/>
      <c r="BW315" s="1208"/>
      <c r="BX315" s="1208"/>
      <c r="BY315" s="1208"/>
      <c r="BZ315" s="1208"/>
      <c r="CA315" s="1208"/>
      <c r="CB315" s="1208"/>
      <c r="CC315" s="1209"/>
    </row>
    <row r="316" spans="1:81" s="58" customFormat="1" ht="40.15" customHeight="1" x14ac:dyDescent="0.25">
      <c r="A316" s="37"/>
      <c r="B316" s="1334"/>
      <c r="C316" s="1327"/>
      <c r="D316" s="1097"/>
      <c r="E316" s="1094"/>
      <c r="F316" s="1094"/>
      <c r="G316" s="1094"/>
      <c r="H316" s="1094"/>
      <c r="I316" s="1094"/>
      <c r="J316" s="1220"/>
      <c r="K316" s="1217"/>
      <c r="L316" s="1223"/>
      <c r="M316" s="1226"/>
      <c r="N316" s="1229"/>
      <c r="O316" s="1232"/>
      <c r="P316" s="1235"/>
      <c r="Q316" s="1238"/>
      <c r="R316" s="1220"/>
      <c r="S316" s="41"/>
      <c r="T316" s="241"/>
      <c r="U316" s="241"/>
      <c r="V316" s="241"/>
      <c r="W316" s="41"/>
      <c r="X316" s="34"/>
      <c r="Y316" s="34"/>
      <c r="Z316" s="34"/>
      <c r="AA316" s="34"/>
      <c r="AB316" s="1220"/>
      <c r="AC316" s="1241"/>
      <c r="AD316" s="303">
        <f t="shared" si="304"/>
        <v>0</v>
      </c>
      <c r="AE316" s="303">
        <f t="shared" si="304"/>
        <v>0</v>
      </c>
      <c r="AF316" s="303">
        <f t="shared" si="304"/>
        <v>0</v>
      </c>
      <c r="AG316" s="303">
        <f t="shared" si="304"/>
        <v>0</v>
      </c>
      <c r="AH316" s="303">
        <f t="shared" si="304"/>
        <v>0</v>
      </c>
      <c r="AI316" s="303">
        <f t="shared" si="326"/>
        <v>0</v>
      </c>
      <c r="AJ316" s="303">
        <f t="shared" si="326"/>
        <v>0</v>
      </c>
      <c r="AK316" s="1220"/>
      <c r="AL316" s="1244"/>
      <c r="AM316" s="303">
        <f t="shared" si="337"/>
        <v>0</v>
      </c>
      <c r="AN316" s="311"/>
      <c r="AO316" s="311"/>
      <c r="AP316" s="311"/>
      <c r="AQ316" s="311"/>
      <c r="AR316" s="311"/>
      <c r="AS316" s="311"/>
      <c r="AT316" s="1220"/>
      <c r="AU316" s="1247"/>
      <c r="AV316" s="303">
        <f t="shared" si="340"/>
        <v>0</v>
      </c>
      <c r="AW316" s="311"/>
      <c r="AX316" s="311"/>
      <c r="AY316" s="311"/>
      <c r="AZ316" s="311"/>
      <c r="BA316" s="311"/>
      <c r="BB316" s="311"/>
      <c r="BC316" s="1220"/>
      <c r="BD316" s="1250"/>
      <c r="BE316" s="303">
        <f t="shared" si="343"/>
        <v>0</v>
      </c>
      <c r="BF316" s="311"/>
      <c r="BG316" s="311"/>
      <c r="BH316" s="311"/>
      <c r="BI316" s="311"/>
      <c r="BJ316" s="311"/>
      <c r="BK316" s="311"/>
      <c r="BL316" s="1220"/>
      <c r="BM316" s="1253"/>
      <c r="BN316" s="303">
        <f t="shared" si="346"/>
        <v>0</v>
      </c>
      <c r="BO316" s="311"/>
      <c r="BP316" s="311"/>
      <c r="BQ316" s="311"/>
      <c r="BR316" s="311"/>
      <c r="BS316" s="311"/>
      <c r="BT316" s="311"/>
      <c r="BU316" s="1207"/>
      <c r="BV316" s="1208"/>
      <c r="BW316" s="1208"/>
      <c r="BX316" s="1208"/>
      <c r="BY316" s="1208"/>
      <c r="BZ316" s="1208"/>
      <c r="CA316" s="1208"/>
      <c r="CB316" s="1208"/>
      <c r="CC316" s="1209"/>
    </row>
    <row r="317" spans="1:81" s="58" customFormat="1" ht="40.15" customHeight="1" thickBot="1" x14ac:dyDescent="0.3">
      <c r="A317" s="37"/>
      <c r="B317" s="1334"/>
      <c r="C317" s="1327"/>
      <c r="D317" s="1098"/>
      <c r="E317" s="1095"/>
      <c r="F317" s="1095"/>
      <c r="G317" s="1095"/>
      <c r="H317" s="1095"/>
      <c r="I317" s="1095"/>
      <c r="J317" s="1221"/>
      <c r="K317" s="1218"/>
      <c r="L317" s="1224"/>
      <c r="M317" s="1227"/>
      <c r="N317" s="1230"/>
      <c r="O317" s="1233"/>
      <c r="P317" s="1236"/>
      <c r="Q317" s="1239"/>
      <c r="R317" s="1221"/>
      <c r="S317" s="234"/>
      <c r="T317" s="242"/>
      <c r="U317" s="242"/>
      <c r="V317" s="242"/>
      <c r="W317" s="234"/>
      <c r="X317" s="305"/>
      <c r="Y317" s="305"/>
      <c r="Z317" s="305"/>
      <c r="AA317" s="305"/>
      <c r="AB317" s="1221"/>
      <c r="AC317" s="1242"/>
      <c r="AD317" s="306">
        <f t="shared" si="304"/>
        <v>0</v>
      </c>
      <c r="AE317" s="306">
        <f t="shared" si="304"/>
        <v>0</v>
      </c>
      <c r="AF317" s="306">
        <f t="shared" si="304"/>
        <v>0</v>
      </c>
      <c r="AG317" s="306">
        <f t="shared" si="304"/>
        <v>0</v>
      </c>
      <c r="AH317" s="306">
        <f t="shared" si="304"/>
        <v>0</v>
      </c>
      <c r="AI317" s="306">
        <f t="shared" si="326"/>
        <v>0</v>
      </c>
      <c r="AJ317" s="306">
        <f t="shared" si="326"/>
        <v>0</v>
      </c>
      <c r="AK317" s="1221"/>
      <c r="AL317" s="1245"/>
      <c r="AM317" s="306">
        <f t="shared" si="337"/>
        <v>0</v>
      </c>
      <c r="AN317" s="50"/>
      <c r="AO317" s="50"/>
      <c r="AP317" s="50"/>
      <c r="AQ317" s="50"/>
      <c r="AR317" s="50"/>
      <c r="AS317" s="50"/>
      <c r="AT317" s="1221"/>
      <c r="AU317" s="1248"/>
      <c r="AV317" s="306">
        <f t="shared" si="340"/>
        <v>0</v>
      </c>
      <c r="AW317" s="50"/>
      <c r="AX317" s="50"/>
      <c r="AY317" s="50"/>
      <c r="AZ317" s="50"/>
      <c r="BA317" s="50"/>
      <c r="BB317" s="50"/>
      <c r="BC317" s="1221"/>
      <c r="BD317" s="1251"/>
      <c r="BE317" s="306">
        <f t="shared" si="343"/>
        <v>0</v>
      </c>
      <c r="BF317" s="50"/>
      <c r="BG317" s="50"/>
      <c r="BH317" s="50"/>
      <c r="BI317" s="50"/>
      <c r="BJ317" s="50"/>
      <c r="BK317" s="50"/>
      <c r="BL317" s="1221"/>
      <c r="BM317" s="1254"/>
      <c r="BN317" s="306">
        <f t="shared" si="346"/>
        <v>0</v>
      </c>
      <c r="BO317" s="50"/>
      <c r="BP317" s="50"/>
      <c r="BQ317" s="50"/>
      <c r="BR317" s="50"/>
      <c r="BS317" s="50"/>
      <c r="BT317" s="50"/>
      <c r="BU317" s="1210"/>
      <c r="BV317" s="1211"/>
      <c r="BW317" s="1211"/>
      <c r="BX317" s="1211"/>
      <c r="BY317" s="1211"/>
      <c r="BZ317" s="1211"/>
      <c r="CA317" s="1211"/>
      <c r="CB317" s="1211"/>
      <c r="CC317" s="1212"/>
    </row>
    <row r="318" spans="1:81" s="58" customFormat="1" ht="40.15" customHeight="1" thickTop="1" x14ac:dyDescent="0.25">
      <c r="A318" s="37"/>
      <c r="B318" s="1334"/>
      <c r="C318" s="1327"/>
      <c r="D318" s="1096">
        <v>2202</v>
      </c>
      <c r="E318" s="1093" t="s">
        <v>4347</v>
      </c>
      <c r="F318" s="1093"/>
      <c r="G318" s="1093"/>
      <c r="H318" s="1093"/>
      <c r="I318" s="1093"/>
      <c r="J318" s="1219">
        <v>64</v>
      </c>
      <c r="K318" s="1216" t="str">
        <f>+[2]Metas!K71</f>
        <v>Estrategia de Universidad del Catatumbo implementada</v>
      </c>
      <c r="L318" s="1222">
        <v>0.25</v>
      </c>
      <c r="M318" s="1225">
        <f t="shared" si="331"/>
        <v>0.25</v>
      </c>
      <c r="N318" s="1228"/>
      <c r="O318" s="1231"/>
      <c r="P318" s="1234"/>
      <c r="Q318" s="1237">
        <v>0.25</v>
      </c>
      <c r="R318" s="1219">
        <f t="shared" ref="R318" si="358">+$J318</f>
        <v>64</v>
      </c>
      <c r="S318" s="233" t="s">
        <v>4362</v>
      </c>
      <c r="T318" s="240" t="s">
        <v>3834</v>
      </c>
      <c r="U318" s="240" t="s">
        <v>3839</v>
      </c>
      <c r="V318" s="240" t="s">
        <v>3843</v>
      </c>
      <c r="W318" s="233" t="s">
        <v>4363</v>
      </c>
      <c r="X318" s="307">
        <v>44805</v>
      </c>
      <c r="Y318" s="307">
        <v>44925</v>
      </c>
      <c r="Z318" s="307"/>
      <c r="AA318" s="307"/>
      <c r="AB318" s="1219">
        <f t="shared" si="348"/>
        <v>64</v>
      </c>
      <c r="AC318" s="1240">
        <f t="shared" ref="AC318" si="359">+L318</f>
        <v>0.25</v>
      </c>
      <c r="AD318" s="308">
        <f t="shared" si="304"/>
        <v>5000</v>
      </c>
      <c r="AE318" s="308">
        <f t="shared" si="304"/>
        <v>0</v>
      </c>
      <c r="AF318" s="308">
        <f t="shared" si="304"/>
        <v>0</v>
      </c>
      <c r="AG318" s="308">
        <f t="shared" si="304"/>
        <v>5000</v>
      </c>
      <c r="AH318" s="308">
        <f t="shared" si="304"/>
        <v>0</v>
      </c>
      <c r="AI318" s="308">
        <f t="shared" si="326"/>
        <v>0</v>
      </c>
      <c r="AJ318" s="308">
        <f t="shared" si="326"/>
        <v>0</v>
      </c>
      <c r="AK318" s="1219">
        <f t="shared" si="350"/>
        <v>64</v>
      </c>
      <c r="AL318" s="1243">
        <f t="shared" si="351"/>
        <v>0</v>
      </c>
      <c r="AM318" s="308">
        <f t="shared" si="337"/>
        <v>0</v>
      </c>
      <c r="AN318" s="48"/>
      <c r="AO318" s="48"/>
      <c r="AP318" s="48"/>
      <c r="AQ318" s="48"/>
      <c r="AR318" s="48"/>
      <c r="AS318" s="48"/>
      <c r="AT318" s="1219">
        <f t="shared" si="352"/>
        <v>64</v>
      </c>
      <c r="AU318" s="1246">
        <f t="shared" si="353"/>
        <v>0</v>
      </c>
      <c r="AV318" s="308">
        <f t="shared" si="340"/>
        <v>0</v>
      </c>
      <c r="AW318" s="48"/>
      <c r="AX318" s="48"/>
      <c r="AY318" s="48"/>
      <c r="AZ318" s="48"/>
      <c r="BA318" s="48"/>
      <c r="BB318" s="48"/>
      <c r="BC318" s="1219">
        <f t="shared" si="354"/>
        <v>64</v>
      </c>
      <c r="BD318" s="1249">
        <f t="shared" si="355"/>
        <v>0</v>
      </c>
      <c r="BE318" s="308">
        <f t="shared" si="343"/>
        <v>0</v>
      </c>
      <c r="BF318" s="48"/>
      <c r="BG318" s="48"/>
      <c r="BH318" s="48"/>
      <c r="BI318" s="48"/>
      <c r="BJ318" s="48"/>
      <c r="BK318" s="48"/>
      <c r="BL318" s="1219">
        <f t="shared" si="356"/>
        <v>64</v>
      </c>
      <c r="BM318" s="1252">
        <f t="shared" si="357"/>
        <v>0.25</v>
      </c>
      <c r="BN318" s="308">
        <f t="shared" si="346"/>
        <v>5000</v>
      </c>
      <c r="BO318" s="48"/>
      <c r="BP318" s="48"/>
      <c r="BQ318" s="48">
        <v>5000</v>
      </c>
      <c r="BR318" s="48"/>
      <c r="BS318" s="48"/>
      <c r="BT318" s="48"/>
      <c r="BU318" s="1204"/>
      <c r="BV318" s="1205"/>
      <c r="BW318" s="1205"/>
      <c r="BX318" s="1205"/>
      <c r="BY318" s="1205"/>
      <c r="BZ318" s="1205"/>
      <c r="CA318" s="1205"/>
      <c r="CB318" s="1205"/>
      <c r="CC318" s="1206"/>
    </row>
    <row r="319" spans="1:81" s="58" customFormat="1" ht="40.15" customHeight="1" x14ac:dyDescent="0.25">
      <c r="A319" s="37"/>
      <c r="B319" s="1334"/>
      <c r="C319" s="1327"/>
      <c r="D319" s="1097"/>
      <c r="E319" s="1094"/>
      <c r="F319" s="1094"/>
      <c r="G319" s="1094"/>
      <c r="H319" s="1094"/>
      <c r="I319" s="1094"/>
      <c r="J319" s="1220"/>
      <c r="K319" s="1217"/>
      <c r="L319" s="1223"/>
      <c r="M319" s="1226"/>
      <c r="N319" s="1229"/>
      <c r="O319" s="1232"/>
      <c r="P319" s="1235"/>
      <c r="Q319" s="1238"/>
      <c r="R319" s="1220"/>
      <c r="S319" s="41" t="s">
        <v>4364</v>
      </c>
      <c r="T319" s="241" t="s">
        <v>3834</v>
      </c>
      <c r="U319" s="241" t="s">
        <v>3839</v>
      </c>
      <c r="V319" s="241" t="s">
        <v>3843</v>
      </c>
      <c r="W319" s="41" t="s">
        <v>4365</v>
      </c>
      <c r="X319" s="34">
        <v>44896</v>
      </c>
      <c r="Y319" s="34">
        <v>44925</v>
      </c>
      <c r="Z319" s="34"/>
      <c r="AA319" s="34"/>
      <c r="AB319" s="1220"/>
      <c r="AC319" s="1241"/>
      <c r="AD319" s="303">
        <f t="shared" si="304"/>
        <v>0</v>
      </c>
      <c r="AE319" s="303">
        <f t="shared" si="304"/>
        <v>0</v>
      </c>
      <c r="AF319" s="303">
        <f t="shared" si="304"/>
        <v>0</v>
      </c>
      <c r="AG319" s="303">
        <f t="shared" si="304"/>
        <v>0</v>
      </c>
      <c r="AH319" s="303">
        <f t="shared" si="304"/>
        <v>0</v>
      </c>
      <c r="AI319" s="303">
        <f t="shared" si="326"/>
        <v>0</v>
      </c>
      <c r="AJ319" s="303">
        <f t="shared" si="326"/>
        <v>0</v>
      </c>
      <c r="AK319" s="1220"/>
      <c r="AL319" s="1244"/>
      <c r="AM319" s="303">
        <f t="shared" si="337"/>
        <v>0</v>
      </c>
      <c r="AN319" s="311"/>
      <c r="AO319" s="311"/>
      <c r="AP319" s="311"/>
      <c r="AQ319" s="311"/>
      <c r="AR319" s="311"/>
      <c r="AS319" s="311"/>
      <c r="AT319" s="1220"/>
      <c r="AU319" s="1247"/>
      <c r="AV319" s="303">
        <f t="shared" si="340"/>
        <v>0</v>
      </c>
      <c r="AW319" s="311"/>
      <c r="AX319" s="311"/>
      <c r="AY319" s="311"/>
      <c r="AZ319" s="311"/>
      <c r="BA319" s="311"/>
      <c r="BB319" s="311"/>
      <c r="BC319" s="1220"/>
      <c r="BD319" s="1250"/>
      <c r="BE319" s="303">
        <f t="shared" si="343"/>
        <v>0</v>
      </c>
      <c r="BF319" s="311"/>
      <c r="BG319" s="311"/>
      <c r="BH319" s="311"/>
      <c r="BI319" s="311"/>
      <c r="BJ319" s="311"/>
      <c r="BK319" s="311"/>
      <c r="BL319" s="1220"/>
      <c r="BM319" s="1253"/>
      <c r="BN319" s="303">
        <f t="shared" si="346"/>
        <v>0</v>
      </c>
      <c r="BO319" s="311"/>
      <c r="BP319" s="311"/>
      <c r="BQ319" s="311"/>
      <c r="BR319" s="311"/>
      <c r="BS319" s="311"/>
      <c r="BT319" s="311"/>
      <c r="BU319" s="1207"/>
      <c r="BV319" s="1208"/>
      <c r="BW319" s="1208"/>
      <c r="BX319" s="1208"/>
      <c r="BY319" s="1208"/>
      <c r="BZ319" s="1208"/>
      <c r="CA319" s="1208"/>
      <c r="CB319" s="1208"/>
      <c r="CC319" s="1209"/>
    </row>
    <row r="320" spans="1:81" s="58" customFormat="1" ht="40.15" customHeight="1" x14ac:dyDescent="0.25">
      <c r="A320" s="37"/>
      <c r="B320" s="1334"/>
      <c r="C320" s="1327"/>
      <c r="D320" s="1097"/>
      <c r="E320" s="1094"/>
      <c r="F320" s="1094"/>
      <c r="G320" s="1094"/>
      <c r="H320" s="1094"/>
      <c r="I320" s="1094"/>
      <c r="J320" s="1220"/>
      <c r="K320" s="1217"/>
      <c r="L320" s="1223"/>
      <c r="M320" s="1226"/>
      <c r="N320" s="1229"/>
      <c r="O320" s="1232"/>
      <c r="P320" s="1235"/>
      <c r="Q320" s="1238"/>
      <c r="R320" s="1220"/>
      <c r="S320" s="41"/>
      <c r="T320" s="241"/>
      <c r="U320" s="241"/>
      <c r="V320" s="241"/>
      <c r="W320" s="41"/>
      <c r="X320" s="34"/>
      <c r="Y320" s="34"/>
      <c r="Z320" s="34"/>
      <c r="AA320" s="34"/>
      <c r="AB320" s="1220"/>
      <c r="AC320" s="1241"/>
      <c r="AD320" s="303">
        <f t="shared" si="304"/>
        <v>0</v>
      </c>
      <c r="AE320" s="303">
        <f t="shared" si="304"/>
        <v>0</v>
      </c>
      <c r="AF320" s="303">
        <f t="shared" si="304"/>
        <v>0</v>
      </c>
      <c r="AG320" s="303">
        <f t="shared" si="304"/>
        <v>0</v>
      </c>
      <c r="AH320" s="303">
        <f t="shared" si="304"/>
        <v>0</v>
      </c>
      <c r="AI320" s="303">
        <f t="shared" si="326"/>
        <v>0</v>
      </c>
      <c r="AJ320" s="303">
        <f t="shared" si="326"/>
        <v>0</v>
      </c>
      <c r="AK320" s="1220"/>
      <c r="AL320" s="1244"/>
      <c r="AM320" s="303">
        <f t="shared" si="337"/>
        <v>0</v>
      </c>
      <c r="AN320" s="311"/>
      <c r="AO320" s="311"/>
      <c r="AP320" s="311"/>
      <c r="AQ320" s="311"/>
      <c r="AR320" s="311"/>
      <c r="AS320" s="311"/>
      <c r="AT320" s="1220"/>
      <c r="AU320" s="1247"/>
      <c r="AV320" s="303">
        <f t="shared" si="340"/>
        <v>0</v>
      </c>
      <c r="AW320" s="311"/>
      <c r="AX320" s="311"/>
      <c r="AY320" s="311"/>
      <c r="AZ320" s="311"/>
      <c r="BA320" s="311"/>
      <c r="BB320" s="311"/>
      <c r="BC320" s="1220"/>
      <c r="BD320" s="1250"/>
      <c r="BE320" s="303">
        <f t="shared" si="343"/>
        <v>0</v>
      </c>
      <c r="BF320" s="311"/>
      <c r="BG320" s="311"/>
      <c r="BH320" s="311"/>
      <c r="BI320" s="311"/>
      <c r="BJ320" s="311"/>
      <c r="BK320" s="311"/>
      <c r="BL320" s="1220"/>
      <c r="BM320" s="1253"/>
      <c r="BN320" s="303">
        <f t="shared" si="346"/>
        <v>0</v>
      </c>
      <c r="BO320" s="311"/>
      <c r="BP320" s="311"/>
      <c r="BQ320" s="311"/>
      <c r="BR320" s="311"/>
      <c r="BS320" s="311"/>
      <c r="BT320" s="311"/>
      <c r="BU320" s="1207"/>
      <c r="BV320" s="1208"/>
      <c r="BW320" s="1208"/>
      <c r="BX320" s="1208"/>
      <c r="BY320" s="1208"/>
      <c r="BZ320" s="1208"/>
      <c r="CA320" s="1208"/>
      <c r="CB320" s="1208"/>
      <c r="CC320" s="1209"/>
    </row>
    <row r="321" spans="1:81" s="58" customFormat="1" ht="40.15" customHeight="1" thickBot="1" x14ac:dyDescent="0.3">
      <c r="A321" s="37"/>
      <c r="B321" s="1334"/>
      <c r="C321" s="1327"/>
      <c r="D321" s="1098"/>
      <c r="E321" s="1095"/>
      <c r="F321" s="1095"/>
      <c r="G321" s="1095"/>
      <c r="H321" s="1095"/>
      <c r="I321" s="1095"/>
      <c r="J321" s="1221"/>
      <c r="K321" s="1218"/>
      <c r="L321" s="1224"/>
      <c r="M321" s="1227"/>
      <c r="N321" s="1230"/>
      <c r="O321" s="1233"/>
      <c r="P321" s="1236"/>
      <c r="Q321" s="1239"/>
      <c r="R321" s="1221"/>
      <c r="S321" s="234"/>
      <c r="T321" s="242"/>
      <c r="U321" s="242"/>
      <c r="V321" s="242"/>
      <c r="W321" s="234"/>
      <c r="X321" s="305"/>
      <c r="Y321" s="305"/>
      <c r="Z321" s="305"/>
      <c r="AA321" s="305"/>
      <c r="AB321" s="1221"/>
      <c r="AC321" s="1242"/>
      <c r="AD321" s="306">
        <f t="shared" si="304"/>
        <v>0</v>
      </c>
      <c r="AE321" s="306">
        <f t="shared" si="304"/>
        <v>0</v>
      </c>
      <c r="AF321" s="306">
        <f t="shared" si="304"/>
        <v>0</v>
      </c>
      <c r="AG321" s="306">
        <f t="shared" si="304"/>
        <v>0</v>
      </c>
      <c r="AH321" s="306">
        <f t="shared" si="304"/>
        <v>0</v>
      </c>
      <c r="AI321" s="306">
        <f t="shared" si="326"/>
        <v>0</v>
      </c>
      <c r="AJ321" s="306">
        <f t="shared" si="326"/>
        <v>0</v>
      </c>
      <c r="AK321" s="1221"/>
      <c r="AL321" s="1245"/>
      <c r="AM321" s="306">
        <f t="shared" si="337"/>
        <v>0</v>
      </c>
      <c r="AN321" s="50"/>
      <c r="AO321" s="50"/>
      <c r="AP321" s="50"/>
      <c r="AQ321" s="50"/>
      <c r="AR321" s="50"/>
      <c r="AS321" s="50"/>
      <c r="AT321" s="1221"/>
      <c r="AU321" s="1248"/>
      <c r="AV321" s="306">
        <f t="shared" si="340"/>
        <v>0</v>
      </c>
      <c r="AW321" s="50"/>
      <c r="AX321" s="50"/>
      <c r="AY321" s="50"/>
      <c r="AZ321" s="50"/>
      <c r="BA321" s="50"/>
      <c r="BB321" s="50"/>
      <c r="BC321" s="1221"/>
      <c r="BD321" s="1251"/>
      <c r="BE321" s="306">
        <f t="shared" si="343"/>
        <v>0</v>
      </c>
      <c r="BF321" s="50"/>
      <c r="BG321" s="50"/>
      <c r="BH321" s="50"/>
      <c r="BI321" s="50"/>
      <c r="BJ321" s="50"/>
      <c r="BK321" s="50"/>
      <c r="BL321" s="1221"/>
      <c r="BM321" s="1254"/>
      <c r="BN321" s="306">
        <f t="shared" si="346"/>
        <v>0</v>
      </c>
      <c r="BO321" s="50"/>
      <c r="BP321" s="50"/>
      <c r="BQ321" s="50"/>
      <c r="BR321" s="50"/>
      <c r="BS321" s="50"/>
      <c r="BT321" s="50"/>
      <c r="BU321" s="1210"/>
      <c r="BV321" s="1211"/>
      <c r="BW321" s="1211"/>
      <c r="BX321" s="1211"/>
      <c r="BY321" s="1211"/>
      <c r="BZ321" s="1211"/>
      <c r="CA321" s="1211"/>
      <c r="CB321" s="1211"/>
      <c r="CC321" s="1212"/>
    </row>
    <row r="322" spans="1:81" s="58" customFormat="1" ht="40.15" customHeight="1" thickTop="1" x14ac:dyDescent="0.25">
      <c r="A322" s="37"/>
      <c r="B322" s="1334"/>
      <c r="C322" s="1327"/>
      <c r="D322" s="1096">
        <v>2202</v>
      </c>
      <c r="E322" s="1093" t="s">
        <v>4347</v>
      </c>
      <c r="F322" s="1093"/>
      <c r="G322" s="1093"/>
      <c r="H322" s="1093"/>
      <c r="I322" s="1093"/>
      <c r="J322" s="1219">
        <v>65</v>
      </c>
      <c r="K322" s="1216" t="str">
        <f>+[2]Metas!K72</f>
        <v>Ciudadela universitaria de Atalaya creada</v>
      </c>
      <c r="L322" s="1222">
        <v>0.51</v>
      </c>
      <c r="M322" s="1225">
        <f t="shared" si="331"/>
        <v>0.51</v>
      </c>
      <c r="N322" s="1228"/>
      <c r="O322" s="1231"/>
      <c r="P322" s="1234"/>
      <c r="Q322" s="1237">
        <v>0.51</v>
      </c>
      <c r="R322" s="1219">
        <f t="shared" ref="R322" si="360">+$J322</f>
        <v>65</v>
      </c>
      <c r="S322" s="233" t="s">
        <v>4359</v>
      </c>
      <c r="T322" s="240" t="s">
        <v>3834</v>
      </c>
      <c r="U322" s="240" t="s">
        <v>3839</v>
      </c>
      <c r="V322" s="240" t="s">
        <v>3843</v>
      </c>
      <c r="W322" s="233" t="s">
        <v>4098</v>
      </c>
      <c r="X322" s="307">
        <v>44805</v>
      </c>
      <c r="Y322" s="307">
        <v>44895</v>
      </c>
      <c r="Z322" s="307"/>
      <c r="AA322" s="307"/>
      <c r="AB322" s="1219">
        <f t="shared" si="348"/>
        <v>65</v>
      </c>
      <c r="AC322" s="1240">
        <f t="shared" ref="AC322" si="361">+L322</f>
        <v>0.51</v>
      </c>
      <c r="AD322" s="308">
        <f t="shared" si="304"/>
        <v>20000</v>
      </c>
      <c r="AE322" s="308">
        <f t="shared" si="304"/>
        <v>0</v>
      </c>
      <c r="AF322" s="308">
        <f t="shared" si="304"/>
        <v>0</v>
      </c>
      <c r="AG322" s="308">
        <f t="shared" si="304"/>
        <v>20000</v>
      </c>
      <c r="AH322" s="308">
        <f t="shared" si="304"/>
        <v>0</v>
      </c>
      <c r="AI322" s="308">
        <f t="shared" si="326"/>
        <v>0</v>
      </c>
      <c r="AJ322" s="308">
        <f t="shared" si="326"/>
        <v>0</v>
      </c>
      <c r="AK322" s="1219">
        <f t="shared" si="350"/>
        <v>65</v>
      </c>
      <c r="AL322" s="1243">
        <f t="shared" si="351"/>
        <v>0</v>
      </c>
      <c r="AM322" s="308">
        <f t="shared" si="337"/>
        <v>0</v>
      </c>
      <c r="AN322" s="48"/>
      <c r="AO322" s="48"/>
      <c r="AP322" s="48"/>
      <c r="AQ322" s="48"/>
      <c r="AR322" s="48"/>
      <c r="AS322" s="48"/>
      <c r="AT322" s="1219">
        <f t="shared" si="352"/>
        <v>65</v>
      </c>
      <c r="AU322" s="1246">
        <f t="shared" si="353"/>
        <v>0</v>
      </c>
      <c r="AV322" s="308">
        <f t="shared" si="340"/>
        <v>0</v>
      </c>
      <c r="AW322" s="48"/>
      <c r="AX322" s="48"/>
      <c r="AY322" s="48"/>
      <c r="AZ322" s="48"/>
      <c r="BA322" s="48"/>
      <c r="BB322" s="48"/>
      <c r="BC322" s="1219">
        <f t="shared" si="354"/>
        <v>65</v>
      </c>
      <c r="BD322" s="1249">
        <f t="shared" si="355"/>
        <v>0</v>
      </c>
      <c r="BE322" s="308">
        <f t="shared" si="343"/>
        <v>0</v>
      </c>
      <c r="BF322" s="48"/>
      <c r="BG322" s="48"/>
      <c r="BH322" s="48"/>
      <c r="BI322" s="48"/>
      <c r="BJ322" s="48"/>
      <c r="BK322" s="48"/>
      <c r="BL322" s="1219">
        <f t="shared" si="356"/>
        <v>65</v>
      </c>
      <c r="BM322" s="1252">
        <f t="shared" si="357"/>
        <v>0.51</v>
      </c>
      <c r="BN322" s="308">
        <f t="shared" si="346"/>
        <v>20000</v>
      </c>
      <c r="BO322" s="48"/>
      <c r="BP322" s="48"/>
      <c r="BQ322" s="48">
        <v>20000</v>
      </c>
      <c r="BR322" s="48"/>
      <c r="BS322" s="48"/>
      <c r="BT322" s="48"/>
      <c r="BU322" s="1204"/>
      <c r="BV322" s="1205"/>
      <c r="BW322" s="1205"/>
      <c r="BX322" s="1205"/>
      <c r="BY322" s="1205"/>
      <c r="BZ322" s="1205"/>
      <c r="CA322" s="1205"/>
      <c r="CB322" s="1205"/>
      <c r="CC322" s="1206"/>
    </row>
    <row r="323" spans="1:81" s="58" customFormat="1" ht="40.15" customHeight="1" x14ac:dyDescent="0.25">
      <c r="A323" s="37"/>
      <c r="B323" s="1334"/>
      <c r="C323" s="1327"/>
      <c r="D323" s="1097"/>
      <c r="E323" s="1094"/>
      <c r="F323" s="1094"/>
      <c r="G323" s="1094"/>
      <c r="H323" s="1094"/>
      <c r="I323" s="1094"/>
      <c r="J323" s="1220"/>
      <c r="K323" s="1217"/>
      <c r="L323" s="1223"/>
      <c r="M323" s="1226"/>
      <c r="N323" s="1229"/>
      <c r="O323" s="1232"/>
      <c r="P323" s="1235"/>
      <c r="Q323" s="1238"/>
      <c r="R323" s="1220"/>
      <c r="S323" s="41" t="s">
        <v>4360</v>
      </c>
      <c r="T323" s="241" t="s">
        <v>3834</v>
      </c>
      <c r="U323" s="241" t="s">
        <v>3839</v>
      </c>
      <c r="V323" s="241" t="s">
        <v>3843</v>
      </c>
      <c r="W323" s="41" t="s">
        <v>4361</v>
      </c>
      <c r="X323" s="34">
        <v>44896</v>
      </c>
      <c r="Y323" s="34">
        <v>44925</v>
      </c>
      <c r="Z323" s="34"/>
      <c r="AA323" s="34"/>
      <c r="AB323" s="1220"/>
      <c r="AC323" s="1241"/>
      <c r="AD323" s="303">
        <f t="shared" si="304"/>
        <v>0</v>
      </c>
      <c r="AE323" s="303">
        <f t="shared" si="304"/>
        <v>0</v>
      </c>
      <c r="AF323" s="303">
        <f t="shared" si="304"/>
        <v>0</v>
      </c>
      <c r="AG323" s="303">
        <f t="shared" si="304"/>
        <v>0</v>
      </c>
      <c r="AH323" s="303">
        <f t="shared" si="304"/>
        <v>0</v>
      </c>
      <c r="AI323" s="303">
        <f t="shared" si="326"/>
        <v>0</v>
      </c>
      <c r="AJ323" s="303">
        <f t="shared" si="326"/>
        <v>0</v>
      </c>
      <c r="AK323" s="1220"/>
      <c r="AL323" s="1244"/>
      <c r="AM323" s="303">
        <f t="shared" si="337"/>
        <v>0</v>
      </c>
      <c r="AN323" s="311"/>
      <c r="AO323" s="311"/>
      <c r="AP323" s="311"/>
      <c r="AQ323" s="311"/>
      <c r="AR323" s="311"/>
      <c r="AS323" s="311"/>
      <c r="AT323" s="1220"/>
      <c r="AU323" s="1247"/>
      <c r="AV323" s="303">
        <f t="shared" si="340"/>
        <v>0</v>
      </c>
      <c r="AW323" s="311"/>
      <c r="AX323" s="311"/>
      <c r="AY323" s="311"/>
      <c r="AZ323" s="311"/>
      <c r="BA323" s="311"/>
      <c r="BB323" s="311"/>
      <c r="BC323" s="1220"/>
      <c r="BD323" s="1250"/>
      <c r="BE323" s="303">
        <f t="shared" si="343"/>
        <v>0</v>
      </c>
      <c r="BF323" s="311"/>
      <c r="BG323" s="311"/>
      <c r="BH323" s="311"/>
      <c r="BI323" s="311"/>
      <c r="BJ323" s="311"/>
      <c r="BK323" s="311"/>
      <c r="BL323" s="1220"/>
      <c r="BM323" s="1253"/>
      <c r="BN323" s="303">
        <f t="shared" si="346"/>
        <v>0</v>
      </c>
      <c r="BO323" s="311"/>
      <c r="BP323" s="311"/>
      <c r="BQ323" s="311"/>
      <c r="BR323" s="311"/>
      <c r="BS323" s="311"/>
      <c r="BT323" s="311"/>
      <c r="BU323" s="1207"/>
      <c r="BV323" s="1208"/>
      <c r="BW323" s="1208"/>
      <c r="BX323" s="1208"/>
      <c r="BY323" s="1208"/>
      <c r="BZ323" s="1208"/>
      <c r="CA323" s="1208"/>
      <c r="CB323" s="1208"/>
      <c r="CC323" s="1209"/>
    </row>
    <row r="324" spans="1:81" s="58" customFormat="1" ht="40.15" customHeight="1" x14ac:dyDescent="0.25">
      <c r="A324" s="37"/>
      <c r="B324" s="1334"/>
      <c r="C324" s="1327"/>
      <c r="D324" s="1097"/>
      <c r="E324" s="1094"/>
      <c r="F324" s="1094"/>
      <c r="G324" s="1094"/>
      <c r="H324" s="1094"/>
      <c r="I324" s="1094"/>
      <c r="J324" s="1220"/>
      <c r="K324" s="1217"/>
      <c r="L324" s="1223"/>
      <c r="M324" s="1226"/>
      <c r="N324" s="1229"/>
      <c r="O324" s="1232"/>
      <c r="P324" s="1235"/>
      <c r="Q324" s="1238"/>
      <c r="R324" s="1220"/>
      <c r="S324" s="41"/>
      <c r="T324" s="241"/>
      <c r="U324" s="241"/>
      <c r="V324" s="241"/>
      <c r="W324" s="41"/>
      <c r="X324" s="34"/>
      <c r="Y324" s="34"/>
      <c r="Z324" s="34"/>
      <c r="AA324" s="34"/>
      <c r="AB324" s="1220"/>
      <c r="AC324" s="1241"/>
      <c r="AD324" s="303">
        <f t="shared" si="304"/>
        <v>0</v>
      </c>
      <c r="AE324" s="303">
        <f t="shared" si="304"/>
        <v>0</v>
      </c>
      <c r="AF324" s="303">
        <f t="shared" si="304"/>
        <v>0</v>
      </c>
      <c r="AG324" s="303">
        <f t="shared" si="304"/>
        <v>0</v>
      </c>
      <c r="AH324" s="303">
        <f t="shared" si="304"/>
        <v>0</v>
      </c>
      <c r="AI324" s="303">
        <f t="shared" si="326"/>
        <v>0</v>
      </c>
      <c r="AJ324" s="303">
        <f t="shared" si="326"/>
        <v>0</v>
      </c>
      <c r="AK324" s="1220"/>
      <c r="AL324" s="1244"/>
      <c r="AM324" s="303">
        <f t="shared" si="337"/>
        <v>0</v>
      </c>
      <c r="AN324" s="311"/>
      <c r="AO324" s="311"/>
      <c r="AP324" s="311"/>
      <c r="AQ324" s="311"/>
      <c r="AR324" s="311"/>
      <c r="AS324" s="311"/>
      <c r="AT324" s="1220"/>
      <c r="AU324" s="1247"/>
      <c r="AV324" s="303">
        <f t="shared" si="340"/>
        <v>0</v>
      </c>
      <c r="AW324" s="311"/>
      <c r="AX324" s="311"/>
      <c r="AY324" s="311"/>
      <c r="AZ324" s="311"/>
      <c r="BA324" s="311"/>
      <c r="BB324" s="311"/>
      <c r="BC324" s="1220"/>
      <c r="BD324" s="1250"/>
      <c r="BE324" s="303">
        <f t="shared" si="343"/>
        <v>0</v>
      </c>
      <c r="BF324" s="311"/>
      <c r="BG324" s="311"/>
      <c r="BH324" s="311"/>
      <c r="BI324" s="311"/>
      <c r="BJ324" s="311"/>
      <c r="BK324" s="311"/>
      <c r="BL324" s="1220"/>
      <c r="BM324" s="1253"/>
      <c r="BN324" s="303">
        <f t="shared" si="346"/>
        <v>0</v>
      </c>
      <c r="BO324" s="311"/>
      <c r="BP324" s="311"/>
      <c r="BQ324" s="311"/>
      <c r="BR324" s="311"/>
      <c r="BS324" s="311"/>
      <c r="BT324" s="311"/>
      <c r="BU324" s="1207"/>
      <c r="BV324" s="1208"/>
      <c r="BW324" s="1208"/>
      <c r="BX324" s="1208"/>
      <c r="BY324" s="1208"/>
      <c r="BZ324" s="1208"/>
      <c r="CA324" s="1208"/>
      <c r="CB324" s="1208"/>
      <c r="CC324" s="1209"/>
    </row>
    <row r="325" spans="1:81" s="58" customFormat="1" ht="40.15" customHeight="1" thickBot="1" x14ac:dyDescent="0.3">
      <c r="A325" s="37"/>
      <c r="B325" s="1334"/>
      <c r="C325" s="1327"/>
      <c r="D325" s="1098"/>
      <c r="E325" s="1095"/>
      <c r="F325" s="1095"/>
      <c r="G325" s="1095"/>
      <c r="H325" s="1095"/>
      <c r="I325" s="1095"/>
      <c r="J325" s="1221"/>
      <c r="K325" s="1218"/>
      <c r="L325" s="1224"/>
      <c r="M325" s="1227"/>
      <c r="N325" s="1230"/>
      <c r="O325" s="1233"/>
      <c r="P325" s="1236"/>
      <c r="Q325" s="1239"/>
      <c r="R325" s="1221"/>
      <c r="S325" s="234"/>
      <c r="T325" s="242"/>
      <c r="U325" s="242"/>
      <c r="V325" s="242"/>
      <c r="W325" s="234"/>
      <c r="X325" s="305"/>
      <c r="Y325" s="305"/>
      <c r="Z325" s="305"/>
      <c r="AA325" s="305"/>
      <c r="AB325" s="1221"/>
      <c r="AC325" s="1242"/>
      <c r="AD325" s="306">
        <f t="shared" si="304"/>
        <v>0</v>
      </c>
      <c r="AE325" s="306">
        <f t="shared" si="304"/>
        <v>0</v>
      </c>
      <c r="AF325" s="306">
        <f t="shared" si="304"/>
        <v>0</v>
      </c>
      <c r="AG325" s="306">
        <f t="shared" si="304"/>
        <v>0</v>
      </c>
      <c r="AH325" s="306">
        <f t="shared" si="304"/>
        <v>0</v>
      </c>
      <c r="AI325" s="306">
        <f t="shared" si="326"/>
        <v>0</v>
      </c>
      <c r="AJ325" s="306">
        <f t="shared" si="326"/>
        <v>0</v>
      </c>
      <c r="AK325" s="1221"/>
      <c r="AL325" s="1245"/>
      <c r="AM325" s="306">
        <f t="shared" si="337"/>
        <v>0</v>
      </c>
      <c r="AN325" s="50"/>
      <c r="AO325" s="50"/>
      <c r="AP325" s="50"/>
      <c r="AQ325" s="50"/>
      <c r="AR325" s="50"/>
      <c r="AS325" s="50"/>
      <c r="AT325" s="1221"/>
      <c r="AU325" s="1248"/>
      <c r="AV325" s="306">
        <f t="shared" si="340"/>
        <v>0</v>
      </c>
      <c r="AW325" s="50"/>
      <c r="AX325" s="50"/>
      <c r="AY325" s="50"/>
      <c r="AZ325" s="50"/>
      <c r="BA325" s="50"/>
      <c r="BB325" s="50"/>
      <c r="BC325" s="1221"/>
      <c r="BD325" s="1251"/>
      <c r="BE325" s="306">
        <f t="shared" si="343"/>
        <v>0</v>
      </c>
      <c r="BF325" s="50"/>
      <c r="BG325" s="50"/>
      <c r="BH325" s="50"/>
      <c r="BI325" s="50"/>
      <c r="BJ325" s="50"/>
      <c r="BK325" s="50"/>
      <c r="BL325" s="1221"/>
      <c r="BM325" s="1254"/>
      <c r="BN325" s="306">
        <f t="shared" si="346"/>
        <v>0</v>
      </c>
      <c r="BO325" s="50"/>
      <c r="BP325" s="50"/>
      <c r="BQ325" s="50"/>
      <c r="BR325" s="50"/>
      <c r="BS325" s="50"/>
      <c r="BT325" s="50"/>
      <c r="BU325" s="1210"/>
      <c r="BV325" s="1211"/>
      <c r="BW325" s="1211"/>
      <c r="BX325" s="1211"/>
      <c r="BY325" s="1211"/>
      <c r="BZ325" s="1211"/>
      <c r="CA325" s="1211"/>
      <c r="CB325" s="1211"/>
      <c r="CC325" s="1212"/>
    </row>
    <row r="326" spans="1:81" s="58" customFormat="1" ht="40.15" customHeight="1" thickTop="1" x14ac:dyDescent="0.25">
      <c r="A326" s="37"/>
      <c r="B326" s="1334"/>
      <c r="C326" s="1327"/>
      <c r="D326" s="1096">
        <v>2202</v>
      </c>
      <c r="E326" s="1093" t="s">
        <v>4347</v>
      </c>
      <c r="F326" s="1093"/>
      <c r="G326" s="1093"/>
      <c r="H326" s="1093"/>
      <c r="I326" s="1093"/>
      <c r="J326" s="1219">
        <v>66</v>
      </c>
      <c r="K326" s="1216" t="str">
        <f>+[2]Metas!K73</f>
        <v>Municipios con nuevas sedes universitarias implementadas</v>
      </c>
      <c r="L326" s="1222">
        <v>2</v>
      </c>
      <c r="M326" s="1225">
        <f t="shared" si="331"/>
        <v>2</v>
      </c>
      <c r="N326" s="1228"/>
      <c r="O326" s="1231"/>
      <c r="P326" s="1234"/>
      <c r="Q326" s="1237">
        <v>2</v>
      </c>
      <c r="R326" s="1219">
        <f t="shared" ref="R326" si="362">+$J326</f>
        <v>66</v>
      </c>
      <c r="S326" s="233"/>
      <c r="T326" s="240"/>
      <c r="U326" s="240"/>
      <c r="V326" s="240"/>
      <c r="W326" s="233"/>
      <c r="X326" s="307"/>
      <c r="Y326" s="307"/>
      <c r="Z326" s="307"/>
      <c r="AA326" s="307"/>
      <c r="AB326" s="1219">
        <f t="shared" ref="AB326:AB334" si="363">+$J326</f>
        <v>66</v>
      </c>
      <c r="AC326" s="1240">
        <f t="shared" ref="AC326" si="364">+L326</f>
        <v>2</v>
      </c>
      <c r="AD326" s="308">
        <f t="shared" si="304"/>
        <v>1700</v>
      </c>
      <c r="AE326" s="308">
        <f t="shared" si="304"/>
        <v>0</v>
      </c>
      <c r="AF326" s="308">
        <f t="shared" si="304"/>
        <v>0</v>
      </c>
      <c r="AG326" s="308">
        <f t="shared" si="304"/>
        <v>1700</v>
      </c>
      <c r="AH326" s="308">
        <f t="shared" si="304"/>
        <v>0</v>
      </c>
      <c r="AI326" s="308">
        <f t="shared" si="326"/>
        <v>0</v>
      </c>
      <c r="AJ326" s="308">
        <f t="shared" si="326"/>
        <v>0</v>
      </c>
      <c r="AK326" s="1219">
        <f t="shared" ref="AK326:AK334" si="365">+$J326</f>
        <v>66</v>
      </c>
      <c r="AL326" s="1243">
        <f t="shared" ref="AL326:AL330" si="366">+N326</f>
        <v>0</v>
      </c>
      <c r="AM326" s="308">
        <f t="shared" si="337"/>
        <v>0</v>
      </c>
      <c r="AN326" s="48"/>
      <c r="AO326" s="48"/>
      <c r="AP326" s="48"/>
      <c r="AQ326" s="48"/>
      <c r="AR326" s="48"/>
      <c r="AS326" s="48"/>
      <c r="AT326" s="1219">
        <f t="shared" ref="AT326:AT334" si="367">+$J326</f>
        <v>66</v>
      </c>
      <c r="AU326" s="1246">
        <f t="shared" ref="AU326:AU330" si="368">+O326</f>
        <v>0</v>
      </c>
      <c r="AV326" s="308">
        <f t="shared" si="340"/>
        <v>0</v>
      </c>
      <c r="AW326" s="48"/>
      <c r="AX326" s="48"/>
      <c r="AY326" s="48"/>
      <c r="AZ326" s="48"/>
      <c r="BA326" s="48"/>
      <c r="BB326" s="48"/>
      <c r="BC326" s="1219">
        <f t="shared" ref="BC326:BC334" si="369">+$J326</f>
        <v>66</v>
      </c>
      <c r="BD326" s="1249">
        <f t="shared" ref="BD326:BD330" si="370">+P326</f>
        <v>0</v>
      </c>
      <c r="BE326" s="308">
        <f t="shared" si="343"/>
        <v>0</v>
      </c>
      <c r="BF326" s="48"/>
      <c r="BG326" s="48"/>
      <c r="BH326" s="48"/>
      <c r="BI326" s="48"/>
      <c r="BJ326" s="48"/>
      <c r="BK326" s="48"/>
      <c r="BL326" s="1219">
        <f t="shared" ref="BL326:BL334" si="371">+$J326</f>
        <v>66</v>
      </c>
      <c r="BM326" s="1252">
        <f t="shared" ref="BM326:BM330" si="372">+Q326</f>
        <v>2</v>
      </c>
      <c r="BN326" s="308">
        <f t="shared" si="346"/>
        <v>1700</v>
      </c>
      <c r="BO326" s="48"/>
      <c r="BP326" s="48"/>
      <c r="BQ326" s="48">
        <v>1700</v>
      </c>
      <c r="BR326" s="48"/>
      <c r="BS326" s="48"/>
      <c r="BT326" s="48"/>
      <c r="BU326" s="1204"/>
      <c r="BV326" s="1205"/>
      <c r="BW326" s="1205"/>
      <c r="BX326" s="1205"/>
      <c r="BY326" s="1205"/>
      <c r="BZ326" s="1205"/>
      <c r="CA326" s="1205"/>
      <c r="CB326" s="1205"/>
      <c r="CC326" s="1206"/>
    </row>
    <row r="327" spans="1:81" s="58" customFormat="1" ht="40.15" customHeight="1" x14ac:dyDescent="0.25">
      <c r="A327" s="37"/>
      <c r="B327" s="1334"/>
      <c r="C327" s="1327"/>
      <c r="D327" s="1097"/>
      <c r="E327" s="1094"/>
      <c r="F327" s="1094"/>
      <c r="G327" s="1094"/>
      <c r="H327" s="1094"/>
      <c r="I327" s="1094"/>
      <c r="J327" s="1220"/>
      <c r="K327" s="1217"/>
      <c r="L327" s="1223"/>
      <c r="M327" s="1226"/>
      <c r="N327" s="1229"/>
      <c r="O327" s="1232"/>
      <c r="P327" s="1235"/>
      <c r="Q327" s="1238"/>
      <c r="R327" s="1220"/>
      <c r="S327" s="41"/>
      <c r="T327" s="241"/>
      <c r="U327" s="241"/>
      <c r="V327" s="241"/>
      <c r="W327" s="41"/>
      <c r="X327" s="34"/>
      <c r="Y327" s="34"/>
      <c r="Z327" s="34"/>
      <c r="AA327" s="34"/>
      <c r="AB327" s="1220"/>
      <c r="AC327" s="1241"/>
      <c r="AD327" s="303">
        <f t="shared" si="304"/>
        <v>0</v>
      </c>
      <c r="AE327" s="303">
        <f t="shared" si="304"/>
        <v>0</v>
      </c>
      <c r="AF327" s="303">
        <f t="shared" si="304"/>
        <v>0</v>
      </c>
      <c r="AG327" s="303">
        <f t="shared" si="304"/>
        <v>0</v>
      </c>
      <c r="AH327" s="303">
        <f t="shared" si="304"/>
        <v>0</v>
      </c>
      <c r="AI327" s="303">
        <f t="shared" si="326"/>
        <v>0</v>
      </c>
      <c r="AJ327" s="303">
        <f t="shared" si="326"/>
        <v>0</v>
      </c>
      <c r="AK327" s="1220"/>
      <c r="AL327" s="1244"/>
      <c r="AM327" s="303">
        <f t="shared" si="337"/>
        <v>0</v>
      </c>
      <c r="AN327" s="311"/>
      <c r="AO327" s="311"/>
      <c r="AP327" s="311"/>
      <c r="AQ327" s="311"/>
      <c r="AR327" s="311"/>
      <c r="AS327" s="311"/>
      <c r="AT327" s="1220"/>
      <c r="AU327" s="1247"/>
      <c r="AV327" s="303">
        <f t="shared" si="340"/>
        <v>0</v>
      </c>
      <c r="AW327" s="311"/>
      <c r="AX327" s="311"/>
      <c r="AY327" s="311"/>
      <c r="AZ327" s="311"/>
      <c r="BA327" s="311"/>
      <c r="BB327" s="311"/>
      <c r="BC327" s="1220"/>
      <c r="BD327" s="1250"/>
      <c r="BE327" s="303">
        <f t="shared" si="343"/>
        <v>0</v>
      </c>
      <c r="BF327" s="311"/>
      <c r="BG327" s="311"/>
      <c r="BH327" s="311"/>
      <c r="BI327" s="311"/>
      <c r="BJ327" s="311"/>
      <c r="BK327" s="311"/>
      <c r="BL327" s="1220"/>
      <c r="BM327" s="1253"/>
      <c r="BN327" s="303">
        <f t="shared" si="346"/>
        <v>0</v>
      </c>
      <c r="BO327" s="311"/>
      <c r="BP327" s="311"/>
      <c r="BQ327" s="311"/>
      <c r="BR327" s="311"/>
      <c r="BS327" s="311"/>
      <c r="BT327" s="311"/>
      <c r="BU327" s="1207"/>
      <c r="BV327" s="1208"/>
      <c r="BW327" s="1208"/>
      <c r="BX327" s="1208"/>
      <c r="BY327" s="1208"/>
      <c r="BZ327" s="1208"/>
      <c r="CA327" s="1208"/>
      <c r="CB327" s="1208"/>
      <c r="CC327" s="1209"/>
    </row>
    <row r="328" spans="1:81" s="58" customFormat="1" ht="40.15" customHeight="1" x14ac:dyDescent="0.25">
      <c r="A328" s="37"/>
      <c r="B328" s="1334"/>
      <c r="C328" s="1327"/>
      <c r="D328" s="1097"/>
      <c r="E328" s="1094"/>
      <c r="F328" s="1094"/>
      <c r="G328" s="1094"/>
      <c r="H328" s="1094"/>
      <c r="I328" s="1094"/>
      <c r="J328" s="1220"/>
      <c r="K328" s="1217"/>
      <c r="L328" s="1223"/>
      <c r="M328" s="1226"/>
      <c r="N328" s="1229"/>
      <c r="O328" s="1232"/>
      <c r="P328" s="1235"/>
      <c r="Q328" s="1238"/>
      <c r="R328" s="1220"/>
      <c r="S328" s="41"/>
      <c r="T328" s="241"/>
      <c r="U328" s="241"/>
      <c r="V328" s="241"/>
      <c r="W328" s="41"/>
      <c r="X328" s="34"/>
      <c r="Y328" s="34"/>
      <c r="Z328" s="34"/>
      <c r="AA328" s="34"/>
      <c r="AB328" s="1220"/>
      <c r="AC328" s="1241"/>
      <c r="AD328" s="303">
        <f t="shared" si="304"/>
        <v>0</v>
      </c>
      <c r="AE328" s="303">
        <f t="shared" si="304"/>
        <v>0</v>
      </c>
      <c r="AF328" s="303">
        <f t="shared" si="304"/>
        <v>0</v>
      </c>
      <c r="AG328" s="303">
        <f t="shared" si="304"/>
        <v>0</v>
      </c>
      <c r="AH328" s="303">
        <f t="shared" si="304"/>
        <v>0</v>
      </c>
      <c r="AI328" s="303">
        <f t="shared" si="326"/>
        <v>0</v>
      </c>
      <c r="AJ328" s="303">
        <f t="shared" si="326"/>
        <v>0</v>
      </c>
      <c r="AK328" s="1220"/>
      <c r="AL328" s="1244"/>
      <c r="AM328" s="303">
        <f t="shared" si="337"/>
        <v>0</v>
      </c>
      <c r="AN328" s="311"/>
      <c r="AO328" s="311"/>
      <c r="AP328" s="311"/>
      <c r="AQ328" s="311"/>
      <c r="AR328" s="311"/>
      <c r="AS328" s="311"/>
      <c r="AT328" s="1220"/>
      <c r="AU328" s="1247"/>
      <c r="AV328" s="303">
        <f t="shared" si="340"/>
        <v>0</v>
      </c>
      <c r="AW328" s="311"/>
      <c r="AX328" s="311"/>
      <c r="AY328" s="311"/>
      <c r="AZ328" s="311"/>
      <c r="BA328" s="311"/>
      <c r="BB328" s="311"/>
      <c r="BC328" s="1220"/>
      <c r="BD328" s="1250"/>
      <c r="BE328" s="303">
        <f t="shared" si="343"/>
        <v>0</v>
      </c>
      <c r="BF328" s="311"/>
      <c r="BG328" s="311"/>
      <c r="BH328" s="311"/>
      <c r="BI328" s="311"/>
      <c r="BJ328" s="311"/>
      <c r="BK328" s="311"/>
      <c r="BL328" s="1220"/>
      <c r="BM328" s="1253"/>
      <c r="BN328" s="303">
        <f t="shared" si="346"/>
        <v>0</v>
      </c>
      <c r="BO328" s="311"/>
      <c r="BP328" s="311"/>
      <c r="BQ328" s="311"/>
      <c r="BR328" s="311"/>
      <c r="BS328" s="311"/>
      <c r="BT328" s="311"/>
      <c r="BU328" s="1207"/>
      <c r="BV328" s="1208"/>
      <c r="BW328" s="1208"/>
      <c r="BX328" s="1208"/>
      <c r="BY328" s="1208"/>
      <c r="BZ328" s="1208"/>
      <c r="CA328" s="1208"/>
      <c r="CB328" s="1208"/>
      <c r="CC328" s="1209"/>
    </row>
    <row r="329" spans="1:81" s="58" customFormat="1" ht="40.15" customHeight="1" thickBot="1" x14ac:dyDescent="0.3">
      <c r="A329" s="37"/>
      <c r="B329" s="1334"/>
      <c r="C329" s="1327"/>
      <c r="D329" s="1098"/>
      <c r="E329" s="1095"/>
      <c r="F329" s="1095"/>
      <c r="G329" s="1095"/>
      <c r="H329" s="1095"/>
      <c r="I329" s="1095"/>
      <c r="J329" s="1221"/>
      <c r="K329" s="1218"/>
      <c r="L329" s="1224"/>
      <c r="M329" s="1227"/>
      <c r="N329" s="1230"/>
      <c r="O329" s="1233"/>
      <c r="P329" s="1236"/>
      <c r="Q329" s="1239"/>
      <c r="R329" s="1221"/>
      <c r="S329" s="234"/>
      <c r="T329" s="242"/>
      <c r="U329" s="242"/>
      <c r="V329" s="242"/>
      <c r="W329" s="234"/>
      <c r="X329" s="305"/>
      <c r="Y329" s="305"/>
      <c r="Z329" s="305"/>
      <c r="AA329" s="305"/>
      <c r="AB329" s="1221"/>
      <c r="AC329" s="1242"/>
      <c r="AD329" s="306">
        <f t="shared" si="304"/>
        <v>0</v>
      </c>
      <c r="AE329" s="306">
        <f t="shared" si="304"/>
        <v>0</v>
      </c>
      <c r="AF329" s="306">
        <f t="shared" si="304"/>
        <v>0</v>
      </c>
      <c r="AG329" s="306">
        <f t="shared" si="304"/>
        <v>0</v>
      </c>
      <c r="AH329" s="306">
        <f t="shared" si="304"/>
        <v>0</v>
      </c>
      <c r="AI329" s="306">
        <f t="shared" si="326"/>
        <v>0</v>
      </c>
      <c r="AJ329" s="306">
        <f t="shared" si="326"/>
        <v>0</v>
      </c>
      <c r="AK329" s="1221"/>
      <c r="AL329" s="1245"/>
      <c r="AM329" s="306">
        <f t="shared" si="337"/>
        <v>0</v>
      </c>
      <c r="AN329" s="50"/>
      <c r="AO329" s="50"/>
      <c r="AP329" s="50"/>
      <c r="AQ329" s="50"/>
      <c r="AR329" s="50"/>
      <c r="AS329" s="50"/>
      <c r="AT329" s="1221"/>
      <c r="AU329" s="1248"/>
      <c r="AV329" s="306">
        <f t="shared" si="340"/>
        <v>0</v>
      </c>
      <c r="AW329" s="50"/>
      <c r="AX329" s="50"/>
      <c r="AY329" s="50"/>
      <c r="AZ329" s="50"/>
      <c r="BA329" s="50"/>
      <c r="BB329" s="50"/>
      <c r="BC329" s="1221"/>
      <c r="BD329" s="1251"/>
      <c r="BE329" s="306">
        <f t="shared" si="343"/>
        <v>0</v>
      </c>
      <c r="BF329" s="50"/>
      <c r="BG329" s="50"/>
      <c r="BH329" s="50"/>
      <c r="BI329" s="50"/>
      <c r="BJ329" s="50"/>
      <c r="BK329" s="50"/>
      <c r="BL329" s="1221"/>
      <c r="BM329" s="1254"/>
      <c r="BN329" s="306">
        <f t="shared" si="346"/>
        <v>0</v>
      </c>
      <c r="BO329" s="50"/>
      <c r="BP329" s="50"/>
      <c r="BQ329" s="50"/>
      <c r="BR329" s="50"/>
      <c r="BS329" s="50"/>
      <c r="BT329" s="50"/>
      <c r="BU329" s="1210"/>
      <c r="BV329" s="1211"/>
      <c r="BW329" s="1211"/>
      <c r="BX329" s="1211"/>
      <c r="BY329" s="1211"/>
      <c r="BZ329" s="1211"/>
      <c r="CA329" s="1211"/>
      <c r="CB329" s="1211"/>
      <c r="CC329" s="1212"/>
    </row>
    <row r="330" spans="1:81" s="58" customFormat="1" ht="40.15" customHeight="1" thickTop="1" x14ac:dyDescent="0.25">
      <c r="A330" s="37"/>
      <c r="B330" s="1334"/>
      <c r="C330" s="1327"/>
      <c r="D330" s="1096">
        <v>2202</v>
      </c>
      <c r="E330" s="1093" t="s">
        <v>4347</v>
      </c>
      <c r="F330" s="1093"/>
      <c r="G330" s="1093"/>
      <c r="H330" s="1093"/>
      <c r="I330" s="1093"/>
      <c r="J330" s="1219">
        <v>67</v>
      </c>
      <c r="K330" s="1216" t="str">
        <f>+[2]Metas!K74</f>
        <v>Estrategia de acompañamiento en la gestión de la creación de instituciones de educación superior para las comunidades étnicas</v>
      </c>
      <c r="L330" s="1222">
        <v>0.33</v>
      </c>
      <c r="M330" s="1225">
        <f t="shared" si="331"/>
        <v>0.33</v>
      </c>
      <c r="N330" s="1228"/>
      <c r="O330" s="1231"/>
      <c r="P330" s="1234"/>
      <c r="Q330" s="1237">
        <v>0.33</v>
      </c>
      <c r="R330" s="1219">
        <f t="shared" ref="R330" si="373">+$J330</f>
        <v>67</v>
      </c>
      <c r="S330" s="233" t="s">
        <v>4366</v>
      </c>
      <c r="T330" s="240" t="s">
        <v>3834</v>
      </c>
      <c r="U330" s="240" t="s">
        <v>3839</v>
      </c>
      <c r="V330" s="240" t="s">
        <v>3843</v>
      </c>
      <c r="W330" s="233" t="s">
        <v>4098</v>
      </c>
      <c r="X330" s="307">
        <v>44805</v>
      </c>
      <c r="Y330" s="307">
        <v>44895</v>
      </c>
      <c r="Z330" s="307"/>
      <c r="AA330" s="307"/>
      <c r="AB330" s="1219">
        <f t="shared" si="363"/>
        <v>67</v>
      </c>
      <c r="AC330" s="1240">
        <f t="shared" ref="AC330" si="374">+L330</f>
        <v>0.33</v>
      </c>
      <c r="AD330" s="308">
        <f t="shared" si="304"/>
        <v>25</v>
      </c>
      <c r="AE330" s="308">
        <f t="shared" si="304"/>
        <v>25</v>
      </c>
      <c r="AF330" s="308">
        <f t="shared" si="304"/>
        <v>0</v>
      </c>
      <c r="AG330" s="308">
        <f t="shared" si="304"/>
        <v>0</v>
      </c>
      <c r="AH330" s="308">
        <f t="shared" si="304"/>
        <v>0</v>
      </c>
      <c r="AI330" s="308">
        <f t="shared" si="304"/>
        <v>0</v>
      </c>
      <c r="AJ330" s="308">
        <f t="shared" si="304"/>
        <v>0</v>
      </c>
      <c r="AK330" s="1219">
        <f t="shared" si="365"/>
        <v>67</v>
      </c>
      <c r="AL330" s="1243">
        <f t="shared" si="366"/>
        <v>0</v>
      </c>
      <c r="AM330" s="308">
        <f t="shared" si="337"/>
        <v>0</v>
      </c>
      <c r="AN330" s="48"/>
      <c r="AO330" s="48"/>
      <c r="AP330" s="48"/>
      <c r="AQ330" s="48"/>
      <c r="AR330" s="48"/>
      <c r="AS330" s="48"/>
      <c r="AT330" s="1219">
        <f t="shared" si="367"/>
        <v>67</v>
      </c>
      <c r="AU330" s="1246">
        <f t="shared" si="368"/>
        <v>0</v>
      </c>
      <c r="AV330" s="308">
        <f t="shared" si="340"/>
        <v>0</v>
      </c>
      <c r="AW330" s="48"/>
      <c r="AX330" s="48"/>
      <c r="AY330" s="48"/>
      <c r="AZ330" s="48"/>
      <c r="BA330" s="48"/>
      <c r="BB330" s="48"/>
      <c r="BC330" s="1219">
        <f t="shared" si="369"/>
        <v>67</v>
      </c>
      <c r="BD330" s="1249">
        <f t="shared" si="370"/>
        <v>0</v>
      </c>
      <c r="BE330" s="308">
        <f t="shared" si="343"/>
        <v>0</v>
      </c>
      <c r="BF330" s="48"/>
      <c r="BG330" s="48"/>
      <c r="BH330" s="48"/>
      <c r="BI330" s="48"/>
      <c r="BJ330" s="48"/>
      <c r="BK330" s="48"/>
      <c r="BL330" s="1219">
        <f t="shared" si="371"/>
        <v>67</v>
      </c>
      <c r="BM330" s="1252">
        <f t="shared" si="372"/>
        <v>0.33</v>
      </c>
      <c r="BN330" s="308">
        <f t="shared" si="346"/>
        <v>25</v>
      </c>
      <c r="BO330" s="48">
        <v>25</v>
      </c>
      <c r="BP330" s="48"/>
      <c r="BQ330" s="48"/>
      <c r="BR330" s="48"/>
      <c r="BS330" s="48"/>
      <c r="BT330" s="48"/>
      <c r="BU330" s="1204"/>
      <c r="BV330" s="1205"/>
      <c r="BW330" s="1205"/>
      <c r="BX330" s="1205"/>
      <c r="BY330" s="1205"/>
      <c r="BZ330" s="1205"/>
      <c r="CA330" s="1205"/>
      <c r="CB330" s="1205"/>
      <c r="CC330" s="1206"/>
    </row>
    <row r="331" spans="1:81" s="58" customFormat="1" ht="40.15" customHeight="1" x14ac:dyDescent="0.25">
      <c r="A331" s="37"/>
      <c r="B331" s="1334"/>
      <c r="C331" s="1327"/>
      <c r="D331" s="1097"/>
      <c r="E331" s="1094"/>
      <c r="F331" s="1094"/>
      <c r="G331" s="1094"/>
      <c r="H331" s="1094"/>
      <c r="I331" s="1094"/>
      <c r="J331" s="1220"/>
      <c r="K331" s="1217"/>
      <c r="L331" s="1223"/>
      <c r="M331" s="1226"/>
      <c r="N331" s="1229"/>
      <c r="O331" s="1232"/>
      <c r="P331" s="1235"/>
      <c r="Q331" s="1238"/>
      <c r="R331" s="1220"/>
      <c r="S331" s="41" t="s">
        <v>4360</v>
      </c>
      <c r="T331" s="241" t="s">
        <v>3834</v>
      </c>
      <c r="U331" s="241" t="s">
        <v>3839</v>
      </c>
      <c r="V331" s="241" t="s">
        <v>3843</v>
      </c>
      <c r="W331" s="41" t="s">
        <v>4361</v>
      </c>
      <c r="X331" s="34">
        <v>44896</v>
      </c>
      <c r="Y331" s="34">
        <v>44925</v>
      </c>
      <c r="Z331" s="34"/>
      <c r="AA331" s="34"/>
      <c r="AB331" s="1220"/>
      <c r="AC331" s="1241"/>
      <c r="AD331" s="303">
        <f t="shared" ref="AD331:AJ357" si="375">+AM331+AV331+BE331+BN331</f>
        <v>0</v>
      </c>
      <c r="AE331" s="303">
        <f t="shared" si="375"/>
        <v>0</v>
      </c>
      <c r="AF331" s="303">
        <f t="shared" si="375"/>
        <v>0</v>
      </c>
      <c r="AG331" s="303">
        <f t="shared" si="375"/>
        <v>0</v>
      </c>
      <c r="AH331" s="303">
        <f t="shared" si="375"/>
        <v>0</v>
      </c>
      <c r="AI331" s="303">
        <f t="shared" si="375"/>
        <v>0</v>
      </c>
      <c r="AJ331" s="303">
        <f t="shared" si="375"/>
        <v>0</v>
      </c>
      <c r="AK331" s="1220"/>
      <c r="AL331" s="1244"/>
      <c r="AM331" s="303">
        <f t="shared" si="337"/>
        <v>0</v>
      </c>
      <c r="AN331" s="311"/>
      <c r="AO331" s="311"/>
      <c r="AP331" s="311"/>
      <c r="AQ331" s="311"/>
      <c r="AR331" s="311"/>
      <c r="AS331" s="311"/>
      <c r="AT331" s="1220"/>
      <c r="AU331" s="1247"/>
      <c r="AV331" s="303">
        <f t="shared" si="340"/>
        <v>0</v>
      </c>
      <c r="AW331" s="311"/>
      <c r="AX331" s="311"/>
      <c r="AY331" s="311"/>
      <c r="AZ331" s="311"/>
      <c r="BA331" s="311"/>
      <c r="BB331" s="311"/>
      <c r="BC331" s="1220"/>
      <c r="BD331" s="1250"/>
      <c r="BE331" s="303">
        <f t="shared" si="343"/>
        <v>0</v>
      </c>
      <c r="BF331" s="311"/>
      <c r="BG331" s="311"/>
      <c r="BH331" s="311"/>
      <c r="BI331" s="311"/>
      <c r="BJ331" s="311"/>
      <c r="BK331" s="311"/>
      <c r="BL331" s="1220"/>
      <c r="BM331" s="1253"/>
      <c r="BN331" s="303">
        <f t="shared" si="346"/>
        <v>0</v>
      </c>
      <c r="BO331" s="311"/>
      <c r="BP331" s="311"/>
      <c r="BQ331" s="311"/>
      <c r="BR331" s="311"/>
      <c r="BS331" s="311"/>
      <c r="BT331" s="311"/>
      <c r="BU331" s="1207"/>
      <c r="BV331" s="1208"/>
      <c r="BW331" s="1208"/>
      <c r="BX331" s="1208"/>
      <c r="BY331" s="1208"/>
      <c r="BZ331" s="1208"/>
      <c r="CA331" s="1208"/>
      <c r="CB331" s="1208"/>
      <c r="CC331" s="1209"/>
    </row>
    <row r="332" spans="1:81" s="58" customFormat="1" ht="40.15" customHeight="1" x14ac:dyDescent="0.25">
      <c r="A332" s="37"/>
      <c r="B332" s="1334"/>
      <c r="C332" s="1327"/>
      <c r="D332" s="1097"/>
      <c r="E332" s="1094"/>
      <c r="F332" s="1094"/>
      <c r="G332" s="1094"/>
      <c r="H332" s="1094"/>
      <c r="I332" s="1094"/>
      <c r="J332" s="1220"/>
      <c r="K332" s="1217"/>
      <c r="L332" s="1223"/>
      <c r="M332" s="1226"/>
      <c r="N332" s="1229"/>
      <c r="O332" s="1232"/>
      <c r="P332" s="1235"/>
      <c r="Q332" s="1238"/>
      <c r="R332" s="1220"/>
      <c r="S332" s="41" t="s">
        <v>4367</v>
      </c>
      <c r="T332" s="241" t="s">
        <v>3834</v>
      </c>
      <c r="U332" s="241" t="s">
        <v>3839</v>
      </c>
      <c r="V332" s="241" t="s">
        <v>3843</v>
      </c>
      <c r="W332" s="41" t="s">
        <v>4368</v>
      </c>
      <c r="X332" s="34">
        <v>44730</v>
      </c>
      <c r="Y332" s="34">
        <v>44925</v>
      </c>
      <c r="Z332" s="34"/>
      <c r="AA332" s="34"/>
      <c r="AB332" s="1220"/>
      <c r="AC332" s="1241"/>
      <c r="AD332" s="303">
        <f t="shared" si="375"/>
        <v>0</v>
      </c>
      <c r="AE332" s="303">
        <f t="shared" si="375"/>
        <v>0</v>
      </c>
      <c r="AF332" s="303">
        <f t="shared" si="375"/>
        <v>0</v>
      </c>
      <c r="AG332" s="303">
        <f t="shared" si="375"/>
        <v>0</v>
      </c>
      <c r="AH332" s="303">
        <f t="shared" si="375"/>
        <v>0</v>
      </c>
      <c r="AI332" s="303">
        <f t="shared" si="375"/>
        <v>0</v>
      </c>
      <c r="AJ332" s="303">
        <f t="shared" si="375"/>
        <v>0</v>
      </c>
      <c r="AK332" s="1220"/>
      <c r="AL332" s="1244"/>
      <c r="AM332" s="303">
        <f t="shared" si="337"/>
        <v>0</v>
      </c>
      <c r="AN332" s="311"/>
      <c r="AO332" s="311"/>
      <c r="AP332" s="311"/>
      <c r="AQ332" s="311"/>
      <c r="AR332" s="311"/>
      <c r="AS332" s="311"/>
      <c r="AT332" s="1220"/>
      <c r="AU332" s="1247"/>
      <c r="AV332" s="303">
        <f t="shared" si="340"/>
        <v>0</v>
      </c>
      <c r="AW332" s="311"/>
      <c r="AX332" s="311"/>
      <c r="AY332" s="311"/>
      <c r="AZ332" s="311"/>
      <c r="BA332" s="311"/>
      <c r="BB332" s="311"/>
      <c r="BC332" s="1220"/>
      <c r="BD332" s="1250"/>
      <c r="BE332" s="303">
        <f t="shared" si="343"/>
        <v>0</v>
      </c>
      <c r="BF332" s="311"/>
      <c r="BG332" s="311"/>
      <c r="BH332" s="311"/>
      <c r="BI332" s="311"/>
      <c r="BJ332" s="311"/>
      <c r="BK332" s="311"/>
      <c r="BL332" s="1220"/>
      <c r="BM332" s="1253"/>
      <c r="BN332" s="303">
        <f t="shared" si="346"/>
        <v>0</v>
      </c>
      <c r="BO332" s="311"/>
      <c r="BP332" s="311"/>
      <c r="BQ332" s="311"/>
      <c r="BR332" s="311"/>
      <c r="BS332" s="311"/>
      <c r="BT332" s="311"/>
      <c r="BU332" s="1207"/>
      <c r="BV332" s="1208"/>
      <c r="BW332" s="1208"/>
      <c r="BX332" s="1208"/>
      <c r="BY332" s="1208"/>
      <c r="BZ332" s="1208"/>
      <c r="CA332" s="1208"/>
      <c r="CB332" s="1208"/>
      <c r="CC332" s="1209"/>
    </row>
    <row r="333" spans="1:81" s="58" customFormat="1" ht="40.15" customHeight="1" thickBot="1" x14ac:dyDescent="0.3">
      <c r="A333" s="37"/>
      <c r="B333" s="1334"/>
      <c r="C333" s="1328"/>
      <c r="D333" s="1098"/>
      <c r="E333" s="1095"/>
      <c r="F333" s="1095"/>
      <c r="G333" s="1095"/>
      <c r="H333" s="1095"/>
      <c r="I333" s="1095"/>
      <c r="J333" s="1221"/>
      <c r="K333" s="1218"/>
      <c r="L333" s="1224"/>
      <c r="M333" s="1227"/>
      <c r="N333" s="1230"/>
      <c r="O333" s="1233"/>
      <c r="P333" s="1236"/>
      <c r="Q333" s="1239"/>
      <c r="R333" s="1221"/>
      <c r="S333" s="234"/>
      <c r="T333" s="242"/>
      <c r="U333" s="242"/>
      <c r="V333" s="242"/>
      <c r="W333" s="234"/>
      <c r="X333" s="305"/>
      <c r="Y333" s="305"/>
      <c r="Z333" s="305"/>
      <c r="AA333" s="305"/>
      <c r="AB333" s="1221"/>
      <c r="AC333" s="1242"/>
      <c r="AD333" s="306">
        <f t="shared" si="375"/>
        <v>0</v>
      </c>
      <c r="AE333" s="306">
        <f t="shared" si="375"/>
        <v>0</v>
      </c>
      <c r="AF333" s="306">
        <f t="shared" si="375"/>
        <v>0</v>
      </c>
      <c r="AG333" s="306">
        <f t="shared" si="375"/>
        <v>0</v>
      </c>
      <c r="AH333" s="306">
        <f t="shared" si="375"/>
        <v>0</v>
      </c>
      <c r="AI333" s="306">
        <f t="shared" si="375"/>
        <v>0</v>
      </c>
      <c r="AJ333" s="306">
        <f t="shared" si="375"/>
        <v>0</v>
      </c>
      <c r="AK333" s="1221"/>
      <c r="AL333" s="1245"/>
      <c r="AM333" s="306">
        <f t="shared" si="337"/>
        <v>0</v>
      </c>
      <c r="AN333" s="50"/>
      <c r="AO333" s="50"/>
      <c r="AP333" s="50"/>
      <c r="AQ333" s="50"/>
      <c r="AR333" s="50"/>
      <c r="AS333" s="50"/>
      <c r="AT333" s="1221"/>
      <c r="AU333" s="1248"/>
      <c r="AV333" s="306">
        <f t="shared" si="340"/>
        <v>0</v>
      </c>
      <c r="AW333" s="50"/>
      <c r="AX333" s="50"/>
      <c r="AY333" s="50"/>
      <c r="AZ333" s="50"/>
      <c r="BA333" s="50"/>
      <c r="BB333" s="50"/>
      <c r="BC333" s="1221"/>
      <c r="BD333" s="1251"/>
      <c r="BE333" s="306">
        <f t="shared" si="343"/>
        <v>0</v>
      </c>
      <c r="BF333" s="50"/>
      <c r="BG333" s="50"/>
      <c r="BH333" s="50"/>
      <c r="BI333" s="50"/>
      <c r="BJ333" s="50"/>
      <c r="BK333" s="50"/>
      <c r="BL333" s="1221"/>
      <c r="BM333" s="1254"/>
      <c r="BN333" s="306">
        <f t="shared" si="346"/>
        <v>0</v>
      </c>
      <c r="BO333" s="50"/>
      <c r="BP333" s="50"/>
      <c r="BQ333" s="50"/>
      <c r="BR333" s="50"/>
      <c r="BS333" s="50"/>
      <c r="BT333" s="50"/>
      <c r="BU333" s="1210"/>
      <c r="BV333" s="1211"/>
      <c r="BW333" s="1211"/>
      <c r="BX333" s="1211"/>
      <c r="BY333" s="1211"/>
      <c r="BZ333" s="1211"/>
      <c r="CA333" s="1211"/>
      <c r="CB333" s="1211"/>
      <c r="CC333" s="1212"/>
    </row>
    <row r="334" spans="1:81" s="58" customFormat="1" ht="40.15" customHeight="1" thickTop="1" x14ac:dyDescent="0.25">
      <c r="A334" s="37"/>
      <c r="B334" s="1334"/>
      <c r="C334" s="1326" t="s">
        <v>118</v>
      </c>
      <c r="D334" s="1096">
        <v>2202</v>
      </c>
      <c r="E334" s="1093" t="s">
        <v>4347</v>
      </c>
      <c r="F334" s="1093"/>
      <c r="G334" s="1093"/>
      <c r="H334" s="1093"/>
      <c r="I334" s="1093"/>
      <c r="J334" s="1219">
        <v>68</v>
      </c>
      <c r="K334" s="1216" t="str">
        <f>+[2]Metas!K75</f>
        <v>Municipios beneficiados con oferta de formación técnica y tecnológica en articulación con el Servicio Nacional de Aprendizaje (SENA), e Instituciones de Educación Superior</v>
      </c>
      <c r="L334" s="1222">
        <v>5</v>
      </c>
      <c r="M334" s="1225">
        <f>SUM(N334:Q334)</f>
        <v>5</v>
      </c>
      <c r="N334" s="1228"/>
      <c r="O334" s="1231"/>
      <c r="P334" s="1234"/>
      <c r="Q334" s="1237">
        <v>5</v>
      </c>
      <c r="R334" s="1219">
        <f t="shared" ref="R334" si="376">+$J334</f>
        <v>68</v>
      </c>
      <c r="S334" s="233" t="s">
        <v>4366</v>
      </c>
      <c r="T334" s="240" t="s">
        <v>3834</v>
      </c>
      <c r="U334" s="240" t="s">
        <v>3839</v>
      </c>
      <c r="V334" s="240" t="s">
        <v>3843</v>
      </c>
      <c r="W334" s="233" t="s">
        <v>4098</v>
      </c>
      <c r="X334" s="307">
        <v>44805</v>
      </c>
      <c r="Y334" s="307">
        <v>44895</v>
      </c>
      <c r="Z334" s="307"/>
      <c r="AA334" s="307"/>
      <c r="AB334" s="1219">
        <f t="shared" si="363"/>
        <v>68</v>
      </c>
      <c r="AC334" s="1240">
        <f t="shared" ref="AC334" si="377">+L334</f>
        <v>5</v>
      </c>
      <c r="AD334" s="308">
        <f t="shared" si="375"/>
        <v>1200</v>
      </c>
      <c r="AE334" s="308">
        <f t="shared" si="375"/>
        <v>0</v>
      </c>
      <c r="AF334" s="308">
        <f t="shared" si="375"/>
        <v>0</v>
      </c>
      <c r="AG334" s="308">
        <f t="shared" si="375"/>
        <v>0</v>
      </c>
      <c r="AH334" s="308">
        <f t="shared" si="375"/>
        <v>0</v>
      </c>
      <c r="AI334" s="308">
        <f t="shared" si="375"/>
        <v>500</v>
      </c>
      <c r="AJ334" s="308">
        <f t="shared" si="375"/>
        <v>700</v>
      </c>
      <c r="AK334" s="1219">
        <f t="shared" si="365"/>
        <v>68</v>
      </c>
      <c r="AL334" s="1243">
        <f>+N334</f>
        <v>0</v>
      </c>
      <c r="AM334" s="308">
        <f t="shared" si="337"/>
        <v>0</v>
      </c>
      <c r="AN334" s="48"/>
      <c r="AO334" s="48"/>
      <c r="AP334" s="48"/>
      <c r="AQ334" s="48"/>
      <c r="AR334" s="48"/>
      <c r="AS334" s="48"/>
      <c r="AT334" s="1219">
        <f t="shared" si="367"/>
        <v>68</v>
      </c>
      <c r="AU334" s="1246">
        <f>+O334</f>
        <v>0</v>
      </c>
      <c r="AV334" s="308">
        <f t="shared" si="340"/>
        <v>0</v>
      </c>
      <c r="AW334" s="48"/>
      <c r="AX334" s="48"/>
      <c r="AY334" s="48"/>
      <c r="AZ334" s="48"/>
      <c r="BA334" s="48"/>
      <c r="BB334" s="48"/>
      <c r="BC334" s="1219">
        <f t="shared" si="369"/>
        <v>68</v>
      </c>
      <c r="BD334" s="1249">
        <f>+P334</f>
        <v>0</v>
      </c>
      <c r="BE334" s="308">
        <f t="shared" si="343"/>
        <v>0</v>
      </c>
      <c r="BF334" s="48"/>
      <c r="BG334" s="48"/>
      <c r="BH334" s="48"/>
      <c r="BI334" s="48"/>
      <c r="BJ334" s="48"/>
      <c r="BK334" s="48"/>
      <c r="BL334" s="1219">
        <f t="shared" si="371"/>
        <v>68</v>
      </c>
      <c r="BM334" s="1252">
        <f>+Q334</f>
        <v>5</v>
      </c>
      <c r="BN334" s="308">
        <f t="shared" si="346"/>
        <v>1200</v>
      </c>
      <c r="BO334" s="48"/>
      <c r="BP334" s="48"/>
      <c r="BQ334" s="48"/>
      <c r="BR334" s="48"/>
      <c r="BS334" s="48">
        <v>500</v>
      </c>
      <c r="BT334" s="48">
        <v>700</v>
      </c>
      <c r="BU334" s="1204"/>
      <c r="BV334" s="1205"/>
      <c r="BW334" s="1205"/>
      <c r="BX334" s="1205"/>
      <c r="BY334" s="1205"/>
      <c r="BZ334" s="1205"/>
      <c r="CA334" s="1205"/>
      <c r="CB334" s="1205"/>
      <c r="CC334" s="1206"/>
    </row>
    <row r="335" spans="1:81" s="58" customFormat="1" ht="40.15" customHeight="1" x14ac:dyDescent="0.25">
      <c r="A335" s="37"/>
      <c r="B335" s="1334"/>
      <c r="C335" s="1327"/>
      <c r="D335" s="1097"/>
      <c r="E335" s="1094"/>
      <c r="F335" s="1094"/>
      <c r="G335" s="1094"/>
      <c r="H335" s="1094"/>
      <c r="I335" s="1094"/>
      <c r="J335" s="1220"/>
      <c r="K335" s="1217"/>
      <c r="L335" s="1223"/>
      <c r="M335" s="1226"/>
      <c r="N335" s="1229"/>
      <c r="O335" s="1232"/>
      <c r="P335" s="1235"/>
      <c r="Q335" s="1238"/>
      <c r="R335" s="1220"/>
      <c r="S335" s="41" t="s">
        <v>4360</v>
      </c>
      <c r="T335" s="241" t="s">
        <v>3834</v>
      </c>
      <c r="U335" s="241" t="s">
        <v>3839</v>
      </c>
      <c r="V335" s="241" t="s">
        <v>3843</v>
      </c>
      <c r="W335" s="41" t="s">
        <v>4361</v>
      </c>
      <c r="X335" s="34">
        <v>44896</v>
      </c>
      <c r="Y335" s="34">
        <v>44925</v>
      </c>
      <c r="Z335" s="34"/>
      <c r="AA335" s="34"/>
      <c r="AB335" s="1220"/>
      <c r="AC335" s="1241"/>
      <c r="AD335" s="303">
        <f t="shared" si="375"/>
        <v>0</v>
      </c>
      <c r="AE335" s="303">
        <f t="shared" si="375"/>
        <v>0</v>
      </c>
      <c r="AF335" s="303">
        <f t="shared" si="375"/>
        <v>0</v>
      </c>
      <c r="AG335" s="303">
        <f t="shared" si="375"/>
        <v>0</v>
      </c>
      <c r="AH335" s="303">
        <f t="shared" si="375"/>
        <v>0</v>
      </c>
      <c r="AI335" s="303">
        <f t="shared" si="375"/>
        <v>0</v>
      </c>
      <c r="AJ335" s="303">
        <f t="shared" si="375"/>
        <v>0</v>
      </c>
      <c r="AK335" s="1220"/>
      <c r="AL335" s="1244"/>
      <c r="AM335" s="303">
        <f t="shared" si="337"/>
        <v>0</v>
      </c>
      <c r="AN335" s="311"/>
      <c r="AO335" s="311"/>
      <c r="AP335" s="311"/>
      <c r="AQ335" s="311"/>
      <c r="AR335" s="311"/>
      <c r="AS335" s="311"/>
      <c r="AT335" s="1220"/>
      <c r="AU335" s="1247"/>
      <c r="AV335" s="303">
        <f t="shared" si="340"/>
        <v>0</v>
      </c>
      <c r="AW335" s="311"/>
      <c r="AX335" s="311"/>
      <c r="AY335" s="311"/>
      <c r="AZ335" s="311"/>
      <c r="BA335" s="311"/>
      <c r="BB335" s="311"/>
      <c r="BC335" s="1220"/>
      <c r="BD335" s="1250"/>
      <c r="BE335" s="303">
        <f t="shared" si="343"/>
        <v>0</v>
      </c>
      <c r="BF335" s="311"/>
      <c r="BG335" s="311"/>
      <c r="BH335" s="311"/>
      <c r="BI335" s="311"/>
      <c r="BJ335" s="311"/>
      <c r="BK335" s="311"/>
      <c r="BL335" s="1220"/>
      <c r="BM335" s="1253"/>
      <c r="BN335" s="303">
        <f t="shared" si="346"/>
        <v>0</v>
      </c>
      <c r="BO335" s="311"/>
      <c r="BP335" s="311"/>
      <c r="BQ335" s="311"/>
      <c r="BR335" s="311"/>
      <c r="BS335" s="311"/>
      <c r="BT335" s="311"/>
      <c r="BU335" s="1207"/>
      <c r="BV335" s="1208"/>
      <c r="BW335" s="1208"/>
      <c r="BX335" s="1208"/>
      <c r="BY335" s="1208"/>
      <c r="BZ335" s="1208"/>
      <c r="CA335" s="1208"/>
      <c r="CB335" s="1208"/>
      <c r="CC335" s="1209"/>
    </row>
    <row r="336" spans="1:81" s="58" customFormat="1" ht="40.15" customHeight="1" x14ac:dyDescent="0.25">
      <c r="A336" s="37"/>
      <c r="B336" s="1334"/>
      <c r="C336" s="1327"/>
      <c r="D336" s="1097"/>
      <c r="E336" s="1094"/>
      <c r="F336" s="1094"/>
      <c r="G336" s="1094"/>
      <c r="H336" s="1094"/>
      <c r="I336" s="1094"/>
      <c r="J336" s="1220"/>
      <c r="K336" s="1217"/>
      <c r="L336" s="1223"/>
      <c r="M336" s="1226"/>
      <c r="N336" s="1229"/>
      <c r="O336" s="1232"/>
      <c r="P336" s="1235"/>
      <c r="Q336" s="1238"/>
      <c r="R336" s="1220"/>
      <c r="S336" s="41" t="s">
        <v>4367</v>
      </c>
      <c r="T336" s="241" t="s">
        <v>3834</v>
      </c>
      <c r="U336" s="241" t="s">
        <v>3839</v>
      </c>
      <c r="V336" s="241" t="s">
        <v>3843</v>
      </c>
      <c r="W336" s="41" t="s">
        <v>4368</v>
      </c>
      <c r="X336" s="34">
        <v>44730</v>
      </c>
      <c r="Y336" s="34">
        <v>44925</v>
      </c>
      <c r="Z336" s="34"/>
      <c r="AA336" s="34"/>
      <c r="AB336" s="1220"/>
      <c r="AC336" s="1241"/>
      <c r="AD336" s="303">
        <f t="shared" si="375"/>
        <v>0</v>
      </c>
      <c r="AE336" s="303">
        <f t="shared" si="375"/>
        <v>0</v>
      </c>
      <c r="AF336" s="303">
        <f t="shared" si="375"/>
        <v>0</v>
      </c>
      <c r="AG336" s="303">
        <f t="shared" si="375"/>
        <v>0</v>
      </c>
      <c r="AH336" s="303">
        <f t="shared" si="375"/>
        <v>0</v>
      </c>
      <c r="AI336" s="303">
        <f t="shared" si="375"/>
        <v>0</v>
      </c>
      <c r="AJ336" s="303">
        <f t="shared" si="375"/>
        <v>0</v>
      </c>
      <c r="AK336" s="1220"/>
      <c r="AL336" s="1244"/>
      <c r="AM336" s="303">
        <f t="shared" si="337"/>
        <v>0</v>
      </c>
      <c r="AN336" s="311"/>
      <c r="AO336" s="311"/>
      <c r="AP336" s="311"/>
      <c r="AQ336" s="311"/>
      <c r="AR336" s="311"/>
      <c r="AS336" s="311"/>
      <c r="AT336" s="1220"/>
      <c r="AU336" s="1247"/>
      <c r="AV336" s="303">
        <f t="shared" si="340"/>
        <v>0</v>
      </c>
      <c r="AW336" s="311"/>
      <c r="AX336" s="311"/>
      <c r="AY336" s="311"/>
      <c r="AZ336" s="311"/>
      <c r="BA336" s="311"/>
      <c r="BB336" s="311"/>
      <c r="BC336" s="1220"/>
      <c r="BD336" s="1250"/>
      <c r="BE336" s="303">
        <f t="shared" si="343"/>
        <v>0</v>
      </c>
      <c r="BF336" s="311"/>
      <c r="BG336" s="311"/>
      <c r="BH336" s="311"/>
      <c r="BI336" s="311"/>
      <c r="BJ336" s="311"/>
      <c r="BK336" s="311"/>
      <c r="BL336" s="1220"/>
      <c r="BM336" s="1253"/>
      <c r="BN336" s="303">
        <f t="shared" si="346"/>
        <v>0</v>
      </c>
      <c r="BO336" s="311"/>
      <c r="BP336" s="311"/>
      <c r="BQ336" s="311"/>
      <c r="BR336" s="311"/>
      <c r="BS336" s="311"/>
      <c r="BT336" s="311"/>
      <c r="BU336" s="1207"/>
      <c r="BV336" s="1208"/>
      <c r="BW336" s="1208"/>
      <c r="BX336" s="1208"/>
      <c r="BY336" s="1208"/>
      <c r="BZ336" s="1208"/>
      <c r="CA336" s="1208"/>
      <c r="CB336" s="1208"/>
      <c r="CC336" s="1209"/>
    </row>
    <row r="337" spans="1:81" s="58" customFormat="1" ht="40.15" customHeight="1" thickBot="1" x14ac:dyDescent="0.3">
      <c r="A337" s="37"/>
      <c r="B337" s="1334"/>
      <c r="C337" s="1327"/>
      <c r="D337" s="1098"/>
      <c r="E337" s="1095"/>
      <c r="F337" s="1095"/>
      <c r="G337" s="1095"/>
      <c r="H337" s="1095"/>
      <c r="I337" s="1095"/>
      <c r="J337" s="1221"/>
      <c r="K337" s="1218"/>
      <c r="L337" s="1224"/>
      <c r="M337" s="1227"/>
      <c r="N337" s="1230"/>
      <c r="O337" s="1233"/>
      <c r="P337" s="1236"/>
      <c r="Q337" s="1239"/>
      <c r="R337" s="1221"/>
      <c r="S337" s="234"/>
      <c r="T337" s="242"/>
      <c r="U337" s="242"/>
      <c r="V337" s="242"/>
      <c r="W337" s="234"/>
      <c r="X337" s="305"/>
      <c r="Y337" s="305"/>
      <c r="Z337" s="305"/>
      <c r="AA337" s="305"/>
      <c r="AB337" s="1221"/>
      <c r="AC337" s="1242"/>
      <c r="AD337" s="306">
        <f t="shared" si="375"/>
        <v>0</v>
      </c>
      <c r="AE337" s="306">
        <f t="shared" si="375"/>
        <v>0</v>
      </c>
      <c r="AF337" s="306">
        <f t="shared" si="375"/>
        <v>0</v>
      </c>
      <c r="AG337" s="306">
        <f t="shared" si="375"/>
        <v>0</v>
      </c>
      <c r="AH337" s="306">
        <f t="shared" si="375"/>
        <v>0</v>
      </c>
      <c r="AI337" s="306">
        <f t="shared" si="375"/>
        <v>0</v>
      </c>
      <c r="AJ337" s="306">
        <f t="shared" si="375"/>
        <v>0</v>
      </c>
      <c r="AK337" s="1221"/>
      <c r="AL337" s="1245"/>
      <c r="AM337" s="306">
        <f t="shared" si="337"/>
        <v>0</v>
      </c>
      <c r="AN337" s="50"/>
      <c r="AO337" s="50"/>
      <c r="AP337" s="50"/>
      <c r="AQ337" s="50"/>
      <c r="AR337" s="50"/>
      <c r="AS337" s="50"/>
      <c r="AT337" s="1221"/>
      <c r="AU337" s="1248"/>
      <c r="AV337" s="306">
        <f t="shared" si="340"/>
        <v>0</v>
      </c>
      <c r="AW337" s="50"/>
      <c r="AX337" s="50"/>
      <c r="AY337" s="50"/>
      <c r="AZ337" s="50"/>
      <c r="BA337" s="50"/>
      <c r="BB337" s="50"/>
      <c r="BC337" s="1221"/>
      <c r="BD337" s="1251"/>
      <c r="BE337" s="306">
        <f t="shared" si="343"/>
        <v>0</v>
      </c>
      <c r="BF337" s="50"/>
      <c r="BG337" s="50"/>
      <c r="BH337" s="50"/>
      <c r="BI337" s="50"/>
      <c r="BJ337" s="50"/>
      <c r="BK337" s="50"/>
      <c r="BL337" s="1221"/>
      <c r="BM337" s="1254"/>
      <c r="BN337" s="306">
        <f t="shared" si="346"/>
        <v>0</v>
      </c>
      <c r="BO337" s="50"/>
      <c r="BP337" s="50"/>
      <c r="BQ337" s="50"/>
      <c r="BR337" s="50"/>
      <c r="BS337" s="50"/>
      <c r="BT337" s="50"/>
      <c r="BU337" s="1210"/>
      <c r="BV337" s="1211"/>
      <c r="BW337" s="1211"/>
      <c r="BX337" s="1211"/>
      <c r="BY337" s="1211"/>
      <c r="BZ337" s="1211"/>
      <c r="CA337" s="1211"/>
      <c r="CB337" s="1211"/>
      <c r="CC337" s="1212"/>
    </row>
    <row r="338" spans="1:81" s="58" customFormat="1" ht="40.15" customHeight="1" thickTop="1" x14ac:dyDescent="0.25">
      <c r="A338" s="37"/>
      <c r="B338" s="1334"/>
      <c r="C338" s="1327"/>
      <c r="D338" s="1096">
        <v>2202</v>
      </c>
      <c r="E338" s="1093" t="s">
        <v>4347</v>
      </c>
      <c r="F338" s="1093"/>
      <c r="G338" s="1093"/>
      <c r="H338" s="1093"/>
      <c r="I338" s="1093"/>
      <c r="J338" s="1219">
        <v>69</v>
      </c>
      <c r="K338" s="1216" t="str">
        <f>+[2]Metas!K76</f>
        <v>Municipios desarrollando programas de asistencia y formación técnica y tecnológica en articulación con el Instituto Superior de Educación Rural (ISER)</v>
      </c>
      <c r="L338" s="1222">
        <v>3</v>
      </c>
      <c r="M338" s="1225">
        <f>SUM(N338:Q338)</f>
        <v>3</v>
      </c>
      <c r="N338" s="1228"/>
      <c r="O338" s="1231"/>
      <c r="P338" s="1234"/>
      <c r="Q338" s="1237">
        <v>3</v>
      </c>
      <c r="R338" s="1219">
        <f t="shared" ref="R338" si="378">+$J338</f>
        <v>69</v>
      </c>
      <c r="S338" s="233" t="s">
        <v>4369</v>
      </c>
      <c r="T338" s="240"/>
      <c r="U338" s="240"/>
      <c r="V338" s="240"/>
      <c r="W338" s="233" t="s">
        <v>4370</v>
      </c>
      <c r="X338" s="307">
        <v>44713</v>
      </c>
      <c r="Y338" s="307">
        <v>44923</v>
      </c>
      <c r="Z338" s="307"/>
      <c r="AA338" s="307"/>
      <c r="AB338" s="1219">
        <f t="shared" ref="AB338:AB354" si="379">+$J338</f>
        <v>69</v>
      </c>
      <c r="AC338" s="1240">
        <f t="shared" ref="AC338" si="380">+L338</f>
        <v>3</v>
      </c>
      <c r="AD338" s="308">
        <f t="shared" si="375"/>
        <v>600</v>
      </c>
      <c r="AE338" s="308">
        <f t="shared" si="375"/>
        <v>0</v>
      </c>
      <c r="AF338" s="308">
        <f t="shared" si="375"/>
        <v>0</v>
      </c>
      <c r="AG338" s="308">
        <f t="shared" si="375"/>
        <v>0</v>
      </c>
      <c r="AH338" s="308">
        <f t="shared" si="375"/>
        <v>0</v>
      </c>
      <c r="AI338" s="308">
        <f t="shared" si="375"/>
        <v>600</v>
      </c>
      <c r="AJ338" s="308">
        <f t="shared" si="375"/>
        <v>0</v>
      </c>
      <c r="AK338" s="1219">
        <f t="shared" ref="AK338:AK354" si="381">+$J338</f>
        <v>69</v>
      </c>
      <c r="AL338" s="1243">
        <f>+N338</f>
        <v>0</v>
      </c>
      <c r="AM338" s="308">
        <f t="shared" si="337"/>
        <v>0</v>
      </c>
      <c r="AN338" s="48"/>
      <c r="AO338" s="48"/>
      <c r="AP338" s="48"/>
      <c r="AQ338" s="48"/>
      <c r="AR338" s="48"/>
      <c r="AS338" s="48"/>
      <c r="AT338" s="1219">
        <f t="shared" ref="AT338:AT354" si="382">+$J338</f>
        <v>69</v>
      </c>
      <c r="AU338" s="1246">
        <f>+O338</f>
        <v>0</v>
      </c>
      <c r="AV338" s="308">
        <f t="shared" si="340"/>
        <v>0</v>
      </c>
      <c r="AW338" s="48"/>
      <c r="AX338" s="48"/>
      <c r="AY338" s="48"/>
      <c r="AZ338" s="48"/>
      <c r="BA338" s="48"/>
      <c r="BB338" s="48"/>
      <c r="BC338" s="1219">
        <f t="shared" ref="BC338:BC354" si="383">+$J338</f>
        <v>69</v>
      </c>
      <c r="BD338" s="1249">
        <f>+P338</f>
        <v>0</v>
      </c>
      <c r="BE338" s="308">
        <f t="shared" si="343"/>
        <v>0</v>
      </c>
      <c r="BF338" s="48"/>
      <c r="BG338" s="48"/>
      <c r="BH338" s="48"/>
      <c r="BI338" s="48"/>
      <c r="BJ338" s="48"/>
      <c r="BK338" s="48"/>
      <c r="BL338" s="1219">
        <f t="shared" ref="BL338:BL354" si="384">+$J338</f>
        <v>69</v>
      </c>
      <c r="BM338" s="1252">
        <f>+Q338</f>
        <v>3</v>
      </c>
      <c r="BN338" s="308">
        <f t="shared" si="346"/>
        <v>600</v>
      </c>
      <c r="BO338" s="48"/>
      <c r="BP338" s="48"/>
      <c r="BQ338" s="48"/>
      <c r="BR338" s="48"/>
      <c r="BS338" s="48">
        <v>600</v>
      </c>
      <c r="BT338" s="48"/>
      <c r="BU338" s="1204"/>
      <c r="BV338" s="1205"/>
      <c r="BW338" s="1205"/>
      <c r="BX338" s="1205"/>
      <c r="BY338" s="1205"/>
      <c r="BZ338" s="1205"/>
      <c r="CA338" s="1205"/>
      <c r="CB338" s="1205"/>
      <c r="CC338" s="1206"/>
    </row>
    <row r="339" spans="1:81" s="58" customFormat="1" ht="40.15" customHeight="1" x14ac:dyDescent="0.25">
      <c r="A339" s="37"/>
      <c r="B339" s="1334"/>
      <c r="C339" s="1327"/>
      <c r="D339" s="1097"/>
      <c r="E339" s="1094"/>
      <c r="F339" s="1094"/>
      <c r="G339" s="1094"/>
      <c r="H339" s="1094"/>
      <c r="I339" s="1094"/>
      <c r="J339" s="1220"/>
      <c r="K339" s="1217"/>
      <c r="L339" s="1223"/>
      <c r="M339" s="1226"/>
      <c r="N339" s="1229"/>
      <c r="O339" s="1232"/>
      <c r="P339" s="1235"/>
      <c r="Q339" s="1238"/>
      <c r="R339" s="1220"/>
      <c r="S339" s="41"/>
      <c r="T339" s="241"/>
      <c r="U339" s="241"/>
      <c r="V339" s="241"/>
      <c r="W339" s="41"/>
      <c r="X339" s="34"/>
      <c r="Y339" s="34"/>
      <c r="Z339" s="34"/>
      <c r="AA339" s="34"/>
      <c r="AB339" s="1220"/>
      <c r="AC339" s="1241"/>
      <c r="AD339" s="303">
        <f t="shared" si="375"/>
        <v>0</v>
      </c>
      <c r="AE339" s="303">
        <f t="shared" si="375"/>
        <v>0</v>
      </c>
      <c r="AF339" s="303">
        <f t="shared" si="375"/>
        <v>0</v>
      </c>
      <c r="AG339" s="303">
        <f t="shared" si="375"/>
        <v>0</v>
      </c>
      <c r="AH339" s="303">
        <f t="shared" si="375"/>
        <v>0</v>
      </c>
      <c r="AI339" s="303">
        <f t="shared" si="375"/>
        <v>0</v>
      </c>
      <c r="AJ339" s="303">
        <f t="shared" si="375"/>
        <v>0</v>
      </c>
      <c r="AK339" s="1220"/>
      <c r="AL339" s="1244"/>
      <c r="AM339" s="303">
        <f t="shared" si="337"/>
        <v>0</v>
      </c>
      <c r="AN339" s="311"/>
      <c r="AO339" s="311"/>
      <c r="AP339" s="311"/>
      <c r="AQ339" s="311"/>
      <c r="AR339" s="311"/>
      <c r="AS339" s="311"/>
      <c r="AT339" s="1220"/>
      <c r="AU339" s="1247"/>
      <c r="AV339" s="303">
        <f t="shared" si="340"/>
        <v>0</v>
      </c>
      <c r="AW339" s="311"/>
      <c r="AX339" s="311"/>
      <c r="AY339" s="311"/>
      <c r="AZ339" s="311"/>
      <c r="BA339" s="311"/>
      <c r="BB339" s="311"/>
      <c r="BC339" s="1220"/>
      <c r="BD339" s="1250"/>
      <c r="BE339" s="303">
        <f t="shared" si="343"/>
        <v>0</v>
      </c>
      <c r="BF339" s="311"/>
      <c r="BG339" s="311"/>
      <c r="BH339" s="311"/>
      <c r="BI339" s="311"/>
      <c r="BJ339" s="311"/>
      <c r="BK339" s="311"/>
      <c r="BL339" s="1220"/>
      <c r="BM339" s="1253"/>
      <c r="BN339" s="303">
        <f t="shared" si="346"/>
        <v>0</v>
      </c>
      <c r="BO339" s="311"/>
      <c r="BP339" s="311"/>
      <c r="BQ339" s="311"/>
      <c r="BR339" s="311"/>
      <c r="BS339" s="311"/>
      <c r="BT339" s="311"/>
      <c r="BU339" s="1207"/>
      <c r="BV339" s="1208"/>
      <c r="BW339" s="1208"/>
      <c r="BX339" s="1208"/>
      <c r="BY339" s="1208"/>
      <c r="BZ339" s="1208"/>
      <c r="CA339" s="1208"/>
      <c r="CB339" s="1208"/>
      <c r="CC339" s="1209"/>
    </row>
    <row r="340" spans="1:81" s="58" customFormat="1" ht="40.15" customHeight="1" x14ac:dyDescent="0.25">
      <c r="A340" s="37"/>
      <c r="B340" s="1334"/>
      <c r="C340" s="1327"/>
      <c r="D340" s="1097"/>
      <c r="E340" s="1094"/>
      <c r="F340" s="1094"/>
      <c r="G340" s="1094"/>
      <c r="H340" s="1094"/>
      <c r="I340" s="1094"/>
      <c r="J340" s="1220"/>
      <c r="K340" s="1217"/>
      <c r="L340" s="1223"/>
      <c r="M340" s="1226"/>
      <c r="N340" s="1229"/>
      <c r="O340" s="1232"/>
      <c r="P340" s="1235"/>
      <c r="Q340" s="1238"/>
      <c r="R340" s="1220"/>
      <c r="S340" s="41"/>
      <c r="T340" s="241"/>
      <c r="U340" s="241"/>
      <c r="V340" s="241"/>
      <c r="W340" s="41"/>
      <c r="X340" s="34"/>
      <c r="Y340" s="34"/>
      <c r="Z340" s="34"/>
      <c r="AA340" s="34"/>
      <c r="AB340" s="1220"/>
      <c r="AC340" s="1241"/>
      <c r="AD340" s="303">
        <f t="shared" si="375"/>
        <v>0</v>
      </c>
      <c r="AE340" s="303">
        <f t="shared" si="375"/>
        <v>0</v>
      </c>
      <c r="AF340" s="303">
        <f t="shared" si="375"/>
        <v>0</v>
      </c>
      <c r="AG340" s="303">
        <f t="shared" si="375"/>
        <v>0</v>
      </c>
      <c r="AH340" s="303">
        <f t="shared" si="375"/>
        <v>0</v>
      </c>
      <c r="AI340" s="303">
        <f t="shared" si="375"/>
        <v>0</v>
      </c>
      <c r="AJ340" s="303">
        <f t="shared" si="375"/>
        <v>0</v>
      </c>
      <c r="AK340" s="1220"/>
      <c r="AL340" s="1244"/>
      <c r="AM340" s="303">
        <f t="shared" si="337"/>
        <v>0</v>
      </c>
      <c r="AN340" s="311"/>
      <c r="AO340" s="311"/>
      <c r="AP340" s="311"/>
      <c r="AQ340" s="311"/>
      <c r="AR340" s="311"/>
      <c r="AS340" s="311"/>
      <c r="AT340" s="1220"/>
      <c r="AU340" s="1247"/>
      <c r="AV340" s="303">
        <f t="shared" si="340"/>
        <v>0</v>
      </c>
      <c r="AW340" s="311"/>
      <c r="AX340" s="311"/>
      <c r="AY340" s="311"/>
      <c r="AZ340" s="311"/>
      <c r="BA340" s="311"/>
      <c r="BB340" s="311"/>
      <c r="BC340" s="1220"/>
      <c r="BD340" s="1250"/>
      <c r="BE340" s="303">
        <f t="shared" si="343"/>
        <v>0</v>
      </c>
      <c r="BF340" s="311"/>
      <c r="BG340" s="311"/>
      <c r="BH340" s="311"/>
      <c r="BI340" s="311"/>
      <c r="BJ340" s="311"/>
      <c r="BK340" s="311"/>
      <c r="BL340" s="1220"/>
      <c r="BM340" s="1253"/>
      <c r="BN340" s="303">
        <f t="shared" si="346"/>
        <v>0</v>
      </c>
      <c r="BO340" s="311"/>
      <c r="BP340" s="311"/>
      <c r="BQ340" s="311"/>
      <c r="BR340" s="311"/>
      <c r="BS340" s="311"/>
      <c r="BT340" s="311"/>
      <c r="BU340" s="1207"/>
      <c r="BV340" s="1208"/>
      <c r="BW340" s="1208"/>
      <c r="BX340" s="1208"/>
      <c r="BY340" s="1208"/>
      <c r="BZ340" s="1208"/>
      <c r="CA340" s="1208"/>
      <c r="CB340" s="1208"/>
      <c r="CC340" s="1209"/>
    </row>
    <row r="341" spans="1:81" s="58" customFormat="1" ht="40.15" customHeight="1" thickBot="1" x14ac:dyDescent="0.3">
      <c r="A341" s="37"/>
      <c r="B341" s="1334"/>
      <c r="C341" s="1328"/>
      <c r="D341" s="1098"/>
      <c r="E341" s="1095"/>
      <c r="F341" s="1095"/>
      <c r="G341" s="1095"/>
      <c r="H341" s="1095"/>
      <c r="I341" s="1095"/>
      <c r="J341" s="1221"/>
      <c r="K341" s="1218"/>
      <c r="L341" s="1224"/>
      <c r="M341" s="1227"/>
      <c r="N341" s="1230"/>
      <c r="O341" s="1233"/>
      <c r="P341" s="1236"/>
      <c r="Q341" s="1239"/>
      <c r="R341" s="1221"/>
      <c r="S341" s="234"/>
      <c r="T341" s="242"/>
      <c r="U341" s="242"/>
      <c r="V341" s="242"/>
      <c r="W341" s="234"/>
      <c r="X341" s="305"/>
      <c r="Y341" s="305"/>
      <c r="Z341" s="305"/>
      <c r="AA341" s="305"/>
      <c r="AB341" s="1221"/>
      <c r="AC341" s="1242"/>
      <c r="AD341" s="306">
        <f t="shared" si="375"/>
        <v>0</v>
      </c>
      <c r="AE341" s="306">
        <f t="shared" si="375"/>
        <v>0</v>
      </c>
      <c r="AF341" s="306">
        <f t="shared" si="375"/>
        <v>0</v>
      </c>
      <c r="AG341" s="306">
        <f t="shared" si="375"/>
        <v>0</v>
      </c>
      <c r="AH341" s="306">
        <f t="shared" si="375"/>
        <v>0</v>
      </c>
      <c r="AI341" s="306">
        <f t="shared" si="375"/>
        <v>0</v>
      </c>
      <c r="AJ341" s="306">
        <f t="shared" si="375"/>
        <v>0</v>
      </c>
      <c r="AK341" s="1221"/>
      <c r="AL341" s="1245"/>
      <c r="AM341" s="306">
        <f t="shared" si="337"/>
        <v>0</v>
      </c>
      <c r="AN341" s="50"/>
      <c r="AO341" s="50"/>
      <c r="AP341" s="50"/>
      <c r="AQ341" s="50"/>
      <c r="AR341" s="50"/>
      <c r="AS341" s="50"/>
      <c r="AT341" s="1221"/>
      <c r="AU341" s="1248"/>
      <c r="AV341" s="306">
        <f t="shared" si="340"/>
        <v>0</v>
      </c>
      <c r="AW341" s="50"/>
      <c r="AX341" s="50"/>
      <c r="AY341" s="50"/>
      <c r="AZ341" s="50"/>
      <c r="BA341" s="50"/>
      <c r="BB341" s="50"/>
      <c r="BC341" s="1221"/>
      <c r="BD341" s="1251"/>
      <c r="BE341" s="306">
        <f t="shared" si="343"/>
        <v>0</v>
      </c>
      <c r="BF341" s="50"/>
      <c r="BG341" s="50"/>
      <c r="BH341" s="50"/>
      <c r="BI341" s="50"/>
      <c r="BJ341" s="50"/>
      <c r="BK341" s="50"/>
      <c r="BL341" s="1221"/>
      <c r="BM341" s="1254"/>
      <c r="BN341" s="306">
        <f t="shared" si="346"/>
        <v>0</v>
      </c>
      <c r="BO341" s="50"/>
      <c r="BP341" s="50"/>
      <c r="BQ341" s="50"/>
      <c r="BR341" s="50"/>
      <c r="BS341" s="50"/>
      <c r="BT341" s="50"/>
      <c r="BU341" s="1210"/>
      <c r="BV341" s="1211"/>
      <c r="BW341" s="1211"/>
      <c r="BX341" s="1211"/>
      <c r="BY341" s="1211"/>
      <c r="BZ341" s="1211"/>
      <c r="CA341" s="1211"/>
      <c r="CB341" s="1211"/>
      <c r="CC341" s="1212"/>
    </row>
    <row r="342" spans="1:81" s="58" customFormat="1" ht="40.15" customHeight="1" thickTop="1" x14ac:dyDescent="0.25">
      <c r="A342" s="37"/>
      <c r="B342" s="1334"/>
      <c r="C342" s="1326" t="s">
        <v>121</v>
      </c>
      <c r="D342" s="1096">
        <v>2202</v>
      </c>
      <c r="E342" s="1093" t="s">
        <v>4347</v>
      </c>
      <c r="F342" s="1093"/>
      <c r="G342" s="1093"/>
      <c r="H342" s="1093"/>
      <c r="I342" s="1093"/>
      <c r="J342" s="1219">
        <v>70</v>
      </c>
      <c r="K342" s="1216" t="str">
        <f>+[2]Metas!K77</f>
        <v>Procesos de investigación científica en Instituciones de Educación Superior</v>
      </c>
      <c r="L342" s="1222"/>
      <c r="M342" s="1225">
        <f>SUM(N342:Q342)</f>
        <v>0</v>
      </c>
      <c r="N342" s="1228"/>
      <c r="O342" s="1231"/>
      <c r="P342" s="1234"/>
      <c r="Q342" s="1237"/>
      <c r="R342" s="1219">
        <f t="shared" ref="R342" si="385">+$J342</f>
        <v>70</v>
      </c>
      <c r="S342" s="233" t="s">
        <v>4371</v>
      </c>
      <c r="T342" s="240" t="s">
        <v>3834</v>
      </c>
      <c r="U342" s="240" t="s">
        <v>3839</v>
      </c>
      <c r="V342" s="240" t="s">
        <v>3843</v>
      </c>
      <c r="W342" s="233" t="s">
        <v>4372</v>
      </c>
      <c r="X342" s="307">
        <v>44683</v>
      </c>
      <c r="Y342" s="307">
        <v>44777</v>
      </c>
      <c r="Z342" s="307"/>
      <c r="AA342" s="307"/>
      <c r="AB342" s="1219">
        <f t="shared" si="379"/>
        <v>70</v>
      </c>
      <c r="AC342" s="1240">
        <f t="shared" ref="AC342" si="386">+L342</f>
        <v>0</v>
      </c>
      <c r="AD342" s="308">
        <f t="shared" si="375"/>
        <v>4300</v>
      </c>
      <c r="AE342" s="308">
        <f t="shared" si="375"/>
        <v>0</v>
      </c>
      <c r="AF342" s="308">
        <f t="shared" si="375"/>
        <v>0</v>
      </c>
      <c r="AG342" s="308">
        <f t="shared" si="375"/>
        <v>3500</v>
      </c>
      <c r="AH342" s="308">
        <f t="shared" si="375"/>
        <v>0</v>
      </c>
      <c r="AI342" s="308">
        <f t="shared" si="375"/>
        <v>800</v>
      </c>
      <c r="AJ342" s="308">
        <f t="shared" si="375"/>
        <v>0</v>
      </c>
      <c r="AK342" s="1219">
        <f t="shared" si="381"/>
        <v>70</v>
      </c>
      <c r="AL342" s="1243">
        <f>+N342</f>
        <v>0</v>
      </c>
      <c r="AM342" s="308">
        <f t="shared" si="337"/>
        <v>0</v>
      </c>
      <c r="AN342" s="48"/>
      <c r="AO342" s="48"/>
      <c r="AP342" s="48"/>
      <c r="AQ342" s="48"/>
      <c r="AR342" s="48"/>
      <c r="AS342" s="48"/>
      <c r="AT342" s="1219">
        <f t="shared" si="382"/>
        <v>70</v>
      </c>
      <c r="AU342" s="1246">
        <f>+O342</f>
        <v>0</v>
      </c>
      <c r="AV342" s="308">
        <f t="shared" si="340"/>
        <v>0</v>
      </c>
      <c r="AW342" s="48"/>
      <c r="AX342" s="48"/>
      <c r="AY342" s="48"/>
      <c r="AZ342" s="48"/>
      <c r="BA342" s="48"/>
      <c r="BB342" s="48"/>
      <c r="BC342" s="1219">
        <f t="shared" si="383"/>
        <v>70</v>
      </c>
      <c r="BD342" s="1249">
        <f>+P342</f>
        <v>0</v>
      </c>
      <c r="BE342" s="308">
        <f t="shared" si="343"/>
        <v>0</v>
      </c>
      <c r="BF342" s="48"/>
      <c r="BG342" s="48"/>
      <c r="BH342" s="48"/>
      <c r="BI342" s="48"/>
      <c r="BJ342" s="48"/>
      <c r="BK342" s="48"/>
      <c r="BL342" s="1219">
        <f t="shared" si="384"/>
        <v>70</v>
      </c>
      <c r="BM342" s="1252">
        <f>+Q342</f>
        <v>0</v>
      </c>
      <c r="BN342" s="308">
        <f t="shared" si="346"/>
        <v>4300</v>
      </c>
      <c r="BO342" s="304"/>
      <c r="BP342" s="304"/>
      <c r="BQ342" s="304">
        <v>3500</v>
      </c>
      <c r="BR342" s="304"/>
      <c r="BS342" s="304">
        <v>800</v>
      </c>
      <c r="BT342" s="304"/>
      <c r="BU342" s="1204"/>
      <c r="BV342" s="1205"/>
      <c r="BW342" s="1205"/>
      <c r="BX342" s="1205"/>
      <c r="BY342" s="1205"/>
      <c r="BZ342" s="1205"/>
      <c r="CA342" s="1205"/>
      <c r="CB342" s="1205"/>
      <c r="CC342" s="1206"/>
    </row>
    <row r="343" spans="1:81" s="58" customFormat="1" ht="40.15" customHeight="1" x14ac:dyDescent="0.25">
      <c r="A343" s="37"/>
      <c r="B343" s="1334"/>
      <c r="C343" s="1327"/>
      <c r="D343" s="1097"/>
      <c r="E343" s="1094"/>
      <c r="F343" s="1094"/>
      <c r="G343" s="1094"/>
      <c r="H343" s="1094"/>
      <c r="I343" s="1094"/>
      <c r="J343" s="1220"/>
      <c r="K343" s="1217"/>
      <c r="L343" s="1223"/>
      <c r="M343" s="1226"/>
      <c r="N343" s="1229"/>
      <c r="O343" s="1232"/>
      <c r="P343" s="1235"/>
      <c r="Q343" s="1238"/>
      <c r="R343" s="1220"/>
      <c r="S343" s="41" t="s">
        <v>4373</v>
      </c>
      <c r="T343" s="241" t="s">
        <v>3834</v>
      </c>
      <c r="U343" s="241" t="s">
        <v>3839</v>
      </c>
      <c r="V343" s="241" t="s">
        <v>3843</v>
      </c>
      <c r="W343" s="41" t="s">
        <v>4374</v>
      </c>
      <c r="X343" s="34">
        <v>44594</v>
      </c>
      <c r="Y343" s="34">
        <v>44777</v>
      </c>
      <c r="Z343" s="34"/>
      <c r="AA343" s="34"/>
      <c r="AB343" s="1220"/>
      <c r="AC343" s="1241"/>
      <c r="AD343" s="303">
        <f t="shared" si="375"/>
        <v>0</v>
      </c>
      <c r="AE343" s="303">
        <f t="shared" si="375"/>
        <v>0</v>
      </c>
      <c r="AF343" s="303">
        <f t="shared" si="375"/>
        <v>0</v>
      </c>
      <c r="AG343" s="303">
        <f t="shared" si="375"/>
        <v>0</v>
      </c>
      <c r="AH343" s="303">
        <f t="shared" si="375"/>
        <v>0</v>
      </c>
      <c r="AI343" s="303">
        <f t="shared" si="375"/>
        <v>0</v>
      </c>
      <c r="AJ343" s="303">
        <f t="shared" si="375"/>
        <v>0</v>
      </c>
      <c r="AK343" s="1220"/>
      <c r="AL343" s="1244"/>
      <c r="AM343" s="303">
        <f t="shared" si="337"/>
        <v>0</v>
      </c>
      <c r="AN343" s="311"/>
      <c r="AO343" s="311"/>
      <c r="AP343" s="311"/>
      <c r="AQ343" s="311"/>
      <c r="AR343" s="311"/>
      <c r="AS343" s="311"/>
      <c r="AT343" s="1220"/>
      <c r="AU343" s="1247"/>
      <c r="AV343" s="303">
        <f t="shared" si="340"/>
        <v>0</v>
      </c>
      <c r="AW343" s="311"/>
      <c r="AX343" s="311"/>
      <c r="AY343" s="311"/>
      <c r="AZ343" s="311"/>
      <c r="BA343" s="311"/>
      <c r="BB343" s="311"/>
      <c r="BC343" s="1220"/>
      <c r="BD343" s="1250"/>
      <c r="BE343" s="303">
        <f t="shared" si="343"/>
        <v>0</v>
      </c>
      <c r="BF343" s="311"/>
      <c r="BG343" s="311"/>
      <c r="BH343" s="311"/>
      <c r="BI343" s="311"/>
      <c r="BJ343" s="311"/>
      <c r="BK343" s="311"/>
      <c r="BL343" s="1220"/>
      <c r="BM343" s="1253"/>
      <c r="BN343" s="303">
        <f t="shared" si="346"/>
        <v>0</v>
      </c>
      <c r="BO343" s="311"/>
      <c r="BP343" s="311"/>
      <c r="BQ343" s="311"/>
      <c r="BR343" s="311"/>
      <c r="BS343" s="311"/>
      <c r="BT343" s="311"/>
      <c r="BU343" s="1207"/>
      <c r="BV343" s="1208"/>
      <c r="BW343" s="1208"/>
      <c r="BX343" s="1208"/>
      <c r="BY343" s="1208"/>
      <c r="BZ343" s="1208"/>
      <c r="CA343" s="1208"/>
      <c r="CB343" s="1208"/>
      <c r="CC343" s="1209"/>
    </row>
    <row r="344" spans="1:81" s="58" customFormat="1" ht="40.15" customHeight="1" x14ac:dyDescent="0.25">
      <c r="A344" s="37"/>
      <c r="B344" s="1334"/>
      <c r="C344" s="1327"/>
      <c r="D344" s="1097"/>
      <c r="E344" s="1094"/>
      <c r="F344" s="1094"/>
      <c r="G344" s="1094"/>
      <c r="H344" s="1094"/>
      <c r="I344" s="1094"/>
      <c r="J344" s="1220"/>
      <c r="K344" s="1217"/>
      <c r="L344" s="1223"/>
      <c r="M344" s="1226"/>
      <c r="N344" s="1229"/>
      <c r="O344" s="1232"/>
      <c r="P344" s="1235"/>
      <c r="Q344" s="1238"/>
      <c r="R344" s="1220"/>
      <c r="S344" s="41" t="s">
        <v>4074</v>
      </c>
      <c r="T344" s="241" t="s">
        <v>3834</v>
      </c>
      <c r="U344" s="241" t="s">
        <v>3839</v>
      </c>
      <c r="V344" s="241" t="s">
        <v>3843</v>
      </c>
      <c r="W344" s="41" t="s">
        <v>4356</v>
      </c>
      <c r="X344" s="34">
        <v>44594</v>
      </c>
      <c r="Y344" s="34">
        <v>44777</v>
      </c>
      <c r="Z344" s="34"/>
      <c r="AA344" s="34"/>
      <c r="AB344" s="1220"/>
      <c r="AC344" s="1241"/>
      <c r="AD344" s="303">
        <f t="shared" si="375"/>
        <v>0</v>
      </c>
      <c r="AE344" s="303">
        <f t="shared" si="375"/>
        <v>0</v>
      </c>
      <c r="AF344" s="303">
        <f t="shared" si="375"/>
        <v>0</v>
      </c>
      <c r="AG344" s="303">
        <f t="shared" si="375"/>
        <v>0</v>
      </c>
      <c r="AH344" s="303">
        <f t="shared" si="375"/>
        <v>0</v>
      </c>
      <c r="AI344" s="303">
        <f t="shared" si="375"/>
        <v>0</v>
      </c>
      <c r="AJ344" s="303">
        <f t="shared" si="375"/>
        <v>0</v>
      </c>
      <c r="AK344" s="1220"/>
      <c r="AL344" s="1244"/>
      <c r="AM344" s="303">
        <f t="shared" si="337"/>
        <v>0</v>
      </c>
      <c r="AN344" s="311"/>
      <c r="AO344" s="311"/>
      <c r="AP344" s="311"/>
      <c r="AQ344" s="311"/>
      <c r="AR344" s="311"/>
      <c r="AS344" s="311"/>
      <c r="AT344" s="1220"/>
      <c r="AU344" s="1247"/>
      <c r="AV344" s="303">
        <f t="shared" si="340"/>
        <v>0</v>
      </c>
      <c r="AW344" s="311"/>
      <c r="AX344" s="311"/>
      <c r="AY344" s="311"/>
      <c r="AZ344" s="311"/>
      <c r="BA344" s="311"/>
      <c r="BB344" s="311"/>
      <c r="BC344" s="1220"/>
      <c r="BD344" s="1250"/>
      <c r="BE344" s="303">
        <f t="shared" si="343"/>
        <v>0</v>
      </c>
      <c r="BF344" s="311"/>
      <c r="BG344" s="311"/>
      <c r="BH344" s="311"/>
      <c r="BI344" s="311"/>
      <c r="BJ344" s="311"/>
      <c r="BK344" s="311"/>
      <c r="BL344" s="1220"/>
      <c r="BM344" s="1253"/>
      <c r="BN344" s="303">
        <f t="shared" si="346"/>
        <v>0</v>
      </c>
      <c r="BO344" s="311"/>
      <c r="BP344" s="311"/>
      <c r="BQ344" s="311"/>
      <c r="BR344" s="311"/>
      <c r="BS344" s="311"/>
      <c r="BT344" s="311"/>
      <c r="BU344" s="1207"/>
      <c r="BV344" s="1208"/>
      <c r="BW344" s="1208"/>
      <c r="BX344" s="1208"/>
      <c r="BY344" s="1208"/>
      <c r="BZ344" s="1208"/>
      <c r="CA344" s="1208"/>
      <c r="CB344" s="1208"/>
      <c r="CC344" s="1209"/>
    </row>
    <row r="345" spans="1:81" s="58" customFormat="1" ht="40.15" customHeight="1" thickBot="1" x14ac:dyDescent="0.3">
      <c r="A345" s="37"/>
      <c r="B345" s="1334"/>
      <c r="C345" s="1327"/>
      <c r="D345" s="1098"/>
      <c r="E345" s="1095"/>
      <c r="F345" s="1095"/>
      <c r="G345" s="1095"/>
      <c r="H345" s="1095"/>
      <c r="I345" s="1095"/>
      <c r="J345" s="1221"/>
      <c r="K345" s="1218"/>
      <c r="L345" s="1224"/>
      <c r="M345" s="1227"/>
      <c r="N345" s="1230"/>
      <c r="O345" s="1233"/>
      <c r="P345" s="1236"/>
      <c r="Q345" s="1239"/>
      <c r="R345" s="1221"/>
      <c r="S345" s="234" t="s">
        <v>4375</v>
      </c>
      <c r="T345" s="242" t="s">
        <v>3834</v>
      </c>
      <c r="U345" s="242" t="s">
        <v>3839</v>
      </c>
      <c r="V345" s="242" t="s">
        <v>3843</v>
      </c>
      <c r="W345" s="234" t="s">
        <v>4358</v>
      </c>
      <c r="X345" s="305">
        <v>44594</v>
      </c>
      <c r="Y345" s="305">
        <v>44925</v>
      </c>
      <c r="Z345" s="305"/>
      <c r="AA345" s="305"/>
      <c r="AB345" s="1221"/>
      <c r="AC345" s="1242"/>
      <c r="AD345" s="306">
        <f t="shared" si="375"/>
        <v>0</v>
      </c>
      <c r="AE345" s="306">
        <f t="shared" si="375"/>
        <v>0</v>
      </c>
      <c r="AF345" s="306">
        <f t="shared" si="375"/>
        <v>0</v>
      </c>
      <c r="AG345" s="306">
        <f t="shared" si="375"/>
        <v>0</v>
      </c>
      <c r="AH345" s="306">
        <f t="shared" si="375"/>
        <v>0</v>
      </c>
      <c r="AI345" s="306">
        <f t="shared" si="375"/>
        <v>0</v>
      </c>
      <c r="AJ345" s="306">
        <f t="shared" si="375"/>
        <v>0</v>
      </c>
      <c r="AK345" s="1221"/>
      <c r="AL345" s="1245"/>
      <c r="AM345" s="306">
        <f t="shared" si="337"/>
        <v>0</v>
      </c>
      <c r="AN345" s="50"/>
      <c r="AO345" s="50"/>
      <c r="AP345" s="50"/>
      <c r="AQ345" s="50"/>
      <c r="AR345" s="50"/>
      <c r="AS345" s="50"/>
      <c r="AT345" s="1221"/>
      <c r="AU345" s="1248"/>
      <c r="AV345" s="306">
        <f t="shared" si="340"/>
        <v>0</v>
      </c>
      <c r="AW345" s="50"/>
      <c r="AX345" s="50"/>
      <c r="AY345" s="50"/>
      <c r="AZ345" s="50"/>
      <c r="BA345" s="50"/>
      <c r="BB345" s="50"/>
      <c r="BC345" s="1221"/>
      <c r="BD345" s="1251"/>
      <c r="BE345" s="306">
        <f t="shared" si="343"/>
        <v>0</v>
      </c>
      <c r="BF345" s="50"/>
      <c r="BG345" s="50"/>
      <c r="BH345" s="50"/>
      <c r="BI345" s="50"/>
      <c r="BJ345" s="50"/>
      <c r="BK345" s="50"/>
      <c r="BL345" s="1221"/>
      <c r="BM345" s="1254"/>
      <c r="BN345" s="306">
        <f t="shared" si="346"/>
        <v>0</v>
      </c>
      <c r="BO345" s="50"/>
      <c r="BP345" s="50"/>
      <c r="BQ345" s="50"/>
      <c r="BR345" s="50"/>
      <c r="BS345" s="50"/>
      <c r="BT345" s="50"/>
      <c r="BU345" s="1210"/>
      <c r="BV345" s="1211"/>
      <c r="BW345" s="1211"/>
      <c r="BX345" s="1211"/>
      <c r="BY345" s="1211"/>
      <c r="BZ345" s="1211"/>
      <c r="CA345" s="1211"/>
      <c r="CB345" s="1211"/>
      <c r="CC345" s="1212"/>
    </row>
    <row r="346" spans="1:81" s="58" customFormat="1" ht="40.15" customHeight="1" thickTop="1" x14ac:dyDescent="0.25">
      <c r="A346" s="37"/>
      <c r="B346" s="1334"/>
      <c r="C346" s="1327"/>
      <c r="D346" s="1096">
        <v>2202</v>
      </c>
      <c r="E346" s="1093" t="s">
        <v>4347</v>
      </c>
      <c r="F346" s="1093"/>
      <c r="G346" s="1093"/>
      <c r="H346" s="1093"/>
      <c r="I346" s="1093"/>
      <c r="J346" s="1219">
        <v>71</v>
      </c>
      <c r="K346" s="1216" t="str">
        <f>+[2]Metas!K78</f>
        <v>Procesos de investigación científica en la ruralidad en articulación con las instituciones técnicas y tecnológicas</v>
      </c>
      <c r="L346" s="1222"/>
      <c r="M346" s="1225">
        <f>SUM(N346:Q346)</f>
        <v>0</v>
      </c>
      <c r="N346" s="1228"/>
      <c r="O346" s="1231"/>
      <c r="P346" s="1234"/>
      <c r="Q346" s="1237"/>
      <c r="R346" s="1219">
        <f t="shared" ref="R346" si="387">+$J346</f>
        <v>71</v>
      </c>
      <c r="S346" s="233"/>
      <c r="T346" s="240"/>
      <c r="U346" s="240"/>
      <c r="V346" s="240"/>
      <c r="W346" s="233"/>
      <c r="X346" s="307"/>
      <c r="Y346" s="307"/>
      <c r="Z346" s="307"/>
      <c r="AA346" s="307"/>
      <c r="AB346" s="1219">
        <f t="shared" si="379"/>
        <v>71</v>
      </c>
      <c r="AC346" s="1240">
        <f t="shared" ref="AC346" si="388">+L346</f>
        <v>0</v>
      </c>
      <c r="AD346" s="308">
        <f t="shared" si="375"/>
        <v>4000</v>
      </c>
      <c r="AE346" s="308">
        <f t="shared" si="375"/>
        <v>0</v>
      </c>
      <c r="AF346" s="308">
        <f t="shared" si="375"/>
        <v>0</v>
      </c>
      <c r="AG346" s="308">
        <f t="shared" si="375"/>
        <v>3200</v>
      </c>
      <c r="AH346" s="308">
        <f t="shared" si="375"/>
        <v>0</v>
      </c>
      <c r="AI346" s="308">
        <f t="shared" si="375"/>
        <v>800</v>
      </c>
      <c r="AJ346" s="308">
        <f t="shared" si="375"/>
        <v>0</v>
      </c>
      <c r="AK346" s="1219">
        <f t="shared" si="381"/>
        <v>71</v>
      </c>
      <c r="AL346" s="1243">
        <f>+N346</f>
        <v>0</v>
      </c>
      <c r="AM346" s="308">
        <f t="shared" si="337"/>
        <v>0</v>
      </c>
      <c r="AN346" s="48"/>
      <c r="AO346" s="48"/>
      <c r="AP346" s="48"/>
      <c r="AQ346" s="48"/>
      <c r="AR346" s="48"/>
      <c r="AS346" s="48"/>
      <c r="AT346" s="1219">
        <f t="shared" si="382"/>
        <v>71</v>
      </c>
      <c r="AU346" s="1246">
        <f>+O346</f>
        <v>0</v>
      </c>
      <c r="AV346" s="308">
        <f t="shared" si="340"/>
        <v>0</v>
      </c>
      <c r="AW346" s="48"/>
      <c r="AX346" s="48"/>
      <c r="AY346" s="48"/>
      <c r="AZ346" s="48"/>
      <c r="BA346" s="48"/>
      <c r="BB346" s="48"/>
      <c r="BC346" s="1219">
        <f t="shared" si="383"/>
        <v>71</v>
      </c>
      <c r="BD346" s="1249">
        <f>+P346</f>
        <v>0</v>
      </c>
      <c r="BE346" s="308">
        <f t="shared" si="343"/>
        <v>0</v>
      </c>
      <c r="BF346" s="48"/>
      <c r="BG346" s="48"/>
      <c r="BH346" s="48"/>
      <c r="BI346" s="48"/>
      <c r="BJ346" s="48"/>
      <c r="BK346" s="48"/>
      <c r="BL346" s="1219">
        <f t="shared" si="384"/>
        <v>71</v>
      </c>
      <c r="BM346" s="1252">
        <f>+Q346</f>
        <v>0</v>
      </c>
      <c r="BN346" s="308">
        <f t="shared" si="346"/>
        <v>4000</v>
      </c>
      <c r="BO346" s="304"/>
      <c r="BP346" s="304"/>
      <c r="BQ346" s="304">
        <v>3200</v>
      </c>
      <c r="BR346" s="304"/>
      <c r="BS346" s="304">
        <v>800</v>
      </c>
      <c r="BT346" s="304"/>
      <c r="BU346" s="1204"/>
      <c r="BV346" s="1205"/>
      <c r="BW346" s="1205"/>
      <c r="BX346" s="1205"/>
      <c r="BY346" s="1205"/>
      <c r="BZ346" s="1205"/>
      <c r="CA346" s="1205"/>
      <c r="CB346" s="1205"/>
      <c r="CC346" s="1206"/>
    </row>
    <row r="347" spans="1:81" s="58" customFormat="1" ht="40.15" customHeight="1" x14ac:dyDescent="0.25">
      <c r="A347" s="37"/>
      <c r="B347" s="1334"/>
      <c r="C347" s="1327"/>
      <c r="D347" s="1097"/>
      <c r="E347" s="1094"/>
      <c r="F347" s="1094"/>
      <c r="G347" s="1094"/>
      <c r="H347" s="1094"/>
      <c r="I347" s="1094"/>
      <c r="J347" s="1220"/>
      <c r="K347" s="1217"/>
      <c r="L347" s="1223"/>
      <c r="M347" s="1226"/>
      <c r="N347" s="1229"/>
      <c r="O347" s="1232"/>
      <c r="P347" s="1235"/>
      <c r="Q347" s="1238"/>
      <c r="R347" s="1220"/>
      <c r="S347" s="41"/>
      <c r="T347" s="241"/>
      <c r="U347" s="241"/>
      <c r="V347" s="241"/>
      <c r="W347" s="41"/>
      <c r="X347" s="34"/>
      <c r="Y347" s="34"/>
      <c r="Z347" s="34"/>
      <c r="AA347" s="34"/>
      <c r="AB347" s="1220"/>
      <c r="AC347" s="1241"/>
      <c r="AD347" s="303">
        <f t="shared" si="375"/>
        <v>0</v>
      </c>
      <c r="AE347" s="303">
        <f t="shared" si="375"/>
        <v>0</v>
      </c>
      <c r="AF347" s="303">
        <f t="shared" si="375"/>
        <v>0</v>
      </c>
      <c r="AG347" s="303">
        <f t="shared" si="375"/>
        <v>0</v>
      </c>
      <c r="AH347" s="303">
        <f t="shared" si="375"/>
        <v>0</v>
      </c>
      <c r="AI347" s="303">
        <f t="shared" si="375"/>
        <v>0</v>
      </c>
      <c r="AJ347" s="303">
        <f t="shared" si="375"/>
        <v>0</v>
      </c>
      <c r="AK347" s="1220"/>
      <c r="AL347" s="1244"/>
      <c r="AM347" s="303">
        <f t="shared" si="337"/>
        <v>0</v>
      </c>
      <c r="AN347" s="311"/>
      <c r="AO347" s="311"/>
      <c r="AP347" s="311"/>
      <c r="AQ347" s="311"/>
      <c r="AR347" s="311"/>
      <c r="AS347" s="311"/>
      <c r="AT347" s="1220"/>
      <c r="AU347" s="1247"/>
      <c r="AV347" s="303">
        <f t="shared" si="340"/>
        <v>0</v>
      </c>
      <c r="AW347" s="311"/>
      <c r="AX347" s="311"/>
      <c r="AY347" s="311"/>
      <c r="AZ347" s="311"/>
      <c r="BA347" s="311"/>
      <c r="BB347" s="311"/>
      <c r="BC347" s="1220"/>
      <c r="BD347" s="1250"/>
      <c r="BE347" s="303">
        <f t="shared" si="343"/>
        <v>0</v>
      </c>
      <c r="BF347" s="311"/>
      <c r="BG347" s="311"/>
      <c r="BH347" s="311"/>
      <c r="BI347" s="311"/>
      <c r="BJ347" s="311"/>
      <c r="BK347" s="311"/>
      <c r="BL347" s="1220"/>
      <c r="BM347" s="1253"/>
      <c r="BN347" s="303">
        <f t="shared" si="346"/>
        <v>0</v>
      </c>
      <c r="BO347" s="311"/>
      <c r="BP347" s="311"/>
      <c r="BQ347" s="311"/>
      <c r="BR347" s="311"/>
      <c r="BS347" s="311"/>
      <c r="BT347" s="311"/>
      <c r="BU347" s="1207"/>
      <c r="BV347" s="1208"/>
      <c r="BW347" s="1208"/>
      <c r="BX347" s="1208"/>
      <c r="BY347" s="1208"/>
      <c r="BZ347" s="1208"/>
      <c r="CA347" s="1208"/>
      <c r="CB347" s="1208"/>
      <c r="CC347" s="1209"/>
    </row>
    <row r="348" spans="1:81" s="58" customFormat="1" ht="40.15" customHeight="1" x14ac:dyDescent="0.25">
      <c r="A348" s="37"/>
      <c r="B348" s="1334"/>
      <c r="C348" s="1327"/>
      <c r="D348" s="1097"/>
      <c r="E348" s="1094"/>
      <c r="F348" s="1094"/>
      <c r="G348" s="1094"/>
      <c r="H348" s="1094"/>
      <c r="I348" s="1094"/>
      <c r="J348" s="1220"/>
      <c r="K348" s="1217"/>
      <c r="L348" s="1223"/>
      <c r="M348" s="1226"/>
      <c r="N348" s="1229"/>
      <c r="O348" s="1232"/>
      <c r="P348" s="1235"/>
      <c r="Q348" s="1238"/>
      <c r="R348" s="1220"/>
      <c r="S348" s="41"/>
      <c r="T348" s="241"/>
      <c r="U348" s="241"/>
      <c r="V348" s="241"/>
      <c r="W348" s="41"/>
      <c r="X348" s="34"/>
      <c r="Y348" s="34"/>
      <c r="Z348" s="34"/>
      <c r="AA348" s="34"/>
      <c r="AB348" s="1220"/>
      <c r="AC348" s="1241"/>
      <c r="AD348" s="303">
        <f t="shared" si="375"/>
        <v>0</v>
      </c>
      <c r="AE348" s="303">
        <f t="shared" si="375"/>
        <v>0</v>
      </c>
      <c r="AF348" s="303">
        <f t="shared" si="375"/>
        <v>0</v>
      </c>
      <c r="AG348" s="303">
        <f t="shared" si="375"/>
        <v>0</v>
      </c>
      <c r="AH348" s="303">
        <f t="shared" si="375"/>
        <v>0</v>
      </c>
      <c r="AI348" s="303">
        <f t="shared" si="375"/>
        <v>0</v>
      </c>
      <c r="AJ348" s="303">
        <f t="shared" si="375"/>
        <v>0</v>
      </c>
      <c r="AK348" s="1220"/>
      <c r="AL348" s="1244"/>
      <c r="AM348" s="303">
        <f t="shared" si="337"/>
        <v>0</v>
      </c>
      <c r="AN348" s="311"/>
      <c r="AO348" s="311"/>
      <c r="AP348" s="311"/>
      <c r="AQ348" s="311"/>
      <c r="AR348" s="311"/>
      <c r="AS348" s="311"/>
      <c r="AT348" s="1220"/>
      <c r="AU348" s="1247"/>
      <c r="AV348" s="303">
        <f t="shared" si="340"/>
        <v>0</v>
      </c>
      <c r="AW348" s="311"/>
      <c r="AX348" s="311"/>
      <c r="AY348" s="311"/>
      <c r="AZ348" s="311"/>
      <c r="BA348" s="311"/>
      <c r="BB348" s="311"/>
      <c r="BC348" s="1220"/>
      <c r="BD348" s="1250"/>
      <c r="BE348" s="303">
        <f t="shared" si="343"/>
        <v>0</v>
      </c>
      <c r="BF348" s="311"/>
      <c r="BG348" s="311"/>
      <c r="BH348" s="311"/>
      <c r="BI348" s="311"/>
      <c r="BJ348" s="311"/>
      <c r="BK348" s="311"/>
      <c r="BL348" s="1220"/>
      <c r="BM348" s="1253"/>
      <c r="BN348" s="303">
        <f t="shared" si="346"/>
        <v>0</v>
      </c>
      <c r="BO348" s="311"/>
      <c r="BP348" s="311"/>
      <c r="BQ348" s="311"/>
      <c r="BR348" s="311"/>
      <c r="BS348" s="311"/>
      <c r="BT348" s="311"/>
      <c r="BU348" s="1207"/>
      <c r="BV348" s="1208"/>
      <c r="BW348" s="1208"/>
      <c r="BX348" s="1208"/>
      <c r="BY348" s="1208"/>
      <c r="BZ348" s="1208"/>
      <c r="CA348" s="1208"/>
      <c r="CB348" s="1208"/>
      <c r="CC348" s="1209"/>
    </row>
    <row r="349" spans="1:81" s="58" customFormat="1" ht="40.15" customHeight="1" thickBot="1" x14ac:dyDescent="0.3">
      <c r="A349" s="37"/>
      <c r="B349" s="1334"/>
      <c r="C349" s="1327"/>
      <c r="D349" s="1098"/>
      <c r="E349" s="1095"/>
      <c r="F349" s="1095"/>
      <c r="G349" s="1095"/>
      <c r="H349" s="1095"/>
      <c r="I349" s="1095"/>
      <c r="J349" s="1221"/>
      <c r="K349" s="1218"/>
      <c r="L349" s="1224"/>
      <c r="M349" s="1227"/>
      <c r="N349" s="1230"/>
      <c r="O349" s="1233"/>
      <c r="P349" s="1236"/>
      <c r="Q349" s="1239"/>
      <c r="R349" s="1221"/>
      <c r="S349" s="234"/>
      <c r="T349" s="242"/>
      <c r="U349" s="242"/>
      <c r="V349" s="242"/>
      <c r="W349" s="234"/>
      <c r="X349" s="305"/>
      <c r="Y349" s="305"/>
      <c r="Z349" s="305"/>
      <c r="AA349" s="305"/>
      <c r="AB349" s="1221"/>
      <c r="AC349" s="1242"/>
      <c r="AD349" s="306">
        <f t="shared" si="375"/>
        <v>0</v>
      </c>
      <c r="AE349" s="306">
        <f t="shared" si="375"/>
        <v>0</v>
      </c>
      <c r="AF349" s="306">
        <f t="shared" si="375"/>
        <v>0</v>
      </c>
      <c r="AG349" s="306">
        <f t="shared" si="375"/>
        <v>0</v>
      </c>
      <c r="AH349" s="306">
        <f t="shared" si="375"/>
        <v>0</v>
      </c>
      <c r="AI349" s="306">
        <f t="shared" si="375"/>
        <v>0</v>
      </c>
      <c r="AJ349" s="306">
        <f t="shared" si="375"/>
        <v>0</v>
      </c>
      <c r="AK349" s="1221"/>
      <c r="AL349" s="1245"/>
      <c r="AM349" s="306">
        <f t="shared" si="337"/>
        <v>0</v>
      </c>
      <c r="AN349" s="50"/>
      <c r="AO349" s="50"/>
      <c r="AP349" s="50"/>
      <c r="AQ349" s="50"/>
      <c r="AR349" s="50"/>
      <c r="AS349" s="50"/>
      <c r="AT349" s="1221"/>
      <c r="AU349" s="1248"/>
      <c r="AV349" s="306">
        <f t="shared" si="340"/>
        <v>0</v>
      </c>
      <c r="AW349" s="50"/>
      <c r="AX349" s="50"/>
      <c r="AY349" s="50"/>
      <c r="AZ349" s="50"/>
      <c r="BA349" s="50"/>
      <c r="BB349" s="50"/>
      <c r="BC349" s="1221"/>
      <c r="BD349" s="1251"/>
      <c r="BE349" s="306">
        <f t="shared" si="343"/>
        <v>0</v>
      </c>
      <c r="BF349" s="50"/>
      <c r="BG349" s="50"/>
      <c r="BH349" s="50"/>
      <c r="BI349" s="50"/>
      <c r="BJ349" s="50"/>
      <c r="BK349" s="50"/>
      <c r="BL349" s="1221"/>
      <c r="BM349" s="1254"/>
      <c r="BN349" s="306">
        <f t="shared" si="346"/>
        <v>0</v>
      </c>
      <c r="BO349" s="50"/>
      <c r="BP349" s="50"/>
      <c r="BQ349" s="50"/>
      <c r="BR349" s="50"/>
      <c r="BS349" s="50"/>
      <c r="BT349" s="50"/>
      <c r="BU349" s="1210"/>
      <c r="BV349" s="1211"/>
      <c r="BW349" s="1211"/>
      <c r="BX349" s="1211"/>
      <c r="BY349" s="1211"/>
      <c r="BZ349" s="1211"/>
      <c r="CA349" s="1211"/>
      <c r="CB349" s="1211"/>
      <c r="CC349" s="1212"/>
    </row>
    <row r="350" spans="1:81" s="58" customFormat="1" ht="40.15" customHeight="1" thickTop="1" x14ac:dyDescent="0.25">
      <c r="A350" s="37"/>
      <c r="B350" s="1334"/>
      <c r="C350" s="1327"/>
      <c r="D350" s="1096">
        <v>2202</v>
      </c>
      <c r="E350" s="1093" t="s">
        <v>4347</v>
      </c>
      <c r="F350" s="1093"/>
      <c r="G350" s="1093"/>
      <c r="H350" s="1093"/>
      <c r="I350" s="1093"/>
      <c r="J350" s="1219">
        <v>72</v>
      </c>
      <c r="K350" s="1216" t="str">
        <f>+[2]Metas!K79</f>
        <v>% de instituciones de educación superior acompañadas por el Departamento para optar a acreditación de calidad</v>
      </c>
      <c r="L350" s="1222"/>
      <c r="M350" s="1225">
        <f>SUM(N350:Q350)</f>
        <v>0</v>
      </c>
      <c r="N350" s="1228"/>
      <c r="O350" s="1231"/>
      <c r="P350" s="1234"/>
      <c r="Q350" s="1237"/>
      <c r="R350" s="1219">
        <f t="shared" ref="R350" si="389">+$J350</f>
        <v>72</v>
      </c>
      <c r="S350" s="233" t="s">
        <v>4376</v>
      </c>
      <c r="T350" s="240" t="s">
        <v>3834</v>
      </c>
      <c r="U350" s="240" t="s">
        <v>3839</v>
      </c>
      <c r="V350" s="240" t="s">
        <v>3843</v>
      </c>
      <c r="W350" s="233" t="s">
        <v>4377</v>
      </c>
      <c r="X350" s="307">
        <v>44805</v>
      </c>
      <c r="Y350" s="307">
        <v>44895</v>
      </c>
      <c r="Z350" s="307"/>
      <c r="AA350" s="307"/>
      <c r="AB350" s="1219">
        <f t="shared" si="379"/>
        <v>72</v>
      </c>
      <c r="AC350" s="1240">
        <f t="shared" ref="AC350" si="390">+L350</f>
        <v>0</v>
      </c>
      <c r="AD350" s="308">
        <f t="shared" si="375"/>
        <v>140</v>
      </c>
      <c r="AE350" s="308">
        <f t="shared" si="375"/>
        <v>140</v>
      </c>
      <c r="AF350" s="308">
        <f t="shared" si="375"/>
        <v>0</v>
      </c>
      <c r="AG350" s="308">
        <f t="shared" si="375"/>
        <v>0</v>
      </c>
      <c r="AH350" s="308">
        <f t="shared" si="375"/>
        <v>0</v>
      </c>
      <c r="AI350" s="308">
        <f t="shared" si="375"/>
        <v>0</v>
      </c>
      <c r="AJ350" s="308">
        <f t="shared" si="375"/>
        <v>0</v>
      </c>
      <c r="AK350" s="1219">
        <f t="shared" si="381"/>
        <v>72</v>
      </c>
      <c r="AL350" s="1243">
        <f>+N350</f>
        <v>0</v>
      </c>
      <c r="AM350" s="308">
        <f t="shared" si="337"/>
        <v>0</v>
      </c>
      <c r="AN350" s="48"/>
      <c r="AO350" s="48"/>
      <c r="AP350" s="48"/>
      <c r="AQ350" s="48"/>
      <c r="AR350" s="48"/>
      <c r="AS350" s="48"/>
      <c r="AT350" s="1219">
        <f t="shared" si="382"/>
        <v>72</v>
      </c>
      <c r="AU350" s="1246">
        <f>+O350</f>
        <v>0</v>
      </c>
      <c r="AV350" s="308">
        <f t="shared" si="340"/>
        <v>0</v>
      </c>
      <c r="AW350" s="48"/>
      <c r="AX350" s="48"/>
      <c r="AY350" s="48"/>
      <c r="AZ350" s="48"/>
      <c r="BA350" s="48"/>
      <c r="BB350" s="48"/>
      <c r="BC350" s="1219">
        <f t="shared" si="383"/>
        <v>72</v>
      </c>
      <c r="BD350" s="1249">
        <f>+P350</f>
        <v>0</v>
      </c>
      <c r="BE350" s="308">
        <f t="shared" si="343"/>
        <v>0</v>
      </c>
      <c r="BF350" s="48"/>
      <c r="BG350" s="48"/>
      <c r="BH350" s="48"/>
      <c r="BI350" s="48"/>
      <c r="BJ350" s="48"/>
      <c r="BK350" s="48"/>
      <c r="BL350" s="1219">
        <f t="shared" si="384"/>
        <v>72</v>
      </c>
      <c r="BM350" s="1252">
        <f>+Q350</f>
        <v>0</v>
      </c>
      <c r="BN350" s="308">
        <f t="shared" si="346"/>
        <v>140</v>
      </c>
      <c r="BO350" s="48">
        <v>140</v>
      </c>
      <c r="BP350" s="48"/>
      <c r="BQ350" s="48"/>
      <c r="BR350" s="48"/>
      <c r="BS350" s="48"/>
      <c r="BT350" s="48"/>
      <c r="BU350" s="1204"/>
      <c r="BV350" s="1205"/>
      <c r="BW350" s="1205"/>
      <c r="BX350" s="1205"/>
      <c r="BY350" s="1205"/>
      <c r="BZ350" s="1205"/>
      <c r="CA350" s="1205"/>
      <c r="CB350" s="1205"/>
      <c r="CC350" s="1206"/>
    </row>
    <row r="351" spans="1:81" s="58" customFormat="1" ht="40.15" customHeight="1" x14ac:dyDescent="0.25">
      <c r="A351" s="37"/>
      <c r="B351" s="1334"/>
      <c r="C351" s="1327"/>
      <c r="D351" s="1097"/>
      <c r="E351" s="1094"/>
      <c r="F351" s="1094"/>
      <c r="G351" s="1094"/>
      <c r="H351" s="1094"/>
      <c r="I351" s="1094"/>
      <c r="J351" s="1220"/>
      <c r="K351" s="1217"/>
      <c r="L351" s="1223"/>
      <c r="M351" s="1226"/>
      <c r="N351" s="1229"/>
      <c r="O351" s="1232"/>
      <c r="P351" s="1235"/>
      <c r="Q351" s="1238"/>
      <c r="R351" s="1220"/>
      <c r="S351" s="41" t="s">
        <v>4378</v>
      </c>
      <c r="T351" s="241" t="s">
        <v>3834</v>
      </c>
      <c r="U351" s="241" t="s">
        <v>3839</v>
      </c>
      <c r="V351" s="241" t="s">
        <v>3843</v>
      </c>
      <c r="W351" s="41" t="s">
        <v>4379</v>
      </c>
      <c r="X351" s="34">
        <v>44896</v>
      </c>
      <c r="Y351" s="34">
        <v>44925</v>
      </c>
      <c r="Z351" s="34"/>
      <c r="AA351" s="34"/>
      <c r="AB351" s="1220"/>
      <c r="AC351" s="1241"/>
      <c r="AD351" s="303">
        <f t="shared" si="375"/>
        <v>0</v>
      </c>
      <c r="AE351" s="303">
        <f t="shared" si="375"/>
        <v>0</v>
      </c>
      <c r="AF351" s="303">
        <f t="shared" si="375"/>
        <v>0</v>
      </c>
      <c r="AG351" s="303">
        <f t="shared" si="375"/>
        <v>0</v>
      </c>
      <c r="AH351" s="303">
        <f t="shared" si="375"/>
        <v>0</v>
      </c>
      <c r="AI351" s="303">
        <f t="shared" si="375"/>
        <v>0</v>
      </c>
      <c r="AJ351" s="303">
        <f t="shared" si="375"/>
        <v>0</v>
      </c>
      <c r="AK351" s="1220"/>
      <c r="AL351" s="1244"/>
      <c r="AM351" s="303">
        <f t="shared" si="337"/>
        <v>0</v>
      </c>
      <c r="AN351" s="311"/>
      <c r="AO351" s="311"/>
      <c r="AP351" s="311"/>
      <c r="AQ351" s="311"/>
      <c r="AR351" s="311"/>
      <c r="AS351" s="311"/>
      <c r="AT351" s="1220"/>
      <c r="AU351" s="1247"/>
      <c r="AV351" s="303">
        <f t="shared" si="340"/>
        <v>0</v>
      </c>
      <c r="AW351" s="311"/>
      <c r="AX351" s="311"/>
      <c r="AY351" s="311"/>
      <c r="AZ351" s="311"/>
      <c r="BA351" s="311"/>
      <c r="BB351" s="311"/>
      <c r="BC351" s="1220"/>
      <c r="BD351" s="1250"/>
      <c r="BE351" s="303">
        <f t="shared" si="343"/>
        <v>0</v>
      </c>
      <c r="BF351" s="311"/>
      <c r="BG351" s="311"/>
      <c r="BH351" s="311"/>
      <c r="BI351" s="311"/>
      <c r="BJ351" s="311"/>
      <c r="BK351" s="311"/>
      <c r="BL351" s="1220"/>
      <c r="BM351" s="1253"/>
      <c r="BN351" s="303">
        <f t="shared" si="346"/>
        <v>0</v>
      </c>
      <c r="BO351" s="311"/>
      <c r="BP351" s="311"/>
      <c r="BQ351" s="311"/>
      <c r="BR351" s="311"/>
      <c r="BS351" s="311"/>
      <c r="BT351" s="311"/>
      <c r="BU351" s="1207"/>
      <c r="BV351" s="1208"/>
      <c r="BW351" s="1208"/>
      <c r="BX351" s="1208"/>
      <c r="BY351" s="1208"/>
      <c r="BZ351" s="1208"/>
      <c r="CA351" s="1208"/>
      <c r="CB351" s="1208"/>
      <c r="CC351" s="1209"/>
    </row>
    <row r="352" spans="1:81" s="58" customFormat="1" ht="40.15" customHeight="1" x14ac:dyDescent="0.25">
      <c r="A352" s="37"/>
      <c r="B352" s="1334"/>
      <c r="C352" s="1327"/>
      <c r="D352" s="1097"/>
      <c r="E352" s="1094"/>
      <c r="F352" s="1094"/>
      <c r="G352" s="1094"/>
      <c r="H352" s="1094"/>
      <c r="I352" s="1094"/>
      <c r="J352" s="1220"/>
      <c r="K352" s="1217"/>
      <c r="L352" s="1223"/>
      <c r="M352" s="1226"/>
      <c r="N352" s="1229"/>
      <c r="O352" s="1232"/>
      <c r="P352" s="1235"/>
      <c r="Q352" s="1238"/>
      <c r="R352" s="1220"/>
      <c r="S352" s="41"/>
      <c r="T352" s="241"/>
      <c r="U352" s="241"/>
      <c r="V352" s="241"/>
      <c r="W352" s="41"/>
      <c r="X352" s="34"/>
      <c r="Y352" s="34"/>
      <c r="Z352" s="34"/>
      <c r="AA352" s="34"/>
      <c r="AB352" s="1220"/>
      <c r="AC352" s="1241"/>
      <c r="AD352" s="303">
        <f t="shared" si="375"/>
        <v>0</v>
      </c>
      <c r="AE352" s="303">
        <f t="shared" si="375"/>
        <v>0</v>
      </c>
      <c r="AF352" s="303">
        <f t="shared" si="375"/>
        <v>0</v>
      </c>
      <c r="AG352" s="303">
        <f t="shared" si="375"/>
        <v>0</v>
      </c>
      <c r="AH352" s="303">
        <f t="shared" si="375"/>
        <v>0</v>
      </c>
      <c r="AI352" s="303">
        <f t="shared" si="375"/>
        <v>0</v>
      </c>
      <c r="AJ352" s="303">
        <f t="shared" si="375"/>
        <v>0</v>
      </c>
      <c r="AK352" s="1220"/>
      <c r="AL352" s="1244"/>
      <c r="AM352" s="303">
        <f t="shared" si="337"/>
        <v>0</v>
      </c>
      <c r="AN352" s="311"/>
      <c r="AO352" s="311"/>
      <c r="AP352" s="311"/>
      <c r="AQ352" s="311"/>
      <c r="AR352" s="311"/>
      <c r="AS352" s="311"/>
      <c r="AT352" s="1220"/>
      <c r="AU352" s="1247"/>
      <c r="AV352" s="303">
        <f t="shared" si="340"/>
        <v>0</v>
      </c>
      <c r="AW352" s="311"/>
      <c r="AX352" s="311"/>
      <c r="AY352" s="311"/>
      <c r="AZ352" s="311"/>
      <c r="BA352" s="311"/>
      <c r="BB352" s="311"/>
      <c r="BC352" s="1220"/>
      <c r="BD352" s="1250"/>
      <c r="BE352" s="303">
        <f t="shared" si="343"/>
        <v>0</v>
      </c>
      <c r="BF352" s="311"/>
      <c r="BG352" s="311"/>
      <c r="BH352" s="311"/>
      <c r="BI352" s="311"/>
      <c r="BJ352" s="311"/>
      <c r="BK352" s="311"/>
      <c r="BL352" s="1220"/>
      <c r="BM352" s="1253"/>
      <c r="BN352" s="303">
        <f t="shared" si="346"/>
        <v>0</v>
      </c>
      <c r="BO352" s="311"/>
      <c r="BP352" s="311"/>
      <c r="BQ352" s="311"/>
      <c r="BR352" s="311"/>
      <c r="BS352" s="311"/>
      <c r="BT352" s="311"/>
      <c r="BU352" s="1207"/>
      <c r="BV352" s="1208"/>
      <c r="BW352" s="1208"/>
      <c r="BX352" s="1208"/>
      <c r="BY352" s="1208"/>
      <c r="BZ352" s="1208"/>
      <c r="CA352" s="1208"/>
      <c r="CB352" s="1208"/>
      <c r="CC352" s="1209"/>
    </row>
    <row r="353" spans="1:81" s="58" customFormat="1" ht="40.15" customHeight="1" thickBot="1" x14ac:dyDescent="0.3">
      <c r="A353" s="37"/>
      <c r="B353" s="1335"/>
      <c r="C353" s="1328"/>
      <c r="D353" s="1098"/>
      <c r="E353" s="1095"/>
      <c r="F353" s="1095"/>
      <c r="G353" s="1095"/>
      <c r="H353" s="1095"/>
      <c r="I353" s="1095"/>
      <c r="J353" s="1221"/>
      <c r="K353" s="1218"/>
      <c r="L353" s="1224"/>
      <c r="M353" s="1227"/>
      <c r="N353" s="1230"/>
      <c r="O353" s="1233"/>
      <c r="P353" s="1236"/>
      <c r="Q353" s="1239"/>
      <c r="R353" s="1221"/>
      <c r="S353" s="234"/>
      <c r="T353" s="242"/>
      <c r="U353" s="242"/>
      <c r="V353" s="242"/>
      <c r="W353" s="234"/>
      <c r="X353" s="305"/>
      <c r="Y353" s="305"/>
      <c r="Z353" s="305"/>
      <c r="AA353" s="305"/>
      <c r="AB353" s="1221"/>
      <c r="AC353" s="1242"/>
      <c r="AD353" s="306">
        <f t="shared" si="375"/>
        <v>0</v>
      </c>
      <c r="AE353" s="306">
        <f t="shared" si="375"/>
        <v>0</v>
      </c>
      <c r="AF353" s="306">
        <f t="shared" si="375"/>
        <v>0</v>
      </c>
      <c r="AG353" s="306">
        <f t="shared" si="375"/>
        <v>0</v>
      </c>
      <c r="AH353" s="306">
        <f t="shared" si="375"/>
        <v>0</v>
      </c>
      <c r="AI353" s="306">
        <f t="shared" si="375"/>
        <v>0</v>
      </c>
      <c r="AJ353" s="306">
        <f t="shared" si="375"/>
        <v>0</v>
      </c>
      <c r="AK353" s="1221"/>
      <c r="AL353" s="1245"/>
      <c r="AM353" s="306">
        <f t="shared" si="337"/>
        <v>0</v>
      </c>
      <c r="AN353" s="50"/>
      <c r="AO353" s="50"/>
      <c r="AP353" s="50"/>
      <c r="AQ353" s="50"/>
      <c r="AR353" s="50"/>
      <c r="AS353" s="50"/>
      <c r="AT353" s="1221"/>
      <c r="AU353" s="1248"/>
      <c r="AV353" s="306">
        <f t="shared" si="340"/>
        <v>0</v>
      </c>
      <c r="AW353" s="50"/>
      <c r="AX353" s="50"/>
      <c r="AY353" s="50"/>
      <c r="AZ353" s="50"/>
      <c r="BA353" s="50"/>
      <c r="BB353" s="50"/>
      <c r="BC353" s="1221"/>
      <c r="BD353" s="1251"/>
      <c r="BE353" s="306">
        <f t="shared" si="343"/>
        <v>0</v>
      </c>
      <c r="BF353" s="50"/>
      <c r="BG353" s="50"/>
      <c r="BH353" s="50"/>
      <c r="BI353" s="50"/>
      <c r="BJ353" s="50"/>
      <c r="BK353" s="50"/>
      <c r="BL353" s="1221"/>
      <c r="BM353" s="1254"/>
      <c r="BN353" s="306">
        <f t="shared" si="346"/>
        <v>0</v>
      </c>
      <c r="BO353" s="50"/>
      <c r="BP353" s="50"/>
      <c r="BQ353" s="50"/>
      <c r="BR353" s="50"/>
      <c r="BS353" s="50"/>
      <c r="BT353" s="50"/>
      <c r="BU353" s="1210"/>
      <c r="BV353" s="1211"/>
      <c r="BW353" s="1211"/>
      <c r="BX353" s="1211"/>
      <c r="BY353" s="1211"/>
      <c r="BZ353" s="1211"/>
      <c r="CA353" s="1211"/>
      <c r="CB353" s="1211"/>
      <c r="CC353" s="1212"/>
    </row>
    <row r="354" spans="1:81" s="58" customFormat="1" ht="40.15" customHeight="1" thickTop="1" x14ac:dyDescent="0.25">
      <c r="A354" s="37"/>
      <c r="B354" s="1317" t="s">
        <v>124</v>
      </c>
      <c r="C354" s="1314" t="s">
        <v>127</v>
      </c>
      <c r="D354" s="1096">
        <v>2201</v>
      </c>
      <c r="E354" s="1093" t="s">
        <v>3876</v>
      </c>
      <c r="F354" s="1093"/>
      <c r="G354" s="1093"/>
      <c r="H354" s="1093"/>
      <c r="I354" s="1093"/>
      <c r="J354" s="1219">
        <v>73</v>
      </c>
      <c r="K354" s="1216" t="str">
        <f>+[2]Metas!K81</f>
        <v>% de funcionarios comprometidos con el uso y apropiación de los Sistemas de Información</v>
      </c>
      <c r="L354" s="1222"/>
      <c r="M354" s="1225">
        <f>SUM(N354:Q354)/4</f>
        <v>0</v>
      </c>
      <c r="N354" s="1228"/>
      <c r="O354" s="1231"/>
      <c r="P354" s="1234"/>
      <c r="Q354" s="1237"/>
      <c r="R354" s="1219">
        <f t="shared" ref="R354" si="391">+$J354</f>
        <v>73</v>
      </c>
      <c r="S354" s="233" t="s">
        <v>4380</v>
      </c>
      <c r="T354" s="240" t="s">
        <v>3834</v>
      </c>
      <c r="U354" s="240" t="s">
        <v>3839</v>
      </c>
      <c r="V354" s="240" t="s">
        <v>3843</v>
      </c>
      <c r="W354" s="233" t="s">
        <v>4368</v>
      </c>
      <c r="X354" s="307">
        <v>44805</v>
      </c>
      <c r="Y354" s="307">
        <v>44925</v>
      </c>
      <c r="Z354" s="307"/>
      <c r="AA354" s="307"/>
      <c r="AB354" s="1219">
        <f t="shared" si="379"/>
        <v>73</v>
      </c>
      <c r="AC354" s="1240">
        <f t="shared" ref="AC354" si="392">+L354</f>
        <v>0</v>
      </c>
      <c r="AD354" s="308">
        <f t="shared" si="375"/>
        <v>20</v>
      </c>
      <c r="AE354" s="308">
        <f t="shared" si="375"/>
        <v>0</v>
      </c>
      <c r="AF354" s="308">
        <f t="shared" si="375"/>
        <v>20</v>
      </c>
      <c r="AG354" s="308">
        <f t="shared" si="375"/>
        <v>0</v>
      </c>
      <c r="AH354" s="308">
        <f t="shared" si="375"/>
        <v>0</v>
      </c>
      <c r="AI354" s="308">
        <f t="shared" si="375"/>
        <v>0</v>
      </c>
      <c r="AJ354" s="308">
        <f t="shared" si="375"/>
        <v>0</v>
      </c>
      <c r="AK354" s="1219">
        <f t="shared" si="381"/>
        <v>73</v>
      </c>
      <c r="AL354" s="1243">
        <f>+N354</f>
        <v>0</v>
      </c>
      <c r="AM354" s="308">
        <f t="shared" si="337"/>
        <v>0</v>
      </c>
      <c r="AN354" s="48"/>
      <c r="AO354" s="48"/>
      <c r="AP354" s="48"/>
      <c r="AQ354" s="48"/>
      <c r="AR354" s="48"/>
      <c r="AS354" s="48"/>
      <c r="AT354" s="1219">
        <f t="shared" si="382"/>
        <v>73</v>
      </c>
      <c r="AU354" s="1246">
        <f>+O354</f>
        <v>0</v>
      </c>
      <c r="AV354" s="308">
        <f t="shared" si="340"/>
        <v>0</v>
      </c>
      <c r="AW354" s="48"/>
      <c r="AX354" s="48"/>
      <c r="AY354" s="48"/>
      <c r="AZ354" s="48"/>
      <c r="BA354" s="48"/>
      <c r="BB354" s="48"/>
      <c r="BC354" s="1219">
        <f t="shared" si="383"/>
        <v>73</v>
      </c>
      <c r="BD354" s="1249">
        <f>+P354</f>
        <v>0</v>
      </c>
      <c r="BE354" s="308">
        <f t="shared" si="343"/>
        <v>0</v>
      </c>
      <c r="BF354" s="48"/>
      <c r="BG354" s="48"/>
      <c r="BH354" s="48"/>
      <c r="BI354" s="48"/>
      <c r="BJ354" s="48"/>
      <c r="BK354" s="48"/>
      <c r="BL354" s="1219">
        <f t="shared" si="384"/>
        <v>73</v>
      </c>
      <c r="BM354" s="1252">
        <f>+Q354</f>
        <v>0</v>
      </c>
      <c r="BN354" s="308">
        <f t="shared" si="346"/>
        <v>20</v>
      </c>
      <c r="BO354" s="48"/>
      <c r="BP354" s="48">
        <v>20</v>
      </c>
      <c r="BQ354" s="48"/>
      <c r="BR354" s="48"/>
      <c r="BS354" s="48"/>
      <c r="BT354" s="48"/>
      <c r="BU354" s="1204"/>
      <c r="BV354" s="1205"/>
      <c r="BW354" s="1205"/>
      <c r="BX354" s="1205"/>
      <c r="BY354" s="1205"/>
      <c r="BZ354" s="1205"/>
      <c r="CA354" s="1205"/>
      <c r="CB354" s="1205"/>
      <c r="CC354" s="1206"/>
    </row>
    <row r="355" spans="1:81" s="58" customFormat="1" ht="40.15" customHeight="1" x14ac:dyDescent="0.25">
      <c r="A355" s="37"/>
      <c r="B355" s="1318"/>
      <c r="C355" s="1315"/>
      <c r="D355" s="1097"/>
      <c r="E355" s="1094"/>
      <c r="F355" s="1094"/>
      <c r="G355" s="1094"/>
      <c r="H355" s="1094"/>
      <c r="I355" s="1094"/>
      <c r="J355" s="1220"/>
      <c r="K355" s="1217"/>
      <c r="L355" s="1223"/>
      <c r="M355" s="1226"/>
      <c r="N355" s="1229"/>
      <c r="O355" s="1232"/>
      <c r="P355" s="1235"/>
      <c r="Q355" s="1238"/>
      <c r="R355" s="1220"/>
      <c r="S355" s="41" t="s">
        <v>4381</v>
      </c>
      <c r="T355" s="241" t="s">
        <v>3834</v>
      </c>
      <c r="U355" s="241" t="s">
        <v>3839</v>
      </c>
      <c r="V355" s="241" t="s">
        <v>3843</v>
      </c>
      <c r="W355" s="41" t="s">
        <v>4377</v>
      </c>
      <c r="X355" s="34">
        <v>44896</v>
      </c>
      <c r="Y355" s="34">
        <v>44925</v>
      </c>
      <c r="Z355" s="34"/>
      <c r="AA355" s="34"/>
      <c r="AB355" s="1220"/>
      <c r="AC355" s="1241"/>
      <c r="AD355" s="303">
        <f t="shared" si="375"/>
        <v>0</v>
      </c>
      <c r="AE355" s="303">
        <f t="shared" si="375"/>
        <v>0</v>
      </c>
      <c r="AF355" s="303">
        <f t="shared" si="375"/>
        <v>0</v>
      </c>
      <c r="AG355" s="303">
        <f t="shared" si="375"/>
        <v>0</v>
      </c>
      <c r="AH355" s="303">
        <f t="shared" si="375"/>
        <v>0</v>
      </c>
      <c r="AI355" s="303">
        <f t="shared" si="375"/>
        <v>0</v>
      </c>
      <c r="AJ355" s="303">
        <f t="shared" si="375"/>
        <v>0</v>
      </c>
      <c r="AK355" s="1220"/>
      <c r="AL355" s="1244"/>
      <c r="AM355" s="303">
        <f t="shared" si="337"/>
        <v>0</v>
      </c>
      <c r="AN355" s="311"/>
      <c r="AO355" s="311"/>
      <c r="AP355" s="311"/>
      <c r="AQ355" s="311"/>
      <c r="AR355" s="311"/>
      <c r="AS355" s="311"/>
      <c r="AT355" s="1220"/>
      <c r="AU355" s="1247"/>
      <c r="AV355" s="303">
        <f t="shared" si="340"/>
        <v>0</v>
      </c>
      <c r="AW355" s="311"/>
      <c r="AX355" s="311"/>
      <c r="AY355" s="311"/>
      <c r="AZ355" s="311"/>
      <c r="BA355" s="311"/>
      <c r="BB355" s="311"/>
      <c r="BC355" s="1220"/>
      <c r="BD355" s="1250"/>
      <c r="BE355" s="303">
        <f t="shared" si="343"/>
        <v>0</v>
      </c>
      <c r="BF355" s="311"/>
      <c r="BG355" s="311"/>
      <c r="BH355" s="311"/>
      <c r="BI355" s="311"/>
      <c r="BJ355" s="311"/>
      <c r="BK355" s="311"/>
      <c r="BL355" s="1220"/>
      <c r="BM355" s="1253"/>
      <c r="BN355" s="303">
        <f t="shared" si="346"/>
        <v>0</v>
      </c>
      <c r="BO355" s="311"/>
      <c r="BP355" s="311"/>
      <c r="BQ355" s="311"/>
      <c r="BR355" s="311"/>
      <c r="BS355" s="311"/>
      <c r="BT355" s="311"/>
      <c r="BU355" s="1207"/>
      <c r="BV355" s="1208"/>
      <c r="BW355" s="1208"/>
      <c r="BX355" s="1208"/>
      <c r="BY355" s="1208"/>
      <c r="BZ355" s="1208"/>
      <c r="CA355" s="1208"/>
      <c r="CB355" s="1208"/>
      <c r="CC355" s="1209"/>
    </row>
    <row r="356" spans="1:81" s="58" customFormat="1" ht="40.15" customHeight="1" x14ac:dyDescent="0.25">
      <c r="A356" s="37"/>
      <c r="B356" s="1318"/>
      <c r="C356" s="1315"/>
      <c r="D356" s="1097"/>
      <c r="E356" s="1094"/>
      <c r="F356" s="1094"/>
      <c r="G356" s="1094"/>
      <c r="H356" s="1094"/>
      <c r="I356" s="1094"/>
      <c r="J356" s="1220"/>
      <c r="K356" s="1217"/>
      <c r="L356" s="1223"/>
      <c r="M356" s="1226"/>
      <c r="N356" s="1229"/>
      <c r="O356" s="1232"/>
      <c r="P356" s="1235"/>
      <c r="Q356" s="1238"/>
      <c r="R356" s="1220"/>
      <c r="S356" s="41"/>
      <c r="T356" s="241"/>
      <c r="U356" s="241"/>
      <c r="V356" s="241"/>
      <c r="W356" s="41"/>
      <c r="X356" s="34"/>
      <c r="Y356" s="34"/>
      <c r="Z356" s="34"/>
      <c r="AA356" s="34"/>
      <c r="AB356" s="1220"/>
      <c r="AC356" s="1241"/>
      <c r="AD356" s="303">
        <f t="shared" si="375"/>
        <v>0</v>
      </c>
      <c r="AE356" s="303">
        <f t="shared" si="375"/>
        <v>0</v>
      </c>
      <c r="AF356" s="303">
        <f t="shared" si="375"/>
        <v>0</v>
      </c>
      <c r="AG356" s="303">
        <f t="shared" si="375"/>
        <v>0</v>
      </c>
      <c r="AH356" s="303">
        <f t="shared" si="375"/>
        <v>0</v>
      </c>
      <c r="AI356" s="303">
        <f t="shared" si="375"/>
        <v>0</v>
      </c>
      <c r="AJ356" s="303">
        <f t="shared" si="375"/>
        <v>0</v>
      </c>
      <c r="AK356" s="1220"/>
      <c r="AL356" s="1244"/>
      <c r="AM356" s="303">
        <f t="shared" si="337"/>
        <v>0</v>
      </c>
      <c r="AN356" s="311"/>
      <c r="AO356" s="311"/>
      <c r="AP356" s="311"/>
      <c r="AQ356" s="311"/>
      <c r="AR356" s="311"/>
      <c r="AS356" s="311"/>
      <c r="AT356" s="1220"/>
      <c r="AU356" s="1247"/>
      <c r="AV356" s="303">
        <f t="shared" si="340"/>
        <v>0</v>
      </c>
      <c r="AW356" s="311"/>
      <c r="AX356" s="311"/>
      <c r="AY356" s="311"/>
      <c r="AZ356" s="311"/>
      <c r="BA356" s="311"/>
      <c r="BB356" s="311"/>
      <c r="BC356" s="1220"/>
      <c r="BD356" s="1250"/>
      <c r="BE356" s="303">
        <f t="shared" si="343"/>
        <v>0</v>
      </c>
      <c r="BF356" s="311"/>
      <c r="BG356" s="311"/>
      <c r="BH356" s="311"/>
      <c r="BI356" s="311"/>
      <c r="BJ356" s="311"/>
      <c r="BK356" s="311"/>
      <c r="BL356" s="1220"/>
      <c r="BM356" s="1253"/>
      <c r="BN356" s="303">
        <f t="shared" si="346"/>
        <v>0</v>
      </c>
      <c r="BO356" s="311"/>
      <c r="BP356" s="311"/>
      <c r="BQ356" s="311"/>
      <c r="BR356" s="311"/>
      <c r="BS356" s="311"/>
      <c r="BT356" s="311"/>
      <c r="BU356" s="1207"/>
      <c r="BV356" s="1208"/>
      <c r="BW356" s="1208"/>
      <c r="BX356" s="1208"/>
      <c r="BY356" s="1208"/>
      <c r="BZ356" s="1208"/>
      <c r="CA356" s="1208"/>
      <c r="CB356" s="1208"/>
      <c r="CC356" s="1209"/>
    </row>
    <row r="357" spans="1:81" s="58" customFormat="1" ht="40.15" customHeight="1" thickBot="1" x14ac:dyDescent="0.3">
      <c r="A357" s="37"/>
      <c r="B357" s="1318"/>
      <c r="C357" s="1315"/>
      <c r="D357" s="1098"/>
      <c r="E357" s="1095"/>
      <c r="F357" s="1095"/>
      <c r="G357" s="1095"/>
      <c r="H357" s="1095"/>
      <c r="I357" s="1095"/>
      <c r="J357" s="1221"/>
      <c r="K357" s="1218"/>
      <c r="L357" s="1224"/>
      <c r="M357" s="1227"/>
      <c r="N357" s="1230"/>
      <c r="O357" s="1233"/>
      <c r="P357" s="1236"/>
      <c r="Q357" s="1239"/>
      <c r="R357" s="1221"/>
      <c r="S357" s="234"/>
      <c r="T357" s="242"/>
      <c r="U357" s="242"/>
      <c r="V357" s="242"/>
      <c r="W357" s="234"/>
      <c r="X357" s="305"/>
      <c r="Y357" s="305"/>
      <c r="Z357" s="305"/>
      <c r="AA357" s="305"/>
      <c r="AB357" s="1221"/>
      <c r="AC357" s="1242"/>
      <c r="AD357" s="306">
        <f t="shared" si="375"/>
        <v>0</v>
      </c>
      <c r="AE357" s="306">
        <f t="shared" si="375"/>
        <v>0</v>
      </c>
      <c r="AF357" s="306">
        <f t="shared" si="375"/>
        <v>0</v>
      </c>
      <c r="AG357" s="306">
        <f t="shared" si="375"/>
        <v>0</v>
      </c>
      <c r="AH357" s="306">
        <f t="shared" si="375"/>
        <v>0</v>
      </c>
      <c r="AI357" s="306">
        <f t="shared" si="375"/>
        <v>0</v>
      </c>
      <c r="AJ357" s="306">
        <f t="shared" si="375"/>
        <v>0</v>
      </c>
      <c r="AK357" s="1221"/>
      <c r="AL357" s="1245"/>
      <c r="AM357" s="306">
        <f t="shared" si="337"/>
        <v>0</v>
      </c>
      <c r="AN357" s="50"/>
      <c r="AO357" s="50"/>
      <c r="AP357" s="50"/>
      <c r="AQ357" s="50"/>
      <c r="AR357" s="50"/>
      <c r="AS357" s="50"/>
      <c r="AT357" s="1221"/>
      <c r="AU357" s="1248"/>
      <c r="AV357" s="306">
        <f t="shared" si="340"/>
        <v>0</v>
      </c>
      <c r="AW357" s="50"/>
      <c r="AX357" s="50"/>
      <c r="AY357" s="50"/>
      <c r="AZ357" s="50"/>
      <c r="BA357" s="50"/>
      <c r="BB357" s="50"/>
      <c r="BC357" s="1221"/>
      <c r="BD357" s="1251"/>
      <c r="BE357" s="306">
        <f t="shared" si="343"/>
        <v>0</v>
      </c>
      <c r="BF357" s="50"/>
      <c r="BG357" s="50"/>
      <c r="BH357" s="50"/>
      <c r="BI357" s="50"/>
      <c r="BJ357" s="50"/>
      <c r="BK357" s="50"/>
      <c r="BL357" s="1221"/>
      <c r="BM357" s="1254"/>
      <c r="BN357" s="306">
        <f t="shared" si="346"/>
        <v>0</v>
      </c>
      <c r="BO357" s="50"/>
      <c r="BP357" s="50"/>
      <c r="BQ357" s="50"/>
      <c r="BR357" s="50"/>
      <c r="BS357" s="50"/>
      <c r="BT357" s="50"/>
      <c r="BU357" s="1210"/>
      <c r="BV357" s="1211"/>
      <c r="BW357" s="1211"/>
      <c r="BX357" s="1211"/>
      <c r="BY357" s="1211"/>
      <c r="BZ357" s="1211"/>
      <c r="CA357" s="1211"/>
      <c r="CB357" s="1211"/>
      <c r="CC357" s="1212"/>
    </row>
    <row r="358" spans="1:81" s="58" customFormat="1" ht="40.15" customHeight="1" thickTop="1" x14ac:dyDescent="0.25">
      <c r="A358" s="37"/>
      <c r="B358" s="1318"/>
      <c r="C358" s="1315"/>
      <c r="D358" s="1096">
        <v>2201</v>
      </c>
      <c r="E358" s="1093" t="s">
        <v>3876</v>
      </c>
      <c r="F358" s="1093"/>
      <c r="G358" s="1093"/>
      <c r="H358" s="1093"/>
      <c r="I358" s="1093"/>
      <c r="J358" s="1219">
        <v>74</v>
      </c>
      <c r="K358" s="1216" t="str">
        <f>+[2]Metas!K82</f>
        <v>% del hardware obsoleto renovado</v>
      </c>
      <c r="L358" s="1222"/>
      <c r="M358" s="1225">
        <f>SUM(N358:Q358)/4</f>
        <v>0</v>
      </c>
      <c r="N358" s="1228"/>
      <c r="O358" s="1231"/>
      <c r="P358" s="1234"/>
      <c r="Q358" s="1237"/>
      <c r="R358" s="1219">
        <f t="shared" ref="R358" si="393">+$J358</f>
        <v>74</v>
      </c>
      <c r="S358" s="233" t="s">
        <v>4382</v>
      </c>
      <c r="T358" s="240" t="s">
        <v>3834</v>
      </c>
      <c r="U358" s="240" t="s">
        <v>3839</v>
      </c>
      <c r="V358" s="240" t="s">
        <v>3843</v>
      </c>
      <c r="W358" s="233" t="s">
        <v>4383</v>
      </c>
      <c r="X358" s="307">
        <v>44621</v>
      </c>
      <c r="Y358" s="307">
        <v>44896</v>
      </c>
      <c r="Z358" s="307"/>
      <c r="AA358" s="307"/>
      <c r="AB358" s="1219">
        <f t="shared" ref="AB358" si="394">+$J358</f>
        <v>74</v>
      </c>
      <c r="AC358" s="1240">
        <f t="shared" ref="AC358" si="395">+L358</f>
        <v>0</v>
      </c>
      <c r="AD358" s="308">
        <f t="shared" ref="AD358:AJ371" si="396">+AM358+AV358+BE358+BN358</f>
        <v>250</v>
      </c>
      <c r="AE358" s="308">
        <f t="shared" si="396"/>
        <v>150</v>
      </c>
      <c r="AF358" s="308">
        <f t="shared" si="396"/>
        <v>100</v>
      </c>
      <c r="AG358" s="308">
        <f t="shared" si="396"/>
        <v>0</v>
      </c>
      <c r="AH358" s="308">
        <f t="shared" si="396"/>
        <v>0</v>
      </c>
      <c r="AI358" s="308">
        <f t="shared" si="396"/>
        <v>0</v>
      </c>
      <c r="AJ358" s="308">
        <f t="shared" si="396"/>
        <v>0</v>
      </c>
      <c r="AK358" s="1219">
        <f t="shared" ref="AK358" si="397">+$J358</f>
        <v>74</v>
      </c>
      <c r="AL358" s="1243">
        <f>+N358</f>
        <v>0</v>
      </c>
      <c r="AM358" s="308">
        <f t="shared" si="337"/>
        <v>0</v>
      </c>
      <c r="AN358" s="48"/>
      <c r="AO358" s="48"/>
      <c r="AP358" s="48"/>
      <c r="AQ358" s="48"/>
      <c r="AR358" s="48"/>
      <c r="AS358" s="48"/>
      <c r="AT358" s="1219">
        <f t="shared" ref="AT358" si="398">+$J358</f>
        <v>74</v>
      </c>
      <c r="AU358" s="1246">
        <f>+O358</f>
        <v>0</v>
      </c>
      <c r="AV358" s="308">
        <f t="shared" si="340"/>
        <v>0</v>
      </c>
      <c r="AW358" s="48"/>
      <c r="AX358" s="48"/>
      <c r="AY358" s="48"/>
      <c r="AZ358" s="48"/>
      <c r="BA358" s="48"/>
      <c r="BB358" s="48"/>
      <c r="BC358" s="1219">
        <f t="shared" ref="BC358" si="399">+$J358</f>
        <v>74</v>
      </c>
      <c r="BD358" s="1249">
        <f>+P358</f>
        <v>0</v>
      </c>
      <c r="BE358" s="308">
        <f t="shared" si="343"/>
        <v>0</v>
      </c>
      <c r="BF358" s="48"/>
      <c r="BG358" s="48"/>
      <c r="BH358" s="48"/>
      <c r="BI358" s="48"/>
      <c r="BJ358" s="48"/>
      <c r="BK358" s="48"/>
      <c r="BL358" s="1219">
        <f t="shared" ref="BL358" si="400">+$J358</f>
        <v>74</v>
      </c>
      <c r="BM358" s="1252">
        <f>+Q358</f>
        <v>0</v>
      </c>
      <c r="BN358" s="308">
        <f t="shared" si="346"/>
        <v>250</v>
      </c>
      <c r="BO358" s="48">
        <v>150</v>
      </c>
      <c r="BP358" s="48">
        <v>100</v>
      </c>
      <c r="BQ358" s="48"/>
      <c r="BR358" s="48"/>
      <c r="BS358" s="48"/>
      <c r="BT358" s="48"/>
      <c r="BU358" s="1204"/>
      <c r="BV358" s="1205"/>
      <c r="BW358" s="1205"/>
      <c r="BX358" s="1205"/>
      <c r="BY358" s="1205"/>
      <c r="BZ358" s="1205"/>
      <c r="CA358" s="1205"/>
      <c r="CB358" s="1205"/>
      <c r="CC358" s="1206"/>
    </row>
    <row r="359" spans="1:81" s="58" customFormat="1" ht="40.15" customHeight="1" x14ac:dyDescent="0.25">
      <c r="A359" s="37"/>
      <c r="B359" s="1318"/>
      <c r="C359" s="1315"/>
      <c r="D359" s="1097"/>
      <c r="E359" s="1094"/>
      <c r="F359" s="1094"/>
      <c r="G359" s="1094"/>
      <c r="H359" s="1094"/>
      <c r="I359" s="1094"/>
      <c r="J359" s="1220"/>
      <c r="K359" s="1217"/>
      <c r="L359" s="1223"/>
      <c r="M359" s="1226"/>
      <c r="N359" s="1229"/>
      <c r="O359" s="1232"/>
      <c r="P359" s="1235"/>
      <c r="Q359" s="1238"/>
      <c r="R359" s="1220"/>
      <c r="S359" s="299" t="s">
        <v>4384</v>
      </c>
      <c r="T359" s="288" t="s">
        <v>3834</v>
      </c>
      <c r="U359" s="288" t="s">
        <v>3839</v>
      </c>
      <c r="V359" s="288" t="s">
        <v>3843</v>
      </c>
      <c r="W359" s="299" t="s">
        <v>4385</v>
      </c>
      <c r="X359" s="300">
        <v>44621</v>
      </c>
      <c r="Y359" s="300">
        <v>44866</v>
      </c>
      <c r="Z359" s="300"/>
      <c r="AA359" s="300"/>
      <c r="AB359" s="1220"/>
      <c r="AC359" s="1241"/>
      <c r="AD359" s="301"/>
      <c r="AE359" s="301"/>
      <c r="AF359" s="301"/>
      <c r="AG359" s="301"/>
      <c r="AH359" s="301"/>
      <c r="AI359" s="301"/>
      <c r="AJ359" s="301"/>
      <c r="AK359" s="1220"/>
      <c r="AL359" s="1244"/>
      <c r="AM359" s="301"/>
      <c r="AN359" s="312"/>
      <c r="AO359" s="312"/>
      <c r="AP359" s="312"/>
      <c r="AQ359" s="312"/>
      <c r="AR359" s="312"/>
      <c r="AS359" s="312"/>
      <c r="AT359" s="1220"/>
      <c r="AU359" s="1247"/>
      <c r="AV359" s="301"/>
      <c r="AW359" s="312"/>
      <c r="AX359" s="312"/>
      <c r="AY359" s="312"/>
      <c r="AZ359" s="312"/>
      <c r="BA359" s="312"/>
      <c r="BB359" s="312"/>
      <c r="BC359" s="1220"/>
      <c r="BD359" s="1250"/>
      <c r="BE359" s="301"/>
      <c r="BF359" s="312"/>
      <c r="BG359" s="312"/>
      <c r="BH359" s="312"/>
      <c r="BI359" s="312"/>
      <c r="BJ359" s="312"/>
      <c r="BK359" s="312"/>
      <c r="BL359" s="1220"/>
      <c r="BM359" s="1253"/>
      <c r="BN359" s="301"/>
      <c r="BO359" s="312"/>
      <c r="BP359" s="312"/>
      <c r="BQ359" s="312"/>
      <c r="BR359" s="312"/>
      <c r="BS359" s="312"/>
      <c r="BT359" s="312"/>
      <c r="BU359" s="313"/>
      <c r="BV359" s="314"/>
      <c r="BW359" s="314"/>
      <c r="BX359" s="314"/>
      <c r="BY359" s="314"/>
      <c r="BZ359" s="314"/>
      <c r="CA359" s="314"/>
      <c r="CB359" s="314"/>
      <c r="CC359" s="315"/>
    </row>
    <row r="360" spans="1:81" s="58" customFormat="1" ht="40.15" customHeight="1" x14ac:dyDescent="0.25">
      <c r="A360" s="37"/>
      <c r="B360" s="1318"/>
      <c r="C360" s="1315"/>
      <c r="D360" s="1097"/>
      <c r="E360" s="1094"/>
      <c r="F360" s="1094"/>
      <c r="G360" s="1094"/>
      <c r="H360" s="1094"/>
      <c r="I360" s="1094"/>
      <c r="J360" s="1220"/>
      <c r="K360" s="1217"/>
      <c r="L360" s="1223"/>
      <c r="M360" s="1226"/>
      <c r="N360" s="1229"/>
      <c r="O360" s="1232"/>
      <c r="P360" s="1235"/>
      <c r="Q360" s="1238"/>
      <c r="R360" s="1220"/>
      <c r="S360" s="41" t="s">
        <v>4386</v>
      </c>
      <c r="T360" s="241" t="s">
        <v>3834</v>
      </c>
      <c r="U360" s="241" t="s">
        <v>3839</v>
      </c>
      <c r="V360" s="241" t="s">
        <v>3843</v>
      </c>
      <c r="W360" s="41" t="s">
        <v>4387</v>
      </c>
      <c r="X360" s="34">
        <v>44713</v>
      </c>
      <c r="Y360" s="34">
        <v>44926</v>
      </c>
      <c r="Z360" s="34"/>
      <c r="AA360" s="34"/>
      <c r="AB360" s="1220"/>
      <c r="AC360" s="1241"/>
      <c r="AD360" s="303">
        <f t="shared" si="396"/>
        <v>0</v>
      </c>
      <c r="AE360" s="303">
        <f t="shared" si="396"/>
        <v>0</v>
      </c>
      <c r="AF360" s="303">
        <f t="shared" si="396"/>
        <v>0</v>
      </c>
      <c r="AG360" s="303">
        <f t="shared" si="396"/>
        <v>0</v>
      </c>
      <c r="AH360" s="303">
        <f t="shared" si="396"/>
        <v>0</v>
      </c>
      <c r="AI360" s="303">
        <f t="shared" si="396"/>
        <v>0</v>
      </c>
      <c r="AJ360" s="303">
        <f t="shared" si="396"/>
        <v>0</v>
      </c>
      <c r="AK360" s="1220"/>
      <c r="AL360" s="1244"/>
      <c r="AM360" s="303">
        <f t="shared" si="337"/>
        <v>0</v>
      </c>
      <c r="AN360" s="311"/>
      <c r="AO360" s="311"/>
      <c r="AP360" s="311"/>
      <c r="AQ360" s="311"/>
      <c r="AR360" s="311"/>
      <c r="AS360" s="311"/>
      <c r="AT360" s="1220"/>
      <c r="AU360" s="1247"/>
      <c r="AV360" s="303">
        <f t="shared" si="340"/>
        <v>0</v>
      </c>
      <c r="AW360" s="311"/>
      <c r="AX360" s="311"/>
      <c r="AY360" s="311"/>
      <c r="AZ360" s="311"/>
      <c r="BA360" s="311"/>
      <c r="BB360" s="311"/>
      <c r="BC360" s="1220"/>
      <c r="BD360" s="1250"/>
      <c r="BE360" s="303">
        <f t="shared" si="343"/>
        <v>0</v>
      </c>
      <c r="BF360" s="311"/>
      <c r="BG360" s="311"/>
      <c r="BH360" s="311"/>
      <c r="BI360" s="311"/>
      <c r="BJ360" s="311"/>
      <c r="BK360" s="311"/>
      <c r="BL360" s="1220"/>
      <c r="BM360" s="1253"/>
      <c r="BN360" s="303">
        <f t="shared" si="346"/>
        <v>0</v>
      </c>
      <c r="BO360" s="311"/>
      <c r="BP360" s="311"/>
      <c r="BQ360" s="311"/>
      <c r="BR360" s="311"/>
      <c r="BS360" s="311"/>
      <c r="BT360" s="311"/>
      <c r="BU360" s="1207"/>
      <c r="BV360" s="1208"/>
      <c r="BW360" s="1208"/>
      <c r="BX360" s="1208"/>
      <c r="BY360" s="1208"/>
      <c r="BZ360" s="1208"/>
      <c r="CA360" s="1208"/>
      <c r="CB360" s="1208"/>
      <c r="CC360" s="1209"/>
    </row>
    <row r="361" spans="1:81" s="58" customFormat="1" ht="40.15" customHeight="1" x14ac:dyDescent="0.25">
      <c r="A361" s="37"/>
      <c r="B361" s="1318"/>
      <c r="C361" s="1315"/>
      <c r="D361" s="1097"/>
      <c r="E361" s="1094"/>
      <c r="F361" s="1094"/>
      <c r="G361" s="1094"/>
      <c r="H361" s="1094"/>
      <c r="I361" s="1094"/>
      <c r="J361" s="1220"/>
      <c r="K361" s="1217"/>
      <c r="L361" s="1223"/>
      <c r="M361" s="1226"/>
      <c r="N361" s="1229"/>
      <c r="O361" s="1232"/>
      <c r="P361" s="1235"/>
      <c r="Q361" s="1238"/>
      <c r="R361" s="1220"/>
      <c r="S361" s="41" t="s">
        <v>4388</v>
      </c>
      <c r="T361" s="241" t="s">
        <v>3834</v>
      </c>
      <c r="U361" s="241" t="s">
        <v>3839</v>
      </c>
      <c r="V361" s="241" t="s">
        <v>3843</v>
      </c>
      <c r="W361" s="41" t="s">
        <v>4389</v>
      </c>
      <c r="X361" s="34">
        <v>44805</v>
      </c>
      <c r="Y361" s="34">
        <v>44926</v>
      </c>
      <c r="Z361" s="34"/>
      <c r="AA361" s="34"/>
      <c r="AB361" s="1220"/>
      <c r="AC361" s="1241"/>
      <c r="AD361" s="303">
        <f t="shared" si="396"/>
        <v>0</v>
      </c>
      <c r="AE361" s="303">
        <f t="shared" si="396"/>
        <v>0</v>
      </c>
      <c r="AF361" s="303">
        <f t="shared" si="396"/>
        <v>0</v>
      </c>
      <c r="AG361" s="303">
        <f t="shared" si="396"/>
        <v>0</v>
      </c>
      <c r="AH361" s="303">
        <f t="shared" si="396"/>
        <v>0</v>
      </c>
      <c r="AI361" s="303">
        <f t="shared" si="396"/>
        <v>0</v>
      </c>
      <c r="AJ361" s="303">
        <f t="shared" si="396"/>
        <v>0</v>
      </c>
      <c r="AK361" s="1220"/>
      <c r="AL361" s="1244"/>
      <c r="AM361" s="303">
        <f t="shared" si="337"/>
        <v>0</v>
      </c>
      <c r="AN361" s="311"/>
      <c r="AO361" s="311"/>
      <c r="AP361" s="311"/>
      <c r="AQ361" s="311"/>
      <c r="AR361" s="311"/>
      <c r="AS361" s="311"/>
      <c r="AT361" s="1220"/>
      <c r="AU361" s="1247"/>
      <c r="AV361" s="303">
        <f t="shared" si="340"/>
        <v>0</v>
      </c>
      <c r="AW361" s="311"/>
      <c r="AX361" s="311"/>
      <c r="AY361" s="311"/>
      <c r="AZ361" s="311"/>
      <c r="BA361" s="311"/>
      <c r="BB361" s="311"/>
      <c r="BC361" s="1220"/>
      <c r="BD361" s="1250"/>
      <c r="BE361" s="303">
        <f t="shared" si="343"/>
        <v>0</v>
      </c>
      <c r="BF361" s="311"/>
      <c r="BG361" s="311"/>
      <c r="BH361" s="311"/>
      <c r="BI361" s="311"/>
      <c r="BJ361" s="311"/>
      <c r="BK361" s="311"/>
      <c r="BL361" s="1220"/>
      <c r="BM361" s="1253"/>
      <c r="BN361" s="303">
        <f t="shared" si="346"/>
        <v>0</v>
      </c>
      <c r="BO361" s="311"/>
      <c r="BP361" s="311"/>
      <c r="BQ361" s="311"/>
      <c r="BR361" s="311"/>
      <c r="BS361" s="311"/>
      <c r="BT361" s="311"/>
      <c r="BU361" s="1207"/>
      <c r="BV361" s="1208"/>
      <c r="BW361" s="1208"/>
      <c r="BX361" s="1208"/>
      <c r="BY361" s="1208"/>
      <c r="BZ361" s="1208"/>
      <c r="CA361" s="1208"/>
      <c r="CB361" s="1208"/>
      <c r="CC361" s="1209"/>
    </row>
    <row r="362" spans="1:81" s="58" customFormat="1" ht="40.15" customHeight="1" thickBot="1" x14ac:dyDescent="0.3">
      <c r="A362" s="37"/>
      <c r="B362" s="1318"/>
      <c r="C362" s="1315"/>
      <c r="D362" s="1098"/>
      <c r="E362" s="1095"/>
      <c r="F362" s="1095"/>
      <c r="G362" s="1095"/>
      <c r="H362" s="1095"/>
      <c r="I362" s="1095"/>
      <c r="J362" s="1221"/>
      <c r="K362" s="1218"/>
      <c r="L362" s="1224"/>
      <c r="M362" s="1227"/>
      <c r="N362" s="1230"/>
      <c r="O362" s="1233"/>
      <c r="P362" s="1236"/>
      <c r="Q362" s="1239"/>
      <c r="R362" s="1221"/>
      <c r="S362" s="234" t="s">
        <v>4390</v>
      </c>
      <c r="T362" s="242" t="s">
        <v>3834</v>
      </c>
      <c r="U362" s="242" t="s">
        <v>3839</v>
      </c>
      <c r="V362" s="242" t="s">
        <v>3843</v>
      </c>
      <c r="W362" s="234" t="s">
        <v>4391</v>
      </c>
      <c r="X362" s="305">
        <v>44835</v>
      </c>
      <c r="Y362" s="305">
        <v>44926</v>
      </c>
      <c r="Z362" s="305"/>
      <c r="AA362" s="305"/>
      <c r="AB362" s="1221"/>
      <c r="AC362" s="1242"/>
      <c r="AD362" s="306">
        <f t="shared" si="396"/>
        <v>0</v>
      </c>
      <c r="AE362" s="306">
        <f t="shared" si="396"/>
        <v>0</v>
      </c>
      <c r="AF362" s="306">
        <f t="shared" si="396"/>
        <v>0</v>
      </c>
      <c r="AG362" s="306">
        <f t="shared" si="396"/>
        <v>0</v>
      </c>
      <c r="AH362" s="306">
        <f t="shared" si="396"/>
        <v>0</v>
      </c>
      <c r="AI362" s="306">
        <f t="shared" si="396"/>
        <v>0</v>
      </c>
      <c r="AJ362" s="306">
        <f t="shared" si="396"/>
        <v>0</v>
      </c>
      <c r="AK362" s="1221"/>
      <c r="AL362" s="1245"/>
      <c r="AM362" s="306">
        <f t="shared" si="337"/>
        <v>0</v>
      </c>
      <c r="AN362" s="50"/>
      <c r="AO362" s="50"/>
      <c r="AP362" s="50"/>
      <c r="AQ362" s="50"/>
      <c r="AR362" s="50"/>
      <c r="AS362" s="50"/>
      <c r="AT362" s="1221"/>
      <c r="AU362" s="1248"/>
      <c r="AV362" s="306">
        <f t="shared" si="340"/>
        <v>0</v>
      </c>
      <c r="AW362" s="50"/>
      <c r="AX362" s="50"/>
      <c r="AY362" s="50"/>
      <c r="AZ362" s="50"/>
      <c r="BA362" s="50"/>
      <c r="BB362" s="50"/>
      <c r="BC362" s="1221"/>
      <c r="BD362" s="1251"/>
      <c r="BE362" s="306">
        <f t="shared" si="343"/>
        <v>0</v>
      </c>
      <c r="BF362" s="50"/>
      <c r="BG362" s="50"/>
      <c r="BH362" s="50"/>
      <c r="BI362" s="50"/>
      <c r="BJ362" s="50"/>
      <c r="BK362" s="50"/>
      <c r="BL362" s="1221"/>
      <c r="BM362" s="1254"/>
      <c r="BN362" s="306">
        <f t="shared" si="346"/>
        <v>0</v>
      </c>
      <c r="BO362" s="50"/>
      <c r="BP362" s="50"/>
      <c r="BQ362" s="50"/>
      <c r="BR362" s="50"/>
      <c r="BS362" s="50"/>
      <c r="BT362" s="50"/>
      <c r="BU362" s="1210"/>
      <c r="BV362" s="1211"/>
      <c r="BW362" s="1211"/>
      <c r="BX362" s="1211"/>
      <c r="BY362" s="1211"/>
      <c r="BZ362" s="1211"/>
      <c r="CA362" s="1211"/>
      <c r="CB362" s="1211"/>
      <c r="CC362" s="1212"/>
    </row>
    <row r="363" spans="1:81" s="58" customFormat="1" ht="40.15" customHeight="1" thickTop="1" x14ac:dyDescent="0.25">
      <c r="A363" s="37"/>
      <c r="B363" s="1318"/>
      <c r="C363" s="1315"/>
      <c r="D363" s="1096">
        <v>2201</v>
      </c>
      <c r="E363" s="1093" t="s">
        <v>3876</v>
      </c>
      <c r="F363" s="1093"/>
      <c r="G363" s="1093"/>
      <c r="H363" s="1093"/>
      <c r="I363" s="1093"/>
      <c r="J363" s="1219">
        <v>75</v>
      </c>
      <c r="K363" s="1216" t="str">
        <f>+[2]Metas!K83</f>
        <v>Red eléctrica y de datos optimizada</v>
      </c>
      <c r="L363" s="1222"/>
      <c r="M363" s="1225">
        <f>SUM(N363:Q363)/4</f>
        <v>0</v>
      </c>
      <c r="N363" s="1228"/>
      <c r="O363" s="1231"/>
      <c r="P363" s="1234"/>
      <c r="Q363" s="1237"/>
      <c r="R363" s="1219">
        <f t="shared" ref="R363" si="401">+$J363</f>
        <v>75</v>
      </c>
      <c r="S363" s="233"/>
      <c r="T363" s="240"/>
      <c r="U363" s="240"/>
      <c r="V363" s="240"/>
      <c r="W363" s="233"/>
      <c r="X363" s="307"/>
      <c r="Y363" s="307"/>
      <c r="Z363" s="307"/>
      <c r="AA363" s="307"/>
      <c r="AB363" s="1219">
        <f t="shared" ref="AB363:AB367" si="402">+$J363</f>
        <v>75</v>
      </c>
      <c r="AC363" s="1240">
        <f t="shared" ref="AC363" si="403">+L363</f>
        <v>0</v>
      </c>
      <c r="AD363" s="308">
        <f t="shared" si="396"/>
        <v>0</v>
      </c>
      <c r="AE363" s="308">
        <f t="shared" si="396"/>
        <v>0</v>
      </c>
      <c r="AF363" s="308">
        <f t="shared" si="396"/>
        <v>0</v>
      </c>
      <c r="AG363" s="308">
        <f t="shared" si="396"/>
        <v>0</v>
      </c>
      <c r="AH363" s="308">
        <f t="shared" si="396"/>
        <v>0</v>
      </c>
      <c r="AI363" s="308">
        <f t="shared" si="396"/>
        <v>0</v>
      </c>
      <c r="AJ363" s="308">
        <f t="shared" si="396"/>
        <v>0</v>
      </c>
      <c r="AK363" s="1219">
        <f t="shared" ref="AK363:AK367" si="404">+$J363</f>
        <v>75</v>
      </c>
      <c r="AL363" s="1243">
        <f>+N363</f>
        <v>0</v>
      </c>
      <c r="AM363" s="308">
        <f t="shared" ref="AM363:AM370" si="405">SUM(AN363:AS363)</f>
        <v>0</v>
      </c>
      <c r="AN363" s="48"/>
      <c r="AO363" s="48"/>
      <c r="AP363" s="48"/>
      <c r="AQ363" s="48"/>
      <c r="AR363" s="48"/>
      <c r="AS363" s="48"/>
      <c r="AT363" s="1219">
        <f t="shared" ref="AT363:AT367" si="406">+$J363</f>
        <v>75</v>
      </c>
      <c r="AU363" s="1246">
        <f>+O363</f>
        <v>0</v>
      </c>
      <c r="AV363" s="308">
        <f t="shared" ref="AV363:AV370" si="407">SUM(AW363:BB363)</f>
        <v>0</v>
      </c>
      <c r="AW363" s="48"/>
      <c r="AX363" s="48"/>
      <c r="AY363" s="48"/>
      <c r="AZ363" s="48"/>
      <c r="BA363" s="48"/>
      <c r="BB363" s="48"/>
      <c r="BC363" s="1219">
        <f t="shared" ref="BC363:BC367" si="408">+$J363</f>
        <v>75</v>
      </c>
      <c r="BD363" s="1249">
        <f>+P363</f>
        <v>0</v>
      </c>
      <c r="BE363" s="308">
        <f t="shared" ref="BE363:BE370" si="409">SUM(BF363:BK363)</f>
        <v>0</v>
      </c>
      <c r="BF363" s="48"/>
      <c r="BG363" s="48"/>
      <c r="BH363" s="48"/>
      <c r="BI363" s="48"/>
      <c r="BJ363" s="48"/>
      <c r="BK363" s="48"/>
      <c r="BL363" s="1219">
        <f t="shared" ref="BL363:BL367" si="410">+$J363</f>
        <v>75</v>
      </c>
      <c r="BM363" s="1252">
        <f>+Q363</f>
        <v>0</v>
      </c>
      <c r="BN363" s="308">
        <f t="shared" ref="BN363:BN370" si="411">SUM(BO363:BT363)</f>
        <v>0</v>
      </c>
      <c r="BO363" s="48"/>
      <c r="BP363" s="48"/>
      <c r="BQ363" s="48"/>
      <c r="BR363" s="48"/>
      <c r="BS363" s="48"/>
      <c r="BT363" s="48"/>
      <c r="BU363" s="1204"/>
      <c r="BV363" s="1205"/>
      <c r="BW363" s="1205"/>
      <c r="BX363" s="1205"/>
      <c r="BY363" s="1205"/>
      <c r="BZ363" s="1205"/>
      <c r="CA363" s="1205"/>
      <c r="CB363" s="1205"/>
      <c r="CC363" s="1206"/>
    </row>
    <row r="364" spans="1:81" s="58" customFormat="1" ht="40.15" customHeight="1" x14ac:dyDescent="0.25">
      <c r="A364" s="37"/>
      <c r="B364" s="1318"/>
      <c r="C364" s="1315"/>
      <c r="D364" s="1097"/>
      <c r="E364" s="1094"/>
      <c r="F364" s="1094"/>
      <c r="G364" s="1094"/>
      <c r="H364" s="1094"/>
      <c r="I364" s="1094"/>
      <c r="J364" s="1220"/>
      <c r="K364" s="1217"/>
      <c r="L364" s="1223"/>
      <c r="M364" s="1226"/>
      <c r="N364" s="1229"/>
      <c r="O364" s="1232"/>
      <c r="P364" s="1235"/>
      <c r="Q364" s="1238"/>
      <c r="R364" s="1220"/>
      <c r="S364" s="41"/>
      <c r="T364" s="241"/>
      <c r="U364" s="241"/>
      <c r="V364" s="241"/>
      <c r="W364" s="41"/>
      <c r="X364" s="34"/>
      <c r="Y364" s="34"/>
      <c r="Z364" s="34"/>
      <c r="AA364" s="34"/>
      <c r="AB364" s="1220"/>
      <c r="AC364" s="1241"/>
      <c r="AD364" s="303">
        <f t="shared" si="396"/>
        <v>0</v>
      </c>
      <c r="AE364" s="303">
        <f t="shared" si="396"/>
        <v>0</v>
      </c>
      <c r="AF364" s="303">
        <f t="shared" si="396"/>
        <v>0</v>
      </c>
      <c r="AG364" s="303">
        <f t="shared" si="396"/>
        <v>0</v>
      </c>
      <c r="AH364" s="303">
        <f t="shared" si="396"/>
        <v>0</v>
      </c>
      <c r="AI364" s="303">
        <f t="shared" si="396"/>
        <v>0</v>
      </c>
      <c r="AJ364" s="303">
        <f t="shared" si="396"/>
        <v>0</v>
      </c>
      <c r="AK364" s="1220"/>
      <c r="AL364" s="1244"/>
      <c r="AM364" s="303">
        <f t="shared" si="405"/>
        <v>0</v>
      </c>
      <c r="AN364" s="311"/>
      <c r="AO364" s="311"/>
      <c r="AP364" s="311"/>
      <c r="AQ364" s="311"/>
      <c r="AR364" s="311"/>
      <c r="AS364" s="311"/>
      <c r="AT364" s="1220"/>
      <c r="AU364" s="1247"/>
      <c r="AV364" s="303">
        <f t="shared" si="407"/>
        <v>0</v>
      </c>
      <c r="AW364" s="311"/>
      <c r="AX364" s="311"/>
      <c r="AY364" s="311"/>
      <c r="AZ364" s="311"/>
      <c r="BA364" s="311"/>
      <c r="BB364" s="311"/>
      <c r="BC364" s="1220"/>
      <c r="BD364" s="1250"/>
      <c r="BE364" s="303">
        <f t="shared" si="409"/>
        <v>0</v>
      </c>
      <c r="BF364" s="311"/>
      <c r="BG364" s="311"/>
      <c r="BH364" s="311"/>
      <c r="BI364" s="311"/>
      <c r="BJ364" s="311"/>
      <c r="BK364" s="311"/>
      <c r="BL364" s="1220"/>
      <c r="BM364" s="1253"/>
      <c r="BN364" s="303">
        <f t="shared" si="411"/>
        <v>0</v>
      </c>
      <c r="BO364" s="311"/>
      <c r="BP364" s="311"/>
      <c r="BQ364" s="311"/>
      <c r="BR364" s="311"/>
      <c r="BS364" s="311"/>
      <c r="BT364" s="311"/>
      <c r="BU364" s="1207"/>
      <c r="BV364" s="1208"/>
      <c r="BW364" s="1208"/>
      <c r="BX364" s="1208"/>
      <c r="BY364" s="1208"/>
      <c r="BZ364" s="1208"/>
      <c r="CA364" s="1208"/>
      <c r="CB364" s="1208"/>
      <c r="CC364" s="1209"/>
    </row>
    <row r="365" spans="1:81" s="58" customFormat="1" ht="40.15" customHeight="1" x14ac:dyDescent="0.25">
      <c r="A365" s="37"/>
      <c r="B365" s="1318"/>
      <c r="C365" s="1315"/>
      <c r="D365" s="1097"/>
      <c r="E365" s="1094"/>
      <c r="F365" s="1094"/>
      <c r="G365" s="1094"/>
      <c r="H365" s="1094"/>
      <c r="I365" s="1094"/>
      <c r="J365" s="1220"/>
      <c r="K365" s="1217"/>
      <c r="L365" s="1223"/>
      <c r="M365" s="1226"/>
      <c r="N365" s="1229"/>
      <c r="O365" s="1232"/>
      <c r="P365" s="1235"/>
      <c r="Q365" s="1238"/>
      <c r="R365" s="1220"/>
      <c r="S365" s="41"/>
      <c r="T365" s="241"/>
      <c r="U365" s="241"/>
      <c r="V365" s="241"/>
      <c r="W365" s="41"/>
      <c r="X365" s="34"/>
      <c r="Y365" s="34"/>
      <c r="Z365" s="34"/>
      <c r="AA365" s="34"/>
      <c r="AB365" s="1220"/>
      <c r="AC365" s="1241"/>
      <c r="AD365" s="303">
        <f t="shared" si="396"/>
        <v>0</v>
      </c>
      <c r="AE365" s="303">
        <f t="shared" si="396"/>
        <v>0</v>
      </c>
      <c r="AF365" s="303">
        <f t="shared" si="396"/>
        <v>0</v>
      </c>
      <c r="AG365" s="303">
        <f t="shared" si="396"/>
        <v>0</v>
      </c>
      <c r="AH365" s="303">
        <f t="shared" si="396"/>
        <v>0</v>
      </c>
      <c r="AI365" s="303">
        <f t="shared" si="396"/>
        <v>0</v>
      </c>
      <c r="AJ365" s="303">
        <f t="shared" si="396"/>
        <v>0</v>
      </c>
      <c r="AK365" s="1220"/>
      <c r="AL365" s="1244"/>
      <c r="AM365" s="303">
        <f t="shared" si="405"/>
        <v>0</v>
      </c>
      <c r="AN365" s="311"/>
      <c r="AO365" s="311"/>
      <c r="AP365" s="311"/>
      <c r="AQ365" s="311"/>
      <c r="AR365" s="311"/>
      <c r="AS365" s="311"/>
      <c r="AT365" s="1220"/>
      <c r="AU365" s="1247"/>
      <c r="AV365" s="303">
        <f t="shared" si="407"/>
        <v>0</v>
      </c>
      <c r="AW365" s="311"/>
      <c r="AX365" s="311"/>
      <c r="AY365" s="311"/>
      <c r="AZ365" s="311"/>
      <c r="BA365" s="311"/>
      <c r="BB365" s="311"/>
      <c r="BC365" s="1220"/>
      <c r="BD365" s="1250"/>
      <c r="BE365" s="303">
        <f t="shared" si="409"/>
        <v>0</v>
      </c>
      <c r="BF365" s="311"/>
      <c r="BG365" s="311"/>
      <c r="BH365" s="311"/>
      <c r="BI365" s="311"/>
      <c r="BJ365" s="311"/>
      <c r="BK365" s="311"/>
      <c r="BL365" s="1220"/>
      <c r="BM365" s="1253"/>
      <c r="BN365" s="303">
        <f t="shared" si="411"/>
        <v>0</v>
      </c>
      <c r="BO365" s="311"/>
      <c r="BP365" s="311"/>
      <c r="BQ365" s="311"/>
      <c r="BR365" s="311"/>
      <c r="BS365" s="311"/>
      <c r="BT365" s="311"/>
      <c r="BU365" s="1207"/>
      <c r="BV365" s="1208"/>
      <c r="BW365" s="1208"/>
      <c r="BX365" s="1208"/>
      <c r="BY365" s="1208"/>
      <c r="BZ365" s="1208"/>
      <c r="CA365" s="1208"/>
      <c r="CB365" s="1208"/>
      <c r="CC365" s="1209"/>
    </row>
    <row r="366" spans="1:81" s="58" customFormat="1" ht="40.15" customHeight="1" thickBot="1" x14ac:dyDescent="0.3">
      <c r="A366" s="37"/>
      <c r="B366" s="1318"/>
      <c r="C366" s="1315"/>
      <c r="D366" s="1098"/>
      <c r="E366" s="1095"/>
      <c r="F366" s="1095"/>
      <c r="G366" s="1095"/>
      <c r="H366" s="1095"/>
      <c r="I366" s="1095"/>
      <c r="J366" s="1221"/>
      <c r="K366" s="1218"/>
      <c r="L366" s="1224"/>
      <c r="M366" s="1227"/>
      <c r="N366" s="1230"/>
      <c r="O366" s="1233"/>
      <c r="P366" s="1236"/>
      <c r="Q366" s="1239"/>
      <c r="R366" s="1221"/>
      <c r="S366" s="234"/>
      <c r="T366" s="242"/>
      <c r="U366" s="242"/>
      <c r="V366" s="242"/>
      <c r="W366" s="234"/>
      <c r="X366" s="305"/>
      <c r="Y366" s="305"/>
      <c r="Z366" s="305"/>
      <c r="AA366" s="305"/>
      <c r="AB366" s="1221"/>
      <c r="AC366" s="1242"/>
      <c r="AD366" s="306">
        <f t="shared" si="396"/>
        <v>0</v>
      </c>
      <c r="AE366" s="306">
        <f t="shared" si="396"/>
        <v>0</v>
      </c>
      <c r="AF366" s="306">
        <f t="shared" si="396"/>
        <v>0</v>
      </c>
      <c r="AG366" s="306">
        <f t="shared" si="396"/>
        <v>0</v>
      </c>
      <c r="AH366" s="306">
        <f t="shared" si="396"/>
        <v>0</v>
      </c>
      <c r="AI366" s="306">
        <f t="shared" si="396"/>
        <v>0</v>
      </c>
      <c r="AJ366" s="306">
        <f t="shared" si="396"/>
        <v>0</v>
      </c>
      <c r="AK366" s="1221"/>
      <c r="AL366" s="1245"/>
      <c r="AM366" s="306">
        <f t="shared" si="405"/>
        <v>0</v>
      </c>
      <c r="AN366" s="50"/>
      <c r="AO366" s="50"/>
      <c r="AP366" s="50"/>
      <c r="AQ366" s="50"/>
      <c r="AR366" s="50"/>
      <c r="AS366" s="50"/>
      <c r="AT366" s="1221"/>
      <c r="AU366" s="1248"/>
      <c r="AV366" s="306">
        <f t="shared" si="407"/>
        <v>0</v>
      </c>
      <c r="AW366" s="50"/>
      <c r="AX366" s="50"/>
      <c r="AY366" s="50"/>
      <c r="AZ366" s="50"/>
      <c r="BA366" s="50"/>
      <c r="BB366" s="50"/>
      <c r="BC366" s="1221"/>
      <c r="BD366" s="1251"/>
      <c r="BE366" s="306">
        <f t="shared" si="409"/>
        <v>0</v>
      </c>
      <c r="BF366" s="50"/>
      <c r="BG366" s="50"/>
      <c r="BH366" s="50"/>
      <c r="BI366" s="50"/>
      <c r="BJ366" s="50"/>
      <c r="BK366" s="50"/>
      <c r="BL366" s="1221"/>
      <c r="BM366" s="1254"/>
      <c r="BN366" s="306">
        <f t="shared" si="411"/>
        <v>0</v>
      </c>
      <c r="BO366" s="50"/>
      <c r="BP366" s="50"/>
      <c r="BQ366" s="50"/>
      <c r="BR366" s="50"/>
      <c r="BS366" s="50"/>
      <c r="BT366" s="50"/>
      <c r="BU366" s="1210"/>
      <c r="BV366" s="1211"/>
      <c r="BW366" s="1211"/>
      <c r="BX366" s="1211"/>
      <c r="BY366" s="1211"/>
      <c r="BZ366" s="1211"/>
      <c r="CA366" s="1211"/>
      <c r="CB366" s="1211"/>
      <c r="CC366" s="1212"/>
    </row>
    <row r="367" spans="1:81" s="58" customFormat="1" ht="40.15" customHeight="1" thickTop="1" x14ac:dyDescent="0.25">
      <c r="A367" s="37"/>
      <c r="B367" s="1318"/>
      <c r="C367" s="1315"/>
      <c r="D367" s="1096">
        <v>2201</v>
      </c>
      <c r="E367" s="1093" t="s">
        <v>3876</v>
      </c>
      <c r="F367" s="1093"/>
      <c r="G367" s="1093"/>
      <c r="H367" s="1093"/>
      <c r="I367" s="1093"/>
      <c r="J367" s="1219">
        <v>76</v>
      </c>
      <c r="K367" s="1216" t="str">
        <f>+[2]Metas!K84</f>
        <v>Sistema de gestión de archivo de expedientes laborales digitalizado y adecuado</v>
      </c>
      <c r="L367" s="1222"/>
      <c r="M367" s="1225">
        <f>SUM(N367:Q367)/4</f>
        <v>0</v>
      </c>
      <c r="N367" s="1228"/>
      <c r="O367" s="1231"/>
      <c r="P367" s="1234"/>
      <c r="Q367" s="1237"/>
      <c r="R367" s="1219">
        <f t="shared" ref="R367" si="412">+$J367</f>
        <v>76</v>
      </c>
      <c r="S367" s="233"/>
      <c r="T367" s="240"/>
      <c r="U367" s="240"/>
      <c r="V367" s="240"/>
      <c r="W367" s="233"/>
      <c r="X367" s="307"/>
      <c r="Y367" s="307"/>
      <c r="Z367" s="307"/>
      <c r="AA367" s="307"/>
      <c r="AB367" s="1219">
        <f t="shared" si="402"/>
        <v>76</v>
      </c>
      <c r="AC367" s="1240">
        <f t="shared" ref="AC367" si="413">+L367</f>
        <v>0</v>
      </c>
      <c r="AD367" s="308">
        <f t="shared" si="396"/>
        <v>0</v>
      </c>
      <c r="AE367" s="308">
        <f t="shared" si="396"/>
        <v>0</v>
      </c>
      <c r="AF367" s="308">
        <f t="shared" si="396"/>
        <v>0</v>
      </c>
      <c r="AG367" s="308">
        <f t="shared" si="396"/>
        <v>0</v>
      </c>
      <c r="AH367" s="308">
        <f t="shared" si="396"/>
        <v>0</v>
      </c>
      <c r="AI367" s="308">
        <f t="shared" si="396"/>
        <v>0</v>
      </c>
      <c r="AJ367" s="308">
        <f t="shared" si="396"/>
        <v>0</v>
      </c>
      <c r="AK367" s="1219">
        <f t="shared" si="404"/>
        <v>76</v>
      </c>
      <c r="AL367" s="1243">
        <f>+N367</f>
        <v>0</v>
      </c>
      <c r="AM367" s="308">
        <f t="shared" si="405"/>
        <v>0</v>
      </c>
      <c r="AN367" s="48"/>
      <c r="AO367" s="48"/>
      <c r="AP367" s="48"/>
      <c r="AQ367" s="48"/>
      <c r="AR367" s="48"/>
      <c r="AS367" s="48"/>
      <c r="AT367" s="1219">
        <f t="shared" si="406"/>
        <v>76</v>
      </c>
      <c r="AU367" s="1246">
        <f>+O367</f>
        <v>0</v>
      </c>
      <c r="AV367" s="308">
        <f t="shared" si="407"/>
        <v>0</v>
      </c>
      <c r="AW367" s="48"/>
      <c r="AX367" s="48"/>
      <c r="AY367" s="48"/>
      <c r="AZ367" s="48"/>
      <c r="BA367" s="48"/>
      <c r="BB367" s="48"/>
      <c r="BC367" s="1219">
        <f t="shared" si="408"/>
        <v>76</v>
      </c>
      <c r="BD367" s="1249">
        <f>+P367</f>
        <v>0</v>
      </c>
      <c r="BE367" s="308">
        <f t="shared" si="409"/>
        <v>0</v>
      </c>
      <c r="BF367" s="48"/>
      <c r="BG367" s="48"/>
      <c r="BH367" s="48"/>
      <c r="BI367" s="48"/>
      <c r="BJ367" s="48"/>
      <c r="BK367" s="48"/>
      <c r="BL367" s="1219">
        <f t="shared" si="410"/>
        <v>76</v>
      </c>
      <c r="BM367" s="1252">
        <f>+Q367</f>
        <v>0</v>
      </c>
      <c r="BN367" s="308">
        <f t="shared" si="411"/>
        <v>0</v>
      </c>
      <c r="BO367" s="48"/>
      <c r="BP367" s="48"/>
      <c r="BQ367" s="48"/>
      <c r="BR367" s="48"/>
      <c r="BS367" s="48"/>
      <c r="BT367" s="48"/>
      <c r="BU367" s="1204"/>
      <c r="BV367" s="1205"/>
      <c r="BW367" s="1205"/>
      <c r="BX367" s="1205"/>
      <c r="BY367" s="1205"/>
      <c r="BZ367" s="1205"/>
      <c r="CA367" s="1205"/>
      <c r="CB367" s="1205"/>
      <c r="CC367" s="1206"/>
    </row>
    <row r="368" spans="1:81" s="58" customFormat="1" ht="40.15" customHeight="1" x14ac:dyDescent="0.25">
      <c r="A368" s="37"/>
      <c r="B368" s="1318"/>
      <c r="C368" s="1315"/>
      <c r="D368" s="1097"/>
      <c r="E368" s="1094"/>
      <c r="F368" s="1094"/>
      <c r="G368" s="1094"/>
      <c r="H368" s="1094"/>
      <c r="I368" s="1094"/>
      <c r="J368" s="1220"/>
      <c r="K368" s="1217"/>
      <c r="L368" s="1223"/>
      <c r="M368" s="1226"/>
      <c r="N368" s="1229"/>
      <c r="O368" s="1232"/>
      <c r="P368" s="1235"/>
      <c r="Q368" s="1238"/>
      <c r="R368" s="1220"/>
      <c r="S368" s="41"/>
      <c r="T368" s="241"/>
      <c r="U368" s="241"/>
      <c r="V368" s="241"/>
      <c r="W368" s="41"/>
      <c r="X368" s="34"/>
      <c r="Y368" s="34"/>
      <c r="Z368" s="34"/>
      <c r="AA368" s="34"/>
      <c r="AB368" s="1220"/>
      <c r="AC368" s="1241"/>
      <c r="AD368" s="303">
        <f t="shared" si="396"/>
        <v>0</v>
      </c>
      <c r="AE368" s="303">
        <f t="shared" si="396"/>
        <v>0</v>
      </c>
      <c r="AF368" s="303">
        <f t="shared" si="396"/>
        <v>0</v>
      </c>
      <c r="AG368" s="303">
        <f t="shared" si="396"/>
        <v>0</v>
      </c>
      <c r="AH368" s="303">
        <f t="shared" si="396"/>
        <v>0</v>
      </c>
      <c r="AI368" s="303">
        <f t="shared" si="396"/>
        <v>0</v>
      </c>
      <c r="AJ368" s="303">
        <f t="shared" si="396"/>
        <v>0</v>
      </c>
      <c r="AK368" s="1220"/>
      <c r="AL368" s="1244"/>
      <c r="AM368" s="303">
        <f t="shared" si="405"/>
        <v>0</v>
      </c>
      <c r="AN368" s="311"/>
      <c r="AO368" s="311"/>
      <c r="AP368" s="311"/>
      <c r="AQ368" s="311"/>
      <c r="AR368" s="311"/>
      <c r="AS368" s="311"/>
      <c r="AT368" s="1220"/>
      <c r="AU368" s="1247"/>
      <c r="AV368" s="303">
        <f t="shared" si="407"/>
        <v>0</v>
      </c>
      <c r="AW368" s="311"/>
      <c r="AX368" s="311"/>
      <c r="AY368" s="311"/>
      <c r="AZ368" s="311"/>
      <c r="BA368" s="311"/>
      <c r="BB368" s="311"/>
      <c r="BC368" s="1220"/>
      <c r="BD368" s="1250"/>
      <c r="BE368" s="303">
        <f t="shared" si="409"/>
        <v>0</v>
      </c>
      <c r="BF368" s="311"/>
      <c r="BG368" s="311"/>
      <c r="BH368" s="311"/>
      <c r="BI368" s="311"/>
      <c r="BJ368" s="311"/>
      <c r="BK368" s="311"/>
      <c r="BL368" s="1220"/>
      <c r="BM368" s="1253"/>
      <c r="BN368" s="303">
        <f t="shared" si="411"/>
        <v>0</v>
      </c>
      <c r="BO368" s="311"/>
      <c r="BP368" s="311"/>
      <c r="BQ368" s="311"/>
      <c r="BR368" s="311"/>
      <c r="BS368" s="311"/>
      <c r="BT368" s="311"/>
      <c r="BU368" s="1207"/>
      <c r="BV368" s="1208"/>
      <c r="BW368" s="1208"/>
      <c r="BX368" s="1208"/>
      <c r="BY368" s="1208"/>
      <c r="BZ368" s="1208"/>
      <c r="CA368" s="1208"/>
      <c r="CB368" s="1208"/>
      <c r="CC368" s="1209"/>
    </row>
    <row r="369" spans="1:81" s="58" customFormat="1" ht="40.15" customHeight="1" x14ac:dyDescent="0.25">
      <c r="A369" s="37"/>
      <c r="B369" s="1318"/>
      <c r="C369" s="1315"/>
      <c r="D369" s="1097"/>
      <c r="E369" s="1094"/>
      <c r="F369" s="1094"/>
      <c r="G369" s="1094"/>
      <c r="H369" s="1094"/>
      <c r="I369" s="1094"/>
      <c r="J369" s="1220"/>
      <c r="K369" s="1217"/>
      <c r="L369" s="1223"/>
      <c r="M369" s="1226"/>
      <c r="N369" s="1229"/>
      <c r="O369" s="1232"/>
      <c r="P369" s="1235"/>
      <c r="Q369" s="1238"/>
      <c r="R369" s="1220"/>
      <c r="S369" s="41"/>
      <c r="T369" s="241"/>
      <c r="U369" s="241"/>
      <c r="V369" s="241"/>
      <c r="W369" s="41"/>
      <c r="X369" s="34"/>
      <c r="Y369" s="34"/>
      <c r="Z369" s="34"/>
      <c r="AA369" s="34"/>
      <c r="AB369" s="1220"/>
      <c r="AC369" s="1241"/>
      <c r="AD369" s="303">
        <f t="shared" si="396"/>
        <v>0</v>
      </c>
      <c r="AE369" s="303">
        <f t="shared" si="396"/>
        <v>0</v>
      </c>
      <c r="AF369" s="303">
        <f t="shared" si="396"/>
        <v>0</v>
      </c>
      <c r="AG369" s="303">
        <f t="shared" si="396"/>
        <v>0</v>
      </c>
      <c r="AH369" s="303">
        <f t="shared" si="396"/>
        <v>0</v>
      </c>
      <c r="AI369" s="303">
        <f t="shared" si="396"/>
        <v>0</v>
      </c>
      <c r="AJ369" s="303">
        <f t="shared" si="396"/>
        <v>0</v>
      </c>
      <c r="AK369" s="1220"/>
      <c r="AL369" s="1244"/>
      <c r="AM369" s="303">
        <f t="shared" si="405"/>
        <v>0</v>
      </c>
      <c r="AN369" s="311"/>
      <c r="AO369" s="311"/>
      <c r="AP369" s="311"/>
      <c r="AQ369" s="311"/>
      <c r="AR369" s="311"/>
      <c r="AS369" s="311"/>
      <c r="AT369" s="1220"/>
      <c r="AU369" s="1247"/>
      <c r="AV369" s="303">
        <f t="shared" si="407"/>
        <v>0</v>
      </c>
      <c r="AW369" s="311"/>
      <c r="AX369" s="311"/>
      <c r="AY369" s="311"/>
      <c r="AZ369" s="311"/>
      <c r="BA369" s="311"/>
      <c r="BB369" s="311"/>
      <c r="BC369" s="1220"/>
      <c r="BD369" s="1250"/>
      <c r="BE369" s="303">
        <f t="shared" si="409"/>
        <v>0</v>
      </c>
      <c r="BF369" s="311"/>
      <c r="BG369" s="311"/>
      <c r="BH369" s="311"/>
      <c r="BI369" s="311"/>
      <c r="BJ369" s="311"/>
      <c r="BK369" s="311"/>
      <c r="BL369" s="1220"/>
      <c r="BM369" s="1253"/>
      <c r="BN369" s="303">
        <f t="shared" si="411"/>
        <v>0</v>
      </c>
      <c r="BO369" s="311"/>
      <c r="BP369" s="311"/>
      <c r="BQ369" s="311"/>
      <c r="BR369" s="311"/>
      <c r="BS369" s="311"/>
      <c r="BT369" s="311"/>
      <c r="BU369" s="1207"/>
      <c r="BV369" s="1208"/>
      <c r="BW369" s="1208"/>
      <c r="BX369" s="1208"/>
      <c r="BY369" s="1208"/>
      <c r="BZ369" s="1208"/>
      <c r="CA369" s="1208"/>
      <c r="CB369" s="1208"/>
      <c r="CC369" s="1209"/>
    </row>
    <row r="370" spans="1:81" s="58" customFormat="1" ht="40.15" customHeight="1" thickBot="1" x14ac:dyDescent="0.3">
      <c r="A370" s="37"/>
      <c r="B370" s="1318"/>
      <c r="C370" s="1315"/>
      <c r="D370" s="1098"/>
      <c r="E370" s="1095"/>
      <c r="F370" s="1095"/>
      <c r="G370" s="1095"/>
      <c r="H370" s="1095"/>
      <c r="I370" s="1095"/>
      <c r="J370" s="1221"/>
      <c r="K370" s="1218"/>
      <c r="L370" s="1224"/>
      <c r="M370" s="1227"/>
      <c r="N370" s="1230"/>
      <c r="O370" s="1233"/>
      <c r="P370" s="1236"/>
      <c r="Q370" s="1239"/>
      <c r="R370" s="1221"/>
      <c r="S370" s="234"/>
      <c r="T370" s="242"/>
      <c r="U370" s="242"/>
      <c r="V370" s="242"/>
      <c r="W370" s="234"/>
      <c r="X370" s="305"/>
      <c r="Y370" s="305"/>
      <c r="Z370" s="305"/>
      <c r="AA370" s="305"/>
      <c r="AB370" s="1221"/>
      <c r="AC370" s="1242"/>
      <c r="AD370" s="306">
        <f t="shared" si="396"/>
        <v>0</v>
      </c>
      <c r="AE370" s="306">
        <f t="shared" si="396"/>
        <v>0</v>
      </c>
      <c r="AF370" s="306">
        <f t="shared" si="396"/>
        <v>0</v>
      </c>
      <c r="AG370" s="306">
        <f t="shared" si="396"/>
        <v>0</v>
      </c>
      <c r="AH370" s="306">
        <f t="shared" si="396"/>
        <v>0</v>
      </c>
      <c r="AI370" s="306">
        <f t="shared" si="396"/>
        <v>0</v>
      </c>
      <c r="AJ370" s="306">
        <f t="shared" si="396"/>
        <v>0</v>
      </c>
      <c r="AK370" s="1221"/>
      <c r="AL370" s="1245"/>
      <c r="AM370" s="306">
        <f t="shared" si="405"/>
        <v>0</v>
      </c>
      <c r="AN370" s="50"/>
      <c r="AO370" s="50"/>
      <c r="AP370" s="50"/>
      <c r="AQ370" s="50"/>
      <c r="AR370" s="50"/>
      <c r="AS370" s="50"/>
      <c r="AT370" s="1221"/>
      <c r="AU370" s="1248"/>
      <c r="AV370" s="306">
        <f t="shared" si="407"/>
        <v>0</v>
      </c>
      <c r="AW370" s="50"/>
      <c r="AX370" s="50"/>
      <c r="AY370" s="50"/>
      <c r="AZ370" s="50"/>
      <c r="BA370" s="50"/>
      <c r="BB370" s="50"/>
      <c r="BC370" s="1221"/>
      <c r="BD370" s="1251"/>
      <c r="BE370" s="306">
        <f t="shared" si="409"/>
        <v>0</v>
      </c>
      <c r="BF370" s="50"/>
      <c r="BG370" s="50"/>
      <c r="BH370" s="50"/>
      <c r="BI370" s="50"/>
      <c r="BJ370" s="50"/>
      <c r="BK370" s="50"/>
      <c r="BL370" s="1221"/>
      <c r="BM370" s="1254"/>
      <c r="BN370" s="306">
        <f t="shared" si="411"/>
        <v>0</v>
      </c>
      <c r="BO370" s="50"/>
      <c r="BP370" s="50"/>
      <c r="BQ370" s="50"/>
      <c r="BR370" s="50"/>
      <c r="BS370" s="50"/>
      <c r="BT370" s="50"/>
      <c r="BU370" s="1210"/>
      <c r="BV370" s="1211"/>
      <c r="BW370" s="1211"/>
      <c r="BX370" s="1211"/>
      <c r="BY370" s="1211"/>
      <c r="BZ370" s="1211"/>
      <c r="CA370" s="1211"/>
      <c r="CB370" s="1211"/>
      <c r="CC370" s="1212"/>
    </row>
    <row r="371" spans="1:81" s="58" customFormat="1" ht="40.15" customHeight="1" thickTop="1" x14ac:dyDescent="0.25">
      <c r="A371" s="37"/>
      <c r="B371" s="1318"/>
      <c r="C371" s="1315"/>
      <c r="D371" s="1096">
        <v>2201</v>
      </c>
      <c r="E371" s="1093" t="s">
        <v>3876</v>
      </c>
      <c r="F371" s="1093"/>
      <c r="G371" s="1093"/>
      <c r="H371" s="1093" t="s">
        <v>4392</v>
      </c>
      <c r="I371" s="1093">
        <v>2021004540159</v>
      </c>
      <c r="J371" s="1219">
        <v>77</v>
      </c>
      <c r="K371" s="1216" t="str">
        <f>+[2]Metas!K85</f>
        <v>Procesos certificados en calidad sostenidos con seguimiento de auditoría satisfactoria</v>
      </c>
      <c r="L371" s="1222">
        <v>4</v>
      </c>
      <c r="M371" s="1225">
        <f>SUM(N371:Q371)</f>
        <v>4</v>
      </c>
      <c r="N371" s="1228"/>
      <c r="O371" s="1231"/>
      <c r="P371" s="1234"/>
      <c r="Q371" s="1237">
        <v>4</v>
      </c>
      <c r="R371" s="1219">
        <f t="shared" ref="R371" si="414">+$J371</f>
        <v>77</v>
      </c>
      <c r="S371" s="1336" t="s">
        <v>4393</v>
      </c>
      <c r="T371" s="240" t="s">
        <v>3834</v>
      </c>
      <c r="U371" s="240" t="s">
        <v>3839</v>
      </c>
      <c r="V371" s="240" t="s">
        <v>3843</v>
      </c>
      <c r="W371" s="233" t="s">
        <v>4394</v>
      </c>
      <c r="X371" s="307">
        <v>44593</v>
      </c>
      <c r="Y371" s="307">
        <v>44620</v>
      </c>
      <c r="Z371" s="307"/>
      <c r="AA371" s="307"/>
      <c r="AB371" s="1219">
        <f t="shared" ref="AB371" si="415">+$J371</f>
        <v>77</v>
      </c>
      <c r="AC371" s="1240">
        <f t="shared" ref="AC371" si="416">+L371</f>
        <v>4</v>
      </c>
      <c r="AD371" s="308">
        <f t="shared" si="396"/>
        <v>10</v>
      </c>
      <c r="AE371" s="308">
        <f t="shared" si="396"/>
        <v>10</v>
      </c>
      <c r="AF371" s="308">
        <f t="shared" si="396"/>
        <v>0</v>
      </c>
      <c r="AG371" s="308">
        <f t="shared" si="396"/>
        <v>0</v>
      </c>
      <c r="AH371" s="308">
        <f t="shared" si="396"/>
        <v>0</v>
      </c>
      <c r="AI371" s="308">
        <f t="shared" si="396"/>
        <v>0</v>
      </c>
      <c r="AJ371" s="308">
        <f t="shared" si="396"/>
        <v>0</v>
      </c>
      <c r="AK371" s="1219">
        <f t="shared" ref="AK371" si="417">+$J371</f>
        <v>77</v>
      </c>
      <c r="AL371" s="1243">
        <f>+N371</f>
        <v>0</v>
      </c>
      <c r="AM371" s="308">
        <f t="shared" ref="AM371:AM409" si="418">SUM(AN371:AS371)</f>
        <v>0</v>
      </c>
      <c r="AN371" s="48"/>
      <c r="AO371" s="48"/>
      <c r="AP371" s="48"/>
      <c r="AQ371" s="48"/>
      <c r="AR371" s="48"/>
      <c r="AS371" s="48"/>
      <c r="AT371" s="1219">
        <f t="shared" ref="AT371" si="419">+$J371</f>
        <v>77</v>
      </c>
      <c r="AU371" s="1246">
        <f>+O371</f>
        <v>0</v>
      </c>
      <c r="AV371" s="308">
        <f t="shared" ref="AV371:AV409" si="420">SUM(AW371:BB371)</f>
        <v>0</v>
      </c>
      <c r="AW371" s="48"/>
      <c r="AX371" s="48"/>
      <c r="AY371" s="48"/>
      <c r="AZ371" s="48"/>
      <c r="BA371" s="48"/>
      <c r="BB371" s="48"/>
      <c r="BC371" s="1219">
        <f t="shared" ref="BC371" si="421">+$J371</f>
        <v>77</v>
      </c>
      <c r="BD371" s="1249">
        <f>+P371</f>
        <v>0</v>
      </c>
      <c r="BE371" s="308">
        <f t="shared" ref="BE371:BE409" si="422">SUM(BF371:BK371)</f>
        <v>0</v>
      </c>
      <c r="BF371" s="48"/>
      <c r="BG371" s="48"/>
      <c r="BH371" s="48"/>
      <c r="BI371" s="48"/>
      <c r="BJ371" s="48"/>
      <c r="BK371" s="48"/>
      <c r="BL371" s="1219">
        <f t="shared" ref="BL371" si="423">+$J371</f>
        <v>77</v>
      </c>
      <c r="BM371" s="1252">
        <f>+Q371</f>
        <v>4</v>
      </c>
      <c r="BN371" s="308">
        <f t="shared" ref="BN371:BN409" si="424">SUM(BO371:BT371)</f>
        <v>10</v>
      </c>
      <c r="BO371" s="48">
        <v>10</v>
      </c>
      <c r="BP371" s="48"/>
      <c r="BQ371" s="48"/>
      <c r="BR371" s="48"/>
      <c r="BS371" s="48"/>
      <c r="BT371" s="48"/>
      <c r="BU371" s="1204"/>
      <c r="BV371" s="1205"/>
      <c r="BW371" s="1205"/>
      <c r="BX371" s="1205"/>
      <c r="BY371" s="1205"/>
      <c r="BZ371" s="1205"/>
      <c r="CA371" s="1205"/>
      <c r="CB371" s="1205"/>
      <c r="CC371" s="1206"/>
    </row>
    <row r="372" spans="1:81" s="58" customFormat="1" ht="40.15" customHeight="1" x14ac:dyDescent="0.25">
      <c r="A372" s="37"/>
      <c r="B372" s="1318"/>
      <c r="C372" s="1315"/>
      <c r="D372" s="1097"/>
      <c r="E372" s="1094"/>
      <c r="F372" s="1094"/>
      <c r="G372" s="1094"/>
      <c r="H372" s="1094"/>
      <c r="I372" s="1094"/>
      <c r="J372" s="1220"/>
      <c r="K372" s="1217"/>
      <c r="L372" s="1223"/>
      <c r="M372" s="1226"/>
      <c r="N372" s="1229"/>
      <c r="O372" s="1232"/>
      <c r="P372" s="1235"/>
      <c r="Q372" s="1238"/>
      <c r="R372" s="1220"/>
      <c r="S372" s="1337"/>
      <c r="T372" s="288" t="s">
        <v>3834</v>
      </c>
      <c r="U372" s="288" t="s">
        <v>3839</v>
      </c>
      <c r="V372" s="288" t="s">
        <v>3843</v>
      </c>
      <c r="W372" s="299" t="s">
        <v>4395</v>
      </c>
      <c r="X372" s="300">
        <v>44621</v>
      </c>
      <c r="Y372" s="300">
        <v>44651</v>
      </c>
      <c r="Z372" s="300"/>
      <c r="AA372" s="300"/>
      <c r="AB372" s="1220"/>
      <c r="AC372" s="1241"/>
      <c r="AD372" s="301"/>
      <c r="AE372" s="301"/>
      <c r="AF372" s="301"/>
      <c r="AG372" s="301"/>
      <c r="AH372" s="301"/>
      <c r="AI372" s="301"/>
      <c r="AJ372" s="301"/>
      <c r="AK372" s="1220"/>
      <c r="AL372" s="1244"/>
      <c r="AM372" s="301"/>
      <c r="AN372" s="312"/>
      <c r="AO372" s="312"/>
      <c r="AP372" s="312"/>
      <c r="AQ372" s="312"/>
      <c r="AR372" s="312"/>
      <c r="AS372" s="312"/>
      <c r="AT372" s="1220"/>
      <c r="AU372" s="1247"/>
      <c r="AV372" s="301"/>
      <c r="AW372" s="312"/>
      <c r="AX372" s="312"/>
      <c r="AY372" s="312"/>
      <c r="AZ372" s="312"/>
      <c r="BA372" s="312"/>
      <c r="BB372" s="312"/>
      <c r="BC372" s="1220"/>
      <c r="BD372" s="1250"/>
      <c r="BE372" s="301"/>
      <c r="BF372" s="312"/>
      <c r="BG372" s="312"/>
      <c r="BH372" s="312"/>
      <c r="BI372" s="312"/>
      <c r="BJ372" s="312"/>
      <c r="BK372" s="312"/>
      <c r="BL372" s="1220"/>
      <c r="BM372" s="1253"/>
      <c r="BN372" s="301"/>
      <c r="BO372" s="312"/>
      <c r="BP372" s="312"/>
      <c r="BQ372" s="312"/>
      <c r="BR372" s="312"/>
      <c r="BS372" s="312"/>
      <c r="BT372" s="312"/>
      <c r="BU372" s="313"/>
      <c r="BV372" s="314"/>
      <c r="BW372" s="314"/>
      <c r="BX372" s="314"/>
      <c r="BY372" s="314"/>
      <c r="BZ372" s="314"/>
      <c r="CA372" s="314"/>
      <c r="CB372" s="314"/>
      <c r="CC372" s="315"/>
    </row>
    <row r="373" spans="1:81" s="58" customFormat="1" ht="40.15" customHeight="1" x14ac:dyDescent="0.25">
      <c r="A373" s="37"/>
      <c r="B373" s="1318"/>
      <c r="C373" s="1315"/>
      <c r="D373" s="1097"/>
      <c r="E373" s="1094"/>
      <c r="F373" s="1094"/>
      <c r="G373" s="1094"/>
      <c r="H373" s="1094"/>
      <c r="I373" s="1094"/>
      <c r="J373" s="1220"/>
      <c r="K373" s="1217"/>
      <c r="L373" s="1223"/>
      <c r="M373" s="1226"/>
      <c r="N373" s="1229"/>
      <c r="O373" s="1232"/>
      <c r="P373" s="1235"/>
      <c r="Q373" s="1238"/>
      <c r="R373" s="1220"/>
      <c r="S373" s="1338"/>
      <c r="T373" s="288" t="s">
        <v>3834</v>
      </c>
      <c r="U373" s="288" t="s">
        <v>3839</v>
      </c>
      <c r="V373" s="288" t="s">
        <v>3843</v>
      </c>
      <c r="W373" s="299" t="s">
        <v>4396</v>
      </c>
      <c r="X373" s="300">
        <v>44564</v>
      </c>
      <c r="Y373" s="300">
        <v>44925</v>
      </c>
      <c r="Z373" s="300"/>
      <c r="AA373" s="300"/>
      <c r="AB373" s="1220"/>
      <c r="AC373" s="1241"/>
      <c r="AD373" s="301"/>
      <c r="AE373" s="301"/>
      <c r="AF373" s="301"/>
      <c r="AG373" s="301"/>
      <c r="AH373" s="301"/>
      <c r="AI373" s="301"/>
      <c r="AJ373" s="301"/>
      <c r="AK373" s="1220"/>
      <c r="AL373" s="1244"/>
      <c r="AM373" s="301"/>
      <c r="AN373" s="312"/>
      <c r="AO373" s="312"/>
      <c r="AP373" s="312"/>
      <c r="AQ373" s="312"/>
      <c r="AR373" s="312"/>
      <c r="AS373" s="312"/>
      <c r="AT373" s="1220"/>
      <c r="AU373" s="1247"/>
      <c r="AV373" s="301"/>
      <c r="AW373" s="312"/>
      <c r="AX373" s="312"/>
      <c r="AY373" s="312"/>
      <c r="AZ373" s="312"/>
      <c r="BA373" s="312"/>
      <c r="BB373" s="312"/>
      <c r="BC373" s="1220"/>
      <c r="BD373" s="1250"/>
      <c r="BE373" s="301"/>
      <c r="BF373" s="312"/>
      <c r="BG373" s="312"/>
      <c r="BH373" s="312"/>
      <c r="BI373" s="312"/>
      <c r="BJ373" s="312"/>
      <c r="BK373" s="312"/>
      <c r="BL373" s="1220"/>
      <c r="BM373" s="1253"/>
      <c r="BN373" s="301"/>
      <c r="BO373" s="312"/>
      <c r="BP373" s="312"/>
      <c r="BQ373" s="312"/>
      <c r="BR373" s="312"/>
      <c r="BS373" s="312"/>
      <c r="BT373" s="312"/>
      <c r="BU373" s="313"/>
      <c r="BV373" s="314"/>
      <c r="BW373" s="314"/>
      <c r="BX373" s="314"/>
      <c r="BY373" s="314"/>
      <c r="BZ373" s="314"/>
      <c r="CA373" s="314"/>
      <c r="CB373" s="314"/>
      <c r="CC373" s="315"/>
    </row>
    <row r="374" spans="1:81" s="58" customFormat="1" ht="40.15" customHeight="1" x14ac:dyDescent="0.25">
      <c r="A374" s="37"/>
      <c r="B374" s="1318"/>
      <c r="C374" s="1315"/>
      <c r="D374" s="1097"/>
      <c r="E374" s="1094"/>
      <c r="F374" s="1094"/>
      <c r="G374" s="1094"/>
      <c r="H374" s="1094"/>
      <c r="I374" s="1094"/>
      <c r="J374" s="1220"/>
      <c r="K374" s="1217"/>
      <c r="L374" s="1223"/>
      <c r="M374" s="1226"/>
      <c r="N374" s="1229"/>
      <c r="O374" s="1232"/>
      <c r="P374" s="1235"/>
      <c r="Q374" s="1238"/>
      <c r="R374" s="1220"/>
      <c r="S374" s="1339" t="s">
        <v>4397</v>
      </c>
      <c r="T374" s="288" t="s">
        <v>3834</v>
      </c>
      <c r="U374" s="288" t="s">
        <v>3839</v>
      </c>
      <c r="V374" s="288" t="s">
        <v>3843</v>
      </c>
      <c r="W374" s="299" t="s">
        <v>4398</v>
      </c>
      <c r="X374" s="300">
        <v>44607</v>
      </c>
      <c r="Y374" s="300">
        <v>44742</v>
      </c>
      <c r="Z374" s="300"/>
      <c r="AA374" s="300"/>
      <c r="AB374" s="1220"/>
      <c r="AC374" s="1241"/>
      <c r="AD374" s="301"/>
      <c r="AE374" s="301"/>
      <c r="AF374" s="301"/>
      <c r="AG374" s="301"/>
      <c r="AH374" s="301"/>
      <c r="AI374" s="301"/>
      <c r="AJ374" s="301"/>
      <c r="AK374" s="1220"/>
      <c r="AL374" s="1244"/>
      <c r="AM374" s="301"/>
      <c r="AN374" s="312"/>
      <c r="AO374" s="312"/>
      <c r="AP374" s="312"/>
      <c r="AQ374" s="312"/>
      <c r="AR374" s="312"/>
      <c r="AS374" s="312"/>
      <c r="AT374" s="1220"/>
      <c r="AU374" s="1247"/>
      <c r="AV374" s="301"/>
      <c r="AW374" s="312"/>
      <c r="AX374" s="312"/>
      <c r="AY374" s="312"/>
      <c r="AZ374" s="312"/>
      <c r="BA374" s="312"/>
      <c r="BB374" s="312"/>
      <c r="BC374" s="1220"/>
      <c r="BD374" s="1250"/>
      <c r="BE374" s="301"/>
      <c r="BF374" s="312"/>
      <c r="BG374" s="312"/>
      <c r="BH374" s="312"/>
      <c r="BI374" s="312"/>
      <c r="BJ374" s="312"/>
      <c r="BK374" s="312"/>
      <c r="BL374" s="1220"/>
      <c r="BM374" s="1253"/>
      <c r="BN374" s="301"/>
      <c r="BO374" s="312"/>
      <c r="BP374" s="312"/>
      <c r="BQ374" s="312"/>
      <c r="BR374" s="312"/>
      <c r="BS374" s="312"/>
      <c r="BT374" s="312"/>
      <c r="BU374" s="313"/>
      <c r="BV374" s="314"/>
      <c r="BW374" s="314"/>
      <c r="BX374" s="314"/>
      <c r="BY374" s="314"/>
      <c r="BZ374" s="314"/>
      <c r="CA374" s="314"/>
      <c r="CB374" s="314"/>
      <c r="CC374" s="315"/>
    </row>
    <row r="375" spans="1:81" s="58" customFormat="1" ht="40.15" customHeight="1" x14ac:dyDescent="0.25">
      <c r="A375" s="37"/>
      <c r="B375" s="1318"/>
      <c r="C375" s="1315"/>
      <c r="D375" s="1097"/>
      <c r="E375" s="1094"/>
      <c r="F375" s="1094"/>
      <c r="G375" s="1094"/>
      <c r="H375" s="1094"/>
      <c r="I375" s="1094"/>
      <c r="J375" s="1220"/>
      <c r="K375" s="1217"/>
      <c r="L375" s="1223"/>
      <c r="M375" s="1226"/>
      <c r="N375" s="1229"/>
      <c r="O375" s="1232"/>
      <c r="P375" s="1235"/>
      <c r="Q375" s="1238"/>
      <c r="R375" s="1220"/>
      <c r="S375" s="1337"/>
      <c r="T375" s="288" t="s">
        <v>3834</v>
      </c>
      <c r="U375" s="288" t="s">
        <v>3839</v>
      </c>
      <c r="V375" s="288" t="s">
        <v>3843</v>
      </c>
      <c r="W375" s="299" t="s">
        <v>4399</v>
      </c>
      <c r="X375" s="300">
        <v>44593</v>
      </c>
      <c r="Y375" s="300">
        <v>44925</v>
      </c>
      <c r="Z375" s="300"/>
      <c r="AA375" s="300"/>
      <c r="AB375" s="1220"/>
      <c r="AC375" s="1241"/>
      <c r="AD375" s="301"/>
      <c r="AE375" s="301"/>
      <c r="AF375" s="301"/>
      <c r="AG375" s="301"/>
      <c r="AH375" s="301"/>
      <c r="AI375" s="301"/>
      <c r="AJ375" s="301"/>
      <c r="AK375" s="1220"/>
      <c r="AL375" s="1244"/>
      <c r="AM375" s="301"/>
      <c r="AN375" s="312"/>
      <c r="AO375" s="312"/>
      <c r="AP375" s="312"/>
      <c r="AQ375" s="312"/>
      <c r="AR375" s="312"/>
      <c r="AS375" s="312"/>
      <c r="AT375" s="1220"/>
      <c r="AU375" s="1247"/>
      <c r="AV375" s="301"/>
      <c r="AW375" s="312"/>
      <c r="AX375" s="312"/>
      <c r="AY375" s="312"/>
      <c r="AZ375" s="312"/>
      <c r="BA375" s="312"/>
      <c r="BB375" s="312"/>
      <c r="BC375" s="1220"/>
      <c r="BD375" s="1250"/>
      <c r="BE375" s="301"/>
      <c r="BF375" s="312"/>
      <c r="BG375" s="312"/>
      <c r="BH375" s="312"/>
      <c r="BI375" s="312"/>
      <c r="BJ375" s="312"/>
      <c r="BK375" s="312"/>
      <c r="BL375" s="1220"/>
      <c r="BM375" s="1253"/>
      <c r="BN375" s="301"/>
      <c r="BO375" s="312"/>
      <c r="BP375" s="312"/>
      <c r="BQ375" s="312"/>
      <c r="BR375" s="312"/>
      <c r="BS375" s="312"/>
      <c r="BT375" s="312"/>
      <c r="BU375" s="313"/>
      <c r="BV375" s="314"/>
      <c r="BW375" s="314"/>
      <c r="BX375" s="314"/>
      <c r="BY375" s="314"/>
      <c r="BZ375" s="314"/>
      <c r="CA375" s="314"/>
      <c r="CB375" s="314"/>
      <c r="CC375" s="315"/>
    </row>
    <row r="376" spans="1:81" s="58" customFormat="1" ht="40.15" customHeight="1" x14ac:dyDescent="0.25">
      <c r="A376" s="37"/>
      <c r="B376" s="1318"/>
      <c r="C376" s="1315"/>
      <c r="D376" s="1097"/>
      <c r="E376" s="1094"/>
      <c r="F376" s="1094"/>
      <c r="G376" s="1094"/>
      <c r="H376" s="1094"/>
      <c r="I376" s="1094"/>
      <c r="J376" s="1220"/>
      <c r="K376" s="1217"/>
      <c r="L376" s="1223"/>
      <c r="M376" s="1226"/>
      <c r="N376" s="1229"/>
      <c r="O376" s="1232"/>
      <c r="P376" s="1235"/>
      <c r="Q376" s="1238"/>
      <c r="R376" s="1220"/>
      <c r="S376" s="1338"/>
      <c r="T376" s="288" t="s">
        <v>3834</v>
      </c>
      <c r="U376" s="288" t="s">
        <v>3839</v>
      </c>
      <c r="V376" s="288" t="s">
        <v>3843</v>
      </c>
      <c r="W376" s="299" t="s">
        <v>4400</v>
      </c>
      <c r="X376" s="300">
        <v>44565</v>
      </c>
      <c r="Y376" s="300">
        <v>44923</v>
      </c>
      <c r="Z376" s="300"/>
      <c r="AA376" s="300"/>
      <c r="AB376" s="1220"/>
      <c r="AC376" s="1241"/>
      <c r="AD376" s="301"/>
      <c r="AE376" s="301"/>
      <c r="AF376" s="301"/>
      <c r="AG376" s="301"/>
      <c r="AH376" s="301"/>
      <c r="AI376" s="301"/>
      <c r="AJ376" s="301"/>
      <c r="AK376" s="1220"/>
      <c r="AL376" s="1244"/>
      <c r="AM376" s="301"/>
      <c r="AN376" s="312"/>
      <c r="AO376" s="312"/>
      <c r="AP376" s="312"/>
      <c r="AQ376" s="312"/>
      <c r="AR376" s="312"/>
      <c r="AS376" s="312"/>
      <c r="AT376" s="1220"/>
      <c r="AU376" s="1247"/>
      <c r="AV376" s="301"/>
      <c r="AW376" s="312"/>
      <c r="AX376" s="312"/>
      <c r="AY376" s="312"/>
      <c r="AZ376" s="312"/>
      <c r="BA376" s="312"/>
      <c r="BB376" s="312"/>
      <c r="BC376" s="1220"/>
      <c r="BD376" s="1250"/>
      <c r="BE376" s="301"/>
      <c r="BF376" s="312"/>
      <c r="BG376" s="312"/>
      <c r="BH376" s="312"/>
      <c r="BI376" s="312"/>
      <c r="BJ376" s="312"/>
      <c r="BK376" s="312"/>
      <c r="BL376" s="1220"/>
      <c r="BM376" s="1253"/>
      <c r="BN376" s="301"/>
      <c r="BO376" s="312"/>
      <c r="BP376" s="312"/>
      <c r="BQ376" s="312"/>
      <c r="BR376" s="312"/>
      <c r="BS376" s="312"/>
      <c r="BT376" s="312"/>
      <c r="BU376" s="313"/>
      <c r="BV376" s="314"/>
      <c r="BW376" s="314"/>
      <c r="BX376" s="314"/>
      <c r="BY376" s="314"/>
      <c r="BZ376" s="314"/>
      <c r="CA376" s="314"/>
      <c r="CB376" s="314"/>
      <c r="CC376" s="315"/>
    </row>
    <row r="377" spans="1:81" s="58" customFormat="1" ht="40.15" customHeight="1" x14ac:dyDescent="0.25">
      <c r="A377" s="37"/>
      <c r="B377" s="1318"/>
      <c r="C377" s="1315"/>
      <c r="D377" s="1097"/>
      <c r="E377" s="1094"/>
      <c r="F377" s="1094"/>
      <c r="G377" s="1094"/>
      <c r="H377" s="1094"/>
      <c r="I377" s="1094"/>
      <c r="J377" s="1220"/>
      <c r="K377" s="1217"/>
      <c r="L377" s="1223"/>
      <c r="M377" s="1226"/>
      <c r="N377" s="1229"/>
      <c r="O377" s="1232"/>
      <c r="P377" s="1235"/>
      <c r="Q377" s="1238"/>
      <c r="R377" s="1220"/>
      <c r="S377" s="299" t="s">
        <v>4401</v>
      </c>
      <c r="T377" s="288" t="s">
        <v>3834</v>
      </c>
      <c r="U377" s="288" t="s">
        <v>3839</v>
      </c>
      <c r="V377" s="288" t="s">
        <v>3843</v>
      </c>
      <c r="W377" s="299" t="s">
        <v>4402</v>
      </c>
      <c r="X377" s="300">
        <v>44593</v>
      </c>
      <c r="Y377" s="300">
        <v>44925</v>
      </c>
      <c r="Z377" s="300"/>
      <c r="AA377" s="300"/>
      <c r="AB377" s="1220"/>
      <c r="AC377" s="1241"/>
      <c r="AD377" s="301"/>
      <c r="AE377" s="301"/>
      <c r="AF377" s="301"/>
      <c r="AG377" s="301"/>
      <c r="AH377" s="301"/>
      <c r="AI377" s="301"/>
      <c r="AJ377" s="301"/>
      <c r="AK377" s="1220"/>
      <c r="AL377" s="1244"/>
      <c r="AM377" s="301"/>
      <c r="AN377" s="312"/>
      <c r="AO377" s="312"/>
      <c r="AP377" s="312"/>
      <c r="AQ377" s="312"/>
      <c r="AR377" s="312"/>
      <c r="AS377" s="312"/>
      <c r="AT377" s="1220"/>
      <c r="AU377" s="1247"/>
      <c r="AV377" s="301"/>
      <c r="AW377" s="312"/>
      <c r="AX377" s="312"/>
      <c r="AY377" s="312"/>
      <c r="AZ377" s="312"/>
      <c r="BA377" s="312"/>
      <c r="BB377" s="312"/>
      <c r="BC377" s="1220"/>
      <c r="BD377" s="1250"/>
      <c r="BE377" s="301"/>
      <c r="BF377" s="312"/>
      <c r="BG377" s="312"/>
      <c r="BH377" s="312"/>
      <c r="BI377" s="312"/>
      <c r="BJ377" s="312"/>
      <c r="BK377" s="312"/>
      <c r="BL377" s="1220"/>
      <c r="BM377" s="1253"/>
      <c r="BN377" s="301"/>
      <c r="BO377" s="312"/>
      <c r="BP377" s="312"/>
      <c r="BQ377" s="312"/>
      <c r="BR377" s="312"/>
      <c r="BS377" s="312"/>
      <c r="BT377" s="312"/>
      <c r="BU377" s="313"/>
      <c r="BV377" s="314"/>
      <c r="BW377" s="314"/>
      <c r="BX377" s="314"/>
      <c r="BY377" s="314"/>
      <c r="BZ377" s="314"/>
      <c r="CA377" s="314"/>
      <c r="CB377" s="314"/>
      <c r="CC377" s="315"/>
    </row>
    <row r="378" spans="1:81" s="58" customFormat="1" ht="40.15" customHeight="1" x14ac:dyDescent="0.25">
      <c r="A378" s="37"/>
      <c r="B378" s="1318"/>
      <c r="C378" s="1315"/>
      <c r="D378" s="1097"/>
      <c r="E378" s="1094"/>
      <c r="F378" s="1094"/>
      <c r="G378" s="1094"/>
      <c r="H378" s="1094"/>
      <c r="I378" s="1094"/>
      <c r="J378" s="1220"/>
      <c r="K378" s="1217"/>
      <c r="L378" s="1223"/>
      <c r="M378" s="1226"/>
      <c r="N378" s="1229"/>
      <c r="O378" s="1232"/>
      <c r="P378" s="1235"/>
      <c r="Q378" s="1238"/>
      <c r="R378" s="1220"/>
      <c r="S378" s="41" t="s">
        <v>4403</v>
      </c>
      <c r="T378" s="241" t="s">
        <v>3834</v>
      </c>
      <c r="U378" s="241" t="s">
        <v>3839</v>
      </c>
      <c r="V378" s="241" t="s">
        <v>3843</v>
      </c>
      <c r="W378" s="41" t="s">
        <v>4404</v>
      </c>
      <c r="X378" s="34">
        <v>44588</v>
      </c>
      <c r="Y378" s="34">
        <v>44925</v>
      </c>
      <c r="Z378" s="34"/>
      <c r="AA378" s="34"/>
      <c r="AB378" s="1220"/>
      <c r="AC378" s="1241"/>
      <c r="AD378" s="303">
        <f t="shared" ref="AD378:AJ409" si="425">+AM378+AV378+BE378+BN378</f>
        <v>0</v>
      </c>
      <c r="AE378" s="303">
        <f t="shared" si="425"/>
        <v>0</v>
      </c>
      <c r="AF378" s="303">
        <f t="shared" si="425"/>
        <v>0</v>
      </c>
      <c r="AG378" s="303">
        <f t="shared" si="425"/>
        <v>0</v>
      </c>
      <c r="AH378" s="303">
        <f t="shared" si="425"/>
        <v>0</v>
      </c>
      <c r="AI378" s="303">
        <f t="shared" si="425"/>
        <v>0</v>
      </c>
      <c r="AJ378" s="303">
        <f t="shared" si="425"/>
        <v>0</v>
      </c>
      <c r="AK378" s="1220"/>
      <c r="AL378" s="1244"/>
      <c r="AM378" s="303">
        <f t="shared" si="418"/>
        <v>0</v>
      </c>
      <c r="AN378" s="311"/>
      <c r="AO378" s="311"/>
      <c r="AP378" s="311"/>
      <c r="AQ378" s="311"/>
      <c r="AR378" s="311"/>
      <c r="AS378" s="311"/>
      <c r="AT378" s="1220"/>
      <c r="AU378" s="1247"/>
      <c r="AV378" s="303">
        <f t="shared" si="420"/>
        <v>0</v>
      </c>
      <c r="AW378" s="311"/>
      <c r="AX378" s="311"/>
      <c r="AY378" s="311"/>
      <c r="AZ378" s="311"/>
      <c r="BA378" s="311"/>
      <c r="BB378" s="311"/>
      <c r="BC378" s="1220"/>
      <c r="BD378" s="1250"/>
      <c r="BE378" s="303">
        <f t="shared" si="422"/>
        <v>0</v>
      </c>
      <c r="BF378" s="311"/>
      <c r="BG378" s="311"/>
      <c r="BH378" s="311"/>
      <c r="BI378" s="311"/>
      <c r="BJ378" s="311"/>
      <c r="BK378" s="311"/>
      <c r="BL378" s="1220"/>
      <c r="BM378" s="1253"/>
      <c r="BN378" s="303">
        <f t="shared" si="424"/>
        <v>0</v>
      </c>
      <c r="BO378" s="311"/>
      <c r="BP378" s="311"/>
      <c r="BQ378" s="311"/>
      <c r="BR378" s="311"/>
      <c r="BS378" s="311"/>
      <c r="BT378" s="311"/>
      <c r="BU378" s="1207"/>
      <c r="BV378" s="1208"/>
      <c r="BW378" s="1208"/>
      <c r="BX378" s="1208"/>
      <c r="BY378" s="1208"/>
      <c r="BZ378" s="1208"/>
      <c r="CA378" s="1208"/>
      <c r="CB378" s="1208"/>
      <c r="CC378" s="1209"/>
    </row>
    <row r="379" spans="1:81" s="58" customFormat="1" ht="40.15" customHeight="1" x14ac:dyDescent="0.25">
      <c r="A379" s="37"/>
      <c r="B379" s="1318"/>
      <c r="C379" s="1315"/>
      <c r="D379" s="1097"/>
      <c r="E379" s="1094"/>
      <c r="F379" s="1094"/>
      <c r="G379" s="1094"/>
      <c r="H379" s="1094"/>
      <c r="I379" s="1094"/>
      <c r="J379" s="1220"/>
      <c r="K379" s="1217"/>
      <c r="L379" s="1223"/>
      <c r="M379" s="1226"/>
      <c r="N379" s="1229"/>
      <c r="O379" s="1232"/>
      <c r="P379" s="1235"/>
      <c r="Q379" s="1238"/>
      <c r="R379" s="1220"/>
      <c r="S379" s="41" t="s">
        <v>4405</v>
      </c>
      <c r="T379" s="241" t="s">
        <v>3834</v>
      </c>
      <c r="U379" s="241" t="s">
        <v>3839</v>
      </c>
      <c r="V379" s="241" t="s">
        <v>3843</v>
      </c>
      <c r="W379" s="41" t="s">
        <v>4406</v>
      </c>
      <c r="X379" s="34">
        <v>44576</v>
      </c>
      <c r="Y379" s="34">
        <v>44620</v>
      </c>
      <c r="Z379" s="34"/>
      <c r="AA379" s="34"/>
      <c r="AB379" s="1220"/>
      <c r="AC379" s="1241"/>
      <c r="AD379" s="303">
        <f t="shared" si="425"/>
        <v>0</v>
      </c>
      <c r="AE379" s="303">
        <f t="shared" si="425"/>
        <v>0</v>
      </c>
      <c r="AF379" s="303">
        <f t="shared" si="425"/>
        <v>0</v>
      </c>
      <c r="AG379" s="303">
        <f t="shared" si="425"/>
        <v>0</v>
      </c>
      <c r="AH379" s="303">
        <f t="shared" si="425"/>
        <v>0</v>
      </c>
      <c r="AI379" s="303">
        <f t="shared" si="425"/>
        <v>0</v>
      </c>
      <c r="AJ379" s="303">
        <f t="shared" si="425"/>
        <v>0</v>
      </c>
      <c r="AK379" s="1220"/>
      <c r="AL379" s="1244"/>
      <c r="AM379" s="303">
        <f t="shared" si="418"/>
        <v>0</v>
      </c>
      <c r="AN379" s="311"/>
      <c r="AO379" s="311"/>
      <c r="AP379" s="311"/>
      <c r="AQ379" s="311"/>
      <c r="AR379" s="311"/>
      <c r="AS379" s="311"/>
      <c r="AT379" s="1220"/>
      <c r="AU379" s="1247"/>
      <c r="AV379" s="303">
        <f t="shared" si="420"/>
        <v>0</v>
      </c>
      <c r="AW379" s="311"/>
      <c r="AX379" s="311"/>
      <c r="AY379" s="311"/>
      <c r="AZ379" s="311"/>
      <c r="BA379" s="311"/>
      <c r="BB379" s="311"/>
      <c r="BC379" s="1220"/>
      <c r="BD379" s="1250"/>
      <c r="BE379" s="303">
        <f t="shared" si="422"/>
        <v>0</v>
      </c>
      <c r="BF379" s="311"/>
      <c r="BG379" s="311"/>
      <c r="BH379" s="311"/>
      <c r="BI379" s="311"/>
      <c r="BJ379" s="311"/>
      <c r="BK379" s="311"/>
      <c r="BL379" s="1220"/>
      <c r="BM379" s="1253"/>
      <c r="BN379" s="303">
        <f t="shared" si="424"/>
        <v>0</v>
      </c>
      <c r="BO379" s="311"/>
      <c r="BP379" s="311"/>
      <c r="BQ379" s="311"/>
      <c r="BR379" s="311"/>
      <c r="BS379" s="311"/>
      <c r="BT379" s="311"/>
      <c r="BU379" s="1207"/>
      <c r="BV379" s="1208"/>
      <c r="BW379" s="1208"/>
      <c r="BX379" s="1208"/>
      <c r="BY379" s="1208"/>
      <c r="BZ379" s="1208"/>
      <c r="CA379" s="1208"/>
      <c r="CB379" s="1208"/>
      <c r="CC379" s="1209"/>
    </row>
    <row r="380" spans="1:81" s="58" customFormat="1" ht="40.15" customHeight="1" thickBot="1" x14ac:dyDescent="0.3">
      <c r="A380" s="37"/>
      <c r="B380" s="1318"/>
      <c r="C380" s="1316"/>
      <c r="D380" s="1098"/>
      <c r="E380" s="1095"/>
      <c r="F380" s="1095"/>
      <c r="G380" s="1095"/>
      <c r="H380" s="1095"/>
      <c r="I380" s="1095"/>
      <c r="J380" s="1221"/>
      <c r="K380" s="1218"/>
      <c r="L380" s="1224"/>
      <c r="M380" s="1227"/>
      <c r="N380" s="1230"/>
      <c r="O380" s="1233"/>
      <c r="P380" s="1236"/>
      <c r="Q380" s="1239"/>
      <c r="R380" s="1221"/>
      <c r="S380" s="234" t="s">
        <v>4407</v>
      </c>
      <c r="T380" s="242" t="s">
        <v>3834</v>
      </c>
      <c r="U380" s="242" t="s">
        <v>3839</v>
      </c>
      <c r="V380" s="242" t="s">
        <v>3843</v>
      </c>
      <c r="W380" s="234" t="s">
        <v>4408</v>
      </c>
      <c r="X380" s="305">
        <v>44564</v>
      </c>
      <c r="Y380" s="305">
        <v>44925</v>
      </c>
      <c r="Z380" s="305"/>
      <c r="AA380" s="305"/>
      <c r="AB380" s="1221"/>
      <c r="AC380" s="1242"/>
      <c r="AD380" s="306">
        <f t="shared" si="425"/>
        <v>0</v>
      </c>
      <c r="AE380" s="306">
        <f t="shared" si="425"/>
        <v>0</v>
      </c>
      <c r="AF380" s="306">
        <f t="shared" si="425"/>
        <v>0</v>
      </c>
      <c r="AG380" s="306">
        <f t="shared" si="425"/>
        <v>0</v>
      </c>
      <c r="AH380" s="306">
        <f t="shared" si="425"/>
        <v>0</v>
      </c>
      <c r="AI380" s="306">
        <f t="shared" si="425"/>
        <v>0</v>
      </c>
      <c r="AJ380" s="306">
        <f t="shared" si="425"/>
        <v>0</v>
      </c>
      <c r="AK380" s="1221"/>
      <c r="AL380" s="1245"/>
      <c r="AM380" s="306">
        <f t="shared" si="418"/>
        <v>0</v>
      </c>
      <c r="AN380" s="50"/>
      <c r="AO380" s="50"/>
      <c r="AP380" s="50"/>
      <c r="AQ380" s="50"/>
      <c r="AR380" s="50"/>
      <c r="AS380" s="50"/>
      <c r="AT380" s="1221"/>
      <c r="AU380" s="1248"/>
      <c r="AV380" s="306">
        <f t="shared" si="420"/>
        <v>0</v>
      </c>
      <c r="AW380" s="50"/>
      <c r="AX380" s="50"/>
      <c r="AY380" s="50"/>
      <c r="AZ380" s="50"/>
      <c r="BA380" s="50"/>
      <c r="BB380" s="50"/>
      <c r="BC380" s="1221"/>
      <c r="BD380" s="1251"/>
      <c r="BE380" s="306">
        <f t="shared" si="422"/>
        <v>0</v>
      </c>
      <c r="BF380" s="50"/>
      <c r="BG380" s="50"/>
      <c r="BH380" s="50"/>
      <c r="BI380" s="50"/>
      <c r="BJ380" s="50"/>
      <c r="BK380" s="50"/>
      <c r="BL380" s="1221"/>
      <c r="BM380" s="1254"/>
      <c r="BN380" s="306">
        <f t="shared" si="424"/>
        <v>0</v>
      </c>
      <c r="BO380" s="50"/>
      <c r="BP380" s="50"/>
      <c r="BQ380" s="50"/>
      <c r="BR380" s="50"/>
      <c r="BS380" s="50"/>
      <c r="BT380" s="50"/>
      <c r="BU380" s="1210"/>
      <c r="BV380" s="1211"/>
      <c r="BW380" s="1211"/>
      <c r="BX380" s="1211"/>
      <c r="BY380" s="1211"/>
      <c r="BZ380" s="1211"/>
      <c r="CA380" s="1211"/>
      <c r="CB380" s="1211"/>
      <c r="CC380" s="1212"/>
    </row>
    <row r="381" spans="1:81" s="58" customFormat="1" ht="40.15" customHeight="1" thickTop="1" x14ac:dyDescent="0.25">
      <c r="A381" s="37"/>
      <c r="B381" s="1318"/>
      <c r="C381" s="1314" t="s">
        <v>134</v>
      </c>
      <c r="D381" s="1096">
        <v>2201</v>
      </c>
      <c r="E381" s="1093" t="s">
        <v>3876</v>
      </c>
      <c r="F381" s="1093"/>
      <c r="G381" s="1093"/>
      <c r="H381" s="1093" t="s">
        <v>4409</v>
      </c>
      <c r="I381" s="1093">
        <v>202000450066</v>
      </c>
      <c r="J381" s="1219">
        <v>78</v>
      </c>
      <c r="K381" s="1216" t="str">
        <f>+[2]Metas!K86</f>
        <v>% de establecimientos educativos oficiales con procesos de acompañamiento en gestión y control normativo</v>
      </c>
      <c r="L381" s="1222">
        <v>100</v>
      </c>
      <c r="M381" s="1225">
        <f>SUM(N381:Q381)</f>
        <v>100</v>
      </c>
      <c r="N381" s="1228"/>
      <c r="O381" s="1231"/>
      <c r="P381" s="1234"/>
      <c r="Q381" s="1237">
        <v>100</v>
      </c>
      <c r="R381" s="1219">
        <f t="shared" ref="R381" si="426">+$J381</f>
        <v>78</v>
      </c>
      <c r="S381" s="233" t="s">
        <v>3950</v>
      </c>
      <c r="T381" s="240" t="s">
        <v>3834</v>
      </c>
      <c r="U381" s="240" t="s">
        <v>3839</v>
      </c>
      <c r="V381" s="240" t="s">
        <v>3843</v>
      </c>
      <c r="W381" s="233" t="s">
        <v>3951</v>
      </c>
      <c r="X381" s="307">
        <v>44576</v>
      </c>
      <c r="Y381" s="307">
        <v>44650</v>
      </c>
      <c r="Z381" s="307"/>
      <c r="AA381" s="307"/>
      <c r="AB381" s="1219">
        <f t="shared" ref="AB381:AB406" si="427">+$J381</f>
        <v>78</v>
      </c>
      <c r="AC381" s="1240">
        <f t="shared" ref="AC381" si="428">+L381</f>
        <v>100</v>
      </c>
      <c r="AD381" s="308">
        <f t="shared" si="425"/>
        <v>30</v>
      </c>
      <c r="AE381" s="308">
        <f t="shared" si="425"/>
        <v>0</v>
      </c>
      <c r="AF381" s="308">
        <f t="shared" si="425"/>
        <v>30</v>
      </c>
      <c r="AG381" s="308">
        <f t="shared" si="425"/>
        <v>0</v>
      </c>
      <c r="AH381" s="308">
        <f t="shared" si="425"/>
        <v>0</v>
      </c>
      <c r="AI381" s="308">
        <f t="shared" si="425"/>
        <v>0</v>
      </c>
      <c r="AJ381" s="308">
        <f t="shared" si="425"/>
        <v>0</v>
      </c>
      <c r="AK381" s="1219">
        <f t="shared" ref="AK381:AK406" si="429">+$J381</f>
        <v>78</v>
      </c>
      <c r="AL381" s="1243">
        <f>+N381</f>
        <v>0</v>
      </c>
      <c r="AM381" s="308">
        <f t="shared" si="418"/>
        <v>0</v>
      </c>
      <c r="AN381" s="48"/>
      <c r="AO381" s="48"/>
      <c r="AP381" s="48"/>
      <c r="AQ381" s="48"/>
      <c r="AR381" s="48"/>
      <c r="AS381" s="48"/>
      <c r="AT381" s="1219">
        <f t="shared" ref="AT381:AT406" si="430">+$J381</f>
        <v>78</v>
      </c>
      <c r="AU381" s="1246">
        <f>+O381</f>
        <v>0</v>
      </c>
      <c r="AV381" s="308">
        <f t="shared" si="420"/>
        <v>0</v>
      </c>
      <c r="AW381" s="48"/>
      <c r="AX381" s="48"/>
      <c r="AY381" s="48"/>
      <c r="AZ381" s="48"/>
      <c r="BA381" s="48"/>
      <c r="BB381" s="48"/>
      <c r="BC381" s="1219">
        <f t="shared" ref="BC381:BC406" si="431">+$J381</f>
        <v>78</v>
      </c>
      <c r="BD381" s="1249">
        <f>+P381</f>
        <v>0</v>
      </c>
      <c r="BE381" s="308">
        <f t="shared" si="422"/>
        <v>0</v>
      </c>
      <c r="BF381" s="48"/>
      <c r="BG381" s="48"/>
      <c r="BH381" s="48"/>
      <c r="BI381" s="48"/>
      <c r="BJ381" s="48"/>
      <c r="BK381" s="48"/>
      <c r="BL381" s="1219">
        <f t="shared" ref="BL381:BL406" si="432">+$J381</f>
        <v>78</v>
      </c>
      <c r="BM381" s="1252">
        <f>+Q381</f>
        <v>100</v>
      </c>
      <c r="BN381" s="308">
        <f t="shared" si="424"/>
        <v>30</v>
      </c>
      <c r="BO381" s="48"/>
      <c r="BP381" s="48">
        <v>30</v>
      </c>
      <c r="BQ381" s="48"/>
      <c r="BR381" s="48"/>
      <c r="BS381" s="48"/>
      <c r="BT381" s="48"/>
      <c r="BU381" s="1204"/>
      <c r="BV381" s="1205"/>
      <c r="BW381" s="1205"/>
      <c r="BX381" s="1205"/>
      <c r="BY381" s="1205"/>
      <c r="BZ381" s="1205"/>
      <c r="CA381" s="1205"/>
      <c r="CB381" s="1205"/>
      <c r="CC381" s="1206"/>
    </row>
    <row r="382" spans="1:81" s="58" customFormat="1" ht="40.15" customHeight="1" x14ac:dyDescent="0.25">
      <c r="A382" s="37"/>
      <c r="B382" s="1318"/>
      <c r="C382" s="1315"/>
      <c r="D382" s="1097"/>
      <c r="E382" s="1094"/>
      <c r="F382" s="1094"/>
      <c r="G382" s="1094"/>
      <c r="H382" s="1094"/>
      <c r="I382" s="1094"/>
      <c r="J382" s="1220"/>
      <c r="K382" s="1217"/>
      <c r="L382" s="1223"/>
      <c r="M382" s="1226"/>
      <c r="N382" s="1229"/>
      <c r="O382" s="1232"/>
      <c r="P382" s="1235"/>
      <c r="Q382" s="1238"/>
      <c r="R382" s="1220"/>
      <c r="S382" s="299" t="s">
        <v>3952</v>
      </c>
      <c r="T382" s="288" t="s">
        <v>3834</v>
      </c>
      <c r="U382" s="288" t="s">
        <v>3839</v>
      </c>
      <c r="V382" s="288" t="s">
        <v>3843</v>
      </c>
      <c r="W382" s="299" t="s">
        <v>3953</v>
      </c>
      <c r="X382" s="300">
        <v>44576</v>
      </c>
      <c r="Y382" s="300">
        <v>44925</v>
      </c>
      <c r="Z382" s="300"/>
      <c r="AA382" s="300"/>
      <c r="AB382" s="1220"/>
      <c r="AC382" s="1241"/>
      <c r="AD382" s="301"/>
      <c r="AE382" s="301"/>
      <c r="AF382" s="301"/>
      <c r="AG382" s="301"/>
      <c r="AH382" s="301"/>
      <c r="AI382" s="301"/>
      <c r="AJ382" s="301"/>
      <c r="AK382" s="1220"/>
      <c r="AL382" s="1244"/>
      <c r="AM382" s="301"/>
      <c r="AN382" s="312"/>
      <c r="AO382" s="312"/>
      <c r="AP382" s="312"/>
      <c r="AQ382" s="312"/>
      <c r="AR382" s="312"/>
      <c r="AS382" s="312"/>
      <c r="AT382" s="1220"/>
      <c r="AU382" s="1247"/>
      <c r="AV382" s="301"/>
      <c r="AW382" s="312"/>
      <c r="AX382" s="312"/>
      <c r="AY382" s="312"/>
      <c r="AZ382" s="312"/>
      <c r="BA382" s="312"/>
      <c r="BB382" s="312"/>
      <c r="BC382" s="1220"/>
      <c r="BD382" s="1250"/>
      <c r="BE382" s="301"/>
      <c r="BF382" s="312"/>
      <c r="BG382" s="312"/>
      <c r="BH382" s="312"/>
      <c r="BI382" s="312"/>
      <c r="BJ382" s="312"/>
      <c r="BK382" s="312"/>
      <c r="BL382" s="1220"/>
      <c r="BM382" s="1253"/>
      <c r="BN382" s="301"/>
      <c r="BO382" s="312"/>
      <c r="BP382" s="312"/>
      <c r="BQ382" s="312"/>
      <c r="BR382" s="312"/>
      <c r="BS382" s="312"/>
      <c r="BT382" s="312"/>
      <c r="BU382" s="313"/>
      <c r="BV382" s="314"/>
      <c r="BW382" s="314"/>
      <c r="BX382" s="314"/>
      <c r="BY382" s="314"/>
      <c r="BZ382" s="314"/>
      <c r="CA382" s="314"/>
      <c r="CB382" s="314"/>
      <c r="CC382" s="315"/>
    </row>
    <row r="383" spans="1:81" s="58" customFormat="1" ht="40.15" customHeight="1" x14ac:dyDescent="0.25">
      <c r="A383" s="37"/>
      <c r="B383" s="1318"/>
      <c r="C383" s="1315"/>
      <c r="D383" s="1097"/>
      <c r="E383" s="1094"/>
      <c r="F383" s="1094"/>
      <c r="G383" s="1094"/>
      <c r="H383" s="1094"/>
      <c r="I383" s="1094"/>
      <c r="J383" s="1220"/>
      <c r="K383" s="1217"/>
      <c r="L383" s="1223"/>
      <c r="M383" s="1226"/>
      <c r="N383" s="1229"/>
      <c r="O383" s="1232"/>
      <c r="P383" s="1235"/>
      <c r="Q383" s="1238"/>
      <c r="R383" s="1220"/>
      <c r="S383" s="299" t="s">
        <v>3954</v>
      </c>
      <c r="T383" s="288" t="s">
        <v>3834</v>
      </c>
      <c r="U383" s="288" t="s">
        <v>3839</v>
      </c>
      <c r="V383" s="288" t="s">
        <v>3843</v>
      </c>
      <c r="W383" s="299" t="s">
        <v>3955</v>
      </c>
      <c r="X383" s="300">
        <v>44791</v>
      </c>
      <c r="Y383" s="300">
        <v>44925</v>
      </c>
      <c r="Z383" s="300"/>
      <c r="AA383" s="300"/>
      <c r="AB383" s="1220"/>
      <c r="AC383" s="1241"/>
      <c r="AD383" s="301"/>
      <c r="AE383" s="301"/>
      <c r="AF383" s="301"/>
      <c r="AG383" s="301"/>
      <c r="AH383" s="301"/>
      <c r="AI383" s="301"/>
      <c r="AJ383" s="301"/>
      <c r="AK383" s="1220"/>
      <c r="AL383" s="1244"/>
      <c r="AM383" s="301"/>
      <c r="AN383" s="312"/>
      <c r="AO383" s="312"/>
      <c r="AP383" s="312"/>
      <c r="AQ383" s="312"/>
      <c r="AR383" s="312"/>
      <c r="AS383" s="312"/>
      <c r="AT383" s="1220"/>
      <c r="AU383" s="1247"/>
      <c r="AV383" s="301"/>
      <c r="AW383" s="312"/>
      <c r="AX383" s="312"/>
      <c r="AY383" s="312"/>
      <c r="AZ383" s="312"/>
      <c r="BA383" s="312"/>
      <c r="BB383" s="312"/>
      <c r="BC383" s="1220"/>
      <c r="BD383" s="1250"/>
      <c r="BE383" s="301"/>
      <c r="BF383" s="312"/>
      <c r="BG383" s="312"/>
      <c r="BH383" s="312"/>
      <c r="BI383" s="312"/>
      <c r="BJ383" s="312"/>
      <c r="BK383" s="312"/>
      <c r="BL383" s="1220"/>
      <c r="BM383" s="1253"/>
      <c r="BN383" s="301"/>
      <c r="BO383" s="312"/>
      <c r="BP383" s="312"/>
      <c r="BQ383" s="312"/>
      <c r="BR383" s="312"/>
      <c r="BS383" s="312"/>
      <c r="BT383" s="312"/>
      <c r="BU383" s="313"/>
      <c r="BV383" s="314"/>
      <c r="BW383" s="314"/>
      <c r="BX383" s="314"/>
      <c r="BY383" s="314"/>
      <c r="BZ383" s="314"/>
      <c r="CA383" s="314"/>
      <c r="CB383" s="314"/>
      <c r="CC383" s="315"/>
    </row>
    <row r="384" spans="1:81" s="58" customFormat="1" ht="40.15" customHeight="1" x14ac:dyDescent="0.25">
      <c r="A384" s="37"/>
      <c r="B384" s="1318"/>
      <c r="C384" s="1315"/>
      <c r="D384" s="1097"/>
      <c r="E384" s="1094"/>
      <c r="F384" s="1094"/>
      <c r="G384" s="1094"/>
      <c r="H384" s="1094"/>
      <c r="I384" s="1094"/>
      <c r="J384" s="1220"/>
      <c r="K384" s="1217"/>
      <c r="L384" s="1223"/>
      <c r="M384" s="1226"/>
      <c r="N384" s="1229"/>
      <c r="O384" s="1232"/>
      <c r="P384" s="1235"/>
      <c r="Q384" s="1238"/>
      <c r="R384" s="1220"/>
      <c r="S384" s="41" t="s">
        <v>3956</v>
      </c>
      <c r="T384" s="241" t="s">
        <v>3834</v>
      </c>
      <c r="U384" s="241" t="s">
        <v>3839</v>
      </c>
      <c r="V384" s="241" t="s">
        <v>3843</v>
      </c>
      <c r="W384" s="41" t="s">
        <v>3957</v>
      </c>
      <c r="X384" s="34">
        <v>44791</v>
      </c>
      <c r="Y384" s="34">
        <v>44925</v>
      </c>
      <c r="Z384" s="34"/>
      <c r="AA384" s="34"/>
      <c r="AB384" s="1220"/>
      <c r="AC384" s="1241"/>
      <c r="AD384" s="303">
        <f t="shared" si="425"/>
        <v>0</v>
      </c>
      <c r="AE384" s="303">
        <f t="shared" si="425"/>
        <v>0</v>
      </c>
      <c r="AF384" s="303">
        <f t="shared" si="425"/>
        <v>0</v>
      </c>
      <c r="AG384" s="303">
        <f t="shared" si="425"/>
        <v>0</v>
      </c>
      <c r="AH384" s="303">
        <f t="shared" si="425"/>
        <v>0</v>
      </c>
      <c r="AI384" s="303">
        <f t="shared" si="425"/>
        <v>0</v>
      </c>
      <c r="AJ384" s="303">
        <f t="shared" si="425"/>
        <v>0</v>
      </c>
      <c r="AK384" s="1220"/>
      <c r="AL384" s="1244"/>
      <c r="AM384" s="303">
        <f t="shared" si="418"/>
        <v>0</v>
      </c>
      <c r="AN384" s="311"/>
      <c r="AO384" s="311"/>
      <c r="AP384" s="311"/>
      <c r="AQ384" s="311"/>
      <c r="AR384" s="311"/>
      <c r="AS384" s="311"/>
      <c r="AT384" s="1220"/>
      <c r="AU384" s="1247"/>
      <c r="AV384" s="303">
        <f t="shared" si="420"/>
        <v>0</v>
      </c>
      <c r="AW384" s="311"/>
      <c r="AX384" s="311"/>
      <c r="AY384" s="311"/>
      <c r="AZ384" s="311"/>
      <c r="BA384" s="311"/>
      <c r="BB384" s="311"/>
      <c r="BC384" s="1220"/>
      <c r="BD384" s="1250"/>
      <c r="BE384" s="303">
        <f t="shared" si="422"/>
        <v>0</v>
      </c>
      <c r="BF384" s="311"/>
      <c r="BG384" s="311"/>
      <c r="BH384" s="311"/>
      <c r="BI384" s="311"/>
      <c r="BJ384" s="311"/>
      <c r="BK384" s="311"/>
      <c r="BL384" s="1220"/>
      <c r="BM384" s="1253"/>
      <c r="BN384" s="303">
        <f t="shared" si="424"/>
        <v>0</v>
      </c>
      <c r="BO384" s="311"/>
      <c r="BP384" s="311"/>
      <c r="BQ384" s="311"/>
      <c r="BR384" s="311"/>
      <c r="BS384" s="311"/>
      <c r="BT384" s="311"/>
      <c r="BU384" s="1207"/>
      <c r="BV384" s="1208"/>
      <c r="BW384" s="1208"/>
      <c r="BX384" s="1208"/>
      <c r="BY384" s="1208"/>
      <c r="BZ384" s="1208"/>
      <c r="CA384" s="1208"/>
      <c r="CB384" s="1208"/>
      <c r="CC384" s="1209"/>
    </row>
    <row r="385" spans="1:81" s="58" customFormat="1" ht="40.15" customHeight="1" x14ac:dyDescent="0.25">
      <c r="A385" s="37"/>
      <c r="B385" s="1318"/>
      <c r="C385" s="1315"/>
      <c r="D385" s="1097"/>
      <c r="E385" s="1094"/>
      <c r="F385" s="1094"/>
      <c r="G385" s="1094"/>
      <c r="H385" s="1094"/>
      <c r="I385" s="1094"/>
      <c r="J385" s="1220"/>
      <c r="K385" s="1217"/>
      <c r="L385" s="1223"/>
      <c r="M385" s="1226"/>
      <c r="N385" s="1229"/>
      <c r="O385" s="1232"/>
      <c r="P385" s="1235"/>
      <c r="Q385" s="1238"/>
      <c r="R385" s="1220"/>
      <c r="S385" s="41" t="s">
        <v>3958</v>
      </c>
      <c r="T385" s="241" t="s">
        <v>3834</v>
      </c>
      <c r="U385" s="241" t="s">
        <v>3839</v>
      </c>
      <c r="V385" s="241" t="s">
        <v>3843</v>
      </c>
      <c r="W385" s="41" t="s">
        <v>3957</v>
      </c>
      <c r="X385" s="34">
        <v>44791</v>
      </c>
      <c r="Y385" s="34">
        <v>44925</v>
      </c>
      <c r="Z385" s="34"/>
      <c r="AA385" s="34"/>
      <c r="AB385" s="1220"/>
      <c r="AC385" s="1241"/>
      <c r="AD385" s="303">
        <f t="shared" si="425"/>
        <v>0</v>
      </c>
      <c r="AE385" s="303">
        <f t="shared" si="425"/>
        <v>0</v>
      </c>
      <c r="AF385" s="303">
        <f t="shared" si="425"/>
        <v>0</v>
      </c>
      <c r="AG385" s="303">
        <f t="shared" si="425"/>
        <v>0</v>
      </c>
      <c r="AH385" s="303">
        <f t="shared" si="425"/>
        <v>0</v>
      </c>
      <c r="AI385" s="303">
        <f t="shared" si="425"/>
        <v>0</v>
      </c>
      <c r="AJ385" s="303">
        <f t="shared" si="425"/>
        <v>0</v>
      </c>
      <c r="AK385" s="1220"/>
      <c r="AL385" s="1244"/>
      <c r="AM385" s="303">
        <f t="shared" si="418"/>
        <v>0</v>
      </c>
      <c r="AN385" s="311"/>
      <c r="AO385" s="311"/>
      <c r="AP385" s="311"/>
      <c r="AQ385" s="311"/>
      <c r="AR385" s="311"/>
      <c r="AS385" s="311"/>
      <c r="AT385" s="1220"/>
      <c r="AU385" s="1247"/>
      <c r="AV385" s="303">
        <f t="shared" si="420"/>
        <v>0</v>
      </c>
      <c r="AW385" s="311"/>
      <c r="AX385" s="311"/>
      <c r="AY385" s="311"/>
      <c r="AZ385" s="311"/>
      <c r="BA385" s="311"/>
      <c r="BB385" s="311"/>
      <c r="BC385" s="1220"/>
      <c r="BD385" s="1250"/>
      <c r="BE385" s="303">
        <f t="shared" si="422"/>
        <v>0</v>
      </c>
      <c r="BF385" s="311"/>
      <c r="BG385" s="311"/>
      <c r="BH385" s="311"/>
      <c r="BI385" s="311"/>
      <c r="BJ385" s="311"/>
      <c r="BK385" s="311"/>
      <c r="BL385" s="1220"/>
      <c r="BM385" s="1253"/>
      <c r="BN385" s="303">
        <f t="shared" si="424"/>
        <v>0</v>
      </c>
      <c r="BO385" s="311"/>
      <c r="BP385" s="311"/>
      <c r="BQ385" s="311"/>
      <c r="BR385" s="311"/>
      <c r="BS385" s="311"/>
      <c r="BT385" s="311"/>
      <c r="BU385" s="1207"/>
      <c r="BV385" s="1208"/>
      <c r="BW385" s="1208"/>
      <c r="BX385" s="1208"/>
      <c r="BY385" s="1208"/>
      <c r="BZ385" s="1208"/>
      <c r="CA385" s="1208"/>
      <c r="CB385" s="1208"/>
      <c r="CC385" s="1209"/>
    </row>
    <row r="386" spans="1:81" s="58" customFormat="1" ht="40.15" customHeight="1" thickBot="1" x14ac:dyDescent="0.3">
      <c r="A386" s="37"/>
      <c r="B386" s="1318"/>
      <c r="C386" s="1315"/>
      <c r="D386" s="1098"/>
      <c r="E386" s="1095"/>
      <c r="F386" s="1095"/>
      <c r="G386" s="1095"/>
      <c r="H386" s="1095"/>
      <c r="I386" s="1095"/>
      <c r="J386" s="1221"/>
      <c r="K386" s="1218"/>
      <c r="L386" s="1224"/>
      <c r="M386" s="1227"/>
      <c r="N386" s="1230"/>
      <c r="O386" s="1233"/>
      <c r="P386" s="1236"/>
      <c r="Q386" s="1239"/>
      <c r="R386" s="1221"/>
      <c r="S386" s="234" t="s">
        <v>3959</v>
      </c>
      <c r="T386" s="242" t="s">
        <v>3834</v>
      </c>
      <c r="U386" s="242" t="s">
        <v>3839</v>
      </c>
      <c r="V386" s="242" t="s">
        <v>3843</v>
      </c>
      <c r="W386" s="234" t="s">
        <v>3955</v>
      </c>
      <c r="X386" s="305">
        <v>44791</v>
      </c>
      <c r="Y386" s="305">
        <v>44925</v>
      </c>
      <c r="Z386" s="305"/>
      <c r="AA386" s="305"/>
      <c r="AB386" s="1221"/>
      <c r="AC386" s="1242"/>
      <c r="AD386" s="306">
        <f t="shared" si="425"/>
        <v>0</v>
      </c>
      <c r="AE386" s="306">
        <f t="shared" si="425"/>
        <v>0</v>
      </c>
      <c r="AF386" s="306">
        <f t="shared" si="425"/>
        <v>0</v>
      </c>
      <c r="AG386" s="306">
        <f t="shared" si="425"/>
        <v>0</v>
      </c>
      <c r="AH386" s="306">
        <f t="shared" si="425"/>
        <v>0</v>
      </c>
      <c r="AI386" s="306">
        <f t="shared" si="425"/>
        <v>0</v>
      </c>
      <c r="AJ386" s="306">
        <f t="shared" si="425"/>
        <v>0</v>
      </c>
      <c r="AK386" s="1221"/>
      <c r="AL386" s="1245"/>
      <c r="AM386" s="306">
        <f t="shared" si="418"/>
        <v>0</v>
      </c>
      <c r="AN386" s="50"/>
      <c r="AO386" s="50"/>
      <c r="AP386" s="50"/>
      <c r="AQ386" s="50"/>
      <c r="AR386" s="50"/>
      <c r="AS386" s="50"/>
      <c r="AT386" s="1221"/>
      <c r="AU386" s="1248"/>
      <c r="AV386" s="306">
        <f t="shared" si="420"/>
        <v>0</v>
      </c>
      <c r="AW386" s="50"/>
      <c r="AX386" s="50"/>
      <c r="AY386" s="50"/>
      <c r="AZ386" s="50"/>
      <c r="BA386" s="50"/>
      <c r="BB386" s="50"/>
      <c r="BC386" s="1221"/>
      <c r="BD386" s="1251"/>
      <c r="BE386" s="306">
        <f t="shared" si="422"/>
        <v>0</v>
      </c>
      <c r="BF386" s="50"/>
      <c r="BG386" s="50"/>
      <c r="BH386" s="50"/>
      <c r="BI386" s="50"/>
      <c r="BJ386" s="50"/>
      <c r="BK386" s="50"/>
      <c r="BL386" s="1221"/>
      <c r="BM386" s="1254"/>
      <c r="BN386" s="306">
        <f t="shared" si="424"/>
        <v>0</v>
      </c>
      <c r="BO386" s="50"/>
      <c r="BP386" s="50"/>
      <c r="BQ386" s="50"/>
      <c r="BR386" s="50"/>
      <c r="BS386" s="50"/>
      <c r="BT386" s="50"/>
      <c r="BU386" s="1210"/>
      <c r="BV386" s="1211"/>
      <c r="BW386" s="1211"/>
      <c r="BX386" s="1211"/>
      <c r="BY386" s="1211"/>
      <c r="BZ386" s="1211"/>
      <c r="CA386" s="1211"/>
      <c r="CB386" s="1211"/>
      <c r="CC386" s="1212"/>
    </row>
    <row r="387" spans="1:81" s="58" customFormat="1" ht="40.15" customHeight="1" thickTop="1" x14ac:dyDescent="0.25">
      <c r="A387" s="37"/>
      <c r="B387" s="1318"/>
      <c r="C387" s="1315"/>
      <c r="D387" s="1096">
        <v>2201</v>
      </c>
      <c r="E387" s="1093" t="s">
        <v>3876</v>
      </c>
      <c r="F387" s="1093"/>
      <c r="G387" s="1093"/>
      <c r="H387" s="1093" t="s">
        <v>4410</v>
      </c>
      <c r="I387" s="1093">
        <v>2021004540035</v>
      </c>
      <c r="J387" s="1219">
        <v>79</v>
      </c>
      <c r="K387" s="1216" t="str">
        <f>+[2]Metas!K87</f>
        <v>Proceso de pago de nómina Docente, Directiva Docente y Administrativa optimizado</v>
      </c>
      <c r="L387" s="1222">
        <v>0.25</v>
      </c>
      <c r="M387" s="1225">
        <f>SUM(N387:Q387)</f>
        <v>0.25</v>
      </c>
      <c r="N387" s="1228"/>
      <c r="O387" s="1231"/>
      <c r="P387" s="1234"/>
      <c r="Q387" s="1237">
        <v>0.25</v>
      </c>
      <c r="R387" s="1219">
        <f t="shared" ref="R387" si="433">+$J387</f>
        <v>79</v>
      </c>
      <c r="S387" s="233" t="s">
        <v>4411</v>
      </c>
      <c r="T387" s="240" t="s">
        <v>3834</v>
      </c>
      <c r="U387" s="240" t="s">
        <v>3839</v>
      </c>
      <c r="V387" s="240" t="s">
        <v>3843</v>
      </c>
      <c r="W387" s="233" t="s">
        <v>4412</v>
      </c>
      <c r="X387" s="307">
        <v>44621</v>
      </c>
      <c r="Y387" s="307">
        <v>44681</v>
      </c>
      <c r="Z387" s="307"/>
      <c r="AA387" s="307"/>
      <c r="AB387" s="1219">
        <f t="shared" si="427"/>
        <v>79</v>
      </c>
      <c r="AC387" s="1240">
        <f t="shared" ref="AC387" si="434">+L387</f>
        <v>0.25</v>
      </c>
      <c r="AD387" s="308">
        <f t="shared" si="425"/>
        <v>473600</v>
      </c>
      <c r="AE387" s="308">
        <f t="shared" si="425"/>
        <v>0</v>
      </c>
      <c r="AF387" s="308">
        <f t="shared" si="425"/>
        <v>473600</v>
      </c>
      <c r="AG387" s="308">
        <f t="shared" si="425"/>
        <v>0</v>
      </c>
      <c r="AH387" s="308">
        <f t="shared" si="425"/>
        <v>0</v>
      </c>
      <c r="AI387" s="308">
        <f t="shared" si="425"/>
        <v>0</v>
      </c>
      <c r="AJ387" s="308">
        <f t="shared" si="425"/>
        <v>0</v>
      </c>
      <c r="AK387" s="1219">
        <f t="shared" si="429"/>
        <v>79</v>
      </c>
      <c r="AL387" s="1243">
        <f>+N387</f>
        <v>0</v>
      </c>
      <c r="AM387" s="308">
        <f t="shared" si="418"/>
        <v>0</v>
      </c>
      <c r="AN387" s="48"/>
      <c r="AO387" s="48"/>
      <c r="AP387" s="48"/>
      <c r="AQ387" s="48"/>
      <c r="AR387" s="48"/>
      <c r="AS387" s="48"/>
      <c r="AT387" s="1219">
        <f t="shared" si="430"/>
        <v>79</v>
      </c>
      <c r="AU387" s="1246">
        <f>+O387</f>
        <v>0</v>
      </c>
      <c r="AV387" s="308">
        <f t="shared" si="420"/>
        <v>0</v>
      </c>
      <c r="AW387" s="48"/>
      <c r="AX387" s="48"/>
      <c r="AY387" s="48"/>
      <c r="AZ387" s="48"/>
      <c r="BA387" s="48"/>
      <c r="BB387" s="48"/>
      <c r="BC387" s="1219">
        <f t="shared" si="431"/>
        <v>79</v>
      </c>
      <c r="BD387" s="1249">
        <f>+P387</f>
        <v>0</v>
      </c>
      <c r="BE387" s="308">
        <f t="shared" si="422"/>
        <v>0</v>
      </c>
      <c r="BF387" s="48"/>
      <c r="BG387" s="48"/>
      <c r="BH387" s="48"/>
      <c r="BI387" s="48"/>
      <c r="BJ387" s="48"/>
      <c r="BK387" s="48"/>
      <c r="BL387" s="1219">
        <f t="shared" si="432"/>
        <v>79</v>
      </c>
      <c r="BM387" s="1252">
        <f>+Q387</f>
        <v>0.25</v>
      </c>
      <c r="BN387" s="308">
        <f t="shared" si="424"/>
        <v>473600</v>
      </c>
      <c r="BO387" s="48"/>
      <c r="BP387" s="48">
        <v>473600</v>
      </c>
      <c r="BQ387" s="48"/>
      <c r="BR387" s="48"/>
      <c r="BS387" s="48"/>
      <c r="BT387" s="48"/>
      <c r="BU387" s="1204"/>
      <c r="BV387" s="1205"/>
      <c r="BW387" s="1205"/>
      <c r="BX387" s="1205"/>
      <c r="BY387" s="1205"/>
      <c r="BZ387" s="1205"/>
      <c r="CA387" s="1205"/>
      <c r="CB387" s="1205"/>
      <c r="CC387" s="1206"/>
    </row>
    <row r="388" spans="1:81" s="58" customFormat="1" ht="40.15" customHeight="1" x14ac:dyDescent="0.25">
      <c r="A388" s="37"/>
      <c r="B388" s="1318"/>
      <c r="C388" s="1315"/>
      <c r="D388" s="1097"/>
      <c r="E388" s="1094"/>
      <c r="F388" s="1094"/>
      <c r="G388" s="1094"/>
      <c r="H388" s="1094"/>
      <c r="I388" s="1094"/>
      <c r="J388" s="1220"/>
      <c r="K388" s="1217"/>
      <c r="L388" s="1223"/>
      <c r="M388" s="1226"/>
      <c r="N388" s="1229"/>
      <c r="O388" s="1232"/>
      <c r="P388" s="1235"/>
      <c r="Q388" s="1238"/>
      <c r="R388" s="1220"/>
      <c r="S388" s="41" t="s">
        <v>4413</v>
      </c>
      <c r="T388" s="241" t="s">
        <v>3834</v>
      </c>
      <c r="U388" s="241" t="s">
        <v>3839</v>
      </c>
      <c r="V388" s="241" t="s">
        <v>3843</v>
      </c>
      <c r="W388" s="41" t="s">
        <v>4414</v>
      </c>
      <c r="X388" s="34">
        <v>44562</v>
      </c>
      <c r="Y388" s="34">
        <v>44681</v>
      </c>
      <c r="Z388" s="34"/>
      <c r="AA388" s="34"/>
      <c r="AB388" s="1220"/>
      <c r="AC388" s="1241"/>
      <c r="AD388" s="303">
        <f t="shared" si="425"/>
        <v>0</v>
      </c>
      <c r="AE388" s="303">
        <f t="shared" si="425"/>
        <v>0</v>
      </c>
      <c r="AF388" s="303">
        <f t="shared" si="425"/>
        <v>0</v>
      </c>
      <c r="AG388" s="303">
        <f t="shared" si="425"/>
        <v>0</v>
      </c>
      <c r="AH388" s="303">
        <f t="shared" si="425"/>
        <v>0</v>
      </c>
      <c r="AI388" s="303">
        <f t="shared" si="425"/>
        <v>0</v>
      </c>
      <c r="AJ388" s="303">
        <f t="shared" si="425"/>
        <v>0</v>
      </c>
      <c r="AK388" s="1220"/>
      <c r="AL388" s="1244"/>
      <c r="AM388" s="303">
        <f t="shared" si="418"/>
        <v>0</v>
      </c>
      <c r="AN388" s="311"/>
      <c r="AO388" s="311"/>
      <c r="AP388" s="311"/>
      <c r="AQ388" s="311"/>
      <c r="AR388" s="311"/>
      <c r="AS388" s="311"/>
      <c r="AT388" s="1220"/>
      <c r="AU388" s="1247"/>
      <c r="AV388" s="303">
        <f t="shared" si="420"/>
        <v>0</v>
      </c>
      <c r="AW388" s="311"/>
      <c r="AX388" s="311"/>
      <c r="AY388" s="311"/>
      <c r="AZ388" s="311"/>
      <c r="BA388" s="311"/>
      <c r="BB388" s="311"/>
      <c r="BC388" s="1220"/>
      <c r="BD388" s="1250"/>
      <c r="BE388" s="303">
        <f t="shared" si="422"/>
        <v>0</v>
      </c>
      <c r="BF388" s="311"/>
      <c r="BG388" s="311"/>
      <c r="BH388" s="311"/>
      <c r="BI388" s="311"/>
      <c r="BJ388" s="311"/>
      <c r="BK388" s="311"/>
      <c r="BL388" s="1220"/>
      <c r="BM388" s="1253"/>
      <c r="BN388" s="303">
        <f t="shared" si="424"/>
        <v>0</v>
      </c>
      <c r="BO388" s="311"/>
      <c r="BP388" s="311"/>
      <c r="BQ388" s="311"/>
      <c r="BR388" s="311"/>
      <c r="BS388" s="311"/>
      <c r="BT388" s="311"/>
      <c r="BU388" s="1207"/>
      <c r="BV388" s="1208"/>
      <c r="BW388" s="1208"/>
      <c r="BX388" s="1208"/>
      <c r="BY388" s="1208"/>
      <c r="BZ388" s="1208"/>
      <c r="CA388" s="1208"/>
      <c r="CB388" s="1208"/>
      <c r="CC388" s="1209"/>
    </row>
    <row r="389" spans="1:81" s="58" customFormat="1" ht="40.15" customHeight="1" x14ac:dyDescent="0.25">
      <c r="A389" s="37"/>
      <c r="B389" s="1318"/>
      <c r="C389" s="1315"/>
      <c r="D389" s="1097"/>
      <c r="E389" s="1094"/>
      <c r="F389" s="1094"/>
      <c r="G389" s="1094"/>
      <c r="H389" s="1094"/>
      <c r="I389" s="1094"/>
      <c r="J389" s="1220"/>
      <c r="K389" s="1217"/>
      <c r="L389" s="1223"/>
      <c r="M389" s="1226"/>
      <c r="N389" s="1229"/>
      <c r="O389" s="1232"/>
      <c r="P389" s="1235"/>
      <c r="Q389" s="1238"/>
      <c r="R389" s="1220"/>
      <c r="S389" s="41" t="s">
        <v>4415</v>
      </c>
      <c r="T389" s="241" t="s">
        <v>3834</v>
      </c>
      <c r="U389" s="241" t="s">
        <v>3839</v>
      </c>
      <c r="V389" s="241" t="s">
        <v>3843</v>
      </c>
      <c r="W389" s="41" t="s">
        <v>4416</v>
      </c>
      <c r="X389" s="34">
        <v>44562</v>
      </c>
      <c r="Y389" s="34">
        <v>44925</v>
      </c>
      <c r="Z389" s="34"/>
      <c r="AA389" s="34"/>
      <c r="AB389" s="1220"/>
      <c r="AC389" s="1241"/>
      <c r="AD389" s="303">
        <f t="shared" si="425"/>
        <v>0</v>
      </c>
      <c r="AE389" s="303">
        <f t="shared" si="425"/>
        <v>0</v>
      </c>
      <c r="AF389" s="303">
        <f t="shared" si="425"/>
        <v>0</v>
      </c>
      <c r="AG389" s="303">
        <f t="shared" si="425"/>
        <v>0</v>
      </c>
      <c r="AH389" s="303">
        <f t="shared" si="425"/>
        <v>0</v>
      </c>
      <c r="AI389" s="303">
        <f t="shared" si="425"/>
        <v>0</v>
      </c>
      <c r="AJ389" s="303">
        <f t="shared" si="425"/>
        <v>0</v>
      </c>
      <c r="AK389" s="1220"/>
      <c r="AL389" s="1244"/>
      <c r="AM389" s="303">
        <f t="shared" si="418"/>
        <v>0</v>
      </c>
      <c r="AN389" s="311"/>
      <c r="AO389" s="311"/>
      <c r="AP389" s="311"/>
      <c r="AQ389" s="311"/>
      <c r="AR389" s="311"/>
      <c r="AS389" s="311"/>
      <c r="AT389" s="1220"/>
      <c r="AU389" s="1247"/>
      <c r="AV389" s="303">
        <f t="shared" si="420"/>
        <v>0</v>
      </c>
      <c r="AW389" s="311"/>
      <c r="AX389" s="311"/>
      <c r="AY389" s="311"/>
      <c r="AZ389" s="311"/>
      <c r="BA389" s="311"/>
      <c r="BB389" s="311"/>
      <c r="BC389" s="1220"/>
      <c r="BD389" s="1250"/>
      <c r="BE389" s="303">
        <f t="shared" si="422"/>
        <v>0</v>
      </c>
      <c r="BF389" s="311"/>
      <c r="BG389" s="311"/>
      <c r="BH389" s="311"/>
      <c r="BI389" s="311"/>
      <c r="BJ389" s="311"/>
      <c r="BK389" s="311"/>
      <c r="BL389" s="1220"/>
      <c r="BM389" s="1253"/>
      <c r="BN389" s="303">
        <f t="shared" si="424"/>
        <v>0</v>
      </c>
      <c r="BO389" s="311"/>
      <c r="BP389" s="311"/>
      <c r="BQ389" s="311"/>
      <c r="BR389" s="311"/>
      <c r="BS389" s="311"/>
      <c r="BT389" s="311"/>
      <c r="BU389" s="1207"/>
      <c r="BV389" s="1208"/>
      <c r="BW389" s="1208"/>
      <c r="BX389" s="1208"/>
      <c r="BY389" s="1208"/>
      <c r="BZ389" s="1208"/>
      <c r="CA389" s="1208"/>
      <c r="CB389" s="1208"/>
      <c r="CC389" s="1209"/>
    </row>
    <row r="390" spans="1:81" s="58" customFormat="1" ht="40.15" customHeight="1" thickBot="1" x14ac:dyDescent="0.3">
      <c r="A390" s="37"/>
      <c r="B390" s="1318"/>
      <c r="C390" s="1315"/>
      <c r="D390" s="1098"/>
      <c r="E390" s="1095"/>
      <c r="F390" s="1095"/>
      <c r="G390" s="1095"/>
      <c r="H390" s="1095"/>
      <c r="I390" s="1095"/>
      <c r="J390" s="1221"/>
      <c r="K390" s="1218"/>
      <c r="L390" s="1224"/>
      <c r="M390" s="1227"/>
      <c r="N390" s="1230"/>
      <c r="O390" s="1233"/>
      <c r="P390" s="1236"/>
      <c r="Q390" s="1239"/>
      <c r="R390" s="1221"/>
      <c r="S390" s="234" t="s">
        <v>4417</v>
      </c>
      <c r="T390" s="242" t="s">
        <v>3834</v>
      </c>
      <c r="U390" s="242" t="s">
        <v>3839</v>
      </c>
      <c r="V390" s="242" t="s">
        <v>3843</v>
      </c>
      <c r="W390" s="234" t="s">
        <v>4412</v>
      </c>
      <c r="X390" s="305">
        <v>44743</v>
      </c>
      <c r="Y390" s="305">
        <v>44925</v>
      </c>
      <c r="Z390" s="305"/>
      <c r="AA390" s="305"/>
      <c r="AB390" s="1221"/>
      <c r="AC390" s="1242"/>
      <c r="AD390" s="306">
        <f t="shared" si="425"/>
        <v>0</v>
      </c>
      <c r="AE390" s="306">
        <f t="shared" si="425"/>
        <v>0</v>
      </c>
      <c r="AF390" s="306">
        <f t="shared" si="425"/>
        <v>0</v>
      </c>
      <c r="AG390" s="306">
        <f t="shared" si="425"/>
        <v>0</v>
      </c>
      <c r="AH390" s="306">
        <f t="shared" si="425"/>
        <v>0</v>
      </c>
      <c r="AI390" s="306">
        <f t="shared" si="425"/>
        <v>0</v>
      </c>
      <c r="AJ390" s="306">
        <f t="shared" si="425"/>
        <v>0</v>
      </c>
      <c r="AK390" s="1221"/>
      <c r="AL390" s="1245"/>
      <c r="AM390" s="306">
        <f t="shared" si="418"/>
        <v>0</v>
      </c>
      <c r="AN390" s="50"/>
      <c r="AO390" s="50"/>
      <c r="AP390" s="50"/>
      <c r="AQ390" s="50"/>
      <c r="AR390" s="50"/>
      <c r="AS390" s="50"/>
      <c r="AT390" s="1221"/>
      <c r="AU390" s="1248"/>
      <c r="AV390" s="306">
        <f t="shared" si="420"/>
        <v>0</v>
      </c>
      <c r="AW390" s="50"/>
      <c r="AX390" s="50"/>
      <c r="AY390" s="50"/>
      <c r="AZ390" s="50"/>
      <c r="BA390" s="50"/>
      <c r="BB390" s="50"/>
      <c r="BC390" s="1221"/>
      <c r="BD390" s="1251"/>
      <c r="BE390" s="306">
        <f t="shared" si="422"/>
        <v>0</v>
      </c>
      <c r="BF390" s="50"/>
      <c r="BG390" s="50"/>
      <c r="BH390" s="50"/>
      <c r="BI390" s="50"/>
      <c r="BJ390" s="50"/>
      <c r="BK390" s="50"/>
      <c r="BL390" s="1221"/>
      <c r="BM390" s="1254"/>
      <c r="BN390" s="306">
        <f t="shared" si="424"/>
        <v>0</v>
      </c>
      <c r="BO390" s="50"/>
      <c r="BP390" s="50"/>
      <c r="BQ390" s="50"/>
      <c r="BR390" s="50"/>
      <c r="BS390" s="50"/>
      <c r="BT390" s="50"/>
      <c r="BU390" s="1210"/>
      <c r="BV390" s="1211"/>
      <c r="BW390" s="1211"/>
      <c r="BX390" s="1211"/>
      <c r="BY390" s="1211"/>
      <c r="BZ390" s="1211"/>
      <c r="CA390" s="1211"/>
      <c r="CB390" s="1211"/>
      <c r="CC390" s="1212"/>
    </row>
    <row r="391" spans="1:81" s="58" customFormat="1" ht="40.15" customHeight="1" thickTop="1" x14ac:dyDescent="0.25">
      <c r="A391" s="37"/>
      <c r="B391" s="1318"/>
      <c r="C391" s="1315"/>
      <c r="D391" s="1096">
        <v>2201</v>
      </c>
      <c r="E391" s="1093" t="s">
        <v>3876</v>
      </c>
      <c r="F391" s="1093"/>
      <c r="G391" s="1093"/>
      <c r="H391" s="1093"/>
      <c r="I391" s="1093"/>
      <c r="J391" s="1219">
        <v>80</v>
      </c>
      <c r="K391" s="1216" t="str">
        <f>+[2]Metas!K88</f>
        <v>% Instituciones Educativas privadas existentes en el Departamento con procesos de control normativo realizado</v>
      </c>
      <c r="L391" s="1222">
        <v>30</v>
      </c>
      <c r="M391" s="1225">
        <f>SUM(N391:Q391)</f>
        <v>30</v>
      </c>
      <c r="N391" s="1228"/>
      <c r="O391" s="1231"/>
      <c r="P391" s="1234"/>
      <c r="Q391" s="1237">
        <v>30</v>
      </c>
      <c r="R391" s="1219">
        <f t="shared" ref="R391" si="435">+$J391</f>
        <v>80</v>
      </c>
      <c r="S391" s="233" t="s">
        <v>3950</v>
      </c>
      <c r="T391" s="240" t="s">
        <v>3834</v>
      </c>
      <c r="U391" s="240" t="s">
        <v>3839</v>
      </c>
      <c r="V391" s="240" t="s">
        <v>3843</v>
      </c>
      <c r="W391" s="233" t="s">
        <v>3951</v>
      </c>
      <c r="X391" s="307">
        <v>44576</v>
      </c>
      <c r="Y391" s="307">
        <v>44650</v>
      </c>
      <c r="Z391" s="307"/>
      <c r="AA391" s="307"/>
      <c r="AB391" s="1219">
        <f t="shared" si="427"/>
        <v>80</v>
      </c>
      <c r="AC391" s="1240">
        <f t="shared" ref="AC391" si="436">+L391</f>
        <v>30</v>
      </c>
      <c r="AD391" s="308">
        <f t="shared" si="425"/>
        <v>30</v>
      </c>
      <c r="AE391" s="308">
        <f t="shared" si="425"/>
        <v>0</v>
      </c>
      <c r="AF391" s="308">
        <f t="shared" si="425"/>
        <v>30</v>
      </c>
      <c r="AG391" s="308">
        <f t="shared" si="425"/>
        <v>0</v>
      </c>
      <c r="AH391" s="308">
        <f t="shared" si="425"/>
        <v>0</v>
      </c>
      <c r="AI391" s="308">
        <f t="shared" si="425"/>
        <v>0</v>
      </c>
      <c r="AJ391" s="308">
        <f t="shared" si="425"/>
        <v>0</v>
      </c>
      <c r="AK391" s="1219">
        <f t="shared" si="429"/>
        <v>80</v>
      </c>
      <c r="AL391" s="1243">
        <f>+N391</f>
        <v>0</v>
      </c>
      <c r="AM391" s="308">
        <f t="shared" si="418"/>
        <v>0</v>
      </c>
      <c r="AN391" s="48"/>
      <c r="AO391" s="48"/>
      <c r="AP391" s="48"/>
      <c r="AQ391" s="48"/>
      <c r="AR391" s="48"/>
      <c r="AS391" s="48"/>
      <c r="AT391" s="1219">
        <f t="shared" si="430"/>
        <v>80</v>
      </c>
      <c r="AU391" s="1246">
        <f>+O391</f>
        <v>0</v>
      </c>
      <c r="AV391" s="308">
        <f t="shared" si="420"/>
        <v>0</v>
      </c>
      <c r="AW391" s="48"/>
      <c r="AX391" s="48"/>
      <c r="AY391" s="48"/>
      <c r="AZ391" s="48"/>
      <c r="BA391" s="48"/>
      <c r="BB391" s="48"/>
      <c r="BC391" s="1219">
        <f t="shared" si="431"/>
        <v>80</v>
      </c>
      <c r="BD391" s="1249">
        <f>+P391</f>
        <v>0</v>
      </c>
      <c r="BE391" s="308">
        <f t="shared" si="422"/>
        <v>0</v>
      </c>
      <c r="BF391" s="48"/>
      <c r="BG391" s="48"/>
      <c r="BH391" s="48"/>
      <c r="BI391" s="48"/>
      <c r="BJ391" s="48"/>
      <c r="BK391" s="48"/>
      <c r="BL391" s="1219">
        <f t="shared" si="432"/>
        <v>80</v>
      </c>
      <c r="BM391" s="1252">
        <f>+Q391</f>
        <v>30</v>
      </c>
      <c r="BN391" s="308">
        <f t="shared" si="424"/>
        <v>30</v>
      </c>
      <c r="BO391" s="48"/>
      <c r="BP391" s="48">
        <v>30</v>
      </c>
      <c r="BQ391" s="48"/>
      <c r="BR391" s="48"/>
      <c r="BS391" s="48"/>
      <c r="BT391" s="48"/>
      <c r="BU391" s="1204"/>
      <c r="BV391" s="1205"/>
      <c r="BW391" s="1205"/>
      <c r="BX391" s="1205"/>
      <c r="BY391" s="1205"/>
      <c r="BZ391" s="1205"/>
      <c r="CA391" s="1205"/>
      <c r="CB391" s="1205"/>
      <c r="CC391" s="1206"/>
    </row>
    <row r="392" spans="1:81" s="58" customFormat="1" ht="40.15" customHeight="1" x14ac:dyDescent="0.25">
      <c r="A392" s="37"/>
      <c r="B392" s="1318"/>
      <c r="C392" s="1315"/>
      <c r="D392" s="1097"/>
      <c r="E392" s="1094"/>
      <c r="F392" s="1094"/>
      <c r="G392" s="1094"/>
      <c r="H392" s="1094"/>
      <c r="I392" s="1094"/>
      <c r="J392" s="1220"/>
      <c r="K392" s="1217"/>
      <c r="L392" s="1223"/>
      <c r="M392" s="1226"/>
      <c r="N392" s="1229"/>
      <c r="O392" s="1232"/>
      <c r="P392" s="1235"/>
      <c r="Q392" s="1238"/>
      <c r="R392" s="1220"/>
      <c r="S392" s="299" t="s">
        <v>3952</v>
      </c>
      <c r="T392" s="288" t="s">
        <v>3834</v>
      </c>
      <c r="U392" s="288" t="s">
        <v>3839</v>
      </c>
      <c r="V392" s="288" t="s">
        <v>3843</v>
      </c>
      <c r="W392" s="299" t="s">
        <v>3953</v>
      </c>
      <c r="X392" s="300">
        <v>44576</v>
      </c>
      <c r="Y392" s="300">
        <v>44925</v>
      </c>
      <c r="Z392" s="300"/>
      <c r="AA392" s="300"/>
      <c r="AB392" s="1220"/>
      <c r="AC392" s="1241"/>
      <c r="AD392" s="301"/>
      <c r="AE392" s="301"/>
      <c r="AF392" s="301"/>
      <c r="AG392" s="301"/>
      <c r="AH392" s="301"/>
      <c r="AI392" s="301"/>
      <c r="AJ392" s="301"/>
      <c r="AK392" s="1220"/>
      <c r="AL392" s="1244"/>
      <c r="AM392" s="301"/>
      <c r="AN392" s="312"/>
      <c r="AO392" s="312"/>
      <c r="AP392" s="312"/>
      <c r="AQ392" s="312"/>
      <c r="AR392" s="312"/>
      <c r="AS392" s="312"/>
      <c r="AT392" s="1220"/>
      <c r="AU392" s="1247"/>
      <c r="AV392" s="301"/>
      <c r="AW392" s="312"/>
      <c r="AX392" s="312"/>
      <c r="AY392" s="312"/>
      <c r="AZ392" s="312"/>
      <c r="BA392" s="312"/>
      <c r="BB392" s="312"/>
      <c r="BC392" s="1220"/>
      <c r="BD392" s="1250"/>
      <c r="BE392" s="301"/>
      <c r="BF392" s="312"/>
      <c r="BG392" s="312"/>
      <c r="BH392" s="312"/>
      <c r="BI392" s="312"/>
      <c r="BJ392" s="312"/>
      <c r="BK392" s="312"/>
      <c r="BL392" s="1220"/>
      <c r="BM392" s="1253"/>
      <c r="BN392" s="301"/>
      <c r="BO392" s="312"/>
      <c r="BP392" s="312"/>
      <c r="BQ392" s="312"/>
      <c r="BR392" s="312"/>
      <c r="BS392" s="312"/>
      <c r="BT392" s="312"/>
      <c r="BU392" s="313"/>
      <c r="BV392" s="314"/>
      <c r="BW392" s="314"/>
      <c r="BX392" s="314"/>
      <c r="BY392" s="314"/>
      <c r="BZ392" s="314"/>
      <c r="CA392" s="314"/>
      <c r="CB392" s="314"/>
      <c r="CC392" s="315"/>
    </row>
    <row r="393" spans="1:81" s="58" customFormat="1" ht="40.15" customHeight="1" x14ac:dyDescent="0.25">
      <c r="A393" s="37"/>
      <c r="B393" s="1318"/>
      <c r="C393" s="1315"/>
      <c r="D393" s="1097"/>
      <c r="E393" s="1094"/>
      <c r="F393" s="1094"/>
      <c r="G393" s="1094"/>
      <c r="H393" s="1094"/>
      <c r="I393" s="1094"/>
      <c r="J393" s="1220"/>
      <c r="K393" s="1217"/>
      <c r="L393" s="1223"/>
      <c r="M393" s="1226"/>
      <c r="N393" s="1229"/>
      <c r="O393" s="1232"/>
      <c r="P393" s="1235"/>
      <c r="Q393" s="1238"/>
      <c r="R393" s="1220"/>
      <c r="S393" s="299" t="s">
        <v>4418</v>
      </c>
      <c r="T393" s="288" t="s">
        <v>3834</v>
      </c>
      <c r="U393" s="288" t="s">
        <v>3839</v>
      </c>
      <c r="V393" s="288" t="s">
        <v>3843</v>
      </c>
      <c r="W393" s="299" t="s">
        <v>3955</v>
      </c>
      <c r="X393" s="300">
        <v>44791</v>
      </c>
      <c r="Y393" s="300">
        <v>44925</v>
      </c>
      <c r="Z393" s="300"/>
      <c r="AA393" s="300"/>
      <c r="AB393" s="1220"/>
      <c r="AC393" s="1241"/>
      <c r="AD393" s="301"/>
      <c r="AE393" s="301"/>
      <c r="AF393" s="301"/>
      <c r="AG393" s="301"/>
      <c r="AH393" s="301"/>
      <c r="AI393" s="301"/>
      <c r="AJ393" s="301"/>
      <c r="AK393" s="1220"/>
      <c r="AL393" s="1244"/>
      <c r="AM393" s="301"/>
      <c r="AN393" s="312"/>
      <c r="AO393" s="312"/>
      <c r="AP393" s="312"/>
      <c r="AQ393" s="312"/>
      <c r="AR393" s="312"/>
      <c r="AS393" s="312"/>
      <c r="AT393" s="1220"/>
      <c r="AU393" s="1247"/>
      <c r="AV393" s="301"/>
      <c r="AW393" s="312"/>
      <c r="AX393" s="312"/>
      <c r="AY393" s="312"/>
      <c r="AZ393" s="312"/>
      <c r="BA393" s="312"/>
      <c r="BB393" s="312"/>
      <c r="BC393" s="1220"/>
      <c r="BD393" s="1250"/>
      <c r="BE393" s="301"/>
      <c r="BF393" s="312"/>
      <c r="BG393" s="312"/>
      <c r="BH393" s="312"/>
      <c r="BI393" s="312"/>
      <c r="BJ393" s="312"/>
      <c r="BK393" s="312"/>
      <c r="BL393" s="1220"/>
      <c r="BM393" s="1253"/>
      <c r="BN393" s="301"/>
      <c r="BO393" s="312"/>
      <c r="BP393" s="312"/>
      <c r="BQ393" s="312"/>
      <c r="BR393" s="312"/>
      <c r="BS393" s="312"/>
      <c r="BT393" s="312"/>
      <c r="BU393" s="313"/>
      <c r="BV393" s="314"/>
      <c r="BW393" s="314"/>
      <c r="BX393" s="314"/>
      <c r="BY393" s="314"/>
      <c r="BZ393" s="314"/>
      <c r="CA393" s="314"/>
      <c r="CB393" s="314"/>
      <c r="CC393" s="315"/>
    </row>
    <row r="394" spans="1:81" s="58" customFormat="1" ht="40.15" customHeight="1" x14ac:dyDescent="0.25">
      <c r="A394" s="37"/>
      <c r="B394" s="1318"/>
      <c r="C394" s="1315"/>
      <c r="D394" s="1097"/>
      <c r="E394" s="1094"/>
      <c r="F394" s="1094"/>
      <c r="G394" s="1094"/>
      <c r="H394" s="1094"/>
      <c r="I394" s="1094"/>
      <c r="J394" s="1220"/>
      <c r="K394" s="1217"/>
      <c r="L394" s="1223"/>
      <c r="M394" s="1226"/>
      <c r="N394" s="1229"/>
      <c r="O394" s="1232"/>
      <c r="P394" s="1235"/>
      <c r="Q394" s="1238"/>
      <c r="R394" s="1220"/>
      <c r="S394" s="299" t="s">
        <v>4419</v>
      </c>
      <c r="T394" s="288" t="s">
        <v>3834</v>
      </c>
      <c r="U394" s="288" t="s">
        <v>3839</v>
      </c>
      <c r="V394" s="288" t="s">
        <v>3843</v>
      </c>
      <c r="W394" s="299" t="s">
        <v>3957</v>
      </c>
      <c r="X394" s="300">
        <v>44791</v>
      </c>
      <c r="Y394" s="300">
        <v>44925</v>
      </c>
      <c r="Z394" s="300"/>
      <c r="AA394" s="300"/>
      <c r="AB394" s="1220"/>
      <c r="AC394" s="1241"/>
      <c r="AD394" s="301"/>
      <c r="AE394" s="301"/>
      <c r="AF394" s="301"/>
      <c r="AG394" s="301"/>
      <c r="AH394" s="301"/>
      <c r="AI394" s="301"/>
      <c r="AJ394" s="301"/>
      <c r="AK394" s="1220"/>
      <c r="AL394" s="1244"/>
      <c r="AM394" s="301"/>
      <c r="AN394" s="312"/>
      <c r="AO394" s="312"/>
      <c r="AP394" s="312"/>
      <c r="AQ394" s="312"/>
      <c r="AR394" s="312"/>
      <c r="AS394" s="312"/>
      <c r="AT394" s="1220"/>
      <c r="AU394" s="1247"/>
      <c r="AV394" s="301"/>
      <c r="AW394" s="312"/>
      <c r="AX394" s="312"/>
      <c r="AY394" s="312"/>
      <c r="AZ394" s="312"/>
      <c r="BA394" s="312"/>
      <c r="BB394" s="312"/>
      <c r="BC394" s="1220"/>
      <c r="BD394" s="1250"/>
      <c r="BE394" s="301"/>
      <c r="BF394" s="312"/>
      <c r="BG394" s="312"/>
      <c r="BH394" s="312"/>
      <c r="BI394" s="312"/>
      <c r="BJ394" s="312"/>
      <c r="BK394" s="312"/>
      <c r="BL394" s="1220"/>
      <c r="BM394" s="1253"/>
      <c r="BN394" s="301"/>
      <c r="BO394" s="312"/>
      <c r="BP394" s="312"/>
      <c r="BQ394" s="312"/>
      <c r="BR394" s="312"/>
      <c r="BS394" s="312"/>
      <c r="BT394" s="312"/>
      <c r="BU394" s="313"/>
      <c r="BV394" s="314"/>
      <c r="BW394" s="314"/>
      <c r="BX394" s="314"/>
      <c r="BY394" s="314"/>
      <c r="BZ394" s="314"/>
      <c r="CA394" s="314"/>
      <c r="CB394" s="314"/>
      <c r="CC394" s="315"/>
    </row>
    <row r="395" spans="1:81" s="58" customFormat="1" ht="40.15" customHeight="1" x14ac:dyDescent="0.25">
      <c r="A395" s="37"/>
      <c r="B395" s="1318"/>
      <c r="C395" s="1315"/>
      <c r="D395" s="1097"/>
      <c r="E395" s="1094"/>
      <c r="F395" s="1094"/>
      <c r="G395" s="1094"/>
      <c r="H395" s="1094"/>
      <c r="I395" s="1094"/>
      <c r="J395" s="1220"/>
      <c r="K395" s="1217"/>
      <c r="L395" s="1223"/>
      <c r="M395" s="1226"/>
      <c r="N395" s="1229"/>
      <c r="O395" s="1232"/>
      <c r="P395" s="1235"/>
      <c r="Q395" s="1238"/>
      <c r="R395" s="1220"/>
      <c r="S395" s="41" t="s">
        <v>3956</v>
      </c>
      <c r="T395" s="241" t="s">
        <v>3834</v>
      </c>
      <c r="U395" s="241" t="s">
        <v>3839</v>
      </c>
      <c r="V395" s="241" t="s">
        <v>3843</v>
      </c>
      <c r="W395" s="41" t="s">
        <v>3957</v>
      </c>
      <c r="X395" s="34">
        <v>44791</v>
      </c>
      <c r="Y395" s="34">
        <v>44925</v>
      </c>
      <c r="Z395" s="34"/>
      <c r="AA395" s="34"/>
      <c r="AB395" s="1220"/>
      <c r="AC395" s="1241"/>
      <c r="AD395" s="303">
        <f t="shared" si="425"/>
        <v>0</v>
      </c>
      <c r="AE395" s="303">
        <f t="shared" si="425"/>
        <v>0</v>
      </c>
      <c r="AF395" s="303">
        <f t="shared" si="425"/>
        <v>0</v>
      </c>
      <c r="AG395" s="303">
        <f t="shared" si="425"/>
        <v>0</v>
      </c>
      <c r="AH395" s="303">
        <f t="shared" si="425"/>
        <v>0</v>
      </c>
      <c r="AI395" s="303">
        <f t="shared" si="425"/>
        <v>0</v>
      </c>
      <c r="AJ395" s="303">
        <f t="shared" si="425"/>
        <v>0</v>
      </c>
      <c r="AK395" s="1220"/>
      <c r="AL395" s="1244"/>
      <c r="AM395" s="303">
        <f t="shared" si="418"/>
        <v>0</v>
      </c>
      <c r="AN395" s="311"/>
      <c r="AO395" s="311"/>
      <c r="AP395" s="311"/>
      <c r="AQ395" s="311"/>
      <c r="AR395" s="311"/>
      <c r="AS395" s="311"/>
      <c r="AT395" s="1220"/>
      <c r="AU395" s="1247"/>
      <c r="AV395" s="303">
        <f t="shared" si="420"/>
        <v>0</v>
      </c>
      <c r="AW395" s="311"/>
      <c r="AX395" s="311"/>
      <c r="AY395" s="311"/>
      <c r="AZ395" s="311"/>
      <c r="BA395" s="311"/>
      <c r="BB395" s="311"/>
      <c r="BC395" s="1220"/>
      <c r="BD395" s="1250"/>
      <c r="BE395" s="303">
        <f t="shared" si="422"/>
        <v>0</v>
      </c>
      <c r="BF395" s="311"/>
      <c r="BG395" s="311"/>
      <c r="BH395" s="311"/>
      <c r="BI395" s="311"/>
      <c r="BJ395" s="311"/>
      <c r="BK395" s="311"/>
      <c r="BL395" s="1220"/>
      <c r="BM395" s="1253"/>
      <c r="BN395" s="303">
        <f t="shared" si="424"/>
        <v>0</v>
      </c>
      <c r="BO395" s="311"/>
      <c r="BP395" s="311"/>
      <c r="BQ395" s="311"/>
      <c r="BR395" s="311"/>
      <c r="BS395" s="311"/>
      <c r="BT395" s="311"/>
      <c r="BU395" s="1207"/>
      <c r="BV395" s="1208"/>
      <c r="BW395" s="1208"/>
      <c r="BX395" s="1208"/>
      <c r="BY395" s="1208"/>
      <c r="BZ395" s="1208"/>
      <c r="CA395" s="1208"/>
      <c r="CB395" s="1208"/>
      <c r="CC395" s="1209"/>
    </row>
    <row r="396" spans="1:81" s="58" customFormat="1" ht="40.15" customHeight="1" x14ac:dyDescent="0.25">
      <c r="A396" s="37"/>
      <c r="B396" s="1318"/>
      <c r="C396" s="1315"/>
      <c r="D396" s="1097"/>
      <c r="E396" s="1094"/>
      <c r="F396" s="1094"/>
      <c r="G396" s="1094"/>
      <c r="H396" s="1094"/>
      <c r="I396" s="1094"/>
      <c r="J396" s="1220"/>
      <c r="K396" s="1217"/>
      <c r="L396" s="1223"/>
      <c r="M396" s="1226"/>
      <c r="N396" s="1229"/>
      <c r="O396" s="1232"/>
      <c r="P396" s="1235"/>
      <c r="Q396" s="1238"/>
      <c r="R396" s="1220"/>
      <c r="S396" s="41" t="s">
        <v>3958</v>
      </c>
      <c r="T396" s="241" t="s">
        <v>3834</v>
      </c>
      <c r="U396" s="241" t="s">
        <v>3839</v>
      </c>
      <c r="V396" s="241" t="s">
        <v>3843</v>
      </c>
      <c r="W396" s="41" t="s">
        <v>3957</v>
      </c>
      <c r="X396" s="34">
        <v>44791</v>
      </c>
      <c r="Y396" s="34">
        <v>44925</v>
      </c>
      <c r="Z396" s="34"/>
      <c r="AA396" s="34"/>
      <c r="AB396" s="1220"/>
      <c r="AC396" s="1241"/>
      <c r="AD396" s="303">
        <f t="shared" si="425"/>
        <v>0</v>
      </c>
      <c r="AE396" s="303">
        <f t="shared" si="425"/>
        <v>0</v>
      </c>
      <c r="AF396" s="303">
        <f t="shared" si="425"/>
        <v>0</v>
      </c>
      <c r="AG396" s="303">
        <f t="shared" si="425"/>
        <v>0</v>
      </c>
      <c r="AH396" s="303">
        <f t="shared" si="425"/>
        <v>0</v>
      </c>
      <c r="AI396" s="303">
        <f t="shared" si="425"/>
        <v>0</v>
      </c>
      <c r="AJ396" s="303">
        <f t="shared" si="425"/>
        <v>0</v>
      </c>
      <c r="AK396" s="1220"/>
      <c r="AL396" s="1244"/>
      <c r="AM396" s="303">
        <f t="shared" si="418"/>
        <v>0</v>
      </c>
      <c r="AN396" s="311"/>
      <c r="AO396" s="311"/>
      <c r="AP396" s="311"/>
      <c r="AQ396" s="311"/>
      <c r="AR396" s="311"/>
      <c r="AS396" s="311"/>
      <c r="AT396" s="1220"/>
      <c r="AU396" s="1247"/>
      <c r="AV396" s="303">
        <f t="shared" si="420"/>
        <v>0</v>
      </c>
      <c r="AW396" s="311"/>
      <c r="AX396" s="311"/>
      <c r="AY396" s="311"/>
      <c r="AZ396" s="311"/>
      <c r="BA396" s="311"/>
      <c r="BB396" s="311"/>
      <c r="BC396" s="1220"/>
      <c r="BD396" s="1250"/>
      <c r="BE396" s="303">
        <f t="shared" si="422"/>
        <v>0</v>
      </c>
      <c r="BF396" s="311"/>
      <c r="BG396" s="311"/>
      <c r="BH396" s="311"/>
      <c r="BI396" s="311"/>
      <c r="BJ396" s="311"/>
      <c r="BK396" s="311"/>
      <c r="BL396" s="1220"/>
      <c r="BM396" s="1253"/>
      <c r="BN396" s="303">
        <f t="shared" si="424"/>
        <v>0</v>
      </c>
      <c r="BO396" s="311"/>
      <c r="BP396" s="311"/>
      <c r="BQ396" s="311"/>
      <c r="BR396" s="311"/>
      <c r="BS396" s="311"/>
      <c r="BT396" s="311"/>
      <c r="BU396" s="1207"/>
      <c r="BV396" s="1208"/>
      <c r="BW396" s="1208"/>
      <c r="BX396" s="1208"/>
      <c r="BY396" s="1208"/>
      <c r="BZ396" s="1208"/>
      <c r="CA396" s="1208"/>
      <c r="CB396" s="1208"/>
      <c r="CC396" s="1209"/>
    </row>
    <row r="397" spans="1:81" s="58" customFormat="1" ht="40.15" customHeight="1" thickBot="1" x14ac:dyDescent="0.3">
      <c r="A397" s="37"/>
      <c r="B397" s="1318"/>
      <c r="C397" s="1315"/>
      <c r="D397" s="1098"/>
      <c r="E397" s="1095"/>
      <c r="F397" s="1095"/>
      <c r="G397" s="1095"/>
      <c r="H397" s="1095"/>
      <c r="I397" s="1095"/>
      <c r="J397" s="1221"/>
      <c r="K397" s="1218"/>
      <c r="L397" s="1224"/>
      <c r="M397" s="1227"/>
      <c r="N397" s="1230"/>
      <c r="O397" s="1233"/>
      <c r="P397" s="1236"/>
      <c r="Q397" s="1239"/>
      <c r="R397" s="1221"/>
      <c r="S397" s="234" t="s">
        <v>3959</v>
      </c>
      <c r="T397" s="242" t="s">
        <v>3834</v>
      </c>
      <c r="U397" s="242" t="s">
        <v>3839</v>
      </c>
      <c r="V397" s="242" t="s">
        <v>3843</v>
      </c>
      <c r="W397" s="234" t="s">
        <v>3955</v>
      </c>
      <c r="X397" s="305">
        <v>44791</v>
      </c>
      <c r="Y397" s="305">
        <v>44925</v>
      </c>
      <c r="Z397" s="305"/>
      <c r="AA397" s="305"/>
      <c r="AB397" s="1221"/>
      <c r="AC397" s="1242"/>
      <c r="AD397" s="306">
        <f t="shared" si="425"/>
        <v>0</v>
      </c>
      <c r="AE397" s="306">
        <f t="shared" si="425"/>
        <v>0</v>
      </c>
      <c r="AF397" s="306">
        <f t="shared" si="425"/>
        <v>0</v>
      </c>
      <c r="AG397" s="306">
        <f t="shared" si="425"/>
        <v>0</v>
      </c>
      <c r="AH397" s="306">
        <f t="shared" si="425"/>
        <v>0</v>
      </c>
      <c r="AI397" s="306">
        <f t="shared" si="425"/>
        <v>0</v>
      </c>
      <c r="AJ397" s="306">
        <f t="shared" si="425"/>
        <v>0</v>
      </c>
      <c r="AK397" s="1221"/>
      <c r="AL397" s="1245"/>
      <c r="AM397" s="306">
        <f t="shared" si="418"/>
        <v>0</v>
      </c>
      <c r="AN397" s="50"/>
      <c r="AO397" s="50"/>
      <c r="AP397" s="50"/>
      <c r="AQ397" s="50"/>
      <c r="AR397" s="50"/>
      <c r="AS397" s="50"/>
      <c r="AT397" s="1221"/>
      <c r="AU397" s="1248"/>
      <c r="AV397" s="306">
        <f t="shared" si="420"/>
        <v>0</v>
      </c>
      <c r="AW397" s="50"/>
      <c r="AX397" s="50"/>
      <c r="AY397" s="50"/>
      <c r="AZ397" s="50"/>
      <c r="BA397" s="50"/>
      <c r="BB397" s="50"/>
      <c r="BC397" s="1221"/>
      <c r="BD397" s="1251"/>
      <c r="BE397" s="306">
        <f t="shared" si="422"/>
        <v>0</v>
      </c>
      <c r="BF397" s="50"/>
      <c r="BG397" s="50"/>
      <c r="BH397" s="50"/>
      <c r="BI397" s="50"/>
      <c r="BJ397" s="50"/>
      <c r="BK397" s="50"/>
      <c r="BL397" s="1221"/>
      <c r="BM397" s="1254"/>
      <c r="BN397" s="306">
        <f t="shared" si="424"/>
        <v>0</v>
      </c>
      <c r="BO397" s="50"/>
      <c r="BP397" s="50"/>
      <c r="BQ397" s="50"/>
      <c r="BR397" s="50"/>
      <c r="BS397" s="50"/>
      <c r="BT397" s="50"/>
      <c r="BU397" s="1210"/>
      <c r="BV397" s="1211"/>
      <c r="BW397" s="1211"/>
      <c r="BX397" s="1211"/>
      <c r="BY397" s="1211"/>
      <c r="BZ397" s="1211"/>
      <c r="CA397" s="1211"/>
      <c r="CB397" s="1211"/>
      <c r="CC397" s="1212"/>
    </row>
    <row r="398" spans="1:81" s="58" customFormat="1" ht="40.15" customHeight="1" thickTop="1" x14ac:dyDescent="0.25">
      <c r="A398" s="37"/>
      <c r="B398" s="1318"/>
      <c r="C398" s="1315"/>
      <c r="D398" s="1096">
        <v>2201</v>
      </c>
      <c r="E398" s="1093" t="s">
        <v>3876</v>
      </c>
      <c r="F398" s="1093"/>
      <c r="G398" s="1093"/>
      <c r="H398" s="1093"/>
      <c r="I398" s="1093"/>
      <c r="J398" s="1219">
        <v>81</v>
      </c>
      <c r="K398" s="1216" t="str">
        <f>+[2]Metas!K89</f>
        <v>% Instituciones educativas de ETDH con cumplimiento de las condiciones de calidad de los programas registrados y de sus indicadores</v>
      </c>
      <c r="L398" s="1222">
        <v>30</v>
      </c>
      <c r="M398" s="1225">
        <f>SUM(N398:Q398)</f>
        <v>30</v>
      </c>
      <c r="N398" s="1228"/>
      <c r="O398" s="1231"/>
      <c r="P398" s="1234"/>
      <c r="Q398" s="1237">
        <v>30</v>
      </c>
      <c r="R398" s="1219">
        <f t="shared" ref="R398" si="437">+$J398</f>
        <v>81</v>
      </c>
      <c r="S398" s="233" t="s">
        <v>4420</v>
      </c>
      <c r="T398" s="240" t="s">
        <v>3834</v>
      </c>
      <c r="U398" s="240" t="s">
        <v>3839</v>
      </c>
      <c r="V398" s="240" t="s">
        <v>3843</v>
      </c>
      <c r="W398" s="233" t="s">
        <v>3953</v>
      </c>
      <c r="X398" s="307">
        <v>44576</v>
      </c>
      <c r="Y398" s="307">
        <v>44925</v>
      </c>
      <c r="Z398" s="307"/>
      <c r="AA398" s="307"/>
      <c r="AB398" s="1219">
        <f t="shared" si="427"/>
        <v>81</v>
      </c>
      <c r="AC398" s="1240">
        <f t="shared" ref="AC398" si="438">+L398</f>
        <v>30</v>
      </c>
      <c r="AD398" s="308">
        <f t="shared" si="425"/>
        <v>30</v>
      </c>
      <c r="AE398" s="308">
        <f t="shared" si="425"/>
        <v>0</v>
      </c>
      <c r="AF398" s="308">
        <f t="shared" si="425"/>
        <v>30</v>
      </c>
      <c r="AG398" s="308">
        <f t="shared" si="425"/>
        <v>0</v>
      </c>
      <c r="AH398" s="308">
        <f t="shared" si="425"/>
        <v>0</v>
      </c>
      <c r="AI398" s="308">
        <f t="shared" si="425"/>
        <v>0</v>
      </c>
      <c r="AJ398" s="308">
        <f t="shared" si="425"/>
        <v>0</v>
      </c>
      <c r="AK398" s="1219">
        <f t="shared" si="429"/>
        <v>81</v>
      </c>
      <c r="AL398" s="1243">
        <f>+N398</f>
        <v>0</v>
      </c>
      <c r="AM398" s="308">
        <f t="shared" si="418"/>
        <v>0</v>
      </c>
      <c r="AN398" s="48"/>
      <c r="AO398" s="48"/>
      <c r="AP398" s="48"/>
      <c r="AQ398" s="48"/>
      <c r="AR398" s="48"/>
      <c r="AS398" s="48"/>
      <c r="AT398" s="1219">
        <f t="shared" si="430"/>
        <v>81</v>
      </c>
      <c r="AU398" s="1246">
        <f>+O398</f>
        <v>0</v>
      </c>
      <c r="AV398" s="308">
        <f t="shared" si="420"/>
        <v>0</v>
      </c>
      <c r="AW398" s="48"/>
      <c r="AX398" s="48"/>
      <c r="AY398" s="48"/>
      <c r="AZ398" s="48"/>
      <c r="BA398" s="48"/>
      <c r="BB398" s="48"/>
      <c r="BC398" s="1219">
        <f t="shared" si="431"/>
        <v>81</v>
      </c>
      <c r="BD398" s="1249">
        <f>+P398</f>
        <v>0</v>
      </c>
      <c r="BE398" s="308">
        <f t="shared" si="422"/>
        <v>0</v>
      </c>
      <c r="BF398" s="48"/>
      <c r="BG398" s="48"/>
      <c r="BH398" s="48"/>
      <c r="BI398" s="48"/>
      <c r="BJ398" s="48"/>
      <c r="BK398" s="48"/>
      <c r="BL398" s="1219">
        <f t="shared" si="432"/>
        <v>81</v>
      </c>
      <c r="BM398" s="1252">
        <f>+Q398</f>
        <v>30</v>
      </c>
      <c r="BN398" s="308">
        <f t="shared" si="424"/>
        <v>30</v>
      </c>
      <c r="BO398" s="48"/>
      <c r="BP398" s="48">
        <v>30</v>
      </c>
      <c r="BQ398" s="48"/>
      <c r="BR398" s="48"/>
      <c r="BS398" s="48"/>
      <c r="BT398" s="48"/>
      <c r="BU398" s="1204"/>
      <c r="BV398" s="1205"/>
      <c r="BW398" s="1205"/>
      <c r="BX398" s="1205"/>
      <c r="BY398" s="1205"/>
      <c r="BZ398" s="1205"/>
      <c r="CA398" s="1205"/>
      <c r="CB398" s="1205"/>
      <c r="CC398" s="1206"/>
    </row>
    <row r="399" spans="1:81" s="58" customFormat="1" ht="40.15" customHeight="1" x14ac:dyDescent="0.25">
      <c r="A399" s="37"/>
      <c r="B399" s="1318"/>
      <c r="C399" s="1315"/>
      <c r="D399" s="1097"/>
      <c r="E399" s="1094"/>
      <c r="F399" s="1094"/>
      <c r="G399" s="1094"/>
      <c r="H399" s="1094"/>
      <c r="I399" s="1094"/>
      <c r="J399" s="1220"/>
      <c r="K399" s="1217"/>
      <c r="L399" s="1223"/>
      <c r="M399" s="1226"/>
      <c r="N399" s="1229"/>
      <c r="O399" s="1232"/>
      <c r="P399" s="1235"/>
      <c r="Q399" s="1238"/>
      <c r="R399" s="1220"/>
      <c r="S399" s="41" t="s">
        <v>4421</v>
      </c>
      <c r="T399" s="241" t="s">
        <v>3834</v>
      </c>
      <c r="U399" s="241" t="s">
        <v>3839</v>
      </c>
      <c r="V399" s="241" t="s">
        <v>3843</v>
      </c>
      <c r="W399" s="41" t="s">
        <v>4422</v>
      </c>
      <c r="X399" s="34">
        <v>44576</v>
      </c>
      <c r="Y399" s="34">
        <v>44925</v>
      </c>
      <c r="Z399" s="34"/>
      <c r="AA399" s="34"/>
      <c r="AB399" s="1220"/>
      <c r="AC399" s="1241"/>
      <c r="AD399" s="303">
        <f t="shared" si="425"/>
        <v>0</v>
      </c>
      <c r="AE399" s="303">
        <f t="shared" si="425"/>
        <v>0</v>
      </c>
      <c r="AF399" s="303">
        <f t="shared" si="425"/>
        <v>0</v>
      </c>
      <c r="AG399" s="303">
        <f t="shared" si="425"/>
        <v>0</v>
      </c>
      <c r="AH399" s="303">
        <f t="shared" si="425"/>
        <v>0</v>
      </c>
      <c r="AI399" s="303">
        <f t="shared" si="425"/>
        <v>0</v>
      </c>
      <c r="AJ399" s="303">
        <f t="shared" si="425"/>
        <v>0</v>
      </c>
      <c r="AK399" s="1220"/>
      <c r="AL399" s="1244"/>
      <c r="AM399" s="303">
        <f t="shared" si="418"/>
        <v>0</v>
      </c>
      <c r="AN399" s="311"/>
      <c r="AO399" s="311"/>
      <c r="AP399" s="311"/>
      <c r="AQ399" s="311"/>
      <c r="AR399" s="311"/>
      <c r="AS399" s="311"/>
      <c r="AT399" s="1220"/>
      <c r="AU399" s="1247"/>
      <c r="AV399" s="303">
        <f t="shared" si="420"/>
        <v>0</v>
      </c>
      <c r="AW399" s="311"/>
      <c r="AX399" s="311"/>
      <c r="AY399" s="311"/>
      <c r="AZ399" s="311"/>
      <c r="BA399" s="311"/>
      <c r="BB399" s="311"/>
      <c r="BC399" s="1220"/>
      <c r="BD399" s="1250"/>
      <c r="BE399" s="303">
        <f t="shared" si="422"/>
        <v>0</v>
      </c>
      <c r="BF399" s="311"/>
      <c r="BG399" s="311"/>
      <c r="BH399" s="311"/>
      <c r="BI399" s="311"/>
      <c r="BJ399" s="311"/>
      <c r="BK399" s="311"/>
      <c r="BL399" s="1220"/>
      <c r="BM399" s="1253"/>
      <c r="BN399" s="303">
        <f t="shared" si="424"/>
        <v>0</v>
      </c>
      <c r="BO399" s="311"/>
      <c r="BP399" s="311"/>
      <c r="BQ399" s="311"/>
      <c r="BR399" s="311"/>
      <c r="BS399" s="311"/>
      <c r="BT399" s="311"/>
      <c r="BU399" s="1207"/>
      <c r="BV399" s="1208"/>
      <c r="BW399" s="1208"/>
      <c r="BX399" s="1208"/>
      <c r="BY399" s="1208"/>
      <c r="BZ399" s="1208"/>
      <c r="CA399" s="1208"/>
      <c r="CB399" s="1208"/>
      <c r="CC399" s="1209"/>
    </row>
    <row r="400" spans="1:81" s="58" customFormat="1" ht="40.15" customHeight="1" x14ac:dyDescent="0.25">
      <c r="A400" s="37"/>
      <c r="B400" s="1318"/>
      <c r="C400" s="1315"/>
      <c r="D400" s="1097"/>
      <c r="E400" s="1094"/>
      <c r="F400" s="1094"/>
      <c r="G400" s="1094"/>
      <c r="H400" s="1094"/>
      <c r="I400" s="1094"/>
      <c r="J400" s="1220"/>
      <c r="K400" s="1217"/>
      <c r="L400" s="1223"/>
      <c r="M400" s="1226"/>
      <c r="N400" s="1229"/>
      <c r="O400" s="1232"/>
      <c r="P400" s="1235"/>
      <c r="Q400" s="1238"/>
      <c r="R400" s="1220"/>
      <c r="S400" s="41"/>
      <c r="T400" s="241"/>
      <c r="U400" s="241"/>
      <c r="V400" s="241"/>
      <c r="W400" s="41"/>
      <c r="X400" s="34"/>
      <c r="Y400" s="34"/>
      <c r="Z400" s="34"/>
      <c r="AA400" s="34"/>
      <c r="AB400" s="1220"/>
      <c r="AC400" s="1241"/>
      <c r="AD400" s="303">
        <f t="shared" si="425"/>
        <v>0</v>
      </c>
      <c r="AE400" s="303">
        <f t="shared" si="425"/>
        <v>0</v>
      </c>
      <c r="AF400" s="303">
        <f t="shared" si="425"/>
        <v>0</v>
      </c>
      <c r="AG400" s="303">
        <f t="shared" si="425"/>
        <v>0</v>
      </c>
      <c r="AH400" s="303">
        <f t="shared" si="425"/>
        <v>0</v>
      </c>
      <c r="AI400" s="303">
        <f t="shared" si="425"/>
        <v>0</v>
      </c>
      <c r="AJ400" s="303">
        <f t="shared" si="425"/>
        <v>0</v>
      </c>
      <c r="AK400" s="1220"/>
      <c r="AL400" s="1244"/>
      <c r="AM400" s="303">
        <f t="shared" si="418"/>
        <v>0</v>
      </c>
      <c r="AN400" s="311"/>
      <c r="AO400" s="311"/>
      <c r="AP400" s="311"/>
      <c r="AQ400" s="311"/>
      <c r="AR400" s="311"/>
      <c r="AS400" s="311"/>
      <c r="AT400" s="1220"/>
      <c r="AU400" s="1247"/>
      <c r="AV400" s="303">
        <f t="shared" si="420"/>
        <v>0</v>
      </c>
      <c r="AW400" s="311"/>
      <c r="AX400" s="311"/>
      <c r="AY400" s="311"/>
      <c r="AZ400" s="311"/>
      <c r="BA400" s="311"/>
      <c r="BB400" s="311"/>
      <c r="BC400" s="1220"/>
      <c r="BD400" s="1250"/>
      <c r="BE400" s="303">
        <f t="shared" si="422"/>
        <v>0</v>
      </c>
      <c r="BF400" s="311"/>
      <c r="BG400" s="311"/>
      <c r="BH400" s="311"/>
      <c r="BI400" s="311"/>
      <c r="BJ400" s="311"/>
      <c r="BK400" s="311"/>
      <c r="BL400" s="1220"/>
      <c r="BM400" s="1253"/>
      <c r="BN400" s="303">
        <f t="shared" si="424"/>
        <v>0</v>
      </c>
      <c r="BO400" s="311"/>
      <c r="BP400" s="311"/>
      <c r="BQ400" s="311"/>
      <c r="BR400" s="311"/>
      <c r="BS400" s="311"/>
      <c r="BT400" s="311"/>
      <c r="BU400" s="1207"/>
      <c r="BV400" s="1208"/>
      <c r="BW400" s="1208"/>
      <c r="BX400" s="1208"/>
      <c r="BY400" s="1208"/>
      <c r="BZ400" s="1208"/>
      <c r="CA400" s="1208"/>
      <c r="CB400" s="1208"/>
      <c r="CC400" s="1209"/>
    </row>
    <row r="401" spans="1:81" s="58" customFormat="1" ht="40.15" customHeight="1" thickBot="1" x14ac:dyDescent="0.3">
      <c r="A401" s="37"/>
      <c r="B401" s="1318"/>
      <c r="C401" s="1316"/>
      <c r="D401" s="1098"/>
      <c r="E401" s="1095"/>
      <c r="F401" s="1095"/>
      <c r="G401" s="1095"/>
      <c r="H401" s="1095"/>
      <c r="I401" s="1095"/>
      <c r="J401" s="1221"/>
      <c r="K401" s="1218"/>
      <c r="L401" s="1224"/>
      <c r="M401" s="1227"/>
      <c r="N401" s="1230"/>
      <c r="O401" s="1233"/>
      <c r="P401" s="1236"/>
      <c r="Q401" s="1239"/>
      <c r="R401" s="1221"/>
      <c r="S401" s="234"/>
      <c r="T401" s="242"/>
      <c r="U401" s="242"/>
      <c r="V401" s="242"/>
      <c r="W401" s="234"/>
      <c r="X401" s="305"/>
      <c r="Y401" s="305"/>
      <c r="Z401" s="305"/>
      <c r="AA401" s="305"/>
      <c r="AB401" s="1221"/>
      <c r="AC401" s="1242"/>
      <c r="AD401" s="306">
        <f t="shared" si="425"/>
        <v>0</v>
      </c>
      <c r="AE401" s="306">
        <f t="shared" si="425"/>
        <v>0</v>
      </c>
      <c r="AF401" s="306">
        <f t="shared" si="425"/>
        <v>0</v>
      </c>
      <c r="AG401" s="306">
        <f t="shared" si="425"/>
        <v>0</v>
      </c>
      <c r="AH401" s="306">
        <f t="shared" si="425"/>
        <v>0</v>
      </c>
      <c r="AI401" s="306">
        <f t="shared" si="425"/>
        <v>0</v>
      </c>
      <c r="AJ401" s="306">
        <f t="shared" si="425"/>
        <v>0</v>
      </c>
      <c r="AK401" s="1221"/>
      <c r="AL401" s="1245"/>
      <c r="AM401" s="306">
        <f t="shared" si="418"/>
        <v>0</v>
      </c>
      <c r="AN401" s="50"/>
      <c r="AO401" s="50"/>
      <c r="AP401" s="50"/>
      <c r="AQ401" s="50"/>
      <c r="AR401" s="50"/>
      <c r="AS401" s="50"/>
      <c r="AT401" s="1221"/>
      <c r="AU401" s="1248"/>
      <c r="AV401" s="306">
        <f t="shared" si="420"/>
        <v>0</v>
      </c>
      <c r="AW401" s="50"/>
      <c r="AX401" s="50"/>
      <c r="AY401" s="50"/>
      <c r="AZ401" s="50"/>
      <c r="BA401" s="50"/>
      <c r="BB401" s="50"/>
      <c r="BC401" s="1221"/>
      <c r="BD401" s="1251"/>
      <c r="BE401" s="306">
        <f t="shared" si="422"/>
        <v>0</v>
      </c>
      <c r="BF401" s="50"/>
      <c r="BG401" s="50"/>
      <c r="BH401" s="50"/>
      <c r="BI401" s="50"/>
      <c r="BJ401" s="50"/>
      <c r="BK401" s="50"/>
      <c r="BL401" s="1221"/>
      <c r="BM401" s="1254"/>
      <c r="BN401" s="306">
        <f t="shared" si="424"/>
        <v>0</v>
      </c>
      <c r="BO401" s="50"/>
      <c r="BP401" s="50"/>
      <c r="BQ401" s="50"/>
      <c r="BR401" s="50"/>
      <c r="BS401" s="50"/>
      <c r="BT401" s="50"/>
      <c r="BU401" s="1210"/>
      <c r="BV401" s="1211"/>
      <c r="BW401" s="1211"/>
      <c r="BX401" s="1211"/>
      <c r="BY401" s="1211"/>
      <c r="BZ401" s="1211"/>
      <c r="CA401" s="1211"/>
      <c r="CB401" s="1211"/>
      <c r="CC401" s="1212"/>
    </row>
    <row r="402" spans="1:81" s="58" customFormat="1" ht="40.15" customHeight="1" thickTop="1" x14ac:dyDescent="0.25">
      <c r="A402" s="37"/>
      <c r="B402" s="1318"/>
      <c r="C402" s="1314" t="s">
        <v>139</v>
      </c>
      <c r="D402" s="1096">
        <v>2201</v>
      </c>
      <c r="E402" s="1093" t="s">
        <v>3876</v>
      </c>
      <c r="F402" s="1093"/>
      <c r="G402" s="1093"/>
      <c r="H402" s="1093"/>
      <c r="I402" s="1093"/>
      <c r="J402" s="1219">
        <v>82</v>
      </c>
      <c r="K402" s="1216" t="str">
        <f>+[2]Metas!K90</f>
        <v>% de la nómina docente y Directiva Docente beneficiados con los procesos de Bienestar (recreación, cultura y deporte; atención psicosocial; asistencia técnica, comunicaciones)</v>
      </c>
      <c r="L402" s="1222">
        <v>25</v>
      </c>
      <c r="M402" s="1225">
        <f>SUM(N402:Q402)</f>
        <v>25</v>
      </c>
      <c r="N402" s="1228"/>
      <c r="O402" s="1231"/>
      <c r="P402" s="1234"/>
      <c r="Q402" s="1237">
        <v>25</v>
      </c>
      <c r="R402" s="1219">
        <f t="shared" ref="R402" si="439">+$J402</f>
        <v>82</v>
      </c>
      <c r="S402" s="233" t="s">
        <v>4423</v>
      </c>
      <c r="T402" s="240" t="s">
        <v>3834</v>
      </c>
      <c r="U402" s="240" t="s">
        <v>3839</v>
      </c>
      <c r="V402" s="240" t="s">
        <v>3843</v>
      </c>
      <c r="W402" s="233" t="s">
        <v>4424</v>
      </c>
      <c r="X402" s="307">
        <v>44638</v>
      </c>
      <c r="Y402" s="307">
        <v>44681</v>
      </c>
      <c r="Z402" s="307"/>
      <c r="AA402" s="307"/>
      <c r="AB402" s="1219">
        <f t="shared" si="427"/>
        <v>82</v>
      </c>
      <c r="AC402" s="1240">
        <f t="shared" ref="AC402" si="440">+L402</f>
        <v>25</v>
      </c>
      <c r="AD402" s="308">
        <f t="shared" si="425"/>
        <v>20</v>
      </c>
      <c r="AE402" s="308">
        <f t="shared" si="425"/>
        <v>0</v>
      </c>
      <c r="AF402" s="308">
        <f t="shared" si="425"/>
        <v>20</v>
      </c>
      <c r="AG402" s="308">
        <f t="shared" si="425"/>
        <v>0</v>
      </c>
      <c r="AH402" s="308">
        <f t="shared" si="425"/>
        <v>0</v>
      </c>
      <c r="AI402" s="308">
        <f t="shared" si="425"/>
        <v>0</v>
      </c>
      <c r="AJ402" s="308">
        <f t="shared" si="425"/>
        <v>0</v>
      </c>
      <c r="AK402" s="1219">
        <f t="shared" si="429"/>
        <v>82</v>
      </c>
      <c r="AL402" s="1243">
        <f>+N402</f>
        <v>0</v>
      </c>
      <c r="AM402" s="308">
        <f t="shared" si="418"/>
        <v>0</v>
      </c>
      <c r="AN402" s="48"/>
      <c r="AO402" s="48"/>
      <c r="AP402" s="48"/>
      <c r="AQ402" s="48"/>
      <c r="AR402" s="48"/>
      <c r="AS402" s="48"/>
      <c r="AT402" s="1219">
        <f t="shared" si="430"/>
        <v>82</v>
      </c>
      <c r="AU402" s="1246">
        <f>+O402</f>
        <v>0</v>
      </c>
      <c r="AV402" s="308">
        <f t="shared" si="420"/>
        <v>0</v>
      </c>
      <c r="AW402" s="48"/>
      <c r="AX402" s="48"/>
      <c r="AY402" s="48"/>
      <c r="AZ402" s="48"/>
      <c r="BA402" s="48"/>
      <c r="BB402" s="48"/>
      <c r="BC402" s="1219">
        <f t="shared" si="431"/>
        <v>82</v>
      </c>
      <c r="BD402" s="1249">
        <f>+P402</f>
        <v>0</v>
      </c>
      <c r="BE402" s="308">
        <f t="shared" si="422"/>
        <v>0</v>
      </c>
      <c r="BF402" s="48"/>
      <c r="BG402" s="48"/>
      <c r="BH402" s="48"/>
      <c r="BI402" s="48"/>
      <c r="BJ402" s="48"/>
      <c r="BK402" s="48"/>
      <c r="BL402" s="1219">
        <f t="shared" si="432"/>
        <v>82</v>
      </c>
      <c r="BM402" s="1252">
        <f>+Q402</f>
        <v>25</v>
      </c>
      <c r="BN402" s="308">
        <f t="shared" si="424"/>
        <v>20</v>
      </c>
      <c r="BO402" s="48"/>
      <c r="BP402" s="48">
        <v>20</v>
      </c>
      <c r="BQ402" s="48"/>
      <c r="BR402" s="48"/>
      <c r="BS402" s="48"/>
      <c r="BT402" s="48"/>
      <c r="BU402" s="1204"/>
      <c r="BV402" s="1205"/>
      <c r="BW402" s="1205"/>
      <c r="BX402" s="1205"/>
      <c r="BY402" s="1205"/>
      <c r="BZ402" s="1205"/>
      <c r="CA402" s="1205"/>
      <c r="CB402" s="1205"/>
      <c r="CC402" s="1206"/>
    </row>
    <row r="403" spans="1:81" s="58" customFormat="1" ht="40.15" customHeight="1" x14ac:dyDescent="0.25">
      <c r="A403" s="37"/>
      <c r="B403" s="1318"/>
      <c r="C403" s="1315"/>
      <c r="D403" s="1097"/>
      <c r="E403" s="1094"/>
      <c r="F403" s="1094"/>
      <c r="G403" s="1094"/>
      <c r="H403" s="1094"/>
      <c r="I403" s="1094"/>
      <c r="J403" s="1220"/>
      <c r="K403" s="1217"/>
      <c r="L403" s="1223"/>
      <c r="M403" s="1226"/>
      <c r="N403" s="1229"/>
      <c r="O403" s="1232"/>
      <c r="P403" s="1235"/>
      <c r="Q403" s="1238"/>
      <c r="R403" s="1220"/>
      <c r="S403" s="41" t="s">
        <v>4425</v>
      </c>
      <c r="T403" s="241" t="s">
        <v>3834</v>
      </c>
      <c r="U403" s="241" t="s">
        <v>3839</v>
      </c>
      <c r="V403" s="241" t="s">
        <v>3843</v>
      </c>
      <c r="W403" s="41" t="s">
        <v>4426</v>
      </c>
      <c r="X403" s="34">
        <v>44638</v>
      </c>
      <c r="Y403" s="34">
        <v>44913</v>
      </c>
      <c r="Z403" s="34"/>
      <c r="AA403" s="34"/>
      <c r="AB403" s="1220"/>
      <c r="AC403" s="1241"/>
      <c r="AD403" s="303">
        <f t="shared" si="425"/>
        <v>0</v>
      </c>
      <c r="AE403" s="303">
        <f t="shared" si="425"/>
        <v>0</v>
      </c>
      <c r="AF403" s="303">
        <f t="shared" si="425"/>
        <v>0</v>
      </c>
      <c r="AG403" s="303">
        <f t="shared" si="425"/>
        <v>0</v>
      </c>
      <c r="AH403" s="303">
        <f t="shared" si="425"/>
        <v>0</v>
      </c>
      <c r="AI403" s="303">
        <f t="shared" si="425"/>
        <v>0</v>
      </c>
      <c r="AJ403" s="303">
        <f t="shared" si="425"/>
        <v>0</v>
      </c>
      <c r="AK403" s="1220"/>
      <c r="AL403" s="1244"/>
      <c r="AM403" s="303">
        <f t="shared" si="418"/>
        <v>0</v>
      </c>
      <c r="AN403" s="311"/>
      <c r="AO403" s="311"/>
      <c r="AP403" s="311"/>
      <c r="AQ403" s="311"/>
      <c r="AR403" s="311"/>
      <c r="AS403" s="311"/>
      <c r="AT403" s="1220"/>
      <c r="AU403" s="1247"/>
      <c r="AV403" s="303">
        <f t="shared" si="420"/>
        <v>0</v>
      </c>
      <c r="AW403" s="311"/>
      <c r="AX403" s="311"/>
      <c r="AY403" s="311"/>
      <c r="AZ403" s="311"/>
      <c r="BA403" s="311"/>
      <c r="BB403" s="311"/>
      <c r="BC403" s="1220"/>
      <c r="BD403" s="1250"/>
      <c r="BE403" s="303">
        <f t="shared" si="422"/>
        <v>0</v>
      </c>
      <c r="BF403" s="311"/>
      <c r="BG403" s="311"/>
      <c r="BH403" s="311"/>
      <c r="BI403" s="311"/>
      <c r="BJ403" s="311"/>
      <c r="BK403" s="311"/>
      <c r="BL403" s="1220"/>
      <c r="BM403" s="1253"/>
      <c r="BN403" s="303">
        <f t="shared" si="424"/>
        <v>0</v>
      </c>
      <c r="BO403" s="311"/>
      <c r="BP403" s="311"/>
      <c r="BQ403" s="311"/>
      <c r="BR403" s="311"/>
      <c r="BS403" s="311"/>
      <c r="BT403" s="311"/>
      <c r="BU403" s="1207"/>
      <c r="BV403" s="1208"/>
      <c r="BW403" s="1208"/>
      <c r="BX403" s="1208"/>
      <c r="BY403" s="1208"/>
      <c r="BZ403" s="1208"/>
      <c r="CA403" s="1208"/>
      <c r="CB403" s="1208"/>
      <c r="CC403" s="1209"/>
    </row>
    <row r="404" spans="1:81" s="58" customFormat="1" ht="40.15" customHeight="1" x14ac:dyDescent="0.25">
      <c r="A404" s="37"/>
      <c r="B404" s="1318"/>
      <c r="C404" s="1315"/>
      <c r="D404" s="1097"/>
      <c r="E404" s="1094"/>
      <c r="F404" s="1094"/>
      <c r="G404" s="1094"/>
      <c r="H404" s="1094"/>
      <c r="I404" s="1094"/>
      <c r="J404" s="1220"/>
      <c r="K404" s="1217"/>
      <c r="L404" s="1223"/>
      <c r="M404" s="1226"/>
      <c r="N404" s="1229"/>
      <c r="O404" s="1232"/>
      <c r="P404" s="1235"/>
      <c r="Q404" s="1238"/>
      <c r="R404" s="1220"/>
      <c r="S404" s="41"/>
      <c r="T404" s="241"/>
      <c r="U404" s="241"/>
      <c r="V404" s="241"/>
      <c r="W404" s="41"/>
      <c r="X404" s="34"/>
      <c r="Y404" s="34"/>
      <c r="Z404" s="34"/>
      <c r="AA404" s="34"/>
      <c r="AB404" s="1220"/>
      <c r="AC404" s="1241"/>
      <c r="AD404" s="303">
        <f t="shared" si="425"/>
        <v>0</v>
      </c>
      <c r="AE404" s="303">
        <f t="shared" si="425"/>
        <v>0</v>
      </c>
      <c r="AF404" s="303">
        <f t="shared" si="425"/>
        <v>0</v>
      </c>
      <c r="AG404" s="303">
        <f t="shared" si="425"/>
        <v>0</v>
      </c>
      <c r="AH404" s="303">
        <f t="shared" si="425"/>
        <v>0</v>
      </c>
      <c r="AI404" s="303">
        <f t="shared" si="425"/>
        <v>0</v>
      </c>
      <c r="AJ404" s="303">
        <f t="shared" si="425"/>
        <v>0</v>
      </c>
      <c r="AK404" s="1220"/>
      <c r="AL404" s="1244"/>
      <c r="AM404" s="303">
        <f t="shared" si="418"/>
        <v>0</v>
      </c>
      <c r="AN404" s="311"/>
      <c r="AO404" s="311"/>
      <c r="AP404" s="311"/>
      <c r="AQ404" s="311"/>
      <c r="AR404" s="311"/>
      <c r="AS404" s="311"/>
      <c r="AT404" s="1220"/>
      <c r="AU404" s="1247"/>
      <c r="AV404" s="303">
        <f t="shared" si="420"/>
        <v>0</v>
      </c>
      <c r="AW404" s="311"/>
      <c r="AX404" s="311"/>
      <c r="AY404" s="311"/>
      <c r="AZ404" s="311"/>
      <c r="BA404" s="311"/>
      <c r="BB404" s="311"/>
      <c r="BC404" s="1220"/>
      <c r="BD404" s="1250"/>
      <c r="BE404" s="303">
        <f t="shared" si="422"/>
        <v>0</v>
      </c>
      <c r="BF404" s="311"/>
      <c r="BG404" s="311"/>
      <c r="BH404" s="311"/>
      <c r="BI404" s="311"/>
      <c r="BJ404" s="311"/>
      <c r="BK404" s="311"/>
      <c r="BL404" s="1220"/>
      <c r="BM404" s="1253"/>
      <c r="BN404" s="303">
        <f t="shared" si="424"/>
        <v>0</v>
      </c>
      <c r="BO404" s="311"/>
      <c r="BP404" s="311"/>
      <c r="BQ404" s="311"/>
      <c r="BR404" s="311"/>
      <c r="BS404" s="311"/>
      <c r="BT404" s="311"/>
      <c r="BU404" s="1207"/>
      <c r="BV404" s="1208"/>
      <c r="BW404" s="1208"/>
      <c r="BX404" s="1208"/>
      <c r="BY404" s="1208"/>
      <c r="BZ404" s="1208"/>
      <c r="CA404" s="1208"/>
      <c r="CB404" s="1208"/>
      <c r="CC404" s="1209"/>
    </row>
    <row r="405" spans="1:81" s="58" customFormat="1" ht="40.15" customHeight="1" thickBot="1" x14ac:dyDescent="0.3">
      <c r="A405" s="37"/>
      <c r="B405" s="1318"/>
      <c r="C405" s="1315"/>
      <c r="D405" s="1098"/>
      <c r="E405" s="1095"/>
      <c r="F405" s="1095"/>
      <c r="G405" s="1095"/>
      <c r="H405" s="1095"/>
      <c r="I405" s="1095"/>
      <c r="J405" s="1221"/>
      <c r="K405" s="1218"/>
      <c r="L405" s="1224"/>
      <c r="M405" s="1227"/>
      <c r="N405" s="1230"/>
      <c r="O405" s="1233"/>
      <c r="P405" s="1236"/>
      <c r="Q405" s="1239"/>
      <c r="R405" s="1221"/>
      <c r="S405" s="234"/>
      <c r="T405" s="242"/>
      <c r="U405" s="242"/>
      <c r="V405" s="242"/>
      <c r="W405" s="234"/>
      <c r="X405" s="305"/>
      <c r="Y405" s="305"/>
      <c r="Z405" s="305"/>
      <c r="AA405" s="305"/>
      <c r="AB405" s="1221"/>
      <c r="AC405" s="1242"/>
      <c r="AD405" s="306">
        <f t="shared" si="425"/>
        <v>0</v>
      </c>
      <c r="AE405" s="306">
        <f t="shared" si="425"/>
        <v>0</v>
      </c>
      <c r="AF405" s="306">
        <f t="shared" si="425"/>
        <v>0</v>
      </c>
      <c r="AG405" s="306">
        <f t="shared" si="425"/>
        <v>0</v>
      </c>
      <c r="AH405" s="306">
        <f t="shared" si="425"/>
        <v>0</v>
      </c>
      <c r="AI405" s="306">
        <f t="shared" si="425"/>
        <v>0</v>
      </c>
      <c r="AJ405" s="306">
        <f t="shared" si="425"/>
        <v>0</v>
      </c>
      <c r="AK405" s="1221"/>
      <c r="AL405" s="1245"/>
      <c r="AM405" s="306">
        <f t="shared" si="418"/>
        <v>0</v>
      </c>
      <c r="AN405" s="50"/>
      <c r="AO405" s="50"/>
      <c r="AP405" s="50"/>
      <c r="AQ405" s="50"/>
      <c r="AR405" s="50"/>
      <c r="AS405" s="50"/>
      <c r="AT405" s="1221"/>
      <c r="AU405" s="1248"/>
      <c r="AV405" s="306">
        <f t="shared" si="420"/>
        <v>0</v>
      </c>
      <c r="AW405" s="50"/>
      <c r="AX405" s="50"/>
      <c r="AY405" s="50"/>
      <c r="AZ405" s="50"/>
      <c r="BA405" s="50"/>
      <c r="BB405" s="50"/>
      <c r="BC405" s="1221"/>
      <c r="BD405" s="1251"/>
      <c r="BE405" s="306">
        <f t="shared" si="422"/>
        <v>0</v>
      </c>
      <c r="BF405" s="50"/>
      <c r="BG405" s="50"/>
      <c r="BH405" s="50"/>
      <c r="BI405" s="50"/>
      <c r="BJ405" s="50"/>
      <c r="BK405" s="50"/>
      <c r="BL405" s="1221"/>
      <c r="BM405" s="1254"/>
      <c r="BN405" s="306">
        <f t="shared" si="424"/>
        <v>0</v>
      </c>
      <c r="BO405" s="50"/>
      <c r="BP405" s="50"/>
      <c r="BQ405" s="50"/>
      <c r="BR405" s="50"/>
      <c r="BS405" s="50"/>
      <c r="BT405" s="50"/>
      <c r="BU405" s="1210"/>
      <c r="BV405" s="1211"/>
      <c r="BW405" s="1211"/>
      <c r="BX405" s="1211"/>
      <c r="BY405" s="1211"/>
      <c r="BZ405" s="1211"/>
      <c r="CA405" s="1211"/>
      <c r="CB405" s="1211"/>
      <c r="CC405" s="1212"/>
    </row>
    <row r="406" spans="1:81" s="58" customFormat="1" ht="40.15" customHeight="1" thickTop="1" x14ac:dyDescent="0.25">
      <c r="A406" s="37"/>
      <c r="B406" s="1318"/>
      <c r="C406" s="1315"/>
      <c r="D406" s="1096">
        <v>2201</v>
      </c>
      <c r="E406" s="1093" t="s">
        <v>3876</v>
      </c>
      <c r="F406" s="1093"/>
      <c r="G406" s="1093"/>
      <c r="H406" s="1093"/>
      <c r="I406" s="1093"/>
      <c r="J406" s="1219">
        <v>83</v>
      </c>
      <c r="K406" s="1216" t="str">
        <f>+[2]Metas!K91</f>
        <v>% de la nómina administrativa beneficiada con los procesos de Bienestar (recreación, cultura y deporte; atención psicosocial; asistencia técnica, comunicaciones)</v>
      </c>
      <c r="L406" s="1222">
        <v>25</v>
      </c>
      <c r="M406" s="1225">
        <f>SUM(N406:Q406)</f>
        <v>25</v>
      </c>
      <c r="N406" s="1228"/>
      <c r="O406" s="1231"/>
      <c r="P406" s="1234"/>
      <c r="Q406" s="1237">
        <v>25</v>
      </c>
      <c r="R406" s="1219">
        <f t="shared" ref="R406" si="441">+$J406</f>
        <v>83</v>
      </c>
      <c r="S406" s="233" t="s">
        <v>4423</v>
      </c>
      <c r="T406" s="240" t="s">
        <v>3834</v>
      </c>
      <c r="U406" s="240" t="s">
        <v>3839</v>
      </c>
      <c r="V406" s="240" t="s">
        <v>3843</v>
      </c>
      <c r="W406" s="233" t="s">
        <v>4427</v>
      </c>
      <c r="X406" s="307">
        <v>44638</v>
      </c>
      <c r="Y406" s="307">
        <v>44681</v>
      </c>
      <c r="Z406" s="307"/>
      <c r="AA406" s="307"/>
      <c r="AB406" s="1219">
        <f t="shared" si="427"/>
        <v>83</v>
      </c>
      <c r="AC406" s="1240">
        <f t="shared" ref="AC406" si="442">+L406</f>
        <v>25</v>
      </c>
      <c r="AD406" s="308">
        <f t="shared" si="425"/>
        <v>10</v>
      </c>
      <c r="AE406" s="308">
        <f t="shared" si="425"/>
        <v>0</v>
      </c>
      <c r="AF406" s="308">
        <f t="shared" si="425"/>
        <v>10</v>
      </c>
      <c r="AG406" s="308">
        <f t="shared" si="425"/>
        <v>0</v>
      </c>
      <c r="AH406" s="308">
        <f t="shared" si="425"/>
        <v>0</v>
      </c>
      <c r="AI406" s="308">
        <f t="shared" si="425"/>
        <v>0</v>
      </c>
      <c r="AJ406" s="308">
        <f t="shared" si="425"/>
        <v>0</v>
      </c>
      <c r="AK406" s="1219">
        <f t="shared" si="429"/>
        <v>83</v>
      </c>
      <c r="AL406" s="1243">
        <f>+N406</f>
        <v>0</v>
      </c>
      <c r="AM406" s="308">
        <f t="shared" si="418"/>
        <v>0</v>
      </c>
      <c r="AN406" s="48"/>
      <c r="AO406" s="48"/>
      <c r="AP406" s="48"/>
      <c r="AQ406" s="48"/>
      <c r="AR406" s="48"/>
      <c r="AS406" s="48"/>
      <c r="AT406" s="1219">
        <f t="shared" si="430"/>
        <v>83</v>
      </c>
      <c r="AU406" s="1246">
        <f>+O406</f>
        <v>0</v>
      </c>
      <c r="AV406" s="308">
        <f t="shared" si="420"/>
        <v>0</v>
      </c>
      <c r="AW406" s="48"/>
      <c r="AX406" s="48"/>
      <c r="AY406" s="48"/>
      <c r="AZ406" s="48"/>
      <c r="BA406" s="48"/>
      <c r="BB406" s="48"/>
      <c r="BC406" s="1219">
        <f t="shared" si="431"/>
        <v>83</v>
      </c>
      <c r="BD406" s="1249">
        <f>+P406</f>
        <v>0</v>
      </c>
      <c r="BE406" s="308">
        <f t="shared" si="422"/>
        <v>0</v>
      </c>
      <c r="BF406" s="48"/>
      <c r="BG406" s="48"/>
      <c r="BH406" s="48"/>
      <c r="BI406" s="48"/>
      <c r="BJ406" s="48"/>
      <c r="BK406" s="48"/>
      <c r="BL406" s="1219">
        <f t="shared" si="432"/>
        <v>83</v>
      </c>
      <c r="BM406" s="1252">
        <f>+Q406</f>
        <v>25</v>
      </c>
      <c r="BN406" s="308">
        <f t="shared" si="424"/>
        <v>10</v>
      </c>
      <c r="BO406" s="48"/>
      <c r="BP406" s="48">
        <v>10</v>
      </c>
      <c r="BQ406" s="48"/>
      <c r="BR406" s="48"/>
      <c r="BS406" s="48"/>
      <c r="BT406" s="48"/>
      <c r="BU406" s="1204"/>
      <c r="BV406" s="1205"/>
      <c r="BW406" s="1205"/>
      <c r="BX406" s="1205"/>
      <c r="BY406" s="1205"/>
      <c r="BZ406" s="1205"/>
      <c r="CA406" s="1205"/>
      <c r="CB406" s="1205"/>
      <c r="CC406" s="1206"/>
    </row>
    <row r="407" spans="1:81" s="58" customFormat="1" ht="40.15" customHeight="1" x14ac:dyDescent="0.25">
      <c r="A407" s="37"/>
      <c r="B407" s="1318"/>
      <c r="C407" s="1315"/>
      <c r="D407" s="1097"/>
      <c r="E407" s="1094"/>
      <c r="F407" s="1094"/>
      <c r="G407" s="1094"/>
      <c r="H407" s="1094"/>
      <c r="I407" s="1094"/>
      <c r="J407" s="1220"/>
      <c r="K407" s="1217"/>
      <c r="L407" s="1223"/>
      <c r="M407" s="1226"/>
      <c r="N407" s="1229"/>
      <c r="O407" s="1232"/>
      <c r="P407" s="1235"/>
      <c r="Q407" s="1238"/>
      <c r="R407" s="1220"/>
      <c r="S407" s="41" t="s">
        <v>4428</v>
      </c>
      <c r="T407" s="241" t="s">
        <v>3834</v>
      </c>
      <c r="U407" s="241" t="s">
        <v>3839</v>
      </c>
      <c r="V407" s="241" t="s">
        <v>3843</v>
      </c>
      <c r="W407" s="41" t="s">
        <v>4429</v>
      </c>
      <c r="X407" s="34">
        <v>44638</v>
      </c>
      <c r="Y407" s="34">
        <v>44913</v>
      </c>
      <c r="Z407" s="34"/>
      <c r="AA407" s="34"/>
      <c r="AB407" s="1220"/>
      <c r="AC407" s="1241"/>
      <c r="AD407" s="303">
        <f t="shared" si="425"/>
        <v>0</v>
      </c>
      <c r="AE407" s="303">
        <f t="shared" si="425"/>
        <v>0</v>
      </c>
      <c r="AF407" s="303">
        <f t="shared" si="425"/>
        <v>0</v>
      </c>
      <c r="AG407" s="303">
        <f t="shared" si="425"/>
        <v>0</v>
      </c>
      <c r="AH407" s="303">
        <f t="shared" si="425"/>
        <v>0</v>
      </c>
      <c r="AI407" s="303">
        <f t="shared" si="425"/>
        <v>0</v>
      </c>
      <c r="AJ407" s="303">
        <f t="shared" si="425"/>
        <v>0</v>
      </c>
      <c r="AK407" s="1220"/>
      <c r="AL407" s="1244"/>
      <c r="AM407" s="303">
        <f t="shared" si="418"/>
        <v>0</v>
      </c>
      <c r="AN407" s="311"/>
      <c r="AO407" s="311"/>
      <c r="AP407" s="311"/>
      <c r="AQ407" s="311"/>
      <c r="AR407" s="311"/>
      <c r="AS407" s="311"/>
      <c r="AT407" s="1220"/>
      <c r="AU407" s="1247"/>
      <c r="AV407" s="303">
        <f t="shared" si="420"/>
        <v>0</v>
      </c>
      <c r="AW407" s="311"/>
      <c r="AX407" s="311"/>
      <c r="AY407" s="311"/>
      <c r="AZ407" s="311"/>
      <c r="BA407" s="311"/>
      <c r="BB407" s="311"/>
      <c r="BC407" s="1220"/>
      <c r="BD407" s="1250"/>
      <c r="BE407" s="303">
        <f t="shared" si="422"/>
        <v>0</v>
      </c>
      <c r="BF407" s="311"/>
      <c r="BG407" s="311"/>
      <c r="BH407" s="311"/>
      <c r="BI407" s="311"/>
      <c r="BJ407" s="311"/>
      <c r="BK407" s="311"/>
      <c r="BL407" s="1220"/>
      <c r="BM407" s="1253"/>
      <c r="BN407" s="303">
        <f t="shared" si="424"/>
        <v>0</v>
      </c>
      <c r="BO407" s="311"/>
      <c r="BP407" s="311"/>
      <c r="BQ407" s="311"/>
      <c r="BR407" s="311"/>
      <c r="BS407" s="311"/>
      <c r="BT407" s="311"/>
      <c r="BU407" s="1207"/>
      <c r="BV407" s="1208"/>
      <c r="BW407" s="1208"/>
      <c r="BX407" s="1208"/>
      <c r="BY407" s="1208"/>
      <c r="BZ407" s="1208"/>
      <c r="CA407" s="1208"/>
      <c r="CB407" s="1208"/>
      <c r="CC407" s="1209"/>
    </row>
    <row r="408" spans="1:81" s="58" customFormat="1" ht="40.15" customHeight="1" x14ac:dyDescent="0.25">
      <c r="A408" s="37"/>
      <c r="B408" s="1318"/>
      <c r="C408" s="1315"/>
      <c r="D408" s="1097"/>
      <c r="E408" s="1094"/>
      <c r="F408" s="1094"/>
      <c r="G408" s="1094"/>
      <c r="H408" s="1094"/>
      <c r="I408" s="1094"/>
      <c r="J408" s="1220"/>
      <c r="K408" s="1217"/>
      <c r="L408" s="1223"/>
      <c r="M408" s="1226"/>
      <c r="N408" s="1229"/>
      <c r="O408" s="1232"/>
      <c r="P408" s="1235"/>
      <c r="Q408" s="1238"/>
      <c r="R408" s="1220"/>
      <c r="S408" s="41" t="s">
        <v>4430</v>
      </c>
      <c r="T408" s="241" t="s">
        <v>3834</v>
      </c>
      <c r="U408" s="241" t="s">
        <v>3839</v>
      </c>
      <c r="V408" s="241" t="s">
        <v>3843</v>
      </c>
      <c r="W408" s="41" t="s">
        <v>4431</v>
      </c>
      <c r="X408" s="34">
        <v>44638</v>
      </c>
      <c r="Y408" s="34">
        <v>44925</v>
      </c>
      <c r="Z408" s="34"/>
      <c r="AA408" s="34"/>
      <c r="AB408" s="1220"/>
      <c r="AC408" s="1241"/>
      <c r="AD408" s="303">
        <f t="shared" si="425"/>
        <v>0</v>
      </c>
      <c r="AE408" s="303">
        <f t="shared" si="425"/>
        <v>0</v>
      </c>
      <c r="AF408" s="303">
        <f t="shared" si="425"/>
        <v>0</v>
      </c>
      <c r="AG408" s="303">
        <f t="shared" si="425"/>
        <v>0</v>
      </c>
      <c r="AH408" s="303">
        <f t="shared" si="425"/>
        <v>0</v>
      </c>
      <c r="AI408" s="303">
        <f t="shared" si="425"/>
        <v>0</v>
      </c>
      <c r="AJ408" s="303">
        <f t="shared" si="425"/>
        <v>0</v>
      </c>
      <c r="AK408" s="1220"/>
      <c r="AL408" s="1244"/>
      <c r="AM408" s="303">
        <f t="shared" si="418"/>
        <v>0</v>
      </c>
      <c r="AN408" s="311"/>
      <c r="AO408" s="311"/>
      <c r="AP408" s="311"/>
      <c r="AQ408" s="311"/>
      <c r="AR408" s="311"/>
      <c r="AS408" s="311"/>
      <c r="AT408" s="1220"/>
      <c r="AU408" s="1247"/>
      <c r="AV408" s="303">
        <f t="shared" si="420"/>
        <v>0</v>
      </c>
      <c r="AW408" s="311"/>
      <c r="AX408" s="311"/>
      <c r="AY408" s="311"/>
      <c r="AZ408" s="311"/>
      <c r="BA408" s="311"/>
      <c r="BB408" s="311"/>
      <c r="BC408" s="1220"/>
      <c r="BD408" s="1250"/>
      <c r="BE408" s="303">
        <f t="shared" si="422"/>
        <v>0</v>
      </c>
      <c r="BF408" s="311"/>
      <c r="BG408" s="311"/>
      <c r="BH408" s="311"/>
      <c r="BI408" s="311"/>
      <c r="BJ408" s="311"/>
      <c r="BK408" s="311"/>
      <c r="BL408" s="1220"/>
      <c r="BM408" s="1253"/>
      <c r="BN408" s="303">
        <f t="shared" si="424"/>
        <v>0</v>
      </c>
      <c r="BO408" s="311"/>
      <c r="BP408" s="311"/>
      <c r="BQ408" s="311"/>
      <c r="BR408" s="311"/>
      <c r="BS408" s="311"/>
      <c r="BT408" s="311"/>
      <c r="BU408" s="1207"/>
      <c r="BV408" s="1208"/>
      <c r="BW408" s="1208"/>
      <c r="BX408" s="1208"/>
      <c r="BY408" s="1208"/>
      <c r="BZ408" s="1208"/>
      <c r="CA408" s="1208"/>
      <c r="CB408" s="1208"/>
      <c r="CC408" s="1209"/>
    </row>
    <row r="409" spans="1:81" s="58" customFormat="1" ht="40.15" customHeight="1" thickBot="1" x14ac:dyDescent="0.3">
      <c r="A409" s="37"/>
      <c r="B409" s="1319"/>
      <c r="C409" s="1316"/>
      <c r="D409" s="1098"/>
      <c r="E409" s="1095"/>
      <c r="F409" s="1095"/>
      <c r="G409" s="1095"/>
      <c r="H409" s="1095"/>
      <c r="I409" s="1095"/>
      <c r="J409" s="1221"/>
      <c r="K409" s="1218"/>
      <c r="L409" s="1224"/>
      <c r="M409" s="1227"/>
      <c r="N409" s="1230"/>
      <c r="O409" s="1233"/>
      <c r="P409" s="1236"/>
      <c r="Q409" s="1239"/>
      <c r="R409" s="1221"/>
      <c r="S409" s="234" t="s">
        <v>4425</v>
      </c>
      <c r="T409" s="242" t="s">
        <v>3834</v>
      </c>
      <c r="U409" s="242" t="s">
        <v>3839</v>
      </c>
      <c r="V409" s="242" t="s">
        <v>3843</v>
      </c>
      <c r="W409" s="234" t="s">
        <v>4426</v>
      </c>
      <c r="X409" s="305">
        <v>44638</v>
      </c>
      <c r="Y409" s="305">
        <v>44913</v>
      </c>
      <c r="Z409" s="305"/>
      <c r="AA409" s="305"/>
      <c r="AB409" s="1221"/>
      <c r="AC409" s="1242"/>
      <c r="AD409" s="306">
        <f t="shared" si="425"/>
        <v>0</v>
      </c>
      <c r="AE409" s="306">
        <f t="shared" si="425"/>
        <v>0</v>
      </c>
      <c r="AF409" s="306">
        <f t="shared" si="425"/>
        <v>0</v>
      </c>
      <c r="AG409" s="306">
        <f t="shared" si="425"/>
        <v>0</v>
      </c>
      <c r="AH409" s="306">
        <f t="shared" si="425"/>
        <v>0</v>
      </c>
      <c r="AI409" s="306">
        <f t="shared" si="425"/>
        <v>0</v>
      </c>
      <c r="AJ409" s="306">
        <f t="shared" si="425"/>
        <v>0</v>
      </c>
      <c r="AK409" s="1221"/>
      <c r="AL409" s="1245"/>
      <c r="AM409" s="306">
        <f t="shared" si="418"/>
        <v>0</v>
      </c>
      <c r="AN409" s="50"/>
      <c r="AO409" s="50"/>
      <c r="AP409" s="50"/>
      <c r="AQ409" s="50"/>
      <c r="AR409" s="50"/>
      <c r="AS409" s="50"/>
      <c r="AT409" s="1221"/>
      <c r="AU409" s="1248"/>
      <c r="AV409" s="306">
        <f t="shared" si="420"/>
        <v>0</v>
      </c>
      <c r="AW409" s="50"/>
      <c r="AX409" s="50"/>
      <c r="AY409" s="50"/>
      <c r="AZ409" s="50"/>
      <c r="BA409" s="50"/>
      <c r="BB409" s="50"/>
      <c r="BC409" s="1221"/>
      <c r="BD409" s="1251"/>
      <c r="BE409" s="306">
        <f t="shared" si="422"/>
        <v>0</v>
      </c>
      <c r="BF409" s="50"/>
      <c r="BG409" s="50"/>
      <c r="BH409" s="50"/>
      <c r="BI409" s="50"/>
      <c r="BJ409" s="50"/>
      <c r="BK409" s="50"/>
      <c r="BL409" s="1221"/>
      <c r="BM409" s="1254"/>
      <c r="BN409" s="306">
        <f t="shared" si="424"/>
        <v>0</v>
      </c>
      <c r="BO409" s="50"/>
      <c r="BP409" s="50"/>
      <c r="BQ409" s="50"/>
      <c r="BR409" s="50"/>
      <c r="BS409" s="50"/>
      <c r="BT409" s="50"/>
      <c r="BU409" s="1210"/>
      <c r="BV409" s="1211"/>
      <c r="BW409" s="1211"/>
      <c r="BX409" s="1211"/>
      <c r="BY409" s="1211"/>
      <c r="BZ409" s="1211"/>
      <c r="CA409" s="1211"/>
      <c r="CB409" s="1211"/>
      <c r="CC409" s="1212"/>
    </row>
    <row r="410" spans="1:81" ht="40.15" customHeight="1" thickTop="1" x14ac:dyDescent="0.25"/>
  </sheetData>
  <mergeCells count="2568">
    <mergeCell ref="AB406:AB409"/>
    <mergeCell ref="AC406:AC409"/>
    <mergeCell ref="AT406:AT409"/>
    <mergeCell ref="AU406:AU409"/>
    <mergeCell ref="BC406:BC409"/>
    <mergeCell ref="BD406:BD409"/>
    <mergeCell ref="BL406:BL409"/>
    <mergeCell ref="BM406:BM409"/>
    <mergeCell ref="BU406:CC406"/>
    <mergeCell ref="BU407:CC407"/>
    <mergeCell ref="BU408:CC408"/>
    <mergeCell ref="BU409:CC409"/>
    <mergeCell ref="AC402:AC405"/>
    <mergeCell ref="AK402:AK405"/>
    <mergeCell ref="AL402:AL405"/>
    <mergeCell ref="AT402:AT405"/>
    <mergeCell ref="AU402:AU405"/>
    <mergeCell ref="BC402:BC405"/>
    <mergeCell ref="BD402:BD405"/>
    <mergeCell ref="BL402:BL405"/>
    <mergeCell ref="BM402:BM405"/>
    <mergeCell ref="BU402:CC402"/>
    <mergeCell ref="BU403:CC403"/>
    <mergeCell ref="BU404:CC404"/>
    <mergeCell ref="BU405:CC405"/>
    <mergeCell ref="AK406:AK409"/>
    <mergeCell ref="AL406:AL409"/>
    <mergeCell ref="C402:C409"/>
    <mergeCell ref="D402:D405"/>
    <mergeCell ref="E402:E405"/>
    <mergeCell ref="F402:F405"/>
    <mergeCell ref="G402:G405"/>
    <mergeCell ref="H402:H405"/>
    <mergeCell ref="I402:I405"/>
    <mergeCell ref="J402:J405"/>
    <mergeCell ref="K402:K405"/>
    <mergeCell ref="L402:L405"/>
    <mergeCell ref="M402:M405"/>
    <mergeCell ref="N402:N405"/>
    <mergeCell ref="O402:O405"/>
    <mergeCell ref="P402:P405"/>
    <mergeCell ref="Q402:Q405"/>
    <mergeCell ref="R402:R405"/>
    <mergeCell ref="AB402:AB405"/>
    <mergeCell ref="D406:D409"/>
    <mergeCell ref="E406:E409"/>
    <mergeCell ref="F406:F409"/>
    <mergeCell ref="G406:G409"/>
    <mergeCell ref="H406:H409"/>
    <mergeCell ref="I406:I409"/>
    <mergeCell ref="J406:J409"/>
    <mergeCell ref="K406:K409"/>
    <mergeCell ref="L406:L409"/>
    <mergeCell ref="M406:M409"/>
    <mergeCell ref="N406:N409"/>
    <mergeCell ref="O406:O409"/>
    <mergeCell ref="P406:P409"/>
    <mergeCell ref="Q406:Q409"/>
    <mergeCell ref="R406:R409"/>
    <mergeCell ref="BU395:CC395"/>
    <mergeCell ref="BU396:CC396"/>
    <mergeCell ref="BU397:CC397"/>
    <mergeCell ref="D398:D401"/>
    <mergeCell ref="E398:E401"/>
    <mergeCell ref="F398:F401"/>
    <mergeCell ref="G398:G401"/>
    <mergeCell ref="H398:H401"/>
    <mergeCell ref="I398:I401"/>
    <mergeCell ref="J398:J401"/>
    <mergeCell ref="K398:K401"/>
    <mergeCell ref="L398:L401"/>
    <mergeCell ref="M398:M401"/>
    <mergeCell ref="N398:N401"/>
    <mergeCell ref="O398:O401"/>
    <mergeCell ref="P398:P401"/>
    <mergeCell ref="Q398:Q401"/>
    <mergeCell ref="R398:R401"/>
    <mergeCell ref="AB398:AB401"/>
    <mergeCell ref="AC398:AC401"/>
    <mergeCell ref="AK398:AK401"/>
    <mergeCell ref="AL398:AL401"/>
    <mergeCell ref="AT398:AT401"/>
    <mergeCell ref="AU398:AU401"/>
    <mergeCell ref="BC398:BC401"/>
    <mergeCell ref="BD398:BD401"/>
    <mergeCell ref="BL398:BL401"/>
    <mergeCell ref="BM398:BM401"/>
    <mergeCell ref="BU398:CC398"/>
    <mergeCell ref="BU399:CC399"/>
    <mergeCell ref="BU400:CC400"/>
    <mergeCell ref="BU401:CC401"/>
    <mergeCell ref="BL387:BL390"/>
    <mergeCell ref="BM387:BM390"/>
    <mergeCell ref="BU387:CC387"/>
    <mergeCell ref="BU388:CC388"/>
    <mergeCell ref="BU389:CC389"/>
    <mergeCell ref="BU390:CC390"/>
    <mergeCell ref="D391:D397"/>
    <mergeCell ref="E391:E397"/>
    <mergeCell ref="F391:F397"/>
    <mergeCell ref="G391:G397"/>
    <mergeCell ref="H391:H397"/>
    <mergeCell ref="I391:I397"/>
    <mergeCell ref="J391:J397"/>
    <mergeCell ref="K391:K397"/>
    <mergeCell ref="L391:L397"/>
    <mergeCell ref="M391:M397"/>
    <mergeCell ref="N391:N397"/>
    <mergeCell ref="O391:O397"/>
    <mergeCell ref="P391:P397"/>
    <mergeCell ref="Q391:Q397"/>
    <mergeCell ref="R391:R397"/>
    <mergeCell ref="AB391:AB397"/>
    <mergeCell ref="AC391:AC397"/>
    <mergeCell ref="AK391:AK397"/>
    <mergeCell ref="AL391:AL397"/>
    <mergeCell ref="AT391:AT397"/>
    <mergeCell ref="AU391:AU397"/>
    <mergeCell ref="BC391:BC397"/>
    <mergeCell ref="BD391:BD397"/>
    <mergeCell ref="BL391:BL397"/>
    <mergeCell ref="BM391:BM397"/>
    <mergeCell ref="BU391:CC391"/>
    <mergeCell ref="AU381:AU386"/>
    <mergeCell ref="BC381:BC386"/>
    <mergeCell ref="BD381:BD386"/>
    <mergeCell ref="BL381:BL386"/>
    <mergeCell ref="BM381:BM386"/>
    <mergeCell ref="BU381:CC381"/>
    <mergeCell ref="BU384:CC384"/>
    <mergeCell ref="BU385:CC385"/>
    <mergeCell ref="BU386:CC386"/>
    <mergeCell ref="D387:D390"/>
    <mergeCell ref="E387:E390"/>
    <mergeCell ref="F387:F390"/>
    <mergeCell ref="G387:G390"/>
    <mergeCell ref="H387:H390"/>
    <mergeCell ref="I387:I390"/>
    <mergeCell ref="J387:J390"/>
    <mergeCell ref="K387:K390"/>
    <mergeCell ref="L387:L390"/>
    <mergeCell ref="M387:M390"/>
    <mergeCell ref="N387:N390"/>
    <mergeCell ref="O387:O390"/>
    <mergeCell ref="P387:P390"/>
    <mergeCell ref="Q387:Q390"/>
    <mergeCell ref="R387:R390"/>
    <mergeCell ref="AB387:AB390"/>
    <mergeCell ref="AC387:AC390"/>
    <mergeCell ref="AK387:AK390"/>
    <mergeCell ref="AL387:AL390"/>
    <mergeCell ref="AT387:AT390"/>
    <mergeCell ref="AU387:AU390"/>
    <mergeCell ref="BC387:BC390"/>
    <mergeCell ref="BD387:BD390"/>
    <mergeCell ref="AT371:AT380"/>
    <mergeCell ref="AU371:AU380"/>
    <mergeCell ref="BC371:BC380"/>
    <mergeCell ref="BD371:BD380"/>
    <mergeCell ref="BL371:BL380"/>
    <mergeCell ref="BM371:BM380"/>
    <mergeCell ref="BU371:CC371"/>
    <mergeCell ref="S374:S376"/>
    <mergeCell ref="BU378:CC378"/>
    <mergeCell ref="BU379:CC379"/>
    <mergeCell ref="BU380:CC380"/>
    <mergeCell ref="C381:C401"/>
    <mergeCell ref="D381:D386"/>
    <mergeCell ref="E381:E386"/>
    <mergeCell ref="F381:F386"/>
    <mergeCell ref="G381:G386"/>
    <mergeCell ref="H381:H386"/>
    <mergeCell ref="I381:I386"/>
    <mergeCell ref="J381:J386"/>
    <mergeCell ref="K381:K386"/>
    <mergeCell ref="L381:L386"/>
    <mergeCell ref="M381:M386"/>
    <mergeCell ref="N381:N386"/>
    <mergeCell ref="O381:O386"/>
    <mergeCell ref="P381:P386"/>
    <mergeCell ref="Q381:Q386"/>
    <mergeCell ref="R381:R386"/>
    <mergeCell ref="AB381:AB386"/>
    <mergeCell ref="AC381:AC386"/>
    <mergeCell ref="AK381:AK386"/>
    <mergeCell ref="AL381:AL386"/>
    <mergeCell ref="AT381:AT386"/>
    <mergeCell ref="AK367:AK370"/>
    <mergeCell ref="AL367:AL370"/>
    <mergeCell ref="AT367:AT370"/>
    <mergeCell ref="AU367:AU370"/>
    <mergeCell ref="BC367:BC370"/>
    <mergeCell ref="BD367:BD370"/>
    <mergeCell ref="BL367:BL370"/>
    <mergeCell ref="BM367:BM370"/>
    <mergeCell ref="BU367:CC367"/>
    <mergeCell ref="BU368:CC368"/>
    <mergeCell ref="BU369:CC369"/>
    <mergeCell ref="BU370:CC370"/>
    <mergeCell ref="D371:D380"/>
    <mergeCell ref="E371:E380"/>
    <mergeCell ref="F371:F380"/>
    <mergeCell ref="G371:G380"/>
    <mergeCell ref="H371:H380"/>
    <mergeCell ref="I371:I380"/>
    <mergeCell ref="J371:J380"/>
    <mergeCell ref="K371:K380"/>
    <mergeCell ref="L371:L380"/>
    <mergeCell ref="M371:M380"/>
    <mergeCell ref="N371:N380"/>
    <mergeCell ref="O371:O380"/>
    <mergeCell ref="P371:P380"/>
    <mergeCell ref="Q371:Q380"/>
    <mergeCell ref="R371:R380"/>
    <mergeCell ref="S371:S373"/>
    <mergeCell ref="AB371:AB380"/>
    <mergeCell ref="AC371:AC380"/>
    <mergeCell ref="AK371:AK380"/>
    <mergeCell ref="AL371:AL380"/>
    <mergeCell ref="D367:D370"/>
    <mergeCell ref="E367:E370"/>
    <mergeCell ref="F367:F370"/>
    <mergeCell ref="G367:G370"/>
    <mergeCell ref="H367:H370"/>
    <mergeCell ref="I367:I370"/>
    <mergeCell ref="J367:J370"/>
    <mergeCell ref="K367:K370"/>
    <mergeCell ref="L367:L370"/>
    <mergeCell ref="M367:M370"/>
    <mergeCell ref="N367:N370"/>
    <mergeCell ref="O367:O370"/>
    <mergeCell ref="P367:P370"/>
    <mergeCell ref="Q367:Q370"/>
    <mergeCell ref="R367:R370"/>
    <mergeCell ref="AB367:AB370"/>
    <mergeCell ref="AC367:AC370"/>
    <mergeCell ref="BU361:CC361"/>
    <mergeCell ref="BU362:CC362"/>
    <mergeCell ref="D363:D366"/>
    <mergeCell ref="E363:E366"/>
    <mergeCell ref="F363:F366"/>
    <mergeCell ref="G363:G366"/>
    <mergeCell ref="H363:H366"/>
    <mergeCell ref="I363:I366"/>
    <mergeCell ref="J363:J366"/>
    <mergeCell ref="K363:K366"/>
    <mergeCell ref="L363:L366"/>
    <mergeCell ref="M363:M366"/>
    <mergeCell ref="N363:N366"/>
    <mergeCell ref="O363:O366"/>
    <mergeCell ref="P363:P366"/>
    <mergeCell ref="Q363:Q366"/>
    <mergeCell ref="R363:R366"/>
    <mergeCell ref="AB363:AB366"/>
    <mergeCell ref="AC363:AC366"/>
    <mergeCell ref="AK363:AK366"/>
    <mergeCell ref="AL363:AL366"/>
    <mergeCell ref="AT363:AT366"/>
    <mergeCell ref="AU363:AU366"/>
    <mergeCell ref="BC363:BC366"/>
    <mergeCell ref="BD363:BD366"/>
    <mergeCell ref="BL363:BL366"/>
    <mergeCell ref="BM363:BM366"/>
    <mergeCell ref="BU363:CC363"/>
    <mergeCell ref="BU364:CC364"/>
    <mergeCell ref="BU365:CC365"/>
    <mergeCell ref="BU366:CC366"/>
    <mergeCell ref="BM354:BM357"/>
    <mergeCell ref="BU354:CC354"/>
    <mergeCell ref="BU355:CC355"/>
    <mergeCell ref="BU356:CC356"/>
    <mergeCell ref="BU357:CC357"/>
    <mergeCell ref="D358:D362"/>
    <mergeCell ref="E358:E362"/>
    <mergeCell ref="F358:F362"/>
    <mergeCell ref="G358:G362"/>
    <mergeCell ref="H358:H362"/>
    <mergeCell ref="I358:I362"/>
    <mergeCell ref="J358:J362"/>
    <mergeCell ref="K358:K362"/>
    <mergeCell ref="L358:L362"/>
    <mergeCell ref="M358:M362"/>
    <mergeCell ref="N358:N362"/>
    <mergeCell ref="O358:O362"/>
    <mergeCell ref="P358:P362"/>
    <mergeCell ref="Q358:Q362"/>
    <mergeCell ref="R358:R362"/>
    <mergeCell ref="AB358:AB362"/>
    <mergeCell ref="AC358:AC362"/>
    <mergeCell ref="AK358:AK362"/>
    <mergeCell ref="AL358:AL362"/>
    <mergeCell ref="AT358:AT362"/>
    <mergeCell ref="AU358:AU362"/>
    <mergeCell ref="BC358:BC362"/>
    <mergeCell ref="BD358:BD362"/>
    <mergeCell ref="BL358:BL362"/>
    <mergeCell ref="BM358:BM362"/>
    <mergeCell ref="BU358:CC358"/>
    <mergeCell ref="BU360:CC360"/>
    <mergeCell ref="BL350:BL353"/>
    <mergeCell ref="BM350:BM353"/>
    <mergeCell ref="BU350:CC350"/>
    <mergeCell ref="BU351:CC351"/>
    <mergeCell ref="BU352:CC352"/>
    <mergeCell ref="BU353:CC353"/>
    <mergeCell ref="B354:B409"/>
    <mergeCell ref="C354:C380"/>
    <mergeCell ref="D354:D357"/>
    <mergeCell ref="E354:E357"/>
    <mergeCell ref="F354:F357"/>
    <mergeCell ref="G354:G357"/>
    <mergeCell ref="H354:H357"/>
    <mergeCell ref="I354:I357"/>
    <mergeCell ref="J354:J357"/>
    <mergeCell ref="K354:K357"/>
    <mergeCell ref="L354:L357"/>
    <mergeCell ref="M354:M357"/>
    <mergeCell ref="N354:N357"/>
    <mergeCell ref="O354:O357"/>
    <mergeCell ref="P354:P357"/>
    <mergeCell ref="Q354:Q357"/>
    <mergeCell ref="R354:R357"/>
    <mergeCell ref="AB354:AB357"/>
    <mergeCell ref="AC354:AC357"/>
    <mergeCell ref="AK354:AK357"/>
    <mergeCell ref="AL354:AL357"/>
    <mergeCell ref="AT354:AT357"/>
    <mergeCell ref="AU354:AU357"/>
    <mergeCell ref="BC354:BC357"/>
    <mergeCell ref="BD354:BD357"/>
    <mergeCell ref="BL354:BL357"/>
    <mergeCell ref="AU346:AU349"/>
    <mergeCell ref="BC346:BC349"/>
    <mergeCell ref="BD346:BD349"/>
    <mergeCell ref="BL346:BL349"/>
    <mergeCell ref="BM346:BM349"/>
    <mergeCell ref="BU346:CC346"/>
    <mergeCell ref="BU347:CC347"/>
    <mergeCell ref="BU348:CC348"/>
    <mergeCell ref="BU349:CC349"/>
    <mergeCell ref="D350:D353"/>
    <mergeCell ref="E350:E353"/>
    <mergeCell ref="F350:F353"/>
    <mergeCell ref="G350:G353"/>
    <mergeCell ref="H350:H353"/>
    <mergeCell ref="I350:I353"/>
    <mergeCell ref="J350:J353"/>
    <mergeCell ref="K350:K353"/>
    <mergeCell ref="L350:L353"/>
    <mergeCell ref="M350:M353"/>
    <mergeCell ref="N350:N353"/>
    <mergeCell ref="O350:O353"/>
    <mergeCell ref="P350:P353"/>
    <mergeCell ref="Q350:Q353"/>
    <mergeCell ref="R350:R353"/>
    <mergeCell ref="AB350:AB353"/>
    <mergeCell ref="AC350:AC353"/>
    <mergeCell ref="AK350:AK353"/>
    <mergeCell ref="AL350:AL353"/>
    <mergeCell ref="AT350:AT353"/>
    <mergeCell ref="AU350:AU353"/>
    <mergeCell ref="BC350:BC353"/>
    <mergeCell ref="BD350:BD353"/>
    <mergeCell ref="AC342:AC345"/>
    <mergeCell ref="AK342:AK345"/>
    <mergeCell ref="AL342:AL345"/>
    <mergeCell ref="AT342:AT345"/>
    <mergeCell ref="AU342:AU345"/>
    <mergeCell ref="BC342:BC345"/>
    <mergeCell ref="BD342:BD345"/>
    <mergeCell ref="BL342:BL345"/>
    <mergeCell ref="BM342:BM345"/>
    <mergeCell ref="BU343:CC343"/>
    <mergeCell ref="BU344:CC344"/>
    <mergeCell ref="BU345:CC345"/>
    <mergeCell ref="D346:D349"/>
    <mergeCell ref="E346:E349"/>
    <mergeCell ref="F346:F349"/>
    <mergeCell ref="G346:G349"/>
    <mergeCell ref="H346:H349"/>
    <mergeCell ref="I346:I349"/>
    <mergeCell ref="J346:J349"/>
    <mergeCell ref="K346:K349"/>
    <mergeCell ref="L346:L349"/>
    <mergeCell ref="M346:M349"/>
    <mergeCell ref="N346:N349"/>
    <mergeCell ref="O346:O349"/>
    <mergeCell ref="P346:P349"/>
    <mergeCell ref="Q346:Q349"/>
    <mergeCell ref="R346:R349"/>
    <mergeCell ref="AB346:AB349"/>
    <mergeCell ref="AC346:AC349"/>
    <mergeCell ref="AK346:AK349"/>
    <mergeCell ref="AL346:AL349"/>
    <mergeCell ref="AT346:AT349"/>
    <mergeCell ref="C342:C353"/>
    <mergeCell ref="D342:D345"/>
    <mergeCell ref="E342:E345"/>
    <mergeCell ref="F342:F345"/>
    <mergeCell ref="G342:G345"/>
    <mergeCell ref="H342:H345"/>
    <mergeCell ref="I342:I345"/>
    <mergeCell ref="J342:J345"/>
    <mergeCell ref="K342:K345"/>
    <mergeCell ref="L342:L345"/>
    <mergeCell ref="M342:M345"/>
    <mergeCell ref="N342:N345"/>
    <mergeCell ref="O342:O345"/>
    <mergeCell ref="P342:P345"/>
    <mergeCell ref="Q342:Q345"/>
    <mergeCell ref="R342:R345"/>
    <mergeCell ref="AB342:AB345"/>
    <mergeCell ref="BL334:BL337"/>
    <mergeCell ref="BM334:BM337"/>
    <mergeCell ref="D338:D341"/>
    <mergeCell ref="E338:E341"/>
    <mergeCell ref="F338:F341"/>
    <mergeCell ref="G338:G341"/>
    <mergeCell ref="H338:H341"/>
    <mergeCell ref="I338:I341"/>
    <mergeCell ref="J338:J341"/>
    <mergeCell ref="K338:K341"/>
    <mergeCell ref="L338:L341"/>
    <mergeCell ref="M338:M341"/>
    <mergeCell ref="N338:N341"/>
    <mergeCell ref="O338:O341"/>
    <mergeCell ref="P338:P341"/>
    <mergeCell ref="Q338:Q341"/>
    <mergeCell ref="R338:R341"/>
    <mergeCell ref="AB338:AB341"/>
    <mergeCell ref="AC338:AC341"/>
    <mergeCell ref="AK338:AK341"/>
    <mergeCell ref="AL338:AL341"/>
    <mergeCell ref="AT338:AT341"/>
    <mergeCell ref="AU338:AU341"/>
    <mergeCell ref="BC338:BC341"/>
    <mergeCell ref="BD338:BD341"/>
    <mergeCell ref="BL338:BL341"/>
    <mergeCell ref="BM338:BM341"/>
    <mergeCell ref="AK330:AK333"/>
    <mergeCell ref="AL330:AL333"/>
    <mergeCell ref="AT330:AT333"/>
    <mergeCell ref="AU330:AU333"/>
    <mergeCell ref="BC330:BC333"/>
    <mergeCell ref="BD330:BD333"/>
    <mergeCell ref="BL330:BL333"/>
    <mergeCell ref="BM330:BM333"/>
    <mergeCell ref="C334:C341"/>
    <mergeCell ref="D334:D337"/>
    <mergeCell ref="E334:E337"/>
    <mergeCell ref="F334:F337"/>
    <mergeCell ref="G334:G337"/>
    <mergeCell ref="H334:H337"/>
    <mergeCell ref="I334:I337"/>
    <mergeCell ref="J334:J337"/>
    <mergeCell ref="K334:K337"/>
    <mergeCell ref="L334:L337"/>
    <mergeCell ref="M334:M337"/>
    <mergeCell ref="N334:N337"/>
    <mergeCell ref="O334:O337"/>
    <mergeCell ref="P334:P337"/>
    <mergeCell ref="Q334:Q337"/>
    <mergeCell ref="R334:R337"/>
    <mergeCell ref="AB334:AB337"/>
    <mergeCell ref="AC334:AC337"/>
    <mergeCell ref="AK334:AK337"/>
    <mergeCell ref="AL334:AL337"/>
    <mergeCell ref="AT334:AT337"/>
    <mergeCell ref="AU334:AU337"/>
    <mergeCell ref="BC334:BC337"/>
    <mergeCell ref="BD334:BD337"/>
    <mergeCell ref="D330:D333"/>
    <mergeCell ref="E330:E333"/>
    <mergeCell ref="F330:F333"/>
    <mergeCell ref="G330:G333"/>
    <mergeCell ref="H330:H333"/>
    <mergeCell ref="I330:I333"/>
    <mergeCell ref="J330:J333"/>
    <mergeCell ref="K330:K333"/>
    <mergeCell ref="L330:L333"/>
    <mergeCell ref="M330:M333"/>
    <mergeCell ref="N330:N333"/>
    <mergeCell ref="O330:O333"/>
    <mergeCell ref="P330:P333"/>
    <mergeCell ref="Q330:Q333"/>
    <mergeCell ref="R330:R333"/>
    <mergeCell ref="AB330:AB333"/>
    <mergeCell ref="AC330:AC333"/>
    <mergeCell ref="BD322:BD325"/>
    <mergeCell ref="BL322:BL325"/>
    <mergeCell ref="BM322:BM325"/>
    <mergeCell ref="D326:D329"/>
    <mergeCell ref="E326:E329"/>
    <mergeCell ref="F326:F329"/>
    <mergeCell ref="G326:G329"/>
    <mergeCell ref="H326:H329"/>
    <mergeCell ref="I326:I329"/>
    <mergeCell ref="J326:J329"/>
    <mergeCell ref="K326:K329"/>
    <mergeCell ref="L326:L329"/>
    <mergeCell ref="M326:M329"/>
    <mergeCell ref="N326:N329"/>
    <mergeCell ref="O326:O329"/>
    <mergeCell ref="P326:P329"/>
    <mergeCell ref="Q326:Q329"/>
    <mergeCell ref="R326:R329"/>
    <mergeCell ref="AB326:AB329"/>
    <mergeCell ref="AC326:AC329"/>
    <mergeCell ref="AK326:AK329"/>
    <mergeCell ref="AL326:AL329"/>
    <mergeCell ref="AT326:AT329"/>
    <mergeCell ref="AU326:AU329"/>
    <mergeCell ref="BC326:BC329"/>
    <mergeCell ref="BD326:BD329"/>
    <mergeCell ref="BL326:BL329"/>
    <mergeCell ref="BM326:BM329"/>
    <mergeCell ref="AB318:AB321"/>
    <mergeCell ref="AC318:AC321"/>
    <mergeCell ref="AK318:AK321"/>
    <mergeCell ref="AL318:AL321"/>
    <mergeCell ref="AT318:AT321"/>
    <mergeCell ref="AU318:AU321"/>
    <mergeCell ref="BC318:BC321"/>
    <mergeCell ref="BD318:BD321"/>
    <mergeCell ref="BL318:BL321"/>
    <mergeCell ref="BM318:BM321"/>
    <mergeCell ref="D322:D325"/>
    <mergeCell ref="E322:E325"/>
    <mergeCell ref="F322:F325"/>
    <mergeCell ref="G322:G325"/>
    <mergeCell ref="H322:H325"/>
    <mergeCell ref="I322:I325"/>
    <mergeCell ref="J322:J325"/>
    <mergeCell ref="K322:K325"/>
    <mergeCell ref="L322:L325"/>
    <mergeCell ref="M322:M325"/>
    <mergeCell ref="N322:N325"/>
    <mergeCell ref="O322:O325"/>
    <mergeCell ref="P322:P325"/>
    <mergeCell ref="Q322:Q325"/>
    <mergeCell ref="R322:R325"/>
    <mergeCell ref="AB322:AB325"/>
    <mergeCell ref="AC322:AC325"/>
    <mergeCell ref="AK322:AK325"/>
    <mergeCell ref="AL322:AL325"/>
    <mergeCell ref="AT322:AT325"/>
    <mergeCell ref="AU322:AU325"/>
    <mergeCell ref="BC322:BC325"/>
    <mergeCell ref="AB309:AB313"/>
    <mergeCell ref="AC309:AC313"/>
    <mergeCell ref="AK309:AK313"/>
    <mergeCell ref="AL309:AL313"/>
    <mergeCell ref="AT309:AT313"/>
    <mergeCell ref="AU309:AU313"/>
    <mergeCell ref="BC309:BC313"/>
    <mergeCell ref="BD309:BD313"/>
    <mergeCell ref="BL309:BL313"/>
    <mergeCell ref="BM309:BM313"/>
    <mergeCell ref="D314:D317"/>
    <mergeCell ref="E314:E317"/>
    <mergeCell ref="F314:F317"/>
    <mergeCell ref="G314:G317"/>
    <mergeCell ref="H314:H317"/>
    <mergeCell ref="I314:I317"/>
    <mergeCell ref="J314:J317"/>
    <mergeCell ref="K314:K317"/>
    <mergeCell ref="L314:L317"/>
    <mergeCell ref="M314:M317"/>
    <mergeCell ref="N314:N317"/>
    <mergeCell ref="O314:O317"/>
    <mergeCell ref="P314:P317"/>
    <mergeCell ref="Q314:Q317"/>
    <mergeCell ref="R314:R317"/>
    <mergeCell ref="AB314:AB317"/>
    <mergeCell ref="AC314:AC317"/>
    <mergeCell ref="AK314:AK317"/>
    <mergeCell ref="AL314:AL317"/>
    <mergeCell ref="AT314:AT317"/>
    <mergeCell ref="AU314:AU317"/>
    <mergeCell ref="BC314:BC317"/>
    <mergeCell ref="B309:B353"/>
    <mergeCell ref="C309:C333"/>
    <mergeCell ref="D309:D313"/>
    <mergeCell ref="E309:E313"/>
    <mergeCell ref="F309:F313"/>
    <mergeCell ref="G309:G313"/>
    <mergeCell ref="H309:H313"/>
    <mergeCell ref="I309:I313"/>
    <mergeCell ref="J309:J313"/>
    <mergeCell ref="K309:K313"/>
    <mergeCell ref="L309:L313"/>
    <mergeCell ref="M309:M313"/>
    <mergeCell ref="N309:N313"/>
    <mergeCell ref="O309:O313"/>
    <mergeCell ref="P309:P313"/>
    <mergeCell ref="Q309:Q313"/>
    <mergeCell ref="R309:R313"/>
    <mergeCell ref="D318:D321"/>
    <mergeCell ref="E318:E321"/>
    <mergeCell ref="F318:F321"/>
    <mergeCell ref="G318:G321"/>
    <mergeCell ref="H318:H321"/>
    <mergeCell ref="I318:I321"/>
    <mergeCell ref="J318:J321"/>
    <mergeCell ref="K318:K321"/>
    <mergeCell ref="L318:L321"/>
    <mergeCell ref="M318:M321"/>
    <mergeCell ref="N318:N321"/>
    <mergeCell ref="O318:O321"/>
    <mergeCell ref="P318:P321"/>
    <mergeCell ref="Q318:Q321"/>
    <mergeCell ref="R318:R321"/>
    <mergeCell ref="AC301:AC304"/>
    <mergeCell ref="AK301:AK304"/>
    <mergeCell ref="AL301:AL304"/>
    <mergeCell ref="AT301:AT304"/>
    <mergeCell ref="AU301:AU304"/>
    <mergeCell ref="BC301:BC304"/>
    <mergeCell ref="BD301:BD304"/>
    <mergeCell ref="BL301:BL304"/>
    <mergeCell ref="J305:J308"/>
    <mergeCell ref="K305:K308"/>
    <mergeCell ref="L305:L308"/>
    <mergeCell ref="M305:M308"/>
    <mergeCell ref="N305:N308"/>
    <mergeCell ref="O305:O308"/>
    <mergeCell ref="P305:P308"/>
    <mergeCell ref="Q305:Q308"/>
    <mergeCell ref="R305:R308"/>
    <mergeCell ref="AB305:AB308"/>
    <mergeCell ref="AC305:AC308"/>
    <mergeCell ref="AK305:AK308"/>
    <mergeCell ref="AL305:AL308"/>
    <mergeCell ref="AT305:AT308"/>
    <mergeCell ref="AU305:AU308"/>
    <mergeCell ref="BC305:BC308"/>
    <mergeCell ref="BD305:BD308"/>
    <mergeCell ref="AC293:AC296"/>
    <mergeCell ref="AK293:AK296"/>
    <mergeCell ref="AL293:AL296"/>
    <mergeCell ref="AT293:AT296"/>
    <mergeCell ref="AU293:AU296"/>
    <mergeCell ref="BC293:BC296"/>
    <mergeCell ref="BD293:BD296"/>
    <mergeCell ref="BL293:BL296"/>
    <mergeCell ref="BM293:BM296"/>
    <mergeCell ref="D297:D300"/>
    <mergeCell ref="E297:E300"/>
    <mergeCell ref="F297:F300"/>
    <mergeCell ref="G297:G300"/>
    <mergeCell ref="J297:J300"/>
    <mergeCell ref="K297:K300"/>
    <mergeCell ref="L297:L300"/>
    <mergeCell ref="M297:M300"/>
    <mergeCell ref="N297:N300"/>
    <mergeCell ref="O297:O300"/>
    <mergeCell ref="P297:P300"/>
    <mergeCell ref="Q297:Q300"/>
    <mergeCell ref="R297:R300"/>
    <mergeCell ref="AB297:AB300"/>
    <mergeCell ref="AC297:AC300"/>
    <mergeCell ref="AK297:AK300"/>
    <mergeCell ref="AL297:AL300"/>
    <mergeCell ref="AT297:AT300"/>
    <mergeCell ref="AU297:AU300"/>
    <mergeCell ref="BC297:BC300"/>
    <mergeCell ref="BD297:BD300"/>
    <mergeCell ref="C293:C308"/>
    <mergeCell ref="D293:D296"/>
    <mergeCell ref="E293:E296"/>
    <mergeCell ref="F293:F296"/>
    <mergeCell ref="G293:G296"/>
    <mergeCell ref="H293:H296"/>
    <mergeCell ref="I293:I296"/>
    <mergeCell ref="J293:J296"/>
    <mergeCell ref="K293:K296"/>
    <mergeCell ref="L293:L296"/>
    <mergeCell ref="M293:M296"/>
    <mergeCell ref="N293:N296"/>
    <mergeCell ref="O293:O296"/>
    <mergeCell ref="P293:P296"/>
    <mergeCell ref="Q293:Q296"/>
    <mergeCell ref="R293:R296"/>
    <mergeCell ref="AB293:AB296"/>
    <mergeCell ref="K301:K304"/>
    <mergeCell ref="L301:L304"/>
    <mergeCell ref="M301:M304"/>
    <mergeCell ref="N301:N304"/>
    <mergeCell ref="O301:O304"/>
    <mergeCell ref="P301:P304"/>
    <mergeCell ref="Q301:Q304"/>
    <mergeCell ref="R301:R304"/>
    <mergeCell ref="AB301:AB304"/>
    <mergeCell ref="BD285:BD288"/>
    <mergeCell ref="BL285:BL288"/>
    <mergeCell ref="BM285:BM288"/>
    <mergeCell ref="D289:D292"/>
    <mergeCell ref="E289:E292"/>
    <mergeCell ref="F289:F292"/>
    <mergeCell ref="G289:G292"/>
    <mergeCell ref="H289:H292"/>
    <mergeCell ref="I289:I292"/>
    <mergeCell ref="J289:J292"/>
    <mergeCell ref="K289:K292"/>
    <mergeCell ref="L289:L292"/>
    <mergeCell ref="M289:M292"/>
    <mergeCell ref="N289:N292"/>
    <mergeCell ref="O289:O292"/>
    <mergeCell ref="P289:P292"/>
    <mergeCell ref="Q289:Q292"/>
    <mergeCell ref="R289:R292"/>
    <mergeCell ref="AB289:AB292"/>
    <mergeCell ref="AC289:AC292"/>
    <mergeCell ref="AK289:AK292"/>
    <mergeCell ref="AL289:AL292"/>
    <mergeCell ref="AT289:AT292"/>
    <mergeCell ref="AU289:AU292"/>
    <mergeCell ref="BC289:BC292"/>
    <mergeCell ref="BD289:BD292"/>
    <mergeCell ref="BL289:BL292"/>
    <mergeCell ref="BM289:BM292"/>
    <mergeCell ref="C285:C292"/>
    <mergeCell ref="D285:D288"/>
    <mergeCell ref="E285:E288"/>
    <mergeCell ref="F285:F288"/>
    <mergeCell ref="G285:G288"/>
    <mergeCell ref="H285:H288"/>
    <mergeCell ref="I285:I288"/>
    <mergeCell ref="J285:J288"/>
    <mergeCell ref="K285:K288"/>
    <mergeCell ref="L285:L288"/>
    <mergeCell ref="M285:M288"/>
    <mergeCell ref="N285:N288"/>
    <mergeCell ref="O285:O288"/>
    <mergeCell ref="P285:P288"/>
    <mergeCell ref="Q285:Q288"/>
    <mergeCell ref="R285:R288"/>
    <mergeCell ref="AB285:AB288"/>
    <mergeCell ref="C281:C284"/>
    <mergeCell ref="D281:D284"/>
    <mergeCell ref="E281:E284"/>
    <mergeCell ref="F281:F284"/>
    <mergeCell ref="G281:G284"/>
    <mergeCell ref="H281:H284"/>
    <mergeCell ref="I281:I284"/>
    <mergeCell ref="J281:J284"/>
    <mergeCell ref="K281:K284"/>
    <mergeCell ref="L281:L284"/>
    <mergeCell ref="M281:M284"/>
    <mergeCell ref="N281:N284"/>
    <mergeCell ref="O281:O284"/>
    <mergeCell ref="P281:P284"/>
    <mergeCell ref="Q281:Q284"/>
    <mergeCell ref="R281:R284"/>
    <mergeCell ref="AB281:AB284"/>
    <mergeCell ref="E273:E280"/>
    <mergeCell ref="F273:F276"/>
    <mergeCell ref="G273:G276"/>
    <mergeCell ref="H273:H276"/>
    <mergeCell ref="I273:I276"/>
    <mergeCell ref="J273:J276"/>
    <mergeCell ref="K273:K276"/>
    <mergeCell ref="L273:L276"/>
    <mergeCell ref="M273:M276"/>
    <mergeCell ref="N273:N276"/>
    <mergeCell ref="O273:O276"/>
    <mergeCell ref="P273:P276"/>
    <mergeCell ref="Q273:Q276"/>
    <mergeCell ref="R273:R276"/>
    <mergeCell ref="AB273:AB276"/>
    <mergeCell ref="AC273:AC276"/>
    <mergeCell ref="AK273:AK276"/>
    <mergeCell ref="C269:C280"/>
    <mergeCell ref="D269:D272"/>
    <mergeCell ref="E269:E272"/>
    <mergeCell ref="F269:F272"/>
    <mergeCell ref="G269:G272"/>
    <mergeCell ref="H269:H272"/>
    <mergeCell ref="I269:I272"/>
    <mergeCell ref="J269:J272"/>
    <mergeCell ref="K269:K272"/>
    <mergeCell ref="L269:L272"/>
    <mergeCell ref="M269:M272"/>
    <mergeCell ref="N269:N272"/>
    <mergeCell ref="O269:O272"/>
    <mergeCell ref="P269:P272"/>
    <mergeCell ref="Q269:Q272"/>
    <mergeCell ref="R269:R272"/>
    <mergeCell ref="AB269:AB272"/>
    <mergeCell ref="F277:F280"/>
    <mergeCell ref="G277:G280"/>
    <mergeCell ref="H277:H280"/>
    <mergeCell ref="I277:I280"/>
    <mergeCell ref="J277:J280"/>
    <mergeCell ref="K277:K280"/>
    <mergeCell ref="L277:L280"/>
    <mergeCell ref="M277:M280"/>
    <mergeCell ref="N277:N280"/>
    <mergeCell ref="O277:O280"/>
    <mergeCell ref="P277:P280"/>
    <mergeCell ref="Q277:Q280"/>
    <mergeCell ref="R277:R280"/>
    <mergeCell ref="AB277:AB280"/>
    <mergeCell ref="D273:D280"/>
    <mergeCell ref="AK250:AK257"/>
    <mergeCell ref="AL250:AL257"/>
    <mergeCell ref="AT250:AT257"/>
    <mergeCell ref="AU250:AU257"/>
    <mergeCell ref="BC250:BC257"/>
    <mergeCell ref="BD250:BD257"/>
    <mergeCell ref="BL250:BL257"/>
    <mergeCell ref="BM250:BM257"/>
    <mergeCell ref="D258:D262"/>
    <mergeCell ref="E258:E262"/>
    <mergeCell ref="F258:F262"/>
    <mergeCell ref="G258:G262"/>
    <mergeCell ref="H258:H262"/>
    <mergeCell ref="I258:I262"/>
    <mergeCell ref="J258:J262"/>
    <mergeCell ref="K258:K262"/>
    <mergeCell ref="L258:L262"/>
    <mergeCell ref="M258:M262"/>
    <mergeCell ref="N258:N262"/>
    <mergeCell ref="O258:O262"/>
    <mergeCell ref="P258:P262"/>
    <mergeCell ref="Q258:Q262"/>
    <mergeCell ref="R258:R262"/>
    <mergeCell ref="AB258:AB262"/>
    <mergeCell ref="AC258:AC262"/>
    <mergeCell ref="AK258:AK262"/>
    <mergeCell ref="AL258:AL262"/>
    <mergeCell ref="AT258:AT262"/>
    <mergeCell ref="AU258:AU262"/>
    <mergeCell ref="BC258:BC262"/>
    <mergeCell ref="BD258:BD262"/>
    <mergeCell ref="BL258:BL262"/>
    <mergeCell ref="BM232:BM239"/>
    <mergeCell ref="C240:C268"/>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AB240:AB245"/>
    <mergeCell ref="AC240:AC245"/>
    <mergeCell ref="AK240:AK245"/>
    <mergeCell ref="AL240:AL245"/>
    <mergeCell ref="AT240:AT245"/>
    <mergeCell ref="AU240:AU245"/>
    <mergeCell ref="BC240:BC245"/>
    <mergeCell ref="BD240:BD245"/>
    <mergeCell ref="BL240:BL245"/>
    <mergeCell ref="BM240:BM245"/>
    <mergeCell ref="D246:D249"/>
    <mergeCell ref="E246:E249"/>
    <mergeCell ref="F246:F249"/>
    <mergeCell ref="G246:G249"/>
    <mergeCell ref="H246:H249"/>
    <mergeCell ref="C212:C239"/>
    <mergeCell ref="D212:D218"/>
    <mergeCell ref="E212:E218"/>
    <mergeCell ref="F212:F218"/>
    <mergeCell ref="G212:G218"/>
    <mergeCell ref="H212:H218"/>
    <mergeCell ref="I212:I218"/>
    <mergeCell ref="J212:J218"/>
    <mergeCell ref="K212:K218"/>
    <mergeCell ref="L212:L218"/>
    <mergeCell ref="M212:M218"/>
    <mergeCell ref="N212:N218"/>
    <mergeCell ref="O212:O218"/>
    <mergeCell ref="P212:P218"/>
    <mergeCell ref="Q212:Q218"/>
    <mergeCell ref="R212:R218"/>
    <mergeCell ref="AB212:AB218"/>
    <mergeCell ref="D219:D231"/>
    <mergeCell ref="E219:E231"/>
    <mergeCell ref="F219:F231"/>
    <mergeCell ref="G219:G231"/>
    <mergeCell ref="H219:H231"/>
    <mergeCell ref="I219:I231"/>
    <mergeCell ref="J219:J231"/>
    <mergeCell ref="K219:K231"/>
    <mergeCell ref="L219:L231"/>
    <mergeCell ref="M219:M231"/>
    <mergeCell ref="N219:N231"/>
    <mergeCell ref="O219:O231"/>
    <mergeCell ref="P219:P231"/>
    <mergeCell ref="Q219:Q231"/>
    <mergeCell ref="R219:R231"/>
    <mergeCell ref="AU200:AU203"/>
    <mergeCell ref="BC200:BC203"/>
    <mergeCell ref="BD200:BD203"/>
    <mergeCell ref="BL200:BL203"/>
    <mergeCell ref="BM200:BM203"/>
    <mergeCell ref="D204:D211"/>
    <mergeCell ref="E204:E211"/>
    <mergeCell ref="F204:F211"/>
    <mergeCell ref="G204:G211"/>
    <mergeCell ref="H204:H211"/>
    <mergeCell ref="I204:I211"/>
    <mergeCell ref="J204:J211"/>
    <mergeCell ref="K204:K211"/>
    <mergeCell ref="L204:L211"/>
    <mergeCell ref="M204:M211"/>
    <mergeCell ref="N204:N211"/>
    <mergeCell ref="O204:O211"/>
    <mergeCell ref="P204:P211"/>
    <mergeCell ref="Q204:Q211"/>
    <mergeCell ref="R204:R211"/>
    <mergeCell ref="AB204:AB211"/>
    <mergeCell ref="AC204:AC211"/>
    <mergeCell ref="AK204:AK211"/>
    <mergeCell ref="AL204:AL211"/>
    <mergeCell ref="AT204:AT211"/>
    <mergeCell ref="AU204:AU211"/>
    <mergeCell ref="BC204:BC211"/>
    <mergeCell ref="BD204:BD211"/>
    <mergeCell ref="BL204:BL211"/>
    <mergeCell ref="D190:D195"/>
    <mergeCell ref="J196:J199"/>
    <mergeCell ref="K196:K199"/>
    <mergeCell ref="L196:L199"/>
    <mergeCell ref="M196:M199"/>
    <mergeCell ref="N196:N199"/>
    <mergeCell ref="O196:O199"/>
    <mergeCell ref="P196:P199"/>
    <mergeCell ref="Q196:Q199"/>
    <mergeCell ref="R196:R199"/>
    <mergeCell ref="AB196:AB199"/>
    <mergeCell ref="AC196:AC199"/>
    <mergeCell ref="AK196:AK199"/>
    <mergeCell ref="AL196:AL199"/>
    <mergeCell ref="AT196:AT199"/>
    <mergeCell ref="AU196:AU199"/>
    <mergeCell ref="BC196:BC199"/>
    <mergeCell ref="E182:E185"/>
    <mergeCell ref="F182:F185"/>
    <mergeCell ref="G182:G185"/>
    <mergeCell ref="AU182:AU185"/>
    <mergeCell ref="BC182:BC185"/>
    <mergeCell ref="BD182:BD185"/>
    <mergeCell ref="BL182:BL185"/>
    <mergeCell ref="BM182:BM185"/>
    <mergeCell ref="C186:C211"/>
    <mergeCell ref="D186:D189"/>
    <mergeCell ref="E186:E189"/>
    <mergeCell ref="F186:F189"/>
    <mergeCell ref="G186:G189"/>
    <mergeCell ref="H186:H189"/>
    <mergeCell ref="I186:I189"/>
    <mergeCell ref="J186:J189"/>
    <mergeCell ref="K186:K189"/>
    <mergeCell ref="L186:L189"/>
    <mergeCell ref="M186:M189"/>
    <mergeCell ref="N186:N189"/>
    <mergeCell ref="O186:O189"/>
    <mergeCell ref="P186:P189"/>
    <mergeCell ref="Q186:Q189"/>
    <mergeCell ref="R186:R189"/>
    <mergeCell ref="AB186:AB189"/>
    <mergeCell ref="AC186:AC189"/>
    <mergeCell ref="AK186:AK189"/>
    <mergeCell ref="AL186:AL189"/>
    <mergeCell ref="AT186:AT189"/>
    <mergeCell ref="AU186:AU189"/>
    <mergeCell ref="BC186:BC189"/>
    <mergeCell ref="BD186:BD189"/>
    <mergeCell ref="AT174:AT177"/>
    <mergeCell ref="AU174:AU177"/>
    <mergeCell ref="BC174:BC177"/>
    <mergeCell ref="BD174:BD177"/>
    <mergeCell ref="BL174:BL177"/>
    <mergeCell ref="BM174:BM177"/>
    <mergeCell ref="C178:C185"/>
    <mergeCell ref="D178:D181"/>
    <mergeCell ref="E178:E181"/>
    <mergeCell ref="F178:F181"/>
    <mergeCell ref="G178:G181"/>
    <mergeCell ref="H178:H181"/>
    <mergeCell ref="I178:I181"/>
    <mergeCell ref="J178:J181"/>
    <mergeCell ref="K178:K181"/>
    <mergeCell ref="L178:L181"/>
    <mergeCell ref="M178:M181"/>
    <mergeCell ref="N178:N181"/>
    <mergeCell ref="O178:O181"/>
    <mergeCell ref="P178:P181"/>
    <mergeCell ref="Q178:Q181"/>
    <mergeCell ref="R178:R181"/>
    <mergeCell ref="AB178:AB181"/>
    <mergeCell ref="AC178:AC181"/>
    <mergeCell ref="AK178:AK181"/>
    <mergeCell ref="AL178:AL181"/>
    <mergeCell ref="AT178:AT181"/>
    <mergeCell ref="AU178:AU181"/>
    <mergeCell ref="BC178:BC181"/>
    <mergeCell ref="BD178:BD181"/>
    <mergeCell ref="BL178:BL181"/>
    <mergeCell ref="BM178:BM181"/>
    <mergeCell ref="F165:F168"/>
    <mergeCell ref="G165:G168"/>
    <mergeCell ref="H165:H168"/>
    <mergeCell ref="I165:I168"/>
    <mergeCell ref="J165:J168"/>
    <mergeCell ref="K165:K168"/>
    <mergeCell ref="L165:L168"/>
    <mergeCell ref="M165:M168"/>
    <mergeCell ref="N165:N168"/>
    <mergeCell ref="O165:O168"/>
    <mergeCell ref="P165:P168"/>
    <mergeCell ref="Q165:Q168"/>
    <mergeCell ref="R165:R168"/>
    <mergeCell ref="AB165:AB168"/>
    <mergeCell ref="AC165:AC168"/>
    <mergeCell ref="AK165:AK168"/>
    <mergeCell ref="AL165:AL168"/>
    <mergeCell ref="B157:B308"/>
    <mergeCell ref="C157:C177"/>
    <mergeCell ref="D157:D160"/>
    <mergeCell ref="E157:E160"/>
    <mergeCell ref="F157:F160"/>
    <mergeCell ref="G157:G160"/>
    <mergeCell ref="H157:H160"/>
    <mergeCell ref="I157:I160"/>
    <mergeCell ref="J157:J160"/>
    <mergeCell ref="K157:K160"/>
    <mergeCell ref="L157:L160"/>
    <mergeCell ref="M157:M160"/>
    <mergeCell ref="N157:N160"/>
    <mergeCell ref="O157:O160"/>
    <mergeCell ref="P157:P160"/>
    <mergeCell ref="Q157:Q160"/>
    <mergeCell ref="R157:R160"/>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 ref="Q161:Q164"/>
    <mergeCell ref="R161:R164"/>
    <mergeCell ref="F153:F156"/>
    <mergeCell ref="G153:G156"/>
    <mergeCell ref="H153:H156"/>
    <mergeCell ref="I153:I156"/>
    <mergeCell ref="J153:J156"/>
    <mergeCell ref="K153:K156"/>
    <mergeCell ref="L153:L156"/>
    <mergeCell ref="M153:M156"/>
    <mergeCell ref="N153:N156"/>
    <mergeCell ref="O153:O156"/>
    <mergeCell ref="P153:P156"/>
    <mergeCell ref="Q153:Q156"/>
    <mergeCell ref="R153:R156"/>
    <mergeCell ref="AB153:AB156"/>
    <mergeCell ref="AC153:AC156"/>
    <mergeCell ref="AK153:AK156"/>
    <mergeCell ref="AL153:AL156"/>
    <mergeCell ref="J137:J142"/>
    <mergeCell ref="K137:K142"/>
    <mergeCell ref="L137:L142"/>
    <mergeCell ref="M137:M142"/>
    <mergeCell ref="N137:N142"/>
    <mergeCell ref="O137:O142"/>
    <mergeCell ref="P137:P142"/>
    <mergeCell ref="Q137:Q142"/>
    <mergeCell ref="R137:R142"/>
    <mergeCell ref="AB137:AB142"/>
    <mergeCell ref="AC137:AC142"/>
    <mergeCell ref="AK137:AK142"/>
    <mergeCell ref="AL137:AL142"/>
    <mergeCell ref="AT137:AT142"/>
    <mergeCell ref="AU137:AU142"/>
    <mergeCell ref="BC137:BC142"/>
    <mergeCell ref="BD137:BD142"/>
    <mergeCell ref="J132:J136"/>
    <mergeCell ref="K132:K136"/>
    <mergeCell ref="L132:L136"/>
    <mergeCell ref="M132:M136"/>
    <mergeCell ref="N132:N136"/>
    <mergeCell ref="O132:O136"/>
    <mergeCell ref="P132:P136"/>
    <mergeCell ref="Q132:Q136"/>
    <mergeCell ref="R132:R136"/>
    <mergeCell ref="AB132:AB136"/>
    <mergeCell ref="AC132:AC136"/>
    <mergeCell ref="AK132:AK136"/>
    <mergeCell ref="AL132:AL136"/>
    <mergeCell ref="AT132:AT136"/>
    <mergeCell ref="AU132:AU136"/>
    <mergeCell ref="BC132:BC136"/>
    <mergeCell ref="BD132:BD136"/>
    <mergeCell ref="C128:C156"/>
    <mergeCell ref="D128:D131"/>
    <mergeCell ref="E128:E131"/>
    <mergeCell ref="F128:F131"/>
    <mergeCell ref="G128:G131"/>
    <mergeCell ref="H128:H131"/>
    <mergeCell ref="I128:I131"/>
    <mergeCell ref="J128:J131"/>
    <mergeCell ref="K128:K131"/>
    <mergeCell ref="L128:L131"/>
    <mergeCell ref="M128:M131"/>
    <mergeCell ref="N128:N131"/>
    <mergeCell ref="O128:O131"/>
    <mergeCell ref="P128:P131"/>
    <mergeCell ref="Q128:Q131"/>
    <mergeCell ref="R128:R131"/>
    <mergeCell ref="AB128:AB131"/>
    <mergeCell ref="D143:D148"/>
    <mergeCell ref="E143:E148"/>
    <mergeCell ref="F143:F148"/>
    <mergeCell ref="G143:G148"/>
    <mergeCell ref="H143:H148"/>
    <mergeCell ref="I143:I148"/>
    <mergeCell ref="J143:J148"/>
    <mergeCell ref="K143:K148"/>
    <mergeCell ref="L143:L148"/>
    <mergeCell ref="M143:M148"/>
    <mergeCell ref="N143:N148"/>
    <mergeCell ref="O143:O148"/>
    <mergeCell ref="P143:P148"/>
    <mergeCell ref="Q143:Q148"/>
    <mergeCell ref="R143:R148"/>
    <mergeCell ref="BL116:BL119"/>
    <mergeCell ref="BM116:BM119"/>
    <mergeCell ref="D120:D123"/>
    <mergeCell ref="E120:E123"/>
    <mergeCell ref="F120:F123"/>
    <mergeCell ref="G120:G123"/>
    <mergeCell ref="H120:H123"/>
    <mergeCell ref="I120:I123"/>
    <mergeCell ref="J120:J123"/>
    <mergeCell ref="K120:K123"/>
    <mergeCell ref="L120:L123"/>
    <mergeCell ref="M120:M123"/>
    <mergeCell ref="N120:N123"/>
    <mergeCell ref="O120:O123"/>
    <mergeCell ref="P120:P123"/>
    <mergeCell ref="Q120:Q123"/>
    <mergeCell ref="R120:R123"/>
    <mergeCell ref="AB120:AB123"/>
    <mergeCell ref="AC120:AC123"/>
    <mergeCell ref="AK120:AK123"/>
    <mergeCell ref="AL120:AL123"/>
    <mergeCell ref="AT120:AT123"/>
    <mergeCell ref="AU120:AU123"/>
    <mergeCell ref="BC120:BC123"/>
    <mergeCell ref="BD120:BD123"/>
    <mergeCell ref="BL120:BL123"/>
    <mergeCell ref="BM120:BM123"/>
    <mergeCell ref="C116:C127"/>
    <mergeCell ref="D116:D119"/>
    <mergeCell ref="E116:E119"/>
    <mergeCell ref="F116:F119"/>
    <mergeCell ref="G116:G119"/>
    <mergeCell ref="H116:H119"/>
    <mergeCell ref="I116:I119"/>
    <mergeCell ref="J116:J119"/>
    <mergeCell ref="K116:K119"/>
    <mergeCell ref="L116:L119"/>
    <mergeCell ref="M116:M119"/>
    <mergeCell ref="N116:N119"/>
    <mergeCell ref="O116:O119"/>
    <mergeCell ref="P116:P119"/>
    <mergeCell ref="Q116:Q119"/>
    <mergeCell ref="R116:R119"/>
    <mergeCell ref="AB116:AB119"/>
    <mergeCell ref="D124:D127"/>
    <mergeCell ref="E124:E127"/>
    <mergeCell ref="F124:F127"/>
    <mergeCell ref="G124:G127"/>
    <mergeCell ref="H124:H127"/>
    <mergeCell ref="I124:I127"/>
    <mergeCell ref="J124:J127"/>
    <mergeCell ref="K124:K127"/>
    <mergeCell ref="L124:L127"/>
    <mergeCell ref="M124:M127"/>
    <mergeCell ref="N124:N127"/>
    <mergeCell ref="O124:O127"/>
    <mergeCell ref="P124:P127"/>
    <mergeCell ref="Q124:Q127"/>
    <mergeCell ref="R124:R127"/>
    <mergeCell ref="AK104:AK107"/>
    <mergeCell ref="AL104:AL107"/>
    <mergeCell ref="AT104:AT107"/>
    <mergeCell ref="AU104:AU107"/>
    <mergeCell ref="BC104:BC107"/>
    <mergeCell ref="BD104:BD107"/>
    <mergeCell ref="BL104:BL107"/>
    <mergeCell ref="BM104:BM107"/>
    <mergeCell ref="AK108:AK111"/>
    <mergeCell ref="AL108:AL111"/>
    <mergeCell ref="AT108:AT111"/>
    <mergeCell ref="AU108:AU111"/>
    <mergeCell ref="BC108:BC111"/>
    <mergeCell ref="BD108:BD111"/>
    <mergeCell ref="BL108:BL111"/>
    <mergeCell ref="BM108:BM111"/>
    <mergeCell ref="D112:D115"/>
    <mergeCell ref="E112:E115"/>
    <mergeCell ref="F112:F115"/>
    <mergeCell ref="G112:G115"/>
    <mergeCell ref="H112:H115"/>
    <mergeCell ref="I112:I115"/>
    <mergeCell ref="J112:J115"/>
    <mergeCell ref="K112:K115"/>
    <mergeCell ref="L112:L115"/>
    <mergeCell ref="M112:M115"/>
    <mergeCell ref="N112:N115"/>
    <mergeCell ref="O112:O115"/>
    <mergeCell ref="P112:P115"/>
    <mergeCell ref="Q112:Q115"/>
    <mergeCell ref="R112:R115"/>
    <mergeCell ref="AB112:AB115"/>
    <mergeCell ref="AC96:AC99"/>
    <mergeCell ref="AK96:AK99"/>
    <mergeCell ref="AL96:AL99"/>
    <mergeCell ref="AT96:AT99"/>
    <mergeCell ref="AU96:AU99"/>
    <mergeCell ref="BC96:BC99"/>
    <mergeCell ref="BD96:BD99"/>
    <mergeCell ref="BL96:BL99"/>
    <mergeCell ref="BM96:BM99"/>
    <mergeCell ref="C100:C115"/>
    <mergeCell ref="D100:D103"/>
    <mergeCell ref="E100:E103"/>
    <mergeCell ref="F100:F103"/>
    <mergeCell ref="G100:G103"/>
    <mergeCell ref="H100:H103"/>
    <mergeCell ref="I100:I103"/>
    <mergeCell ref="J100:J103"/>
    <mergeCell ref="K100:K103"/>
    <mergeCell ref="L100:L103"/>
    <mergeCell ref="M100:M103"/>
    <mergeCell ref="N100:N103"/>
    <mergeCell ref="O100:O103"/>
    <mergeCell ref="P100:P103"/>
    <mergeCell ref="Q100:Q103"/>
    <mergeCell ref="R100:R103"/>
    <mergeCell ref="AB100:AB103"/>
    <mergeCell ref="AC100:AC103"/>
    <mergeCell ref="AK100:AK103"/>
    <mergeCell ref="AL100:AL103"/>
    <mergeCell ref="AT100:AT103"/>
    <mergeCell ref="AU100:AU103"/>
    <mergeCell ref="BC100:BC103"/>
    <mergeCell ref="F92:F95"/>
    <mergeCell ref="G92:G95"/>
    <mergeCell ref="H92:H95"/>
    <mergeCell ref="I92:I95"/>
    <mergeCell ref="J92:J95"/>
    <mergeCell ref="K92:K95"/>
    <mergeCell ref="L92:L95"/>
    <mergeCell ref="M92:M95"/>
    <mergeCell ref="N92:N95"/>
    <mergeCell ref="O92:O95"/>
    <mergeCell ref="P92:P95"/>
    <mergeCell ref="Q92:Q95"/>
    <mergeCell ref="R92:R95"/>
    <mergeCell ref="AB92:AB95"/>
    <mergeCell ref="AC92:AC95"/>
    <mergeCell ref="AK92:AK95"/>
    <mergeCell ref="AL92:AL95"/>
    <mergeCell ref="F80:F83"/>
    <mergeCell ref="G80:G83"/>
    <mergeCell ref="AC84:AC87"/>
    <mergeCell ref="AK84:AK87"/>
    <mergeCell ref="AL84:AL87"/>
    <mergeCell ref="AT84:AT87"/>
    <mergeCell ref="AU84:AU87"/>
    <mergeCell ref="BC84:BC87"/>
    <mergeCell ref="BD84:BD87"/>
    <mergeCell ref="BL84:BL87"/>
    <mergeCell ref="BM84:BM87"/>
    <mergeCell ref="D88:D91"/>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AB88:AB91"/>
    <mergeCell ref="AC88:AC91"/>
    <mergeCell ref="AK88:AK91"/>
    <mergeCell ref="AL88:AL91"/>
    <mergeCell ref="AT88:AT91"/>
    <mergeCell ref="AU88:AU91"/>
    <mergeCell ref="P68:P71"/>
    <mergeCell ref="Q68:Q71"/>
    <mergeCell ref="R68:R71"/>
    <mergeCell ref="AB68:AB71"/>
    <mergeCell ref="AC68:AC71"/>
    <mergeCell ref="AK68:AK71"/>
    <mergeCell ref="AL68:AL71"/>
    <mergeCell ref="AT68:AT71"/>
    <mergeCell ref="AU68:AU71"/>
    <mergeCell ref="BC68:BC71"/>
    <mergeCell ref="BD68:BD71"/>
    <mergeCell ref="BL68:BL71"/>
    <mergeCell ref="BM68:BM71"/>
    <mergeCell ref="BM72:BM75"/>
    <mergeCell ref="B76:B156"/>
    <mergeCell ref="C76:C99"/>
    <mergeCell ref="D76:D79"/>
    <mergeCell ref="E76:E79"/>
    <mergeCell ref="F76:F79"/>
    <mergeCell ref="G76:G79"/>
    <mergeCell ref="H76:H79"/>
    <mergeCell ref="I76:I79"/>
    <mergeCell ref="J76:J79"/>
    <mergeCell ref="K76:K79"/>
    <mergeCell ref="L76:L79"/>
    <mergeCell ref="M76:M79"/>
    <mergeCell ref="N76:N79"/>
    <mergeCell ref="O76:O79"/>
    <mergeCell ref="P76:P79"/>
    <mergeCell ref="Q76:Q79"/>
    <mergeCell ref="R76:R79"/>
    <mergeCell ref="AB76:AB79"/>
    <mergeCell ref="O63:O67"/>
    <mergeCell ref="P63:P67"/>
    <mergeCell ref="Q63:Q67"/>
    <mergeCell ref="R63:R67"/>
    <mergeCell ref="AB63:AB67"/>
    <mergeCell ref="D72:D75"/>
    <mergeCell ref="E72:E75"/>
    <mergeCell ref="F72:F75"/>
    <mergeCell ref="G72:G75"/>
    <mergeCell ref="H72:H75"/>
    <mergeCell ref="I72:I75"/>
    <mergeCell ref="J72:J75"/>
    <mergeCell ref="K72:K75"/>
    <mergeCell ref="L72:L75"/>
    <mergeCell ref="M72:M75"/>
    <mergeCell ref="N72:N75"/>
    <mergeCell ref="O72:O75"/>
    <mergeCell ref="P72:P75"/>
    <mergeCell ref="Q72:Q75"/>
    <mergeCell ref="R72:R75"/>
    <mergeCell ref="D68:D71"/>
    <mergeCell ref="E68:E71"/>
    <mergeCell ref="F68:F71"/>
    <mergeCell ref="G68:G71"/>
    <mergeCell ref="H68:H71"/>
    <mergeCell ref="I68:I71"/>
    <mergeCell ref="J68:J71"/>
    <mergeCell ref="K68:K71"/>
    <mergeCell ref="L68:L71"/>
    <mergeCell ref="M68:M71"/>
    <mergeCell ref="N68:N71"/>
    <mergeCell ref="O68:O71"/>
    <mergeCell ref="D48:D54"/>
    <mergeCell ref="E48:E54"/>
    <mergeCell ref="F48:F54"/>
    <mergeCell ref="G48:G54"/>
    <mergeCell ref="H48:H54"/>
    <mergeCell ref="C55:C75"/>
    <mergeCell ref="D63:D67"/>
    <mergeCell ref="E63:E67"/>
    <mergeCell ref="F63:F67"/>
    <mergeCell ref="G63:G67"/>
    <mergeCell ref="H63:H67"/>
    <mergeCell ref="I63:I67"/>
    <mergeCell ref="J63:J67"/>
    <mergeCell ref="K63:K67"/>
    <mergeCell ref="L63:L67"/>
    <mergeCell ref="M63:M67"/>
    <mergeCell ref="N63:N67"/>
    <mergeCell ref="AL38:AL41"/>
    <mergeCell ref="AT38:AT41"/>
    <mergeCell ref="AU38:AU41"/>
    <mergeCell ref="BC38:BC41"/>
    <mergeCell ref="BD38:BD41"/>
    <mergeCell ref="BL38:BL41"/>
    <mergeCell ref="BM38:BM41"/>
    <mergeCell ref="C42:C54"/>
    <mergeCell ref="D42:D47"/>
    <mergeCell ref="E42:E47"/>
    <mergeCell ref="F42:F47"/>
    <mergeCell ref="G42:G47"/>
    <mergeCell ref="H42:H47"/>
    <mergeCell ref="I42:I47"/>
    <mergeCell ref="J42:J47"/>
    <mergeCell ref="K42:K47"/>
    <mergeCell ref="L42:L47"/>
    <mergeCell ref="M42:M47"/>
    <mergeCell ref="N42:N47"/>
    <mergeCell ref="O42:O47"/>
    <mergeCell ref="P42:P47"/>
    <mergeCell ref="Q42:Q47"/>
    <mergeCell ref="R42:R47"/>
    <mergeCell ref="AB42:AB47"/>
    <mergeCell ref="AC42:AC47"/>
    <mergeCell ref="AK42:AK47"/>
    <mergeCell ref="AL42:AL47"/>
    <mergeCell ref="AT42:AT47"/>
    <mergeCell ref="AU42:AU47"/>
    <mergeCell ref="BC42:BC47"/>
    <mergeCell ref="BD42:BD47"/>
    <mergeCell ref="BL42:BL47"/>
    <mergeCell ref="E38:E41"/>
    <mergeCell ref="F38:F41"/>
    <mergeCell ref="G38:G41"/>
    <mergeCell ref="H38:H41"/>
    <mergeCell ref="I38:I41"/>
    <mergeCell ref="J38:J41"/>
    <mergeCell ref="K38:K41"/>
    <mergeCell ref="L38:L41"/>
    <mergeCell ref="M38:M41"/>
    <mergeCell ref="N38:N41"/>
    <mergeCell ref="O38:O41"/>
    <mergeCell ref="P38:P41"/>
    <mergeCell ref="Q38:Q41"/>
    <mergeCell ref="R38:R41"/>
    <mergeCell ref="AB38:AB41"/>
    <mergeCell ref="AC38:AC41"/>
    <mergeCell ref="AK38:AK41"/>
    <mergeCell ref="AC30:AC33"/>
    <mergeCell ref="AK30:AK33"/>
    <mergeCell ref="AL30:AL33"/>
    <mergeCell ref="AT30:AT33"/>
    <mergeCell ref="AU30:AU33"/>
    <mergeCell ref="BC30:BC33"/>
    <mergeCell ref="BL30:BL33"/>
    <mergeCell ref="C34:C41"/>
    <mergeCell ref="D34:D37"/>
    <mergeCell ref="E34:E37"/>
    <mergeCell ref="F34:F37"/>
    <mergeCell ref="G34:G37"/>
    <mergeCell ref="H34:H37"/>
    <mergeCell ref="I34:I37"/>
    <mergeCell ref="J34:J37"/>
    <mergeCell ref="K34:K37"/>
    <mergeCell ref="L34:L37"/>
    <mergeCell ref="M34:M37"/>
    <mergeCell ref="N34:N37"/>
    <mergeCell ref="O34:O37"/>
    <mergeCell ref="P34:P37"/>
    <mergeCell ref="Q34:Q37"/>
    <mergeCell ref="R34:R37"/>
    <mergeCell ref="AB34:AB37"/>
    <mergeCell ref="AC34:AC37"/>
    <mergeCell ref="AK34:AK37"/>
    <mergeCell ref="AL34:AL37"/>
    <mergeCell ref="AT34:AT37"/>
    <mergeCell ref="AU34:AU37"/>
    <mergeCell ref="BC34:BC37"/>
    <mergeCell ref="BL34:BL37"/>
    <mergeCell ref="D38:D41"/>
    <mergeCell ref="BC22:BC25"/>
    <mergeCell ref="BD22:BD25"/>
    <mergeCell ref="BL22:BL25"/>
    <mergeCell ref="BM22:BM25"/>
    <mergeCell ref="D26:D29"/>
    <mergeCell ref="E26:E29"/>
    <mergeCell ref="F26:F29"/>
    <mergeCell ref="G26:G29"/>
    <mergeCell ref="AK26:AK29"/>
    <mergeCell ref="AL26:AL29"/>
    <mergeCell ref="AT26:AT29"/>
    <mergeCell ref="AU26:AU29"/>
    <mergeCell ref="BC26:BC29"/>
    <mergeCell ref="BD26:BD29"/>
    <mergeCell ref="BL26:BL29"/>
    <mergeCell ref="BM26:BM29"/>
    <mergeCell ref="D30:D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AB30:AB33"/>
    <mergeCell ref="H22:H25"/>
    <mergeCell ref="I22:I25"/>
    <mergeCell ref="J22:J25"/>
    <mergeCell ref="K22:K25"/>
    <mergeCell ref="L22:L25"/>
    <mergeCell ref="M22:M25"/>
    <mergeCell ref="N22:N25"/>
    <mergeCell ref="O22:O25"/>
    <mergeCell ref="P22:P25"/>
    <mergeCell ref="Q22:Q25"/>
    <mergeCell ref="R22:R25"/>
    <mergeCell ref="AB22:AB25"/>
    <mergeCell ref="AC22:AC25"/>
    <mergeCell ref="AK22:AK25"/>
    <mergeCell ref="AL22:AL25"/>
    <mergeCell ref="AT22:AT25"/>
    <mergeCell ref="AU22:AU25"/>
    <mergeCell ref="R59:R62"/>
    <mergeCell ref="R26:R29"/>
    <mergeCell ref="R48:R54"/>
    <mergeCell ref="L59:L62"/>
    <mergeCell ref="M59:M62"/>
    <mergeCell ref="N59:N62"/>
    <mergeCell ref="O59:O62"/>
    <mergeCell ref="P59:P62"/>
    <mergeCell ref="Q59:Q62"/>
    <mergeCell ref="B10:B21"/>
    <mergeCell ref="C10:C21"/>
    <mergeCell ref="D10:D21"/>
    <mergeCell ref="E10:E21"/>
    <mergeCell ref="F10:F21"/>
    <mergeCell ref="G10:G21"/>
    <mergeCell ref="H10:H21"/>
    <mergeCell ref="I10:I21"/>
    <mergeCell ref="J10:J21"/>
    <mergeCell ref="K10:K21"/>
    <mergeCell ref="L10:L21"/>
    <mergeCell ref="M10:M21"/>
    <mergeCell ref="N10:N21"/>
    <mergeCell ref="O10:O21"/>
    <mergeCell ref="P10:P21"/>
    <mergeCell ref="Q10:Q21"/>
    <mergeCell ref="R10:R21"/>
    <mergeCell ref="B22:B75"/>
    <mergeCell ref="C22:C33"/>
    <mergeCell ref="D22:D25"/>
    <mergeCell ref="E22:E25"/>
    <mergeCell ref="F22:F25"/>
    <mergeCell ref="G22:G25"/>
    <mergeCell ref="BL305:BL308"/>
    <mergeCell ref="BM305:BM308"/>
    <mergeCell ref="BD314:BD317"/>
    <mergeCell ref="BL314:BL317"/>
    <mergeCell ref="BM314:BM317"/>
    <mergeCell ref="BL273:BL276"/>
    <mergeCell ref="BM273:BM276"/>
    <mergeCell ref="AL277:AL280"/>
    <mergeCell ref="AT277:AT280"/>
    <mergeCell ref="AU277:AU280"/>
    <mergeCell ref="BC277:BC280"/>
    <mergeCell ref="BD277:BD280"/>
    <mergeCell ref="BL277:BL280"/>
    <mergeCell ref="AL246:AL249"/>
    <mergeCell ref="AT246:AT249"/>
    <mergeCell ref="AU246:AU249"/>
    <mergeCell ref="BC246:BC249"/>
    <mergeCell ref="BD246:BD249"/>
    <mergeCell ref="BL246:BL249"/>
    <mergeCell ref="AL269:AL272"/>
    <mergeCell ref="AT269:AT272"/>
    <mergeCell ref="AU269:AU272"/>
    <mergeCell ref="BC269:BC272"/>
    <mergeCell ref="BD269:BD272"/>
    <mergeCell ref="BL269:BL272"/>
    <mergeCell ref="BM269:BM272"/>
    <mergeCell ref="AL273:AL276"/>
    <mergeCell ref="AT273:AT276"/>
    <mergeCell ref="AU273:AU276"/>
    <mergeCell ref="BC273:BC276"/>
    <mergeCell ref="BD273:BD276"/>
    <mergeCell ref="AL285:AL288"/>
    <mergeCell ref="BC219:BC231"/>
    <mergeCell ref="BD219:BD231"/>
    <mergeCell ref="BL219:BL231"/>
    <mergeCell ref="BM219:BM231"/>
    <mergeCell ref="AL232:AL239"/>
    <mergeCell ref="C2:H2"/>
    <mergeCell ref="C3:H3"/>
    <mergeCell ref="C4:H5"/>
    <mergeCell ref="R2:S2"/>
    <mergeCell ref="R3:S3"/>
    <mergeCell ref="R4:S5"/>
    <mergeCell ref="T2:V2"/>
    <mergeCell ref="T3:V3"/>
    <mergeCell ref="T4:V4"/>
    <mergeCell ref="T5:V5"/>
    <mergeCell ref="BL297:BL300"/>
    <mergeCell ref="BM297:BM300"/>
    <mergeCell ref="L4:Q4"/>
    <mergeCell ref="L5:Q5"/>
    <mergeCell ref="L2:Q2"/>
    <mergeCell ref="L3:Q3"/>
    <mergeCell ref="W3:AA3"/>
    <mergeCell ref="W2:AA2"/>
    <mergeCell ref="W4:AA4"/>
    <mergeCell ref="W5:AA5"/>
    <mergeCell ref="R169:R173"/>
    <mergeCell ref="R182:R185"/>
    <mergeCell ref="R190:R195"/>
    <mergeCell ref="R200:R203"/>
    <mergeCell ref="R80:R83"/>
    <mergeCell ref="R84:R87"/>
    <mergeCell ref="R108:R111"/>
    <mergeCell ref="BU339:CC339"/>
    <mergeCell ref="BU340:CC340"/>
    <mergeCell ref="BU341:CC341"/>
    <mergeCell ref="BU342:CC342"/>
    <mergeCell ref="BU335:CC335"/>
    <mergeCell ref="BU336:CC336"/>
    <mergeCell ref="BU337:CC337"/>
    <mergeCell ref="BU338:CC338"/>
    <mergeCell ref="BU331:CC331"/>
    <mergeCell ref="BU332:CC332"/>
    <mergeCell ref="BU333:CC333"/>
    <mergeCell ref="BU334:CC334"/>
    <mergeCell ref="BU327:CC327"/>
    <mergeCell ref="BU328:CC328"/>
    <mergeCell ref="BU329:CC329"/>
    <mergeCell ref="BU330:CC330"/>
    <mergeCell ref="BU323:CC323"/>
    <mergeCell ref="BU324:CC324"/>
    <mergeCell ref="BU325:CC325"/>
    <mergeCell ref="BU326:CC326"/>
    <mergeCell ref="BU322:CC322"/>
    <mergeCell ref="BU300:CC300"/>
    <mergeCell ref="BU301:CC301"/>
    <mergeCell ref="BU302:CC302"/>
    <mergeCell ref="BU303:CC303"/>
    <mergeCell ref="BU304:CC304"/>
    <mergeCell ref="BU305:CC305"/>
    <mergeCell ref="BU306:CC306"/>
    <mergeCell ref="BU307:CC307"/>
    <mergeCell ref="BU315:CC315"/>
    <mergeCell ref="BU316:CC316"/>
    <mergeCell ref="BU317:CC317"/>
    <mergeCell ref="BU318:CC318"/>
    <mergeCell ref="BU311:CC311"/>
    <mergeCell ref="BU312:CC312"/>
    <mergeCell ref="BU313:CC313"/>
    <mergeCell ref="BU314:CC314"/>
    <mergeCell ref="BU308:CC308"/>
    <mergeCell ref="BU309:CC309"/>
    <mergeCell ref="BU319:CC319"/>
    <mergeCell ref="BU320:CC320"/>
    <mergeCell ref="BU321:CC321"/>
    <mergeCell ref="J301:J304"/>
    <mergeCell ref="BU295:CC295"/>
    <mergeCell ref="BU296:CC296"/>
    <mergeCell ref="BU297:CC297"/>
    <mergeCell ref="BU298:CC298"/>
    <mergeCell ref="BU299:CC299"/>
    <mergeCell ref="BU291:CC291"/>
    <mergeCell ref="BU292:CC292"/>
    <mergeCell ref="BU293:CC293"/>
    <mergeCell ref="BU294:CC294"/>
    <mergeCell ref="BU287:CC287"/>
    <mergeCell ref="BU288:CC288"/>
    <mergeCell ref="BU289:CC289"/>
    <mergeCell ref="BU290:CC290"/>
    <mergeCell ref="BU283:CC283"/>
    <mergeCell ref="BU284:CC284"/>
    <mergeCell ref="BU285:CC285"/>
    <mergeCell ref="BU286:CC286"/>
    <mergeCell ref="AC281:AC284"/>
    <mergeCell ref="AK281:AK284"/>
    <mergeCell ref="AL281:AL284"/>
    <mergeCell ref="AT281:AT284"/>
    <mergeCell ref="AU281:AU284"/>
    <mergeCell ref="BC281:BC284"/>
    <mergeCell ref="BD281:BD284"/>
    <mergeCell ref="BL281:BL284"/>
    <mergeCell ref="BM301:BM304"/>
    <mergeCell ref="AC285:AC288"/>
    <mergeCell ref="AK285:AK288"/>
    <mergeCell ref="AT285:AT288"/>
    <mergeCell ref="AU285:AU288"/>
    <mergeCell ref="BC285:BC288"/>
    <mergeCell ref="BU279:CC279"/>
    <mergeCell ref="BU280:CC280"/>
    <mergeCell ref="BU281:CC281"/>
    <mergeCell ref="BU282:CC282"/>
    <mergeCell ref="AC277:AC280"/>
    <mergeCell ref="AK277:AK280"/>
    <mergeCell ref="BM277:BM280"/>
    <mergeCell ref="BM281:BM284"/>
    <mergeCell ref="BU275:CC275"/>
    <mergeCell ref="BU276:CC276"/>
    <mergeCell ref="BU277:CC277"/>
    <mergeCell ref="BU278:CC278"/>
    <mergeCell ref="BU271:CC271"/>
    <mergeCell ref="BU272:CC272"/>
    <mergeCell ref="BU273:CC273"/>
    <mergeCell ref="BU274:CC274"/>
    <mergeCell ref="BU267:CC267"/>
    <mergeCell ref="BU268:CC268"/>
    <mergeCell ref="BU269:CC269"/>
    <mergeCell ref="BU270:CC270"/>
    <mergeCell ref="AL263:AL268"/>
    <mergeCell ref="AT263:AT268"/>
    <mergeCell ref="AU263:AU268"/>
    <mergeCell ref="BC263:BC268"/>
    <mergeCell ref="BD263:BD268"/>
    <mergeCell ref="BL263:BL268"/>
    <mergeCell ref="BM263:BM268"/>
    <mergeCell ref="AC269:AC272"/>
    <mergeCell ref="AK269:AK272"/>
    <mergeCell ref="J263:J268"/>
    <mergeCell ref="K263:K268"/>
    <mergeCell ref="L263:L268"/>
    <mergeCell ref="M263:M268"/>
    <mergeCell ref="N263:N268"/>
    <mergeCell ref="O263:O268"/>
    <mergeCell ref="P263:P268"/>
    <mergeCell ref="BU263:CC263"/>
    <mergeCell ref="BU266:CC266"/>
    <mergeCell ref="Q263:Q268"/>
    <mergeCell ref="R263:R268"/>
    <mergeCell ref="AB263:AB268"/>
    <mergeCell ref="AC263:AC268"/>
    <mergeCell ref="AK263:AK268"/>
    <mergeCell ref="BU260:CC260"/>
    <mergeCell ref="BU261:CC261"/>
    <mergeCell ref="BU262:CC262"/>
    <mergeCell ref="BM258:BM262"/>
    <mergeCell ref="BU255:CC255"/>
    <mergeCell ref="BU256:CC256"/>
    <mergeCell ref="BU257:CC257"/>
    <mergeCell ref="BU258:CC258"/>
    <mergeCell ref="J250:J257"/>
    <mergeCell ref="K250:K257"/>
    <mergeCell ref="L250:L257"/>
    <mergeCell ref="M250:M257"/>
    <mergeCell ref="N250:N257"/>
    <mergeCell ref="O250:O257"/>
    <mergeCell ref="P250:P257"/>
    <mergeCell ref="Q250:Q257"/>
    <mergeCell ref="BU247:CC247"/>
    <mergeCell ref="BU248:CC248"/>
    <mergeCell ref="BU249:CC249"/>
    <mergeCell ref="BU250:CC250"/>
    <mergeCell ref="J246:J249"/>
    <mergeCell ref="K246:K249"/>
    <mergeCell ref="L246:L249"/>
    <mergeCell ref="M246:M249"/>
    <mergeCell ref="N246:N249"/>
    <mergeCell ref="O246:O249"/>
    <mergeCell ref="P246:P249"/>
    <mergeCell ref="Q246:Q249"/>
    <mergeCell ref="R246:R249"/>
    <mergeCell ref="AB246:AB249"/>
    <mergeCell ref="AC246:AC249"/>
    <mergeCell ref="AK246:AK249"/>
    <mergeCell ref="R250:R257"/>
    <mergeCell ref="AB250:AB257"/>
    <mergeCell ref="AC250:AC257"/>
    <mergeCell ref="BM246:BM249"/>
    <mergeCell ref="BU243:CC243"/>
    <mergeCell ref="BU244:CC244"/>
    <mergeCell ref="BU245:CC245"/>
    <mergeCell ref="BU246:CC246"/>
    <mergeCell ref="BU239:CC239"/>
    <mergeCell ref="BU240:CC240"/>
    <mergeCell ref="BU237:CC237"/>
    <mergeCell ref="BU238:CC238"/>
    <mergeCell ref="J232:J239"/>
    <mergeCell ref="K232:K239"/>
    <mergeCell ref="L232:L239"/>
    <mergeCell ref="M232:M239"/>
    <mergeCell ref="N232:N239"/>
    <mergeCell ref="O232:O239"/>
    <mergeCell ref="BU232:CC232"/>
    <mergeCell ref="AB219:AB231"/>
    <mergeCell ref="AC219:AC231"/>
    <mergeCell ref="AK219:AK231"/>
    <mergeCell ref="P232:P239"/>
    <mergeCell ref="Q232:Q239"/>
    <mergeCell ref="R232:R239"/>
    <mergeCell ref="AB232:AB239"/>
    <mergeCell ref="AC232:AC239"/>
    <mergeCell ref="AK232:AK239"/>
    <mergeCell ref="AT232:AT239"/>
    <mergeCell ref="AU232:AU239"/>
    <mergeCell ref="BC232:BC239"/>
    <mergeCell ref="BD232:BD239"/>
    <mergeCell ref="BL232:BL239"/>
    <mergeCell ref="AL219:AL231"/>
    <mergeCell ref="AT219:AT231"/>
    <mergeCell ref="AU219:AU231"/>
    <mergeCell ref="BU215:CC215"/>
    <mergeCell ref="BU217:CC217"/>
    <mergeCell ref="BU218:CC218"/>
    <mergeCell ref="AC212:AC218"/>
    <mergeCell ref="AK212:AK218"/>
    <mergeCell ref="BC212:BC218"/>
    <mergeCell ref="BD212:BD218"/>
    <mergeCell ref="BL212:BL218"/>
    <mergeCell ref="BM212:BM218"/>
    <mergeCell ref="BU211:CC211"/>
    <mergeCell ref="BU212:CC212"/>
    <mergeCell ref="BU209:CC209"/>
    <mergeCell ref="BU210:CC210"/>
    <mergeCell ref="BU203:CC203"/>
    <mergeCell ref="BU204:CC204"/>
    <mergeCell ref="J200:J203"/>
    <mergeCell ref="K200:K203"/>
    <mergeCell ref="L200:L203"/>
    <mergeCell ref="M200:M203"/>
    <mergeCell ref="N200:N203"/>
    <mergeCell ref="O200:O203"/>
    <mergeCell ref="P200:P203"/>
    <mergeCell ref="Q200:Q203"/>
    <mergeCell ref="AB200:AB203"/>
    <mergeCell ref="AC200:AC203"/>
    <mergeCell ref="BM204:BM211"/>
    <mergeCell ref="AL212:AL218"/>
    <mergeCell ref="AT212:AT218"/>
    <mergeCell ref="AU212:AU218"/>
    <mergeCell ref="AK200:AK203"/>
    <mergeCell ref="AL200:AL203"/>
    <mergeCell ref="AT200:AT203"/>
    <mergeCell ref="BU199:CC199"/>
    <mergeCell ref="BU200:CC200"/>
    <mergeCell ref="BU201:CC201"/>
    <mergeCell ref="BU202:CC202"/>
    <mergeCell ref="BU195:CC195"/>
    <mergeCell ref="BU196:CC196"/>
    <mergeCell ref="BU197:CC197"/>
    <mergeCell ref="BU198:CC198"/>
    <mergeCell ref="BU193:CC193"/>
    <mergeCell ref="BU194:CC194"/>
    <mergeCell ref="O190:O195"/>
    <mergeCell ref="P190:P195"/>
    <mergeCell ref="Q190:Q195"/>
    <mergeCell ref="AB190:AB195"/>
    <mergeCell ref="AC190:AC195"/>
    <mergeCell ref="AK190:AK195"/>
    <mergeCell ref="BU187:CC187"/>
    <mergeCell ref="BU188:CC188"/>
    <mergeCell ref="BU189:CC189"/>
    <mergeCell ref="BU190:CC190"/>
    <mergeCell ref="AL190:AL195"/>
    <mergeCell ref="AT190:AT195"/>
    <mergeCell ref="AU190:AU195"/>
    <mergeCell ref="BC190:BC195"/>
    <mergeCell ref="BD190:BD195"/>
    <mergeCell ref="BL190:BL195"/>
    <mergeCell ref="BM190:BM195"/>
    <mergeCell ref="BL196:BL199"/>
    <mergeCell ref="BM196:BM199"/>
    <mergeCell ref="BL186:BL189"/>
    <mergeCell ref="BM186:BM189"/>
    <mergeCell ref="BD196:BD199"/>
    <mergeCell ref="J190:J195"/>
    <mergeCell ref="K190:K195"/>
    <mergeCell ref="L190:L195"/>
    <mergeCell ref="M190:M195"/>
    <mergeCell ref="N190:N195"/>
    <mergeCell ref="BU183:CC183"/>
    <mergeCell ref="BU184:CC184"/>
    <mergeCell ref="BU185:CC185"/>
    <mergeCell ref="BU186:CC186"/>
    <mergeCell ref="J182:J185"/>
    <mergeCell ref="K182:K185"/>
    <mergeCell ref="L182:L185"/>
    <mergeCell ref="M182:M185"/>
    <mergeCell ref="N182:N185"/>
    <mergeCell ref="O182:O185"/>
    <mergeCell ref="P182:P185"/>
    <mergeCell ref="Q182:Q185"/>
    <mergeCell ref="AB182:AB185"/>
    <mergeCell ref="AC182:AC185"/>
    <mergeCell ref="AK182:AK185"/>
    <mergeCell ref="AL182:AL185"/>
    <mergeCell ref="AT182:AT185"/>
    <mergeCell ref="BU179:CC179"/>
    <mergeCell ref="BU180:CC180"/>
    <mergeCell ref="BU181:CC181"/>
    <mergeCell ref="BU182:CC182"/>
    <mergeCell ref="BU175:CC175"/>
    <mergeCell ref="BU176:CC176"/>
    <mergeCell ref="BU177:CC177"/>
    <mergeCell ref="BU178:CC178"/>
    <mergeCell ref="BU172:CC172"/>
    <mergeCell ref="BU173:CC173"/>
    <mergeCell ref="BU174:CC174"/>
    <mergeCell ref="J169:J173"/>
    <mergeCell ref="K169:K173"/>
    <mergeCell ref="L169:L173"/>
    <mergeCell ref="M169:M173"/>
    <mergeCell ref="N169:N173"/>
    <mergeCell ref="O169:O173"/>
    <mergeCell ref="P169:P173"/>
    <mergeCell ref="Q169:Q173"/>
    <mergeCell ref="J174:J177"/>
    <mergeCell ref="K174:K177"/>
    <mergeCell ref="L174:L177"/>
    <mergeCell ref="M174:M177"/>
    <mergeCell ref="N174:N177"/>
    <mergeCell ref="O174:O177"/>
    <mergeCell ref="P174:P177"/>
    <mergeCell ref="Q174:Q177"/>
    <mergeCell ref="R174:R177"/>
    <mergeCell ref="AB174:AB177"/>
    <mergeCell ref="AC174:AC177"/>
    <mergeCell ref="AK174:AK177"/>
    <mergeCell ref="AL174:AL177"/>
    <mergeCell ref="BU167:CC167"/>
    <mergeCell ref="BU168:CC168"/>
    <mergeCell ref="BU169:CC169"/>
    <mergeCell ref="BU170:CC170"/>
    <mergeCell ref="AB169:AB173"/>
    <mergeCell ref="AC169:AC173"/>
    <mergeCell ref="AK169:AK173"/>
    <mergeCell ref="AL169:AL173"/>
    <mergeCell ref="AT169:AT173"/>
    <mergeCell ref="AU169:AU173"/>
    <mergeCell ref="BC169:BC173"/>
    <mergeCell ref="BD169:BD173"/>
    <mergeCell ref="BL169:BL173"/>
    <mergeCell ref="BM169:BM173"/>
    <mergeCell ref="BU163:CC163"/>
    <mergeCell ref="BU164:CC164"/>
    <mergeCell ref="BU165:CC165"/>
    <mergeCell ref="BU166:CC166"/>
    <mergeCell ref="AL161:AL164"/>
    <mergeCell ref="BD161:BD164"/>
    <mergeCell ref="BL161:BL164"/>
    <mergeCell ref="BM161:BM164"/>
    <mergeCell ref="AT165:AT168"/>
    <mergeCell ref="AU165:AU168"/>
    <mergeCell ref="BC165:BC168"/>
    <mergeCell ref="BD165:BD168"/>
    <mergeCell ref="BL165:BL168"/>
    <mergeCell ref="BM165:BM168"/>
    <mergeCell ref="BU159:CC159"/>
    <mergeCell ref="BU160:CC160"/>
    <mergeCell ref="BU161:CC161"/>
    <mergeCell ref="BU162:CC162"/>
    <mergeCell ref="BU155:CC155"/>
    <mergeCell ref="BU156:CC156"/>
    <mergeCell ref="BU157:CC157"/>
    <mergeCell ref="BU158:CC158"/>
    <mergeCell ref="AB157:AB160"/>
    <mergeCell ref="AC157:AC160"/>
    <mergeCell ref="AK157:AK160"/>
    <mergeCell ref="AB161:AB164"/>
    <mergeCell ref="AC161:AC164"/>
    <mergeCell ref="AK161:AK164"/>
    <mergeCell ref="AT161:AT164"/>
    <mergeCell ref="AU161:AU164"/>
    <mergeCell ref="BC161:BC164"/>
    <mergeCell ref="AL157:AL160"/>
    <mergeCell ref="AT157:AT160"/>
    <mergeCell ref="AU157:AU160"/>
    <mergeCell ref="BC157:BC160"/>
    <mergeCell ref="BD157:BD160"/>
    <mergeCell ref="BL157:BL160"/>
    <mergeCell ref="BM157:BM160"/>
    <mergeCell ref="AT153:AT156"/>
    <mergeCell ref="AU153:AU156"/>
    <mergeCell ref="BC153:BC156"/>
    <mergeCell ref="BD153:BD156"/>
    <mergeCell ref="BL153:BL156"/>
    <mergeCell ref="BM153:BM156"/>
    <mergeCell ref="BU151:CC151"/>
    <mergeCell ref="BU152:CC152"/>
    <mergeCell ref="BU153:CC153"/>
    <mergeCell ref="BU154:CC154"/>
    <mergeCell ref="J149:J152"/>
    <mergeCell ref="K149:K152"/>
    <mergeCell ref="L149:L152"/>
    <mergeCell ref="M149:M152"/>
    <mergeCell ref="N149:N152"/>
    <mergeCell ref="O149:O152"/>
    <mergeCell ref="P149:P152"/>
    <mergeCell ref="Q149:Q152"/>
    <mergeCell ref="R149:R152"/>
    <mergeCell ref="AB149:AB152"/>
    <mergeCell ref="AC149:AC152"/>
    <mergeCell ref="AK149:AK152"/>
    <mergeCell ref="AL149:AL152"/>
    <mergeCell ref="AT149:AT152"/>
    <mergeCell ref="AU149:AU152"/>
    <mergeCell ref="BC149:BC152"/>
    <mergeCell ref="BD149:BD152"/>
    <mergeCell ref="BL149:BL152"/>
    <mergeCell ref="BM149:BM152"/>
    <mergeCell ref="BU147:CC147"/>
    <mergeCell ref="BU148:CC148"/>
    <mergeCell ref="BU149:CC149"/>
    <mergeCell ref="BU150:CC150"/>
    <mergeCell ref="BU143:CC143"/>
    <mergeCell ref="BU146:CC146"/>
    <mergeCell ref="AB143:AB148"/>
    <mergeCell ref="AC143:AC148"/>
    <mergeCell ref="BU140:CC140"/>
    <mergeCell ref="BU141:CC141"/>
    <mergeCell ref="BU142:CC142"/>
    <mergeCell ref="AK143:AK148"/>
    <mergeCell ref="AL143:AL148"/>
    <mergeCell ref="AT143:AT148"/>
    <mergeCell ref="AU143:AU148"/>
    <mergeCell ref="BC143:BC148"/>
    <mergeCell ref="BD143:BD148"/>
    <mergeCell ref="BL143:BL148"/>
    <mergeCell ref="BM143:BM148"/>
    <mergeCell ref="BL137:BL142"/>
    <mergeCell ref="BM137:BM142"/>
    <mergeCell ref="BU135:CC135"/>
    <mergeCell ref="BU136:CC136"/>
    <mergeCell ref="BU137:CC137"/>
    <mergeCell ref="BU131:CC131"/>
    <mergeCell ref="BU132:CC132"/>
    <mergeCell ref="BU134:CC134"/>
    <mergeCell ref="BU127:CC127"/>
    <mergeCell ref="BU128:CC128"/>
    <mergeCell ref="BU129:CC129"/>
    <mergeCell ref="BU130:CC130"/>
    <mergeCell ref="AB124:AB127"/>
    <mergeCell ref="AC124:AC127"/>
    <mergeCell ref="AK124:AK127"/>
    <mergeCell ref="AL124:AL127"/>
    <mergeCell ref="AT124:AT127"/>
    <mergeCell ref="AU124:AU127"/>
    <mergeCell ref="BC124:BC127"/>
    <mergeCell ref="BD124:BD127"/>
    <mergeCell ref="BL124:BL127"/>
    <mergeCell ref="BM124:BM127"/>
    <mergeCell ref="AC128:AC131"/>
    <mergeCell ref="AK128:AK131"/>
    <mergeCell ref="AL128:AL131"/>
    <mergeCell ref="AT128:AT131"/>
    <mergeCell ref="AU128:AU131"/>
    <mergeCell ref="BC128:BC131"/>
    <mergeCell ref="BD128:BD131"/>
    <mergeCell ref="BL128:BL131"/>
    <mergeCell ref="BM128:BM131"/>
    <mergeCell ref="BL132:BL136"/>
    <mergeCell ref="BM132:BM136"/>
    <mergeCell ref="BU123:CC123"/>
    <mergeCell ref="BU124:CC124"/>
    <mergeCell ref="BU125:CC125"/>
    <mergeCell ref="BU126:CC126"/>
    <mergeCell ref="BU119:CC119"/>
    <mergeCell ref="BU120:CC120"/>
    <mergeCell ref="BU121:CC121"/>
    <mergeCell ref="BU122:CC122"/>
    <mergeCell ref="BU115:CC115"/>
    <mergeCell ref="BU116:CC116"/>
    <mergeCell ref="BU117:CC117"/>
    <mergeCell ref="BU118:CC118"/>
    <mergeCell ref="AC116:AC119"/>
    <mergeCell ref="AK116:AK119"/>
    <mergeCell ref="AT116:AT119"/>
    <mergeCell ref="BU111:CC111"/>
    <mergeCell ref="BU112:CC112"/>
    <mergeCell ref="BU113:CC113"/>
    <mergeCell ref="BU114:CC114"/>
    <mergeCell ref="BM112:BM115"/>
    <mergeCell ref="AL116:AL119"/>
    <mergeCell ref="AC112:AC115"/>
    <mergeCell ref="AK112:AK115"/>
    <mergeCell ref="AL112:AL115"/>
    <mergeCell ref="AT112:AT115"/>
    <mergeCell ref="AU112:AU115"/>
    <mergeCell ref="BC112:BC115"/>
    <mergeCell ref="BD112:BD115"/>
    <mergeCell ref="BL112:BL115"/>
    <mergeCell ref="AU116:AU119"/>
    <mergeCell ref="BC116:BC119"/>
    <mergeCell ref="BD116:BD119"/>
    <mergeCell ref="J108:J111"/>
    <mergeCell ref="K108:K111"/>
    <mergeCell ref="L108:L111"/>
    <mergeCell ref="M108:M111"/>
    <mergeCell ref="N108:N111"/>
    <mergeCell ref="O108:O111"/>
    <mergeCell ref="P108:P111"/>
    <mergeCell ref="Q108:Q111"/>
    <mergeCell ref="AB108:AB111"/>
    <mergeCell ref="AC108:AC111"/>
    <mergeCell ref="BU107:CC107"/>
    <mergeCell ref="BU108:CC108"/>
    <mergeCell ref="BU109:CC109"/>
    <mergeCell ref="BU110:CC110"/>
    <mergeCell ref="BU103:CC103"/>
    <mergeCell ref="BU104:CC104"/>
    <mergeCell ref="BU105:CC105"/>
    <mergeCell ref="BU106:CC106"/>
    <mergeCell ref="BD100:BD103"/>
    <mergeCell ref="BL100:BL103"/>
    <mergeCell ref="BM100:BM103"/>
    <mergeCell ref="J104:J107"/>
    <mergeCell ref="K104:K107"/>
    <mergeCell ref="L104:L107"/>
    <mergeCell ref="M104:M107"/>
    <mergeCell ref="N104:N107"/>
    <mergeCell ref="O104:O107"/>
    <mergeCell ref="P104:P107"/>
    <mergeCell ref="Q104:Q107"/>
    <mergeCell ref="R104:R107"/>
    <mergeCell ref="AB104:AB107"/>
    <mergeCell ref="AC104:AC107"/>
    <mergeCell ref="BU99:CC99"/>
    <mergeCell ref="BU100:CC100"/>
    <mergeCell ref="BU101:CC101"/>
    <mergeCell ref="BU102:CC102"/>
    <mergeCell ref="J96:J99"/>
    <mergeCell ref="K96:K99"/>
    <mergeCell ref="L96:L99"/>
    <mergeCell ref="M96:M99"/>
    <mergeCell ref="N96:N99"/>
    <mergeCell ref="O96:O99"/>
    <mergeCell ref="P96:P99"/>
    <mergeCell ref="BU95:CC95"/>
    <mergeCell ref="BU96:CC96"/>
    <mergeCell ref="BU97:CC97"/>
    <mergeCell ref="BU98:CC98"/>
    <mergeCell ref="BU91:CC91"/>
    <mergeCell ref="BU92:CC92"/>
    <mergeCell ref="BU93:CC93"/>
    <mergeCell ref="BU94:CC94"/>
    <mergeCell ref="BC88:BC91"/>
    <mergeCell ref="BD88:BD91"/>
    <mergeCell ref="BL88:BL91"/>
    <mergeCell ref="BM88:BM91"/>
    <mergeCell ref="AT92:AT95"/>
    <mergeCell ref="AU92:AU95"/>
    <mergeCell ref="BC92:BC95"/>
    <mergeCell ref="BD92:BD95"/>
    <mergeCell ref="BL92:BL95"/>
    <mergeCell ref="BM92:BM95"/>
    <mergeCell ref="Q96:Q99"/>
    <mergeCell ref="R96:R99"/>
    <mergeCell ref="AB96:AB99"/>
    <mergeCell ref="BU88:CC88"/>
    <mergeCell ref="BU89:CC89"/>
    <mergeCell ref="BU90:CC90"/>
    <mergeCell ref="BU83:CC83"/>
    <mergeCell ref="BU84:CC84"/>
    <mergeCell ref="BU85:CC85"/>
    <mergeCell ref="BU86:CC86"/>
    <mergeCell ref="P80:P83"/>
    <mergeCell ref="Q80:Q83"/>
    <mergeCell ref="AB80:AB83"/>
    <mergeCell ref="AC80:AC83"/>
    <mergeCell ref="AK80:AK83"/>
    <mergeCell ref="AL80:AL83"/>
    <mergeCell ref="AT80:AT83"/>
    <mergeCell ref="AU80:AU83"/>
    <mergeCell ref="BC80:BC83"/>
    <mergeCell ref="BD80:BD83"/>
    <mergeCell ref="BL80:BL83"/>
    <mergeCell ref="BM80:BM83"/>
    <mergeCell ref="P84:P87"/>
    <mergeCell ref="J80:J83"/>
    <mergeCell ref="K80:K83"/>
    <mergeCell ref="L80:L83"/>
    <mergeCell ref="M80:M83"/>
    <mergeCell ref="N80:N83"/>
    <mergeCell ref="O80:O83"/>
    <mergeCell ref="J84:J87"/>
    <mergeCell ref="K84:K87"/>
    <mergeCell ref="L84:L87"/>
    <mergeCell ref="M84:M87"/>
    <mergeCell ref="N84:N87"/>
    <mergeCell ref="O84:O87"/>
    <mergeCell ref="Q84:Q87"/>
    <mergeCell ref="AB84:AB87"/>
    <mergeCell ref="BU79:CC79"/>
    <mergeCell ref="BU80:CC80"/>
    <mergeCell ref="BU81:CC81"/>
    <mergeCell ref="BU82:CC82"/>
    <mergeCell ref="BU87:CC87"/>
    <mergeCell ref="AC76:AC79"/>
    <mergeCell ref="AK76:AK79"/>
    <mergeCell ref="AL76:AL79"/>
    <mergeCell ref="AT76:AT79"/>
    <mergeCell ref="AU76:AU79"/>
    <mergeCell ref="BC76:BC79"/>
    <mergeCell ref="BD76:BD79"/>
    <mergeCell ref="BL76:BL79"/>
    <mergeCell ref="BM76:BM79"/>
    <mergeCell ref="BU76:CC76"/>
    <mergeCell ref="BU77:CC77"/>
    <mergeCell ref="BU78:CC78"/>
    <mergeCell ref="BU71:CC71"/>
    <mergeCell ref="BU72:CC72"/>
    <mergeCell ref="BU73:CC73"/>
    <mergeCell ref="BU74:CC74"/>
    <mergeCell ref="BU67:CC67"/>
    <mergeCell ref="BU68:CC68"/>
    <mergeCell ref="BU69:CC69"/>
    <mergeCell ref="BU70:CC70"/>
    <mergeCell ref="AC63:AC67"/>
    <mergeCell ref="AK63:AK67"/>
    <mergeCell ref="AL63:AL67"/>
    <mergeCell ref="AT63:AT67"/>
    <mergeCell ref="AU63:AU67"/>
    <mergeCell ref="BC63:BC67"/>
    <mergeCell ref="BD63:BD67"/>
    <mergeCell ref="BL63:BL67"/>
    <mergeCell ref="BM63:BM67"/>
    <mergeCell ref="AB72:AB75"/>
    <mergeCell ref="AC72:AC75"/>
    <mergeCell ref="AK72:AK75"/>
    <mergeCell ref="AL72:AL75"/>
    <mergeCell ref="AT72:AT75"/>
    <mergeCell ref="AU72:AU75"/>
    <mergeCell ref="BC72:BC75"/>
    <mergeCell ref="BD72:BD75"/>
    <mergeCell ref="BL72:BL75"/>
    <mergeCell ref="BU63:CC63"/>
    <mergeCell ref="BU64:CC64"/>
    <mergeCell ref="BU66:CC66"/>
    <mergeCell ref="BU59:CC59"/>
    <mergeCell ref="BU60:CC60"/>
    <mergeCell ref="BU61:CC61"/>
    <mergeCell ref="BU62:CC62"/>
    <mergeCell ref="AB59:AB62"/>
    <mergeCell ref="AC59:AC62"/>
    <mergeCell ref="AK59:AK62"/>
    <mergeCell ref="AT59:AT62"/>
    <mergeCell ref="BC59:BC62"/>
    <mergeCell ref="BL59:BL62"/>
    <mergeCell ref="BU75:CC75"/>
    <mergeCell ref="AL59:AL62"/>
    <mergeCell ref="AU59:AU62"/>
    <mergeCell ref="BD59:BD62"/>
    <mergeCell ref="BM59:BM62"/>
    <mergeCell ref="BC55:BC58"/>
    <mergeCell ref="BL55:BL58"/>
    <mergeCell ref="BU55:CC55"/>
    <mergeCell ref="BU56:CC56"/>
    <mergeCell ref="BU57:CC57"/>
    <mergeCell ref="BU58:CC58"/>
    <mergeCell ref="P55:P58"/>
    <mergeCell ref="Q55:Q58"/>
    <mergeCell ref="AB55:AB58"/>
    <mergeCell ref="AC55:AC58"/>
    <mergeCell ref="AK55:AK58"/>
    <mergeCell ref="AT55:AT58"/>
    <mergeCell ref="AL55:AL58"/>
    <mergeCell ref="J55:J58"/>
    <mergeCell ref="K55:K58"/>
    <mergeCell ref="L55:L58"/>
    <mergeCell ref="M55:M58"/>
    <mergeCell ref="N55:N58"/>
    <mergeCell ref="O55:O58"/>
    <mergeCell ref="AU55:AU58"/>
    <mergeCell ref="BD55:BD58"/>
    <mergeCell ref="BM55:BM58"/>
    <mergeCell ref="R55:R58"/>
    <mergeCell ref="BU54:CC54"/>
    <mergeCell ref="J48:J54"/>
    <mergeCell ref="K48:K54"/>
    <mergeCell ref="L48:L54"/>
    <mergeCell ref="M48:M54"/>
    <mergeCell ref="N48:N54"/>
    <mergeCell ref="O48:O54"/>
    <mergeCell ref="P48:P54"/>
    <mergeCell ref="Q48:Q54"/>
    <mergeCell ref="AB48:AB54"/>
    <mergeCell ref="AC48:AC54"/>
    <mergeCell ref="AK48:AK54"/>
    <mergeCell ref="AL48:AL54"/>
    <mergeCell ref="AT48:AT54"/>
    <mergeCell ref="BU47:CC47"/>
    <mergeCell ref="BU48:CC48"/>
    <mergeCell ref="AU48:AU54"/>
    <mergeCell ref="BC48:BC54"/>
    <mergeCell ref="BD48:BD54"/>
    <mergeCell ref="BL48:BL54"/>
    <mergeCell ref="BM48:BM54"/>
    <mergeCell ref="BM42:BM47"/>
    <mergeCell ref="BU45:CC45"/>
    <mergeCell ref="BU46:CC46"/>
    <mergeCell ref="BU39:CC39"/>
    <mergeCell ref="BU40:CC40"/>
    <mergeCell ref="BU41:CC41"/>
    <mergeCell ref="BU42:CC42"/>
    <mergeCell ref="BU35:CC35"/>
    <mergeCell ref="BU36:CC36"/>
    <mergeCell ref="BU37:CC37"/>
    <mergeCell ref="BU38:CC38"/>
    <mergeCell ref="BU31:CC31"/>
    <mergeCell ref="BU32:CC32"/>
    <mergeCell ref="BU33:CC33"/>
    <mergeCell ref="BU34:CC34"/>
    <mergeCell ref="K59:K62"/>
    <mergeCell ref="J59:J62"/>
    <mergeCell ref="BU27:CC27"/>
    <mergeCell ref="BU28:CC28"/>
    <mergeCell ref="BU29:CC29"/>
    <mergeCell ref="BU30:CC30"/>
    <mergeCell ref="J26:J29"/>
    <mergeCell ref="K26:K29"/>
    <mergeCell ref="L26:L29"/>
    <mergeCell ref="M26:M29"/>
    <mergeCell ref="N26:N29"/>
    <mergeCell ref="O26:O29"/>
    <mergeCell ref="P26:P29"/>
    <mergeCell ref="Q26:Q29"/>
    <mergeCell ref="AB26:AB29"/>
    <mergeCell ref="AC26:AC29"/>
    <mergeCell ref="BU52:CC52"/>
    <mergeCell ref="BU53:CC53"/>
    <mergeCell ref="BU19:CC19"/>
    <mergeCell ref="BU20:CC20"/>
    <mergeCell ref="BU21:CC21"/>
    <mergeCell ref="BU22:CC22"/>
    <mergeCell ref="BU23:CC23"/>
    <mergeCell ref="BU24:CC24"/>
    <mergeCell ref="BU25:CC25"/>
    <mergeCell ref="BU26:CC26"/>
    <mergeCell ref="BU15:CC15"/>
    <mergeCell ref="BU16:CC16"/>
    <mergeCell ref="BU17:CC17"/>
    <mergeCell ref="BU18:CC18"/>
    <mergeCell ref="BU11:CC11"/>
    <mergeCell ref="BU12:CC12"/>
    <mergeCell ref="BU13:CC13"/>
    <mergeCell ref="BU14:CC14"/>
    <mergeCell ref="BS8:BS9"/>
    <mergeCell ref="BT8:BT9"/>
    <mergeCell ref="BU10:CC10"/>
    <mergeCell ref="BD7:BD9"/>
    <mergeCell ref="BE7:BK7"/>
    <mergeCell ref="BL7:BL9"/>
    <mergeCell ref="BM7:BM9"/>
    <mergeCell ref="BN7:BT7"/>
    <mergeCell ref="N7:N9"/>
    <mergeCell ref="O7:O9"/>
    <mergeCell ref="P7:P9"/>
    <mergeCell ref="Q7:Q9"/>
    <mergeCell ref="S7:S9"/>
    <mergeCell ref="W7:W9"/>
    <mergeCell ref="AM7:AS7"/>
    <mergeCell ref="AT7:AT9"/>
    <mergeCell ref="AL7:AL9"/>
    <mergeCell ref="AU7:AU9"/>
    <mergeCell ref="AV7:BB7"/>
    <mergeCell ref="BC7:BC9"/>
    <mergeCell ref="AM8:AM9"/>
    <mergeCell ref="AN8:AQ8"/>
    <mergeCell ref="AR8:AR9"/>
    <mergeCell ref="AS8:AS9"/>
    <mergeCell ref="X7:Y7"/>
    <mergeCell ref="Z7:AA7"/>
    <mergeCell ref="AB7:AB9"/>
    <mergeCell ref="AC7:AC9"/>
    <mergeCell ref="AD7:AJ7"/>
    <mergeCell ref="R7:R9"/>
    <mergeCell ref="B2:B5"/>
    <mergeCell ref="AB2:AJ2"/>
    <mergeCell ref="AK2:AM2"/>
    <mergeCell ref="B7:B9"/>
    <mergeCell ref="C7:C9"/>
    <mergeCell ref="J7:J9"/>
    <mergeCell ref="K7:K9"/>
    <mergeCell ref="L7:L9"/>
    <mergeCell ref="M7:M9"/>
    <mergeCell ref="BL4:BT5"/>
    <mergeCell ref="BU4:BW4"/>
    <mergeCell ref="BX4:CC4"/>
    <mergeCell ref="AK5:AM5"/>
    <mergeCell ref="AN5:AS5"/>
    <mergeCell ref="BC5:BE5"/>
    <mergeCell ref="BF5:BK5"/>
    <mergeCell ref="BU5:BW5"/>
    <mergeCell ref="BX5:CC5"/>
    <mergeCell ref="BU3:BW3"/>
    <mergeCell ref="BX3:CC3"/>
    <mergeCell ref="AB4:AJ5"/>
    <mergeCell ref="AK4:AM4"/>
    <mergeCell ref="AN4:AS4"/>
    <mergeCell ref="AT4:BB5"/>
    <mergeCell ref="BC4:BE4"/>
    <mergeCell ref="BF4:BK4"/>
    <mergeCell ref="G7:G9"/>
    <mergeCell ref="AV8:AV9"/>
    <mergeCell ref="AW8:AZ8"/>
    <mergeCell ref="BA8:BA9"/>
    <mergeCell ref="BB8:BB9"/>
    <mergeCell ref="BE8:BE9"/>
    <mergeCell ref="H7:H9"/>
    <mergeCell ref="I7:I9"/>
    <mergeCell ref="BK8:BK9"/>
    <mergeCell ref="BN8:BN9"/>
    <mergeCell ref="BO8:BR8"/>
    <mergeCell ref="D7:D9"/>
    <mergeCell ref="E7:E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U7:CC9"/>
    <mergeCell ref="BJ8:BJ9"/>
    <mergeCell ref="T7:T9"/>
    <mergeCell ref="U7:U9"/>
    <mergeCell ref="V7:V9"/>
    <mergeCell ref="AK7:AK9"/>
    <mergeCell ref="AD8:AD9"/>
    <mergeCell ref="AE8:AH8"/>
    <mergeCell ref="AI8:AI9"/>
    <mergeCell ref="AJ8:AJ9"/>
    <mergeCell ref="BF8:BI8"/>
    <mergeCell ref="D55:D58"/>
    <mergeCell ref="E55:E58"/>
    <mergeCell ref="D59:D62"/>
    <mergeCell ref="E59:E62"/>
    <mergeCell ref="D84:D87"/>
    <mergeCell ref="E84:E87"/>
    <mergeCell ref="D96:D99"/>
    <mergeCell ref="E96:E99"/>
    <mergeCell ref="D108:D111"/>
    <mergeCell ref="E108:E111"/>
    <mergeCell ref="D149:D152"/>
    <mergeCell ref="E149:E152"/>
    <mergeCell ref="D169:D173"/>
    <mergeCell ref="E169:E173"/>
    <mergeCell ref="D174:D177"/>
    <mergeCell ref="E174:E177"/>
    <mergeCell ref="E190:E195"/>
    <mergeCell ref="D80:D83"/>
    <mergeCell ref="E80:E83"/>
    <mergeCell ref="D92:D95"/>
    <mergeCell ref="E92:E95"/>
    <mergeCell ref="D104:D107"/>
    <mergeCell ref="E104:E107"/>
    <mergeCell ref="D132:D136"/>
    <mergeCell ref="E132:E136"/>
    <mergeCell ref="D137:D142"/>
    <mergeCell ref="E137:E142"/>
    <mergeCell ref="D153:D156"/>
    <mergeCell ref="E153:E156"/>
    <mergeCell ref="D165:D168"/>
    <mergeCell ref="E165:E168"/>
    <mergeCell ref="D182:D185"/>
    <mergeCell ref="D196:D199"/>
    <mergeCell ref="E196:E199"/>
    <mergeCell ref="D200:D203"/>
    <mergeCell ref="E200:E203"/>
    <mergeCell ref="D232:D239"/>
    <mergeCell ref="E232:E239"/>
    <mergeCell ref="D250:D257"/>
    <mergeCell ref="E250:E257"/>
    <mergeCell ref="D263:D268"/>
    <mergeCell ref="E263:E268"/>
    <mergeCell ref="D301:D304"/>
    <mergeCell ref="E301:E304"/>
    <mergeCell ref="D305:D308"/>
    <mergeCell ref="E305:E308"/>
    <mergeCell ref="F7:F9"/>
    <mergeCell ref="H26:H29"/>
    <mergeCell ref="I26:I29"/>
    <mergeCell ref="I48:I54"/>
    <mergeCell ref="F55:F58"/>
    <mergeCell ref="G55:G58"/>
    <mergeCell ref="H55:H58"/>
    <mergeCell ref="I55:I58"/>
    <mergeCell ref="F59:F62"/>
    <mergeCell ref="G59:G62"/>
    <mergeCell ref="H59:H62"/>
    <mergeCell ref="I59:I62"/>
    <mergeCell ref="H80:H83"/>
    <mergeCell ref="I80:I83"/>
    <mergeCell ref="F84:F87"/>
    <mergeCell ref="G84:G87"/>
    <mergeCell ref="H84:H87"/>
    <mergeCell ref="I84:I87"/>
    <mergeCell ref="F96:F99"/>
    <mergeCell ref="G96:G99"/>
    <mergeCell ref="H96:H99"/>
    <mergeCell ref="I96:I99"/>
    <mergeCell ref="F108:F111"/>
    <mergeCell ref="G108:G111"/>
    <mergeCell ref="H108:H111"/>
    <mergeCell ref="I108:I111"/>
    <mergeCell ref="F149:F152"/>
    <mergeCell ref="G149:G152"/>
    <mergeCell ref="H149:H152"/>
    <mergeCell ref="I149:I152"/>
    <mergeCell ref="F169:F173"/>
    <mergeCell ref="G169:G173"/>
    <mergeCell ref="H169:H173"/>
    <mergeCell ref="I169:I173"/>
    <mergeCell ref="F174:F177"/>
    <mergeCell ref="G174:G177"/>
    <mergeCell ref="H174:H177"/>
    <mergeCell ref="I174:I177"/>
    <mergeCell ref="F104:F107"/>
    <mergeCell ref="G104:G107"/>
    <mergeCell ref="H104:H107"/>
    <mergeCell ref="I104:I107"/>
    <mergeCell ref="F132:F136"/>
    <mergeCell ref="G132:G136"/>
    <mergeCell ref="H132:H136"/>
    <mergeCell ref="I132:I136"/>
    <mergeCell ref="F137:F142"/>
    <mergeCell ref="G137:G142"/>
    <mergeCell ref="H137:H142"/>
    <mergeCell ref="I137:I142"/>
    <mergeCell ref="H182:H185"/>
    <mergeCell ref="I182:I185"/>
    <mergeCell ref="F190:F195"/>
    <mergeCell ref="G190:G195"/>
    <mergeCell ref="H190:H195"/>
    <mergeCell ref="I190:I195"/>
    <mergeCell ref="F196:F199"/>
    <mergeCell ref="G196:G199"/>
    <mergeCell ref="H196:H199"/>
    <mergeCell ref="I196:I199"/>
    <mergeCell ref="F200:F203"/>
    <mergeCell ref="G200:G203"/>
    <mergeCell ref="H200:H203"/>
    <mergeCell ref="I200:I203"/>
    <mergeCell ref="F232:F239"/>
    <mergeCell ref="G232:G239"/>
    <mergeCell ref="H232:H239"/>
    <mergeCell ref="I232:I239"/>
    <mergeCell ref="I246:I249"/>
    <mergeCell ref="F250:F257"/>
    <mergeCell ref="G250:G257"/>
    <mergeCell ref="H250:H257"/>
    <mergeCell ref="I250:I257"/>
    <mergeCell ref="F263:F268"/>
    <mergeCell ref="G263:G268"/>
    <mergeCell ref="H263:H268"/>
    <mergeCell ref="I263:I268"/>
    <mergeCell ref="H297:H300"/>
    <mergeCell ref="I297:I300"/>
    <mergeCell ref="F301:F304"/>
    <mergeCell ref="G301:G304"/>
    <mergeCell ref="H301:H304"/>
    <mergeCell ref="I301:I304"/>
    <mergeCell ref="F305:F308"/>
    <mergeCell ref="G305:G308"/>
    <mergeCell ref="H305:H308"/>
    <mergeCell ref="I305:I308"/>
  </mergeCells>
  <conditionalFormatting sqref="L161 L165 L169 L174 L182 L190:L192 L196 L200 L204:L208 L246 L250:L254 L258:L259 L263:L265 L273 L277 L289 L297 L301 L305 L314 L318 L322 L326 L330 L338 L346 L350 L406 L358:L359 L363 L367 L371:L377 L387 L391:L394 L398 L219:L236">
    <cfRule type="expression" dxfId="475" priority="33">
      <formula>$L161=$M161</formula>
    </cfRule>
  </conditionalFormatting>
  <conditionalFormatting sqref="L157">
    <cfRule type="expression" dxfId="474" priority="32">
      <formula>$L157=$M157</formula>
    </cfRule>
  </conditionalFormatting>
  <conditionalFormatting sqref="L178">
    <cfRule type="expression" dxfId="473" priority="31">
      <formula>$L178=$M178</formula>
    </cfRule>
  </conditionalFormatting>
  <conditionalFormatting sqref="L186">
    <cfRule type="expression" dxfId="472" priority="30">
      <formula>$L186=$M186</formula>
    </cfRule>
  </conditionalFormatting>
  <conditionalFormatting sqref="L212:L214">
    <cfRule type="expression" dxfId="471" priority="29">
      <formula>$L212=$M212</formula>
    </cfRule>
  </conditionalFormatting>
  <conditionalFormatting sqref="L240:L242">
    <cfRule type="expression" dxfId="470" priority="28">
      <formula>$L240=$M240</formula>
    </cfRule>
  </conditionalFormatting>
  <conditionalFormatting sqref="L269">
    <cfRule type="expression" dxfId="469" priority="27">
      <formula>$L269=$M269</formula>
    </cfRule>
  </conditionalFormatting>
  <conditionalFormatting sqref="L281">
    <cfRule type="expression" dxfId="468" priority="26">
      <formula>$L281=$M281</formula>
    </cfRule>
  </conditionalFormatting>
  <conditionalFormatting sqref="L285">
    <cfRule type="expression" dxfId="467" priority="25">
      <formula>$L285=$M285</formula>
    </cfRule>
  </conditionalFormatting>
  <conditionalFormatting sqref="L293">
    <cfRule type="expression" dxfId="466" priority="24">
      <formula>$L293=$M293</formula>
    </cfRule>
  </conditionalFormatting>
  <conditionalFormatting sqref="L309:L310">
    <cfRule type="expression" dxfId="465" priority="23">
      <formula>$L309=$M309</formula>
    </cfRule>
  </conditionalFormatting>
  <conditionalFormatting sqref="L334">
    <cfRule type="expression" dxfId="464" priority="22">
      <formula>$L334=$M334</formula>
    </cfRule>
  </conditionalFormatting>
  <conditionalFormatting sqref="L342">
    <cfRule type="expression" dxfId="463" priority="21">
      <formula>$L342=$M342</formula>
    </cfRule>
  </conditionalFormatting>
  <conditionalFormatting sqref="L402">
    <cfRule type="expression" dxfId="462" priority="18">
      <formula>$L402=$M402</formula>
    </cfRule>
  </conditionalFormatting>
  <conditionalFormatting sqref="L354">
    <cfRule type="expression" dxfId="461" priority="20">
      <formula>$L354=$M354</formula>
    </cfRule>
  </conditionalFormatting>
  <conditionalFormatting sqref="L381:L383">
    <cfRule type="expression" dxfId="460" priority="19">
      <formula>$L381=$M381</formula>
    </cfRule>
  </conditionalFormatting>
  <conditionalFormatting sqref="L10">
    <cfRule type="expression" dxfId="459" priority="17">
      <formula>$L10=$M10</formula>
    </cfRule>
  </conditionalFormatting>
  <conditionalFormatting sqref="L38 L132:L133 L137:L139 L143:L145 L149 L153 L88 L92 L96 L104 L108 L112 L120 L124 L26 L30">
    <cfRule type="expression" dxfId="458" priority="15">
      <formula>$L26=$M26</formula>
    </cfRule>
  </conditionalFormatting>
  <conditionalFormatting sqref="L68">
    <cfRule type="expression" dxfId="457" priority="10">
      <formula>$L68=$M68</formula>
    </cfRule>
  </conditionalFormatting>
  <conditionalFormatting sqref="L48:L51">
    <cfRule type="expression" dxfId="456" priority="13">
      <formula>$L48=$M48</formula>
    </cfRule>
  </conditionalFormatting>
  <conditionalFormatting sqref="L34">
    <cfRule type="expression" dxfId="455" priority="16">
      <formula>$L34=$M34</formula>
    </cfRule>
  </conditionalFormatting>
  <conditionalFormatting sqref="L42:L44">
    <cfRule type="expression" dxfId="454" priority="14">
      <formula>$L42=$M42</formula>
    </cfRule>
  </conditionalFormatting>
  <conditionalFormatting sqref="L59">
    <cfRule type="expression" dxfId="453" priority="12">
      <formula>$L59=$M59</formula>
    </cfRule>
  </conditionalFormatting>
  <conditionalFormatting sqref="L63:L64">
    <cfRule type="expression" dxfId="452" priority="11">
      <formula>$L63=$M63</formula>
    </cfRule>
  </conditionalFormatting>
  <conditionalFormatting sqref="L76">
    <cfRule type="expression" dxfId="451" priority="8">
      <formula>$L76=$M76</formula>
    </cfRule>
  </conditionalFormatting>
  <conditionalFormatting sqref="L128">
    <cfRule type="expression" dxfId="450" priority="3">
      <formula>$L128=$M128</formula>
    </cfRule>
  </conditionalFormatting>
  <conditionalFormatting sqref="L72">
    <cfRule type="expression" dxfId="449" priority="9">
      <formula>$L72=$M72</formula>
    </cfRule>
  </conditionalFormatting>
  <conditionalFormatting sqref="L80">
    <cfRule type="expression" dxfId="448" priority="7">
      <formula>$L80=$M80</formula>
    </cfRule>
  </conditionalFormatting>
  <conditionalFormatting sqref="L84">
    <cfRule type="expression" dxfId="447" priority="6">
      <formula>$L84=$M84</formula>
    </cfRule>
  </conditionalFormatting>
  <conditionalFormatting sqref="L100">
    <cfRule type="expression" dxfId="446" priority="5">
      <formula>$L100=$M100</formula>
    </cfRule>
  </conditionalFormatting>
  <conditionalFormatting sqref="L116">
    <cfRule type="expression" dxfId="445" priority="4">
      <formula>$L116=$M116</formula>
    </cfRule>
  </conditionalFormatting>
  <conditionalFormatting sqref="L22">
    <cfRule type="expression" dxfId="444" priority="2">
      <formula>$L22=$M22</formula>
    </cfRule>
  </conditionalFormatting>
  <conditionalFormatting sqref="L55">
    <cfRule type="expression" dxfId="443" priority="1">
      <formula>$L55=$M55</formula>
    </cfRule>
  </conditionalFormatting>
  <printOptions horizontalCentered="1"/>
  <pageMargins left="0.31496062992125984" right="0.31496062992125984" top="0.35433070866141736" bottom="0.35433070866141736" header="0.23622047244094491" footer="0.31496062992125984"/>
  <pageSetup paperSize="135" scale="70" pageOrder="overThenDown" orientation="landscape" horizontalDpi="1200" verticalDpi="1200" r:id="rId1"/>
  <rowBreaks count="3" manualBreakCount="3">
    <brk id="46" max="80" man="1"/>
    <brk id="66" max="80" man="1"/>
    <brk id="86" max="80" man="1"/>
  </rowBreaks>
  <colBreaks count="4" manualBreakCount="4">
    <brk id="17" max="341" man="1"/>
    <brk id="27" max="1048575" man="1"/>
    <brk id="45" max="1048575" man="1"/>
    <brk id="63"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C625"/>
  <sheetViews>
    <sheetView showZeros="0" view="pageBreakPreview" zoomScale="60" zoomScaleNormal="60" workbookViewId="0">
      <pane ySplit="10" topLeftCell="A11" activePane="bottomLeft" state="frozen"/>
      <selection pane="bottomLeft" activeCell="K36" sqref="K36:K45"/>
    </sheetView>
  </sheetViews>
  <sheetFormatPr baseColWidth="10" defaultColWidth="11.42578125" defaultRowHeight="12.95" customHeight="1" x14ac:dyDescent="0.25"/>
  <cols>
    <col min="1" max="1" width="2.7109375" style="23" customWidth="1"/>
    <col min="2" max="2" width="13.85546875" style="36" customWidth="1"/>
    <col min="3" max="3" width="13.28515625" style="5" customWidth="1"/>
    <col min="4" max="4" width="18.28515625" style="5" customWidth="1"/>
    <col min="5" max="5" width="19.28515625" style="5" customWidth="1"/>
    <col min="6" max="8" width="15.7109375" style="5" customWidth="1"/>
    <col min="9" max="9" width="15.7109375" style="356" customWidth="1"/>
    <col min="10" max="10" width="6.5703125" style="54" customWidth="1"/>
    <col min="11" max="11" width="14.5703125" style="4" customWidth="1"/>
    <col min="12" max="12" width="9.7109375" style="25" customWidth="1"/>
    <col min="13" max="13" width="8.85546875" style="25" customWidth="1"/>
    <col min="14" max="17" width="9.7109375" style="26" customWidth="1"/>
    <col min="18" max="18" width="6.5703125" style="5" customWidth="1"/>
    <col min="19" max="19" width="23.28515625" style="5" customWidth="1"/>
    <col min="20" max="20" width="13.42578125" style="5" customWidth="1"/>
    <col min="21" max="21" width="9.7109375" style="5" customWidth="1"/>
    <col min="22" max="22" width="9.42578125" style="5" customWidth="1"/>
    <col min="23" max="23" width="12.85546875" style="5" customWidth="1"/>
    <col min="24" max="27" width="11.7109375" style="30" customWidth="1"/>
    <col min="28" max="28" width="6" style="4" customWidth="1"/>
    <col min="29" max="29" width="8.42578125" style="24" customWidth="1"/>
    <col min="30" max="30" width="27.28515625" style="27" customWidth="1"/>
    <col min="31" max="31" width="11.42578125" style="27" customWidth="1"/>
    <col min="32" max="32" width="17.42578125" style="27" customWidth="1"/>
    <col min="33" max="34" width="12.7109375" style="27" customWidth="1"/>
    <col min="35" max="35" width="17.5703125" style="27" customWidth="1"/>
    <col min="36" max="36" width="12.7109375" style="27" customWidth="1"/>
    <col min="37" max="37" width="6.5703125" style="4" customWidth="1"/>
    <col min="38" max="38" width="8.855468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81" width="5.85546875" style="29" customWidth="1"/>
    <col min="82" max="101" width="12.7109375" style="29" customWidth="1"/>
    <col min="102" max="16384" width="11.42578125" style="29"/>
  </cols>
  <sheetData>
    <row r="1" spans="1:81" ht="12.95" customHeight="1" x14ac:dyDescent="0.25">
      <c r="R1" s="26"/>
    </row>
    <row r="2" spans="1:81" s="58" customFormat="1" ht="12.95" customHeight="1" x14ac:dyDescent="0.25">
      <c r="A2" s="37"/>
      <c r="B2" s="1131"/>
      <c r="C2" s="1115" t="s">
        <v>0</v>
      </c>
      <c r="D2" s="1115"/>
      <c r="E2" s="1115"/>
      <c r="F2" s="1115"/>
      <c r="G2" s="1115"/>
      <c r="H2" s="1115"/>
      <c r="I2" s="357"/>
      <c r="J2" s="247" t="s">
        <v>1</v>
      </c>
      <c r="K2" s="247"/>
      <c r="L2" s="255" t="s">
        <v>1684</v>
      </c>
      <c r="M2" s="231"/>
      <c r="N2" s="231"/>
      <c r="O2" s="231"/>
      <c r="P2" s="231"/>
      <c r="Q2" s="232"/>
      <c r="R2" s="1114" t="s">
        <v>0</v>
      </c>
      <c r="S2" s="1116"/>
      <c r="T2" s="1195" t="s">
        <v>1</v>
      </c>
      <c r="U2" s="1196"/>
      <c r="V2" s="1197"/>
      <c r="W2" s="261" t="str">
        <f>+$L2</f>
        <v>INSTITUTO DEPARTAMENTAL DE SALUD</v>
      </c>
      <c r="X2" s="256"/>
      <c r="Y2" s="256"/>
      <c r="Z2" s="256"/>
      <c r="AA2" s="257"/>
      <c r="AB2" s="1114" t="s">
        <v>0</v>
      </c>
      <c r="AC2" s="1115"/>
      <c r="AD2" s="1115"/>
      <c r="AE2" s="1115"/>
      <c r="AF2" s="1115"/>
      <c r="AG2" s="1115"/>
      <c r="AH2" s="1115"/>
      <c r="AI2" s="1115"/>
      <c r="AJ2" s="1116"/>
      <c r="AK2" s="1112" t="s">
        <v>1</v>
      </c>
      <c r="AL2" s="1112"/>
      <c r="AM2" s="1112"/>
      <c r="AN2" s="1108" t="str">
        <f>+$L2</f>
        <v>INSTITUTO DEPARTAMENTAL DE SALUD</v>
      </c>
      <c r="AO2" s="1108"/>
      <c r="AP2" s="1108"/>
      <c r="AQ2" s="1108"/>
      <c r="AR2" s="1108"/>
      <c r="AS2" s="1108"/>
      <c r="AT2" s="1114" t="s">
        <v>0</v>
      </c>
      <c r="AU2" s="1115"/>
      <c r="AV2" s="1115"/>
      <c r="AW2" s="1115"/>
      <c r="AX2" s="1115"/>
      <c r="AY2" s="1115"/>
      <c r="AZ2" s="1115"/>
      <c r="BA2" s="1115"/>
      <c r="BB2" s="1116"/>
      <c r="BC2" s="1112" t="s">
        <v>1</v>
      </c>
      <c r="BD2" s="1112"/>
      <c r="BE2" s="1112"/>
      <c r="BF2" s="1108" t="str">
        <f>+$L2</f>
        <v>INSTITUTO DEPARTAMENTAL DE SALUD</v>
      </c>
      <c r="BG2" s="1108"/>
      <c r="BH2" s="1108"/>
      <c r="BI2" s="1108"/>
      <c r="BJ2" s="1108"/>
      <c r="BK2" s="1108"/>
      <c r="BL2" s="1114" t="s">
        <v>0</v>
      </c>
      <c r="BM2" s="1115"/>
      <c r="BN2" s="1115"/>
      <c r="BO2" s="1115"/>
      <c r="BP2" s="1115"/>
      <c r="BQ2" s="1115"/>
      <c r="BR2" s="1115"/>
      <c r="BS2" s="1115"/>
      <c r="BT2" s="1116"/>
      <c r="BU2" s="1112" t="s">
        <v>1</v>
      </c>
      <c r="BV2" s="1112"/>
      <c r="BW2" s="1112"/>
      <c r="BX2" s="1108" t="str">
        <f>+$L2</f>
        <v>INSTITUTO DEPARTAMENTAL DE SALUD</v>
      </c>
      <c r="BY2" s="1108"/>
      <c r="BZ2" s="1108"/>
      <c r="CA2" s="1108"/>
      <c r="CB2" s="1108"/>
      <c r="CC2" s="1108"/>
    </row>
    <row r="3" spans="1:81" s="58" customFormat="1" ht="12.95" customHeight="1" x14ac:dyDescent="0.25">
      <c r="A3" s="37"/>
      <c r="B3" s="1132"/>
      <c r="C3" s="1110" t="s">
        <v>1668</v>
      </c>
      <c r="D3" s="1110"/>
      <c r="E3" s="1110"/>
      <c r="F3" s="1110"/>
      <c r="G3" s="1110"/>
      <c r="H3" s="1110"/>
      <c r="I3" s="358"/>
      <c r="J3" s="247" t="s">
        <v>2</v>
      </c>
      <c r="K3" s="247"/>
      <c r="L3" s="258"/>
      <c r="M3" s="282"/>
      <c r="N3" s="282"/>
      <c r="O3" s="282"/>
      <c r="P3" s="282"/>
      <c r="Q3" s="283"/>
      <c r="R3" s="1109" t="s">
        <v>1668</v>
      </c>
      <c r="S3" s="1111"/>
      <c r="T3" s="1195" t="s">
        <v>2</v>
      </c>
      <c r="U3" s="1196"/>
      <c r="V3" s="1197"/>
      <c r="W3" s="58">
        <f>+$L3</f>
        <v>0</v>
      </c>
      <c r="X3" s="264"/>
      <c r="Y3" s="264"/>
      <c r="Z3" s="264"/>
      <c r="AA3" s="265"/>
      <c r="AB3" s="1109" t="s">
        <v>1668</v>
      </c>
      <c r="AC3" s="1110"/>
      <c r="AD3" s="1110"/>
      <c r="AE3" s="1110"/>
      <c r="AF3" s="1110"/>
      <c r="AG3" s="1110"/>
      <c r="AH3" s="1110"/>
      <c r="AI3" s="1110"/>
      <c r="AJ3" s="1111"/>
      <c r="AK3" s="1112" t="s">
        <v>2</v>
      </c>
      <c r="AL3" s="1112"/>
      <c r="AM3" s="1112"/>
      <c r="AN3" s="1113">
        <f>+$L3</f>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58" customFormat="1" ht="12.95" customHeight="1" x14ac:dyDescent="0.25">
      <c r="A4" s="37"/>
      <c r="B4" s="1132"/>
      <c r="C4" s="1143" t="s">
        <v>3860</v>
      </c>
      <c r="D4" s="1143"/>
      <c r="E4" s="1143"/>
      <c r="F4" s="1143"/>
      <c r="G4" s="1143"/>
      <c r="H4" s="1143"/>
      <c r="I4" s="358"/>
      <c r="J4" s="247" t="s">
        <v>1667</v>
      </c>
      <c r="K4" s="247"/>
      <c r="L4" s="249" t="s">
        <v>20</v>
      </c>
      <c r="M4" s="250"/>
      <c r="N4" s="250"/>
      <c r="O4" s="250"/>
      <c r="P4" s="250"/>
      <c r="Q4" s="251"/>
      <c r="R4" s="1142" t="s">
        <v>3860</v>
      </c>
      <c r="S4" s="1144"/>
      <c r="T4" s="1195" t="s">
        <v>1675</v>
      </c>
      <c r="U4" s="1196"/>
      <c r="V4" s="1197"/>
      <c r="W4" s="262" t="str">
        <f>+$L4</f>
        <v>1. Bienestar Social</v>
      </c>
      <c r="X4" s="250"/>
      <c r="Y4" s="250"/>
      <c r="Z4" s="250"/>
      <c r="AA4" s="251"/>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58" customFormat="1" ht="12.95" customHeight="1" x14ac:dyDescent="0.25">
      <c r="A5" s="37"/>
      <c r="B5" s="1133"/>
      <c r="C5" s="1146"/>
      <c r="D5" s="1146"/>
      <c r="E5" s="1146"/>
      <c r="F5" s="1146"/>
      <c r="G5" s="1146"/>
      <c r="H5" s="1146"/>
      <c r="I5" s="359"/>
      <c r="J5" s="247" t="s">
        <v>1670</v>
      </c>
      <c r="K5" s="247"/>
      <c r="L5" s="252" t="s">
        <v>3844</v>
      </c>
      <c r="M5" s="253"/>
      <c r="N5" s="253"/>
      <c r="O5" s="253"/>
      <c r="P5" s="253"/>
      <c r="Q5" s="254"/>
      <c r="R5" s="1145"/>
      <c r="S5" s="1147"/>
      <c r="T5" s="1195" t="s">
        <v>1676</v>
      </c>
      <c r="U5" s="1196"/>
      <c r="V5" s="1197"/>
      <c r="W5" s="263" t="str">
        <f>+$L5</f>
        <v>1.2 Más Oportunidades para la Salud</v>
      </c>
      <c r="X5" s="253"/>
      <c r="Y5" s="253"/>
      <c r="Z5" s="253"/>
      <c r="AA5" s="254"/>
      <c r="AB5" s="1145"/>
      <c r="AC5" s="1146"/>
      <c r="AD5" s="1146"/>
      <c r="AE5" s="1146"/>
      <c r="AF5" s="1146"/>
      <c r="AG5" s="1146"/>
      <c r="AH5" s="1146"/>
      <c r="AI5" s="1146"/>
      <c r="AJ5" s="1147"/>
      <c r="AK5" s="1112" t="s">
        <v>1670</v>
      </c>
      <c r="AL5" s="1112"/>
      <c r="AM5" s="1112"/>
      <c r="AN5" s="1149" t="str">
        <f>+$L5</f>
        <v>1.2 Más Oportunidades para la Salud</v>
      </c>
      <c r="AO5" s="1149"/>
      <c r="AP5" s="1149"/>
      <c r="AQ5" s="1149"/>
      <c r="AR5" s="1149"/>
      <c r="AS5" s="1149"/>
      <c r="AT5" s="1145"/>
      <c r="AU5" s="1146"/>
      <c r="AV5" s="1146"/>
      <c r="AW5" s="1146"/>
      <c r="AX5" s="1146"/>
      <c r="AY5" s="1146"/>
      <c r="AZ5" s="1146"/>
      <c r="BA5" s="1146"/>
      <c r="BB5" s="1147"/>
      <c r="BC5" s="1112" t="s">
        <v>1670</v>
      </c>
      <c r="BD5" s="1112"/>
      <c r="BE5" s="1112"/>
      <c r="BF5" s="1149" t="str">
        <f>+$L5</f>
        <v>1.2 Más Oportunidades para la Salud</v>
      </c>
      <c r="BG5" s="1149"/>
      <c r="BH5" s="1149"/>
      <c r="BI5" s="1149"/>
      <c r="BJ5" s="1149"/>
      <c r="BK5" s="1149"/>
      <c r="BL5" s="1145"/>
      <c r="BM5" s="1146"/>
      <c r="BN5" s="1146"/>
      <c r="BO5" s="1146"/>
      <c r="BP5" s="1146"/>
      <c r="BQ5" s="1146"/>
      <c r="BR5" s="1146"/>
      <c r="BS5" s="1146"/>
      <c r="BT5" s="1147"/>
      <c r="BU5" s="1112" t="s">
        <v>1670</v>
      </c>
      <c r="BV5" s="1112"/>
      <c r="BW5" s="1112"/>
      <c r="BX5" s="1149" t="str">
        <f>+$L5</f>
        <v>1.2 Más Oportunidades para la Salud</v>
      </c>
      <c r="BY5" s="1149"/>
      <c r="BZ5" s="1149"/>
      <c r="CA5" s="1149"/>
      <c r="CB5" s="1149"/>
      <c r="CC5" s="1149"/>
    </row>
    <row r="6" spans="1:81" ht="12.95" customHeight="1" thickBot="1" x14ac:dyDescent="0.3">
      <c r="B6" s="2"/>
      <c r="C6" s="2"/>
      <c r="D6" s="2"/>
      <c r="E6" s="2"/>
      <c r="F6" s="2"/>
      <c r="G6" s="2"/>
      <c r="H6" s="2"/>
      <c r="I6" s="360"/>
      <c r="J6" s="284"/>
      <c r="K6" s="29"/>
      <c r="L6" s="29"/>
      <c r="M6" s="29"/>
      <c r="N6" s="29"/>
      <c r="O6" s="29"/>
      <c r="P6" s="29"/>
      <c r="Q6" s="29"/>
      <c r="R6" s="29"/>
      <c r="S6" s="2"/>
      <c r="T6" s="2"/>
      <c r="U6" s="2"/>
      <c r="V6" s="2"/>
      <c r="W6" s="2"/>
      <c r="X6" s="60"/>
      <c r="Y6" s="60"/>
      <c r="Z6" s="60"/>
      <c r="AA6" s="27"/>
      <c r="AB6" s="27"/>
      <c r="AC6" s="29"/>
      <c r="AK6" s="27"/>
      <c r="AT6" s="27"/>
      <c r="BC6" s="27"/>
      <c r="BL6" s="27"/>
    </row>
    <row r="7" spans="1:81" ht="12.95" customHeight="1" thickBot="1" x14ac:dyDescent="0.3">
      <c r="A7" s="29"/>
      <c r="B7" s="1130" t="s">
        <v>3</v>
      </c>
      <c r="C7" s="1130" t="s">
        <v>1672</v>
      </c>
      <c r="D7" s="1107" t="s">
        <v>3825</v>
      </c>
      <c r="E7" s="1107" t="s">
        <v>3824</v>
      </c>
      <c r="F7" s="1099" t="s">
        <v>3826</v>
      </c>
      <c r="G7" s="1099" t="s">
        <v>3827</v>
      </c>
      <c r="H7" s="1099" t="s">
        <v>3828</v>
      </c>
      <c r="I7" s="1390" t="s">
        <v>3829</v>
      </c>
      <c r="J7" s="1134" t="s">
        <v>1673</v>
      </c>
      <c r="K7" s="1354" t="s">
        <v>1685</v>
      </c>
      <c r="L7" s="1357" t="s">
        <v>3861</v>
      </c>
      <c r="M7" s="1360" t="s">
        <v>1663</v>
      </c>
      <c r="N7" s="1363" t="s">
        <v>3862</v>
      </c>
      <c r="O7" s="1366" t="s">
        <v>3863</v>
      </c>
      <c r="P7" s="1369" t="s">
        <v>3864</v>
      </c>
      <c r="Q7" s="1372" t="s">
        <v>3865</v>
      </c>
      <c r="R7" s="1134" t="s">
        <v>1673</v>
      </c>
      <c r="S7" s="1175" t="s">
        <v>4</v>
      </c>
      <c r="T7" s="1353" t="s">
        <v>3830</v>
      </c>
      <c r="U7" s="1353" t="s">
        <v>3831</v>
      </c>
      <c r="V7" s="1353" t="s">
        <v>3832</v>
      </c>
      <c r="W7" s="1375" t="s">
        <v>5</v>
      </c>
      <c r="X7" s="1190" t="s">
        <v>6</v>
      </c>
      <c r="Y7" s="1191"/>
      <c r="Z7" s="1190" t="s">
        <v>7</v>
      </c>
      <c r="AA7" s="1191"/>
      <c r="AB7" s="1378" t="s">
        <v>1673</v>
      </c>
      <c r="AC7" s="1379" t="s">
        <v>3861</v>
      </c>
      <c r="AD7" s="1382" t="s">
        <v>3866</v>
      </c>
      <c r="AE7" s="1383"/>
      <c r="AF7" s="1383"/>
      <c r="AG7" s="1383"/>
      <c r="AH7" s="1383"/>
      <c r="AI7" s="1383"/>
      <c r="AJ7" s="1384"/>
      <c r="AK7" s="1129" t="s">
        <v>1673</v>
      </c>
      <c r="AL7" s="1385" t="s">
        <v>4432</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2.95" customHeight="1" x14ac:dyDescent="0.25">
      <c r="A8" s="29"/>
      <c r="B8" s="1130"/>
      <c r="C8" s="1130"/>
      <c r="D8" s="1107"/>
      <c r="E8" s="1107"/>
      <c r="F8" s="1100"/>
      <c r="G8" s="1100"/>
      <c r="H8" s="1100"/>
      <c r="I8" s="1391"/>
      <c r="J8" s="1134"/>
      <c r="K8" s="1355"/>
      <c r="L8" s="1358"/>
      <c r="M8" s="1361"/>
      <c r="N8" s="1364"/>
      <c r="O8" s="1367"/>
      <c r="P8" s="1370"/>
      <c r="Q8" s="1373"/>
      <c r="R8" s="1134"/>
      <c r="S8" s="1176"/>
      <c r="T8" s="1353"/>
      <c r="U8" s="1353"/>
      <c r="V8" s="1353"/>
      <c r="W8" s="1376"/>
      <c r="X8" s="285" t="s">
        <v>12</v>
      </c>
      <c r="Y8" s="285" t="s">
        <v>13</v>
      </c>
      <c r="Z8" s="285" t="s">
        <v>12</v>
      </c>
      <c r="AA8" s="285" t="s">
        <v>13</v>
      </c>
      <c r="AB8" s="1378"/>
      <c r="AC8" s="1380"/>
      <c r="AD8" s="1104" t="s">
        <v>8</v>
      </c>
      <c r="AE8" s="1106" t="s">
        <v>9</v>
      </c>
      <c r="AF8" s="1106"/>
      <c r="AG8" s="1106"/>
      <c r="AH8" s="1106"/>
      <c r="AI8" s="1126" t="s">
        <v>1664</v>
      </c>
      <c r="AJ8" s="1102" t="s">
        <v>10</v>
      </c>
      <c r="AK8" s="1130"/>
      <c r="AL8" s="1386"/>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2.95" customHeight="1" x14ac:dyDescent="0.25">
      <c r="A9" s="29"/>
      <c r="B9" s="1130"/>
      <c r="C9" s="1130"/>
      <c r="D9" s="1107"/>
      <c r="E9" s="1107"/>
      <c r="F9" s="1101"/>
      <c r="G9" s="1101"/>
      <c r="H9" s="1101"/>
      <c r="I9" s="1392"/>
      <c r="J9" s="1134"/>
      <c r="K9" s="1356"/>
      <c r="L9" s="1359"/>
      <c r="M9" s="1362"/>
      <c r="N9" s="1365"/>
      <c r="O9" s="1368"/>
      <c r="P9" s="1371"/>
      <c r="Q9" s="1374"/>
      <c r="R9" s="1134"/>
      <c r="S9" s="1177"/>
      <c r="T9" s="1353"/>
      <c r="U9" s="1353"/>
      <c r="V9" s="1353"/>
      <c r="W9" s="1377"/>
      <c r="X9" s="286" t="s">
        <v>1671</v>
      </c>
      <c r="Y9" s="286" t="s">
        <v>1671</v>
      </c>
      <c r="Z9" s="286" t="s">
        <v>1671</v>
      </c>
      <c r="AA9" s="286" t="s">
        <v>1671</v>
      </c>
      <c r="AB9" s="1378"/>
      <c r="AC9" s="1381"/>
      <c r="AD9" s="1105"/>
      <c r="AE9" s="287" t="s">
        <v>14</v>
      </c>
      <c r="AF9" s="287" t="s">
        <v>17</v>
      </c>
      <c r="AG9" s="287" t="s">
        <v>15</v>
      </c>
      <c r="AH9" s="287" t="s">
        <v>16</v>
      </c>
      <c r="AI9" s="1127"/>
      <c r="AJ9" s="1103"/>
      <c r="AK9" s="1130"/>
      <c r="AL9" s="1387"/>
      <c r="AM9" s="1151"/>
      <c r="AN9" s="287" t="s">
        <v>14</v>
      </c>
      <c r="AO9" s="287" t="s">
        <v>17</v>
      </c>
      <c r="AP9" s="287" t="s">
        <v>15</v>
      </c>
      <c r="AQ9" s="287" t="s">
        <v>16</v>
      </c>
      <c r="AR9" s="1127"/>
      <c r="AS9" s="1103"/>
      <c r="AT9" s="1130"/>
      <c r="AU9" s="1186"/>
      <c r="AV9" s="1151"/>
      <c r="AW9" s="287" t="s">
        <v>14</v>
      </c>
      <c r="AX9" s="287" t="s">
        <v>17</v>
      </c>
      <c r="AY9" s="287" t="s">
        <v>15</v>
      </c>
      <c r="AZ9" s="287" t="s">
        <v>16</v>
      </c>
      <c r="BA9" s="1127"/>
      <c r="BB9" s="1103"/>
      <c r="BC9" s="1130"/>
      <c r="BD9" s="1154"/>
      <c r="BE9" s="1151"/>
      <c r="BF9" s="287" t="s">
        <v>14</v>
      </c>
      <c r="BG9" s="287" t="s">
        <v>17</v>
      </c>
      <c r="BH9" s="287" t="s">
        <v>15</v>
      </c>
      <c r="BI9" s="287" t="s">
        <v>16</v>
      </c>
      <c r="BJ9" s="1127"/>
      <c r="BK9" s="1103"/>
      <c r="BL9" s="1130"/>
      <c r="BM9" s="1159"/>
      <c r="BN9" s="1105"/>
      <c r="BO9" s="287" t="s">
        <v>14</v>
      </c>
      <c r="BP9" s="287" t="s">
        <v>17</v>
      </c>
      <c r="BQ9" s="287" t="s">
        <v>15</v>
      </c>
      <c r="BR9" s="287" t="s">
        <v>16</v>
      </c>
      <c r="BS9" s="1127"/>
      <c r="BT9" s="1215"/>
      <c r="BU9" s="1123"/>
      <c r="BV9" s="1124"/>
      <c r="BW9" s="1124"/>
      <c r="BX9" s="1124"/>
      <c r="BY9" s="1124"/>
      <c r="BZ9" s="1124"/>
      <c r="CA9" s="1124"/>
      <c r="CB9" s="1124"/>
      <c r="CC9" s="1125"/>
    </row>
    <row r="10" spans="1:81" ht="12.95" customHeight="1" thickBot="1" x14ac:dyDescent="0.3">
      <c r="B10" s="2"/>
      <c r="R10" s="26"/>
    </row>
    <row r="11" spans="1:81" s="58" customFormat="1" ht="12.95" customHeight="1" thickTop="1" x14ac:dyDescent="0.25">
      <c r="A11" s="37"/>
      <c r="B11" s="1333" t="s">
        <v>142</v>
      </c>
      <c r="C11" s="1393" t="s">
        <v>145</v>
      </c>
      <c r="D11" s="1282">
        <v>1905</v>
      </c>
      <c r="E11" s="1285" t="s">
        <v>4433</v>
      </c>
      <c r="F11" s="1285">
        <v>1905031</v>
      </c>
      <c r="G11" s="1285" t="s">
        <v>4434</v>
      </c>
      <c r="H11" s="1285" t="s">
        <v>4435</v>
      </c>
      <c r="I11" s="1388">
        <v>2021004540215</v>
      </c>
      <c r="J11" s="1219">
        <v>84</v>
      </c>
      <c r="K11" s="1216" t="str">
        <f>+[3]Metas!K94</f>
        <v>Municipios con espacios de gestión intersectorial para la salud ambiental incluidos los Municipios PDET</v>
      </c>
      <c r="L11" s="1222">
        <v>9</v>
      </c>
      <c r="M11" s="1225">
        <f>SUM(N11:Q11)/4</f>
        <v>9</v>
      </c>
      <c r="N11" s="1228">
        <v>9</v>
      </c>
      <c r="O11" s="1231">
        <v>9</v>
      </c>
      <c r="P11" s="1234">
        <v>9</v>
      </c>
      <c r="Q11" s="1237">
        <v>9</v>
      </c>
      <c r="R11" s="1219">
        <f>+$J11</f>
        <v>84</v>
      </c>
      <c r="S11" s="361" t="s">
        <v>4436</v>
      </c>
      <c r="T11" s="362" t="s">
        <v>3834</v>
      </c>
      <c r="U11" s="240" t="s">
        <v>3839</v>
      </c>
      <c r="V11" s="240" t="s">
        <v>3842</v>
      </c>
      <c r="W11" s="361" t="s">
        <v>4437</v>
      </c>
      <c r="X11" s="320">
        <v>44566</v>
      </c>
      <c r="Y11" s="320">
        <v>44591</v>
      </c>
      <c r="Z11" s="320">
        <v>44594</v>
      </c>
      <c r="AA11" s="320">
        <v>44925</v>
      </c>
      <c r="AB11" s="1219">
        <f>+$J11</f>
        <v>84</v>
      </c>
      <c r="AC11" s="1240">
        <f>+L11</f>
        <v>9</v>
      </c>
      <c r="AD11" s="363">
        <f>+AM11+AV11+BE11+BN11</f>
        <v>5038957.4970000098</v>
      </c>
      <c r="AE11" s="308">
        <f t="shared" ref="AE11:AE36" si="0">+AN11+AW11+BF11+BO11</f>
        <v>0</v>
      </c>
      <c r="AF11" s="363">
        <f>+AO11+AX11+BG11+BP11</f>
        <v>5038957.4970000098</v>
      </c>
      <c r="AG11" s="363">
        <f t="shared" ref="AG11:AJ26" si="1">+AP11+AY11+BH11+BQ11</f>
        <v>0</v>
      </c>
      <c r="AH11" s="363">
        <f t="shared" si="1"/>
        <v>0</v>
      </c>
      <c r="AI11" s="363">
        <f t="shared" si="1"/>
        <v>0</v>
      </c>
      <c r="AJ11" s="363">
        <f t="shared" si="1"/>
        <v>0</v>
      </c>
      <c r="AK11" s="1219">
        <f>+$J11</f>
        <v>84</v>
      </c>
      <c r="AL11" s="1310">
        <f>+N11</f>
        <v>9</v>
      </c>
      <c r="AM11" s="363">
        <f>SUM(AN11:AS11)</f>
        <v>1259739.3742500024</v>
      </c>
      <c r="AN11" s="38"/>
      <c r="AO11" s="38">
        <v>1259739.3742500024</v>
      </c>
      <c r="AP11" s="38">
        <v>0</v>
      </c>
      <c r="AQ11" s="38">
        <v>0</v>
      </c>
      <c r="AR11" s="38">
        <v>0</v>
      </c>
      <c r="AS11" s="38"/>
      <c r="AT11" s="1219">
        <f>+$J11</f>
        <v>84</v>
      </c>
      <c r="AU11" s="1311">
        <f>+O11</f>
        <v>9</v>
      </c>
      <c r="AV11" s="363">
        <f>SUM(AW11:BB11)</f>
        <v>1259739.3742500024</v>
      </c>
      <c r="AW11" s="38"/>
      <c r="AX11" s="38">
        <v>1259739.3742500024</v>
      </c>
      <c r="AY11" s="38">
        <v>0</v>
      </c>
      <c r="AZ11" s="38">
        <v>0</v>
      </c>
      <c r="BA11" s="38">
        <v>0</v>
      </c>
      <c r="BB11" s="38"/>
      <c r="BC11" s="1219">
        <f>+$J11</f>
        <v>84</v>
      </c>
      <c r="BD11" s="1312">
        <f>+P11</f>
        <v>9</v>
      </c>
      <c r="BE11" s="363">
        <f>SUM(BF11:BK11)</f>
        <v>1259739.3742500024</v>
      </c>
      <c r="BF11" s="38"/>
      <c r="BG11" s="38">
        <v>1259739.3742500024</v>
      </c>
      <c r="BH11" s="38">
        <v>0</v>
      </c>
      <c r="BI11" s="38">
        <v>0</v>
      </c>
      <c r="BJ11" s="38">
        <v>0</v>
      </c>
      <c r="BK11" s="38"/>
      <c r="BL11" s="1219">
        <f>+$J11</f>
        <v>84</v>
      </c>
      <c r="BM11" s="1313">
        <f>+Q11</f>
        <v>9</v>
      </c>
      <c r="BN11" s="363">
        <f>SUM(BO11:BT11)</f>
        <v>1259739.3742500024</v>
      </c>
      <c r="BO11" s="38"/>
      <c r="BP11" s="38">
        <v>1259739.3742500024</v>
      </c>
      <c r="BQ11" s="38">
        <v>0</v>
      </c>
      <c r="BR11" s="38">
        <v>0</v>
      </c>
      <c r="BS11" s="38">
        <v>0</v>
      </c>
      <c r="BT11" s="38"/>
      <c r="BU11" s="1204"/>
      <c r="BV11" s="1205"/>
      <c r="BW11" s="1205"/>
      <c r="BX11" s="1205"/>
      <c r="BY11" s="1205"/>
      <c r="BZ11" s="1205"/>
      <c r="CA11" s="1205"/>
      <c r="CB11" s="1205"/>
      <c r="CC11" s="1206"/>
    </row>
    <row r="12" spans="1:81" s="58" customFormat="1" ht="12.95" customHeight="1" x14ac:dyDescent="0.25">
      <c r="A12" s="37"/>
      <c r="B12" s="1334"/>
      <c r="C12" s="1394"/>
      <c r="D12" s="1283"/>
      <c r="E12" s="1286"/>
      <c r="F12" s="1286"/>
      <c r="G12" s="1286"/>
      <c r="H12" s="1286"/>
      <c r="I12" s="1389"/>
      <c r="J12" s="1220"/>
      <c r="K12" s="1217"/>
      <c r="L12" s="1223"/>
      <c r="M12" s="1226"/>
      <c r="N12" s="1229"/>
      <c r="O12" s="1232"/>
      <c r="P12" s="1235"/>
      <c r="Q12" s="1238"/>
      <c r="R12" s="1220"/>
      <c r="S12" s="364" t="s">
        <v>4438</v>
      </c>
      <c r="T12" s="365" t="s">
        <v>3834</v>
      </c>
      <c r="U12" s="288" t="s">
        <v>3839</v>
      </c>
      <c r="V12" s="288" t="s">
        <v>3842</v>
      </c>
      <c r="W12" s="364" t="s">
        <v>4439</v>
      </c>
      <c r="X12" s="34">
        <v>44566</v>
      </c>
      <c r="Y12" s="34">
        <v>44591</v>
      </c>
      <c r="Z12" s="34">
        <v>44594</v>
      </c>
      <c r="AA12" s="34">
        <v>44925</v>
      </c>
      <c r="AB12" s="1220"/>
      <c r="AC12" s="1241"/>
      <c r="AD12" s="303">
        <f t="shared" ref="AD12:AD17" si="2">+AM12+AV12+BE12+BN12</f>
        <v>11757567.493000014</v>
      </c>
      <c r="AE12" s="301"/>
      <c r="AF12" s="303">
        <f t="shared" ref="AF12:AJ27" si="3">+AO12+AX12+BG12+BP12</f>
        <v>11757567.493000014</v>
      </c>
      <c r="AG12" s="303">
        <f t="shared" si="1"/>
        <v>0</v>
      </c>
      <c r="AH12" s="303">
        <f t="shared" si="1"/>
        <v>0</v>
      </c>
      <c r="AI12" s="303">
        <f t="shared" si="1"/>
        <v>0</v>
      </c>
      <c r="AJ12" s="303">
        <f t="shared" si="1"/>
        <v>0</v>
      </c>
      <c r="AK12" s="1220"/>
      <c r="AL12" s="1302"/>
      <c r="AM12" s="303">
        <f t="shared" ref="AM12:AM17" si="4">SUM(AN12:AS12)</f>
        <v>2939391.8732500034</v>
      </c>
      <c r="AN12" s="302"/>
      <c r="AO12" s="302">
        <v>2939391.8732500034</v>
      </c>
      <c r="AP12" s="302">
        <v>0</v>
      </c>
      <c r="AQ12" s="302">
        <v>0</v>
      </c>
      <c r="AR12" s="302">
        <v>0</v>
      </c>
      <c r="AS12" s="302"/>
      <c r="AT12" s="1220"/>
      <c r="AU12" s="1304"/>
      <c r="AV12" s="303">
        <f t="shared" ref="AV12:AV17" si="5">SUM(AW12:BB12)</f>
        <v>2939391.8732500034</v>
      </c>
      <c r="AW12" s="302"/>
      <c r="AX12" s="302">
        <v>2939391.8732500034</v>
      </c>
      <c r="AY12" s="302">
        <v>0</v>
      </c>
      <c r="AZ12" s="302">
        <v>0</v>
      </c>
      <c r="BA12" s="302">
        <v>0</v>
      </c>
      <c r="BB12" s="302"/>
      <c r="BC12" s="1220"/>
      <c r="BD12" s="1306"/>
      <c r="BE12" s="303">
        <f t="shared" ref="BE12:BE17" si="6">SUM(BF12:BK12)</f>
        <v>2939391.8732500034</v>
      </c>
      <c r="BF12" s="302"/>
      <c r="BG12" s="302">
        <v>2939391.8732500034</v>
      </c>
      <c r="BH12" s="302">
        <v>0</v>
      </c>
      <c r="BI12" s="302">
        <v>0</v>
      </c>
      <c r="BJ12" s="302">
        <v>0</v>
      </c>
      <c r="BK12" s="302"/>
      <c r="BL12" s="1220"/>
      <c r="BM12" s="1308"/>
      <c r="BN12" s="303">
        <f t="shared" ref="BN12:BN17" si="7">SUM(BO12:BT12)</f>
        <v>2939391.8732500034</v>
      </c>
      <c r="BO12" s="302"/>
      <c r="BP12" s="302">
        <v>2939391.8732500034</v>
      </c>
      <c r="BQ12" s="302">
        <v>0</v>
      </c>
      <c r="BR12" s="302">
        <v>0</v>
      </c>
      <c r="BS12" s="302">
        <v>0</v>
      </c>
      <c r="BT12" s="302"/>
      <c r="BU12" s="313"/>
      <c r="BV12" s="314"/>
      <c r="BW12" s="314"/>
      <c r="BX12" s="314"/>
      <c r="BY12" s="314"/>
      <c r="BZ12" s="314"/>
      <c r="CA12" s="314"/>
      <c r="CB12" s="314"/>
      <c r="CC12" s="315"/>
    </row>
    <row r="13" spans="1:81" s="58" customFormat="1" ht="12.95" customHeight="1" x14ac:dyDescent="0.25">
      <c r="A13" s="37"/>
      <c r="B13" s="1334"/>
      <c r="C13" s="1394"/>
      <c r="D13" s="1283"/>
      <c r="E13" s="1286"/>
      <c r="F13" s="1286"/>
      <c r="G13" s="1286"/>
      <c r="H13" s="1286"/>
      <c r="I13" s="1389"/>
      <c r="J13" s="1220"/>
      <c r="K13" s="1217"/>
      <c r="L13" s="1223"/>
      <c r="M13" s="1226"/>
      <c r="N13" s="1229"/>
      <c r="O13" s="1232"/>
      <c r="P13" s="1235"/>
      <c r="Q13" s="1238"/>
      <c r="R13" s="1220"/>
      <c r="S13" s="364" t="s">
        <v>4440</v>
      </c>
      <c r="T13" s="365" t="s">
        <v>3834</v>
      </c>
      <c r="U13" s="288" t="s">
        <v>3839</v>
      </c>
      <c r="V13" s="288" t="s">
        <v>3842</v>
      </c>
      <c r="W13" s="299"/>
      <c r="X13" s="34">
        <v>44566</v>
      </c>
      <c r="Y13" s="34">
        <v>44591</v>
      </c>
      <c r="Z13" s="34">
        <v>44594</v>
      </c>
      <c r="AA13" s="34">
        <v>44925</v>
      </c>
      <c r="AB13" s="1220"/>
      <c r="AC13" s="1241"/>
      <c r="AD13" s="303">
        <f t="shared" si="2"/>
        <v>165000000</v>
      </c>
      <c r="AE13" s="301"/>
      <c r="AF13" s="303">
        <f t="shared" si="3"/>
        <v>165000000</v>
      </c>
      <c r="AG13" s="303">
        <f t="shared" si="1"/>
        <v>0</v>
      </c>
      <c r="AH13" s="303">
        <f t="shared" si="1"/>
        <v>0</v>
      </c>
      <c r="AI13" s="303">
        <f t="shared" si="1"/>
        <v>0</v>
      </c>
      <c r="AJ13" s="303">
        <f t="shared" si="1"/>
        <v>0</v>
      </c>
      <c r="AK13" s="1220"/>
      <c r="AL13" s="1302"/>
      <c r="AM13" s="303">
        <f t="shared" si="4"/>
        <v>41250000</v>
      </c>
      <c r="AN13" s="302"/>
      <c r="AO13" s="302">
        <v>41250000</v>
      </c>
      <c r="AP13" s="302">
        <v>0</v>
      </c>
      <c r="AQ13" s="302">
        <v>0</v>
      </c>
      <c r="AR13" s="302">
        <v>0</v>
      </c>
      <c r="AS13" s="302"/>
      <c r="AT13" s="1220"/>
      <c r="AU13" s="1304"/>
      <c r="AV13" s="303">
        <f t="shared" si="5"/>
        <v>41250000</v>
      </c>
      <c r="AW13" s="302"/>
      <c r="AX13" s="302">
        <v>41250000</v>
      </c>
      <c r="AY13" s="302">
        <v>0</v>
      </c>
      <c r="AZ13" s="302">
        <v>0</v>
      </c>
      <c r="BA13" s="302">
        <v>0</v>
      </c>
      <c r="BB13" s="302"/>
      <c r="BC13" s="1220"/>
      <c r="BD13" s="1306"/>
      <c r="BE13" s="303">
        <f t="shared" si="6"/>
        <v>41250000</v>
      </c>
      <c r="BF13" s="302"/>
      <c r="BG13" s="302">
        <v>41250000</v>
      </c>
      <c r="BH13" s="302">
        <v>0</v>
      </c>
      <c r="BI13" s="302">
        <v>0</v>
      </c>
      <c r="BJ13" s="302">
        <v>0</v>
      </c>
      <c r="BK13" s="302"/>
      <c r="BL13" s="1220"/>
      <c r="BM13" s="1308"/>
      <c r="BN13" s="303">
        <f t="shared" si="7"/>
        <v>41250000</v>
      </c>
      <c r="BO13" s="302"/>
      <c r="BP13" s="302">
        <v>41250000</v>
      </c>
      <c r="BQ13" s="302">
        <v>0</v>
      </c>
      <c r="BR13" s="302">
        <v>0</v>
      </c>
      <c r="BS13" s="302">
        <v>0</v>
      </c>
      <c r="BT13" s="302"/>
      <c r="BU13" s="313"/>
      <c r="BV13" s="314"/>
      <c r="BW13" s="314"/>
      <c r="BX13" s="314"/>
      <c r="BY13" s="314"/>
      <c r="BZ13" s="314"/>
      <c r="CA13" s="314"/>
      <c r="CB13" s="314"/>
      <c r="CC13" s="315"/>
    </row>
    <row r="14" spans="1:81" s="58" customFormat="1" ht="12.95" customHeight="1" x14ac:dyDescent="0.25">
      <c r="A14" s="37"/>
      <c r="B14" s="1334"/>
      <c r="C14" s="1394"/>
      <c r="D14" s="1283"/>
      <c r="E14" s="1286"/>
      <c r="F14" s="1286"/>
      <c r="G14" s="1286"/>
      <c r="H14" s="1286"/>
      <c r="I14" s="1389"/>
      <c r="J14" s="1220"/>
      <c r="K14" s="1217"/>
      <c r="L14" s="1223"/>
      <c r="M14" s="1226"/>
      <c r="N14" s="1229"/>
      <c r="O14" s="1232"/>
      <c r="P14" s="1235"/>
      <c r="Q14" s="1238"/>
      <c r="R14" s="1220"/>
      <c r="S14" s="364" t="s">
        <v>4441</v>
      </c>
      <c r="T14" s="365" t="s">
        <v>3834</v>
      </c>
      <c r="U14" s="288" t="s">
        <v>3839</v>
      </c>
      <c r="V14" s="288" t="s">
        <v>3842</v>
      </c>
      <c r="W14" s="299"/>
      <c r="X14" s="34">
        <v>44566</v>
      </c>
      <c r="Y14" s="34">
        <v>44591</v>
      </c>
      <c r="Z14" s="34">
        <v>44594</v>
      </c>
      <c r="AA14" s="34">
        <v>44925</v>
      </c>
      <c r="AB14" s="1220"/>
      <c r="AC14" s="1241"/>
      <c r="AD14" s="303">
        <f t="shared" si="2"/>
        <v>165000000</v>
      </c>
      <c r="AE14" s="301"/>
      <c r="AF14" s="303">
        <f t="shared" si="3"/>
        <v>165000000</v>
      </c>
      <c r="AG14" s="303">
        <f t="shared" si="1"/>
        <v>0</v>
      </c>
      <c r="AH14" s="303">
        <f t="shared" si="1"/>
        <v>0</v>
      </c>
      <c r="AI14" s="303">
        <f t="shared" si="1"/>
        <v>0</v>
      </c>
      <c r="AJ14" s="303">
        <f t="shared" si="1"/>
        <v>0</v>
      </c>
      <c r="AK14" s="1220"/>
      <c r="AL14" s="1302"/>
      <c r="AM14" s="303">
        <f t="shared" si="4"/>
        <v>41250000</v>
      </c>
      <c r="AN14" s="302"/>
      <c r="AO14" s="302">
        <v>41250000</v>
      </c>
      <c r="AP14" s="302">
        <v>0</v>
      </c>
      <c r="AQ14" s="302">
        <v>0</v>
      </c>
      <c r="AR14" s="302">
        <v>0</v>
      </c>
      <c r="AS14" s="302"/>
      <c r="AT14" s="1220"/>
      <c r="AU14" s="1304"/>
      <c r="AV14" s="303">
        <f t="shared" si="5"/>
        <v>41250000</v>
      </c>
      <c r="AW14" s="302"/>
      <c r="AX14" s="302">
        <v>41250000</v>
      </c>
      <c r="AY14" s="302">
        <v>0</v>
      </c>
      <c r="AZ14" s="302">
        <v>0</v>
      </c>
      <c r="BA14" s="302">
        <v>0</v>
      </c>
      <c r="BB14" s="302"/>
      <c r="BC14" s="1220"/>
      <c r="BD14" s="1306"/>
      <c r="BE14" s="303">
        <f t="shared" si="6"/>
        <v>41250000</v>
      </c>
      <c r="BF14" s="302"/>
      <c r="BG14" s="302">
        <v>41250000</v>
      </c>
      <c r="BH14" s="302">
        <v>0</v>
      </c>
      <c r="BI14" s="302">
        <v>0</v>
      </c>
      <c r="BJ14" s="302">
        <v>0</v>
      </c>
      <c r="BK14" s="302"/>
      <c r="BL14" s="1220"/>
      <c r="BM14" s="1308"/>
      <c r="BN14" s="303">
        <f t="shared" si="7"/>
        <v>41250000</v>
      </c>
      <c r="BO14" s="302"/>
      <c r="BP14" s="302">
        <v>41250000</v>
      </c>
      <c r="BQ14" s="302">
        <v>0</v>
      </c>
      <c r="BR14" s="302">
        <v>0</v>
      </c>
      <c r="BS14" s="302">
        <v>0</v>
      </c>
      <c r="BT14" s="302"/>
      <c r="BU14" s="313"/>
      <c r="BV14" s="314"/>
      <c r="BW14" s="314"/>
      <c r="BX14" s="314"/>
      <c r="BY14" s="314"/>
      <c r="BZ14" s="314"/>
      <c r="CA14" s="314"/>
      <c r="CB14" s="314"/>
      <c r="CC14" s="315"/>
    </row>
    <row r="15" spans="1:81" s="58" customFormat="1" ht="12.95" customHeight="1" x14ac:dyDescent="0.25">
      <c r="A15" s="37"/>
      <c r="B15" s="1334"/>
      <c r="C15" s="1394"/>
      <c r="D15" s="1283"/>
      <c r="E15" s="1286"/>
      <c r="F15" s="1286"/>
      <c r="G15" s="1286"/>
      <c r="H15" s="1286"/>
      <c r="I15" s="1389"/>
      <c r="J15" s="1220"/>
      <c r="K15" s="1217"/>
      <c r="L15" s="1223"/>
      <c r="M15" s="1226"/>
      <c r="N15" s="1229"/>
      <c r="O15" s="1232"/>
      <c r="P15" s="1235"/>
      <c r="Q15" s="1238"/>
      <c r="R15" s="1220"/>
      <c r="S15" s="364" t="s">
        <v>4442</v>
      </c>
      <c r="T15" s="365" t="s">
        <v>3834</v>
      </c>
      <c r="U15" s="288" t="s">
        <v>3839</v>
      </c>
      <c r="V15" s="288" t="s">
        <v>3842</v>
      </c>
      <c r="W15" s="299"/>
      <c r="X15" s="34">
        <v>44566</v>
      </c>
      <c r="Y15" s="34">
        <v>44591</v>
      </c>
      <c r="Z15" s="34">
        <v>44594</v>
      </c>
      <c r="AA15" s="34">
        <v>44925</v>
      </c>
      <c r="AB15" s="1220"/>
      <c r="AC15" s="1241"/>
      <c r="AD15" s="303">
        <f t="shared" si="2"/>
        <v>105982624.95000011</v>
      </c>
      <c r="AE15" s="301"/>
      <c r="AF15" s="303">
        <f t="shared" si="3"/>
        <v>105982624.95000011</v>
      </c>
      <c r="AG15" s="303">
        <f t="shared" si="1"/>
        <v>0</v>
      </c>
      <c r="AH15" s="303">
        <f t="shared" si="1"/>
        <v>0</v>
      </c>
      <c r="AI15" s="303">
        <f t="shared" si="1"/>
        <v>0</v>
      </c>
      <c r="AJ15" s="303">
        <f t="shared" si="1"/>
        <v>0</v>
      </c>
      <c r="AK15" s="1220"/>
      <c r="AL15" s="1302"/>
      <c r="AM15" s="303">
        <f t="shared" si="4"/>
        <v>26495656.237500027</v>
      </c>
      <c r="AN15" s="302"/>
      <c r="AO15" s="302">
        <v>26495656.237500027</v>
      </c>
      <c r="AP15" s="302">
        <v>0</v>
      </c>
      <c r="AQ15" s="302">
        <v>0</v>
      </c>
      <c r="AR15" s="302">
        <v>0</v>
      </c>
      <c r="AS15" s="302"/>
      <c r="AT15" s="1220"/>
      <c r="AU15" s="1304"/>
      <c r="AV15" s="303">
        <f t="shared" si="5"/>
        <v>26495656.237500027</v>
      </c>
      <c r="AW15" s="302"/>
      <c r="AX15" s="302">
        <v>26495656.237500027</v>
      </c>
      <c r="AY15" s="302">
        <v>0</v>
      </c>
      <c r="AZ15" s="302">
        <v>0</v>
      </c>
      <c r="BA15" s="302">
        <v>0</v>
      </c>
      <c r="BB15" s="302"/>
      <c r="BC15" s="1220"/>
      <c r="BD15" s="1306"/>
      <c r="BE15" s="303">
        <f t="shared" si="6"/>
        <v>26495656.237500027</v>
      </c>
      <c r="BF15" s="302"/>
      <c r="BG15" s="302">
        <v>26495656.237500027</v>
      </c>
      <c r="BH15" s="302">
        <v>0</v>
      </c>
      <c r="BI15" s="302">
        <v>0</v>
      </c>
      <c r="BJ15" s="302">
        <v>0</v>
      </c>
      <c r="BK15" s="302"/>
      <c r="BL15" s="1220"/>
      <c r="BM15" s="1308"/>
      <c r="BN15" s="303">
        <f t="shared" si="7"/>
        <v>26495656.237500027</v>
      </c>
      <c r="BO15" s="302"/>
      <c r="BP15" s="302">
        <v>26495656.237500027</v>
      </c>
      <c r="BQ15" s="302">
        <v>0</v>
      </c>
      <c r="BR15" s="302">
        <v>0</v>
      </c>
      <c r="BS15" s="302">
        <v>0</v>
      </c>
      <c r="BT15" s="302"/>
      <c r="BU15" s="313"/>
      <c r="BV15" s="314"/>
      <c r="BW15" s="314"/>
      <c r="BX15" s="314"/>
      <c r="BY15" s="314"/>
      <c r="BZ15" s="314"/>
      <c r="CA15" s="314"/>
      <c r="CB15" s="314"/>
      <c r="CC15" s="315"/>
    </row>
    <row r="16" spans="1:81" s="58" customFormat="1" ht="12.95" customHeight="1" x14ac:dyDescent="0.25">
      <c r="A16" s="37"/>
      <c r="B16" s="1334"/>
      <c r="C16" s="1394"/>
      <c r="D16" s="1283"/>
      <c r="E16" s="1286"/>
      <c r="F16" s="1286"/>
      <c r="G16" s="1286"/>
      <c r="H16" s="1286"/>
      <c r="I16" s="1389"/>
      <c r="J16" s="1220"/>
      <c r="K16" s="1217"/>
      <c r="L16" s="1223"/>
      <c r="M16" s="1226"/>
      <c r="N16" s="1229"/>
      <c r="O16" s="1232"/>
      <c r="P16" s="1235"/>
      <c r="Q16" s="1238"/>
      <c r="R16" s="1220"/>
      <c r="S16" s="364" t="s">
        <v>4443</v>
      </c>
      <c r="T16" s="365" t="s">
        <v>3834</v>
      </c>
      <c r="U16" s="288" t="s">
        <v>3839</v>
      </c>
      <c r="V16" s="288" t="s">
        <v>3842</v>
      </c>
      <c r="W16" s="299"/>
      <c r="X16" s="34">
        <v>44566</v>
      </c>
      <c r="Y16" s="34">
        <v>44591</v>
      </c>
      <c r="Z16" s="34">
        <v>44594</v>
      </c>
      <c r="AA16" s="34">
        <v>44925</v>
      </c>
      <c r="AB16" s="1220"/>
      <c r="AC16" s="1241"/>
      <c r="AD16" s="303">
        <f t="shared" si="2"/>
        <v>35194787.485000029</v>
      </c>
      <c r="AE16" s="301"/>
      <c r="AF16" s="303">
        <f t="shared" si="3"/>
        <v>35194787.485000029</v>
      </c>
      <c r="AG16" s="303">
        <f t="shared" si="1"/>
        <v>0</v>
      </c>
      <c r="AH16" s="303">
        <f t="shared" si="1"/>
        <v>0</v>
      </c>
      <c r="AI16" s="303">
        <f t="shared" si="1"/>
        <v>0</v>
      </c>
      <c r="AJ16" s="303">
        <f t="shared" si="1"/>
        <v>0</v>
      </c>
      <c r="AK16" s="1220"/>
      <c r="AL16" s="1302"/>
      <c r="AM16" s="303">
        <f t="shared" si="4"/>
        <v>8798696.8712500073</v>
      </c>
      <c r="AN16" s="302"/>
      <c r="AO16" s="302">
        <v>8798696.8712500073</v>
      </c>
      <c r="AP16" s="302">
        <v>0</v>
      </c>
      <c r="AQ16" s="302">
        <v>0</v>
      </c>
      <c r="AR16" s="302">
        <v>0</v>
      </c>
      <c r="AS16" s="302"/>
      <c r="AT16" s="1220"/>
      <c r="AU16" s="1304"/>
      <c r="AV16" s="303">
        <f t="shared" si="5"/>
        <v>8798696.8712500073</v>
      </c>
      <c r="AW16" s="302"/>
      <c r="AX16" s="302">
        <v>8798696.8712500073</v>
      </c>
      <c r="AY16" s="302">
        <v>0</v>
      </c>
      <c r="AZ16" s="302">
        <v>0</v>
      </c>
      <c r="BA16" s="302">
        <v>0</v>
      </c>
      <c r="BB16" s="302"/>
      <c r="BC16" s="1220"/>
      <c r="BD16" s="1306"/>
      <c r="BE16" s="303">
        <f t="shared" si="6"/>
        <v>8798696.8712500073</v>
      </c>
      <c r="BF16" s="302"/>
      <c r="BG16" s="302">
        <v>8798696.8712500073</v>
      </c>
      <c r="BH16" s="302">
        <v>0</v>
      </c>
      <c r="BI16" s="302">
        <v>0</v>
      </c>
      <c r="BJ16" s="302">
        <v>0</v>
      </c>
      <c r="BK16" s="302"/>
      <c r="BL16" s="1220"/>
      <c r="BM16" s="1308"/>
      <c r="BN16" s="303">
        <f t="shared" si="7"/>
        <v>8798696.8712500073</v>
      </c>
      <c r="BO16" s="302"/>
      <c r="BP16" s="302">
        <v>8798696.8712500073</v>
      </c>
      <c r="BQ16" s="302">
        <v>0</v>
      </c>
      <c r="BR16" s="302">
        <v>0</v>
      </c>
      <c r="BS16" s="302">
        <v>0</v>
      </c>
      <c r="BT16" s="302"/>
      <c r="BU16" s="313"/>
      <c r="BV16" s="314"/>
      <c r="BW16" s="314"/>
      <c r="BX16" s="314"/>
      <c r="BY16" s="314"/>
      <c r="BZ16" s="314"/>
      <c r="CA16" s="314"/>
      <c r="CB16" s="314"/>
      <c r="CC16" s="315"/>
    </row>
    <row r="17" spans="1:81" s="58" customFormat="1" ht="12.95" customHeight="1" thickBot="1" x14ac:dyDescent="0.3">
      <c r="A17" s="37"/>
      <c r="B17" s="1334"/>
      <c r="C17" s="1394"/>
      <c r="D17" s="1283"/>
      <c r="E17" s="1286"/>
      <c r="F17" s="1286"/>
      <c r="G17" s="1286"/>
      <c r="H17" s="1286"/>
      <c r="I17" s="1389"/>
      <c r="J17" s="1220"/>
      <c r="K17" s="1217"/>
      <c r="L17" s="1223"/>
      <c r="M17" s="1226"/>
      <c r="N17" s="1229"/>
      <c r="O17" s="1232"/>
      <c r="P17" s="1235"/>
      <c r="Q17" s="1238"/>
      <c r="R17" s="1220"/>
      <c r="S17" s="364" t="s">
        <v>4444</v>
      </c>
      <c r="T17" s="365" t="s">
        <v>3834</v>
      </c>
      <c r="U17" s="288" t="s">
        <v>3839</v>
      </c>
      <c r="V17" s="288" t="s">
        <v>3842</v>
      </c>
      <c r="W17" s="299"/>
      <c r="X17" s="34">
        <v>44566</v>
      </c>
      <c r="Y17" s="34">
        <v>44591</v>
      </c>
      <c r="Z17" s="34">
        <v>44594</v>
      </c>
      <c r="AA17" s="34">
        <v>44925</v>
      </c>
      <c r="AB17" s="1220"/>
      <c r="AC17" s="1241"/>
      <c r="AD17" s="301">
        <f t="shared" si="2"/>
        <v>35194787.485000029</v>
      </c>
      <c r="AE17" s="301"/>
      <c r="AF17" s="366">
        <f>+AO17+AX17+BG17+BP17</f>
        <v>35194787.485000029</v>
      </c>
      <c r="AG17" s="366">
        <f t="shared" si="1"/>
        <v>0</v>
      </c>
      <c r="AH17" s="366">
        <f t="shared" si="1"/>
        <v>0</v>
      </c>
      <c r="AI17" s="366">
        <f t="shared" si="1"/>
        <v>0</v>
      </c>
      <c r="AJ17" s="366">
        <f t="shared" si="1"/>
        <v>0</v>
      </c>
      <c r="AK17" s="1220"/>
      <c r="AL17" s="1302"/>
      <c r="AM17" s="301">
        <f t="shared" si="4"/>
        <v>8798696.8712500073</v>
      </c>
      <c r="AN17" s="302"/>
      <c r="AO17" s="302">
        <v>8798696.8712500073</v>
      </c>
      <c r="AP17" s="302">
        <v>0</v>
      </c>
      <c r="AQ17" s="302">
        <v>0</v>
      </c>
      <c r="AR17" s="302">
        <v>0</v>
      </c>
      <c r="AS17" s="302"/>
      <c r="AT17" s="1220"/>
      <c r="AU17" s="1304"/>
      <c r="AV17" s="301">
        <f t="shared" si="5"/>
        <v>8798696.8712500073</v>
      </c>
      <c r="AW17" s="302"/>
      <c r="AX17" s="302">
        <v>8798696.8712500073</v>
      </c>
      <c r="AY17" s="302">
        <v>0</v>
      </c>
      <c r="AZ17" s="302">
        <v>0</v>
      </c>
      <c r="BA17" s="302">
        <v>0</v>
      </c>
      <c r="BB17" s="302"/>
      <c r="BC17" s="1220"/>
      <c r="BD17" s="1306"/>
      <c r="BE17" s="301">
        <f t="shared" si="6"/>
        <v>8798696.8712500073</v>
      </c>
      <c r="BF17" s="302"/>
      <c r="BG17" s="302">
        <v>8798696.8712500073</v>
      </c>
      <c r="BH17" s="302">
        <v>0</v>
      </c>
      <c r="BI17" s="302">
        <v>0</v>
      </c>
      <c r="BJ17" s="302">
        <v>0</v>
      </c>
      <c r="BK17" s="302"/>
      <c r="BL17" s="1220"/>
      <c r="BM17" s="1308"/>
      <c r="BN17" s="301">
        <f t="shared" si="7"/>
        <v>8798696.8712500073</v>
      </c>
      <c r="BO17" s="302"/>
      <c r="BP17" s="302">
        <v>8798696.8712500073</v>
      </c>
      <c r="BQ17" s="302">
        <v>0</v>
      </c>
      <c r="BR17" s="302">
        <v>0</v>
      </c>
      <c r="BS17" s="302">
        <v>0</v>
      </c>
      <c r="BT17" s="302"/>
      <c r="BU17" s="313"/>
      <c r="BV17" s="314"/>
      <c r="BW17" s="314"/>
      <c r="BX17" s="314"/>
      <c r="BY17" s="314"/>
      <c r="BZ17" s="314"/>
      <c r="CA17" s="314"/>
      <c r="CB17" s="314"/>
      <c r="CC17" s="315"/>
    </row>
    <row r="18" spans="1:81" s="58" customFormat="1" ht="12.95" customHeight="1" thickTop="1" x14ac:dyDescent="0.25">
      <c r="A18" s="37"/>
      <c r="B18" s="1334"/>
      <c r="C18" s="1394"/>
      <c r="D18" s="1282">
        <v>19030</v>
      </c>
      <c r="E18" s="1285" t="s">
        <v>4445</v>
      </c>
      <c r="F18" s="1285">
        <v>1903035</v>
      </c>
      <c r="G18" s="1285" t="s">
        <v>4446</v>
      </c>
      <c r="H18" s="1285" t="s">
        <v>4447</v>
      </c>
      <c r="I18" s="1388">
        <v>2021004540150</v>
      </c>
      <c r="J18" s="1219">
        <v>85</v>
      </c>
      <c r="K18" s="1216" t="str">
        <f>+[3]Metas!K95</f>
        <v>Municipios con vigilancia de la calidad del agua para consumo humano</v>
      </c>
      <c r="L18" s="1395">
        <v>39</v>
      </c>
      <c r="M18" s="1225">
        <f>SUM(N18:Q18)/4</f>
        <v>39</v>
      </c>
      <c r="N18" s="1228">
        <v>39</v>
      </c>
      <c r="O18" s="1231">
        <v>39</v>
      </c>
      <c r="P18" s="1234">
        <v>39</v>
      </c>
      <c r="Q18" s="1237">
        <v>39</v>
      </c>
      <c r="R18" s="1219">
        <f>+$J18</f>
        <v>85</v>
      </c>
      <c r="S18" s="361" t="s">
        <v>4448</v>
      </c>
      <c r="T18" s="362" t="s">
        <v>3834</v>
      </c>
      <c r="U18" s="240" t="s">
        <v>3839</v>
      </c>
      <c r="V18" s="240" t="s">
        <v>3842</v>
      </c>
      <c r="W18" s="361" t="s">
        <v>4449</v>
      </c>
      <c r="X18" s="307">
        <v>44566</v>
      </c>
      <c r="Y18" s="307">
        <v>44591</v>
      </c>
      <c r="Z18" s="307">
        <v>44594</v>
      </c>
      <c r="AA18" s="307">
        <v>44925</v>
      </c>
      <c r="AB18" s="1219">
        <f>+$J18</f>
        <v>85</v>
      </c>
      <c r="AC18" s="1240">
        <f>+L18</f>
        <v>39</v>
      </c>
      <c r="AD18" s="363">
        <f>+AM18+AV18+BE18+BN18</f>
        <v>19496524.990000021</v>
      </c>
      <c r="AE18" s="308">
        <f t="shared" si="0"/>
        <v>0</v>
      </c>
      <c r="AF18" s="308">
        <f t="shared" si="3"/>
        <v>19496524.990000021</v>
      </c>
      <c r="AG18" s="308">
        <f t="shared" si="1"/>
        <v>0</v>
      </c>
      <c r="AH18" s="308">
        <f t="shared" si="1"/>
        <v>0</v>
      </c>
      <c r="AI18" s="308">
        <f t="shared" si="1"/>
        <v>0</v>
      </c>
      <c r="AJ18" s="308">
        <f t="shared" si="1"/>
        <v>0</v>
      </c>
      <c r="AK18" s="1219">
        <f>+$J18</f>
        <v>85</v>
      </c>
      <c r="AL18" s="1310">
        <f>+N18</f>
        <v>39</v>
      </c>
      <c r="AM18" s="363">
        <f t="shared" ref="AM18:AM236" si="8">SUM(AN18:AS18)</f>
        <v>4874131.2475000052</v>
      </c>
      <c r="AN18" s="38"/>
      <c r="AO18" s="38">
        <v>4874131.2475000052</v>
      </c>
      <c r="AP18" s="38">
        <v>0</v>
      </c>
      <c r="AQ18" s="38">
        <v>0</v>
      </c>
      <c r="AR18" s="38">
        <v>0</v>
      </c>
      <c r="AS18" s="38"/>
      <c r="AT18" s="1219">
        <f>+$J18</f>
        <v>85</v>
      </c>
      <c r="AU18" s="1311">
        <f>+O18</f>
        <v>39</v>
      </c>
      <c r="AV18" s="363">
        <f t="shared" ref="AV18:AV103" si="9">SUM(AW18:BB18)</f>
        <v>4874131.2475000052</v>
      </c>
      <c r="AW18" s="38"/>
      <c r="AX18" s="38">
        <v>4874131.2475000052</v>
      </c>
      <c r="AY18" s="38">
        <v>0</v>
      </c>
      <c r="AZ18" s="38">
        <v>0</v>
      </c>
      <c r="BA18" s="38">
        <v>0</v>
      </c>
      <c r="BB18" s="38"/>
      <c r="BC18" s="1219">
        <f>+$J18</f>
        <v>85</v>
      </c>
      <c r="BD18" s="1312">
        <f>+P18</f>
        <v>39</v>
      </c>
      <c r="BE18" s="363">
        <f t="shared" ref="BE18:BE103" si="10">SUM(BF18:BK18)</f>
        <v>4874131.2475000052</v>
      </c>
      <c r="BF18" s="38"/>
      <c r="BG18" s="38">
        <v>4874131.2475000052</v>
      </c>
      <c r="BH18" s="38">
        <v>0</v>
      </c>
      <c r="BI18" s="38">
        <v>0</v>
      </c>
      <c r="BJ18" s="38">
        <v>0</v>
      </c>
      <c r="BK18" s="38"/>
      <c r="BL18" s="1219">
        <f>+$J18</f>
        <v>85</v>
      </c>
      <c r="BM18" s="1313">
        <f>+Q18</f>
        <v>39</v>
      </c>
      <c r="BN18" s="363">
        <f t="shared" ref="BN18:BN103" si="11">SUM(BO18:BT18)</f>
        <v>4874131.2475000052</v>
      </c>
      <c r="BO18" s="38"/>
      <c r="BP18" s="38">
        <v>4874131.2475000052</v>
      </c>
      <c r="BQ18" s="38">
        <v>0</v>
      </c>
      <c r="BR18" s="38">
        <v>0</v>
      </c>
      <c r="BS18" s="38">
        <v>0</v>
      </c>
      <c r="BT18" s="38"/>
      <c r="BU18" s="1204"/>
      <c r="BV18" s="1205"/>
      <c r="BW18" s="1205"/>
      <c r="BX18" s="1205"/>
      <c r="BY18" s="1205"/>
      <c r="BZ18" s="1205"/>
      <c r="CA18" s="1205"/>
      <c r="CB18" s="1205"/>
      <c r="CC18" s="1206"/>
    </row>
    <row r="19" spans="1:81" s="58" customFormat="1" ht="12.95" customHeight="1" x14ac:dyDescent="0.25">
      <c r="A19" s="37"/>
      <c r="B19" s="1334"/>
      <c r="C19" s="1394"/>
      <c r="D19" s="1283"/>
      <c r="E19" s="1286"/>
      <c r="F19" s="1286"/>
      <c r="G19" s="1286"/>
      <c r="H19" s="1286"/>
      <c r="I19" s="1389"/>
      <c r="J19" s="1220"/>
      <c r="K19" s="1217"/>
      <c r="L19" s="1396"/>
      <c r="M19" s="1226"/>
      <c r="N19" s="1229"/>
      <c r="O19" s="1232"/>
      <c r="P19" s="1235"/>
      <c r="Q19" s="1238"/>
      <c r="R19" s="1220"/>
      <c r="S19" s="364" t="s">
        <v>4450</v>
      </c>
      <c r="T19" s="365" t="s">
        <v>3834</v>
      </c>
      <c r="U19" s="288" t="s">
        <v>3839</v>
      </c>
      <c r="V19" s="288" t="s">
        <v>3842</v>
      </c>
      <c r="W19" s="364"/>
      <c r="X19" s="300">
        <v>44566</v>
      </c>
      <c r="Y19" s="300">
        <v>44591</v>
      </c>
      <c r="Z19" s="300">
        <v>44594</v>
      </c>
      <c r="AA19" s="300">
        <v>44925</v>
      </c>
      <c r="AB19" s="1220"/>
      <c r="AC19" s="1241"/>
      <c r="AD19" s="303">
        <f t="shared" ref="AD19:AD25" si="12">+AM19+AV19+BE19+BN19</f>
        <v>38993049.980000041</v>
      </c>
      <c r="AE19" s="301"/>
      <c r="AF19" s="303">
        <f t="shared" si="3"/>
        <v>38993049.980000041</v>
      </c>
      <c r="AG19" s="303">
        <f t="shared" si="1"/>
        <v>0</v>
      </c>
      <c r="AH19" s="303">
        <f t="shared" si="1"/>
        <v>0</v>
      </c>
      <c r="AI19" s="303">
        <f t="shared" si="1"/>
        <v>0</v>
      </c>
      <c r="AJ19" s="303">
        <f t="shared" si="1"/>
        <v>0</v>
      </c>
      <c r="AK19" s="1220"/>
      <c r="AL19" s="1302"/>
      <c r="AM19" s="303">
        <f t="shared" si="8"/>
        <v>9748262.4950000104</v>
      </c>
      <c r="AN19" s="302"/>
      <c r="AO19" s="302">
        <v>9748262.4950000104</v>
      </c>
      <c r="AP19" s="302">
        <v>0</v>
      </c>
      <c r="AQ19" s="302">
        <v>0</v>
      </c>
      <c r="AR19" s="302">
        <v>0</v>
      </c>
      <c r="AS19" s="302"/>
      <c r="AT19" s="1220"/>
      <c r="AU19" s="1304"/>
      <c r="AV19" s="303">
        <f t="shared" si="9"/>
        <v>9748262.4950000104</v>
      </c>
      <c r="AW19" s="302"/>
      <c r="AX19" s="302">
        <v>9748262.4950000104</v>
      </c>
      <c r="AY19" s="302">
        <v>0</v>
      </c>
      <c r="AZ19" s="302">
        <v>0</v>
      </c>
      <c r="BA19" s="302">
        <v>0</v>
      </c>
      <c r="BB19" s="302"/>
      <c r="BC19" s="1220"/>
      <c r="BD19" s="1306"/>
      <c r="BE19" s="303">
        <f t="shared" si="10"/>
        <v>9748262.4950000104</v>
      </c>
      <c r="BF19" s="302"/>
      <c r="BG19" s="302">
        <v>9748262.4950000104</v>
      </c>
      <c r="BH19" s="302">
        <v>0</v>
      </c>
      <c r="BI19" s="302">
        <v>0</v>
      </c>
      <c r="BJ19" s="302">
        <v>0</v>
      </c>
      <c r="BK19" s="302"/>
      <c r="BL19" s="1220"/>
      <c r="BM19" s="1308"/>
      <c r="BN19" s="303">
        <f t="shared" si="11"/>
        <v>9748262.4950000104</v>
      </c>
      <c r="BO19" s="302"/>
      <c r="BP19" s="302">
        <v>9748262.4950000104</v>
      </c>
      <c r="BQ19" s="302">
        <v>0</v>
      </c>
      <c r="BR19" s="302">
        <v>0</v>
      </c>
      <c r="BS19" s="302">
        <v>0</v>
      </c>
      <c r="BT19" s="302"/>
      <c r="BU19" s="313"/>
      <c r="BV19" s="314"/>
      <c r="BW19" s="314"/>
      <c r="BX19" s="314"/>
      <c r="BY19" s="314"/>
      <c r="BZ19" s="314"/>
      <c r="CA19" s="314"/>
      <c r="CB19" s="314"/>
      <c r="CC19" s="315"/>
    </row>
    <row r="20" spans="1:81" s="58" customFormat="1" ht="12.95" customHeight="1" x14ac:dyDescent="0.25">
      <c r="A20" s="37"/>
      <c r="B20" s="1334"/>
      <c r="C20" s="1394"/>
      <c r="D20" s="1283"/>
      <c r="E20" s="1286"/>
      <c r="F20" s="1286"/>
      <c r="G20" s="1286"/>
      <c r="H20" s="1286"/>
      <c r="I20" s="1389"/>
      <c r="J20" s="1220"/>
      <c r="K20" s="1217"/>
      <c r="L20" s="1396"/>
      <c r="M20" s="1226"/>
      <c r="N20" s="1229"/>
      <c r="O20" s="1232"/>
      <c r="P20" s="1235"/>
      <c r="Q20" s="1238"/>
      <c r="R20" s="1220"/>
      <c r="S20" s="364" t="s">
        <v>4451</v>
      </c>
      <c r="T20" s="365" t="s">
        <v>3834</v>
      </c>
      <c r="U20" s="288" t="s">
        <v>3839</v>
      </c>
      <c r="V20" s="288" t="s">
        <v>3842</v>
      </c>
      <c r="W20" s="364"/>
      <c r="X20" s="300">
        <v>44566</v>
      </c>
      <c r="Y20" s="300">
        <v>44591</v>
      </c>
      <c r="Z20" s="300">
        <v>44594</v>
      </c>
      <c r="AA20" s="300">
        <v>44925</v>
      </c>
      <c r="AB20" s="1220"/>
      <c r="AC20" s="1241"/>
      <c r="AD20" s="303">
        <f t="shared" si="12"/>
        <v>58489574.970000066</v>
      </c>
      <c r="AE20" s="301"/>
      <c r="AF20" s="303">
        <f t="shared" si="3"/>
        <v>58489574.970000066</v>
      </c>
      <c r="AG20" s="303">
        <f t="shared" si="1"/>
        <v>0</v>
      </c>
      <c r="AH20" s="303">
        <f t="shared" si="1"/>
        <v>0</v>
      </c>
      <c r="AI20" s="303">
        <f t="shared" si="1"/>
        <v>0</v>
      </c>
      <c r="AJ20" s="303">
        <f t="shared" si="1"/>
        <v>0</v>
      </c>
      <c r="AK20" s="1220"/>
      <c r="AL20" s="1302"/>
      <c r="AM20" s="303">
        <f t="shared" si="8"/>
        <v>14622393.742500016</v>
      </c>
      <c r="AN20" s="302"/>
      <c r="AO20" s="302">
        <v>14622393.742500016</v>
      </c>
      <c r="AP20" s="302">
        <v>0</v>
      </c>
      <c r="AQ20" s="302">
        <v>0</v>
      </c>
      <c r="AR20" s="302">
        <v>0</v>
      </c>
      <c r="AS20" s="302"/>
      <c r="AT20" s="1220"/>
      <c r="AU20" s="1304"/>
      <c r="AV20" s="303">
        <f t="shared" si="9"/>
        <v>14622393.742500016</v>
      </c>
      <c r="AW20" s="302"/>
      <c r="AX20" s="302">
        <v>14622393.742500016</v>
      </c>
      <c r="AY20" s="302">
        <v>0</v>
      </c>
      <c r="AZ20" s="302">
        <v>0</v>
      </c>
      <c r="BA20" s="302">
        <v>0</v>
      </c>
      <c r="BB20" s="302"/>
      <c r="BC20" s="1220"/>
      <c r="BD20" s="1306"/>
      <c r="BE20" s="303">
        <f t="shared" si="10"/>
        <v>14622393.742500016</v>
      </c>
      <c r="BF20" s="302"/>
      <c r="BG20" s="302">
        <v>14622393.742500016</v>
      </c>
      <c r="BH20" s="302">
        <v>0</v>
      </c>
      <c r="BI20" s="302">
        <v>0</v>
      </c>
      <c r="BJ20" s="302">
        <v>0</v>
      </c>
      <c r="BK20" s="302"/>
      <c r="BL20" s="1220"/>
      <c r="BM20" s="1308"/>
      <c r="BN20" s="303">
        <f t="shared" si="11"/>
        <v>14622393.742500016</v>
      </c>
      <c r="BO20" s="302"/>
      <c r="BP20" s="302">
        <v>14622393.742500016</v>
      </c>
      <c r="BQ20" s="302">
        <v>0</v>
      </c>
      <c r="BR20" s="302">
        <v>0</v>
      </c>
      <c r="BS20" s="302">
        <v>0</v>
      </c>
      <c r="BT20" s="302"/>
      <c r="BU20" s="313"/>
      <c r="BV20" s="314"/>
      <c r="BW20" s="314"/>
      <c r="BX20" s="314"/>
      <c r="BY20" s="314"/>
      <c r="BZ20" s="314"/>
      <c r="CA20" s="314"/>
      <c r="CB20" s="314"/>
      <c r="CC20" s="315"/>
    </row>
    <row r="21" spans="1:81" s="58" customFormat="1" ht="12.95" customHeight="1" x14ac:dyDescent="0.25">
      <c r="A21" s="37"/>
      <c r="B21" s="1334"/>
      <c r="C21" s="1394"/>
      <c r="D21" s="1283"/>
      <c r="E21" s="1286"/>
      <c r="F21" s="1286"/>
      <c r="G21" s="1286"/>
      <c r="H21" s="1286"/>
      <c r="I21" s="1389"/>
      <c r="J21" s="1220"/>
      <c r="K21" s="1217"/>
      <c r="L21" s="1396"/>
      <c r="M21" s="1226"/>
      <c r="N21" s="1229"/>
      <c r="O21" s="1232"/>
      <c r="P21" s="1235"/>
      <c r="Q21" s="1238"/>
      <c r="R21" s="1220"/>
      <c r="S21" s="364" t="s">
        <v>4452</v>
      </c>
      <c r="T21" s="365" t="s">
        <v>3834</v>
      </c>
      <c r="U21" s="288" t="s">
        <v>3839</v>
      </c>
      <c r="V21" s="288" t="s">
        <v>3842</v>
      </c>
      <c r="W21" s="364"/>
      <c r="X21" s="300">
        <v>44566</v>
      </c>
      <c r="Y21" s="300">
        <v>44591</v>
      </c>
      <c r="Z21" s="300">
        <v>44594</v>
      </c>
      <c r="AA21" s="300">
        <v>44925</v>
      </c>
      <c r="AB21" s="1220"/>
      <c r="AC21" s="1241"/>
      <c r="AD21" s="303">
        <f t="shared" si="12"/>
        <v>77986099.960000083</v>
      </c>
      <c r="AE21" s="301"/>
      <c r="AF21" s="303">
        <f t="shared" si="3"/>
        <v>77986099.960000083</v>
      </c>
      <c r="AG21" s="303">
        <f t="shared" si="1"/>
        <v>0</v>
      </c>
      <c r="AH21" s="303">
        <f t="shared" si="1"/>
        <v>0</v>
      </c>
      <c r="AI21" s="303">
        <f t="shared" si="1"/>
        <v>0</v>
      </c>
      <c r="AJ21" s="303">
        <f t="shared" si="1"/>
        <v>0</v>
      </c>
      <c r="AK21" s="1220"/>
      <c r="AL21" s="1302"/>
      <c r="AM21" s="303">
        <f t="shared" si="8"/>
        <v>19496524.990000021</v>
      </c>
      <c r="AN21" s="302"/>
      <c r="AO21" s="302">
        <v>19496524.990000021</v>
      </c>
      <c r="AP21" s="302">
        <v>0</v>
      </c>
      <c r="AQ21" s="302">
        <v>0</v>
      </c>
      <c r="AR21" s="302">
        <v>0</v>
      </c>
      <c r="AS21" s="302"/>
      <c r="AT21" s="1220"/>
      <c r="AU21" s="1304"/>
      <c r="AV21" s="303">
        <f t="shared" si="9"/>
        <v>19496524.990000021</v>
      </c>
      <c r="AW21" s="302"/>
      <c r="AX21" s="302">
        <v>19496524.990000021</v>
      </c>
      <c r="AY21" s="302">
        <v>0</v>
      </c>
      <c r="AZ21" s="302">
        <v>0</v>
      </c>
      <c r="BA21" s="302">
        <v>0</v>
      </c>
      <c r="BB21" s="302"/>
      <c r="BC21" s="1220"/>
      <c r="BD21" s="1306"/>
      <c r="BE21" s="303">
        <f t="shared" si="10"/>
        <v>19496524.990000021</v>
      </c>
      <c r="BF21" s="302"/>
      <c r="BG21" s="302">
        <v>19496524.990000021</v>
      </c>
      <c r="BH21" s="302">
        <v>0</v>
      </c>
      <c r="BI21" s="302">
        <v>0</v>
      </c>
      <c r="BJ21" s="302">
        <v>0</v>
      </c>
      <c r="BK21" s="302"/>
      <c r="BL21" s="1220"/>
      <c r="BM21" s="1308"/>
      <c r="BN21" s="303">
        <f t="shared" si="11"/>
        <v>19496524.990000021</v>
      </c>
      <c r="BO21" s="302"/>
      <c r="BP21" s="302">
        <v>19496524.990000021</v>
      </c>
      <c r="BQ21" s="302">
        <v>0</v>
      </c>
      <c r="BR21" s="302">
        <v>0</v>
      </c>
      <c r="BS21" s="302">
        <v>0</v>
      </c>
      <c r="BT21" s="302"/>
      <c r="BU21" s="313"/>
      <c r="BV21" s="314"/>
      <c r="BW21" s="314"/>
      <c r="BX21" s="314"/>
      <c r="BY21" s="314"/>
      <c r="BZ21" s="314"/>
      <c r="CA21" s="314"/>
      <c r="CB21" s="314"/>
      <c r="CC21" s="315"/>
    </row>
    <row r="22" spans="1:81" s="58" customFormat="1" ht="12.95" customHeight="1" x14ac:dyDescent="0.25">
      <c r="A22" s="37"/>
      <c r="B22" s="1334"/>
      <c r="C22" s="1394"/>
      <c r="D22" s="1283"/>
      <c r="E22" s="1286"/>
      <c r="F22" s="1286"/>
      <c r="G22" s="1286"/>
      <c r="H22" s="1286"/>
      <c r="I22" s="1389"/>
      <c r="J22" s="1220"/>
      <c r="K22" s="1217"/>
      <c r="L22" s="1396"/>
      <c r="M22" s="1226"/>
      <c r="N22" s="1229"/>
      <c r="O22" s="1232"/>
      <c r="P22" s="1235"/>
      <c r="Q22" s="1238"/>
      <c r="R22" s="1220"/>
      <c r="S22" s="364" t="s">
        <v>4453</v>
      </c>
      <c r="T22" s="365" t="s">
        <v>3834</v>
      </c>
      <c r="U22" s="288" t="s">
        <v>3839</v>
      </c>
      <c r="V22" s="288" t="s">
        <v>3842</v>
      </c>
      <c r="W22" s="364"/>
      <c r="X22" s="300">
        <v>44566</v>
      </c>
      <c r="Y22" s="300">
        <v>44591</v>
      </c>
      <c r="Z22" s="300">
        <v>44594</v>
      </c>
      <c r="AA22" s="300">
        <v>44925</v>
      </c>
      <c r="AB22" s="1220"/>
      <c r="AC22" s="1241"/>
      <c r="AD22" s="303">
        <f t="shared" si="12"/>
        <v>398171812.27500045</v>
      </c>
      <c r="AE22" s="301"/>
      <c r="AF22" s="303">
        <f t="shared" si="3"/>
        <v>398171812.27500045</v>
      </c>
      <c r="AG22" s="303">
        <f t="shared" si="1"/>
        <v>0</v>
      </c>
      <c r="AH22" s="303">
        <f t="shared" si="1"/>
        <v>0</v>
      </c>
      <c r="AI22" s="303">
        <f t="shared" si="1"/>
        <v>0</v>
      </c>
      <c r="AJ22" s="303">
        <f t="shared" si="1"/>
        <v>0</v>
      </c>
      <c r="AK22" s="1220"/>
      <c r="AL22" s="1302"/>
      <c r="AM22" s="303">
        <f t="shared" si="8"/>
        <v>99542953.068750113</v>
      </c>
      <c r="AN22" s="302"/>
      <c r="AO22" s="302">
        <v>99542953.068750113</v>
      </c>
      <c r="AP22" s="302">
        <v>0</v>
      </c>
      <c r="AQ22" s="302">
        <v>0</v>
      </c>
      <c r="AR22" s="302">
        <v>0</v>
      </c>
      <c r="AS22" s="302"/>
      <c r="AT22" s="1220"/>
      <c r="AU22" s="1304"/>
      <c r="AV22" s="303">
        <f t="shared" si="9"/>
        <v>99542953.068750113</v>
      </c>
      <c r="AW22" s="302"/>
      <c r="AX22" s="302">
        <v>99542953.068750113</v>
      </c>
      <c r="AY22" s="302">
        <v>0</v>
      </c>
      <c r="AZ22" s="302">
        <v>0</v>
      </c>
      <c r="BA22" s="302">
        <v>0</v>
      </c>
      <c r="BB22" s="302"/>
      <c r="BC22" s="1220"/>
      <c r="BD22" s="1306"/>
      <c r="BE22" s="303">
        <f t="shared" si="10"/>
        <v>99542953.068750113</v>
      </c>
      <c r="BF22" s="302"/>
      <c r="BG22" s="302">
        <v>99542953.068750113</v>
      </c>
      <c r="BH22" s="302">
        <v>0</v>
      </c>
      <c r="BI22" s="302">
        <v>0</v>
      </c>
      <c r="BJ22" s="302">
        <v>0</v>
      </c>
      <c r="BK22" s="302"/>
      <c r="BL22" s="1220"/>
      <c r="BM22" s="1308"/>
      <c r="BN22" s="303">
        <f t="shared" si="11"/>
        <v>99542953.068750113</v>
      </c>
      <c r="BO22" s="302"/>
      <c r="BP22" s="302">
        <v>99542953.068750113</v>
      </c>
      <c r="BQ22" s="302">
        <v>0</v>
      </c>
      <c r="BR22" s="302">
        <v>0</v>
      </c>
      <c r="BS22" s="302">
        <v>0</v>
      </c>
      <c r="BT22" s="302"/>
      <c r="BU22" s="313"/>
      <c r="BV22" s="314"/>
      <c r="BW22" s="314"/>
      <c r="BX22" s="314"/>
      <c r="BY22" s="314"/>
      <c r="BZ22" s="314"/>
      <c r="CA22" s="314"/>
      <c r="CB22" s="314"/>
      <c r="CC22" s="315"/>
    </row>
    <row r="23" spans="1:81" s="58" customFormat="1" ht="12.95" customHeight="1" x14ac:dyDescent="0.25">
      <c r="A23" s="37"/>
      <c r="B23" s="1334"/>
      <c r="C23" s="1394"/>
      <c r="D23" s="1283"/>
      <c r="E23" s="1286"/>
      <c r="F23" s="1286"/>
      <c r="G23" s="1286"/>
      <c r="H23" s="1286"/>
      <c r="I23" s="1389"/>
      <c r="J23" s="1220"/>
      <c r="K23" s="1217"/>
      <c r="L23" s="1396"/>
      <c r="M23" s="1226"/>
      <c r="N23" s="1229"/>
      <c r="O23" s="1232"/>
      <c r="P23" s="1235"/>
      <c r="Q23" s="1238"/>
      <c r="R23" s="1220"/>
      <c r="S23" s="364" t="s">
        <v>4454</v>
      </c>
      <c r="T23" s="365" t="s">
        <v>3834</v>
      </c>
      <c r="U23" s="288" t="s">
        <v>3839</v>
      </c>
      <c r="V23" s="288" t="s">
        <v>3842</v>
      </c>
      <c r="W23" s="364" t="s">
        <v>4188</v>
      </c>
      <c r="X23" s="300">
        <v>44566</v>
      </c>
      <c r="Y23" s="300">
        <v>44591</v>
      </c>
      <c r="Z23" s="300">
        <v>44594</v>
      </c>
      <c r="AA23" s="300">
        <v>44925</v>
      </c>
      <c r="AB23" s="1220"/>
      <c r="AC23" s="1241"/>
      <c r="AD23" s="303">
        <f t="shared" si="12"/>
        <v>53089574.970000058</v>
      </c>
      <c r="AE23" s="301"/>
      <c r="AF23" s="303">
        <f t="shared" si="3"/>
        <v>53089574.970000058</v>
      </c>
      <c r="AG23" s="303">
        <f t="shared" si="1"/>
        <v>0</v>
      </c>
      <c r="AH23" s="303">
        <f t="shared" si="1"/>
        <v>0</v>
      </c>
      <c r="AI23" s="303">
        <f t="shared" si="1"/>
        <v>0</v>
      </c>
      <c r="AJ23" s="303">
        <f t="shared" si="1"/>
        <v>0</v>
      </c>
      <c r="AK23" s="1220"/>
      <c r="AL23" s="1302"/>
      <c r="AM23" s="303">
        <f t="shared" si="8"/>
        <v>13272393.742500015</v>
      </c>
      <c r="AN23" s="302"/>
      <c r="AO23" s="302">
        <v>13272393.742500015</v>
      </c>
      <c r="AP23" s="302">
        <v>0</v>
      </c>
      <c r="AQ23" s="302">
        <v>0</v>
      </c>
      <c r="AR23" s="302">
        <v>0</v>
      </c>
      <c r="AS23" s="302"/>
      <c r="AT23" s="1220"/>
      <c r="AU23" s="1304"/>
      <c r="AV23" s="303">
        <f t="shared" si="9"/>
        <v>13272393.742500015</v>
      </c>
      <c r="AW23" s="302"/>
      <c r="AX23" s="302">
        <v>13272393.742500015</v>
      </c>
      <c r="AY23" s="302">
        <v>0</v>
      </c>
      <c r="AZ23" s="302">
        <v>0</v>
      </c>
      <c r="BA23" s="302">
        <v>0</v>
      </c>
      <c r="BB23" s="302"/>
      <c r="BC23" s="1220"/>
      <c r="BD23" s="1306"/>
      <c r="BE23" s="303">
        <f t="shared" si="10"/>
        <v>13272393.742500015</v>
      </c>
      <c r="BF23" s="302"/>
      <c r="BG23" s="302">
        <v>13272393.742500015</v>
      </c>
      <c r="BH23" s="302">
        <v>0</v>
      </c>
      <c r="BI23" s="302">
        <v>0</v>
      </c>
      <c r="BJ23" s="302">
        <v>0</v>
      </c>
      <c r="BK23" s="302"/>
      <c r="BL23" s="1220"/>
      <c r="BM23" s="1308"/>
      <c r="BN23" s="303">
        <f t="shared" si="11"/>
        <v>13272393.742500015</v>
      </c>
      <c r="BO23" s="302"/>
      <c r="BP23" s="302">
        <v>13272393.742500015</v>
      </c>
      <c r="BQ23" s="302">
        <v>0</v>
      </c>
      <c r="BR23" s="302">
        <v>0</v>
      </c>
      <c r="BS23" s="302">
        <v>0</v>
      </c>
      <c r="BT23" s="302"/>
      <c r="BU23" s="313"/>
      <c r="BV23" s="314"/>
      <c r="BW23" s="314"/>
      <c r="BX23" s="314"/>
      <c r="BY23" s="314"/>
      <c r="BZ23" s="314"/>
      <c r="CA23" s="314"/>
      <c r="CB23" s="314"/>
      <c r="CC23" s="315"/>
    </row>
    <row r="24" spans="1:81" s="58" customFormat="1" ht="12.95" customHeight="1" x14ac:dyDescent="0.25">
      <c r="A24" s="37"/>
      <c r="B24" s="1334"/>
      <c r="C24" s="1394"/>
      <c r="D24" s="1283"/>
      <c r="E24" s="1286"/>
      <c r="F24" s="1286"/>
      <c r="G24" s="1286"/>
      <c r="H24" s="1286"/>
      <c r="I24" s="1389"/>
      <c r="J24" s="1220"/>
      <c r="K24" s="1217"/>
      <c r="L24" s="1396"/>
      <c r="M24" s="1226"/>
      <c r="N24" s="1229"/>
      <c r="O24" s="1232"/>
      <c r="P24" s="1235"/>
      <c r="Q24" s="1238"/>
      <c r="R24" s="1220"/>
      <c r="S24" s="364" t="s">
        <v>4455</v>
      </c>
      <c r="T24" s="365" t="s">
        <v>3834</v>
      </c>
      <c r="U24" s="288" t="s">
        <v>3839</v>
      </c>
      <c r="V24" s="288" t="s">
        <v>3842</v>
      </c>
      <c r="W24" s="364" t="s">
        <v>4456</v>
      </c>
      <c r="X24" s="300">
        <v>44566</v>
      </c>
      <c r="Y24" s="300">
        <v>44591</v>
      </c>
      <c r="Z24" s="300">
        <v>44594</v>
      </c>
      <c r="AA24" s="300">
        <v>44925</v>
      </c>
      <c r="AB24" s="1220"/>
      <c r="AC24" s="1241"/>
      <c r="AD24" s="303">
        <f t="shared" si="12"/>
        <v>53089574.970000058</v>
      </c>
      <c r="AE24" s="301"/>
      <c r="AF24" s="303">
        <f t="shared" si="3"/>
        <v>53089574.970000058</v>
      </c>
      <c r="AG24" s="303">
        <f t="shared" si="1"/>
        <v>0</v>
      </c>
      <c r="AH24" s="303">
        <f t="shared" si="1"/>
        <v>0</v>
      </c>
      <c r="AI24" s="303">
        <f t="shared" si="1"/>
        <v>0</v>
      </c>
      <c r="AJ24" s="303">
        <f t="shared" si="1"/>
        <v>0</v>
      </c>
      <c r="AK24" s="1220"/>
      <c r="AL24" s="1302"/>
      <c r="AM24" s="303">
        <f t="shared" si="8"/>
        <v>13272393.742500015</v>
      </c>
      <c r="AN24" s="302"/>
      <c r="AO24" s="302">
        <v>13272393.742500015</v>
      </c>
      <c r="AP24" s="302">
        <v>0</v>
      </c>
      <c r="AQ24" s="302">
        <v>0</v>
      </c>
      <c r="AR24" s="302">
        <v>0</v>
      </c>
      <c r="AS24" s="302"/>
      <c r="AT24" s="1220"/>
      <c r="AU24" s="1304"/>
      <c r="AV24" s="303">
        <f t="shared" si="9"/>
        <v>13272393.742500015</v>
      </c>
      <c r="AW24" s="302"/>
      <c r="AX24" s="302">
        <v>13272393.742500015</v>
      </c>
      <c r="AY24" s="302">
        <v>0</v>
      </c>
      <c r="AZ24" s="302">
        <v>0</v>
      </c>
      <c r="BA24" s="302">
        <v>0</v>
      </c>
      <c r="BB24" s="302"/>
      <c r="BC24" s="1220"/>
      <c r="BD24" s="1306"/>
      <c r="BE24" s="303">
        <f t="shared" si="10"/>
        <v>13272393.742500015</v>
      </c>
      <c r="BF24" s="302"/>
      <c r="BG24" s="302">
        <v>13272393.742500015</v>
      </c>
      <c r="BH24" s="302">
        <v>0</v>
      </c>
      <c r="BI24" s="302">
        <v>0</v>
      </c>
      <c r="BJ24" s="302">
        <v>0</v>
      </c>
      <c r="BK24" s="302"/>
      <c r="BL24" s="1220"/>
      <c r="BM24" s="1308"/>
      <c r="BN24" s="303">
        <f t="shared" si="11"/>
        <v>13272393.742500015</v>
      </c>
      <c r="BO24" s="302"/>
      <c r="BP24" s="302">
        <v>13272393.742500015</v>
      </c>
      <c r="BQ24" s="302">
        <v>0</v>
      </c>
      <c r="BR24" s="302">
        <v>0</v>
      </c>
      <c r="BS24" s="302">
        <v>0</v>
      </c>
      <c r="BT24" s="302"/>
      <c r="BU24" s="313"/>
      <c r="BV24" s="314"/>
      <c r="BW24" s="314"/>
      <c r="BX24" s="314"/>
      <c r="BY24" s="314"/>
      <c r="BZ24" s="314"/>
      <c r="CA24" s="314"/>
      <c r="CB24" s="314"/>
      <c r="CC24" s="315"/>
    </row>
    <row r="25" spans="1:81" s="58" customFormat="1" ht="12.95" customHeight="1" thickBot="1" x14ac:dyDescent="0.3">
      <c r="A25" s="37"/>
      <c r="B25" s="1334"/>
      <c r="C25" s="1394"/>
      <c r="D25" s="1283"/>
      <c r="E25" s="1286"/>
      <c r="F25" s="1286"/>
      <c r="G25" s="1286"/>
      <c r="H25" s="1286"/>
      <c r="I25" s="1389"/>
      <c r="J25" s="1220"/>
      <c r="K25" s="1217"/>
      <c r="L25" s="1396"/>
      <c r="M25" s="1226"/>
      <c r="N25" s="1229"/>
      <c r="O25" s="1232"/>
      <c r="P25" s="1235"/>
      <c r="Q25" s="1238"/>
      <c r="R25" s="1220"/>
      <c r="S25" s="364" t="s">
        <v>4457</v>
      </c>
      <c r="T25" s="365" t="s">
        <v>3834</v>
      </c>
      <c r="U25" s="288" t="s">
        <v>3839</v>
      </c>
      <c r="V25" s="288" t="s">
        <v>3842</v>
      </c>
      <c r="W25" s="364" t="s">
        <v>4458</v>
      </c>
      <c r="X25" s="300">
        <v>44566</v>
      </c>
      <c r="Y25" s="300">
        <v>44591</v>
      </c>
      <c r="Z25" s="300">
        <v>44594</v>
      </c>
      <c r="AA25" s="300">
        <v>44925</v>
      </c>
      <c r="AB25" s="1220"/>
      <c r="AC25" s="1241"/>
      <c r="AD25" s="301">
        <f t="shared" si="12"/>
        <v>26544787.485000029</v>
      </c>
      <c r="AE25" s="301"/>
      <c r="AF25" s="303">
        <f t="shared" si="3"/>
        <v>26544787.485000029</v>
      </c>
      <c r="AG25" s="303">
        <f t="shared" si="1"/>
        <v>0</v>
      </c>
      <c r="AH25" s="303">
        <f t="shared" si="1"/>
        <v>0</v>
      </c>
      <c r="AI25" s="303">
        <f t="shared" si="1"/>
        <v>0</v>
      </c>
      <c r="AJ25" s="303">
        <f t="shared" si="1"/>
        <v>0</v>
      </c>
      <c r="AK25" s="1220"/>
      <c r="AL25" s="1302"/>
      <c r="AM25" s="301">
        <f t="shared" si="8"/>
        <v>6636196.8712500073</v>
      </c>
      <c r="AN25" s="302"/>
      <c r="AO25" s="302">
        <v>6636196.8712500073</v>
      </c>
      <c r="AP25" s="302">
        <v>0</v>
      </c>
      <c r="AQ25" s="302">
        <v>0</v>
      </c>
      <c r="AR25" s="302">
        <v>0</v>
      </c>
      <c r="AS25" s="302"/>
      <c r="AT25" s="1220"/>
      <c r="AU25" s="1304"/>
      <c r="AV25" s="301">
        <f t="shared" si="9"/>
        <v>6636196.8712500073</v>
      </c>
      <c r="AW25" s="302"/>
      <c r="AX25" s="302">
        <v>6636196.8712500073</v>
      </c>
      <c r="AY25" s="302">
        <v>0</v>
      </c>
      <c r="AZ25" s="302">
        <v>0</v>
      </c>
      <c r="BA25" s="302">
        <v>0</v>
      </c>
      <c r="BB25" s="302"/>
      <c r="BC25" s="1220"/>
      <c r="BD25" s="1306"/>
      <c r="BE25" s="301">
        <f t="shared" si="10"/>
        <v>6636196.8712500073</v>
      </c>
      <c r="BF25" s="302"/>
      <c r="BG25" s="302">
        <v>6636196.8712500073</v>
      </c>
      <c r="BH25" s="302">
        <v>0</v>
      </c>
      <c r="BI25" s="302">
        <v>0</v>
      </c>
      <c r="BJ25" s="302">
        <v>0</v>
      </c>
      <c r="BK25" s="302"/>
      <c r="BL25" s="1220"/>
      <c r="BM25" s="1308"/>
      <c r="BN25" s="301">
        <f t="shared" si="11"/>
        <v>6636196.8712500073</v>
      </c>
      <c r="BO25" s="302"/>
      <c r="BP25" s="302">
        <v>6636196.8712500073</v>
      </c>
      <c r="BQ25" s="302">
        <v>0</v>
      </c>
      <c r="BR25" s="302">
        <v>0</v>
      </c>
      <c r="BS25" s="302">
        <v>0</v>
      </c>
      <c r="BT25" s="302"/>
      <c r="BU25" s="313"/>
      <c r="BV25" s="314"/>
      <c r="BW25" s="314"/>
      <c r="BX25" s="314"/>
      <c r="BY25" s="314"/>
      <c r="BZ25" s="314"/>
      <c r="CA25" s="314"/>
      <c r="CB25" s="314"/>
      <c r="CC25" s="315"/>
    </row>
    <row r="26" spans="1:81" s="58" customFormat="1" ht="12.95" customHeight="1" thickTop="1" x14ac:dyDescent="0.25">
      <c r="A26" s="37"/>
      <c r="B26" s="1334"/>
      <c r="C26" s="1394"/>
      <c r="D26" s="1282">
        <v>1905</v>
      </c>
      <c r="E26" s="1285" t="s">
        <v>4433</v>
      </c>
      <c r="F26" s="1285">
        <v>1905031</v>
      </c>
      <c r="G26" s="1285" t="s">
        <v>4434</v>
      </c>
      <c r="H26" s="1285" t="s">
        <v>4435</v>
      </c>
      <c r="I26" s="1388">
        <v>2021004540215</v>
      </c>
      <c r="J26" s="1219">
        <v>86</v>
      </c>
      <c r="K26" s="1216" t="str">
        <f>+[3]Metas!K96</f>
        <v>Municipios desarrollando estrategias de control para la prevención de la rabia transmitida por felinos y caninos.</v>
      </c>
      <c r="L26" s="1222">
        <v>40</v>
      </c>
      <c r="M26" s="1225">
        <f>SUM(N26:Q26)/4</f>
        <v>40</v>
      </c>
      <c r="N26" s="1228">
        <v>40</v>
      </c>
      <c r="O26" s="1231">
        <v>40</v>
      </c>
      <c r="P26" s="1234">
        <v>40</v>
      </c>
      <c r="Q26" s="1237">
        <v>40</v>
      </c>
      <c r="R26" s="1219">
        <f>+$J26</f>
        <v>86</v>
      </c>
      <c r="S26" s="361" t="s">
        <v>4459</v>
      </c>
      <c r="T26" s="362" t="s">
        <v>3834</v>
      </c>
      <c r="U26" s="240" t="s">
        <v>3839</v>
      </c>
      <c r="V26" s="240" t="s">
        <v>3842</v>
      </c>
      <c r="W26" s="361" t="s">
        <v>4460</v>
      </c>
      <c r="X26" s="307">
        <v>44566</v>
      </c>
      <c r="Y26" s="307">
        <v>44591</v>
      </c>
      <c r="Z26" s="307">
        <v>44594</v>
      </c>
      <c r="AA26" s="307">
        <v>44925</v>
      </c>
      <c r="AB26" s="1219">
        <f>+$J26</f>
        <v>86</v>
      </c>
      <c r="AC26" s="1240">
        <f>+L26</f>
        <v>40</v>
      </c>
      <c r="AD26" s="363">
        <f>+AM26+AV26+BE26+BN26</f>
        <v>111636616.84999999</v>
      </c>
      <c r="AE26" s="308">
        <f t="shared" ref="AE26" si="13">+AN26+AW26+BF26+BO26</f>
        <v>0</v>
      </c>
      <c r="AF26" s="308">
        <f t="shared" si="3"/>
        <v>111636616.84999999</v>
      </c>
      <c r="AG26" s="308">
        <f t="shared" si="1"/>
        <v>0</v>
      </c>
      <c r="AH26" s="308">
        <f t="shared" si="1"/>
        <v>0</v>
      </c>
      <c r="AI26" s="308">
        <f t="shared" si="1"/>
        <v>0</v>
      </c>
      <c r="AJ26" s="308">
        <f t="shared" si="1"/>
        <v>0</v>
      </c>
      <c r="AK26" s="1219">
        <f>+$J26</f>
        <v>86</v>
      </c>
      <c r="AL26" s="1310">
        <f>+N26</f>
        <v>40</v>
      </c>
      <c r="AM26" s="363">
        <f t="shared" si="8"/>
        <v>27909154.212499999</v>
      </c>
      <c r="AN26" s="38"/>
      <c r="AO26" s="38">
        <v>27909154.212499999</v>
      </c>
      <c r="AP26" s="38">
        <v>0</v>
      </c>
      <c r="AQ26" s="38">
        <v>0</v>
      </c>
      <c r="AR26" s="38">
        <v>0</v>
      </c>
      <c r="AS26" s="38"/>
      <c r="AT26" s="1219">
        <f>+$J26</f>
        <v>86</v>
      </c>
      <c r="AU26" s="1311">
        <f>+O26</f>
        <v>40</v>
      </c>
      <c r="AV26" s="363">
        <f t="shared" si="9"/>
        <v>27909154.212499999</v>
      </c>
      <c r="AW26" s="38"/>
      <c r="AX26" s="38">
        <v>27909154.212499999</v>
      </c>
      <c r="AY26" s="38">
        <v>0</v>
      </c>
      <c r="AZ26" s="38">
        <v>0</v>
      </c>
      <c r="BA26" s="38">
        <v>0</v>
      </c>
      <c r="BB26" s="38"/>
      <c r="BC26" s="1219">
        <f>+$J26</f>
        <v>86</v>
      </c>
      <c r="BD26" s="55">
        <f>+P26</f>
        <v>40</v>
      </c>
      <c r="BE26" s="363">
        <f t="shared" si="10"/>
        <v>27909154.212499999</v>
      </c>
      <c r="BF26" s="38"/>
      <c r="BG26" s="38">
        <v>27909154.212499999</v>
      </c>
      <c r="BH26" s="38">
        <v>0</v>
      </c>
      <c r="BI26" s="38">
        <v>0</v>
      </c>
      <c r="BJ26" s="38">
        <v>0</v>
      </c>
      <c r="BK26" s="38"/>
      <c r="BL26" s="1219">
        <f>+$J26</f>
        <v>86</v>
      </c>
      <c r="BM26" s="43">
        <f>+Q26</f>
        <v>40</v>
      </c>
      <c r="BN26" s="363">
        <f t="shared" si="11"/>
        <v>27909154.212499999</v>
      </c>
      <c r="BO26" s="38"/>
      <c r="BP26" s="38">
        <v>27909154.212499999</v>
      </c>
      <c r="BQ26" s="38">
        <v>0</v>
      </c>
      <c r="BR26" s="38">
        <v>0</v>
      </c>
      <c r="BS26" s="38">
        <v>0</v>
      </c>
      <c r="BT26" s="38"/>
      <c r="BU26" s="1204"/>
      <c r="BV26" s="1205"/>
      <c r="BW26" s="1205"/>
      <c r="BX26" s="1205"/>
      <c r="BY26" s="1205"/>
      <c r="BZ26" s="1205"/>
      <c r="CA26" s="1205"/>
      <c r="CB26" s="1205"/>
      <c r="CC26" s="1206"/>
    </row>
    <row r="27" spans="1:81" s="58" customFormat="1" ht="12.95" customHeight="1" x14ac:dyDescent="0.25">
      <c r="A27" s="37"/>
      <c r="B27" s="1334"/>
      <c r="C27" s="1394"/>
      <c r="D27" s="1283"/>
      <c r="E27" s="1286"/>
      <c r="F27" s="1286"/>
      <c r="G27" s="1286"/>
      <c r="H27" s="1286"/>
      <c r="I27" s="1389"/>
      <c r="J27" s="1220"/>
      <c r="K27" s="1217"/>
      <c r="L27" s="1223"/>
      <c r="M27" s="1226"/>
      <c r="N27" s="1229"/>
      <c r="O27" s="1232"/>
      <c r="P27" s="1235"/>
      <c r="Q27" s="1238"/>
      <c r="R27" s="1220"/>
      <c r="S27" s="364" t="s">
        <v>4461</v>
      </c>
      <c r="T27" s="365" t="s">
        <v>3834</v>
      </c>
      <c r="U27" s="288" t="s">
        <v>3839</v>
      </c>
      <c r="V27" s="288" t="s">
        <v>3842</v>
      </c>
      <c r="W27" s="364" t="s">
        <v>4462</v>
      </c>
      <c r="X27" s="300">
        <v>44566</v>
      </c>
      <c r="Y27" s="300">
        <v>44591</v>
      </c>
      <c r="Z27" s="300">
        <v>44594</v>
      </c>
      <c r="AA27" s="300">
        <v>44925</v>
      </c>
      <c r="AB27" s="1220"/>
      <c r="AC27" s="1241"/>
      <c r="AD27" s="303">
        <f t="shared" ref="AD27:AE46" si="14">+AM27+AV27+BE27+BN27</f>
        <v>2002900</v>
      </c>
      <c r="AE27" s="301"/>
      <c r="AF27" s="303">
        <f t="shared" si="3"/>
        <v>2002900</v>
      </c>
      <c r="AG27" s="303">
        <f t="shared" si="3"/>
        <v>0</v>
      </c>
      <c r="AH27" s="303">
        <f t="shared" si="3"/>
        <v>0</v>
      </c>
      <c r="AI27" s="303">
        <f t="shared" si="3"/>
        <v>0</v>
      </c>
      <c r="AJ27" s="303">
        <f t="shared" si="3"/>
        <v>0</v>
      </c>
      <c r="AK27" s="1220"/>
      <c r="AL27" s="1302"/>
      <c r="AM27" s="303">
        <f t="shared" si="8"/>
        <v>500725</v>
      </c>
      <c r="AN27" s="302"/>
      <c r="AO27" s="302">
        <v>500725</v>
      </c>
      <c r="AP27" s="302">
        <v>0</v>
      </c>
      <c r="AQ27" s="302">
        <v>0</v>
      </c>
      <c r="AR27" s="302">
        <v>0</v>
      </c>
      <c r="AS27" s="302"/>
      <c r="AT27" s="1220"/>
      <c r="AU27" s="1304"/>
      <c r="AV27" s="303">
        <f t="shared" si="9"/>
        <v>500725</v>
      </c>
      <c r="AW27" s="302"/>
      <c r="AX27" s="302">
        <v>500725</v>
      </c>
      <c r="AY27" s="302">
        <v>0</v>
      </c>
      <c r="AZ27" s="302">
        <v>0</v>
      </c>
      <c r="BA27" s="302">
        <v>0</v>
      </c>
      <c r="BB27" s="302"/>
      <c r="BC27" s="1220"/>
      <c r="BD27" s="367"/>
      <c r="BE27" s="303">
        <f t="shared" si="10"/>
        <v>500725</v>
      </c>
      <c r="BF27" s="302"/>
      <c r="BG27" s="302">
        <v>500725</v>
      </c>
      <c r="BH27" s="302">
        <v>0</v>
      </c>
      <c r="BI27" s="302">
        <v>0</v>
      </c>
      <c r="BJ27" s="302">
        <v>0</v>
      </c>
      <c r="BK27" s="302"/>
      <c r="BL27" s="1220"/>
      <c r="BM27" s="368"/>
      <c r="BN27" s="303">
        <f t="shared" si="11"/>
        <v>500725</v>
      </c>
      <c r="BO27" s="302"/>
      <c r="BP27" s="302">
        <v>500725</v>
      </c>
      <c r="BQ27" s="302">
        <v>0</v>
      </c>
      <c r="BR27" s="302">
        <v>0</v>
      </c>
      <c r="BS27" s="302">
        <v>0</v>
      </c>
      <c r="BT27" s="302"/>
      <c r="BU27" s="313"/>
      <c r="BV27" s="314"/>
      <c r="BW27" s="314"/>
      <c r="BX27" s="314"/>
      <c r="BY27" s="314"/>
      <c r="BZ27" s="314"/>
      <c r="CA27" s="314"/>
      <c r="CB27" s="314"/>
      <c r="CC27" s="315"/>
    </row>
    <row r="28" spans="1:81" s="58" customFormat="1" ht="12.95" customHeight="1" x14ac:dyDescent="0.25">
      <c r="A28" s="37"/>
      <c r="B28" s="1334"/>
      <c r="C28" s="1394"/>
      <c r="D28" s="1283"/>
      <c r="E28" s="1286"/>
      <c r="F28" s="1286"/>
      <c r="G28" s="1286"/>
      <c r="H28" s="1286"/>
      <c r="I28" s="1389"/>
      <c r="J28" s="1220"/>
      <c r="K28" s="1217"/>
      <c r="L28" s="1223"/>
      <c r="M28" s="1226"/>
      <c r="N28" s="1229"/>
      <c r="O28" s="1232"/>
      <c r="P28" s="1235"/>
      <c r="Q28" s="1238"/>
      <c r="R28" s="1220"/>
      <c r="S28" s="364" t="s">
        <v>4463</v>
      </c>
      <c r="T28" s="365" t="s">
        <v>3834</v>
      </c>
      <c r="U28" s="288" t="s">
        <v>3839</v>
      </c>
      <c r="V28" s="288" t="s">
        <v>3842</v>
      </c>
      <c r="W28" s="364" t="s">
        <v>4462</v>
      </c>
      <c r="X28" s="300">
        <v>44566</v>
      </c>
      <c r="Y28" s="300">
        <v>44591</v>
      </c>
      <c r="Z28" s="300">
        <v>44594</v>
      </c>
      <c r="AA28" s="300">
        <v>44925</v>
      </c>
      <c r="AB28" s="1220"/>
      <c r="AC28" s="1241"/>
      <c r="AD28" s="303">
        <f t="shared" si="14"/>
        <v>370991408</v>
      </c>
      <c r="AE28" s="301"/>
      <c r="AF28" s="303">
        <f t="shared" ref="AF28:AJ43" si="15">+AO28+AX28+BG28+BP28</f>
        <v>370991408</v>
      </c>
      <c r="AG28" s="303">
        <f t="shared" si="15"/>
        <v>0</v>
      </c>
      <c r="AH28" s="303">
        <f t="shared" si="15"/>
        <v>0</v>
      </c>
      <c r="AI28" s="303">
        <f t="shared" si="15"/>
        <v>0</v>
      </c>
      <c r="AJ28" s="303">
        <f t="shared" si="15"/>
        <v>0</v>
      </c>
      <c r="AK28" s="1220"/>
      <c r="AL28" s="1302"/>
      <c r="AM28" s="303">
        <f t="shared" si="8"/>
        <v>92747852</v>
      </c>
      <c r="AN28" s="302"/>
      <c r="AO28" s="302">
        <v>92747852</v>
      </c>
      <c r="AP28" s="302">
        <v>0</v>
      </c>
      <c r="AQ28" s="302">
        <v>0</v>
      </c>
      <c r="AR28" s="302">
        <v>0</v>
      </c>
      <c r="AS28" s="302"/>
      <c r="AT28" s="1220"/>
      <c r="AU28" s="1304"/>
      <c r="AV28" s="303">
        <f t="shared" si="9"/>
        <v>92747852</v>
      </c>
      <c r="AW28" s="302"/>
      <c r="AX28" s="302">
        <v>92747852</v>
      </c>
      <c r="AY28" s="302">
        <v>0</v>
      </c>
      <c r="AZ28" s="302">
        <v>0</v>
      </c>
      <c r="BA28" s="302">
        <v>0</v>
      </c>
      <c r="BB28" s="302"/>
      <c r="BC28" s="1220"/>
      <c r="BD28" s="367"/>
      <c r="BE28" s="303">
        <f t="shared" si="10"/>
        <v>92747852</v>
      </c>
      <c r="BF28" s="302"/>
      <c r="BG28" s="302">
        <v>92747852</v>
      </c>
      <c r="BH28" s="302">
        <v>0</v>
      </c>
      <c r="BI28" s="302">
        <v>0</v>
      </c>
      <c r="BJ28" s="302">
        <v>0</v>
      </c>
      <c r="BK28" s="302"/>
      <c r="BL28" s="1220"/>
      <c r="BM28" s="368"/>
      <c r="BN28" s="303">
        <f t="shared" si="11"/>
        <v>92747852</v>
      </c>
      <c r="BO28" s="302"/>
      <c r="BP28" s="302">
        <v>92747852</v>
      </c>
      <c r="BQ28" s="302">
        <v>0</v>
      </c>
      <c r="BR28" s="302">
        <v>0</v>
      </c>
      <c r="BS28" s="302">
        <v>0</v>
      </c>
      <c r="BT28" s="302"/>
      <c r="BU28" s="313"/>
      <c r="BV28" s="314"/>
      <c r="BW28" s="314"/>
      <c r="BX28" s="314"/>
      <c r="BY28" s="314"/>
      <c r="BZ28" s="314"/>
      <c r="CA28" s="314"/>
      <c r="CB28" s="314"/>
      <c r="CC28" s="315"/>
    </row>
    <row r="29" spans="1:81" s="58" customFormat="1" ht="12.95" customHeight="1" x14ac:dyDescent="0.25">
      <c r="A29" s="37"/>
      <c r="B29" s="1334"/>
      <c r="C29" s="1394"/>
      <c r="D29" s="1283"/>
      <c r="E29" s="1286"/>
      <c r="F29" s="1286"/>
      <c r="G29" s="1286"/>
      <c r="H29" s="1286"/>
      <c r="I29" s="1389"/>
      <c r="J29" s="1220"/>
      <c r="K29" s="1217"/>
      <c r="L29" s="1223"/>
      <c r="M29" s="1226"/>
      <c r="N29" s="1229"/>
      <c r="O29" s="1232"/>
      <c r="P29" s="1235"/>
      <c r="Q29" s="1238"/>
      <c r="R29" s="1220"/>
      <c r="S29" s="364" t="s">
        <v>4464</v>
      </c>
      <c r="T29" s="365" t="s">
        <v>3834</v>
      </c>
      <c r="U29" s="288" t="s">
        <v>3839</v>
      </c>
      <c r="V29" s="288" t="s">
        <v>3842</v>
      </c>
      <c r="W29" s="364" t="s">
        <v>4462</v>
      </c>
      <c r="X29" s="300">
        <v>44566</v>
      </c>
      <c r="Y29" s="300">
        <v>44591</v>
      </c>
      <c r="Z29" s="300">
        <v>44594</v>
      </c>
      <c r="AA29" s="300">
        <v>44925</v>
      </c>
      <c r="AB29" s="1220"/>
      <c r="AC29" s="1241"/>
      <c r="AD29" s="303">
        <f t="shared" si="14"/>
        <v>2660400</v>
      </c>
      <c r="AE29" s="301"/>
      <c r="AF29" s="303">
        <f t="shared" si="15"/>
        <v>2660400</v>
      </c>
      <c r="AG29" s="303">
        <f t="shared" si="15"/>
        <v>0</v>
      </c>
      <c r="AH29" s="303">
        <f t="shared" si="15"/>
        <v>0</v>
      </c>
      <c r="AI29" s="303">
        <f t="shared" si="15"/>
        <v>0</v>
      </c>
      <c r="AJ29" s="303">
        <f t="shared" si="15"/>
        <v>0</v>
      </c>
      <c r="AK29" s="1220"/>
      <c r="AL29" s="1302"/>
      <c r="AM29" s="303">
        <f t="shared" si="8"/>
        <v>665100</v>
      </c>
      <c r="AN29" s="302"/>
      <c r="AO29" s="302">
        <v>665100</v>
      </c>
      <c r="AP29" s="302">
        <v>0</v>
      </c>
      <c r="AQ29" s="302">
        <v>0</v>
      </c>
      <c r="AR29" s="302">
        <v>0</v>
      </c>
      <c r="AS29" s="302"/>
      <c r="AT29" s="1220"/>
      <c r="AU29" s="1304"/>
      <c r="AV29" s="303">
        <f t="shared" si="9"/>
        <v>665100</v>
      </c>
      <c r="AW29" s="302"/>
      <c r="AX29" s="302">
        <v>665100</v>
      </c>
      <c r="AY29" s="302">
        <v>0</v>
      </c>
      <c r="AZ29" s="302">
        <v>0</v>
      </c>
      <c r="BA29" s="302">
        <v>0</v>
      </c>
      <c r="BB29" s="302"/>
      <c r="BC29" s="1220"/>
      <c r="BD29" s="367"/>
      <c r="BE29" s="303">
        <f t="shared" si="10"/>
        <v>665100</v>
      </c>
      <c r="BF29" s="302"/>
      <c r="BG29" s="302">
        <v>665100</v>
      </c>
      <c r="BH29" s="302">
        <v>0</v>
      </c>
      <c r="BI29" s="302">
        <v>0</v>
      </c>
      <c r="BJ29" s="302">
        <v>0</v>
      </c>
      <c r="BK29" s="302"/>
      <c r="BL29" s="1220"/>
      <c r="BM29" s="368"/>
      <c r="BN29" s="303">
        <f t="shared" si="11"/>
        <v>665100</v>
      </c>
      <c r="BO29" s="302"/>
      <c r="BP29" s="302">
        <v>665100</v>
      </c>
      <c r="BQ29" s="302">
        <v>0</v>
      </c>
      <c r="BR29" s="302">
        <v>0</v>
      </c>
      <c r="BS29" s="302">
        <v>0</v>
      </c>
      <c r="BT29" s="302"/>
      <c r="BU29" s="313"/>
      <c r="BV29" s="314"/>
      <c r="BW29" s="314"/>
      <c r="BX29" s="314"/>
      <c r="BY29" s="314"/>
      <c r="BZ29" s="314"/>
      <c r="CA29" s="314"/>
      <c r="CB29" s="314"/>
      <c r="CC29" s="315"/>
    </row>
    <row r="30" spans="1:81" s="58" customFormat="1" ht="12.95" customHeight="1" x14ac:dyDescent="0.25">
      <c r="A30" s="37"/>
      <c r="B30" s="1334"/>
      <c r="C30" s="1394"/>
      <c r="D30" s="1283"/>
      <c r="E30" s="1286"/>
      <c r="F30" s="1286"/>
      <c r="G30" s="1286"/>
      <c r="H30" s="1286"/>
      <c r="I30" s="1389"/>
      <c r="J30" s="1220"/>
      <c r="K30" s="1217"/>
      <c r="L30" s="1223"/>
      <c r="M30" s="1226"/>
      <c r="N30" s="1229"/>
      <c r="O30" s="1232"/>
      <c r="P30" s="1235"/>
      <c r="Q30" s="1238"/>
      <c r="R30" s="1220"/>
      <c r="S30" s="364" t="s">
        <v>4465</v>
      </c>
      <c r="T30" s="365" t="s">
        <v>3834</v>
      </c>
      <c r="U30" s="288" t="s">
        <v>3839</v>
      </c>
      <c r="V30" s="288" t="s">
        <v>3842</v>
      </c>
      <c r="W30" s="364" t="s">
        <v>4462</v>
      </c>
      <c r="X30" s="300">
        <v>44566</v>
      </c>
      <c r="Y30" s="300">
        <v>44591</v>
      </c>
      <c r="Z30" s="300">
        <v>44594</v>
      </c>
      <c r="AA30" s="300">
        <v>44925</v>
      </c>
      <c r="AB30" s="1220"/>
      <c r="AC30" s="1241"/>
      <c r="AD30" s="303">
        <f t="shared" si="14"/>
        <v>217369318.30000001</v>
      </c>
      <c r="AE30" s="301"/>
      <c r="AF30" s="303">
        <f t="shared" si="15"/>
        <v>217369318.30000001</v>
      </c>
      <c r="AG30" s="303">
        <f t="shared" si="15"/>
        <v>0</v>
      </c>
      <c r="AH30" s="303">
        <f t="shared" si="15"/>
        <v>0</v>
      </c>
      <c r="AI30" s="303">
        <f t="shared" si="15"/>
        <v>0</v>
      </c>
      <c r="AJ30" s="303">
        <f t="shared" si="15"/>
        <v>0</v>
      </c>
      <c r="AK30" s="1220"/>
      <c r="AL30" s="1302"/>
      <c r="AM30" s="303">
        <f t="shared" si="8"/>
        <v>54342329.575000003</v>
      </c>
      <c r="AN30" s="302"/>
      <c r="AO30" s="302">
        <v>54342329.575000003</v>
      </c>
      <c r="AP30" s="302">
        <v>0</v>
      </c>
      <c r="AQ30" s="302">
        <v>0</v>
      </c>
      <c r="AR30" s="302">
        <v>0</v>
      </c>
      <c r="AS30" s="302"/>
      <c r="AT30" s="1220"/>
      <c r="AU30" s="1304"/>
      <c r="AV30" s="303">
        <f t="shared" si="9"/>
        <v>54342329.575000003</v>
      </c>
      <c r="AW30" s="302"/>
      <c r="AX30" s="302">
        <v>54342329.575000003</v>
      </c>
      <c r="AY30" s="302">
        <v>0</v>
      </c>
      <c r="AZ30" s="302">
        <v>0</v>
      </c>
      <c r="BA30" s="302">
        <v>0</v>
      </c>
      <c r="BB30" s="302"/>
      <c r="BC30" s="1220"/>
      <c r="BD30" s="367"/>
      <c r="BE30" s="303">
        <f t="shared" si="10"/>
        <v>54342329.575000003</v>
      </c>
      <c r="BF30" s="302"/>
      <c r="BG30" s="302">
        <v>54342329.575000003</v>
      </c>
      <c r="BH30" s="302">
        <v>0</v>
      </c>
      <c r="BI30" s="302">
        <v>0</v>
      </c>
      <c r="BJ30" s="302">
        <v>0</v>
      </c>
      <c r="BK30" s="302"/>
      <c r="BL30" s="1220"/>
      <c r="BM30" s="368"/>
      <c r="BN30" s="303">
        <f t="shared" si="11"/>
        <v>54342329.575000003</v>
      </c>
      <c r="BO30" s="302"/>
      <c r="BP30" s="302">
        <v>54342329.575000003</v>
      </c>
      <c r="BQ30" s="302">
        <v>0</v>
      </c>
      <c r="BR30" s="302">
        <v>0</v>
      </c>
      <c r="BS30" s="302">
        <v>0</v>
      </c>
      <c r="BT30" s="302"/>
      <c r="BU30" s="313"/>
      <c r="BV30" s="314"/>
      <c r="BW30" s="314"/>
      <c r="BX30" s="314"/>
      <c r="BY30" s="314"/>
      <c r="BZ30" s="314"/>
      <c r="CA30" s="314"/>
      <c r="CB30" s="314"/>
      <c r="CC30" s="315"/>
    </row>
    <row r="31" spans="1:81" s="58" customFormat="1" ht="12.95" customHeight="1" x14ac:dyDescent="0.25">
      <c r="A31" s="37"/>
      <c r="B31" s="1334"/>
      <c r="C31" s="1394"/>
      <c r="D31" s="1283"/>
      <c r="E31" s="1286"/>
      <c r="F31" s="1286"/>
      <c r="G31" s="1286"/>
      <c r="H31" s="1286"/>
      <c r="I31" s="1389"/>
      <c r="J31" s="1220"/>
      <c r="K31" s="1217"/>
      <c r="L31" s="1223"/>
      <c r="M31" s="1226"/>
      <c r="N31" s="1229"/>
      <c r="O31" s="1232"/>
      <c r="P31" s="1235"/>
      <c r="Q31" s="1238"/>
      <c r="R31" s="1220"/>
      <c r="S31" s="364" t="s">
        <v>4466</v>
      </c>
      <c r="T31" s="365" t="s">
        <v>3834</v>
      </c>
      <c r="U31" s="288" t="s">
        <v>3839</v>
      </c>
      <c r="V31" s="288" t="s">
        <v>3842</v>
      </c>
      <c r="W31" s="364" t="s">
        <v>4462</v>
      </c>
      <c r="X31" s="300">
        <v>44566</v>
      </c>
      <c r="Y31" s="300">
        <v>44591</v>
      </c>
      <c r="Z31" s="300">
        <v>44594</v>
      </c>
      <c r="AA31" s="300">
        <v>44925</v>
      </c>
      <c r="AB31" s="1220"/>
      <c r="AC31" s="1241"/>
      <c r="AD31" s="303">
        <f t="shared" si="14"/>
        <v>3824257.51</v>
      </c>
      <c r="AE31" s="301"/>
      <c r="AF31" s="303">
        <f t="shared" si="15"/>
        <v>3824257.51</v>
      </c>
      <c r="AG31" s="303">
        <f t="shared" si="15"/>
        <v>0</v>
      </c>
      <c r="AH31" s="303">
        <f t="shared" si="15"/>
        <v>0</v>
      </c>
      <c r="AI31" s="303">
        <f t="shared" si="15"/>
        <v>0</v>
      </c>
      <c r="AJ31" s="303">
        <f t="shared" si="15"/>
        <v>0</v>
      </c>
      <c r="AK31" s="1220"/>
      <c r="AL31" s="1302"/>
      <c r="AM31" s="303">
        <f t="shared" si="8"/>
        <v>956064.37749999994</v>
      </c>
      <c r="AN31" s="302"/>
      <c r="AO31" s="302">
        <v>956064.37749999994</v>
      </c>
      <c r="AP31" s="302">
        <v>0</v>
      </c>
      <c r="AQ31" s="302">
        <v>0</v>
      </c>
      <c r="AR31" s="302">
        <v>0</v>
      </c>
      <c r="AS31" s="302"/>
      <c r="AT31" s="1220"/>
      <c r="AU31" s="1304"/>
      <c r="AV31" s="303">
        <f t="shared" si="9"/>
        <v>956064.37749999994</v>
      </c>
      <c r="AW31" s="302"/>
      <c r="AX31" s="302">
        <v>956064.37749999994</v>
      </c>
      <c r="AY31" s="302">
        <v>0</v>
      </c>
      <c r="AZ31" s="302">
        <v>0</v>
      </c>
      <c r="BA31" s="302">
        <v>0</v>
      </c>
      <c r="BB31" s="302"/>
      <c r="BC31" s="1220"/>
      <c r="BD31" s="367"/>
      <c r="BE31" s="303">
        <f t="shared" si="10"/>
        <v>956064.37749999994</v>
      </c>
      <c r="BF31" s="302"/>
      <c r="BG31" s="302">
        <v>956064.37749999994</v>
      </c>
      <c r="BH31" s="302">
        <v>0</v>
      </c>
      <c r="BI31" s="302">
        <v>0</v>
      </c>
      <c r="BJ31" s="302">
        <v>0</v>
      </c>
      <c r="BK31" s="302"/>
      <c r="BL31" s="1220"/>
      <c r="BM31" s="368"/>
      <c r="BN31" s="303">
        <f t="shared" si="11"/>
        <v>956064.37749999994</v>
      </c>
      <c r="BO31" s="302"/>
      <c r="BP31" s="302">
        <v>956064.37749999994</v>
      </c>
      <c r="BQ31" s="302">
        <v>0</v>
      </c>
      <c r="BR31" s="302">
        <v>0</v>
      </c>
      <c r="BS31" s="302">
        <v>0</v>
      </c>
      <c r="BT31" s="302"/>
      <c r="BU31" s="313"/>
      <c r="BV31" s="314"/>
      <c r="BW31" s="314"/>
      <c r="BX31" s="314"/>
      <c r="BY31" s="314"/>
      <c r="BZ31" s="314"/>
      <c r="CA31" s="314"/>
      <c r="CB31" s="314"/>
      <c r="CC31" s="315"/>
    </row>
    <row r="32" spans="1:81" s="58" customFormat="1" ht="12.95" customHeight="1" x14ac:dyDescent="0.25">
      <c r="A32" s="37"/>
      <c r="B32" s="1334"/>
      <c r="C32" s="1394"/>
      <c r="D32" s="1283"/>
      <c r="E32" s="1286"/>
      <c r="F32" s="1286"/>
      <c r="G32" s="1286"/>
      <c r="H32" s="1286"/>
      <c r="I32" s="1389"/>
      <c r="J32" s="1220"/>
      <c r="K32" s="1217"/>
      <c r="L32" s="1223"/>
      <c r="M32" s="1226"/>
      <c r="N32" s="1229"/>
      <c r="O32" s="1232"/>
      <c r="P32" s="1235"/>
      <c r="Q32" s="1238"/>
      <c r="R32" s="1220"/>
      <c r="S32" s="364" t="s">
        <v>4467</v>
      </c>
      <c r="T32" s="365" t="s">
        <v>3834</v>
      </c>
      <c r="U32" s="288" t="s">
        <v>3839</v>
      </c>
      <c r="V32" s="288" t="s">
        <v>3842</v>
      </c>
      <c r="W32" s="364" t="s">
        <v>4462</v>
      </c>
      <c r="X32" s="300">
        <v>44566</v>
      </c>
      <c r="Y32" s="300">
        <v>44591</v>
      </c>
      <c r="Z32" s="300">
        <v>44594</v>
      </c>
      <c r="AA32" s="300">
        <v>44925</v>
      </c>
      <c r="AB32" s="1220"/>
      <c r="AC32" s="1241"/>
      <c r="AD32" s="303">
        <f t="shared" si="14"/>
        <v>1724257.51</v>
      </c>
      <c r="AE32" s="301"/>
      <c r="AF32" s="303">
        <f t="shared" si="15"/>
        <v>1724257.51</v>
      </c>
      <c r="AG32" s="303">
        <f t="shared" si="15"/>
        <v>0</v>
      </c>
      <c r="AH32" s="303">
        <f t="shared" si="15"/>
        <v>0</v>
      </c>
      <c r="AI32" s="303">
        <f t="shared" si="15"/>
        <v>0</v>
      </c>
      <c r="AJ32" s="303">
        <f t="shared" si="15"/>
        <v>0</v>
      </c>
      <c r="AK32" s="1220"/>
      <c r="AL32" s="1302"/>
      <c r="AM32" s="303">
        <f t="shared" si="8"/>
        <v>431064.3775</v>
      </c>
      <c r="AN32" s="302"/>
      <c r="AO32" s="302">
        <v>431064.3775</v>
      </c>
      <c r="AP32" s="302">
        <v>0</v>
      </c>
      <c r="AQ32" s="302">
        <v>0</v>
      </c>
      <c r="AR32" s="302">
        <v>0</v>
      </c>
      <c r="AS32" s="302"/>
      <c r="AT32" s="1220"/>
      <c r="AU32" s="1304"/>
      <c r="AV32" s="303">
        <f t="shared" si="9"/>
        <v>431064.3775</v>
      </c>
      <c r="AW32" s="302"/>
      <c r="AX32" s="302">
        <v>431064.3775</v>
      </c>
      <c r="AY32" s="302">
        <v>0</v>
      </c>
      <c r="AZ32" s="302">
        <v>0</v>
      </c>
      <c r="BA32" s="302">
        <v>0</v>
      </c>
      <c r="BB32" s="302"/>
      <c r="BC32" s="1220"/>
      <c r="BD32" s="367"/>
      <c r="BE32" s="303">
        <f t="shared" si="10"/>
        <v>431064.3775</v>
      </c>
      <c r="BF32" s="302"/>
      <c r="BG32" s="302">
        <v>431064.3775</v>
      </c>
      <c r="BH32" s="302">
        <v>0</v>
      </c>
      <c r="BI32" s="302">
        <v>0</v>
      </c>
      <c r="BJ32" s="302">
        <v>0</v>
      </c>
      <c r="BK32" s="302"/>
      <c r="BL32" s="1220"/>
      <c r="BM32" s="368"/>
      <c r="BN32" s="303">
        <f t="shared" si="11"/>
        <v>431064.3775</v>
      </c>
      <c r="BO32" s="302"/>
      <c r="BP32" s="302">
        <v>431064.3775</v>
      </c>
      <c r="BQ32" s="302">
        <v>0</v>
      </c>
      <c r="BR32" s="302">
        <v>0</v>
      </c>
      <c r="BS32" s="302">
        <v>0</v>
      </c>
      <c r="BT32" s="302"/>
      <c r="BU32" s="313"/>
      <c r="BV32" s="314"/>
      <c r="BW32" s="314"/>
      <c r="BX32" s="314"/>
      <c r="BY32" s="314"/>
      <c r="BZ32" s="314"/>
      <c r="CA32" s="314"/>
      <c r="CB32" s="314"/>
      <c r="CC32" s="315"/>
    </row>
    <row r="33" spans="1:81" s="58" customFormat="1" ht="12.95" customHeight="1" x14ac:dyDescent="0.25">
      <c r="A33" s="37"/>
      <c r="B33" s="1334"/>
      <c r="C33" s="1394"/>
      <c r="D33" s="1283"/>
      <c r="E33" s="1286"/>
      <c r="F33" s="1286"/>
      <c r="G33" s="1286"/>
      <c r="H33" s="1286"/>
      <c r="I33" s="1389"/>
      <c r="J33" s="1220"/>
      <c r="K33" s="1217"/>
      <c r="L33" s="1223"/>
      <c r="M33" s="1226"/>
      <c r="N33" s="1229"/>
      <c r="O33" s="1232"/>
      <c r="P33" s="1235"/>
      <c r="Q33" s="1238"/>
      <c r="R33" s="1220"/>
      <c r="S33" s="364" t="s">
        <v>4468</v>
      </c>
      <c r="T33" s="365" t="s">
        <v>3834</v>
      </c>
      <c r="U33" s="288" t="s">
        <v>3839</v>
      </c>
      <c r="V33" s="288" t="s">
        <v>3842</v>
      </c>
      <c r="W33" s="364" t="s">
        <v>4462</v>
      </c>
      <c r="X33" s="300">
        <v>44566</v>
      </c>
      <c r="Y33" s="300">
        <v>44591</v>
      </c>
      <c r="Z33" s="300">
        <v>44594</v>
      </c>
      <c r="AA33" s="300">
        <v>44925</v>
      </c>
      <c r="AB33" s="1220"/>
      <c r="AC33" s="1241"/>
      <c r="AD33" s="303">
        <f t="shared" si="14"/>
        <v>5554804.4699999997</v>
      </c>
      <c r="AE33" s="301"/>
      <c r="AF33" s="303">
        <f t="shared" si="15"/>
        <v>5554804.4699999997</v>
      </c>
      <c r="AG33" s="303">
        <f t="shared" si="15"/>
        <v>0</v>
      </c>
      <c r="AH33" s="303">
        <f t="shared" si="15"/>
        <v>0</v>
      </c>
      <c r="AI33" s="303">
        <f t="shared" si="15"/>
        <v>0</v>
      </c>
      <c r="AJ33" s="303">
        <f t="shared" si="15"/>
        <v>0</v>
      </c>
      <c r="AK33" s="1220"/>
      <c r="AL33" s="1302"/>
      <c r="AM33" s="303">
        <f t="shared" si="8"/>
        <v>1388701.1174999999</v>
      </c>
      <c r="AN33" s="302"/>
      <c r="AO33" s="302">
        <v>1388701.1174999999</v>
      </c>
      <c r="AP33" s="302">
        <v>0</v>
      </c>
      <c r="AQ33" s="302">
        <v>0</v>
      </c>
      <c r="AR33" s="302">
        <v>0</v>
      </c>
      <c r="AS33" s="302"/>
      <c r="AT33" s="1220"/>
      <c r="AU33" s="1304"/>
      <c r="AV33" s="303">
        <f t="shared" si="9"/>
        <v>1388701.1174999999</v>
      </c>
      <c r="AW33" s="302"/>
      <c r="AX33" s="302">
        <v>1388701.1174999999</v>
      </c>
      <c r="AY33" s="302">
        <v>0</v>
      </c>
      <c r="AZ33" s="302">
        <v>0</v>
      </c>
      <c r="BA33" s="302">
        <v>0</v>
      </c>
      <c r="BB33" s="302"/>
      <c r="BC33" s="1220"/>
      <c r="BD33" s="367"/>
      <c r="BE33" s="303">
        <f t="shared" si="10"/>
        <v>1388701.1174999999</v>
      </c>
      <c r="BF33" s="302"/>
      <c r="BG33" s="302">
        <v>1388701.1174999999</v>
      </c>
      <c r="BH33" s="302">
        <v>0</v>
      </c>
      <c r="BI33" s="302">
        <v>0</v>
      </c>
      <c r="BJ33" s="302">
        <v>0</v>
      </c>
      <c r="BK33" s="302"/>
      <c r="BL33" s="1220"/>
      <c r="BM33" s="368"/>
      <c r="BN33" s="303">
        <f t="shared" si="11"/>
        <v>1388701.1174999999</v>
      </c>
      <c r="BO33" s="302"/>
      <c r="BP33" s="302">
        <v>1388701.1174999999</v>
      </c>
      <c r="BQ33" s="302">
        <v>0</v>
      </c>
      <c r="BR33" s="302">
        <v>0</v>
      </c>
      <c r="BS33" s="302">
        <v>0</v>
      </c>
      <c r="BT33" s="302"/>
      <c r="BU33" s="313"/>
      <c r="BV33" s="314"/>
      <c r="BW33" s="314"/>
      <c r="BX33" s="314"/>
      <c r="BY33" s="314"/>
      <c r="BZ33" s="314"/>
      <c r="CA33" s="314"/>
      <c r="CB33" s="314"/>
      <c r="CC33" s="315"/>
    </row>
    <row r="34" spans="1:81" s="58" customFormat="1" ht="12.95" customHeight="1" x14ac:dyDescent="0.25">
      <c r="A34" s="37"/>
      <c r="B34" s="1334"/>
      <c r="C34" s="1394"/>
      <c r="D34" s="1283"/>
      <c r="E34" s="1286"/>
      <c r="F34" s="1286"/>
      <c r="G34" s="1286"/>
      <c r="H34" s="1286"/>
      <c r="I34" s="1389"/>
      <c r="J34" s="1220"/>
      <c r="K34" s="1217"/>
      <c r="L34" s="1223"/>
      <c r="M34" s="1226"/>
      <c r="N34" s="1229"/>
      <c r="O34" s="1232"/>
      <c r="P34" s="1235"/>
      <c r="Q34" s="1238"/>
      <c r="R34" s="1220"/>
      <c r="S34" s="364" t="s">
        <v>4469</v>
      </c>
      <c r="T34" s="365" t="s">
        <v>3834</v>
      </c>
      <c r="U34" s="288" t="s">
        <v>3839</v>
      </c>
      <c r="V34" s="288" t="s">
        <v>3842</v>
      </c>
      <c r="W34" s="364" t="s">
        <v>4462</v>
      </c>
      <c r="X34" s="300">
        <v>44566</v>
      </c>
      <c r="Y34" s="300">
        <v>44591</v>
      </c>
      <c r="Z34" s="300">
        <v>44594</v>
      </c>
      <c r="AA34" s="300">
        <v>44925</v>
      </c>
      <c r="AB34" s="1220"/>
      <c r="AC34" s="1241"/>
      <c r="AD34" s="303">
        <f t="shared" si="14"/>
        <v>46786657.509999998</v>
      </c>
      <c r="AE34" s="301"/>
      <c r="AF34" s="303">
        <f t="shared" si="15"/>
        <v>46786657.509999998</v>
      </c>
      <c r="AG34" s="303">
        <f t="shared" si="15"/>
        <v>0</v>
      </c>
      <c r="AH34" s="303">
        <f t="shared" si="15"/>
        <v>0</v>
      </c>
      <c r="AI34" s="303">
        <f t="shared" si="15"/>
        <v>0</v>
      </c>
      <c r="AJ34" s="303">
        <f t="shared" si="15"/>
        <v>0</v>
      </c>
      <c r="AK34" s="1220"/>
      <c r="AL34" s="1302"/>
      <c r="AM34" s="303">
        <f t="shared" si="8"/>
        <v>11696664.377499999</v>
      </c>
      <c r="AN34" s="302"/>
      <c r="AO34" s="302">
        <v>11696664.377499999</v>
      </c>
      <c r="AP34" s="302">
        <v>0</v>
      </c>
      <c r="AQ34" s="302">
        <v>0</v>
      </c>
      <c r="AR34" s="302">
        <v>0</v>
      </c>
      <c r="AS34" s="302"/>
      <c r="AT34" s="1220"/>
      <c r="AU34" s="1304"/>
      <c r="AV34" s="303">
        <f t="shared" si="9"/>
        <v>11696664.377499999</v>
      </c>
      <c r="AW34" s="302"/>
      <c r="AX34" s="302">
        <v>11696664.377499999</v>
      </c>
      <c r="AY34" s="302">
        <v>0</v>
      </c>
      <c r="AZ34" s="302">
        <v>0</v>
      </c>
      <c r="BA34" s="302">
        <v>0</v>
      </c>
      <c r="BB34" s="302"/>
      <c r="BC34" s="1220"/>
      <c r="BD34" s="367"/>
      <c r="BE34" s="303">
        <f t="shared" si="10"/>
        <v>11696664.377499999</v>
      </c>
      <c r="BF34" s="302"/>
      <c r="BG34" s="302">
        <v>11696664.377499999</v>
      </c>
      <c r="BH34" s="302">
        <v>0</v>
      </c>
      <c r="BI34" s="302">
        <v>0</v>
      </c>
      <c r="BJ34" s="302">
        <v>0</v>
      </c>
      <c r="BK34" s="302"/>
      <c r="BL34" s="1220"/>
      <c r="BM34" s="368"/>
      <c r="BN34" s="303">
        <f t="shared" si="11"/>
        <v>11696664.377499999</v>
      </c>
      <c r="BO34" s="302"/>
      <c r="BP34" s="302">
        <v>11696664.377499999</v>
      </c>
      <c r="BQ34" s="302">
        <v>0</v>
      </c>
      <c r="BR34" s="302">
        <v>0</v>
      </c>
      <c r="BS34" s="302">
        <v>0</v>
      </c>
      <c r="BT34" s="302"/>
      <c r="BU34" s="313"/>
      <c r="BV34" s="314"/>
      <c r="BW34" s="314"/>
      <c r="BX34" s="314"/>
      <c r="BY34" s="314"/>
      <c r="BZ34" s="314"/>
      <c r="CA34" s="314"/>
      <c r="CB34" s="314"/>
      <c r="CC34" s="315"/>
    </row>
    <row r="35" spans="1:81" s="58" customFormat="1" ht="12.95" customHeight="1" thickBot="1" x14ac:dyDescent="0.3">
      <c r="A35" s="37"/>
      <c r="B35" s="1334"/>
      <c r="C35" s="1394"/>
      <c r="D35" s="1283"/>
      <c r="E35" s="1286"/>
      <c r="F35" s="1286"/>
      <c r="G35" s="1286"/>
      <c r="H35" s="1286"/>
      <c r="I35" s="1389"/>
      <c r="J35" s="1220"/>
      <c r="K35" s="1217"/>
      <c r="L35" s="1223"/>
      <c r="M35" s="1226"/>
      <c r="N35" s="1229"/>
      <c r="O35" s="1232"/>
      <c r="P35" s="1235"/>
      <c r="Q35" s="1238"/>
      <c r="R35" s="1220"/>
      <c r="S35" s="364" t="s">
        <v>4470</v>
      </c>
      <c r="T35" s="365" t="s">
        <v>3834</v>
      </c>
      <c r="U35" s="288" t="s">
        <v>3839</v>
      </c>
      <c r="V35" s="288" t="s">
        <v>3842</v>
      </c>
      <c r="W35" s="364" t="s">
        <v>4462</v>
      </c>
      <c r="X35" s="300">
        <v>44566</v>
      </c>
      <c r="Y35" s="300">
        <v>44591</v>
      </c>
      <c r="Z35" s="300">
        <v>44594</v>
      </c>
      <c r="AA35" s="300">
        <v>44925</v>
      </c>
      <c r="AB35" s="1220"/>
      <c r="AC35" s="1241"/>
      <c r="AD35" s="303">
        <f t="shared" si="14"/>
        <v>38317296.549999997</v>
      </c>
      <c r="AE35" s="301"/>
      <c r="AF35" s="303">
        <f t="shared" si="15"/>
        <v>38317296.549999997</v>
      </c>
      <c r="AG35" s="303">
        <f t="shared" si="15"/>
        <v>0</v>
      </c>
      <c r="AH35" s="303">
        <f t="shared" si="15"/>
        <v>0</v>
      </c>
      <c r="AI35" s="303">
        <f t="shared" si="15"/>
        <v>0</v>
      </c>
      <c r="AJ35" s="303">
        <f t="shared" si="15"/>
        <v>0</v>
      </c>
      <c r="AK35" s="1220"/>
      <c r="AL35" s="1302"/>
      <c r="AM35" s="303">
        <f t="shared" si="8"/>
        <v>9579324.1374999993</v>
      </c>
      <c r="AN35" s="302"/>
      <c r="AO35" s="302">
        <v>9579324.1374999993</v>
      </c>
      <c r="AP35" s="302">
        <v>0</v>
      </c>
      <c r="AQ35" s="302">
        <v>0</v>
      </c>
      <c r="AR35" s="302">
        <v>0</v>
      </c>
      <c r="AS35" s="302"/>
      <c r="AT35" s="1220"/>
      <c r="AU35" s="1304"/>
      <c r="AV35" s="303">
        <f t="shared" si="9"/>
        <v>9579324.1374999993</v>
      </c>
      <c r="AW35" s="302"/>
      <c r="AX35" s="302">
        <v>9579324.1374999993</v>
      </c>
      <c r="AY35" s="302">
        <v>0</v>
      </c>
      <c r="AZ35" s="302">
        <v>0</v>
      </c>
      <c r="BA35" s="302">
        <v>0</v>
      </c>
      <c r="BB35" s="302"/>
      <c r="BC35" s="1220"/>
      <c r="BD35" s="367"/>
      <c r="BE35" s="303">
        <f t="shared" si="10"/>
        <v>9579324.1374999993</v>
      </c>
      <c r="BF35" s="302"/>
      <c r="BG35" s="302">
        <v>9579324.1374999993</v>
      </c>
      <c r="BH35" s="302">
        <v>0</v>
      </c>
      <c r="BI35" s="302">
        <v>0</v>
      </c>
      <c r="BJ35" s="302">
        <v>0</v>
      </c>
      <c r="BK35" s="302"/>
      <c r="BL35" s="1220"/>
      <c r="BM35" s="368"/>
      <c r="BN35" s="303">
        <f t="shared" si="11"/>
        <v>9579324.1374999993</v>
      </c>
      <c r="BO35" s="302"/>
      <c r="BP35" s="302">
        <v>9579324.1374999993</v>
      </c>
      <c r="BQ35" s="302">
        <v>0</v>
      </c>
      <c r="BR35" s="302">
        <v>0</v>
      </c>
      <c r="BS35" s="302">
        <v>0</v>
      </c>
      <c r="BT35" s="302"/>
      <c r="BU35" s="313"/>
      <c r="BV35" s="314"/>
      <c r="BW35" s="314"/>
      <c r="BX35" s="314"/>
      <c r="BY35" s="314"/>
      <c r="BZ35" s="314"/>
      <c r="CA35" s="314"/>
      <c r="CB35" s="314"/>
      <c r="CC35" s="315"/>
    </row>
    <row r="36" spans="1:81" s="58" customFormat="1" ht="12.95" customHeight="1" thickTop="1" x14ac:dyDescent="0.25">
      <c r="A36" s="37"/>
      <c r="B36" s="1334"/>
      <c r="C36" s="1314" t="s">
        <v>150</v>
      </c>
      <c r="D36" s="1282">
        <v>1903</v>
      </c>
      <c r="E36" s="1285" t="s">
        <v>4445</v>
      </c>
      <c r="F36" s="1285">
        <v>1903035</v>
      </c>
      <c r="G36" s="1285" t="s">
        <v>4446</v>
      </c>
      <c r="H36" s="1285" t="s">
        <v>4447</v>
      </c>
      <c r="I36" s="1388">
        <v>2021004540150</v>
      </c>
      <c r="J36" s="1219">
        <v>87</v>
      </c>
      <c r="K36" s="1216" t="str">
        <f>+[3]Metas!K97</f>
        <v>Municipios en categorías 4° a 6° se realiza la vigilancia sanitaria de los factores de riesgo en salud ambiental</v>
      </c>
      <c r="L36" s="1222">
        <v>39</v>
      </c>
      <c r="M36" s="1225">
        <f>SUM(N36:Q36)/4</f>
        <v>39</v>
      </c>
      <c r="N36" s="1228">
        <v>39</v>
      </c>
      <c r="O36" s="1231">
        <v>39</v>
      </c>
      <c r="P36" s="1234">
        <v>39</v>
      </c>
      <c r="Q36" s="1237">
        <v>39</v>
      </c>
      <c r="R36" s="1219">
        <f t="shared" ref="R36" si="16">+$J36</f>
        <v>87</v>
      </c>
      <c r="S36" s="361" t="s">
        <v>4471</v>
      </c>
      <c r="T36" s="362" t="s">
        <v>3834</v>
      </c>
      <c r="U36" s="240" t="s">
        <v>3839</v>
      </c>
      <c r="V36" s="240" t="s">
        <v>3842</v>
      </c>
      <c r="W36" s="361" t="s">
        <v>4472</v>
      </c>
      <c r="X36" s="307">
        <v>44566</v>
      </c>
      <c r="Y36" s="307">
        <v>44591</v>
      </c>
      <c r="Z36" s="307">
        <v>44594</v>
      </c>
      <c r="AA36" s="307">
        <v>44925</v>
      </c>
      <c r="AB36" s="1219">
        <f t="shared" ref="AB36" si="17">+$J36</f>
        <v>87</v>
      </c>
      <c r="AC36" s="1240">
        <f>+L36</f>
        <v>39</v>
      </c>
      <c r="AD36" s="363">
        <f t="shared" si="14"/>
        <v>87734362.455000103</v>
      </c>
      <c r="AE36" s="308">
        <f t="shared" si="0"/>
        <v>0</v>
      </c>
      <c r="AF36" s="308">
        <f t="shared" si="15"/>
        <v>87734362.455000103</v>
      </c>
      <c r="AG36" s="308">
        <f t="shared" si="15"/>
        <v>0</v>
      </c>
      <c r="AH36" s="308">
        <f t="shared" si="15"/>
        <v>0</v>
      </c>
      <c r="AI36" s="308">
        <f t="shared" si="15"/>
        <v>0</v>
      </c>
      <c r="AJ36" s="308">
        <f t="shared" si="15"/>
        <v>0</v>
      </c>
      <c r="AK36" s="1219">
        <f t="shared" ref="AK36" si="18">+$J36</f>
        <v>87</v>
      </c>
      <c r="AL36" s="1310">
        <f>+N36</f>
        <v>39</v>
      </c>
      <c r="AM36" s="363">
        <f t="shared" si="8"/>
        <v>21933590.613750026</v>
      </c>
      <c r="AN36" s="38"/>
      <c r="AO36" s="38">
        <v>21933590.613750026</v>
      </c>
      <c r="AP36" s="38">
        <v>0</v>
      </c>
      <c r="AQ36" s="38">
        <v>0</v>
      </c>
      <c r="AR36" s="38">
        <v>0</v>
      </c>
      <c r="AS36" s="38"/>
      <c r="AT36" s="1219">
        <f t="shared" ref="AT36" si="19">+$J36</f>
        <v>87</v>
      </c>
      <c r="AU36" s="1311">
        <f>+O36</f>
        <v>39</v>
      </c>
      <c r="AV36" s="363">
        <f t="shared" si="9"/>
        <v>21933590.613750026</v>
      </c>
      <c r="AW36" s="38"/>
      <c r="AX36" s="38">
        <v>21933590.613750026</v>
      </c>
      <c r="AY36" s="38">
        <v>0</v>
      </c>
      <c r="AZ36" s="38">
        <v>0</v>
      </c>
      <c r="BA36" s="38">
        <v>0</v>
      </c>
      <c r="BB36" s="38"/>
      <c r="BC36" s="1219">
        <f t="shared" ref="BC36" si="20">+$J36</f>
        <v>87</v>
      </c>
      <c r="BD36" s="55">
        <f>+P36</f>
        <v>39</v>
      </c>
      <c r="BE36" s="363">
        <f t="shared" si="10"/>
        <v>21933590.613750026</v>
      </c>
      <c r="BF36" s="38"/>
      <c r="BG36" s="38">
        <v>21933590.613750026</v>
      </c>
      <c r="BH36" s="38">
        <v>0</v>
      </c>
      <c r="BI36" s="38">
        <v>0</v>
      </c>
      <c r="BJ36" s="38">
        <v>0</v>
      </c>
      <c r="BK36" s="38"/>
      <c r="BL36" s="1219">
        <f t="shared" ref="BL36" si="21">+$J36</f>
        <v>87</v>
      </c>
      <c r="BM36" s="43">
        <f>+Q36</f>
        <v>39</v>
      </c>
      <c r="BN36" s="363">
        <f t="shared" si="11"/>
        <v>21933590.613750026</v>
      </c>
      <c r="BO36" s="38"/>
      <c r="BP36" s="38">
        <v>21933590.613750026</v>
      </c>
      <c r="BQ36" s="38">
        <v>0</v>
      </c>
      <c r="BR36" s="38">
        <v>0</v>
      </c>
      <c r="BS36" s="38">
        <v>0</v>
      </c>
      <c r="BT36" s="38"/>
      <c r="BU36" s="1204"/>
      <c r="BV36" s="1205"/>
      <c r="BW36" s="1205"/>
      <c r="BX36" s="1205"/>
      <c r="BY36" s="1205"/>
      <c r="BZ36" s="1205"/>
      <c r="CA36" s="1205"/>
      <c r="CB36" s="1205"/>
      <c r="CC36" s="1206"/>
    </row>
    <row r="37" spans="1:81" s="58" customFormat="1" ht="12.95" customHeight="1" x14ac:dyDescent="0.25">
      <c r="A37" s="37"/>
      <c r="B37" s="1334"/>
      <c r="C37" s="1315"/>
      <c r="D37" s="1283"/>
      <c r="E37" s="1286"/>
      <c r="F37" s="1286"/>
      <c r="G37" s="1286"/>
      <c r="H37" s="1286"/>
      <c r="I37" s="1389"/>
      <c r="J37" s="1220"/>
      <c r="K37" s="1217"/>
      <c r="L37" s="1223"/>
      <c r="M37" s="1226"/>
      <c r="N37" s="1229"/>
      <c r="O37" s="1232"/>
      <c r="P37" s="1235"/>
      <c r="Q37" s="1238"/>
      <c r="R37" s="1220"/>
      <c r="S37" s="364" t="s">
        <v>4473</v>
      </c>
      <c r="T37" s="365" t="s">
        <v>3834</v>
      </c>
      <c r="U37" s="288" t="s">
        <v>3839</v>
      </c>
      <c r="V37" s="288" t="s">
        <v>3842</v>
      </c>
      <c r="W37" s="364" t="s">
        <v>4474</v>
      </c>
      <c r="X37" s="300">
        <v>44566</v>
      </c>
      <c r="Y37" s="300">
        <v>44591</v>
      </c>
      <c r="Z37" s="300">
        <v>44594</v>
      </c>
      <c r="AA37" s="300">
        <v>44925</v>
      </c>
      <c r="AB37" s="1220"/>
      <c r="AC37" s="1241"/>
      <c r="AD37" s="303">
        <f t="shared" si="14"/>
        <v>87734362.455000103</v>
      </c>
      <c r="AE37" s="301"/>
      <c r="AF37" s="303">
        <f t="shared" si="15"/>
        <v>87734362.455000103</v>
      </c>
      <c r="AG37" s="303">
        <f t="shared" si="15"/>
        <v>0</v>
      </c>
      <c r="AH37" s="303">
        <f t="shared" si="15"/>
        <v>0</v>
      </c>
      <c r="AI37" s="303">
        <f t="shared" si="15"/>
        <v>0</v>
      </c>
      <c r="AJ37" s="303">
        <f t="shared" si="15"/>
        <v>0</v>
      </c>
      <c r="AK37" s="1220"/>
      <c r="AL37" s="1302"/>
      <c r="AM37" s="303">
        <f t="shared" si="8"/>
        <v>21933590.613750026</v>
      </c>
      <c r="AN37" s="302"/>
      <c r="AO37" s="302">
        <v>21933590.613750026</v>
      </c>
      <c r="AP37" s="302">
        <v>0</v>
      </c>
      <c r="AQ37" s="302">
        <v>0</v>
      </c>
      <c r="AR37" s="302">
        <v>0</v>
      </c>
      <c r="AS37" s="302"/>
      <c r="AT37" s="1220"/>
      <c r="AU37" s="1304"/>
      <c r="AV37" s="303">
        <f t="shared" si="9"/>
        <v>21933590.613750026</v>
      </c>
      <c r="AW37" s="302"/>
      <c r="AX37" s="302">
        <v>21933590.613750026</v>
      </c>
      <c r="AY37" s="302">
        <v>0</v>
      </c>
      <c r="AZ37" s="302">
        <v>0</v>
      </c>
      <c r="BA37" s="302">
        <v>0</v>
      </c>
      <c r="BB37" s="302"/>
      <c r="BC37" s="1220"/>
      <c r="BD37" s="367"/>
      <c r="BE37" s="303">
        <f t="shared" si="10"/>
        <v>21933590.613750026</v>
      </c>
      <c r="BF37" s="302"/>
      <c r="BG37" s="302">
        <v>21933590.613750026</v>
      </c>
      <c r="BH37" s="302">
        <v>0</v>
      </c>
      <c r="BI37" s="302">
        <v>0</v>
      </c>
      <c r="BJ37" s="302">
        <v>0</v>
      </c>
      <c r="BK37" s="302"/>
      <c r="BL37" s="1220"/>
      <c r="BM37" s="368"/>
      <c r="BN37" s="303">
        <f t="shared" si="11"/>
        <v>21933590.613750026</v>
      </c>
      <c r="BO37" s="302"/>
      <c r="BP37" s="302">
        <v>21933590.613750026</v>
      </c>
      <c r="BQ37" s="302">
        <v>0</v>
      </c>
      <c r="BR37" s="302">
        <v>0</v>
      </c>
      <c r="BS37" s="302">
        <v>0</v>
      </c>
      <c r="BT37" s="302"/>
      <c r="BU37" s="313"/>
      <c r="BV37" s="314"/>
      <c r="BW37" s="314"/>
      <c r="BX37" s="314"/>
      <c r="BY37" s="314"/>
      <c r="BZ37" s="314"/>
      <c r="CA37" s="314"/>
      <c r="CB37" s="314"/>
      <c r="CC37" s="315"/>
    </row>
    <row r="38" spans="1:81" s="58" customFormat="1" ht="12.95" customHeight="1" x14ac:dyDescent="0.25">
      <c r="A38" s="37"/>
      <c r="B38" s="1334"/>
      <c r="C38" s="1315"/>
      <c r="D38" s="1283"/>
      <c r="E38" s="1286"/>
      <c r="F38" s="1286"/>
      <c r="G38" s="1286"/>
      <c r="H38" s="1286"/>
      <c r="I38" s="1389"/>
      <c r="J38" s="1220"/>
      <c r="K38" s="1217"/>
      <c r="L38" s="1223"/>
      <c r="M38" s="1226"/>
      <c r="N38" s="1229"/>
      <c r="O38" s="1232"/>
      <c r="P38" s="1235"/>
      <c r="Q38" s="1238"/>
      <c r="R38" s="1220"/>
      <c r="S38" s="364" t="s">
        <v>4475</v>
      </c>
      <c r="T38" s="365" t="s">
        <v>3834</v>
      </c>
      <c r="U38" s="288" t="s">
        <v>3839</v>
      </c>
      <c r="V38" s="288" t="s">
        <v>3842</v>
      </c>
      <c r="W38" s="364" t="s">
        <v>4188</v>
      </c>
      <c r="X38" s="300">
        <v>44566</v>
      </c>
      <c r="Y38" s="300">
        <v>44591</v>
      </c>
      <c r="Z38" s="300">
        <v>44594</v>
      </c>
      <c r="AA38" s="300">
        <v>44925</v>
      </c>
      <c r="AB38" s="1220"/>
      <c r="AC38" s="1241"/>
      <c r="AD38" s="303">
        <f t="shared" si="14"/>
        <v>19496524.990000021</v>
      </c>
      <c r="AE38" s="301"/>
      <c r="AF38" s="303">
        <f t="shared" si="15"/>
        <v>19496524.990000021</v>
      </c>
      <c r="AG38" s="303">
        <f t="shared" si="15"/>
        <v>0</v>
      </c>
      <c r="AH38" s="303">
        <f t="shared" si="15"/>
        <v>0</v>
      </c>
      <c r="AI38" s="303">
        <f t="shared" si="15"/>
        <v>0</v>
      </c>
      <c r="AJ38" s="303">
        <f t="shared" si="15"/>
        <v>0</v>
      </c>
      <c r="AK38" s="1220"/>
      <c r="AL38" s="1302"/>
      <c r="AM38" s="303">
        <f t="shared" si="8"/>
        <v>4874131.2475000052</v>
      </c>
      <c r="AN38" s="302"/>
      <c r="AO38" s="302">
        <v>4874131.2475000052</v>
      </c>
      <c r="AP38" s="302">
        <v>0</v>
      </c>
      <c r="AQ38" s="302">
        <v>0</v>
      </c>
      <c r="AR38" s="302">
        <v>0</v>
      </c>
      <c r="AS38" s="302"/>
      <c r="AT38" s="1220"/>
      <c r="AU38" s="1304"/>
      <c r="AV38" s="303">
        <f t="shared" si="9"/>
        <v>4874131.2475000052</v>
      </c>
      <c r="AW38" s="302"/>
      <c r="AX38" s="302">
        <v>4874131.2475000052</v>
      </c>
      <c r="AY38" s="302">
        <v>0</v>
      </c>
      <c r="AZ38" s="302">
        <v>0</v>
      </c>
      <c r="BA38" s="302">
        <v>0</v>
      </c>
      <c r="BB38" s="302"/>
      <c r="BC38" s="1220"/>
      <c r="BD38" s="367"/>
      <c r="BE38" s="303">
        <f t="shared" si="10"/>
        <v>4874131.2475000052</v>
      </c>
      <c r="BF38" s="302"/>
      <c r="BG38" s="302">
        <v>4874131.2475000052</v>
      </c>
      <c r="BH38" s="302">
        <v>0</v>
      </c>
      <c r="BI38" s="302">
        <v>0</v>
      </c>
      <c r="BJ38" s="302">
        <v>0</v>
      </c>
      <c r="BK38" s="302"/>
      <c r="BL38" s="1220"/>
      <c r="BM38" s="368"/>
      <c r="BN38" s="303">
        <f t="shared" si="11"/>
        <v>4874131.2475000052</v>
      </c>
      <c r="BO38" s="302"/>
      <c r="BP38" s="302">
        <v>4874131.2475000052</v>
      </c>
      <c r="BQ38" s="302">
        <v>0</v>
      </c>
      <c r="BR38" s="302">
        <v>0</v>
      </c>
      <c r="BS38" s="302">
        <v>0</v>
      </c>
      <c r="BT38" s="302"/>
      <c r="BU38" s="313"/>
      <c r="BV38" s="314"/>
      <c r="BW38" s="314"/>
      <c r="BX38" s="314"/>
      <c r="BY38" s="314"/>
      <c r="BZ38" s="314"/>
      <c r="CA38" s="314"/>
      <c r="CB38" s="314"/>
      <c r="CC38" s="315"/>
    </row>
    <row r="39" spans="1:81" s="58" customFormat="1" ht="12.95" customHeight="1" x14ac:dyDescent="0.25">
      <c r="A39" s="37"/>
      <c r="B39" s="1334"/>
      <c r="C39" s="1315"/>
      <c r="D39" s="1283"/>
      <c r="E39" s="1286"/>
      <c r="F39" s="1286"/>
      <c r="G39" s="1286"/>
      <c r="H39" s="1286"/>
      <c r="I39" s="1389"/>
      <c r="J39" s="1220"/>
      <c r="K39" s="1217"/>
      <c r="L39" s="1223"/>
      <c r="M39" s="1226"/>
      <c r="N39" s="1229"/>
      <c r="O39" s="1232"/>
      <c r="P39" s="1235"/>
      <c r="Q39" s="1238"/>
      <c r="R39" s="1220"/>
      <c r="S39" s="364" t="s">
        <v>4476</v>
      </c>
      <c r="T39" s="365" t="s">
        <v>3834</v>
      </c>
      <c r="U39" s="288" t="s">
        <v>3839</v>
      </c>
      <c r="V39" s="288" t="s">
        <v>3842</v>
      </c>
      <c r="W39" s="299"/>
      <c r="X39" s="300">
        <v>44566</v>
      </c>
      <c r="Y39" s="300">
        <v>44591</v>
      </c>
      <c r="Z39" s="300">
        <v>44594</v>
      </c>
      <c r="AA39" s="300">
        <v>44925</v>
      </c>
      <c r="AB39" s="1220"/>
      <c r="AC39" s="1241"/>
      <c r="AD39" s="303">
        <f t="shared" si="14"/>
        <v>38694787.485000029</v>
      </c>
      <c r="AE39" s="301"/>
      <c r="AF39" s="303">
        <f t="shared" si="15"/>
        <v>38694787.485000029</v>
      </c>
      <c r="AG39" s="303">
        <f t="shared" si="15"/>
        <v>0</v>
      </c>
      <c r="AH39" s="303">
        <f t="shared" si="15"/>
        <v>0</v>
      </c>
      <c r="AI39" s="303">
        <f t="shared" si="15"/>
        <v>0</v>
      </c>
      <c r="AJ39" s="303">
        <f t="shared" si="15"/>
        <v>0</v>
      </c>
      <c r="AK39" s="1220"/>
      <c r="AL39" s="1302"/>
      <c r="AM39" s="303">
        <f t="shared" si="8"/>
        <v>9673696.8712500073</v>
      </c>
      <c r="AN39" s="302"/>
      <c r="AO39" s="302">
        <v>9673696.8712500073</v>
      </c>
      <c r="AP39" s="302">
        <v>0</v>
      </c>
      <c r="AQ39" s="302">
        <v>0</v>
      </c>
      <c r="AR39" s="302">
        <v>0</v>
      </c>
      <c r="AS39" s="302"/>
      <c r="AT39" s="1220"/>
      <c r="AU39" s="1304"/>
      <c r="AV39" s="303">
        <f t="shared" si="9"/>
        <v>9673696.8712500073</v>
      </c>
      <c r="AW39" s="302"/>
      <c r="AX39" s="302">
        <v>9673696.8712500073</v>
      </c>
      <c r="AY39" s="302">
        <v>0</v>
      </c>
      <c r="AZ39" s="302">
        <v>0</v>
      </c>
      <c r="BA39" s="302">
        <v>0</v>
      </c>
      <c r="BB39" s="302"/>
      <c r="BC39" s="1220"/>
      <c r="BD39" s="367"/>
      <c r="BE39" s="303">
        <f t="shared" si="10"/>
        <v>9673696.8712500073</v>
      </c>
      <c r="BF39" s="302"/>
      <c r="BG39" s="302">
        <v>9673696.8712500073</v>
      </c>
      <c r="BH39" s="302">
        <v>0</v>
      </c>
      <c r="BI39" s="302">
        <v>0</v>
      </c>
      <c r="BJ39" s="302">
        <v>0</v>
      </c>
      <c r="BK39" s="302"/>
      <c r="BL39" s="1220"/>
      <c r="BM39" s="368"/>
      <c r="BN39" s="303">
        <f t="shared" si="11"/>
        <v>9673696.8712500073</v>
      </c>
      <c r="BO39" s="302"/>
      <c r="BP39" s="302">
        <v>9673696.8712500073</v>
      </c>
      <c r="BQ39" s="302">
        <v>0</v>
      </c>
      <c r="BR39" s="302">
        <v>0</v>
      </c>
      <c r="BS39" s="302">
        <v>0</v>
      </c>
      <c r="BT39" s="302"/>
      <c r="BU39" s="313"/>
      <c r="BV39" s="314"/>
      <c r="BW39" s="314"/>
      <c r="BX39" s="314"/>
      <c r="BY39" s="314"/>
      <c r="BZ39" s="314"/>
      <c r="CA39" s="314"/>
      <c r="CB39" s="314"/>
      <c r="CC39" s="315"/>
    </row>
    <row r="40" spans="1:81" s="58" customFormat="1" ht="12.95" customHeight="1" x14ac:dyDescent="0.25">
      <c r="A40" s="37"/>
      <c r="B40" s="1334"/>
      <c r="C40" s="1315"/>
      <c r="D40" s="1283"/>
      <c r="E40" s="1286"/>
      <c r="F40" s="1286"/>
      <c r="G40" s="1286"/>
      <c r="H40" s="1286"/>
      <c r="I40" s="1389"/>
      <c r="J40" s="1220"/>
      <c r="K40" s="1217"/>
      <c r="L40" s="1223"/>
      <c r="M40" s="1226"/>
      <c r="N40" s="1229"/>
      <c r="O40" s="1232"/>
      <c r="P40" s="1235"/>
      <c r="Q40" s="1238"/>
      <c r="R40" s="1220"/>
      <c r="S40" s="364" t="s">
        <v>4477</v>
      </c>
      <c r="T40" s="365" t="s">
        <v>3834</v>
      </c>
      <c r="U40" s="288" t="s">
        <v>3839</v>
      </c>
      <c r="V40" s="288" t="s">
        <v>3842</v>
      </c>
      <c r="W40" s="299"/>
      <c r="X40" s="300">
        <v>44566</v>
      </c>
      <c r="Y40" s="300">
        <v>44591</v>
      </c>
      <c r="Z40" s="300">
        <v>44594</v>
      </c>
      <c r="AA40" s="300">
        <v>44925</v>
      </c>
      <c r="AB40" s="1220"/>
      <c r="AC40" s="1241"/>
      <c r="AD40" s="303">
        <f t="shared" si="14"/>
        <v>38694787.485000029</v>
      </c>
      <c r="AE40" s="301"/>
      <c r="AF40" s="303">
        <f t="shared" si="15"/>
        <v>38694787.485000029</v>
      </c>
      <c r="AG40" s="303">
        <f t="shared" si="15"/>
        <v>0</v>
      </c>
      <c r="AH40" s="303">
        <f t="shared" si="15"/>
        <v>0</v>
      </c>
      <c r="AI40" s="303">
        <f t="shared" si="15"/>
        <v>0</v>
      </c>
      <c r="AJ40" s="303">
        <f t="shared" si="15"/>
        <v>0</v>
      </c>
      <c r="AK40" s="1220"/>
      <c r="AL40" s="1302"/>
      <c r="AM40" s="303">
        <f t="shared" si="8"/>
        <v>9673696.8712500073</v>
      </c>
      <c r="AN40" s="302"/>
      <c r="AO40" s="302">
        <v>9673696.8712500073</v>
      </c>
      <c r="AP40" s="302">
        <v>0</v>
      </c>
      <c r="AQ40" s="302">
        <v>0</v>
      </c>
      <c r="AR40" s="302">
        <v>0</v>
      </c>
      <c r="AS40" s="302"/>
      <c r="AT40" s="1220"/>
      <c r="AU40" s="1304"/>
      <c r="AV40" s="303">
        <f t="shared" si="9"/>
        <v>9673696.8712500073</v>
      </c>
      <c r="AW40" s="302"/>
      <c r="AX40" s="302">
        <v>9673696.8712500073</v>
      </c>
      <c r="AY40" s="302">
        <v>0</v>
      </c>
      <c r="AZ40" s="302">
        <v>0</v>
      </c>
      <c r="BA40" s="302">
        <v>0</v>
      </c>
      <c r="BB40" s="302"/>
      <c r="BC40" s="1220"/>
      <c r="BD40" s="367"/>
      <c r="BE40" s="303">
        <f t="shared" si="10"/>
        <v>9673696.8712500073</v>
      </c>
      <c r="BF40" s="302"/>
      <c r="BG40" s="302">
        <v>9673696.8712500073</v>
      </c>
      <c r="BH40" s="302">
        <v>0</v>
      </c>
      <c r="BI40" s="302">
        <v>0</v>
      </c>
      <c r="BJ40" s="302">
        <v>0</v>
      </c>
      <c r="BK40" s="302"/>
      <c r="BL40" s="1220"/>
      <c r="BM40" s="368"/>
      <c r="BN40" s="303">
        <f t="shared" si="11"/>
        <v>9673696.8712500073</v>
      </c>
      <c r="BO40" s="302"/>
      <c r="BP40" s="302">
        <v>9673696.8712500073</v>
      </c>
      <c r="BQ40" s="302">
        <v>0</v>
      </c>
      <c r="BR40" s="302">
        <v>0</v>
      </c>
      <c r="BS40" s="302">
        <v>0</v>
      </c>
      <c r="BT40" s="302"/>
      <c r="BU40" s="313"/>
      <c r="BV40" s="314"/>
      <c r="BW40" s="314"/>
      <c r="BX40" s="314"/>
      <c r="BY40" s="314"/>
      <c r="BZ40" s="314"/>
      <c r="CA40" s="314"/>
      <c r="CB40" s="314"/>
      <c r="CC40" s="315"/>
    </row>
    <row r="41" spans="1:81" s="58" customFormat="1" ht="12.95" customHeight="1" x14ac:dyDescent="0.25">
      <c r="A41" s="37"/>
      <c r="B41" s="1334"/>
      <c r="C41" s="1315"/>
      <c r="D41" s="1283"/>
      <c r="E41" s="1286"/>
      <c r="F41" s="1286"/>
      <c r="G41" s="1286"/>
      <c r="H41" s="1286"/>
      <c r="I41" s="1389"/>
      <c r="J41" s="1220"/>
      <c r="K41" s="1217"/>
      <c r="L41" s="1223"/>
      <c r="M41" s="1226"/>
      <c r="N41" s="1229"/>
      <c r="O41" s="1232"/>
      <c r="P41" s="1235"/>
      <c r="Q41" s="1238"/>
      <c r="R41" s="1220"/>
      <c r="S41" s="364" t="s">
        <v>4478</v>
      </c>
      <c r="T41" s="365" t="s">
        <v>3834</v>
      </c>
      <c r="U41" s="288" t="s">
        <v>3839</v>
      </c>
      <c r="V41" s="288" t="s">
        <v>3842</v>
      </c>
      <c r="W41" s="299"/>
      <c r="X41" s="300">
        <v>44566</v>
      </c>
      <c r="Y41" s="300">
        <v>44591</v>
      </c>
      <c r="Z41" s="300">
        <v>44594</v>
      </c>
      <c r="AA41" s="300">
        <v>44925</v>
      </c>
      <c r="AB41" s="1220"/>
      <c r="AC41" s="1241"/>
      <c r="AD41" s="303">
        <f t="shared" si="14"/>
        <v>19496524.990000021</v>
      </c>
      <c r="AE41" s="301"/>
      <c r="AF41" s="303">
        <f t="shared" si="15"/>
        <v>19496524.990000021</v>
      </c>
      <c r="AG41" s="303">
        <f t="shared" si="15"/>
        <v>0</v>
      </c>
      <c r="AH41" s="303">
        <f t="shared" si="15"/>
        <v>0</v>
      </c>
      <c r="AI41" s="303">
        <f t="shared" si="15"/>
        <v>0</v>
      </c>
      <c r="AJ41" s="303">
        <f t="shared" si="15"/>
        <v>0</v>
      </c>
      <c r="AK41" s="1220"/>
      <c r="AL41" s="1302"/>
      <c r="AM41" s="303">
        <f t="shared" si="8"/>
        <v>4874131.2475000052</v>
      </c>
      <c r="AN41" s="302"/>
      <c r="AO41" s="302">
        <v>4874131.2475000052</v>
      </c>
      <c r="AP41" s="302">
        <v>0</v>
      </c>
      <c r="AQ41" s="302">
        <v>0</v>
      </c>
      <c r="AR41" s="302">
        <v>0</v>
      </c>
      <c r="AS41" s="302"/>
      <c r="AT41" s="1220"/>
      <c r="AU41" s="1304"/>
      <c r="AV41" s="303">
        <f t="shared" si="9"/>
        <v>4874131.2475000052</v>
      </c>
      <c r="AW41" s="302"/>
      <c r="AX41" s="302">
        <v>4874131.2475000052</v>
      </c>
      <c r="AY41" s="302">
        <v>0</v>
      </c>
      <c r="AZ41" s="302">
        <v>0</v>
      </c>
      <c r="BA41" s="302">
        <v>0</v>
      </c>
      <c r="BB41" s="302"/>
      <c r="BC41" s="1220"/>
      <c r="BD41" s="367"/>
      <c r="BE41" s="303">
        <f t="shared" si="10"/>
        <v>4874131.2475000052</v>
      </c>
      <c r="BF41" s="302"/>
      <c r="BG41" s="302">
        <v>4874131.2475000052</v>
      </c>
      <c r="BH41" s="302">
        <v>0</v>
      </c>
      <c r="BI41" s="302">
        <v>0</v>
      </c>
      <c r="BJ41" s="302">
        <v>0</v>
      </c>
      <c r="BK41" s="302"/>
      <c r="BL41" s="1220"/>
      <c r="BM41" s="368"/>
      <c r="BN41" s="303">
        <f t="shared" si="11"/>
        <v>4874131.2475000052</v>
      </c>
      <c r="BO41" s="302"/>
      <c r="BP41" s="302">
        <v>4874131.2475000052</v>
      </c>
      <c r="BQ41" s="302">
        <v>0</v>
      </c>
      <c r="BR41" s="302">
        <v>0</v>
      </c>
      <c r="BS41" s="302">
        <v>0</v>
      </c>
      <c r="BT41" s="302"/>
      <c r="BU41" s="313"/>
      <c r="BV41" s="314"/>
      <c r="BW41" s="314"/>
      <c r="BX41" s="314"/>
      <c r="BY41" s="314"/>
      <c r="BZ41" s="314"/>
      <c r="CA41" s="314"/>
      <c r="CB41" s="314"/>
      <c r="CC41" s="315"/>
    </row>
    <row r="42" spans="1:81" s="58" customFormat="1" ht="12.95" customHeight="1" x14ac:dyDescent="0.25">
      <c r="A42" s="37"/>
      <c r="B42" s="1334"/>
      <c r="C42" s="1315"/>
      <c r="D42" s="1283"/>
      <c r="E42" s="1286"/>
      <c r="F42" s="1286"/>
      <c r="G42" s="1286"/>
      <c r="H42" s="1286"/>
      <c r="I42" s="1389"/>
      <c r="J42" s="1220"/>
      <c r="K42" s="1217"/>
      <c r="L42" s="1223"/>
      <c r="M42" s="1226"/>
      <c r="N42" s="1229"/>
      <c r="O42" s="1232"/>
      <c r="P42" s="1235"/>
      <c r="Q42" s="1238"/>
      <c r="R42" s="1220"/>
      <c r="S42" s="364" t="s">
        <v>4479</v>
      </c>
      <c r="T42" s="365" t="s">
        <v>3834</v>
      </c>
      <c r="U42" s="288" t="s">
        <v>3839</v>
      </c>
      <c r="V42" s="288" t="s">
        <v>3842</v>
      </c>
      <c r="W42" s="299"/>
      <c r="X42" s="300">
        <v>44566</v>
      </c>
      <c r="Y42" s="300">
        <v>44591</v>
      </c>
      <c r="Z42" s="300">
        <v>44594</v>
      </c>
      <c r="AA42" s="300">
        <v>44925</v>
      </c>
      <c r="AB42" s="1220"/>
      <c r="AC42" s="1241"/>
      <c r="AD42" s="303">
        <f t="shared" si="14"/>
        <v>29244787.485000033</v>
      </c>
      <c r="AE42" s="301"/>
      <c r="AF42" s="303">
        <f t="shared" si="15"/>
        <v>29244787.485000033</v>
      </c>
      <c r="AG42" s="303">
        <f t="shared" si="15"/>
        <v>0</v>
      </c>
      <c r="AH42" s="303">
        <f t="shared" si="15"/>
        <v>0</v>
      </c>
      <c r="AI42" s="303">
        <f t="shared" si="15"/>
        <v>0</v>
      </c>
      <c r="AJ42" s="303">
        <f t="shared" si="15"/>
        <v>0</v>
      </c>
      <c r="AK42" s="1220"/>
      <c r="AL42" s="1302"/>
      <c r="AM42" s="303">
        <f t="shared" si="8"/>
        <v>7311196.8712500082</v>
      </c>
      <c r="AN42" s="302"/>
      <c r="AO42" s="302">
        <v>7311196.8712500082</v>
      </c>
      <c r="AP42" s="302">
        <v>0</v>
      </c>
      <c r="AQ42" s="302">
        <v>0</v>
      </c>
      <c r="AR42" s="302">
        <v>0</v>
      </c>
      <c r="AS42" s="302"/>
      <c r="AT42" s="1220"/>
      <c r="AU42" s="1304"/>
      <c r="AV42" s="303">
        <f t="shared" si="9"/>
        <v>7311196.8712500082</v>
      </c>
      <c r="AW42" s="302"/>
      <c r="AX42" s="302">
        <v>7311196.8712500082</v>
      </c>
      <c r="AY42" s="302">
        <v>0</v>
      </c>
      <c r="AZ42" s="302">
        <v>0</v>
      </c>
      <c r="BA42" s="302">
        <v>0</v>
      </c>
      <c r="BB42" s="302"/>
      <c r="BC42" s="1220"/>
      <c r="BD42" s="367"/>
      <c r="BE42" s="303">
        <f t="shared" si="10"/>
        <v>7311196.8712500082</v>
      </c>
      <c r="BF42" s="302"/>
      <c r="BG42" s="302">
        <v>7311196.8712500082</v>
      </c>
      <c r="BH42" s="302">
        <v>0</v>
      </c>
      <c r="BI42" s="302">
        <v>0</v>
      </c>
      <c r="BJ42" s="302">
        <v>0</v>
      </c>
      <c r="BK42" s="302"/>
      <c r="BL42" s="1220"/>
      <c r="BM42" s="368"/>
      <c r="BN42" s="303">
        <f t="shared" si="11"/>
        <v>7311196.8712500082</v>
      </c>
      <c r="BO42" s="302"/>
      <c r="BP42" s="302">
        <v>7311196.8712500082</v>
      </c>
      <c r="BQ42" s="302">
        <v>0</v>
      </c>
      <c r="BR42" s="302">
        <v>0</v>
      </c>
      <c r="BS42" s="302">
        <v>0</v>
      </c>
      <c r="BT42" s="302"/>
      <c r="BU42" s="313"/>
      <c r="BV42" s="314"/>
      <c r="BW42" s="314"/>
      <c r="BX42" s="314"/>
      <c r="BY42" s="314"/>
      <c r="BZ42" s="314"/>
      <c r="CA42" s="314"/>
      <c r="CB42" s="314"/>
      <c r="CC42" s="315"/>
    </row>
    <row r="43" spans="1:81" s="58" customFormat="1" ht="12.95" customHeight="1" x14ac:dyDescent="0.25">
      <c r="A43" s="37"/>
      <c r="B43" s="1334"/>
      <c r="C43" s="1315"/>
      <c r="D43" s="1283"/>
      <c r="E43" s="1286"/>
      <c r="F43" s="1286"/>
      <c r="G43" s="1286"/>
      <c r="H43" s="1286"/>
      <c r="I43" s="1389"/>
      <c r="J43" s="1220"/>
      <c r="K43" s="1217"/>
      <c r="L43" s="1223"/>
      <c r="M43" s="1226"/>
      <c r="N43" s="1229"/>
      <c r="O43" s="1232"/>
      <c r="P43" s="1235"/>
      <c r="Q43" s="1238"/>
      <c r="R43" s="1220"/>
      <c r="S43" s="364" t="s">
        <v>4480</v>
      </c>
      <c r="T43" s="365" t="s">
        <v>3834</v>
      </c>
      <c r="U43" s="288" t="s">
        <v>3839</v>
      </c>
      <c r="V43" s="288" t="s">
        <v>3842</v>
      </c>
      <c r="W43" s="299"/>
      <c r="X43" s="300">
        <v>44566</v>
      </c>
      <c r="Y43" s="300">
        <v>44591</v>
      </c>
      <c r="Z43" s="300">
        <v>44594</v>
      </c>
      <c r="AA43" s="300">
        <v>44925</v>
      </c>
      <c r="AB43" s="1220"/>
      <c r="AC43" s="1241"/>
      <c r="AD43" s="303">
        <f t="shared" si="14"/>
        <v>19496524.990000021</v>
      </c>
      <c r="AE43" s="301"/>
      <c r="AF43" s="303">
        <f t="shared" si="15"/>
        <v>19496524.990000021</v>
      </c>
      <c r="AG43" s="303">
        <f t="shared" si="15"/>
        <v>0</v>
      </c>
      <c r="AH43" s="303">
        <f t="shared" si="15"/>
        <v>0</v>
      </c>
      <c r="AI43" s="303">
        <f t="shared" si="15"/>
        <v>0</v>
      </c>
      <c r="AJ43" s="303">
        <f t="shared" si="15"/>
        <v>0</v>
      </c>
      <c r="AK43" s="1220"/>
      <c r="AL43" s="1302"/>
      <c r="AM43" s="303">
        <f t="shared" si="8"/>
        <v>4874131.2475000052</v>
      </c>
      <c r="AN43" s="302"/>
      <c r="AO43" s="302">
        <v>4874131.2475000052</v>
      </c>
      <c r="AP43" s="302">
        <v>0</v>
      </c>
      <c r="AQ43" s="302">
        <v>0</v>
      </c>
      <c r="AR43" s="302">
        <v>0</v>
      </c>
      <c r="AS43" s="302"/>
      <c r="AT43" s="1220"/>
      <c r="AU43" s="1304"/>
      <c r="AV43" s="303">
        <f t="shared" si="9"/>
        <v>4874131.2475000052</v>
      </c>
      <c r="AW43" s="302"/>
      <c r="AX43" s="302">
        <v>4874131.2475000052</v>
      </c>
      <c r="AY43" s="302">
        <v>0</v>
      </c>
      <c r="AZ43" s="302">
        <v>0</v>
      </c>
      <c r="BA43" s="302">
        <v>0</v>
      </c>
      <c r="BB43" s="302"/>
      <c r="BC43" s="1220"/>
      <c r="BD43" s="367"/>
      <c r="BE43" s="303">
        <f t="shared" si="10"/>
        <v>4874131.2475000052</v>
      </c>
      <c r="BF43" s="302"/>
      <c r="BG43" s="302">
        <v>4874131.2475000052</v>
      </c>
      <c r="BH43" s="302">
        <v>0</v>
      </c>
      <c r="BI43" s="302">
        <v>0</v>
      </c>
      <c r="BJ43" s="302">
        <v>0</v>
      </c>
      <c r="BK43" s="302"/>
      <c r="BL43" s="1220"/>
      <c r="BM43" s="368"/>
      <c r="BN43" s="303">
        <f t="shared" si="11"/>
        <v>4874131.2475000052</v>
      </c>
      <c r="BO43" s="302"/>
      <c r="BP43" s="302">
        <v>4874131.2475000052</v>
      </c>
      <c r="BQ43" s="302">
        <v>0</v>
      </c>
      <c r="BR43" s="302">
        <v>0</v>
      </c>
      <c r="BS43" s="302">
        <v>0</v>
      </c>
      <c r="BT43" s="302"/>
      <c r="BU43" s="313"/>
      <c r="BV43" s="314"/>
      <c r="BW43" s="314"/>
      <c r="BX43" s="314"/>
      <c r="BY43" s="314"/>
      <c r="BZ43" s="314"/>
      <c r="CA43" s="314"/>
      <c r="CB43" s="314"/>
      <c r="CC43" s="315"/>
    </row>
    <row r="44" spans="1:81" s="58" customFormat="1" ht="12.95" customHeight="1" x14ac:dyDescent="0.25">
      <c r="A44" s="37"/>
      <c r="B44" s="1334"/>
      <c r="C44" s="1315"/>
      <c r="D44" s="1283"/>
      <c r="E44" s="1286"/>
      <c r="F44" s="1286"/>
      <c r="G44" s="1286"/>
      <c r="H44" s="1286"/>
      <c r="I44" s="1389"/>
      <c r="J44" s="1220"/>
      <c r="K44" s="1217"/>
      <c r="L44" s="1223"/>
      <c r="M44" s="1226"/>
      <c r="N44" s="1229"/>
      <c r="O44" s="1232"/>
      <c r="P44" s="1235"/>
      <c r="Q44" s="1238"/>
      <c r="R44" s="1220"/>
      <c r="S44" s="364" t="s">
        <v>4481</v>
      </c>
      <c r="T44" s="365" t="s">
        <v>3834</v>
      </c>
      <c r="U44" s="288" t="s">
        <v>3839</v>
      </c>
      <c r="V44" s="288" t="s">
        <v>3842</v>
      </c>
      <c r="W44" s="299"/>
      <c r="X44" s="300">
        <v>44566</v>
      </c>
      <c r="Y44" s="300">
        <v>44591</v>
      </c>
      <c r="Z44" s="300">
        <v>44594</v>
      </c>
      <c r="AA44" s="300">
        <v>44925</v>
      </c>
      <c r="AB44" s="1220"/>
      <c r="AC44" s="1241"/>
      <c r="AD44" s="303">
        <f t="shared" si="14"/>
        <v>116979149.94000013</v>
      </c>
      <c r="AE44" s="301"/>
      <c r="AF44" s="303">
        <f t="shared" ref="AF44:AJ59" si="22">+AO44+AX44+BG44+BP44</f>
        <v>116979149.94000013</v>
      </c>
      <c r="AG44" s="303">
        <f t="shared" si="22"/>
        <v>0</v>
      </c>
      <c r="AH44" s="303">
        <f t="shared" si="22"/>
        <v>0</v>
      </c>
      <c r="AI44" s="303">
        <f t="shared" si="22"/>
        <v>0</v>
      </c>
      <c r="AJ44" s="303">
        <f t="shared" si="22"/>
        <v>0</v>
      </c>
      <c r="AK44" s="1220"/>
      <c r="AL44" s="1302"/>
      <c r="AM44" s="303">
        <f t="shared" si="8"/>
        <v>29244787.485000033</v>
      </c>
      <c r="AN44" s="302"/>
      <c r="AO44" s="302">
        <v>29244787.485000033</v>
      </c>
      <c r="AP44" s="302">
        <v>0</v>
      </c>
      <c r="AQ44" s="302">
        <v>0</v>
      </c>
      <c r="AR44" s="302">
        <v>0</v>
      </c>
      <c r="AS44" s="302"/>
      <c r="AT44" s="1220"/>
      <c r="AU44" s="1304"/>
      <c r="AV44" s="303">
        <f t="shared" si="9"/>
        <v>29244787.485000033</v>
      </c>
      <c r="AW44" s="302"/>
      <c r="AX44" s="302">
        <v>29244787.485000033</v>
      </c>
      <c r="AY44" s="302">
        <v>0</v>
      </c>
      <c r="AZ44" s="302">
        <v>0</v>
      </c>
      <c r="BA44" s="302">
        <v>0</v>
      </c>
      <c r="BB44" s="302"/>
      <c r="BC44" s="1220"/>
      <c r="BD44" s="367"/>
      <c r="BE44" s="303">
        <f t="shared" si="10"/>
        <v>29244787.485000033</v>
      </c>
      <c r="BF44" s="302"/>
      <c r="BG44" s="302">
        <v>29244787.485000033</v>
      </c>
      <c r="BH44" s="302">
        <v>0</v>
      </c>
      <c r="BI44" s="302">
        <v>0</v>
      </c>
      <c r="BJ44" s="302">
        <v>0</v>
      </c>
      <c r="BK44" s="302"/>
      <c r="BL44" s="1220"/>
      <c r="BM44" s="368"/>
      <c r="BN44" s="303">
        <f t="shared" si="11"/>
        <v>29244787.485000033</v>
      </c>
      <c r="BO44" s="302"/>
      <c r="BP44" s="302">
        <v>29244787.485000033</v>
      </c>
      <c r="BQ44" s="302">
        <v>0</v>
      </c>
      <c r="BR44" s="302">
        <v>0</v>
      </c>
      <c r="BS44" s="302">
        <v>0</v>
      </c>
      <c r="BT44" s="302"/>
      <c r="BU44" s="313"/>
      <c r="BV44" s="314"/>
      <c r="BW44" s="314"/>
      <c r="BX44" s="314"/>
      <c r="BY44" s="314"/>
      <c r="BZ44" s="314"/>
      <c r="CA44" s="314"/>
      <c r="CB44" s="314"/>
      <c r="CC44" s="315"/>
    </row>
    <row r="45" spans="1:81" s="58" customFormat="1" ht="12.95" customHeight="1" thickBot="1" x14ac:dyDescent="0.3">
      <c r="A45" s="37"/>
      <c r="B45" s="1334"/>
      <c r="C45" s="1315"/>
      <c r="D45" s="1283"/>
      <c r="E45" s="1286"/>
      <c r="F45" s="1286"/>
      <c r="G45" s="1286"/>
      <c r="H45" s="1286"/>
      <c r="I45" s="1389"/>
      <c r="J45" s="1220"/>
      <c r="K45" s="1217"/>
      <c r="L45" s="1223"/>
      <c r="M45" s="1226"/>
      <c r="N45" s="1229"/>
      <c r="O45" s="1232"/>
      <c r="P45" s="1235"/>
      <c r="Q45" s="1238"/>
      <c r="R45" s="1220"/>
      <c r="S45" s="369" t="s">
        <v>4482</v>
      </c>
      <c r="T45" s="365" t="s">
        <v>3834</v>
      </c>
      <c r="U45" s="288" t="s">
        <v>3839</v>
      </c>
      <c r="V45" s="288" t="s">
        <v>3842</v>
      </c>
      <c r="X45" s="300">
        <v>44566</v>
      </c>
      <c r="Y45" s="300">
        <v>44591</v>
      </c>
      <c r="Z45" s="300">
        <v>44594</v>
      </c>
      <c r="AA45" s="300">
        <v>44925</v>
      </c>
      <c r="AB45" s="1220"/>
      <c r="AC45" s="1241"/>
      <c r="AD45" s="301">
        <f t="shared" si="14"/>
        <v>9748262.4950000104</v>
      </c>
      <c r="AE45" s="301"/>
      <c r="AF45" s="303">
        <f t="shared" si="22"/>
        <v>9748262.4950000104</v>
      </c>
      <c r="AG45" s="303">
        <f t="shared" si="22"/>
        <v>0</v>
      </c>
      <c r="AH45" s="303">
        <f t="shared" si="22"/>
        <v>0</v>
      </c>
      <c r="AI45" s="303">
        <f t="shared" si="22"/>
        <v>0</v>
      </c>
      <c r="AJ45" s="303">
        <f t="shared" si="22"/>
        <v>0</v>
      </c>
      <c r="AK45" s="1220"/>
      <c r="AL45" s="1302"/>
      <c r="AM45" s="301">
        <f t="shared" si="8"/>
        <v>2437065.6237500026</v>
      </c>
      <c r="AN45" s="302"/>
      <c r="AO45" s="302">
        <v>2437065.6237500026</v>
      </c>
      <c r="AP45" s="302">
        <v>0</v>
      </c>
      <c r="AQ45" s="302">
        <v>0</v>
      </c>
      <c r="AR45" s="302">
        <v>0</v>
      </c>
      <c r="AS45" s="302"/>
      <c r="AT45" s="1220"/>
      <c r="AU45" s="1304"/>
      <c r="AV45" s="301">
        <f t="shared" si="9"/>
        <v>2437065.6237500026</v>
      </c>
      <c r="AW45" s="302"/>
      <c r="AX45" s="302">
        <v>2437065.6237500026</v>
      </c>
      <c r="AY45" s="302">
        <v>0</v>
      </c>
      <c r="AZ45" s="302">
        <v>0</v>
      </c>
      <c r="BA45" s="302">
        <v>0</v>
      </c>
      <c r="BB45" s="302"/>
      <c r="BC45" s="1220"/>
      <c r="BD45" s="367"/>
      <c r="BE45" s="301">
        <f t="shared" si="10"/>
        <v>2437065.6237500026</v>
      </c>
      <c r="BF45" s="302"/>
      <c r="BG45" s="302">
        <v>2437065.6237500026</v>
      </c>
      <c r="BH45" s="302">
        <v>0</v>
      </c>
      <c r="BI45" s="302">
        <v>0</v>
      </c>
      <c r="BJ45" s="302">
        <v>0</v>
      </c>
      <c r="BK45" s="302"/>
      <c r="BL45" s="1220"/>
      <c r="BM45" s="368"/>
      <c r="BN45" s="301">
        <f t="shared" si="11"/>
        <v>2437065.6237500026</v>
      </c>
      <c r="BO45" s="302"/>
      <c r="BP45" s="302">
        <v>2437065.6237500026</v>
      </c>
      <c r="BQ45" s="302">
        <v>0</v>
      </c>
      <c r="BR45" s="302">
        <v>0</v>
      </c>
      <c r="BS45" s="302">
        <v>0</v>
      </c>
      <c r="BT45" s="302"/>
      <c r="BU45" s="313"/>
      <c r="BV45" s="314"/>
      <c r="BW45" s="314"/>
      <c r="BX45" s="314"/>
      <c r="BY45" s="314"/>
      <c r="BZ45" s="314"/>
      <c r="CA45" s="314"/>
      <c r="CB45" s="314"/>
      <c r="CC45" s="315"/>
    </row>
    <row r="46" spans="1:81" s="58" customFormat="1" ht="12.95" customHeight="1" thickTop="1" x14ac:dyDescent="0.25">
      <c r="A46" s="37"/>
      <c r="B46" s="1334"/>
      <c r="C46" s="1315"/>
      <c r="D46" s="1282">
        <v>1903</v>
      </c>
      <c r="E46" s="1285" t="s">
        <v>4445</v>
      </c>
      <c r="F46" s="1285">
        <v>1903035</v>
      </c>
      <c r="G46" s="1285" t="s">
        <v>4446</v>
      </c>
      <c r="H46" s="1285" t="s">
        <v>4447</v>
      </c>
      <c r="I46" s="1388">
        <v>2021004540150</v>
      </c>
      <c r="J46" s="1219">
        <v>88</v>
      </c>
      <c r="K46" s="1216" t="str">
        <f>+[3]Metas!K98</f>
        <v>Municipios en categorías 4° a 6° con establecimientos de alto y bajo riesgo de interés sanitario vigilados, según censo territorial</v>
      </c>
      <c r="L46" s="1222">
        <v>39</v>
      </c>
      <c r="M46" s="1225">
        <f>SUM(N46:Q46)/4</f>
        <v>39</v>
      </c>
      <c r="N46" s="1228">
        <v>39</v>
      </c>
      <c r="O46" s="1231">
        <v>39</v>
      </c>
      <c r="P46" s="1234">
        <v>39</v>
      </c>
      <c r="Q46" s="1237">
        <v>39</v>
      </c>
      <c r="R46" s="1219">
        <f t="shared" ref="R46" si="23">+$J46</f>
        <v>88</v>
      </c>
      <c r="S46" s="361" t="s">
        <v>4483</v>
      </c>
      <c r="T46" s="370" t="s">
        <v>3834</v>
      </c>
      <c r="U46" s="318" t="s">
        <v>3839</v>
      </c>
      <c r="V46" s="318" t="s">
        <v>3842</v>
      </c>
      <c r="W46" s="233"/>
      <c r="X46" s="300">
        <v>44566</v>
      </c>
      <c r="Y46" s="300">
        <v>44591</v>
      </c>
      <c r="Z46" s="300">
        <v>44594</v>
      </c>
      <c r="AA46" s="300">
        <v>44925</v>
      </c>
      <c r="AB46" s="1219">
        <f t="shared" ref="AB46" si="24">+$J46</f>
        <v>88</v>
      </c>
      <c r="AC46" s="1240">
        <f t="shared" ref="AC46" si="25">+L46</f>
        <v>39</v>
      </c>
      <c r="AD46" s="363">
        <f t="shared" si="14"/>
        <v>144662026.16950017</v>
      </c>
      <c r="AE46" s="308">
        <f t="shared" si="14"/>
        <v>0</v>
      </c>
      <c r="AF46" s="303">
        <f t="shared" si="22"/>
        <v>144662026.16950017</v>
      </c>
      <c r="AG46" s="303">
        <f t="shared" si="22"/>
        <v>0</v>
      </c>
      <c r="AH46" s="303">
        <f t="shared" si="22"/>
        <v>0</v>
      </c>
      <c r="AI46" s="303">
        <f t="shared" si="22"/>
        <v>0</v>
      </c>
      <c r="AJ46" s="303">
        <f t="shared" si="22"/>
        <v>0</v>
      </c>
      <c r="AK46" s="1219">
        <f t="shared" ref="AK46" si="26">+$J46</f>
        <v>88</v>
      </c>
      <c r="AL46" s="1243">
        <f>+N46</f>
        <v>39</v>
      </c>
      <c r="AM46" s="363">
        <f t="shared" si="8"/>
        <v>36165506.542375043</v>
      </c>
      <c r="AN46" s="48"/>
      <c r="AO46" s="48">
        <v>36165506.542375043</v>
      </c>
      <c r="AP46" s="48">
        <v>0</v>
      </c>
      <c r="AQ46" s="48">
        <v>0</v>
      </c>
      <c r="AR46" s="48">
        <v>0</v>
      </c>
      <c r="AS46" s="48"/>
      <c r="AT46" s="1219">
        <f t="shared" ref="AT46" si="27">+$J46</f>
        <v>88</v>
      </c>
      <c r="AU46" s="1246">
        <f>+O46</f>
        <v>39</v>
      </c>
      <c r="AV46" s="363">
        <f t="shared" si="9"/>
        <v>36165506.542375043</v>
      </c>
      <c r="AW46" s="48"/>
      <c r="AX46" s="302">
        <v>36165506.542375043</v>
      </c>
      <c r="AY46" s="302">
        <v>0</v>
      </c>
      <c r="AZ46" s="302">
        <v>0</v>
      </c>
      <c r="BA46" s="302">
        <v>0</v>
      </c>
      <c r="BB46" s="48"/>
      <c r="BC46" s="1219">
        <f t="shared" ref="BC46" si="28">+$J46</f>
        <v>88</v>
      </c>
      <c r="BD46" s="1249">
        <f>+P46</f>
        <v>39</v>
      </c>
      <c r="BE46" s="363">
        <f t="shared" si="10"/>
        <v>36165506.542375043</v>
      </c>
      <c r="BF46" s="48"/>
      <c r="BG46" s="302">
        <v>36165506.542375043</v>
      </c>
      <c r="BH46" s="302">
        <v>0</v>
      </c>
      <c r="BI46" s="302">
        <v>0</v>
      </c>
      <c r="BJ46" s="302">
        <v>0</v>
      </c>
      <c r="BK46" s="48"/>
      <c r="BL46" s="1219">
        <f t="shared" ref="BL46" si="29">+$J46</f>
        <v>88</v>
      </c>
      <c r="BM46" s="1252">
        <f>+Q46</f>
        <v>39</v>
      </c>
      <c r="BN46" s="363">
        <f t="shared" si="11"/>
        <v>36165506.542375043</v>
      </c>
      <c r="BO46" s="48"/>
      <c r="BP46" s="48">
        <v>36165506.542375043</v>
      </c>
      <c r="BQ46" s="48">
        <v>0</v>
      </c>
      <c r="BR46" s="48">
        <v>0</v>
      </c>
      <c r="BS46" s="48">
        <v>0</v>
      </c>
      <c r="BT46" s="48"/>
      <c r="BU46" s="1204"/>
      <c r="BV46" s="1205"/>
      <c r="BW46" s="1205"/>
      <c r="BX46" s="1205"/>
      <c r="BY46" s="1205"/>
      <c r="BZ46" s="1205"/>
      <c r="CA46" s="1205"/>
      <c r="CB46" s="1205"/>
      <c r="CC46" s="1206"/>
    </row>
    <row r="47" spans="1:81" s="58" customFormat="1" ht="12.95" customHeight="1" x14ac:dyDescent="0.25">
      <c r="A47" s="37"/>
      <c r="B47" s="1334"/>
      <c r="C47" s="1315"/>
      <c r="D47" s="1283"/>
      <c r="E47" s="1286"/>
      <c r="F47" s="1286"/>
      <c r="G47" s="1286"/>
      <c r="H47" s="1286"/>
      <c r="I47" s="1389"/>
      <c r="J47" s="1220"/>
      <c r="K47" s="1217"/>
      <c r="L47" s="1223"/>
      <c r="M47" s="1226"/>
      <c r="N47" s="1229"/>
      <c r="O47" s="1232"/>
      <c r="P47" s="1235"/>
      <c r="Q47" s="1238"/>
      <c r="R47" s="1220"/>
      <c r="S47" s="364" t="s">
        <v>4484</v>
      </c>
      <c r="T47" s="371" t="s">
        <v>3834</v>
      </c>
      <c r="U47" s="241" t="s">
        <v>3839</v>
      </c>
      <c r="V47" s="241" t="s">
        <v>3842</v>
      </c>
      <c r="W47" s="299"/>
      <c r="X47" s="300">
        <v>44566</v>
      </c>
      <c r="Y47" s="300">
        <v>44591</v>
      </c>
      <c r="Z47" s="300">
        <v>44594</v>
      </c>
      <c r="AA47" s="300">
        <v>44925</v>
      </c>
      <c r="AB47" s="1220"/>
      <c r="AC47" s="1241"/>
      <c r="AD47" s="303">
        <f t="shared" ref="AD47:AJ73" si="30">+AM47+AV47+BE47+BN47</f>
        <v>123996022.43100014</v>
      </c>
      <c r="AE47" s="301"/>
      <c r="AF47" s="303">
        <f t="shared" si="22"/>
        <v>123996022.43100014</v>
      </c>
      <c r="AG47" s="303">
        <f t="shared" si="22"/>
        <v>0</v>
      </c>
      <c r="AH47" s="303">
        <f t="shared" si="22"/>
        <v>0</v>
      </c>
      <c r="AI47" s="303">
        <f t="shared" si="22"/>
        <v>0</v>
      </c>
      <c r="AJ47" s="303">
        <f t="shared" si="22"/>
        <v>0</v>
      </c>
      <c r="AK47" s="1220"/>
      <c r="AL47" s="1244"/>
      <c r="AM47" s="303">
        <f t="shared" si="8"/>
        <v>30999005.607750036</v>
      </c>
      <c r="AN47" s="312"/>
      <c r="AO47" s="312">
        <v>30999005.607750036</v>
      </c>
      <c r="AP47" s="312">
        <v>0</v>
      </c>
      <c r="AQ47" s="312">
        <v>0</v>
      </c>
      <c r="AR47" s="312">
        <v>0</v>
      </c>
      <c r="AS47" s="312"/>
      <c r="AT47" s="1220"/>
      <c r="AU47" s="1247"/>
      <c r="AV47" s="303">
        <f t="shared" si="9"/>
        <v>30999005.607750036</v>
      </c>
      <c r="AW47" s="312"/>
      <c r="AX47" s="302">
        <v>30999005.607750036</v>
      </c>
      <c r="AY47" s="302">
        <v>0</v>
      </c>
      <c r="AZ47" s="302">
        <v>0</v>
      </c>
      <c r="BA47" s="302">
        <v>0</v>
      </c>
      <c r="BB47" s="312"/>
      <c r="BC47" s="1220"/>
      <c r="BD47" s="1250"/>
      <c r="BE47" s="303">
        <f t="shared" si="10"/>
        <v>30999005.607750036</v>
      </c>
      <c r="BF47" s="312"/>
      <c r="BG47" s="302">
        <v>30999005.607750036</v>
      </c>
      <c r="BH47" s="302">
        <v>0</v>
      </c>
      <c r="BI47" s="302">
        <v>0</v>
      </c>
      <c r="BJ47" s="302">
        <v>0</v>
      </c>
      <c r="BK47" s="312"/>
      <c r="BL47" s="1220"/>
      <c r="BM47" s="1253"/>
      <c r="BN47" s="303">
        <f t="shared" si="11"/>
        <v>30999005.607750036</v>
      </c>
      <c r="BO47" s="312"/>
      <c r="BP47" s="312">
        <v>30999005.607750036</v>
      </c>
      <c r="BQ47" s="312">
        <v>0</v>
      </c>
      <c r="BR47" s="312">
        <v>0</v>
      </c>
      <c r="BS47" s="312">
        <v>0</v>
      </c>
      <c r="BT47" s="312"/>
      <c r="BU47" s="313"/>
      <c r="BV47" s="314"/>
      <c r="BW47" s="314"/>
      <c r="BX47" s="314"/>
      <c r="BY47" s="314"/>
      <c r="BZ47" s="314"/>
      <c r="CA47" s="314"/>
      <c r="CB47" s="314"/>
      <c r="CC47" s="315"/>
    </row>
    <row r="48" spans="1:81" s="58" customFormat="1" ht="12.95" customHeight="1" x14ac:dyDescent="0.25">
      <c r="A48" s="37"/>
      <c r="B48" s="1334"/>
      <c r="C48" s="1315"/>
      <c r="D48" s="1283"/>
      <c r="E48" s="1286"/>
      <c r="F48" s="1286"/>
      <c r="G48" s="1286"/>
      <c r="H48" s="1286"/>
      <c r="I48" s="1389"/>
      <c r="J48" s="1220"/>
      <c r="K48" s="1217"/>
      <c r="L48" s="1223"/>
      <c r="M48" s="1226"/>
      <c r="N48" s="1229"/>
      <c r="O48" s="1232"/>
      <c r="P48" s="1235"/>
      <c r="Q48" s="1238"/>
      <c r="R48" s="1220"/>
      <c r="S48" s="364" t="s">
        <v>4485</v>
      </c>
      <c r="T48" s="371" t="s">
        <v>3834</v>
      </c>
      <c r="U48" s="241" t="s">
        <v>3839</v>
      </c>
      <c r="V48" s="241" t="s">
        <v>3842</v>
      </c>
      <c r="W48" s="299"/>
      <c r="X48" s="300">
        <v>44566</v>
      </c>
      <c r="Y48" s="300">
        <v>44591</v>
      </c>
      <c r="Z48" s="300">
        <v>44594</v>
      </c>
      <c r="AA48" s="300">
        <v>44925</v>
      </c>
      <c r="AB48" s="1220"/>
      <c r="AC48" s="1241"/>
      <c r="AD48" s="303">
        <f t="shared" si="30"/>
        <v>20666003.738500029</v>
      </c>
      <c r="AE48" s="301"/>
      <c r="AF48" s="303">
        <f t="shared" si="22"/>
        <v>20666003.738500029</v>
      </c>
      <c r="AG48" s="303">
        <f t="shared" si="22"/>
        <v>0</v>
      </c>
      <c r="AH48" s="303">
        <f t="shared" si="22"/>
        <v>0</v>
      </c>
      <c r="AI48" s="303">
        <f t="shared" si="22"/>
        <v>0</v>
      </c>
      <c r="AJ48" s="303">
        <f t="shared" si="22"/>
        <v>0</v>
      </c>
      <c r="AK48" s="1220"/>
      <c r="AL48" s="1244"/>
      <c r="AM48" s="303">
        <f t="shared" si="8"/>
        <v>5166500.9346250072</v>
      </c>
      <c r="AN48" s="312"/>
      <c r="AO48" s="312">
        <v>5166500.9346250072</v>
      </c>
      <c r="AP48" s="312">
        <v>0</v>
      </c>
      <c r="AQ48" s="312">
        <v>0</v>
      </c>
      <c r="AR48" s="312">
        <v>0</v>
      </c>
      <c r="AS48" s="312"/>
      <c r="AT48" s="1220"/>
      <c r="AU48" s="1247"/>
      <c r="AV48" s="303">
        <f t="shared" si="9"/>
        <v>5166500.9346250072</v>
      </c>
      <c r="AW48" s="312"/>
      <c r="AX48" s="302">
        <v>5166500.9346250072</v>
      </c>
      <c r="AY48" s="302">
        <v>0</v>
      </c>
      <c r="AZ48" s="302">
        <v>0</v>
      </c>
      <c r="BA48" s="302">
        <v>0</v>
      </c>
      <c r="BB48" s="312"/>
      <c r="BC48" s="1220"/>
      <c r="BD48" s="1250"/>
      <c r="BE48" s="303">
        <f t="shared" si="10"/>
        <v>5166500.9346250072</v>
      </c>
      <c r="BF48" s="312"/>
      <c r="BG48" s="302">
        <v>5166500.9346250072</v>
      </c>
      <c r="BH48" s="302">
        <v>0</v>
      </c>
      <c r="BI48" s="302">
        <v>0</v>
      </c>
      <c r="BJ48" s="302">
        <v>0</v>
      </c>
      <c r="BK48" s="312"/>
      <c r="BL48" s="1220"/>
      <c r="BM48" s="1253"/>
      <c r="BN48" s="303">
        <f t="shared" si="11"/>
        <v>5166500.9346250072</v>
      </c>
      <c r="BO48" s="312"/>
      <c r="BP48" s="312">
        <v>5166500.9346250072</v>
      </c>
      <c r="BQ48" s="312">
        <v>0</v>
      </c>
      <c r="BR48" s="312">
        <v>0</v>
      </c>
      <c r="BS48" s="312">
        <v>0</v>
      </c>
      <c r="BT48" s="312"/>
      <c r="BU48" s="313"/>
      <c r="BV48" s="314"/>
      <c r="BW48" s="314"/>
      <c r="BX48" s="314"/>
      <c r="BY48" s="314"/>
      <c r="BZ48" s="314"/>
      <c r="CA48" s="314"/>
      <c r="CB48" s="314"/>
      <c r="CC48" s="315"/>
    </row>
    <row r="49" spans="1:81" s="58" customFormat="1" ht="12.95" customHeight="1" x14ac:dyDescent="0.25">
      <c r="A49" s="37"/>
      <c r="B49" s="1334"/>
      <c r="C49" s="1315"/>
      <c r="D49" s="1283"/>
      <c r="E49" s="1286"/>
      <c r="F49" s="1286"/>
      <c r="G49" s="1286"/>
      <c r="H49" s="1286"/>
      <c r="I49" s="1389"/>
      <c r="J49" s="1220"/>
      <c r="K49" s="1217"/>
      <c r="L49" s="1223"/>
      <c r="M49" s="1226"/>
      <c r="N49" s="1229"/>
      <c r="O49" s="1232"/>
      <c r="P49" s="1235"/>
      <c r="Q49" s="1238"/>
      <c r="R49" s="1220"/>
      <c r="S49" s="364" t="s">
        <v>4486</v>
      </c>
      <c r="T49" s="371" t="s">
        <v>3834</v>
      </c>
      <c r="U49" s="241" t="s">
        <v>3839</v>
      </c>
      <c r="V49" s="241" t="s">
        <v>3842</v>
      </c>
      <c r="W49" s="299"/>
      <c r="X49" s="300">
        <v>44566</v>
      </c>
      <c r="Y49" s="300">
        <v>44591</v>
      </c>
      <c r="Z49" s="300">
        <v>44594</v>
      </c>
      <c r="AA49" s="300">
        <v>44925</v>
      </c>
      <c r="AB49" s="1220"/>
      <c r="AC49" s="1241"/>
      <c r="AD49" s="303">
        <f t="shared" si="30"/>
        <v>20666003.738500029</v>
      </c>
      <c r="AE49" s="301"/>
      <c r="AF49" s="303">
        <f t="shared" si="22"/>
        <v>20666003.738500029</v>
      </c>
      <c r="AG49" s="303">
        <f t="shared" si="22"/>
        <v>0</v>
      </c>
      <c r="AH49" s="303">
        <f t="shared" si="22"/>
        <v>0</v>
      </c>
      <c r="AI49" s="303">
        <f t="shared" si="22"/>
        <v>0</v>
      </c>
      <c r="AJ49" s="303">
        <f t="shared" si="22"/>
        <v>0</v>
      </c>
      <c r="AK49" s="1220"/>
      <c r="AL49" s="1244"/>
      <c r="AM49" s="303">
        <f t="shared" si="8"/>
        <v>5166500.9346250072</v>
      </c>
      <c r="AN49" s="312"/>
      <c r="AO49" s="312">
        <v>5166500.9346250072</v>
      </c>
      <c r="AP49" s="312">
        <v>0</v>
      </c>
      <c r="AQ49" s="312">
        <v>0</v>
      </c>
      <c r="AR49" s="312">
        <v>0</v>
      </c>
      <c r="AS49" s="312"/>
      <c r="AT49" s="1220"/>
      <c r="AU49" s="1247"/>
      <c r="AV49" s="303">
        <f t="shared" si="9"/>
        <v>5166500.9346250072</v>
      </c>
      <c r="AW49" s="312"/>
      <c r="AX49" s="302">
        <v>5166500.9346250072</v>
      </c>
      <c r="AY49" s="302">
        <v>0</v>
      </c>
      <c r="AZ49" s="302">
        <v>0</v>
      </c>
      <c r="BA49" s="302">
        <v>0</v>
      </c>
      <c r="BB49" s="312"/>
      <c r="BC49" s="1220"/>
      <c r="BD49" s="1250"/>
      <c r="BE49" s="303">
        <f t="shared" si="10"/>
        <v>5166500.9346250072</v>
      </c>
      <c r="BF49" s="312"/>
      <c r="BG49" s="302">
        <v>5166500.9346250072</v>
      </c>
      <c r="BH49" s="302">
        <v>0</v>
      </c>
      <c r="BI49" s="302">
        <v>0</v>
      </c>
      <c r="BJ49" s="302">
        <v>0</v>
      </c>
      <c r="BK49" s="312"/>
      <c r="BL49" s="1220"/>
      <c r="BM49" s="1253"/>
      <c r="BN49" s="303">
        <f t="shared" si="11"/>
        <v>5166500.9346250072</v>
      </c>
      <c r="BO49" s="312"/>
      <c r="BP49" s="312">
        <v>5166500.9346250072</v>
      </c>
      <c r="BQ49" s="312">
        <v>0</v>
      </c>
      <c r="BR49" s="312">
        <v>0</v>
      </c>
      <c r="BS49" s="312">
        <v>0</v>
      </c>
      <c r="BT49" s="312"/>
      <c r="BU49" s="313"/>
      <c r="BV49" s="314"/>
      <c r="BW49" s="314"/>
      <c r="BX49" s="314"/>
      <c r="BY49" s="314"/>
      <c r="BZ49" s="314"/>
      <c r="CA49" s="314"/>
      <c r="CB49" s="314"/>
      <c r="CC49" s="315"/>
    </row>
    <row r="50" spans="1:81" s="58" customFormat="1" ht="12.95" customHeight="1" x14ac:dyDescent="0.25">
      <c r="A50" s="37"/>
      <c r="B50" s="1334"/>
      <c r="C50" s="1315"/>
      <c r="D50" s="1283"/>
      <c r="E50" s="1286"/>
      <c r="F50" s="1286"/>
      <c r="G50" s="1286"/>
      <c r="H50" s="1286"/>
      <c r="I50" s="1389"/>
      <c r="J50" s="1220"/>
      <c r="K50" s="1217"/>
      <c r="L50" s="1223"/>
      <c r="M50" s="1226"/>
      <c r="N50" s="1229"/>
      <c r="O50" s="1232"/>
      <c r="P50" s="1235"/>
      <c r="Q50" s="1238"/>
      <c r="R50" s="1220"/>
      <c r="S50" s="364" t="s">
        <v>4487</v>
      </c>
      <c r="T50" s="371" t="s">
        <v>3834</v>
      </c>
      <c r="U50" s="241" t="s">
        <v>3839</v>
      </c>
      <c r="V50" s="241" t="s">
        <v>3842</v>
      </c>
      <c r="W50" s="299"/>
      <c r="X50" s="300">
        <v>44566</v>
      </c>
      <c r="Y50" s="300">
        <v>44591</v>
      </c>
      <c r="Z50" s="300">
        <v>44594</v>
      </c>
      <c r="AA50" s="300">
        <v>44925</v>
      </c>
      <c r="AB50" s="1220"/>
      <c r="AC50" s="1241"/>
      <c r="AD50" s="303">
        <f t="shared" si="30"/>
        <v>20666003.738500029</v>
      </c>
      <c r="AE50" s="301"/>
      <c r="AF50" s="303">
        <f t="shared" si="22"/>
        <v>20666003.738500029</v>
      </c>
      <c r="AG50" s="303">
        <f t="shared" si="22"/>
        <v>0</v>
      </c>
      <c r="AH50" s="303">
        <f t="shared" si="22"/>
        <v>0</v>
      </c>
      <c r="AI50" s="303">
        <f t="shared" si="22"/>
        <v>0</v>
      </c>
      <c r="AJ50" s="303">
        <f t="shared" si="22"/>
        <v>0</v>
      </c>
      <c r="AK50" s="1220"/>
      <c r="AL50" s="1244"/>
      <c r="AM50" s="303">
        <f t="shared" si="8"/>
        <v>5166500.9346250072</v>
      </c>
      <c r="AN50" s="312"/>
      <c r="AO50" s="312">
        <v>5166500.9346250072</v>
      </c>
      <c r="AP50" s="312">
        <v>0</v>
      </c>
      <c r="AQ50" s="312">
        <v>0</v>
      </c>
      <c r="AR50" s="312">
        <v>0</v>
      </c>
      <c r="AS50" s="312"/>
      <c r="AT50" s="1220"/>
      <c r="AU50" s="1247"/>
      <c r="AV50" s="303">
        <f t="shared" si="9"/>
        <v>5166500.9346250072</v>
      </c>
      <c r="AW50" s="312"/>
      <c r="AX50" s="302">
        <v>5166500.9346250072</v>
      </c>
      <c r="AY50" s="302">
        <v>0</v>
      </c>
      <c r="AZ50" s="302">
        <v>0</v>
      </c>
      <c r="BA50" s="302">
        <v>0</v>
      </c>
      <c r="BB50" s="312"/>
      <c r="BC50" s="1220"/>
      <c r="BD50" s="1250"/>
      <c r="BE50" s="303">
        <f t="shared" si="10"/>
        <v>5166500.9346250072</v>
      </c>
      <c r="BF50" s="312"/>
      <c r="BG50" s="302">
        <v>5166500.9346250072</v>
      </c>
      <c r="BH50" s="302">
        <v>0</v>
      </c>
      <c r="BI50" s="302">
        <v>0</v>
      </c>
      <c r="BJ50" s="302">
        <v>0</v>
      </c>
      <c r="BK50" s="312"/>
      <c r="BL50" s="1220"/>
      <c r="BM50" s="1253"/>
      <c r="BN50" s="303">
        <f t="shared" si="11"/>
        <v>5166500.9346250072</v>
      </c>
      <c r="BO50" s="312"/>
      <c r="BP50" s="312">
        <v>5166500.9346250072</v>
      </c>
      <c r="BQ50" s="312">
        <v>0</v>
      </c>
      <c r="BR50" s="312">
        <v>0</v>
      </c>
      <c r="BS50" s="312">
        <v>0</v>
      </c>
      <c r="BT50" s="312"/>
      <c r="BU50" s="313"/>
      <c r="BV50" s="314"/>
      <c r="BW50" s="314"/>
      <c r="BX50" s="314"/>
      <c r="BY50" s="314"/>
      <c r="BZ50" s="314"/>
      <c r="CA50" s="314"/>
      <c r="CB50" s="314"/>
      <c r="CC50" s="315"/>
    </row>
    <row r="51" spans="1:81" s="58" customFormat="1" ht="12.95" customHeight="1" x14ac:dyDescent="0.25">
      <c r="A51" s="37"/>
      <c r="B51" s="1334"/>
      <c r="C51" s="1315"/>
      <c r="D51" s="1283"/>
      <c r="E51" s="1286"/>
      <c r="F51" s="1286"/>
      <c r="G51" s="1286"/>
      <c r="H51" s="1286"/>
      <c r="I51" s="1389"/>
      <c r="J51" s="1220"/>
      <c r="K51" s="1217"/>
      <c r="L51" s="1223"/>
      <c r="M51" s="1226"/>
      <c r="N51" s="1229"/>
      <c r="O51" s="1232"/>
      <c r="P51" s="1235"/>
      <c r="Q51" s="1238"/>
      <c r="R51" s="1220"/>
      <c r="S51" s="364" t="s">
        <v>4488</v>
      </c>
      <c r="T51" s="371" t="s">
        <v>3834</v>
      </c>
      <c r="U51" s="241" t="s">
        <v>3839</v>
      </c>
      <c r="V51" s="241" t="s">
        <v>3842</v>
      </c>
      <c r="W51" s="299"/>
      <c r="X51" s="300">
        <v>44566</v>
      </c>
      <c r="Y51" s="300">
        <v>44591</v>
      </c>
      <c r="Z51" s="300">
        <v>44594</v>
      </c>
      <c r="AA51" s="300">
        <v>44925</v>
      </c>
      <c r="AB51" s="1220"/>
      <c r="AC51" s="1241"/>
      <c r="AD51" s="303">
        <f t="shared" si="30"/>
        <v>41332007.477000058</v>
      </c>
      <c r="AE51" s="301"/>
      <c r="AF51" s="303">
        <f t="shared" si="22"/>
        <v>41332007.477000058</v>
      </c>
      <c r="AG51" s="303">
        <f t="shared" si="22"/>
        <v>0</v>
      </c>
      <c r="AH51" s="303">
        <f t="shared" si="22"/>
        <v>0</v>
      </c>
      <c r="AI51" s="303">
        <f t="shared" si="22"/>
        <v>0</v>
      </c>
      <c r="AJ51" s="303">
        <f t="shared" si="22"/>
        <v>0</v>
      </c>
      <c r="AK51" s="1220"/>
      <c r="AL51" s="1244"/>
      <c r="AM51" s="303">
        <f t="shared" si="8"/>
        <v>10333001.869250014</v>
      </c>
      <c r="AN51" s="312"/>
      <c r="AO51" s="312">
        <v>10333001.869250014</v>
      </c>
      <c r="AP51" s="312">
        <v>0</v>
      </c>
      <c r="AQ51" s="312">
        <v>0</v>
      </c>
      <c r="AR51" s="312">
        <v>0</v>
      </c>
      <c r="AS51" s="312"/>
      <c r="AT51" s="1220"/>
      <c r="AU51" s="1247"/>
      <c r="AV51" s="303">
        <f t="shared" si="9"/>
        <v>10333001.869250014</v>
      </c>
      <c r="AW51" s="312"/>
      <c r="AX51" s="302">
        <v>10333001.869250014</v>
      </c>
      <c r="AY51" s="302">
        <v>0</v>
      </c>
      <c r="AZ51" s="302">
        <v>0</v>
      </c>
      <c r="BA51" s="302">
        <v>0</v>
      </c>
      <c r="BB51" s="312"/>
      <c r="BC51" s="1220"/>
      <c r="BD51" s="1250"/>
      <c r="BE51" s="303">
        <f t="shared" si="10"/>
        <v>10333001.869250014</v>
      </c>
      <c r="BF51" s="312"/>
      <c r="BG51" s="302">
        <v>10333001.869250014</v>
      </c>
      <c r="BH51" s="302">
        <v>0</v>
      </c>
      <c r="BI51" s="302">
        <v>0</v>
      </c>
      <c r="BJ51" s="302">
        <v>0</v>
      </c>
      <c r="BK51" s="312"/>
      <c r="BL51" s="1220"/>
      <c r="BM51" s="1253"/>
      <c r="BN51" s="303">
        <f t="shared" si="11"/>
        <v>10333001.869250014</v>
      </c>
      <c r="BO51" s="312"/>
      <c r="BP51" s="312">
        <v>10333001.869250014</v>
      </c>
      <c r="BQ51" s="312">
        <v>0</v>
      </c>
      <c r="BR51" s="312">
        <v>0</v>
      </c>
      <c r="BS51" s="312">
        <v>0</v>
      </c>
      <c r="BT51" s="312"/>
      <c r="BU51" s="313"/>
      <c r="BV51" s="314"/>
      <c r="BW51" s="314"/>
      <c r="BX51" s="314"/>
      <c r="BY51" s="314"/>
      <c r="BZ51" s="314"/>
      <c r="CA51" s="314"/>
      <c r="CB51" s="314"/>
      <c r="CC51" s="315"/>
    </row>
    <row r="52" spans="1:81" s="58" customFormat="1" ht="12.95" customHeight="1" x14ac:dyDescent="0.25">
      <c r="A52" s="37"/>
      <c r="B52" s="1334"/>
      <c r="C52" s="1315"/>
      <c r="D52" s="1283"/>
      <c r="E52" s="1286"/>
      <c r="F52" s="1286"/>
      <c r="G52" s="1286"/>
      <c r="H52" s="1286"/>
      <c r="I52" s="1389"/>
      <c r="J52" s="1220"/>
      <c r="K52" s="1217"/>
      <c r="L52" s="1223"/>
      <c r="M52" s="1226"/>
      <c r="N52" s="1229"/>
      <c r="O52" s="1232"/>
      <c r="P52" s="1235"/>
      <c r="Q52" s="1238"/>
      <c r="R52" s="1220"/>
      <c r="S52" s="364" t="s">
        <v>4489</v>
      </c>
      <c r="T52" s="371" t="s">
        <v>3834</v>
      </c>
      <c r="U52" s="241" t="s">
        <v>3839</v>
      </c>
      <c r="V52" s="241" t="s">
        <v>3842</v>
      </c>
      <c r="W52" s="299"/>
      <c r="X52" s="300">
        <v>44566</v>
      </c>
      <c r="Y52" s="300">
        <v>44591</v>
      </c>
      <c r="Z52" s="300">
        <v>44594</v>
      </c>
      <c r="AA52" s="300">
        <v>44925</v>
      </c>
      <c r="AB52" s="1220"/>
      <c r="AC52" s="1241"/>
      <c r="AD52" s="303">
        <f t="shared" si="30"/>
        <v>41332007.477000058</v>
      </c>
      <c r="AE52" s="301"/>
      <c r="AF52" s="303">
        <f t="shared" si="22"/>
        <v>41332007.477000058</v>
      </c>
      <c r="AG52" s="303">
        <f t="shared" si="22"/>
        <v>0</v>
      </c>
      <c r="AH52" s="303">
        <f t="shared" si="22"/>
        <v>0</v>
      </c>
      <c r="AI52" s="303">
        <f t="shared" si="22"/>
        <v>0</v>
      </c>
      <c r="AJ52" s="303">
        <f t="shared" si="22"/>
        <v>0</v>
      </c>
      <c r="AK52" s="1220"/>
      <c r="AL52" s="1244"/>
      <c r="AM52" s="303">
        <f t="shared" si="8"/>
        <v>10333001.869250014</v>
      </c>
      <c r="AN52" s="312"/>
      <c r="AO52" s="312">
        <v>10333001.869250014</v>
      </c>
      <c r="AP52" s="312">
        <v>0</v>
      </c>
      <c r="AQ52" s="312">
        <v>0</v>
      </c>
      <c r="AR52" s="312">
        <v>0</v>
      </c>
      <c r="AS52" s="312"/>
      <c r="AT52" s="1220"/>
      <c r="AU52" s="1247"/>
      <c r="AV52" s="303">
        <f t="shared" si="9"/>
        <v>10333001.869250014</v>
      </c>
      <c r="AW52" s="312"/>
      <c r="AX52" s="302">
        <v>10333001.869250014</v>
      </c>
      <c r="AY52" s="302">
        <v>0</v>
      </c>
      <c r="AZ52" s="302">
        <v>0</v>
      </c>
      <c r="BA52" s="302">
        <v>0</v>
      </c>
      <c r="BB52" s="312"/>
      <c r="BC52" s="1220"/>
      <c r="BD52" s="1250"/>
      <c r="BE52" s="303">
        <f t="shared" si="10"/>
        <v>10333001.869250014</v>
      </c>
      <c r="BF52" s="312"/>
      <c r="BG52" s="302">
        <v>10333001.869250014</v>
      </c>
      <c r="BH52" s="302">
        <v>0</v>
      </c>
      <c r="BI52" s="302">
        <v>0</v>
      </c>
      <c r="BJ52" s="302">
        <v>0</v>
      </c>
      <c r="BK52" s="312"/>
      <c r="BL52" s="1220"/>
      <c r="BM52" s="1253"/>
      <c r="BN52" s="303">
        <f t="shared" si="11"/>
        <v>10333001.869250014</v>
      </c>
      <c r="BO52" s="312"/>
      <c r="BP52" s="312">
        <v>10333001.869250014</v>
      </c>
      <c r="BQ52" s="312">
        <v>0</v>
      </c>
      <c r="BR52" s="312">
        <v>0</v>
      </c>
      <c r="BS52" s="312">
        <v>0</v>
      </c>
      <c r="BT52" s="312"/>
      <c r="BU52" s="313"/>
      <c r="BV52" s="314"/>
      <c r="BW52" s="314"/>
      <c r="BX52" s="314"/>
      <c r="BY52" s="314"/>
      <c r="BZ52" s="314"/>
      <c r="CA52" s="314"/>
      <c r="CB52" s="314"/>
      <c r="CC52" s="315"/>
    </row>
    <row r="53" spans="1:81" s="58" customFormat="1" ht="12.95" customHeight="1" x14ac:dyDescent="0.25">
      <c r="A53" s="37"/>
      <c r="B53" s="1334"/>
      <c r="C53" s="1315"/>
      <c r="D53" s="1283"/>
      <c r="E53" s="1286"/>
      <c r="F53" s="1286"/>
      <c r="G53" s="1286"/>
      <c r="H53" s="1286"/>
      <c r="I53" s="1389"/>
      <c r="J53" s="1220"/>
      <c r="K53" s="1217"/>
      <c r="L53" s="1223"/>
      <c r="M53" s="1226"/>
      <c r="N53" s="1229"/>
      <c r="O53" s="1232"/>
      <c r="P53" s="1235"/>
      <c r="Q53" s="1238"/>
      <c r="R53" s="1220"/>
      <c r="S53" s="364" t="s">
        <v>4490</v>
      </c>
      <c r="T53" s="371" t="s">
        <v>3834</v>
      </c>
      <c r="U53" s="241" t="s">
        <v>3839</v>
      </c>
      <c r="V53" s="241" t="s">
        <v>3842</v>
      </c>
      <c r="W53" s="299"/>
      <c r="X53" s="300">
        <v>44566</v>
      </c>
      <c r="Y53" s="300">
        <v>44591</v>
      </c>
      <c r="Z53" s="300">
        <v>44594</v>
      </c>
      <c r="AA53" s="300">
        <v>44925</v>
      </c>
      <c r="AB53" s="1220"/>
      <c r="AC53" s="1241"/>
      <c r="AD53" s="303">
        <f t="shared" si="30"/>
        <v>16647393.742500015</v>
      </c>
      <c r="AE53" s="301"/>
      <c r="AF53" s="303">
        <f t="shared" si="22"/>
        <v>16647393.742500015</v>
      </c>
      <c r="AG53" s="303">
        <f t="shared" si="22"/>
        <v>0</v>
      </c>
      <c r="AH53" s="303">
        <f t="shared" si="22"/>
        <v>0</v>
      </c>
      <c r="AI53" s="303">
        <f t="shared" si="22"/>
        <v>0</v>
      </c>
      <c r="AJ53" s="303">
        <f t="shared" si="22"/>
        <v>0</v>
      </c>
      <c r="AK53" s="1220"/>
      <c r="AL53" s="1244"/>
      <c r="AM53" s="303">
        <f t="shared" si="8"/>
        <v>4161848.4356250037</v>
      </c>
      <c r="AN53" s="312"/>
      <c r="AO53" s="312">
        <v>4161848.4356250037</v>
      </c>
      <c r="AP53" s="312">
        <v>0</v>
      </c>
      <c r="AQ53" s="312">
        <v>0</v>
      </c>
      <c r="AR53" s="312">
        <v>0</v>
      </c>
      <c r="AS53" s="312"/>
      <c r="AT53" s="1220"/>
      <c r="AU53" s="1247"/>
      <c r="AV53" s="303">
        <f t="shared" si="9"/>
        <v>4161848.4356250037</v>
      </c>
      <c r="AW53" s="312"/>
      <c r="AX53" s="302">
        <v>4161848.4356250037</v>
      </c>
      <c r="AY53" s="302">
        <v>0</v>
      </c>
      <c r="AZ53" s="302">
        <v>0</v>
      </c>
      <c r="BA53" s="302">
        <v>0</v>
      </c>
      <c r="BB53" s="312"/>
      <c r="BC53" s="1220"/>
      <c r="BD53" s="1250"/>
      <c r="BE53" s="303">
        <f t="shared" si="10"/>
        <v>4161848.4356250037</v>
      </c>
      <c r="BF53" s="312"/>
      <c r="BG53" s="302">
        <v>4161848.4356250037</v>
      </c>
      <c r="BH53" s="302">
        <v>0</v>
      </c>
      <c r="BI53" s="302">
        <v>0</v>
      </c>
      <c r="BJ53" s="302">
        <v>0</v>
      </c>
      <c r="BK53" s="312"/>
      <c r="BL53" s="1220"/>
      <c r="BM53" s="1253"/>
      <c r="BN53" s="303">
        <f t="shared" si="11"/>
        <v>4161848.4356250037</v>
      </c>
      <c r="BO53" s="312"/>
      <c r="BP53" s="312">
        <v>4161848.4356250037</v>
      </c>
      <c r="BQ53" s="312">
        <v>0</v>
      </c>
      <c r="BR53" s="312">
        <v>0</v>
      </c>
      <c r="BS53" s="312">
        <v>0</v>
      </c>
      <c r="BT53" s="312"/>
      <c r="BU53" s="313"/>
      <c r="BV53" s="314"/>
      <c r="BW53" s="314"/>
      <c r="BX53" s="314"/>
      <c r="BY53" s="314"/>
      <c r="BZ53" s="314"/>
      <c r="CA53" s="314"/>
      <c r="CB53" s="314"/>
      <c r="CC53" s="315"/>
    </row>
    <row r="54" spans="1:81" s="58" customFormat="1" ht="12.95" customHeight="1" x14ac:dyDescent="0.25">
      <c r="A54" s="37"/>
      <c r="B54" s="1334"/>
      <c r="C54" s="1315"/>
      <c r="D54" s="1283"/>
      <c r="E54" s="1286"/>
      <c r="F54" s="1286"/>
      <c r="G54" s="1286"/>
      <c r="H54" s="1286"/>
      <c r="I54" s="1389"/>
      <c r="J54" s="1220"/>
      <c r="K54" s="1217"/>
      <c r="L54" s="1223"/>
      <c r="M54" s="1226"/>
      <c r="N54" s="1229"/>
      <c r="O54" s="1232"/>
      <c r="P54" s="1235"/>
      <c r="Q54" s="1238"/>
      <c r="R54" s="1220"/>
      <c r="S54" s="364" t="s">
        <v>4491</v>
      </c>
      <c r="T54" s="371" t="s">
        <v>3834</v>
      </c>
      <c r="U54" s="241" t="s">
        <v>3839</v>
      </c>
      <c r="V54" s="241" t="s">
        <v>3842</v>
      </c>
      <c r="W54" s="299"/>
      <c r="X54" s="300">
        <v>44566</v>
      </c>
      <c r="Y54" s="300">
        <v>44591</v>
      </c>
      <c r="Z54" s="300">
        <v>44594</v>
      </c>
      <c r="AA54" s="300">
        <v>44925</v>
      </c>
      <c r="AB54" s="1220"/>
      <c r="AC54" s="1241"/>
      <c r="AD54" s="303">
        <f t="shared" si="30"/>
        <v>5549131.2475000061</v>
      </c>
      <c r="AE54" s="301"/>
      <c r="AF54" s="303">
        <f t="shared" si="22"/>
        <v>5549131.2475000061</v>
      </c>
      <c r="AG54" s="303">
        <f t="shared" si="22"/>
        <v>0</v>
      </c>
      <c r="AH54" s="303">
        <f t="shared" si="22"/>
        <v>0</v>
      </c>
      <c r="AI54" s="303">
        <f t="shared" si="22"/>
        <v>0</v>
      </c>
      <c r="AJ54" s="303">
        <f t="shared" si="22"/>
        <v>0</v>
      </c>
      <c r="AK54" s="1220"/>
      <c r="AL54" s="1244"/>
      <c r="AM54" s="303">
        <f t="shared" si="8"/>
        <v>1387282.8118750015</v>
      </c>
      <c r="AN54" s="312"/>
      <c r="AO54" s="312">
        <v>1387282.8118750015</v>
      </c>
      <c r="AP54" s="312">
        <v>0</v>
      </c>
      <c r="AQ54" s="312">
        <v>0</v>
      </c>
      <c r="AR54" s="312">
        <v>0</v>
      </c>
      <c r="AS54" s="312"/>
      <c r="AT54" s="1220"/>
      <c r="AU54" s="1247"/>
      <c r="AV54" s="303">
        <f t="shared" si="9"/>
        <v>1387282.8118750015</v>
      </c>
      <c r="AW54" s="312"/>
      <c r="AX54" s="302">
        <v>1387282.8118750015</v>
      </c>
      <c r="AY54" s="302">
        <v>0</v>
      </c>
      <c r="AZ54" s="302">
        <v>0</v>
      </c>
      <c r="BA54" s="302">
        <v>0</v>
      </c>
      <c r="BB54" s="312"/>
      <c r="BC54" s="1220"/>
      <c r="BD54" s="1250"/>
      <c r="BE54" s="303">
        <f t="shared" si="10"/>
        <v>1387282.8118750015</v>
      </c>
      <c r="BF54" s="312"/>
      <c r="BG54" s="302">
        <v>1387282.8118750015</v>
      </c>
      <c r="BH54" s="302">
        <v>0</v>
      </c>
      <c r="BI54" s="302">
        <v>0</v>
      </c>
      <c r="BJ54" s="302">
        <v>0</v>
      </c>
      <c r="BK54" s="312"/>
      <c r="BL54" s="1220"/>
      <c r="BM54" s="1253"/>
      <c r="BN54" s="303">
        <f t="shared" si="11"/>
        <v>1387282.8118750015</v>
      </c>
      <c r="BO54" s="312"/>
      <c r="BP54" s="312">
        <v>1387282.8118750015</v>
      </c>
      <c r="BQ54" s="312">
        <v>0</v>
      </c>
      <c r="BR54" s="312">
        <v>0</v>
      </c>
      <c r="BS54" s="312">
        <v>0</v>
      </c>
      <c r="BT54" s="312"/>
      <c r="BU54" s="313"/>
      <c r="BV54" s="314"/>
      <c r="BW54" s="314"/>
      <c r="BX54" s="314"/>
      <c r="BY54" s="314"/>
      <c r="BZ54" s="314"/>
      <c r="CA54" s="314"/>
      <c r="CB54" s="314"/>
      <c r="CC54" s="315"/>
    </row>
    <row r="55" spans="1:81" s="58" customFormat="1" ht="12.95" customHeight="1" x14ac:dyDescent="0.25">
      <c r="A55" s="37"/>
      <c r="B55" s="1334"/>
      <c r="C55" s="1315"/>
      <c r="D55" s="1283"/>
      <c r="E55" s="1286"/>
      <c r="F55" s="1286"/>
      <c r="G55" s="1286"/>
      <c r="H55" s="1286"/>
      <c r="I55" s="1389"/>
      <c r="J55" s="1220"/>
      <c r="K55" s="1217"/>
      <c r="L55" s="1223"/>
      <c r="M55" s="1226"/>
      <c r="N55" s="1229"/>
      <c r="O55" s="1232"/>
      <c r="P55" s="1235"/>
      <c r="Q55" s="1238"/>
      <c r="R55" s="1220"/>
      <c r="S55" s="364" t="s">
        <v>4492</v>
      </c>
      <c r="T55" s="371" t="s">
        <v>3834</v>
      </c>
      <c r="U55" s="241" t="s">
        <v>3839</v>
      </c>
      <c r="V55" s="241" t="s">
        <v>3842</v>
      </c>
      <c r="W55" s="299"/>
      <c r="X55" s="300">
        <v>44566</v>
      </c>
      <c r="Y55" s="300">
        <v>44591</v>
      </c>
      <c r="Z55" s="300">
        <v>44594</v>
      </c>
      <c r="AA55" s="300">
        <v>44925</v>
      </c>
      <c r="AB55" s="1220"/>
      <c r="AC55" s="1241"/>
      <c r="AD55" s="303">
        <f t="shared" si="30"/>
        <v>11098262.495000012</v>
      </c>
      <c r="AE55" s="301"/>
      <c r="AF55" s="303">
        <f t="shared" si="22"/>
        <v>11098262.495000012</v>
      </c>
      <c r="AG55" s="303">
        <f t="shared" si="22"/>
        <v>0</v>
      </c>
      <c r="AH55" s="303">
        <f t="shared" si="22"/>
        <v>0</v>
      </c>
      <c r="AI55" s="303">
        <f t="shared" si="22"/>
        <v>0</v>
      </c>
      <c r="AJ55" s="303">
        <f t="shared" si="22"/>
        <v>0</v>
      </c>
      <c r="AK55" s="1220"/>
      <c r="AL55" s="1244"/>
      <c r="AM55" s="303">
        <f t="shared" si="8"/>
        <v>2774565.6237500031</v>
      </c>
      <c r="AN55" s="312"/>
      <c r="AO55" s="312">
        <v>2774565.6237500031</v>
      </c>
      <c r="AP55" s="312">
        <v>0</v>
      </c>
      <c r="AQ55" s="312">
        <v>0</v>
      </c>
      <c r="AR55" s="312">
        <v>0</v>
      </c>
      <c r="AS55" s="312"/>
      <c r="AT55" s="1220"/>
      <c r="AU55" s="1247"/>
      <c r="AV55" s="303">
        <f t="shared" si="9"/>
        <v>2774565.6237500031</v>
      </c>
      <c r="AW55" s="312"/>
      <c r="AX55" s="302">
        <v>2774565.6237500031</v>
      </c>
      <c r="AY55" s="302">
        <v>0</v>
      </c>
      <c r="AZ55" s="302">
        <v>0</v>
      </c>
      <c r="BA55" s="302">
        <v>0</v>
      </c>
      <c r="BB55" s="312"/>
      <c r="BC55" s="1220"/>
      <c r="BD55" s="1250"/>
      <c r="BE55" s="303">
        <f t="shared" si="10"/>
        <v>2774565.6237500031</v>
      </c>
      <c r="BF55" s="312"/>
      <c r="BG55" s="302">
        <v>2774565.6237500031</v>
      </c>
      <c r="BH55" s="302">
        <v>0</v>
      </c>
      <c r="BI55" s="302">
        <v>0</v>
      </c>
      <c r="BJ55" s="302">
        <v>0</v>
      </c>
      <c r="BK55" s="312"/>
      <c r="BL55" s="1220"/>
      <c r="BM55" s="1253"/>
      <c r="BN55" s="303">
        <f t="shared" si="11"/>
        <v>2774565.6237500031</v>
      </c>
      <c r="BO55" s="312"/>
      <c r="BP55" s="312">
        <v>2774565.6237500031</v>
      </c>
      <c r="BQ55" s="312">
        <v>0</v>
      </c>
      <c r="BR55" s="312">
        <v>0</v>
      </c>
      <c r="BS55" s="312">
        <v>0</v>
      </c>
      <c r="BT55" s="312"/>
      <c r="BU55" s="313"/>
      <c r="BV55" s="314"/>
      <c r="BW55" s="314"/>
      <c r="BX55" s="314"/>
      <c r="BY55" s="314"/>
      <c r="BZ55" s="314"/>
      <c r="CA55" s="314"/>
      <c r="CB55" s="314"/>
      <c r="CC55" s="315"/>
    </row>
    <row r="56" spans="1:81" s="58" customFormat="1" ht="12.95" customHeight="1" x14ac:dyDescent="0.25">
      <c r="A56" s="37"/>
      <c r="B56" s="1334"/>
      <c r="C56" s="1315"/>
      <c r="D56" s="1283"/>
      <c r="E56" s="1286"/>
      <c r="F56" s="1286"/>
      <c r="G56" s="1286"/>
      <c r="H56" s="1286"/>
      <c r="I56" s="1389"/>
      <c r="J56" s="1220"/>
      <c r="K56" s="1217"/>
      <c r="L56" s="1223"/>
      <c r="M56" s="1226"/>
      <c r="N56" s="1229"/>
      <c r="O56" s="1232"/>
      <c r="P56" s="1235"/>
      <c r="Q56" s="1238"/>
      <c r="R56" s="1220"/>
      <c r="S56" s="364" t="s">
        <v>4493</v>
      </c>
      <c r="T56" s="371" t="s">
        <v>3834</v>
      </c>
      <c r="U56" s="241" t="s">
        <v>3839</v>
      </c>
      <c r="V56" s="241" t="s">
        <v>3842</v>
      </c>
      <c r="W56" s="299"/>
      <c r="X56" s="300">
        <v>44566</v>
      </c>
      <c r="Y56" s="300">
        <v>44591</v>
      </c>
      <c r="Z56" s="300">
        <v>44594</v>
      </c>
      <c r="AA56" s="300">
        <v>44925</v>
      </c>
      <c r="AB56" s="1220"/>
      <c r="AC56" s="1241"/>
      <c r="AD56" s="303">
        <f t="shared" si="30"/>
        <v>11098262.495000012</v>
      </c>
      <c r="AE56" s="301"/>
      <c r="AF56" s="303">
        <f t="shared" si="22"/>
        <v>11098262.495000012</v>
      </c>
      <c r="AG56" s="303">
        <f t="shared" si="22"/>
        <v>0</v>
      </c>
      <c r="AH56" s="303">
        <f t="shared" si="22"/>
        <v>0</v>
      </c>
      <c r="AI56" s="303">
        <f t="shared" si="22"/>
        <v>0</v>
      </c>
      <c r="AJ56" s="303">
        <f t="shared" si="22"/>
        <v>0</v>
      </c>
      <c r="AK56" s="1220"/>
      <c r="AL56" s="1244"/>
      <c r="AM56" s="303">
        <f t="shared" si="8"/>
        <v>2774565.6237500031</v>
      </c>
      <c r="AN56" s="312"/>
      <c r="AO56" s="312">
        <v>2774565.6237500031</v>
      </c>
      <c r="AP56" s="312">
        <v>0</v>
      </c>
      <c r="AQ56" s="312">
        <v>0</v>
      </c>
      <c r="AR56" s="312">
        <v>0</v>
      </c>
      <c r="AS56" s="312"/>
      <c r="AT56" s="1220"/>
      <c r="AU56" s="1247"/>
      <c r="AV56" s="303">
        <f t="shared" si="9"/>
        <v>2774565.6237500031</v>
      </c>
      <c r="AW56" s="312"/>
      <c r="AX56" s="302">
        <v>2774565.6237500031</v>
      </c>
      <c r="AY56" s="302">
        <v>0</v>
      </c>
      <c r="AZ56" s="302">
        <v>0</v>
      </c>
      <c r="BA56" s="302">
        <v>0</v>
      </c>
      <c r="BB56" s="312"/>
      <c r="BC56" s="1220"/>
      <c r="BD56" s="1250"/>
      <c r="BE56" s="303">
        <f t="shared" si="10"/>
        <v>2774565.6237500031</v>
      </c>
      <c r="BF56" s="312"/>
      <c r="BG56" s="302">
        <v>2774565.6237500031</v>
      </c>
      <c r="BH56" s="302">
        <v>0</v>
      </c>
      <c r="BI56" s="302">
        <v>0</v>
      </c>
      <c r="BJ56" s="302">
        <v>0</v>
      </c>
      <c r="BK56" s="312"/>
      <c r="BL56" s="1220"/>
      <c r="BM56" s="1253"/>
      <c r="BN56" s="303">
        <f t="shared" si="11"/>
        <v>2774565.6237500031</v>
      </c>
      <c r="BO56" s="312"/>
      <c r="BP56" s="312">
        <v>2774565.6237500031</v>
      </c>
      <c r="BQ56" s="312">
        <v>0</v>
      </c>
      <c r="BR56" s="312">
        <v>0</v>
      </c>
      <c r="BS56" s="312">
        <v>0</v>
      </c>
      <c r="BT56" s="312"/>
      <c r="BU56" s="313"/>
      <c r="BV56" s="314"/>
      <c r="BW56" s="314"/>
      <c r="BX56" s="314"/>
      <c r="BY56" s="314"/>
      <c r="BZ56" s="314"/>
      <c r="CA56" s="314"/>
      <c r="CB56" s="314"/>
      <c r="CC56" s="315"/>
    </row>
    <row r="57" spans="1:81" s="58" customFormat="1" ht="12.95" customHeight="1" x14ac:dyDescent="0.25">
      <c r="A57" s="37"/>
      <c r="B57" s="1334"/>
      <c r="C57" s="1315"/>
      <c r="D57" s="1283"/>
      <c r="E57" s="1286"/>
      <c r="F57" s="1286"/>
      <c r="G57" s="1286"/>
      <c r="H57" s="1286"/>
      <c r="I57" s="1389"/>
      <c r="J57" s="1220"/>
      <c r="K57" s="1217"/>
      <c r="L57" s="1223"/>
      <c r="M57" s="1226"/>
      <c r="N57" s="1229"/>
      <c r="O57" s="1232"/>
      <c r="P57" s="1235"/>
      <c r="Q57" s="1238"/>
      <c r="R57" s="1220"/>
      <c r="S57" s="364" t="s">
        <v>4494</v>
      </c>
      <c r="T57" s="371" t="s">
        <v>3834</v>
      </c>
      <c r="U57" s="241" t="s">
        <v>3839</v>
      </c>
      <c r="V57" s="241" t="s">
        <v>3842</v>
      </c>
      <c r="W57" s="299"/>
      <c r="X57" s="300">
        <v>44566</v>
      </c>
      <c r="Y57" s="300">
        <v>44591</v>
      </c>
      <c r="Z57" s="300">
        <v>44594</v>
      </c>
      <c r="AA57" s="300">
        <v>44925</v>
      </c>
      <c r="AB57" s="1220"/>
      <c r="AC57" s="1241"/>
      <c r="AD57" s="303">
        <f t="shared" si="30"/>
        <v>11098262.495000012</v>
      </c>
      <c r="AE57" s="301"/>
      <c r="AF57" s="303">
        <f t="shared" si="22"/>
        <v>11098262.495000012</v>
      </c>
      <c r="AG57" s="303">
        <f t="shared" si="22"/>
        <v>0</v>
      </c>
      <c r="AH57" s="303">
        <f t="shared" si="22"/>
        <v>0</v>
      </c>
      <c r="AI57" s="303">
        <f t="shared" si="22"/>
        <v>0</v>
      </c>
      <c r="AJ57" s="303">
        <f t="shared" si="22"/>
        <v>0</v>
      </c>
      <c r="AK57" s="1220"/>
      <c r="AL57" s="1244"/>
      <c r="AM57" s="303">
        <f t="shared" si="8"/>
        <v>2774565.6237500031</v>
      </c>
      <c r="AN57" s="312"/>
      <c r="AO57" s="312">
        <v>2774565.6237500031</v>
      </c>
      <c r="AP57" s="312">
        <v>0</v>
      </c>
      <c r="AQ57" s="312">
        <v>0</v>
      </c>
      <c r="AR57" s="312">
        <v>0</v>
      </c>
      <c r="AS57" s="312"/>
      <c r="AT57" s="1220"/>
      <c r="AU57" s="1247"/>
      <c r="AV57" s="303">
        <f t="shared" si="9"/>
        <v>2774565.6237500031</v>
      </c>
      <c r="AW57" s="312"/>
      <c r="AX57" s="302">
        <v>2774565.6237500031</v>
      </c>
      <c r="AY57" s="302">
        <v>0</v>
      </c>
      <c r="AZ57" s="302">
        <v>0</v>
      </c>
      <c r="BA57" s="302">
        <v>0</v>
      </c>
      <c r="BB57" s="312"/>
      <c r="BC57" s="1220"/>
      <c r="BD57" s="1250"/>
      <c r="BE57" s="303">
        <f t="shared" si="10"/>
        <v>2774565.6237500031</v>
      </c>
      <c r="BF57" s="312"/>
      <c r="BG57" s="302">
        <v>2774565.6237500031</v>
      </c>
      <c r="BH57" s="302">
        <v>0</v>
      </c>
      <c r="BI57" s="302">
        <v>0</v>
      </c>
      <c r="BJ57" s="302">
        <v>0</v>
      </c>
      <c r="BK57" s="312"/>
      <c r="BL57" s="1220"/>
      <c r="BM57" s="1253"/>
      <c r="BN57" s="303">
        <f t="shared" si="11"/>
        <v>2774565.6237500031</v>
      </c>
      <c r="BO57" s="312"/>
      <c r="BP57" s="312">
        <v>2774565.6237500031</v>
      </c>
      <c r="BQ57" s="312">
        <v>0</v>
      </c>
      <c r="BR57" s="312">
        <v>0</v>
      </c>
      <c r="BS57" s="312">
        <v>0</v>
      </c>
      <c r="BT57" s="312"/>
      <c r="BU57" s="313"/>
      <c r="BV57" s="314"/>
      <c r="BW57" s="314"/>
      <c r="BX57" s="314"/>
      <c r="BY57" s="314"/>
      <c r="BZ57" s="314"/>
      <c r="CA57" s="314"/>
      <c r="CB57" s="314"/>
      <c r="CC57" s="315"/>
    </row>
    <row r="58" spans="1:81" s="58" customFormat="1" ht="12.95" customHeight="1" x14ac:dyDescent="0.25">
      <c r="A58" s="37"/>
      <c r="B58" s="1334"/>
      <c r="C58" s="1315"/>
      <c r="D58" s="1283"/>
      <c r="E58" s="1286"/>
      <c r="F58" s="1286"/>
      <c r="G58" s="1286"/>
      <c r="H58" s="1286"/>
      <c r="I58" s="1389"/>
      <c r="J58" s="1220"/>
      <c r="K58" s="1217"/>
      <c r="L58" s="1223"/>
      <c r="M58" s="1226"/>
      <c r="N58" s="1229"/>
      <c r="O58" s="1232"/>
      <c r="P58" s="1235"/>
      <c r="Q58" s="1238"/>
      <c r="R58" s="1220"/>
      <c r="S58" s="364" t="s">
        <v>4495</v>
      </c>
      <c r="T58" s="371" t="s">
        <v>3834</v>
      </c>
      <c r="U58" s="241" t="s">
        <v>3839</v>
      </c>
      <c r="V58" s="241" t="s">
        <v>3842</v>
      </c>
      <c r="W58" s="299"/>
      <c r="X58" s="300">
        <v>44566</v>
      </c>
      <c r="Y58" s="300">
        <v>44591</v>
      </c>
      <c r="Z58" s="300">
        <v>44594</v>
      </c>
      <c r="AA58" s="300">
        <v>44925</v>
      </c>
      <c r="AB58" s="1220"/>
      <c r="AC58" s="1241"/>
      <c r="AD58" s="303">
        <f t="shared" si="30"/>
        <v>11098262.495000012</v>
      </c>
      <c r="AE58" s="301"/>
      <c r="AF58" s="303">
        <f t="shared" si="22"/>
        <v>11098262.495000012</v>
      </c>
      <c r="AG58" s="303">
        <f t="shared" si="22"/>
        <v>0</v>
      </c>
      <c r="AH58" s="303">
        <f t="shared" si="22"/>
        <v>0</v>
      </c>
      <c r="AI58" s="303">
        <f t="shared" si="22"/>
        <v>0</v>
      </c>
      <c r="AJ58" s="303">
        <f t="shared" si="22"/>
        <v>0</v>
      </c>
      <c r="AK58" s="1220"/>
      <c r="AL58" s="1244"/>
      <c r="AM58" s="303">
        <f t="shared" si="8"/>
        <v>2774565.6237500031</v>
      </c>
      <c r="AN58" s="312"/>
      <c r="AO58" s="312">
        <v>2774565.6237500031</v>
      </c>
      <c r="AP58" s="312">
        <v>0</v>
      </c>
      <c r="AQ58" s="312">
        <v>0</v>
      </c>
      <c r="AR58" s="312">
        <v>0</v>
      </c>
      <c r="AS58" s="312"/>
      <c r="AT58" s="1220"/>
      <c r="AU58" s="1247"/>
      <c r="AV58" s="303">
        <f t="shared" si="9"/>
        <v>2774565.6237500031</v>
      </c>
      <c r="AW58" s="312"/>
      <c r="AX58" s="302">
        <v>2774565.6237500031</v>
      </c>
      <c r="AY58" s="302">
        <v>0</v>
      </c>
      <c r="AZ58" s="302">
        <v>0</v>
      </c>
      <c r="BA58" s="302">
        <v>0</v>
      </c>
      <c r="BB58" s="312"/>
      <c r="BC58" s="1220"/>
      <c r="BD58" s="1250"/>
      <c r="BE58" s="303">
        <f t="shared" si="10"/>
        <v>2774565.6237500031</v>
      </c>
      <c r="BF58" s="312"/>
      <c r="BG58" s="302">
        <v>2774565.6237500031</v>
      </c>
      <c r="BH58" s="302">
        <v>0</v>
      </c>
      <c r="BI58" s="302">
        <v>0</v>
      </c>
      <c r="BJ58" s="302">
        <v>0</v>
      </c>
      <c r="BK58" s="312"/>
      <c r="BL58" s="1220"/>
      <c r="BM58" s="1253"/>
      <c r="BN58" s="303">
        <f t="shared" si="11"/>
        <v>2774565.6237500031</v>
      </c>
      <c r="BO58" s="312"/>
      <c r="BP58" s="312">
        <v>2774565.6237500031</v>
      </c>
      <c r="BQ58" s="312">
        <v>0</v>
      </c>
      <c r="BR58" s="312">
        <v>0</v>
      </c>
      <c r="BS58" s="312">
        <v>0</v>
      </c>
      <c r="BT58" s="312"/>
      <c r="BU58" s="313"/>
      <c r="BV58" s="314"/>
      <c r="BW58" s="314"/>
      <c r="BX58" s="314"/>
      <c r="BY58" s="314"/>
      <c r="BZ58" s="314"/>
      <c r="CA58" s="314"/>
      <c r="CB58" s="314"/>
      <c r="CC58" s="315"/>
    </row>
    <row r="59" spans="1:81" s="58" customFormat="1" ht="12.95" customHeight="1" x14ac:dyDescent="0.25">
      <c r="A59" s="37"/>
      <c r="B59" s="1334"/>
      <c r="C59" s="1315"/>
      <c r="D59" s="1283"/>
      <c r="E59" s="1286"/>
      <c r="F59" s="1286"/>
      <c r="G59" s="1286"/>
      <c r="H59" s="1286"/>
      <c r="I59" s="1389"/>
      <c r="J59" s="1220"/>
      <c r="K59" s="1217"/>
      <c r="L59" s="1223"/>
      <c r="M59" s="1226"/>
      <c r="N59" s="1229"/>
      <c r="O59" s="1232"/>
      <c r="P59" s="1235"/>
      <c r="Q59" s="1238"/>
      <c r="R59" s="1220"/>
      <c r="S59" s="297" t="s">
        <v>4496</v>
      </c>
      <c r="T59" s="371" t="s">
        <v>3834</v>
      </c>
      <c r="U59" s="241" t="s">
        <v>3839</v>
      </c>
      <c r="V59" s="241" t="s">
        <v>3842</v>
      </c>
      <c r="W59" s="41"/>
      <c r="X59" s="300">
        <v>44566</v>
      </c>
      <c r="Y59" s="300">
        <v>44591</v>
      </c>
      <c r="Z59" s="300">
        <v>44594</v>
      </c>
      <c r="AA59" s="300">
        <v>44925</v>
      </c>
      <c r="AB59" s="1220"/>
      <c r="AC59" s="1241"/>
      <c r="AD59" s="303">
        <f t="shared" si="30"/>
        <v>22196524.990000024</v>
      </c>
      <c r="AE59" s="303">
        <f t="shared" si="30"/>
        <v>0</v>
      </c>
      <c r="AF59" s="303">
        <f t="shared" si="22"/>
        <v>22196524.990000024</v>
      </c>
      <c r="AG59" s="303">
        <f t="shared" si="22"/>
        <v>0</v>
      </c>
      <c r="AH59" s="303">
        <f t="shared" si="22"/>
        <v>0</v>
      </c>
      <c r="AI59" s="303">
        <f t="shared" si="22"/>
        <v>0</v>
      </c>
      <c r="AJ59" s="303">
        <f t="shared" si="22"/>
        <v>0</v>
      </c>
      <c r="AK59" s="1220"/>
      <c r="AL59" s="1244"/>
      <c r="AM59" s="303">
        <f t="shared" si="8"/>
        <v>5549131.2475000061</v>
      </c>
      <c r="AN59" s="311"/>
      <c r="AO59" s="311">
        <v>5549131.2475000061</v>
      </c>
      <c r="AP59" s="311">
        <v>0</v>
      </c>
      <c r="AQ59" s="311">
        <v>0</v>
      </c>
      <c r="AR59" s="311">
        <v>0</v>
      </c>
      <c r="AS59" s="311"/>
      <c r="AT59" s="1220"/>
      <c r="AU59" s="1247"/>
      <c r="AV59" s="303">
        <f t="shared" si="9"/>
        <v>5549131.2475000061</v>
      </c>
      <c r="AW59" s="311"/>
      <c r="AX59" s="302">
        <v>5549131.2475000061</v>
      </c>
      <c r="AY59" s="302">
        <v>0</v>
      </c>
      <c r="AZ59" s="302">
        <v>0</v>
      </c>
      <c r="BA59" s="302">
        <v>0</v>
      </c>
      <c r="BB59" s="311"/>
      <c r="BC59" s="1220"/>
      <c r="BD59" s="1250"/>
      <c r="BE59" s="303">
        <f t="shared" si="10"/>
        <v>5549131.2475000061</v>
      </c>
      <c r="BF59" s="311"/>
      <c r="BG59" s="302">
        <v>5549131.2475000061</v>
      </c>
      <c r="BH59" s="302">
        <v>0</v>
      </c>
      <c r="BI59" s="302">
        <v>0</v>
      </c>
      <c r="BJ59" s="302">
        <v>0</v>
      </c>
      <c r="BK59" s="311"/>
      <c r="BL59" s="1220"/>
      <c r="BM59" s="1253"/>
      <c r="BN59" s="303">
        <f t="shared" si="11"/>
        <v>5549131.2475000061</v>
      </c>
      <c r="BO59" s="311"/>
      <c r="BP59" s="311">
        <v>5549131.2475000061</v>
      </c>
      <c r="BQ59" s="311">
        <v>0</v>
      </c>
      <c r="BR59" s="311">
        <v>0</v>
      </c>
      <c r="BS59" s="311">
        <v>0</v>
      </c>
      <c r="BT59" s="311"/>
      <c r="BU59" s="1207"/>
      <c r="BV59" s="1208"/>
      <c r="BW59" s="1208"/>
      <c r="BX59" s="1208"/>
      <c r="BY59" s="1208"/>
      <c r="BZ59" s="1208"/>
      <c r="CA59" s="1208"/>
      <c r="CB59" s="1208"/>
      <c r="CC59" s="1209"/>
    </row>
    <row r="60" spans="1:81" s="58" customFormat="1" ht="12.95" customHeight="1" thickBot="1" x14ac:dyDescent="0.3">
      <c r="A60" s="37"/>
      <c r="B60" s="1334"/>
      <c r="C60" s="1315"/>
      <c r="D60" s="1283"/>
      <c r="E60" s="1286"/>
      <c r="F60" s="1286"/>
      <c r="G60" s="1286"/>
      <c r="H60" s="1286"/>
      <c r="I60" s="1389"/>
      <c r="J60" s="1220"/>
      <c r="K60" s="1217"/>
      <c r="L60" s="1223"/>
      <c r="M60" s="1226"/>
      <c r="N60" s="1229"/>
      <c r="O60" s="1232"/>
      <c r="P60" s="1235"/>
      <c r="Q60" s="1238"/>
      <c r="R60" s="1220"/>
      <c r="S60" s="297" t="s">
        <v>4497</v>
      </c>
      <c r="T60" s="371" t="s">
        <v>3834</v>
      </c>
      <c r="U60" s="241" t="s">
        <v>3839</v>
      </c>
      <c r="V60" s="241" t="s">
        <v>3842</v>
      </c>
      <c r="W60" s="41"/>
      <c r="X60" s="300">
        <v>44566</v>
      </c>
      <c r="Y60" s="300">
        <v>44591</v>
      </c>
      <c r="Z60" s="300">
        <v>44594</v>
      </c>
      <c r="AA60" s="300">
        <v>44925</v>
      </c>
      <c r="AB60" s="1220"/>
      <c r="AC60" s="1241"/>
      <c r="AD60" s="301">
        <f t="shared" si="30"/>
        <v>22196524.990000024</v>
      </c>
      <c r="AE60" s="303">
        <f t="shared" si="30"/>
        <v>0</v>
      </c>
      <c r="AF60" s="306">
        <f t="shared" si="30"/>
        <v>22196524.990000024</v>
      </c>
      <c r="AG60" s="306">
        <f t="shared" si="30"/>
        <v>0</v>
      </c>
      <c r="AH60" s="306">
        <f t="shared" si="30"/>
        <v>0</v>
      </c>
      <c r="AI60" s="306">
        <f t="shared" si="30"/>
        <v>0</v>
      </c>
      <c r="AJ60" s="306">
        <f t="shared" si="30"/>
        <v>0</v>
      </c>
      <c r="AK60" s="1220"/>
      <c r="AL60" s="1244"/>
      <c r="AM60" s="301">
        <f t="shared" si="8"/>
        <v>5549131.2475000061</v>
      </c>
      <c r="AN60" s="311"/>
      <c r="AO60" s="311">
        <v>5549131.2475000061</v>
      </c>
      <c r="AP60" s="311">
        <v>0</v>
      </c>
      <c r="AQ60" s="311">
        <v>0</v>
      </c>
      <c r="AR60" s="311">
        <v>0</v>
      </c>
      <c r="AS60" s="311"/>
      <c r="AT60" s="1220"/>
      <c r="AU60" s="1247"/>
      <c r="AV60" s="301">
        <f t="shared" si="9"/>
        <v>5549131.2475000061</v>
      </c>
      <c r="AW60" s="311"/>
      <c r="AX60" s="302">
        <v>5549131.2475000061</v>
      </c>
      <c r="AY60" s="302">
        <v>0</v>
      </c>
      <c r="AZ60" s="302">
        <v>0</v>
      </c>
      <c r="BA60" s="302">
        <v>0</v>
      </c>
      <c r="BB60" s="311"/>
      <c r="BC60" s="1220"/>
      <c r="BD60" s="1250"/>
      <c r="BE60" s="301">
        <f t="shared" si="10"/>
        <v>5549131.2475000061</v>
      </c>
      <c r="BF60" s="311"/>
      <c r="BG60" s="302">
        <v>5549131.2475000061</v>
      </c>
      <c r="BH60" s="302">
        <v>0</v>
      </c>
      <c r="BI60" s="302">
        <v>0</v>
      </c>
      <c r="BJ60" s="302">
        <v>0</v>
      </c>
      <c r="BK60" s="311"/>
      <c r="BL60" s="1220"/>
      <c r="BM60" s="1253"/>
      <c r="BN60" s="301">
        <f t="shared" si="11"/>
        <v>5549131.2475000061</v>
      </c>
      <c r="BO60" s="311"/>
      <c r="BP60" s="311">
        <v>5549131.2475000061</v>
      </c>
      <c r="BQ60" s="311">
        <v>0</v>
      </c>
      <c r="BR60" s="311">
        <v>0</v>
      </c>
      <c r="BS60" s="311">
        <v>0</v>
      </c>
      <c r="BT60" s="311"/>
      <c r="BU60" s="1207"/>
      <c r="BV60" s="1208"/>
      <c r="BW60" s="1208"/>
      <c r="BX60" s="1208"/>
      <c r="BY60" s="1208"/>
      <c r="BZ60" s="1208"/>
      <c r="CA60" s="1208"/>
      <c r="CB60" s="1208"/>
      <c r="CC60" s="1209"/>
    </row>
    <row r="61" spans="1:81" s="58" customFormat="1" ht="12.95" customHeight="1" thickTop="1" thickBot="1" x14ac:dyDescent="0.3">
      <c r="A61" s="37"/>
      <c r="B61" s="1333" t="s">
        <v>1686</v>
      </c>
      <c r="C61" s="1340" t="s">
        <v>153</v>
      </c>
      <c r="D61" s="1282">
        <v>1905</v>
      </c>
      <c r="E61" s="1285" t="s">
        <v>4433</v>
      </c>
      <c r="F61" s="1285">
        <v>1905035</v>
      </c>
      <c r="G61" s="1285" t="s">
        <v>4498</v>
      </c>
      <c r="H61" s="1285" t="s">
        <v>4499</v>
      </c>
      <c r="I61" s="1388">
        <v>2021004540244</v>
      </c>
      <c r="J61" s="1397">
        <v>89</v>
      </c>
      <c r="K61" s="1399" t="str">
        <f>+[3]Metas!K100</f>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
      <c r="L61" s="1222">
        <v>5</v>
      </c>
      <c r="M61" s="1225">
        <f>SUM(N61:Q61)</f>
        <v>5</v>
      </c>
      <c r="N61" s="1228"/>
      <c r="O61" s="1231"/>
      <c r="P61" s="1234">
        <v>3</v>
      </c>
      <c r="Q61" s="1237">
        <v>2</v>
      </c>
      <c r="R61" s="1219">
        <f>+$J61</f>
        <v>89</v>
      </c>
      <c r="S61" s="361" t="s">
        <v>4500</v>
      </c>
      <c r="T61" s="362" t="s">
        <v>3834</v>
      </c>
      <c r="U61" s="240" t="s">
        <v>3839</v>
      </c>
      <c r="V61" s="240" t="s">
        <v>3842</v>
      </c>
      <c r="W61" s="233"/>
      <c r="X61" s="307">
        <v>44566</v>
      </c>
      <c r="Y61" s="307">
        <v>44591</v>
      </c>
      <c r="Z61" s="307">
        <v>44594</v>
      </c>
      <c r="AA61" s="307">
        <v>44925</v>
      </c>
      <c r="AB61" s="1219">
        <f t="shared" ref="AB61" si="31">+$J61</f>
        <v>89</v>
      </c>
      <c r="AC61" s="1240">
        <f t="shared" ref="AC61" si="32">+L61</f>
        <v>5</v>
      </c>
      <c r="AD61" s="363">
        <f t="shared" si="30"/>
        <v>4868300</v>
      </c>
      <c r="AE61" s="308">
        <f t="shared" si="30"/>
        <v>0</v>
      </c>
      <c r="AF61" s="301">
        <f>+AO61+AX61+BG61+BP61</f>
        <v>4868300</v>
      </c>
      <c r="AG61" s="301">
        <f t="shared" si="30"/>
        <v>0</v>
      </c>
      <c r="AH61" s="301">
        <f t="shared" si="30"/>
        <v>0</v>
      </c>
      <c r="AI61" s="301">
        <f t="shared" si="30"/>
        <v>0</v>
      </c>
      <c r="AJ61" s="301">
        <f t="shared" si="30"/>
        <v>0</v>
      </c>
      <c r="AK61" s="1219">
        <f t="shared" ref="AK61" si="33">+$J61</f>
        <v>89</v>
      </c>
      <c r="AL61" s="1243">
        <f>+N61</f>
        <v>0</v>
      </c>
      <c r="AM61" s="363">
        <f t="shared" si="8"/>
        <v>1217075</v>
      </c>
      <c r="AN61" s="48"/>
      <c r="AO61" s="48">
        <v>1217075</v>
      </c>
      <c r="AP61" s="48">
        <v>0</v>
      </c>
      <c r="AQ61" s="48">
        <v>0</v>
      </c>
      <c r="AR61" s="48">
        <v>0</v>
      </c>
      <c r="AS61" s="48"/>
      <c r="AT61" s="1219">
        <f t="shared" ref="AT61" si="34">+$J61</f>
        <v>89</v>
      </c>
      <c r="AU61" s="1246">
        <f>+O61</f>
        <v>0</v>
      </c>
      <c r="AV61" s="363">
        <f t="shared" si="9"/>
        <v>1217075</v>
      </c>
      <c r="AW61" s="48"/>
      <c r="AX61" s="38">
        <v>1217075</v>
      </c>
      <c r="AY61" s="38">
        <v>0</v>
      </c>
      <c r="AZ61" s="38">
        <v>0</v>
      </c>
      <c r="BA61" s="38">
        <v>0</v>
      </c>
      <c r="BB61" s="48"/>
      <c r="BC61" s="1219">
        <f t="shared" ref="BC61" si="35">+$J61</f>
        <v>89</v>
      </c>
      <c r="BD61" s="1249">
        <f>+P61</f>
        <v>3</v>
      </c>
      <c r="BE61" s="363">
        <f t="shared" si="10"/>
        <v>1217075</v>
      </c>
      <c r="BF61" s="48"/>
      <c r="BG61" s="38">
        <v>1217075</v>
      </c>
      <c r="BH61" s="38">
        <v>0</v>
      </c>
      <c r="BI61" s="38">
        <v>0</v>
      </c>
      <c r="BJ61" s="38">
        <v>0</v>
      </c>
      <c r="BK61" s="48"/>
      <c r="BL61" s="1219">
        <f t="shared" ref="BL61" si="36">+$J61</f>
        <v>89</v>
      </c>
      <c r="BM61" s="1252">
        <f>+Q61</f>
        <v>2</v>
      </c>
      <c r="BN61" s="363">
        <f t="shared" si="11"/>
        <v>1217075</v>
      </c>
      <c r="BO61" s="48"/>
      <c r="BP61" s="48">
        <v>1217075</v>
      </c>
      <c r="BQ61" s="48">
        <v>0</v>
      </c>
      <c r="BR61" s="48">
        <v>0</v>
      </c>
      <c r="BS61" s="48">
        <v>0</v>
      </c>
      <c r="BT61" s="48"/>
      <c r="BU61" s="1204"/>
      <c r="BV61" s="1205"/>
      <c r="BW61" s="1205"/>
      <c r="BX61" s="1205"/>
      <c r="BY61" s="1205"/>
      <c r="BZ61" s="1205"/>
      <c r="CA61" s="1205"/>
      <c r="CB61" s="1205"/>
      <c r="CC61" s="1206"/>
    </row>
    <row r="62" spans="1:81" s="58" customFormat="1" ht="12.95" customHeight="1" thickTop="1" thickBot="1" x14ac:dyDescent="0.3">
      <c r="A62" s="37"/>
      <c r="B62" s="1334"/>
      <c r="C62" s="1340"/>
      <c r="D62" s="1283"/>
      <c r="E62" s="1286"/>
      <c r="F62" s="1286"/>
      <c r="G62" s="1286"/>
      <c r="H62" s="1286"/>
      <c r="I62" s="1389"/>
      <c r="J62" s="1398"/>
      <c r="K62" s="1400"/>
      <c r="L62" s="1223"/>
      <c r="M62" s="1226"/>
      <c r="N62" s="1229"/>
      <c r="O62" s="1232"/>
      <c r="P62" s="1235"/>
      <c r="Q62" s="1238"/>
      <c r="R62" s="1220"/>
      <c r="S62" s="364" t="s">
        <v>4501</v>
      </c>
      <c r="T62" s="371" t="s">
        <v>3834</v>
      </c>
      <c r="U62" s="241" t="s">
        <v>3839</v>
      </c>
      <c r="V62" s="241" t="s">
        <v>3842</v>
      </c>
      <c r="W62" s="299"/>
      <c r="X62" s="300">
        <v>44566</v>
      </c>
      <c r="Y62" s="300">
        <v>44591</v>
      </c>
      <c r="Z62" s="300">
        <v>44594</v>
      </c>
      <c r="AA62" s="300">
        <v>44925</v>
      </c>
      <c r="AB62" s="1220"/>
      <c r="AC62" s="1241"/>
      <c r="AD62" s="303">
        <f t="shared" si="30"/>
        <v>200000000</v>
      </c>
      <c r="AE62" s="301"/>
      <c r="AF62" s="303">
        <f>+AO62+AX62+BG62+BP62</f>
        <v>200000000</v>
      </c>
      <c r="AG62" s="303">
        <f t="shared" si="30"/>
        <v>0</v>
      </c>
      <c r="AH62" s="303">
        <f t="shared" si="30"/>
        <v>0</v>
      </c>
      <c r="AI62" s="303">
        <f t="shared" si="30"/>
        <v>0</v>
      </c>
      <c r="AJ62" s="303">
        <f t="shared" si="30"/>
        <v>0</v>
      </c>
      <c r="AK62" s="1220"/>
      <c r="AL62" s="1244"/>
      <c r="AM62" s="303">
        <f t="shared" si="8"/>
        <v>50000000</v>
      </c>
      <c r="AN62" s="312"/>
      <c r="AO62" s="312">
        <v>50000000</v>
      </c>
      <c r="AP62" s="312">
        <v>0</v>
      </c>
      <c r="AQ62" s="312">
        <v>0</v>
      </c>
      <c r="AR62" s="312">
        <v>0</v>
      </c>
      <c r="AS62" s="312"/>
      <c r="AT62" s="1220"/>
      <c r="AU62" s="1247"/>
      <c r="AV62" s="303">
        <f t="shared" si="9"/>
        <v>50000000</v>
      </c>
      <c r="AW62" s="312"/>
      <c r="AX62" s="302">
        <v>50000000</v>
      </c>
      <c r="AY62" s="302">
        <v>0</v>
      </c>
      <c r="AZ62" s="302">
        <v>0</v>
      </c>
      <c r="BA62" s="302">
        <v>0</v>
      </c>
      <c r="BB62" s="312"/>
      <c r="BC62" s="1220"/>
      <c r="BD62" s="1250"/>
      <c r="BE62" s="303">
        <f t="shared" si="10"/>
        <v>50000000</v>
      </c>
      <c r="BF62" s="312"/>
      <c r="BG62" s="302">
        <v>50000000</v>
      </c>
      <c r="BH62" s="302">
        <v>0</v>
      </c>
      <c r="BI62" s="302">
        <v>0</v>
      </c>
      <c r="BJ62" s="302">
        <v>0</v>
      </c>
      <c r="BK62" s="312"/>
      <c r="BL62" s="1220"/>
      <c r="BM62" s="1253"/>
      <c r="BN62" s="303">
        <f t="shared" si="11"/>
        <v>50000000</v>
      </c>
      <c r="BO62" s="312"/>
      <c r="BP62" s="312">
        <v>50000000</v>
      </c>
      <c r="BQ62" s="312">
        <v>0</v>
      </c>
      <c r="BR62" s="312">
        <v>0</v>
      </c>
      <c r="BS62" s="312">
        <v>0</v>
      </c>
      <c r="BT62" s="312"/>
      <c r="BU62" s="313"/>
      <c r="BV62" s="314"/>
      <c r="BW62" s="314"/>
      <c r="BX62" s="314"/>
      <c r="BY62" s="314"/>
      <c r="BZ62" s="314"/>
      <c r="CA62" s="314"/>
      <c r="CB62" s="314"/>
      <c r="CC62" s="315"/>
    </row>
    <row r="63" spans="1:81" s="58" customFormat="1" ht="12.95" customHeight="1" thickTop="1" thickBot="1" x14ac:dyDescent="0.3">
      <c r="A63" s="37"/>
      <c r="B63" s="1334"/>
      <c r="C63" s="1340"/>
      <c r="D63" s="1283"/>
      <c r="E63" s="1286"/>
      <c r="F63" s="1286"/>
      <c r="G63" s="1286"/>
      <c r="H63" s="1286"/>
      <c r="I63" s="1389"/>
      <c r="J63" s="1398"/>
      <c r="K63" s="1400"/>
      <c r="L63" s="1223"/>
      <c r="M63" s="1226"/>
      <c r="N63" s="1229"/>
      <c r="O63" s="1232"/>
      <c r="P63" s="1235"/>
      <c r="Q63" s="1238"/>
      <c r="R63" s="1220"/>
      <c r="S63" s="364" t="s">
        <v>4502</v>
      </c>
      <c r="T63" s="371" t="s">
        <v>3834</v>
      </c>
      <c r="U63" s="241" t="s">
        <v>3839</v>
      </c>
      <c r="V63" s="241" t="s">
        <v>3842</v>
      </c>
      <c r="W63" s="299"/>
      <c r="X63" s="300">
        <v>44566</v>
      </c>
      <c r="Y63" s="300">
        <v>44591</v>
      </c>
      <c r="Z63" s="300">
        <v>44594</v>
      </c>
      <c r="AA63" s="300">
        <v>44925</v>
      </c>
      <c r="AB63" s="1220"/>
      <c r="AC63" s="1241"/>
      <c r="AD63" s="303">
        <f t="shared" si="30"/>
        <v>6570000</v>
      </c>
      <c r="AE63" s="301"/>
      <c r="AF63" s="303">
        <f t="shared" si="30"/>
        <v>6570000</v>
      </c>
      <c r="AG63" s="303">
        <f t="shared" si="30"/>
        <v>0</v>
      </c>
      <c r="AH63" s="303">
        <f t="shared" si="30"/>
        <v>0</v>
      </c>
      <c r="AI63" s="303">
        <f t="shared" si="30"/>
        <v>0</v>
      </c>
      <c r="AJ63" s="303">
        <f t="shared" si="30"/>
        <v>0</v>
      </c>
      <c r="AK63" s="1220"/>
      <c r="AL63" s="1244"/>
      <c r="AM63" s="303">
        <f t="shared" si="8"/>
        <v>1642500</v>
      </c>
      <c r="AN63" s="312"/>
      <c r="AO63" s="312">
        <v>1642500</v>
      </c>
      <c r="AP63" s="312">
        <v>0</v>
      </c>
      <c r="AQ63" s="312">
        <v>0</v>
      </c>
      <c r="AR63" s="312">
        <v>0</v>
      </c>
      <c r="AS63" s="312"/>
      <c r="AT63" s="1220"/>
      <c r="AU63" s="1247"/>
      <c r="AV63" s="303">
        <f t="shared" si="9"/>
        <v>1642500</v>
      </c>
      <c r="AW63" s="312"/>
      <c r="AX63" s="302">
        <v>1642500</v>
      </c>
      <c r="AY63" s="302">
        <v>0</v>
      </c>
      <c r="AZ63" s="302">
        <v>0</v>
      </c>
      <c r="BA63" s="302">
        <v>0</v>
      </c>
      <c r="BB63" s="312"/>
      <c r="BC63" s="1220"/>
      <c r="BD63" s="1250"/>
      <c r="BE63" s="303">
        <f t="shared" si="10"/>
        <v>1642500</v>
      </c>
      <c r="BF63" s="312"/>
      <c r="BG63" s="302">
        <v>1642500</v>
      </c>
      <c r="BH63" s="302">
        <v>0</v>
      </c>
      <c r="BI63" s="302">
        <v>0</v>
      </c>
      <c r="BJ63" s="302">
        <v>0</v>
      </c>
      <c r="BK63" s="312"/>
      <c r="BL63" s="1220"/>
      <c r="BM63" s="1253"/>
      <c r="BN63" s="303">
        <f t="shared" si="11"/>
        <v>1642500</v>
      </c>
      <c r="BO63" s="312"/>
      <c r="BP63" s="312">
        <v>1642500</v>
      </c>
      <c r="BQ63" s="312">
        <v>0</v>
      </c>
      <c r="BR63" s="312">
        <v>0</v>
      </c>
      <c r="BS63" s="312">
        <v>0</v>
      </c>
      <c r="BT63" s="312"/>
      <c r="BU63" s="313"/>
      <c r="BV63" s="314"/>
      <c r="BW63" s="314"/>
      <c r="BX63" s="314"/>
      <c r="BY63" s="314"/>
      <c r="BZ63" s="314"/>
      <c r="CA63" s="314"/>
      <c r="CB63" s="314"/>
      <c r="CC63" s="315"/>
    </row>
    <row r="64" spans="1:81" s="58" customFormat="1" ht="12.95" customHeight="1" thickTop="1" thickBot="1" x14ac:dyDescent="0.3">
      <c r="A64" s="37"/>
      <c r="B64" s="1334"/>
      <c r="C64" s="1340"/>
      <c r="D64" s="1283"/>
      <c r="E64" s="1286"/>
      <c r="F64" s="1286"/>
      <c r="G64" s="1286"/>
      <c r="H64" s="1286"/>
      <c r="I64" s="1389"/>
      <c r="J64" s="1398"/>
      <c r="K64" s="1400"/>
      <c r="L64" s="1223"/>
      <c r="M64" s="1226"/>
      <c r="N64" s="1229"/>
      <c r="O64" s="1232"/>
      <c r="P64" s="1235"/>
      <c r="Q64" s="1238"/>
      <c r="R64" s="1220"/>
      <c r="S64" s="364" t="s">
        <v>4503</v>
      </c>
      <c r="T64" s="371" t="s">
        <v>3834</v>
      </c>
      <c r="U64" s="241" t="s">
        <v>3839</v>
      </c>
      <c r="V64" s="241" t="s">
        <v>3842</v>
      </c>
      <c r="W64" s="299"/>
      <c r="X64" s="300">
        <v>44566</v>
      </c>
      <c r="Y64" s="300">
        <v>44591</v>
      </c>
      <c r="Z64" s="300">
        <v>44594</v>
      </c>
      <c r="AA64" s="300">
        <v>44925</v>
      </c>
      <c r="AB64" s="1220"/>
      <c r="AC64" s="1241"/>
      <c r="AD64" s="303">
        <f t="shared" si="30"/>
        <v>5868300</v>
      </c>
      <c r="AE64" s="301"/>
      <c r="AF64" s="303">
        <f t="shared" si="30"/>
        <v>5868300</v>
      </c>
      <c r="AG64" s="303">
        <f t="shared" si="30"/>
        <v>0</v>
      </c>
      <c r="AH64" s="303">
        <f t="shared" si="30"/>
        <v>0</v>
      </c>
      <c r="AI64" s="303">
        <f t="shared" si="30"/>
        <v>0</v>
      </c>
      <c r="AJ64" s="303">
        <f t="shared" si="30"/>
        <v>0</v>
      </c>
      <c r="AK64" s="1220"/>
      <c r="AL64" s="1244"/>
      <c r="AM64" s="303">
        <f t="shared" si="8"/>
        <v>1467075</v>
      </c>
      <c r="AN64" s="312"/>
      <c r="AO64" s="312">
        <v>1467075</v>
      </c>
      <c r="AP64" s="312">
        <v>0</v>
      </c>
      <c r="AQ64" s="312">
        <v>0</v>
      </c>
      <c r="AR64" s="312">
        <v>0</v>
      </c>
      <c r="AS64" s="312"/>
      <c r="AT64" s="1220"/>
      <c r="AU64" s="1247"/>
      <c r="AV64" s="303">
        <f t="shared" si="9"/>
        <v>1467075</v>
      </c>
      <c r="AW64" s="312"/>
      <c r="AX64" s="302">
        <v>1467075</v>
      </c>
      <c r="AY64" s="302">
        <v>0</v>
      </c>
      <c r="AZ64" s="302">
        <v>0</v>
      </c>
      <c r="BA64" s="302">
        <v>0</v>
      </c>
      <c r="BB64" s="312"/>
      <c r="BC64" s="1220"/>
      <c r="BD64" s="1250"/>
      <c r="BE64" s="303">
        <f t="shared" si="10"/>
        <v>1467075</v>
      </c>
      <c r="BF64" s="312"/>
      <c r="BG64" s="302">
        <v>1467075</v>
      </c>
      <c r="BH64" s="302">
        <v>0</v>
      </c>
      <c r="BI64" s="302">
        <v>0</v>
      </c>
      <c r="BJ64" s="302">
        <v>0</v>
      </c>
      <c r="BK64" s="312"/>
      <c r="BL64" s="1220"/>
      <c r="BM64" s="1253"/>
      <c r="BN64" s="303">
        <f t="shared" si="11"/>
        <v>1467075</v>
      </c>
      <c r="BO64" s="312"/>
      <c r="BP64" s="312">
        <v>1467075</v>
      </c>
      <c r="BQ64" s="312">
        <v>0</v>
      </c>
      <c r="BR64" s="312">
        <v>0</v>
      </c>
      <c r="BS64" s="312">
        <v>0</v>
      </c>
      <c r="BT64" s="312"/>
      <c r="BU64" s="313"/>
      <c r="BV64" s="314"/>
      <c r="BW64" s="314"/>
      <c r="BX64" s="314"/>
      <c r="BY64" s="314"/>
      <c r="BZ64" s="314"/>
      <c r="CA64" s="314"/>
      <c r="CB64" s="314"/>
      <c r="CC64" s="315"/>
    </row>
    <row r="65" spans="1:81" s="58" customFormat="1" ht="12.95" customHeight="1" thickTop="1" thickBot="1" x14ac:dyDescent="0.3">
      <c r="A65" s="37"/>
      <c r="B65" s="1334"/>
      <c r="C65" s="1340"/>
      <c r="D65" s="1283"/>
      <c r="E65" s="1286"/>
      <c r="F65" s="1286"/>
      <c r="G65" s="1286"/>
      <c r="H65" s="1286"/>
      <c r="I65" s="1389"/>
      <c r="J65" s="1398"/>
      <c r="K65" s="1400"/>
      <c r="L65" s="1223"/>
      <c r="M65" s="1226"/>
      <c r="N65" s="1229"/>
      <c r="O65" s="1232"/>
      <c r="P65" s="1235"/>
      <c r="Q65" s="1238"/>
      <c r="R65" s="1220"/>
      <c r="S65" s="364" t="s">
        <v>4504</v>
      </c>
      <c r="T65" s="371" t="s">
        <v>3834</v>
      </c>
      <c r="U65" s="241" t="s">
        <v>3839</v>
      </c>
      <c r="V65" s="241" t="s">
        <v>3842</v>
      </c>
      <c r="W65" s="299"/>
      <c r="X65" s="300">
        <v>44566</v>
      </c>
      <c r="Y65" s="300">
        <v>44591</v>
      </c>
      <c r="Z65" s="300">
        <v>44594</v>
      </c>
      <c r="AA65" s="300">
        <v>44925</v>
      </c>
      <c r="AB65" s="1220"/>
      <c r="AC65" s="1241"/>
      <c r="AD65" s="303">
        <f t="shared" si="30"/>
        <v>140000000</v>
      </c>
      <c r="AE65" s="301"/>
      <c r="AF65" s="303">
        <f t="shared" si="30"/>
        <v>140000000</v>
      </c>
      <c r="AG65" s="303">
        <f t="shared" si="30"/>
        <v>0</v>
      </c>
      <c r="AH65" s="303">
        <f t="shared" si="30"/>
        <v>0</v>
      </c>
      <c r="AI65" s="303">
        <f t="shared" si="30"/>
        <v>0</v>
      </c>
      <c r="AJ65" s="303">
        <f t="shared" si="30"/>
        <v>0</v>
      </c>
      <c r="AK65" s="1220"/>
      <c r="AL65" s="1244"/>
      <c r="AM65" s="303">
        <f t="shared" si="8"/>
        <v>35000000</v>
      </c>
      <c r="AN65" s="312"/>
      <c r="AO65" s="312">
        <v>35000000</v>
      </c>
      <c r="AP65" s="312">
        <v>0</v>
      </c>
      <c r="AQ65" s="312">
        <v>0</v>
      </c>
      <c r="AR65" s="312">
        <v>0</v>
      </c>
      <c r="AS65" s="312"/>
      <c r="AT65" s="1220"/>
      <c r="AU65" s="1247"/>
      <c r="AV65" s="303">
        <f t="shared" si="9"/>
        <v>35000000</v>
      </c>
      <c r="AW65" s="312"/>
      <c r="AX65" s="302">
        <v>35000000</v>
      </c>
      <c r="AY65" s="302">
        <v>0</v>
      </c>
      <c r="AZ65" s="302">
        <v>0</v>
      </c>
      <c r="BA65" s="302">
        <v>0</v>
      </c>
      <c r="BB65" s="312"/>
      <c r="BC65" s="1220"/>
      <c r="BD65" s="1250"/>
      <c r="BE65" s="303">
        <f t="shared" si="10"/>
        <v>35000000</v>
      </c>
      <c r="BF65" s="312"/>
      <c r="BG65" s="302">
        <v>35000000</v>
      </c>
      <c r="BH65" s="302">
        <v>0</v>
      </c>
      <c r="BI65" s="302">
        <v>0</v>
      </c>
      <c r="BJ65" s="302">
        <v>0</v>
      </c>
      <c r="BK65" s="312"/>
      <c r="BL65" s="1220"/>
      <c r="BM65" s="1253"/>
      <c r="BN65" s="303">
        <f t="shared" si="11"/>
        <v>35000000</v>
      </c>
      <c r="BO65" s="312"/>
      <c r="BP65" s="312">
        <v>35000000</v>
      </c>
      <c r="BQ65" s="312">
        <v>0</v>
      </c>
      <c r="BR65" s="312">
        <v>0</v>
      </c>
      <c r="BS65" s="312">
        <v>0</v>
      </c>
      <c r="BT65" s="312"/>
      <c r="BU65" s="313"/>
      <c r="BV65" s="314"/>
      <c r="BW65" s="314"/>
      <c r="BX65" s="314"/>
      <c r="BY65" s="314"/>
      <c r="BZ65" s="314"/>
      <c r="CA65" s="314"/>
      <c r="CB65" s="314"/>
      <c r="CC65" s="315"/>
    </row>
    <row r="66" spans="1:81" s="58" customFormat="1" ht="12.95" customHeight="1" thickTop="1" thickBot="1" x14ac:dyDescent="0.3">
      <c r="A66" s="37"/>
      <c r="B66" s="1334"/>
      <c r="C66" s="1340"/>
      <c r="D66" s="1283"/>
      <c r="E66" s="1286"/>
      <c r="F66" s="1286"/>
      <c r="G66" s="1286"/>
      <c r="H66" s="1286"/>
      <c r="I66" s="1389"/>
      <c r="J66" s="1398"/>
      <c r="K66" s="1400"/>
      <c r="L66" s="1223"/>
      <c r="M66" s="1226"/>
      <c r="N66" s="1229"/>
      <c r="O66" s="1232"/>
      <c r="P66" s="1235"/>
      <c r="Q66" s="1238"/>
      <c r="R66" s="1220"/>
      <c r="S66" s="364" t="s">
        <v>4505</v>
      </c>
      <c r="T66" s="371" t="s">
        <v>3834</v>
      </c>
      <c r="U66" s="241" t="s">
        <v>3839</v>
      </c>
      <c r="V66" s="241" t="s">
        <v>3842</v>
      </c>
      <c r="W66" s="299"/>
      <c r="X66" s="300">
        <v>44566</v>
      </c>
      <c r="Y66" s="300">
        <v>44591</v>
      </c>
      <c r="Z66" s="300">
        <v>44594</v>
      </c>
      <c r="AA66" s="300">
        <v>44925</v>
      </c>
      <c r="AB66" s="1220"/>
      <c r="AC66" s="1241"/>
      <c r="AD66" s="303">
        <f t="shared" si="30"/>
        <v>6570000</v>
      </c>
      <c r="AE66" s="301"/>
      <c r="AF66" s="303">
        <f t="shared" si="30"/>
        <v>6570000</v>
      </c>
      <c r="AG66" s="303">
        <f t="shared" si="30"/>
        <v>0</v>
      </c>
      <c r="AH66" s="303">
        <f t="shared" si="30"/>
        <v>0</v>
      </c>
      <c r="AI66" s="303">
        <f t="shared" si="30"/>
        <v>0</v>
      </c>
      <c r="AJ66" s="303">
        <f t="shared" si="30"/>
        <v>0</v>
      </c>
      <c r="AK66" s="1220"/>
      <c r="AL66" s="1244"/>
      <c r="AM66" s="303">
        <f t="shared" si="8"/>
        <v>1642500</v>
      </c>
      <c r="AN66" s="312"/>
      <c r="AO66" s="312">
        <v>1642500</v>
      </c>
      <c r="AP66" s="312">
        <v>0</v>
      </c>
      <c r="AQ66" s="312">
        <v>0</v>
      </c>
      <c r="AR66" s="312">
        <v>0</v>
      </c>
      <c r="AS66" s="312"/>
      <c r="AT66" s="1220"/>
      <c r="AU66" s="1247"/>
      <c r="AV66" s="303">
        <f t="shared" si="9"/>
        <v>1642500</v>
      </c>
      <c r="AW66" s="312"/>
      <c r="AX66" s="302">
        <v>1642500</v>
      </c>
      <c r="AY66" s="302">
        <v>0</v>
      </c>
      <c r="AZ66" s="302">
        <v>0</v>
      </c>
      <c r="BA66" s="302">
        <v>0</v>
      </c>
      <c r="BB66" s="312"/>
      <c r="BC66" s="1220"/>
      <c r="BD66" s="1250"/>
      <c r="BE66" s="303">
        <f t="shared" si="10"/>
        <v>1642500</v>
      </c>
      <c r="BF66" s="312"/>
      <c r="BG66" s="302">
        <v>1642500</v>
      </c>
      <c r="BH66" s="302">
        <v>0</v>
      </c>
      <c r="BI66" s="302">
        <v>0</v>
      </c>
      <c r="BJ66" s="302">
        <v>0</v>
      </c>
      <c r="BK66" s="312"/>
      <c r="BL66" s="1220"/>
      <c r="BM66" s="1253"/>
      <c r="BN66" s="303">
        <f t="shared" si="11"/>
        <v>1642500</v>
      </c>
      <c r="BO66" s="312"/>
      <c r="BP66" s="312">
        <v>1642500</v>
      </c>
      <c r="BQ66" s="312">
        <v>0</v>
      </c>
      <c r="BR66" s="312">
        <v>0</v>
      </c>
      <c r="BS66" s="312">
        <v>0</v>
      </c>
      <c r="BT66" s="312"/>
      <c r="BU66" s="313"/>
      <c r="BV66" s="314"/>
      <c r="BW66" s="314"/>
      <c r="BX66" s="314"/>
      <c r="BY66" s="314"/>
      <c r="BZ66" s="314"/>
      <c r="CA66" s="314"/>
      <c r="CB66" s="314"/>
      <c r="CC66" s="315"/>
    </row>
    <row r="67" spans="1:81" s="58" customFormat="1" ht="12.95" customHeight="1" thickTop="1" thickBot="1" x14ac:dyDescent="0.3">
      <c r="A67" s="37"/>
      <c r="B67" s="1334"/>
      <c r="C67" s="1340"/>
      <c r="D67" s="1283"/>
      <c r="E67" s="1286"/>
      <c r="F67" s="1286"/>
      <c r="G67" s="1286"/>
      <c r="H67" s="1286"/>
      <c r="I67" s="1389"/>
      <c r="J67" s="1398"/>
      <c r="K67" s="1400"/>
      <c r="L67" s="1223"/>
      <c r="M67" s="1226"/>
      <c r="N67" s="1229"/>
      <c r="O67" s="1232"/>
      <c r="P67" s="1235"/>
      <c r="Q67" s="1238"/>
      <c r="R67" s="1220"/>
      <c r="S67" s="364" t="s">
        <v>4506</v>
      </c>
      <c r="T67" s="371" t="s">
        <v>3834</v>
      </c>
      <c r="U67" s="241" t="s">
        <v>3839</v>
      </c>
      <c r="V67" s="241" t="s">
        <v>3842</v>
      </c>
      <c r="W67" s="299"/>
      <c r="X67" s="300">
        <v>44566</v>
      </c>
      <c r="Y67" s="300">
        <v>44591</v>
      </c>
      <c r="Z67" s="300">
        <v>44594</v>
      </c>
      <c r="AA67" s="300">
        <v>44925</v>
      </c>
      <c r="AB67" s="1220"/>
      <c r="AC67" s="1241"/>
      <c r="AD67" s="303">
        <f t="shared" si="30"/>
        <v>5868300</v>
      </c>
      <c r="AE67" s="301"/>
      <c r="AF67" s="303">
        <f t="shared" si="30"/>
        <v>5868300</v>
      </c>
      <c r="AG67" s="303">
        <f t="shared" si="30"/>
        <v>0</v>
      </c>
      <c r="AH67" s="303">
        <f t="shared" si="30"/>
        <v>0</v>
      </c>
      <c r="AI67" s="303">
        <f t="shared" si="30"/>
        <v>0</v>
      </c>
      <c r="AJ67" s="303">
        <f t="shared" si="30"/>
        <v>0</v>
      </c>
      <c r="AK67" s="1220"/>
      <c r="AL67" s="1244"/>
      <c r="AM67" s="303">
        <f t="shared" si="8"/>
        <v>1467075</v>
      </c>
      <c r="AN67" s="312"/>
      <c r="AO67" s="312">
        <v>1467075</v>
      </c>
      <c r="AP67" s="312">
        <v>0</v>
      </c>
      <c r="AQ67" s="312">
        <v>0</v>
      </c>
      <c r="AR67" s="312">
        <v>0</v>
      </c>
      <c r="AS67" s="312"/>
      <c r="AT67" s="1220"/>
      <c r="AU67" s="1247"/>
      <c r="AV67" s="303">
        <f t="shared" si="9"/>
        <v>1467075</v>
      </c>
      <c r="AW67" s="312"/>
      <c r="AX67" s="302">
        <v>1467075</v>
      </c>
      <c r="AY67" s="302">
        <v>0</v>
      </c>
      <c r="AZ67" s="302">
        <v>0</v>
      </c>
      <c r="BA67" s="302">
        <v>0</v>
      </c>
      <c r="BB67" s="312"/>
      <c r="BC67" s="1220"/>
      <c r="BD67" s="1250"/>
      <c r="BE67" s="303">
        <f t="shared" si="10"/>
        <v>1467075</v>
      </c>
      <c r="BF67" s="312"/>
      <c r="BG67" s="302">
        <v>1467075</v>
      </c>
      <c r="BH67" s="302">
        <v>0</v>
      </c>
      <c r="BI67" s="302">
        <v>0</v>
      </c>
      <c r="BJ67" s="302">
        <v>0</v>
      </c>
      <c r="BK67" s="312"/>
      <c r="BL67" s="1220"/>
      <c r="BM67" s="1253"/>
      <c r="BN67" s="303">
        <f t="shared" si="11"/>
        <v>1467075</v>
      </c>
      <c r="BO67" s="312"/>
      <c r="BP67" s="312">
        <v>1467075</v>
      </c>
      <c r="BQ67" s="312">
        <v>0</v>
      </c>
      <c r="BR67" s="312">
        <v>0</v>
      </c>
      <c r="BS67" s="312">
        <v>0</v>
      </c>
      <c r="BT67" s="312"/>
      <c r="BU67" s="313"/>
      <c r="BV67" s="314"/>
      <c r="BW67" s="314"/>
      <c r="BX67" s="314"/>
      <c r="BY67" s="314"/>
      <c r="BZ67" s="314"/>
      <c r="CA67" s="314"/>
      <c r="CB67" s="314"/>
      <c r="CC67" s="315"/>
    </row>
    <row r="68" spans="1:81" s="58" customFormat="1" ht="12.95" customHeight="1" thickTop="1" thickBot="1" x14ac:dyDescent="0.3">
      <c r="A68" s="37"/>
      <c r="B68" s="1334"/>
      <c r="C68" s="1340"/>
      <c r="D68" s="1283"/>
      <c r="E68" s="1286"/>
      <c r="F68" s="1286"/>
      <c r="G68" s="1286"/>
      <c r="H68" s="1286"/>
      <c r="I68" s="1389"/>
      <c r="J68" s="1398"/>
      <c r="K68" s="1400"/>
      <c r="L68" s="1223"/>
      <c r="M68" s="1226"/>
      <c r="N68" s="1229"/>
      <c r="O68" s="1232"/>
      <c r="P68" s="1235"/>
      <c r="Q68" s="1238"/>
      <c r="R68" s="1220"/>
      <c r="S68" s="364" t="s">
        <v>4507</v>
      </c>
      <c r="T68" s="371" t="s">
        <v>3834</v>
      </c>
      <c r="U68" s="241" t="s">
        <v>3839</v>
      </c>
      <c r="V68" s="241" t="s">
        <v>3842</v>
      </c>
      <c r="W68" s="299"/>
      <c r="X68" s="300">
        <v>44566</v>
      </c>
      <c r="Y68" s="300">
        <v>44591</v>
      </c>
      <c r="Z68" s="300">
        <v>44594</v>
      </c>
      <c r="AA68" s="300">
        <v>44925</v>
      </c>
      <c r="AB68" s="1220"/>
      <c r="AC68" s="1241"/>
      <c r="AD68" s="303">
        <f t="shared" si="30"/>
        <v>30000000</v>
      </c>
      <c r="AE68" s="301"/>
      <c r="AF68" s="303">
        <f t="shared" si="30"/>
        <v>30000000</v>
      </c>
      <c r="AG68" s="303">
        <f t="shared" si="30"/>
        <v>0</v>
      </c>
      <c r="AH68" s="303">
        <f t="shared" si="30"/>
        <v>0</v>
      </c>
      <c r="AI68" s="303">
        <f t="shared" si="30"/>
        <v>0</v>
      </c>
      <c r="AJ68" s="303">
        <f t="shared" si="30"/>
        <v>0</v>
      </c>
      <c r="AK68" s="1220"/>
      <c r="AL68" s="1244"/>
      <c r="AM68" s="303">
        <f t="shared" si="8"/>
        <v>7500000</v>
      </c>
      <c r="AN68" s="312"/>
      <c r="AO68" s="312">
        <v>7500000</v>
      </c>
      <c r="AP68" s="312">
        <v>0</v>
      </c>
      <c r="AQ68" s="312">
        <v>0</v>
      </c>
      <c r="AR68" s="312">
        <v>0</v>
      </c>
      <c r="AS68" s="312"/>
      <c r="AT68" s="1220"/>
      <c r="AU68" s="1247"/>
      <c r="AV68" s="303">
        <f t="shared" si="9"/>
        <v>7500000</v>
      </c>
      <c r="AW68" s="312"/>
      <c r="AX68" s="302">
        <v>7500000</v>
      </c>
      <c r="AY68" s="302">
        <v>0</v>
      </c>
      <c r="AZ68" s="302">
        <v>0</v>
      </c>
      <c r="BA68" s="302">
        <v>0</v>
      </c>
      <c r="BB68" s="312"/>
      <c r="BC68" s="1220"/>
      <c r="BD68" s="1250"/>
      <c r="BE68" s="303">
        <f t="shared" si="10"/>
        <v>7500000</v>
      </c>
      <c r="BF68" s="312"/>
      <c r="BG68" s="302">
        <v>7500000</v>
      </c>
      <c r="BH68" s="302">
        <v>0</v>
      </c>
      <c r="BI68" s="302">
        <v>0</v>
      </c>
      <c r="BJ68" s="302">
        <v>0</v>
      </c>
      <c r="BK68" s="312"/>
      <c r="BL68" s="1220"/>
      <c r="BM68" s="1253"/>
      <c r="BN68" s="303">
        <f t="shared" si="11"/>
        <v>7500000</v>
      </c>
      <c r="BO68" s="312"/>
      <c r="BP68" s="312">
        <v>7500000</v>
      </c>
      <c r="BQ68" s="312">
        <v>0</v>
      </c>
      <c r="BR68" s="312">
        <v>0</v>
      </c>
      <c r="BS68" s="312">
        <v>0</v>
      </c>
      <c r="BT68" s="312"/>
      <c r="BU68" s="313"/>
      <c r="BV68" s="314"/>
      <c r="BW68" s="314"/>
      <c r="BX68" s="314"/>
      <c r="BY68" s="314"/>
      <c r="BZ68" s="314"/>
      <c r="CA68" s="314"/>
      <c r="CB68" s="314"/>
      <c r="CC68" s="315"/>
    </row>
    <row r="69" spans="1:81" s="58" customFormat="1" ht="12.95" customHeight="1" thickTop="1" thickBot="1" x14ac:dyDescent="0.3">
      <c r="A69" s="37"/>
      <c r="B69" s="1334"/>
      <c r="C69" s="1340"/>
      <c r="D69" s="1283"/>
      <c r="E69" s="1286"/>
      <c r="F69" s="1286"/>
      <c r="G69" s="1286"/>
      <c r="H69" s="1286"/>
      <c r="I69" s="1389"/>
      <c r="J69" s="1398"/>
      <c r="K69" s="1400"/>
      <c r="L69" s="1223"/>
      <c r="M69" s="1226"/>
      <c r="N69" s="1229"/>
      <c r="O69" s="1232"/>
      <c r="P69" s="1235"/>
      <c r="Q69" s="1238"/>
      <c r="R69" s="1220"/>
      <c r="S69" s="364" t="s">
        <v>4508</v>
      </c>
      <c r="T69" s="371" t="s">
        <v>3834</v>
      </c>
      <c r="U69" s="241" t="s">
        <v>3839</v>
      </c>
      <c r="V69" s="241" t="s">
        <v>3842</v>
      </c>
      <c r="W69" s="299"/>
      <c r="X69" s="300">
        <v>44566</v>
      </c>
      <c r="Y69" s="300">
        <v>44591</v>
      </c>
      <c r="Z69" s="300">
        <v>44594</v>
      </c>
      <c r="AA69" s="300">
        <v>44925</v>
      </c>
      <c r="AB69" s="1220"/>
      <c r="AC69" s="1241"/>
      <c r="AD69" s="303">
        <f t="shared" si="30"/>
        <v>3777400</v>
      </c>
      <c r="AE69" s="301"/>
      <c r="AF69" s="303">
        <f t="shared" si="30"/>
        <v>3777400</v>
      </c>
      <c r="AG69" s="303">
        <f t="shared" si="30"/>
        <v>0</v>
      </c>
      <c r="AH69" s="303">
        <f t="shared" si="30"/>
        <v>0</v>
      </c>
      <c r="AI69" s="303">
        <f t="shared" si="30"/>
        <v>0</v>
      </c>
      <c r="AJ69" s="303">
        <f t="shared" si="30"/>
        <v>0</v>
      </c>
      <c r="AK69" s="1220"/>
      <c r="AL69" s="1244"/>
      <c r="AM69" s="303">
        <f t="shared" si="8"/>
        <v>944350</v>
      </c>
      <c r="AN69" s="312"/>
      <c r="AO69" s="312">
        <v>944350</v>
      </c>
      <c r="AP69" s="312">
        <v>0</v>
      </c>
      <c r="AQ69" s="312">
        <v>0</v>
      </c>
      <c r="AR69" s="312">
        <v>0</v>
      </c>
      <c r="AS69" s="312"/>
      <c r="AT69" s="1220"/>
      <c r="AU69" s="1247"/>
      <c r="AV69" s="303">
        <f t="shared" si="9"/>
        <v>944350</v>
      </c>
      <c r="AW69" s="312"/>
      <c r="AX69" s="302">
        <v>944350</v>
      </c>
      <c r="AY69" s="302">
        <v>0</v>
      </c>
      <c r="AZ69" s="302">
        <v>0</v>
      </c>
      <c r="BA69" s="302">
        <v>0</v>
      </c>
      <c r="BB69" s="312"/>
      <c r="BC69" s="1220"/>
      <c r="BD69" s="1250"/>
      <c r="BE69" s="303">
        <f t="shared" si="10"/>
        <v>944350</v>
      </c>
      <c r="BF69" s="312"/>
      <c r="BG69" s="302">
        <v>944350</v>
      </c>
      <c r="BH69" s="302">
        <v>0</v>
      </c>
      <c r="BI69" s="302">
        <v>0</v>
      </c>
      <c r="BJ69" s="302">
        <v>0</v>
      </c>
      <c r="BK69" s="312"/>
      <c r="BL69" s="1220"/>
      <c r="BM69" s="1253"/>
      <c r="BN69" s="303">
        <f t="shared" si="11"/>
        <v>944350</v>
      </c>
      <c r="BO69" s="312"/>
      <c r="BP69" s="312">
        <v>944350</v>
      </c>
      <c r="BQ69" s="312">
        <v>0</v>
      </c>
      <c r="BR69" s="312">
        <v>0</v>
      </c>
      <c r="BS69" s="312">
        <v>0</v>
      </c>
      <c r="BT69" s="312"/>
      <c r="BU69" s="313"/>
      <c r="BV69" s="314"/>
      <c r="BW69" s="314"/>
      <c r="BX69" s="314"/>
      <c r="BY69" s="314"/>
      <c r="BZ69" s="314"/>
      <c r="CA69" s="314"/>
      <c r="CB69" s="314"/>
      <c r="CC69" s="315"/>
    </row>
    <row r="70" spans="1:81" s="58" customFormat="1" ht="12.95" customHeight="1" thickTop="1" thickBot="1" x14ac:dyDescent="0.3">
      <c r="A70" s="37"/>
      <c r="B70" s="1334"/>
      <c r="C70" s="1340"/>
      <c r="D70" s="1283"/>
      <c r="E70" s="1286"/>
      <c r="F70" s="1286"/>
      <c r="G70" s="1286"/>
      <c r="H70" s="1286"/>
      <c r="I70" s="1389"/>
      <c r="J70" s="1398"/>
      <c r="K70" s="1400"/>
      <c r="L70" s="1223"/>
      <c r="M70" s="1226"/>
      <c r="N70" s="1229"/>
      <c r="O70" s="1232"/>
      <c r="P70" s="1235"/>
      <c r="Q70" s="1238"/>
      <c r="R70" s="1220"/>
      <c r="S70" s="364" t="s">
        <v>4509</v>
      </c>
      <c r="T70" s="371" t="s">
        <v>3834</v>
      </c>
      <c r="U70" s="241" t="s">
        <v>3839</v>
      </c>
      <c r="V70" s="241" t="s">
        <v>3842</v>
      </c>
      <c r="W70" s="299"/>
      <c r="X70" s="300">
        <v>44566</v>
      </c>
      <c r="Y70" s="300">
        <v>44591</v>
      </c>
      <c r="Z70" s="300">
        <v>44594</v>
      </c>
      <c r="AA70" s="300">
        <v>44925</v>
      </c>
      <c r="AB70" s="1220"/>
      <c r="AC70" s="1241"/>
      <c r="AD70" s="303">
        <f t="shared" si="30"/>
        <v>14150000</v>
      </c>
      <c r="AE70" s="301"/>
      <c r="AF70" s="303">
        <f t="shared" si="30"/>
        <v>14150000</v>
      </c>
      <c r="AG70" s="303">
        <f t="shared" si="30"/>
        <v>0</v>
      </c>
      <c r="AH70" s="303">
        <f t="shared" si="30"/>
        <v>0</v>
      </c>
      <c r="AI70" s="303">
        <f t="shared" si="30"/>
        <v>0</v>
      </c>
      <c r="AJ70" s="303">
        <f t="shared" si="30"/>
        <v>0</v>
      </c>
      <c r="AK70" s="1220"/>
      <c r="AL70" s="1244"/>
      <c r="AM70" s="303">
        <f t="shared" si="8"/>
        <v>3537500</v>
      </c>
      <c r="AN70" s="312"/>
      <c r="AO70" s="312">
        <v>3537500</v>
      </c>
      <c r="AP70" s="312">
        <v>0</v>
      </c>
      <c r="AQ70" s="312">
        <v>0</v>
      </c>
      <c r="AR70" s="312">
        <v>0</v>
      </c>
      <c r="AS70" s="312"/>
      <c r="AT70" s="1220"/>
      <c r="AU70" s="1247"/>
      <c r="AV70" s="303">
        <f t="shared" si="9"/>
        <v>3537500</v>
      </c>
      <c r="AW70" s="312"/>
      <c r="AX70" s="302">
        <v>3537500</v>
      </c>
      <c r="AY70" s="302">
        <v>0</v>
      </c>
      <c r="AZ70" s="302">
        <v>0</v>
      </c>
      <c r="BA70" s="302">
        <v>0</v>
      </c>
      <c r="BB70" s="312"/>
      <c r="BC70" s="1220"/>
      <c r="BD70" s="1250"/>
      <c r="BE70" s="303">
        <f t="shared" si="10"/>
        <v>3537500</v>
      </c>
      <c r="BF70" s="312"/>
      <c r="BG70" s="302">
        <v>3537500</v>
      </c>
      <c r="BH70" s="302">
        <v>0</v>
      </c>
      <c r="BI70" s="302">
        <v>0</v>
      </c>
      <c r="BJ70" s="302">
        <v>0</v>
      </c>
      <c r="BK70" s="312"/>
      <c r="BL70" s="1220"/>
      <c r="BM70" s="1253"/>
      <c r="BN70" s="303">
        <f t="shared" si="11"/>
        <v>3537500</v>
      </c>
      <c r="BO70" s="312"/>
      <c r="BP70" s="312">
        <v>3537500</v>
      </c>
      <c r="BQ70" s="312">
        <v>0</v>
      </c>
      <c r="BR70" s="312">
        <v>0</v>
      </c>
      <c r="BS70" s="312">
        <v>0</v>
      </c>
      <c r="BT70" s="312"/>
      <c r="BU70" s="313"/>
      <c r="BV70" s="314"/>
      <c r="BW70" s="314"/>
      <c r="BX70" s="314"/>
      <c r="BY70" s="314"/>
      <c r="BZ70" s="314"/>
      <c r="CA70" s="314"/>
      <c r="CB70" s="314"/>
      <c r="CC70" s="315"/>
    </row>
    <row r="71" spans="1:81" s="58" customFormat="1" ht="12.95" customHeight="1" thickTop="1" thickBot="1" x14ac:dyDescent="0.3">
      <c r="A71" s="37"/>
      <c r="B71" s="1334"/>
      <c r="C71" s="1340"/>
      <c r="D71" s="1283"/>
      <c r="E71" s="1286"/>
      <c r="F71" s="1286"/>
      <c r="G71" s="1286"/>
      <c r="H71" s="1286"/>
      <c r="I71" s="1389"/>
      <c r="J71" s="1398"/>
      <c r="K71" s="1400"/>
      <c r="L71" s="1223"/>
      <c r="M71" s="1226"/>
      <c r="N71" s="1229"/>
      <c r="O71" s="1232"/>
      <c r="P71" s="1235"/>
      <c r="Q71" s="1238"/>
      <c r="R71" s="1220"/>
      <c r="S71" s="364" t="s">
        <v>4510</v>
      </c>
      <c r="T71" s="371" t="s">
        <v>3834</v>
      </c>
      <c r="U71" s="241" t="s">
        <v>3839</v>
      </c>
      <c r="V71" s="241" t="s">
        <v>3842</v>
      </c>
      <c r="W71" s="299"/>
      <c r="X71" s="300">
        <v>44566</v>
      </c>
      <c r="Y71" s="300">
        <v>44591</v>
      </c>
      <c r="Z71" s="300">
        <v>44594</v>
      </c>
      <c r="AA71" s="300">
        <v>44925</v>
      </c>
      <c r="AB71" s="1220"/>
      <c r="AC71" s="1241"/>
      <c r="AD71" s="303">
        <f t="shared" si="30"/>
        <v>3800500</v>
      </c>
      <c r="AE71" s="301"/>
      <c r="AF71" s="303">
        <f t="shared" si="30"/>
        <v>3800500</v>
      </c>
      <c r="AG71" s="303">
        <f t="shared" si="30"/>
        <v>0</v>
      </c>
      <c r="AH71" s="303">
        <f t="shared" si="30"/>
        <v>0</v>
      </c>
      <c r="AI71" s="303">
        <f t="shared" si="30"/>
        <v>0</v>
      </c>
      <c r="AJ71" s="303">
        <f t="shared" si="30"/>
        <v>0</v>
      </c>
      <c r="AK71" s="1220"/>
      <c r="AL71" s="1244"/>
      <c r="AM71" s="303">
        <f t="shared" si="8"/>
        <v>950125</v>
      </c>
      <c r="AN71" s="312"/>
      <c r="AO71" s="312">
        <v>950125</v>
      </c>
      <c r="AP71" s="312">
        <v>0</v>
      </c>
      <c r="AQ71" s="312">
        <v>0</v>
      </c>
      <c r="AR71" s="312">
        <v>0</v>
      </c>
      <c r="AS71" s="312"/>
      <c r="AT71" s="1220"/>
      <c r="AU71" s="1247"/>
      <c r="AV71" s="303">
        <f t="shared" si="9"/>
        <v>950125</v>
      </c>
      <c r="AW71" s="312"/>
      <c r="AX71" s="302">
        <v>950125</v>
      </c>
      <c r="AY71" s="302">
        <v>0</v>
      </c>
      <c r="AZ71" s="302">
        <v>0</v>
      </c>
      <c r="BA71" s="302">
        <v>0</v>
      </c>
      <c r="BB71" s="312"/>
      <c r="BC71" s="1220"/>
      <c r="BD71" s="1250"/>
      <c r="BE71" s="303">
        <f t="shared" si="10"/>
        <v>950125</v>
      </c>
      <c r="BF71" s="312"/>
      <c r="BG71" s="302">
        <v>950125</v>
      </c>
      <c r="BH71" s="302">
        <v>0</v>
      </c>
      <c r="BI71" s="302">
        <v>0</v>
      </c>
      <c r="BJ71" s="302">
        <v>0</v>
      </c>
      <c r="BK71" s="312"/>
      <c r="BL71" s="1220"/>
      <c r="BM71" s="1253"/>
      <c r="BN71" s="303">
        <f t="shared" si="11"/>
        <v>950125</v>
      </c>
      <c r="BO71" s="312"/>
      <c r="BP71" s="312">
        <v>950125</v>
      </c>
      <c r="BQ71" s="312">
        <v>0</v>
      </c>
      <c r="BR71" s="312">
        <v>0</v>
      </c>
      <c r="BS71" s="312">
        <v>0</v>
      </c>
      <c r="BT71" s="312"/>
      <c r="BU71" s="313"/>
      <c r="BV71" s="314"/>
      <c r="BW71" s="314"/>
      <c r="BX71" s="314"/>
      <c r="BY71" s="314"/>
      <c r="BZ71" s="314"/>
      <c r="CA71" s="314"/>
      <c r="CB71" s="314"/>
      <c r="CC71" s="315"/>
    </row>
    <row r="72" spans="1:81" s="58" customFormat="1" ht="12.95" customHeight="1" thickTop="1" thickBot="1" x14ac:dyDescent="0.3">
      <c r="A72" s="37"/>
      <c r="B72" s="1334"/>
      <c r="C72" s="1340"/>
      <c r="D72" s="1283"/>
      <c r="E72" s="1286"/>
      <c r="F72" s="1286"/>
      <c r="G72" s="1286"/>
      <c r="H72" s="1286"/>
      <c r="I72" s="1389"/>
      <c r="J72" s="1398"/>
      <c r="K72" s="1400"/>
      <c r="L72" s="1223"/>
      <c r="M72" s="1226"/>
      <c r="N72" s="1229"/>
      <c r="O72" s="1232"/>
      <c r="P72" s="1235"/>
      <c r="Q72" s="1238"/>
      <c r="R72" s="1220"/>
      <c r="S72" s="364" t="s">
        <v>4511</v>
      </c>
      <c r="T72" s="371" t="s">
        <v>3834</v>
      </c>
      <c r="U72" s="241" t="s">
        <v>3839</v>
      </c>
      <c r="V72" s="241" t="s">
        <v>3842</v>
      </c>
      <c r="W72" s="299"/>
      <c r="X72" s="300">
        <v>44566</v>
      </c>
      <c r="Y72" s="300">
        <v>44591</v>
      </c>
      <c r="Z72" s="300">
        <v>44594</v>
      </c>
      <c r="AA72" s="300">
        <v>44925</v>
      </c>
      <c r="AB72" s="1220"/>
      <c r="AC72" s="1241"/>
      <c r="AD72" s="303">
        <f t="shared" si="30"/>
        <v>4070200</v>
      </c>
      <c r="AE72" s="301"/>
      <c r="AF72" s="303">
        <f t="shared" si="30"/>
        <v>4070200</v>
      </c>
      <c r="AG72" s="303">
        <f t="shared" si="30"/>
        <v>0</v>
      </c>
      <c r="AH72" s="303">
        <f t="shared" si="30"/>
        <v>0</v>
      </c>
      <c r="AI72" s="303">
        <f t="shared" si="30"/>
        <v>0</v>
      </c>
      <c r="AJ72" s="303">
        <f t="shared" si="30"/>
        <v>0</v>
      </c>
      <c r="AK72" s="1220"/>
      <c r="AL72" s="1244"/>
      <c r="AM72" s="303">
        <f t="shared" si="8"/>
        <v>1017550</v>
      </c>
      <c r="AN72" s="312"/>
      <c r="AO72" s="312">
        <v>1017550</v>
      </c>
      <c r="AP72" s="312">
        <v>0</v>
      </c>
      <c r="AQ72" s="312">
        <v>0</v>
      </c>
      <c r="AR72" s="312">
        <v>0</v>
      </c>
      <c r="AS72" s="312"/>
      <c r="AT72" s="1220"/>
      <c r="AU72" s="1247"/>
      <c r="AV72" s="303">
        <f t="shared" si="9"/>
        <v>1017550</v>
      </c>
      <c r="AW72" s="312"/>
      <c r="AX72" s="302">
        <v>1017550</v>
      </c>
      <c r="AY72" s="302">
        <v>0</v>
      </c>
      <c r="AZ72" s="302">
        <v>0</v>
      </c>
      <c r="BA72" s="302">
        <v>0</v>
      </c>
      <c r="BB72" s="312"/>
      <c r="BC72" s="1220"/>
      <c r="BD72" s="1250"/>
      <c r="BE72" s="303">
        <f t="shared" si="10"/>
        <v>1017550</v>
      </c>
      <c r="BF72" s="312"/>
      <c r="BG72" s="302">
        <v>1017550</v>
      </c>
      <c r="BH72" s="302">
        <v>0</v>
      </c>
      <c r="BI72" s="302">
        <v>0</v>
      </c>
      <c r="BJ72" s="302">
        <v>0</v>
      </c>
      <c r="BK72" s="312"/>
      <c r="BL72" s="1220"/>
      <c r="BM72" s="1253"/>
      <c r="BN72" s="303">
        <f t="shared" si="11"/>
        <v>1017550</v>
      </c>
      <c r="BO72" s="312"/>
      <c r="BP72" s="312">
        <v>1017550</v>
      </c>
      <c r="BQ72" s="312">
        <v>0</v>
      </c>
      <c r="BR72" s="312">
        <v>0</v>
      </c>
      <c r="BS72" s="312">
        <v>0</v>
      </c>
      <c r="BT72" s="312"/>
      <c r="BU72" s="313"/>
      <c r="BV72" s="314"/>
      <c r="BW72" s="314"/>
      <c r="BX72" s="314"/>
      <c r="BY72" s="314"/>
      <c r="BZ72" s="314"/>
      <c r="CA72" s="314"/>
      <c r="CB72" s="314"/>
      <c r="CC72" s="315"/>
    </row>
    <row r="73" spans="1:81" s="58" customFormat="1" ht="12.95" customHeight="1" thickTop="1" thickBot="1" x14ac:dyDescent="0.3">
      <c r="A73" s="37"/>
      <c r="B73" s="1334"/>
      <c r="C73" s="1340"/>
      <c r="D73" s="1283"/>
      <c r="E73" s="1286"/>
      <c r="F73" s="1286"/>
      <c r="G73" s="1286"/>
      <c r="H73" s="1286"/>
      <c r="I73" s="1389"/>
      <c r="J73" s="1398"/>
      <c r="K73" s="1400"/>
      <c r="L73" s="1223"/>
      <c r="M73" s="1226"/>
      <c r="N73" s="1229"/>
      <c r="O73" s="1232"/>
      <c r="P73" s="1235"/>
      <c r="Q73" s="1238"/>
      <c r="R73" s="1220"/>
      <c r="S73" s="364" t="s">
        <v>4512</v>
      </c>
      <c r="T73" s="371" t="s">
        <v>3834</v>
      </c>
      <c r="U73" s="241" t="s">
        <v>3839</v>
      </c>
      <c r="V73" s="241" t="s">
        <v>3842</v>
      </c>
      <c r="W73" s="299"/>
      <c r="X73" s="300">
        <v>44566</v>
      </c>
      <c r="Y73" s="300">
        <v>44591</v>
      </c>
      <c r="Z73" s="300">
        <v>44594</v>
      </c>
      <c r="AA73" s="300">
        <v>44925</v>
      </c>
      <c r="AB73" s="1220"/>
      <c r="AC73" s="1241"/>
      <c r="AD73" s="303">
        <f t="shared" si="30"/>
        <v>4800000</v>
      </c>
      <c r="AE73" s="301"/>
      <c r="AF73" s="303">
        <f t="shared" si="30"/>
        <v>4800000</v>
      </c>
      <c r="AG73" s="303">
        <f t="shared" si="30"/>
        <v>0</v>
      </c>
      <c r="AH73" s="303">
        <f t="shared" si="30"/>
        <v>0</v>
      </c>
      <c r="AI73" s="303">
        <f t="shared" si="30"/>
        <v>0</v>
      </c>
      <c r="AJ73" s="303">
        <f t="shared" si="30"/>
        <v>0</v>
      </c>
      <c r="AK73" s="1220"/>
      <c r="AL73" s="1244"/>
      <c r="AM73" s="303">
        <f t="shared" si="8"/>
        <v>1200000</v>
      </c>
      <c r="AN73" s="312"/>
      <c r="AO73" s="312">
        <v>1200000</v>
      </c>
      <c r="AP73" s="312">
        <v>0</v>
      </c>
      <c r="AQ73" s="312">
        <v>0</v>
      </c>
      <c r="AR73" s="312">
        <v>0</v>
      </c>
      <c r="AS73" s="312"/>
      <c r="AT73" s="1220"/>
      <c r="AU73" s="1247"/>
      <c r="AV73" s="303">
        <f t="shared" si="9"/>
        <v>1200000</v>
      </c>
      <c r="AW73" s="312"/>
      <c r="AX73" s="302">
        <v>1200000</v>
      </c>
      <c r="AY73" s="302">
        <v>0</v>
      </c>
      <c r="AZ73" s="302">
        <v>0</v>
      </c>
      <c r="BA73" s="302">
        <v>0</v>
      </c>
      <c r="BB73" s="312"/>
      <c r="BC73" s="1220"/>
      <c r="BD73" s="1250"/>
      <c r="BE73" s="303">
        <f t="shared" si="10"/>
        <v>1200000</v>
      </c>
      <c r="BF73" s="312"/>
      <c r="BG73" s="302">
        <v>1200000</v>
      </c>
      <c r="BH73" s="302">
        <v>0</v>
      </c>
      <c r="BI73" s="302">
        <v>0</v>
      </c>
      <c r="BJ73" s="302">
        <v>0</v>
      </c>
      <c r="BK73" s="312"/>
      <c r="BL73" s="1220"/>
      <c r="BM73" s="1253"/>
      <c r="BN73" s="303">
        <f t="shared" si="11"/>
        <v>1200000</v>
      </c>
      <c r="BO73" s="312"/>
      <c r="BP73" s="312">
        <v>1200000</v>
      </c>
      <c r="BQ73" s="312">
        <v>0</v>
      </c>
      <c r="BR73" s="312">
        <v>0</v>
      </c>
      <c r="BS73" s="312">
        <v>0</v>
      </c>
      <c r="BT73" s="312"/>
      <c r="BU73" s="313"/>
      <c r="BV73" s="314"/>
      <c r="BW73" s="314"/>
      <c r="BX73" s="314"/>
      <c r="BY73" s="314"/>
      <c r="BZ73" s="314"/>
      <c r="CA73" s="314"/>
      <c r="CB73" s="314"/>
      <c r="CC73" s="315"/>
    </row>
    <row r="74" spans="1:81" s="58" customFormat="1" ht="12.95" customHeight="1" thickTop="1" thickBot="1" x14ac:dyDescent="0.3">
      <c r="A74" s="37"/>
      <c r="B74" s="1334"/>
      <c r="C74" s="1340"/>
      <c r="D74" s="1283"/>
      <c r="E74" s="1286"/>
      <c r="F74" s="1286"/>
      <c r="G74" s="1286"/>
      <c r="H74" s="1286"/>
      <c r="I74" s="1389"/>
      <c r="J74" s="1398"/>
      <c r="K74" s="1400"/>
      <c r="L74" s="1223"/>
      <c r="M74" s="1226"/>
      <c r="N74" s="1229"/>
      <c r="O74" s="1232"/>
      <c r="P74" s="1235"/>
      <c r="Q74" s="1238"/>
      <c r="R74" s="1220"/>
      <c r="S74" s="364" t="s">
        <v>4513</v>
      </c>
      <c r="T74" s="371" t="s">
        <v>3834</v>
      </c>
      <c r="U74" s="241" t="s">
        <v>3839</v>
      </c>
      <c r="V74" s="241" t="s">
        <v>3842</v>
      </c>
      <c r="W74" s="299"/>
      <c r="X74" s="300">
        <v>44566</v>
      </c>
      <c r="Y74" s="300">
        <v>44591</v>
      </c>
      <c r="Z74" s="300">
        <v>44594</v>
      </c>
      <c r="AA74" s="300">
        <v>44925</v>
      </c>
      <c r="AB74" s="1220"/>
      <c r="AC74" s="1241"/>
      <c r="AD74" s="303">
        <f t="shared" ref="AD74:AF99" si="37">+AM74+AV74+BE74+BN74</f>
        <v>3650000</v>
      </c>
      <c r="AE74" s="301"/>
      <c r="AF74" s="303">
        <f t="shared" ref="AF74:AJ116" si="38">+AO74+AX74+BG74+BP74</f>
        <v>3650000</v>
      </c>
      <c r="AG74" s="303">
        <f t="shared" si="38"/>
        <v>0</v>
      </c>
      <c r="AH74" s="303">
        <f t="shared" si="38"/>
        <v>0</v>
      </c>
      <c r="AI74" s="303">
        <f t="shared" si="38"/>
        <v>0</v>
      </c>
      <c r="AJ74" s="303">
        <f t="shared" si="38"/>
        <v>0</v>
      </c>
      <c r="AK74" s="1220"/>
      <c r="AL74" s="1244"/>
      <c r="AM74" s="303">
        <f t="shared" si="8"/>
        <v>912500</v>
      </c>
      <c r="AN74" s="312"/>
      <c r="AO74" s="312">
        <v>912500</v>
      </c>
      <c r="AP74" s="312">
        <v>0</v>
      </c>
      <c r="AQ74" s="312">
        <v>0</v>
      </c>
      <c r="AR74" s="312">
        <v>0</v>
      </c>
      <c r="AS74" s="312"/>
      <c r="AT74" s="1220"/>
      <c r="AU74" s="1247"/>
      <c r="AV74" s="303">
        <f t="shared" si="9"/>
        <v>912500</v>
      </c>
      <c r="AW74" s="312"/>
      <c r="AX74" s="302">
        <v>912500</v>
      </c>
      <c r="AY74" s="302">
        <v>0</v>
      </c>
      <c r="AZ74" s="302">
        <v>0</v>
      </c>
      <c r="BA74" s="302">
        <v>0</v>
      </c>
      <c r="BB74" s="312"/>
      <c r="BC74" s="1220"/>
      <c r="BD74" s="1250"/>
      <c r="BE74" s="303">
        <f t="shared" si="10"/>
        <v>912500</v>
      </c>
      <c r="BF74" s="312"/>
      <c r="BG74" s="302">
        <v>912500</v>
      </c>
      <c r="BH74" s="302">
        <v>0</v>
      </c>
      <c r="BI74" s="302">
        <v>0</v>
      </c>
      <c r="BJ74" s="302">
        <v>0</v>
      </c>
      <c r="BK74" s="312"/>
      <c r="BL74" s="1220"/>
      <c r="BM74" s="1253"/>
      <c r="BN74" s="303">
        <f t="shared" si="11"/>
        <v>912500</v>
      </c>
      <c r="BO74" s="312"/>
      <c r="BP74" s="312">
        <v>912500</v>
      </c>
      <c r="BQ74" s="312">
        <v>0</v>
      </c>
      <c r="BR74" s="312">
        <v>0</v>
      </c>
      <c r="BS74" s="312">
        <v>0</v>
      </c>
      <c r="BT74" s="312"/>
      <c r="BU74" s="313"/>
      <c r="BV74" s="314"/>
      <c r="BW74" s="314"/>
      <c r="BX74" s="314"/>
      <c r="BY74" s="314"/>
      <c r="BZ74" s="314"/>
      <c r="CA74" s="314"/>
      <c r="CB74" s="314"/>
      <c r="CC74" s="315"/>
    </row>
    <row r="75" spans="1:81" s="58" customFormat="1" ht="12.95" customHeight="1" thickTop="1" thickBot="1" x14ac:dyDescent="0.3">
      <c r="A75" s="37"/>
      <c r="B75" s="1334"/>
      <c r="C75" s="1340"/>
      <c r="D75" s="1283"/>
      <c r="E75" s="1286"/>
      <c r="F75" s="1286"/>
      <c r="G75" s="1286"/>
      <c r="H75" s="1286"/>
      <c r="I75" s="1389"/>
      <c r="J75" s="1398"/>
      <c r="K75" s="1400"/>
      <c r="L75" s="1223"/>
      <c r="M75" s="1226"/>
      <c r="N75" s="1229"/>
      <c r="O75" s="1232"/>
      <c r="P75" s="1235"/>
      <c r="Q75" s="1238"/>
      <c r="R75" s="1220"/>
      <c r="S75" s="364" t="s">
        <v>4514</v>
      </c>
      <c r="T75" s="371" t="s">
        <v>3834</v>
      </c>
      <c r="U75" s="241" t="s">
        <v>3839</v>
      </c>
      <c r="V75" s="241" t="s">
        <v>3842</v>
      </c>
      <c r="W75" s="299"/>
      <c r="X75" s="300">
        <v>44566</v>
      </c>
      <c r="Y75" s="300">
        <v>44591</v>
      </c>
      <c r="Z75" s="300">
        <v>44594</v>
      </c>
      <c r="AA75" s="300">
        <v>44925</v>
      </c>
      <c r="AB75" s="1220"/>
      <c r="AC75" s="1241"/>
      <c r="AD75" s="303">
        <f t="shared" si="37"/>
        <v>4370800</v>
      </c>
      <c r="AE75" s="301"/>
      <c r="AF75" s="303">
        <f t="shared" si="38"/>
        <v>4370800</v>
      </c>
      <c r="AG75" s="303">
        <f t="shared" si="38"/>
        <v>0</v>
      </c>
      <c r="AH75" s="303">
        <f t="shared" si="38"/>
        <v>0</v>
      </c>
      <c r="AI75" s="303">
        <f t="shared" si="38"/>
        <v>0</v>
      </c>
      <c r="AJ75" s="303">
        <f t="shared" si="38"/>
        <v>0</v>
      </c>
      <c r="AK75" s="1220"/>
      <c r="AL75" s="1244"/>
      <c r="AM75" s="303">
        <f t="shared" si="8"/>
        <v>1092700</v>
      </c>
      <c r="AN75" s="312"/>
      <c r="AO75" s="312">
        <v>1092700</v>
      </c>
      <c r="AP75" s="312">
        <v>0</v>
      </c>
      <c r="AQ75" s="312">
        <v>0</v>
      </c>
      <c r="AR75" s="312">
        <v>0</v>
      </c>
      <c r="AS75" s="312"/>
      <c r="AT75" s="1220"/>
      <c r="AU75" s="1247"/>
      <c r="AV75" s="303">
        <f t="shared" si="9"/>
        <v>1092700</v>
      </c>
      <c r="AW75" s="312"/>
      <c r="AX75" s="302">
        <v>1092700</v>
      </c>
      <c r="AY75" s="302">
        <v>0</v>
      </c>
      <c r="AZ75" s="302">
        <v>0</v>
      </c>
      <c r="BA75" s="302">
        <v>0</v>
      </c>
      <c r="BB75" s="312"/>
      <c r="BC75" s="1220"/>
      <c r="BD75" s="1250"/>
      <c r="BE75" s="303">
        <f t="shared" si="10"/>
        <v>1092700</v>
      </c>
      <c r="BF75" s="312"/>
      <c r="BG75" s="302">
        <v>1092700</v>
      </c>
      <c r="BH75" s="302">
        <v>0</v>
      </c>
      <c r="BI75" s="302">
        <v>0</v>
      </c>
      <c r="BJ75" s="302">
        <v>0</v>
      </c>
      <c r="BK75" s="312"/>
      <c r="BL75" s="1220"/>
      <c r="BM75" s="1253"/>
      <c r="BN75" s="303">
        <f t="shared" si="11"/>
        <v>1092700</v>
      </c>
      <c r="BO75" s="312"/>
      <c r="BP75" s="312">
        <v>1092700</v>
      </c>
      <c r="BQ75" s="312">
        <v>0</v>
      </c>
      <c r="BR75" s="312">
        <v>0</v>
      </c>
      <c r="BS75" s="312">
        <v>0</v>
      </c>
      <c r="BT75" s="312"/>
      <c r="BU75" s="313"/>
      <c r="BV75" s="314"/>
      <c r="BW75" s="314"/>
      <c r="BX75" s="314"/>
      <c r="BY75" s="314"/>
      <c r="BZ75" s="314"/>
      <c r="CA75" s="314"/>
      <c r="CB75" s="314"/>
      <c r="CC75" s="315"/>
    </row>
    <row r="76" spans="1:81" s="58" customFormat="1" ht="12.95" customHeight="1" thickTop="1" thickBot="1" x14ac:dyDescent="0.3">
      <c r="A76" s="37"/>
      <c r="B76" s="1334"/>
      <c r="C76" s="1340"/>
      <c r="D76" s="1283"/>
      <c r="E76" s="1286"/>
      <c r="F76" s="1286"/>
      <c r="G76" s="1286"/>
      <c r="H76" s="1286"/>
      <c r="I76" s="1389"/>
      <c r="J76" s="1398"/>
      <c r="K76" s="1400"/>
      <c r="L76" s="1223"/>
      <c r="M76" s="1226"/>
      <c r="N76" s="1229"/>
      <c r="O76" s="1232"/>
      <c r="P76" s="1235"/>
      <c r="Q76" s="1238"/>
      <c r="R76" s="1220"/>
      <c r="S76" s="364" t="s">
        <v>4515</v>
      </c>
      <c r="T76" s="371" t="s">
        <v>3834</v>
      </c>
      <c r="U76" s="241" t="s">
        <v>3839</v>
      </c>
      <c r="V76" s="241" t="s">
        <v>3842</v>
      </c>
      <c r="W76" s="299"/>
      <c r="X76" s="300">
        <v>44566</v>
      </c>
      <c r="Y76" s="300">
        <v>44591</v>
      </c>
      <c r="Z76" s="300">
        <v>44594</v>
      </c>
      <c r="AA76" s="300">
        <v>44925</v>
      </c>
      <c r="AB76" s="1220"/>
      <c r="AC76" s="1241"/>
      <c r="AD76" s="303">
        <f t="shared" si="37"/>
        <v>4300000</v>
      </c>
      <c r="AE76" s="301"/>
      <c r="AF76" s="303">
        <f t="shared" si="38"/>
        <v>4300000</v>
      </c>
      <c r="AG76" s="303">
        <f t="shared" si="38"/>
        <v>0</v>
      </c>
      <c r="AH76" s="303">
        <f t="shared" si="38"/>
        <v>0</v>
      </c>
      <c r="AI76" s="303">
        <f t="shared" si="38"/>
        <v>0</v>
      </c>
      <c r="AJ76" s="303">
        <f t="shared" si="38"/>
        <v>0</v>
      </c>
      <c r="AK76" s="1220"/>
      <c r="AL76" s="1244"/>
      <c r="AM76" s="303">
        <f t="shared" si="8"/>
        <v>1075000</v>
      </c>
      <c r="AN76" s="312"/>
      <c r="AO76" s="312">
        <v>1075000</v>
      </c>
      <c r="AP76" s="312">
        <v>0</v>
      </c>
      <c r="AQ76" s="312">
        <v>0</v>
      </c>
      <c r="AR76" s="312">
        <v>0</v>
      </c>
      <c r="AS76" s="312"/>
      <c r="AT76" s="1220"/>
      <c r="AU76" s="1247"/>
      <c r="AV76" s="303">
        <f t="shared" si="9"/>
        <v>1075000</v>
      </c>
      <c r="AW76" s="312"/>
      <c r="AX76" s="302">
        <v>1075000</v>
      </c>
      <c r="AY76" s="302">
        <v>0</v>
      </c>
      <c r="AZ76" s="302">
        <v>0</v>
      </c>
      <c r="BA76" s="302">
        <v>0</v>
      </c>
      <c r="BB76" s="312"/>
      <c r="BC76" s="1220"/>
      <c r="BD76" s="1250"/>
      <c r="BE76" s="303">
        <f t="shared" si="10"/>
        <v>1075000</v>
      </c>
      <c r="BF76" s="312"/>
      <c r="BG76" s="302">
        <v>1075000</v>
      </c>
      <c r="BH76" s="302">
        <v>0</v>
      </c>
      <c r="BI76" s="302">
        <v>0</v>
      </c>
      <c r="BJ76" s="302">
        <v>0</v>
      </c>
      <c r="BK76" s="312"/>
      <c r="BL76" s="1220"/>
      <c r="BM76" s="1253"/>
      <c r="BN76" s="303">
        <f t="shared" si="11"/>
        <v>1075000</v>
      </c>
      <c r="BO76" s="312"/>
      <c r="BP76" s="312">
        <v>1075000</v>
      </c>
      <c r="BQ76" s="312">
        <v>0</v>
      </c>
      <c r="BR76" s="312">
        <v>0</v>
      </c>
      <c r="BS76" s="312">
        <v>0</v>
      </c>
      <c r="BT76" s="312"/>
      <c r="BU76" s="313"/>
      <c r="BV76" s="314"/>
      <c r="BW76" s="314"/>
      <c r="BX76" s="314"/>
      <c r="BY76" s="314"/>
      <c r="BZ76" s="314"/>
      <c r="CA76" s="314"/>
      <c r="CB76" s="314"/>
      <c r="CC76" s="315"/>
    </row>
    <row r="77" spans="1:81" s="58" customFormat="1" ht="12.95" customHeight="1" thickTop="1" thickBot="1" x14ac:dyDescent="0.3">
      <c r="A77" s="37"/>
      <c r="B77" s="1334"/>
      <c r="C77" s="1340"/>
      <c r="D77" s="1283"/>
      <c r="E77" s="1286"/>
      <c r="F77" s="1286"/>
      <c r="G77" s="1286"/>
      <c r="H77" s="1286"/>
      <c r="I77" s="1389"/>
      <c r="J77" s="1398"/>
      <c r="K77" s="1400"/>
      <c r="L77" s="1223"/>
      <c r="M77" s="1226"/>
      <c r="N77" s="1229"/>
      <c r="O77" s="1232"/>
      <c r="P77" s="1235"/>
      <c r="Q77" s="1238"/>
      <c r="R77" s="1220"/>
      <c r="S77" s="364" t="s">
        <v>4516</v>
      </c>
      <c r="T77" s="371" t="s">
        <v>3834</v>
      </c>
      <c r="U77" s="241" t="s">
        <v>3839</v>
      </c>
      <c r="V77" s="241" t="s">
        <v>3842</v>
      </c>
      <c r="W77" s="299"/>
      <c r="X77" s="300">
        <v>44566</v>
      </c>
      <c r="Y77" s="300">
        <v>44591</v>
      </c>
      <c r="Z77" s="300">
        <v>44594</v>
      </c>
      <c r="AA77" s="300">
        <v>44925</v>
      </c>
      <c r="AB77" s="1220"/>
      <c r="AC77" s="1241"/>
      <c r="AD77" s="303">
        <f t="shared" si="37"/>
        <v>4300000</v>
      </c>
      <c r="AE77" s="301"/>
      <c r="AF77" s="303">
        <f t="shared" si="38"/>
        <v>4300000</v>
      </c>
      <c r="AG77" s="303">
        <f t="shared" si="38"/>
        <v>0</v>
      </c>
      <c r="AH77" s="303">
        <f t="shared" si="38"/>
        <v>0</v>
      </c>
      <c r="AI77" s="303">
        <f t="shared" si="38"/>
        <v>0</v>
      </c>
      <c r="AJ77" s="303">
        <f t="shared" si="38"/>
        <v>0</v>
      </c>
      <c r="AK77" s="1220"/>
      <c r="AL77" s="1244"/>
      <c r="AM77" s="303">
        <f t="shared" si="8"/>
        <v>1075000</v>
      </c>
      <c r="AN77" s="312"/>
      <c r="AO77" s="312">
        <v>1075000</v>
      </c>
      <c r="AP77" s="312">
        <v>0</v>
      </c>
      <c r="AQ77" s="312">
        <v>0</v>
      </c>
      <c r="AR77" s="312">
        <v>0</v>
      </c>
      <c r="AS77" s="312"/>
      <c r="AT77" s="1220"/>
      <c r="AU77" s="1247"/>
      <c r="AV77" s="303">
        <f t="shared" si="9"/>
        <v>1075000</v>
      </c>
      <c r="AW77" s="312"/>
      <c r="AX77" s="302">
        <v>1075000</v>
      </c>
      <c r="AY77" s="302">
        <v>0</v>
      </c>
      <c r="AZ77" s="302">
        <v>0</v>
      </c>
      <c r="BA77" s="302">
        <v>0</v>
      </c>
      <c r="BB77" s="312"/>
      <c r="BC77" s="1220"/>
      <c r="BD77" s="1250"/>
      <c r="BE77" s="303">
        <f t="shared" si="10"/>
        <v>1075000</v>
      </c>
      <c r="BF77" s="312"/>
      <c r="BG77" s="302">
        <v>1075000</v>
      </c>
      <c r="BH77" s="302">
        <v>0</v>
      </c>
      <c r="BI77" s="302">
        <v>0</v>
      </c>
      <c r="BJ77" s="302">
        <v>0</v>
      </c>
      <c r="BK77" s="312"/>
      <c r="BL77" s="1220"/>
      <c r="BM77" s="1253"/>
      <c r="BN77" s="303">
        <f t="shared" si="11"/>
        <v>1075000</v>
      </c>
      <c r="BO77" s="312"/>
      <c r="BP77" s="312">
        <v>1075000</v>
      </c>
      <c r="BQ77" s="312">
        <v>0</v>
      </c>
      <c r="BR77" s="312">
        <v>0</v>
      </c>
      <c r="BS77" s="312">
        <v>0</v>
      </c>
      <c r="BT77" s="312"/>
      <c r="BU77" s="313"/>
      <c r="BV77" s="314"/>
      <c r="BW77" s="314"/>
      <c r="BX77" s="314"/>
      <c r="BY77" s="314"/>
      <c r="BZ77" s="314"/>
      <c r="CA77" s="314"/>
      <c r="CB77" s="314"/>
      <c r="CC77" s="315"/>
    </row>
    <row r="78" spans="1:81" s="58" customFormat="1" ht="12.95" customHeight="1" thickTop="1" thickBot="1" x14ac:dyDescent="0.3">
      <c r="A78" s="37"/>
      <c r="B78" s="1334"/>
      <c r="C78" s="1340"/>
      <c r="D78" s="1283"/>
      <c r="E78" s="1286"/>
      <c r="F78" s="1286"/>
      <c r="G78" s="1286"/>
      <c r="H78" s="1286"/>
      <c r="I78" s="1389"/>
      <c r="J78" s="1398"/>
      <c r="K78" s="1400"/>
      <c r="L78" s="1223"/>
      <c r="M78" s="1226"/>
      <c r="N78" s="1229"/>
      <c r="O78" s="1232"/>
      <c r="P78" s="1235"/>
      <c r="Q78" s="1238"/>
      <c r="R78" s="1220"/>
      <c r="S78" s="364" t="s">
        <v>4517</v>
      </c>
      <c r="T78" s="371" t="s">
        <v>3834</v>
      </c>
      <c r="U78" s="241" t="s">
        <v>3839</v>
      </c>
      <c r="V78" s="241" t="s">
        <v>3842</v>
      </c>
      <c r="W78" s="299"/>
      <c r="X78" s="300">
        <v>44566</v>
      </c>
      <c r="Y78" s="300">
        <v>44591</v>
      </c>
      <c r="Z78" s="300">
        <v>44594</v>
      </c>
      <c r="AA78" s="300">
        <v>44925</v>
      </c>
      <c r="AB78" s="1220"/>
      <c r="AC78" s="1241"/>
      <c r="AD78" s="303">
        <f t="shared" si="37"/>
        <v>17450000</v>
      </c>
      <c r="AE78" s="301"/>
      <c r="AF78" s="303">
        <f t="shared" si="38"/>
        <v>17450000</v>
      </c>
      <c r="AG78" s="303">
        <f t="shared" si="38"/>
        <v>0</v>
      </c>
      <c r="AH78" s="303">
        <f t="shared" si="38"/>
        <v>0</v>
      </c>
      <c r="AI78" s="303">
        <f t="shared" si="38"/>
        <v>0</v>
      </c>
      <c r="AJ78" s="303">
        <f t="shared" si="38"/>
        <v>0</v>
      </c>
      <c r="AK78" s="1220"/>
      <c r="AL78" s="1244"/>
      <c r="AM78" s="303">
        <f t="shared" si="8"/>
        <v>4362500</v>
      </c>
      <c r="AN78" s="312"/>
      <c r="AO78" s="312">
        <v>4362500</v>
      </c>
      <c r="AP78" s="312">
        <v>0</v>
      </c>
      <c r="AQ78" s="312">
        <v>0</v>
      </c>
      <c r="AR78" s="312">
        <v>0</v>
      </c>
      <c r="AS78" s="312"/>
      <c r="AT78" s="1220"/>
      <c r="AU78" s="1247"/>
      <c r="AV78" s="303">
        <f t="shared" si="9"/>
        <v>4362500</v>
      </c>
      <c r="AW78" s="312"/>
      <c r="AX78" s="302">
        <v>4362500</v>
      </c>
      <c r="AY78" s="302">
        <v>0</v>
      </c>
      <c r="AZ78" s="302">
        <v>0</v>
      </c>
      <c r="BA78" s="302">
        <v>0</v>
      </c>
      <c r="BB78" s="312"/>
      <c r="BC78" s="1220"/>
      <c r="BD78" s="1250"/>
      <c r="BE78" s="303">
        <f t="shared" si="10"/>
        <v>4362500</v>
      </c>
      <c r="BF78" s="312"/>
      <c r="BG78" s="302">
        <v>4362500</v>
      </c>
      <c r="BH78" s="302">
        <v>0</v>
      </c>
      <c r="BI78" s="302">
        <v>0</v>
      </c>
      <c r="BJ78" s="302">
        <v>0</v>
      </c>
      <c r="BK78" s="312"/>
      <c r="BL78" s="1220"/>
      <c r="BM78" s="1253"/>
      <c r="BN78" s="303">
        <f t="shared" si="11"/>
        <v>4362500</v>
      </c>
      <c r="BO78" s="312"/>
      <c r="BP78" s="312">
        <v>4362500</v>
      </c>
      <c r="BQ78" s="312">
        <v>0</v>
      </c>
      <c r="BR78" s="312">
        <v>0</v>
      </c>
      <c r="BS78" s="312">
        <v>0</v>
      </c>
      <c r="BT78" s="312"/>
      <c r="BU78" s="313"/>
      <c r="BV78" s="314"/>
      <c r="BW78" s="314"/>
      <c r="BX78" s="314"/>
      <c r="BY78" s="314"/>
      <c r="BZ78" s="314"/>
      <c r="CA78" s="314"/>
      <c r="CB78" s="314"/>
      <c r="CC78" s="315"/>
    </row>
    <row r="79" spans="1:81" s="58" customFormat="1" ht="12.95" customHeight="1" thickTop="1" thickBot="1" x14ac:dyDescent="0.3">
      <c r="A79" s="37"/>
      <c r="B79" s="1334"/>
      <c r="C79" s="1340"/>
      <c r="D79" s="1283"/>
      <c r="E79" s="1286"/>
      <c r="F79" s="1286"/>
      <c r="G79" s="1286"/>
      <c r="H79" s="1286"/>
      <c r="I79" s="1389"/>
      <c r="J79" s="1398"/>
      <c r="K79" s="1400"/>
      <c r="L79" s="1223"/>
      <c r="M79" s="1226"/>
      <c r="N79" s="1229"/>
      <c r="O79" s="1232"/>
      <c r="P79" s="1235"/>
      <c r="Q79" s="1238"/>
      <c r="R79" s="1220"/>
      <c r="S79" s="364" t="s">
        <v>4518</v>
      </c>
      <c r="T79" s="371" t="s">
        <v>3834</v>
      </c>
      <c r="U79" s="241" t="s">
        <v>3839</v>
      </c>
      <c r="V79" s="241" t="s">
        <v>3842</v>
      </c>
      <c r="W79" s="299"/>
      <c r="X79" s="300">
        <v>44566</v>
      </c>
      <c r="Y79" s="300">
        <v>44591</v>
      </c>
      <c r="Z79" s="300">
        <v>44594</v>
      </c>
      <c r="AA79" s="300">
        <v>44925</v>
      </c>
      <c r="AB79" s="1220"/>
      <c r="AC79" s="1241"/>
      <c r="AD79" s="303">
        <f t="shared" si="37"/>
        <v>10300000</v>
      </c>
      <c r="AE79" s="301"/>
      <c r="AF79" s="303">
        <f t="shared" si="38"/>
        <v>10300000</v>
      </c>
      <c r="AG79" s="303">
        <f t="shared" si="38"/>
        <v>0</v>
      </c>
      <c r="AH79" s="303">
        <f t="shared" si="38"/>
        <v>0</v>
      </c>
      <c r="AI79" s="303">
        <f t="shared" si="38"/>
        <v>0</v>
      </c>
      <c r="AJ79" s="303">
        <f t="shared" si="38"/>
        <v>0</v>
      </c>
      <c r="AK79" s="1220"/>
      <c r="AL79" s="1244"/>
      <c r="AM79" s="303">
        <f t="shared" si="8"/>
        <v>2575000</v>
      </c>
      <c r="AN79" s="312"/>
      <c r="AO79" s="312">
        <v>2575000</v>
      </c>
      <c r="AP79" s="312">
        <v>0</v>
      </c>
      <c r="AQ79" s="312">
        <v>0</v>
      </c>
      <c r="AR79" s="312">
        <v>0</v>
      </c>
      <c r="AS79" s="312"/>
      <c r="AT79" s="1220"/>
      <c r="AU79" s="1247"/>
      <c r="AV79" s="303">
        <f t="shared" si="9"/>
        <v>2575000</v>
      </c>
      <c r="AW79" s="312"/>
      <c r="AX79" s="302">
        <v>2575000</v>
      </c>
      <c r="AY79" s="302">
        <v>0</v>
      </c>
      <c r="AZ79" s="302">
        <v>0</v>
      </c>
      <c r="BA79" s="302">
        <v>0</v>
      </c>
      <c r="BB79" s="312"/>
      <c r="BC79" s="1220"/>
      <c r="BD79" s="1250"/>
      <c r="BE79" s="303">
        <f t="shared" si="10"/>
        <v>2575000</v>
      </c>
      <c r="BF79" s="312"/>
      <c r="BG79" s="302">
        <v>2575000</v>
      </c>
      <c r="BH79" s="302">
        <v>0</v>
      </c>
      <c r="BI79" s="302">
        <v>0</v>
      </c>
      <c r="BJ79" s="302">
        <v>0</v>
      </c>
      <c r="BK79" s="312"/>
      <c r="BL79" s="1220"/>
      <c r="BM79" s="1253"/>
      <c r="BN79" s="303">
        <f t="shared" si="11"/>
        <v>2575000</v>
      </c>
      <c r="BO79" s="312"/>
      <c r="BP79" s="312">
        <v>2575000</v>
      </c>
      <c r="BQ79" s="312">
        <v>0</v>
      </c>
      <c r="BR79" s="312">
        <v>0</v>
      </c>
      <c r="BS79" s="312">
        <v>0</v>
      </c>
      <c r="BT79" s="312"/>
      <c r="BU79" s="313"/>
      <c r="BV79" s="314"/>
      <c r="BW79" s="314"/>
      <c r="BX79" s="314"/>
      <c r="BY79" s="314"/>
      <c r="BZ79" s="314"/>
      <c r="CA79" s="314"/>
      <c r="CB79" s="314"/>
      <c r="CC79" s="315"/>
    </row>
    <row r="80" spans="1:81" s="58" customFormat="1" ht="12.95" customHeight="1" thickTop="1" thickBot="1" x14ac:dyDescent="0.3">
      <c r="A80" s="37"/>
      <c r="B80" s="1334"/>
      <c r="C80" s="1340"/>
      <c r="D80" s="1283"/>
      <c r="E80" s="1286"/>
      <c r="F80" s="1286"/>
      <c r="G80" s="1286"/>
      <c r="H80" s="1286"/>
      <c r="I80" s="1389"/>
      <c r="J80" s="1398"/>
      <c r="K80" s="1400"/>
      <c r="L80" s="1223"/>
      <c r="M80" s="1226"/>
      <c r="N80" s="1229"/>
      <c r="O80" s="1232"/>
      <c r="P80" s="1235"/>
      <c r="Q80" s="1238"/>
      <c r="R80" s="1220"/>
      <c r="S80" s="364" t="s">
        <v>4519</v>
      </c>
      <c r="T80" s="371" t="s">
        <v>3834</v>
      </c>
      <c r="U80" s="241" t="s">
        <v>3839</v>
      </c>
      <c r="V80" s="241" t="s">
        <v>3842</v>
      </c>
      <c r="W80" s="299"/>
      <c r="X80" s="300">
        <v>44566</v>
      </c>
      <c r="Y80" s="300">
        <v>44591</v>
      </c>
      <c r="Z80" s="300">
        <v>44594</v>
      </c>
      <c r="AA80" s="300">
        <v>44925</v>
      </c>
      <c r="AB80" s="1220"/>
      <c r="AC80" s="1241"/>
      <c r="AD80" s="303">
        <f t="shared" si="37"/>
        <v>3779000</v>
      </c>
      <c r="AE80" s="301"/>
      <c r="AF80" s="303">
        <f t="shared" si="38"/>
        <v>3779000</v>
      </c>
      <c r="AG80" s="303">
        <f t="shared" si="38"/>
        <v>0</v>
      </c>
      <c r="AH80" s="303">
        <f t="shared" si="38"/>
        <v>0</v>
      </c>
      <c r="AI80" s="303">
        <f t="shared" si="38"/>
        <v>0</v>
      </c>
      <c r="AJ80" s="303">
        <f t="shared" si="38"/>
        <v>0</v>
      </c>
      <c r="AK80" s="1220"/>
      <c r="AL80" s="1244"/>
      <c r="AM80" s="303">
        <f t="shared" si="8"/>
        <v>944750</v>
      </c>
      <c r="AN80" s="312"/>
      <c r="AO80" s="312">
        <v>944750</v>
      </c>
      <c r="AP80" s="312">
        <v>0</v>
      </c>
      <c r="AQ80" s="312">
        <v>0</v>
      </c>
      <c r="AR80" s="312">
        <v>0</v>
      </c>
      <c r="AS80" s="312"/>
      <c r="AT80" s="1220"/>
      <c r="AU80" s="1247"/>
      <c r="AV80" s="303">
        <f t="shared" si="9"/>
        <v>944750</v>
      </c>
      <c r="AW80" s="312"/>
      <c r="AX80" s="302">
        <v>944750</v>
      </c>
      <c r="AY80" s="302">
        <v>0</v>
      </c>
      <c r="AZ80" s="302">
        <v>0</v>
      </c>
      <c r="BA80" s="302">
        <v>0</v>
      </c>
      <c r="BB80" s="312"/>
      <c r="BC80" s="1220"/>
      <c r="BD80" s="1250"/>
      <c r="BE80" s="303">
        <f t="shared" si="10"/>
        <v>944750</v>
      </c>
      <c r="BF80" s="312"/>
      <c r="BG80" s="302">
        <v>944750</v>
      </c>
      <c r="BH80" s="302">
        <v>0</v>
      </c>
      <c r="BI80" s="302">
        <v>0</v>
      </c>
      <c r="BJ80" s="302">
        <v>0</v>
      </c>
      <c r="BK80" s="312"/>
      <c r="BL80" s="1220"/>
      <c r="BM80" s="1253"/>
      <c r="BN80" s="303">
        <f t="shared" si="11"/>
        <v>944750</v>
      </c>
      <c r="BO80" s="312"/>
      <c r="BP80" s="312">
        <v>944750</v>
      </c>
      <c r="BQ80" s="312">
        <v>0</v>
      </c>
      <c r="BR80" s="312">
        <v>0</v>
      </c>
      <c r="BS80" s="312">
        <v>0</v>
      </c>
      <c r="BT80" s="312"/>
      <c r="BU80" s="313"/>
      <c r="BV80" s="314"/>
      <c r="BW80" s="314"/>
      <c r="BX80" s="314"/>
      <c r="BY80" s="314"/>
      <c r="BZ80" s="314"/>
      <c r="CA80" s="314"/>
      <c r="CB80" s="314"/>
      <c r="CC80" s="315"/>
    </row>
    <row r="81" spans="1:81" s="58" customFormat="1" ht="12.95" customHeight="1" thickTop="1" thickBot="1" x14ac:dyDescent="0.3">
      <c r="A81" s="37"/>
      <c r="B81" s="1334"/>
      <c r="C81" s="1340"/>
      <c r="D81" s="1283"/>
      <c r="E81" s="1286"/>
      <c r="F81" s="1286"/>
      <c r="G81" s="1286"/>
      <c r="H81" s="1286"/>
      <c r="I81" s="1389"/>
      <c r="J81" s="1398"/>
      <c r="K81" s="1400"/>
      <c r="L81" s="1223"/>
      <c r="M81" s="1226"/>
      <c r="N81" s="1229"/>
      <c r="O81" s="1232"/>
      <c r="P81" s="1235"/>
      <c r="Q81" s="1238"/>
      <c r="R81" s="1220"/>
      <c r="S81" s="364" t="s">
        <v>4520</v>
      </c>
      <c r="T81" s="371" t="s">
        <v>3834</v>
      </c>
      <c r="U81" s="241" t="s">
        <v>3839</v>
      </c>
      <c r="V81" s="241" t="s">
        <v>3842</v>
      </c>
      <c r="W81" s="299"/>
      <c r="X81" s="300">
        <v>44566</v>
      </c>
      <c r="Y81" s="300">
        <v>44591</v>
      </c>
      <c r="Z81" s="300">
        <v>44594</v>
      </c>
      <c r="AA81" s="300">
        <v>44925</v>
      </c>
      <c r="AB81" s="1220"/>
      <c r="AC81" s="1241"/>
      <c r="AD81" s="303">
        <f t="shared" si="37"/>
        <v>3500600</v>
      </c>
      <c r="AE81" s="301"/>
      <c r="AF81" s="303">
        <f t="shared" si="38"/>
        <v>3500600</v>
      </c>
      <c r="AG81" s="303">
        <f t="shared" si="38"/>
        <v>0</v>
      </c>
      <c r="AH81" s="303">
        <f t="shared" si="38"/>
        <v>0</v>
      </c>
      <c r="AI81" s="303">
        <f t="shared" si="38"/>
        <v>0</v>
      </c>
      <c r="AJ81" s="303">
        <f t="shared" si="38"/>
        <v>0</v>
      </c>
      <c r="AK81" s="1220"/>
      <c r="AL81" s="1244"/>
      <c r="AM81" s="303">
        <f t="shared" si="8"/>
        <v>875150</v>
      </c>
      <c r="AN81" s="312"/>
      <c r="AO81" s="312">
        <v>875150</v>
      </c>
      <c r="AP81" s="312">
        <v>0</v>
      </c>
      <c r="AQ81" s="312">
        <v>0</v>
      </c>
      <c r="AR81" s="312">
        <v>0</v>
      </c>
      <c r="AS81" s="312"/>
      <c r="AT81" s="1220"/>
      <c r="AU81" s="1247"/>
      <c r="AV81" s="303">
        <f t="shared" si="9"/>
        <v>875150</v>
      </c>
      <c r="AW81" s="312"/>
      <c r="AX81" s="302">
        <v>875150</v>
      </c>
      <c r="AY81" s="302">
        <v>0</v>
      </c>
      <c r="AZ81" s="302">
        <v>0</v>
      </c>
      <c r="BA81" s="302">
        <v>0</v>
      </c>
      <c r="BB81" s="312"/>
      <c r="BC81" s="1220"/>
      <c r="BD81" s="1250"/>
      <c r="BE81" s="303">
        <f t="shared" si="10"/>
        <v>875150</v>
      </c>
      <c r="BF81" s="312"/>
      <c r="BG81" s="302">
        <v>875150</v>
      </c>
      <c r="BH81" s="302">
        <v>0</v>
      </c>
      <c r="BI81" s="302">
        <v>0</v>
      </c>
      <c r="BJ81" s="302">
        <v>0</v>
      </c>
      <c r="BK81" s="312"/>
      <c r="BL81" s="1220"/>
      <c r="BM81" s="1253"/>
      <c r="BN81" s="303">
        <f t="shared" si="11"/>
        <v>875150</v>
      </c>
      <c r="BO81" s="312"/>
      <c r="BP81" s="312">
        <v>875150</v>
      </c>
      <c r="BQ81" s="312">
        <v>0</v>
      </c>
      <c r="BR81" s="312">
        <v>0</v>
      </c>
      <c r="BS81" s="312">
        <v>0</v>
      </c>
      <c r="BT81" s="312"/>
      <c r="BU81" s="313"/>
      <c r="BV81" s="314"/>
      <c r="BW81" s="314"/>
      <c r="BX81" s="314"/>
      <c r="BY81" s="314"/>
      <c r="BZ81" s="314"/>
      <c r="CA81" s="314"/>
      <c r="CB81" s="314"/>
      <c r="CC81" s="315"/>
    </row>
    <row r="82" spans="1:81" s="58" customFormat="1" ht="12.95" customHeight="1" thickTop="1" thickBot="1" x14ac:dyDescent="0.3">
      <c r="A82" s="37"/>
      <c r="B82" s="1334"/>
      <c r="C82" s="1340"/>
      <c r="D82" s="1283"/>
      <c r="E82" s="1286"/>
      <c r="F82" s="1286"/>
      <c r="G82" s="1286"/>
      <c r="H82" s="1286"/>
      <c r="I82" s="1389"/>
      <c r="J82" s="1398"/>
      <c r="K82" s="1400"/>
      <c r="L82" s="1223"/>
      <c r="M82" s="1226"/>
      <c r="N82" s="1229"/>
      <c r="O82" s="1232"/>
      <c r="P82" s="1235"/>
      <c r="Q82" s="1238"/>
      <c r="R82" s="1220"/>
      <c r="S82" s="364" t="s">
        <v>4521</v>
      </c>
      <c r="T82" s="371" t="s">
        <v>3834</v>
      </c>
      <c r="U82" s="241" t="s">
        <v>3839</v>
      </c>
      <c r="V82" s="241" t="s">
        <v>3842</v>
      </c>
      <c r="W82" s="299"/>
      <c r="X82" s="300">
        <v>44566</v>
      </c>
      <c r="Y82" s="300">
        <v>44591</v>
      </c>
      <c r="Z82" s="300">
        <v>44594</v>
      </c>
      <c r="AA82" s="300">
        <v>44925</v>
      </c>
      <c r="AB82" s="1220"/>
      <c r="AC82" s="1241"/>
      <c r="AD82" s="303">
        <f t="shared" si="37"/>
        <v>3580000</v>
      </c>
      <c r="AE82" s="301"/>
      <c r="AF82" s="303">
        <f t="shared" si="38"/>
        <v>3580000</v>
      </c>
      <c r="AG82" s="303">
        <f t="shared" si="38"/>
        <v>0</v>
      </c>
      <c r="AH82" s="303">
        <f t="shared" si="38"/>
        <v>0</v>
      </c>
      <c r="AI82" s="303">
        <f t="shared" si="38"/>
        <v>0</v>
      </c>
      <c r="AJ82" s="303">
        <f t="shared" si="38"/>
        <v>0</v>
      </c>
      <c r="AK82" s="1220"/>
      <c r="AL82" s="1244"/>
      <c r="AM82" s="303">
        <f t="shared" si="8"/>
        <v>895000</v>
      </c>
      <c r="AN82" s="312"/>
      <c r="AO82" s="312">
        <v>895000</v>
      </c>
      <c r="AP82" s="312">
        <v>0</v>
      </c>
      <c r="AQ82" s="312">
        <v>0</v>
      </c>
      <c r="AR82" s="312">
        <v>0</v>
      </c>
      <c r="AS82" s="312"/>
      <c r="AT82" s="1220"/>
      <c r="AU82" s="1247"/>
      <c r="AV82" s="303">
        <f t="shared" si="9"/>
        <v>895000</v>
      </c>
      <c r="AW82" s="312"/>
      <c r="AX82" s="302">
        <v>895000</v>
      </c>
      <c r="AY82" s="302">
        <v>0</v>
      </c>
      <c r="AZ82" s="302">
        <v>0</v>
      </c>
      <c r="BA82" s="302">
        <v>0</v>
      </c>
      <c r="BB82" s="312"/>
      <c r="BC82" s="1220"/>
      <c r="BD82" s="1250"/>
      <c r="BE82" s="303">
        <f t="shared" si="10"/>
        <v>895000</v>
      </c>
      <c r="BF82" s="312"/>
      <c r="BG82" s="302">
        <v>895000</v>
      </c>
      <c r="BH82" s="302">
        <v>0</v>
      </c>
      <c r="BI82" s="302">
        <v>0</v>
      </c>
      <c r="BJ82" s="302">
        <v>0</v>
      </c>
      <c r="BK82" s="312"/>
      <c r="BL82" s="1220"/>
      <c r="BM82" s="1253"/>
      <c r="BN82" s="303">
        <f t="shared" si="11"/>
        <v>895000</v>
      </c>
      <c r="BO82" s="312"/>
      <c r="BP82" s="312">
        <v>895000</v>
      </c>
      <c r="BQ82" s="312">
        <v>0</v>
      </c>
      <c r="BR82" s="312">
        <v>0</v>
      </c>
      <c r="BS82" s="312">
        <v>0</v>
      </c>
      <c r="BT82" s="312"/>
      <c r="BU82" s="313"/>
      <c r="BV82" s="314"/>
      <c r="BW82" s="314"/>
      <c r="BX82" s="314"/>
      <c r="BY82" s="314"/>
      <c r="BZ82" s="314"/>
      <c r="CA82" s="314"/>
      <c r="CB82" s="314"/>
      <c r="CC82" s="315"/>
    </row>
    <row r="83" spans="1:81" s="58" customFormat="1" ht="12.95" customHeight="1" thickTop="1" thickBot="1" x14ac:dyDescent="0.3">
      <c r="A83" s="37"/>
      <c r="B83" s="1334"/>
      <c r="C83" s="1340"/>
      <c r="D83" s="1283"/>
      <c r="E83" s="1286"/>
      <c r="F83" s="1286"/>
      <c r="G83" s="1286"/>
      <c r="H83" s="1286"/>
      <c r="I83" s="1389"/>
      <c r="J83" s="1398"/>
      <c r="K83" s="1400"/>
      <c r="L83" s="1223"/>
      <c r="M83" s="1226"/>
      <c r="N83" s="1229"/>
      <c r="O83" s="1232"/>
      <c r="P83" s="1235"/>
      <c r="Q83" s="1238"/>
      <c r="R83" s="1220"/>
      <c r="S83" s="364" t="s">
        <v>4522</v>
      </c>
      <c r="T83" s="371" t="s">
        <v>3834</v>
      </c>
      <c r="U83" s="241" t="s">
        <v>3839</v>
      </c>
      <c r="V83" s="241" t="s">
        <v>3842</v>
      </c>
      <c r="W83" s="299"/>
      <c r="X83" s="300">
        <v>44566</v>
      </c>
      <c r="Y83" s="300">
        <v>44591</v>
      </c>
      <c r="Z83" s="300">
        <v>44594</v>
      </c>
      <c r="AA83" s="300">
        <v>44925</v>
      </c>
      <c r="AB83" s="1220"/>
      <c r="AC83" s="1241"/>
      <c r="AD83" s="303">
        <f t="shared" si="37"/>
        <v>3580000</v>
      </c>
      <c r="AE83" s="301"/>
      <c r="AF83" s="303">
        <f t="shared" si="38"/>
        <v>3580000</v>
      </c>
      <c r="AG83" s="303">
        <f t="shared" si="38"/>
        <v>0</v>
      </c>
      <c r="AH83" s="303">
        <f t="shared" si="38"/>
        <v>0</v>
      </c>
      <c r="AI83" s="303">
        <f t="shared" si="38"/>
        <v>0</v>
      </c>
      <c r="AJ83" s="303">
        <f t="shared" si="38"/>
        <v>0</v>
      </c>
      <c r="AK83" s="1220"/>
      <c r="AL83" s="1244"/>
      <c r="AM83" s="303">
        <f t="shared" si="8"/>
        <v>895000</v>
      </c>
      <c r="AN83" s="312"/>
      <c r="AO83" s="312">
        <v>895000</v>
      </c>
      <c r="AP83" s="312">
        <v>0</v>
      </c>
      <c r="AQ83" s="312">
        <v>0</v>
      </c>
      <c r="AR83" s="312">
        <v>0</v>
      </c>
      <c r="AS83" s="312"/>
      <c r="AT83" s="1220"/>
      <c r="AU83" s="1247"/>
      <c r="AV83" s="303">
        <f t="shared" si="9"/>
        <v>895000</v>
      </c>
      <c r="AW83" s="312"/>
      <c r="AX83" s="302">
        <v>895000</v>
      </c>
      <c r="AY83" s="302">
        <v>0</v>
      </c>
      <c r="AZ83" s="302">
        <v>0</v>
      </c>
      <c r="BA83" s="302">
        <v>0</v>
      </c>
      <c r="BB83" s="312"/>
      <c r="BC83" s="1220"/>
      <c r="BD83" s="1250"/>
      <c r="BE83" s="303">
        <f t="shared" si="10"/>
        <v>895000</v>
      </c>
      <c r="BF83" s="312"/>
      <c r="BG83" s="302">
        <v>895000</v>
      </c>
      <c r="BH83" s="302">
        <v>0</v>
      </c>
      <c r="BI83" s="302">
        <v>0</v>
      </c>
      <c r="BJ83" s="302">
        <v>0</v>
      </c>
      <c r="BK83" s="312"/>
      <c r="BL83" s="1220"/>
      <c r="BM83" s="1253"/>
      <c r="BN83" s="303">
        <f t="shared" si="11"/>
        <v>895000</v>
      </c>
      <c r="BO83" s="312"/>
      <c r="BP83" s="312">
        <v>895000</v>
      </c>
      <c r="BQ83" s="312">
        <v>0</v>
      </c>
      <c r="BR83" s="312">
        <v>0</v>
      </c>
      <c r="BS83" s="312">
        <v>0</v>
      </c>
      <c r="BT83" s="312"/>
      <c r="BU83" s="313"/>
      <c r="BV83" s="314"/>
      <c r="BW83" s="314"/>
      <c r="BX83" s="314"/>
      <c r="BY83" s="314"/>
      <c r="BZ83" s="314"/>
      <c r="CA83" s="314"/>
      <c r="CB83" s="314"/>
      <c r="CC83" s="315"/>
    </row>
    <row r="84" spans="1:81" s="58" customFormat="1" ht="12.95" customHeight="1" thickTop="1" thickBot="1" x14ac:dyDescent="0.3">
      <c r="A84" s="37"/>
      <c r="B84" s="1334"/>
      <c r="C84" s="1340"/>
      <c r="D84" s="1283"/>
      <c r="E84" s="1286"/>
      <c r="F84" s="1286"/>
      <c r="G84" s="1286"/>
      <c r="H84" s="1286"/>
      <c r="I84" s="1389"/>
      <c r="J84" s="1398"/>
      <c r="K84" s="1400"/>
      <c r="L84" s="1223"/>
      <c r="M84" s="1226"/>
      <c r="N84" s="1229"/>
      <c r="O84" s="1232"/>
      <c r="P84" s="1235"/>
      <c r="Q84" s="1238"/>
      <c r="R84" s="1220"/>
      <c r="S84" s="364" t="s">
        <v>4523</v>
      </c>
      <c r="T84" s="371" t="s">
        <v>3834</v>
      </c>
      <c r="U84" s="241" t="s">
        <v>3839</v>
      </c>
      <c r="V84" s="241" t="s">
        <v>3842</v>
      </c>
      <c r="W84" s="299"/>
      <c r="X84" s="300">
        <v>44566</v>
      </c>
      <c r="Y84" s="300">
        <v>44591</v>
      </c>
      <c r="Z84" s="300">
        <v>44594</v>
      </c>
      <c r="AA84" s="300">
        <v>44925</v>
      </c>
      <c r="AB84" s="1220"/>
      <c r="AC84" s="1241"/>
      <c r="AD84" s="303">
        <f t="shared" si="37"/>
        <v>3978000</v>
      </c>
      <c r="AE84" s="301"/>
      <c r="AF84" s="303">
        <f t="shared" si="38"/>
        <v>3978000</v>
      </c>
      <c r="AG84" s="303">
        <f t="shared" si="38"/>
        <v>0</v>
      </c>
      <c r="AH84" s="303">
        <f t="shared" si="38"/>
        <v>0</v>
      </c>
      <c r="AI84" s="303">
        <f t="shared" si="38"/>
        <v>0</v>
      </c>
      <c r="AJ84" s="303">
        <f t="shared" si="38"/>
        <v>0</v>
      </c>
      <c r="AK84" s="1220"/>
      <c r="AL84" s="1244"/>
      <c r="AM84" s="303">
        <f t="shared" si="8"/>
        <v>994500</v>
      </c>
      <c r="AN84" s="312"/>
      <c r="AO84" s="312">
        <v>994500</v>
      </c>
      <c r="AP84" s="312">
        <v>0</v>
      </c>
      <c r="AQ84" s="312">
        <v>0</v>
      </c>
      <c r="AR84" s="312">
        <v>0</v>
      </c>
      <c r="AS84" s="312"/>
      <c r="AT84" s="1220"/>
      <c r="AU84" s="1247"/>
      <c r="AV84" s="303">
        <f t="shared" si="9"/>
        <v>994500</v>
      </c>
      <c r="AW84" s="312"/>
      <c r="AX84" s="302">
        <v>994500</v>
      </c>
      <c r="AY84" s="302">
        <v>0</v>
      </c>
      <c r="AZ84" s="302">
        <v>0</v>
      </c>
      <c r="BA84" s="302">
        <v>0</v>
      </c>
      <c r="BB84" s="312"/>
      <c r="BC84" s="1220"/>
      <c r="BD84" s="1250"/>
      <c r="BE84" s="303">
        <f t="shared" si="10"/>
        <v>994500</v>
      </c>
      <c r="BF84" s="312"/>
      <c r="BG84" s="302">
        <v>994500</v>
      </c>
      <c r="BH84" s="302">
        <v>0</v>
      </c>
      <c r="BI84" s="302">
        <v>0</v>
      </c>
      <c r="BJ84" s="302">
        <v>0</v>
      </c>
      <c r="BK84" s="312"/>
      <c r="BL84" s="1220"/>
      <c r="BM84" s="1253"/>
      <c r="BN84" s="303">
        <f t="shared" si="11"/>
        <v>994500</v>
      </c>
      <c r="BO84" s="312"/>
      <c r="BP84" s="312">
        <v>994500</v>
      </c>
      <c r="BQ84" s="312">
        <v>0</v>
      </c>
      <c r="BR84" s="312">
        <v>0</v>
      </c>
      <c r="BS84" s="312">
        <v>0</v>
      </c>
      <c r="BT84" s="312"/>
      <c r="BU84" s="313"/>
      <c r="BV84" s="314"/>
      <c r="BW84" s="314"/>
      <c r="BX84" s="314"/>
      <c r="BY84" s="314"/>
      <c r="BZ84" s="314"/>
      <c r="CA84" s="314"/>
      <c r="CB84" s="314"/>
      <c r="CC84" s="315"/>
    </row>
    <row r="85" spans="1:81" s="58" customFormat="1" ht="12.95" customHeight="1" thickTop="1" thickBot="1" x14ac:dyDescent="0.3">
      <c r="A85" s="37"/>
      <c r="B85" s="1334"/>
      <c r="C85" s="1340"/>
      <c r="D85" s="1283"/>
      <c r="E85" s="1286"/>
      <c r="F85" s="1286"/>
      <c r="G85" s="1286"/>
      <c r="H85" s="1286"/>
      <c r="I85" s="1389"/>
      <c r="J85" s="1398"/>
      <c r="K85" s="1400"/>
      <c r="L85" s="1223"/>
      <c r="M85" s="1226"/>
      <c r="N85" s="1229"/>
      <c r="O85" s="1232"/>
      <c r="P85" s="1235"/>
      <c r="Q85" s="1238"/>
      <c r="R85" s="1220"/>
      <c r="S85" s="364" t="s">
        <v>4524</v>
      </c>
      <c r="T85" s="371" t="s">
        <v>3834</v>
      </c>
      <c r="U85" s="241" t="s">
        <v>3839</v>
      </c>
      <c r="V85" s="241" t="s">
        <v>3842</v>
      </c>
      <c r="W85" s="299"/>
      <c r="X85" s="300">
        <v>44566</v>
      </c>
      <c r="Y85" s="300">
        <v>44591</v>
      </c>
      <c r="Z85" s="300">
        <v>44594</v>
      </c>
      <c r="AA85" s="300">
        <v>44925</v>
      </c>
      <c r="AB85" s="1220"/>
      <c r="AC85" s="1241"/>
      <c r="AD85" s="303">
        <f t="shared" si="37"/>
        <v>3580000</v>
      </c>
      <c r="AE85" s="301"/>
      <c r="AF85" s="303">
        <f t="shared" si="38"/>
        <v>3580000</v>
      </c>
      <c r="AG85" s="303">
        <f t="shared" si="38"/>
        <v>0</v>
      </c>
      <c r="AH85" s="303">
        <f t="shared" si="38"/>
        <v>0</v>
      </c>
      <c r="AI85" s="303">
        <f t="shared" si="38"/>
        <v>0</v>
      </c>
      <c r="AJ85" s="303">
        <f t="shared" si="38"/>
        <v>0</v>
      </c>
      <c r="AK85" s="1220"/>
      <c r="AL85" s="1244"/>
      <c r="AM85" s="303">
        <f t="shared" si="8"/>
        <v>895000</v>
      </c>
      <c r="AN85" s="312"/>
      <c r="AO85" s="312">
        <v>895000</v>
      </c>
      <c r="AP85" s="312">
        <v>0</v>
      </c>
      <c r="AQ85" s="312">
        <v>0</v>
      </c>
      <c r="AR85" s="312">
        <v>0</v>
      </c>
      <c r="AS85" s="312"/>
      <c r="AT85" s="1220"/>
      <c r="AU85" s="1247"/>
      <c r="AV85" s="303">
        <f t="shared" si="9"/>
        <v>895000</v>
      </c>
      <c r="AW85" s="312"/>
      <c r="AX85" s="302">
        <v>895000</v>
      </c>
      <c r="AY85" s="302">
        <v>0</v>
      </c>
      <c r="AZ85" s="302">
        <v>0</v>
      </c>
      <c r="BA85" s="302">
        <v>0</v>
      </c>
      <c r="BB85" s="312"/>
      <c r="BC85" s="1220"/>
      <c r="BD85" s="1250"/>
      <c r="BE85" s="303">
        <f t="shared" si="10"/>
        <v>895000</v>
      </c>
      <c r="BF85" s="312"/>
      <c r="BG85" s="302">
        <v>895000</v>
      </c>
      <c r="BH85" s="302">
        <v>0</v>
      </c>
      <c r="BI85" s="302">
        <v>0</v>
      </c>
      <c r="BJ85" s="302">
        <v>0</v>
      </c>
      <c r="BK85" s="312"/>
      <c r="BL85" s="1220"/>
      <c r="BM85" s="1253"/>
      <c r="BN85" s="303">
        <f t="shared" si="11"/>
        <v>895000</v>
      </c>
      <c r="BO85" s="312"/>
      <c r="BP85" s="312">
        <v>895000</v>
      </c>
      <c r="BQ85" s="312">
        <v>0</v>
      </c>
      <c r="BR85" s="312">
        <v>0</v>
      </c>
      <c r="BS85" s="312">
        <v>0</v>
      </c>
      <c r="BT85" s="312"/>
      <c r="BU85" s="313"/>
      <c r="BV85" s="314"/>
      <c r="BW85" s="314"/>
      <c r="BX85" s="314"/>
      <c r="BY85" s="314"/>
      <c r="BZ85" s="314"/>
      <c r="CA85" s="314"/>
      <c r="CB85" s="314"/>
      <c r="CC85" s="315"/>
    </row>
    <row r="86" spans="1:81" s="58" customFormat="1" ht="12.95" customHeight="1" thickTop="1" thickBot="1" x14ac:dyDescent="0.3">
      <c r="A86" s="37"/>
      <c r="B86" s="1334"/>
      <c r="C86" s="1340"/>
      <c r="D86" s="1283"/>
      <c r="E86" s="1286"/>
      <c r="F86" s="1286"/>
      <c r="G86" s="1286"/>
      <c r="H86" s="1286"/>
      <c r="I86" s="1389"/>
      <c r="J86" s="1398"/>
      <c r="K86" s="1400"/>
      <c r="L86" s="1223"/>
      <c r="M86" s="1226"/>
      <c r="N86" s="1229"/>
      <c r="O86" s="1232"/>
      <c r="P86" s="1235"/>
      <c r="Q86" s="1238"/>
      <c r="R86" s="1220"/>
      <c r="S86" s="364" t="s">
        <v>4525</v>
      </c>
      <c r="T86" s="371" t="s">
        <v>3834</v>
      </c>
      <c r="U86" s="241" t="s">
        <v>3839</v>
      </c>
      <c r="V86" s="241" t="s">
        <v>3842</v>
      </c>
      <c r="W86" s="299"/>
      <c r="X86" s="300">
        <v>44566</v>
      </c>
      <c r="Y86" s="300">
        <v>44591</v>
      </c>
      <c r="Z86" s="300">
        <v>44594</v>
      </c>
      <c r="AA86" s="300">
        <v>44925</v>
      </c>
      <c r="AB86" s="1220"/>
      <c r="AC86" s="1241"/>
      <c r="AD86" s="303">
        <f t="shared" si="37"/>
        <v>3975000</v>
      </c>
      <c r="AE86" s="301"/>
      <c r="AF86" s="303">
        <f t="shared" si="38"/>
        <v>3975000</v>
      </c>
      <c r="AG86" s="303">
        <f t="shared" si="38"/>
        <v>0</v>
      </c>
      <c r="AH86" s="303">
        <f t="shared" si="38"/>
        <v>0</v>
      </c>
      <c r="AI86" s="303">
        <f t="shared" si="38"/>
        <v>0</v>
      </c>
      <c r="AJ86" s="303">
        <f t="shared" si="38"/>
        <v>0</v>
      </c>
      <c r="AK86" s="1220"/>
      <c r="AL86" s="1244"/>
      <c r="AM86" s="303">
        <f t="shared" si="8"/>
        <v>993750</v>
      </c>
      <c r="AN86" s="312"/>
      <c r="AO86" s="312">
        <v>993750</v>
      </c>
      <c r="AP86" s="312">
        <v>0</v>
      </c>
      <c r="AQ86" s="312">
        <v>0</v>
      </c>
      <c r="AR86" s="312">
        <v>0</v>
      </c>
      <c r="AS86" s="312"/>
      <c r="AT86" s="1220"/>
      <c r="AU86" s="1247"/>
      <c r="AV86" s="303">
        <f t="shared" si="9"/>
        <v>993750</v>
      </c>
      <c r="AW86" s="312"/>
      <c r="AX86" s="302">
        <v>993750</v>
      </c>
      <c r="AY86" s="302">
        <v>0</v>
      </c>
      <c r="AZ86" s="302">
        <v>0</v>
      </c>
      <c r="BA86" s="302">
        <v>0</v>
      </c>
      <c r="BB86" s="312"/>
      <c r="BC86" s="1220"/>
      <c r="BD86" s="1250"/>
      <c r="BE86" s="303">
        <f t="shared" si="10"/>
        <v>993750</v>
      </c>
      <c r="BF86" s="312"/>
      <c r="BG86" s="302">
        <v>993750</v>
      </c>
      <c r="BH86" s="302">
        <v>0</v>
      </c>
      <c r="BI86" s="302">
        <v>0</v>
      </c>
      <c r="BJ86" s="302">
        <v>0</v>
      </c>
      <c r="BK86" s="312"/>
      <c r="BL86" s="1220"/>
      <c r="BM86" s="1253"/>
      <c r="BN86" s="303">
        <f t="shared" si="11"/>
        <v>993750</v>
      </c>
      <c r="BO86" s="312"/>
      <c r="BP86" s="312">
        <v>993750</v>
      </c>
      <c r="BQ86" s="312">
        <v>0</v>
      </c>
      <c r="BR86" s="312">
        <v>0</v>
      </c>
      <c r="BS86" s="312">
        <v>0</v>
      </c>
      <c r="BT86" s="312"/>
      <c r="BU86" s="313"/>
      <c r="BV86" s="314"/>
      <c r="BW86" s="314"/>
      <c r="BX86" s="314"/>
      <c r="BY86" s="314"/>
      <c r="BZ86" s="314"/>
      <c r="CA86" s="314"/>
      <c r="CB86" s="314"/>
      <c r="CC86" s="315"/>
    </row>
    <row r="87" spans="1:81" s="58" customFormat="1" ht="12.95" customHeight="1" thickTop="1" thickBot="1" x14ac:dyDescent="0.3">
      <c r="A87" s="37"/>
      <c r="B87" s="1334"/>
      <c r="C87" s="1340"/>
      <c r="D87" s="1283"/>
      <c r="E87" s="1286"/>
      <c r="F87" s="1286"/>
      <c r="G87" s="1286"/>
      <c r="H87" s="1286"/>
      <c r="I87" s="1389"/>
      <c r="J87" s="1398"/>
      <c r="K87" s="1400"/>
      <c r="L87" s="1223"/>
      <c r="M87" s="1226"/>
      <c r="N87" s="1229"/>
      <c r="O87" s="1232"/>
      <c r="P87" s="1235"/>
      <c r="Q87" s="1238"/>
      <c r="R87" s="1220"/>
      <c r="S87" s="364" t="s">
        <v>4526</v>
      </c>
      <c r="T87" s="371" t="s">
        <v>3834</v>
      </c>
      <c r="U87" s="241" t="s">
        <v>3839</v>
      </c>
      <c r="V87" s="241" t="s">
        <v>3842</v>
      </c>
      <c r="W87" s="299"/>
      <c r="X87" s="300">
        <v>44566</v>
      </c>
      <c r="Y87" s="300">
        <v>44591</v>
      </c>
      <c r="Z87" s="300">
        <v>44594</v>
      </c>
      <c r="AA87" s="300">
        <v>44925</v>
      </c>
      <c r="AB87" s="1220"/>
      <c r="AC87" s="1241"/>
      <c r="AD87" s="303">
        <f t="shared" si="37"/>
        <v>3978000</v>
      </c>
      <c r="AE87" s="301"/>
      <c r="AF87" s="303">
        <f t="shared" si="38"/>
        <v>3978000</v>
      </c>
      <c r="AG87" s="303">
        <f t="shared" si="38"/>
        <v>0</v>
      </c>
      <c r="AH87" s="303">
        <f t="shared" si="38"/>
        <v>0</v>
      </c>
      <c r="AI87" s="303">
        <f t="shared" si="38"/>
        <v>0</v>
      </c>
      <c r="AJ87" s="303">
        <f t="shared" si="38"/>
        <v>0</v>
      </c>
      <c r="AK87" s="1220"/>
      <c r="AL87" s="1244"/>
      <c r="AM87" s="303">
        <f t="shared" si="8"/>
        <v>994500</v>
      </c>
      <c r="AN87" s="312"/>
      <c r="AO87" s="312">
        <v>994500</v>
      </c>
      <c r="AP87" s="312">
        <v>0</v>
      </c>
      <c r="AQ87" s="312">
        <v>0</v>
      </c>
      <c r="AR87" s="312">
        <v>0</v>
      </c>
      <c r="AS87" s="312"/>
      <c r="AT87" s="1220"/>
      <c r="AU87" s="1247"/>
      <c r="AV87" s="303">
        <f t="shared" si="9"/>
        <v>994500</v>
      </c>
      <c r="AW87" s="312"/>
      <c r="AX87" s="302">
        <v>994500</v>
      </c>
      <c r="AY87" s="302">
        <v>0</v>
      </c>
      <c r="AZ87" s="302">
        <v>0</v>
      </c>
      <c r="BA87" s="302">
        <v>0</v>
      </c>
      <c r="BB87" s="312"/>
      <c r="BC87" s="1220"/>
      <c r="BD87" s="1250"/>
      <c r="BE87" s="303">
        <f t="shared" si="10"/>
        <v>994500</v>
      </c>
      <c r="BF87" s="312"/>
      <c r="BG87" s="302">
        <v>994500</v>
      </c>
      <c r="BH87" s="302">
        <v>0</v>
      </c>
      <c r="BI87" s="302">
        <v>0</v>
      </c>
      <c r="BJ87" s="302">
        <v>0</v>
      </c>
      <c r="BK87" s="312"/>
      <c r="BL87" s="1220"/>
      <c r="BM87" s="1253"/>
      <c r="BN87" s="303">
        <f t="shared" si="11"/>
        <v>994500</v>
      </c>
      <c r="BO87" s="312"/>
      <c r="BP87" s="312">
        <v>994500</v>
      </c>
      <c r="BQ87" s="312">
        <v>0</v>
      </c>
      <c r="BR87" s="312">
        <v>0</v>
      </c>
      <c r="BS87" s="312">
        <v>0</v>
      </c>
      <c r="BT87" s="312"/>
      <c r="BU87" s="313"/>
      <c r="BV87" s="314"/>
      <c r="BW87" s="314"/>
      <c r="BX87" s="314"/>
      <c r="BY87" s="314"/>
      <c r="BZ87" s="314"/>
      <c r="CA87" s="314"/>
      <c r="CB87" s="314"/>
      <c r="CC87" s="315"/>
    </row>
    <row r="88" spans="1:81" s="58" customFormat="1" ht="12.95" customHeight="1" thickTop="1" thickBot="1" x14ac:dyDescent="0.3">
      <c r="A88" s="37"/>
      <c r="B88" s="1334"/>
      <c r="C88" s="1340"/>
      <c r="D88" s="1283"/>
      <c r="E88" s="1286"/>
      <c r="F88" s="1286"/>
      <c r="G88" s="1286"/>
      <c r="H88" s="1286"/>
      <c r="I88" s="1389"/>
      <c r="J88" s="1398"/>
      <c r="K88" s="1400"/>
      <c r="L88" s="1223"/>
      <c r="M88" s="1226"/>
      <c r="N88" s="1229"/>
      <c r="O88" s="1232"/>
      <c r="P88" s="1235"/>
      <c r="Q88" s="1238"/>
      <c r="R88" s="1220"/>
      <c r="S88" s="364" t="s">
        <v>4527</v>
      </c>
      <c r="T88" s="371" t="s">
        <v>3834</v>
      </c>
      <c r="U88" s="241" t="s">
        <v>3839</v>
      </c>
      <c r="V88" s="241" t="s">
        <v>3842</v>
      </c>
      <c r="W88" s="299"/>
      <c r="X88" s="300">
        <v>44566</v>
      </c>
      <c r="Y88" s="300">
        <v>44591</v>
      </c>
      <c r="Z88" s="300">
        <v>44594</v>
      </c>
      <c r="AA88" s="300">
        <v>44925</v>
      </c>
      <c r="AB88" s="1220"/>
      <c r="AC88" s="1241"/>
      <c r="AD88" s="303">
        <f t="shared" si="37"/>
        <v>6820000</v>
      </c>
      <c r="AE88" s="301"/>
      <c r="AF88" s="303">
        <f t="shared" si="38"/>
        <v>6820000</v>
      </c>
      <c r="AG88" s="303">
        <f t="shared" si="38"/>
        <v>0</v>
      </c>
      <c r="AH88" s="303">
        <f t="shared" si="38"/>
        <v>0</v>
      </c>
      <c r="AI88" s="303">
        <f t="shared" si="38"/>
        <v>0</v>
      </c>
      <c r="AJ88" s="303">
        <f t="shared" si="38"/>
        <v>0</v>
      </c>
      <c r="AK88" s="1220"/>
      <c r="AL88" s="1244"/>
      <c r="AM88" s="301">
        <f t="shared" si="8"/>
        <v>1705000</v>
      </c>
      <c r="AN88" s="312"/>
      <c r="AO88" s="312">
        <v>1705000</v>
      </c>
      <c r="AP88" s="312">
        <v>0</v>
      </c>
      <c r="AQ88" s="312">
        <v>0</v>
      </c>
      <c r="AR88" s="312">
        <v>0</v>
      </c>
      <c r="AS88" s="312"/>
      <c r="AT88" s="1220"/>
      <c r="AU88" s="1247"/>
      <c r="AV88" s="301">
        <f t="shared" si="9"/>
        <v>1705000</v>
      </c>
      <c r="AW88" s="312"/>
      <c r="AX88" s="302">
        <v>1705000</v>
      </c>
      <c r="AY88" s="302">
        <v>0</v>
      </c>
      <c r="AZ88" s="302">
        <v>0</v>
      </c>
      <c r="BA88" s="302">
        <v>0</v>
      </c>
      <c r="BB88" s="312"/>
      <c r="BC88" s="1220"/>
      <c r="BD88" s="1250"/>
      <c r="BE88" s="301">
        <f t="shared" si="10"/>
        <v>1705000</v>
      </c>
      <c r="BF88" s="312"/>
      <c r="BG88" s="302">
        <v>1705000</v>
      </c>
      <c r="BH88" s="302">
        <v>0</v>
      </c>
      <c r="BI88" s="302">
        <v>0</v>
      </c>
      <c r="BJ88" s="302">
        <v>0</v>
      </c>
      <c r="BK88" s="312"/>
      <c r="BL88" s="1220"/>
      <c r="BM88" s="1253"/>
      <c r="BN88" s="301">
        <f t="shared" si="11"/>
        <v>1705000</v>
      </c>
      <c r="BO88" s="312"/>
      <c r="BP88" s="312">
        <v>1705000</v>
      </c>
      <c r="BQ88" s="312">
        <v>0</v>
      </c>
      <c r="BR88" s="312">
        <v>0</v>
      </c>
      <c r="BS88" s="312">
        <v>0</v>
      </c>
      <c r="BT88" s="312"/>
      <c r="BU88" s="313"/>
      <c r="BV88" s="314"/>
      <c r="BW88" s="314"/>
      <c r="BX88" s="314"/>
      <c r="BY88" s="314"/>
      <c r="BZ88" s="314"/>
      <c r="CA88" s="314"/>
      <c r="CB88" s="314"/>
      <c r="CC88" s="315"/>
    </row>
    <row r="89" spans="1:81" s="58" customFormat="1" ht="12.95" customHeight="1" thickTop="1" thickBot="1" x14ac:dyDescent="0.3">
      <c r="A89" s="37"/>
      <c r="B89" s="1334"/>
      <c r="C89" s="1340"/>
      <c r="D89" s="1283"/>
      <c r="E89" s="1286"/>
      <c r="F89" s="1286"/>
      <c r="G89" s="1286"/>
      <c r="H89" s="1286"/>
      <c r="I89" s="1389"/>
      <c r="J89" s="1398"/>
      <c r="K89" s="1400"/>
      <c r="L89" s="1223"/>
      <c r="M89" s="1226"/>
      <c r="N89" s="1230"/>
      <c r="O89" s="1233"/>
      <c r="P89" s="1236"/>
      <c r="Q89" s="1239"/>
      <c r="R89" s="1220"/>
      <c r="S89" s="372" t="s">
        <v>4528</v>
      </c>
      <c r="T89" s="373" t="s">
        <v>3834</v>
      </c>
      <c r="U89" s="242" t="s">
        <v>3839</v>
      </c>
      <c r="V89" s="242" t="s">
        <v>3842</v>
      </c>
      <c r="W89" s="234"/>
      <c r="X89" s="305">
        <v>44566</v>
      </c>
      <c r="Y89" s="305">
        <v>44591</v>
      </c>
      <c r="Z89" s="300">
        <v>44594</v>
      </c>
      <c r="AA89" s="300">
        <v>44925</v>
      </c>
      <c r="AB89" s="1220"/>
      <c r="AC89" s="1242"/>
      <c r="AD89" s="366">
        <f t="shared" si="37"/>
        <v>4672800</v>
      </c>
      <c r="AE89" s="306">
        <f t="shared" si="37"/>
        <v>0</v>
      </c>
      <c r="AF89" s="366">
        <f t="shared" si="37"/>
        <v>4672800</v>
      </c>
      <c r="AG89" s="366">
        <f t="shared" si="38"/>
        <v>0</v>
      </c>
      <c r="AH89" s="366">
        <f t="shared" si="38"/>
        <v>0</v>
      </c>
      <c r="AI89" s="366">
        <f t="shared" si="38"/>
        <v>0</v>
      </c>
      <c r="AJ89" s="366">
        <f t="shared" si="38"/>
        <v>0</v>
      </c>
      <c r="AK89" s="1221"/>
      <c r="AL89" s="1245"/>
      <c r="AM89" s="306">
        <f t="shared" si="8"/>
        <v>1168200</v>
      </c>
      <c r="AN89" s="50"/>
      <c r="AO89" s="50">
        <v>1168200</v>
      </c>
      <c r="AP89" s="50">
        <v>0</v>
      </c>
      <c r="AQ89" s="50">
        <v>0</v>
      </c>
      <c r="AR89" s="50">
        <v>0</v>
      </c>
      <c r="AS89" s="50"/>
      <c r="AT89" s="1221"/>
      <c r="AU89" s="1248"/>
      <c r="AV89" s="306">
        <f t="shared" si="9"/>
        <v>1168200</v>
      </c>
      <c r="AW89" s="50"/>
      <c r="AX89" s="302">
        <v>1168200</v>
      </c>
      <c r="AY89" s="302">
        <v>0</v>
      </c>
      <c r="AZ89" s="302">
        <v>0</v>
      </c>
      <c r="BA89" s="302">
        <v>0</v>
      </c>
      <c r="BB89" s="50"/>
      <c r="BC89" s="1221"/>
      <c r="BD89" s="1251"/>
      <c r="BE89" s="306">
        <f t="shared" si="10"/>
        <v>1168200</v>
      </c>
      <c r="BF89" s="50"/>
      <c r="BG89" s="302">
        <v>1168200</v>
      </c>
      <c r="BH89" s="302">
        <v>0</v>
      </c>
      <c r="BI89" s="302">
        <v>0</v>
      </c>
      <c r="BJ89" s="302">
        <v>0</v>
      </c>
      <c r="BK89" s="50"/>
      <c r="BL89" s="1221"/>
      <c r="BM89" s="1254"/>
      <c r="BN89" s="306">
        <f t="shared" si="11"/>
        <v>1168200</v>
      </c>
      <c r="BO89" s="50"/>
      <c r="BP89" s="50">
        <v>1168200</v>
      </c>
      <c r="BQ89" s="50">
        <v>0</v>
      </c>
      <c r="BR89" s="50">
        <v>0</v>
      </c>
      <c r="BS89" s="50">
        <v>0</v>
      </c>
      <c r="BT89" s="50"/>
      <c r="BU89" s="1210"/>
      <c r="BV89" s="1211"/>
      <c r="BW89" s="1211"/>
      <c r="BX89" s="1211"/>
      <c r="BY89" s="1211"/>
      <c r="BZ89" s="1211"/>
      <c r="CA89" s="1211"/>
      <c r="CB89" s="1211"/>
      <c r="CC89" s="1212"/>
    </row>
    <row r="90" spans="1:81" s="58" customFormat="1" ht="12.95" customHeight="1" thickTop="1" thickBot="1" x14ac:dyDescent="0.3">
      <c r="A90" s="37"/>
      <c r="B90" s="1334"/>
      <c r="C90" s="1340" t="s">
        <v>155</v>
      </c>
      <c r="D90" s="1283"/>
      <c r="E90" s="1286"/>
      <c r="F90" s="1286"/>
      <c r="G90" s="1286"/>
      <c r="H90" s="1286"/>
      <c r="I90" s="1389"/>
      <c r="J90" s="1219">
        <v>90</v>
      </c>
      <c r="K90" s="1216" t="str">
        <f>[3]Metas!K101</f>
        <v>Empresas Sociales del Estado ESE con adherencia a las Rutas Integrales de Atención para las enfermedades crónicas no transmisibles ECNT y la salud bucal visual y auditiva SBVA, con prioridad en los municipios poder</v>
      </c>
      <c r="L90" s="1222"/>
      <c r="M90" s="1225">
        <f>SUM(N90:Q90)</f>
        <v>0</v>
      </c>
      <c r="N90" s="1229"/>
      <c r="O90" s="1232"/>
      <c r="P90" s="1235"/>
      <c r="Q90" s="1238"/>
      <c r="R90" s="1219">
        <v>90</v>
      </c>
      <c r="S90" s="364" t="s">
        <v>4529</v>
      </c>
      <c r="T90" s="365" t="s">
        <v>3834</v>
      </c>
      <c r="U90" s="288" t="s">
        <v>3839</v>
      </c>
      <c r="V90" s="288" t="s">
        <v>3842</v>
      </c>
      <c r="W90" s="299"/>
      <c r="X90" s="300">
        <v>44566</v>
      </c>
      <c r="Y90" s="300">
        <v>44591</v>
      </c>
      <c r="Z90" s="307">
        <v>44594</v>
      </c>
      <c r="AA90" s="307">
        <v>44925</v>
      </c>
      <c r="AB90" s="1219"/>
      <c r="AC90" s="1241"/>
      <c r="AD90" s="308">
        <f>+AM90+AV90+BE90+BN90</f>
        <v>5872300</v>
      </c>
      <c r="AE90" s="301"/>
      <c r="AF90" s="308">
        <f t="shared" si="37"/>
        <v>5872300</v>
      </c>
      <c r="AG90" s="308">
        <f t="shared" si="38"/>
        <v>0</v>
      </c>
      <c r="AH90" s="308">
        <f t="shared" si="38"/>
        <v>0</v>
      </c>
      <c r="AI90" s="308">
        <f t="shared" si="38"/>
        <v>0</v>
      </c>
      <c r="AJ90" s="308">
        <f t="shared" si="38"/>
        <v>0</v>
      </c>
      <c r="AK90" s="1220"/>
      <c r="AL90" s="1244"/>
      <c r="AM90" s="303">
        <f t="shared" si="8"/>
        <v>1468075</v>
      </c>
      <c r="AN90" s="312"/>
      <c r="AO90" s="312">
        <v>1468075</v>
      </c>
      <c r="AP90" s="312">
        <v>0</v>
      </c>
      <c r="AQ90" s="312">
        <v>0</v>
      </c>
      <c r="AR90" s="312">
        <v>0</v>
      </c>
      <c r="AS90" s="312"/>
      <c r="AT90" s="1220"/>
      <c r="AU90" s="1247"/>
      <c r="AV90" s="303">
        <f t="shared" si="9"/>
        <v>1468075</v>
      </c>
      <c r="AW90" s="312"/>
      <c r="AX90" s="38">
        <v>1468075</v>
      </c>
      <c r="AY90" s="38">
        <v>0</v>
      </c>
      <c r="AZ90" s="38">
        <v>0</v>
      </c>
      <c r="BA90" s="38">
        <v>0</v>
      </c>
      <c r="BB90" s="312"/>
      <c r="BC90" s="1220"/>
      <c r="BD90" s="1250"/>
      <c r="BE90" s="303">
        <f t="shared" si="10"/>
        <v>1468075</v>
      </c>
      <c r="BF90" s="312"/>
      <c r="BG90" s="38">
        <v>1468075</v>
      </c>
      <c r="BH90" s="38">
        <v>0</v>
      </c>
      <c r="BI90" s="38">
        <v>0</v>
      </c>
      <c r="BJ90" s="38">
        <v>0</v>
      </c>
      <c r="BK90" s="312"/>
      <c r="BL90" s="1220"/>
      <c r="BM90" s="1253"/>
      <c r="BN90" s="303">
        <f t="shared" si="11"/>
        <v>1468075</v>
      </c>
      <c r="BO90" s="312"/>
      <c r="BP90" s="312">
        <v>1468075</v>
      </c>
      <c r="BQ90" s="312">
        <v>0</v>
      </c>
      <c r="BR90" s="312">
        <v>0</v>
      </c>
      <c r="BS90" s="312">
        <v>0</v>
      </c>
      <c r="BT90" s="312"/>
      <c r="BU90" s="313"/>
      <c r="BV90" s="314"/>
      <c r="BW90" s="314"/>
      <c r="BX90" s="314"/>
      <c r="BY90" s="314"/>
      <c r="BZ90" s="314"/>
      <c r="CA90" s="314"/>
      <c r="CB90" s="314"/>
      <c r="CC90" s="315"/>
    </row>
    <row r="91" spans="1:81" s="58" customFormat="1" ht="12.95" customHeight="1" thickTop="1" thickBot="1" x14ac:dyDescent="0.3">
      <c r="A91" s="37"/>
      <c r="B91" s="1334"/>
      <c r="C91" s="1340"/>
      <c r="D91" s="1283"/>
      <c r="E91" s="1286"/>
      <c r="F91" s="1286"/>
      <c r="G91" s="1286"/>
      <c r="H91" s="1286"/>
      <c r="I91" s="1389"/>
      <c r="J91" s="1220"/>
      <c r="K91" s="1217"/>
      <c r="L91" s="1223"/>
      <c r="M91" s="1226"/>
      <c r="N91" s="1229"/>
      <c r="O91" s="1232"/>
      <c r="P91" s="1235"/>
      <c r="Q91" s="1238"/>
      <c r="R91" s="1220"/>
      <c r="S91" s="364" t="s">
        <v>4530</v>
      </c>
      <c r="T91" s="371" t="s">
        <v>3834</v>
      </c>
      <c r="U91" s="241" t="s">
        <v>3839</v>
      </c>
      <c r="V91" s="241" t="s">
        <v>3842</v>
      </c>
      <c r="W91" s="299"/>
      <c r="X91" s="300">
        <v>44566</v>
      </c>
      <c r="Y91" s="300">
        <v>44591</v>
      </c>
      <c r="Z91" s="300">
        <v>44594</v>
      </c>
      <c r="AA91" s="300">
        <v>44925</v>
      </c>
      <c r="AB91" s="1220"/>
      <c r="AC91" s="1241"/>
      <c r="AD91" s="303">
        <f t="shared" ref="AD91:AF106" si="39">+AM91+AV91+BE91+BN91</f>
        <v>8980000</v>
      </c>
      <c r="AE91" s="301"/>
      <c r="AF91" s="303">
        <f t="shared" si="37"/>
        <v>8980000</v>
      </c>
      <c r="AG91" s="303">
        <f t="shared" si="38"/>
        <v>0</v>
      </c>
      <c r="AH91" s="303">
        <f t="shared" si="38"/>
        <v>0</v>
      </c>
      <c r="AI91" s="303">
        <f t="shared" si="38"/>
        <v>0</v>
      </c>
      <c r="AJ91" s="303">
        <f t="shared" si="38"/>
        <v>0</v>
      </c>
      <c r="AK91" s="1220"/>
      <c r="AL91" s="1244"/>
      <c r="AM91" s="303">
        <f t="shared" si="8"/>
        <v>2245000</v>
      </c>
      <c r="AN91" s="312"/>
      <c r="AO91" s="312">
        <v>2245000</v>
      </c>
      <c r="AP91" s="312">
        <v>0</v>
      </c>
      <c r="AQ91" s="312">
        <v>0</v>
      </c>
      <c r="AR91" s="312">
        <v>0</v>
      </c>
      <c r="AS91" s="312"/>
      <c r="AT91" s="1220"/>
      <c r="AU91" s="1247"/>
      <c r="AV91" s="303">
        <f t="shared" si="9"/>
        <v>2245000</v>
      </c>
      <c r="AW91" s="312"/>
      <c r="AX91" s="302">
        <v>2245000</v>
      </c>
      <c r="AY91" s="302">
        <v>0</v>
      </c>
      <c r="AZ91" s="302">
        <v>0</v>
      </c>
      <c r="BA91" s="302">
        <v>0</v>
      </c>
      <c r="BB91" s="312"/>
      <c r="BC91" s="1220"/>
      <c r="BD91" s="1250"/>
      <c r="BE91" s="303">
        <f t="shared" si="10"/>
        <v>2245000</v>
      </c>
      <c r="BF91" s="312"/>
      <c r="BG91" s="302">
        <v>2245000</v>
      </c>
      <c r="BH91" s="302">
        <v>0</v>
      </c>
      <c r="BI91" s="302">
        <v>0</v>
      </c>
      <c r="BJ91" s="302">
        <v>0</v>
      </c>
      <c r="BK91" s="312"/>
      <c r="BL91" s="1220"/>
      <c r="BM91" s="1253"/>
      <c r="BN91" s="303">
        <f t="shared" si="11"/>
        <v>2245000</v>
      </c>
      <c r="BO91" s="312"/>
      <c r="BP91" s="312">
        <v>2245000</v>
      </c>
      <c r="BQ91" s="312">
        <v>0</v>
      </c>
      <c r="BR91" s="312">
        <v>0</v>
      </c>
      <c r="BS91" s="312">
        <v>0</v>
      </c>
      <c r="BT91" s="312"/>
      <c r="BU91" s="313"/>
      <c r="BV91" s="314"/>
      <c r="BW91" s="314"/>
      <c r="BX91" s="314"/>
      <c r="BY91" s="314"/>
      <c r="BZ91" s="314"/>
      <c r="CA91" s="314"/>
      <c r="CB91" s="314"/>
      <c r="CC91" s="315"/>
    </row>
    <row r="92" spans="1:81" s="58" customFormat="1" ht="12.95" customHeight="1" thickTop="1" thickBot="1" x14ac:dyDescent="0.3">
      <c r="A92" s="37"/>
      <c r="B92" s="1334"/>
      <c r="C92" s="1340"/>
      <c r="D92" s="1283"/>
      <c r="E92" s="1286"/>
      <c r="F92" s="1286"/>
      <c r="G92" s="1286"/>
      <c r="H92" s="1286"/>
      <c r="I92" s="1389"/>
      <c r="J92" s="1220"/>
      <c r="K92" s="1217"/>
      <c r="L92" s="1223"/>
      <c r="M92" s="1226"/>
      <c r="N92" s="1229"/>
      <c r="O92" s="1232"/>
      <c r="P92" s="1235"/>
      <c r="Q92" s="1238"/>
      <c r="R92" s="1220"/>
      <c r="S92" s="364" t="s">
        <v>4531</v>
      </c>
      <c r="T92" s="371" t="s">
        <v>3834</v>
      </c>
      <c r="U92" s="241" t="s">
        <v>3839</v>
      </c>
      <c r="V92" s="241" t="s">
        <v>3842</v>
      </c>
      <c r="W92" s="299"/>
      <c r="X92" s="300">
        <v>44566</v>
      </c>
      <c r="Y92" s="300">
        <v>44591</v>
      </c>
      <c r="Z92" s="300">
        <v>44594</v>
      </c>
      <c r="AA92" s="300">
        <v>44925</v>
      </c>
      <c r="AB92" s="1220"/>
      <c r="AC92" s="1241"/>
      <c r="AD92" s="303">
        <f t="shared" si="39"/>
        <v>5862000</v>
      </c>
      <c r="AE92" s="301"/>
      <c r="AF92" s="303">
        <f t="shared" si="37"/>
        <v>5862000</v>
      </c>
      <c r="AG92" s="303">
        <f t="shared" si="38"/>
        <v>0</v>
      </c>
      <c r="AH92" s="303">
        <f t="shared" si="38"/>
        <v>0</v>
      </c>
      <c r="AI92" s="303">
        <f t="shared" si="38"/>
        <v>0</v>
      </c>
      <c r="AJ92" s="303">
        <f t="shared" si="38"/>
        <v>0</v>
      </c>
      <c r="AK92" s="1220"/>
      <c r="AL92" s="1244"/>
      <c r="AM92" s="303">
        <f t="shared" si="8"/>
        <v>1465500</v>
      </c>
      <c r="AN92" s="312"/>
      <c r="AO92" s="312">
        <v>1465500</v>
      </c>
      <c r="AP92" s="312">
        <v>0</v>
      </c>
      <c r="AQ92" s="312">
        <v>0</v>
      </c>
      <c r="AR92" s="312">
        <v>0</v>
      </c>
      <c r="AS92" s="312"/>
      <c r="AT92" s="1220"/>
      <c r="AU92" s="1247"/>
      <c r="AV92" s="303">
        <f t="shared" si="9"/>
        <v>1465500</v>
      </c>
      <c r="AW92" s="312"/>
      <c r="AX92" s="302">
        <v>1465500</v>
      </c>
      <c r="AY92" s="302">
        <v>0</v>
      </c>
      <c r="AZ92" s="302">
        <v>0</v>
      </c>
      <c r="BA92" s="302">
        <v>0</v>
      </c>
      <c r="BB92" s="312"/>
      <c r="BC92" s="1220"/>
      <c r="BD92" s="1250"/>
      <c r="BE92" s="303">
        <f t="shared" si="10"/>
        <v>1465500</v>
      </c>
      <c r="BF92" s="312"/>
      <c r="BG92" s="302">
        <v>1465500</v>
      </c>
      <c r="BH92" s="302">
        <v>0</v>
      </c>
      <c r="BI92" s="302">
        <v>0</v>
      </c>
      <c r="BJ92" s="302">
        <v>0</v>
      </c>
      <c r="BK92" s="312"/>
      <c r="BL92" s="1220"/>
      <c r="BM92" s="1253"/>
      <c r="BN92" s="303">
        <f t="shared" si="11"/>
        <v>1465500</v>
      </c>
      <c r="BO92" s="312"/>
      <c r="BP92" s="312">
        <v>1465500</v>
      </c>
      <c r="BQ92" s="312">
        <v>0</v>
      </c>
      <c r="BR92" s="312">
        <v>0</v>
      </c>
      <c r="BS92" s="312">
        <v>0</v>
      </c>
      <c r="BT92" s="312"/>
      <c r="BU92" s="313"/>
      <c r="BV92" s="314"/>
      <c r="BW92" s="314"/>
      <c r="BX92" s="314"/>
      <c r="BY92" s="314"/>
      <c r="BZ92" s="314"/>
      <c r="CA92" s="314"/>
      <c r="CB92" s="314"/>
      <c r="CC92" s="315"/>
    </row>
    <row r="93" spans="1:81" s="58" customFormat="1" ht="12.95" customHeight="1" thickTop="1" thickBot="1" x14ac:dyDescent="0.3">
      <c r="A93" s="37"/>
      <c r="B93" s="1334"/>
      <c r="C93" s="1340"/>
      <c r="D93" s="1283"/>
      <c r="E93" s="1286"/>
      <c r="F93" s="1286"/>
      <c r="G93" s="1286"/>
      <c r="H93" s="1286"/>
      <c r="I93" s="1389"/>
      <c r="J93" s="1220"/>
      <c r="K93" s="1217"/>
      <c r="L93" s="1223"/>
      <c r="M93" s="1226"/>
      <c r="N93" s="1229"/>
      <c r="O93" s="1232"/>
      <c r="P93" s="1235"/>
      <c r="Q93" s="1238"/>
      <c r="R93" s="1220"/>
      <c r="S93" s="364" t="s">
        <v>4532</v>
      </c>
      <c r="T93" s="371" t="s">
        <v>3834</v>
      </c>
      <c r="U93" s="241" t="s">
        <v>3839</v>
      </c>
      <c r="V93" s="241" t="s">
        <v>3842</v>
      </c>
      <c r="W93" s="299"/>
      <c r="X93" s="300">
        <v>44566</v>
      </c>
      <c r="Y93" s="300">
        <v>44591</v>
      </c>
      <c r="Z93" s="300">
        <v>44594</v>
      </c>
      <c r="AA93" s="300">
        <v>44925</v>
      </c>
      <c r="AB93" s="1220"/>
      <c r="AC93" s="1241"/>
      <c r="AD93" s="303">
        <f t="shared" si="39"/>
        <v>5851000</v>
      </c>
      <c r="AE93" s="301"/>
      <c r="AF93" s="303">
        <f t="shared" si="37"/>
        <v>5851000</v>
      </c>
      <c r="AG93" s="303">
        <f t="shared" si="38"/>
        <v>0</v>
      </c>
      <c r="AH93" s="303">
        <f t="shared" si="38"/>
        <v>0</v>
      </c>
      <c r="AI93" s="303">
        <f t="shared" si="38"/>
        <v>0</v>
      </c>
      <c r="AJ93" s="303">
        <f t="shared" si="38"/>
        <v>0</v>
      </c>
      <c r="AK93" s="1220"/>
      <c r="AL93" s="1244"/>
      <c r="AM93" s="303">
        <f t="shared" si="8"/>
        <v>1462750</v>
      </c>
      <c r="AN93" s="312"/>
      <c r="AO93" s="312">
        <v>1462750</v>
      </c>
      <c r="AP93" s="312">
        <v>0</v>
      </c>
      <c r="AQ93" s="312">
        <v>0</v>
      </c>
      <c r="AR93" s="312">
        <v>0</v>
      </c>
      <c r="AS93" s="312"/>
      <c r="AT93" s="1220"/>
      <c r="AU93" s="1247"/>
      <c r="AV93" s="303">
        <f t="shared" si="9"/>
        <v>1462750</v>
      </c>
      <c r="AW93" s="312"/>
      <c r="AX93" s="302">
        <v>1462750</v>
      </c>
      <c r="AY93" s="302">
        <v>0</v>
      </c>
      <c r="AZ93" s="302">
        <v>0</v>
      </c>
      <c r="BA93" s="302">
        <v>0</v>
      </c>
      <c r="BB93" s="312"/>
      <c r="BC93" s="1220"/>
      <c r="BD93" s="1250"/>
      <c r="BE93" s="303">
        <f t="shared" si="10"/>
        <v>1462750</v>
      </c>
      <c r="BF93" s="312"/>
      <c r="BG93" s="302">
        <v>1462750</v>
      </c>
      <c r="BH93" s="302">
        <v>0</v>
      </c>
      <c r="BI93" s="302">
        <v>0</v>
      </c>
      <c r="BJ93" s="302">
        <v>0</v>
      </c>
      <c r="BK93" s="312"/>
      <c r="BL93" s="1220"/>
      <c r="BM93" s="1253"/>
      <c r="BN93" s="303">
        <f t="shared" si="11"/>
        <v>1462750</v>
      </c>
      <c r="BO93" s="312"/>
      <c r="BP93" s="312">
        <v>1462750</v>
      </c>
      <c r="BQ93" s="312">
        <v>0</v>
      </c>
      <c r="BR93" s="312">
        <v>0</v>
      </c>
      <c r="BS93" s="312">
        <v>0</v>
      </c>
      <c r="BT93" s="312"/>
      <c r="BU93" s="313"/>
      <c r="BV93" s="314"/>
      <c r="BW93" s="314"/>
      <c r="BX93" s="314"/>
      <c r="BY93" s="314"/>
      <c r="BZ93" s="314"/>
      <c r="CA93" s="314"/>
      <c r="CB93" s="314"/>
      <c r="CC93" s="315"/>
    </row>
    <row r="94" spans="1:81" s="58" customFormat="1" ht="12.95" customHeight="1" thickTop="1" thickBot="1" x14ac:dyDescent="0.3">
      <c r="A94" s="37"/>
      <c r="B94" s="1334"/>
      <c r="C94" s="1340"/>
      <c r="D94" s="1283"/>
      <c r="E94" s="1286"/>
      <c r="F94" s="1286"/>
      <c r="G94" s="1286"/>
      <c r="H94" s="1286"/>
      <c r="I94" s="1389"/>
      <c r="J94" s="1220"/>
      <c r="K94" s="1217"/>
      <c r="L94" s="1223"/>
      <c r="M94" s="1226"/>
      <c r="N94" s="1229"/>
      <c r="O94" s="1232"/>
      <c r="P94" s="1235"/>
      <c r="Q94" s="1238"/>
      <c r="R94" s="1220"/>
      <c r="S94" s="364" t="s">
        <v>4533</v>
      </c>
      <c r="T94" s="371" t="s">
        <v>3834</v>
      </c>
      <c r="U94" s="241" t="s">
        <v>3839</v>
      </c>
      <c r="V94" s="241" t="s">
        <v>3842</v>
      </c>
      <c r="W94" s="299"/>
      <c r="X94" s="300">
        <v>44566</v>
      </c>
      <c r="Y94" s="300">
        <v>44591</v>
      </c>
      <c r="Z94" s="300">
        <v>44594</v>
      </c>
      <c r="AA94" s="300">
        <v>44925</v>
      </c>
      <c r="AB94" s="1220"/>
      <c r="AC94" s="1241"/>
      <c r="AD94" s="303">
        <f t="shared" si="39"/>
        <v>8900000</v>
      </c>
      <c r="AE94" s="301"/>
      <c r="AF94" s="303">
        <f t="shared" si="37"/>
        <v>8900000</v>
      </c>
      <c r="AG94" s="303">
        <f t="shared" si="38"/>
        <v>0</v>
      </c>
      <c r="AH94" s="303">
        <f t="shared" si="38"/>
        <v>0</v>
      </c>
      <c r="AI94" s="303">
        <f t="shared" si="38"/>
        <v>0</v>
      </c>
      <c r="AJ94" s="303">
        <f t="shared" si="38"/>
        <v>0</v>
      </c>
      <c r="AK94" s="1220"/>
      <c r="AL94" s="1244"/>
      <c r="AM94" s="303">
        <f t="shared" si="8"/>
        <v>2225000</v>
      </c>
      <c r="AN94" s="312"/>
      <c r="AO94" s="312">
        <v>2225000</v>
      </c>
      <c r="AP94" s="312">
        <v>0</v>
      </c>
      <c r="AQ94" s="312">
        <v>0</v>
      </c>
      <c r="AR94" s="312">
        <v>0</v>
      </c>
      <c r="AS94" s="312"/>
      <c r="AT94" s="1220"/>
      <c r="AU94" s="1247"/>
      <c r="AV94" s="303">
        <f t="shared" si="9"/>
        <v>2225000</v>
      </c>
      <c r="AW94" s="312"/>
      <c r="AX94" s="302">
        <v>2225000</v>
      </c>
      <c r="AY94" s="302">
        <v>0</v>
      </c>
      <c r="AZ94" s="302">
        <v>0</v>
      </c>
      <c r="BA94" s="302">
        <v>0</v>
      </c>
      <c r="BB94" s="312"/>
      <c r="BC94" s="1220"/>
      <c r="BD94" s="1250"/>
      <c r="BE94" s="303">
        <f t="shared" si="10"/>
        <v>2225000</v>
      </c>
      <c r="BF94" s="312"/>
      <c r="BG94" s="302">
        <v>2225000</v>
      </c>
      <c r="BH94" s="302">
        <v>0</v>
      </c>
      <c r="BI94" s="302">
        <v>0</v>
      </c>
      <c r="BJ94" s="302">
        <v>0</v>
      </c>
      <c r="BK94" s="312"/>
      <c r="BL94" s="1220"/>
      <c r="BM94" s="1253"/>
      <c r="BN94" s="303">
        <f t="shared" si="11"/>
        <v>2225000</v>
      </c>
      <c r="BO94" s="312"/>
      <c r="BP94" s="312">
        <v>2225000</v>
      </c>
      <c r="BQ94" s="312">
        <v>0</v>
      </c>
      <c r="BR94" s="312">
        <v>0</v>
      </c>
      <c r="BS94" s="312">
        <v>0</v>
      </c>
      <c r="BT94" s="312"/>
      <c r="BU94" s="313"/>
      <c r="BV94" s="314"/>
      <c r="BW94" s="314"/>
      <c r="BX94" s="314"/>
      <c r="BY94" s="314"/>
      <c r="BZ94" s="314"/>
      <c r="CA94" s="314"/>
      <c r="CB94" s="314"/>
      <c r="CC94" s="315"/>
    </row>
    <row r="95" spans="1:81" s="58" customFormat="1" ht="12.95" customHeight="1" thickTop="1" thickBot="1" x14ac:dyDescent="0.3">
      <c r="A95" s="37"/>
      <c r="B95" s="1334"/>
      <c r="C95" s="1340"/>
      <c r="D95" s="1283"/>
      <c r="E95" s="1286"/>
      <c r="F95" s="1286"/>
      <c r="G95" s="1286"/>
      <c r="H95" s="1286"/>
      <c r="I95" s="1389"/>
      <c r="J95" s="1220"/>
      <c r="K95" s="1217"/>
      <c r="L95" s="1223"/>
      <c r="M95" s="1226"/>
      <c r="N95" s="1229"/>
      <c r="O95" s="1232"/>
      <c r="P95" s="1235"/>
      <c r="Q95" s="1238"/>
      <c r="R95" s="1220"/>
      <c r="S95" s="364" t="s">
        <v>4534</v>
      </c>
      <c r="T95" s="371" t="s">
        <v>3834</v>
      </c>
      <c r="U95" s="241" t="s">
        <v>3839</v>
      </c>
      <c r="V95" s="241" t="s">
        <v>3842</v>
      </c>
      <c r="W95" s="299"/>
      <c r="X95" s="300">
        <v>44566</v>
      </c>
      <c r="Y95" s="300">
        <v>44591</v>
      </c>
      <c r="Z95" s="300">
        <v>44594</v>
      </c>
      <c r="AA95" s="300">
        <v>44925</v>
      </c>
      <c r="AB95" s="1220"/>
      <c r="AC95" s="1241"/>
      <c r="AD95" s="303">
        <f t="shared" si="39"/>
        <v>5870000</v>
      </c>
      <c r="AE95" s="301"/>
      <c r="AF95" s="303">
        <f t="shared" si="37"/>
        <v>5870000</v>
      </c>
      <c r="AG95" s="303">
        <f t="shared" si="38"/>
        <v>0</v>
      </c>
      <c r="AH95" s="303">
        <f t="shared" si="38"/>
        <v>0</v>
      </c>
      <c r="AI95" s="303">
        <f t="shared" si="38"/>
        <v>0</v>
      </c>
      <c r="AJ95" s="303">
        <f t="shared" si="38"/>
        <v>0</v>
      </c>
      <c r="AK95" s="1220"/>
      <c r="AL95" s="1244"/>
      <c r="AM95" s="303">
        <f t="shared" si="8"/>
        <v>1467500</v>
      </c>
      <c r="AN95" s="312"/>
      <c r="AO95" s="312">
        <v>1467500</v>
      </c>
      <c r="AP95" s="312">
        <v>0</v>
      </c>
      <c r="AQ95" s="312">
        <v>0</v>
      </c>
      <c r="AR95" s="312">
        <v>0</v>
      </c>
      <c r="AS95" s="312"/>
      <c r="AT95" s="1220"/>
      <c r="AU95" s="1247"/>
      <c r="AV95" s="303">
        <f t="shared" si="9"/>
        <v>1467500</v>
      </c>
      <c r="AW95" s="312"/>
      <c r="AX95" s="302">
        <v>1467500</v>
      </c>
      <c r="AY95" s="302">
        <v>0</v>
      </c>
      <c r="AZ95" s="302">
        <v>0</v>
      </c>
      <c r="BA95" s="302">
        <v>0</v>
      </c>
      <c r="BB95" s="312"/>
      <c r="BC95" s="1220"/>
      <c r="BD95" s="1250"/>
      <c r="BE95" s="303">
        <f t="shared" si="10"/>
        <v>1467500</v>
      </c>
      <c r="BF95" s="312"/>
      <c r="BG95" s="302">
        <v>1467500</v>
      </c>
      <c r="BH95" s="302">
        <v>0</v>
      </c>
      <c r="BI95" s="302">
        <v>0</v>
      </c>
      <c r="BJ95" s="302">
        <v>0</v>
      </c>
      <c r="BK95" s="312"/>
      <c r="BL95" s="1220"/>
      <c r="BM95" s="1253"/>
      <c r="BN95" s="303">
        <f t="shared" si="11"/>
        <v>1467500</v>
      </c>
      <c r="BO95" s="312"/>
      <c r="BP95" s="312">
        <v>1467500</v>
      </c>
      <c r="BQ95" s="312">
        <v>0</v>
      </c>
      <c r="BR95" s="312">
        <v>0</v>
      </c>
      <c r="BS95" s="312">
        <v>0</v>
      </c>
      <c r="BT95" s="312"/>
      <c r="BU95" s="313"/>
      <c r="BV95" s="314"/>
      <c r="BW95" s="314"/>
      <c r="BX95" s="314"/>
      <c r="BY95" s="314"/>
      <c r="BZ95" s="314"/>
      <c r="CA95" s="314"/>
      <c r="CB95" s="314"/>
      <c r="CC95" s="315"/>
    </row>
    <row r="96" spans="1:81" s="58" customFormat="1" ht="12.95" customHeight="1" thickTop="1" thickBot="1" x14ac:dyDescent="0.3">
      <c r="A96" s="37"/>
      <c r="B96" s="1334"/>
      <c r="C96" s="1340"/>
      <c r="D96" s="1283"/>
      <c r="E96" s="1286"/>
      <c r="F96" s="1286"/>
      <c r="G96" s="1286"/>
      <c r="H96" s="1286"/>
      <c r="I96" s="1389"/>
      <c r="J96" s="1220"/>
      <c r="K96" s="1217"/>
      <c r="L96" s="1223"/>
      <c r="M96" s="1226"/>
      <c r="N96" s="1229"/>
      <c r="O96" s="1232"/>
      <c r="P96" s="1235"/>
      <c r="Q96" s="1238"/>
      <c r="R96" s="1220"/>
      <c r="S96" s="364" t="s">
        <v>4535</v>
      </c>
      <c r="T96" s="371" t="s">
        <v>3834</v>
      </c>
      <c r="U96" s="241" t="s">
        <v>3839</v>
      </c>
      <c r="V96" s="241" t="s">
        <v>3842</v>
      </c>
      <c r="W96" s="299"/>
      <c r="X96" s="300">
        <v>44566</v>
      </c>
      <c r="Y96" s="300">
        <v>44591</v>
      </c>
      <c r="Z96" s="300">
        <v>44594</v>
      </c>
      <c r="AA96" s="300">
        <v>44925</v>
      </c>
      <c r="AB96" s="1220"/>
      <c r="AC96" s="1241"/>
      <c r="AD96" s="303">
        <f t="shared" si="39"/>
        <v>5930000</v>
      </c>
      <c r="AE96" s="301"/>
      <c r="AF96" s="303">
        <f t="shared" si="37"/>
        <v>5930000</v>
      </c>
      <c r="AG96" s="303">
        <f t="shared" si="38"/>
        <v>0</v>
      </c>
      <c r="AH96" s="303">
        <f t="shared" si="38"/>
        <v>0</v>
      </c>
      <c r="AI96" s="303">
        <f t="shared" si="38"/>
        <v>0</v>
      </c>
      <c r="AJ96" s="303">
        <f t="shared" si="38"/>
        <v>0</v>
      </c>
      <c r="AK96" s="1220"/>
      <c r="AL96" s="1244"/>
      <c r="AM96" s="303">
        <f t="shared" si="8"/>
        <v>1482500</v>
      </c>
      <c r="AN96" s="312"/>
      <c r="AO96" s="312">
        <v>1482500</v>
      </c>
      <c r="AP96" s="312">
        <v>0</v>
      </c>
      <c r="AQ96" s="312">
        <v>0</v>
      </c>
      <c r="AR96" s="312">
        <v>0</v>
      </c>
      <c r="AS96" s="312"/>
      <c r="AT96" s="1220"/>
      <c r="AU96" s="1247"/>
      <c r="AV96" s="303">
        <f t="shared" si="9"/>
        <v>1482500</v>
      </c>
      <c r="AW96" s="312"/>
      <c r="AX96" s="302">
        <v>1482500</v>
      </c>
      <c r="AY96" s="302">
        <v>0</v>
      </c>
      <c r="AZ96" s="302">
        <v>0</v>
      </c>
      <c r="BA96" s="302">
        <v>0</v>
      </c>
      <c r="BB96" s="312"/>
      <c r="BC96" s="1220"/>
      <c r="BD96" s="1250"/>
      <c r="BE96" s="303">
        <f t="shared" si="10"/>
        <v>1482500</v>
      </c>
      <c r="BF96" s="312"/>
      <c r="BG96" s="302">
        <v>1482500</v>
      </c>
      <c r="BH96" s="302">
        <v>0</v>
      </c>
      <c r="BI96" s="302">
        <v>0</v>
      </c>
      <c r="BJ96" s="302">
        <v>0</v>
      </c>
      <c r="BK96" s="312"/>
      <c r="BL96" s="1220"/>
      <c r="BM96" s="1253"/>
      <c r="BN96" s="303">
        <f t="shared" si="11"/>
        <v>1482500</v>
      </c>
      <c r="BO96" s="312"/>
      <c r="BP96" s="312">
        <v>1482500</v>
      </c>
      <c r="BQ96" s="312">
        <v>0</v>
      </c>
      <c r="BR96" s="312">
        <v>0</v>
      </c>
      <c r="BS96" s="312">
        <v>0</v>
      </c>
      <c r="BT96" s="312"/>
      <c r="BU96" s="313"/>
      <c r="BV96" s="314"/>
      <c r="BW96" s="314"/>
      <c r="BX96" s="314"/>
      <c r="BY96" s="314"/>
      <c r="BZ96" s="314"/>
      <c r="CA96" s="314"/>
      <c r="CB96" s="314"/>
      <c r="CC96" s="315"/>
    </row>
    <row r="97" spans="1:81" s="58" customFormat="1" ht="12.95" customHeight="1" thickTop="1" thickBot="1" x14ac:dyDescent="0.3">
      <c r="A97" s="37"/>
      <c r="B97" s="1334"/>
      <c r="C97" s="1340"/>
      <c r="D97" s="1283"/>
      <c r="E97" s="1286"/>
      <c r="F97" s="1286"/>
      <c r="G97" s="1286"/>
      <c r="H97" s="1286"/>
      <c r="I97" s="1389"/>
      <c r="J97" s="1220"/>
      <c r="K97" s="1217"/>
      <c r="L97" s="1223"/>
      <c r="M97" s="1226"/>
      <c r="N97" s="1229"/>
      <c r="O97" s="1232"/>
      <c r="P97" s="1235"/>
      <c r="Q97" s="1238"/>
      <c r="R97" s="1220"/>
      <c r="S97" s="364" t="s">
        <v>4536</v>
      </c>
      <c r="T97" s="371" t="s">
        <v>3834</v>
      </c>
      <c r="U97" s="241" t="s">
        <v>3839</v>
      </c>
      <c r="V97" s="241" t="s">
        <v>3842</v>
      </c>
      <c r="W97" s="299"/>
      <c r="X97" s="300">
        <v>44566</v>
      </c>
      <c r="Y97" s="300">
        <v>44591</v>
      </c>
      <c r="Z97" s="300">
        <v>44594</v>
      </c>
      <c r="AA97" s="300">
        <v>44925</v>
      </c>
      <c r="AB97" s="1220"/>
      <c r="AC97" s="1241"/>
      <c r="AD97" s="303">
        <f t="shared" si="39"/>
        <v>4876000</v>
      </c>
      <c r="AE97" s="301"/>
      <c r="AF97" s="303">
        <f t="shared" si="37"/>
        <v>4876000</v>
      </c>
      <c r="AG97" s="303">
        <f t="shared" si="38"/>
        <v>0</v>
      </c>
      <c r="AH97" s="303">
        <f t="shared" si="38"/>
        <v>0</v>
      </c>
      <c r="AI97" s="303">
        <f t="shared" si="38"/>
        <v>0</v>
      </c>
      <c r="AJ97" s="303">
        <f t="shared" si="38"/>
        <v>0</v>
      </c>
      <c r="AK97" s="1220"/>
      <c r="AL97" s="1244"/>
      <c r="AM97" s="303">
        <f t="shared" si="8"/>
        <v>1219000</v>
      </c>
      <c r="AN97" s="312"/>
      <c r="AO97" s="312">
        <v>1219000</v>
      </c>
      <c r="AP97" s="312">
        <v>0</v>
      </c>
      <c r="AQ97" s="312">
        <v>0</v>
      </c>
      <c r="AR97" s="312">
        <v>0</v>
      </c>
      <c r="AS97" s="312"/>
      <c r="AT97" s="1220"/>
      <c r="AU97" s="1247"/>
      <c r="AV97" s="303">
        <f t="shared" si="9"/>
        <v>1219000</v>
      </c>
      <c r="AW97" s="312"/>
      <c r="AX97" s="302">
        <v>1219000</v>
      </c>
      <c r="AY97" s="302">
        <v>0</v>
      </c>
      <c r="AZ97" s="302">
        <v>0</v>
      </c>
      <c r="BA97" s="302">
        <v>0</v>
      </c>
      <c r="BB97" s="312"/>
      <c r="BC97" s="1220"/>
      <c r="BD97" s="1250"/>
      <c r="BE97" s="303">
        <f t="shared" si="10"/>
        <v>1219000</v>
      </c>
      <c r="BF97" s="312"/>
      <c r="BG97" s="302">
        <v>1219000</v>
      </c>
      <c r="BH97" s="302">
        <v>0</v>
      </c>
      <c r="BI97" s="302">
        <v>0</v>
      </c>
      <c r="BJ97" s="302">
        <v>0</v>
      </c>
      <c r="BK97" s="312"/>
      <c r="BL97" s="1220"/>
      <c r="BM97" s="1253"/>
      <c r="BN97" s="303">
        <f t="shared" si="11"/>
        <v>1219000</v>
      </c>
      <c r="BO97" s="312"/>
      <c r="BP97" s="312">
        <v>1219000</v>
      </c>
      <c r="BQ97" s="312">
        <v>0</v>
      </c>
      <c r="BR97" s="312">
        <v>0</v>
      </c>
      <c r="BS97" s="312">
        <v>0</v>
      </c>
      <c r="BT97" s="312"/>
      <c r="BU97" s="313"/>
      <c r="BV97" s="314"/>
      <c r="BW97" s="314"/>
      <c r="BX97" s="314"/>
      <c r="BY97" s="314"/>
      <c r="BZ97" s="314"/>
      <c r="CA97" s="314"/>
      <c r="CB97" s="314"/>
      <c r="CC97" s="315"/>
    </row>
    <row r="98" spans="1:81" s="58" customFormat="1" ht="12.95" customHeight="1" thickTop="1" thickBot="1" x14ac:dyDescent="0.3">
      <c r="A98" s="37"/>
      <c r="B98" s="1334"/>
      <c r="C98" s="1340"/>
      <c r="D98" s="1283"/>
      <c r="E98" s="1286"/>
      <c r="F98" s="1286"/>
      <c r="G98" s="1286"/>
      <c r="H98" s="1286"/>
      <c r="I98" s="1389"/>
      <c r="J98" s="1220"/>
      <c r="K98" s="1217"/>
      <c r="L98" s="1223"/>
      <c r="M98" s="1226"/>
      <c r="N98" s="1229"/>
      <c r="O98" s="1232"/>
      <c r="P98" s="1235"/>
      <c r="Q98" s="1238"/>
      <c r="R98" s="1220"/>
      <c r="S98" s="364" t="s">
        <v>4537</v>
      </c>
      <c r="T98" s="371" t="s">
        <v>3834</v>
      </c>
      <c r="U98" s="241" t="s">
        <v>3839</v>
      </c>
      <c r="V98" s="241" t="s">
        <v>3842</v>
      </c>
      <c r="W98" s="299"/>
      <c r="X98" s="300">
        <v>44566</v>
      </c>
      <c r="Y98" s="300">
        <v>44591</v>
      </c>
      <c r="Z98" s="300">
        <v>44594</v>
      </c>
      <c r="AA98" s="300">
        <v>44925</v>
      </c>
      <c r="AB98" s="1220"/>
      <c r="AC98" s="1241"/>
      <c r="AD98" s="303">
        <f t="shared" si="39"/>
        <v>5970300</v>
      </c>
      <c r="AE98" s="301"/>
      <c r="AF98" s="303">
        <f t="shared" si="37"/>
        <v>5970300</v>
      </c>
      <c r="AG98" s="303">
        <f t="shared" si="38"/>
        <v>0</v>
      </c>
      <c r="AH98" s="303">
        <f t="shared" si="38"/>
        <v>0</v>
      </c>
      <c r="AI98" s="303">
        <f t="shared" si="38"/>
        <v>0</v>
      </c>
      <c r="AJ98" s="303">
        <f t="shared" si="38"/>
        <v>0</v>
      </c>
      <c r="AK98" s="1220"/>
      <c r="AL98" s="1244"/>
      <c r="AM98" s="303">
        <f t="shared" si="8"/>
        <v>1492575</v>
      </c>
      <c r="AN98" s="312"/>
      <c r="AO98" s="312">
        <v>1492575</v>
      </c>
      <c r="AP98" s="312">
        <v>0</v>
      </c>
      <c r="AQ98" s="312">
        <v>0</v>
      </c>
      <c r="AR98" s="312">
        <v>0</v>
      </c>
      <c r="AS98" s="312"/>
      <c r="AT98" s="1220"/>
      <c r="AU98" s="1247"/>
      <c r="AV98" s="303">
        <f t="shared" si="9"/>
        <v>1492575</v>
      </c>
      <c r="AW98" s="312"/>
      <c r="AX98" s="302">
        <v>1492575</v>
      </c>
      <c r="AY98" s="302">
        <v>0</v>
      </c>
      <c r="AZ98" s="302">
        <v>0</v>
      </c>
      <c r="BA98" s="302">
        <v>0</v>
      </c>
      <c r="BB98" s="312"/>
      <c r="BC98" s="1220"/>
      <c r="BD98" s="1250"/>
      <c r="BE98" s="303">
        <f t="shared" si="10"/>
        <v>1492575</v>
      </c>
      <c r="BF98" s="312"/>
      <c r="BG98" s="302">
        <v>1492575</v>
      </c>
      <c r="BH98" s="302">
        <v>0</v>
      </c>
      <c r="BI98" s="302">
        <v>0</v>
      </c>
      <c r="BJ98" s="302">
        <v>0</v>
      </c>
      <c r="BK98" s="312"/>
      <c r="BL98" s="1220"/>
      <c r="BM98" s="1253"/>
      <c r="BN98" s="303">
        <f t="shared" si="11"/>
        <v>1492575</v>
      </c>
      <c r="BO98" s="312"/>
      <c r="BP98" s="312">
        <v>1492575</v>
      </c>
      <c r="BQ98" s="312">
        <v>0</v>
      </c>
      <c r="BR98" s="312">
        <v>0</v>
      </c>
      <c r="BS98" s="312">
        <v>0</v>
      </c>
      <c r="BT98" s="312"/>
      <c r="BU98" s="313"/>
      <c r="BV98" s="314"/>
      <c r="BW98" s="314"/>
      <c r="BX98" s="314"/>
      <c r="BY98" s="314"/>
      <c r="BZ98" s="314"/>
      <c r="CA98" s="314"/>
      <c r="CB98" s="314"/>
      <c r="CC98" s="315"/>
    </row>
    <row r="99" spans="1:81" s="58" customFormat="1" ht="12.95" customHeight="1" thickTop="1" thickBot="1" x14ac:dyDescent="0.3">
      <c r="A99" s="37"/>
      <c r="B99" s="1334"/>
      <c r="C99" s="1340"/>
      <c r="D99" s="1283"/>
      <c r="E99" s="1286"/>
      <c r="F99" s="1286"/>
      <c r="G99" s="1286"/>
      <c r="H99" s="1286"/>
      <c r="I99" s="1389"/>
      <c r="J99" s="1220"/>
      <c r="K99" s="1217"/>
      <c r="L99" s="1223"/>
      <c r="M99" s="1226"/>
      <c r="N99" s="1229"/>
      <c r="O99" s="1232"/>
      <c r="P99" s="1235"/>
      <c r="Q99" s="1238"/>
      <c r="R99" s="1220"/>
      <c r="S99" s="364" t="s">
        <v>4538</v>
      </c>
      <c r="T99" s="371" t="s">
        <v>3834</v>
      </c>
      <c r="U99" s="241" t="s">
        <v>3839</v>
      </c>
      <c r="V99" s="241" t="s">
        <v>3842</v>
      </c>
      <c r="W99" s="299"/>
      <c r="X99" s="300">
        <v>44566</v>
      </c>
      <c r="Y99" s="300">
        <v>44591</v>
      </c>
      <c r="Z99" s="300">
        <v>44594</v>
      </c>
      <c r="AA99" s="300">
        <v>44925</v>
      </c>
      <c r="AB99" s="1220"/>
      <c r="AC99" s="1241"/>
      <c r="AD99" s="303">
        <f t="shared" si="39"/>
        <v>5860000</v>
      </c>
      <c r="AE99" s="301"/>
      <c r="AF99" s="303">
        <f t="shared" si="37"/>
        <v>5860000</v>
      </c>
      <c r="AG99" s="303">
        <f t="shared" si="38"/>
        <v>0</v>
      </c>
      <c r="AH99" s="303">
        <f t="shared" si="38"/>
        <v>0</v>
      </c>
      <c r="AI99" s="303">
        <f t="shared" si="38"/>
        <v>0</v>
      </c>
      <c r="AJ99" s="303">
        <f t="shared" si="38"/>
        <v>0</v>
      </c>
      <c r="AK99" s="1220"/>
      <c r="AL99" s="1244"/>
      <c r="AM99" s="303">
        <f t="shared" si="8"/>
        <v>1465000</v>
      </c>
      <c r="AN99" s="312"/>
      <c r="AO99" s="312">
        <v>1465000</v>
      </c>
      <c r="AP99" s="312">
        <v>0</v>
      </c>
      <c r="AQ99" s="312">
        <v>0</v>
      </c>
      <c r="AR99" s="312">
        <v>0</v>
      </c>
      <c r="AS99" s="312"/>
      <c r="AT99" s="1220"/>
      <c r="AU99" s="1247"/>
      <c r="AV99" s="303">
        <f t="shared" si="9"/>
        <v>1465000</v>
      </c>
      <c r="AW99" s="312"/>
      <c r="AX99" s="302">
        <v>1465000</v>
      </c>
      <c r="AY99" s="302">
        <v>0</v>
      </c>
      <c r="AZ99" s="302">
        <v>0</v>
      </c>
      <c r="BA99" s="302">
        <v>0</v>
      </c>
      <c r="BB99" s="312"/>
      <c r="BC99" s="1220"/>
      <c r="BD99" s="1250"/>
      <c r="BE99" s="303">
        <f t="shared" si="10"/>
        <v>1465000</v>
      </c>
      <c r="BF99" s="312"/>
      <c r="BG99" s="302">
        <v>1465000</v>
      </c>
      <c r="BH99" s="302">
        <v>0</v>
      </c>
      <c r="BI99" s="302">
        <v>0</v>
      </c>
      <c r="BJ99" s="302">
        <v>0</v>
      </c>
      <c r="BK99" s="312"/>
      <c r="BL99" s="1220"/>
      <c r="BM99" s="1253"/>
      <c r="BN99" s="303">
        <f t="shared" si="11"/>
        <v>1465000</v>
      </c>
      <c r="BO99" s="312"/>
      <c r="BP99" s="312">
        <v>1465000</v>
      </c>
      <c r="BQ99" s="312">
        <v>0</v>
      </c>
      <c r="BR99" s="312">
        <v>0</v>
      </c>
      <c r="BS99" s="312">
        <v>0</v>
      </c>
      <c r="BT99" s="312"/>
      <c r="BU99" s="313"/>
      <c r="BV99" s="314"/>
      <c r="BW99" s="314"/>
      <c r="BX99" s="314"/>
      <c r="BY99" s="314"/>
      <c r="BZ99" s="314"/>
      <c r="CA99" s="314"/>
      <c r="CB99" s="314"/>
      <c r="CC99" s="315"/>
    </row>
    <row r="100" spans="1:81" s="58" customFormat="1" ht="12.95" customHeight="1" thickTop="1" thickBot="1" x14ac:dyDescent="0.3">
      <c r="A100" s="37"/>
      <c r="B100" s="1334"/>
      <c r="C100" s="1340"/>
      <c r="D100" s="1283"/>
      <c r="E100" s="1286"/>
      <c r="F100" s="1286"/>
      <c r="G100" s="1286"/>
      <c r="H100" s="1286"/>
      <c r="I100" s="1389"/>
      <c r="J100" s="1220"/>
      <c r="K100" s="1217"/>
      <c r="L100" s="1223"/>
      <c r="M100" s="1226"/>
      <c r="N100" s="1229"/>
      <c r="O100" s="1232"/>
      <c r="P100" s="1235"/>
      <c r="Q100" s="1238"/>
      <c r="R100" s="1220"/>
      <c r="S100" s="364" t="s">
        <v>4539</v>
      </c>
      <c r="T100" s="371" t="s">
        <v>3834</v>
      </c>
      <c r="U100" s="241" t="s">
        <v>3839</v>
      </c>
      <c r="V100" s="241" t="s">
        <v>3842</v>
      </c>
      <c r="W100" s="299"/>
      <c r="X100" s="300">
        <v>44566</v>
      </c>
      <c r="Y100" s="300">
        <v>44591</v>
      </c>
      <c r="Z100" s="300">
        <v>44594</v>
      </c>
      <c r="AA100" s="300">
        <v>44925</v>
      </c>
      <c r="AB100" s="1220"/>
      <c r="AC100" s="1241"/>
      <c r="AD100" s="303">
        <f t="shared" si="39"/>
        <v>8954000</v>
      </c>
      <c r="AE100" s="301"/>
      <c r="AF100" s="303">
        <f t="shared" ref="AF100:AF102" si="40">+AO100+AX100+BG100+BP100</f>
        <v>8954000</v>
      </c>
      <c r="AG100" s="303">
        <f t="shared" si="38"/>
        <v>0</v>
      </c>
      <c r="AH100" s="303">
        <f t="shared" si="38"/>
        <v>0</v>
      </c>
      <c r="AI100" s="303">
        <f t="shared" si="38"/>
        <v>0</v>
      </c>
      <c r="AJ100" s="303">
        <f t="shared" si="38"/>
        <v>0</v>
      </c>
      <c r="AK100" s="1220"/>
      <c r="AL100" s="1244"/>
      <c r="AM100" s="303">
        <f t="shared" si="8"/>
        <v>2238500</v>
      </c>
      <c r="AN100" s="312"/>
      <c r="AO100" s="312">
        <v>2238500</v>
      </c>
      <c r="AP100" s="312">
        <v>0</v>
      </c>
      <c r="AQ100" s="312">
        <v>0</v>
      </c>
      <c r="AR100" s="312">
        <v>0</v>
      </c>
      <c r="AS100" s="312"/>
      <c r="AT100" s="1220"/>
      <c r="AU100" s="1247"/>
      <c r="AV100" s="303">
        <f t="shared" si="9"/>
        <v>2238500</v>
      </c>
      <c r="AW100" s="312"/>
      <c r="AX100" s="302">
        <v>2238500</v>
      </c>
      <c r="AY100" s="302">
        <v>0</v>
      </c>
      <c r="AZ100" s="302">
        <v>0</v>
      </c>
      <c r="BA100" s="302">
        <v>0</v>
      </c>
      <c r="BB100" s="312"/>
      <c r="BC100" s="1220"/>
      <c r="BD100" s="1250"/>
      <c r="BE100" s="303">
        <f t="shared" si="10"/>
        <v>2238500</v>
      </c>
      <c r="BF100" s="312"/>
      <c r="BG100" s="302">
        <v>2238500</v>
      </c>
      <c r="BH100" s="302">
        <v>0</v>
      </c>
      <c r="BI100" s="302">
        <v>0</v>
      </c>
      <c r="BJ100" s="302">
        <v>0</v>
      </c>
      <c r="BK100" s="312"/>
      <c r="BL100" s="1220"/>
      <c r="BM100" s="1253"/>
      <c r="BN100" s="303">
        <f t="shared" si="11"/>
        <v>2238500</v>
      </c>
      <c r="BO100" s="312"/>
      <c r="BP100" s="312">
        <v>2238500</v>
      </c>
      <c r="BQ100" s="312">
        <v>0</v>
      </c>
      <c r="BR100" s="312">
        <v>0</v>
      </c>
      <c r="BS100" s="312">
        <v>0</v>
      </c>
      <c r="BT100" s="312"/>
      <c r="BU100" s="313"/>
      <c r="BV100" s="314"/>
      <c r="BW100" s="314"/>
      <c r="BX100" s="314"/>
      <c r="BY100" s="314"/>
      <c r="BZ100" s="314"/>
      <c r="CA100" s="314"/>
      <c r="CB100" s="314"/>
      <c r="CC100" s="315"/>
    </row>
    <row r="101" spans="1:81" s="58" customFormat="1" ht="12.95" customHeight="1" thickTop="1" thickBot="1" x14ac:dyDescent="0.3">
      <c r="A101" s="37"/>
      <c r="B101" s="1334"/>
      <c r="C101" s="1340"/>
      <c r="D101" s="1283"/>
      <c r="E101" s="1286"/>
      <c r="F101" s="1286"/>
      <c r="G101" s="1286"/>
      <c r="H101" s="1286"/>
      <c r="I101" s="1389"/>
      <c r="J101" s="1220"/>
      <c r="K101" s="1217"/>
      <c r="L101" s="1223"/>
      <c r="M101" s="1226"/>
      <c r="N101" s="1229"/>
      <c r="O101" s="1232"/>
      <c r="P101" s="1235"/>
      <c r="Q101" s="1238"/>
      <c r="R101" s="1220"/>
      <c r="S101" s="364" t="s">
        <v>4540</v>
      </c>
      <c r="T101" s="371" t="s">
        <v>3834</v>
      </c>
      <c r="U101" s="241" t="s">
        <v>3839</v>
      </c>
      <c r="V101" s="241" t="s">
        <v>3842</v>
      </c>
      <c r="W101" s="299"/>
      <c r="X101" s="300">
        <v>44566</v>
      </c>
      <c r="Y101" s="300">
        <v>44591</v>
      </c>
      <c r="Z101" s="300">
        <v>44594</v>
      </c>
      <c r="AA101" s="300">
        <v>44925</v>
      </c>
      <c r="AB101" s="1220"/>
      <c r="AC101" s="1241"/>
      <c r="AD101" s="303">
        <f t="shared" si="39"/>
        <v>5950000</v>
      </c>
      <c r="AE101" s="301"/>
      <c r="AF101" s="303">
        <f t="shared" si="40"/>
        <v>5950000</v>
      </c>
      <c r="AG101" s="303">
        <f t="shared" si="38"/>
        <v>0</v>
      </c>
      <c r="AH101" s="303">
        <f t="shared" si="38"/>
        <v>0</v>
      </c>
      <c r="AI101" s="303">
        <f t="shared" si="38"/>
        <v>0</v>
      </c>
      <c r="AJ101" s="303">
        <f t="shared" si="38"/>
        <v>0</v>
      </c>
      <c r="AK101" s="1220"/>
      <c r="AL101" s="1244"/>
      <c r="AM101" s="303">
        <f t="shared" si="8"/>
        <v>1487500</v>
      </c>
      <c r="AN101" s="312"/>
      <c r="AO101" s="312">
        <v>1487500</v>
      </c>
      <c r="AP101" s="312">
        <v>0</v>
      </c>
      <c r="AQ101" s="312">
        <v>0</v>
      </c>
      <c r="AR101" s="312">
        <v>0</v>
      </c>
      <c r="AS101" s="312"/>
      <c r="AT101" s="1220"/>
      <c r="AU101" s="1247"/>
      <c r="AV101" s="303">
        <f t="shared" si="9"/>
        <v>1487500</v>
      </c>
      <c r="AW101" s="312"/>
      <c r="AX101" s="302">
        <v>1487500</v>
      </c>
      <c r="AY101" s="302">
        <v>0</v>
      </c>
      <c r="AZ101" s="302">
        <v>0</v>
      </c>
      <c r="BA101" s="302">
        <v>0</v>
      </c>
      <c r="BB101" s="312"/>
      <c r="BC101" s="1220"/>
      <c r="BD101" s="1250"/>
      <c r="BE101" s="303">
        <f t="shared" si="10"/>
        <v>1487500</v>
      </c>
      <c r="BF101" s="312"/>
      <c r="BG101" s="302">
        <v>1487500</v>
      </c>
      <c r="BH101" s="302">
        <v>0</v>
      </c>
      <c r="BI101" s="302">
        <v>0</v>
      </c>
      <c r="BJ101" s="302">
        <v>0</v>
      </c>
      <c r="BK101" s="312"/>
      <c r="BL101" s="1220"/>
      <c r="BM101" s="1253"/>
      <c r="BN101" s="303">
        <f t="shared" si="11"/>
        <v>1487500</v>
      </c>
      <c r="BO101" s="312"/>
      <c r="BP101" s="312">
        <v>1487500</v>
      </c>
      <c r="BQ101" s="312">
        <v>0</v>
      </c>
      <c r="BR101" s="312">
        <v>0</v>
      </c>
      <c r="BS101" s="312">
        <v>0</v>
      </c>
      <c r="BT101" s="312"/>
      <c r="BU101" s="313"/>
      <c r="BV101" s="314"/>
      <c r="BW101" s="314"/>
      <c r="BX101" s="314"/>
      <c r="BY101" s="314"/>
      <c r="BZ101" s="314"/>
      <c r="CA101" s="314"/>
      <c r="CB101" s="314"/>
      <c r="CC101" s="315"/>
    </row>
    <row r="102" spans="1:81" s="58" customFormat="1" ht="12.95" customHeight="1" thickTop="1" thickBot="1" x14ac:dyDescent="0.3">
      <c r="A102" s="37"/>
      <c r="B102" s="1334"/>
      <c r="C102" s="1340"/>
      <c r="D102" s="1283"/>
      <c r="E102" s="1286"/>
      <c r="F102" s="1286"/>
      <c r="G102" s="1286"/>
      <c r="H102" s="1286"/>
      <c r="I102" s="1389"/>
      <c r="J102" s="1221"/>
      <c r="K102" s="1218"/>
      <c r="L102" s="1224"/>
      <c r="M102" s="1227"/>
      <c r="N102" s="1229"/>
      <c r="O102" s="1232"/>
      <c r="P102" s="1235"/>
      <c r="Q102" s="1238"/>
      <c r="R102" s="1221"/>
      <c r="S102" s="364" t="s">
        <v>4541</v>
      </c>
      <c r="T102" s="371" t="s">
        <v>3834</v>
      </c>
      <c r="U102" s="241" t="s">
        <v>3839</v>
      </c>
      <c r="V102" s="241" t="s">
        <v>3842</v>
      </c>
      <c r="W102" s="299"/>
      <c r="X102" s="300">
        <v>44566</v>
      </c>
      <c r="Y102" s="300">
        <v>44591</v>
      </c>
      <c r="Z102" s="300">
        <v>44594</v>
      </c>
      <c r="AA102" s="300">
        <v>44925</v>
      </c>
      <c r="AB102" s="1221"/>
      <c r="AC102" s="1241"/>
      <c r="AD102" s="303">
        <f t="shared" si="39"/>
        <v>5251252</v>
      </c>
      <c r="AE102" s="301"/>
      <c r="AF102" s="303">
        <f t="shared" si="40"/>
        <v>5251252</v>
      </c>
      <c r="AG102" s="303">
        <f t="shared" si="38"/>
        <v>0</v>
      </c>
      <c r="AH102" s="303">
        <f t="shared" si="38"/>
        <v>0</v>
      </c>
      <c r="AI102" s="303">
        <f t="shared" si="38"/>
        <v>0</v>
      </c>
      <c r="AJ102" s="303">
        <f t="shared" si="38"/>
        <v>0</v>
      </c>
      <c r="AK102" s="1220"/>
      <c r="AL102" s="1244"/>
      <c r="AM102" s="303">
        <f t="shared" si="8"/>
        <v>1312813</v>
      </c>
      <c r="AN102" s="312"/>
      <c r="AO102" s="312">
        <v>1312813</v>
      </c>
      <c r="AP102" s="312">
        <v>0</v>
      </c>
      <c r="AQ102" s="312">
        <v>0</v>
      </c>
      <c r="AR102" s="312">
        <v>0</v>
      </c>
      <c r="AS102" s="312"/>
      <c r="AT102" s="1220"/>
      <c r="AU102" s="1247"/>
      <c r="AV102" s="303">
        <f t="shared" si="9"/>
        <v>1312813</v>
      </c>
      <c r="AW102" s="312"/>
      <c r="AX102" s="302">
        <v>1312813</v>
      </c>
      <c r="AY102" s="302">
        <v>0</v>
      </c>
      <c r="AZ102" s="302">
        <v>0</v>
      </c>
      <c r="BA102" s="302">
        <v>0</v>
      </c>
      <c r="BB102" s="312"/>
      <c r="BC102" s="1220"/>
      <c r="BD102" s="1250"/>
      <c r="BE102" s="303">
        <f t="shared" si="10"/>
        <v>1312813</v>
      </c>
      <c r="BF102" s="312"/>
      <c r="BG102" s="302">
        <v>1312813</v>
      </c>
      <c r="BH102" s="302">
        <v>0</v>
      </c>
      <c r="BI102" s="302">
        <v>0</v>
      </c>
      <c r="BJ102" s="302">
        <v>0</v>
      </c>
      <c r="BK102" s="312"/>
      <c r="BL102" s="1220"/>
      <c r="BM102" s="1253"/>
      <c r="BN102" s="303">
        <f t="shared" si="11"/>
        <v>1312813</v>
      </c>
      <c r="BO102" s="312"/>
      <c r="BP102" s="312">
        <v>1312813</v>
      </c>
      <c r="BQ102" s="312">
        <v>0</v>
      </c>
      <c r="BR102" s="312">
        <v>0</v>
      </c>
      <c r="BS102" s="312">
        <v>0</v>
      </c>
      <c r="BT102" s="312"/>
      <c r="BU102" s="313"/>
      <c r="BV102" s="314"/>
      <c r="BW102" s="314"/>
      <c r="BX102" s="314"/>
      <c r="BY102" s="314"/>
      <c r="BZ102" s="314"/>
      <c r="CA102" s="314"/>
      <c r="CB102" s="314"/>
      <c r="CC102" s="315"/>
    </row>
    <row r="103" spans="1:81" s="58" customFormat="1" ht="12.95" customHeight="1" thickTop="1" x14ac:dyDescent="0.25">
      <c r="A103" s="37"/>
      <c r="B103" s="1401" t="s">
        <v>156</v>
      </c>
      <c r="C103" s="1314" t="s">
        <v>159</v>
      </c>
      <c r="D103" s="1282">
        <v>1905</v>
      </c>
      <c r="E103" s="1285" t="s">
        <v>4433</v>
      </c>
      <c r="F103" s="1285">
        <v>1905035</v>
      </c>
      <c r="G103" s="1285" t="s">
        <v>4498</v>
      </c>
      <c r="H103" s="1285" t="s">
        <v>4499</v>
      </c>
      <c r="I103" s="1388">
        <v>2021004540244</v>
      </c>
      <c r="J103" s="1219">
        <v>91</v>
      </c>
      <c r="K103" s="1216" t="str">
        <f>+[3]Metas!K103</f>
        <v>Municipios adoptan y adaptan la política departamental de salud mental, con énfasis en la atención a los efectos colaterales del COVID-19 incluidos los municipios PDET</v>
      </c>
      <c r="L103" s="1222">
        <v>40</v>
      </c>
      <c r="M103" s="1225">
        <f>SUM(N103:Q103)/4</f>
        <v>40</v>
      </c>
      <c r="N103" s="1228">
        <v>40</v>
      </c>
      <c r="O103" s="1231">
        <v>40</v>
      </c>
      <c r="P103" s="1234">
        <v>40</v>
      </c>
      <c r="Q103" s="1237">
        <v>40</v>
      </c>
      <c r="R103" s="1219">
        <f t="shared" ref="R103" si="41">+$J103</f>
        <v>91</v>
      </c>
      <c r="S103" s="361" t="s">
        <v>4542</v>
      </c>
      <c r="T103" s="362" t="s">
        <v>3834</v>
      </c>
      <c r="U103" s="240" t="s">
        <v>3839</v>
      </c>
      <c r="V103" s="240" t="s">
        <v>3842</v>
      </c>
      <c r="W103" s="233"/>
      <c r="X103" s="307">
        <v>44566</v>
      </c>
      <c r="Y103" s="307">
        <v>44591</v>
      </c>
      <c r="Z103" s="307">
        <v>44594</v>
      </c>
      <c r="AA103" s="307">
        <v>44925</v>
      </c>
      <c r="AB103" s="1219">
        <f t="shared" ref="AB103" si="42">+$J103</f>
        <v>91</v>
      </c>
      <c r="AC103" s="1240">
        <f t="shared" ref="AC103" si="43">+L103</f>
        <v>40</v>
      </c>
      <c r="AD103" s="308">
        <f t="shared" si="39"/>
        <v>2000000</v>
      </c>
      <c r="AE103" s="308">
        <f t="shared" si="39"/>
        <v>0</v>
      </c>
      <c r="AF103" s="308">
        <f t="shared" si="39"/>
        <v>2000000</v>
      </c>
      <c r="AG103" s="308">
        <f t="shared" si="38"/>
        <v>0</v>
      </c>
      <c r="AH103" s="308">
        <f t="shared" si="38"/>
        <v>0</v>
      </c>
      <c r="AI103" s="308">
        <f t="shared" si="38"/>
        <v>0</v>
      </c>
      <c r="AJ103" s="308">
        <f t="shared" si="38"/>
        <v>0</v>
      </c>
      <c r="AK103" s="1219">
        <f t="shared" ref="AK103" si="44">+$J103</f>
        <v>91</v>
      </c>
      <c r="AL103" s="1243">
        <f>+N103</f>
        <v>40</v>
      </c>
      <c r="AM103" s="308">
        <f t="shared" si="8"/>
        <v>500000</v>
      </c>
      <c r="AN103" s="48"/>
      <c r="AO103" s="48">
        <v>500000</v>
      </c>
      <c r="AP103" s="48">
        <v>0</v>
      </c>
      <c r="AQ103" s="48">
        <v>0</v>
      </c>
      <c r="AR103" s="48">
        <v>0</v>
      </c>
      <c r="AS103" s="48"/>
      <c r="AT103" s="1219">
        <f t="shared" ref="AT103" si="45">+$J103</f>
        <v>91</v>
      </c>
      <c r="AU103" s="1246">
        <f>+O103</f>
        <v>40</v>
      </c>
      <c r="AV103" s="308">
        <f t="shared" si="9"/>
        <v>500000</v>
      </c>
      <c r="AW103" s="48"/>
      <c r="AX103" s="38">
        <v>500000</v>
      </c>
      <c r="AY103" s="38">
        <v>0</v>
      </c>
      <c r="AZ103" s="38">
        <v>0</v>
      </c>
      <c r="BA103" s="38">
        <v>0</v>
      </c>
      <c r="BB103" s="48"/>
      <c r="BC103" s="1219">
        <f t="shared" ref="BC103" si="46">+$J103</f>
        <v>91</v>
      </c>
      <c r="BD103" s="1249">
        <f>+P103</f>
        <v>40</v>
      </c>
      <c r="BE103" s="308">
        <f t="shared" si="10"/>
        <v>500000</v>
      </c>
      <c r="BF103" s="48"/>
      <c r="BG103" s="38">
        <v>500000</v>
      </c>
      <c r="BH103" s="38">
        <v>0</v>
      </c>
      <c r="BI103" s="38">
        <v>0</v>
      </c>
      <c r="BJ103" s="38">
        <v>0</v>
      </c>
      <c r="BK103" s="48"/>
      <c r="BL103" s="1219">
        <f t="shared" ref="BL103" si="47">+$J103</f>
        <v>91</v>
      </c>
      <c r="BM103" s="1252">
        <f>+Q103</f>
        <v>40</v>
      </c>
      <c r="BN103" s="308">
        <f t="shared" si="11"/>
        <v>500000</v>
      </c>
      <c r="BO103" s="48"/>
      <c r="BP103" s="48">
        <v>500000</v>
      </c>
      <c r="BQ103" s="48">
        <v>0</v>
      </c>
      <c r="BR103" s="48">
        <v>0</v>
      </c>
      <c r="BS103" s="48">
        <v>0</v>
      </c>
      <c r="BT103" s="48"/>
      <c r="BU103" s="1204"/>
      <c r="BV103" s="1205"/>
      <c r="BW103" s="1205"/>
      <c r="BX103" s="1205"/>
      <c r="BY103" s="1205"/>
      <c r="BZ103" s="1205"/>
      <c r="CA103" s="1205"/>
      <c r="CB103" s="1205"/>
      <c r="CC103" s="1206"/>
    </row>
    <row r="104" spans="1:81" s="58" customFormat="1" ht="12.95" customHeight="1" x14ac:dyDescent="0.25">
      <c r="A104" s="37"/>
      <c r="B104" s="1402"/>
      <c r="C104" s="1315"/>
      <c r="D104" s="1283"/>
      <c r="E104" s="1286"/>
      <c r="F104" s="1286"/>
      <c r="G104" s="1286"/>
      <c r="H104" s="1286"/>
      <c r="I104" s="1389"/>
      <c r="J104" s="1220"/>
      <c r="K104" s="1217"/>
      <c r="L104" s="1223"/>
      <c r="M104" s="1226"/>
      <c r="N104" s="1229"/>
      <c r="O104" s="1232"/>
      <c r="P104" s="1235"/>
      <c r="Q104" s="1238"/>
      <c r="R104" s="1220"/>
      <c r="S104" s="364" t="s">
        <v>4543</v>
      </c>
      <c r="T104" s="371" t="s">
        <v>3834</v>
      </c>
      <c r="U104" s="241" t="s">
        <v>3839</v>
      </c>
      <c r="V104" s="241" t="s">
        <v>3842</v>
      </c>
      <c r="W104" s="299"/>
      <c r="X104" s="300">
        <v>44566</v>
      </c>
      <c r="Y104" s="300">
        <v>44591</v>
      </c>
      <c r="Z104" s="300">
        <v>44594</v>
      </c>
      <c r="AA104" s="300">
        <v>44925</v>
      </c>
      <c r="AB104" s="1220"/>
      <c r="AC104" s="1241"/>
      <c r="AD104" s="303">
        <f t="shared" si="39"/>
        <v>2000000</v>
      </c>
      <c r="AE104" s="301"/>
      <c r="AF104" s="303">
        <f t="shared" si="39"/>
        <v>2000000</v>
      </c>
      <c r="AG104" s="303">
        <f t="shared" si="38"/>
        <v>0</v>
      </c>
      <c r="AH104" s="303">
        <f t="shared" si="38"/>
        <v>0</v>
      </c>
      <c r="AI104" s="303">
        <f t="shared" si="38"/>
        <v>0</v>
      </c>
      <c r="AJ104" s="303">
        <f t="shared" si="38"/>
        <v>0</v>
      </c>
      <c r="AK104" s="1220"/>
      <c r="AL104" s="1244"/>
      <c r="AM104" s="303">
        <f t="shared" ref="AM104:AM139" si="48">SUM(AN104:AS104)</f>
        <v>500000</v>
      </c>
      <c r="AN104" s="312"/>
      <c r="AO104" s="312">
        <v>500000</v>
      </c>
      <c r="AP104" s="312">
        <v>0</v>
      </c>
      <c r="AQ104" s="312">
        <v>0</v>
      </c>
      <c r="AR104" s="312">
        <v>0</v>
      </c>
      <c r="AS104" s="312"/>
      <c r="AT104" s="1220"/>
      <c r="AU104" s="1247"/>
      <c r="AV104" s="303">
        <f t="shared" ref="AV104:AV139" si="49">SUM(AW104:BB104)</f>
        <v>500000</v>
      </c>
      <c r="AW104" s="312"/>
      <c r="AX104" s="302">
        <v>500000</v>
      </c>
      <c r="AY104" s="302">
        <v>0</v>
      </c>
      <c r="AZ104" s="302">
        <v>0</v>
      </c>
      <c r="BA104" s="302">
        <v>0</v>
      </c>
      <c r="BB104" s="312"/>
      <c r="BC104" s="1220"/>
      <c r="BD104" s="1250"/>
      <c r="BE104" s="303">
        <f t="shared" ref="BE104:BE167" si="50">SUM(BF104:BK104)</f>
        <v>500000</v>
      </c>
      <c r="BF104" s="312"/>
      <c r="BG104" s="302">
        <v>500000</v>
      </c>
      <c r="BH104" s="302">
        <v>0</v>
      </c>
      <c r="BI104" s="302">
        <v>0</v>
      </c>
      <c r="BJ104" s="302">
        <v>0</v>
      </c>
      <c r="BK104" s="312"/>
      <c r="BL104" s="1220"/>
      <c r="BM104" s="1253"/>
      <c r="BN104" s="303">
        <f t="shared" ref="BN104:BN167" si="51">SUM(BO104:BT104)</f>
        <v>500000</v>
      </c>
      <c r="BO104" s="312"/>
      <c r="BP104" s="312">
        <v>500000</v>
      </c>
      <c r="BQ104" s="312">
        <v>0</v>
      </c>
      <c r="BR104" s="312">
        <v>0</v>
      </c>
      <c r="BS104" s="312">
        <v>0</v>
      </c>
      <c r="BT104" s="312"/>
      <c r="BU104" s="313"/>
      <c r="BV104" s="314"/>
      <c r="BW104" s="314"/>
      <c r="BX104" s="314"/>
      <c r="BY104" s="314"/>
      <c r="BZ104" s="314"/>
      <c r="CA104" s="314"/>
      <c r="CB104" s="314"/>
      <c r="CC104" s="315"/>
    </row>
    <row r="105" spans="1:81" s="58" customFormat="1" ht="12.95" customHeight="1" x14ac:dyDescent="0.25">
      <c r="A105" s="37"/>
      <c r="B105" s="1402"/>
      <c r="C105" s="1315"/>
      <c r="D105" s="1283"/>
      <c r="E105" s="1286"/>
      <c r="F105" s="1286"/>
      <c r="G105" s="1286"/>
      <c r="H105" s="1286"/>
      <c r="I105" s="1389"/>
      <c r="J105" s="1220"/>
      <c r="K105" s="1217"/>
      <c r="L105" s="1223"/>
      <c r="M105" s="1226"/>
      <c r="N105" s="1229"/>
      <c r="O105" s="1232"/>
      <c r="P105" s="1235"/>
      <c r="Q105" s="1238"/>
      <c r="R105" s="1220"/>
      <c r="S105" s="364" t="s">
        <v>4544</v>
      </c>
      <c r="T105" s="371" t="s">
        <v>3834</v>
      </c>
      <c r="U105" s="241" t="s">
        <v>3839</v>
      </c>
      <c r="V105" s="241" t="s">
        <v>3842</v>
      </c>
      <c r="W105" s="299"/>
      <c r="X105" s="300">
        <v>44566</v>
      </c>
      <c r="Y105" s="300">
        <v>44591</v>
      </c>
      <c r="Z105" s="300">
        <v>44594</v>
      </c>
      <c r="AA105" s="300">
        <v>44925</v>
      </c>
      <c r="AB105" s="1220"/>
      <c r="AC105" s="1241"/>
      <c r="AD105" s="303">
        <f t="shared" si="39"/>
        <v>1000000</v>
      </c>
      <c r="AE105" s="301"/>
      <c r="AF105" s="303">
        <f t="shared" si="39"/>
        <v>1000000</v>
      </c>
      <c r="AG105" s="303">
        <f t="shared" si="38"/>
        <v>0</v>
      </c>
      <c r="AH105" s="303">
        <f t="shared" si="38"/>
        <v>0</v>
      </c>
      <c r="AI105" s="303">
        <f t="shared" si="38"/>
        <v>0</v>
      </c>
      <c r="AJ105" s="303">
        <f t="shared" si="38"/>
        <v>0</v>
      </c>
      <c r="AK105" s="1220"/>
      <c r="AL105" s="1244"/>
      <c r="AM105" s="303">
        <f t="shared" si="48"/>
        <v>250000</v>
      </c>
      <c r="AN105" s="312"/>
      <c r="AO105" s="312">
        <v>250000</v>
      </c>
      <c r="AP105" s="312">
        <v>0</v>
      </c>
      <c r="AQ105" s="312">
        <v>0</v>
      </c>
      <c r="AR105" s="312">
        <v>0</v>
      </c>
      <c r="AS105" s="312"/>
      <c r="AT105" s="1220"/>
      <c r="AU105" s="1247"/>
      <c r="AV105" s="303">
        <f t="shared" si="49"/>
        <v>250000</v>
      </c>
      <c r="AW105" s="312"/>
      <c r="AX105" s="302">
        <v>250000</v>
      </c>
      <c r="AY105" s="302">
        <v>0</v>
      </c>
      <c r="AZ105" s="302">
        <v>0</v>
      </c>
      <c r="BA105" s="302">
        <v>0</v>
      </c>
      <c r="BB105" s="312"/>
      <c r="BC105" s="1220"/>
      <c r="BD105" s="1250"/>
      <c r="BE105" s="303">
        <f t="shared" si="50"/>
        <v>250000</v>
      </c>
      <c r="BF105" s="312"/>
      <c r="BG105" s="302">
        <v>250000</v>
      </c>
      <c r="BH105" s="302">
        <v>0</v>
      </c>
      <c r="BI105" s="302">
        <v>0</v>
      </c>
      <c r="BJ105" s="302">
        <v>0</v>
      </c>
      <c r="BK105" s="312"/>
      <c r="BL105" s="1220"/>
      <c r="BM105" s="1253"/>
      <c r="BN105" s="303">
        <f t="shared" si="51"/>
        <v>250000</v>
      </c>
      <c r="BO105" s="312"/>
      <c r="BP105" s="312">
        <v>250000</v>
      </c>
      <c r="BQ105" s="312">
        <v>0</v>
      </c>
      <c r="BR105" s="312">
        <v>0</v>
      </c>
      <c r="BS105" s="312">
        <v>0</v>
      </c>
      <c r="BT105" s="312"/>
      <c r="BU105" s="313"/>
      <c r="BV105" s="314"/>
      <c r="BW105" s="314"/>
      <c r="BX105" s="314"/>
      <c r="BY105" s="314"/>
      <c r="BZ105" s="314"/>
      <c r="CA105" s="314"/>
      <c r="CB105" s="314"/>
      <c r="CC105" s="315"/>
    </row>
    <row r="106" spans="1:81" s="58" customFormat="1" ht="12.95" customHeight="1" x14ac:dyDescent="0.25">
      <c r="A106" s="37"/>
      <c r="B106" s="1402"/>
      <c r="C106" s="1315"/>
      <c r="D106" s="1283"/>
      <c r="E106" s="1286"/>
      <c r="F106" s="1286"/>
      <c r="G106" s="1286"/>
      <c r="H106" s="1286"/>
      <c r="I106" s="1389"/>
      <c r="J106" s="1220"/>
      <c r="K106" s="1217"/>
      <c r="L106" s="1223"/>
      <c r="M106" s="1226"/>
      <c r="N106" s="1229"/>
      <c r="O106" s="1232"/>
      <c r="P106" s="1235"/>
      <c r="Q106" s="1238"/>
      <c r="R106" s="1220"/>
      <c r="S106" s="364" t="s">
        <v>4545</v>
      </c>
      <c r="T106" s="371" t="s">
        <v>3834</v>
      </c>
      <c r="U106" s="241" t="s">
        <v>3839</v>
      </c>
      <c r="V106" s="241" t="s">
        <v>3842</v>
      </c>
      <c r="W106" s="299"/>
      <c r="X106" s="300">
        <v>44566</v>
      </c>
      <c r="Y106" s="300">
        <v>44591</v>
      </c>
      <c r="Z106" s="300">
        <v>44594</v>
      </c>
      <c r="AA106" s="300">
        <v>44925</v>
      </c>
      <c r="AB106" s="1220"/>
      <c r="AC106" s="1241"/>
      <c r="AD106" s="303">
        <f t="shared" si="39"/>
        <v>1000000</v>
      </c>
      <c r="AE106" s="301"/>
      <c r="AF106" s="303">
        <f t="shared" si="39"/>
        <v>1000000</v>
      </c>
      <c r="AG106" s="303">
        <f t="shared" si="38"/>
        <v>0</v>
      </c>
      <c r="AH106" s="303">
        <f t="shared" si="38"/>
        <v>0</v>
      </c>
      <c r="AI106" s="303">
        <f t="shared" si="38"/>
        <v>0</v>
      </c>
      <c r="AJ106" s="303">
        <f t="shared" si="38"/>
        <v>0</v>
      </c>
      <c r="AK106" s="1220"/>
      <c r="AL106" s="1244"/>
      <c r="AM106" s="303">
        <f t="shared" si="48"/>
        <v>250000</v>
      </c>
      <c r="AN106" s="312"/>
      <c r="AO106" s="312">
        <v>250000</v>
      </c>
      <c r="AP106" s="312">
        <v>0</v>
      </c>
      <c r="AQ106" s="312">
        <v>0</v>
      </c>
      <c r="AR106" s="312">
        <v>0</v>
      </c>
      <c r="AS106" s="312"/>
      <c r="AT106" s="1220"/>
      <c r="AU106" s="1247"/>
      <c r="AV106" s="303">
        <f t="shared" si="49"/>
        <v>250000</v>
      </c>
      <c r="AW106" s="312"/>
      <c r="AX106" s="302">
        <v>250000</v>
      </c>
      <c r="AY106" s="302">
        <v>0</v>
      </c>
      <c r="AZ106" s="302">
        <v>0</v>
      </c>
      <c r="BA106" s="302">
        <v>0</v>
      </c>
      <c r="BB106" s="312"/>
      <c r="BC106" s="1220"/>
      <c r="BD106" s="1250"/>
      <c r="BE106" s="303">
        <f t="shared" si="50"/>
        <v>250000</v>
      </c>
      <c r="BF106" s="312"/>
      <c r="BG106" s="302">
        <v>250000</v>
      </c>
      <c r="BH106" s="302">
        <v>0</v>
      </c>
      <c r="BI106" s="302">
        <v>0</v>
      </c>
      <c r="BJ106" s="302">
        <v>0</v>
      </c>
      <c r="BK106" s="312"/>
      <c r="BL106" s="1220"/>
      <c r="BM106" s="1253"/>
      <c r="BN106" s="303">
        <f t="shared" si="51"/>
        <v>250000</v>
      </c>
      <c r="BO106" s="312"/>
      <c r="BP106" s="312">
        <v>250000</v>
      </c>
      <c r="BQ106" s="312">
        <v>0</v>
      </c>
      <c r="BR106" s="312">
        <v>0</v>
      </c>
      <c r="BS106" s="312">
        <v>0</v>
      </c>
      <c r="BT106" s="312"/>
      <c r="BU106" s="313"/>
      <c r="BV106" s="314"/>
      <c r="BW106" s="314"/>
      <c r="BX106" s="314"/>
      <c r="BY106" s="314"/>
      <c r="BZ106" s="314"/>
      <c r="CA106" s="314"/>
      <c r="CB106" s="314"/>
      <c r="CC106" s="315"/>
    </row>
    <row r="107" spans="1:81" s="58" customFormat="1" ht="12.95" customHeight="1" x14ac:dyDescent="0.25">
      <c r="A107" s="37"/>
      <c r="B107" s="1402"/>
      <c r="C107" s="1315"/>
      <c r="D107" s="1283"/>
      <c r="E107" s="1286"/>
      <c r="F107" s="1286"/>
      <c r="G107" s="1286"/>
      <c r="H107" s="1286"/>
      <c r="I107" s="1389"/>
      <c r="J107" s="1220"/>
      <c r="K107" s="1217"/>
      <c r="L107" s="1223"/>
      <c r="M107" s="1226"/>
      <c r="N107" s="1229"/>
      <c r="O107" s="1232"/>
      <c r="P107" s="1235"/>
      <c r="Q107" s="1238"/>
      <c r="R107" s="1220"/>
      <c r="S107" s="364" t="s">
        <v>4546</v>
      </c>
      <c r="T107" s="371" t="s">
        <v>3834</v>
      </c>
      <c r="U107" s="241" t="s">
        <v>3839</v>
      </c>
      <c r="V107" s="241" t="s">
        <v>3842</v>
      </c>
      <c r="W107" s="299"/>
      <c r="X107" s="300">
        <v>44566</v>
      </c>
      <c r="Y107" s="300">
        <v>44591</v>
      </c>
      <c r="Z107" s="300">
        <v>44594</v>
      </c>
      <c r="AA107" s="300">
        <v>44925</v>
      </c>
      <c r="AB107" s="1220"/>
      <c r="AC107" s="1241"/>
      <c r="AD107" s="303">
        <f t="shared" ref="AD107:AJ153" si="52">+AM107+AV107+BE107+BN107</f>
        <v>2000000</v>
      </c>
      <c r="AE107" s="301"/>
      <c r="AF107" s="303">
        <f t="shared" si="52"/>
        <v>2000000</v>
      </c>
      <c r="AG107" s="303">
        <f t="shared" si="38"/>
        <v>0</v>
      </c>
      <c r="AH107" s="303">
        <f t="shared" si="38"/>
        <v>0</v>
      </c>
      <c r="AI107" s="303">
        <f t="shared" si="38"/>
        <v>0</v>
      </c>
      <c r="AJ107" s="303">
        <f t="shared" si="38"/>
        <v>0</v>
      </c>
      <c r="AK107" s="1220"/>
      <c r="AL107" s="1244"/>
      <c r="AM107" s="303">
        <f t="shared" si="48"/>
        <v>500000</v>
      </c>
      <c r="AN107" s="312"/>
      <c r="AO107" s="312">
        <v>500000</v>
      </c>
      <c r="AP107" s="312">
        <v>0</v>
      </c>
      <c r="AQ107" s="312">
        <v>0</v>
      </c>
      <c r="AR107" s="312">
        <v>0</v>
      </c>
      <c r="AS107" s="312"/>
      <c r="AT107" s="1220"/>
      <c r="AU107" s="1247"/>
      <c r="AV107" s="303">
        <f t="shared" si="49"/>
        <v>500000</v>
      </c>
      <c r="AW107" s="312"/>
      <c r="AX107" s="302">
        <v>500000</v>
      </c>
      <c r="AY107" s="302">
        <v>0</v>
      </c>
      <c r="AZ107" s="302">
        <v>0</v>
      </c>
      <c r="BA107" s="302">
        <v>0</v>
      </c>
      <c r="BB107" s="312"/>
      <c r="BC107" s="1220"/>
      <c r="BD107" s="1250"/>
      <c r="BE107" s="303">
        <f t="shared" si="50"/>
        <v>500000</v>
      </c>
      <c r="BF107" s="312"/>
      <c r="BG107" s="302">
        <v>500000</v>
      </c>
      <c r="BH107" s="302">
        <v>0</v>
      </c>
      <c r="BI107" s="302">
        <v>0</v>
      </c>
      <c r="BJ107" s="302">
        <v>0</v>
      </c>
      <c r="BK107" s="312"/>
      <c r="BL107" s="1220"/>
      <c r="BM107" s="1253"/>
      <c r="BN107" s="303">
        <f t="shared" si="51"/>
        <v>500000</v>
      </c>
      <c r="BO107" s="312"/>
      <c r="BP107" s="312">
        <v>500000</v>
      </c>
      <c r="BQ107" s="312">
        <v>0</v>
      </c>
      <c r="BR107" s="312">
        <v>0</v>
      </c>
      <c r="BS107" s="312">
        <v>0</v>
      </c>
      <c r="BT107" s="312"/>
      <c r="BU107" s="313"/>
      <c r="BV107" s="314"/>
      <c r="BW107" s="314"/>
      <c r="BX107" s="314"/>
      <c r="BY107" s="314"/>
      <c r="BZ107" s="314"/>
      <c r="CA107" s="314"/>
      <c r="CB107" s="314"/>
      <c r="CC107" s="315"/>
    </row>
    <row r="108" spans="1:81" s="58" customFormat="1" ht="12.95" customHeight="1" x14ac:dyDescent="0.25">
      <c r="A108" s="37"/>
      <c r="B108" s="1402"/>
      <c r="C108" s="1315"/>
      <c r="D108" s="1283"/>
      <c r="E108" s="1286"/>
      <c r="F108" s="1286"/>
      <c r="G108" s="1286"/>
      <c r="H108" s="1286"/>
      <c r="I108" s="1389"/>
      <c r="J108" s="1220"/>
      <c r="K108" s="1217"/>
      <c r="L108" s="1223"/>
      <c r="M108" s="1226"/>
      <c r="N108" s="1229"/>
      <c r="O108" s="1232"/>
      <c r="P108" s="1235"/>
      <c r="Q108" s="1238"/>
      <c r="R108" s="1220"/>
      <c r="S108" s="364" t="s">
        <v>4547</v>
      </c>
      <c r="T108" s="371" t="s">
        <v>3834</v>
      </c>
      <c r="U108" s="241" t="s">
        <v>3839</v>
      </c>
      <c r="V108" s="241" t="s">
        <v>3842</v>
      </c>
      <c r="W108" s="299"/>
      <c r="X108" s="300">
        <v>44566</v>
      </c>
      <c r="Y108" s="300">
        <v>44591</v>
      </c>
      <c r="Z108" s="300">
        <v>44594</v>
      </c>
      <c r="AA108" s="300">
        <v>44925</v>
      </c>
      <c r="AB108" s="1220"/>
      <c r="AC108" s="1241"/>
      <c r="AD108" s="303">
        <f t="shared" si="52"/>
        <v>12000000</v>
      </c>
      <c r="AE108" s="301"/>
      <c r="AF108" s="303">
        <f t="shared" si="52"/>
        <v>12000000</v>
      </c>
      <c r="AG108" s="303">
        <f t="shared" si="38"/>
        <v>0</v>
      </c>
      <c r="AH108" s="303">
        <f t="shared" si="38"/>
        <v>0</v>
      </c>
      <c r="AI108" s="303">
        <f t="shared" si="38"/>
        <v>0</v>
      </c>
      <c r="AJ108" s="303">
        <f t="shared" si="38"/>
        <v>0</v>
      </c>
      <c r="AK108" s="1220"/>
      <c r="AL108" s="1244"/>
      <c r="AM108" s="303">
        <f t="shared" si="48"/>
        <v>3000000</v>
      </c>
      <c r="AN108" s="312"/>
      <c r="AO108" s="312">
        <v>3000000</v>
      </c>
      <c r="AP108" s="312">
        <v>0</v>
      </c>
      <c r="AQ108" s="312">
        <v>0</v>
      </c>
      <c r="AR108" s="312">
        <v>0</v>
      </c>
      <c r="AS108" s="312"/>
      <c r="AT108" s="1220"/>
      <c r="AU108" s="1247"/>
      <c r="AV108" s="303">
        <f t="shared" si="49"/>
        <v>3000000</v>
      </c>
      <c r="AW108" s="312"/>
      <c r="AX108" s="302">
        <v>3000000</v>
      </c>
      <c r="AY108" s="302">
        <v>0</v>
      </c>
      <c r="AZ108" s="302">
        <v>0</v>
      </c>
      <c r="BA108" s="302">
        <v>0</v>
      </c>
      <c r="BB108" s="312"/>
      <c r="BC108" s="1220"/>
      <c r="BD108" s="1250"/>
      <c r="BE108" s="303">
        <f t="shared" si="50"/>
        <v>3000000</v>
      </c>
      <c r="BF108" s="312"/>
      <c r="BG108" s="302">
        <v>3000000</v>
      </c>
      <c r="BH108" s="302">
        <v>0</v>
      </c>
      <c r="BI108" s="302">
        <v>0</v>
      </c>
      <c r="BJ108" s="302">
        <v>0</v>
      </c>
      <c r="BK108" s="312"/>
      <c r="BL108" s="1220"/>
      <c r="BM108" s="1253"/>
      <c r="BN108" s="303">
        <f t="shared" si="51"/>
        <v>3000000</v>
      </c>
      <c r="BO108" s="312"/>
      <c r="BP108" s="312">
        <v>3000000</v>
      </c>
      <c r="BQ108" s="312">
        <v>0</v>
      </c>
      <c r="BR108" s="312">
        <v>0</v>
      </c>
      <c r="BS108" s="312">
        <v>0</v>
      </c>
      <c r="BT108" s="312"/>
      <c r="BU108" s="313"/>
      <c r="BV108" s="314"/>
      <c r="BW108" s="314"/>
      <c r="BX108" s="314"/>
      <c r="BY108" s="314"/>
      <c r="BZ108" s="314"/>
      <c r="CA108" s="314"/>
      <c r="CB108" s="314"/>
      <c r="CC108" s="315"/>
    </row>
    <row r="109" spans="1:81" s="58" customFormat="1" ht="12.95" customHeight="1" x14ac:dyDescent="0.25">
      <c r="A109" s="37"/>
      <c r="B109" s="1402"/>
      <c r="C109" s="1315"/>
      <c r="D109" s="1283"/>
      <c r="E109" s="1286"/>
      <c r="F109" s="1286"/>
      <c r="G109" s="1286"/>
      <c r="H109" s="1286"/>
      <c r="I109" s="1389"/>
      <c r="J109" s="1220"/>
      <c r="K109" s="1217"/>
      <c r="L109" s="1223"/>
      <c r="M109" s="1226"/>
      <c r="N109" s="1229"/>
      <c r="O109" s="1232"/>
      <c r="P109" s="1235"/>
      <c r="Q109" s="1238"/>
      <c r="R109" s="1220"/>
      <c r="S109" s="364" t="s">
        <v>4548</v>
      </c>
      <c r="T109" s="371" t="s">
        <v>3834</v>
      </c>
      <c r="U109" s="241" t="s">
        <v>3839</v>
      </c>
      <c r="V109" s="241" t="s">
        <v>3842</v>
      </c>
      <c r="W109" s="299"/>
      <c r="X109" s="300">
        <v>44566</v>
      </c>
      <c r="Y109" s="300">
        <v>44591</v>
      </c>
      <c r="Z109" s="300">
        <v>44594</v>
      </c>
      <c r="AA109" s="300">
        <v>44925</v>
      </c>
      <c r="AB109" s="1220"/>
      <c r="AC109" s="1241"/>
      <c r="AD109" s="303">
        <f t="shared" si="52"/>
        <v>2000000</v>
      </c>
      <c r="AE109" s="301"/>
      <c r="AF109" s="303">
        <f t="shared" si="52"/>
        <v>2000000</v>
      </c>
      <c r="AG109" s="303">
        <f t="shared" si="38"/>
        <v>0</v>
      </c>
      <c r="AH109" s="303">
        <f t="shared" si="38"/>
        <v>0</v>
      </c>
      <c r="AI109" s="303">
        <f t="shared" si="38"/>
        <v>0</v>
      </c>
      <c r="AJ109" s="303">
        <f t="shared" si="38"/>
        <v>0</v>
      </c>
      <c r="AK109" s="1220"/>
      <c r="AL109" s="1244"/>
      <c r="AM109" s="303">
        <f t="shared" si="48"/>
        <v>500000</v>
      </c>
      <c r="AN109" s="312"/>
      <c r="AO109" s="312">
        <v>500000</v>
      </c>
      <c r="AP109" s="312">
        <v>0</v>
      </c>
      <c r="AQ109" s="312">
        <v>0</v>
      </c>
      <c r="AR109" s="312">
        <v>0</v>
      </c>
      <c r="AS109" s="312"/>
      <c r="AT109" s="1220"/>
      <c r="AU109" s="1247"/>
      <c r="AV109" s="303">
        <f t="shared" si="49"/>
        <v>500000</v>
      </c>
      <c r="AW109" s="312"/>
      <c r="AX109" s="302">
        <v>500000</v>
      </c>
      <c r="AY109" s="302">
        <v>0</v>
      </c>
      <c r="AZ109" s="302">
        <v>0</v>
      </c>
      <c r="BA109" s="302">
        <v>0</v>
      </c>
      <c r="BB109" s="312"/>
      <c r="BC109" s="1220"/>
      <c r="BD109" s="1250"/>
      <c r="BE109" s="303">
        <f t="shared" si="50"/>
        <v>500000</v>
      </c>
      <c r="BF109" s="312"/>
      <c r="BG109" s="302">
        <v>500000</v>
      </c>
      <c r="BH109" s="302">
        <v>0</v>
      </c>
      <c r="BI109" s="302">
        <v>0</v>
      </c>
      <c r="BJ109" s="302">
        <v>0</v>
      </c>
      <c r="BK109" s="312"/>
      <c r="BL109" s="1220"/>
      <c r="BM109" s="1253"/>
      <c r="BN109" s="303">
        <f t="shared" si="51"/>
        <v>500000</v>
      </c>
      <c r="BO109" s="312"/>
      <c r="BP109" s="312">
        <v>500000</v>
      </c>
      <c r="BQ109" s="312">
        <v>0</v>
      </c>
      <c r="BR109" s="312">
        <v>0</v>
      </c>
      <c r="BS109" s="312">
        <v>0</v>
      </c>
      <c r="BT109" s="312"/>
      <c r="BU109" s="313"/>
      <c r="BV109" s="314"/>
      <c r="BW109" s="314"/>
      <c r="BX109" s="314"/>
      <c r="BY109" s="314"/>
      <c r="BZ109" s="314"/>
      <c r="CA109" s="314"/>
      <c r="CB109" s="314"/>
      <c r="CC109" s="315"/>
    </row>
    <row r="110" spans="1:81" s="58" customFormat="1" ht="12.95" customHeight="1" x14ac:dyDescent="0.25">
      <c r="A110" s="37"/>
      <c r="B110" s="1402"/>
      <c r="C110" s="1315"/>
      <c r="D110" s="1283"/>
      <c r="E110" s="1286"/>
      <c r="F110" s="1286"/>
      <c r="G110" s="1286"/>
      <c r="H110" s="1286"/>
      <c r="I110" s="1389"/>
      <c r="J110" s="1220"/>
      <c r="K110" s="1217"/>
      <c r="L110" s="1223"/>
      <c r="M110" s="1226"/>
      <c r="N110" s="1229"/>
      <c r="O110" s="1232"/>
      <c r="P110" s="1235"/>
      <c r="Q110" s="1238"/>
      <c r="R110" s="1220"/>
      <c r="S110" s="364" t="s">
        <v>4549</v>
      </c>
      <c r="T110" s="371" t="s">
        <v>3834</v>
      </c>
      <c r="U110" s="241" t="s">
        <v>3839</v>
      </c>
      <c r="V110" s="241" t="s">
        <v>3842</v>
      </c>
      <c r="W110" s="299"/>
      <c r="X110" s="300">
        <v>44566</v>
      </c>
      <c r="Y110" s="300">
        <v>44591</v>
      </c>
      <c r="Z110" s="300">
        <v>44594</v>
      </c>
      <c r="AA110" s="300">
        <v>44925</v>
      </c>
      <c r="AB110" s="1220"/>
      <c r="AC110" s="1241"/>
      <c r="AD110" s="303">
        <f t="shared" si="52"/>
        <v>3000000</v>
      </c>
      <c r="AE110" s="301"/>
      <c r="AF110" s="303">
        <f t="shared" si="52"/>
        <v>3000000</v>
      </c>
      <c r="AG110" s="303">
        <f t="shared" si="38"/>
        <v>0</v>
      </c>
      <c r="AH110" s="303">
        <f t="shared" si="38"/>
        <v>0</v>
      </c>
      <c r="AI110" s="303">
        <f t="shared" si="38"/>
        <v>0</v>
      </c>
      <c r="AJ110" s="303">
        <f t="shared" si="38"/>
        <v>0</v>
      </c>
      <c r="AK110" s="1220"/>
      <c r="AL110" s="1244"/>
      <c r="AM110" s="303">
        <f t="shared" si="48"/>
        <v>750000</v>
      </c>
      <c r="AN110" s="312"/>
      <c r="AO110" s="312">
        <v>750000</v>
      </c>
      <c r="AP110" s="312">
        <v>0</v>
      </c>
      <c r="AQ110" s="312">
        <v>0</v>
      </c>
      <c r="AR110" s="312">
        <v>0</v>
      </c>
      <c r="AS110" s="312"/>
      <c r="AT110" s="1220"/>
      <c r="AU110" s="1247"/>
      <c r="AV110" s="303">
        <f t="shared" si="49"/>
        <v>750000</v>
      </c>
      <c r="AW110" s="312"/>
      <c r="AX110" s="302">
        <v>750000</v>
      </c>
      <c r="AY110" s="302">
        <v>0</v>
      </c>
      <c r="AZ110" s="302">
        <v>0</v>
      </c>
      <c r="BA110" s="302">
        <v>0</v>
      </c>
      <c r="BB110" s="312"/>
      <c r="BC110" s="1220"/>
      <c r="BD110" s="1250"/>
      <c r="BE110" s="303">
        <f t="shared" si="50"/>
        <v>750000</v>
      </c>
      <c r="BF110" s="312"/>
      <c r="BG110" s="302">
        <v>750000</v>
      </c>
      <c r="BH110" s="302">
        <v>0</v>
      </c>
      <c r="BI110" s="302">
        <v>0</v>
      </c>
      <c r="BJ110" s="302">
        <v>0</v>
      </c>
      <c r="BK110" s="312"/>
      <c r="BL110" s="1220"/>
      <c r="BM110" s="1253"/>
      <c r="BN110" s="303">
        <f t="shared" si="51"/>
        <v>750000</v>
      </c>
      <c r="BO110" s="312"/>
      <c r="BP110" s="312">
        <v>750000</v>
      </c>
      <c r="BQ110" s="312">
        <v>0</v>
      </c>
      <c r="BR110" s="312">
        <v>0</v>
      </c>
      <c r="BS110" s="312">
        <v>0</v>
      </c>
      <c r="BT110" s="312"/>
      <c r="BU110" s="313"/>
      <c r="BV110" s="314"/>
      <c r="BW110" s="314"/>
      <c r="BX110" s="314"/>
      <c r="BY110" s="314"/>
      <c r="BZ110" s="314"/>
      <c r="CA110" s="314"/>
      <c r="CB110" s="314"/>
      <c r="CC110" s="315"/>
    </row>
    <row r="111" spans="1:81" s="58" customFormat="1" ht="12.95" customHeight="1" x14ac:dyDescent="0.25">
      <c r="A111" s="37"/>
      <c r="B111" s="1402"/>
      <c r="C111" s="1315"/>
      <c r="D111" s="1283"/>
      <c r="E111" s="1286"/>
      <c r="F111" s="1286"/>
      <c r="G111" s="1286"/>
      <c r="H111" s="1286"/>
      <c r="I111" s="1389"/>
      <c r="J111" s="1220"/>
      <c r="K111" s="1217"/>
      <c r="L111" s="1223"/>
      <c r="M111" s="1226"/>
      <c r="N111" s="1229"/>
      <c r="O111" s="1232"/>
      <c r="P111" s="1235"/>
      <c r="Q111" s="1238"/>
      <c r="R111" s="1220"/>
      <c r="S111" s="364" t="s">
        <v>4550</v>
      </c>
      <c r="T111" s="371" t="s">
        <v>3834</v>
      </c>
      <c r="U111" s="241" t="s">
        <v>3839</v>
      </c>
      <c r="V111" s="241" t="s">
        <v>3842</v>
      </c>
      <c r="W111" s="299"/>
      <c r="X111" s="300">
        <v>44566</v>
      </c>
      <c r="Y111" s="300">
        <v>44591</v>
      </c>
      <c r="Z111" s="300">
        <v>44594</v>
      </c>
      <c r="AA111" s="300">
        <v>44925</v>
      </c>
      <c r="AB111" s="1220"/>
      <c r="AC111" s="1241"/>
      <c r="AD111" s="303">
        <f t="shared" si="52"/>
        <v>5000000</v>
      </c>
      <c r="AE111" s="301"/>
      <c r="AF111" s="303">
        <f t="shared" si="52"/>
        <v>5000000</v>
      </c>
      <c r="AG111" s="303">
        <f t="shared" si="38"/>
        <v>0</v>
      </c>
      <c r="AH111" s="303">
        <f t="shared" si="38"/>
        <v>0</v>
      </c>
      <c r="AI111" s="303">
        <f t="shared" si="38"/>
        <v>0</v>
      </c>
      <c r="AJ111" s="303">
        <f t="shared" si="38"/>
        <v>0</v>
      </c>
      <c r="AK111" s="1220"/>
      <c r="AL111" s="1244"/>
      <c r="AM111" s="303">
        <f t="shared" si="48"/>
        <v>1250000</v>
      </c>
      <c r="AN111" s="312"/>
      <c r="AO111" s="312">
        <v>1250000</v>
      </c>
      <c r="AP111" s="312">
        <v>0</v>
      </c>
      <c r="AQ111" s="312">
        <v>0</v>
      </c>
      <c r="AR111" s="312">
        <v>0</v>
      </c>
      <c r="AS111" s="312"/>
      <c r="AT111" s="1220"/>
      <c r="AU111" s="1247"/>
      <c r="AV111" s="303">
        <f t="shared" si="49"/>
        <v>1250000</v>
      </c>
      <c r="AW111" s="312"/>
      <c r="AX111" s="302">
        <v>1250000</v>
      </c>
      <c r="AY111" s="302">
        <v>0</v>
      </c>
      <c r="AZ111" s="302">
        <v>0</v>
      </c>
      <c r="BA111" s="302">
        <v>0</v>
      </c>
      <c r="BB111" s="312"/>
      <c r="BC111" s="1220"/>
      <c r="BD111" s="1250"/>
      <c r="BE111" s="303">
        <f t="shared" si="50"/>
        <v>1250000</v>
      </c>
      <c r="BF111" s="312"/>
      <c r="BG111" s="302">
        <v>1250000</v>
      </c>
      <c r="BH111" s="302">
        <v>0</v>
      </c>
      <c r="BI111" s="302">
        <v>0</v>
      </c>
      <c r="BJ111" s="302">
        <v>0</v>
      </c>
      <c r="BK111" s="312"/>
      <c r="BL111" s="1220"/>
      <c r="BM111" s="1253"/>
      <c r="BN111" s="303">
        <f t="shared" si="51"/>
        <v>1250000</v>
      </c>
      <c r="BO111" s="312"/>
      <c r="BP111" s="312">
        <v>1250000</v>
      </c>
      <c r="BQ111" s="312">
        <v>0</v>
      </c>
      <c r="BR111" s="312">
        <v>0</v>
      </c>
      <c r="BS111" s="312">
        <v>0</v>
      </c>
      <c r="BT111" s="312"/>
      <c r="BU111" s="313"/>
      <c r="BV111" s="314"/>
      <c r="BW111" s="314"/>
      <c r="BX111" s="314"/>
      <c r="BY111" s="314"/>
      <c r="BZ111" s="314"/>
      <c r="CA111" s="314"/>
      <c r="CB111" s="314"/>
      <c r="CC111" s="315"/>
    </row>
    <row r="112" spans="1:81" s="58" customFormat="1" ht="12.95" customHeight="1" x14ac:dyDescent="0.25">
      <c r="A112" s="37"/>
      <c r="B112" s="1402"/>
      <c r="C112" s="1315"/>
      <c r="D112" s="1283"/>
      <c r="E112" s="1286"/>
      <c r="F112" s="1286"/>
      <c r="G112" s="1286"/>
      <c r="H112" s="1286"/>
      <c r="I112" s="1389"/>
      <c r="J112" s="1220"/>
      <c r="K112" s="1217"/>
      <c r="L112" s="1223"/>
      <c r="M112" s="1226"/>
      <c r="N112" s="1229"/>
      <c r="O112" s="1232"/>
      <c r="P112" s="1235"/>
      <c r="Q112" s="1238"/>
      <c r="R112" s="1220"/>
      <c r="S112" s="364" t="s">
        <v>4551</v>
      </c>
      <c r="T112" s="371" t="s">
        <v>3834</v>
      </c>
      <c r="U112" s="241" t="s">
        <v>3839</v>
      </c>
      <c r="V112" s="241" t="s">
        <v>3842</v>
      </c>
      <c r="W112" s="299"/>
      <c r="X112" s="300">
        <v>44566</v>
      </c>
      <c r="Y112" s="300">
        <v>44591</v>
      </c>
      <c r="Z112" s="300">
        <v>44594</v>
      </c>
      <c r="AA112" s="300">
        <v>44925</v>
      </c>
      <c r="AB112" s="1220"/>
      <c r="AC112" s="1241"/>
      <c r="AD112" s="303">
        <f t="shared" si="52"/>
        <v>1500000</v>
      </c>
      <c r="AE112" s="301"/>
      <c r="AF112" s="303">
        <f t="shared" si="52"/>
        <v>1500000</v>
      </c>
      <c r="AG112" s="303">
        <f t="shared" si="38"/>
        <v>0</v>
      </c>
      <c r="AH112" s="303">
        <f t="shared" si="38"/>
        <v>0</v>
      </c>
      <c r="AI112" s="303">
        <f t="shared" si="38"/>
        <v>0</v>
      </c>
      <c r="AJ112" s="303">
        <f t="shared" si="38"/>
        <v>0</v>
      </c>
      <c r="AK112" s="1220"/>
      <c r="AL112" s="1244"/>
      <c r="AM112" s="303">
        <f t="shared" si="48"/>
        <v>375000</v>
      </c>
      <c r="AN112" s="312"/>
      <c r="AO112" s="312">
        <v>375000</v>
      </c>
      <c r="AP112" s="312">
        <v>0</v>
      </c>
      <c r="AQ112" s="312">
        <v>0</v>
      </c>
      <c r="AR112" s="312">
        <v>0</v>
      </c>
      <c r="AS112" s="312"/>
      <c r="AT112" s="1220"/>
      <c r="AU112" s="1247"/>
      <c r="AV112" s="303">
        <f t="shared" si="49"/>
        <v>375000</v>
      </c>
      <c r="AW112" s="312"/>
      <c r="AX112" s="302">
        <v>375000</v>
      </c>
      <c r="AY112" s="302">
        <v>0</v>
      </c>
      <c r="AZ112" s="302">
        <v>0</v>
      </c>
      <c r="BA112" s="302">
        <v>0</v>
      </c>
      <c r="BB112" s="312"/>
      <c r="BC112" s="1220"/>
      <c r="BD112" s="1250"/>
      <c r="BE112" s="303">
        <f t="shared" si="50"/>
        <v>375000</v>
      </c>
      <c r="BF112" s="312"/>
      <c r="BG112" s="302">
        <v>375000</v>
      </c>
      <c r="BH112" s="302">
        <v>0</v>
      </c>
      <c r="BI112" s="302">
        <v>0</v>
      </c>
      <c r="BJ112" s="302">
        <v>0</v>
      </c>
      <c r="BK112" s="312"/>
      <c r="BL112" s="1220"/>
      <c r="BM112" s="1253"/>
      <c r="BN112" s="303">
        <f t="shared" si="51"/>
        <v>375000</v>
      </c>
      <c r="BO112" s="312"/>
      <c r="BP112" s="312">
        <v>375000</v>
      </c>
      <c r="BQ112" s="312">
        <v>0</v>
      </c>
      <c r="BR112" s="312">
        <v>0</v>
      </c>
      <c r="BS112" s="312">
        <v>0</v>
      </c>
      <c r="BT112" s="312"/>
      <c r="BU112" s="313"/>
      <c r="BV112" s="314"/>
      <c r="BW112" s="314"/>
      <c r="BX112" s="314"/>
      <c r="BY112" s="314"/>
      <c r="BZ112" s="314"/>
      <c r="CA112" s="314"/>
      <c r="CB112" s="314"/>
      <c r="CC112" s="315"/>
    </row>
    <row r="113" spans="1:81" s="58" customFormat="1" ht="12.95" customHeight="1" x14ac:dyDescent="0.25">
      <c r="A113" s="37"/>
      <c r="B113" s="1402"/>
      <c r="C113" s="1315"/>
      <c r="D113" s="1283"/>
      <c r="E113" s="1286"/>
      <c r="F113" s="1286"/>
      <c r="G113" s="1286"/>
      <c r="H113" s="1286"/>
      <c r="I113" s="1389"/>
      <c r="J113" s="1220"/>
      <c r="K113" s="1217"/>
      <c r="L113" s="1223"/>
      <c r="M113" s="1226"/>
      <c r="N113" s="1229"/>
      <c r="O113" s="1232"/>
      <c r="P113" s="1235"/>
      <c r="Q113" s="1238"/>
      <c r="R113" s="1220"/>
      <c r="S113" s="364" t="s">
        <v>4552</v>
      </c>
      <c r="T113" s="371" t="s">
        <v>3834</v>
      </c>
      <c r="U113" s="241" t="s">
        <v>3839</v>
      </c>
      <c r="V113" s="241" t="s">
        <v>3842</v>
      </c>
      <c r="W113" s="299"/>
      <c r="X113" s="300">
        <v>44566</v>
      </c>
      <c r="Y113" s="300">
        <v>44591</v>
      </c>
      <c r="Z113" s="300">
        <v>44594</v>
      </c>
      <c r="AA113" s="300">
        <v>44925</v>
      </c>
      <c r="AB113" s="1220"/>
      <c r="AC113" s="1241"/>
      <c r="AD113" s="303">
        <f t="shared" si="52"/>
        <v>8000000</v>
      </c>
      <c r="AE113" s="301"/>
      <c r="AF113" s="303">
        <f t="shared" si="52"/>
        <v>8000000</v>
      </c>
      <c r="AG113" s="303">
        <f t="shared" si="38"/>
        <v>0</v>
      </c>
      <c r="AH113" s="303">
        <f t="shared" si="38"/>
        <v>0</v>
      </c>
      <c r="AI113" s="303">
        <f t="shared" si="38"/>
        <v>0</v>
      </c>
      <c r="AJ113" s="303">
        <f t="shared" si="38"/>
        <v>0</v>
      </c>
      <c r="AK113" s="1220"/>
      <c r="AL113" s="1244"/>
      <c r="AM113" s="303">
        <f t="shared" si="48"/>
        <v>2000000</v>
      </c>
      <c r="AN113" s="312"/>
      <c r="AO113" s="312">
        <v>2000000</v>
      </c>
      <c r="AP113" s="312">
        <v>0</v>
      </c>
      <c r="AQ113" s="312">
        <v>0</v>
      </c>
      <c r="AR113" s="312">
        <v>0</v>
      </c>
      <c r="AS113" s="312"/>
      <c r="AT113" s="1220"/>
      <c r="AU113" s="1247"/>
      <c r="AV113" s="303">
        <f t="shared" si="49"/>
        <v>2000000</v>
      </c>
      <c r="AW113" s="312"/>
      <c r="AX113" s="302">
        <v>2000000</v>
      </c>
      <c r="AY113" s="302">
        <v>0</v>
      </c>
      <c r="AZ113" s="302">
        <v>0</v>
      </c>
      <c r="BA113" s="302">
        <v>0</v>
      </c>
      <c r="BB113" s="312"/>
      <c r="BC113" s="1220"/>
      <c r="BD113" s="1250"/>
      <c r="BE113" s="303">
        <f t="shared" si="50"/>
        <v>2000000</v>
      </c>
      <c r="BF113" s="312"/>
      <c r="BG113" s="302">
        <v>2000000</v>
      </c>
      <c r="BH113" s="302">
        <v>0</v>
      </c>
      <c r="BI113" s="302">
        <v>0</v>
      </c>
      <c r="BJ113" s="302">
        <v>0</v>
      </c>
      <c r="BK113" s="312"/>
      <c r="BL113" s="1220"/>
      <c r="BM113" s="1253"/>
      <c r="BN113" s="303">
        <f t="shared" si="51"/>
        <v>2000000</v>
      </c>
      <c r="BO113" s="312"/>
      <c r="BP113" s="312">
        <v>2000000</v>
      </c>
      <c r="BQ113" s="312">
        <v>0</v>
      </c>
      <c r="BR113" s="312">
        <v>0</v>
      </c>
      <c r="BS113" s="312">
        <v>0</v>
      </c>
      <c r="BT113" s="312"/>
      <c r="BU113" s="313"/>
      <c r="BV113" s="314"/>
      <c r="BW113" s="314"/>
      <c r="BX113" s="314"/>
      <c r="BY113" s="314"/>
      <c r="BZ113" s="314"/>
      <c r="CA113" s="314"/>
      <c r="CB113" s="314"/>
      <c r="CC113" s="315"/>
    </row>
    <row r="114" spans="1:81" s="58" customFormat="1" ht="12.95" customHeight="1" x14ac:dyDescent="0.25">
      <c r="A114" s="37"/>
      <c r="B114" s="1402"/>
      <c r="C114" s="1315"/>
      <c r="D114" s="1283"/>
      <c r="E114" s="1286"/>
      <c r="F114" s="1286"/>
      <c r="G114" s="1286"/>
      <c r="H114" s="1286"/>
      <c r="I114" s="1389"/>
      <c r="J114" s="1220"/>
      <c r="K114" s="1217"/>
      <c r="L114" s="1223"/>
      <c r="M114" s="1226"/>
      <c r="N114" s="1229"/>
      <c r="O114" s="1232"/>
      <c r="P114" s="1235"/>
      <c r="Q114" s="1238"/>
      <c r="R114" s="1220"/>
      <c r="S114" s="364" t="s">
        <v>4553</v>
      </c>
      <c r="T114" s="371" t="s">
        <v>3834</v>
      </c>
      <c r="U114" s="241" t="s">
        <v>3839</v>
      </c>
      <c r="V114" s="241" t="s">
        <v>3842</v>
      </c>
      <c r="W114" s="299"/>
      <c r="X114" s="300">
        <v>44566</v>
      </c>
      <c r="Y114" s="300">
        <v>44591</v>
      </c>
      <c r="Z114" s="300">
        <v>44594</v>
      </c>
      <c r="AA114" s="300">
        <v>44925</v>
      </c>
      <c r="AB114" s="1220"/>
      <c r="AC114" s="1241"/>
      <c r="AD114" s="303">
        <f t="shared" si="52"/>
        <v>4500000</v>
      </c>
      <c r="AE114" s="301"/>
      <c r="AF114" s="303">
        <f t="shared" si="52"/>
        <v>4500000</v>
      </c>
      <c r="AG114" s="303">
        <f t="shared" si="38"/>
        <v>0</v>
      </c>
      <c r="AH114" s="303">
        <f t="shared" si="38"/>
        <v>0</v>
      </c>
      <c r="AI114" s="303">
        <f t="shared" si="38"/>
        <v>0</v>
      </c>
      <c r="AJ114" s="303">
        <f t="shared" si="38"/>
        <v>0</v>
      </c>
      <c r="AK114" s="1220"/>
      <c r="AL114" s="1244"/>
      <c r="AM114" s="303">
        <f t="shared" si="48"/>
        <v>1125000</v>
      </c>
      <c r="AN114" s="312"/>
      <c r="AO114" s="312">
        <v>1125000</v>
      </c>
      <c r="AP114" s="312">
        <v>0</v>
      </c>
      <c r="AQ114" s="312">
        <v>0</v>
      </c>
      <c r="AR114" s="312">
        <v>0</v>
      </c>
      <c r="AS114" s="312"/>
      <c r="AT114" s="1220"/>
      <c r="AU114" s="1247"/>
      <c r="AV114" s="303">
        <f t="shared" si="49"/>
        <v>1125000</v>
      </c>
      <c r="AW114" s="312"/>
      <c r="AX114" s="302">
        <v>1125000</v>
      </c>
      <c r="AY114" s="302">
        <v>0</v>
      </c>
      <c r="AZ114" s="302">
        <v>0</v>
      </c>
      <c r="BA114" s="302">
        <v>0</v>
      </c>
      <c r="BB114" s="312"/>
      <c r="BC114" s="1220"/>
      <c r="BD114" s="1250"/>
      <c r="BE114" s="303">
        <f t="shared" si="50"/>
        <v>1125000</v>
      </c>
      <c r="BF114" s="312"/>
      <c r="BG114" s="302">
        <v>1125000</v>
      </c>
      <c r="BH114" s="302">
        <v>0</v>
      </c>
      <c r="BI114" s="302">
        <v>0</v>
      </c>
      <c r="BJ114" s="302">
        <v>0</v>
      </c>
      <c r="BK114" s="312"/>
      <c r="BL114" s="1220"/>
      <c r="BM114" s="1253"/>
      <c r="BN114" s="303">
        <f t="shared" si="51"/>
        <v>1125000</v>
      </c>
      <c r="BO114" s="312"/>
      <c r="BP114" s="312">
        <v>1125000</v>
      </c>
      <c r="BQ114" s="312">
        <v>0</v>
      </c>
      <c r="BR114" s="312">
        <v>0</v>
      </c>
      <c r="BS114" s="312">
        <v>0</v>
      </c>
      <c r="BT114" s="312"/>
      <c r="BU114" s="313"/>
      <c r="BV114" s="314"/>
      <c r="BW114" s="314"/>
      <c r="BX114" s="314"/>
      <c r="BY114" s="314"/>
      <c r="BZ114" s="314"/>
      <c r="CA114" s="314"/>
      <c r="CB114" s="314"/>
      <c r="CC114" s="315"/>
    </row>
    <row r="115" spans="1:81" s="58" customFormat="1" ht="12.95" customHeight="1" x14ac:dyDescent="0.25">
      <c r="A115" s="37"/>
      <c r="B115" s="1402"/>
      <c r="C115" s="1315"/>
      <c r="D115" s="1283"/>
      <c r="E115" s="1286"/>
      <c r="F115" s="1286"/>
      <c r="G115" s="1286"/>
      <c r="H115" s="1286"/>
      <c r="I115" s="1389"/>
      <c r="J115" s="1220"/>
      <c r="K115" s="1217"/>
      <c r="L115" s="1223"/>
      <c r="M115" s="1226"/>
      <c r="N115" s="1229"/>
      <c r="O115" s="1232"/>
      <c r="P115" s="1235"/>
      <c r="Q115" s="1238"/>
      <c r="R115" s="1220"/>
      <c r="S115" s="364" t="s">
        <v>4554</v>
      </c>
      <c r="T115" s="371" t="s">
        <v>3834</v>
      </c>
      <c r="U115" s="241" t="s">
        <v>3839</v>
      </c>
      <c r="V115" s="241" t="s">
        <v>3842</v>
      </c>
      <c r="W115" s="299"/>
      <c r="X115" s="300">
        <v>44566</v>
      </c>
      <c r="Y115" s="300">
        <v>44591</v>
      </c>
      <c r="Z115" s="300">
        <v>44594</v>
      </c>
      <c r="AA115" s="300">
        <v>44925</v>
      </c>
      <c r="AB115" s="1220"/>
      <c r="AC115" s="1241"/>
      <c r="AD115" s="303">
        <f t="shared" si="52"/>
        <v>495550</v>
      </c>
      <c r="AE115" s="301"/>
      <c r="AF115" s="303">
        <f t="shared" si="52"/>
        <v>495550</v>
      </c>
      <c r="AG115" s="303">
        <f t="shared" si="38"/>
        <v>0</v>
      </c>
      <c r="AH115" s="303">
        <f t="shared" si="38"/>
        <v>0</v>
      </c>
      <c r="AI115" s="303">
        <f t="shared" si="38"/>
        <v>0</v>
      </c>
      <c r="AJ115" s="303">
        <f t="shared" si="38"/>
        <v>0</v>
      </c>
      <c r="AK115" s="1220"/>
      <c r="AL115" s="1244"/>
      <c r="AM115" s="303">
        <f t="shared" si="48"/>
        <v>123887.5</v>
      </c>
      <c r="AN115" s="312"/>
      <c r="AO115" s="312">
        <v>123887.5</v>
      </c>
      <c r="AP115" s="312">
        <v>0</v>
      </c>
      <c r="AQ115" s="312">
        <v>0</v>
      </c>
      <c r="AR115" s="312">
        <v>0</v>
      </c>
      <c r="AS115" s="312"/>
      <c r="AT115" s="1220"/>
      <c r="AU115" s="1247"/>
      <c r="AV115" s="303">
        <f t="shared" si="49"/>
        <v>123887.5</v>
      </c>
      <c r="AW115" s="312"/>
      <c r="AX115" s="302">
        <v>123887.5</v>
      </c>
      <c r="AY115" s="302">
        <v>0</v>
      </c>
      <c r="AZ115" s="302">
        <v>0</v>
      </c>
      <c r="BA115" s="302">
        <v>0</v>
      </c>
      <c r="BB115" s="312"/>
      <c r="BC115" s="1220"/>
      <c r="BD115" s="1250"/>
      <c r="BE115" s="303">
        <f t="shared" si="50"/>
        <v>123887.5</v>
      </c>
      <c r="BF115" s="312"/>
      <c r="BG115" s="302">
        <v>123887.5</v>
      </c>
      <c r="BH115" s="302">
        <v>0</v>
      </c>
      <c r="BI115" s="302">
        <v>0</v>
      </c>
      <c r="BJ115" s="302">
        <v>0</v>
      </c>
      <c r="BK115" s="312"/>
      <c r="BL115" s="1220"/>
      <c r="BM115" s="1253"/>
      <c r="BN115" s="303">
        <f t="shared" si="51"/>
        <v>123887.5</v>
      </c>
      <c r="BO115" s="312"/>
      <c r="BP115" s="312">
        <v>123887.5</v>
      </c>
      <c r="BQ115" s="312">
        <v>0</v>
      </c>
      <c r="BR115" s="312">
        <v>0</v>
      </c>
      <c r="BS115" s="312">
        <v>0</v>
      </c>
      <c r="BT115" s="312"/>
      <c r="BU115" s="313"/>
      <c r="BV115" s="314"/>
      <c r="BW115" s="314"/>
      <c r="BX115" s="314"/>
      <c r="BY115" s="314"/>
      <c r="BZ115" s="314"/>
      <c r="CA115" s="314"/>
      <c r="CB115" s="314"/>
      <c r="CC115" s="315"/>
    </row>
    <row r="116" spans="1:81" s="58" customFormat="1" ht="12.95" customHeight="1" x14ac:dyDescent="0.25">
      <c r="A116" s="37"/>
      <c r="B116" s="1402"/>
      <c r="C116" s="1315"/>
      <c r="D116" s="1283"/>
      <c r="E116" s="1286"/>
      <c r="F116" s="1286"/>
      <c r="G116" s="1286"/>
      <c r="H116" s="1286"/>
      <c r="I116" s="1389"/>
      <c r="J116" s="1220"/>
      <c r="K116" s="1217"/>
      <c r="L116" s="1223"/>
      <c r="M116" s="1226"/>
      <c r="N116" s="1229"/>
      <c r="O116" s="1232"/>
      <c r="P116" s="1235"/>
      <c r="Q116" s="1238"/>
      <c r="R116" s="1220"/>
      <c r="S116" s="364" t="s">
        <v>4555</v>
      </c>
      <c r="T116" s="371" t="s">
        <v>3834</v>
      </c>
      <c r="U116" s="241" t="s">
        <v>3839</v>
      </c>
      <c r="V116" s="241" t="s">
        <v>3842</v>
      </c>
      <c r="W116" s="299"/>
      <c r="X116" s="300">
        <v>44566</v>
      </c>
      <c r="Y116" s="300">
        <v>44591</v>
      </c>
      <c r="Z116" s="300">
        <v>44594</v>
      </c>
      <c r="AA116" s="300">
        <v>44925</v>
      </c>
      <c r="AB116" s="1220"/>
      <c r="AC116" s="1241"/>
      <c r="AD116" s="303">
        <f t="shared" si="52"/>
        <v>500000</v>
      </c>
      <c r="AE116" s="301"/>
      <c r="AF116" s="303">
        <f t="shared" si="52"/>
        <v>500000</v>
      </c>
      <c r="AG116" s="303">
        <f t="shared" si="38"/>
        <v>0</v>
      </c>
      <c r="AH116" s="303">
        <f t="shared" si="38"/>
        <v>0</v>
      </c>
      <c r="AI116" s="303">
        <f t="shared" si="38"/>
        <v>0</v>
      </c>
      <c r="AJ116" s="303">
        <f t="shared" si="38"/>
        <v>0</v>
      </c>
      <c r="AK116" s="1220"/>
      <c r="AL116" s="1244"/>
      <c r="AM116" s="303">
        <f t="shared" si="48"/>
        <v>125000</v>
      </c>
      <c r="AN116" s="312"/>
      <c r="AO116" s="312">
        <v>125000</v>
      </c>
      <c r="AP116" s="312">
        <v>0</v>
      </c>
      <c r="AQ116" s="312">
        <v>0</v>
      </c>
      <c r="AR116" s="312">
        <v>0</v>
      </c>
      <c r="AS116" s="312"/>
      <c r="AT116" s="1220"/>
      <c r="AU116" s="1247"/>
      <c r="AV116" s="303">
        <f t="shared" si="49"/>
        <v>125000</v>
      </c>
      <c r="AW116" s="312"/>
      <c r="AX116" s="302">
        <v>125000</v>
      </c>
      <c r="AY116" s="302">
        <v>0</v>
      </c>
      <c r="AZ116" s="302">
        <v>0</v>
      </c>
      <c r="BA116" s="302">
        <v>0</v>
      </c>
      <c r="BB116" s="312"/>
      <c r="BC116" s="1220"/>
      <c r="BD116" s="1250"/>
      <c r="BE116" s="303">
        <f t="shared" si="50"/>
        <v>125000</v>
      </c>
      <c r="BF116" s="312"/>
      <c r="BG116" s="302">
        <v>125000</v>
      </c>
      <c r="BH116" s="302">
        <v>0</v>
      </c>
      <c r="BI116" s="302">
        <v>0</v>
      </c>
      <c r="BJ116" s="302">
        <v>0</v>
      </c>
      <c r="BK116" s="312"/>
      <c r="BL116" s="1220"/>
      <c r="BM116" s="1253"/>
      <c r="BN116" s="303">
        <f t="shared" si="51"/>
        <v>125000</v>
      </c>
      <c r="BO116" s="312"/>
      <c r="BP116" s="312">
        <v>125000</v>
      </c>
      <c r="BQ116" s="312">
        <v>0</v>
      </c>
      <c r="BR116" s="312">
        <v>0</v>
      </c>
      <c r="BS116" s="312">
        <v>0</v>
      </c>
      <c r="BT116" s="312"/>
      <c r="BU116" s="313"/>
      <c r="BV116" s="314"/>
      <c r="BW116" s="314"/>
      <c r="BX116" s="314"/>
      <c r="BY116" s="314"/>
      <c r="BZ116" s="314"/>
      <c r="CA116" s="314"/>
      <c r="CB116" s="314"/>
      <c r="CC116" s="315"/>
    </row>
    <row r="117" spans="1:81" s="58" customFormat="1" ht="12.95" customHeight="1" x14ac:dyDescent="0.25">
      <c r="A117" s="37"/>
      <c r="B117" s="1402"/>
      <c r="C117" s="1315"/>
      <c r="D117" s="1283"/>
      <c r="E117" s="1286"/>
      <c r="F117" s="1286"/>
      <c r="G117" s="1286"/>
      <c r="H117" s="1286"/>
      <c r="I117" s="1389"/>
      <c r="J117" s="1220"/>
      <c r="K117" s="1217"/>
      <c r="L117" s="1223"/>
      <c r="M117" s="1226"/>
      <c r="N117" s="1229"/>
      <c r="O117" s="1232"/>
      <c r="P117" s="1235"/>
      <c r="Q117" s="1238"/>
      <c r="R117" s="1220"/>
      <c r="S117" s="364" t="s">
        <v>4556</v>
      </c>
      <c r="T117" s="371" t="s">
        <v>3834</v>
      </c>
      <c r="U117" s="241" t="s">
        <v>3839</v>
      </c>
      <c r="V117" s="241" t="s">
        <v>3842</v>
      </c>
      <c r="W117" s="299"/>
      <c r="X117" s="300">
        <v>44566</v>
      </c>
      <c r="Y117" s="300">
        <v>44591</v>
      </c>
      <c r="Z117" s="300">
        <v>44594</v>
      </c>
      <c r="AA117" s="300">
        <v>44925</v>
      </c>
      <c r="AB117" s="1220"/>
      <c r="AC117" s="1241"/>
      <c r="AD117" s="303">
        <f t="shared" si="52"/>
        <v>1000000</v>
      </c>
      <c r="AE117" s="301"/>
      <c r="AF117" s="303">
        <f t="shared" si="52"/>
        <v>1000000</v>
      </c>
      <c r="AG117" s="303">
        <f t="shared" si="52"/>
        <v>0</v>
      </c>
      <c r="AH117" s="303">
        <f t="shared" si="52"/>
        <v>0</v>
      </c>
      <c r="AI117" s="303">
        <f t="shared" si="52"/>
        <v>0</v>
      </c>
      <c r="AJ117" s="303">
        <f t="shared" si="52"/>
        <v>0</v>
      </c>
      <c r="AK117" s="1220"/>
      <c r="AL117" s="1244"/>
      <c r="AM117" s="303">
        <f t="shared" si="48"/>
        <v>250000</v>
      </c>
      <c r="AN117" s="312"/>
      <c r="AO117" s="312">
        <v>250000</v>
      </c>
      <c r="AP117" s="312">
        <v>0</v>
      </c>
      <c r="AQ117" s="312">
        <v>0</v>
      </c>
      <c r="AR117" s="312">
        <v>0</v>
      </c>
      <c r="AS117" s="312"/>
      <c r="AT117" s="1220"/>
      <c r="AU117" s="1247"/>
      <c r="AV117" s="303">
        <f t="shared" si="49"/>
        <v>250000</v>
      </c>
      <c r="AW117" s="312"/>
      <c r="AX117" s="302">
        <v>250000</v>
      </c>
      <c r="AY117" s="302">
        <v>0</v>
      </c>
      <c r="AZ117" s="302">
        <v>0</v>
      </c>
      <c r="BA117" s="302">
        <v>0</v>
      </c>
      <c r="BB117" s="312"/>
      <c r="BC117" s="1220"/>
      <c r="BD117" s="1250"/>
      <c r="BE117" s="303">
        <f t="shared" si="50"/>
        <v>250000</v>
      </c>
      <c r="BF117" s="312"/>
      <c r="BG117" s="302">
        <v>250000</v>
      </c>
      <c r="BH117" s="302">
        <v>0</v>
      </c>
      <c r="BI117" s="302">
        <v>0</v>
      </c>
      <c r="BJ117" s="302">
        <v>0</v>
      </c>
      <c r="BK117" s="312"/>
      <c r="BL117" s="1220"/>
      <c r="BM117" s="1253"/>
      <c r="BN117" s="303">
        <f t="shared" si="51"/>
        <v>250000</v>
      </c>
      <c r="BO117" s="312"/>
      <c r="BP117" s="312">
        <v>250000</v>
      </c>
      <c r="BQ117" s="312">
        <v>0</v>
      </c>
      <c r="BR117" s="312">
        <v>0</v>
      </c>
      <c r="BS117" s="312">
        <v>0</v>
      </c>
      <c r="BT117" s="312"/>
      <c r="BU117" s="313"/>
      <c r="BV117" s="314"/>
      <c r="BW117" s="314"/>
      <c r="BX117" s="314"/>
      <c r="BY117" s="314"/>
      <c r="BZ117" s="314"/>
      <c r="CA117" s="314"/>
      <c r="CB117" s="314"/>
      <c r="CC117" s="315"/>
    </row>
    <row r="118" spans="1:81" s="58" customFormat="1" ht="12.95" customHeight="1" x14ac:dyDescent="0.25">
      <c r="A118" s="37"/>
      <c r="B118" s="1402"/>
      <c r="C118" s="1315"/>
      <c r="D118" s="1283"/>
      <c r="E118" s="1286"/>
      <c r="F118" s="1286"/>
      <c r="G118" s="1286"/>
      <c r="H118" s="1286"/>
      <c r="I118" s="1389"/>
      <c r="J118" s="1220"/>
      <c r="K118" s="1217"/>
      <c r="L118" s="1223"/>
      <c r="M118" s="1226"/>
      <c r="N118" s="1229"/>
      <c r="O118" s="1232"/>
      <c r="P118" s="1235"/>
      <c r="Q118" s="1238"/>
      <c r="R118" s="1220"/>
      <c r="S118" s="364" t="s">
        <v>4557</v>
      </c>
      <c r="T118" s="371" t="s">
        <v>3834</v>
      </c>
      <c r="U118" s="241" t="s">
        <v>3839</v>
      </c>
      <c r="V118" s="241" t="s">
        <v>3842</v>
      </c>
      <c r="W118" s="299"/>
      <c r="X118" s="300">
        <v>44566</v>
      </c>
      <c r="Y118" s="300">
        <v>44591</v>
      </c>
      <c r="Z118" s="300">
        <v>44594</v>
      </c>
      <c r="AA118" s="300">
        <v>44925</v>
      </c>
      <c r="AB118" s="1220"/>
      <c r="AC118" s="1241"/>
      <c r="AD118" s="303">
        <f t="shared" si="52"/>
        <v>10000000</v>
      </c>
      <c r="AE118" s="301"/>
      <c r="AF118" s="303">
        <f t="shared" si="52"/>
        <v>10000000</v>
      </c>
      <c r="AG118" s="303">
        <f t="shared" si="52"/>
        <v>0</v>
      </c>
      <c r="AH118" s="303">
        <f t="shared" si="52"/>
        <v>0</v>
      </c>
      <c r="AI118" s="303">
        <f t="shared" si="52"/>
        <v>0</v>
      </c>
      <c r="AJ118" s="303">
        <f t="shared" si="52"/>
        <v>0</v>
      </c>
      <c r="AK118" s="1220"/>
      <c r="AL118" s="1244"/>
      <c r="AM118" s="303">
        <f t="shared" si="48"/>
        <v>2500000</v>
      </c>
      <c r="AN118" s="312"/>
      <c r="AO118" s="312">
        <v>2500000</v>
      </c>
      <c r="AP118" s="312">
        <v>0</v>
      </c>
      <c r="AQ118" s="312">
        <v>0</v>
      </c>
      <c r="AR118" s="312">
        <v>0</v>
      </c>
      <c r="AS118" s="312"/>
      <c r="AT118" s="1220"/>
      <c r="AU118" s="1247"/>
      <c r="AV118" s="303">
        <f t="shared" si="49"/>
        <v>2500000</v>
      </c>
      <c r="AW118" s="312"/>
      <c r="AX118" s="302">
        <v>2500000</v>
      </c>
      <c r="AY118" s="302">
        <v>0</v>
      </c>
      <c r="AZ118" s="302">
        <v>0</v>
      </c>
      <c r="BA118" s="302">
        <v>0</v>
      </c>
      <c r="BB118" s="312"/>
      <c r="BC118" s="1220"/>
      <c r="BD118" s="1250"/>
      <c r="BE118" s="303">
        <f t="shared" si="50"/>
        <v>2500000</v>
      </c>
      <c r="BF118" s="312"/>
      <c r="BG118" s="302">
        <v>2500000</v>
      </c>
      <c r="BH118" s="302">
        <v>0</v>
      </c>
      <c r="BI118" s="302">
        <v>0</v>
      </c>
      <c r="BJ118" s="302">
        <v>0</v>
      </c>
      <c r="BK118" s="312"/>
      <c r="BL118" s="1220"/>
      <c r="BM118" s="1253"/>
      <c r="BN118" s="303">
        <f t="shared" si="51"/>
        <v>2500000</v>
      </c>
      <c r="BO118" s="312"/>
      <c r="BP118" s="312">
        <v>2500000</v>
      </c>
      <c r="BQ118" s="312">
        <v>0</v>
      </c>
      <c r="BR118" s="312">
        <v>0</v>
      </c>
      <c r="BS118" s="312">
        <v>0</v>
      </c>
      <c r="BT118" s="312"/>
      <c r="BU118" s="313"/>
      <c r="BV118" s="314"/>
      <c r="BW118" s="314"/>
      <c r="BX118" s="314"/>
      <c r="BY118" s="314"/>
      <c r="BZ118" s="314"/>
      <c r="CA118" s="314"/>
      <c r="CB118" s="314"/>
      <c r="CC118" s="315"/>
    </row>
    <row r="119" spans="1:81" s="58" customFormat="1" ht="12.95" customHeight="1" x14ac:dyDescent="0.25">
      <c r="A119" s="37"/>
      <c r="B119" s="1402"/>
      <c r="C119" s="1315"/>
      <c r="D119" s="1283"/>
      <c r="E119" s="1286"/>
      <c r="F119" s="1286"/>
      <c r="G119" s="1286"/>
      <c r="H119" s="1286"/>
      <c r="I119" s="1389"/>
      <c r="J119" s="1220"/>
      <c r="K119" s="1217"/>
      <c r="L119" s="1223"/>
      <c r="M119" s="1226"/>
      <c r="N119" s="1229"/>
      <c r="O119" s="1232"/>
      <c r="P119" s="1235"/>
      <c r="Q119" s="1238"/>
      <c r="R119" s="1220"/>
      <c r="S119" s="364" t="s">
        <v>4558</v>
      </c>
      <c r="T119" s="371" t="s">
        <v>3834</v>
      </c>
      <c r="U119" s="241" t="s">
        <v>3839</v>
      </c>
      <c r="V119" s="241" t="s">
        <v>3842</v>
      </c>
      <c r="W119" s="299"/>
      <c r="X119" s="300">
        <v>44566</v>
      </c>
      <c r="Y119" s="300">
        <v>44591</v>
      </c>
      <c r="Z119" s="300">
        <v>44594</v>
      </c>
      <c r="AA119" s="300">
        <v>44925</v>
      </c>
      <c r="AB119" s="1220"/>
      <c r="AC119" s="1241"/>
      <c r="AD119" s="303">
        <f t="shared" si="52"/>
        <v>1000000</v>
      </c>
      <c r="AE119" s="301"/>
      <c r="AF119" s="303">
        <f t="shared" si="52"/>
        <v>1000000</v>
      </c>
      <c r="AG119" s="303">
        <f t="shared" si="52"/>
        <v>0</v>
      </c>
      <c r="AH119" s="303">
        <f t="shared" si="52"/>
        <v>0</v>
      </c>
      <c r="AI119" s="303">
        <f t="shared" si="52"/>
        <v>0</v>
      </c>
      <c r="AJ119" s="303">
        <f t="shared" si="52"/>
        <v>0</v>
      </c>
      <c r="AK119" s="1220"/>
      <c r="AL119" s="1244"/>
      <c r="AM119" s="303">
        <f t="shared" si="48"/>
        <v>250000</v>
      </c>
      <c r="AN119" s="312"/>
      <c r="AO119" s="312">
        <v>250000</v>
      </c>
      <c r="AP119" s="312">
        <v>0</v>
      </c>
      <c r="AQ119" s="312">
        <v>0</v>
      </c>
      <c r="AR119" s="312">
        <v>0</v>
      </c>
      <c r="AS119" s="312"/>
      <c r="AT119" s="1220"/>
      <c r="AU119" s="1247"/>
      <c r="AV119" s="303">
        <f t="shared" si="49"/>
        <v>250000</v>
      </c>
      <c r="AW119" s="312"/>
      <c r="AX119" s="302">
        <v>250000</v>
      </c>
      <c r="AY119" s="302">
        <v>0</v>
      </c>
      <c r="AZ119" s="302">
        <v>0</v>
      </c>
      <c r="BA119" s="302">
        <v>0</v>
      </c>
      <c r="BB119" s="312"/>
      <c r="BC119" s="1220"/>
      <c r="BD119" s="1250"/>
      <c r="BE119" s="303">
        <f t="shared" si="50"/>
        <v>250000</v>
      </c>
      <c r="BF119" s="312"/>
      <c r="BG119" s="302">
        <v>250000</v>
      </c>
      <c r="BH119" s="302">
        <v>0</v>
      </c>
      <c r="BI119" s="302">
        <v>0</v>
      </c>
      <c r="BJ119" s="302">
        <v>0</v>
      </c>
      <c r="BK119" s="312"/>
      <c r="BL119" s="1220"/>
      <c r="BM119" s="1253"/>
      <c r="BN119" s="303">
        <f t="shared" si="51"/>
        <v>250000</v>
      </c>
      <c r="BO119" s="312"/>
      <c r="BP119" s="312">
        <v>250000</v>
      </c>
      <c r="BQ119" s="312">
        <v>0</v>
      </c>
      <c r="BR119" s="312">
        <v>0</v>
      </c>
      <c r="BS119" s="312">
        <v>0</v>
      </c>
      <c r="BT119" s="312"/>
      <c r="BU119" s="313"/>
      <c r="BV119" s="314"/>
      <c r="BW119" s="314"/>
      <c r="BX119" s="314"/>
      <c r="BY119" s="314"/>
      <c r="BZ119" s="314"/>
      <c r="CA119" s="314"/>
      <c r="CB119" s="314"/>
      <c r="CC119" s="315"/>
    </row>
    <row r="120" spans="1:81" s="58" customFormat="1" ht="12.95" customHeight="1" x14ac:dyDescent="0.25">
      <c r="A120" s="37"/>
      <c r="B120" s="1402"/>
      <c r="C120" s="1315"/>
      <c r="D120" s="1283"/>
      <c r="E120" s="1286"/>
      <c r="F120" s="1286"/>
      <c r="G120" s="1286"/>
      <c r="H120" s="1286"/>
      <c r="I120" s="1389"/>
      <c r="J120" s="1220"/>
      <c r="K120" s="1217"/>
      <c r="L120" s="1223"/>
      <c r="M120" s="1226"/>
      <c r="N120" s="1229"/>
      <c r="O120" s="1232"/>
      <c r="P120" s="1235"/>
      <c r="Q120" s="1238"/>
      <c r="R120" s="1220"/>
      <c r="S120" s="364" t="s">
        <v>4559</v>
      </c>
      <c r="T120" s="371" t="s">
        <v>3834</v>
      </c>
      <c r="U120" s="241" t="s">
        <v>3839</v>
      </c>
      <c r="V120" s="241" t="s">
        <v>3842</v>
      </c>
      <c r="W120" s="299"/>
      <c r="X120" s="300">
        <v>44566</v>
      </c>
      <c r="Y120" s="300">
        <v>44591</v>
      </c>
      <c r="Z120" s="300">
        <v>44594</v>
      </c>
      <c r="AA120" s="300">
        <v>44925</v>
      </c>
      <c r="AB120" s="1220"/>
      <c r="AC120" s="1241"/>
      <c r="AD120" s="303">
        <f t="shared" si="52"/>
        <v>1000000</v>
      </c>
      <c r="AE120" s="301"/>
      <c r="AF120" s="303">
        <f t="shared" si="52"/>
        <v>1000000</v>
      </c>
      <c r="AG120" s="303">
        <f t="shared" si="52"/>
        <v>0</v>
      </c>
      <c r="AH120" s="303">
        <f t="shared" si="52"/>
        <v>0</v>
      </c>
      <c r="AI120" s="303">
        <f t="shared" si="52"/>
        <v>0</v>
      </c>
      <c r="AJ120" s="303">
        <f t="shared" si="52"/>
        <v>0</v>
      </c>
      <c r="AK120" s="1220"/>
      <c r="AL120" s="1244"/>
      <c r="AM120" s="303">
        <f t="shared" si="48"/>
        <v>250000</v>
      </c>
      <c r="AN120" s="312"/>
      <c r="AO120" s="312">
        <v>250000</v>
      </c>
      <c r="AP120" s="312">
        <v>0</v>
      </c>
      <c r="AQ120" s="312">
        <v>0</v>
      </c>
      <c r="AR120" s="312">
        <v>0</v>
      </c>
      <c r="AS120" s="312"/>
      <c r="AT120" s="1220"/>
      <c r="AU120" s="1247"/>
      <c r="AV120" s="303">
        <f t="shared" si="49"/>
        <v>250000</v>
      </c>
      <c r="AW120" s="312"/>
      <c r="AX120" s="302">
        <v>250000</v>
      </c>
      <c r="AY120" s="302">
        <v>0</v>
      </c>
      <c r="AZ120" s="302">
        <v>0</v>
      </c>
      <c r="BA120" s="302">
        <v>0</v>
      </c>
      <c r="BB120" s="312"/>
      <c r="BC120" s="1220"/>
      <c r="BD120" s="1250"/>
      <c r="BE120" s="303">
        <f t="shared" si="50"/>
        <v>250000</v>
      </c>
      <c r="BF120" s="312"/>
      <c r="BG120" s="302">
        <v>250000</v>
      </c>
      <c r="BH120" s="302">
        <v>0</v>
      </c>
      <c r="BI120" s="302">
        <v>0</v>
      </c>
      <c r="BJ120" s="302">
        <v>0</v>
      </c>
      <c r="BK120" s="312"/>
      <c r="BL120" s="1220"/>
      <c r="BM120" s="1253"/>
      <c r="BN120" s="303">
        <f t="shared" si="51"/>
        <v>250000</v>
      </c>
      <c r="BO120" s="312"/>
      <c r="BP120" s="312">
        <v>250000</v>
      </c>
      <c r="BQ120" s="312">
        <v>0</v>
      </c>
      <c r="BR120" s="312">
        <v>0</v>
      </c>
      <c r="BS120" s="312">
        <v>0</v>
      </c>
      <c r="BT120" s="312"/>
      <c r="BU120" s="313"/>
      <c r="BV120" s="314"/>
      <c r="BW120" s="314"/>
      <c r="BX120" s="314"/>
      <c r="BY120" s="314"/>
      <c r="BZ120" s="314"/>
      <c r="CA120" s="314"/>
      <c r="CB120" s="314"/>
      <c r="CC120" s="315"/>
    </row>
    <row r="121" spans="1:81" s="58" customFormat="1" ht="12.95" customHeight="1" x14ac:dyDescent="0.25">
      <c r="A121" s="37"/>
      <c r="B121" s="1402"/>
      <c r="C121" s="1315"/>
      <c r="D121" s="1283"/>
      <c r="E121" s="1286"/>
      <c r="F121" s="1286"/>
      <c r="G121" s="1286"/>
      <c r="H121" s="1286"/>
      <c r="I121" s="1389"/>
      <c r="J121" s="1220"/>
      <c r="K121" s="1217"/>
      <c r="L121" s="1223"/>
      <c r="M121" s="1226"/>
      <c r="N121" s="1229"/>
      <c r="O121" s="1232"/>
      <c r="P121" s="1235"/>
      <c r="Q121" s="1238"/>
      <c r="R121" s="1220"/>
      <c r="S121" s="364" t="s">
        <v>4560</v>
      </c>
      <c r="T121" s="371" t="s">
        <v>3834</v>
      </c>
      <c r="U121" s="241" t="s">
        <v>3839</v>
      </c>
      <c r="V121" s="241" t="s">
        <v>3842</v>
      </c>
      <c r="W121" s="299"/>
      <c r="X121" s="300">
        <v>44566</v>
      </c>
      <c r="Y121" s="300">
        <v>44591</v>
      </c>
      <c r="Z121" s="300">
        <v>44594</v>
      </c>
      <c r="AA121" s="300">
        <v>44925</v>
      </c>
      <c r="AB121" s="1220"/>
      <c r="AC121" s="1241"/>
      <c r="AD121" s="303">
        <f t="shared" si="52"/>
        <v>4000000</v>
      </c>
      <c r="AE121" s="301"/>
      <c r="AF121" s="303">
        <f t="shared" si="52"/>
        <v>4000000</v>
      </c>
      <c r="AG121" s="303">
        <f t="shared" si="52"/>
        <v>0</v>
      </c>
      <c r="AH121" s="303">
        <f t="shared" si="52"/>
        <v>0</v>
      </c>
      <c r="AI121" s="303">
        <f t="shared" si="52"/>
        <v>0</v>
      </c>
      <c r="AJ121" s="303">
        <f t="shared" si="52"/>
        <v>0</v>
      </c>
      <c r="AK121" s="1220"/>
      <c r="AL121" s="1244"/>
      <c r="AM121" s="303">
        <f t="shared" si="48"/>
        <v>1000000</v>
      </c>
      <c r="AN121" s="312"/>
      <c r="AO121" s="312">
        <v>1000000</v>
      </c>
      <c r="AP121" s="312">
        <v>0</v>
      </c>
      <c r="AQ121" s="312">
        <v>0</v>
      </c>
      <c r="AR121" s="312">
        <v>0</v>
      </c>
      <c r="AS121" s="312"/>
      <c r="AT121" s="1220"/>
      <c r="AU121" s="1247"/>
      <c r="AV121" s="303">
        <f t="shared" si="49"/>
        <v>1000000</v>
      </c>
      <c r="AW121" s="312"/>
      <c r="AX121" s="302">
        <v>1000000</v>
      </c>
      <c r="AY121" s="302">
        <v>0</v>
      </c>
      <c r="AZ121" s="302">
        <v>0</v>
      </c>
      <c r="BA121" s="302">
        <v>0</v>
      </c>
      <c r="BB121" s="312"/>
      <c r="BC121" s="1220"/>
      <c r="BD121" s="1250"/>
      <c r="BE121" s="303">
        <f t="shared" si="50"/>
        <v>1000000</v>
      </c>
      <c r="BF121" s="312"/>
      <c r="BG121" s="302">
        <v>1000000</v>
      </c>
      <c r="BH121" s="302">
        <v>0</v>
      </c>
      <c r="BI121" s="302">
        <v>0</v>
      </c>
      <c r="BJ121" s="302">
        <v>0</v>
      </c>
      <c r="BK121" s="312"/>
      <c r="BL121" s="1220"/>
      <c r="BM121" s="1253"/>
      <c r="BN121" s="303">
        <f t="shared" si="51"/>
        <v>1000000</v>
      </c>
      <c r="BO121" s="312"/>
      <c r="BP121" s="312">
        <v>1000000</v>
      </c>
      <c r="BQ121" s="312">
        <v>0</v>
      </c>
      <c r="BR121" s="312">
        <v>0</v>
      </c>
      <c r="BS121" s="312">
        <v>0</v>
      </c>
      <c r="BT121" s="312"/>
      <c r="BU121" s="313"/>
      <c r="BV121" s="314"/>
      <c r="BW121" s="314"/>
      <c r="BX121" s="314"/>
      <c r="BY121" s="314"/>
      <c r="BZ121" s="314"/>
      <c r="CA121" s="314"/>
      <c r="CB121" s="314"/>
      <c r="CC121" s="315"/>
    </row>
    <row r="122" spans="1:81" s="58" customFormat="1" ht="12.95" customHeight="1" x14ac:dyDescent="0.25">
      <c r="A122" s="37"/>
      <c r="B122" s="1402"/>
      <c r="C122" s="1315"/>
      <c r="D122" s="1283"/>
      <c r="E122" s="1286"/>
      <c r="F122" s="1286"/>
      <c r="G122" s="1286"/>
      <c r="H122" s="1286"/>
      <c r="I122" s="1389"/>
      <c r="J122" s="1220"/>
      <c r="K122" s="1217"/>
      <c r="L122" s="1223"/>
      <c r="M122" s="1226"/>
      <c r="N122" s="1229"/>
      <c r="O122" s="1232"/>
      <c r="P122" s="1235"/>
      <c r="Q122" s="1238"/>
      <c r="R122" s="1220"/>
      <c r="S122" s="364" t="s">
        <v>4561</v>
      </c>
      <c r="T122" s="371" t="s">
        <v>3834</v>
      </c>
      <c r="U122" s="241" t="s">
        <v>3839</v>
      </c>
      <c r="V122" s="241" t="s">
        <v>3842</v>
      </c>
      <c r="W122" s="299"/>
      <c r="X122" s="300">
        <v>44566</v>
      </c>
      <c r="Y122" s="300">
        <v>44591</v>
      </c>
      <c r="Z122" s="300">
        <v>44594</v>
      </c>
      <c r="AA122" s="300">
        <v>44925</v>
      </c>
      <c r="AB122" s="1220"/>
      <c r="AC122" s="1241"/>
      <c r="AD122" s="303">
        <f t="shared" si="52"/>
        <v>2000000</v>
      </c>
      <c r="AE122" s="301"/>
      <c r="AF122" s="303">
        <f t="shared" si="52"/>
        <v>2000000</v>
      </c>
      <c r="AG122" s="303">
        <f t="shared" si="52"/>
        <v>0</v>
      </c>
      <c r="AH122" s="303">
        <f t="shared" si="52"/>
        <v>0</v>
      </c>
      <c r="AI122" s="303">
        <f t="shared" si="52"/>
        <v>0</v>
      </c>
      <c r="AJ122" s="303">
        <f t="shared" si="52"/>
        <v>0</v>
      </c>
      <c r="AK122" s="1220"/>
      <c r="AL122" s="1244"/>
      <c r="AM122" s="303">
        <f t="shared" si="48"/>
        <v>500000</v>
      </c>
      <c r="AN122" s="312"/>
      <c r="AO122" s="312">
        <v>500000</v>
      </c>
      <c r="AP122" s="312">
        <v>0</v>
      </c>
      <c r="AQ122" s="312">
        <v>0</v>
      </c>
      <c r="AR122" s="312">
        <v>0</v>
      </c>
      <c r="AS122" s="312"/>
      <c r="AT122" s="1220"/>
      <c r="AU122" s="1247"/>
      <c r="AV122" s="303">
        <f t="shared" si="49"/>
        <v>500000</v>
      </c>
      <c r="AW122" s="312"/>
      <c r="AX122" s="302">
        <v>500000</v>
      </c>
      <c r="AY122" s="302">
        <v>0</v>
      </c>
      <c r="AZ122" s="302">
        <v>0</v>
      </c>
      <c r="BA122" s="302">
        <v>0</v>
      </c>
      <c r="BB122" s="312"/>
      <c r="BC122" s="1220"/>
      <c r="BD122" s="1250"/>
      <c r="BE122" s="303">
        <f t="shared" si="50"/>
        <v>500000</v>
      </c>
      <c r="BF122" s="312"/>
      <c r="BG122" s="302">
        <v>500000</v>
      </c>
      <c r="BH122" s="302">
        <v>0</v>
      </c>
      <c r="BI122" s="302">
        <v>0</v>
      </c>
      <c r="BJ122" s="302">
        <v>0</v>
      </c>
      <c r="BK122" s="312"/>
      <c r="BL122" s="1220"/>
      <c r="BM122" s="1253"/>
      <c r="BN122" s="303">
        <f t="shared" si="51"/>
        <v>500000</v>
      </c>
      <c r="BO122" s="312"/>
      <c r="BP122" s="312">
        <v>500000</v>
      </c>
      <c r="BQ122" s="312">
        <v>0</v>
      </c>
      <c r="BR122" s="312">
        <v>0</v>
      </c>
      <c r="BS122" s="312">
        <v>0</v>
      </c>
      <c r="BT122" s="312"/>
      <c r="BU122" s="313"/>
      <c r="BV122" s="314"/>
      <c r="BW122" s="314"/>
      <c r="BX122" s="314"/>
      <c r="BY122" s="314"/>
      <c r="BZ122" s="314"/>
      <c r="CA122" s="314"/>
      <c r="CB122" s="314"/>
      <c r="CC122" s="315"/>
    </row>
    <row r="123" spans="1:81" s="58" customFormat="1" ht="12.95" customHeight="1" x14ac:dyDescent="0.25">
      <c r="A123" s="37"/>
      <c r="B123" s="1402"/>
      <c r="C123" s="1315"/>
      <c r="D123" s="1283"/>
      <c r="E123" s="1286"/>
      <c r="F123" s="1286"/>
      <c r="G123" s="1286"/>
      <c r="H123" s="1286"/>
      <c r="I123" s="1389"/>
      <c r="J123" s="1220"/>
      <c r="K123" s="1217"/>
      <c r="L123" s="1223"/>
      <c r="M123" s="1226"/>
      <c r="N123" s="1229"/>
      <c r="O123" s="1232"/>
      <c r="P123" s="1235"/>
      <c r="Q123" s="1238"/>
      <c r="R123" s="1220"/>
      <c r="S123" s="364" t="s">
        <v>4562</v>
      </c>
      <c r="T123" s="371" t="s">
        <v>3834</v>
      </c>
      <c r="U123" s="241" t="s">
        <v>3839</v>
      </c>
      <c r="V123" s="241" t="s">
        <v>3842</v>
      </c>
      <c r="W123" s="299"/>
      <c r="X123" s="300">
        <v>44566</v>
      </c>
      <c r="Y123" s="300">
        <v>44591</v>
      </c>
      <c r="Z123" s="300">
        <v>44594</v>
      </c>
      <c r="AA123" s="300">
        <v>44925</v>
      </c>
      <c r="AB123" s="1220"/>
      <c r="AC123" s="1241"/>
      <c r="AD123" s="303">
        <f t="shared" si="52"/>
        <v>1200000</v>
      </c>
      <c r="AE123" s="301"/>
      <c r="AF123" s="303">
        <f t="shared" si="52"/>
        <v>1200000</v>
      </c>
      <c r="AG123" s="303">
        <f t="shared" si="52"/>
        <v>0</v>
      </c>
      <c r="AH123" s="303">
        <f t="shared" si="52"/>
        <v>0</v>
      </c>
      <c r="AI123" s="303">
        <f t="shared" si="52"/>
        <v>0</v>
      </c>
      <c r="AJ123" s="303">
        <f t="shared" si="52"/>
        <v>0</v>
      </c>
      <c r="AK123" s="1220"/>
      <c r="AL123" s="1244"/>
      <c r="AM123" s="303">
        <f t="shared" si="48"/>
        <v>300000</v>
      </c>
      <c r="AN123" s="312"/>
      <c r="AO123" s="312">
        <v>300000</v>
      </c>
      <c r="AP123" s="312">
        <v>0</v>
      </c>
      <c r="AQ123" s="312">
        <v>0</v>
      </c>
      <c r="AR123" s="312">
        <v>0</v>
      </c>
      <c r="AS123" s="312"/>
      <c r="AT123" s="1220"/>
      <c r="AU123" s="1247"/>
      <c r="AV123" s="303">
        <f t="shared" si="49"/>
        <v>300000</v>
      </c>
      <c r="AW123" s="312"/>
      <c r="AX123" s="302">
        <v>300000</v>
      </c>
      <c r="AY123" s="302">
        <v>0</v>
      </c>
      <c r="AZ123" s="302">
        <v>0</v>
      </c>
      <c r="BA123" s="302">
        <v>0</v>
      </c>
      <c r="BB123" s="312"/>
      <c r="BC123" s="1220"/>
      <c r="BD123" s="1250"/>
      <c r="BE123" s="303">
        <f t="shared" si="50"/>
        <v>300000</v>
      </c>
      <c r="BF123" s="312"/>
      <c r="BG123" s="302">
        <v>300000</v>
      </c>
      <c r="BH123" s="302">
        <v>0</v>
      </c>
      <c r="BI123" s="302">
        <v>0</v>
      </c>
      <c r="BJ123" s="302">
        <v>0</v>
      </c>
      <c r="BK123" s="312"/>
      <c r="BL123" s="1220"/>
      <c r="BM123" s="1253"/>
      <c r="BN123" s="303">
        <f t="shared" si="51"/>
        <v>300000</v>
      </c>
      <c r="BO123" s="312"/>
      <c r="BP123" s="312">
        <v>300000</v>
      </c>
      <c r="BQ123" s="312">
        <v>0</v>
      </c>
      <c r="BR123" s="312">
        <v>0</v>
      </c>
      <c r="BS123" s="312">
        <v>0</v>
      </c>
      <c r="BT123" s="312"/>
      <c r="BU123" s="313"/>
      <c r="BV123" s="314"/>
      <c r="BW123" s="314"/>
      <c r="BX123" s="314"/>
      <c r="BY123" s="314"/>
      <c r="BZ123" s="314"/>
      <c r="CA123" s="314"/>
      <c r="CB123" s="314"/>
      <c r="CC123" s="315"/>
    </row>
    <row r="124" spans="1:81" s="58" customFormat="1" ht="12.95" customHeight="1" x14ac:dyDescent="0.25">
      <c r="A124" s="37"/>
      <c r="B124" s="1402"/>
      <c r="C124" s="1315"/>
      <c r="D124" s="1283"/>
      <c r="E124" s="1286"/>
      <c r="F124" s="1286"/>
      <c r="G124" s="1286"/>
      <c r="H124" s="1286"/>
      <c r="I124" s="1389"/>
      <c r="J124" s="1220"/>
      <c r="K124" s="1217"/>
      <c r="L124" s="1223"/>
      <c r="M124" s="1226"/>
      <c r="N124" s="1229"/>
      <c r="O124" s="1232"/>
      <c r="P124" s="1235"/>
      <c r="Q124" s="1238"/>
      <c r="R124" s="1220"/>
      <c r="S124" s="364" t="s">
        <v>4563</v>
      </c>
      <c r="T124" s="371" t="s">
        <v>3834</v>
      </c>
      <c r="U124" s="241" t="s">
        <v>3839</v>
      </c>
      <c r="V124" s="241" t="s">
        <v>3842</v>
      </c>
      <c r="W124" s="299"/>
      <c r="X124" s="300">
        <v>44566</v>
      </c>
      <c r="Y124" s="300">
        <v>44591</v>
      </c>
      <c r="Z124" s="300">
        <v>44594</v>
      </c>
      <c r="AA124" s="300">
        <v>44925</v>
      </c>
      <c r="AB124" s="1220"/>
      <c r="AC124" s="1241"/>
      <c r="AD124" s="303">
        <f t="shared" si="52"/>
        <v>1000000</v>
      </c>
      <c r="AE124" s="301"/>
      <c r="AF124" s="303">
        <f t="shared" si="52"/>
        <v>1000000</v>
      </c>
      <c r="AG124" s="303">
        <f t="shared" si="52"/>
        <v>0</v>
      </c>
      <c r="AH124" s="303">
        <f t="shared" si="52"/>
        <v>0</v>
      </c>
      <c r="AI124" s="303">
        <f t="shared" si="52"/>
        <v>0</v>
      </c>
      <c r="AJ124" s="303">
        <f t="shared" si="52"/>
        <v>0</v>
      </c>
      <c r="AK124" s="1220"/>
      <c r="AL124" s="1244"/>
      <c r="AM124" s="303">
        <f t="shared" si="48"/>
        <v>250000</v>
      </c>
      <c r="AN124" s="312"/>
      <c r="AO124" s="312">
        <v>250000</v>
      </c>
      <c r="AP124" s="312">
        <v>0</v>
      </c>
      <c r="AQ124" s="312">
        <v>0</v>
      </c>
      <c r="AR124" s="312">
        <v>0</v>
      </c>
      <c r="AS124" s="312"/>
      <c r="AT124" s="1220"/>
      <c r="AU124" s="1247"/>
      <c r="AV124" s="303">
        <f t="shared" si="49"/>
        <v>250000</v>
      </c>
      <c r="AW124" s="312"/>
      <c r="AX124" s="302">
        <v>250000</v>
      </c>
      <c r="AY124" s="302">
        <v>0</v>
      </c>
      <c r="AZ124" s="302">
        <v>0</v>
      </c>
      <c r="BA124" s="302">
        <v>0</v>
      </c>
      <c r="BB124" s="312"/>
      <c r="BC124" s="1220"/>
      <c r="BD124" s="1250"/>
      <c r="BE124" s="303">
        <f t="shared" si="50"/>
        <v>250000</v>
      </c>
      <c r="BF124" s="312"/>
      <c r="BG124" s="302">
        <v>250000</v>
      </c>
      <c r="BH124" s="302">
        <v>0</v>
      </c>
      <c r="BI124" s="302">
        <v>0</v>
      </c>
      <c r="BJ124" s="302">
        <v>0</v>
      </c>
      <c r="BK124" s="312"/>
      <c r="BL124" s="1220"/>
      <c r="BM124" s="1253"/>
      <c r="BN124" s="303">
        <f t="shared" si="51"/>
        <v>250000</v>
      </c>
      <c r="BO124" s="312"/>
      <c r="BP124" s="312">
        <v>250000</v>
      </c>
      <c r="BQ124" s="312">
        <v>0</v>
      </c>
      <c r="BR124" s="312">
        <v>0</v>
      </c>
      <c r="BS124" s="312">
        <v>0</v>
      </c>
      <c r="BT124" s="312"/>
      <c r="BU124" s="313"/>
      <c r="BV124" s="314"/>
      <c r="BW124" s="314"/>
      <c r="BX124" s="314"/>
      <c r="BY124" s="314"/>
      <c r="BZ124" s="314"/>
      <c r="CA124" s="314"/>
      <c r="CB124" s="314"/>
      <c r="CC124" s="315"/>
    </row>
    <row r="125" spans="1:81" s="58" customFormat="1" ht="12.95" customHeight="1" x14ac:dyDescent="0.25">
      <c r="A125" s="37"/>
      <c r="B125" s="1402"/>
      <c r="C125" s="1315"/>
      <c r="D125" s="1283"/>
      <c r="E125" s="1286"/>
      <c r="F125" s="1286"/>
      <c r="G125" s="1286"/>
      <c r="H125" s="1286"/>
      <c r="I125" s="1389"/>
      <c r="J125" s="1220"/>
      <c r="K125" s="1217"/>
      <c r="L125" s="1223"/>
      <c r="M125" s="1226"/>
      <c r="N125" s="1229"/>
      <c r="O125" s="1232"/>
      <c r="P125" s="1235"/>
      <c r="Q125" s="1238"/>
      <c r="R125" s="1220"/>
      <c r="S125" s="364" t="s">
        <v>4564</v>
      </c>
      <c r="T125" s="371" t="s">
        <v>3834</v>
      </c>
      <c r="U125" s="241" t="s">
        <v>3839</v>
      </c>
      <c r="V125" s="241" t="s">
        <v>3842</v>
      </c>
      <c r="W125" s="299"/>
      <c r="X125" s="300">
        <v>44566</v>
      </c>
      <c r="Y125" s="300">
        <v>44591</v>
      </c>
      <c r="Z125" s="300">
        <v>44594</v>
      </c>
      <c r="AA125" s="300">
        <v>44925</v>
      </c>
      <c r="AB125" s="1220"/>
      <c r="AC125" s="1241"/>
      <c r="AD125" s="303">
        <f t="shared" si="52"/>
        <v>1000000</v>
      </c>
      <c r="AE125" s="301"/>
      <c r="AF125" s="303">
        <f t="shared" si="52"/>
        <v>1000000</v>
      </c>
      <c r="AG125" s="303">
        <f t="shared" si="52"/>
        <v>0</v>
      </c>
      <c r="AH125" s="303">
        <f t="shared" si="52"/>
        <v>0</v>
      </c>
      <c r="AI125" s="303">
        <f t="shared" si="52"/>
        <v>0</v>
      </c>
      <c r="AJ125" s="303">
        <f t="shared" si="52"/>
        <v>0</v>
      </c>
      <c r="AK125" s="1220"/>
      <c r="AL125" s="1244"/>
      <c r="AM125" s="303">
        <f t="shared" si="48"/>
        <v>250000</v>
      </c>
      <c r="AN125" s="312"/>
      <c r="AO125" s="312">
        <v>250000</v>
      </c>
      <c r="AP125" s="312">
        <v>0</v>
      </c>
      <c r="AQ125" s="312">
        <v>0</v>
      </c>
      <c r="AR125" s="312">
        <v>0</v>
      </c>
      <c r="AS125" s="312"/>
      <c r="AT125" s="1220"/>
      <c r="AU125" s="1247"/>
      <c r="AV125" s="303">
        <f t="shared" si="49"/>
        <v>250000</v>
      </c>
      <c r="AW125" s="312"/>
      <c r="AX125" s="302">
        <v>250000</v>
      </c>
      <c r="AY125" s="302">
        <v>0</v>
      </c>
      <c r="AZ125" s="302">
        <v>0</v>
      </c>
      <c r="BA125" s="302">
        <v>0</v>
      </c>
      <c r="BB125" s="312"/>
      <c r="BC125" s="1220"/>
      <c r="BD125" s="1250"/>
      <c r="BE125" s="303">
        <f t="shared" si="50"/>
        <v>250000</v>
      </c>
      <c r="BF125" s="312"/>
      <c r="BG125" s="302">
        <v>250000</v>
      </c>
      <c r="BH125" s="302">
        <v>0</v>
      </c>
      <c r="BI125" s="302">
        <v>0</v>
      </c>
      <c r="BJ125" s="302">
        <v>0</v>
      </c>
      <c r="BK125" s="312"/>
      <c r="BL125" s="1220"/>
      <c r="BM125" s="1253"/>
      <c r="BN125" s="303">
        <f t="shared" si="51"/>
        <v>250000</v>
      </c>
      <c r="BO125" s="312"/>
      <c r="BP125" s="312">
        <v>250000</v>
      </c>
      <c r="BQ125" s="312">
        <v>0</v>
      </c>
      <c r="BR125" s="312">
        <v>0</v>
      </c>
      <c r="BS125" s="312">
        <v>0</v>
      </c>
      <c r="BT125" s="312"/>
      <c r="BU125" s="313"/>
      <c r="BV125" s="314"/>
      <c r="BW125" s="314"/>
      <c r="BX125" s="314"/>
      <c r="BY125" s="314"/>
      <c r="BZ125" s="314"/>
      <c r="CA125" s="314"/>
      <c r="CB125" s="314"/>
      <c r="CC125" s="315"/>
    </row>
    <row r="126" spans="1:81" s="58" customFormat="1" ht="12.95" customHeight="1" x14ac:dyDescent="0.25">
      <c r="A126" s="37"/>
      <c r="B126" s="1402"/>
      <c r="C126" s="1315"/>
      <c r="D126" s="1283"/>
      <c r="E126" s="1286"/>
      <c r="F126" s="1286"/>
      <c r="G126" s="1286"/>
      <c r="H126" s="1286"/>
      <c r="I126" s="1389"/>
      <c r="J126" s="1220"/>
      <c r="K126" s="1217"/>
      <c r="L126" s="1223"/>
      <c r="M126" s="1226"/>
      <c r="N126" s="1229"/>
      <c r="O126" s="1232"/>
      <c r="P126" s="1235"/>
      <c r="Q126" s="1238"/>
      <c r="R126" s="1220"/>
      <c r="S126" s="364" t="s">
        <v>4565</v>
      </c>
      <c r="T126" s="371" t="s">
        <v>3834</v>
      </c>
      <c r="U126" s="241" t="s">
        <v>3839</v>
      </c>
      <c r="V126" s="241" t="s">
        <v>3842</v>
      </c>
      <c r="W126" s="299"/>
      <c r="X126" s="300">
        <v>44566</v>
      </c>
      <c r="Y126" s="300">
        <v>44591</v>
      </c>
      <c r="Z126" s="300">
        <v>44594</v>
      </c>
      <c r="AA126" s="300">
        <v>44925</v>
      </c>
      <c r="AB126" s="1220"/>
      <c r="AC126" s="1241"/>
      <c r="AD126" s="303">
        <f t="shared" si="52"/>
        <v>3911000</v>
      </c>
      <c r="AE126" s="301"/>
      <c r="AF126" s="303">
        <f t="shared" si="52"/>
        <v>3911000</v>
      </c>
      <c r="AG126" s="303">
        <f t="shared" si="52"/>
        <v>0</v>
      </c>
      <c r="AH126" s="303">
        <f t="shared" si="52"/>
        <v>0</v>
      </c>
      <c r="AI126" s="303">
        <f t="shared" si="52"/>
        <v>0</v>
      </c>
      <c r="AJ126" s="303">
        <f t="shared" si="52"/>
        <v>0</v>
      </c>
      <c r="AK126" s="1220"/>
      <c r="AL126" s="1244"/>
      <c r="AM126" s="303">
        <f t="shared" si="48"/>
        <v>977750</v>
      </c>
      <c r="AN126" s="312"/>
      <c r="AO126" s="312">
        <v>977750</v>
      </c>
      <c r="AP126" s="312">
        <v>0</v>
      </c>
      <c r="AQ126" s="312">
        <v>0</v>
      </c>
      <c r="AR126" s="312">
        <v>0</v>
      </c>
      <c r="AS126" s="312"/>
      <c r="AT126" s="1220"/>
      <c r="AU126" s="1247"/>
      <c r="AV126" s="303">
        <f t="shared" si="49"/>
        <v>977750</v>
      </c>
      <c r="AW126" s="312"/>
      <c r="AX126" s="302">
        <v>977750</v>
      </c>
      <c r="AY126" s="302">
        <v>0</v>
      </c>
      <c r="AZ126" s="302">
        <v>0</v>
      </c>
      <c r="BA126" s="302">
        <v>0</v>
      </c>
      <c r="BB126" s="312"/>
      <c r="BC126" s="1220"/>
      <c r="BD126" s="1250"/>
      <c r="BE126" s="303">
        <f t="shared" si="50"/>
        <v>977750</v>
      </c>
      <c r="BF126" s="312"/>
      <c r="BG126" s="302">
        <v>977750</v>
      </c>
      <c r="BH126" s="302">
        <v>0</v>
      </c>
      <c r="BI126" s="302">
        <v>0</v>
      </c>
      <c r="BJ126" s="302">
        <v>0</v>
      </c>
      <c r="BK126" s="312"/>
      <c r="BL126" s="1220"/>
      <c r="BM126" s="1253"/>
      <c r="BN126" s="303">
        <f t="shared" si="51"/>
        <v>977750</v>
      </c>
      <c r="BO126" s="312"/>
      <c r="BP126" s="312">
        <v>977750</v>
      </c>
      <c r="BQ126" s="312">
        <v>0</v>
      </c>
      <c r="BR126" s="312">
        <v>0</v>
      </c>
      <c r="BS126" s="312">
        <v>0</v>
      </c>
      <c r="BT126" s="312"/>
      <c r="BU126" s="313"/>
      <c r="BV126" s="314"/>
      <c r="BW126" s="314"/>
      <c r="BX126" s="314"/>
      <c r="BY126" s="314"/>
      <c r="BZ126" s="314"/>
      <c r="CA126" s="314"/>
      <c r="CB126" s="314"/>
      <c r="CC126" s="315"/>
    </row>
    <row r="127" spans="1:81" s="58" customFormat="1" ht="12.95" customHeight="1" x14ac:dyDescent="0.25">
      <c r="A127" s="37"/>
      <c r="B127" s="1402"/>
      <c r="C127" s="1315"/>
      <c r="D127" s="1283"/>
      <c r="E127" s="1286"/>
      <c r="F127" s="1286"/>
      <c r="G127" s="1286"/>
      <c r="H127" s="1286"/>
      <c r="I127" s="1389"/>
      <c r="J127" s="1220"/>
      <c r="K127" s="1217"/>
      <c r="L127" s="1223"/>
      <c r="M127" s="1226"/>
      <c r="N127" s="1229"/>
      <c r="O127" s="1232"/>
      <c r="P127" s="1235"/>
      <c r="Q127" s="1238"/>
      <c r="R127" s="1220"/>
      <c r="S127" s="364" t="s">
        <v>4566</v>
      </c>
      <c r="T127" s="371" t="s">
        <v>3834</v>
      </c>
      <c r="U127" s="241" t="s">
        <v>3839</v>
      </c>
      <c r="V127" s="241" t="s">
        <v>3842</v>
      </c>
      <c r="W127" s="299"/>
      <c r="X127" s="300">
        <v>44566</v>
      </c>
      <c r="Y127" s="300">
        <v>44591</v>
      </c>
      <c r="Z127" s="300">
        <v>44594</v>
      </c>
      <c r="AA127" s="300">
        <v>44925</v>
      </c>
      <c r="AB127" s="1220"/>
      <c r="AC127" s="1241"/>
      <c r="AD127" s="303">
        <f t="shared" si="52"/>
        <v>400630</v>
      </c>
      <c r="AE127" s="301"/>
      <c r="AF127" s="303">
        <f t="shared" si="52"/>
        <v>400630</v>
      </c>
      <c r="AG127" s="303">
        <f t="shared" si="52"/>
        <v>0</v>
      </c>
      <c r="AH127" s="303">
        <f t="shared" si="52"/>
        <v>0</v>
      </c>
      <c r="AI127" s="303">
        <f t="shared" si="52"/>
        <v>0</v>
      </c>
      <c r="AJ127" s="303">
        <f t="shared" si="52"/>
        <v>0</v>
      </c>
      <c r="AK127" s="1220"/>
      <c r="AL127" s="1244"/>
      <c r="AM127" s="303">
        <f t="shared" si="48"/>
        <v>100157.5</v>
      </c>
      <c r="AN127" s="312"/>
      <c r="AO127" s="312">
        <v>100157.5</v>
      </c>
      <c r="AP127" s="312">
        <v>0</v>
      </c>
      <c r="AQ127" s="312">
        <v>0</v>
      </c>
      <c r="AR127" s="312">
        <v>0</v>
      </c>
      <c r="AS127" s="312"/>
      <c r="AT127" s="1220"/>
      <c r="AU127" s="1247"/>
      <c r="AV127" s="303">
        <f t="shared" si="49"/>
        <v>100157.5</v>
      </c>
      <c r="AW127" s="312"/>
      <c r="AX127" s="302">
        <v>100157.5</v>
      </c>
      <c r="AY127" s="302">
        <v>0</v>
      </c>
      <c r="AZ127" s="302">
        <v>0</v>
      </c>
      <c r="BA127" s="302">
        <v>0</v>
      </c>
      <c r="BB127" s="312"/>
      <c r="BC127" s="1220"/>
      <c r="BD127" s="1250"/>
      <c r="BE127" s="303">
        <f t="shared" si="50"/>
        <v>100157.5</v>
      </c>
      <c r="BF127" s="312"/>
      <c r="BG127" s="302">
        <v>100157.5</v>
      </c>
      <c r="BH127" s="302">
        <v>0</v>
      </c>
      <c r="BI127" s="302">
        <v>0</v>
      </c>
      <c r="BJ127" s="302">
        <v>0</v>
      </c>
      <c r="BK127" s="312"/>
      <c r="BL127" s="1220"/>
      <c r="BM127" s="1253"/>
      <c r="BN127" s="303">
        <f t="shared" si="51"/>
        <v>100157.5</v>
      </c>
      <c r="BO127" s="312"/>
      <c r="BP127" s="312">
        <v>100157.5</v>
      </c>
      <c r="BQ127" s="312">
        <v>0</v>
      </c>
      <c r="BR127" s="312">
        <v>0</v>
      </c>
      <c r="BS127" s="312">
        <v>0</v>
      </c>
      <c r="BT127" s="312"/>
      <c r="BU127" s="313"/>
      <c r="BV127" s="314"/>
      <c r="BW127" s="314"/>
      <c r="BX127" s="314"/>
      <c r="BY127" s="314"/>
      <c r="BZ127" s="314"/>
      <c r="CA127" s="314"/>
      <c r="CB127" s="314"/>
      <c r="CC127" s="315"/>
    </row>
    <row r="128" spans="1:81" s="58" customFormat="1" ht="12.95" customHeight="1" x14ac:dyDescent="0.25">
      <c r="A128" s="37"/>
      <c r="B128" s="1402"/>
      <c r="C128" s="1315"/>
      <c r="D128" s="1283"/>
      <c r="E128" s="1286"/>
      <c r="F128" s="1286"/>
      <c r="G128" s="1286"/>
      <c r="H128" s="1286"/>
      <c r="I128" s="1389"/>
      <c r="J128" s="1220"/>
      <c r="K128" s="1217"/>
      <c r="L128" s="1223"/>
      <c r="M128" s="1226"/>
      <c r="N128" s="1229"/>
      <c r="O128" s="1232"/>
      <c r="P128" s="1235"/>
      <c r="Q128" s="1238"/>
      <c r="R128" s="1220"/>
      <c r="S128" s="364" t="s">
        <v>4567</v>
      </c>
      <c r="T128" s="371" t="s">
        <v>3834</v>
      </c>
      <c r="U128" s="241" t="s">
        <v>3839</v>
      </c>
      <c r="V128" s="241" t="s">
        <v>3842</v>
      </c>
      <c r="W128" s="299"/>
      <c r="X128" s="300">
        <v>44566</v>
      </c>
      <c r="Y128" s="300">
        <v>44591</v>
      </c>
      <c r="Z128" s="300">
        <v>44594</v>
      </c>
      <c r="AA128" s="300">
        <v>44925</v>
      </c>
      <c r="AB128" s="1220"/>
      <c r="AC128" s="1241"/>
      <c r="AD128" s="303">
        <f t="shared" si="52"/>
        <v>2000000</v>
      </c>
      <c r="AE128" s="301"/>
      <c r="AF128" s="303">
        <f t="shared" si="52"/>
        <v>2000000</v>
      </c>
      <c r="AG128" s="303">
        <f t="shared" si="52"/>
        <v>0</v>
      </c>
      <c r="AH128" s="303">
        <f t="shared" si="52"/>
        <v>0</v>
      </c>
      <c r="AI128" s="303">
        <f t="shared" si="52"/>
        <v>0</v>
      </c>
      <c r="AJ128" s="303">
        <f t="shared" si="52"/>
        <v>0</v>
      </c>
      <c r="AK128" s="1220"/>
      <c r="AL128" s="1244"/>
      <c r="AM128" s="303">
        <f t="shared" si="48"/>
        <v>500000</v>
      </c>
      <c r="AN128" s="312"/>
      <c r="AO128" s="312">
        <v>500000</v>
      </c>
      <c r="AP128" s="312">
        <v>0</v>
      </c>
      <c r="AQ128" s="312">
        <v>0</v>
      </c>
      <c r="AR128" s="312">
        <v>0</v>
      </c>
      <c r="AS128" s="312"/>
      <c r="AT128" s="1220"/>
      <c r="AU128" s="1247"/>
      <c r="AV128" s="303">
        <f t="shared" si="49"/>
        <v>500000</v>
      </c>
      <c r="AW128" s="312"/>
      <c r="AX128" s="302">
        <v>500000</v>
      </c>
      <c r="AY128" s="302">
        <v>0</v>
      </c>
      <c r="AZ128" s="302">
        <v>0</v>
      </c>
      <c r="BA128" s="302">
        <v>0</v>
      </c>
      <c r="BB128" s="312"/>
      <c r="BC128" s="1220"/>
      <c r="BD128" s="1250"/>
      <c r="BE128" s="303">
        <f t="shared" si="50"/>
        <v>500000</v>
      </c>
      <c r="BF128" s="312"/>
      <c r="BG128" s="302">
        <v>500000</v>
      </c>
      <c r="BH128" s="302">
        <v>0</v>
      </c>
      <c r="BI128" s="302">
        <v>0</v>
      </c>
      <c r="BJ128" s="302">
        <v>0</v>
      </c>
      <c r="BK128" s="312"/>
      <c r="BL128" s="1220"/>
      <c r="BM128" s="1253"/>
      <c r="BN128" s="303">
        <f t="shared" si="51"/>
        <v>500000</v>
      </c>
      <c r="BO128" s="312"/>
      <c r="BP128" s="312">
        <v>500000</v>
      </c>
      <c r="BQ128" s="312">
        <v>0</v>
      </c>
      <c r="BR128" s="312">
        <v>0</v>
      </c>
      <c r="BS128" s="312">
        <v>0</v>
      </c>
      <c r="BT128" s="312"/>
      <c r="BU128" s="313"/>
      <c r="BV128" s="314"/>
      <c r="BW128" s="314"/>
      <c r="BX128" s="314"/>
      <c r="BY128" s="314"/>
      <c r="BZ128" s="314"/>
      <c r="CA128" s="314"/>
      <c r="CB128" s="314"/>
      <c r="CC128" s="315"/>
    </row>
    <row r="129" spans="1:81" s="58" customFormat="1" ht="12.95" customHeight="1" x14ac:dyDescent="0.25">
      <c r="A129" s="37"/>
      <c r="B129" s="1402"/>
      <c r="C129" s="1315"/>
      <c r="D129" s="1283"/>
      <c r="E129" s="1286"/>
      <c r="F129" s="1286"/>
      <c r="G129" s="1286"/>
      <c r="H129" s="1286"/>
      <c r="I129" s="1389"/>
      <c r="J129" s="1220"/>
      <c r="K129" s="1217"/>
      <c r="L129" s="1223"/>
      <c r="M129" s="1226"/>
      <c r="N129" s="1229"/>
      <c r="O129" s="1232"/>
      <c r="P129" s="1235"/>
      <c r="Q129" s="1238"/>
      <c r="R129" s="1220"/>
      <c r="S129" s="364" t="s">
        <v>4568</v>
      </c>
      <c r="T129" s="371" t="s">
        <v>3834</v>
      </c>
      <c r="U129" s="241" t="s">
        <v>3839</v>
      </c>
      <c r="V129" s="241" t="s">
        <v>3842</v>
      </c>
      <c r="W129" s="299"/>
      <c r="X129" s="300">
        <v>44566</v>
      </c>
      <c r="Y129" s="300">
        <v>44591</v>
      </c>
      <c r="Z129" s="300">
        <v>44594</v>
      </c>
      <c r="AA129" s="300">
        <v>44925</v>
      </c>
      <c r="AB129" s="1220"/>
      <c r="AC129" s="1241"/>
      <c r="AD129" s="303">
        <f t="shared" si="52"/>
        <v>8000000</v>
      </c>
      <c r="AE129" s="301"/>
      <c r="AF129" s="303">
        <f t="shared" si="52"/>
        <v>8000000</v>
      </c>
      <c r="AG129" s="303">
        <f t="shared" si="52"/>
        <v>0</v>
      </c>
      <c r="AH129" s="303">
        <f t="shared" si="52"/>
        <v>0</v>
      </c>
      <c r="AI129" s="303">
        <f t="shared" si="52"/>
        <v>0</v>
      </c>
      <c r="AJ129" s="303">
        <f t="shared" si="52"/>
        <v>0</v>
      </c>
      <c r="AK129" s="1220"/>
      <c r="AL129" s="1244"/>
      <c r="AM129" s="303">
        <f t="shared" si="48"/>
        <v>2000000</v>
      </c>
      <c r="AN129" s="312"/>
      <c r="AO129" s="312">
        <v>2000000</v>
      </c>
      <c r="AP129" s="312">
        <v>0</v>
      </c>
      <c r="AQ129" s="312">
        <v>0</v>
      </c>
      <c r="AR129" s="312">
        <v>0</v>
      </c>
      <c r="AS129" s="312"/>
      <c r="AT129" s="1220"/>
      <c r="AU129" s="1247"/>
      <c r="AV129" s="303">
        <f t="shared" si="49"/>
        <v>2000000</v>
      </c>
      <c r="AW129" s="312"/>
      <c r="AX129" s="302">
        <v>2000000</v>
      </c>
      <c r="AY129" s="302">
        <v>0</v>
      </c>
      <c r="AZ129" s="302">
        <v>0</v>
      </c>
      <c r="BA129" s="302">
        <v>0</v>
      </c>
      <c r="BB129" s="312"/>
      <c r="BC129" s="1220"/>
      <c r="BD129" s="1250"/>
      <c r="BE129" s="303">
        <f t="shared" si="50"/>
        <v>2000000</v>
      </c>
      <c r="BF129" s="312"/>
      <c r="BG129" s="302">
        <v>2000000</v>
      </c>
      <c r="BH129" s="302">
        <v>0</v>
      </c>
      <c r="BI129" s="302">
        <v>0</v>
      </c>
      <c r="BJ129" s="302">
        <v>0</v>
      </c>
      <c r="BK129" s="312"/>
      <c r="BL129" s="1220"/>
      <c r="BM129" s="1253"/>
      <c r="BN129" s="303">
        <f t="shared" si="51"/>
        <v>2000000</v>
      </c>
      <c r="BO129" s="312"/>
      <c r="BP129" s="312">
        <v>2000000</v>
      </c>
      <c r="BQ129" s="312">
        <v>0</v>
      </c>
      <c r="BR129" s="312">
        <v>0</v>
      </c>
      <c r="BS129" s="312">
        <v>0</v>
      </c>
      <c r="BT129" s="312"/>
      <c r="BU129" s="313"/>
      <c r="BV129" s="314"/>
      <c r="BW129" s="314"/>
      <c r="BX129" s="314"/>
      <c r="BY129" s="314"/>
      <c r="BZ129" s="314"/>
      <c r="CA129" s="314"/>
      <c r="CB129" s="314"/>
      <c r="CC129" s="315"/>
    </row>
    <row r="130" spans="1:81" s="58" customFormat="1" ht="12.95" customHeight="1" x14ac:dyDescent="0.25">
      <c r="A130" s="37"/>
      <c r="B130" s="1402"/>
      <c r="C130" s="1315"/>
      <c r="D130" s="1283"/>
      <c r="E130" s="1286"/>
      <c r="F130" s="1286"/>
      <c r="G130" s="1286"/>
      <c r="H130" s="1286"/>
      <c r="I130" s="1389"/>
      <c r="J130" s="1220"/>
      <c r="K130" s="1217"/>
      <c r="L130" s="1223"/>
      <c r="M130" s="1226"/>
      <c r="N130" s="1229"/>
      <c r="O130" s="1232"/>
      <c r="P130" s="1235"/>
      <c r="Q130" s="1238"/>
      <c r="R130" s="1220"/>
      <c r="S130" s="364" t="s">
        <v>4569</v>
      </c>
      <c r="T130" s="371" t="s">
        <v>3834</v>
      </c>
      <c r="U130" s="241" t="s">
        <v>3839</v>
      </c>
      <c r="V130" s="241" t="s">
        <v>3842</v>
      </c>
      <c r="W130" s="299"/>
      <c r="X130" s="300">
        <v>44566</v>
      </c>
      <c r="Y130" s="300">
        <v>44591</v>
      </c>
      <c r="Z130" s="300">
        <v>44594</v>
      </c>
      <c r="AA130" s="300">
        <v>44925</v>
      </c>
      <c r="AB130" s="1220"/>
      <c r="AC130" s="1241"/>
      <c r="AD130" s="303">
        <f t="shared" si="52"/>
        <v>4000000</v>
      </c>
      <c r="AE130" s="301"/>
      <c r="AF130" s="303">
        <f t="shared" si="52"/>
        <v>4000000</v>
      </c>
      <c r="AG130" s="303">
        <f t="shared" si="52"/>
        <v>0</v>
      </c>
      <c r="AH130" s="303">
        <f t="shared" si="52"/>
        <v>0</v>
      </c>
      <c r="AI130" s="303">
        <f t="shared" si="52"/>
        <v>0</v>
      </c>
      <c r="AJ130" s="303">
        <f t="shared" si="52"/>
        <v>0</v>
      </c>
      <c r="AK130" s="1220"/>
      <c r="AL130" s="1244"/>
      <c r="AM130" s="303">
        <f t="shared" si="48"/>
        <v>1000000</v>
      </c>
      <c r="AN130" s="312"/>
      <c r="AO130" s="312">
        <v>1000000</v>
      </c>
      <c r="AP130" s="312">
        <v>0</v>
      </c>
      <c r="AQ130" s="312">
        <v>0</v>
      </c>
      <c r="AR130" s="312">
        <v>0</v>
      </c>
      <c r="AS130" s="312"/>
      <c r="AT130" s="1220"/>
      <c r="AU130" s="1247"/>
      <c r="AV130" s="303">
        <f t="shared" si="49"/>
        <v>1000000</v>
      </c>
      <c r="AW130" s="312"/>
      <c r="AX130" s="302">
        <v>1000000</v>
      </c>
      <c r="AY130" s="302">
        <v>0</v>
      </c>
      <c r="AZ130" s="302">
        <v>0</v>
      </c>
      <c r="BA130" s="302">
        <v>0</v>
      </c>
      <c r="BB130" s="312"/>
      <c r="BC130" s="1220"/>
      <c r="BD130" s="1250"/>
      <c r="BE130" s="303">
        <f t="shared" si="50"/>
        <v>1000000</v>
      </c>
      <c r="BF130" s="312"/>
      <c r="BG130" s="302">
        <v>1000000</v>
      </c>
      <c r="BH130" s="302">
        <v>0</v>
      </c>
      <c r="BI130" s="302">
        <v>0</v>
      </c>
      <c r="BJ130" s="302">
        <v>0</v>
      </c>
      <c r="BK130" s="312"/>
      <c r="BL130" s="1220"/>
      <c r="BM130" s="1253"/>
      <c r="BN130" s="303">
        <f t="shared" si="51"/>
        <v>1000000</v>
      </c>
      <c r="BO130" s="312"/>
      <c r="BP130" s="312">
        <v>1000000</v>
      </c>
      <c r="BQ130" s="312">
        <v>0</v>
      </c>
      <c r="BR130" s="312">
        <v>0</v>
      </c>
      <c r="BS130" s="312">
        <v>0</v>
      </c>
      <c r="BT130" s="312"/>
      <c r="BU130" s="313"/>
      <c r="BV130" s="314"/>
      <c r="BW130" s="314"/>
      <c r="BX130" s="314"/>
      <c r="BY130" s="314"/>
      <c r="BZ130" s="314"/>
      <c r="CA130" s="314"/>
      <c r="CB130" s="314"/>
      <c r="CC130" s="315"/>
    </row>
    <row r="131" spans="1:81" s="58" customFormat="1" ht="12.95" customHeight="1" x14ac:dyDescent="0.25">
      <c r="A131" s="37"/>
      <c r="B131" s="1402"/>
      <c r="C131" s="1315"/>
      <c r="D131" s="1283"/>
      <c r="E131" s="1286"/>
      <c r="F131" s="1286"/>
      <c r="G131" s="1286"/>
      <c r="H131" s="1286"/>
      <c r="I131" s="1389"/>
      <c r="J131" s="1220"/>
      <c r="K131" s="1217"/>
      <c r="L131" s="1223"/>
      <c r="M131" s="1226"/>
      <c r="N131" s="1229"/>
      <c r="O131" s="1232"/>
      <c r="P131" s="1235"/>
      <c r="Q131" s="1238"/>
      <c r="R131" s="1220"/>
      <c r="S131" s="364" t="s">
        <v>4570</v>
      </c>
      <c r="T131" s="371" t="s">
        <v>3834</v>
      </c>
      <c r="U131" s="241" t="s">
        <v>3839</v>
      </c>
      <c r="V131" s="241" t="s">
        <v>3842</v>
      </c>
      <c r="W131" s="299"/>
      <c r="X131" s="300">
        <v>44566</v>
      </c>
      <c r="Y131" s="300">
        <v>44591</v>
      </c>
      <c r="Z131" s="300">
        <v>44594</v>
      </c>
      <c r="AA131" s="300">
        <v>44925</v>
      </c>
      <c r="AB131" s="1220"/>
      <c r="AC131" s="1241"/>
      <c r="AD131" s="303">
        <f t="shared" si="52"/>
        <v>1000000</v>
      </c>
      <c r="AE131" s="301"/>
      <c r="AF131" s="303">
        <f t="shared" si="52"/>
        <v>1000000</v>
      </c>
      <c r="AG131" s="303">
        <f t="shared" si="52"/>
        <v>0</v>
      </c>
      <c r="AH131" s="303">
        <f t="shared" si="52"/>
        <v>0</v>
      </c>
      <c r="AI131" s="303">
        <f t="shared" si="52"/>
        <v>0</v>
      </c>
      <c r="AJ131" s="303">
        <f t="shared" si="52"/>
        <v>0</v>
      </c>
      <c r="AK131" s="1220"/>
      <c r="AL131" s="1244"/>
      <c r="AM131" s="303">
        <f t="shared" si="48"/>
        <v>250000</v>
      </c>
      <c r="AN131" s="312"/>
      <c r="AO131" s="312">
        <v>250000</v>
      </c>
      <c r="AP131" s="312">
        <v>0</v>
      </c>
      <c r="AQ131" s="312">
        <v>0</v>
      </c>
      <c r="AR131" s="312">
        <v>0</v>
      </c>
      <c r="AS131" s="312"/>
      <c r="AT131" s="1220"/>
      <c r="AU131" s="1247"/>
      <c r="AV131" s="303">
        <f t="shared" si="49"/>
        <v>250000</v>
      </c>
      <c r="AW131" s="312"/>
      <c r="AX131" s="302">
        <v>250000</v>
      </c>
      <c r="AY131" s="302">
        <v>0</v>
      </c>
      <c r="AZ131" s="302">
        <v>0</v>
      </c>
      <c r="BA131" s="302">
        <v>0</v>
      </c>
      <c r="BB131" s="312"/>
      <c r="BC131" s="1220"/>
      <c r="BD131" s="1250"/>
      <c r="BE131" s="303">
        <f t="shared" si="50"/>
        <v>250000</v>
      </c>
      <c r="BF131" s="312"/>
      <c r="BG131" s="302">
        <v>250000</v>
      </c>
      <c r="BH131" s="302">
        <v>0</v>
      </c>
      <c r="BI131" s="302">
        <v>0</v>
      </c>
      <c r="BJ131" s="302">
        <v>0</v>
      </c>
      <c r="BK131" s="312"/>
      <c r="BL131" s="1220"/>
      <c r="BM131" s="1253"/>
      <c r="BN131" s="303">
        <f t="shared" si="51"/>
        <v>250000</v>
      </c>
      <c r="BO131" s="312"/>
      <c r="BP131" s="312">
        <v>250000</v>
      </c>
      <c r="BQ131" s="312">
        <v>0</v>
      </c>
      <c r="BR131" s="312">
        <v>0</v>
      </c>
      <c r="BS131" s="312">
        <v>0</v>
      </c>
      <c r="BT131" s="312"/>
      <c r="BU131" s="313"/>
      <c r="BV131" s="314"/>
      <c r="BW131" s="314"/>
      <c r="BX131" s="314"/>
      <c r="BY131" s="314"/>
      <c r="BZ131" s="314"/>
      <c r="CA131" s="314"/>
      <c r="CB131" s="314"/>
      <c r="CC131" s="315"/>
    </row>
    <row r="132" spans="1:81" s="58" customFormat="1" ht="12.95" customHeight="1" x14ac:dyDescent="0.25">
      <c r="A132" s="37"/>
      <c r="B132" s="1402"/>
      <c r="C132" s="1315"/>
      <c r="D132" s="1283"/>
      <c r="E132" s="1286"/>
      <c r="F132" s="1286"/>
      <c r="G132" s="1286"/>
      <c r="H132" s="1286"/>
      <c r="I132" s="1389"/>
      <c r="J132" s="1220"/>
      <c r="K132" s="1217"/>
      <c r="L132" s="1223"/>
      <c r="M132" s="1226"/>
      <c r="N132" s="1229"/>
      <c r="O132" s="1232"/>
      <c r="P132" s="1235"/>
      <c r="Q132" s="1238"/>
      <c r="R132" s="1220"/>
      <c r="S132" s="364" t="s">
        <v>4571</v>
      </c>
      <c r="T132" s="371" t="s">
        <v>3834</v>
      </c>
      <c r="U132" s="241" t="s">
        <v>3839</v>
      </c>
      <c r="V132" s="241" t="s">
        <v>3842</v>
      </c>
      <c r="W132" s="299"/>
      <c r="X132" s="300">
        <v>44566</v>
      </c>
      <c r="Y132" s="300">
        <v>44591</v>
      </c>
      <c r="Z132" s="300">
        <v>44594</v>
      </c>
      <c r="AA132" s="300">
        <v>44925</v>
      </c>
      <c r="AB132" s="1220"/>
      <c r="AC132" s="1241"/>
      <c r="AD132" s="303">
        <f t="shared" si="52"/>
        <v>700000</v>
      </c>
      <c r="AE132" s="301"/>
      <c r="AF132" s="303">
        <f t="shared" si="52"/>
        <v>700000</v>
      </c>
      <c r="AG132" s="303">
        <f t="shared" si="52"/>
        <v>0</v>
      </c>
      <c r="AH132" s="303">
        <f t="shared" si="52"/>
        <v>0</v>
      </c>
      <c r="AI132" s="303">
        <f t="shared" si="52"/>
        <v>0</v>
      </c>
      <c r="AJ132" s="303">
        <f t="shared" si="52"/>
        <v>0</v>
      </c>
      <c r="AK132" s="1220"/>
      <c r="AL132" s="1244"/>
      <c r="AM132" s="303">
        <f t="shared" si="48"/>
        <v>175000</v>
      </c>
      <c r="AN132" s="312"/>
      <c r="AO132" s="312">
        <v>175000</v>
      </c>
      <c r="AP132" s="312">
        <v>0</v>
      </c>
      <c r="AQ132" s="312">
        <v>0</v>
      </c>
      <c r="AR132" s="312">
        <v>0</v>
      </c>
      <c r="AS132" s="312"/>
      <c r="AT132" s="1220"/>
      <c r="AU132" s="1247"/>
      <c r="AV132" s="303">
        <f t="shared" si="49"/>
        <v>175000</v>
      </c>
      <c r="AW132" s="312"/>
      <c r="AX132" s="302">
        <v>175000</v>
      </c>
      <c r="AY132" s="302">
        <v>0</v>
      </c>
      <c r="AZ132" s="302">
        <v>0</v>
      </c>
      <c r="BA132" s="302">
        <v>0</v>
      </c>
      <c r="BB132" s="312"/>
      <c r="BC132" s="1220"/>
      <c r="BD132" s="1250"/>
      <c r="BE132" s="303">
        <f t="shared" si="50"/>
        <v>175000</v>
      </c>
      <c r="BF132" s="312"/>
      <c r="BG132" s="302">
        <v>175000</v>
      </c>
      <c r="BH132" s="302">
        <v>0</v>
      </c>
      <c r="BI132" s="302">
        <v>0</v>
      </c>
      <c r="BJ132" s="302">
        <v>0</v>
      </c>
      <c r="BK132" s="312"/>
      <c r="BL132" s="1220"/>
      <c r="BM132" s="1253"/>
      <c r="BN132" s="303">
        <f t="shared" si="51"/>
        <v>175000</v>
      </c>
      <c r="BO132" s="312"/>
      <c r="BP132" s="312">
        <v>175000</v>
      </c>
      <c r="BQ132" s="312">
        <v>0</v>
      </c>
      <c r="BR132" s="312">
        <v>0</v>
      </c>
      <c r="BS132" s="312">
        <v>0</v>
      </c>
      <c r="BT132" s="312"/>
      <c r="BU132" s="313"/>
      <c r="BV132" s="314"/>
      <c r="BW132" s="314"/>
      <c r="BX132" s="314"/>
      <c r="BY132" s="314"/>
      <c r="BZ132" s="314"/>
      <c r="CA132" s="314"/>
      <c r="CB132" s="314"/>
      <c r="CC132" s="315"/>
    </row>
    <row r="133" spans="1:81" s="58" customFormat="1" ht="12.95" customHeight="1" x14ac:dyDescent="0.25">
      <c r="A133" s="37"/>
      <c r="B133" s="1402"/>
      <c r="C133" s="1315"/>
      <c r="D133" s="1283"/>
      <c r="E133" s="1286"/>
      <c r="F133" s="1286"/>
      <c r="G133" s="1286"/>
      <c r="H133" s="1286"/>
      <c r="I133" s="1389"/>
      <c r="J133" s="1220"/>
      <c r="K133" s="1217"/>
      <c r="L133" s="1223"/>
      <c r="M133" s="1226"/>
      <c r="N133" s="1229"/>
      <c r="O133" s="1232"/>
      <c r="P133" s="1235"/>
      <c r="Q133" s="1238"/>
      <c r="R133" s="1220"/>
      <c r="S133" s="364" t="s">
        <v>4572</v>
      </c>
      <c r="T133" s="371" t="s">
        <v>3834</v>
      </c>
      <c r="U133" s="241" t="s">
        <v>3839</v>
      </c>
      <c r="V133" s="241" t="s">
        <v>3842</v>
      </c>
      <c r="W133" s="299"/>
      <c r="X133" s="300">
        <v>44566</v>
      </c>
      <c r="Y133" s="300">
        <v>44591</v>
      </c>
      <c r="Z133" s="300">
        <v>44594</v>
      </c>
      <c r="AA133" s="300">
        <v>44925</v>
      </c>
      <c r="AB133" s="1220"/>
      <c r="AC133" s="1241"/>
      <c r="AD133" s="303">
        <f t="shared" si="52"/>
        <v>500000</v>
      </c>
      <c r="AE133" s="301"/>
      <c r="AF133" s="303">
        <f t="shared" si="52"/>
        <v>500000</v>
      </c>
      <c r="AG133" s="303">
        <f t="shared" si="52"/>
        <v>0</v>
      </c>
      <c r="AH133" s="303">
        <f t="shared" si="52"/>
        <v>0</v>
      </c>
      <c r="AI133" s="303">
        <f t="shared" si="52"/>
        <v>0</v>
      </c>
      <c r="AJ133" s="303">
        <f t="shared" si="52"/>
        <v>0</v>
      </c>
      <c r="AK133" s="1220"/>
      <c r="AL133" s="1244"/>
      <c r="AM133" s="303">
        <f t="shared" si="48"/>
        <v>125000</v>
      </c>
      <c r="AN133" s="312"/>
      <c r="AO133" s="312">
        <v>125000</v>
      </c>
      <c r="AP133" s="312">
        <v>0</v>
      </c>
      <c r="AQ133" s="312">
        <v>0</v>
      </c>
      <c r="AR133" s="312">
        <v>0</v>
      </c>
      <c r="AS133" s="312"/>
      <c r="AT133" s="1220"/>
      <c r="AU133" s="1247"/>
      <c r="AV133" s="303">
        <f t="shared" si="49"/>
        <v>125000</v>
      </c>
      <c r="AW133" s="312"/>
      <c r="AX133" s="302">
        <v>125000</v>
      </c>
      <c r="AY133" s="302">
        <v>0</v>
      </c>
      <c r="AZ133" s="302">
        <v>0</v>
      </c>
      <c r="BA133" s="302">
        <v>0</v>
      </c>
      <c r="BB133" s="312"/>
      <c r="BC133" s="1220"/>
      <c r="BD133" s="1250"/>
      <c r="BE133" s="303">
        <f t="shared" si="50"/>
        <v>125000</v>
      </c>
      <c r="BF133" s="312"/>
      <c r="BG133" s="302">
        <v>125000</v>
      </c>
      <c r="BH133" s="302">
        <v>0</v>
      </c>
      <c r="BI133" s="302">
        <v>0</v>
      </c>
      <c r="BJ133" s="302">
        <v>0</v>
      </c>
      <c r="BK133" s="312"/>
      <c r="BL133" s="1220"/>
      <c r="BM133" s="1253"/>
      <c r="BN133" s="303">
        <f t="shared" si="51"/>
        <v>125000</v>
      </c>
      <c r="BO133" s="312"/>
      <c r="BP133" s="312">
        <v>125000</v>
      </c>
      <c r="BQ133" s="312">
        <v>0</v>
      </c>
      <c r="BR133" s="312">
        <v>0</v>
      </c>
      <c r="BS133" s="312">
        <v>0</v>
      </c>
      <c r="BT133" s="312"/>
      <c r="BU133" s="313"/>
      <c r="BV133" s="314"/>
      <c r="BW133" s="314"/>
      <c r="BX133" s="314"/>
      <c r="BY133" s="314"/>
      <c r="BZ133" s="314"/>
      <c r="CA133" s="314"/>
      <c r="CB133" s="314"/>
      <c r="CC133" s="315"/>
    </row>
    <row r="134" spans="1:81" s="58" customFormat="1" ht="12.95" customHeight="1" x14ac:dyDescent="0.25">
      <c r="A134" s="37"/>
      <c r="B134" s="1402"/>
      <c r="C134" s="1315"/>
      <c r="D134" s="1283"/>
      <c r="E134" s="1286"/>
      <c r="F134" s="1286"/>
      <c r="G134" s="1286"/>
      <c r="H134" s="1286"/>
      <c r="I134" s="1389"/>
      <c r="J134" s="1220"/>
      <c r="K134" s="1217"/>
      <c r="L134" s="1223"/>
      <c r="M134" s="1226"/>
      <c r="N134" s="1229"/>
      <c r="O134" s="1232"/>
      <c r="P134" s="1235"/>
      <c r="Q134" s="1238"/>
      <c r="R134" s="1220"/>
      <c r="S134" s="364" t="s">
        <v>4573</v>
      </c>
      <c r="T134" s="371" t="s">
        <v>3834</v>
      </c>
      <c r="U134" s="241" t="s">
        <v>3839</v>
      </c>
      <c r="V134" s="241" t="s">
        <v>3842</v>
      </c>
      <c r="W134" s="299"/>
      <c r="X134" s="300">
        <v>44566</v>
      </c>
      <c r="Y134" s="300">
        <v>44591</v>
      </c>
      <c r="Z134" s="300">
        <v>44594</v>
      </c>
      <c r="AA134" s="300">
        <v>44925</v>
      </c>
      <c r="AB134" s="1220"/>
      <c r="AC134" s="1241"/>
      <c r="AD134" s="303">
        <f t="shared" si="52"/>
        <v>4500000</v>
      </c>
      <c r="AE134" s="301"/>
      <c r="AF134" s="303">
        <f t="shared" si="52"/>
        <v>4500000</v>
      </c>
      <c r="AG134" s="303">
        <f t="shared" si="52"/>
        <v>0</v>
      </c>
      <c r="AH134" s="303">
        <f t="shared" si="52"/>
        <v>0</v>
      </c>
      <c r="AI134" s="303">
        <f t="shared" si="52"/>
        <v>0</v>
      </c>
      <c r="AJ134" s="303">
        <f t="shared" si="52"/>
        <v>0</v>
      </c>
      <c r="AK134" s="1220"/>
      <c r="AL134" s="1244"/>
      <c r="AM134" s="303">
        <f t="shared" si="48"/>
        <v>1125000</v>
      </c>
      <c r="AN134" s="312"/>
      <c r="AO134" s="312">
        <v>1125000</v>
      </c>
      <c r="AP134" s="312">
        <v>0</v>
      </c>
      <c r="AQ134" s="312">
        <v>0</v>
      </c>
      <c r="AR134" s="312">
        <v>0</v>
      </c>
      <c r="AS134" s="312"/>
      <c r="AT134" s="1220"/>
      <c r="AU134" s="1247"/>
      <c r="AV134" s="303">
        <f t="shared" si="49"/>
        <v>1125000</v>
      </c>
      <c r="AW134" s="312"/>
      <c r="AX134" s="302">
        <v>1125000</v>
      </c>
      <c r="AY134" s="302">
        <v>0</v>
      </c>
      <c r="AZ134" s="302">
        <v>0</v>
      </c>
      <c r="BA134" s="302">
        <v>0</v>
      </c>
      <c r="BB134" s="312"/>
      <c r="BC134" s="1220"/>
      <c r="BD134" s="1250"/>
      <c r="BE134" s="303">
        <f t="shared" si="50"/>
        <v>1125000</v>
      </c>
      <c r="BF134" s="312"/>
      <c r="BG134" s="302">
        <v>1125000</v>
      </c>
      <c r="BH134" s="302">
        <v>0</v>
      </c>
      <c r="BI134" s="302">
        <v>0</v>
      </c>
      <c r="BJ134" s="302">
        <v>0</v>
      </c>
      <c r="BK134" s="312"/>
      <c r="BL134" s="1220"/>
      <c r="BM134" s="1253"/>
      <c r="BN134" s="303">
        <f t="shared" si="51"/>
        <v>1125000</v>
      </c>
      <c r="BO134" s="312"/>
      <c r="BP134" s="312">
        <v>1125000</v>
      </c>
      <c r="BQ134" s="312">
        <v>0</v>
      </c>
      <c r="BR134" s="312">
        <v>0</v>
      </c>
      <c r="BS134" s="312">
        <v>0</v>
      </c>
      <c r="BT134" s="312"/>
      <c r="BU134" s="313"/>
      <c r="BV134" s="314"/>
      <c r="BW134" s="314"/>
      <c r="BX134" s="314"/>
      <c r="BY134" s="314"/>
      <c r="BZ134" s="314"/>
      <c r="CA134" s="314"/>
      <c r="CB134" s="314"/>
      <c r="CC134" s="315"/>
    </row>
    <row r="135" spans="1:81" s="58" customFormat="1" ht="12.95" customHeight="1" x14ac:dyDescent="0.25">
      <c r="A135" s="37"/>
      <c r="B135" s="1402"/>
      <c r="C135" s="1315"/>
      <c r="D135" s="1283"/>
      <c r="E135" s="1286"/>
      <c r="F135" s="1286"/>
      <c r="G135" s="1286"/>
      <c r="H135" s="1286"/>
      <c r="I135" s="1389"/>
      <c r="J135" s="1220"/>
      <c r="K135" s="1217"/>
      <c r="L135" s="1223"/>
      <c r="M135" s="1226"/>
      <c r="N135" s="1229"/>
      <c r="O135" s="1232"/>
      <c r="P135" s="1235"/>
      <c r="Q135" s="1238"/>
      <c r="R135" s="1220"/>
      <c r="S135" s="364" t="s">
        <v>4574</v>
      </c>
      <c r="T135" s="371" t="s">
        <v>3834</v>
      </c>
      <c r="U135" s="241" t="s">
        <v>3839</v>
      </c>
      <c r="V135" s="241" t="s">
        <v>3842</v>
      </c>
      <c r="W135" s="299"/>
      <c r="X135" s="300">
        <v>44566</v>
      </c>
      <c r="Y135" s="300">
        <v>44591</v>
      </c>
      <c r="Z135" s="300">
        <v>44594</v>
      </c>
      <c r="AA135" s="300">
        <v>44925</v>
      </c>
      <c r="AB135" s="1220"/>
      <c r="AC135" s="1241"/>
      <c r="AD135" s="303">
        <f t="shared" si="52"/>
        <v>2995550</v>
      </c>
      <c r="AE135" s="301"/>
      <c r="AF135" s="303">
        <f t="shared" si="52"/>
        <v>2995550</v>
      </c>
      <c r="AG135" s="303">
        <f t="shared" si="52"/>
        <v>0</v>
      </c>
      <c r="AH135" s="303">
        <f t="shared" si="52"/>
        <v>0</v>
      </c>
      <c r="AI135" s="303">
        <f t="shared" si="52"/>
        <v>0</v>
      </c>
      <c r="AJ135" s="303">
        <f t="shared" si="52"/>
        <v>0</v>
      </c>
      <c r="AK135" s="1220"/>
      <c r="AL135" s="1244"/>
      <c r="AM135" s="303">
        <f t="shared" si="48"/>
        <v>748887.5</v>
      </c>
      <c r="AN135" s="312"/>
      <c r="AO135" s="312">
        <v>748887.5</v>
      </c>
      <c r="AP135" s="312">
        <v>0</v>
      </c>
      <c r="AQ135" s="312">
        <v>0</v>
      </c>
      <c r="AR135" s="312">
        <v>0</v>
      </c>
      <c r="AS135" s="312"/>
      <c r="AT135" s="1220"/>
      <c r="AU135" s="1247"/>
      <c r="AV135" s="303">
        <f t="shared" si="49"/>
        <v>748887.5</v>
      </c>
      <c r="AW135" s="312"/>
      <c r="AX135" s="302">
        <v>748887.5</v>
      </c>
      <c r="AY135" s="302">
        <v>0</v>
      </c>
      <c r="AZ135" s="302">
        <v>0</v>
      </c>
      <c r="BA135" s="302">
        <v>0</v>
      </c>
      <c r="BB135" s="312"/>
      <c r="BC135" s="1220"/>
      <c r="BD135" s="1250"/>
      <c r="BE135" s="303">
        <f t="shared" si="50"/>
        <v>748887.5</v>
      </c>
      <c r="BF135" s="312"/>
      <c r="BG135" s="302">
        <v>748887.5</v>
      </c>
      <c r="BH135" s="302">
        <v>0</v>
      </c>
      <c r="BI135" s="302">
        <v>0</v>
      </c>
      <c r="BJ135" s="302">
        <v>0</v>
      </c>
      <c r="BK135" s="312"/>
      <c r="BL135" s="1220"/>
      <c r="BM135" s="1253"/>
      <c r="BN135" s="303">
        <f t="shared" si="51"/>
        <v>748887.5</v>
      </c>
      <c r="BO135" s="312"/>
      <c r="BP135" s="312">
        <v>748887.5</v>
      </c>
      <c r="BQ135" s="312">
        <v>0</v>
      </c>
      <c r="BR135" s="312">
        <v>0</v>
      </c>
      <c r="BS135" s="312">
        <v>0</v>
      </c>
      <c r="BT135" s="312"/>
      <c r="BU135" s="313"/>
      <c r="BV135" s="314"/>
      <c r="BW135" s="314"/>
      <c r="BX135" s="314"/>
      <c r="BY135" s="314"/>
      <c r="BZ135" s="314"/>
      <c r="CA135" s="314"/>
      <c r="CB135" s="314"/>
      <c r="CC135" s="315"/>
    </row>
    <row r="136" spans="1:81" s="58" customFormat="1" ht="12.95" customHeight="1" x14ac:dyDescent="0.25">
      <c r="A136" s="37"/>
      <c r="B136" s="1402"/>
      <c r="C136" s="1315"/>
      <c r="D136" s="1283"/>
      <c r="E136" s="1286"/>
      <c r="F136" s="1286"/>
      <c r="G136" s="1286"/>
      <c r="H136" s="1286"/>
      <c r="I136" s="1389"/>
      <c r="J136" s="1220"/>
      <c r="K136" s="1217"/>
      <c r="L136" s="1223"/>
      <c r="M136" s="1226"/>
      <c r="N136" s="1229"/>
      <c r="O136" s="1232"/>
      <c r="P136" s="1235"/>
      <c r="Q136" s="1238"/>
      <c r="R136" s="1220"/>
      <c r="S136" s="364" t="s">
        <v>4575</v>
      </c>
      <c r="T136" s="371" t="s">
        <v>3834</v>
      </c>
      <c r="U136" s="241" t="s">
        <v>3839</v>
      </c>
      <c r="V136" s="241" t="s">
        <v>3842</v>
      </c>
      <c r="W136" s="299"/>
      <c r="X136" s="300">
        <v>44566</v>
      </c>
      <c r="Y136" s="300">
        <v>44591</v>
      </c>
      <c r="Z136" s="300">
        <v>44594</v>
      </c>
      <c r="AA136" s="300">
        <v>44925</v>
      </c>
      <c r="AB136" s="1220"/>
      <c r="AC136" s="1241"/>
      <c r="AD136" s="303">
        <f t="shared" si="52"/>
        <v>1314006</v>
      </c>
      <c r="AE136" s="301"/>
      <c r="AF136" s="303">
        <f t="shared" si="52"/>
        <v>1314006</v>
      </c>
      <c r="AG136" s="303">
        <f t="shared" si="52"/>
        <v>0</v>
      </c>
      <c r="AH136" s="303">
        <f t="shared" si="52"/>
        <v>0</v>
      </c>
      <c r="AI136" s="303">
        <f t="shared" si="52"/>
        <v>0</v>
      </c>
      <c r="AJ136" s="303">
        <f t="shared" si="52"/>
        <v>0</v>
      </c>
      <c r="AK136" s="1220"/>
      <c r="AL136" s="1244"/>
      <c r="AM136" s="303">
        <f t="shared" si="48"/>
        <v>328501.5</v>
      </c>
      <c r="AN136" s="312"/>
      <c r="AO136" s="312">
        <v>328501.5</v>
      </c>
      <c r="AP136" s="312">
        <v>0</v>
      </c>
      <c r="AQ136" s="312">
        <v>0</v>
      </c>
      <c r="AR136" s="312">
        <v>0</v>
      </c>
      <c r="AS136" s="312"/>
      <c r="AT136" s="1220"/>
      <c r="AU136" s="1247"/>
      <c r="AV136" s="303">
        <f t="shared" si="49"/>
        <v>328501.5</v>
      </c>
      <c r="AW136" s="312"/>
      <c r="AX136" s="302">
        <v>328501.5</v>
      </c>
      <c r="AY136" s="302">
        <v>0</v>
      </c>
      <c r="AZ136" s="302">
        <v>0</v>
      </c>
      <c r="BA136" s="302">
        <v>0</v>
      </c>
      <c r="BB136" s="312"/>
      <c r="BC136" s="1220"/>
      <c r="BD136" s="1250"/>
      <c r="BE136" s="303">
        <f t="shared" si="50"/>
        <v>328501.5</v>
      </c>
      <c r="BF136" s="312"/>
      <c r="BG136" s="302">
        <v>328501.5</v>
      </c>
      <c r="BH136" s="302">
        <v>0</v>
      </c>
      <c r="BI136" s="302">
        <v>0</v>
      </c>
      <c r="BJ136" s="302">
        <v>0</v>
      </c>
      <c r="BK136" s="312"/>
      <c r="BL136" s="1220"/>
      <c r="BM136" s="1253"/>
      <c r="BN136" s="303">
        <f t="shared" si="51"/>
        <v>328501.5</v>
      </c>
      <c r="BO136" s="312"/>
      <c r="BP136" s="312">
        <v>328501.5</v>
      </c>
      <c r="BQ136" s="312">
        <v>0</v>
      </c>
      <c r="BR136" s="312">
        <v>0</v>
      </c>
      <c r="BS136" s="312">
        <v>0</v>
      </c>
      <c r="BT136" s="312"/>
      <c r="BU136" s="313"/>
      <c r="BV136" s="314"/>
      <c r="BW136" s="314"/>
      <c r="BX136" s="314"/>
      <c r="BY136" s="314"/>
      <c r="BZ136" s="314"/>
      <c r="CA136" s="314"/>
      <c r="CB136" s="314"/>
      <c r="CC136" s="315"/>
    </row>
    <row r="137" spans="1:81" s="58" customFormat="1" ht="12.95" customHeight="1" x14ac:dyDescent="0.25">
      <c r="A137" s="37"/>
      <c r="B137" s="1402"/>
      <c r="C137" s="1315"/>
      <c r="D137" s="1283"/>
      <c r="E137" s="1286"/>
      <c r="F137" s="1286"/>
      <c r="G137" s="1286"/>
      <c r="H137" s="1286"/>
      <c r="I137" s="1389"/>
      <c r="J137" s="1220"/>
      <c r="K137" s="1217"/>
      <c r="L137" s="1223"/>
      <c r="M137" s="1226"/>
      <c r="N137" s="1229"/>
      <c r="O137" s="1232"/>
      <c r="P137" s="1235"/>
      <c r="Q137" s="1238"/>
      <c r="R137" s="1220"/>
      <c r="S137" s="364" t="s">
        <v>4576</v>
      </c>
      <c r="T137" s="371" t="s">
        <v>3834</v>
      </c>
      <c r="U137" s="241" t="s">
        <v>3839</v>
      </c>
      <c r="V137" s="241" t="s">
        <v>3842</v>
      </c>
      <c r="W137" s="299"/>
      <c r="X137" s="300">
        <v>44566</v>
      </c>
      <c r="Y137" s="300">
        <v>44591</v>
      </c>
      <c r="Z137" s="300">
        <v>44594</v>
      </c>
      <c r="AA137" s="300">
        <v>44925</v>
      </c>
      <c r="AB137" s="1220"/>
      <c r="AC137" s="1241"/>
      <c r="AD137" s="303">
        <f t="shared" si="52"/>
        <v>4991100</v>
      </c>
      <c r="AE137" s="301"/>
      <c r="AF137" s="303">
        <f t="shared" si="52"/>
        <v>4991100</v>
      </c>
      <c r="AG137" s="303">
        <f t="shared" si="52"/>
        <v>0</v>
      </c>
      <c r="AH137" s="303">
        <f t="shared" si="52"/>
        <v>0</v>
      </c>
      <c r="AI137" s="303">
        <f t="shared" si="52"/>
        <v>0</v>
      </c>
      <c r="AJ137" s="303">
        <f t="shared" si="52"/>
        <v>0</v>
      </c>
      <c r="AK137" s="1220"/>
      <c r="AL137" s="1244"/>
      <c r="AM137" s="303">
        <f t="shared" si="48"/>
        <v>1247775</v>
      </c>
      <c r="AN137" s="312"/>
      <c r="AO137" s="312">
        <v>1247775</v>
      </c>
      <c r="AP137" s="312">
        <v>0</v>
      </c>
      <c r="AQ137" s="312">
        <v>0</v>
      </c>
      <c r="AR137" s="312">
        <v>0</v>
      </c>
      <c r="AS137" s="312"/>
      <c r="AT137" s="1220"/>
      <c r="AU137" s="1247"/>
      <c r="AV137" s="303">
        <f t="shared" si="49"/>
        <v>1247775</v>
      </c>
      <c r="AW137" s="312"/>
      <c r="AX137" s="302">
        <v>1247775</v>
      </c>
      <c r="AY137" s="302">
        <v>0</v>
      </c>
      <c r="AZ137" s="302">
        <v>0</v>
      </c>
      <c r="BA137" s="302">
        <v>0</v>
      </c>
      <c r="BB137" s="312"/>
      <c r="BC137" s="1220"/>
      <c r="BD137" s="1250"/>
      <c r="BE137" s="303">
        <f t="shared" si="50"/>
        <v>1247775</v>
      </c>
      <c r="BF137" s="312"/>
      <c r="BG137" s="302">
        <v>1247775</v>
      </c>
      <c r="BH137" s="302">
        <v>0</v>
      </c>
      <c r="BI137" s="302">
        <v>0</v>
      </c>
      <c r="BJ137" s="302">
        <v>0</v>
      </c>
      <c r="BK137" s="312"/>
      <c r="BL137" s="1220"/>
      <c r="BM137" s="1253"/>
      <c r="BN137" s="303">
        <f t="shared" si="51"/>
        <v>1247775</v>
      </c>
      <c r="BO137" s="312"/>
      <c r="BP137" s="312">
        <v>1247775</v>
      </c>
      <c r="BQ137" s="312">
        <v>0</v>
      </c>
      <c r="BR137" s="312">
        <v>0</v>
      </c>
      <c r="BS137" s="312">
        <v>0</v>
      </c>
      <c r="BT137" s="312"/>
      <c r="BU137" s="313"/>
      <c r="BV137" s="314"/>
      <c r="BW137" s="314"/>
      <c r="BX137" s="314"/>
      <c r="BY137" s="314"/>
      <c r="BZ137" s="314"/>
      <c r="CA137" s="314"/>
      <c r="CB137" s="314"/>
      <c r="CC137" s="315"/>
    </row>
    <row r="138" spans="1:81" s="58" customFormat="1" ht="12.95" customHeight="1" x14ac:dyDescent="0.25">
      <c r="A138" s="37"/>
      <c r="B138" s="1402"/>
      <c r="C138" s="1315"/>
      <c r="D138" s="1283"/>
      <c r="E138" s="1286"/>
      <c r="F138" s="1286"/>
      <c r="G138" s="1286"/>
      <c r="H138" s="1286"/>
      <c r="I138" s="1389"/>
      <c r="J138" s="1220"/>
      <c r="K138" s="1217"/>
      <c r="L138" s="1223"/>
      <c r="M138" s="1226"/>
      <c r="N138" s="1229"/>
      <c r="O138" s="1232"/>
      <c r="P138" s="1235"/>
      <c r="Q138" s="1238"/>
      <c r="R138" s="1220"/>
      <c r="S138" s="364" t="s">
        <v>4577</v>
      </c>
      <c r="T138" s="371" t="s">
        <v>3834</v>
      </c>
      <c r="U138" s="241" t="s">
        <v>3839</v>
      </c>
      <c r="V138" s="241" t="s">
        <v>3842</v>
      </c>
      <c r="W138" s="299"/>
      <c r="X138" s="300">
        <v>44566</v>
      </c>
      <c r="Y138" s="300">
        <v>44591</v>
      </c>
      <c r="Z138" s="300">
        <v>44594</v>
      </c>
      <c r="AA138" s="300">
        <v>44925</v>
      </c>
      <c r="AB138" s="1220"/>
      <c r="AC138" s="1241"/>
      <c r="AD138" s="303">
        <f t="shared" si="52"/>
        <v>2900000</v>
      </c>
      <c r="AE138" s="301"/>
      <c r="AF138" s="303">
        <f t="shared" si="52"/>
        <v>2900000</v>
      </c>
      <c r="AG138" s="303">
        <f t="shared" si="52"/>
        <v>0</v>
      </c>
      <c r="AH138" s="303">
        <f t="shared" si="52"/>
        <v>0</v>
      </c>
      <c r="AI138" s="303">
        <f t="shared" si="52"/>
        <v>0</v>
      </c>
      <c r="AJ138" s="303">
        <f t="shared" si="52"/>
        <v>0</v>
      </c>
      <c r="AK138" s="1220"/>
      <c r="AL138" s="1244"/>
      <c r="AM138" s="303">
        <f t="shared" si="48"/>
        <v>725000</v>
      </c>
      <c r="AN138" s="312"/>
      <c r="AO138" s="312">
        <v>725000</v>
      </c>
      <c r="AP138" s="312">
        <v>0</v>
      </c>
      <c r="AQ138" s="312">
        <v>0</v>
      </c>
      <c r="AR138" s="312">
        <v>0</v>
      </c>
      <c r="AS138" s="312"/>
      <c r="AT138" s="1220"/>
      <c r="AU138" s="1247"/>
      <c r="AV138" s="303">
        <f t="shared" si="49"/>
        <v>725000</v>
      </c>
      <c r="AW138" s="312"/>
      <c r="AX138" s="302">
        <v>725000</v>
      </c>
      <c r="AY138" s="302">
        <v>0</v>
      </c>
      <c r="AZ138" s="302">
        <v>0</v>
      </c>
      <c r="BA138" s="302">
        <v>0</v>
      </c>
      <c r="BB138" s="312"/>
      <c r="BC138" s="1220"/>
      <c r="BD138" s="1250"/>
      <c r="BE138" s="303">
        <f t="shared" si="50"/>
        <v>725000</v>
      </c>
      <c r="BF138" s="312"/>
      <c r="BG138" s="302">
        <v>725000</v>
      </c>
      <c r="BH138" s="302">
        <v>0</v>
      </c>
      <c r="BI138" s="302">
        <v>0</v>
      </c>
      <c r="BJ138" s="302">
        <v>0</v>
      </c>
      <c r="BK138" s="312"/>
      <c r="BL138" s="1220"/>
      <c r="BM138" s="1253"/>
      <c r="BN138" s="303">
        <f t="shared" si="51"/>
        <v>725000</v>
      </c>
      <c r="BO138" s="312"/>
      <c r="BP138" s="312">
        <v>725000</v>
      </c>
      <c r="BQ138" s="312">
        <v>0</v>
      </c>
      <c r="BR138" s="312">
        <v>0</v>
      </c>
      <c r="BS138" s="312">
        <v>0</v>
      </c>
      <c r="BT138" s="312"/>
      <c r="BU138" s="313"/>
      <c r="BV138" s="314"/>
      <c r="BW138" s="314"/>
      <c r="BX138" s="314"/>
      <c r="BY138" s="314"/>
      <c r="BZ138" s="314"/>
      <c r="CA138" s="314"/>
      <c r="CB138" s="314"/>
      <c r="CC138" s="315"/>
    </row>
    <row r="139" spans="1:81" s="58" customFormat="1" ht="12.95" customHeight="1" thickBot="1" x14ac:dyDescent="0.3">
      <c r="A139" s="37"/>
      <c r="B139" s="1402"/>
      <c r="C139" s="1315"/>
      <c r="D139" s="1283"/>
      <c r="E139" s="1286"/>
      <c r="F139" s="1286"/>
      <c r="G139" s="1286"/>
      <c r="H139" s="1286"/>
      <c r="I139" s="1389"/>
      <c r="J139" s="1220"/>
      <c r="K139" s="1217"/>
      <c r="L139" s="1223"/>
      <c r="M139" s="1226"/>
      <c r="N139" s="1229"/>
      <c r="O139" s="1232"/>
      <c r="P139" s="1235"/>
      <c r="Q139" s="1238"/>
      <c r="R139" s="1220"/>
      <c r="S139" s="364" t="s">
        <v>4578</v>
      </c>
      <c r="T139" s="365" t="s">
        <v>3834</v>
      </c>
      <c r="U139" s="288" t="s">
        <v>3839</v>
      </c>
      <c r="V139" s="288" t="s">
        <v>3842</v>
      </c>
      <c r="W139" s="299"/>
      <c r="X139" s="300">
        <v>44566</v>
      </c>
      <c r="Y139" s="300">
        <v>44591</v>
      </c>
      <c r="Z139" s="300">
        <v>44594</v>
      </c>
      <c r="AA139" s="300">
        <v>44925</v>
      </c>
      <c r="AB139" s="1220"/>
      <c r="AC139" s="1241"/>
      <c r="AD139" s="303">
        <f t="shared" si="52"/>
        <v>977318</v>
      </c>
      <c r="AE139" s="301"/>
      <c r="AF139" s="303">
        <f t="shared" si="52"/>
        <v>977318</v>
      </c>
      <c r="AG139" s="303">
        <f t="shared" si="52"/>
        <v>0</v>
      </c>
      <c r="AH139" s="303">
        <f t="shared" si="52"/>
        <v>0</v>
      </c>
      <c r="AI139" s="303">
        <f t="shared" si="52"/>
        <v>0</v>
      </c>
      <c r="AJ139" s="303">
        <f t="shared" si="52"/>
        <v>0</v>
      </c>
      <c r="AK139" s="1220"/>
      <c r="AL139" s="1244"/>
      <c r="AM139" s="303">
        <f t="shared" si="48"/>
        <v>244329.5</v>
      </c>
      <c r="AN139" s="312"/>
      <c r="AO139" s="312">
        <v>244329.5</v>
      </c>
      <c r="AP139" s="312">
        <v>0</v>
      </c>
      <c r="AQ139" s="312">
        <v>0</v>
      </c>
      <c r="AR139" s="312">
        <v>0</v>
      </c>
      <c r="AS139" s="312"/>
      <c r="AT139" s="1220"/>
      <c r="AU139" s="1247"/>
      <c r="AV139" s="303">
        <f t="shared" si="49"/>
        <v>244329.5</v>
      </c>
      <c r="AW139" s="312"/>
      <c r="AX139" s="302">
        <v>244329.5</v>
      </c>
      <c r="AY139" s="302">
        <v>0</v>
      </c>
      <c r="AZ139" s="302">
        <v>0</v>
      </c>
      <c r="BA139" s="302">
        <v>0</v>
      </c>
      <c r="BB139" s="312"/>
      <c r="BC139" s="1220"/>
      <c r="BD139" s="1250"/>
      <c r="BE139" s="303">
        <f t="shared" si="50"/>
        <v>244329.5</v>
      </c>
      <c r="BF139" s="312"/>
      <c r="BG139" s="302">
        <v>244329.5</v>
      </c>
      <c r="BH139" s="302">
        <v>0</v>
      </c>
      <c r="BI139" s="302">
        <v>0</v>
      </c>
      <c r="BJ139" s="302">
        <v>0</v>
      </c>
      <c r="BK139" s="312"/>
      <c r="BL139" s="1220"/>
      <c r="BM139" s="1253"/>
      <c r="BN139" s="303">
        <f t="shared" si="51"/>
        <v>244329.5</v>
      </c>
      <c r="BO139" s="312"/>
      <c r="BP139" s="312">
        <v>244329.5</v>
      </c>
      <c r="BQ139" s="312">
        <v>0</v>
      </c>
      <c r="BR139" s="312">
        <v>0</v>
      </c>
      <c r="BS139" s="312">
        <v>0</v>
      </c>
      <c r="BT139" s="312"/>
      <c r="BU139" s="313"/>
      <c r="BV139" s="314"/>
      <c r="BW139" s="314"/>
      <c r="BX139" s="314"/>
      <c r="BY139" s="314"/>
      <c r="BZ139" s="314"/>
      <c r="CA139" s="314"/>
      <c r="CB139" s="314"/>
      <c r="CC139" s="315"/>
    </row>
    <row r="140" spans="1:81" s="58" customFormat="1" ht="12.95" customHeight="1" thickTop="1" x14ac:dyDescent="0.25">
      <c r="A140" s="37"/>
      <c r="B140" s="1403"/>
      <c r="C140" s="1314" t="s">
        <v>161</v>
      </c>
      <c r="D140" s="1282">
        <v>1905</v>
      </c>
      <c r="E140" s="1285" t="s">
        <v>4433</v>
      </c>
      <c r="F140" s="1285">
        <v>1905035</v>
      </c>
      <c r="G140" s="1285" t="s">
        <v>4498</v>
      </c>
      <c r="H140" s="1285" t="s">
        <v>4499</v>
      </c>
      <c r="I140" s="1388">
        <v>2021004540244</v>
      </c>
      <c r="J140" s="1219">
        <v>92</v>
      </c>
      <c r="K140" s="1216" t="str">
        <f>+[3]Metas!K104</f>
        <v>Contención tasa de incidencia de violencia intrafamiliar en 150 por 100,000 habitantes</v>
      </c>
      <c r="L140" s="1404">
        <v>150</v>
      </c>
      <c r="M140" s="1406">
        <f>SUM(N140:Q140)/4</f>
        <v>150</v>
      </c>
      <c r="N140" s="1345">
        <v>150</v>
      </c>
      <c r="O140" s="1347">
        <v>150</v>
      </c>
      <c r="P140" s="1349">
        <v>150</v>
      </c>
      <c r="Q140" s="1351">
        <v>150</v>
      </c>
      <c r="R140" s="1219">
        <f t="shared" ref="R140" si="53">+$J140</f>
        <v>92</v>
      </c>
      <c r="S140" s="361" t="s">
        <v>4579</v>
      </c>
      <c r="T140" s="362" t="s">
        <v>3834</v>
      </c>
      <c r="U140" s="240" t="s">
        <v>3839</v>
      </c>
      <c r="V140" s="240" t="s">
        <v>3842</v>
      </c>
      <c r="W140" s="233"/>
      <c r="X140" s="307">
        <v>44566</v>
      </c>
      <c r="Y140" s="307">
        <v>44591</v>
      </c>
      <c r="Z140" s="307">
        <v>44594</v>
      </c>
      <c r="AA140" s="307">
        <v>44925</v>
      </c>
      <c r="AB140" s="1219">
        <f t="shared" ref="AB140" si="54">+$J140</f>
        <v>92</v>
      </c>
      <c r="AC140" s="1240">
        <f t="shared" ref="AC140" si="55">+L140</f>
        <v>150</v>
      </c>
      <c r="AD140" s="363">
        <f t="shared" si="52"/>
        <v>479285</v>
      </c>
      <c r="AE140" s="363">
        <f t="shared" si="52"/>
        <v>0</v>
      </c>
      <c r="AF140" s="363">
        <f t="shared" si="52"/>
        <v>479285</v>
      </c>
      <c r="AG140" s="363">
        <f t="shared" si="52"/>
        <v>0</v>
      </c>
      <c r="AH140" s="363">
        <f t="shared" si="52"/>
        <v>0</v>
      </c>
      <c r="AI140" s="363">
        <f t="shared" si="52"/>
        <v>0</v>
      </c>
      <c r="AJ140" s="363">
        <f t="shared" si="52"/>
        <v>0</v>
      </c>
      <c r="AK140" s="1219">
        <f t="shared" ref="AK140" si="56">+$J140</f>
        <v>92</v>
      </c>
      <c r="AL140" s="1243">
        <f>+N140</f>
        <v>150</v>
      </c>
      <c r="AM140" s="363">
        <f t="shared" si="8"/>
        <v>119821.25</v>
      </c>
      <c r="AN140" s="48"/>
      <c r="AO140" s="48">
        <v>119821.25</v>
      </c>
      <c r="AP140" s="48">
        <v>0</v>
      </c>
      <c r="AQ140" s="48">
        <v>0</v>
      </c>
      <c r="AR140" s="48">
        <v>0</v>
      </c>
      <c r="AS140" s="48"/>
      <c r="AT140" s="1219">
        <f t="shared" ref="AT140" si="57">+$J140</f>
        <v>92</v>
      </c>
      <c r="AU140" s="1246">
        <f>+O140</f>
        <v>150</v>
      </c>
      <c r="AV140" s="363">
        <f t="shared" ref="AV140:AV188" si="58">SUM(AW140:BB140)</f>
        <v>119821.25</v>
      </c>
      <c r="AW140" s="48"/>
      <c r="AX140" s="38">
        <v>119821.25</v>
      </c>
      <c r="AY140" s="38">
        <v>0</v>
      </c>
      <c r="AZ140" s="38">
        <v>0</v>
      </c>
      <c r="BA140" s="38">
        <v>0</v>
      </c>
      <c r="BB140" s="48"/>
      <c r="BC140" s="1219">
        <f t="shared" ref="BC140" si="59">+$J140</f>
        <v>92</v>
      </c>
      <c r="BD140" s="1249">
        <f>+P140</f>
        <v>150</v>
      </c>
      <c r="BE140" s="363">
        <f t="shared" si="50"/>
        <v>119821.25</v>
      </c>
      <c r="BF140" s="48"/>
      <c r="BG140" s="38">
        <v>119821.25</v>
      </c>
      <c r="BH140" s="38">
        <v>0</v>
      </c>
      <c r="BI140" s="38">
        <v>0</v>
      </c>
      <c r="BJ140" s="38">
        <v>0</v>
      </c>
      <c r="BK140" s="48"/>
      <c r="BL140" s="1219">
        <f t="shared" ref="BL140" si="60">+$J140</f>
        <v>92</v>
      </c>
      <c r="BM140" s="1252">
        <f>+Q140</f>
        <v>150</v>
      </c>
      <c r="BN140" s="363">
        <f t="shared" si="51"/>
        <v>119821.25</v>
      </c>
      <c r="BO140" s="48"/>
      <c r="BP140" s="48">
        <v>119821.25</v>
      </c>
      <c r="BQ140" s="48">
        <v>0</v>
      </c>
      <c r="BR140" s="48">
        <v>0</v>
      </c>
      <c r="BS140" s="48">
        <v>0</v>
      </c>
      <c r="BT140" s="48"/>
      <c r="BU140" s="1204"/>
      <c r="BV140" s="1205"/>
      <c r="BW140" s="1205"/>
      <c r="BX140" s="1205"/>
      <c r="BY140" s="1205"/>
      <c r="BZ140" s="1205"/>
      <c r="CA140" s="1205"/>
      <c r="CB140" s="1205"/>
      <c r="CC140" s="1206"/>
    </row>
    <row r="141" spans="1:81" s="58" customFormat="1" ht="12.95" customHeight="1" x14ac:dyDescent="0.25">
      <c r="A141" s="37"/>
      <c r="B141" s="1403"/>
      <c r="C141" s="1315"/>
      <c r="D141" s="1283"/>
      <c r="E141" s="1286"/>
      <c r="F141" s="1286"/>
      <c r="G141" s="1286"/>
      <c r="H141" s="1286"/>
      <c r="I141" s="1389"/>
      <c r="J141" s="1220"/>
      <c r="K141" s="1217"/>
      <c r="L141" s="1405"/>
      <c r="M141" s="1407"/>
      <c r="N141" s="1346"/>
      <c r="O141" s="1348"/>
      <c r="P141" s="1350"/>
      <c r="Q141" s="1352"/>
      <c r="R141" s="1220"/>
      <c r="S141" s="364" t="s">
        <v>4580</v>
      </c>
      <c r="T141" s="371" t="s">
        <v>3834</v>
      </c>
      <c r="U141" s="241" t="s">
        <v>3839</v>
      </c>
      <c r="V141" s="241" t="s">
        <v>3842</v>
      </c>
      <c r="W141" s="299"/>
      <c r="X141" s="300">
        <v>44566</v>
      </c>
      <c r="Y141" s="300">
        <v>44591</v>
      </c>
      <c r="Z141" s="300">
        <v>44594</v>
      </c>
      <c r="AA141" s="300">
        <v>44925</v>
      </c>
      <c r="AB141" s="1220"/>
      <c r="AC141" s="1408"/>
      <c r="AD141" s="303">
        <f t="shared" si="52"/>
        <v>3095550</v>
      </c>
      <c r="AE141" s="303">
        <f t="shared" si="52"/>
        <v>0</v>
      </c>
      <c r="AF141" s="303">
        <f t="shared" si="52"/>
        <v>3095550</v>
      </c>
      <c r="AG141" s="303">
        <f t="shared" si="52"/>
        <v>0</v>
      </c>
      <c r="AH141" s="303">
        <f t="shared" si="52"/>
        <v>0</v>
      </c>
      <c r="AI141" s="303">
        <f t="shared" si="52"/>
        <v>0</v>
      </c>
      <c r="AJ141" s="303">
        <f t="shared" si="52"/>
        <v>0</v>
      </c>
      <c r="AK141" s="1220"/>
      <c r="AL141" s="1409"/>
      <c r="AM141" s="303">
        <f t="shared" si="8"/>
        <v>773887.5</v>
      </c>
      <c r="AN141" s="374"/>
      <c r="AO141" s="312">
        <v>773887.5</v>
      </c>
      <c r="AP141" s="312">
        <v>0</v>
      </c>
      <c r="AQ141" s="312">
        <v>0</v>
      </c>
      <c r="AR141" s="312">
        <v>0</v>
      </c>
      <c r="AS141" s="312"/>
      <c r="AT141" s="1220"/>
      <c r="AU141" s="1247"/>
      <c r="AV141" s="303">
        <f t="shared" si="58"/>
        <v>773887.5</v>
      </c>
      <c r="AW141" s="374"/>
      <c r="AX141" s="302">
        <v>773887.5</v>
      </c>
      <c r="AY141" s="302">
        <v>0</v>
      </c>
      <c r="AZ141" s="302">
        <v>0</v>
      </c>
      <c r="BA141" s="302">
        <v>0</v>
      </c>
      <c r="BB141" s="312"/>
      <c r="BC141" s="1220"/>
      <c r="BD141" s="1250"/>
      <c r="BE141" s="303">
        <f t="shared" si="50"/>
        <v>773887.5</v>
      </c>
      <c r="BF141" s="374"/>
      <c r="BG141" s="302">
        <v>773887.5</v>
      </c>
      <c r="BH141" s="302">
        <v>0</v>
      </c>
      <c r="BI141" s="302">
        <v>0</v>
      </c>
      <c r="BJ141" s="302">
        <v>0</v>
      </c>
      <c r="BK141" s="312"/>
      <c r="BL141" s="1220"/>
      <c r="BM141" s="1253"/>
      <c r="BN141" s="303">
        <f t="shared" si="51"/>
        <v>773887.5</v>
      </c>
      <c r="BO141" s="374"/>
      <c r="BP141" s="312">
        <v>773887.5</v>
      </c>
      <c r="BQ141" s="312">
        <v>0</v>
      </c>
      <c r="BR141" s="312">
        <v>0</v>
      </c>
      <c r="BS141" s="312">
        <v>0</v>
      </c>
      <c r="BT141" s="312"/>
      <c r="BU141" s="313"/>
      <c r="BV141" s="314"/>
      <c r="BW141" s="314"/>
      <c r="BX141" s="314"/>
      <c r="BY141" s="314"/>
      <c r="BZ141" s="314"/>
      <c r="CA141" s="314"/>
      <c r="CB141" s="314"/>
      <c r="CC141" s="315"/>
    </row>
    <row r="142" spans="1:81" s="58" customFormat="1" ht="12.95" customHeight="1" x14ac:dyDescent="0.25">
      <c r="A142" s="37"/>
      <c r="B142" s="1403"/>
      <c r="C142" s="1315"/>
      <c r="D142" s="1283"/>
      <c r="E142" s="1286"/>
      <c r="F142" s="1286"/>
      <c r="G142" s="1286"/>
      <c r="H142" s="1286"/>
      <c r="I142" s="1389"/>
      <c r="J142" s="1220"/>
      <c r="K142" s="1217"/>
      <c r="L142" s="1405"/>
      <c r="M142" s="1407"/>
      <c r="N142" s="1346"/>
      <c r="O142" s="1348"/>
      <c r="P142" s="1350"/>
      <c r="Q142" s="1352"/>
      <c r="R142" s="1220"/>
      <c r="S142" s="364" t="s">
        <v>4581</v>
      </c>
      <c r="T142" s="371" t="s">
        <v>3834</v>
      </c>
      <c r="U142" s="241" t="s">
        <v>3839</v>
      </c>
      <c r="V142" s="241" t="s">
        <v>3842</v>
      </c>
      <c r="W142" s="299"/>
      <c r="X142" s="300">
        <v>44566</v>
      </c>
      <c r="Y142" s="300">
        <v>44591</v>
      </c>
      <c r="Z142" s="300">
        <v>44594</v>
      </c>
      <c r="AA142" s="300">
        <v>44925</v>
      </c>
      <c r="AB142" s="1220"/>
      <c r="AC142" s="1408"/>
      <c r="AD142" s="303">
        <f t="shared" si="52"/>
        <v>4835482</v>
      </c>
      <c r="AE142" s="303">
        <f t="shared" si="52"/>
        <v>0</v>
      </c>
      <c r="AF142" s="303">
        <f t="shared" si="52"/>
        <v>4835482</v>
      </c>
      <c r="AG142" s="303">
        <f t="shared" si="52"/>
        <v>0</v>
      </c>
      <c r="AH142" s="303">
        <f t="shared" si="52"/>
        <v>0</v>
      </c>
      <c r="AI142" s="303">
        <f t="shared" si="52"/>
        <v>0</v>
      </c>
      <c r="AJ142" s="303">
        <f t="shared" si="52"/>
        <v>0</v>
      </c>
      <c r="AK142" s="1220"/>
      <c r="AL142" s="1409"/>
      <c r="AM142" s="303">
        <f t="shared" si="8"/>
        <v>1208870.5</v>
      </c>
      <c r="AN142" s="374"/>
      <c r="AO142" s="312">
        <v>1208870.5</v>
      </c>
      <c r="AP142" s="312">
        <v>0</v>
      </c>
      <c r="AQ142" s="312">
        <v>0</v>
      </c>
      <c r="AR142" s="312">
        <v>0</v>
      </c>
      <c r="AS142" s="312"/>
      <c r="AT142" s="1220"/>
      <c r="AU142" s="1247"/>
      <c r="AV142" s="303">
        <f t="shared" si="58"/>
        <v>1208870.5</v>
      </c>
      <c r="AW142" s="374"/>
      <c r="AX142" s="302">
        <v>1208870.5</v>
      </c>
      <c r="AY142" s="302">
        <v>0</v>
      </c>
      <c r="AZ142" s="302">
        <v>0</v>
      </c>
      <c r="BA142" s="302">
        <v>0</v>
      </c>
      <c r="BB142" s="312"/>
      <c r="BC142" s="1220"/>
      <c r="BD142" s="1250"/>
      <c r="BE142" s="303">
        <f t="shared" si="50"/>
        <v>1208870.5</v>
      </c>
      <c r="BF142" s="374"/>
      <c r="BG142" s="302">
        <v>1208870.5</v>
      </c>
      <c r="BH142" s="302">
        <v>0</v>
      </c>
      <c r="BI142" s="302">
        <v>0</v>
      </c>
      <c r="BJ142" s="302">
        <v>0</v>
      </c>
      <c r="BK142" s="312"/>
      <c r="BL142" s="1220"/>
      <c r="BM142" s="1253"/>
      <c r="BN142" s="303">
        <f t="shared" si="51"/>
        <v>1208870.5</v>
      </c>
      <c r="BO142" s="374"/>
      <c r="BP142" s="312">
        <v>1208870.5</v>
      </c>
      <c r="BQ142" s="312">
        <v>0</v>
      </c>
      <c r="BR142" s="312">
        <v>0</v>
      </c>
      <c r="BS142" s="312">
        <v>0</v>
      </c>
      <c r="BT142" s="312"/>
      <c r="BU142" s="313"/>
      <c r="BV142" s="314"/>
      <c r="BW142" s="314"/>
      <c r="BX142" s="314"/>
      <c r="BY142" s="314"/>
      <c r="BZ142" s="314"/>
      <c r="CA142" s="314"/>
      <c r="CB142" s="314"/>
      <c r="CC142" s="315"/>
    </row>
    <row r="143" spans="1:81" s="58" customFormat="1" ht="12.95" customHeight="1" x14ac:dyDescent="0.25">
      <c r="A143" s="37"/>
      <c r="B143" s="1403"/>
      <c r="C143" s="1315"/>
      <c r="D143" s="1283"/>
      <c r="E143" s="1286"/>
      <c r="F143" s="1286"/>
      <c r="G143" s="1286"/>
      <c r="H143" s="1286"/>
      <c r="I143" s="1389"/>
      <c r="J143" s="1220"/>
      <c r="K143" s="1217"/>
      <c r="L143" s="1405"/>
      <c r="M143" s="1407"/>
      <c r="N143" s="1346"/>
      <c r="O143" s="1348"/>
      <c r="P143" s="1350"/>
      <c r="Q143" s="1352"/>
      <c r="R143" s="1220"/>
      <c r="S143" s="364" t="s">
        <v>4582</v>
      </c>
      <c r="T143" s="371" t="s">
        <v>3834</v>
      </c>
      <c r="U143" s="241" t="s">
        <v>3839</v>
      </c>
      <c r="V143" s="241" t="s">
        <v>3842</v>
      </c>
      <c r="W143" s="299"/>
      <c r="X143" s="300">
        <v>44566</v>
      </c>
      <c r="Y143" s="300">
        <v>44591</v>
      </c>
      <c r="Z143" s="300">
        <v>44594</v>
      </c>
      <c r="AA143" s="300">
        <v>44925</v>
      </c>
      <c r="AB143" s="1220"/>
      <c r="AC143" s="1408"/>
      <c r="AD143" s="303">
        <f t="shared" si="52"/>
        <v>3335482</v>
      </c>
      <c r="AE143" s="303">
        <f t="shared" si="52"/>
        <v>0</v>
      </c>
      <c r="AF143" s="303">
        <f t="shared" si="52"/>
        <v>3335482</v>
      </c>
      <c r="AG143" s="303">
        <f t="shared" si="52"/>
        <v>0</v>
      </c>
      <c r="AH143" s="303">
        <f t="shared" si="52"/>
        <v>0</v>
      </c>
      <c r="AI143" s="303">
        <f t="shared" si="52"/>
        <v>0</v>
      </c>
      <c r="AJ143" s="303">
        <f t="shared" si="52"/>
        <v>0</v>
      </c>
      <c r="AK143" s="1220"/>
      <c r="AL143" s="1409"/>
      <c r="AM143" s="303">
        <f t="shared" si="8"/>
        <v>833870.5</v>
      </c>
      <c r="AN143" s="374"/>
      <c r="AO143" s="312">
        <v>833870.5</v>
      </c>
      <c r="AP143" s="312">
        <v>0</v>
      </c>
      <c r="AQ143" s="312">
        <v>0</v>
      </c>
      <c r="AR143" s="312">
        <v>0</v>
      </c>
      <c r="AS143" s="312"/>
      <c r="AT143" s="1220"/>
      <c r="AU143" s="1247"/>
      <c r="AV143" s="303">
        <f t="shared" si="58"/>
        <v>833870.5</v>
      </c>
      <c r="AW143" s="374"/>
      <c r="AX143" s="302">
        <v>833870.5</v>
      </c>
      <c r="AY143" s="302">
        <v>0</v>
      </c>
      <c r="AZ143" s="302">
        <v>0</v>
      </c>
      <c r="BA143" s="302">
        <v>0</v>
      </c>
      <c r="BB143" s="312"/>
      <c r="BC143" s="1220"/>
      <c r="BD143" s="1250"/>
      <c r="BE143" s="303">
        <f t="shared" si="50"/>
        <v>833870.5</v>
      </c>
      <c r="BF143" s="374"/>
      <c r="BG143" s="302">
        <v>833870.5</v>
      </c>
      <c r="BH143" s="302">
        <v>0</v>
      </c>
      <c r="BI143" s="302">
        <v>0</v>
      </c>
      <c r="BJ143" s="302">
        <v>0</v>
      </c>
      <c r="BK143" s="312"/>
      <c r="BL143" s="1220"/>
      <c r="BM143" s="1253"/>
      <c r="BN143" s="303">
        <f t="shared" si="51"/>
        <v>833870.5</v>
      </c>
      <c r="BO143" s="374"/>
      <c r="BP143" s="312">
        <v>833870.5</v>
      </c>
      <c r="BQ143" s="312">
        <v>0</v>
      </c>
      <c r="BR143" s="312">
        <v>0</v>
      </c>
      <c r="BS143" s="312">
        <v>0</v>
      </c>
      <c r="BT143" s="312"/>
      <c r="BU143" s="313"/>
      <c r="BV143" s="314"/>
      <c r="BW143" s="314"/>
      <c r="BX143" s="314"/>
      <c r="BY143" s="314"/>
      <c r="BZ143" s="314"/>
      <c r="CA143" s="314"/>
      <c r="CB143" s="314"/>
      <c r="CC143" s="315"/>
    </row>
    <row r="144" spans="1:81" s="58" customFormat="1" ht="12.95" customHeight="1" x14ac:dyDescent="0.25">
      <c r="A144" s="37"/>
      <c r="B144" s="1403"/>
      <c r="C144" s="1315"/>
      <c r="D144" s="1283"/>
      <c r="E144" s="1286"/>
      <c r="F144" s="1286"/>
      <c r="G144" s="1286"/>
      <c r="H144" s="1286"/>
      <c r="I144" s="1389"/>
      <c r="J144" s="1220"/>
      <c r="K144" s="1217"/>
      <c r="L144" s="1405"/>
      <c r="M144" s="1407"/>
      <c r="N144" s="1346"/>
      <c r="O144" s="1348"/>
      <c r="P144" s="1350"/>
      <c r="Q144" s="1352"/>
      <c r="R144" s="1220"/>
      <c r="S144" s="364" t="s">
        <v>4583</v>
      </c>
      <c r="T144" s="371" t="s">
        <v>3834</v>
      </c>
      <c r="U144" s="241" t="s">
        <v>3839</v>
      </c>
      <c r="V144" s="241" t="s">
        <v>3842</v>
      </c>
      <c r="W144" s="299"/>
      <c r="X144" s="300">
        <v>44566</v>
      </c>
      <c r="Y144" s="300">
        <v>44591</v>
      </c>
      <c r="Z144" s="300">
        <v>44594</v>
      </c>
      <c r="AA144" s="300">
        <v>44925</v>
      </c>
      <c r="AB144" s="1220"/>
      <c r="AC144" s="1408"/>
      <c r="AD144" s="303">
        <f t="shared" si="52"/>
        <v>3751066</v>
      </c>
      <c r="AE144" s="303">
        <f t="shared" si="52"/>
        <v>0</v>
      </c>
      <c r="AF144" s="303">
        <f t="shared" si="52"/>
        <v>3751066</v>
      </c>
      <c r="AG144" s="303">
        <f t="shared" si="52"/>
        <v>0</v>
      </c>
      <c r="AH144" s="303">
        <f t="shared" si="52"/>
        <v>0</v>
      </c>
      <c r="AI144" s="303">
        <f t="shared" si="52"/>
        <v>0</v>
      </c>
      <c r="AJ144" s="303">
        <f t="shared" si="52"/>
        <v>0</v>
      </c>
      <c r="AK144" s="1220"/>
      <c r="AL144" s="1409"/>
      <c r="AM144" s="303">
        <f t="shared" si="8"/>
        <v>937766.5</v>
      </c>
      <c r="AN144" s="374"/>
      <c r="AO144" s="312">
        <v>937766.5</v>
      </c>
      <c r="AP144" s="312">
        <v>0</v>
      </c>
      <c r="AQ144" s="312">
        <v>0</v>
      </c>
      <c r="AR144" s="312">
        <v>0</v>
      </c>
      <c r="AS144" s="312"/>
      <c r="AT144" s="1220"/>
      <c r="AU144" s="1247"/>
      <c r="AV144" s="303">
        <f t="shared" si="58"/>
        <v>937766.5</v>
      </c>
      <c r="AW144" s="374"/>
      <c r="AX144" s="302">
        <v>937766.5</v>
      </c>
      <c r="AY144" s="302">
        <v>0</v>
      </c>
      <c r="AZ144" s="302">
        <v>0</v>
      </c>
      <c r="BA144" s="302">
        <v>0</v>
      </c>
      <c r="BB144" s="312"/>
      <c r="BC144" s="1220"/>
      <c r="BD144" s="1250"/>
      <c r="BE144" s="303">
        <f t="shared" si="50"/>
        <v>937766.5</v>
      </c>
      <c r="BF144" s="374"/>
      <c r="BG144" s="302">
        <v>937766.5</v>
      </c>
      <c r="BH144" s="302">
        <v>0</v>
      </c>
      <c r="BI144" s="302">
        <v>0</v>
      </c>
      <c r="BJ144" s="302">
        <v>0</v>
      </c>
      <c r="BK144" s="312"/>
      <c r="BL144" s="1220"/>
      <c r="BM144" s="1253"/>
      <c r="BN144" s="303">
        <f t="shared" si="51"/>
        <v>937766.5</v>
      </c>
      <c r="BO144" s="374"/>
      <c r="BP144" s="312">
        <v>937766.5</v>
      </c>
      <c r="BQ144" s="312">
        <v>0</v>
      </c>
      <c r="BR144" s="312">
        <v>0</v>
      </c>
      <c r="BS144" s="312">
        <v>0</v>
      </c>
      <c r="BT144" s="312"/>
      <c r="BU144" s="313"/>
      <c r="BV144" s="314"/>
      <c r="BW144" s="314"/>
      <c r="BX144" s="314"/>
      <c r="BY144" s="314"/>
      <c r="BZ144" s="314"/>
      <c r="CA144" s="314"/>
      <c r="CB144" s="314"/>
      <c r="CC144" s="315"/>
    </row>
    <row r="145" spans="1:81" s="58" customFormat="1" ht="12.95" customHeight="1" x14ac:dyDescent="0.25">
      <c r="A145" s="37"/>
      <c r="B145" s="1403"/>
      <c r="C145" s="1315"/>
      <c r="D145" s="1283"/>
      <c r="E145" s="1286"/>
      <c r="F145" s="1286"/>
      <c r="G145" s="1286"/>
      <c r="H145" s="1286"/>
      <c r="I145" s="1389"/>
      <c r="J145" s="1220"/>
      <c r="K145" s="1217"/>
      <c r="L145" s="1405"/>
      <c r="M145" s="1407"/>
      <c r="N145" s="1346"/>
      <c r="O145" s="1348"/>
      <c r="P145" s="1350"/>
      <c r="Q145" s="1352"/>
      <c r="R145" s="1220"/>
      <c r="S145" s="364" t="s">
        <v>4584</v>
      </c>
      <c r="T145" s="371" t="s">
        <v>3834</v>
      </c>
      <c r="U145" s="241" t="s">
        <v>3839</v>
      </c>
      <c r="V145" s="241" t="s">
        <v>3842</v>
      </c>
      <c r="W145" s="299"/>
      <c r="X145" s="300">
        <v>44566</v>
      </c>
      <c r="Y145" s="300">
        <v>44591</v>
      </c>
      <c r="Z145" s="300">
        <v>44594</v>
      </c>
      <c r="AA145" s="300">
        <v>44925</v>
      </c>
      <c r="AB145" s="1220"/>
      <c r="AC145" s="1408"/>
      <c r="AD145" s="303">
        <f t="shared" si="52"/>
        <v>2200000</v>
      </c>
      <c r="AE145" s="303">
        <f t="shared" si="52"/>
        <v>0</v>
      </c>
      <c r="AF145" s="303">
        <f t="shared" si="52"/>
        <v>2200000</v>
      </c>
      <c r="AG145" s="303">
        <f t="shared" si="52"/>
        <v>0</v>
      </c>
      <c r="AH145" s="303">
        <f t="shared" si="52"/>
        <v>0</v>
      </c>
      <c r="AI145" s="303">
        <f t="shared" si="52"/>
        <v>0</v>
      </c>
      <c r="AJ145" s="303">
        <f t="shared" si="52"/>
        <v>0</v>
      </c>
      <c r="AK145" s="1220"/>
      <c r="AL145" s="1409"/>
      <c r="AM145" s="303">
        <f t="shared" si="8"/>
        <v>550000</v>
      </c>
      <c r="AN145" s="374"/>
      <c r="AO145" s="312">
        <v>550000</v>
      </c>
      <c r="AP145" s="312">
        <v>0</v>
      </c>
      <c r="AQ145" s="312">
        <v>0</v>
      </c>
      <c r="AR145" s="312">
        <v>0</v>
      </c>
      <c r="AS145" s="312"/>
      <c r="AT145" s="1220"/>
      <c r="AU145" s="1247"/>
      <c r="AV145" s="303">
        <f t="shared" si="58"/>
        <v>550000</v>
      </c>
      <c r="AW145" s="374"/>
      <c r="AX145" s="302">
        <v>550000</v>
      </c>
      <c r="AY145" s="302">
        <v>0</v>
      </c>
      <c r="AZ145" s="302">
        <v>0</v>
      </c>
      <c r="BA145" s="302">
        <v>0</v>
      </c>
      <c r="BB145" s="312"/>
      <c r="BC145" s="1220"/>
      <c r="BD145" s="1250"/>
      <c r="BE145" s="303">
        <f t="shared" si="50"/>
        <v>550000</v>
      </c>
      <c r="BF145" s="374"/>
      <c r="BG145" s="302">
        <v>550000</v>
      </c>
      <c r="BH145" s="302">
        <v>0</v>
      </c>
      <c r="BI145" s="302">
        <v>0</v>
      </c>
      <c r="BJ145" s="302">
        <v>0</v>
      </c>
      <c r="BK145" s="312"/>
      <c r="BL145" s="1220"/>
      <c r="BM145" s="1253"/>
      <c r="BN145" s="303">
        <f t="shared" si="51"/>
        <v>550000</v>
      </c>
      <c r="BO145" s="374"/>
      <c r="BP145" s="312">
        <v>550000</v>
      </c>
      <c r="BQ145" s="312">
        <v>0</v>
      </c>
      <c r="BR145" s="312">
        <v>0</v>
      </c>
      <c r="BS145" s="312">
        <v>0</v>
      </c>
      <c r="BT145" s="312"/>
      <c r="BU145" s="313"/>
      <c r="BV145" s="314"/>
      <c r="BW145" s="314"/>
      <c r="BX145" s="314"/>
      <c r="BY145" s="314"/>
      <c r="BZ145" s="314"/>
      <c r="CA145" s="314"/>
      <c r="CB145" s="314"/>
      <c r="CC145" s="315"/>
    </row>
    <row r="146" spans="1:81" s="58" customFormat="1" ht="12.95" customHeight="1" x14ac:dyDescent="0.25">
      <c r="A146" s="37"/>
      <c r="B146" s="1403"/>
      <c r="C146" s="1315"/>
      <c r="D146" s="1283"/>
      <c r="E146" s="1286"/>
      <c r="F146" s="1286"/>
      <c r="G146" s="1286"/>
      <c r="H146" s="1286"/>
      <c r="I146" s="1389"/>
      <c r="J146" s="1220"/>
      <c r="K146" s="1217"/>
      <c r="L146" s="1405"/>
      <c r="M146" s="1407"/>
      <c r="N146" s="1346"/>
      <c r="O146" s="1348"/>
      <c r="P146" s="1350"/>
      <c r="Q146" s="1352"/>
      <c r="R146" s="1220"/>
      <c r="S146" s="364" t="s">
        <v>4585</v>
      </c>
      <c r="T146" s="371" t="s">
        <v>3834</v>
      </c>
      <c r="U146" s="241" t="s">
        <v>3839</v>
      </c>
      <c r="V146" s="241" t="s">
        <v>3842</v>
      </c>
      <c r="W146" s="299"/>
      <c r="X146" s="300">
        <v>44566</v>
      </c>
      <c r="Y146" s="300">
        <v>44591</v>
      </c>
      <c r="Z146" s="300">
        <v>44594</v>
      </c>
      <c r="AA146" s="300">
        <v>44925</v>
      </c>
      <c r="AB146" s="1220"/>
      <c r="AC146" s="1408"/>
      <c r="AD146" s="303">
        <f t="shared" si="52"/>
        <v>3000000</v>
      </c>
      <c r="AE146" s="303">
        <f t="shared" si="52"/>
        <v>0</v>
      </c>
      <c r="AF146" s="303">
        <f t="shared" si="52"/>
        <v>3000000</v>
      </c>
      <c r="AG146" s="303">
        <f t="shared" si="52"/>
        <v>0</v>
      </c>
      <c r="AH146" s="303">
        <f t="shared" si="52"/>
        <v>0</v>
      </c>
      <c r="AI146" s="303">
        <f t="shared" si="52"/>
        <v>0</v>
      </c>
      <c r="AJ146" s="303">
        <f t="shared" si="52"/>
        <v>0</v>
      </c>
      <c r="AK146" s="1220"/>
      <c r="AL146" s="1409"/>
      <c r="AM146" s="303">
        <f t="shared" si="8"/>
        <v>750000</v>
      </c>
      <c r="AN146" s="374"/>
      <c r="AO146" s="312">
        <v>750000</v>
      </c>
      <c r="AP146" s="312">
        <v>0</v>
      </c>
      <c r="AQ146" s="312">
        <v>0</v>
      </c>
      <c r="AR146" s="312">
        <v>0</v>
      </c>
      <c r="AS146" s="312"/>
      <c r="AT146" s="1220"/>
      <c r="AU146" s="1247"/>
      <c r="AV146" s="303">
        <f t="shared" si="58"/>
        <v>750000</v>
      </c>
      <c r="AW146" s="374"/>
      <c r="AX146" s="302">
        <v>750000</v>
      </c>
      <c r="AY146" s="302">
        <v>0</v>
      </c>
      <c r="AZ146" s="302">
        <v>0</v>
      </c>
      <c r="BA146" s="302">
        <v>0</v>
      </c>
      <c r="BB146" s="312"/>
      <c r="BC146" s="1220"/>
      <c r="BD146" s="1250"/>
      <c r="BE146" s="303">
        <f t="shared" si="50"/>
        <v>750000</v>
      </c>
      <c r="BF146" s="374"/>
      <c r="BG146" s="302">
        <v>750000</v>
      </c>
      <c r="BH146" s="302">
        <v>0</v>
      </c>
      <c r="BI146" s="302">
        <v>0</v>
      </c>
      <c r="BJ146" s="302">
        <v>0</v>
      </c>
      <c r="BK146" s="312"/>
      <c r="BL146" s="1220"/>
      <c r="BM146" s="1253"/>
      <c r="BN146" s="303">
        <f t="shared" si="51"/>
        <v>750000</v>
      </c>
      <c r="BO146" s="374"/>
      <c r="BP146" s="312">
        <v>750000</v>
      </c>
      <c r="BQ146" s="312">
        <v>0</v>
      </c>
      <c r="BR146" s="312">
        <v>0</v>
      </c>
      <c r="BS146" s="312">
        <v>0</v>
      </c>
      <c r="BT146" s="312"/>
      <c r="BU146" s="313"/>
      <c r="BV146" s="314"/>
      <c r="BW146" s="314"/>
      <c r="BX146" s="314"/>
      <c r="BY146" s="314"/>
      <c r="BZ146" s="314"/>
      <c r="CA146" s="314"/>
      <c r="CB146" s="314"/>
      <c r="CC146" s="315"/>
    </row>
    <row r="147" spans="1:81" s="58" customFormat="1" ht="12.95" customHeight="1" x14ac:dyDescent="0.25">
      <c r="A147" s="37"/>
      <c r="B147" s="1403"/>
      <c r="C147" s="1315"/>
      <c r="D147" s="1283"/>
      <c r="E147" s="1286"/>
      <c r="F147" s="1286"/>
      <c r="G147" s="1286"/>
      <c r="H147" s="1286"/>
      <c r="I147" s="1389"/>
      <c r="J147" s="1220"/>
      <c r="K147" s="1217"/>
      <c r="L147" s="1405"/>
      <c r="M147" s="1407"/>
      <c r="N147" s="1346"/>
      <c r="O147" s="1348"/>
      <c r="P147" s="1350"/>
      <c r="Q147" s="1352"/>
      <c r="R147" s="1220"/>
      <c r="S147" s="364" t="s">
        <v>4586</v>
      </c>
      <c r="T147" s="371" t="s">
        <v>3834</v>
      </c>
      <c r="U147" s="241" t="s">
        <v>3839</v>
      </c>
      <c r="V147" s="241" t="s">
        <v>3842</v>
      </c>
      <c r="W147" s="299"/>
      <c r="X147" s="300">
        <v>44566</v>
      </c>
      <c r="Y147" s="300">
        <v>44591</v>
      </c>
      <c r="Z147" s="300">
        <v>44594</v>
      </c>
      <c r="AA147" s="300">
        <v>44925</v>
      </c>
      <c r="AB147" s="1220"/>
      <c r="AC147" s="1408"/>
      <c r="AD147" s="303">
        <f t="shared" si="52"/>
        <v>5000000</v>
      </c>
      <c r="AE147" s="303">
        <f t="shared" si="52"/>
        <v>0</v>
      </c>
      <c r="AF147" s="303">
        <f t="shared" si="52"/>
        <v>5000000</v>
      </c>
      <c r="AG147" s="303">
        <f t="shared" si="52"/>
        <v>0</v>
      </c>
      <c r="AH147" s="303">
        <f t="shared" si="52"/>
        <v>0</v>
      </c>
      <c r="AI147" s="303">
        <f t="shared" si="52"/>
        <v>0</v>
      </c>
      <c r="AJ147" s="303">
        <f t="shared" si="52"/>
        <v>0</v>
      </c>
      <c r="AK147" s="1220"/>
      <c r="AL147" s="1409"/>
      <c r="AM147" s="303">
        <f t="shared" si="8"/>
        <v>1250000</v>
      </c>
      <c r="AN147" s="374"/>
      <c r="AO147" s="312">
        <v>1250000</v>
      </c>
      <c r="AP147" s="312">
        <v>0</v>
      </c>
      <c r="AQ147" s="312">
        <v>0</v>
      </c>
      <c r="AR147" s="312">
        <v>0</v>
      </c>
      <c r="AS147" s="312"/>
      <c r="AT147" s="1220"/>
      <c r="AU147" s="1247"/>
      <c r="AV147" s="303">
        <f t="shared" si="58"/>
        <v>1250000</v>
      </c>
      <c r="AW147" s="374"/>
      <c r="AX147" s="302">
        <v>1250000</v>
      </c>
      <c r="AY147" s="302">
        <v>0</v>
      </c>
      <c r="AZ147" s="302">
        <v>0</v>
      </c>
      <c r="BA147" s="302">
        <v>0</v>
      </c>
      <c r="BB147" s="312"/>
      <c r="BC147" s="1220"/>
      <c r="BD147" s="1250"/>
      <c r="BE147" s="303">
        <f t="shared" si="50"/>
        <v>1250000</v>
      </c>
      <c r="BF147" s="374"/>
      <c r="BG147" s="302">
        <v>1250000</v>
      </c>
      <c r="BH147" s="302">
        <v>0</v>
      </c>
      <c r="BI147" s="302">
        <v>0</v>
      </c>
      <c r="BJ147" s="302">
        <v>0</v>
      </c>
      <c r="BK147" s="312"/>
      <c r="BL147" s="1220"/>
      <c r="BM147" s="1253"/>
      <c r="BN147" s="303">
        <f t="shared" si="51"/>
        <v>1250000</v>
      </c>
      <c r="BO147" s="374"/>
      <c r="BP147" s="312">
        <v>1250000</v>
      </c>
      <c r="BQ147" s="312">
        <v>0</v>
      </c>
      <c r="BR147" s="312">
        <v>0</v>
      </c>
      <c r="BS147" s="312">
        <v>0</v>
      </c>
      <c r="BT147" s="312"/>
      <c r="BU147" s="313"/>
      <c r="BV147" s="314"/>
      <c r="BW147" s="314"/>
      <c r="BX147" s="314"/>
      <c r="BY147" s="314"/>
      <c r="BZ147" s="314"/>
      <c r="CA147" s="314"/>
      <c r="CB147" s="314"/>
      <c r="CC147" s="315"/>
    </row>
    <row r="148" spans="1:81" s="58" customFormat="1" ht="12.95" customHeight="1" x14ac:dyDescent="0.25">
      <c r="A148" s="37"/>
      <c r="B148" s="1403"/>
      <c r="C148" s="1315"/>
      <c r="D148" s="1283"/>
      <c r="E148" s="1286"/>
      <c r="F148" s="1286"/>
      <c r="G148" s="1286"/>
      <c r="H148" s="1286"/>
      <c r="I148" s="1389"/>
      <c r="J148" s="1220"/>
      <c r="K148" s="1217"/>
      <c r="L148" s="1405"/>
      <c r="M148" s="1407"/>
      <c r="N148" s="1346"/>
      <c r="O148" s="1348"/>
      <c r="P148" s="1350"/>
      <c r="Q148" s="1352"/>
      <c r="R148" s="1220"/>
      <c r="S148" s="364" t="s">
        <v>4587</v>
      </c>
      <c r="T148" s="371" t="s">
        <v>3834</v>
      </c>
      <c r="U148" s="241" t="s">
        <v>3839</v>
      </c>
      <c r="V148" s="241" t="s">
        <v>3842</v>
      </c>
      <c r="W148" s="299"/>
      <c r="X148" s="300">
        <v>44566</v>
      </c>
      <c r="Y148" s="300">
        <v>44591</v>
      </c>
      <c r="Z148" s="300">
        <v>44594</v>
      </c>
      <c r="AA148" s="300">
        <v>44925</v>
      </c>
      <c r="AB148" s="1220"/>
      <c r="AC148" s="1408"/>
      <c r="AD148" s="303">
        <f t="shared" si="52"/>
        <v>5000000</v>
      </c>
      <c r="AE148" s="303">
        <f t="shared" si="52"/>
        <v>0</v>
      </c>
      <c r="AF148" s="303">
        <f t="shared" si="52"/>
        <v>5000000</v>
      </c>
      <c r="AG148" s="303">
        <f t="shared" si="52"/>
        <v>0</v>
      </c>
      <c r="AH148" s="303">
        <f t="shared" si="52"/>
        <v>0</v>
      </c>
      <c r="AI148" s="303">
        <f t="shared" si="52"/>
        <v>0</v>
      </c>
      <c r="AJ148" s="303">
        <f t="shared" si="52"/>
        <v>0</v>
      </c>
      <c r="AK148" s="1220"/>
      <c r="AL148" s="1409"/>
      <c r="AM148" s="303">
        <f t="shared" si="8"/>
        <v>1250000</v>
      </c>
      <c r="AN148" s="374"/>
      <c r="AO148" s="312">
        <v>1250000</v>
      </c>
      <c r="AP148" s="312">
        <v>0</v>
      </c>
      <c r="AQ148" s="312">
        <v>0</v>
      </c>
      <c r="AR148" s="312">
        <v>0</v>
      </c>
      <c r="AS148" s="312"/>
      <c r="AT148" s="1220"/>
      <c r="AU148" s="1247"/>
      <c r="AV148" s="303">
        <f t="shared" si="58"/>
        <v>1250000</v>
      </c>
      <c r="AW148" s="374"/>
      <c r="AX148" s="302">
        <v>1250000</v>
      </c>
      <c r="AY148" s="302">
        <v>0</v>
      </c>
      <c r="AZ148" s="302">
        <v>0</v>
      </c>
      <c r="BA148" s="302">
        <v>0</v>
      </c>
      <c r="BB148" s="312"/>
      <c r="BC148" s="1220"/>
      <c r="BD148" s="1250"/>
      <c r="BE148" s="303">
        <f t="shared" si="50"/>
        <v>1250000</v>
      </c>
      <c r="BF148" s="374"/>
      <c r="BG148" s="302">
        <v>1250000</v>
      </c>
      <c r="BH148" s="302">
        <v>0</v>
      </c>
      <c r="BI148" s="302">
        <v>0</v>
      </c>
      <c r="BJ148" s="302">
        <v>0</v>
      </c>
      <c r="BK148" s="312"/>
      <c r="BL148" s="1220"/>
      <c r="BM148" s="1253"/>
      <c r="BN148" s="303">
        <f t="shared" si="51"/>
        <v>1250000</v>
      </c>
      <c r="BO148" s="374"/>
      <c r="BP148" s="312">
        <v>1250000</v>
      </c>
      <c r="BQ148" s="312">
        <v>0</v>
      </c>
      <c r="BR148" s="312">
        <v>0</v>
      </c>
      <c r="BS148" s="312">
        <v>0</v>
      </c>
      <c r="BT148" s="312"/>
      <c r="BU148" s="313"/>
      <c r="BV148" s="314"/>
      <c r="BW148" s="314"/>
      <c r="BX148" s="314"/>
      <c r="BY148" s="314"/>
      <c r="BZ148" s="314"/>
      <c r="CA148" s="314"/>
      <c r="CB148" s="314"/>
      <c r="CC148" s="315"/>
    </row>
    <row r="149" spans="1:81" s="58" customFormat="1" ht="12.95" customHeight="1" x14ac:dyDescent="0.25">
      <c r="A149" s="37"/>
      <c r="B149" s="1403"/>
      <c r="C149" s="1315"/>
      <c r="D149" s="1283"/>
      <c r="E149" s="1286"/>
      <c r="F149" s="1286"/>
      <c r="G149" s="1286"/>
      <c r="H149" s="1286"/>
      <c r="I149" s="1389"/>
      <c r="J149" s="1220"/>
      <c r="K149" s="1217"/>
      <c r="L149" s="1405"/>
      <c r="M149" s="1407"/>
      <c r="N149" s="1346"/>
      <c r="O149" s="1348"/>
      <c r="P149" s="1350"/>
      <c r="Q149" s="1352"/>
      <c r="R149" s="1220"/>
      <c r="S149" s="364" t="s">
        <v>4588</v>
      </c>
      <c r="T149" s="371" t="s">
        <v>3834</v>
      </c>
      <c r="U149" s="241" t="s">
        <v>3839</v>
      </c>
      <c r="V149" s="241" t="s">
        <v>3842</v>
      </c>
      <c r="W149" s="299"/>
      <c r="X149" s="300">
        <v>44566</v>
      </c>
      <c r="Y149" s="300">
        <v>44591</v>
      </c>
      <c r="Z149" s="300">
        <v>44594</v>
      </c>
      <c r="AA149" s="300">
        <v>44925</v>
      </c>
      <c r="AB149" s="1220"/>
      <c r="AC149" s="1408"/>
      <c r="AD149" s="303">
        <f t="shared" si="52"/>
        <v>15000000</v>
      </c>
      <c r="AE149" s="303">
        <f t="shared" si="52"/>
        <v>0</v>
      </c>
      <c r="AF149" s="303">
        <f t="shared" si="52"/>
        <v>15000000</v>
      </c>
      <c r="AG149" s="303">
        <f t="shared" si="52"/>
        <v>0</v>
      </c>
      <c r="AH149" s="303">
        <f t="shared" si="52"/>
        <v>0</v>
      </c>
      <c r="AI149" s="303">
        <f t="shared" si="52"/>
        <v>0</v>
      </c>
      <c r="AJ149" s="303">
        <f t="shared" si="52"/>
        <v>0</v>
      </c>
      <c r="AK149" s="1220"/>
      <c r="AL149" s="1409"/>
      <c r="AM149" s="303">
        <f t="shared" si="8"/>
        <v>3750000</v>
      </c>
      <c r="AN149" s="374"/>
      <c r="AO149" s="312">
        <v>3750000</v>
      </c>
      <c r="AP149" s="312">
        <v>0</v>
      </c>
      <c r="AQ149" s="312">
        <v>0</v>
      </c>
      <c r="AR149" s="312">
        <v>0</v>
      </c>
      <c r="AS149" s="312"/>
      <c r="AT149" s="1220"/>
      <c r="AU149" s="1247"/>
      <c r="AV149" s="303">
        <f t="shared" si="58"/>
        <v>3750000</v>
      </c>
      <c r="AW149" s="374"/>
      <c r="AX149" s="302">
        <v>3750000</v>
      </c>
      <c r="AY149" s="302">
        <v>0</v>
      </c>
      <c r="AZ149" s="302">
        <v>0</v>
      </c>
      <c r="BA149" s="302">
        <v>0</v>
      </c>
      <c r="BB149" s="312"/>
      <c r="BC149" s="1220"/>
      <c r="BD149" s="1250"/>
      <c r="BE149" s="303">
        <f t="shared" si="50"/>
        <v>3750000</v>
      </c>
      <c r="BF149" s="374"/>
      <c r="BG149" s="302">
        <v>3750000</v>
      </c>
      <c r="BH149" s="302">
        <v>0</v>
      </c>
      <c r="BI149" s="302">
        <v>0</v>
      </c>
      <c r="BJ149" s="302">
        <v>0</v>
      </c>
      <c r="BK149" s="312"/>
      <c r="BL149" s="1220"/>
      <c r="BM149" s="1253"/>
      <c r="BN149" s="303">
        <f t="shared" si="51"/>
        <v>3750000</v>
      </c>
      <c r="BO149" s="374"/>
      <c r="BP149" s="312">
        <v>3750000</v>
      </c>
      <c r="BQ149" s="312">
        <v>0</v>
      </c>
      <c r="BR149" s="312">
        <v>0</v>
      </c>
      <c r="BS149" s="312">
        <v>0</v>
      </c>
      <c r="BT149" s="312"/>
      <c r="BU149" s="313"/>
      <c r="BV149" s="314"/>
      <c r="BW149" s="314"/>
      <c r="BX149" s="314"/>
      <c r="BY149" s="314"/>
      <c r="BZ149" s="314"/>
      <c r="CA149" s="314"/>
      <c r="CB149" s="314"/>
      <c r="CC149" s="315"/>
    </row>
    <row r="150" spans="1:81" s="58" customFormat="1" ht="12.95" customHeight="1" x14ac:dyDescent="0.25">
      <c r="A150" s="37"/>
      <c r="B150" s="1403"/>
      <c r="C150" s="1315"/>
      <c r="D150" s="1283"/>
      <c r="E150" s="1286"/>
      <c r="F150" s="1286"/>
      <c r="G150" s="1286"/>
      <c r="H150" s="1286"/>
      <c r="I150" s="1389"/>
      <c r="J150" s="1220"/>
      <c r="K150" s="1217"/>
      <c r="L150" s="1405"/>
      <c r="M150" s="1407"/>
      <c r="N150" s="1346"/>
      <c r="O150" s="1348"/>
      <c r="P150" s="1350"/>
      <c r="Q150" s="1352"/>
      <c r="R150" s="1220"/>
      <c r="S150" s="364" t="s">
        <v>4589</v>
      </c>
      <c r="T150" s="371" t="s">
        <v>3834</v>
      </c>
      <c r="U150" s="241" t="s">
        <v>3839</v>
      </c>
      <c r="V150" s="241" t="s">
        <v>3842</v>
      </c>
      <c r="W150" s="299"/>
      <c r="X150" s="300">
        <v>44566</v>
      </c>
      <c r="Y150" s="300">
        <v>44591</v>
      </c>
      <c r="Z150" s="300">
        <v>44594</v>
      </c>
      <c r="AA150" s="300">
        <v>44925</v>
      </c>
      <c r="AB150" s="1220"/>
      <c r="AC150" s="1408"/>
      <c r="AD150" s="303">
        <f t="shared" si="52"/>
        <v>120000000</v>
      </c>
      <c r="AE150" s="303">
        <f t="shared" si="52"/>
        <v>0</v>
      </c>
      <c r="AF150" s="303">
        <f t="shared" si="52"/>
        <v>120000000</v>
      </c>
      <c r="AG150" s="303">
        <f t="shared" si="52"/>
        <v>0</v>
      </c>
      <c r="AH150" s="303">
        <f t="shared" si="52"/>
        <v>0</v>
      </c>
      <c r="AI150" s="303">
        <f t="shared" si="52"/>
        <v>0</v>
      </c>
      <c r="AJ150" s="303">
        <f t="shared" si="52"/>
        <v>0</v>
      </c>
      <c r="AK150" s="1220"/>
      <c r="AL150" s="1409"/>
      <c r="AM150" s="303">
        <f t="shared" si="8"/>
        <v>30000000</v>
      </c>
      <c r="AN150" s="374"/>
      <c r="AO150" s="312">
        <v>30000000</v>
      </c>
      <c r="AP150" s="312">
        <v>0</v>
      </c>
      <c r="AQ150" s="312">
        <v>0</v>
      </c>
      <c r="AR150" s="312">
        <v>0</v>
      </c>
      <c r="AS150" s="312"/>
      <c r="AT150" s="1220"/>
      <c r="AU150" s="1247"/>
      <c r="AV150" s="303">
        <f t="shared" si="58"/>
        <v>30000000</v>
      </c>
      <c r="AW150" s="374"/>
      <c r="AX150" s="302">
        <v>30000000</v>
      </c>
      <c r="AY150" s="302">
        <v>0</v>
      </c>
      <c r="AZ150" s="302">
        <v>0</v>
      </c>
      <c r="BA150" s="302">
        <v>0</v>
      </c>
      <c r="BB150" s="312"/>
      <c r="BC150" s="1220"/>
      <c r="BD150" s="1250"/>
      <c r="BE150" s="303">
        <f t="shared" si="50"/>
        <v>30000000</v>
      </c>
      <c r="BF150" s="374"/>
      <c r="BG150" s="302">
        <v>30000000</v>
      </c>
      <c r="BH150" s="302">
        <v>0</v>
      </c>
      <c r="BI150" s="302">
        <v>0</v>
      </c>
      <c r="BJ150" s="302">
        <v>0</v>
      </c>
      <c r="BK150" s="312"/>
      <c r="BL150" s="1220"/>
      <c r="BM150" s="1253"/>
      <c r="BN150" s="303">
        <f t="shared" si="51"/>
        <v>30000000</v>
      </c>
      <c r="BO150" s="374"/>
      <c r="BP150" s="312">
        <v>30000000</v>
      </c>
      <c r="BQ150" s="312">
        <v>0</v>
      </c>
      <c r="BR150" s="312">
        <v>0</v>
      </c>
      <c r="BS150" s="312">
        <v>0</v>
      </c>
      <c r="BT150" s="312"/>
      <c r="BU150" s="313"/>
      <c r="BV150" s="314"/>
      <c r="BW150" s="314"/>
      <c r="BX150" s="314"/>
      <c r="BY150" s="314"/>
      <c r="BZ150" s="314"/>
      <c r="CA150" s="314"/>
      <c r="CB150" s="314"/>
      <c r="CC150" s="315"/>
    </row>
    <row r="151" spans="1:81" s="58" customFormat="1" ht="12.95" customHeight="1" x14ac:dyDescent="0.25">
      <c r="A151" s="37"/>
      <c r="B151" s="1403"/>
      <c r="C151" s="1315"/>
      <c r="D151" s="1283"/>
      <c r="E151" s="1286"/>
      <c r="F151" s="1286"/>
      <c r="G151" s="1286"/>
      <c r="H151" s="1286"/>
      <c r="I151" s="1389"/>
      <c r="J151" s="1220"/>
      <c r="K151" s="1217"/>
      <c r="L151" s="1405"/>
      <c r="M151" s="1407"/>
      <c r="N151" s="1346"/>
      <c r="O151" s="1348"/>
      <c r="P151" s="1350"/>
      <c r="Q151" s="1352"/>
      <c r="R151" s="1220"/>
      <c r="S151" s="364" t="s">
        <v>4590</v>
      </c>
      <c r="T151" s="371" t="s">
        <v>3834</v>
      </c>
      <c r="U151" s="241" t="s">
        <v>3839</v>
      </c>
      <c r="V151" s="241" t="s">
        <v>3842</v>
      </c>
      <c r="W151" s="299"/>
      <c r="X151" s="300">
        <v>44566</v>
      </c>
      <c r="Y151" s="300">
        <v>44591</v>
      </c>
      <c r="Z151" s="300">
        <v>44594</v>
      </c>
      <c r="AA151" s="300">
        <v>44925</v>
      </c>
      <c r="AB151" s="1220"/>
      <c r="AC151" s="1408"/>
      <c r="AD151" s="303">
        <f t="shared" si="52"/>
        <v>14000000</v>
      </c>
      <c r="AE151" s="303">
        <f t="shared" si="52"/>
        <v>0</v>
      </c>
      <c r="AF151" s="303">
        <f t="shared" si="52"/>
        <v>14000000</v>
      </c>
      <c r="AG151" s="303">
        <f t="shared" si="52"/>
        <v>0</v>
      </c>
      <c r="AH151" s="303">
        <f t="shared" si="52"/>
        <v>0</v>
      </c>
      <c r="AI151" s="303">
        <f t="shared" si="52"/>
        <v>0</v>
      </c>
      <c r="AJ151" s="303">
        <f t="shared" si="52"/>
        <v>0</v>
      </c>
      <c r="AK151" s="1220"/>
      <c r="AL151" s="1409"/>
      <c r="AM151" s="303">
        <f t="shared" si="8"/>
        <v>3500000</v>
      </c>
      <c r="AN151" s="374"/>
      <c r="AO151" s="312">
        <v>3500000</v>
      </c>
      <c r="AP151" s="312">
        <v>0</v>
      </c>
      <c r="AQ151" s="312">
        <v>0</v>
      </c>
      <c r="AR151" s="312">
        <v>0</v>
      </c>
      <c r="AS151" s="312"/>
      <c r="AT151" s="1220"/>
      <c r="AU151" s="1247"/>
      <c r="AV151" s="303">
        <f t="shared" si="58"/>
        <v>3500000</v>
      </c>
      <c r="AW151" s="374"/>
      <c r="AX151" s="302">
        <v>3500000</v>
      </c>
      <c r="AY151" s="302">
        <v>0</v>
      </c>
      <c r="AZ151" s="302">
        <v>0</v>
      </c>
      <c r="BA151" s="302">
        <v>0</v>
      </c>
      <c r="BB151" s="312"/>
      <c r="BC151" s="1220"/>
      <c r="BD151" s="1250"/>
      <c r="BE151" s="303">
        <f t="shared" si="50"/>
        <v>3500000</v>
      </c>
      <c r="BF151" s="374"/>
      <c r="BG151" s="302">
        <v>3500000</v>
      </c>
      <c r="BH151" s="302">
        <v>0</v>
      </c>
      <c r="BI151" s="302">
        <v>0</v>
      </c>
      <c r="BJ151" s="302">
        <v>0</v>
      </c>
      <c r="BK151" s="312"/>
      <c r="BL151" s="1220"/>
      <c r="BM151" s="1253"/>
      <c r="BN151" s="303">
        <f t="shared" si="51"/>
        <v>3500000</v>
      </c>
      <c r="BO151" s="374"/>
      <c r="BP151" s="312">
        <v>3500000</v>
      </c>
      <c r="BQ151" s="312">
        <v>0</v>
      </c>
      <c r="BR151" s="312">
        <v>0</v>
      </c>
      <c r="BS151" s="312">
        <v>0</v>
      </c>
      <c r="BT151" s="312"/>
      <c r="BU151" s="313"/>
      <c r="BV151" s="314"/>
      <c r="BW151" s="314"/>
      <c r="BX151" s="314"/>
      <c r="BY151" s="314"/>
      <c r="BZ151" s="314"/>
      <c r="CA151" s="314"/>
      <c r="CB151" s="314"/>
      <c r="CC151" s="315"/>
    </row>
    <row r="152" spans="1:81" s="58" customFormat="1" ht="12.95" customHeight="1" x14ac:dyDescent="0.25">
      <c r="A152" s="37"/>
      <c r="B152" s="1403"/>
      <c r="C152" s="1315"/>
      <c r="D152" s="1283"/>
      <c r="E152" s="1286"/>
      <c r="F152" s="1286"/>
      <c r="G152" s="1286"/>
      <c r="H152" s="1286"/>
      <c r="I152" s="1389"/>
      <c r="J152" s="1220"/>
      <c r="K152" s="1217"/>
      <c r="L152" s="1405"/>
      <c r="M152" s="1407"/>
      <c r="N152" s="1346"/>
      <c r="O152" s="1348"/>
      <c r="P152" s="1350"/>
      <c r="Q152" s="1352"/>
      <c r="R152" s="1220"/>
      <c r="S152" s="364" t="s">
        <v>4591</v>
      </c>
      <c r="T152" s="371" t="s">
        <v>3834</v>
      </c>
      <c r="U152" s="241" t="s">
        <v>3839</v>
      </c>
      <c r="V152" s="241" t="s">
        <v>3842</v>
      </c>
      <c r="W152" s="299"/>
      <c r="X152" s="300">
        <v>44566</v>
      </c>
      <c r="Y152" s="300">
        <v>44591</v>
      </c>
      <c r="Z152" s="300">
        <v>44594</v>
      </c>
      <c r="AA152" s="300">
        <v>44925</v>
      </c>
      <c r="AB152" s="1220"/>
      <c r="AC152" s="1408"/>
      <c r="AD152" s="303">
        <f t="shared" si="52"/>
        <v>2000000</v>
      </c>
      <c r="AE152" s="303">
        <f t="shared" si="52"/>
        <v>0</v>
      </c>
      <c r="AF152" s="303">
        <f t="shared" si="52"/>
        <v>2000000</v>
      </c>
      <c r="AG152" s="303">
        <f t="shared" si="52"/>
        <v>0</v>
      </c>
      <c r="AH152" s="303">
        <f t="shared" si="52"/>
        <v>0</v>
      </c>
      <c r="AI152" s="303">
        <f t="shared" si="52"/>
        <v>0</v>
      </c>
      <c r="AJ152" s="303">
        <f t="shared" si="52"/>
        <v>0</v>
      </c>
      <c r="AK152" s="1220"/>
      <c r="AL152" s="1409"/>
      <c r="AM152" s="303">
        <f t="shared" si="8"/>
        <v>500000</v>
      </c>
      <c r="AN152" s="374"/>
      <c r="AO152" s="312">
        <v>500000</v>
      </c>
      <c r="AP152" s="312">
        <v>0</v>
      </c>
      <c r="AQ152" s="312">
        <v>0</v>
      </c>
      <c r="AR152" s="312">
        <v>0</v>
      </c>
      <c r="AS152" s="312"/>
      <c r="AT152" s="1220"/>
      <c r="AU152" s="1247"/>
      <c r="AV152" s="303">
        <f t="shared" si="58"/>
        <v>500000</v>
      </c>
      <c r="AW152" s="374"/>
      <c r="AX152" s="302">
        <v>500000</v>
      </c>
      <c r="AY152" s="302">
        <v>0</v>
      </c>
      <c r="AZ152" s="302">
        <v>0</v>
      </c>
      <c r="BA152" s="302">
        <v>0</v>
      </c>
      <c r="BB152" s="312"/>
      <c r="BC152" s="1220"/>
      <c r="BD152" s="1250"/>
      <c r="BE152" s="303">
        <f t="shared" si="50"/>
        <v>500000</v>
      </c>
      <c r="BF152" s="374"/>
      <c r="BG152" s="302">
        <v>500000</v>
      </c>
      <c r="BH152" s="302">
        <v>0</v>
      </c>
      <c r="BI152" s="302">
        <v>0</v>
      </c>
      <c r="BJ152" s="302">
        <v>0</v>
      </c>
      <c r="BK152" s="312"/>
      <c r="BL152" s="1220"/>
      <c r="BM152" s="1253"/>
      <c r="BN152" s="303">
        <f t="shared" si="51"/>
        <v>500000</v>
      </c>
      <c r="BO152" s="374"/>
      <c r="BP152" s="312">
        <v>500000</v>
      </c>
      <c r="BQ152" s="312">
        <v>0</v>
      </c>
      <c r="BR152" s="312">
        <v>0</v>
      </c>
      <c r="BS152" s="312">
        <v>0</v>
      </c>
      <c r="BT152" s="312"/>
      <c r="BU152" s="313"/>
      <c r="BV152" s="314"/>
      <c r="BW152" s="314"/>
      <c r="BX152" s="314"/>
      <c r="BY152" s="314"/>
      <c r="BZ152" s="314"/>
      <c r="CA152" s="314"/>
      <c r="CB152" s="314"/>
      <c r="CC152" s="315"/>
    </row>
    <row r="153" spans="1:81" s="58" customFormat="1" ht="12.95" customHeight="1" x14ac:dyDescent="0.25">
      <c r="A153" s="37"/>
      <c r="B153" s="1403"/>
      <c r="C153" s="1315"/>
      <c r="D153" s="1283"/>
      <c r="E153" s="1286"/>
      <c r="F153" s="1286"/>
      <c r="G153" s="1286"/>
      <c r="H153" s="1286"/>
      <c r="I153" s="1389"/>
      <c r="J153" s="1220"/>
      <c r="K153" s="1217"/>
      <c r="L153" s="1405"/>
      <c r="M153" s="1407"/>
      <c r="N153" s="1346"/>
      <c r="O153" s="1348"/>
      <c r="P153" s="1350"/>
      <c r="Q153" s="1352"/>
      <c r="R153" s="1220"/>
      <c r="S153" s="364" t="s">
        <v>4592</v>
      </c>
      <c r="T153" s="371" t="s">
        <v>3834</v>
      </c>
      <c r="U153" s="241" t="s">
        <v>3839</v>
      </c>
      <c r="V153" s="241" t="s">
        <v>3842</v>
      </c>
      <c r="W153" s="299"/>
      <c r="X153" s="300">
        <v>44566</v>
      </c>
      <c r="Y153" s="300">
        <v>44591</v>
      </c>
      <c r="Z153" s="300">
        <v>44594</v>
      </c>
      <c r="AA153" s="300">
        <v>44925</v>
      </c>
      <c r="AB153" s="1220"/>
      <c r="AC153" s="1408"/>
      <c r="AD153" s="303">
        <f t="shared" si="52"/>
        <v>1000000</v>
      </c>
      <c r="AE153" s="303">
        <f t="shared" si="52"/>
        <v>0</v>
      </c>
      <c r="AF153" s="303">
        <f t="shared" si="52"/>
        <v>1000000</v>
      </c>
      <c r="AG153" s="303">
        <f t="shared" si="52"/>
        <v>0</v>
      </c>
      <c r="AH153" s="303">
        <f t="shared" si="52"/>
        <v>0</v>
      </c>
      <c r="AI153" s="303">
        <f t="shared" si="52"/>
        <v>0</v>
      </c>
      <c r="AJ153" s="303">
        <f t="shared" ref="AJ153:AJ197" si="61">+AS153+BB153+BK153+BT153</f>
        <v>0</v>
      </c>
      <c r="AK153" s="1220"/>
      <c r="AL153" s="1409"/>
      <c r="AM153" s="303">
        <f t="shared" si="8"/>
        <v>250000</v>
      </c>
      <c r="AN153" s="374"/>
      <c r="AO153" s="312">
        <v>250000</v>
      </c>
      <c r="AP153" s="312">
        <v>0</v>
      </c>
      <c r="AQ153" s="312">
        <v>0</v>
      </c>
      <c r="AR153" s="312">
        <v>0</v>
      </c>
      <c r="AS153" s="312"/>
      <c r="AT153" s="1220"/>
      <c r="AU153" s="1247"/>
      <c r="AV153" s="303">
        <f t="shared" si="58"/>
        <v>250000</v>
      </c>
      <c r="AW153" s="374"/>
      <c r="AX153" s="302">
        <v>250000</v>
      </c>
      <c r="AY153" s="302">
        <v>0</v>
      </c>
      <c r="AZ153" s="302">
        <v>0</v>
      </c>
      <c r="BA153" s="302">
        <v>0</v>
      </c>
      <c r="BB153" s="312"/>
      <c r="BC153" s="1220"/>
      <c r="BD153" s="1250"/>
      <c r="BE153" s="303">
        <f t="shared" si="50"/>
        <v>250000</v>
      </c>
      <c r="BF153" s="374"/>
      <c r="BG153" s="302">
        <v>250000</v>
      </c>
      <c r="BH153" s="302">
        <v>0</v>
      </c>
      <c r="BI153" s="302">
        <v>0</v>
      </c>
      <c r="BJ153" s="302">
        <v>0</v>
      </c>
      <c r="BK153" s="312"/>
      <c r="BL153" s="1220"/>
      <c r="BM153" s="1253"/>
      <c r="BN153" s="303">
        <f t="shared" si="51"/>
        <v>250000</v>
      </c>
      <c r="BO153" s="374"/>
      <c r="BP153" s="312">
        <v>250000</v>
      </c>
      <c r="BQ153" s="312">
        <v>0</v>
      </c>
      <c r="BR153" s="312">
        <v>0</v>
      </c>
      <c r="BS153" s="312">
        <v>0</v>
      </c>
      <c r="BT153" s="312"/>
      <c r="BU153" s="313"/>
      <c r="BV153" s="314"/>
      <c r="BW153" s="314"/>
      <c r="BX153" s="314"/>
      <c r="BY153" s="314"/>
      <c r="BZ153" s="314"/>
      <c r="CA153" s="314"/>
      <c r="CB153" s="314"/>
      <c r="CC153" s="315"/>
    </row>
    <row r="154" spans="1:81" s="58" customFormat="1" ht="12.95" customHeight="1" x14ac:dyDescent="0.25">
      <c r="A154" s="37"/>
      <c r="B154" s="1403"/>
      <c r="C154" s="1315"/>
      <c r="D154" s="1283"/>
      <c r="E154" s="1286"/>
      <c r="F154" s="1286"/>
      <c r="G154" s="1286"/>
      <c r="H154" s="1286"/>
      <c r="I154" s="1389"/>
      <c r="J154" s="1220"/>
      <c r="K154" s="1217"/>
      <c r="L154" s="1405"/>
      <c r="M154" s="1407"/>
      <c r="N154" s="1346"/>
      <c r="O154" s="1348"/>
      <c r="P154" s="1350"/>
      <c r="Q154" s="1352"/>
      <c r="R154" s="1220"/>
      <c r="S154" s="364" t="s">
        <v>4593</v>
      </c>
      <c r="T154" s="371" t="s">
        <v>3834</v>
      </c>
      <c r="U154" s="241" t="s">
        <v>3839</v>
      </c>
      <c r="V154" s="241" t="s">
        <v>3842</v>
      </c>
      <c r="W154" s="299"/>
      <c r="X154" s="300">
        <v>44566</v>
      </c>
      <c r="Y154" s="300">
        <v>44591</v>
      </c>
      <c r="Z154" s="300">
        <v>44594</v>
      </c>
      <c r="AA154" s="300">
        <v>44925</v>
      </c>
      <c r="AB154" s="1220"/>
      <c r="AC154" s="1408"/>
      <c r="AD154" s="303">
        <f t="shared" ref="AD154:AI172" si="62">+AM154+AV154+BE154+BN154</f>
        <v>5400000</v>
      </c>
      <c r="AE154" s="303">
        <f t="shared" si="62"/>
        <v>0</v>
      </c>
      <c r="AF154" s="303">
        <f t="shared" si="62"/>
        <v>5400000</v>
      </c>
      <c r="AG154" s="303">
        <f t="shared" si="62"/>
        <v>0</v>
      </c>
      <c r="AH154" s="303">
        <f t="shared" si="62"/>
        <v>0</v>
      </c>
      <c r="AI154" s="303">
        <f t="shared" si="62"/>
        <v>0</v>
      </c>
      <c r="AJ154" s="303">
        <f t="shared" si="61"/>
        <v>0</v>
      </c>
      <c r="AK154" s="1220"/>
      <c r="AL154" s="1409"/>
      <c r="AM154" s="303">
        <f t="shared" si="8"/>
        <v>1350000</v>
      </c>
      <c r="AN154" s="374"/>
      <c r="AO154" s="312">
        <v>1350000</v>
      </c>
      <c r="AP154" s="312">
        <v>0</v>
      </c>
      <c r="AQ154" s="312">
        <v>0</v>
      </c>
      <c r="AR154" s="312">
        <v>0</v>
      </c>
      <c r="AS154" s="312"/>
      <c r="AT154" s="1220"/>
      <c r="AU154" s="1247"/>
      <c r="AV154" s="303">
        <f t="shared" si="58"/>
        <v>1350000</v>
      </c>
      <c r="AW154" s="374"/>
      <c r="AX154" s="302">
        <v>1350000</v>
      </c>
      <c r="AY154" s="302">
        <v>0</v>
      </c>
      <c r="AZ154" s="302">
        <v>0</v>
      </c>
      <c r="BA154" s="302">
        <v>0</v>
      </c>
      <c r="BB154" s="312"/>
      <c r="BC154" s="1220"/>
      <c r="BD154" s="1250"/>
      <c r="BE154" s="303">
        <f t="shared" si="50"/>
        <v>1350000</v>
      </c>
      <c r="BF154" s="374"/>
      <c r="BG154" s="302">
        <v>1350000</v>
      </c>
      <c r="BH154" s="302">
        <v>0</v>
      </c>
      <c r="BI154" s="302">
        <v>0</v>
      </c>
      <c r="BJ154" s="302">
        <v>0</v>
      </c>
      <c r="BK154" s="312"/>
      <c r="BL154" s="1220"/>
      <c r="BM154" s="1253"/>
      <c r="BN154" s="303">
        <f t="shared" si="51"/>
        <v>1350000</v>
      </c>
      <c r="BO154" s="374"/>
      <c r="BP154" s="312">
        <v>1350000</v>
      </c>
      <c r="BQ154" s="312">
        <v>0</v>
      </c>
      <c r="BR154" s="312">
        <v>0</v>
      </c>
      <c r="BS154" s="312">
        <v>0</v>
      </c>
      <c r="BT154" s="312"/>
      <c r="BU154" s="313"/>
      <c r="BV154" s="314"/>
      <c r="BW154" s="314"/>
      <c r="BX154" s="314"/>
      <c r="BY154" s="314"/>
      <c r="BZ154" s="314"/>
      <c r="CA154" s="314"/>
      <c r="CB154" s="314"/>
      <c r="CC154" s="315"/>
    </row>
    <row r="155" spans="1:81" s="58" customFormat="1" ht="12.95" customHeight="1" x14ac:dyDescent="0.25">
      <c r="A155" s="37"/>
      <c r="B155" s="1403"/>
      <c r="C155" s="1315"/>
      <c r="D155" s="1283"/>
      <c r="E155" s="1286"/>
      <c r="F155" s="1286"/>
      <c r="G155" s="1286"/>
      <c r="H155" s="1286"/>
      <c r="I155" s="1389"/>
      <c r="J155" s="1220"/>
      <c r="K155" s="1217"/>
      <c r="L155" s="1405"/>
      <c r="M155" s="1407"/>
      <c r="N155" s="1346"/>
      <c r="O155" s="1348"/>
      <c r="P155" s="1350"/>
      <c r="Q155" s="1352"/>
      <c r="R155" s="1220"/>
      <c r="S155" s="364" t="s">
        <v>4594</v>
      </c>
      <c r="T155" s="371" t="s">
        <v>3834</v>
      </c>
      <c r="U155" s="241" t="s">
        <v>3839</v>
      </c>
      <c r="V155" s="241" t="s">
        <v>3842</v>
      </c>
      <c r="W155" s="299"/>
      <c r="X155" s="300">
        <v>44566</v>
      </c>
      <c r="Y155" s="300">
        <v>44591</v>
      </c>
      <c r="Z155" s="300">
        <v>44594</v>
      </c>
      <c r="AA155" s="300">
        <v>44925</v>
      </c>
      <c r="AB155" s="1220"/>
      <c r="AC155" s="1408"/>
      <c r="AD155" s="303">
        <f t="shared" si="62"/>
        <v>2000000</v>
      </c>
      <c r="AE155" s="303">
        <f t="shared" si="62"/>
        <v>0</v>
      </c>
      <c r="AF155" s="303">
        <f t="shared" si="62"/>
        <v>2000000</v>
      </c>
      <c r="AG155" s="303">
        <f t="shared" si="62"/>
        <v>0</v>
      </c>
      <c r="AH155" s="303">
        <f t="shared" si="62"/>
        <v>0</v>
      </c>
      <c r="AI155" s="303">
        <f t="shared" si="62"/>
        <v>0</v>
      </c>
      <c r="AJ155" s="303">
        <f t="shared" si="61"/>
        <v>0</v>
      </c>
      <c r="AK155" s="1220"/>
      <c r="AL155" s="1409"/>
      <c r="AM155" s="303">
        <f t="shared" si="8"/>
        <v>500000</v>
      </c>
      <c r="AN155" s="374"/>
      <c r="AO155" s="312">
        <v>500000</v>
      </c>
      <c r="AP155" s="312">
        <v>0</v>
      </c>
      <c r="AQ155" s="312">
        <v>0</v>
      </c>
      <c r="AR155" s="312">
        <v>0</v>
      </c>
      <c r="AS155" s="312"/>
      <c r="AT155" s="1220"/>
      <c r="AU155" s="1247"/>
      <c r="AV155" s="303">
        <f t="shared" si="58"/>
        <v>500000</v>
      </c>
      <c r="AW155" s="374"/>
      <c r="AX155" s="302">
        <v>500000</v>
      </c>
      <c r="AY155" s="302">
        <v>0</v>
      </c>
      <c r="AZ155" s="302">
        <v>0</v>
      </c>
      <c r="BA155" s="302">
        <v>0</v>
      </c>
      <c r="BB155" s="312"/>
      <c r="BC155" s="1220"/>
      <c r="BD155" s="1250"/>
      <c r="BE155" s="303">
        <f t="shared" si="50"/>
        <v>500000</v>
      </c>
      <c r="BF155" s="374"/>
      <c r="BG155" s="302">
        <v>500000</v>
      </c>
      <c r="BH155" s="302">
        <v>0</v>
      </c>
      <c r="BI155" s="302">
        <v>0</v>
      </c>
      <c r="BJ155" s="302">
        <v>0</v>
      </c>
      <c r="BK155" s="312"/>
      <c r="BL155" s="1220"/>
      <c r="BM155" s="1253"/>
      <c r="BN155" s="303">
        <f t="shared" si="51"/>
        <v>500000</v>
      </c>
      <c r="BO155" s="374"/>
      <c r="BP155" s="312">
        <v>500000</v>
      </c>
      <c r="BQ155" s="312">
        <v>0</v>
      </c>
      <c r="BR155" s="312">
        <v>0</v>
      </c>
      <c r="BS155" s="312">
        <v>0</v>
      </c>
      <c r="BT155" s="312"/>
      <c r="BU155" s="313"/>
      <c r="BV155" s="314"/>
      <c r="BW155" s="314"/>
      <c r="BX155" s="314"/>
      <c r="BY155" s="314"/>
      <c r="BZ155" s="314"/>
      <c r="CA155" s="314"/>
      <c r="CB155" s="314"/>
      <c r="CC155" s="315"/>
    </row>
    <row r="156" spans="1:81" s="58" customFormat="1" ht="12.95" customHeight="1" x14ac:dyDescent="0.25">
      <c r="A156" s="37"/>
      <c r="B156" s="1403"/>
      <c r="C156" s="1315"/>
      <c r="D156" s="1283"/>
      <c r="E156" s="1286"/>
      <c r="F156" s="1286"/>
      <c r="G156" s="1286"/>
      <c r="H156" s="1286"/>
      <c r="I156" s="1389"/>
      <c r="J156" s="1220"/>
      <c r="K156" s="1217"/>
      <c r="L156" s="1405"/>
      <c r="M156" s="1407"/>
      <c r="N156" s="1346"/>
      <c r="O156" s="1348"/>
      <c r="P156" s="1350"/>
      <c r="Q156" s="1352"/>
      <c r="R156" s="1220"/>
      <c r="S156" s="364" t="s">
        <v>4595</v>
      </c>
      <c r="T156" s="371" t="s">
        <v>3834</v>
      </c>
      <c r="U156" s="241" t="s">
        <v>3839</v>
      </c>
      <c r="V156" s="241" t="s">
        <v>3842</v>
      </c>
      <c r="W156" s="299"/>
      <c r="X156" s="300">
        <v>44566</v>
      </c>
      <c r="Y156" s="300">
        <v>44591</v>
      </c>
      <c r="Z156" s="300">
        <v>44594</v>
      </c>
      <c r="AA156" s="300">
        <v>44925</v>
      </c>
      <c r="AB156" s="1220"/>
      <c r="AC156" s="1408"/>
      <c r="AD156" s="303">
        <f t="shared" si="62"/>
        <v>120000000</v>
      </c>
      <c r="AE156" s="303">
        <f t="shared" si="62"/>
        <v>0</v>
      </c>
      <c r="AF156" s="303">
        <f t="shared" si="62"/>
        <v>120000000</v>
      </c>
      <c r="AG156" s="303">
        <f t="shared" si="62"/>
        <v>0</v>
      </c>
      <c r="AH156" s="303">
        <f t="shared" si="62"/>
        <v>0</v>
      </c>
      <c r="AI156" s="303">
        <f t="shared" si="62"/>
        <v>0</v>
      </c>
      <c r="AJ156" s="303">
        <f t="shared" si="61"/>
        <v>0</v>
      </c>
      <c r="AK156" s="1220"/>
      <c r="AL156" s="1409"/>
      <c r="AM156" s="303">
        <f t="shared" si="8"/>
        <v>30000000</v>
      </c>
      <c r="AN156" s="374"/>
      <c r="AO156" s="312">
        <v>30000000</v>
      </c>
      <c r="AP156" s="312">
        <v>0</v>
      </c>
      <c r="AQ156" s="312">
        <v>0</v>
      </c>
      <c r="AR156" s="312">
        <v>0</v>
      </c>
      <c r="AS156" s="312"/>
      <c r="AT156" s="1220"/>
      <c r="AU156" s="1247"/>
      <c r="AV156" s="303">
        <f t="shared" si="58"/>
        <v>30000000</v>
      </c>
      <c r="AW156" s="374"/>
      <c r="AX156" s="302">
        <v>30000000</v>
      </c>
      <c r="AY156" s="302">
        <v>0</v>
      </c>
      <c r="AZ156" s="302">
        <v>0</v>
      </c>
      <c r="BA156" s="302">
        <v>0</v>
      </c>
      <c r="BB156" s="312"/>
      <c r="BC156" s="1220"/>
      <c r="BD156" s="1250"/>
      <c r="BE156" s="303">
        <f t="shared" si="50"/>
        <v>30000000</v>
      </c>
      <c r="BF156" s="374"/>
      <c r="BG156" s="302">
        <v>30000000</v>
      </c>
      <c r="BH156" s="302">
        <v>0</v>
      </c>
      <c r="BI156" s="302">
        <v>0</v>
      </c>
      <c r="BJ156" s="302">
        <v>0</v>
      </c>
      <c r="BK156" s="312"/>
      <c r="BL156" s="1220"/>
      <c r="BM156" s="1253"/>
      <c r="BN156" s="303">
        <f t="shared" si="51"/>
        <v>30000000</v>
      </c>
      <c r="BO156" s="374"/>
      <c r="BP156" s="312">
        <v>30000000</v>
      </c>
      <c r="BQ156" s="312">
        <v>0</v>
      </c>
      <c r="BR156" s="312">
        <v>0</v>
      </c>
      <c r="BS156" s="312">
        <v>0</v>
      </c>
      <c r="BT156" s="312"/>
      <c r="BU156" s="313"/>
      <c r="BV156" s="314"/>
      <c r="BW156" s="314"/>
      <c r="BX156" s="314"/>
      <c r="BY156" s="314"/>
      <c r="BZ156" s="314"/>
      <c r="CA156" s="314"/>
      <c r="CB156" s="314"/>
      <c r="CC156" s="315"/>
    </row>
    <row r="157" spans="1:81" s="58" customFormat="1" ht="12.95" customHeight="1" x14ac:dyDescent="0.25">
      <c r="A157" s="37"/>
      <c r="B157" s="1403"/>
      <c r="C157" s="1315"/>
      <c r="D157" s="1283"/>
      <c r="E157" s="1286"/>
      <c r="F157" s="1286"/>
      <c r="G157" s="1286"/>
      <c r="H157" s="1286"/>
      <c r="I157" s="1389"/>
      <c r="J157" s="1220"/>
      <c r="K157" s="1217"/>
      <c r="L157" s="1405"/>
      <c r="M157" s="1407"/>
      <c r="N157" s="1346"/>
      <c r="O157" s="1348"/>
      <c r="P157" s="1350"/>
      <c r="Q157" s="1352"/>
      <c r="R157" s="1220"/>
      <c r="S157" s="364" t="s">
        <v>4596</v>
      </c>
      <c r="T157" s="371" t="s">
        <v>3834</v>
      </c>
      <c r="U157" s="241" t="s">
        <v>3839</v>
      </c>
      <c r="V157" s="241" t="s">
        <v>3842</v>
      </c>
      <c r="W157" s="299"/>
      <c r="X157" s="300">
        <v>44566</v>
      </c>
      <c r="Y157" s="300">
        <v>44591</v>
      </c>
      <c r="Z157" s="300">
        <v>44594</v>
      </c>
      <c r="AA157" s="300">
        <v>44925</v>
      </c>
      <c r="AB157" s="1220"/>
      <c r="AC157" s="1408"/>
      <c r="AD157" s="303">
        <f t="shared" si="62"/>
        <v>3000000</v>
      </c>
      <c r="AE157" s="303">
        <f t="shared" si="62"/>
        <v>0</v>
      </c>
      <c r="AF157" s="303">
        <f t="shared" si="62"/>
        <v>3000000</v>
      </c>
      <c r="AG157" s="303">
        <f t="shared" si="62"/>
        <v>0</v>
      </c>
      <c r="AH157" s="303">
        <f t="shared" si="62"/>
        <v>0</v>
      </c>
      <c r="AI157" s="303">
        <f t="shared" si="62"/>
        <v>0</v>
      </c>
      <c r="AJ157" s="303">
        <f t="shared" si="61"/>
        <v>0</v>
      </c>
      <c r="AK157" s="1220"/>
      <c r="AL157" s="1409"/>
      <c r="AM157" s="303">
        <f t="shared" si="8"/>
        <v>750000</v>
      </c>
      <c r="AN157" s="374"/>
      <c r="AO157" s="312">
        <v>750000</v>
      </c>
      <c r="AP157" s="312">
        <v>0</v>
      </c>
      <c r="AQ157" s="312">
        <v>0</v>
      </c>
      <c r="AR157" s="312">
        <v>0</v>
      </c>
      <c r="AS157" s="312"/>
      <c r="AT157" s="1220"/>
      <c r="AU157" s="1247"/>
      <c r="AV157" s="303">
        <f t="shared" si="58"/>
        <v>750000</v>
      </c>
      <c r="AW157" s="374"/>
      <c r="AX157" s="302">
        <v>750000</v>
      </c>
      <c r="AY157" s="302">
        <v>0</v>
      </c>
      <c r="AZ157" s="302">
        <v>0</v>
      </c>
      <c r="BA157" s="302">
        <v>0</v>
      </c>
      <c r="BB157" s="312"/>
      <c r="BC157" s="1220"/>
      <c r="BD157" s="1250"/>
      <c r="BE157" s="303">
        <f t="shared" si="50"/>
        <v>750000</v>
      </c>
      <c r="BF157" s="374"/>
      <c r="BG157" s="302">
        <v>750000</v>
      </c>
      <c r="BH157" s="302">
        <v>0</v>
      </c>
      <c r="BI157" s="302">
        <v>0</v>
      </c>
      <c r="BJ157" s="302">
        <v>0</v>
      </c>
      <c r="BK157" s="312"/>
      <c r="BL157" s="1220"/>
      <c r="BM157" s="1253"/>
      <c r="BN157" s="303">
        <f t="shared" si="51"/>
        <v>750000</v>
      </c>
      <c r="BO157" s="374"/>
      <c r="BP157" s="312">
        <v>750000</v>
      </c>
      <c r="BQ157" s="312">
        <v>0</v>
      </c>
      <c r="BR157" s="312">
        <v>0</v>
      </c>
      <c r="BS157" s="312">
        <v>0</v>
      </c>
      <c r="BT157" s="312"/>
      <c r="BU157" s="313"/>
      <c r="BV157" s="314"/>
      <c r="BW157" s="314"/>
      <c r="BX157" s="314"/>
      <c r="BY157" s="314"/>
      <c r="BZ157" s="314"/>
      <c r="CA157" s="314"/>
      <c r="CB157" s="314"/>
      <c r="CC157" s="315"/>
    </row>
    <row r="158" spans="1:81" s="58" customFormat="1" ht="12.95" customHeight="1" x14ac:dyDescent="0.25">
      <c r="A158" s="37"/>
      <c r="B158" s="1403"/>
      <c r="C158" s="1315"/>
      <c r="D158" s="1283"/>
      <c r="E158" s="1286"/>
      <c r="F158" s="1286"/>
      <c r="G158" s="1286"/>
      <c r="H158" s="1286"/>
      <c r="I158" s="1389"/>
      <c r="J158" s="1220"/>
      <c r="K158" s="1217"/>
      <c r="L158" s="1405"/>
      <c r="M158" s="1407"/>
      <c r="N158" s="1346"/>
      <c r="O158" s="1348"/>
      <c r="P158" s="1350"/>
      <c r="Q158" s="1352"/>
      <c r="R158" s="1220"/>
      <c r="S158" s="364" t="s">
        <v>4597</v>
      </c>
      <c r="T158" s="371" t="s">
        <v>3834</v>
      </c>
      <c r="U158" s="241" t="s">
        <v>3839</v>
      </c>
      <c r="V158" s="241" t="s">
        <v>3842</v>
      </c>
      <c r="W158" s="299"/>
      <c r="X158" s="300">
        <v>44566</v>
      </c>
      <c r="Y158" s="300">
        <v>44591</v>
      </c>
      <c r="Z158" s="300">
        <v>44594</v>
      </c>
      <c r="AA158" s="300">
        <v>44925</v>
      </c>
      <c r="AB158" s="1220"/>
      <c r="AC158" s="1408"/>
      <c r="AD158" s="303">
        <f t="shared" si="62"/>
        <v>3000000</v>
      </c>
      <c r="AE158" s="303">
        <f t="shared" si="62"/>
        <v>0</v>
      </c>
      <c r="AF158" s="303">
        <f t="shared" si="62"/>
        <v>3000000</v>
      </c>
      <c r="AG158" s="303">
        <f t="shared" si="62"/>
        <v>0</v>
      </c>
      <c r="AH158" s="303">
        <f t="shared" si="62"/>
        <v>0</v>
      </c>
      <c r="AI158" s="303">
        <f t="shared" si="62"/>
        <v>0</v>
      </c>
      <c r="AJ158" s="303">
        <f t="shared" si="61"/>
        <v>0</v>
      </c>
      <c r="AK158" s="1220"/>
      <c r="AL158" s="1409"/>
      <c r="AM158" s="303">
        <f t="shared" si="8"/>
        <v>750000</v>
      </c>
      <c r="AN158" s="374"/>
      <c r="AO158" s="312">
        <v>750000</v>
      </c>
      <c r="AP158" s="312">
        <v>0</v>
      </c>
      <c r="AQ158" s="312">
        <v>0</v>
      </c>
      <c r="AR158" s="312">
        <v>0</v>
      </c>
      <c r="AS158" s="312"/>
      <c r="AT158" s="1220"/>
      <c r="AU158" s="1247"/>
      <c r="AV158" s="303">
        <f t="shared" si="58"/>
        <v>750000</v>
      </c>
      <c r="AW158" s="374"/>
      <c r="AX158" s="302">
        <v>750000</v>
      </c>
      <c r="AY158" s="302">
        <v>0</v>
      </c>
      <c r="AZ158" s="302">
        <v>0</v>
      </c>
      <c r="BA158" s="302">
        <v>0</v>
      </c>
      <c r="BB158" s="312"/>
      <c r="BC158" s="1220"/>
      <c r="BD158" s="1250"/>
      <c r="BE158" s="303">
        <f t="shared" si="50"/>
        <v>750000</v>
      </c>
      <c r="BF158" s="374"/>
      <c r="BG158" s="302">
        <v>750000</v>
      </c>
      <c r="BH158" s="302">
        <v>0</v>
      </c>
      <c r="BI158" s="302">
        <v>0</v>
      </c>
      <c r="BJ158" s="302">
        <v>0</v>
      </c>
      <c r="BK158" s="312"/>
      <c r="BL158" s="1220"/>
      <c r="BM158" s="1253"/>
      <c r="BN158" s="303">
        <f t="shared" si="51"/>
        <v>750000</v>
      </c>
      <c r="BO158" s="374"/>
      <c r="BP158" s="312">
        <v>750000</v>
      </c>
      <c r="BQ158" s="312">
        <v>0</v>
      </c>
      <c r="BR158" s="312">
        <v>0</v>
      </c>
      <c r="BS158" s="312">
        <v>0</v>
      </c>
      <c r="BT158" s="312"/>
      <c r="BU158" s="313"/>
      <c r="BV158" s="314"/>
      <c r="BW158" s="314"/>
      <c r="BX158" s="314"/>
      <c r="BY158" s="314"/>
      <c r="BZ158" s="314"/>
      <c r="CA158" s="314"/>
      <c r="CB158" s="314"/>
      <c r="CC158" s="315"/>
    </row>
    <row r="159" spans="1:81" s="58" customFormat="1" ht="12.95" customHeight="1" thickBot="1" x14ac:dyDescent="0.3">
      <c r="A159" s="37"/>
      <c r="B159" s="1403"/>
      <c r="C159" s="1315"/>
      <c r="D159" s="1283"/>
      <c r="E159" s="1286"/>
      <c r="F159" s="1286"/>
      <c r="G159" s="1286"/>
      <c r="H159" s="1286"/>
      <c r="I159" s="1389"/>
      <c r="J159" s="1220"/>
      <c r="K159" s="1217"/>
      <c r="L159" s="1405"/>
      <c r="M159" s="1407"/>
      <c r="N159" s="1346"/>
      <c r="O159" s="1348"/>
      <c r="P159" s="1350"/>
      <c r="Q159" s="1352"/>
      <c r="R159" s="1220"/>
      <c r="S159" s="364" t="s">
        <v>4598</v>
      </c>
      <c r="T159" s="371" t="s">
        <v>3834</v>
      </c>
      <c r="U159" s="241" t="s">
        <v>3839</v>
      </c>
      <c r="V159" s="241" t="s">
        <v>3842</v>
      </c>
      <c r="W159" s="299"/>
      <c r="X159" s="300">
        <v>44566</v>
      </c>
      <c r="Y159" s="300">
        <v>44591</v>
      </c>
      <c r="Z159" s="300">
        <v>44594</v>
      </c>
      <c r="AA159" s="300">
        <v>44925</v>
      </c>
      <c r="AB159" s="1220"/>
      <c r="AC159" s="1408"/>
      <c r="AD159" s="303">
        <f t="shared" si="62"/>
        <v>5000000</v>
      </c>
      <c r="AE159" s="303">
        <f t="shared" si="62"/>
        <v>0</v>
      </c>
      <c r="AF159" s="303">
        <f t="shared" si="62"/>
        <v>5000000</v>
      </c>
      <c r="AG159" s="303">
        <f t="shared" si="62"/>
        <v>0</v>
      </c>
      <c r="AH159" s="303">
        <f t="shared" si="62"/>
        <v>0</v>
      </c>
      <c r="AI159" s="303">
        <f t="shared" si="62"/>
        <v>0</v>
      </c>
      <c r="AJ159" s="303">
        <f t="shared" si="61"/>
        <v>0</v>
      </c>
      <c r="AK159" s="1220"/>
      <c r="AL159" s="1409"/>
      <c r="AM159" s="303">
        <f t="shared" si="8"/>
        <v>1250000</v>
      </c>
      <c r="AN159" s="374"/>
      <c r="AO159" s="312">
        <v>1250000</v>
      </c>
      <c r="AP159" s="312">
        <v>0</v>
      </c>
      <c r="AQ159" s="312">
        <v>0</v>
      </c>
      <c r="AR159" s="312">
        <v>0</v>
      </c>
      <c r="AS159" s="312"/>
      <c r="AT159" s="1220"/>
      <c r="AU159" s="1247"/>
      <c r="AV159" s="303">
        <f t="shared" si="58"/>
        <v>1250000</v>
      </c>
      <c r="AW159" s="374"/>
      <c r="AX159" s="302">
        <v>1250000</v>
      </c>
      <c r="AY159" s="302">
        <v>0</v>
      </c>
      <c r="AZ159" s="302">
        <v>0</v>
      </c>
      <c r="BA159" s="302">
        <v>0</v>
      </c>
      <c r="BB159" s="312"/>
      <c r="BC159" s="1220"/>
      <c r="BD159" s="1250"/>
      <c r="BE159" s="303">
        <f t="shared" si="50"/>
        <v>1250000</v>
      </c>
      <c r="BF159" s="374"/>
      <c r="BG159" s="302">
        <v>1250000</v>
      </c>
      <c r="BH159" s="302">
        <v>0</v>
      </c>
      <c r="BI159" s="302">
        <v>0</v>
      </c>
      <c r="BJ159" s="302">
        <v>0</v>
      </c>
      <c r="BK159" s="312"/>
      <c r="BL159" s="1220"/>
      <c r="BM159" s="1253"/>
      <c r="BN159" s="303">
        <f t="shared" si="51"/>
        <v>1250000</v>
      </c>
      <c r="BO159" s="374"/>
      <c r="BP159" s="312">
        <v>1250000</v>
      </c>
      <c r="BQ159" s="312">
        <v>0</v>
      </c>
      <c r="BR159" s="312">
        <v>0</v>
      </c>
      <c r="BS159" s="312">
        <v>0</v>
      </c>
      <c r="BT159" s="312"/>
      <c r="BU159" s="313"/>
      <c r="BV159" s="314"/>
      <c r="BW159" s="314"/>
      <c r="BX159" s="314"/>
      <c r="BY159" s="314"/>
      <c r="BZ159" s="314"/>
      <c r="CA159" s="314"/>
      <c r="CB159" s="314"/>
      <c r="CC159" s="315"/>
    </row>
    <row r="160" spans="1:81" s="58" customFormat="1" ht="12.95" customHeight="1" thickTop="1" x14ac:dyDescent="0.25">
      <c r="A160" s="37"/>
      <c r="B160" s="1403"/>
      <c r="C160" s="1315"/>
      <c r="D160" s="1282">
        <v>1905</v>
      </c>
      <c r="E160" s="1285" t="s">
        <v>4433</v>
      </c>
      <c r="F160" s="1285">
        <v>1905031</v>
      </c>
      <c r="G160" s="1285" t="s">
        <v>4434</v>
      </c>
      <c r="H160" s="1285" t="s">
        <v>4435</v>
      </c>
      <c r="I160" s="1388">
        <v>2021004540215</v>
      </c>
      <c r="J160" s="1219">
        <v>93</v>
      </c>
      <c r="K160" s="1216" t="str">
        <f>+[3]Metas!K105</f>
        <v>Contención en 15 x 10.000 habitantes la Tasa de consumo de sustancias psicoactivas SPA ilícitas por atención en servicios de salud en personas de 12 a 65 años</v>
      </c>
      <c r="L160" s="1404">
        <v>15</v>
      </c>
      <c r="M160" s="1406">
        <f>SUM(N160:Q160)/4</f>
        <v>15</v>
      </c>
      <c r="N160" s="1345">
        <v>15</v>
      </c>
      <c r="O160" s="1347">
        <v>15</v>
      </c>
      <c r="P160" s="1349">
        <v>15</v>
      </c>
      <c r="Q160" s="1351">
        <v>15</v>
      </c>
      <c r="R160" s="1219">
        <f t="shared" ref="R160" si="63">+$J160</f>
        <v>93</v>
      </c>
      <c r="S160" s="361" t="s">
        <v>4599</v>
      </c>
      <c r="T160" s="362" t="s">
        <v>3834</v>
      </c>
      <c r="U160" s="240" t="s">
        <v>3839</v>
      </c>
      <c r="V160" s="240" t="s">
        <v>3842</v>
      </c>
      <c r="W160" s="233"/>
      <c r="X160" s="307">
        <v>44566</v>
      </c>
      <c r="Y160" s="307">
        <v>44591</v>
      </c>
      <c r="Z160" s="307">
        <v>44594</v>
      </c>
      <c r="AA160" s="307">
        <v>44925</v>
      </c>
      <c r="AB160" s="1219">
        <f t="shared" ref="AB160" si="64">+$J160</f>
        <v>93</v>
      </c>
      <c r="AC160" s="1240">
        <f t="shared" ref="AC160" si="65">+L160</f>
        <v>15</v>
      </c>
      <c r="AD160" s="363">
        <f t="shared" si="62"/>
        <v>1000000</v>
      </c>
      <c r="AE160" s="363">
        <f t="shared" si="62"/>
        <v>0</v>
      </c>
      <c r="AF160" s="363">
        <f t="shared" si="62"/>
        <v>1000000</v>
      </c>
      <c r="AG160" s="363">
        <f t="shared" si="62"/>
        <v>0</v>
      </c>
      <c r="AH160" s="363">
        <f t="shared" si="62"/>
        <v>0</v>
      </c>
      <c r="AI160" s="363">
        <f t="shared" si="62"/>
        <v>0</v>
      </c>
      <c r="AJ160" s="363">
        <f t="shared" si="61"/>
        <v>0</v>
      </c>
      <c r="AK160" s="1219">
        <f t="shared" ref="AK160" si="66">+$J160</f>
        <v>93</v>
      </c>
      <c r="AL160" s="1243">
        <f>+N160</f>
        <v>15</v>
      </c>
      <c r="AM160" s="363">
        <f t="shared" si="8"/>
        <v>250000</v>
      </c>
      <c r="AN160" s="48"/>
      <c r="AO160" s="48">
        <v>250000</v>
      </c>
      <c r="AP160" s="48">
        <v>0</v>
      </c>
      <c r="AQ160" s="48">
        <v>0</v>
      </c>
      <c r="AR160" s="48">
        <v>0</v>
      </c>
      <c r="AS160" s="48"/>
      <c r="AT160" s="1219">
        <f t="shared" ref="AT160" si="67">+$J160</f>
        <v>93</v>
      </c>
      <c r="AU160" s="1246">
        <f>+O160</f>
        <v>15</v>
      </c>
      <c r="AV160" s="363">
        <f t="shared" si="58"/>
        <v>250000</v>
      </c>
      <c r="AW160" s="48"/>
      <c r="AX160" s="38">
        <v>250000</v>
      </c>
      <c r="AY160" s="38">
        <v>0</v>
      </c>
      <c r="AZ160" s="38">
        <v>0</v>
      </c>
      <c r="BA160" s="38">
        <v>0</v>
      </c>
      <c r="BB160" s="48"/>
      <c r="BC160" s="1219">
        <f t="shared" ref="BC160" si="68">+$J160</f>
        <v>93</v>
      </c>
      <c r="BD160" s="1249">
        <f>+P160</f>
        <v>15</v>
      </c>
      <c r="BE160" s="363">
        <f t="shared" si="50"/>
        <v>250000</v>
      </c>
      <c r="BF160" s="48"/>
      <c r="BG160" s="38">
        <v>250000</v>
      </c>
      <c r="BH160" s="38">
        <v>0</v>
      </c>
      <c r="BI160" s="38">
        <v>0</v>
      </c>
      <c r="BJ160" s="38">
        <v>0</v>
      </c>
      <c r="BK160" s="48"/>
      <c r="BL160" s="1219">
        <f t="shared" ref="BL160" si="69">+$J160</f>
        <v>93</v>
      </c>
      <c r="BM160" s="1252">
        <f>+Q160</f>
        <v>15</v>
      </c>
      <c r="BN160" s="363">
        <f t="shared" si="51"/>
        <v>250000</v>
      </c>
      <c r="BO160" s="48"/>
      <c r="BP160" s="48">
        <v>250000</v>
      </c>
      <c r="BQ160" s="48">
        <v>0</v>
      </c>
      <c r="BR160" s="48">
        <v>0</v>
      </c>
      <c r="BS160" s="48">
        <v>0</v>
      </c>
      <c r="BT160" s="48"/>
      <c r="BU160" s="1204"/>
      <c r="BV160" s="1205"/>
      <c r="BW160" s="1205"/>
      <c r="BX160" s="1205"/>
      <c r="BY160" s="1205"/>
      <c r="BZ160" s="1205"/>
      <c r="CA160" s="1205"/>
      <c r="CB160" s="1205"/>
      <c r="CC160" s="1206"/>
    </row>
    <row r="161" spans="1:81" s="58" customFormat="1" ht="12.95" customHeight="1" x14ac:dyDescent="0.25">
      <c r="A161" s="37"/>
      <c r="B161" s="1403"/>
      <c r="C161" s="1315"/>
      <c r="D161" s="1283"/>
      <c r="E161" s="1286"/>
      <c r="F161" s="1286"/>
      <c r="G161" s="1286"/>
      <c r="H161" s="1286"/>
      <c r="I161" s="1389"/>
      <c r="J161" s="1220"/>
      <c r="K161" s="1217"/>
      <c r="L161" s="1405"/>
      <c r="M161" s="1407"/>
      <c r="N161" s="1346"/>
      <c r="O161" s="1348"/>
      <c r="P161" s="1350"/>
      <c r="Q161" s="1352"/>
      <c r="R161" s="1220"/>
      <c r="S161" s="364" t="s">
        <v>4600</v>
      </c>
      <c r="T161" s="371" t="s">
        <v>3834</v>
      </c>
      <c r="U161" s="241" t="s">
        <v>3839</v>
      </c>
      <c r="V161" s="241" t="s">
        <v>3842</v>
      </c>
      <c r="W161" s="299"/>
      <c r="X161" s="300">
        <v>44566</v>
      </c>
      <c r="Y161" s="300">
        <v>44591</v>
      </c>
      <c r="Z161" s="300">
        <v>44594</v>
      </c>
      <c r="AA161" s="300">
        <v>44925</v>
      </c>
      <c r="AB161" s="1220"/>
      <c r="AC161" s="1241"/>
      <c r="AD161" s="303">
        <f t="shared" si="62"/>
        <v>0</v>
      </c>
      <c r="AE161" s="303">
        <f t="shared" si="62"/>
        <v>0</v>
      </c>
      <c r="AF161" s="303">
        <f t="shared" si="62"/>
        <v>0</v>
      </c>
      <c r="AG161" s="303">
        <f t="shared" si="62"/>
        <v>0</v>
      </c>
      <c r="AH161" s="303">
        <f t="shared" si="62"/>
        <v>0</v>
      </c>
      <c r="AI161" s="303">
        <f t="shared" si="62"/>
        <v>0</v>
      </c>
      <c r="AJ161" s="303">
        <f t="shared" si="61"/>
        <v>0</v>
      </c>
      <c r="AK161" s="1220"/>
      <c r="AL161" s="1244"/>
      <c r="AM161" s="303">
        <f t="shared" si="8"/>
        <v>0</v>
      </c>
      <c r="AN161" s="312"/>
      <c r="AO161" s="312">
        <v>0</v>
      </c>
      <c r="AP161" s="312">
        <v>0</v>
      </c>
      <c r="AQ161" s="312">
        <v>0</v>
      </c>
      <c r="AR161" s="312">
        <v>0</v>
      </c>
      <c r="AS161" s="312"/>
      <c r="AT161" s="1220"/>
      <c r="AU161" s="1247"/>
      <c r="AV161" s="303">
        <f t="shared" si="58"/>
        <v>0</v>
      </c>
      <c r="AW161" s="312"/>
      <c r="AX161" s="302">
        <v>0</v>
      </c>
      <c r="AY161" s="302">
        <v>0</v>
      </c>
      <c r="AZ161" s="302">
        <v>0</v>
      </c>
      <c r="BA161" s="302">
        <v>0</v>
      </c>
      <c r="BB161" s="312"/>
      <c r="BC161" s="1220"/>
      <c r="BD161" s="1250"/>
      <c r="BE161" s="303">
        <f t="shared" si="50"/>
        <v>0</v>
      </c>
      <c r="BF161" s="312"/>
      <c r="BG161" s="302">
        <v>0</v>
      </c>
      <c r="BH161" s="302">
        <v>0</v>
      </c>
      <c r="BI161" s="302">
        <v>0</v>
      </c>
      <c r="BJ161" s="302">
        <v>0</v>
      </c>
      <c r="BK161" s="312"/>
      <c r="BL161" s="1220"/>
      <c r="BM161" s="1253"/>
      <c r="BN161" s="303">
        <f t="shared" si="51"/>
        <v>0</v>
      </c>
      <c r="BO161" s="312"/>
      <c r="BP161" s="312">
        <v>0</v>
      </c>
      <c r="BQ161" s="312">
        <v>0</v>
      </c>
      <c r="BR161" s="312">
        <v>0</v>
      </c>
      <c r="BS161" s="312">
        <v>0</v>
      </c>
      <c r="BT161" s="312"/>
      <c r="BU161" s="313"/>
      <c r="BV161" s="314"/>
      <c r="BW161" s="314"/>
      <c r="BX161" s="314"/>
      <c r="BY161" s="314"/>
      <c r="BZ161" s="314"/>
      <c r="CA161" s="314"/>
      <c r="CB161" s="314"/>
      <c r="CC161" s="315"/>
    </row>
    <row r="162" spans="1:81" s="58" customFormat="1" ht="12.95" customHeight="1" x14ac:dyDescent="0.25">
      <c r="A162" s="37"/>
      <c r="B162" s="1403"/>
      <c r="C162" s="1315"/>
      <c r="D162" s="1283"/>
      <c r="E162" s="1286"/>
      <c r="F162" s="1286"/>
      <c r="G162" s="1286"/>
      <c r="H162" s="1286"/>
      <c r="I162" s="1389"/>
      <c r="J162" s="1220"/>
      <c r="K162" s="1217"/>
      <c r="L162" s="1405"/>
      <c r="M162" s="1407"/>
      <c r="N162" s="1346"/>
      <c r="O162" s="1348"/>
      <c r="P162" s="1350"/>
      <c r="Q162" s="1352"/>
      <c r="R162" s="1220"/>
      <c r="S162" s="364" t="s">
        <v>4601</v>
      </c>
      <c r="T162" s="371" t="s">
        <v>3834</v>
      </c>
      <c r="U162" s="241" t="s">
        <v>3839</v>
      </c>
      <c r="V162" s="241" t="s">
        <v>3842</v>
      </c>
      <c r="W162" s="299"/>
      <c r="X162" s="300">
        <v>44566</v>
      </c>
      <c r="Y162" s="300">
        <v>44591</v>
      </c>
      <c r="Z162" s="300">
        <v>44594</v>
      </c>
      <c r="AA162" s="300">
        <v>44925</v>
      </c>
      <c r="AB162" s="1220"/>
      <c r="AC162" s="1241"/>
      <c r="AD162" s="303">
        <f t="shared" si="62"/>
        <v>1250000</v>
      </c>
      <c r="AE162" s="303">
        <f t="shared" si="62"/>
        <v>0</v>
      </c>
      <c r="AF162" s="303">
        <f t="shared" si="62"/>
        <v>1250000</v>
      </c>
      <c r="AG162" s="303">
        <f t="shared" si="62"/>
        <v>0</v>
      </c>
      <c r="AH162" s="303">
        <f t="shared" si="62"/>
        <v>0</v>
      </c>
      <c r="AI162" s="303">
        <f t="shared" si="62"/>
        <v>0</v>
      </c>
      <c r="AJ162" s="303">
        <f t="shared" si="61"/>
        <v>0</v>
      </c>
      <c r="AK162" s="1220"/>
      <c r="AL162" s="1244"/>
      <c r="AM162" s="303">
        <f t="shared" si="8"/>
        <v>312500</v>
      </c>
      <c r="AN162" s="312"/>
      <c r="AO162" s="312">
        <v>312500</v>
      </c>
      <c r="AP162" s="312">
        <v>0</v>
      </c>
      <c r="AQ162" s="312">
        <v>0</v>
      </c>
      <c r="AR162" s="312">
        <v>0</v>
      </c>
      <c r="AS162" s="312"/>
      <c r="AT162" s="1220"/>
      <c r="AU162" s="1247"/>
      <c r="AV162" s="303">
        <f t="shared" si="58"/>
        <v>312500</v>
      </c>
      <c r="AW162" s="312"/>
      <c r="AX162" s="302">
        <v>312500</v>
      </c>
      <c r="AY162" s="302">
        <v>0</v>
      </c>
      <c r="AZ162" s="302">
        <v>0</v>
      </c>
      <c r="BA162" s="302">
        <v>0</v>
      </c>
      <c r="BB162" s="312"/>
      <c r="BC162" s="1220"/>
      <c r="BD162" s="1250"/>
      <c r="BE162" s="303">
        <f t="shared" si="50"/>
        <v>312500</v>
      </c>
      <c r="BF162" s="312"/>
      <c r="BG162" s="302">
        <v>312500</v>
      </c>
      <c r="BH162" s="302">
        <v>0</v>
      </c>
      <c r="BI162" s="302">
        <v>0</v>
      </c>
      <c r="BJ162" s="302">
        <v>0</v>
      </c>
      <c r="BK162" s="312"/>
      <c r="BL162" s="1220"/>
      <c r="BM162" s="1253"/>
      <c r="BN162" s="303">
        <f t="shared" si="51"/>
        <v>312500</v>
      </c>
      <c r="BO162" s="312"/>
      <c r="BP162" s="312">
        <v>312500</v>
      </c>
      <c r="BQ162" s="312">
        <v>0</v>
      </c>
      <c r="BR162" s="312">
        <v>0</v>
      </c>
      <c r="BS162" s="312">
        <v>0</v>
      </c>
      <c r="BT162" s="312"/>
      <c r="BU162" s="313"/>
      <c r="BV162" s="314"/>
      <c r="BW162" s="314"/>
      <c r="BX162" s="314"/>
      <c r="BY162" s="314"/>
      <c r="BZ162" s="314"/>
      <c r="CA162" s="314"/>
      <c r="CB162" s="314"/>
      <c r="CC162" s="315"/>
    </row>
    <row r="163" spans="1:81" s="58" customFormat="1" ht="12.95" customHeight="1" x14ac:dyDescent="0.25">
      <c r="A163" s="37"/>
      <c r="B163" s="1403"/>
      <c r="C163" s="1315"/>
      <c r="D163" s="1283"/>
      <c r="E163" s="1286"/>
      <c r="F163" s="1286"/>
      <c r="G163" s="1286"/>
      <c r="H163" s="1286"/>
      <c r="I163" s="1389"/>
      <c r="J163" s="1220"/>
      <c r="K163" s="1217"/>
      <c r="L163" s="1405"/>
      <c r="M163" s="1407"/>
      <c r="N163" s="1346"/>
      <c r="O163" s="1348"/>
      <c r="P163" s="1350"/>
      <c r="Q163" s="1352"/>
      <c r="R163" s="1220"/>
      <c r="S163" s="364" t="s">
        <v>4602</v>
      </c>
      <c r="T163" s="371" t="s">
        <v>3834</v>
      </c>
      <c r="U163" s="241" t="s">
        <v>3839</v>
      </c>
      <c r="V163" s="241" t="s">
        <v>3842</v>
      </c>
      <c r="W163" s="299"/>
      <c r="X163" s="300">
        <v>44566</v>
      </c>
      <c r="Y163" s="300">
        <v>44591</v>
      </c>
      <c r="Z163" s="300">
        <v>44594</v>
      </c>
      <c r="AA163" s="300">
        <v>44925</v>
      </c>
      <c r="AB163" s="1220"/>
      <c r="AC163" s="1241"/>
      <c r="AD163" s="303">
        <f t="shared" si="62"/>
        <v>1500000</v>
      </c>
      <c r="AE163" s="303">
        <f t="shared" si="62"/>
        <v>0</v>
      </c>
      <c r="AF163" s="303">
        <f t="shared" si="62"/>
        <v>1500000</v>
      </c>
      <c r="AG163" s="303">
        <f t="shared" si="62"/>
        <v>0</v>
      </c>
      <c r="AH163" s="303">
        <f t="shared" si="62"/>
        <v>0</v>
      </c>
      <c r="AI163" s="303">
        <f t="shared" si="62"/>
        <v>0</v>
      </c>
      <c r="AJ163" s="303">
        <f t="shared" si="61"/>
        <v>0</v>
      </c>
      <c r="AK163" s="1220"/>
      <c r="AL163" s="1244"/>
      <c r="AM163" s="303">
        <f t="shared" si="8"/>
        <v>375000</v>
      </c>
      <c r="AN163" s="312"/>
      <c r="AO163" s="312">
        <v>375000</v>
      </c>
      <c r="AP163" s="312">
        <v>0</v>
      </c>
      <c r="AQ163" s="312">
        <v>0</v>
      </c>
      <c r="AR163" s="312">
        <v>0</v>
      </c>
      <c r="AS163" s="312"/>
      <c r="AT163" s="1220"/>
      <c r="AU163" s="1247"/>
      <c r="AV163" s="303">
        <f t="shared" si="58"/>
        <v>375000</v>
      </c>
      <c r="AW163" s="312"/>
      <c r="AX163" s="302">
        <v>375000</v>
      </c>
      <c r="AY163" s="302">
        <v>0</v>
      </c>
      <c r="AZ163" s="302">
        <v>0</v>
      </c>
      <c r="BA163" s="302">
        <v>0</v>
      </c>
      <c r="BB163" s="312"/>
      <c r="BC163" s="1220"/>
      <c r="BD163" s="1250"/>
      <c r="BE163" s="303">
        <f t="shared" si="50"/>
        <v>375000</v>
      </c>
      <c r="BF163" s="312"/>
      <c r="BG163" s="302">
        <v>375000</v>
      </c>
      <c r="BH163" s="302">
        <v>0</v>
      </c>
      <c r="BI163" s="302">
        <v>0</v>
      </c>
      <c r="BJ163" s="302">
        <v>0</v>
      </c>
      <c r="BK163" s="312"/>
      <c r="BL163" s="1220"/>
      <c r="BM163" s="1253"/>
      <c r="BN163" s="303">
        <f t="shared" si="51"/>
        <v>375000</v>
      </c>
      <c r="BO163" s="312"/>
      <c r="BP163" s="312">
        <v>375000</v>
      </c>
      <c r="BQ163" s="312">
        <v>0</v>
      </c>
      <c r="BR163" s="312">
        <v>0</v>
      </c>
      <c r="BS163" s="312">
        <v>0</v>
      </c>
      <c r="BT163" s="312"/>
      <c r="BU163" s="313"/>
      <c r="BV163" s="314"/>
      <c r="BW163" s="314"/>
      <c r="BX163" s="314"/>
      <c r="BY163" s="314"/>
      <c r="BZ163" s="314"/>
      <c r="CA163" s="314"/>
      <c r="CB163" s="314"/>
      <c r="CC163" s="315"/>
    </row>
    <row r="164" spans="1:81" s="58" customFormat="1" ht="12.95" customHeight="1" x14ac:dyDescent="0.25">
      <c r="A164" s="37"/>
      <c r="B164" s="1403"/>
      <c r="C164" s="1315"/>
      <c r="D164" s="1283"/>
      <c r="E164" s="1286"/>
      <c r="F164" s="1286"/>
      <c r="G164" s="1286"/>
      <c r="H164" s="1286"/>
      <c r="I164" s="1389"/>
      <c r="J164" s="1220"/>
      <c r="K164" s="1217"/>
      <c r="L164" s="1405"/>
      <c r="M164" s="1407"/>
      <c r="N164" s="1346"/>
      <c r="O164" s="1348"/>
      <c r="P164" s="1350"/>
      <c r="Q164" s="1352"/>
      <c r="R164" s="1220"/>
      <c r="S164" s="364" t="s">
        <v>4603</v>
      </c>
      <c r="T164" s="371" t="s">
        <v>3834</v>
      </c>
      <c r="U164" s="241" t="s">
        <v>3839</v>
      </c>
      <c r="V164" s="241" t="s">
        <v>3842</v>
      </c>
      <c r="W164" s="299"/>
      <c r="X164" s="300">
        <v>44566</v>
      </c>
      <c r="Y164" s="300">
        <v>44591</v>
      </c>
      <c r="Z164" s="300">
        <v>44594</v>
      </c>
      <c r="AA164" s="300">
        <v>44925</v>
      </c>
      <c r="AB164" s="1220"/>
      <c r="AC164" s="1241"/>
      <c r="AD164" s="303">
        <f t="shared" si="62"/>
        <v>1000000</v>
      </c>
      <c r="AE164" s="303">
        <f t="shared" si="62"/>
        <v>0</v>
      </c>
      <c r="AF164" s="303">
        <f t="shared" si="62"/>
        <v>1000000</v>
      </c>
      <c r="AG164" s="303">
        <f t="shared" si="62"/>
        <v>0</v>
      </c>
      <c r="AH164" s="303">
        <f t="shared" si="62"/>
        <v>0</v>
      </c>
      <c r="AI164" s="303">
        <f t="shared" si="62"/>
        <v>0</v>
      </c>
      <c r="AJ164" s="303">
        <f t="shared" si="61"/>
        <v>0</v>
      </c>
      <c r="AK164" s="1220"/>
      <c r="AL164" s="1244"/>
      <c r="AM164" s="303">
        <f t="shared" si="8"/>
        <v>250000</v>
      </c>
      <c r="AN164" s="312"/>
      <c r="AO164" s="312">
        <v>250000</v>
      </c>
      <c r="AP164" s="312">
        <v>0</v>
      </c>
      <c r="AQ164" s="312">
        <v>0</v>
      </c>
      <c r="AR164" s="312">
        <v>0</v>
      </c>
      <c r="AS164" s="312"/>
      <c r="AT164" s="1220"/>
      <c r="AU164" s="1247"/>
      <c r="AV164" s="303">
        <f t="shared" si="58"/>
        <v>250000</v>
      </c>
      <c r="AW164" s="312"/>
      <c r="AX164" s="302">
        <v>250000</v>
      </c>
      <c r="AY164" s="302">
        <v>0</v>
      </c>
      <c r="AZ164" s="302">
        <v>0</v>
      </c>
      <c r="BA164" s="302">
        <v>0</v>
      </c>
      <c r="BB164" s="312"/>
      <c r="BC164" s="1220"/>
      <c r="BD164" s="1250"/>
      <c r="BE164" s="303">
        <f t="shared" si="50"/>
        <v>250000</v>
      </c>
      <c r="BF164" s="312"/>
      <c r="BG164" s="302">
        <v>250000</v>
      </c>
      <c r="BH164" s="302">
        <v>0</v>
      </c>
      <c r="BI164" s="302">
        <v>0</v>
      </c>
      <c r="BJ164" s="302">
        <v>0</v>
      </c>
      <c r="BK164" s="312"/>
      <c r="BL164" s="1220"/>
      <c r="BM164" s="1253"/>
      <c r="BN164" s="303">
        <f t="shared" si="51"/>
        <v>250000</v>
      </c>
      <c r="BO164" s="312"/>
      <c r="BP164" s="312">
        <v>250000</v>
      </c>
      <c r="BQ164" s="312">
        <v>0</v>
      </c>
      <c r="BR164" s="312">
        <v>0</v>
      </c>
      <c r="BS164" s="312">
        <v>0</v>
      </c>
      <c r="BT164" s="312"/>
      <c r="BU164" s="313"/>
      <c r="BV164" s="314"/>
      <c r="BW164" s="314"/>
      <c r="BX164" s="314"/>
      <c r="BY164" s="314"/>
      <c r="BZ164" s="314"/>
      <c r="CA164" s="314"/>
      <c r="CB164" s="314"/>
      <c r="CC164" s="315"/>
    </row>
    <row r="165" spans="1:81" s="58" customFormat="1" ht="12.95" customHeight="1" x14ac:dyDescent="0.25">
      <c r="A165" s="37"/>
      <c r="B165" s="1403"/>
      <c r="C165" s="1315"/>
      <c r="D165" s="1283"/>
      <c r="E165" s="1286"/>
      <c r="F165" s="1286"/>
      <c r="G165" s="1286"/>
      <c r="H165" s="1286"/>
      <c r="I165" s="1389"/>
      <c r="J165" s="1220"/>
      <c r="K165" s="1217"/>
      <c r="L165" s="1405"/>
      <c r="M165" s="1407"/>
      <c r="N165" s="1346"/>
      <c r="O165" s="1348"/>
      <c r="P165" s="1350"/>
      <c r="Q165" s="1352"/>
      <c r="R165" s="1220"/>
      <c r="S165" s="364" t="s">
        <v>4604</v>
      </c>
      <c r="T165" s="371" t="s">
        <v>3834</v>
      </c>
      <c r="U165" s="241" t="s">
        <v>3839</v>
      </c>
      <c r="V165" s="241" t="s">
        <v>3842</v>
      </c>
      <c r="W165" s="299"/>
      <c r="X165" s="300">
        <v>44566</v>
      </c>
      <c r="Y165" s="300">
        <v>44591</v>
      </c>
      <c r="Z165" s="300">
        <v>44594</v>
      </c>
      <c r="AA165" s="300">
        <v>44925</v>
      </c>
      <c r="AB165" s="1220"/>
      <c r="AC165" s="1241"/>
      <c r="AD165" s="303">
        <f t="shared" si="62"/>
        <v>1700000</v>
      </c>
      <c r="AE165" s="303">
        <f t="shared" si="62"/>
        <v>0</v>
      </c>
      <c r="AF165" s="303">
        <f t="shared" si="62"/>
        <v>1700000</v>
      </c>
      <c r="AG165" s="303">
        <f t="shared" si="62"/>
        <v>0</v>
      </c>
      <c r="AH165" s="303">
        <f t="shared" si="62"/>
        <v>0</v>
      </c>
      <c r="AI165" s="303">
        <f t="shared" si="62"/>
        <v>0</v>
      </c>
      <c r="AJ165" s="303">
        <f t="shared" si="61"/>
        <v>0</v>
      </c>
      <c r="AK165" s="1220"/>
      <c r="AL165" s="1244"/>
      <c r="AM165" s="303">
        <f t="shared" si="8"/>
        <v>425000</v>
      </c>
      <c r="AN165" s="312"/>
      <c r="AO165" s="312">
        <v>425000</v>
      </c>
      <c r="AP165" s="312">
        <v>0</v>
      </c>
      <c r="AQ165" s="312">
        <v>0</v>
      </c>
      <c r="AR165" s="312">
        <v>0</v>
      </c>
      <c r="AS165" s="312"/>
      <c r="AT165" s="1220"/>
      <c r="AU165" s="1247"/>
      <c r="AV165" s="303">
        <f t="shared" si="58"/>
        <v>425000</v>
      </c>
      <c r="AW165" s="312"/>
      <c r="AX165" s="302">
        <v>425000</v>
      </c>
      <c r="AY165" s="302">
        <v>0</v>
      </c>
      <c r="AZ165" s="302">
        <v>0</v>
      </c>
      <c r="BA165" s="302">
        <v>0</v>
      </c>
      <c r="BB165" s="312"/>
      <c r="BC165" s="1220"/>
      <c r="BD165" s="1250"/>
      <c r="BE165" s="303">
        <f t="shared" si="50"/>
        <v>425000</v>
      </c>
      <c r="BF165" s="312"/>
      <c r="BG165" s="302">
        <v>425000</v>
      </c>
      <c r="BH165" s="302">
        <v>0</v>
      </c>
      <c r="BI165" s="302">
        <v>0</v>
      </c>
      <c r="BJ165" s="302">
        <v>0</v>
      </c>
      <c r="BK165" s="312"/>
      <c r="BL165" s="1220"/>
      <c r="BM165" s="1253"/>
      <c r="BN165" s="303">
        <f t="shared" si="51"/>
        <v>425000</v>
      </c>
      <c r="BO165" s="312"/>
      <c r="BP165" s="312">
        <v>425000</v>
      </c>
      <c r="BQ165" s="312">
        <v>0</v>
      </c>
      <c r="BR165" s="312">
        <v>0</v>
      </c>
      <c r="BS165" s="312">
        <v>0</v>
      </c>
      <c r="BT165" s="312"/>
      <c r="BU165" s="313"/>
      <c r="BV165" s="314"/>
      <c r="BW165" s="314"/>
      <c r="BX165" s="314"/>
      <c r="BY165" s="314"/>
      <c r="BZ165" s="314"/>
      <c r="CA165" s="314"/>
      <c r="CB165" s="314"/>
      <c r="CC165" s="315"/>
    </row>
    <row r="166" spans="1:81" s="58" customFormat="1" ht="12.95" customHeight="1" x14ac:dyDescent="0.25">
      <c r="A166" s="37"/>
      <c r="B166" s="1403"/>
      <c r="C166" s="1315"/>
      <c r="D166" s="1283"/>
      <c r="E166" s="1286"/>
      <c r="F166" s="1286"/>
      <c r="G166" s="1286"/>
      <c r="H166" s="1286"/>
      <c r="I166" s="1389"/>
      <c r="J166" s="1220"/>
      <c r="K166" s="1217"/>
      <c r="L166" s="1405"/>
      <c r="M166" s="1407"/>
      <c r="N166" s="1346"/>
      <c r="O166" s="1348"/>
      <c r="P166" s="1350"/>
      <c r="Q166" s="1352"/>
      <c r="R166" s="1220"/>
      <c r="S166" s="364" t="s">
        <v>4605</v>
      </c>
      <c r="T166" s="371" t="s">
        <v>3834</v>
      </c>
      <c r="U166" s="241" t="s">
        <v>3839</v>
      </c>
      <c r="V166" s="241" t="s">
        <v>3842</v>
      </c>
      <c r="W166" s="299"/>
      <c r="X166" s="300">
        <v>44566</v>
      </c>
      <c r="Y166" s="300">
        <v>44591</v>
      </c>
      <c r="Z166" s="300">
        <v>44594</v>
      </c>
      <c r="AA166" s="300">
        <v>44925</v>
      </c>
      <c r="AB166" s="1220"/>
      <c r="AC166" s="1241"/>
      <c r="AD166" s="303">
        <f t="shared" si="62"/>
        <v>900000</v>
      </c>
      <c r="AE166" s="303">
        <f t="shared" si="62"/>
        <v>0</v>
      </c>
      <c r="AF166" s="303">
        <f t="shared" si="62"/>
        <v>900000</v>
      </c>
      <c r="AG166" s="303">
        <f t="shared" si="62"/>
        <v>0</v>
      </c>
      <c r="AH166" s="303">
        <f t="shared" si="62"/>
        <v>0</v>
      </c>
      <c r="AI166" s="303">
        <f t="shared" si="62"/>
        <v>0</v>
      </c>
      <c r="AJ166" s="303">
        <f t="shared" si="61"/>
        <v>0</v>
      </c>
      <c r="AK166" s="1220"/>
      <c r="AL166" s="1244"/>
      <c r="AM166" s="303">
        <f t="shared" si="8"/>
        <v>225000</v>
      </c>
      <c r="AN166" s="312"/>
      <c r="AO166" s="312">
        <v>225000</v>
      </c>
      <c r="AP166" s="312">
        <v>0</v>
      </c>
      <c r="AQ166" s="312">
        <v>0</v>
      </c>
      <c r="AR166" s="312">
        <v>0</v>
      </c>
      <c r="AS166" s="312"/>
      <c r="AT166" s="1220"/>
      <c r="AU166" s="1247"/>
      <c r="AV166" s="303">
        <f t="shared" si="58"/>
        <v>225000</v>
      </c>
      <c r="AW166" s="312"/>
      <c r="AX166" s="302">
        <v>225000</v>
      </c>
      <c r="AY166" s="302">
        <v>0</v>
      </c>
      <c r="AZ166" s="302">
        <v>0</v>
      </c>
      <c r="BA166" s="302">
        <v>0</v>
      </c>
      <c r="BB166" s="312"/>
      <c r="BC166" s="1220"/>
      <c r="BD166" s="1250"/>
      <c r="BE166" s="303">
        <f t="shared" si="50"/>
        <v>225000</v>
      </c>
      <c r="BF166" s="312"/>
      <c r="BG166" s="302">
        <v>225000</v>
      </c>
      <c r="BH166" s="302">
        <v>0</v>
      </c>
      <c r="BI166" s="302">
        <v>0</v>
      </c>
      <c r="BJ166" s="302">
        <v>0</v>
      </c>
      <c r="BK166" s="312"/>
      <c r="BL166" s="1220"/>
      <c r="BM166" s="1253"/>
      <c r="BN166" s="303">
        <f t="shared" si="51"/>
        <v>225000</v>
      </c>
      <c r="BO166" s="312"/>
      <c r="BP166" s="312">
        <v>225000</v>
      </c>
      <c r="BQ166" s="312">
        <v>0</v>
      </c>
      <c r="BR166" s="312">
        <v>0</v>
      </c>
      <c r="BS166" s="312">
        <v>0</v>
      </c>
      <c r="BT166" s="312"/>
      <c r="BU166" s="313"/>
      <c r="BV166" s="314"/>
      <c r="BW166" s="314"/>
      <c r="BX166" s="314"/>
      <c r="BY166" s="314"/>
      <c r="BZ166" s="314"/>
      <c r="CA166" s="314"/>
      <c r="CB166" s="314"/>
      <c r="CC166" s="315"/>
    </row>
    <row r="167" spans="1:81" s="58" customFormat="1" ht="12.95" customHeight="1" x14ac:dyDescent="0.25">
      <c r="A167" s="37"/>
      <c r="B167" s="1403"/>
      <c r="C167" s="1315"/>
      <c r="D167" s="1283"/>
      <c r="E167" s="1286"/>
      <c r="F167" s="1286"/>
      <c r="G167" s="1286"/>
      <c r="H167" s="1286"/>
      <c r="I167" s="1389"/>
      <c r="J167" s="1220"/>
      <c r="K167" s="1217"/>
      <c r="L167" s="1405"/>
      <c r="M167" s="1407"/>
      <c r="N167" s="1346"/>
      <c r="O167" s="1348"/>
      <c r="P167" s="1350"/>
      <c r="Q167" s="1352"/>
      <c r="R167" s="1220"/>
      <c r="S167" s="364" t="s">
        <v>4606</v>
      </c>
      <c r="T167" s="371" t="s">
        <v>3834</v>
      </c>
      <c r="U167" s="241" t="s">
        <v>3839</v>
      </c>
      <c r="V167" s="241" t="s">
        <v>3842</v>
      </c>
      <c r="W167" s="299"/>
      <c r="X167" s="300">
        <v>44566</v>
      </c>
      <c r="Y167" s="300">
        <v>44591</v>
      </c>
      <c r="Z167" s="300">
        <v>44594</v>
      </c>
      <c r="AA167" s="300">
        <v>44925</v>
      </c>
      <c r="AB167" s="1220"/>
      <c r="AC167" s="1241"/>
      <c r="AD167" s="303">
        <f t="shared" si="62"/>
        <v>2000000</v>
      </c>
      <c r="AE167" s="303">
        <f t="shared" si="62"/>
        <v>0</v>
      </c>
      <c r="AF167" s="303">
        <f t="shared" si="62"/>
        <v>2000000</v>
      </c>
      <c r="AG167" s="303">
        <f t="shared" si="62"/>
        <v>0</v>
      </c>
      <c r="AH167" s="303">
        <f t="shared" si="62"/>
        <v>0</v>
      </c>
      <c r="AI167" s="303">
        <f t="shared" si="62"/>
        <v>0</v>
      </c>
      <c r="AJ167" s="303">
        <f t="shared" si="61"/>
        <v>0</v>
      </c>
      <c r="AK167" s="1220"/>
      <c r="AL167" s="1244"/>
      <c r="AM167" s="303">
        <f t="shared" si="8"/>
        <v>500000</v>
      </c>
      <c r="AN167" s="312"/>
      <c r="AO167" s="312">
        <v>500000</v>
      </c>
      <c r="AP167" s="312">
        <v>0</v>
      </c>
      <c r="AQ167" s="312">
        <v>0</v>
      </c>
      <c r="AR167" s="312">
        <v>0</v>
      </c>
      <c r="AS167" s="312"/>
      <c r="AT167" s="1220"/>
      <c r="AU167" s="1247"/>
      <c r="AV167" s="303">
        <f t="shared" si="58"/>
        <v>500000</v>
      </c>
      <c r="AW167" s="312"/>
      <c r="AX167" s="302">
        <v>500000</v>
      </c>
      <c r="AY167" s="302">
        <v>0</v>
      </c>
      <c r="AZ167" s="302">
        <v>0</v>
      </c>
      <c r="BA167" s="302">
        <v>0</v>
      </c>
      <c r="BB167" s="312"/>
      <c r="BC167" s="1220"/>
      <c r="BD167" s="1250"/>
      <c r="BE167" s="303">
        <f t="shared" si="50"/>
        <v>500000</v>
      </c>
      <c r="BF167" s="312"/>
      <c r="BG167" s="302">
        <v>500000</v>
      </c>
      <c r="BH167" s="302">
        <v>0</v>
      </c>
      <c r="BI167" s="302">
        <v>0</v>
      </c>
      <c r="BJ167" s="302">
        <v>0</v>
      </c>
      <c r="BK167" s="312"/>
      <c r="BL167" s="1220"/>
      <c r="BM167" s="1253"/>
      <c r="BN167" s="303">
        <f t="shared" si="51"/>
        <v>500000</v>
      </c>
      <c r="BO167" s="312"/>
      <c r="BP167" s="312">
        <v>500000</v>
      </c>
      <c r="BQ167" s="312">
        <v>0</v>
      </c>
      <c r="BR167" s="312">
        <v>0</v>
      </c>
      <c r="BS167" s="312">
        <v>0</v>
      </c>
      <c r="BT167" s="312"/>
      <c r="BU167" s="313"/>
      <c r="BV167" s="314"/>
      <c r="BW167" s="314"/>
      <c r="BX167" s="314"/>
      <c r="BY167" s="314"/>
      <c r="BZ167" s="314"/>
      <c r="CA167" s="314"/>
      <c r="CB167" s="314"/>
      <c r="CC167" s="315"/>
    </row>
    <row r="168" spans="1:81" s="58" customFormat="1" ht="12.95" customHeight="1" x14ac:dyDescent="0.25">
      <c r="A168" s="37"/>
      <c r="B168" s="1403"/>
      <c r="C168" s="1315"/>
      <c r="D168" s="1283"/>
      <c r="E168" s="1286"/>
      <c r="F168" s="1286"/>
      <c r="G168" s="1286"/>
      <c r="H168" s="1286"/>
      <c r="I168" s="1389"/>
      <c r="J168" s="1220"/>
      <c r="K168" s="1217"/>
      <c r="L168" s="1405"/>
      <c r="M168" s="1407"/>
      <c r="N168" s="1346"/>
      <c r="O168" s="1348"/>
      <c r="P168" s="1350"/>
      <c r="Q168" s="1352"/>
      <c r="R168" s="1220"/>
      <c r="S168" s="364" t="s">
        <v>4607</v>
      </c>
      <c r="T168" s="371" t="s">
        <v>3834</v>
      </c>
      <c r="U168" s="241" t="s">
        <v>3839</v>
      </c>
      <c r="V168" s="241" t="s">
        <v>3842</v>
      </c>
      <c r="W168" s="299"/>
      <c r="X168" s="300">
        <v>44566</v>
      </c>
      <c r="Y168" s="300">
        <v>44591</v>
      </c>
      <c r="Z168" s="300">
        <v>44594</v>
      </c>
      <c r="AA168" s="300">
        <v>44925</v>
      </c>
      <c r="AB168" s="1220"/>
      <c r="AC168" s="1241"/>
      <c r="AD168" s="303">
        <f t="shared" si="62"/>
        <v>2000000</v>
      </c>
      <c r="AE168" s="303">
        <f t="shared" si="62"/>
        <v>0</v>
      </c>
      <c r="AF168" s="303">
        <f t="shared" si="62"/>
        <v>2000000</v>
      </c>
      <c r="AG168" s="303">
        <f t="shared" si="62"/>
        <v>0</v>
      </c>
      <c r="AH168" s="303">
        <f t="shared" si="62"/>
        <v>0</v>
      </c>
      <c r="AI168" s="303">
        <f t="shared" si="62"/>
        <v>0</v>
      </c>
      <c r="AJ168" s="303">
        <f t="shared" si="61"/>
        <v>0</v>
      </c>
      <c r="AK168" s="1220"/>
      <c r="AL168" s="1244"/>
      <c r="AM168" s="303">
        <f t="shared" si="8"/>
        <v>500000</v>
      </c>
      <c r="AN168" s="312"/>
      <c r="AO168" s="312">
        <v>500000</v>
      </c>
      <c r="AP168" s="312">
        <v>0</v>
      </c>
      <c r="AQ168" s="312">
        <v>0</v>
      </c>
      <c r="AR168" s="312">
        <v>0</v>
      </c>
      <c r="AS168" s="312"/>
      <c r="AT168" s="1220"/>
      <c r="AU168" s="1247"/>
      <c r="AV168" s="303">
        <f t="shared" si="58"/>
        <v>500000</v>
      </c>
      <c r="AW168" s="312"/>
      <c r="AX168" s="302">
        <v>500000</v>
      </c>
      <c r="AY168" s="302">
        <v>0</v>
      </c>
      <c r="AZ168" s="302">
        <v>0</v>
      </c>
      <c r="BA168" s="302">
        <v>0</v>
      </c>
      <c r="BB168" s="312"/>
      <c r="BC168" s="1220"/>
      <c r="BD168" s="1250"/>
      <c r="BE168" s="303">
        <f t="shared" ref="BE168:BE188" si="70">SUM(BF168:BK168)</f>
        <v>500000</v>
      </c>
      <c r="BF168" s="312"/>
      <c r="BG168" s="302">
        <v>500000</v>
      </c>
      <c r="BH168" s="302">
        <v>0</v>
      </c>
      <c r="BI168" s="302">
        <v>0</v>
      </c>
      <c r="BJ168" s="302">
        <v>0</v>
      </c>
      <c r="BK168" s="312"/>
      <c r="BL168" s="1220"/>
      <c r="BM168" s="1253"/>
      <c r="BN168" s="303">
        <f t="shared" ref="BN168:BN188" si="71">SUM(BO168:BT168)</f>
        <v>500000</v>
      </c>
      <c r="BO168" s="312"/>
      <c r="BP168" s="312">
        <v>500000</v>
      </c>
      <c r="BQ168" s="312">
        <v>0</v>
      </c>
      <c r="BR168" s="312">
        <v>0</v>
      </c>
      <c r="BS168" s="312">
        <v>0</v>
      </c>
      <c r="BT168" s="312"/>
      <c r="BU168" s="313"/>
      <c r="BV168" s="314"/>
      <c r="BW168" s="314"/>
      <c r="BX168" s="314"/>
      <c r="BY168" s="314"/>
      <c r="BZ168" s="314"/>
      <c r="CA168" s="314"/>
      <c r="CB168" s="314"/>
      <c r="CC168" s="315"/>
    </row>
    <row r="169" spans="1:81" s="58" customFormat="1" ht="12.95" customHeight="1" x14ac:dyDescent="0.25">
      <c r="A169" s="37"/>
      <c r="B169" s="1403"/>
      <c r="C169" s="1315"/>
      <c r="D169" s="1283"/>
      <c r="E169" s="1286"/>
      <c r="F169" s="1286"/>
      <c r="G169" s="1286"/>
      <c r="H169" s="1286"/>
      <c r="I169" s="1389"/>
      <c r="J169" s="1220"/>
      <c r="K169" s="1217"/>
      <c r="L169" s="1405"/>
      <c r="M169" s="1407"/>
      <c r="N169" s="1346"/>
      <c r="O169" s="1348"/>
      <c r="P169" s="1350"/>
      <c r="Q169" s="1352"/>
      <c r="R169" s="1220"/>
      <c r="S169" s="364" t="s">
        <v>4608</v>
      </c>
      <c r="T169" s="371" t="s">
        <v>3834</v>
      </c>
      <c r="U169" s="241" t="s">
        <v>3839</v>
      </c>
      <c r="V169" s="241" t="s">
        <v>3842</v>
      </c>
      <c r="W169" s="299"/>
      <c r="X169" s="300">
        <v>44566</v>
      </c>
      <c r="Y169" s="300">
        <v>44591</v>
      </c>
      <c r="Z169" s="300">
        <v>44594</v>
      </c>
      <c r="AA169" s="300">
        <v>44925</v>
      </c>
      <c r="AB169" s="1220"/>
      <c r="AC169" s="1241"/>
      <c r="AD169" s="303">
        <f t="shared" si="62"/>
        <v>1400000</v>
      </c>
      <c r="AE169" s="303">
        <f t="shared" si="62"/>
        <v>0</v>
      </c>
      <c r="AF169" s="303">
        <f t="shared" si="62"/>
        <v>1400000</v>
      </c>
      <c r="AG169" s="303">
        <f t="shared" si="62"/>
        <v>0</v>
      </c>
      <c r="AH169" s="303">
        <f t="shared" si="62"/>
        <v>0</v>
      </c>
      <c r="AI169" s="303">
        <f t="shared" si="62"/>
        <v>0</v>
      </c>
      <c r="AJ169" s="303">
        <f t="shared" si="61"/>
        <v>0</v>
      </c>
      <c r="AK169" s="1220"/>
      <c r="AL169" s="1244"/>
      <c r="AM169" s="303">
        <f t="shared" si="8"/>
        <v>350000</v>
      </c>
      <c r="AN169" s="312"/>
      <c r="AO169" s="312">
        <v>350000</v>
      </c>
      <c r="AP169" s="312">
        <v>0</v>
      </c>
      <c r="AQ169" s="312">
        <v>0</v>
      </c>
      <c r="AR169" s="312">
        <v>0</v>
      </c>
      <c r="AS169" s="312"/>
      <c r="AT169" s="1220"/>
      <c r="AU169" s="1247"/>
      <c r="AV169" s="303">
        <f t="shared" si="58"/>
        <v>350000</v>
      </c>
      <c r="AW169" s="312"/>
      <c r="AX169" s="302">
        <v>350000</v>
      </c>
      <c r="AY169" s="302">
        <v>0</v>
      </c>
      <c r="AZ169" s="302">
        <v>0</v>
      </c>
      <c r="BA169" s="302">
        <v>0</v>
      </c>
      <c r="BB169" s="312"/>
      <c r="BC169" s="1220"/>
      <c r="BD169" s="1250"/>
      <c r="BE169" s="303">
        <f t="shared" si="70"/>
        <v>350000</v>
      </c>
      <c r="BF169" s="312"/>
      <c r="BG169" s="302">
        <v>350000</v>
      </c>
      <c r="BH169" s="302">
        <v>0</v>
      </c>
      <c r="BI169" s="302">
        <v>0</v>
      </c>
      <c r="BJ169" s="302">
        <v>0</v>
      </c>
      <c r="BK169" s="312"/>
      <c r="BL169" s="1220"/>
      <c r="BM169" s="1253"/>
      <c r="BN169" s="303">
        <f t="shared" si="71"/>
        <v>350000</v>
      </c>
      <c r="BO169" s="312"/>
      <c r="BP169" s="312">
        <v>350000</v>
      </c>
      <c r="BQ169" s="312">
        <v>0</v>
      </c>
      <c r="BR169" s="312">
        <v>0</v>
      </c>
      <c r="BS169" s="312">
        <v>0</v>
      </c>
      <c r="BT169" s="312"/>
      <c r="BU169" s="313"/>
      <c r="BV169" s="314"/>
      <c r="BW169" s="314"/>
      <c r="BX169" s="314"/>
      <c r="BY169" s="314"/>
      <c r="BZ169" s="314"/>
      <c r="CA169" s="314"/>
      <c r="CB169" s="314"/>
      <c r="CC169" s="315"/>
    </row>
    <row r="170" spans="1:81" s="58" customFormat="1" ht="12.95" customHeight="1" x14ac:dyDescent="0.25">
      <c r="A170" s="37"/>
      <c r="B170" s="1403"/>
      <c r="C170" s="1315"/>
      <c r="D170" s="1283"/>
      <c r="E170" s="1286"/>
      <c r="F170" s="1286"/>
      <c r="G170" s="1286"/>
      <c r="H170" s="1286"/>
      <c r="I170" s="1389"/>
      <c r="J170" s="1220"/>
      <c r="K170" s="1217"/>
      <c r="L170" s="1405"/>
      <c r="M170" s="1407"/>
      <c r="N170" s="1346"/>
      <c r="O170" s="1348"/>
      <c r="P170" s="1350"/>
      <c r="Q170" s="1352"/>
      <c r="R170" s="1220"/>
      <c r="S170" s="364" t="s">
        <v>4609</v>
      </c>
      <c r="T170" s="371" t="s">
        <v>3834</v>
      </c>
      <c r="U170" s="241" t="s">
        <v>3839</v>
      </c>
      <c r="V170" s="241" t="s">
        <v>3842</v>
      </c>
      <c r="W170" s="299"/>
      <c r="X170" s="300">
        <v>44566</v>
      </c>
      <c r="Y170" s="300">
        <v>44591</v>
      </c>
      <c r="Z170" s="300">
        <v>44594</v>
      </c>
      <c r="AA170" s="300">
        <v>44925</v>
      </c>
      <c r="AB170" s="1220"/>
      <c r="AC170" s="1241"/>
      <c r="AD170" s="303">
        <f t="shared" si="62"/>
        <v>1000000</v>
      </c>
      <c r="AE170" s="303">
        <f t="shared" si="62"/>
        <v>0</v>
      </c>
      <c r="AF170" s="303">
        <f t="shared" si="62"/>
        <v>1000000</v>
      </c>
      <c r="AG170" s="303">
        <f t="shared" si="62"/>
        <v>0</v>
      </c>
      <c r="AH170" s="303">
        <f t="shared" si="62"/>
        <v>0</v>
      </c>
      <c r="AI170" s="303">
        <f t="shared" si="62"/>
        <v>0</v>
      </c>
      <c r="AJ170" s="303">
        <f t="shared" si="61"/>
        <v>0</v>
      </c>
      <c r="AK170" s="1220"/>
      <c r="AL170" s="1244"/>
      <c r="AM170" s="303">
        <f t="shared" si="8"/>
        <v>250000</v>
      </c>
      <c r="AN170" s="312"/>
      <c r="AO170" s="312">
        <v>250000</v>
      </c>
      <c r="AP170" s="312">
        <v>0</v>
      </c>
      <c r="AQ170" s="312">
        <v>0</v>
      </c>
      <c r="AR170" s="312">
        <v>0</v>
      </c>
      <c r="AS170" s="312"/>
      <c r="AT170" s="1220"/>
      <c r="AU170" s="1247"/>
      <c r="AV170" s="303">
        <f t="shared" si="58"/>
        <v>250000</v>
      </c>
      <c r="AW170" s="312"/>
      <c r="AX170" s="302">
        <v>250000</v>
      </c>
      <c r="AY170" s="302">
        <v>0</v>
      </c>
      <c r="AZ170" s="302">
        <v>0</v>
      </c>
      <c r="BA170" s="302">
        <v>0</v>
      </c>
      <c r="BB170" s="312"/>
      <c r="BC170" s="1220"/>
      <c r="BD170" s="1250"/>
      <c r="BE170" s="303">
        <f t="shared" si="70"/>
        <v>250000</v>
      </c>
      <c r="BF170" s="312"/>
      <c r="BG170" s="302">
        <v>250000</v>
      </c>
      <c r="BH170" s="302">
        <v>0</v>
      </c>
      <c r="BI170" s="302">
        <v>0</v>
      </c>
      <c r="BJ170" s="302">
        <v>0</v>
      </c>
      <c r="BK170" s="312"/>
      <c r="BL170" s="1220"/>
      <c r="BM170" s="1253"/>
      <c r="BN170" s="303">
        <f t="shared" si="71"/>
        <v>250000</v>
      </c>
      <c r="BO170" s="312"/>
      <c r="BP170" s="312">
        <v>250000</v>
      </c>
      <c r="BQ170" s="312">
        <v>0</v>
      </c>
      <c r="BR170" s="312">
        <v>0</v>
      </c>
      <c r="BS170" s="312">
        <v>0</v>
      </c>
      <c r="BT170" s="312"/>
      <c r="BU170" s="313"/>
      <c r="BV170" s="314"/>
      <c r="BW170" s="314"/>
      <c r="BX170" s="314"/>
      <c r="BY170" s="314"/>
      <c r="BZ170" s="314"/>
      <c r="CA170" s="314"/>
      <c r="CB170" s="314"/>
      <c r="CC170" s="315"/>
    </row>
    <row r="171" spans="1:81" s="58" customFormat="1" ht="12.95" customHeight="1" x14ac:dyDescent="0.25">
      <c r="A171" s="37"/>
      <c r="B171" s="1403"/>
      <c r="C171" s="1315"/>
      <c r="D171" s="1283"/>
      <c r="E171" s="1286"/>
      <c r="F171" s="1286"/>
      <c r="G171" s="1286"/>
      <c r="H171" s="1286"/>
      <c r="I171" s="1389"/>
      <c r="J171" s="1220"/>
      <c r="K171" s="1217"/>
      <c r="L171" s="1405"/>
      <c r="M171" s="1407"/>
      <c r="N171" s="1346"/>
      <c r="O171" s="1348"/>
      <c r="P171" s="1350"/>
      <c r="Q171" s="1352"/>
      <c r="R171" s="1220"/>
      <c r="S171" s="364" t="s">
        <v>4610</v>
      </c>
      <c r="T171" s="371" t="s">
        <v>3834</v>
      </c>
      <c r="U171" s="241" t="s">
        <v>3839</v>
      </c>
      <c r="V171" s="241" t="s">
        <v>3842</v>
      </c>
      <c r="W171" s="299"/>
      <c r="X171" s="300">
        <v>44566</v>
      </c>
      <c r="Y171" s="300">
        <v>44591</v>
      </c>
      <c r="Z171" s="300">
        <v>44594</v>
      </c>
      <c r="AA171" s="300">
        <v>44925</v>
      </c>
      <c r="AB171" s="1220"/>
      <c r="AC171" s="1241"/>
      <c r="AD171" s="303">
        <f t="shared" si="62"/>
        <v>1450000</v>
      </c>
      <c r="AE171" s="303">
        <f t="shared" si="62"/>
        <v>0</v>
      </c>
      <c r="AF171" s="303">
        <f t="shared" si="62"/>
        <v>1450000</v>
      </c>
      <c r="AG171" s="303">
        <f t="shared" si="62"/>
        <v>0</v>
      </c>
      <c r="AH171" s="303">
        <f t="shared" si="62"/>
        <v>0</v>
      </c>
      <c r="AI171" s="303">
        <f t="shared" si="62"/>
        <v>0</v>
      </c>
      <c r="AJ171" s="303">
        <f t="shared" si="61"/>
        <v>0</v>
      </c>
      <c r="AK171" s="1220"/>
      <c r="AL171" s="1244"/>
      <c r="AM171" s="303">
        <f t="shared" si="8"/>
        <v>362500</v>
      </c>
      <c r="AN171" s="312"/>
      <c r="AO171" s="312">
        <v>362500</v>
      </c>
      <c r="AP171" s="312">
        <v>0</v>
      </c>
      <c r="AQ171" s="312">
        <v>0</v>
      </c>
      <c r="AR171" s="312">
        <v>0</v>
      </c>
      <c r="AS171" s="312"/>
      <c r="AT171" s="1220"/>
      <c r="AU171" s="1247"/>
      <c r="AV171" s="303">
        <f t="shared" si="58"/>
        <v>362500</v>
      </c>
      <c r="AW171" s="312"/>
      <c r="AX171" s="302">
        <v>362500</v>
      </c>
      <c r="AY171" s="302">
        <v>0</v>
      </c>
      <c r="AZ171" s="302">
        <v>0</v>
      </c>
      <c r="BA171" s="302">
        <v>0</v>
      </c>
      <c r="BB171" s="312"/>
      <c r="BC171" s="1220"/>
      <c r="BD171" s="1250"/>
      <c r="BE171" s="303">
        <f t="shared" si="70"/>
        <v>362500</v>
      </c>
      <c r="BF171" s="312"/>
      <c r="BG171" s="302">
        <v>362500</v>
      </c>
      <c r="BH171" s="302">
        <v>0</v>
      </c>
      <c r="BI171" s="302">
        <v>0</v>
      </c>
      <c r="BJ171" s="302">
        <v>0</v>
      </c>
      <c r="BK171" s="312"/>
      <c r="BL171" s="1220"/>
      <c r="BM171" s="1253"/>
      <c r="BN171" s="303">
        <f t="shared" si="71"/>
        <v>362500</v>
      </c>
      <c r="BO171" s="312"/>
      <c r="BP171" s="312">
        <v>362500</v>
      </c>
      <c r="BQ171" s="312">
        <v>0</v>
      </c>
      <c r="BR171" s="312">
        <v>0</v>
      </c>
      <c r="BS171" s="312">
        <v>0</v>
      </c>
      <c r="BT171" s="312"/>
      <c r="BU171" s="313"/>
      <c r="BV171" s="314"/>
      <c r="BW171" s="314"/>
      <c r="BX171" s="314"/>
      <c r="BY171" s="314"/>
      <c r="BZ171" s="314"/>
      <c r="CA171" s="314"/>
      <c r="CB171" s="314"/>
      <c r="CC171" s="315"/>
    </row>
    <row r="172" spans="1:81" s="58" customFormat="1" ht="12.95" customHeight="1" thickBot="1" x14ac:dyDescent="0.3">
      <c r="A172" s="37"/>
      <c r="B172" s="1403"/>
      <c r="C172" s="1315"/>
      <c r="D172" s="1283"/>
      <c r="E172" s="1286"/>
      <c r="F172" s="1286"/>
      <c r="G172" s="1286"/>
      <c r="H172" s="1286"/>
      <c r="I172" s="1389"/>
      <c r="J172" s="1220"/>
      <c r="K172" s="1217"/>
      <c r="L172" s="1405"/>
      <c r="M172" s="1407"/>
      <c r="N172" s="1346"/>
      <c r="O172" s="1348"/>
      <c r="P172" s="1350"/>
      <c r="Q172" s="1352"/>
      <c r="R172" s="1220"/>
      <c r="S172" s="364" t="s">
        <v>4611</v>
      </c>
      <c r="T172" s="371" t="s">
        <v>3834</v>
      </c>
      <c r="U172" s="241" t="s">
        <v>3839</v>
      </c>
      <c r="V172" s="241" t="s">
        <v>3842</v>
      </c>
      <c r="W172" s="299"/>
      <c r="X172" s="300">
        <v>44566</v>
      </c>
      <c r="Y172" s="300">
        <v>44591</v>
      </c>
      <c r="Z172" s="300">
        <v>44594</v>
      </c>
      <c r="AA172" s="300">
        <v>44925</v>
      </c>
      <c r="AB172" s="1220"/>
      <c r="AC172" s="1241"/>
      <c r="AD172" s="301">
        <f t="shared" si="62"/>
        <v>120000000</v>
      </c>
      <c r="AE172" s="301">
        <f t="shared" si="62"/>
        <v>0</v>
      </c>
      <c r="AF172" s="301">
        <f t="shared" si="62"/>
        <v>120000000</v>
      </c>
      <c r="AG172" s="301">
        <f t="shared" si="62"/>
        <v>0</v>
      </c>
      <c r="AH172" s="301">
        <f t="shared" si="62"/>
        <v>0</v>
      </c>
      <c r="AI172" s="301">
        <f t="shared" si="62"/>
        <v>0</v>
      </c>
      <c r="AJ172" s="301">
        <f t="shared" si="61"/>
        <v>0</v>
      </c>
      <c r="AK172" s="1220"/>
      <c r="AL172" s="1244"/>
      <c r="AM172" s="303">
        <f t="shared" si="8"/>
        <v>30000000</v>
      </c>
      <c r="AN172" s="312"/>
      <c r="AO172" s="312">
        <v>30000000</v>
      </c>
      <c r="AP172" s="312">
        <v>0</v>
      </c>
      <c r="AQ172" s="312">
        <v>0</v>
      </c>
      <c r="AR172" s="312">
        <v>0</v>
      </c>
      <c r="AS172" s="312"/>
      <c r="AT172" s="1220"/>
      <c r="AU172" s="1247"/>
      <c r="AV172" s="303">
        <f t="shared" si="58"/>
        <v>30000000</v>
      </c>
      <c r="AW172" s="312"/>
      <c r="AX172" s="302">
        <v>30000000</v>
      </c>
      <c r="AY172" s="302">
        <v>0</v>
      </c>
      <c r="AZ172" s="302">
        <v>0</v>
      </c>
      <c r="BA172" s="302">
        <v>0</v>
      </c>
      <c r="BB172" s="312"/>
      <c r="BC172" s="1220"/>
      <c r="BD172" s="1250"/>
      <c r="BE172" s="303">
        <f t="shared" si="70"/>
        <v>30000000</v>
      </c>
      <c r="BF172" s="312"/>
      <c r="BG172" s="302">
        <v>30000000</v>
      </c>
      <c r="BH172" s="302">
        <v>0</v>
      </c>
      <c r="BI172" s="302">
        <v>0</v>
      </c>
      <c r="BJ172" s="302">
        <v>0</v>
      </c>
      <c r="BK172" s="312"/>
      <c r="BL172" s="1220"/>
      <c r="BM172" s="1253"/>
      <c r="BN172" s="303">
        <f t="shared" si="71"/>
        <v>30000000</v>
      </c>
      <c r="BO172" s="312"/>
      <c r="BP172" s="312">
        <v>30000000</v>
      </c>
      <c r="BQ172" s="312">
        <v>0</v>
      </c>
      <c r="BR172" s="312">
        <v>0</v>
      </c>
      <c r="BS172" s="312">
        <v>0</v>
      </c>
      <c r="BT172" s="312"/>
      <c r="BU172" s="313"/>
      <c r="BV172" s="314"/>
      <c r="BW172" s="314"/>
      <c r="BX172" s="314"/>
      <c r="BY172" s="314"/>
      <c r="BZ172" s="314"/>
      <c r="CA172" s="314"/>
      <c r="CB172" s="314"/>
      <c r="CC172" s="315"/>
    </row>
    <row r="173" spans="1:81" s="58" customFormat="1" ht="12.95" customHeight="1" thickTop="1" x14ac:dyDescent="0.25">
      <c r="A173" s="37"/>
      <c r="B173" s="1333" t="s">
        <v>163</v>
      </c>
      <c r="C173" s="1314" t="s">
        <v>166</v>
      </c>
      <c r="D173" s="1282">
        <v>1905</v>
      </c>
      <c r="E173" s="1285" t="s">
        <v>4433</v>
      </c>
      <c r="F173" s="1285">
        <v>1905031</v>
      </c>
      <c r="G173" s="1285" t="s">
        <v>4434</v>
      </c>
      <c r="H173" s="1285" t="s">
        <v>4435</v>
      </c>
      <c r="I173" s="1388">
        <v>2021004540215</v>
      </c>
      <c r="J173" s="1219">
        <v>94</v>
      </c>
      <c r="K173" s="1216" t="str">
        <f>+[3]Metas!K107</f>
        <v>Reducción de la mortalidad infantil evitable por desnutrición (de 9.4 a 4.7) con énfasis en la atención a los efectos colaterales del COVID-19</v>
      </c>
      <c r="L173" s="1404">
        <v>4.7</v>
      </c>
      <c r="M173" s="1406">
        <f>SUM(N173:Q173)/4</f>
        <v>4.7</v>
      </c>
      <c r="N173" s="1345">
        <v>4.7</v>
      </c>
      <c r="O173" s="1347">
        <v>4.7</v>
      </c>
      <c r="P173" s="1349">
        <v>4.7</v>
      </c>
      <c r="Q173" s="1351">
        <v>4.7</v>
      </c>
      <c r="R173" s="1219">
        <f t="shared" ref="R173" si="72">+$J173</f>
        <v>94</v>
      </c>
      <c r="S173" s="361" t="s">
        <v>4612</v>
      </c>
      <c r="T173" s="362" t="s">
        <v>3834</v>
      </c>
      <c r="U173" s="240" t="s">
        <v>3839</v>
      </c>
      <c r="V173" s="240" t="s">
        <v>3842</v>
      </c>
      <c r="W173" s="233"/>
      <c r="X173" s="307">
        <v>44566</v>
      </c>
      <c r="Y173" s="307">
        <v>44591</v>
      </c>
      <c r="Z173" s="307">
        <v>44594</v>
      </c>
      <c r="AA173" s="307">
        <v>44925</v>
      </c>
      <c r="AB173" s="1219">
        <f t="shared" ref="AB173" si="73">+$J173</f>
        <v>94</v>
      </c>
      <c r="AC173" s="1240">
        <f t="shared" ref="AC173" si="74">+L173</f>
        <v>4.7</v>
      </c>
      <c r="AD173" s="363">
        <f t="shared" ref="AD173:AJ216" si="75">+AM173+AV173+BE173+BN173</f>
        <v>30000000</v>
      </c>
      <c r="AE173" s="363">
        <f t="shared" si="75"/>
        <v>0</v>
      </c>
      <c r="AF173" s="363">
        <f t="shared" si="75"/>
        <v>30000000</v>
      </c>
      <c r="AG173" s="363">
        <f t="shared" si="75"/>
        <v>0</v>
      </c>
      <c r="AH173" s="363">
        <f t="shared" si="75"/>
        <v>0</v>
      </c>
      <c r="AI173" s="363">
        <f t="shared" si="75"/>
        <v>0</v>
      </c>
      <c r="AJ173" s="363">
        <f t="shared" si="61"/>
        <v>0</v>
      </c>
      <c r="AK173" s="1219">
        <f t="shared" ref="AK173" si="76">+$J173</f>
        <v>94</v>
      </c>
      <c r="AL173" s="1243">
        <f>+N173</f>
        <v>4.7</v>
      </c>
      <c r="AM173" s="363">
        <f t="shared" si="8"/>
        <v>7500000</v>
      </c>
      <c r="AN173" s="48"/>
      <c r="AO173" s="48">
        <v>7500000</v>
      </c>
      <c r="AP173" s="48">
        <v>0</v>
      </c>
      <c r="AQ173" s="48">
        <v>0</v>
      </c>
      <c r="AR173" s="48">
        <v>0</v>
      </c>
      <c r="AS173" s="48"/>
      <c r="AT173" s="1219">
        <f t="shared" ref="AT173" si="77">+$J173</f>
        <v>94</v>
      </c>
      <c r="AU173" s="1246">
        <f>+O173</f>
        <v>4.7</v>
      </c>
      <c r="AV173" s="363">
        <f t="shared" si="58"/>
        <v>7500000</v>
      </c>
      <c r="AW173" s="48"/>
      <c r="AX173" s="38">
        <v>7500000</v>
      </c>
      <c r="AY173" s="38">
        <v>0</v>
      </c>
      <c r="AZ173" s="38">
        <v>0</v>
      </c>
      <c r="BA173" s="38">
        <v>0</v>
      </c>
      <c r="BB173" s="48"/>
      <c r="BC173" s="1219">
        <f t="shared" ref="BC173" si="78">+$J173</f>
        <v>94</v>
      </c>
      <c r="BD173" s="1249">
        <f>+P173</f>
        <v>4.7</v>
      </c>
      <c r="BE173" s="363">
        <f t="shared" si="70"/>
        <v>7500000</v>
      </c>
      <c r="BF173" s="48"/>
      <c r="BG173" s="38">
        <v>7500000</v>
      </c>
      <c r="BH173" s="38">
        <v>0</v>
      </c>
      <c r="BI173" s="38">
        <v>0</v>
      </c>
      <c r="BJ173" s="38">
        <v>0</v>
      </c>
      <c r="BK173" s="48"/>
      <c r="BL173" s="1219">
        <f t="shared" ref="BL173" si="79">+$J173</f>
        <v>94</v>
      </c>
      <c r="BM173" s="1252">
        <f>+Q173</f>
        <v>4.7</v>
      </c>
      <c r="BN173" s="363">
        <f t="shared" si="71"/>
        <v>7500000</v>
      </c>
      <c r="BO173" s="48"/>
      <c r="BP173" s="48">
        <v>7500000</v>
      </c>
      <c r="BQ173" s="48">
        <v>0</v>
      </c>
      <c r="BR173" s="48">
        <v>0</v>
      </c>
      <c r="BS173" s="48">
        <v>0</v>
      </c>
      <c r="BT173" s="48"/>
      <c r="BU173" s="1204"/>
      <c r="BV173" s="1205"/>
      <c r="BW173" s="1205"/>
      <c r="BX173" s="1205"/>
      <c r="BY173" s="1205"/>
      <c r="BZ173" s="1205"/>
      <c r="CA173" s="1205"/>
      <c r="CB173" s="1205"/>
      <c r="CC173" s="1206"/>
    </row>
    <row r="174" spans="1:81" s="58" customFormat="1" ht="12.95" customHeight="1" x14ac:dyDescent="0.25">
      <c r="A174" s="37"/>
      <c r="B174" s="1334"/>
      <c r="C174" s="1315"/>
      <c r="D174" s="1283"/>
      <c r="E174" s="1286"/>
      <c r="F174" s="1286"/>
      <c r="G174" s="1286"/>
      <c r="H174" s="1286"/>
      <c r="I174" s="1389"/>
      <c r="J174" s="1220"/>
      <c r="K174" s="1217"/>
      <c r="L174" s="1405"/>
      <c r="M174" s="1407"/>
      <c r="N174" s="1346"/>
      <c r="O174" s="1348"/>
      <c r="P174" s="1350"/>
      <c r="Q174" s="1352"/>
      <c r="R174" s="1220"/>
      <c r="S174" s="364" t="s">
        <v>4613</v>
      </c>
      <c r="T174" s="371" t="s">
        <v>3834</v>
      </c>
      <c r="U174" s="241" t="s">
        <v>3839</v>
      </c>
      <c r="V174" s="241" t="s">
        <v>3842</v>
      </c>
      <c r="W174" s="299"/>
      <c r="X174" s="300">
        <v>44566</v>
      </c>
      <c r="Y174" s="300">
        <v>44591</v>
      </c>
      <c r="Z174" s="300">
        <v>44594</v>
      </c>
      <c r="AA174" s="300">
        <v>44925</v>
      </c>
      <c r="AB174" s="1220"/>
      <c r="AC174" s="1241"/>
      <c r="AD174" s="303">
        <f t="shared" si="75"/>
        <v>30000000</v>
      </c>
      <c r="AE174" s="303">
        <f t="shared" si="75"/>
        <v>0</v>
      </c>
      <c r="AF174" s="303">
        <f t="shared" si="75"/>
        <v>30000000</v>
      </c>
      <c r="AG174" s="303">
        <f t="shared" si="75"/>
        <v>0</v>
      </c>
      <c r="AH174" s="303">
        <f t="shared" si="75"/>
        <v>0</v>
      </c>
      <c r="AI174" s="303">
        <f t="shared" si="75"/>
        <v>0</v>
      </c>
      <c r="AJ174" s="303">
        <f t="shared" si="61"/>
        <v>0</v>
      </c>
      <c r="AK174" s="1220"/>
      <c r="AL174" s="1244"/>
      <c r="AM174" s="303">
        <f t="shared" si="8"/>
        <v>7500000</v>
      </c>
      <c r="AN174" s="312"/>
      <c r="AO174" s="312">
        <v>7500000</v>
      </c>
      <c r="AP174" s="312">
        <v>0</v>
      </c>
      <c r="AQ174" s="312">
        <v>0</v>
      </c>
      <c r="AR174" s="312">
        <v>0</v>
      </c>
      <c r="AS174" s="312"/>
      <c r="AT174" s="1220"/>
      <c r="AU174" s="1247"/>
      <c r="AV174" s="303">
        <f t="shared" si="58"/>
        <v>7500000</v>
      </c>
      <c r="AW174" s="312"/>
      <c r="AX174" s="302">
        <v>7500000</v>
      </c>
      <c r="AY174" s="302">
        <v>0</v>
      </c>
      <c r="AZ174" s="302">
        <v>0</v>
      </c>
      <c r="BA174" s="302">
        <v>0</v>
      </c>
      <c r="BB174" s="312"/>
      <c r="BC174" s="1220"/>
      <c r="BD174" s="1250"/>
      <c r="BE174" s="303">
        <f t="shared" si="70"/>
        <v>7500000</v>
      </c>
      <c r="BF174" s="312"/>
      <c r="BG174" s="302">
        <v>7500000</v>
      </c>
      <c r="BH174" s="302">
        <v>0</v>
      </c>
      <c r="BI174" s="302">
        <v>0</v>
      </c>
      <c r="BJ174" s="302">
        <v>0</v>
      </c>
      <c r="BK174" s="312"/>
      <c r="BL174" s="1220"/>
      <c r="BM174" s="1253"/>
      <c r="BN174" s="303">
        <f t="shared" si="71"/>
        <v>7500000</v>
      </c>
      <c r="BO174" s="312"/>
      <c r="BP174" s="312">
        <v>7500000</v>
      </c>
      <c r="BQ174" s="312">
        <v>0</v>
      </c>
      <c r="BR174" s="312">
        <v>0</v>
      </c>
      <c r="BS174" s="312">
        <v>0</v>
      </c>
      <c r="BT174" s="312"/>
      <c r="BU174" s="313"/>
      <c r="BV174" s="314"/>
      <c r="BW174" s="314"/>
      <c r="BX174" s="314"/>
      <c r="BY174" s="314"/>
      <c r="BZ174" s="314"/>
      <c r="CA174" s="314"/>
      <c r="CB174" s="314"/>
      <c r="CC174" s="315"/>
    </row>
    <row r="175" spans="1:81" s="58" customFormat="1" ht="12.95" customHeight="1" x14ac:dyDescent="0.25">
      <c r="A175" s="37"/>
      <c r="B175" s="1334"/>
      <c r="C175" s="1315"/>
      <c r="D175" s="1283"/>
      <c r="E175" s="1286"/>
      <c r="F175" s="1286"/>
      <c r="G175" s="1286"/>
      <c r="H175" s="1286"/>
      <c r="I175" s="1389"/>
      <c r="J175" s="1220"/>
      <c r="K175" s="1217"/>
      <c r="L175" s="1405"/>
      <c r="M175" s="1407"/>
      <c r="N175" s="1346"/>
      <c r="O175" s="1348"/>
      <c r="P175" s="1350"/>
      <c r="Q175" s="1352"/>
      <c r="R175" s="1220"/>
      <c r="S175" s="364" t="s">
        <v>4614</v>
      </c>
      <c r="T175" s="371" t="s">
        <v>3834</v>
      </c>
      <c r="U175" s="241" t="s">
        <v>3839</v>
      </c>
      <c r="V175" s="241" t="s">
        <v>3842</v>
      </c>
      <c r="W175" s="299"/>
      <c r="X175" s="300">
        <v>44566</v>
      </c>
      <c r="Y175" s="300">
        <v>44591</v>
      </c>
      <c r="Z175" s="300">
        <v>44594</v>
      </c>
      <c r="AA175" s="300">
        <v>44925</v>
      </c>
      <c r="AB175" s="1220"/>
      <c r="AC175" s="1241"/>
      <c r="AD175" s="303">
        <f t="shared" si="75"/>
        <v>30000000</v>
      </c>
      <c r="AE175" s="303">
        <f t="shared" si="75"/>
        <v>0</v>
      </c>
      <c r="AF175" s="303">
        <f t="shared" si="75"/>
        <v>30000000</v>
      </c>
      <c r="AG175" s="303">
        <f t="shared" si="75"/>
        <v>0</v>
      </c>
      <c r="AH175" s="303">
        <f t="shared" si="75"/>
        <v>0</v>
      </c>
      <c r="AI175" s="303">
        <f t="shared" si="75"/>
        <v>0</v>
      </c>
      <c r="AJ175" s="303">
        <f t="shared" si="61"/>
        <v>0</v>
      </c>
      <c r="AK175" s="1220"/>
      <c r="AL175" s="1244"/>
      <c r="AM175" s="303">
        <f t="shared" si="8"/>
        <v>7500000</v>
      </c>
      <c r="AN175" s="312"/>
      <c r="AO175" s="312">
        <v>7500000</v>
      </c>
      <c r="AP175" s="312">
        <v>0</v>
      </c>
      <c r="AQ175" s="312">
        <v>0</v>
      </c>
      <c r="AR175" s="312">
        <v>0</v>
      </c>
      <c r="AS175" s="312"/>
      <c r="AT175" s="1220"/>
      <c r="AU175" s="1247"/>
      <c r="AV175" s="303">
        <f t="shared" si="58"/>
        <v>7500000</v>
      </c>
      <c r="AW175" s="312"/>
      <c r="AX175" s="302">
        <v>7500000</v>
      </c>
      <c r="AY175" s="302">
        <v>0</v>
      </c>
      <c r="AZ175" s="302">
        <v>0</v>
      </c>
      <c r="BA175" s="302">
        <v>0</v>
      </c>
      <c r="BB175" s="312"/>
      <c r="BC175" s="1220"/>
      <c r="BD175" s="1250"/>
      <c r="BE175" s="303">
        <f t="shared" si="70"/>
        <v>7500000</v>
      </c>
      <c r="BF175" s="312"/>
      <c r="BG175" s="302">
        <v>7500000</v>
      </c>
      <c r="BH175" s="302">
        <v>0</v>
      </c>
      <c r="BI175" s="302">
        <v>0</v>
      </c>
      <c r="BJ175" s="302">
        <v>0</v>
      </c>
      <c r="BK175" s="312"/>
      <c r="BL175" s="1220"/>
      <c r="BM175" s="1253"/>
      <c r="BN175" s="303">
        <f t="shared" si="71"/>
        <v>7500000</v>
      </c>
      <c r="BO175" s="312"/>
      <c r="BP175" s="312">
        <v>7500000</v>
      </c>
      <c r="BQ175" s="312">
        <v>0</v>
      </c>
      <c r="BR175" s="312">
        <v>0</v>
      </c>
      <c r="BS175" s="312">
        <v>0</v>
      </c>
      <c r="BT175" s="312"/>
      <c r="BU175" s="313"/>
      <c r="BV175" s="314"/>
      <c r="BW175" s="314"/>
      <c r="BX175" s="314"/>
      <c r="BY175" s="314"/>
      <c r="BZ175" s="314"/>
      <c r="CA175" s="314"/>
      <c r="CB175" s="314"/>
      <c r="CC175" s="315"/>
    </row>
    <row r="176" spans="1:81" s="58" customFormat="1" ht="12.95" customHeight="1" x14ac:dyDescent="0.25">
      <c r="A176" s="37"/>
      <c r="B176" s="1334"/>
      <c r="C176" s="1315"/>
      <c r="D176" s="1283"/>
      <c r="E176" s="1286"/>
      <c r="F176" s="1286"/>
      <c r="G176" s="1286"/>
      <c r="H176" s="1286"/>
      <c r="I176" s="1389"/>
      <c r="J176" s="1220"/>
      <c r="K176" s="1217"/>
      <c r="L176" s="1405"/>
      <c r="M176" s="1407"/>
      <c r="N176" s="1346"/>
      <c r="O176" s="1348"/>
      <c r="P176" s="1350"/>
      <c r="Q176" s="1352"/>
      <c r="R176" s="1220"/>
      <c r="S176" s="364" t="s">
        <v>4615</v>
      </c>
      <c r="T176" s="371" t="s">
        <v>3834</v>
      </c>
      <c r="U176" s="241" t="s">
        <v>3839</v>
      </c>
      <c r="V176" s="241" t="s">
        <v>3842</v>
      </c>
      <c r="W176" s="299"/>
      <c r="X176" s="300">
        <v>44566</v>
      </c>
      <c r="Y176" s="300">
        <v>44591</v>
      </c>
      <c r="Z176" s="300">
        <v>44594</v>
      </c>
      <c r="AA176" s="300">
        <v>44925</v>
      </c>
      <c r="AB176" s="1220"/>
      <c r="AC176" s="1241"/>
      <c r="AD176" s="303">
        <f t="shared" si="75"/>
        <v>60000000</v>
      </c>
      <c r="AE176" s="303">
        <f t="shared" si="75"/>
        <v>0</v>
      </c>
      <c r="AF176" s="303">
        <f t="shared" si="75"/>
        <v>60000000</v>
      </c>
      <c r="AG176" s="303">
        <f t="shared" si="75"/>
        <v>0</v>
      </c>
      <c r="AH176" s="303">
        <f t="shared" si="75"/>
        <v>0</v>
      </c>
      <c r="AI176" s="303">
        <f t="shared" si="75"/>
        <v>0</v>
      </c>
      <c r="AJ176" s="303">
        <f t="shared" si="61"/>
        <v>0</v>
      </c>
      <c r="AK176" s="1220"/>
      <c r="AL176" s="1244"/>
      <c r="AM176" s="303">
        <f t="shared" si="8"/>
        <v>15000000</v>
      </c>
      <c r="AN176" s="312"/>
      <c r="AO176" s="312">
        <v>15000000</v>
      </c>
      <c r="AP176" s="312">
        <v>0</v>
      </c>
      <c r="AQ176" s="312">
        <v>0</v>
      </c>
      <c r="AR176" s="312">
        <v>0</v>
      </c>
      <c r="AS176" s="312"/>
      <c r="AT176" s="1220"/>
      <c r="AU176" s="1247"/>
      <c r="AV176" s="303">
        <f t="shared" si="58"/>
        <v>15000000</v>
      </c>
      <c r="AW176" s="312"/>
      <c r="AX176" s="302">
        <v>15000000</v>
      </c>
      <c r="AY176" s="302">
        <v>0</v>
      </c>
      <c r="AZ176" s="302">
        <v>0</v>
      </c>
      <c r="BA176" s="302">
        <v>0</v>
      </c>
      <c r="BB176" s="312"/>
      <c r="BC176" s="1220"/>
      <c r="BD176" s="1250"/>
      <c r="BE176" s="303">
        <f t="shared" si="70"/>
        <v>15000000</v>
      </c>
      <c r="BF176" s="312"/>
      <c r="BG176" s="302">
        <v>15000000</v>
      </c>
      <c r="BH176" s="302">
        <v>0</v>
      </c>
      <c r="BI176" s="302">
        <v>0</v>
      </c>
      <c r="BJ176" s="302">
        <v>0</v>
      </c>
      <c r="BK176" s="312"/>
      <c r="BL176" s="1220"/>
      <c r="BM176" s="1253"/>
      <c r="BN176" s="303">
        <f t="shared" si="71"/>
        <v>15000000</v>
      </c>
      <c r="BO176" s="312"/>
      <c r="BP176" s="312">
        <v>15000000</v>
      </c>
      <c r="BQ176" s="312">
        <v>0</v>
      </c>
      <c r="BR176" s="312">
        <v>0</v>
      </c>
      <c r="BS176" s="312">
        <v>0</v>
      </c>
      <c r="BT176" s="312"/>
      <c r="BU176" s="313"/>
      <c r="BV176" s="314"/>
      <c r="BW176" s="314"/>
      <c r="BX176" s="314"/>
      <c r="BY176" s="314"/>
      <c r="BZ176" s="314"/>
      <c r="CA176" s="314"/>
      <c r="CB176" s="314"/>
      <c r="CC176" s="315"/>
    </row>
    <row r="177" spans="1:81" s="58" customFormat="1" ht="12.95" customHeight="1" x14ac:dyDescent="0.25">
      <c r="A177" s="37"/>
      <c r="B177" s="1334"/>
      <c r="C177" s="1315"/>
      <c r="D177" s="1283"/>
      <c r="E177" s="1286"/>
      <c r="F177" s="1286"/>
      <c r="G177" s="1286"/>
      <c r="H177" s="1286"/>
      <c r="I177" s="1389"/>
      <c r="J177" s="1220"/>
      <c r="K177" s="1217"/>
      <c r="L177" s="1405"/>
      <c r="M177" s="1407"/>
      <c r="N177" s="1346"/>
      <c r="O177" s="1348"/>
      <c r="P177" s="1350"/>
      <c r="Q177" s="1352"/>
      <c r="R177" s="1220"/>
      <c r="S177" s="364" t="s">
        <v>4616</v>
      </c>
      <c r="T177" s="371" t="s">
        <v>3834</v>
      </c>
      <c r="U177" s="241" t="s">
        <v>3839</v>
      </c>
      <c r="V177" s="241" t="s">
        <v>3842</v>
      </c>
      <c r="W177" s="299"/>
      <c r="X177" s="300">
        <v>44566</v>
      </c>
      <c r="Y177" s="300">
        <v>44591</v>
      </c>
      <c r="Z177" s="300">
        <v>44594</v>
      </c>
      <c r="AA177" s="300">
        <v>44925</v>
      </c>
      <c r="AB177" s="1220"/>
      <c r="AC177" s="1241"/>
      <c r="AD177" s="303">
        <f t="shared" si="75"/>
        <v>30000000</v>
      </c>
      <c r="AE177" s="303">
        <f t="shared" si="75"/>
        <v>0</v>
      </c>
      <c r="AF177" s="303">
        <f t="shared" si="75"/>
        <v>30000000</v>
      </c>
      <c r="AG177" s="303">
        <f t="shared" si="75"/>
        <v>0</v>
      </c>
      <c r="AH177" s="303">
        <f t="shared" si="75"/>
        <v>0</v>
      </c>
      <c r="AI177" s="303">
        <f t="shared" si="75"/>
        <v>0</v>
      </c>
      <c r="AJ177" s="303">
        <f t="shared" si="61"/>
        <v>0</v>
      </c>
      <c r="AK177" s="1220"/>
      <c r="AL177" s="1244"/>
      <c r="AM177" s="303">
        <f t="shared" si="8"/>
        <v>7500000</v>
      </c>
      <c r="AN177" s="312"/>
      <c r="AO177" s="312">
        <v>7500000</v>
      </c>
      <c r="AP177" s="312">
        <v>0</v>
      </c>
      <c r="AQ177" s="312">
        <v>0</v>
      </c>
      <c r="AR177" s="312">
        <v>0</v>
      </c>
      <c r="AS177" s="312"/>
      <c r="AT177" s="1220"/>
      <c r="AU177" s="1247"/>
      <c r="AV177" s="303">
        <f t="shared" si="58"/>
        <v>7500000</v>
      </c>
      <c r="AW177" s="312"/>
      <c r="AX177" s="302">
        <v>7500000</v>
      </c>
      <c r="AY177" s="302">
        <v>0</v>
      </c>
      <c r="AZ177" s="302">
        <v>0</v>
      </c>
      <c r="BA177" s="302">
        <v>0</v>
      </c>
      <c r="BB177" s="312"/>
      <c r="BC177" s="1220"/>
      <c r="BD177" s="1250"/>
      <c r="BE177" s="303">
        <f t="shared" si="70"/>
        <v>7500000</v>
      </c>
      <c r="BF177" s="312"/>
      <c r="BG177" s="302">
        <v>7500000</v>
      </c>
      <c r="BH177" s="302">
        <v>0</v>
      </c>
      <c r="BI177" s="302">
        <v>0</v>
      </c>
      <c r="BJ177" s="302">
        <v>0</v>
      </c>
      <c r="BK177" s="312"/>
      <c r="BL177" s="1220"/>
      <c r="BM177" s="1253"/>
      <c r="BN177" s="303">
        <f t="shared" si="71"/>
        <v>7500000</v>
      </c>
      <c r="BO177" s="312"/>
      <c r="BP177" s="312">
        <v>7500000</v>
      </c>
      <c r="BQ177" s="312">
        <v>0</v>
      </c>
      <c r="BR177" s="312">
        <v>0</v>
      </c>
      <c r="BS177" s="312">
        <v>0</v>
      </c>
      <c r="BT177" s="312"/>
      <c r="BU177" s="313"/>
      <c r="BV177" s="314"/>
      <c r="BW177" s="314"/>
      <c r="BX177" s="314"/>
      <c r="BY177" s="314"/>
      <c r="BZ177" s="314"/>
      <c r="CA177" s="314"/>
      <c r="CB177" s="314"/>
      <c r="CC177" s="315"/>
    </row>
    <row r="178" spans="1:81" s="58" customFormat="1" ht="12.95" customHeight="1" x14ac:dyDescent="0.25">
      <c r="A178" s="37"/>
      <c r="B178" s="1334"/>
      <c r="C178" s="1315"/>
      <c r="D178" s="1283"/>
      <c r="E178" s="1286"/>
      <c r="F178" s="1286"/>
      <c r="G178" s="1286"/>
      <c r="H178" s="1286"/>
      <c r="I178" s="1389"/>
      <c r="J178" s="1220"/>
      <c r="K178" s="1217"/>
      <c r="L178" s="1405"/>
      <c r="M178" s="1407"/>
      <c r="N178" s="1346"/>
      <c r="O178" s="1348"/>
      <c r="P178" s="1350"/>
      <c r="Q178" s="1352"/>
      <c r="R178" s="1220"/>
      <c r="S178" s="364" t="s">
        <v>4617</v>
      </c>
      <c r="T178" s="371" t="s">
        <v>3834</v>
      </c>
      <c r="U178" s="241" t="s">
        <v>3839</v>
      </c>
      <c r="V178" s="241" t="s">
        <v>3842</v>
      </c>
      <c r="W178" s="299"/>
      <c r="X178" s="300">
        <v>44566</v>
      </c>
      <c r="Y178" s="300">
        <v>44591</v>
      </c>
      <c r="Z178" s="300">
        <v>44594</v>
      </c>
      <c r="AA178" s="300">
        <v>44925</v>
      </c>
      <c r="AB178" s="1220"/>
      <c r="AC178" s="1241"/>
      <c r="AD178" s="303">
        <f t="shared" si="75"/>
        <v>30000000</v>
      </c>
      <c r="AE178" s="303">
        <f t="shared" si="75"/>
        <v>0</v>
      </c>
      <c r="AF178" s="303">
        <f t="shared" si="75"/>
        <v>30000000</v>
      </c>
      <c r="AG178" s="303">
        <f t="shared" si="75"/>
        <v>0</v>
      </c>
      <c r="AH178" s="303">
        <f t="shared" si="75"/>
        <v>0</v>
      </c>
      <c r="AI178" s="303">
        <f t="shared" si="75"/>
        <v>0</v>
      </c>
      <c r="AJ178" s="303">
        <f t="shared" si="61"/>
        <v>0</v>
      </c>
      <c r="AK178" s="1220"/>
      <c r="AL178" s="1244"/>
      <c r="AM178" s="303">
        <f t="shared" si="8"/>
        <v>7500000</v>
      </c>
      <c r="AN178" s="312"/>
      <c r="AO178" s="312">
        <v>7500000</v>
      </c>
      <c r="AP178" s="312">
        <v>0</v>
      </c>
      <c r="AQ178" s="312">
        <v>0</v>
      </c>
      <c r="AR178" s="312">
        <v>0</v>
      </c>
      <c r="AS178" s="312"/>
      <c r="AT178" s="1220"/>
      <c r="AU178" s="1247"/>
      <c r="AV178" s="303">
        <f t="shared" si="58"/>
        <v>7500000</v>
      </c>
      <c r="AW178" s="312"/>
      <c r="AX178" s="302">
        <v>7500000</v>
      </c>
      <c r="AY178" s="302">
        <v>0</v>
      </c>
      <c r="AZ178" s="302">
        <v>0</v>
      </c>
      <c r="BA178" s="302">
        <v>0</v>
      </c>
      <c r="BB178" s="312"/>
      <c r="BC178" s="1220"/>
      <c r="BD178" s="1250"/>
      <c r="BE178" s="303">
        <f t="shared" si="70"/>
        <v>7500000</v>
      </c>
      <c r="BF178" s="312"/>
      <c r="BG178" s="302">
        <v>7500000</v>
      </c>
      <c r="BH178" s="302">
        <v>0</v>
      </c>
      <c r="BI178" s="302">
        <v>0</v>
      </c>
      <c r="BJ178" s="302">
        <v>0</v>
      </c>
      <c r="BK178" s="312"/>
      <c r="BL178" s="1220"/>
      <c r="BM178" s="1253"/>
      <c r="BN178" s="303">
        <f t="shared" si="71"/>
        <v>7500000</v>
      </c>
      <c r="BO178" s="312"/>
      <c r="BP178" s="312">
        <v>7500000</v>
      </c>
      <c r="BQ178" s="312">
        <v>0</v>
      </c>
      <c r="BR178" s="312">
        <v>0</v>
      </c>
      <c r="BS178" s="312">
        <v>0</v>
      </c>
      <c r="BT178" s="312"/>
      <c r="BU178" s="313"/>
      <c r="BV178" s="314"/>
      <c r="BW178" s="314"/>
      <c r="BX178" s="314"/>
      <c r="BY178" s="314"/>
      <c r="BZ178" s="314"/>
      <c r="CA178" s="314"/>
      <c r="CB178" s="314"/>
      <c r="CC178" s="315"/>
    </row>
    <row r="179" spans="1:81" s="58" customFormat="1" ht="12.95" customHeight="1" x14ac:dyDescent="0.25">
      <c r="A179" s="37"/>
      <c r="B179" s="1334"/>
      <c r="C179" s="1315"/>
      <c r="D179" s="1283"/>
      <c r="E179" s="1286"/>
      <c r="F179" s="1286"/>
      <c r="G179" s="1286"/>
      <c r="H179" s="1286"/>
      <c r="I179" s="1389"/>
      <c r="J179" s="1220"/>
      <c r="K179" s="1217"/>
      <c r="L179" s="1405"/>
      <c r="M179" s="1407"/>
      <c r="N179" s="1346"/>
      <c r="O179" s="1348"/>
      <c r="P179" s="1350"/>
      <c r="Q179" s="1352"/>
      <c r="R179" s="1220"/>
      <c r="S179" s="364" t="s">
        <v>4618</v>
      </c>
      <c r="T179" s="371" t="s">
        <v>3834</v>
      </c>
      <c r="U179" s="241" t="s">
        <v>3839</v>
      </c>
      <c r="V179" s="241" t="s">
        <v>3842</v>
      </c>
      <c r="W179" s="299"/>
      <c r="X179" s="300">
        <v>44566</v>
      </c>
      <c r="Y179" s="300">
        <v>44591</v>
      </c>
      <c r="Z179" s="300">
        <v>44594</v>
      </c>
      <c r="AA179" s="300">
        <v>44925</v>
      </c>
      <c r="AB179" s="1220"/>
      <c r="AC179" s="1241"/>
      <c r="AD179" s="303">
        <f t="shared" si="75"/>
        <v>50000000</v>
      </c>
      <c r="AE179" s="303">
        <f t="shared" si="75"/>
        <v>0</v>
      </c>
      <c r="AF179" s="303">
        <f t="shared" si="75"/>
        <v>50000000</v>
      </c>
      <c r="AG179" s="303">
        <f t="shared" si="75"/>
        <v>0</v>
      </c>
      <c r="AH179" s="303">
        <f t="shared" si="75"/>
        <v>0</v>
      </c>
      <c r="AI179" s="303">
        <f t="shared" si="75"/>
        <v>0</v>
      </c>
      <c r="AJ179" s="303">
        <f t="shared" si="61"/>
        <v>0</v>
      </c>
      <c r="AK179" s="1220"/>
      <c r="AL179" s="1244"/>
      <c r="AM179" s="303">
        <f t="shared" si="8"/>
        <v>12500000</v>
      </c>
      <c r="AN179" s="312"/>
      <c r="AO179" s="312">
        <v>12500000</v>
      </c>
      <c r="AP179" s="312">
        <v>0</v>
      </c>
      <c r="AQ179" s="312">
        <v>0</v>
      </c>
      <c r="AR179" s="312">
        <v>0</v>
      </c>
      <c r="AS179" s="312"/>
      <c r="AT179" s="1220"/>
      <c r="AU179" s="1247"/>
      <c r="AV179" s="303">
        <f t="shared" si="58"/>
        <v>12500000</v>
      </c>
      <c r="AW179" s="312"/>
      <c r="AX179" s="302">
        <v>12500000</v>
      </c>
      <c r="AY179" s="302">
        <v>0</v>
      </c>
      <c r="AZ179" s="302">
        <v>0</v>
      </c>
      <c r="BA179" s="302">
        <v>0</v>
      </c>
      <c r="BB179" s="312"/>
      <c r="BC179" s="1220"/>
      <c r="BD179" s="1250"/>
      <c r="BE179" s="303">
        <f t="shared" si="70"/>
        <v>12500000</v>
      </c>
      <c r="BF179" s="312"/>
      <c r="BG179" s="302">
        <v>12500000</v>
      </c>
      <c r="BH179" s="302">
        <v>0</v>
      </c>
      <c r="BI179" s="302">
        <v>0</v>
      </c>
      <c r="BJ179" s="302">
        <v>0</v>
      </c>
      <c r="BK179" s="312"/>
      <c r="BL179" s="1220"/>
      <c r="BM179" s="1253"/>
      <c r="BN179" s="303">
        <f t="shared" si="71"/>
        <v>12500000</v>
      </c>
      <c r="BO179" s="312"/>
      <c r="BP179" s="312">
        <v>12500000</v>
      </c>
      <c r="BQ179" s="312">
        <v>0</v>
      </c>
      <c r="BR179" s="312">
        <v>0</v>
      </c>
      <c r="BS179" s="312">
        <v>0</v>
      </c>
      <c r="BT179" s="312"/>
      <c r="BU179" s="313"/>
      <c r="BV179" s="314"/>
      <c r="BW179" s="314"/>
      <c r="BX179" s="314"/>
      <c r="BY179" s="314"/>
      <c r="BZ179" s="314"/>
      <c r="CA179" s="314"/>
      <c r="CB179" s="314"/>
      <c r="CC179" s="315"/>
    </row>
    <row r="180" spans="1:81" s="58" customFormat="1" ht="12.95" customHeight="1" x14ac:dyDescent="0.25">
      <c r="A180" s="37"/>
      <c r="B180" s="1334"/>
      <c r="C180" s="1315"/>
      <c r="D180" s="1283"/>
      <c r="E180" s="1286"/>
      <c r="F180" s="1286"/>
      <c r="G180" s="1286"/>
      <c r="H180" s="1286"/>
      <c r="I180" s="1389"/>
      <c r="J180" s="1220"/>
      <c r="K180" s="1217"/>
      <c r="L180" s="1405"/>
      <c r="M180" s="1407"/>
      <c r="N180" s="1346"/>
      <c r="O180" s="1348"/>
      <c r="P180" s="1350"/>
      <c r="Q180" s="1352"/>
      <c r="R180" s="1220"/>
      <c r="S180" s="364" t="s">
        <v>4619</v>
      </c>
      <c r="T180" s="371" t="s">
        <v>3834</v>
      </c>
      <c r="U180" s="241" t="s">
        <v>3839</v>
      </c>
      <c r="V180" s="241" t="s">
        <v>3842</v>
      </c>
      <c r="W180" s="299"/>
      <c r="X180" s="300">
        <v>44566</v>
      </c>
      <c r="Y180" s="300">
        <v>44591</v>
      </c>
      <c r="Z180" s="300">
        <v>44594</v>
      </c>
      <c r="AA180" s="300">
        <v>44925</v>
      </c>
      <c r="AB180" s="1220"/>
      <c r="AC180" s="1241"/>
      <c r="AD180" s="303">
        <f t="shared" si="75"/>
        <v>20000000</v>
      </c>
      <c r="AE180" s="303">
        <f t="shared" si="75"/>
        <v>0</v>
      </c>
      <c r="AF180" s="303">
        <f t="shared" si="75"/>
        <v>20000000</v>
      </c>
      <c r="AG180" s="303">
        <f t="shared" si="75"/>
        <v>0</v>
      </c>
      <c r="AH180" s="303">
        <f t="shared" si="75"/>
        <v>0</v>
      </c>
      <c r="AI180" s="303">
        <f t="shared" si="75"/>
        <v>0</v>
      </c>
      <c r="AJ180" s="303">
        <f t="shared" si="61"/>
        <v>0</v>
      </c>
      <c r="AK180" s="1220"/>
      <c r="AL180" s="1244"/>
      <c r="AM180" s="303">
        <f t="shared" si="8"/>
        <v>5000000</v>
      </c>
      <c r="AN180" s="312"/>
      <c r="AO180" s="312">
        <v>5000000</v>
      </c>
      <c r="AP180" s="312">
        <v>0</v>
      </c>
      <c r="AQ180" s="312">
        <v>0</v>
      </c>
      <c r="AR180" s="312">
        <v>0</v>
      </c>
      <c r="AS180" s="312"/>
      <c r="AT180" s="1220"/>
      <c r="AU180" s="1247"/>
      <c r="AV180" s="303">
        <f t="shared" si="58"/>
        <v>5000000</v>
      </c>
      <c r="AW180" s="312"/>
      <c r="AX180" s="302">
        <v>5000000</v>
      </c>
      <c r="AY180" s="302">
        <v>0</v>
      </c>
      <c r="AZ180" s="302">
        <v>0</v>
      </c>
      <c r="BA180" s="302">
        <v>0</v>
      </c>
      <c r="BB180" s="312"/>
      <c r="BC180" s="1220"/>
      <c r="BD180" s="1250"/>
      <c r="BE180" s="303">
        <f t="shared" si="70"/>
        <v>5000000</v>
      </c>
      <c r="BF180" s="312"/>
      <c r="BG180" s="302">
        <v>5000000</v>
      </c>
      <c r="BH180" s="302">
        <v>0</v>
      </c>
      <c r="BI180" s="302">
        <v>0</v>
      </c>
      <c r="BJ180" s="302">
        <v>0</v>
      </c>
      <c r="BK180" s="312"/>
      <c r="BL180" s="1220"/>
      <c r="BM180" s="1253"/>
      <c r="BN180" s="303">
        <f t="shared" si="71"/>
        <v>5000000</v>
      </c>
      <c r="BO180" s="312"/>
      <c r="BP180" s="312">
        <v>5000000</v>
      </c>
      <c r="BQ180" s="312">
        <v>0</v>
      </c>
      <c r="BR180" s="312">
        <v>0</v>
      </c>
      <c r="BS180" s="312">
        <v>0</v>
      </c>
      <c r="BT180" s="312"/>
      <c r="BU180" s="313"/>
      <c r="BV180" s="314"/>
      <c r="BW180" s="314"/>
      <c r="BX180" s="314"/>
      <c r="BY180" s="314"/>
      <c r="BZ180" s="314"/>
      <c r="CA180" s="314"/>
      <c r="CB180" s="314"/>
      <c r="CC180" s="315"/>
    </row>
    <row r="181" spans="1:81" s="58" customFormat="1" ht="12.95" customHeight="1" x14ac:dyDescent="0.25">
      <c r="A181" s="37"/>
      <c r="B181" s="1334"/>
      <c r="C181" s="1315"/>
      <c r="D181" s="1283"/>
      <c r="E181" s="1286"/>
      <c r="F181" s="1286"/>
      <c r="G181" s="1286"/>
      <c r="H181" s="1286"/>
      <c r="I181" s="1389"/>
      <c r="J181" s="1220"/>
      <c r="K181" s="1217"/>
      <c r="L181" s="1405"/>
      <c r="M181" s="1407"/>
      <c r="N181" s="1346"/>
      <c r="O181" s="1348"/>
      <c r="P181" s="1350"/>
      <c r="Q181" s="1352"/>
      <c r="R181" s="1220"/>
      <c r="S181" s="364" t="s">
        <v>4620</v>
      </c>
      <c r="T181" s="371" t="s">
        <v>3834</v>
      </c>
      <c r="U181" s="241" t="s">
        <v>3839</v>
      </c>
      <c r="V181" s="241" t="s">
        <v>3842</v>
      </c>
      <c r="W181" s="299"/>
      <c r="X181" s="300">
        <v>44566</v>
      </c>
      <c r="Y181" s="300">
        <v>44591</v>
      </c>
      <c r="Z181" s="300">
        <v>44594</v>
      </c>
      <c r="AA181" s="300">
        <v>44925</v>
      </c>
      <c r="AB181" s="1220"/>
      <c r="AC181" s="1241"/>
      <c r="AD181" s="303">
        <f t="shared" si="75"/>
        <v>54700000</v>
      </c>
      <c r="AE181" s="303">
        <f t="shared" si="75"/>
        <v>0</v>
      </c>
      <c r="AF181" s="303">
        <f t="shared" si="75"/>
        <v>54700000</v>
      </c>
      <c r="AG181" s="303">
        <f t="shared" si="75"/>
        <v>0</v>
      </c>
      <c r="AH181" s="303">
        <f t="shared" si="75"/>
        <v>0</v>
      </c>
      <c r="AI181" s="303">
        <f t="shared" si="75"/>
        <v>0</v>
      </c>
      <c r="AJ181" s="303">
        <f t="shared" si="61"/>
        <v>0</v>
      </c>
      <c r="AK181" s="1220"/>
      <c r="AL181" s="1244"/>
      <c r="AM181" s="303">
        <f t="shared" si="8"/>
        <v>13675000</v>
      </c>
      <c r="AN181" s="312"/>
      <c r="AO181" s="312">
        <v>13675000</v>
      </c>
      <c r="AP181" s="312">
        <v>0</v>
      </c>
      <c r="AQ181" s="312">
        <v>0</v>
      </c>
      <c r="AR181" s="312">
        <v>0</v>
      </c>
      <c r="AS181" s="312"/>
      <c r="AT181" s="1220"/>
      <c r="AU181" s="1247"/>
      <c r="AV181" s="303">
        <f t="shared" si="58"/>
        <v>13675000</v>
      </c>
      <c r="AW181" s="312"/>
      <c r="AX181" s="302">
        <v>13675000</v>
      </c>
      <c r="AY181" s="302">
        <v>0</v>
      </c>
      <c r="AZ181" s="302">
        <v>0</v>
      </c>
      <c r="BA181" s="302">
        <v>0</v>
      </c>
      <c r="BB181" s="312"/>
      <c r="BC181" s="1220"/>
      <c r="BD181" s="1250"/>
      <c r="BE181" s="303">
        <f t="shared" si="70"/>
        <v>13675000</v>
      </c>
      <c r="BF181" s="312"/>
      <c r="BG181" s="302">
        <v>13675000</v>
      </c>
      <c r="BH181" s="302">
        <v>0</v>
      </c>
      <c r="BI181" s="302">
        <v>0</v>
      </c>
      <c r="BJ181" s="302">
        <v>0</v>
      </c>
      <c r="BK181" s="312"/>
      <c r="BL181" s="1220"/>
      <c r="BM181" s="1253"/>
      <c r="BN181" s="303">
        <f t="shared" si="71"/>
        <v>13675000</v>
      </c>
      <c r="BO181" s="312"/>
      <c r="BP181" s="312">
        <v>13675000</v>
      </c>
      <c r="BQ181" s="312">
        <v>0</v>
      </c>
      <c r="BR181" s="312">
        <v>0</v>
      </c>
      <c r="BS181" s="312">
        <v>0</v>
      </c>
      <c r="BT181" s="312"/>
      <c r="BU181" s="313"/>
      <c r="BV181" s="314"/>
      <c r="BW181" s="314"/>
      <c r="BX181" s="314"/>
      <c r="BY181" s="314"/>
      <c r="BZ181" s="314"/>
      <c r="CA181" s="314"/>
      <c r="CB181" s="314"/>
      <c r="CC181" s="315"/>
    </row>
    <row r="182" spans="1:81" s="58" customFormat="1" ht="12.95" customHeight="1" x14ac:dyDescent="0.25">
      <c r="A182" s="37"/>
      <c r="B182" s="1334"/>
      <c r="C182" s="1315"/>
      <c r="D182" s="1283"/>
      <c r="E182" s="1286"/>
      <c r="F182" s="1286"/>
      <c r="G182" s="1286"/>
      <c r="H182" s="1286"/>
      <c r="I182" s="1389"/>
      <c r="J182" s="1220"/>
      <c r="K182" s="1217"/>
      <c r="L182" s="1405"/>
      <c r="M182" s="1407"/>
      <c r="N182" s="1346"/>
      <c r="O182" s="1348"/>
      <c r="P182" s="1350"/>
      <c r="Q182" s="1352"/>
      <c r="R182" s="1220"/>
      <c r="S182" s="364" t="s">
        <v>4621</v>
      </c>
      <c r="T182" s="371" t="s">
        <v>3834</v>
      </c>
      <c r="U182" s="241" t="s">
        <v>3839</v>
      </c>
      <c r="V182" s="241" t="s">
        <v>3842</v>
      </c>
      <c r="W182" s="299"/>
      <c r="X182" s="300">
        <v>44566</v>
      </c>
      <c r="Y182" s="300">
        <v>44591</v>
      </c>
      <c r="Z182" s="300">
        <v>44594</v>
      </c>
      <c r="AA182" s="300">
        <v>44925</v>
      </c>
      <c r="AB182" s="1220"/>
      <c r="AC182" s="1241"/>
      <c r="AD182" s="303">
        <f t="shared" si="75"/>
        <v>0</v>
      </c>
      <c r="AE182" s="303">
        <f t="shared" si="75"/>
        <v>0</v>
      </c>
      <c r="AF182" s="303">
        <f t="shared" si="75"/>
        <v>0</v>
      </c>
      <c r="AG182" s="303">
        <f t="shared" si="75"/>
        <v>0</v>
      </c>
      <c r="AH182" s="303">
        <f t="shared" si="75"/>
        <v>0</v>
      </c>
      <c r="AI182" s="303">
        <f t="shared" si="75"/>
        <v>0</v>
      </c>
      <c r="AJ182" s="303">
        <f t="shared" si="61"/>
        <v>0</v>
      </c>
      <c r="AK182" s="1220"/>
      <c r="AL182" s="1244"/>
      <c r="AM182" s="303">
        <f t="shared" si="8"/>
        <v>0</v>
      </c>
      <c r="AN182" s="312"/>
      <c r="AO182" s="312">
        <v>0</v>
      </c>
      <c r="AP182" s="312">
        <v>0</v>
      </c>
      <c r="AQ182" s="312">
        <v>0</v>
      </c>
      <c r="AR182" s="312">
        <v>0</v>
      </c>
      <c r="AS182" s="312"/>
      <c r="AT182" s="1220"/>
      <c r="AU182" s="1247"/>
      <c r="AV182" s="303">
        <f t="shared" si="58"/>
        <v>0</v>
      </c>
      <c r="AW182" s="312"/>
      <c r="AX182" s="302">
        <v>0</v>
      </c>
      <c r="AY182" s="302">
        <v>0</v>
      </c>
      <c r="AZ182" s="302">
        <v>0</v>
      </c>
      <c r="BA182" s="302">
        <v>0</v>
      </c>
      <c r="BB182" s="312"/>
      <c r="BC182" s="1220"/>
      <c r="BD182" s="1250"/>
      <c r="BE182" s="303">
        <f t="shared" si="70"/>
        <v>0</v>
      </c>
      <c r="BF182" s="312"/>
      <c r="BG182" s="302">
        <v>0</v>
      </c>
      <c r="BH182" s="302">
        <v>0</v>
      </c>
      <c r="BI182" s="302">
        <v>0</v>
      </c>
      <c r="BJ182" s="302">
        <v>0</v>
      </c>
      <c r="BK182" s="312"/>
      <c r="BL182" s="1220"/>
      <c r="BM182" s="1253"/>
      <c r="BN182" s="303">
        <f t="shared" si="71"/>
        <v>0</v>
      </c>
      <c r="BO182" s="312"/>
      <c r="BP182" s="312">
        <v>0</v>
      </c>
      <c r="BQ182" s="312">
        <v>0</v>
      </c>
      <c r="BR182" s="312">
        <v>0</v>
      </c>
      <c r="BS182" s="312">
        <v>0</v>
      </c>
      <c r="BT182" s="312"/>
      <c r="BU182" s="313"/>
      <c r="BV182" s="314"/>
      <c r="BW182" s="314"/>
      <c r="BX182" s="314"/>
      <c r="BY182" s="314"/>
      <c r="BZ182" s="314"/>
      <c r="CA182" s="314"/>
      <c r="CB182" s="314"/>
      <c r="CC182" s="315"/>
    </row>
    <row r="183" spans="1:81" s="58" customFormat="1" ht="12.95" customHeight="1" x14ac:dyDescent="0.25">
      <c r="A183" s="37"/>
      <c r="B183" s="1334"/>
      <c r="C183" s="1315"/>
      <c r="D183" s="1283"/>
      <c r="E183" s="1286"/>
      <c r="F183" s="1286"/>
      <c r="G183" s="1286"/>
      <c r="H183" s="1286"/>
      <c r="I183" s="1389"/>
      <c r="J183" s="1220"/>
      <c r="K183" s="1217"/>
      <c r="L183" s="1405"/>
      <c r="M183" s="1407"/>
      <c r="N183" s="1346"/>
      <c r="O183" s="1348"/>
      <c r="P183" s="1350"/>
      <c r="Q183" s="1352"/>
      <c r="R183" s="1220"/>
      <c r="S183" s="364" t="s">
        <v>4622</v>
      </c>
      <c r="T183" s="371" t="s">
        <v>3834</v>
      </c>
      <c r="U183" s="241" t="s">
        <v>3839</v>
      </c>
      <c r="V183" s="241" t="s">
        <v>3842</v>
      </c>
      <c r="W183" s="299"/>
      <c r="X183" s="300">
        <v>44566</v>
      </c>
      <c r="Y183" s="300">
        <v>44591</v>
      </c>
      <c r="Z183" s="300">
        <v>44594</v>
      </c>
      <c r="AA183" s="300">
        <v>44925</v>
      </c>
      <c r="AB183" s="1220"/>
      <c r="AC183" s="1241"/>
      <c r="AD183" s="303">
        <f t="shared" si="75"/>
        <v>3000000</v>
      </c>
      <c r="AE183" s="303">
        <f t="shared" si="75"/>
        <v>0</v>
      </c>
      <c r="AF183" s="303">
        <f t="shared" si="75"/>
        <v>3000000</v>
      </c>
      <c r="AG183" s="303">
        <f t="shared" si="75"/>
        <v>0</v>
      </c>
      <c r="AH183" s="303">
        <f t="shared" si="75"/>
        <v>0</v>
      </c>
      <c r="AI183" s="303">
        <f t="shared" si="75"/>
        <v>0</v>
      </c>
      <c r="AJ183" s="303">
        <f t="shared" si="61"/>
        <v>0</v>
      </c>
      <c r="AK183" s="1220"/>
      <c r="AL183" s="1244"/>
      <c r="AM183" s="303">
        <f t="shared" si="8"/>
        <v>750000</v>
      </c>
      <c r="AN183" s="312"/>
      <c r="AO183" s="312">
        <v>750000</v>
      </c>
      <c r="AP183" s="312">
        <v>0</v>
      </c>
      <c r="AQ183" s="312">
        <v>0</v>
      </c>
      <c r="AR183" s="312">
        <v>0</v>
      </c>
      <c r="AS183" s="312"/>
      <c r="AT183" s="1220"/>
      <c r="AU183" s="1247"/>
      <c r="AV183" s="303">
        <f t="shared" si="58"/>
        <v>750000</v>
      </c>
      <c r="AW183" s="312"/>
      <c r="AX183" s="302">
        <v>750000</v>
      </c>
      <c r="AY183" s="302">
        <v>0</v>
      </c>
      <c r="AZ183" s="302">
        <v>0</v>
      </c>
      <c r="BA183" s="302">
        <v>0</v>
      </c>
      <c r="BB183" s="312"/>
      <c r="BC183" s="1220"/>
      <c r="BD183" s="1250"/>
      <c r="BE183" s="303">
        <f t="shared" si="70"/>
        <v>750000</v>
      </c>
      <c r="BF183" s="312"/>
      <c r="BG183" s="302">
        <v>750000</v>
      </c>
      <c r="BH183" s="302">
        <v>0</v>
      </c>
      <c r="BI183" s="302">
        <v>0</v>
      </c>
      <c r="BJ183" s="302">
        <v>0</v>
      </c>
      <c r="BK183" s="312"/>
      <c r="BL183" s="1220"/>
      <c r="BM183" s="1253"/>
      <c r="BN183" s="303">
        <f t="shared" si="71"/>
        <v>750000</v>
      </c>
      <c r="BO183" s="312"/>
      <c r="BP183" s="312">
        <v>750000</v>
      </c>
      <c r="BQ183" s="312">
        <v>0</v>
      </c>
      <c r="BR183" s="312">
        <v>0</v>
      </c>
      <c r="BS183" s="312">
        <v>0</v>
      </c>
      <c r="BT183" s="312"/>
      <c r="BU183" s="313"/>
      <c r="BV183" s="314"/>
      <c r="BW183" s="314"/>
      <c r="BX183" s="314"/>
      <c r="BY183" s="314"/>
      <c r="BZ183" s="314"/>
      <c r="CA183" s="314"/>
      <c r="CB183" s="314"/>
      <c r="CC183" s="315"/>
    </row>
    <row r="184" spans="1:81" s="58" customFormat="1" ht="12.95" customHeight="1" x14ac:dyDescent="0.25">
      <c r="A184" s="37"/>
      <c r="B184" s="1334"/>
      <c r="C184" s="1315"/>
      <c r="D184" s="1283"/>
      <c r="E184" s="1286"/>
      <c r="F184" s="1286"/>
      <c r="G184" s="1286"/>
      <c r="H184" s="1286"/>
      <c r="I184" s="1389"/>
      <c r="J184" s="1220"/>
      <c r="K184" s="1217"/>
      <c r="L184" s="1405"/>
      <c r="M184" s="1407"/>
      <c r="N184" s="1346"/>
      <c r="O184" s="1348"/>
      <c r="P184" s="1350"/>
      <c r="Q184" s="1352"/>
      <c r="R184" s="1220"/>
      <c r="S184" s="364" t="s">
        <v>4623</v>
      </c>
      <c r="T184" s="371" t="s">
        <v>3834</v>
      </c>
      <c r="U184" s="241" t="s">
        <v>3839</v>
      </c>
      <c r="V184" s="241" t="s">
        <v>3842</v>
      </c>
      <c r="W184" s="299"/>
      <c r="X184" s="300">
        <v>44566</v>
      </c>
      <c r="Y184" s="300">
        <v>44591</v>
      </c>
      <c r="Z184" s="300">
        <v>44594</v>
      </c>
      <c r="AA184" s="300">
        <v>44925</v>
      </c>
      <c r="AB184" s="1220"/>
      <c r="AC184" s="1241"/>
      <c r="AD184" s="303">
        <f t="shared" si="75"/>
        <v>0</v>
      </c>
      <c r="AE184" s="303">
        <f t="shared" si="75"/>
        <v>0</v>
      </c>
      <c r="AF184" s="303">
        <f t="shared" si="75"/>
        <v>0</v>
      </c>
      <c r="AG184" s="303">
        <f t="shared" si="75"/>
        <v>0</v>
      </c>
      <c r="AH184" s="303">
        <f t="shared" si="75"/>
        <v>0</v>
      </c>
      <c r="AI184" s="303">
        <f t="shared" si="75"/>
        <v>0</v>
      </c>
      <c r="AJ184" s="303">
        <f t="shared" si="61"/>
        <v>0</v>
      </c>
      <c r="AK184" s="1220"/>
      <c r="AL184" s="1244"/>
      <c r="AM184" s="303">
        <f t="shared" si="8"/>
        <v>0</v>
      </c>
      <c r="AN184" s="312"/>
      <c r="AO184" s="312">
        <v>0</v>
      </c>
      <c r="AP184" s="312">
        <v>0</v>
      </c>
      <c r="AQ184" s="312">
        <v>0</v>
      </c>
      <c r="AR184" s="312">
        <v>0</v>
      </c>
      <c r="AS184" s="312"/>
      <c r="AT184" s="1220"/>
      <c r="AU184" s="1247"/>
      <c r="AV184" s="303">
        <f t="shared" si="58"/>
        <v>0</v>
      </c>
      <c r="AW184" s="312"/>
      <c r="AX184" s="302">
        <v>0</v>
      </c>
      <c r="AY184" s="302">
        <v>0</v>
      </c>
      <c r="AZ184" s="302">
        <v>0</v>
      </c>
      <c r="BA184" s="302">
        <v>0</v>
      </c>
      <c r="BB184" s="312"/>
      <c r="BC184" s="1220"/>
      <c r="BD184" s="1250"/>
      <c r="BE184" s="303">
        <f t="shared" si="70"/>
        <v>0</v>
      </c>
      <c r="BF184" s="312"/>
      <c r="BG184" s="302">
        <v>0</v>
      </c>
      <c r="BH184" s="302">
        <v>0</v>
      </c>
      <c r="BI184" s="302">
        <v>0</v>
      </c>
      <c r="BJ184" s="302">
        <v>0</v>
      </c>
      <c r="BK184" s="312"/>
      <c r="BL184" s="1220"/>
      <c r="BM184" s="1253"/>
      <c r="BN184" s="303">
        <f t="shared" si="71"/>
        <v>0</v>
      </c>
      <c r="BO184" s="312"/>
      <c r="BP184" s="312">
        <v>0</v>
      </c>
      <c r="BQ184" s="312">
        <v>0</v>
      </c>
      <c r="BR184" s="312">
        <v>0</v>
      </c>
      <c r="BS184" s="312">
        <v>0</v>
      </c>
      <c r="BT184" s="312"/>
      <c r="BU184" s="313"/>
      <c r="BV184" s="314"/>
      <c r="BW184" s="314"/>
      <c r="BX184" s="314"/>
      <c r="BY184" s="314"/>
      <c r="BZ184" s="314"/>
      <c r="CA184" s="314"/>
      <c r="CB184" s="314"/>
      <c r="CC184" s="315"/>
    </row>
    <row r="185" spans="1:81" s="58" customFormat="1" ht="12.95" customHeight="1" x14ac:dyDescent="0.25">
      <c r="A185" s="37"/>
      <c r="B185" s="1334"/>
      <c r="C185" s="1315"/>
      <c r="D185" s="1283"/>
      <c r="E185" s="1286"/>
      <c r="F185" s="1286"/>
      <c r="G185" s="1286"/>
      <c r="H185" s="1286"/>
      <c r="I185" s="1389"/>
      <c r="J185" s="1220"/>
      <c r="K185" s="1217"/>
      <c r="L185" s="1405"/>
      <c r="M185" s="1407"/>
      <c r="N185" s="1346"/>
      <c r="O185" s="1348"/>
      <c r="P185" s="1350"/>
      <c r="Q185" s="1352"/>
      <c r="R185" s="1220"/>
      <c r="S185" s="297" t="s">
        <v>4624</v>
      </c>
      <c r="T185" s="371" t="s">
        <v>3834</v>
      </c>
      <c r="U185" s="241" t="s">
        <v>3839</v>
      </c>
      <c r="V185" s="241" t="s">
        <v>3842</v>
      </c>
      <c r="W185" s="299"/>
      <c r="X185" s="300">
        <v>44566</v>
      </c>
      <c r="Y185" s="300">
        <v>44591</v>
      </c>
      <c r="Z185" s="300">
        <v>44594</v>
      </c>
      <c r="AA185" s="300">
        <v>44925</v>
      </c>
      <c r="AB185" s="1220"/>
      <c r="AC185" s="1241"/>
      <c r="AD185" s="303">
        <f t="shared" si="75"/>
        <v>0</v>
      </c>
      <c r="AE185" s="303">
        <f t="shared" si="75"/>
        <v>0</v>
      </c>
      <c r="AF185" s="303">
        <f t="shared" si="75"/>
        <v>0</v>
      </c>
      <c r="AG185" s="303">
        <f t="shared" si="75"/>
        <v>0</v>
      </c>
      <c r="AH185" s="303">
        <f t="shared" si="75"/>
        <v>0</v>
      </c>
      <c r="AI185" s="303">
        <f t="shared" si="75"/>
        <v>0</v>
      </c>
      <c r="AJ185" s="303">
        <f t="shared" si="61"/>
        <v>0</v>
      </c>
      <c r="AK185" s="1220"/>
      <c r="AL185" s="1244"/>
      <c r="AM185" s="303">
        <f t="shared" si="8"/>
        <v>0</v>
      </c>
      <c r="AN185" s="311"/>
      <c r="AO185" s="311">
        <v>0</v>
      </c>
      <c r="AP185" s="311">
        <v>0</v>
      </c>
      <c r="AQ185" s="311">
        <v>0</v>
      </c>
      <c r="AR185" s="311">
        <v>0</v>
      </c>
      <c r="AS185" s="311"/>
      <c r="AT185" s="1220"/>
      <c r="AU185" s="1247"/>
      <c r="AV185" s="303">
        <f t="shared" si="58"/>
        <v>0</v>
      </c>
      <c r="AW185" s="311"/>
      <c r="AX185" s="302">
        <v>0</v>
      </c>
      <c r="AY185" s="302">
        <v>0</v>
      </c>
      <c r="AZ185" s="302">
        <v>0</v>
      </c>
      <c r="BA185" s="302">
        <v>0</v>
      </c>
      <c r="BB185" s="311"/>
      <c r="BC185" s="1220"/>
      <c r="BD185" s="1250"/>
      <c r="BE185" s="303">
        <f t="shared" si="70"/>
        <v>0</v>
      </c>
      <c r="BF185" s="311"/>
      <c r="BG185" s="302">
        <v>0</v>
      </c>
      <c r="BH185" s="302">
        <v>0</v>
      </c>
      <c r="BI185" s="302">
        <v>0</v>
      </c>
      <c r="BJ185" s="302">
        <v>0</v>
      </c>
      <c r="BK185" s="311"/>
      <c r="BL185" s="1220"/>
      <c r="BM185" s="1253"/>
      <c r="BN185" s="303">
        <f t="shared" si="71"/>
        <v>0</v>
      </c>
      <c r="BO185" s="311"/>
      <c r="BP185" s="311">
        <v>0</v>
      </c>
      <c r="BQ185" s="311">
        <v>0</v>
      </c>
      <c r="BR185" s="311">
        <v>0</v>
      </c>
      <c r="BS185" s="311">
        <v>0</v>
      </c>
      <c r="BT185" s="311"/>
      <c r="BU185" s="1207"/>
      <c r="BV185" s="1208"/>
      <c r="BW185" s="1208"/>
      <c r="BX185" s="1208"/>
      <c r="BY185" s="1208"/>
      <c r="BZ185" s="1208"/>
      <c r="CA185" s="1208"/>
      <c r="CB185" s="1208"/>
      <c r="CC185" s="1209"/>
    </row>
    <row r="186" spans="1:81" s="58" customFormat="1" ht="12.95" customHeight="1" thickBot="1" x14ac:dyDescent="0.3">
      <c r="A186" s="37"/>
      <c r="B186" s="1334"/>
      <c r="C186" s="1315"/>
      <c r="D186" s="1283"/>
      <c r="E186" s="1286"/>
      <c r="F186" s="1286"/>
      <c r="G186" s="1286"/>
      <c r="H186" s="1286"/>
      <c r="I186" s="1389"/>
      <c r="J186" s="1220"/>
      <c r="K186" s="1217"/>
      <c r="L186" s="1405"/>
      <c r="M186" s="1407"/>
      <c r="N186" s="1346"/>
      <c r="O186" s="1348"/>
      <c r="P186" s="1350"/>
      <c r="Q186" s="1352"/>
      <c r="R186" s="1220"/>
      <c r="S186" s="297" t="s">
        <v>4625</v>
      </c>
      <c r="T186" s="371" t="s">
        <v>3834</v>
      </c>
      <c r="U186" s="241" t="s">
        <v>3839</v>
      </c>
      <c r="V186" s="241" t="s">
        <v>3842</v>
      </c>
      <c r="W186" s="299"/>
      <c r="X186" s="300">
        <v>44566</v>
      </c>
      <c r="Y186" s="300">
        <v>44591</v>
      </c>
      <c r="Z186" s="300">
        <v>44594</v>
      </c>
      <c r="AA186" s="300">
        <v>44925</v>
      </c>
      <c r="AB186" s="1220"/>
      <c r="AC186" s="1241"/>
      <c r="AD186" s="301">
        <f t="shared" si="75"/>
        <v>0</v>
      </c>
      <c r="AE186" s="301">
        <f t="shared" si="75"/>
        <v>0</v>
      </c>
      <c r="AF186" s="301">
        <f t="shared" si="75"/>
        <v>0</v>
      </c>
      <c r="AG186" s="301">
        <f t="shared" si="75"/>
        <v>0</v>
      </c>
      <c r="AH186" s="301">
        <f t="shared" si="75"/>
        <v>0</v>
      </c>
      <c r="AI186" s="301">
        <f t="shared" si="75"/>
        <v>0</v>
      </c>
      <c r="AJ186" s="301">
        <f t="shared" si="61"/>
        <v>0</v>
      </c>
      <c r="AK186" s="1220"/>
      <c r="AL186" s="1244"/>
      <c r="AM186" s="301">
        <f t="shared" si="8"/>
        <v>0</v>
      </c>
      <c r="AN186" s="311"/>
      <c r="AO186" s="311">
        <v>0</v>
      </c>
      <c r="AP186" s="311">
        <v>0</v>
      </c>
      <c r="AQ186" s="311">
        <v>0</v>
      </c>
      <c r="AR186" s="311">
        <v>0</v>
      </c>
      <c r="AS186" s="311"/>
      <c r="AT186" s="1220"/>
      <c r="AU186" s="1247"/>
      <c r="AV186" s="301">
        <f t="shared" si="58"/>
        <v>0</v>
      </c>
      <c r="AW186" s="311"/>
      <c r="AX186" s="302">
        <v>0</v>
      </c>
      <c r="AY186" s="302">
        <v>0</v>
      </c>
      <c r="AZ186" s="302">
        <v>0</v>
      </c>
      <c r="BA186" s="302">
        <v>0</v>
      </c>
      <c r="BB186" s="311"/>
      <c r="BC186" s="1220"/>
      <c r="BD186" s="1250"/>
      <c r="BE186" s="301">
        <f t="shared" si="70"/>
        <v>0</v>
      </c>
      <c r="BF186" s="311"/>
      <c r="BG186" s="302">
        <v>0</v>
      </c>
      <c r="BH186" s="302">
        <v>0</v>
      </c>
      <c r="BI186" s="302">
        <v>0</v>
      </c>
      <c r="BJ186" s="302">
        <v>0</v>
      </c>
      <c r="BK186" s="311"/>
      <c r="BL186" s="1220"/>
      <c r="BM186" s="1253"/>
      <c r="BN186" s="301">
        <f t="shared" si="71"/>
        <v>0</v>
      </c>
      <c r="BO186" s="311"/>
      <c r="BP186" s="311">
        <v>0</v>
      </c>
      <c r="BQ186" s="311">
        <v>0</v>
      </c>
      <c r="BR186" s="311">
        <v>0</v>
      </c>
      <c r="BS186" s="311">
        <v>0</v>
      </c>
      <c r="BT186" s="311"/>
      <c r="BU186" s="1207"/>
      <c r="BV186" s="1208"/>
      <c r="BW186" s="1208"/>
      <c r="BX186" s="1208"/>
      <c r="BY186" s="1208"/>
      <c r="BZ186" s="1208"/>
      <c r="CA186" s="1208"/>
      <c r="CB186" s="1208"/>
      <c r="CC186" s="1209"/>
    </row>
    <row r="187" spans="1:81" s="58" customFormat="1" ht="12.95" customHeight="1" thickTop="1" x14ac:dyDescent="0.25">
      <c r="A187" s="37"/>
      <c r="B187" s="1334"/>
      <c r="C187" s="1315"/>
      <c r="D187" s="1282">
        <v>1905</v>
      </c>
      <c r="E187" s="1285" t="s">
        <v>4433</v>
      </c>
      <c r="F187" s="1285">
        <v>1905035</v>
      </c>
      <c r="G187" s="1285" t="s">
        <v>4498</v>
      </c>
      <c r="H187" s="1285" t="s">
        <v>4499</v>
      </c>
      <c r="I187" s="1388">
        <v>2021004540244</v>
      </c>
      <c r="J187" s="1219">
        <v>95</v>
      </c>
      <c r="K187" s="1216" t="str">
        <f>+[3]Metas!K108</f>
        <v>Contención de la prevalencia de desnutrición aguda en niños y niñas menores de 5 años en 0,4</v>
      </c>
      <c r="L187" s="1341">
        <v>0.4</v>
      </c>
      <c r="M187" s="1343">
        <f>SUM(N187:Q187)/4</f>
        <v>0.4</v>
      </c>
      <c r="N187" s="1345">
        <v>0.4</v>
      </c>
      <c r="O187" s="1347">
        <v>0.4</v>
      </c>
      <c r="P187" s="1349">
        <v>0.4</v>
      </c>
      <c r="Q187" s="1351">
        <v>0.4</v>
      </c>
      <c r="R187" s="1219">
        <f t="shared" ref="R187" si="80">+$J187</f>
        <v>95</v>
      </c>
      <c r="S187" s="361" t="s">
        <v>4626</v>
      </c>
      <c r="T187" s="362" t="s">
        <v>3834</v>
      </c>
      <c r="U187" s="240" t="s">
        <v>3839</v>
      </c>
      <c r="V187" s="240" t="s">
        <v>3843</v>
      </c>
      <c r="W187" s="233"/>
      <c r="X187" s="307">
        <v>44566</v>
      </c>
      <c r="Y187" s="307">
        <v>44591</v>
      </c>
      <c r="Z187" s="307">
        <v>44594</v>
      </c>
      <c r="AA187" s="307">
        <v>44925</v>
      </c>
      <c r="AB187" s="1219">
        <f t="shared" ref="AB187" si="81">+$J187</f>
        <v>95</v>
      </c>
      <c r="AC187" s="1240">
        <f t="shared" ref="AC187" si="82">+L187</f>
        <v>0.4</v>
      </c>
      <c r="AD187" s="308">
        <f t="shared" si="75"/>
        <v>0</v>
      </c>
      <c r="AE187" s="308">
        <f t="shared" si="75"/>
        <v>0</v>
      </c>
      <c r="AF187" s="308">
        <f t="shared" si="75"/>
        <v>0</v>
      </c>
      <c r="AG187" s="308">
        <f t="shared" si="75"/>
        <v>0</v>
      </c>
      <c r="AH187" s="308">
        <f t="shared" si="75"/>
        <v>0</v>
      </c>
      <c r="AI187" s="308">
        <f t="shared" si="75"/>
        <v>0</v>
      </c>
      <c r="AJ187" s="308">
        <f t="shared" si="61"/>
        <v>0</v>
      </c>
      <c r="AK187" s="1219">
        <f t="shared" ref="AK187" si="83">+$J187</f>
        <v>95</v>
      </c>
      <c r="AL187" s="1243">
        <f>+N187</f>
        <v>0.4</v>
      </c>
      <c r="AM187" s="308">
        <f t="shared" si="8"/>
        <v>0</v>
      </c>
      <c r="AN187" s="48"/>
      <c r="AO187" s="48">
        <v>0</v>
      </c>
      <c r="AP187" s="48">
        <v>0</v>
      </c>
      <c r="AQ187" s="48">
        <v>0</v>
      </c>
      <c r="AR187" s="48">
        <v>0</v>
      </c>
      <c r="AS187" s="48"/>
      <c r="AT187" s="1219">
        <f t="shared" ref="AT187" si="84">+$J187</f>
        <v>95</v>
      </c>
      <c r="AU187" s="1246">
        <f>+O187</f>
        <v>0.4</v>
      </c>
      <c r="AV187" s="308">
        <f t="shared" si="58"/>
        <v>0</v>
      </c>
      <c r="AW187" s="48"/>
      <c r="AX187" s="38">
        <v>0</v>
      </c>
      <c r="AY187" s="38">
        <v>0</v>
      </c>
      <c r="AZ187" s="38">
        <v>0</v>
      </c>
      <c r="BA187" s="38">
        <v>0</v>
      </c>
      <c r="BB187" s="48"/>
      <c r="BC187" s="1219">
        <f t="shared" ref="BC187" si="85">+$J187</f>
        <v>95</v>
      </c>
      <c r="BD187" s="1249">
        <f>+P187</f>
        <v>0.4</v>
      </c>
      <c r="BE187" s="308">
        <f t="shared" si="70"/>
        <v>0</v>
      </c>
      <c r="BF187" s="48"/>
      <c r="BG187" s="38">
        <v>0</v>
      </c>
      <c r="BH187" s="38">
        <v>0</v>
      </c>
      <c r="BI187" s="38">
        <v>0</v>
      </c>
      <c r="BJ187" s="38">
        <v>0</v>
      </c>
      <c r="BK187" s="48"/>
      <c r="BL187" s="1219">
        <f t="shared" ref="BL187" si="86">+$J187</f>
        <v>95</v>
      </c>
      <c r="BM187" s="1252">
        <f>+Q187</f>
        <v>0.4</v>
      </c>
      <c r="BN187" s="308">
        <f t="shared" si="71"/>
        <v>0</v>
      </c>
      <c r="BO187" s="48"/>
      <c r="BP187" s="48">
        <v>0</v>
      </c>
      <c r="BQ187" s="48">
        <v>0</v>
      </c>
      <c r="BR187" s="48">
        <v>0</v>
      </c>
      <c r="BS187" s="48">
        <v>0</v>
      </c>
      <c r="BT187" s="48"/>
      <c r="BU187" s="1204"/>
      <c r="BV187" s="1205"/>
      <c r="BW187" s="1205"/>
      <c r="BX187" s="1205"/>
      <c r="BY187" s="1205"/>
      <c r="BZ187" s="1205"/>
      <c r="CA187" s="1205"/>
      <c r="CB187" s="1205"/>
      <c r="CC187" s="1206"/>
    </row>
    <row r="188" spans="1:81" s="58" customFormat="1" ht="12.95" customHeight="1" x14ac:dyDescent="0.25">
      <c r="A188" s="37"/>
      <c r="B188" s="1334"/>
      <c r="C188" s="1315"/>
      <c r="D188" s="1283"/>
      <c r="E188" s="1286"/>
      <c r="F188" s="1286"/>
      <c r="G188" s="1286"/>
      <c r="H188" s="1286"/>
      <c r="I188" s="1389"/>
      <c r="J188" s="1220"/>
      <c r="K188" s="1217"/>
      <c r="L188" s="1342"/>
      <c r="M188" s="1344"/>
      <c r="N188" s="1346"/>
      <c r="O188" s="1348"/>
      <c r="P188" s="1350"/>
      <c r="Q188" s="1352"/>
      <c r="R188" s="1220"/>
      <c r="S188" s="364" t="s">
        <v>4627</v>
      </c>
      <c r="T188" s="371" t="s">
        <v>3834</v>
      </c>
      <c r="U188" s="241" t="s">
        <v>3839</v>
      </c>
      <c r="V188" s="241" t="s">
        <v>3842</v>
      </c>
      <c r="W188" s="299"/>
      <c r="X188" s="300">
        <v>44566</v>
      </c>
      <c r="Y188" s="300">
        <v>44591</v>
      </c>
      <c r="Z188" s="300">
        <v>44594</v>
      </c>
      <c r="AA188" s="300">
        <v>44925</v>
      </c>
      <c r="AB188" s="1220"/>
      <c r="AC188" s="1241"/>
      <c r="AD188" s="303">
        <f t="shared" si="75"/>
        <v>25300000</v>
      </c>
      <c r="AE188" s="303">
        <f t="shared" si="75"/>
        <v>0</v>
      </c>
      <c r="AF188" s="303">
        <f t="shared" si="75"/>
        <v>25300000</v>
      </c>
      <c r="AG188" s="303">
        <f t="shared" si="75"/>
        <v>0</v>
      </c>
      <c r="AH188" s="303">
        <f t="shared" si="75"/>
        <v>0</v>
      </c>
      <c r="AI188" s="303">
        <f t="shared" si="75"/>
        <v>0</v>
      </c>
      <c r="AJ188" s="303">
        <f t="shared" si="61"/>
        <v>0</v>
      </c>
      <c r="AK188" s="1220"/>
      <c r="AL188" s="1244"/>
      <c r="AM188" s="303">
        <f t="shared" si="8"/>
        <v>6325000</v>
      </c>
      <c r="AN188" s="312"/>
      <c r="AO188" s="312">
        <v>6325000</v>
      </c>
      <c r="AP188" s="312">
        <v>0</v>
      </c>
      <c r="AQ188" s="312">
        <v>0</v>
      </c>
      <c r="AR188" s="312">
        <v>0</v>
      </c>
      <c r="AS188" s="312"/>
      <c r="AT188" s="1220"/>
      <c r="AU188" s="1247"/>
      <c r="AV188" s="303">
        <f t="shared" si="58"/>
        <v>6325000</v>
      </c>
      <c r="AW188" s="312"/>
      <c r="AX188" s="302">
        <v>6325000</v>
      </c>
      <c r="AY188" s="302">
        <v>0</v>
      </c>
      <c r="AZ188" s="302">
        <v>0</v>
      </c>
      <c r="BA188" s="302">
        <v>0</v>
      </c>
      <c r="BB188" s="312"/>
      <c r="BC188" s="1220"/>
      <c r="BD188" s="1250"/>
      <c r="BE188" s="303">
        <f t="shared" si="70"/>
        <v>6325000</v>
      </c>
      <c r="BF188" s="312"/>
      <c r="BG188" s="302">
        <v>6325000</v>
      </c>
      <c r="BH188" s="302">
        <v>0</v>
      </c>
      <c r="BI188" s="302">
        <v>0</v>
      </c>
      <c r="BJ188" s="302">
        <v>0</v>
      </c>
      <c r="BK188" s="312"/>
      <c r="BL188" s="1220"/>
      <c r="BM188" s="1253"/>
      <c r="BN188" s="303">
        <f t="shared" si="71"/>
        <v>6325000</v>
      </c>
      <c r="BO188" s="312"/>
      <c r="BP188" s="312">
        <v>6325000</v>
      </c>
      <c r="BQ188" s="312">
        <v>0</v>
      </c>
      <c r="BR188" s="312">
        <v>0</v>
      </c>
      <c r="BS188" s="312">
        <v>0</v>
      </c>
      <c r="BT188" s="312"/>
      <c r="BU188" s="313"/>
      <c r="BV188" s="314"/>
      <c r="BW188" s="314"/>
      <c r="BX188" s="314"/>
      <c r="BY188" s="314"/>
      <c r="BZ188" s="314"/>
      <c r="CA188" s="314"/>
      <c r="CB188" s="314"/>
      <c r="CC188" s="315"/>
    </row>
    <row r="189" spans="1:81" s="58" customFormat="1" ht="12.95" customHeight="1" x14ac:dyDescent="0.25">
      <c r="A189" s="37"/>
      <c r="B189" s="1334"/>
      <c r="C189" s="1315"/>
      <c r="D189" s="1283"/>
      <c r="E189" s="1286"/>
      <c r="F189" s="1286"/>
      <c r="G189" s="1286"/>
      <c r="H189" s="1286"/>
      <c r="I189" s="1389"/>
      <c r="J189" s="1220"/>
      <c r="K189" s="1217"/>
      <c r="L189" s="1342"/>
      <c r="M189" s="1344"/>
      <c r="N189" s="1346"/>
      <c r="O189" s="1348"/>
      <c r="P189" s="1350"/>
      <c r="Q189" s="1352"/>
      <c r="R189" s="1220"/>
      <c r="S189" s="364" t="s">
        <v>4628</v>
      </c>
      <c r="T189" s="371" t="s">
        <v>3834</v>
      </c>
      <c r="U189" s="241" t="s">
        <v>3839</v>
      </c>
      <c r="V189" s="241" t="s">
        <v>3842</v>
      </c>
      <c r="W189" s="299"/>
      <c r="X189" s="300">
        <v>44566</v>
      </c>
      <c r="Y189" s="300">
        <v>44591</v>
      </c>
      <c r="Z189" s="300">
        <v>44594</v>
      </c>
      <c r="AA189" s="300">
        <v>44925</v>
      </c>
      <c r="AB189" s="1220"/>
      <c r="AC189" s="1241"/>
      <c r="AD189" s="303">
        <f t="shared" si="75"/>
        <v>0</v>
      </c>
      <c r="AE189" s="303">
        <f t="shared" si="75"/>
        <v>0</v>
      </c>
      <c r="AF189" s="303">
        <f t="shared" si="75"/>
        <v>0</v>
      </c>
      <c r="AG189" s="303">
        <f t="shared" si="75"/>
        <v>0</v>
      </c>
      <c r="AH189" s="303">
        <f t="shared" si="75"/>
        <v>0</v>
      </c>
      <c r="AI189" s="303">
        <f t="shared" si="75"/>
        <v>0</v>
      </c>
      <c r="AJ189" s="303">
        <f t="shared" si="61"/>
        <v>0</v>
      </c>
      <c r="AK189" s="1220"/>
      <c r="AL189" s="1244"/>
      <c r="AM189" s="301"/>
      <c r="AN189" s="312"/>
      <c r="AO189" s="312">
        <v>0</v>
      </c>
      <c r="AP189" s="312">
        <v>0</v>
      </c>
      <c r="AQ189" s="312">
        <v>0</v>
      </c>
      <c r="AR189" s="312">
        <v>0</v>
      </c>
      <c r="AS189" s="312"/>
      <c r="AT189" s="1220"/>
      <c r="AU189" s="1247"/>
      <c r="AV189" s="301"/>
      <c r="AW189" s="312"/>
      <c r="AX189" s="302">
        <v>0</v>
      </c>
      <c r="AY189" s="302">
        <v>0</v>
      </c>
      <c r="AZ189" s="302">
        <v>0</v>
      </c>
      <c r="BA189" s="302">
        <v>0</v>
      </c>
      <c r="BB189" s="312"/>
      <c r="BC189" s="1220"/>
      <c r="BD189" s="1250"/>
      <c r="BE189" s="301"/>
      <c r="BF189" s="312"/>
      <c r="BG189" s="302">
        <v>0</v>
      </c>
      <c r="BH189" s="302">
        <v>0</v>
      </c>
      <c r="BI189" s="302">
        <v>0</v>
      </c>
      <c r="BJ189" s="302">
        <v>0</v>
      </c>
      <c r="BK189" s="312"/>
      <c r="BL189" s="1220"/>
      <c r="BM189" s="1253"/>
      <c r="BN189" s="301"/>
      <c r="BO189" s="312"/>
      <c r="BP189" s="312">
        <v>0</v>
      </c>
      <c r="BQ189" s="312">
        <v>0</v>
      </c>
      <c r="BR189" s="312">
        <v>0</v>
      </c>
      <c r="BS189" s="312">
        <v>0</v>
      </c>
      <c r="BT189" s="312"/>
      <c r="BU189" s="313"/>
      <c r="BV189" s="314"/>
      <c r="BW189" s="314"/>
      <c r="BX189" s="314"/>
      <c r="BY189" s="314"/>
      <c r="BZ189" s="314"/>
      <c r="CA189" s="314"/>
      <c r="CB189" s="314"/>
      <c r="CC189" s="315"/>
    </row>
    <row r="190" spans="1:81" s="58" customFormat="1" ht="12.95" customHeight="1" x14ac:dyDescent="0.25">
      <c r="A190" s="37"/>
      <c r="B190" s="1334"/>
      <c r="C190" s="1315"/>
      <c r="D190" s="1283"/>
      <c r="E190" s="1286"/>
      <c r="F190" s="1286"/>
      <c r="G190" s="1286"/>
      <c r="H190" s="1286"/>
      <c r="I190" s="1389"/>
      <c r="J190" s="1220"/>
      <c r="K190" s="1217"/>
      <c r="L190" s="1342"/>
      <c r="M190" s="1344"/>
      <c r="N190" s="1346"/>
      <c r="O190" s="1348"/>
      <c r="P190" s="1350"/>
      <c r="Q190" s="1352"/>
      <c r="R190" s="1220"/>
      <c r="S190" s="364" t="s">
        <v>4629</v>
      </c>
      <c r="T190" s="371" t="s">
        <v>3834</v>
      </c>
      <c r="U190" s="241" t="s">
        <v>3839</v>
      </c>
      <c r="V190" s="241" t="s">
        <v>3842</v>
      </c>
      <c r="W190" s="299"/>
      <c r="X190" s="300">
        <v>44566</v>
      </c>
      <c r="Y190" s="300">
        <v>44591</v>
      </c>
      <c r="Z190" s="300">
        <v>44594</v>
      </c>
      <c r="AA190" s="300">
        <v>44925</v>
      </c>
      <c r="AB190" s="1220"/>
      <c r="AC190" s="1241"/>
      <c r="AD190" s="303">
        <f t="shared" si="75"/>
        <v>0</v>
      </c>
      <c r="AE190" s="303">
        <f t="shared" si="75"/>
        <v>0</v>
      </c>
      <c r="AF190" s="303">
        <f t="shared" si="75"/>
        <v>0</v>
      </c>
      <c r="AG190" s="303">
        <f t="shared" si="75"/>
        <v>0</v>
      </c>
      <c r="AH190" s="303">
        <f t="shared" si="75"/>
        <v>0</v>
      </c>
      <c r="AI190" s="303">
        <f t="shared" si="75"/>
        <v>0</v>
      </c>
      <c r="AJ190" s="303">
        <f t="shared" si="61"/>
        <v>0</v>
      </c>
      <c r="AK190" s="1220"/>
      <c r="AL190" s="1244"/>
      <c r="AM190" s="301"/>
      <c r="AN190" s="312"/>
      <c r="AO190" s="312">
        <v>0</v>
      </c>
      <c r="AP190" s="312">
        <v>0</v>
      </c>
      <c r="AQ190" s="312">
        <v>0</v>
      </c>
      <c r="AR190" s="312">
        <v>0</v>
      </c>
      <c r="AS190" s="312"/>
      <c r="AT190" s="1220"/>
      <c r="AU190" s="1247"/>
      <c r="AV190" s="301"/>
      <c r="AW190" s="312"/>
      <c r="AX190" s="302">
        <v>0</v>
      </c>
      <c r="AY190" s="302">
        <v>0</v>
      </c>
      <c r="AZ190" s="302">
        <v>0</v>
      </c>
      <c r="BA190" s="302">
        <v>0</v>
      </c>
      <c r="BB190" s="312"/>
      <c r="BC190" s="1220"/>
      <c r="BD190" s="1250"/>
      <c r="BE190" s="301"/>
      <c r="BF190" s="312"/>
      <c r="BG190" s="302">
        <v>0</v>
      </c>
      <c r="BH190" s="302">
        <v>0</v>
      </c>
      <c r="BI190" s="302">
        <v>0</v>
      </c>
      <c r="BJ190" s="302">
        <v>0</v>
      </c>
      <c r="BK190" s="312"/>
      <c r="BL190" s="1220"/>
      <c r="BM190" s="1253"/>
      <c r="BN190" s="301"/>
      <c r="BO190" s="312"/>
      <c r="BP190" s="312">
        <v>0</v>
      </c>
      <c r="BQ190" s="312">
        <v>0</v>
      </c>
      <c r="BR190" s="312">
        <v>0</v>
      </c>
      <c r="BS190" s="312">
        <v>0</v>
      </c>
      <c r="BT190" s="312"/>
      <c r="BU190" s="313"/>
      <c r="BV190" s="314"/>
      <c r="BW190" s="314"/>
      <c r="BX190" s="314"/>
      <c r="BY190" s="314"/>
      <c r="BZ190" s="314"/>
      <c r="CA190" s="314"/>
      <c r="CB190" s="314"/>
      <c r="CC190" s="315"/>
    </row>
    <row r="191" spans="1:81" s="58" customFormat="1" ht="12.95" customHeight="1" x14ac:dyDescent="0.25">
      <c r="A191" s="37"/>
      <c r="B191" s="1334"/>
      <c r="C191" s="1315"/>
      <c r="D191" s="1283"/>
      <c r="E191" s="1286"/>
      <c r="F191" s="1286"/>
      <c r="G191" s="1286"/>
      <c r="H191" s="1286"/>
      <c r="I191" s="1389"/>
      <c r="J191" s="1220"/>
      <c r="K191" s="1217"/>
      <c r="L191" s="1342"/>
      <c r="M191" s="1344"/>
      <c r="N191" s="1346"/>
      <c r="O191" s="1348"/>
      <c r="P191" s="1350"/>
      <c r="Q191" s="1352"/>
      <c r="R191" s="1220"/>
      <c r="S191" s="364" t="s">
        <v>4630</v>
      </c>
      <c r="T191" s="371" t="s">
        <v>3834</v>
      </c>
      <c r="U191" s="241" t="s">
        <v>3839</v>
      </c>
      <c r="V191" s="241" t="s">
        <v>3842</v>
      </c>
      <c r="W191" s="299"/>
      <c r="X191" s="300">
        <v>44566</v>
      </c>
      <c r="Y191" s="300">
        <v>44591</v>
      </c>
      <c r="Z191" s="300">
        <v>44594</v>
      </c>
      <c r="AA191" s="300">
        <v>44925</v>
      </c>
      <c r="AB191" s="1220"/>
      <c r="AC191" s="1241"/>
      <c r="AD191" s="303">
        <f t="shared" si="75"/>
        <v>0</v>
      </c>
      <c r="AE191" s="303">
        <f t="shared" si="75"/>
        <v>0</v>
      </c>
      <c r="AF191" s="303">
        <f t="shared" si="75"/>
        <v>0</v>
      </c>
      <c r="AG191" s="303">
        <f t="shared" si="75"/>
        <v>0</v>
      </c>
      <c r="AH191" s="303">
        <f t="shared" si="75"/>
        <v>0</v>
      </c>
      <c r="AI191" s="303">
        <f t="shared" si="75"/>
        <v>0</v>
      </c>
      <c r="AJ191" s="303">
        <f t="shared" si="61"/>
        <v>0</v>
      </c>
      <c r="AK191" s="1220"/>
      <c r="AL191" s="1244"/>
      <c r="AM191" s="301"/>
      <c r="AN191" s="312"/>
      <c r="AO191" s="312">
        <v>0</v>
      </c>
      <c r="AP191" s="312">
        <v>0</v>
      </c>
      <c r="AQ191" s="312">
        <v>0</v>
      </c>
      <c r="AR191" s="312">
        <v>0</v>
      </c>
      <c r="AS191" s="312"/>
      <c r="AT191" s="1220"/>
      <c r="AU191" s="1247"/>
      <c r="AV191" s="301"/>
      <c r="AW191" s="312"/>
      <c r="AX191" s="302">
        <v>0</v>
      </c>
      <c r="AY191" s="302">
        <v>0</v>
      </c>
      <c r="AZ191" s="302">
        <v>0</v>
      </c>
      <c r="BA191" s="302">
        <v>0</v>
      </c>
      <c r="BB191" s="312"/>
      <c r="BC191" s="1220"/>
      <c r="BD191" s="1250"/>
      <c r="BE191" s="301"/>
      <c r="BF191" s="312"/>
      <c r="BG191" s="302">
        <v>0</v>
      </c>
      <c r="BH191" s="302">
        <v>0</v>
      </c>
      <c r="BI191" s="302">
        <v>0</v>
      </c>
      <c r="BJ191" s="302">
        <v>0</v>
      </c>
      <c r="BK191" s="312"/>
      <c r="BL191" s="1220"/>
      <c r="BM191" s="1253"/>
      <c r="BN191" s="301"/>
      <c r="BO191" s="312"/>
      <c r="BP191" s="312">
        <v>0</v>
      </c>
      <c r="BQ191" s="312">
        <v>0</v>
      </c>
      <c r="BR191" s="312">
        <v>0</v>
      </c>
      <c r="BS191" s="312">
        <v>0</v>
      </c>
      <c r="BT191" s="312"/>
      <c r="BU191" s="313"/>
      <c r="BV191" s="314"/>
      <c r="BW191" s="314"/>
      <c r="BX191" s="314"/>
      <c r="BY191" s="314"/>
      <c r="BZ191" s="314"/>
      <c r="CA191" s="314"/>
      <c r="CB191" s="314"/>
      <c r="CC191" s="315"/>
    </row>
    <row r="192" spans="1:81" s="58" customFormat="1" ht="12.95" customHeight="1" x14ac:dyDescent="0.25">
      <c r="A192" s="37"/>
      <c r="B192" s="1334"/>
      <c r="C192" s="1315"/>
      <c r="D192" s="1283"/>
      <c r="E192" s="1286"/>
      <c r="F192" s="1286"/>
      <c r="G192" s="1286"/>
      <c r="H192" s="1286"/>
      <c r="I192" s="1389"/>
      <c r="J192" s="1220"/>
      <c r="K192" s="1217"/>
      <c r="L192" s="1342"/>
      <c r="M192" s="1344"/>
      <c r="N192" s="1346"/>
      <c r="O192" s="1348"/>
      <c r="P192" s="1350"/>
      <c r="Q192" s="1352"/>
      <c r="R192" s="1220"/>
      <c r="S192" s="364" t="s">
        <v>4631</v>
      </c>
      <c r="T192" s="371" t="s">
        <v>3834</v>
      </c>
      <c r="U192" s="241" t="s">
        <v>3839</v>
      </c>
      <c r="V192" s="241" t="s">
        <v>3842</v>
      </c>
      <c r="W192" s="299"/>
      <c r="X192" s="300">
        <v>44566</v>
      </c>
      <c r="Y192" s="300">
        <v>44591</v>
      </c>
      <c r="Z192" s="300">
        <v>44594</v>
      </c>
      <c r="AA192" s="300">
        <v>44925</v>
      </c>
      <c r="AB192" s="1220"/>
      <c r="AC192" s="1241"/>
      <c r="AD192" s="303">
        <f t="shared" si="75"/>
        <v>0</v>
      </c>
      <c r="AE192" s="303">
        <f t="shared" si="75"/>
        <v>0</v>
      </c>
      <c r="AF192" s="303">
        <f t="shared" si="75"/>
        <v>0</v>
      </c>
      <c r="AG192" s="303">
        <f t="shared" si="75"/>
        <v>0</v>
      </c>
      <c r="AH192" s="303">
        <f t="shared" si="75"/>
        <v>0</v>
      </c>
      <c r="AI192" s="303">
        <f t="shared" si="75"/>
        <v>0</v>
      </c>
      <c r="AJ192" s="303">
        <f t="shared" si="61"/>
        <v>0</v>
      </c>
      <c r="AK192" s="1220"/>
      <c r="AL192" s="1244"/>
      <c r="AM192" s="301"/>
      <c r="AN192" s="312"/>
      <c r="AO192" s="312">
        <v>0</v>
      </c>
      <c r="AP192" s="312">
        <v>0</v>
      </c>
      <c r="AQ192" s="312">
        <v>0</v>
      </c>
      <c r="AR192" s="312">
        <v>0</v>
      </c>
      <c r="AS192" s="312"/>
      <c r="AT192" s="1220"/>
      <c r="AU192" s="1247"/>
      <c r="AV192" s="301"/>
      <c r="AW192" s="312"/>
      <c r="AX192" s="302">
        <v>0</v>
      </c>
      <c r="AY192" s="302">
        <v>0</v>
      </c>
      <c r="AZ192" s="302">
        <v>0</v>
      </c>
      <c r="BA192" s="302">
        <v>0</v>
      </c>
      <c r="BB192" s="312"/>
      <c r="BC192" s="1220"/>
      <c r="BD192" s="1250"/>
      <c r="BE192" s="301"/>
      <c r="BF192" s="312"/>
      <c r="BG192" s="302">
        <v>0</v>
      </c>
      <c r="BH192" s="302">
        <v>0</v>
      </c>
      <c r="BI192" s="302">
        <v>0</v>
      </c>
      <c r="BJ192" s="302">
        <v>0</v>
      </c>
      <c r="BK192" s="312"/>
      <c r="BL192" s="1220"/>
      <c r="BM192" s="1253"/>
      <c r="BN192" s="301"/>
      <c r="BO192" s="312"/>
      <c r="BP192" s="312">
        <v>0</v>
      </c>
      <c r="BQ192" s="312">
        <v>0</v>
      </c>
      <c r="BR192" s="312">
        <v>0</v>
      </c>
      <c r="BS192" s="312">
        <v>0</v>
      </c>
      <c r="BT192" s="312"/>
      <c r="BU192" s="313"/>
      <c r="BV192" s="314"/>
      <c r="BW192" s="314"/>
      <c r="BX192" s="314"/>
      <c r="BY192" s="314"/>
      <c r="BZ192" s="314"/>
      <c r="CA192" s="314"/>
      <c r="CB192" s="314"/>
      <c r="CC192" s="315"/>
    </row>
    <row r="193" spans="1:81" s="58" customFormat="1" ht="12.95" customHeight="1" x14ac:dyDescent="0.25">
      <c r="A193" s="37"/>
      <c r="B193" s="1334"/>
      <c r="C193" s="1315"/>
      <c r="D193" s="1283"/>
      <c r="E193" s="1286"/>
      <c r="F193" s="1286"/>
      <c r="G193" s="1286"/>
      <c r="H193" s="1286"/>
      <c r="I193" s="1389"/>
      <c r="J193" s="1220"/>
      <c r="K193" s="1217"/>
      <c r="L193" s="1342"/>
      <c r="M193" s="1344"/>
      <c r="N193" s="1346"/>
      <c r="O193" s="1348"/>
      <c r="P193" s="1350"/>
      <c r="Q193" s="1352"/>
      <c r="R193" s="1220"/>
      <c r="S193" s="364" t="s">
        <v>4632</v>
      </c>
      <c r="T193" s="371" t="s">
        <v>3834</v>
      </c>
      <c r="U193" s="241" t="s">
        <v>3839</v>
      </c>
      <c r="V193" s="241" t="s">
        <v>3842</v>
      </c>
      <c r="W193" s="299"/>
      <c r="X193" s="300">
        <v>44566</v>
      </c>
      <c r="Y193" s="300">
        <v>44591</v>
      </c>
      <c r="Z193" s="300">
        <v>44594</v>
      </c>
      <c r="AA193" s="300">
        <v>44925</v>
      </c>
      <c r="AB193" s="1220"/>
      <c r="AC193" s="1241"/>
      <c r="AD193" s="303">
        <f t="shared" si="75"/>
        <v>0</v>
      </c>
      <c r="AE193" s="303">
        <f t="shared" si="75"/>
        <v>0</v>
      </c>
      <c r="AF193" s="303">
        <f t="shared" si="75"/>
        <v>0</v>
      </c>
      <c r="AG193" s="303">
        <f t="shared" si="75"/>
        <v>0</v>
      </c>
      <c r="AH193" s="303">
        <f t="shared" si="75"/>
        <v>0</v>
      </c>
      <c r="AI193" s="303">
        <f t="shared" si="75"/>
        <v>0</v>
      </c>
      <c r="AJ193" s="303">
        <f t="shared" si="61"/>
        <v>0</v>
      </c>
      <c r="AK193" s="1220"/>
      <c r="AL193" s="1244"/>
      <c r="AM193" s="301"/>
      <c r="AN193" s="312"/>
      <c r="AO193" s="312">
        <v>0</v>
      </c>
      <c r="AP193" s="312">
        <v>0</v>
      </c>
      <c r="AQ193" s="312">
        <v>0</v>
      </c>
      <c r="AR193" s="312">
        <v>0</v>
      </c>
      <c r="AS193" s="312"/>
      <c r="AT193" s="1220"/>
      <c r="AU193" s="1247"/>
      <c r="AV193" s="301"/>
      <c r="AW193" s="312"/>
      <c r="AX193" s="302">
        <v>0</v>
      </c>
      <c r="AY193" s="302">
        <v>0</v>
      </c>
      <c r="AZ193" s="302">
        <v>0</v>
      </c>
      <c r="BA193" s="302">
        <v>0</v>
      </c>
      <c r="BB193" s="312"/>
      <c r="BC193" s="1220"/>
      <c r="BD193" s="1250"/>
      <c r="BE193" s="301"/>
      <c r="BF193" s="312"/>
      <c r="BG193" s="302">
        <v>0</v>
      </c>
      <c r="BH193" s="302">
        <v>0</v>
      </c>
      <c r="BI193" s="302">
        <v>0</v>
      </c>
      <c r="BJ193" s="302">
        <v>0</v>
      </c>
      <c r="BK193" s="312"/>
      <c r="BL193" s="1220"/>
      <c r="BM193" s="1253"/>
      <c r="BN193" s="301"/>
      <c r="BO193" s="312"/>
      <c r="BP193" s="312">
        <v>0</v>
      </c>
      <c r="BQ193" s="312">
        <v>0</v>
      </c>
      <c r="BR193" s="312">
        <v>0</v>
      </c>
      <c r="BS193" s="312">
        <v>0</v>
      </c>
      <c r="BT193" s="312"/>
      <c r="BU193" s="313"/>
      <c r="BV193" s="314"/>
      <c r="BW193" s="314"/>
      <c r="BX193" s="314"/>
      <c r="BY193" s="314"/>
      <c r="BZ193" s="314"/>
      <c r="CA193" s="314"/>
      <c r="CB193" s="314"/>
      <c r="CC193" s="315"/>
    </row>
    <row r="194" spans="1:81" s="58" customFormat="1" ht="12.95" customHeight="1" x14ac:dyDescent="0.25">
      <c r="A194" s="37"/>
      <c r="B194" s="1334"/>
      <c r="C194" s="1315"/>
      <c r="D194" s="1283"/>
      <c r="E194" s="1286"/>
      <c r="F194" s="1286"/>
      <c r="G194" s="1286"/>
      <c r="H194" s="1286"/>
      <c r="I194" s="1389"/>
      <c r="J194" s="1220"/>
      <c r="K194" s="1217"/>
      <c r="L194" s="1342"/>
      <c r="M194" s="1344"/>
      <c r="N194" s="1346"/>
      <c r="O194" s="1348"/>
      <c r="P194" s="1350"/>
      <c r="Q194" s="1352"/>
      <c r="R194" s="1220"/>
      <c r="S194" s="364" t="s">
        <v>4633</v>
      </c>
      <c r="T194" s="371" t="s">
        <v>3834</v>
      </c>
      <c r="U194" s="241" t="s">
        <v>3839</v>
      </c>
      <c r="V194" s="241" t="s">
        <v>3842</v>
      </c>
      <c r="W194" s="299"/>
      <c r="X194" s="300">
        <v>44566</v>
      </c>
      <c r="Y194" s="300">
        <v>44591</v>
      </c>
      <c r="Z194" s="300">
        <v>44594</v>
      </c>
      <c r="AA194" s="300">
        <v>44925</v>
      </c>
      <c r="AB194" s="1220"/>
      <c r="AC194" s="1241"/>
      <c r="AD194" s="303">
        <f t="shared" si="75"/>
        <v>0</v>
      </c>
      <c r="AE194" s="303">
        <f t="shared" si="75"/>
        <v>0</v>
      </c>
      <c r="AF194" s="303">
        <f t="shared" si="75"/>
        <v>0</v>
      </c>
      <c r="AG194" s="303">
        <f t="shared" si="75"/>
        <v>0</v>
      </c>
      <c r="AH194" s="303">
        <f t="shared" si="75"/>
        <v>0</v>
      </c>
      <c r="AI194" s="303">
        <f t="shared" si="75"/>
        <v>0</v>
      </c>
      <c r="AJ194" s="303">
        <f t="shared" si="61"/>
        <v>0</v>
      </c>
      <c r="AK194" s="1220"/>
      <c r="AL194" s="1244"/>
      <c r="AM194" s="301"/>
      <c r="AN194" s="312"/>
      <c r="AO194" s="312">
        <v>0</v>
      </c>
      <c r="AP194" s="312">
        <v>0</v>
      </c>
      <c r="AQ194" s="312">
        <v>0</v>
      </c>
      <c r="AR194" s="312">
        <v>0</v>
      </c>
      <c r="AS194" s="312"/>
      <c r="AT194" s="1220"/>
      <c r="AU194" s="1247"/>
      <c r="AV194" s="301"/>
      <c r="AW194" s="312"/>
      <c r="AX194" s="302">
        <v>0</v>
      </c>
      <c r="AY194" s="302">
        <v>0</v>
      </c>
      <c r="AZ194" s="302">
        <v>0</v>
      </c>
      <c r="BA194" s="302">
        <v>0</v>
      </c>
      <c r="BB194" s="312"/>
      <c r="BC194" s="1220"/>
      <c r="BD194" s="1250"/>
      <c r="BE194" s="301"/>
      <c r="BF194" s="312"/>
      <c r="BG194" s="302">
        <v>0</v>
      </c>
      <c r="BH194" s="302">
        <v>0</v>
      </c>
      <c r="BI194" s="302">
        <v>0</v>
      </c>
      <c r="BJ194" s="302">
        <v>0</v>
      </c>
      <c r="BK194" s="312"/>
      <c r="BL194" s="1220"/>
      <c r="BM194" s="1253"/>
      <c r="BN194" s="301"/>
      <c r="BO194" s="312"/>
      <c r="BP194" s="312">
        <v>0</v>
      </c>
      <c r="BQ194" s="312">
        <v>0</v>
      </c>
      <c r="BR194" s="312">
        <v>0</v>
      </c>
      <c r="BS194" s="312">
        <v>0</v>
      </c>
      <c r="BT194" s="312"/>
      <c r="BU194" s="313"/>
      <c r="BV194" s="314"/>
      <c r="BW194" s="314"/>
      <c r="BX194" s="314"/>
      <c r="BY194" s="314"/>
      <c r="BZ194" s="314"/>
      <c r="CA194" s="314"/>
      <c r="CB194" s="314"/>
      <c r="CC194" s="315"/>
    </row>
    <row r="195" spans="1:81" s="58" customFormat="1" ht="12.95" customHeight="1" x14ac:dyDescent="0.25">
      <c r="A195" s="37"/>
      <c r="B195" s="1334"/>
      <c r="C195" s="1315"/>
      <c r="D195" s="1283"/>
      <c r="E195" s="1286"/>
      <c r="F195" s="1286"/>
      <c r="G195" s="1286"/>
      <c r="H195" s="1286"/>
      <c r="I195" s="1389"/>
      <c r="J195" s="1220"/>
      <c r="K195" s="1217"/>
      <c r="L195" s="1342"/>
      <c r="M195" s="1344"/>
      <c r="N195" s="1346"/>
      <c r="O195" s="1348"/>
      <c r="P195" s="1350"/>
      <c r="Q195" s="1352"/>
      <c r="R195" s="1220"/>
      <c r="S195" s="297" t="s">
        <v>4634</v>
      </c>
      <c r="T195" s="371" t="s">
        <v>3834</v>
      </c>
      <c r="U195" s="241" t="s">
        <v>3839</v>
      </c>
      <c r="V195" s="241" t="s">
        <v>3842</v>
      </c>
      <c r="W195" s="299"/>
      <c r="X195" s="300">
        <v>44566</v>
      </c>
      <c r="Y195" s="300">
        <v>44591</v>
      </c>
      <c r="Z195" s="300">
        <v>44594</v>
      </c>
      <c r="AA195" s="300">
        <v>44925</v>
      </c>
      <c r="AB195" s="1220"/>
      <c r="AC195" s="1241"/>
      <c r="AD195" s="303">
        <f t="shared" si="75"/>
        <v>0</v>
      </c>
      <c r="AE195" s="303">
        <f t="shared" si="75"/>
        <v>0</v>
      </c>
      <c r="AF195" s="303">
        <f t="shared" si="75"/>
        <v>0</v>
      </c>
      <c r="AG195" s="303">
        <f t="shared" si="75"/>
        <v>0</v>
      </c>
      <c r="AH195" s="303">
        <f t="shared" si="75"/>
        <v>0</v>
      </c>
      <c r="AI195" s="303">
        <f t="shared" si="75"/>
        <v>0</v>
      </c>
      <c r="AJ195" s="303">
        <f t="shared" si="61"/>
        <v>0</v>
      </c>
      <c r="AK195" s="1220"/>
      <c r="AL195" s="1244"/>
      <c r="AM195" s="303">
        <f t="shared" si="8"/>
        <v>0</v>
      </c>
      <c r="AN195" s="311"/>
      <c r="AO195" s="311">
        <v>0</v>
      </c>
      <c r="AP195" s="311">
        <v>0</v>
      </c>
      <c r="AQ195" s="311">
        <v>0</v>
      </c>
      <c r="AR195" s="311">
        <v>0</v>
      </c>
      <c r="AS195" s="311"/>
      <c r="AT195" s="1220"/>
      <c r="AU195" s="1247"/>
      <c r="AV195" s="303">
        <f t="shared" ref="AV195:AV197" si="87">SUM(AW195:BB195)</f>
        <v>0</v>
      </c>
      <c r="AW195" s="311"/>
      <c r="AX195" s="302">
        <v>0</v>
      </c>
      <c r="AY195" s="302">
        <v>0</v>
      </c>
      <c r="AZ195" s="302">
        <v>0</v>
      </c>
      <c r="BA195" s="302">
        <v>0</v>
      </c>
      <c r="BB195" s="311"/>
      <c r="BC195" s="1220"/>
      <c r="BD195" s="1250"/>
      <c r="BE195" s="303">
        <f t="shared" ref="BE195:BE197" si="88">SUM(BF195:BK195)</f>
        <v>0</v>
      </c>
      <c r="BF195" s="311"/>
      <c r="BG195" s="302">
        <v>0</v>
      </c>
      <c r="BH195" s="302">
        <v>0</v>
      </c>
      <c r="BI195" s="302">
        <v>0</v>
      </c>
      <c r="BJ195" s="302">
        <v>0</v>
      </c>
      <c r="BK195" s="311"/>
      <c r="BL195" s="1220"/>
      <c r="BM195" s="1253"/>
      <c r="BN195" s="303">
        <f t="shared" ref="BN195:BN197" si="89">SUM(BO195:BT195)</f>
        <v>0</v>
      </c>
      <c r="BO195" s="311"/>
      <c r="BP195" s="311">
        <v>0</v>
      </c>
      <c r="BQ195" s="311">
        <v>0</v>
      </c>
      <c r="BR195" s="311">
        <v>0</v>
      </c>
      <c r="BS195" s="311">
        <v>0</v>
      </c>
      <c r="BT195" s="311"/>
      <c r="BU195" s="1207"/>
      <c r="BV195" s="1208"/>
      <c r="BW195" s="1208"/>
      <c r="BX195" s="1208"/>
      <c r="BY195" s="1208"/>
      <c r="BZ195" s="1208"/>
      <c r="CA195" s="1208"/>
      <c r="CB195" s="1208"/>
      <c r="CC195" s="1209"/>
    </row>
    <row r="196" spans="1:81" s="58" customFormat="1" ht="12.95" customHeight="1" thickBot="1" x14ac:dyDescent="0.3">
      <c r="A196" s="37"/>
      <c r="B196" s="1334"/>
      <c r="C196" s="1315"/>
      <c r="D196" s="1283"/>
      <c r="E196" s="1286"/>
      <c r="F196" s="1286"/>
      <c r="G196" s="1286"/>
      <c r="H196" s="1286"/>
      <c r="I196" s="1389"/>
      <c r="J196" s="1220"/>
      <c r="K196" s="1217"/>
      <c r="L196" s="1342"/>
      <c r="M196" s="1344"/>
      <c r="N196" s="1346"/>
      <c r="O196" s="1348"/>
      <c r="P196" s="1350"/>
      <c r="Q196" s="1352"/>
      <c r="R196" s="1220"/>
      <c r="S196" s="297" t="s">
        <v>4635</v>
      </c>
      <c r="T196" s="371" t="s">
        <v>3834</v>
      </c>
      <c r="U196" s="241" t="s">
        <v>3839</v>
      </c>
      <c r="V196" s="241" t="s">
        <v>3842</v>
      </c>
      <c r="W196" s="299"/>
      <c r="X196" s="300">
        <v>44566</v>
      </c>
      <c r="Y196" s="300">
        <v>44591</v>
      </c>
      <c r="Z196" s="300">
        <v>44594</v>
      </c>
      <c r="AA196" s="300">
        <v>44925</v>
      </c>
      <c r="AB196" s="1220"/>
      <c r="AC196" s="1241"/>
      <c r="AD196" s="303">
        <f t="shared" si="75"/>
        <v>0</v>
      </c>
      <c r="AE196" s="303">
        <f t="shared" si="75"/>
        <v>0</v>
      </c>
      <c r="AF196" s="303">
        <f t="shared" si="75"/>
        <v>0</v>
      </c>
      <c r="AG196" s="303">
        <f t="shared" si="75"/>
        <v>0</v>
      </c>
      <c r="AH196" s="303">
        <f t="shared" si="75"/>
        <v>0</v>
      </c>
      <c r="AI196" s="303">
        <f t="shared" si="75"/>
        <v>0</v>
      </c>
      <c r="AJ196" s="303">
        <f t="shared" si="61"/>
        <v>0</v>
      </c>
      <c r="AK196" s="1220"/>
      <c r="AL196" s="1244"/>
      <c r="AM196" s="303">
        <f t="shared" si="8"/>
        <v>0</v>
      </c>
      <c r="AN196" s="311"/>
      <c r="AO196" s="311">
        <v>0</v>
      </c>
      <c r="AP196" s="311">
        <v>0</v>
      </c>
      <c r="AQ196" s="311">
        <v>0</v>
      </c>
      <c r="AR196" s="311">
        <v>0</v>
      </c>
      <c r="AS196" s="311"/>
      <c r="AT196" s="1220"/>
      <c r="AU196" s="1247"/>
      <c r="AV196" s="303">
        <f t="shared" si="87"/>
        <v>0</v>
      </c>
      <c r="AW196" s="311"/>
      <c r="AX196" s="302">
        <v>0</v>
      </c>
      <c r="AY196" s="302">
        <v>0</v>
      </c>
      <c r="AZ196" s="302">
        <v>0</v>
      </c>
      <c r="BA196" s="302">
        <v>0</v>
      </c>
      <c r="BB196" s="311"/>
      <c r="BC196" s="1220"/>
      <c r="BD196" s="1250"/>
      <c r="BE196" s="303">
        <f t="shared" si="88"/>
        <v>0</v>
      </c>
      <c r="BF196" s="311"/>
      <c r="BG196" s="302">
        <v>0</v>
      </c>
      <c r="BH196" s="302">
        <v>0</v>
      </c>
      <c r="BI196" s="302">
        <v>0</v>
      </c>
      <c r="BJ196" s="302">
        <v>0</v>
      </c>
      <c r="BK196" s="311"/>
      <c r="BL196" s="1220"/>
      <c r="BM196" s="1253"/>
      <c r="BN196" s="303">
        <f t="shared" si="89"/>
        <v>0</v>
      </c>
      <c r="BO196" s="311"/>
      <c r="BP196" s="311">
        <v>0</v>
      </c>
      <c r="BQ196" s="311">
        <v>0</v>
      </c>
      <c r="BR196" s="311">
        <v>0</v>
      </c>
      <c r="BS196" s="311">
        <v>0</v>
      </c>
      <c r="BT196" s="311"/>
      <c r="BU196" s="1207"/>
      <c r="BV196" s="1208"/>
      <c r="BW196" s="1208"/>
      <c r="BX196" s="1208"/>
      <c r="BY196" s="1208"/>
      <c r="BZ196" s="1208"/>
      <c r="CA196" s="1208"/>
      <c r="CB196" s="1208"/>
      <c r="CC196" s="1209"/>
    </row>
    <row r="197" spans="1:81" s="58" customFormat="1" ht="12.95" customHeight="1" thickTop="1" x14ac:dyDescent="0.25">
      <c r="A197" s="37"/>
      <c r="B197" s="1334"/>
      <c r="C197" s="1314" t="s">
        <v>170</v>
      </c>
      <c r="D197" s="1282">
        <v>1903</v>
      </c>
      <c r="E197" s="1285" t="s">
        <v>4445</v>
      </c>
      <c r="F197" s="1285">
        <v>1903035</v>
      </c>
      <c r="G197" s="1285" t="s">
        <v>4446</v>
      </c>
      <c r="H197" s="1285" t="s">
        <v>4447</v>
      </c>
      <c r="I197" s="1388">
        <v>2021004540150</v>
      </c>
      <c r="J197" s="1219">
        <v>96</v>
      </c>
      <c r="K197" s="1216" t="str">
        <f>+[3]Metas!K109</f>
        <v>de notificación Inmediata de SIVIGILA con Identificación del Agente etiológico en brotes de enfermedades transmitidas por alimentos (ETA).</v>
      </c>
      <c r="L197" s="1404">
        <v>39</v>
      </c>
      <c r="M197" s="1412">
        <f>SUM(N197:Q197)/4</f>
        <v>39</v>
      </c>
      <c r="N197" s="1228">
        <v>39</v>
      </c>
      <c r="O197" s="1231">
        <v>39</v>
      </c>
      <c r="P197" s="1234">
        <v>39</v>
      </c>
      <c r="Q197" s="1237">
        <v>39</v>
      </c>
      <c r="R197" s="1219">
        <f t="shared" ref="R197" si="90">+$J197</f>
        <v>96</v>
      </c>
      <c r="S197" s="361" t="s">
        <v>4636</v>
      </c>
      <c r="T197" s="362" t="s">
        <v>3834</v>
      </c>
      <c r="U197" s="240" t="s">
        <v>3839</v>
      </c>
      <c r="V197" s="240" t="s">
        <v>3842</v>
      </c>
      <c r="W197" s="233"/>
      <c r="X197" s="307">
        <v>44566</v>
      </c>
      <c r="Y197" s="307">
        <v>44591</v>
      </c>
      <c r="Z197" s="307">
        <v>44594</v>
      </c>
      <c r="AA197" s="307">
        <v>44925</v>
      </c>
      <c r="AB197" s="1219">
        <f t="shared" ref="AB197" si="91">+$J197</f>
        <v>96</v>
      </c>
      <c r="AC197" s="1240">
        <f t="shared" ref="AC197" si="92">+L197</f>
        <v>39</v>
      </c>
      <c r="AD197" s="308">
        <f t="shared" si="75"/>
        <v>0</v>
      </c>
      <c r="AE197" s="308">
        <f t="shared" si="75"/>
        <v>0</v>
      </c>
      <c r="AF197" s="308">
        <f t="shared" si="75"/>
        <v>0</v>
      </c>
      <c r="AG197" s="308">
        <f t="shared" si="75"/>
        <v>0</v>
      </c>
      <c r="AH197" s="308">
        <f t="shared" si="75"/>
        <v>0</v>
      </c>
      <c r="AI197" s="308">
        <f t="shared" si="75"/>
        <v>0</v>
      </c>
      <c r="AJ197" s="308">
        <f t="shared" si="61"/>
        <v>0</v>
      </c>
      <c r="AK197" s="1219">
        <f t="shared" ref="AK197" si="93">+$J197</f>
        <v>96</v>
      </c>
      <c r="AL197" s="1243">
        <f t="shared" ref="AL197:AL236" si="94">+N197</f>
        <v>39</v>
      </c>
      <c r="AM197" s="308">
        <f t="shared" si="8"/>
        <v>0</v>
      </c>
      <c r="AN197" s="48"/>
      <c r="AO197" s="48">
        <v>0</v>
      </c>
      <c r="AP197" s="48">
        <v>0</v>
      </c>
      <c r="AQ197" s="48">
        <v>0</v>
      </c>
      <c r="AR197" s="48">
        <v>0</v>
      </c>
      <c r="AS197" s="48"/>
      <c r="AT197" s="1219">
        <f t="shared" ref="AT197" si="95">+$J197</f>
        <v>96</v>
      </c>
      <c r="AU197" s="1246">
        <f t="shared" ref="AU197:AU236" si="96">+O197</f>
        <v>39</v>
      </c>
      <c r="AV197" s="308">
        <f t="shared" si="87"/>
        <v>0</v>
      </c>
      <c r="AW197" s="48"/>
      <c r="AX197" s="38">
        <v>0</v>
      </c>
      <c r="AY197" s="38">
        <v>0</v>
      </c>
      <c r="AZ197" s="38">
        <v>0</v>
      </c>
      <c r="BA197" s="38">
        <v>0</v>
      </c>
      <c r="BB197" s="48"/>
      <c r="BC197" s="1219">
        <f t="shared" ref="BC197" si="97">+$J197</f>
        <v>96</v>
      </c>
      <c r="BD197" s="1249">
        <f t="shared" ref="BD197:BD236" si="98">+P197</f>
        <v>39</v>
      </c>
      <c r="BE197" s="308">
        <f t="shared" si="88"/>
        <v>0</v>
      </c>
      <c r="BF197" s="48"/>
      <c r="BG197" s="38">
        <v>0</v>
      </c>
      <c r="BH197" s="38">
        <v>0</v>
      </c>
      <c r="BI197" s="38">
        <v>0</v>
      </c>
      <c r="BJ197" s="38">
        <v>0</v>
      </c>
      <c r="BK197" s="48"/>
      <c r="BL197" s="1219">
        <f t="shared" ref="BL197" si="99">+$J197</f>
        <v>96</v>
      </c>
      <c r="BM197" s="1252">
        <f t="shared" ref="BM197:BM236" si="100">+Q197</f>
        <v>39</v>
      </c>
      <c r="BN197" s="308">
        <f t="shared" si="89"/>
        <v>0</v>
      </c>
      <c r="BO197" s="48"/>
      <c r="BP197" s="48">
        <v>0</v>
      </c>
      <c r="BQ197" s="48">
        <v>0</v>
      </c>
      <c r="BR197" s="48">
        <v>0</v>
      </c>
      <c r="BS197" s="48">
        <v>0</v>
      </c>
      <c r="BT197" s="48"/>
      <c r="BU197" s="1204"/>
      <c r="BV197" s="1205"/>
      <c r="BW197" s="1205"/>
      <c r="BX197" s="1205"/>
      <c r="BY197" s="1205"/>
      <c r="BZ197" s="1205"/>
      <c r="CA197" s="1205"/>
      <c r="CB197" s="1205"/>
      <c r="CC197" s="1206"/>
    </row>
    <row r="198" spans="1:81" s="58" customFormat="1" ht="12.95" customHeight="1" x14ac:dyDescent="0.25">
      <c r="A198" s="37"/>
      <c r="B198" s="1334"/>
      <c r="C198" s="1315"/>
      <c r="D198" s="1283"/>
      <c r="E198" s="1286"/>
      <c r="F198" s="1286"/>
      <c r="G198" s="1286"/>
      <c r="H198" s="1286"/>
      <c r="I198" s="1389"/>
      <c r="J198" s="1220"/>
      <c r="K198" s="1217"/>
      <c r="L198" s="1405"/>
      <c r="M198" s="1413"/>
      <c r="N198" s="1229"/>
      <c r="O198" s="1232"/>
      <c r="P198" s="1235"/>
      <c r="Q198" s="1238"/>
      <c r="R198" s="1220"/>
      <c r="S198" s="364" t="s">
        <v>4637</v>
      </c>
      <c r="T198" s="371" t="s">
        <v>3834</v>
      </c>
      <c r="U198" s="241" t="s">
        <v>3839</v>
      </c>
      <c r="V198" s="241" t="s">
        <v>3842</v>
      </c>
      <c r="W198" s="299"/>
      <c r="X198" s="300">
        <v>44566</v>
      </c>
      <c r="Y198" s="300">
        <v>44591</v>
      </c>
      <c r="Z198" s="300">
        <v>44594</v>
      </c>
      <c r="AA198" s="300">
        <v>44925</v>
      </c>
      <c r="AB198" s="1220"/>
      <c r="AC198" s="1241"/>
      <c r="AD198" s="301"/>
      <c r="AE198" s="301"/>
      <c r="AF198" s="301"/>
      <c r="AG198" s="301"/>
      <c r="AH198" s="301"/>
      <c r="AI198" s="301"/>
      <c r="AJ198" s="301"/>
      <c r="AK198" s="1220"/>
      <c r="AL198" s="1244"/>
      <c r="AM198" s="301"/>
      <c r="AN198" s="312"/>
      <c r="AO198" s="312"/>
      <c r="AP198" s="312"/>
      <c r="AQ198" s="312"/>
      <c r="AR198" s="312"/>
      <c r="AS198" s="312"/>
      <c r="AT198" s="1220"/>
      <c r="AU198" s="1247"/>
      <c r="AV198" s="301"/>
      <c r="AW198" s="312"/>
      <c r="AX198" s="312"/>
      <c r="AY198" s="312"/>
      <c r="AZ198" s="312"/>
      <c r="BA198" s="312"/>
      <c r="BB198" s="312"/>
      <c r="BC198" s="1220"/>
      <c r="BD198" s="1250"/>
      <c r="BE198" s="301"/>
      <c r="BF198" s="312"/>
      <c r="BG198" s="312"/>
      <c r="BH198" s="312"/>
      <c r="BI198" s="312"/>
      <c r="BJ198" s="312"/>
      <c r="BK198" s="312"/>
      <c r="BL198" s="1220"/>
      <c r="BM198" s="1253"/>
      <c r="BN198" s="301"/>
      <c r="BO198" s="312"/>
      <c r="BP198" s="312"/>
      <c r="BQ198" s="312"/>
      <c r="BR198" s="312"/>
      <c r="BS198" s="312"/>
      <c r="BT198" s="312"/>
      <c r="BU198" s="313"/>
      <c r="BV198" s="314"/>
      <c r="BW198" s="314"/>
      <c r="BX198" s="314"/>
      <c r="BY198" s="314"/>
      <c r="BZ198" s="314"/>
      <c r="CA198" s="314"/>
      <c r="CB198" s="314"/>
      <c r="CC198" s="315"/>
    </row>
    <row r="199" spans="1:81" s="58" customFormat="1" ht="12.95" customHeight="1" x14ac:dyDescent="0.25">
      <c r="A199" s="37"/>
      <c r="B199" s="1334"/>
      <c r="C199" s="1315"/>
      <c r="D199" s="1283"/>
      <c r="E199" s="1286"/>
      <c r="F199" s="1286"/>
      <c r="G199" s="1286"/>
      <c r="H199" s="1286"/>
      <c r="I199" s="1389"/>
      <c r="J199" s="1220"/>
      <c r="K199" s="1217"/>
      <c r="L199" s="1405"/>
      <c r="M199" s="1413"/>
      <c r="N199" s="1229"/>
      <c r="O199" s="1232"/>
      <c r="P199" s="1235"/>
      <c r="Q199" s="1238"/>
      <c r="R199" s="1220"/>
      <c r="S199" s="364" t="s">
        <v>4638</v>
      </c>
      <c r="T199" s="371" t="s">
        <v>3834</v>
      </c>
      <c r="U199" s="241" t="s">
        <v>3839</v>
      </c>
      <c r="V199" s="241" t="s">
        <v>3842</v>
      </c>
      <c r="W199" s="299"/>
      <c r="X199" s="300">
        <v>44566</v>
      </c>
      <c r="Y199" s="300">
        <v>44591</v>
      </c>
      <c r="Z199" s="300">
        <v>44594</v>
      </c>
      <c r="AA199" s="300">
        <v>44925</v>
      </c>
      <c r="AB199" s="1220"/>
      <c r="AC199" s="1241"/>
      <c r="AD199" s="301"/>
      <c r="AE199" s="301"/>
      <c r="AF199" s="301"/>
      <c r="AG199" s="301"/>
      <c r="AH199" s="301"/>
      <c r="AI199" s="301"/>
      <c r="AJ199" s="301"/>
      <c r="AK199" s="1220"/>
      <c r="AL199" s="1244"/>
      <c r="AM199" s="301"/>
      <c r="AN199" s="312"/>
      <c r="AO199" s="312"/>
      <c r="AP199" s="312"/>
      <c r="AQ199" s="312"/>
      <c r="AR199" s="312"/>
      <c r="AS199" s="312"/>
      <c r="AT199" s="1220"/>
      <c r="AU199" s="1247"/>
      <c r="AV199" s="301"/>
      <c r="AW199" s="312"/>
      <c r="AX199" s="312"/>
      <c r="AY199" s="312"/>
      <c r="AZ199" s="312"/>
      <c r="BA199" s="312"/>
      <c r="BB199" s="312"/>
      <c r="BC199" s="1220"/>
      <c r="BD199" s="1250"/>
      <c r="BE199" s="301"/>
      <c r="BF199" s="312"/>
      <c r="BG199" s="312"/>
      <c r="BH199" s="312"/>
      <c r="BI199" s="312"/>
      <c r="BJ199" s="312"/>
      <c r="BK199" s="312"/>
      <c r="BL199" s="1220"/>
      <c r="BM199" s="1253"/>
      <c r="BN199" s="301"/>
      <c r="BO199" s="312"/>
      <c r="BP199" s="312"/>
      <c r="BQ199" s="312"/>
      <c r="BR199" s="312"/>
      <c r="BS199" s="312"/>
      <c r="BT199" s="312"/>
      <c r="BU199" s="313"/>
      <c r="BV199" s="314"/>
      <c r="BW199" s="314"/>
      <c r="BX199" s="314"/>
      <c r="BY199" s="314"/>
      <c r="BZ199" s="314"/>
      <c r="CA199" s="314"/>
      <c r="CB199" s="314"/>
      <c r="CC199" s="315"/>
    </row>
    <row r="200" spans="1:81" s="58" customFormat="1" ht="12.95" customHeight="1" x14ac:dyDescent="0.25">
      <c r="A200" s="37"/>
      <c r="B200" s="1334"/>
      <c r="C200" s="1315"/>
      <c r="D200" s="1283"/>
      <c r="E200" s="1286"/>
      <c r="F200" s="1286"/>
      <c r="G200" s="1286"/>
      <c r="H200" s="1286"/>
      <c r="I200" s="1389"/>
      <c r="J200" s="1220"/>
      <c r="K200" s="1217"/>
      <c r="L200" s="1405"/>
      <c r="M200" s="1413"/>
      <c r="N200" s="1229"/>
      <c r="O200" s="1232"/>
      <c r="P200" s="1235"/>
      <c r="Q200" s="1238"/>
      <c r="R200" s="1220"/>
      <c r="S200" s="364" t="s">
        <v>4639</v>
      </c>
      <c r="T200" s="371" t="s">
        <v>3834</v>
      </c>
      <c r="U200" s="241" t="s">
        <v>3839</v>
      </c>
      <c r="V200" s="241" t="s">
        <v>3842</v>
      </c>
      <c r="W200" s="299"/>
      <c r="X200" s="300">
        <v>44566</v>
      </c>
      <c r="Y200" s="300">
        <v>44591</v>
      </c>
      <c r="Z200" s="300">
        <v>44594</v>
      </c>
      <c r="AA200" s="300">
        <v>44925</v>
      </c>
      <c r="AB200" s="1220"/>
      <c r="AC200" s="1241"/>
      <c r="AD200" s="301"/>
      <c r="AE200" s="301"/>
      <c r="AF200" s="301"/>
      <c r="AG200" s="301"/>
      <c r="AH200" s="301"/>
      <c r="AI200" s="301"/>
      <c r="AJ200" s="301"/>
      <c r="AK200" s="1220"/>
      <c r="AL200" s="1244"/>
      <c r="AM200" s="301"/>
      <c r="AN200" s="312"/>
      <c r="AO200" s="312"/>
      <c r="AP200" s="312"/>
      <c r="AQ200" s="312"/>
      <c r="AR200" s="312"/>
      <c r="AS200" s="312"/>
      <c r="AT200" s="1220"/>
      <c r="AU200" s="1247"/>
      <c r="AV200" s="301"/>
      <c r="AW200" s="312"/>
      <c r="AX200" s="312"/>
      <c r="AY200" s="312"/>
      <c r="AZ200" s="312"/>
      <c r="BA200" s="312"/>
      <c r="BB200" s="312"/>
      <c r="BC200" s="1220"/>
      <c r="BD200" s="1250"/>
      <c r="BE200" s="301"/>
      <c r="BF200" s="312"/>
      <c r="BG200" s="312"/>
      <c r="BH200" s="312"/>
      <c r="BI200" s="312"/>
      <c r="BJ200" s="312"/>
      <c r="BK200" s="312"/>
      <c r="BL200" s="1220"/>
      <c r="BM200" s="1253"/>
      <c r="BN200" s="301"/>
      <c r="BO200" s="312"/>
      <c r="BP200" s="312"/>
      <c r="BQ200" s="312"/>
      <c r="BR200" s="312"/>
      <c r="BS200" s="312"/>
      <c r="BT200" s="312"/>
      <c r="BU200" s="313"/>
      <c r="BV200" s="314"/>
      <c r="BW200" s="314"/>
      <c r="BX200" s="314"/>
      <c r="BY200" s="314"/>
      <c r="BZ200" s="314"/>
      <c r="CA200" s="314"/>
      <c r="CB200" s="314"/>
      <c r="CC200" s="315"/>
    </row>
    <row r="201" spans="1:81" s="58" customFormat="1" ht="12.95" customHeight="1" x14ac:dyDescent="0.25">
      <c r="A201" s="37"/>
      <c r="B201" s="1334"/>
      <c r="C201" s="1315"/>
      <c r="D201" s="1283"/>
      <c r="E201" s="1286"/>
      <c r="F201" s="1286"/>
      <c r="G201" s="1286"/>
      <c r="H201" s="1286"/>
      <c r="I201" s="1389"/>
      <c r="J201" s="1220"/>
      <c r="K201" s="1217"/>
      <c r="L201" s="1405"/>
      <c r="M201" s="1413"/>
      <c r="N201" s="1229"/>
      <c r="O201" s="1232"/>
      <c r="P201" s="1235"/>
      <c r="Q201" s="1238"/>
      <c r="R201" s="1220"/>
      <c r="S201" s="297" t="s">
        <v>4640</v>
      </c>
      <c r="T201" s="371" t="s">
        <v>3834</v>
      </c>
      <c r="U201" s="241" t="s">
        <v>3839</v>
      </c>
      <c r="V201" s="241" t="s">
        <v>3842</v>
      </c>
      <c r="W201" s="299"/>
      <c r="X201" s="300">
        <v>44566</v>
      </c>
      <c r="Y201" s="300">
        <v>44591</v>
      </c>
      <c r="Z201" s="300">
        <v>44594</v>
      </c>
      <c r="AA201" s="300">
        <v>44925</v>
      </c>
      <c r="AB201" s="1220"/>
      <c r="AC201" s="1241"/>
      <c r="AD201" s="303">
        <f t="shared" si="75"/>
        <v>0</v>
      </c>
      <c r="AE201" s="303">
        <f t="shared" si="75"/>
        <v>0</v>
      </c>
      <c r="AF201" s="303">
        <f t="shared" si="75"/>
        <v>0</v>
      </c>
      <c r="AG201" s="303">
        <f t="shared" si="75"/>
        <v>0</v>
      </c>
      <c r="AH201" s="303">
        <f t="shared" si="75"/>
        <v>0</v>
      </c>
      <c r="AI201" s="303">
        <f t="shared" si="75"/>
        <v>0</v>
      </c>
      <c r="AJ201" s="303">
        <f t="shared" si="75"/>
        <v>0</v>
      </c>
      <c r="AK201" s="1220"/>
      <c r="AL201" s="1244"/>
      <c r="AM201" s="303">
        <f t="shared" si="8"/>
        <v>0</v>
      </c>
      <c r="AN201" s="311"/>
      <c r="AO201" s="311"/>
      <c r="AP201" s="311"/>
      <c r="AQ201" s="311"/>
      <c r="AR201" s="311"/>
      <c r="AS201" s="311"/>
      <c r="AT201" s="1220"/>
      <c r="AU201" s="1247"/>
      <c r="AV201" s="303">
        <f t="shared" ref="AV201:AV234" si="101">SUM(AW201:BB201)</f>
        <v>0</v>
      </c>
      <c r="AW201" s="311"/>
      <c r="AX201" s="311"/>
      <c r="AY201" s="311"/>
      <c r="AZ201" s="311"/>
      <c r="BA201" s="311"/>
      <c r="BB201" s="311"/>
      <c r="BC201" s="1220"/>
      <c r="BD201" s="1250"/>
      <c r="BE201" s="303">
        <f t="shared" ref="BE201:BE234" si="102">SUM(BF201:BK201)</f>
        <v>0</v>
      </c>
      <c r="BF201" s="311"/>
      <c r="BG201" s="311"/>
      <c r="BH201" s="311"/>
      <c r="BI201" s="311"/>
      <c r="BJ201" s="311"/>
      <c r="BK201" s="311"/>
      <c r="BL201" s="1220"/>
      <c r="BM201" s="1253"/>
      <c r="BN201" s="303">
        <f t="shared" ref="BN201:BN234" si="103">SUM(BO201:BT201)</f>
        <v>0</v>
      </c>
      <c r="BO201" s="311"/>
      <c r="BP201" s="311"/>
      <c r="BQ201" s="311"/>
      <c r="BR201" s="311"/>
      <c r="BS201" s="311"/>
      <c r="BT201" s="311"/>
      <c r="BU201" s="1207"/>
      <c r="BV201" s="1208"/>
      <c r="BW201" s="1208"/>
      <c r="BX201" s="1208"/>
      <c r="BY201" s="1208"/>
      <c r="BZ201" s="1208"/>
      <c r="CA201" s="1208"/>
      <c r="CB201" s="1208"/>
      <c r="CC201" s="1209"/>
    </row>
    <row r="202" spans="1:81" s="58" customFormat="1" ht="12.95" customHeight="1" x14ac:dyDescent="0.25">
      <c r="A202" s="37"/>
      <c r="B202" s="1334"/>
      <c r="C202" s="1315"/>
      <c r="D202" s="1283"/>
      <c r="E202" s="1286"/>
      <c r="F202" s="1286"/>
      <c r="G202" s="1286"/>
      <c r="H202" s="1286"/>
      <c r="I202" s="1389"/>
      <c r="J202" s="1220"/>
      <c r="K202" s="1217"/>
      <c r="L202" s="1405"/>
      <c r="M202" s="1413"/>
      <c r="N202" s="1229"/>
      <c r="O202" s="1232"/>
      <c r="P202" s="1235"/>
      <c r="Q202" s="1238"/>
      <c r="R202" s="1220"/>
      <c r="S202" s="297" t="s">
        <v>4641</v>
      </c>
      <c r="T202" s="371" t="s">
        <v>3834</v>
      </c>
      <c r="U202" s="241" t="s">
        <v>3839</v>
      </c>
      <c r="V202" s="241" t="s">
        <v>3842</v>
      </c>
      <c r="W202" s="299"/>
      <c r="X202" s="300">
        <v>44566</v>
      </c>
      <c r="Y202" s="300">
        <v>44591</v>
      </c>
      <c r="Z202" s="300">
        <v>44594</v>
      </c>
      <c r="AA202" s="300">
        <v>44925</v>
      </c>
      <c r="AB202" s="1220"/>
      <c r="AC202" s="1241"/>
      <c r="AD202" s="303">
        <f t="shared" si="75"/>
        <v>0</v>
      </c>
      <c r="AE202" s="303">
        <f t="shared" si="75"/>
        <v>0</v>
      </c>
      <c r="AF202" s="303">
        <f t="shared" si="75"/>
        <v>0</v>
      </c>
      <c r="AG202" s="303">
        <f t="shared" si="75"/>
        <v>0</v>
      </c>
      <c r="AH202" s="303">
        <f t="shared" si="75"/>
        <v>0</v>
      </c>
      <c r="AI202" s="303">
        <f t="shared" si="75"/>
        <v>0</v>
      </c>
      <c r="AJ202" s="303">
        <f t="shared" si="75"/>
        <v>0</v>
      </c>
      <c r="AK202" s="1220"/>
      <c r="AL202" s="1244"/>
      <c r="AM202" s="303">
        <f t="shared" si="8"/>
        <v>0</v>
      </c>
      <c r="AN202" s="311"/>
      <c r="AO202" s="311"/>
      <c r="AP202" s="311"/>
      <c r="AQ202" s="311"/>
      <c r="AR202" s="311"/>
      <c r="AS202" s="311"/>
      <c r="AT202" s="1220"/>
      <c r="AU202" s="1247"/>
      <c r="AV202" s="303">
        <f t="shared" si="101"/>
        <v>0</v>
      </c>
      <c r="AW202" s="311"/>
      <c r="AX202" s="311"/>
      <c r="AY202" s="311"/>
      <c r="AZ202" s="311"/>
      <c r="BA202" s="311"/>
      <c r="BB202" s="311"/>
      <c r="BC202" s="1220"/>
      <c r="BD202" s="1250"/>
      <c r="BE202" s="303">
        <f t="shared" si="102"/>
        <v>0</v>
      </c>
      <c r="BF202" s="311"/>
      <c r="BG202" s="311"/>
      <c r="BH202" s="311"/>
      <c r="BI202" s="311"/>
      <c r="BJ202" s="311"/>
      <c r="BK202" s="311"/>
      <c r="BL202" s="1220"/>
      <c r="BM202" s="1253"/>
      <c r="BN202" s="303">
        <f t="shared" si="103"/>
        <v>0</v>
      </c>
      <c r="BO202" s="311"/>
      <c r="BP202" s="311"/>
      <c r="BQ202" s="311"/>
      <c r="BR202" s="311"/>
      <c r="BS202" s="311"/>
      <c r="BT202" s="311"/>
      <c r="BU202" s="1207"/>
      <c r="BV202" s="1208"/>
      <c r="BW202" s="1208"/>
      <c r="BX202" s="1208"/>
      <c r="BY202" s="1208"/>
      <c r="BZ202" s="1208"/>
      <c r="CA202" s="1208"/>
      <c r="CB202" s="1208"/>
      <c r="CC202" s="1209"/>
    </row>
    <row r="203" spans="1:81" s="58" customFormat="1" ht="12.95" customHeight="1" thickBot="1" x14ac:dyDescent="0.3">
      <c r="A203" s="37"/>
      <c r="B203" s="1335"/>
      <c r="C203" s="1316"/>
      <c r="D203" s="1284"/>
      <c r="E203" s="1287"/>
      <c r="F203" s="1287"/>
      <c r="G203" s="1287"/>
      <c r="H203" s="1287"/>
      <c r="I203" s="1410"/>
      <c r="J203" s="1221"/>
      <c r="K203" s="1218"/>
      <c r="L203" s="1411"/>
      <c r="M203" s="1414"/>
      <c r="N203" s="1230"/>
      <c r="O203" s="1233"/>
      <c r="P203" s="1236"/>
      <c r="Q203" s="1239"/>
      <c r="R203" s="1221"/>
      <c r="S203" s="372" t="s">
        <v>4642</v>
      </c>
      <c r="T203" s="371" t="s">
        <v>3834</v>
      </c>
      <c r="U203" s="241" t="s">
        <v>3839</v>
      </c>
      <c r="V203" s="241" t="s">
        <v>3842</v>
      </c>
      <c r="W203" s="299"/>
      <c r="X203" s="300">
        <v>44566</v>
      </c>
      <c r="Y203" s="300">
        <v>44591</v>
      </c>
      <c r="Z203" s="300">
        <v>44594</v>
      </c>
      <c r="AA203" s="300">
        <v>44925</v>
      </c>
      <c r="AB203" s="1221"/>
      <c r="AC203" s="1242"/>
      <c r="AD203" s="306">
        <f t="shared" si="75"/>
        <v>0</v>
      </c>
      <c r="AE203" s="306">
        <f t="shared" si="75"/>
        <v>0</v>
      </c>
      <c r="AF203" s="306">
        <f t="shared" si="75"/>
        <v>0</v>
      </c>
      <c r="AG203" s="306">
        <f t="shared" si="75"/>
        <v>0</v>
      </c>
      <c r="AH203" s="306">
        <f t="shared" si="75"/>
        <v>0</v>
      </c>
      <c r="AI203" s="306">
        <f t="shared" si="75"/>
        <v>0</v>
      </c>
      <c r="AJ203" s="306">
        <f t="shared" si="75"/>
        <v>0</v>
      </c>
      <c r="AK203" s="1221"/>
      <c r="AL203" s="1245"/>
      <c r="AM203" s="306">
        <f t="shared" si="8"/>
        <v>0</v>
      </c>
      <c r="AN203" s="50"/>
      <c r="AO203" s="50"/>
      <c r="AP203" s="50"/>
      <c r="AQ203" s="50"/>
      <c r="AR203" s="50"/>
      <c r="AS203" s="50"/>
      <c r="AT203" s="1221"/>
      <c r="AU203" s="1248"/>
      <c r="AV203" s="306">
        <f t="shared" si="101"/>
        <v>0</v>
      </c>
      <c r="AW203" s="50"/>
      <c r="AX203" s="50"/>
      <c r="AY203" s="50"/>
      <c r="AZ203" s="50"/>
      <c r="BA203" s="50"/>
      <c r="BB203" s="50"/>
      <c r="BC203" s="1221"/>
      <c r="BD203" s="1251"/>
      <c r="BE203" s="306">
        <f t="shared" si="102"/>
        <v>0</v>
      </c>
      <c r="BF203" s="50"/>
      <c r="BG203" s="50"/>
      <c r="BH203" s="50"/>
      <c r="BI203" s="50"/>
      <c r="BJ203" s="50"/>
      <c r="BK203" s="50"/>
      <c r="BL203" s="1221"/>
      <c r="BM203" s="1254"/>
      <c r="BN203" s="306">
        <f t="shared" si="103"/>
        <v>0</v>
      </c>
      <c r="BO203" s="50"/>
      <c r="BP203" s="50"/>
      <c r="BQ203" s="50"/>
      <c r="BR203" s="50"/>
      <c r="BS203" s="50"/>
      <c r="BT203" s="50"/>
      <c r="BU203" s="1210"/>
      <c r="BV203" s="1211"/>
      <c r="BW203" s="1211"/>
      <c r="BX203" s="1211"/>
      <c r="BY203" s="1211"/>
      <c r="BZ203" s="1211"/>
      <c r="CA203" s="1211"/>
      <c r="CB203" s="1211"/>
      <c r="CC203" s="1212"/>
    </row>
    <row r="204" spans="1:81" s="58" customFormat="1" ht="12.95" customHeight="1" thickTop="1" x14ac:dyDescent="0.25">
      <c r="A204" s="37"/>
      <c r="B204" s="1317" t="s">
        <v>171</v>
      </c>
      <c r="C204" s="1314" t="s">
        <v>174</v>
      </c>
      <c r="D204" s="1282">
        <v>1905</v>
      </c>
      <c r="E204" s="1285" t="s">
        <v>4433</v>
      </c>
      <c r="F204" s="1285">
        <v>1905031</v>
      </c>
      <c r="G204" s="1285" t="s">
        <v>4434</v>
      </c>
      <c r="H204" s="1285" t="s">
        <v>4435</v>
      </c>
      <c r="I204" s="1388">
        <v>2021004540215</v>
      </c>
      <c r="J204" s="1219">
        <v>97</v>
      </c>
      <c r="K204" s="1216" t="str">
        <f>+[3]Metas!K111</f>
        <v>Municipios con desarrollo de programas para garantizar los derechos sexuales y los derechos reproductivos con prioridad en los Municipios PDET.</v>
      </c>
      <c r="L204" s="1222">
        <v>40</v>
      </c>
      <c r="M204" s="1225">
        <f>SUM(N204:Q204)/4</f>
        <v>40</v>
      </c>
      <c r="N204" s="1228">
        <v>40</v>
      </c>
      <c r="O204" s="1231">
        <v>40</v>
      </c>
      <c r="P204" s="1234">
        <v>40</v>
      </c>
      <c r="Q204" s="1237">
        <v>40</v>
      </c>
      <c r="R204" s="1219">
        <f t="shared" ref="R204" si="104">+$J204</f>
        <v>97</v>
      </c>
      <c r="S204" s="361" t="s">
        <v>4643</v>
      </c>
      <c r="T204" s="362" t="s">
        <v>3834</v>
      </c>
      <c r="U204" s="240" t="s">
        <v>3839</v>
      </c>
      <c r="V204" s="240" t="s">
        <v>3842</v>
      </c>
      <c r="W204" s="233"/>
      <c r="X204" s="307">
        <v>44566</v>
      </c>
      <c r="Y204" s="307">
        <v>44591</v>
      </c>
      <c r="Z204" s="307">
        <v>44594</v>
      </c>
      <c r="AA204" s="307">
        <v>44925</v>
      </c>
      <c r="AB204" s="1219">
        <f t="shared" ref="AB204" si="105">+$J204</f>
        <v>97</v>
      </c>
      <c r="AC204" s="1240">
        <f t="shared" ref="AC204" si="106">+L204</f>
        <v>40</v>
      </c>
      <c r="AD204" s="363">
        <f t="shared" si="75"/>
        <v>22000000</v>
      </c>
      <c r="AE204" s="308">
        <f t="shared" si="75"/>
        <v>0</v>
      </c>
      <c r="AF204" s="308">
        <f t="shared" si="75"/>
        <v>22000000</v>
      </c>
      <c r="AG204" s="308">
        <f t="shared" si="75"/>
        <v>0</v>
      </c>
      <c r="AH204" s="308">
        <f t="shared" si="75"/>
        <v>0</v>
      </c>
      <c r="AI204" s="308">
        <f t="shared" si="75"/>
        <v>0</v>
      </c>
      <c r="AJ204" s="308">
        <f t="shared" si="75"/>
        <v>0</v>
      </c>
      <c r="AK204" s="1219">
        <f t="shared" ref="AK204" si="107">+$J204</f>
        <v>97</v>
      </c>
      <c r="AL204" s="1243">
        <f t="shared" si="94"/>
        <v>40</v>
      </c>
      <c r="AM204" s="363">
        <f t="shared" si="8"/>
        <v>5500000</v>
      </c>
      <c r="AN204" s="48"/>
      <c r="AO204" s="48">
        <v>5500000</v>
      </c>
      <c r="AP204" s="48">
        <v>0</v>
      </c>
      <c r="AQ204" s="48">
        <v>0</v>
      </c>
      <c r="AR204" s="48">
        <v>0</v>
      </c>
      <c r="AS204" s="48"/>
      <c r="AT204" s="1219">
        <f t="shared" ref="AT204" si="108">+$J204</f>
        <v>97</v>
      </c>
      <c r="AU204" s="1246">
        <f t="shared" si="96"/>
        <v>40</v>
      </c>
      <c r="AV204" s="363">
        <f t="shared" si="101"/>
        <v>5500000</v>
      </c>
      <c r="AW204" s="48"/>
      <c r="AX204" s="38">
        <v>5500000</v>
      </c>
      <c r="AY204" s="38">
        <v>0</v>
      </c>
      <c r="AZ204" s="38">
        <v>0</v>
      </c>
      <c r="BA204" s="38">
        <v>0</v>
      </c>
      <c r="BB204" s="48"/>
      <c r="BC204" s="1219">
        <f t="shared" ref="BC204" si="109">+$J204</f>
        <v>97</v>
      </c>
      <c r="BD204" s="1249">
        <f t="shared" si="98"/>
        <v>40</v>
      </c>
      <c r="BE204" s="363">
        <f t="shared" si="102"/>
        <v>5500000</v>
      </c>
      <c r="BF204" s="48"/>
      <c r="BG204" s="38">
        <v>5500000</v>
      </c>
      <c r="BH204" s="38">
        <v>0</v>
      </c>
      <c r="BI204" s="38">
        <v>0</v>
      </c>
      <c r="BJ204" s="38">
        <v>0</v>
      </c>
      <c r="BK204" s="48"/>
      <c r="BL204" s="1219">
        <f t="shared" ref="BL204" si="110">+$J204</f>
        <v>97</v>
      </c>
      <c r="BM204" s="1252">
        <f t="shared" si="100"/>
        <v>40</v>
      </c>
      <c r="BN204" s="363">
        <f t="shared" si="103"/>
        <v>5500000</v>
      </c>
      <c r="BO204" s="48"/>
      <c r="BP204" s="48">
        <v>5500000</v>
      </c>
      <c r="BQ204" s="48">
        <v>0</v>
      </c>
      <c r="BR204" s="48">
        <v>0</v>
      </c>
      <c r="BS204" s="48">
        <v>0</v>
      </c>
      <c r="BT204" s="48"/>
      <c r="BU204" s="1204"/>
      <c r="BV204" s="1205"/>
      <c r="BW204" s="1205"/>
      <c r="BX204" s="1205"/>
      <c r="BY204" s="1205"/>
      <c r="BZ204" s="1205"/>
      <c r="CA204" s="1205"/>
      <c r="CB204" s="1205"/>
      <c r="CC204" s="1206"/>
    </row>
    <row r="205" spans="1:81" s="58" customFormat="1" ht="12.95" customHeight="1" x14ac:dyDescent="0.25">
      <c r="A205" s="37"/>
      <c r="B205" s="1318"/>
      <c r="C205" s="1315"/>
      <c r="D205" s="1283"/>
      <c r="E205" s="1286"/>
      <c r="F205" s="1286"/>
      <c r="G205" s="1286"/>
      <c r="H205" s="1286"/>
      <c r="I205" s="1389"/>
      <c r="J205" s="1220"/>
      <c r="K205" s="1217"/>
      <c r="L205" s="1223"/>
      <c r="M205" s="1226"/>
      <c r="N205" s="1229"/>
      <c r="O205" s="1232"/>
      <c r="P205" s="1235"/>
      <c r="Q205" s="1238"/>
      <c r="R205" s="1220"/>
      <c r="S205" s="364" t="s">
        <v>4644</v>
      </c>
      <c r="T205" s="371" t="s">
        <v>3834</v>
      </c>
      <c r="U205" s="241" t="s">
        <v>3839</v>
      </c>
      <c r="V205" s="241" t="s">
        <v>3842</v>
      </c>
      <c r="W205" s="299"/>
      <c r="X205" s="300">
        <v>44566</v>
      </c>
      <c r="Y205" s="300">
        <v>44591</v>
      </c>
      <c r="Z205" s="300">
        <v>44594</v>
      </c>
      <c r="AA205" s="300">
        <v>44925</v>
      </c>
      <c r="AB205" s="1220"/>
      <c r="AC205" s="1241"/>
      <c r="AD205" s="303">
        <f t="shared" si="75"/>
        <v>5500000</v>
      </c>
      <c r="AE205" s="303">
        <f t="shared" si="75"/>
        <v>0</v>
      </c>
      <c r="AF205" s="303">
        <f t="shared" si="75"/>
        <v>5500000</v>
      </c>
      <c r="AG205" s="303">
        <f t="shared" si="75"/>
        <v>0</v>
      </c>
      <c r="AH205" s="303">
        <f t="shared" si="75"/>
        <v>0</v>
      </c>
      <c r="AI205" s="303">
        <f t="shared" si="75"/>
        <v>0</v>
      </c>
      <c r="AJ205" s="303">
        <f t="shared" si="75"/>
        <v>0</v>
      </c>
      <c r="AK205" s="1220"/>
      <c r="AL205" s="1244"/>
      <c r="AM205" s="303">
        <f t="shared" si="8"/>
        <v>1375000</v>
      </c>
      <c r="AN205" s="312"/>
      <c r="AO205" s="312">
        <v>1375000</v>
      </c>
      <c r="AP205" s="312">
        <v>0</v>
      </c>
      <c r="AQ205" s="312">
        <v>0</v>
      </c>
      <c r="AR205" s="312">
        <v>0</v>
      </c>
      <c r="AS205" s="312"/>
      <c r="AT205" s="1220"/>
      <c r="AU205" s="1247"/>
      <c r="AV205" s="303">
        <f t="shared" si="101"/>
        <v>1375000</v>
      </c>
      <c r="AW205" s="312"/>
      <c r="AX205" s="302">
        <v>1375000</v>
      </c>
      <c r="AY205" s="302">
        <v>0</v>
      </c>
      <c r="AZ205" s="302">
        <v>0</v>
      </c>
      <c r="BA205" s="302">
        <v>0</v>
      </c>
      <c r="BB205" s="312"/>
      <c r="BC205" s="1220"/>
      <c r="BD205" s="1250"/>
      <c r="BE205" s="303">
        <f t="shared" si="102"/>
        <v>1375000</v>
      </c>
      <c r="BF205" s="312"/>
      <c r="BG205" s="302">
        <v>1375000</v>
      </c>
      <c r="BH205" s="302">
        <v>0</v>
      </c>
      <c r="BI205" s="302">
        <v>0</v>
      </c>
      <c r="BJ205" s="302">
        <v>0</v>
      </c>
      <c r="BK205" s="312"/>
      <c r="BL205" s="1220"/>
      <c r="BM205" s="1253"/>
      <c r="BN205" s="303">
        <f t="shared" si="103"/>
        <v>1375000</v>
      </c>
      <c r="BO205" s="312"/>
      <c r="BP205" s="312">
        <v>1375000</v>
      </c>
      <c r="BQ205" s="312">
        <v>0</v>
      </c>
      <c r="BR205" s="312">
        <v>0</v>
      </c>
      <c r="BS205" s="312">
        <v>0</v>
      </c>
      <c r="BT205" s="312"/>
      <c r="BU205" s="313"/>
      <c r="BV205" s="314"/>
      <c r="BW205" s="314"/>
      <c r="BX205" s="314"/>
      <c r="BY205" s="314"/>
      <c r="BZ205" s="314"/>
      <c r="CA205" s="314"/>
      <c r="CB205" s="314"/>
      <c r="CC205" s="315"/>
    </row>
    <row r="206" spans="1:81" s="58" customFormat="1" ht="12.95" customHeight="1" x14ac:dyDescent="0.25">
      <c r="A206" s="37"/>
      <c r="B206" s="1318"/>
      <c r="C206" s="1315"/>
      <c r="D206" s="1283"/>
      <c r="E206" s="1286"/>
      <c r="F206" s="1286"/>
      <c r="G206" s="1286"/>
      <c r="H206" s="1286"/>
      <c r="I206" s="1389"/>
      <c r="J206" s="1220"/>
      <c r="K206" s="1217"/>
      <c r="L206" s="1223"/>
      <c r="M206" s="1226"/>
      <c r="N206" s="1229"/>
      <c r="O206" s="1232"/>
      <c r="P206" s="1235"/>
      <c r="Q206" s="1238"/>
      <c r="R206" s="1220"/>
      <c r="S206" s="364" t="s">
        <v>4645</v>
      </c>
      <c r="T206" s="371" t="s">
        <v>3834</v>
      </c>
      <c r="U206" s="241" t="s">
        <v>3839</v>
      </c>
      <c r="V206" s="241" t="s">
        <v>3842</v>
      </c>
      <c r="W206" s="299"/>
      <c r="X206" s="300">
        <v>44566</v>
      </c>
      <c r="Y206" s="300">
        <v>44591</v>
      </c>
      <c r="Z206" s="300">
        <v>44594</v>
      </c>
      <c r="AA206" s="300">
        <v>44925</v>
      </c>
      <c r="AB206" s="1220"/>
      <c r="AC206" s="1241"/>
      <c r="AD206" s="303">
        <f t="shared" si="75"/>
        <v>6000000</v>
      </c>
      <c r="AE206" s="303">
        <f t="shared" si="75"/>
        <v>0</v>
      </c>
      <c r="AF206" s="303">
        <f t="shared" si="75"/>
        <v>6000000</v>
      </c>
      <c r="AG206" s="303">
        <f t="shared" si="75"/>
        <v>0</v>
      </c>
      <c r="AH206" s="303">
        <f t="shared" si="75"/>
        <v>0</v>
      </c>
      <c r="AI206" s="303">
        <f t="shared" si="75"/>
        <v>0</v>
      </c>
      <c r="AJ206" s="303">
        <f t="shared" si="75"/>
        <v>0</v>
      </c>
      <c r="AK206" s="1220"/>
      <c r="AL206" s="1244"/>
      <c r="AM206" s="303">
        <f t="shared" si="8"/>
        <v>1500000</v>
      </c>
      <c r="AN206" s="312"/>
      <c r="AO206" s="312">
        <v>1500000</v>
      </c>
      <c r="AP206" s="312">
        <v>0</v>
      </c>
      <c r="AQ206" s="312">
        <v>0</v>
      </c>
      <c r="AR206" s="312">
        <v>0</v>
      </c>
      <c r="AS206" s="312"/>
      <c r="AT206" s="1220"/>
      <c r="AU206" s="1247"/>
      <c r="AV206" s="303">
        <f t="shared" si="101"/>
        <v>1500000</v>
      </c>
      <c r="AW206" s="312"/>
      <c r="AX206" s="302">
        <v>1500000</v>
      </c>
      <c r="AY206" s="302">
        <v>0</v>
      </c>
      <c r="AZ206" s="302">
        <v>0</v>
      </c>
      <c r="BA206" s="302">
        <v>0</v>
      </c>
      <c r="BB206" s="312"/>
      <c r="BC206" s="1220"/>
      <c r="BD206" s="1250"/>
      <c r="BE206" s="303">
        <f t="shared" si="102"/>
        <v>1500000</v>
      </c>
      <c r="BF206" s="312"/>
      <c r="BG206" s="302">
        <v>1500000</v>
      </c>
      <c r="BH206" s="302">
        <v>0</v>
      </c>
      <c r="BI206" s="302">
        <v>0</v>
      </c>
      <c r="BJ206" s="302">
        <v>0</v>
      </c>
      <c r="BK206" s="312"/>
      <c r="BL206" s="1220"/>
      <c r="BM206" s="1253"/>
      <c r="BN206" s="303">
        <f t="shared" si="103"/>
        <v>1500000</v>
      </c>
      <c r="BO206" s="312"/>
      <c r="BP206" s="312">
        <v>1500000</v>
      </c>
      <c r="BQ206" s="312">
        <v>0</v>
      </c>
      <c r="BR206" s="312">
        <v>0</v>
      </c>
      <c r="BS206" s="312">
        <v>0</v>
      </c>
      <c r="BT206" s="312"/>
      <c r="BU206" s="313"/>
      <c r="BV206" s="314"/>
      <c r="BW206" s="314"/>
      <c r="BX206" s="314"/>
      <c r="BY206" s="314"/>
      <c r="BZ206" s="314"/>
      <c r="CA206" s="314"/>
      <c r="CB206" s="314"/>
      <c r="CC206" s="315"/>
    </row>
    <row r="207" spans="1:81" s="58" customFormat="1" ht="12.95" customHeight="1" x14ac:dyDescent="0.25">
      <c r="A207" s="37"/>
      <c r="B207" s="1318"/>
      <c r="C207" s="1315"/>
      <c r="D207" s="1283"/>
      <c r="E207" s="1286"/>
      <c r="F207" s="1286"/>
      <c r="G207" s="1286"/>
      <c r="H207" s="1286"/>
      <c r="I207" s="1389"/>
      <c r="J207" s="1220"/>
      <c r="K207" s="1217"/>
      <c r="L207" s="1223"/>
      <c r="M207" s="1226"/>
      <c r="N207" s="1229"/>
      <c r="O207" s="1232"/>
      <c r="P207" s="1235"/>
      <c r="Q207" s="1238"/>
      <c r="R207" s="1220"/>
      <c r="S207" s="364" t="s">
        <v>4646</v>
      </c>
      <c r="T207" s="371" t="s">
        <v>3834</v>
      </c>
      <c r="U207" s="241" t="s">
        <v>3839</v>
      </c>
      <c r="V207" s="241" t="s">
        <v>3842</v>
      </c>
      <c r="W207" s="299"/>
      <c r="X207" s="300">
        <v>44566</v>
      </c>
      <c r="Y207" s="300">
        <v>44591</v>
      </c>
      <c r="Z207" s="300">
        <v>44594</v>
      </c>
      <c r="AA207" s="300">
        <v>44925</v>
      </c>
      <c r="AB207" s="1220"/>
      <c r="AC207" s="1241"/>
      <c r="AD207" s="303">
        <f t="shared" si="75"/>
        <v>6000000</v>
      </c>
      <c r="AE207" s="303">
        <f t="shared" si="75"/>
        <v>0</v>
      </c>
      <c r="AF207" s="303">
        <f t="shared" si="75"/>
        <v>6000000</v>
      </c>
      <c r="AG207" s="303">
        <f t="shared" si="75"/>
        <v>0</v>
      </c>
      <c r="AH207" s="303">
        <f t="shared" si="75"/>
        <v>0</v>
      </c>
      <c r="AI207" s="303">
        <f t="shared" si="75"/>
        <v>0</v>
      </c>
      <c r="AJ207" s="303">
        <f t="shared" si="75"/>
        <v>0</v>
      </c>
      <c r="AK207" s="1220"/>
      <c r="AL207" s="1244"/>
      <c r="AM207" s="303">
        <f t="shared" si="8"/>
        <v>1500000</v>
      </c>
      <c r="AN207" s="312"/>
      <c r="AO207" s="312">
        <v>1500000</v>
      </c>
      <c r="AP207" s="312">
        <v>0</v>
      </c>
      <c r="AQ207" s="312">
        <v>0</v>
      </c>
      <c r="AR207" s="312">
        <v>0</v>
      </c>
      <c r="AS207" s="312"/>
      <c r="AT207" s="1220"/>
      <c r="AU207" s="1247"/>
      <c r="AV207" s="303">
        <f t="shared" si="101"/>
        <v>1500000</v>
      </c>
      <c r="AW207" s="312"/>
      <c r="AX207" s="302">
        <v>1500000</v>
      </c>
      <c r="AY207" s="302">
        <v>0</v>
      </c>
      <c r="AZ207" s="302">
        <v>0</v>
      </c>
      <c r="BA207" s="302">
        <v>0</v>
      </c>
      <c r="BB207" s="312"/>
      <c r="BC207" s="1220"/>
      <c r="BD207" s="1250"/>
      <c r="BE207" s="303">
        <f t="shared" si="102"/>
        <v>1500000</v>
      </c>
      <c r="BF207" s="312"/>
      <c r="BG207" s="302">
        <v>1500000</v>
      </c>
      <c r="BH207" s="302">
        <v>0</v>
      </c>
      <c r="BI207" s="302">
        <v>0</v>
      </c>
      <c r="BJ207" s="302">
        <v>0</v>
      </c>
      <c r="BK207" s="312"/>
      <c r="BL207" s="1220"/>
      <c r="BM207" s="1253"/>
      <c r="BN207" s="303">
        <f t="shared" si="103"/>
        <v>1500000</v>
      </c>
      <c r="BO207" s="312"/>
      <c r="BP207" s="312">
        <v>1500000</v>
      </c>
      <c r="BQ207" s="312">
        <v>0</v>
      </c>
      <c r="BR207" s="312">
        <v>0</v>
      </c>
      <c r="BS207" s="312">
        <v>0</v>
      </c>
      <c r="BT207" s="312"/>
      <c r="BU207" s="313"/>
      <c r="BV207" s="314"/>
      <c r="BW207" s="314"/>
      <c r="BX207" s="314"/>
      <c r="BY207" s="314"/>
      <c r="BZ207" s="314"/>
      <c r="CA207" s="314"/>
      <c r="CB207" s="314"/>
      <c r="CC207" s="315"/>
    </row>
    <row r="208" spans="1:81" s="58" customFormat="1" ht="12.95" customHeight="1" x14ac:dyDescent="0.25">
      <c r="A208" s="37"/>
      <c r="B208" s="1318"/>
      <c r="C208" s="1315"/>
      <c r="D208" s="1283"/>
      <c r="E208" s="1286"/>
      <c r="F208" s="1286"/>
      <c r="G208" s="1286"/>
      <c r="H208" s="1286"/>
      <c r="I208" s="1389"/>
      <c r="J208" s="1220"/>
      <c r="K208" s="1217"/>
      <c r="L208" s="1223"/>
      <c r="M208" s="1226"/>
      <c r="N208" s="1229"/>
      <c r="O208" s="1232"/>
      <c r="P208" s="1235"/>
      <c r="Q208" s="1238"/>
      <c r="R208" s="1220"/>
      <c r="S208" s="364" t="s">
        <v>4647</v>
      </c>
      <c r="T208" s="371" t="s">
        <v>3834</v>
      </c>
      <c r="U208" s="241" t="s">
        <v>3839</v>
      </c>
      <c r="V208" s="241" t="s">
        <v>3842</v>
      </c>
      <c r="W208" s="299"/>
      <c r="X208" s="300">
        <v>44566</v>
      </c>
      <c r="Y208" s="300">
        <v>44591</v>
      </c>
      <c r="Z208" s="300">
        <v>44594</v>
      </c>
      <c r="AA208" s="300">
        <v>44925</v>
      </c>
      <c r="AB208" s="1220"/>
      <c r="AC208" s="1241"/>
      <c r="AD208" s="303">
        <f t="shared" si="75"/>
        <v>30000000</v>
      </c>
      <c r="AE208" s="303">
        <f t="shared" si="75"/>
        <v>0</v>
      </c>
      <c r="AF208" s="303">
        <f t="shared" si="75"/>
        <v>30000000</v>
      </c>
      <c r="AG208" s="303">
        <f t="shared" si="75"/>
        <v>0</v>
      </c>
      <c r="AH208" s="303">
        <f t="shared" si="75"/>
        <v>0</v>
      </c>
      <c r="AI208" s="303">
        <f t="shared" si="75"/>
        <v>0</v>
      </c>
      <c r="AJ208" s="303">
        <f t="shared" si="75"/>
        <v>0</v>
      </c>
      <c r="AK208" s="1220"/>
      <c r="AL208" s="1244"/>
      <c r="AM208" s="303">
        <f t="shared" si="8"/>
        <v>7500000</v>
      </c>
      <c r="AN208" s="312"/>
      <c r="AO208" s="312">
        <v>7500000</v>
      </c>
      <c r="AP208" s="312">
        <v>0</v>
      </c>
      <c r="AQ208" s="312">
        <v>0</v>
      </c>
      <c r="AR208" s="312">
        <v>0</v>
      </c>
      <c r="AS208" s="312"/>
      <c r="AT208" s="1220"/>
      <c r="AU208" s="1247"/>
      <c r="AV208" s="303">
        <f t="shared" si="101"/>
        <v>7500000</v>
      </c>
      <c r="AW208" s="312"/>
      <c r="AX208" s="302">
        <v>7500000</v>
      </c>
      <c r="AY208" s="302">
        <v>0</v>
      </c>
      <c r="AZ208" s="302">
        <v>0</v>
      </c>
      <c r="BA208" s="302">
        <v>0</v>
      </c>
      <c r="BB208" s="312"/>
      <c r="BC208" s="1220"/>
      <c r="BD208" s="1250"/>
      <c r="BE208" s="303">
        <f t="shared" si="102"/>
        <v>7500000</v>
      </c>
      <c r="BF208" s="312"/>
      <c r="BG208" s="302">
        <v>7500000</v>
      </c>
      <c r="BH208" s="302">
        <v>0</v>
      </c>
      <c r="BI208" s="302">
        <v>0</v>
      </c>
      <c r="BJ208" s="302">
        <v>0</v>
      </c>
      <c r="BK208" s="312"/>
      <c r="BL208" s="1220"/>
      <c r="BM208" s="1253"/>
      <c r="BN208" s="303">
        <f t="shared" si="103"/>
        <v>7500000</v>
      </c>
      <c r="BO208" s="312"/>
      <c r="BP208" s="312">
        <v>7500000</v>
      </c>
      <c r="BQ208" s="312">
        <v>0</v>
      </c>
      <c r="BR208" s="312">
        <v>0</v>
      </c>
      <c r="BS208" s="312">
        <v>0</v>
      </c>
      <c r="BT208" s="312"/>
      <c r="BU208" s="313"/>
      <c r="BV208" s="314"/>
      <c r="BW208" s="314"/>
      <c r="BX208" s="314"/>
      <c r="BY208" s="314"/>
      <c r="BZ208" s="314"/>
      <c r="CA208" s="314"/>
      <c r="CB208" s="314"/>
      <c r="CC208" s="315"/>
    </row>
    <row r="209" spans="1:81" s="58" customFormat="1" ht="12.95" customHeight="1" x14ac:dyDescent="0.25">
      <c r="A209" s="37"/>
      <c r="B209" s="1318"/>
      <c r="C209" s="1315"/>
      <c r="D209" s="1283"/>
      <c r="E209" s="1286"/>
      <c r="F209" s="1286"/>
      <c r="G209" s="1286"/>
      <c r="H209" s="1286"/>
      <c r="I209" s="1389"/>
      <c r="J209" s="1220"/>
      <c r="K209" s="1217"/>
      <c r="L209" s="1223"/>
      <c r="M209" s="1226"/>
      <c r="N209" s="1229"/>
      <c r="O209" s="1232"/>
      <c r="P209" s="1235"/>
      <c r="Q209" s="1238"/>
      <c r="R209" s="1220"/>
      <c r="S209" s="364" t="s">
        <v>4648</v>
      </c>
      <c r="T209" s="371" t="s">
        <v>3834</v>
      </c>
      <c r="U209" s="241" t="s">
        <v>3839</v>
      </c>
      <c r="V209" s="241" t="s">
        <v>3842</v>
      </c>
      <c r="W209" s="299"/>
      <c r="X209" s="300">
        <v>44566</v>
      </c>
      <c r="Y209" s="300">
        <v>44591</v>
      </c>
      <c r="Z209" s="300">
        <v>44594</v>
      </c>
      <c r="AA209" s="300">
        <v>44925</v>
      </c>
      <c r="AB209" s="1220"/>
      <c r="AC209" s="1241"/>
      <c r="AD209" s="303">
        <f t="shared" si="75"/>
        <v>16000000</v>
      </c>
      <c r="AE209" s="303">
        <f t="shared" si="75"/>
        <v>0</v>
      </c>
      <c r="AF209" s="303">
        <f t="shared" si="75"/>
        <v>16000000</v>
      </c>
      <c r="AG209" s="303">
        <f t="shared" si="75"/>
        <v>0</v>
      </c>
      <c r="AH209" s="303">
        <f t="shared" si="75"/>
        <v>0</v>
      </c>
      <c r="AI209" s="303">
        <f t="shared" si="75"/>
        <v>0</v>
      </c>
      <c r="AJ209" s="303">
        <f t="shared" si="75"/>
        <v>0</v>
      </c>
      <c r="AK209" s="1220"/>
      <c r="AL209" s="1244"/>
      <c r="AM209" s="303">
        <f t="shared" si="8"/>
        <v>4000000</v>
      </c>
      <c r="AN209" s="312"/>
      <c r="AO209" s="312">
        <v>4000000</v>
      </c>
      <c r="AP209" s="312">
        <v>0</v>
      </c>
      <c r="AQ209" s="312">
        <v>0</v>
      </c>
      <c r="AR209" s="312">
        <v>0</v>
      </c>
      <c r="AS209" s="312"/>
      <c r="AT209" s="1220"/>
      <c r="AU209" s="1247"/>
      <c r="AV209" s="303">
        <f t="shared" si="101"/>
        <v>4000000</v>
      </c>
      <c r="AW209" s="312"/>
      <c r="AX209" s="302">
        <v>4000000</v>
      </c>
      <c r="AY209" s="302">
        <v>0</v>
      </c>
      <c r="AZ209" s="302">
        <v>0</v>
      </c>
      <c r="BA209" s="302">
        <v>0</v>
      </c>
      <c r="BB209" s="312"/>
      <c r="BC209" s="1220"/>
      <c r="BD209" s="1250"/>
      <c r="BE209" s="303">
        <f t="shared" si="102"/>
        <v>4000000</v>
      </c>
      <c r="BF209" s="312"/>
      <c r="BG209" s="302">
        <v>4000000</v>
      </c>
      <c r="BH209" s="302">
        <v>0</v>
      </c>
      <c r="BI209" s="302">
        <v>0</v>
      </c>
      <c r="BJ209" s="302">
        <v>0</v>
      </c>
      <c r="BK209" s="312"/>
      <c r="BL209" s="1220"/>
      <c r="BM209" s="1253"/>
      <c r="BN209" s="303">
        <f t="shared" si="103"/>
        <v>4000000</v>
      </c>
      <c r="BO209" s="312"/>
      <c r="BP209" s="312">
        <v>4000000</v>
      </c>
      <c r="BQ209" s="312">
        <v>0</v>
      </c>
      <c r="BR209" s="312">
        <v>0</v>
      </c>
      <c r="BS209" s="312">
        <v>0</v>
      </c>
      <c r="BT209" s="312"/>
      <c r="BU209" s="313"/>
      <c r="BV209" s="314"/>
      <c r="BW209" s="314"/>
      <c r="BX209" s="314"/>
      <c r="BY209" s="314"/>
      <c r="BZ209" s="314"/>
      <c r="CA209" s="314"/>
      <c r="CB209" s="314"/>
      <c r="CC209" s="315"/>
    </row>
    <row r="210" spans="1:81" s="58" customFormat="1" ht="12.95" customHeight="1" x14ac:dyDescent="0.25">
      <c r="A210" s="37"/>
      <c r="B210" s="1318"/>
      <c r="C210" s="1315"/>
      <c r="D210" s="1283"/>
      <c r="E210" s="1286"/>
      <c r="F210" s="1286"/>
      <c r="G210" s="1286"/>
      <c r="H210" s="1286"/>
      <c r="I210" s="1389"/>
      <c r="J210" s="1220"/>
      <c r="K210" s="1217"/>
      <c r="L210" s="1223"/>
      <c r="M210" s="1226"/>
      <c r="N210" s="1229"/>
      <c r="O210" s="1232"/>
      <c r="P210" s="1235"/>
      <c r="Q210" s="1238"/>
      <c r="R210" s="1220"/>
      <c r="S210" s="364" t="s">
        <v>4649</v>
      </c>
      <c r="T210" s="371" t="s">
        <v>3834</v>
      </c>
      <c r="U210" s="241" t="s">
        <v>3839</v>
      </c>
      <c r="V210" s="241" t="s">
        <v>3842</v>
      </c>
      <c r="W210" s="299"/>
      <c r="X210" s="300">
        <v>44566</v>
      </c>
      <c r="Y210" s="300">
        <v>44591</v>
      </c>
      <c r="Z210" s="300">
        <v>44594</v>
      </c>
      <c r="AA210" s="300">
        <v>44925</v>
      </c>
      <c r="AB210" s="1220"/>
      <c r="AC210" s="1241"/>
      <c r="AD210" s="303">
        <f t="shared" si="75"/>
        <v>5630000</v>
      </c>
      <c r="AE210" s="303">
        <f t="shared" si="75"/>
        <v>0</v>
      </c>
      <c r="AF210" s="303">
        <f t="shared" si="75"/>
        <v>5630000</v>
      </c>
      <c r="AG210" s="303">
        <f t="shared" si="75"/>
        <v>0</v>
      </c>
      <c r="AH210" s="303">
        <f t="shared" si="75"/>
        <v>0</v>
      </c>
      <c r="AI210" s="303">
        <f t="shared" si="75"/>
        <v>0</v>
      </c>
      <c r="AJ210" s="303">
        <f t="shared" si="75"/>
        <v>0</v>
      </c>
      <c r="AK210" s="1220"/>
      <c r="AL210" s="1244"/>
      <c r="AM210" s="303">
        <f t="shared" si="8"/>
        <v>1407500</v>
      </c>
      <c r="AN210" s="312"/>
      <c r="AO210" s="312">
        <v>1407500</v>
      </c>
      <c r="AP210" s="312">
        <v>0</v>
      </c>
      <c r="AQ210" s="312">
        <v>0</v>
      </c>
      <c r="AR210" s="312">
        <v>0</v>
      </c>
      <c r="AS210" s="312"/>
      <c r="AT210" s="1220"/>
      <c r="AU210" s="1247"/>
      <c r="AV210" s="303">
        <f t="shared" si="101"/>
        <v>1407500</v>
      </c>
      <c r="AW210" s="312"/>
      <c r="AX210" s="302">
        <v>1407500</v>
      </c>
      <c r="AY210" s="302">
        <v>0</v>
      </c>
      <c r="AZ210" s="302">
        <v>0</v>
      </c>
      <c r="BA210" s="302">
        <v>0</v>
      </c>
      <c r="BB210" s="312"/>
      <c r="BC210" s="1220"/>
      <c r="BD210" s="1250"/>
      <c r="BE210" s="303">
        <f t="shared" si="102"/>
        <v>1407500</v>
      </c>
      <c r="BF210" s="312"/>
      <c r="BG210" s="302">
        <v>1407500</v>
      </c>
      <c r="BH210" s="302">
        <v>0</v>
      </c>
      <c r="BI210" s="302">
        <v>0</v>
      </c>
      <c r="BJ210" s="302">
        <v>0</v>
      </c>
      <c r="BK210" s="312"/>
      <c r="BL210" s="1220"/>
      <c r="BM210" s="1253"/>
      <c r="BN210" s="303">
        <f t="shared" si="103"/>
        <v>1407500</v>
      </c>
      <c r="BO210" s="312"/>
      <c r="BP210" s="312">
        <v>1407500</v>
      </c>
      <c r="BQ210" s="312">
        <v>0</v>
      </c>
      <c r="BR210" s="312">
        <v>0</v>
      </c>
      <c r="BS210" s="312">
        <v>0</v>
      </c>
      <c r="BT210" s="312"/>
      <c r="BU210" s="313"/>
      <c r="BV210" s="314"/>
      <c r="BW210" s="314"/>
      <c r="BX210" s="314"/>
      <c r="BY210" s="314"/>
      <c r="BZ210" s="314"/>
      <c r="CA210" s="314"/>
      <c r="CB210" s="314"/>
      <c r="CC210" s="315"/>
    </row>
    <row r="211" spans="1:81" s="58" customFormat="1" ht="12.95" customHeight="1" x14ac:dyDescent="0.25">
      <c r="A211" s="37"/>
      <c r="B211" s="1318"/>
      <c r="C211" s="1315"/>
      <c r="D211" s="1283"/>
      <c r="E211" s="1286"/>
      <c r="F211" s="1286"/>
      <c r="G211" s="1286"/>
      <c r="H211" s="1286"/>
      <c r="I211" s="1389"/>
      <c r="J211" s="1220"/>
      <c r="K211" s="1217"/>
      <c r="L211" s="1223"/>
      <c r="M211" s="1226"/>
      <c r="N211" s="1229"/>
      <c r="O211" s="1232"/>
      <c r="P211" s="1235"/>
      <c r="Q211" s="1238"/>
      <c r="R211" s="1220"/>
      <c r="S211" s="364" t="s">
        <v>4650</v>
      </c>
      <c r="T211" s="371" t="s">
        <v>3834</v>
      </c>
      <c r="U211" s="241" t="s">
        <v>3839</v>
      </c>
      <c r="V211" s="241" t="s">
        <v>3842</v>
      </c>
      <c r="W211" s="299"/>
      <c r="X211" s="300">
        <v>44566</v>
      </c>
      <c r="Y211" s="300">
        <v>44591</v>
      </c>
      <c r="Z211" s="300">
        <v>44594</v>
      </c>
      <c r="AA211" s="300">
        <v>44925</v>
      </c>
      <c r="AB211" s="1220"/>
      <c r="AC211" s="1241"/>
      <c r="AD211" s="303">
        <f t="shared" si="75"/>
        <v>4000000</v>
      </c>
      <c r="AE211" s="303">
        <f t="shared" si="75"/>
        <v>0</v>
      </c>
      <c r="AF211" s="303">
        <f t="shared" si="75"/>
        <v>4000000</v>
      </c>
      <c r="AG211" s="303">
        <f t="shared" si="75"/>
        <v>0</v>
      </c>
      <c r="AH211" s="303">
        <f t="shared" si="75"/>
        <v>0</v>
      </c>
      <c r="AI211" s="303">
        <f t="shared" si="75"/>
        <v>0</v>
      </c>
      <c r="AJ211" s="303">
        <f t="shared" si="75"/>
        <v>0</v>
      </c>
      <c r="AK211" s="1220"/>
      <c r="AL211" s="1244"/>
      <c r="AM211" s="303">
        <f t="shared" si="8"/>
        <v>1000000</v>
      </c>
      <c r="AN211" s="312"/>
      <c r="AO211" s="312">
        <v>1000000</v>
      </c>
      <c r="AP211" s="312">
        <v>0</v>
      </c>
      <c r="AQ211" s="312">
        <v>0</v>
      </c>
      <c r="AR211" s="312">
        <v>0</v>
      </c>
      <c r="AS211" s="312"/>
      <c r="AT211" s="1220"/>
      <c r="AU211" s="1247"/>
      <c r="AV211" s="303">
        <f t="shared" si="101"/>
        <v>1000000</v>
      </c>
      <c r="AW211" s="312"/>
      <c r="AX211" s="302">
        <v>1000000</v>
      </c>
      <c r="AY211" s="302">
        <v>0</v>
      </c>
      <c r="AZ211" s="302">
        <v>0</v>
      </c>
      <c r="BA211" s="302">
        <v>0</v>
      </c>
      <c r="BB211" s="312"/>
      <c r="BC211" s="1220"/>
      <c r="BD211" s="1250"/>
      <c r="BE211" s="303">
        <f t="shared" si="102"/>
        <v>1000000</v>
      </c>
      <c r="BF211" s="312"/>
      <c r="BG211" s="302">
        <v>1000000</v>
      </c>
      <c r="BH211" s="302">
        <v>0</v>
      </c>
      <c r="BI211" s="302">
        <v>0</v>
      </c>
      <c r="BJ211" s="302">
        <v>0</v>
      </c>
      <c r="BK211" s="312"/>
      <c r="BL211" s="1220"/>
      <c r="BM211" s="1253"/>
      <c r="BN211" s="303">
        <f t="shared" si="103"/>
        <v>1000000</v>
      </c>
      <c r="BO211" s="312"/>
      <c r="BP211" s="312">
        <v>1000000</v>
      </c>
      <c r="BQ211" s="312">
        <v>0</v>
      </c>
      <c r="BR211" s="312">
        <v>0</v>
      </c>
      <c r="BS211" s="312">
        <v>0</v>
      </c>
      <c r="BT211" s="312"/>
      <c r="BU211" s="313"/>
      <c r="BV211" s="314"/>
      <c r="BW211" s="314"/>
      <c r="BX211" s="314"/>
      <c r="BY211" s="314"/>
      <c r="BZ211" s="314"/>
      <c r="CA211" s="314"/>
      <c r="CB211" s="314"/>
      <c r="CC211" s="315"/>
    </row>
    <row r="212" spans="1:81" s="58" customFormat="1" ht="12.95" customHeight="1" x14ac:dyDescent="0.25">
      <c r="A212" s="37"/>
      <c r="B212" s="1318"/>
      <c r="C212" s="1315"/>
      <c r="D212" s="1283"/>
      <c r="E212" s="1286"/>
      <c r="F212" s="1286"/>
      <c r="G212" s="1286"/>
      <c r="H212" s="1286"/>
      <c r="I212" s="1389"/>
      <c r="J212" s="1220"/>
      <c r="K212" s="1217"/>
      <c r="L212" s="1223"/>
      <c r="M212" s="1226"/>
      <c r="N212" s="1229"/>
      <c r="O212" s="1232"/>
      <c r="P212" s="1235"/>
      <c r="Q212" s="1238"/>
      <c r="R212" s="1220"/>
      <c r="S212" s="364" t="s">
        <v>4651</v>
      </c>
      <c r="T212" s="371" t="s">
        <v>3834</v>
      </c>
      <c r="U212" s="241" t="s">
        <v>3839</v>
      </c>
      <c r="V212" s="241" t="s">
        <v>3842</v>
      </c>
      <c r="W212" s="299"/>
      <c r="X212" s="300">
        <v>44566</v>
      </c>
      <c r="Y212" s="300">
        <v>44591</v>
      </c>
      <c r="Z212" s="300">
        <v>44594</v>
      </c>
      <c r="AA212" s="300">
        <v>44925</v>
      </c>
      <c r="AB212" s="1220"/>
      <c r="AC212" s="1241"/>
      <c r="AD212" s="303">
        <f t="shared" si="75"/>
        <v>180000000</v>
      </c>
      <c r="AE212" s="303"/>
      <c r="AF212" s="303">
        <f t="shared" si="75"/>
        <v>180000000</v>
      </c>
      <c r="AG212" s="303">
        <f t="shared" si="75"/>
        <v>0</v>
      </c>
      <c r="AH212" s="303">
        <f t="shared" si="75"/>
        <v>0</v>
      </c>
      <c r="AI212" s="303">
        <f t="shared" si="75"/>
        <v>0</v>
      </c>
      <c r="AJ212" s="303">
        <f t="shared" si="75"/>
        <v>0</v>
      </c>
      <c r="AK212" s="1220"/>
      <c r="AL212" s="1244"/>
      <c r="AM212" s="303">
        <f t="shared" si="8"/>
        <v>45000000</v>
      </c>
      <c r="AN212" s="312"/>
      <c r="AO212" s="312">
        <v>45000000</v>
      </c>
      <c r="AP212" s="312">
        <v>0</v>
      </c>
      <c r="AQ212" s="312">
        <v>0</v>
      </c>
      <c r="AR212" s="312">
        <v>0</v>
      </c>
      <c r="AS212" s="312"/>
      <c r="AT212" s="1220"/>
      <c r="AU212" s="1247"/>
      <c r="AV212" s="303">
        <f t="shared" si="101"/>
        <v>45000000</v>
      </c>
      <c r="AW212" s="312"/>
      <c r="AX212" s="302">
        <v>45000000</v>
      </c>
      <c r="AY212" s="302">
        <v>0</v>
      </c>
      <c r="AZ212" s="302">
        <v>0</v>
      </c>
      <c r="BA212" s="302">
        <v>0</v>
      </c>
      <c r="BB212" s="312"/>
      <c r="BC212" s="1220"/>
      <c r="BD212" s="1250"/>
      <c r="BE212" s="303">
        <f t="shared" si="102"/>
        <v>45000000</v>
      </c>
      <c r="BF212" s="312"/>
      <c r="BG212" s="302">
        <v>45000000</v>
      </c>
      <c r="BH212" s="302">
        <v>0</v>
      </c>
      <c r="BI212" s="302">
        <v>0</v>
      </c>
      <c r="BJ212" s="302">
        <v>0</v>
      </c>
      <c r="BK212" s="312"/>
      <c r="BL212" s="1220"/>
      <c r="BM212" s="1253"/>
      <c r="BN212" s="303">
        <f t="shared" si="103"/>
        <v>45000000</v>
      </c>
      <c r="BO212" s="312"/>
      <c r="BP212" s="312">
        <v>45000000</v>
      </c>
      <c r="BQ212" s="312">
        <v>0</v>
      </c>
      <c r="BR212" s="312">
        <v>0</v>
      </c>
      <c r="BS212" s="312">
        <v>0</v>
      </c>
      <c r="BT212" s="312"/>
      <c r="BU212" s="313"/>
      <c r="BV212" s="314"/>
      <c r="BW212" s="314"/>
      <c r="BX212" s="314"/>
      <c r="BY212" s="314"/>
      <c r="BZ212" s="314"/>
      <c r="CA212" s="314"/>
      <c r="CB212" s="314"/>
      <c r="CC212" s="315"/>
    </row>
    <row r="213" spans="1:81" s="58" customFormat="1" ht="12.95" customHeight="1" x14ac:dyDescent="0.25">
      <c r="A213" s="37"/>
      <c r="B213" s="1318"/>
      <c r="C213" s="1315"/>
      <c r="D213" s="1283"/>
      <c r="E213" s="1286"/>
      <c r="F213" s="1286"/>
      <c r="G213" s="1286"/>
      <c r="H213" s="1286"/>
      <c r="I213" s="1389"/>
      <c r="J213" s="1220"/>
      <c r="K213" s="1217"/>
      <c r="L213" s="1223"/>
      <c r="M213" s="1226"/>
      <c r="N213" s="1229"/>
      <c r="O213" s="1232"/>
      <c r="P213" s="1235"/>
      <c r="Q213" s="1238"/>
      <c r="R213" s="1220"/>
      <c r="S213" s="364" t="s">
        <v>4652</v>
      </c>
      <c r="T213" s="371" t="s">
        <v>3834</v>
      </c>
      <c r="U213" s="241" t="s">
        <v>3839</v>
      </c>
      <c r="V213" s="241" t="s">
        <v>3842</v>
      </c>
      <c r="W213" s="299"/>
      <c r="X213" s="300">
        <v>44566</v>
      </c>
      <c r="Y213" s="300">
        <v>44591</v>
      </c>
      <c r="Z213" s="300">
        <v>44594</v>
      </c>
      <c r="AA213" s="300">
        <v>44925</v>
      </c>
      <c r="AB213" s="1220"/>
      <c r="AC213" s="1241"/>
      <c r="AD213" s="303">
        <f t="shared" si="75"/>
        <v>4500000</v>
      </c>
      <c r="AE213" s="303"/>
      <c r="AF213" s="303">
        <f t="shared" si="75"/>
        <v>4500000</v>
      </c>
      <c r="AG213" s="303">
        <f t="shared" si="75"/>
        <v>0</v>
      </c>
      <c r="AH213" s="303">
        <f t="shared" si="75"/>
        <v>0</v>
      </c>
      <c r="AI213" s="303">
        <f t="shared" si="75"/>
        <v>0</v>
      </c>
      <c r="AJ213" s="303">
        <f t="shared" si="75"/>
        <v>0</v>
      </c>
      <c r="AK213" s="1220"/>
      <c r="AL213" s="1244"/>
      <c r="AM213" s="303">
        <f t="shared" si="8"/>
        <v>1125000</v>
      </c>
      <c r="AN213" s="312"/>
      <c r="AO213" s="312">
        <v>1125000</v>
      </c>
      <c r="AP213" s="312">
        <v>0</v>
      </c>
      <c r="AQ213" s="312">
        <v>0</v>
      </c>
      <c r="AR213" s="312">
        <v>0</v>
      </c>
      <c r="AS213" s="312"/>
      <c r="AT213" s="1220"/>
      <c r="AU213" s="1247"/>
      <c r="AV213" s="303">
        <f t="shared" si="101"/>
        <v>1125000</v>
      </c>
      <c r="AW213" s="312"/>
      <c r="AX213" s="302">
        <v>1125000</v>
      </c>
      <c r="AY213" s="302">
        <v>0</v>
      </c>
      <c r="AZ213" s="302">
        <v>0</v>
      </c>
      <c r="BA213" s="302">
        <v>0</v>
      </c>
      <c r="BB213" s="312"/>
      <c r="BC213" s="1220"/>
      <c r="BD213" s="1250"/>
      <c r="BE213" s="303">
        <f t="shared" si="102"/>
        <v>1125000</v>
      </c>
      <c r="BF213" s="312"/>
      <c r="BG213" s="302">
        <v>1125000</v>
      </c>
      <c r="BH213" s="302">
        <v>0</v>
      </c>
      <c r="BI213" s="302">
        <v>0</v>
      </c>
      <c r="BJ213" s="302">
        <v>0</v>
      </c>
      <c r="BK213" s="312"/>
      <c r="BL213" s="1220"/>
      <c r="BM213" s="1253"/>
      <c r="BN213" s="303">
        <f t="shared" si="103"/>
        <v>1125000</v>
      </c>
      <c r="BO213" s="312"/>
      <c r="BP213" s="312">
        <v>1125000</v>
      </c>
      <c r="BQ213" s="312">
        <v>0</v>
      </c>
      <c r="BR213" s="312">
        <v>0</v>
      </c>
      <c r="BS213" s="312">
        <v>0</v>
      </c>
      <c r="BT213" s="312"/>
      <c r="BU213" s="313"/>
      <c r="BV213" s="314"/>
      <c r="BW213" s="314"/>
      <c r="BX213" s="314"/>
      <c r="BY213" s="314"/>
      <c r="BZ213" s="314"/>
      <c r="CA213" s="314"/>
      <c r="CB213" s="314"/>
      <c r="CC213" s="315"/>
    </row>
    <row r="214" spans="1:81" s="58" customFormat="1" ht="12.95" customHeight="1" x14ac:dyDescent="0.25">
      <c r="A214" s="37"/>
      <c r="B214" s="1318"/>
      <c r="C214" s="1315"/>
      <c r="D214" s="1283"/>
      <c r="E214" s="1286"/>
      <c r="F214" s="1286"/>
      <c r="G214" s="1286"/>
      <c r="H214" s="1286"/>
      <c r="I214" s="1389"/>
      <c r="J214" s="1220"/>
      <c r="K214" s="1217"/>
      <c r="L214" s="1223"/>
      <c r="M214" s="1226"/>
      <c r="N214" s="1229"/>
      <c r="O214" s="1232"/>
      <c r="P214" s="1235"/>
      <c r="Q214" s="1238"/>
      <c r="R214" s="1220"/>
      <c r="S214" s="364" t="s">
        <v>4653</v>
      </c>
      <c r="T214" s="371" t="s">
        <v>3834</v>
      </c>
      <c r="U214" s="241" t="s">
        <v>3839</v>
      </c>
      <c r="V214" s="241" t="s">
        <v>3842</v>
      </c>
      <c r="W214" s="299"/>
      <c r="X214" s="300">
        <v>44566</v>
      </c>
      <c r="Y214" s="300">
        <v>44591</v>
      </c>
      <c r="Z214" s="300">
        <v>44594</v>
      </c>
      <c r="AA214" s="300">
        <v>44925</v>
      </c>
      <c r="AB214" s="1220"/>
      <c r="AC214" s="1241"/>
      <c r="AD214" s="303">
        <f t="shared" si="75"/>
        <v>2200000</v>
      </c>
      <c r="AE214" s="303"/>
      <c r="AF214" s="303">
        <f t="shared" si="75"/>
        <v>2200000</v>
      </c>
      <c r="AG214" s="303">
        <f t="shared" si="75"/>
        <v>0</v>
      </c>
      <c r="AH214" s="303">
        <f t="shared" si="75"/>
        <v>0</v>
      </c>
      <c r="AI214" s="303">
        <f t="shared" si="75"/>
        <v>0</v>
      </c>
      <c r="AJ214" s="303">
        <f t="shared" si="75"/>
        <v>0</v>
      </c>
      <c r="AK214" s="1220"/>
      <c r="AL214" s="1244"/>
      <c r="AM214" s="303">
        <f t="shared" si="8"/>
        <v>550000</v>
      </c>
      <c r="AN214" s="312"/>
      <c r="AO214" s="312">
        <v>550000</v>
      </c>
      <c r="AP214" s="312">
        <v>0</v>
      </c>
      <c r="AQ214" s="312">
        <v>0</v>
      </c>
      <c r="AR214" s="312">
        <v>0</v>
      </c>
      <c r="AS214" s="312"/>
      <c r="AT214" s="1220"/>
      <c r="AU214" s="1247"/>
      <c r="AV214" s="303">
        <f t="shared" si="101"/>
        <v>550000</v>
      </c>
      <c r="AW214" s="312"/>
      <c r="AX214" s="302">
        <v>550000</v>
      </c>
      <c r="AY214" s="302">
        <v>0</v>
      </c>
      <c r="AZ214" s="302">
        <v>0</v>
      </c>
      <c r="BA214" s="302">
        <v>0</v>
      </c>
      <c r="BB214" s="312"/>
      <c r="BC214" s="1220"/>
      <c r="BD214" s="1250"/>
      <c r="BE214" s="303">
        <f t="shared" si="102"/>
        <v>550000</v>
      </c>
      <c r="BF214" s="312"/>
      <c r="BG214" s="302">
        <v>550000</v>
      </c>
      <c r="BH214" s="302">
        <v>0</v>
      </c>
      <c r="BI214" s="302">
        <v>0</v>
      </c>
      <c r="BJ214" s="302">
        <v>0</v>
      </c>
      <c r="BK214" s="312"/>
      <c r="BL214" s="1220"/>
      <c r="BM214" s="1253"/>
      <c r="BN214" s="303">
        <f t="shared" si="103"/>
        <v>550000</v>
      </c>
      <c r="BO214" s="312"/>
      <c r="BP214" s="312">
        <v>550000</v>
      </c>
      <c r="BQ214" s="312">
        <v>0</v>
      </c>
      <c r="BR214" s="312">
        <v>0</v>
      </c>
      <c r="BS214" s="312">
        <v>0</v>
      </c>
      <c r="BT214" s="312"/>
      <c r="BU214" s="313"/>
      <c r="BV214" s="314"/>
      <c r="BW214" s="314"/>
      <c r="BX214" s="314"/>
      <c r="BY214" s="314"/>
      <c r="BZ214" s="314"/>
      <c r="CA214" s="314"/>
      <c r="CB214" s="314"/>
      <c r="CC214" s="315"/>
    </row>
    <row r="215" spans="1:81" s="58" customFormat="1" ht="12.95" customHeight="1" thickBot="1" x14ac:dyDescent="0.3">
      <c r="A215" s="37"/>
      <c r="B215" s="1318"/>
      <c r="C215" s="1315"/>
      <c r="D215" s="1283"/>
      <c r="E215" s="1286"/>
      <c r="F215" s="1286"/>
      <c r="G215" s="1286"/>
      <c r="H215" s="1286"/>
      <c r="I215" s="1389"/>
      <c r="J215" s="1220"/>
      <c r="K215" s="1217"/>
      <c r="L215" s="1223"/>
      <c r="M215" s="1226"/>
      <c r="N215" s="1229"/>
      <c r="O215" s="1232"/>
      <c r="P215" s="1235"/>
      <c r="Q215" s="1238"/>
      <c r="R215" s="1220"/>
      <c r="S215" s="297" t="s">
        <v>4654</v>
      </c>
      <c r="T215" s="371" t="s">
        <v>3834</v>
      </c>
      <c r="U215" s="241" t="s">
        <v>3839</v>
      </c>
      <c r="V215" s="241" t="s">
        <v>3842</v>
      </c>
      <c r="W215" s="299"/>
      <c r="X215" s="300">
        <v>44566</v>
      </c>
      <c r="Y215" s="300">
        <v>44591</v>
      </c>
      <c r="Z215" s="300">
        <v>44594</v>
      </c>
      <c r="AA215" s="300">
        <v>44925</v>
      </c>
      <c r="AB215" s="1220"/>
      <c r="AC215" s="1241"/>
      <c r="AD215" s="303">
        <f t="shared" si="75"/>
        <v>2200000</v>
      </c>
      <c r="AE215" s="303">
        <f t="shared" si="75"/>
        <v>0</v>
      </c>
      <c r="AF215" s="303">
        <f t="shared" si="75"/>
        <v>2200000</v>
      </c>
      <c r="AG215" s="303">
        <f t="shared" si="75"/>
        <v>0</v>
      </c>
      <c r="AH215" s="303">
        <f t="shared" si="75"/>
        <v>0</v>
      </c>
      <c r="AI215" s="303">
        <f t="shared" si="75"/>
        <v>0</v>
      </c>
      <c r="AJ215" s="303">
        <f t="shared" si="75"/>
        <v>0</v>
      </c>
      <c r="AK215" s="1220"/>
      <c r="AL215" s="1244"/>
      <c r="AM215" s="303">
        <f t="shared" si="8"/>
        <v>550000</v>
      </c>
      <c r="AN215" s="311"/>
      <c r="AO215" s="311">
        <v>550000</v>
      </c>
      <c r="AP215" s="311">
        <v>0</v>
      </c>
      <c r="AQ215" s="311">
        <v>0</v>
      </c>
      <c r="AR215" s="311">
        <v>0</v>
      </c>
      <c r="AS215" s="311"/>
      <c r="AT215" s="1220"/>
      <c r="AU215" s="1247"/>
      <c r="AV215" s="303">
        <f t="shared" si="101"/>
        <v>550000</v>
      </c>
      <c r="AW215" s="311"/>
      <c r="AX215" s="302">
        <v>550000</v>
      </c>
      <c r="AY215" s="302">
        <v>0</v>
      </c>
      <c r="AZ215" s="302">
        <v>0</v>
      </c>
      <c r="BA215" s="302">
        <v>0</v>
      </c>
      <c r="BB215" s="311"/>
      <c r="BC215" s="1220"/>
      <c r="BD215" s="1250"/>
      <c r="BE215" s="303">
        <f t="shared" si="102"/>
        <v>550000</v>
      </c>
      <c r="BF215" s="311"/>
      <c r="BG215" s="302">
        <v>550000</v>
      </c>
      <c r="BH215" s="302">
        <v>0</v>
      </c>
      <c r="BI215" s="302">
        <v>0</v>
      </c>
      <c r="BJ215" s="302">
        <v>0</v>
      </c>
      <c r="BK215" s="311"/>
      <c r="BL215" s="1220"/>
      <c r="BM215" s="1253"/>
      <c r="BN215" s="303">
        <f t="shared" si="103"/>
        <v>550000</v>
      </c>
      <c r="BO215" s="311"/>
      <c r="BP215" s="311">
        <v>550000</v>
      </c>
      <c r="BQ215" s="311">
        <v>0</v>
      </c>
      <c r="BR215" s="311">
        <v>0</v>
      </c>
      <c r="BS215" s="311">
        <v>0</v>
      </c>
      <c r="BT215" s="311"/>
      <c r="BU215" s="1207"/>
      <c r="BV215" s="1208"/>
      <c r="BW215" s="1208"/>
      <c r="BX215" s="1208"/>
      <c r="BY215" s="1208"/>
      <c r="BZ215" s="1208"/>
      <c r="CA215" s="1208"/>
      <c r="CB215" s="1208"/>
      <c r="CC215" s="1209"/>
    </row>
    <row r="216" spans="1:81" s="58" customFormat="1" ht="12.95" customHeight="1" thickTop="1" x14ac:dyDescent="0.25">
      <c r="A216" s="37"/>
      <c r="B216" s="1318"/>
      <c r="C216" s="1315"/>
      <c r="D216" s="1282">
        <v>1905</v>
      </c>
      <c r="E216" s="1285" t="s">
        <v>4433</v>
      </c>
      <c r="F216" s="1285">
        <v>1905031</v>
      </c>
      <c r="G216" s="1285" t="s">
        <v>4434</v>
      </c>
      <c r="H216" s="1285" t="s">
        <v>4435</v>
      </c>
      <c r="I216" s="1388">
        <v>2021004540215</v>
      </c>
      <c r="J216" s="1219">
        <v>98</v>
      </c>
      <c r="K216" s="1216" t="str">
        <f>+[3]Metas!K112</f>
        <v>Contenida la Razón de Mortalidad Materna en 40,1 por 100.000 NV</v>
      </c>
      <c r="L216" s="1404">
        <v>40.1</v>
      </c>
      <c r="M216" s="1406">
        <f>SUM(N216:Q216)/4</f>
        <v>40.1</v>
      </c>
      <c r="N216" s="1345">
        <v>40.1</v>
      </c>
      <c r="O216" s="1347">
        <v>40.1</v>
      </c>
      <c r="P216" s="1349">
        <v>40.1</v>
      </c>
      <c r="Q216" s="1351">
        <v>40.1</v>
      </c>
      <c r="R216" s="1219">
        <f t="shared" ref="R216" si="111">+$J216</f>
        <v>98</v>
      </c>
      <c r="S216" s="361" t="s">
        <v>4655</v>
      </c>
      <c r="T216" s="362" t="s">
        <v>3834</v>
      </c>
      <c r="U216" s="240" t="s">
        <v>3839</v>
      </c>
      <c r="V216" s="240" t="s">
        <v>3842</v>
      </c>
      <c r="W216" s="233"/>
      <c r="X216" s="307">
        <v>44566</v>
      </c>
      <c r="Y216" s="307">
        <v>44591</v>
      </c>
      <c r="Z216" s="307">
        <v>44594</v>
      </c>
      <c r="AA216" s="307">
        <v>44925</v>
      </c>
      <c r="AB216" s="1219">
        <f t="shared" ref="AB216" si="112">+$J216</f>
        <v>98</v>
      </c>
      <c r="AC216" s="1240">
        <f t="shared" ref="AC216" si="113">+L216</f>
        <v>40.1</v>
      </c>
      <c r="AD216" s="363">
        <f t="shared" si="75"/>
        <v>4000000</v>
      </c>
      <c r="AE216" s="308">
        <f t="shared" si="75"/>
        <v>0</v>
      </c>
      <c r="AF216" s="308">
        <f t="shared" si="75"/>
        <v>4000000</v>
      </c>
      <c r="AG216" s="308">
        <f t="shared" ref="AG216:AJ279" si="114">+AP216+AY216+BH216+BQ216</f>
        <v>0</v>
      </c>
      <c r="AH216" s="308">
        <f t="shared" si="114"/>
        <v>0</v>
      </c>
      <c r="AI216" s="308">
        <f t="shared" si="114"/>
        <v>0</v>
      </c>
      <c r="AJ216" s="308">
        <f t="shared" si="114"/>
        <v>0</v>
      </c>
      <c r="AK216" s="1219">
        <f t="shared" ref="AK216" si="115">+$J216</f>
        <v>98</v>
      </c>
      <c r="AL216" s="1243">
        <f t="shared" si="94"/>
        <v>40.1</v>
      </c>
      <c r="AM216" s="363">
        <f t="shared" si="8"/>
        <v>1000000</v>
      </c>
      <c r="AN216" s="48"/>
      <c r="AO216" s="48">
        <v>1000000</v>
      </c>
      <c r="AP216" s="48">
        <v>0</v>
      </c>
      <c r="AQ216" s="48">
        <v>0</v>
      </c>
      <c r="AR216" s="48">
        <v>0</v>
      </c>
      <c r="AS216" s="48"/>
      <c r="AT216" s="1219">
        <f t="shared" ref="AT216" si="116">+$J216</f>
        <v>98</v>
      </c>
      <c r="AU216" s="1246">
        <f t="shared" si="96"/>
        <v>40.1</v>
      </c>
      <c r="AV216" s="363">
        <f t="shared" si="101"/>
        <v>1000000</v>
      </c>
      <c r="AW216" s="48"/>
      <c r="AX216" s="38">
        <v>1000000</v>
      </c>
      <c r="AY216" s="38">
        <v>0</v>
      </c>
      <c r="AZ216" s="38">
        <v>0</v>
      </c>
      <c r="BA216" s="38">
        <v>0</v>
      </c>
      <c r="BB216" s="48"/>
      <c r="BC216" s="1219">
        <f t="shared" ref="BC216" si="117">+$J216</f>
        <v>98</v>
      </c>
      <c r="BD216" s="1249">
        <f t="shared" si="98"/>
        <v>40.1</v>
      </c>
      <c r="BE216" s="363">
        <f t="shared" si="102"/>
        <v>1000000</v>
      </c>
      <c r="BF216" s="48"/>
      <c r="BG216" s="38">
        <v>1000000</v>
      </c>
      <c r="BH216" s="38">
        <v>0</v>
      </c>
      <c r="BI216" s="38">
        <v>0</v>
      </c>
      <c r="BJ216" s="38">
        <v>0</v>
      </c>
      <c r="BK216" s="48"/>
      <c r="BL216" s="1219">
        <f t="shared" ref="BL216" si="118">+$J216</f>
        <v>98</v>
      </c>
      <c r="BM216" s="1252">
        <f t="shared" si="100"/>
        <v>40.1</v>
      </c>
      <c r="BN216" s="363">
        <f t="shared" si="103"/>
        <v>1000000</v>
      </c>
      <c r="BO216" s="48"/>
      <c r="BP216" s="48">
        <v>1000000</v>
      </c>
      <c r="BQ216" s="48">
        <v>0</v>
      </c>
      <c r="BR216" s="48">
        <v>0</v>
      </c>
      <c r="BS216" s="48">
        <v>0</v>
      </c>
      <c r="BT216" s="48"/>
      <c r="BU216" s="1204"/>
      <c r="BV216" s="1205"/>
      <c r="BW216" s="1205"/>
      <c r="BX216" s="1205"/>
      <c r="BY216" s="1205"/>
      <c r="BZ216" s="1205"/>
      <c r="CA216" s="1205"/>
      <c r="CB216" s="1205"/>
      <c r="CC216" s="1206"/>
    </row>
    <row r="217" spans="1:81" s="58" customFormat="1" ht="12.95" customHeight="1" x14ac:dyDescent="0.25">
      <c r="A217" s="37"/>
      <c r="B217" s="1318"/>
      <c r="C217" s="1315"/>
      <c r="D217" s="1283"/>
      <c r="E217" s="1286"/>
      <c r="F217" s="1286"/>
      <c r="G217" s="1286"/>
      <c r="H217" s="1286"/>
      <c r="I217" s="1389"/>
      <c r="J217" s="1220"/>
      <c r="K217" s="1217"/>
      <c r="L217" s="1405"/>
      <c r="M217" s="1407"/>
      <c r="N217" s="1346"/>
      <c r="O217" s="1348"/>
      <c r="P217" s="1350"/>
      <c r="Q217" s="1352"/>
      <c r="R217" s="1220"/>
      <c r="S217" s="364" t="s">
        <v>4656</v>
      </c>
      <c r="T217" s="371" t="s">
        <v>3834</v>
      </c>
      <c r="U217" s="241" t="s">
        <v>3839</v>
      </c>
      <c r="V217" s="241" t="s">
        <v>3842</v>
      </c>
      <c r="W217" s="299"/>
      <c r="X217" s="300">
        <v>44566</v>
      </c>
      <c r="Y217" s="300">
        <v>44591</v>
      </c>
      <c r="Z217" s="300">
        <v>44594</v>
      </c>
      <c r="AA217" s="300">
        <v>44925</v>
      </c>
      <c r="AB217" s="1220"/>
      <c r="AC217" s="1241"/>
      <c r="AD217" s="303">
        <f t="shared" ref="AD217:AF232" si="119">+AM217+AV217+BE217+BN217</f>
        <v>4000000</v>
      </c>
      <c r="AE217" s="303">
        <f t="shared" si="119"/>
        <v>0</v>
      </c>
      <c r="AF217" s="303">
        <f t="shared" si="119"/>
        <v>4000000</v>
      </c>
      <c r="AG217" s="303">
        <f t="shared" si="114"/>
        <v>0</v>
      </c>
      <c r="AH217" s="303">
        <f t="shared" si="114"/>
        <v>0</v>
      </c>
      <c r="AI217" s="303">
        <f t="shared" si="114"/>
        <v>0</v>
      </c>
      <c r="AJ217" s="303">
        <f t="shared" si="114"/>
        <v>0</v>
      </c>
      <c r="AK217" s="1220"/>
      <c r="AL217" s="1244"/>
      <c r="AM217" s="303">
        <f t="shared" si="8"/>
        <v>1000000</v>
      </c>
      <c r="AN217" s="312"/>
      <c r="AO217" s="312">
        <v>1000000</v>
      </c>
      <c r="AP217" s="312">
        <v>0</v>
      </c>
      <c r="AQ217" s="312">
        <v>0</v>
      </c>
      <c r="AR217" s="312">
        <v>0</v>
      </c>
      <c r="AS217" s="312"/>
      <c r="AT217" s="1220"/>
      <c r="AU217" s="1247"/>
      <c r="AV217" s="303">
        <f t="shared" si="101"/>
        <v>1000000</v>
      </c>
      <c r="AW217" s="312"/>
      <c r="AX217" s="302">
        <v>1000000</v>
      </c>
      <c r="AY217" s="302">
        <v>0</v>
      </c>
      <c r="AZ217" s="302">
        <v>0</v>
      </c>
      <c r="BA217" s="302">
        <v>0</v>
      </c>
      <c r="BB217" s="312"/>
      <c r="BC217" s="1220"/>
      <c r="BD217" s="1250"/>
      <c r="BE217" s="303">
        <f t="shared" si="102"/>
        <v>1000000</v>
      </c>
      <c r="BF217" s="312"/>
      <c r="BG217" s="302">
        <v>1000000</v>
      </c>
      <c r="BH217" s="302">
        <v>0</v>
      </c>
      <c r="BI217" s="302">
        <v>0</v>
      </c>
      <c r="BJ217" s="302">
        <v>0</v>
      </c>
      <c r="BK217" s="312"/>
      <c r="BL217" s="1220"/>
      <c r="BM217" s="1253"/>
      <c r="BN217" s="303">
        <f t="shared" si="103"/>
        <v>1000000</v>
      </c>
      <c r="BO217" s="312"/>
      <c r="BP217" s="312">
        <v>1000000</v>
      </c>
      <c r="BQ217" s="312">
        <v>0</v>
      </c>
      <c r="BR217" s="312">
        <v>0</v>
      </c>
      <c r="BS217" s="312">
        <v>0</v>
      </c>
      <c r="BT217" s="312"/>
      <c r="BU217" s="313"/>
      <c r="BV217" s="314"/>
      <c r="BW217" s="314"/>
      <c r="BX217" s="314"/>
      <c r="BY217" s="314"/>
      <c r="BZ217" s="314"/>
      <c r="CA217" s="314"/>
      <c r="CB217" s="314"/>
      <c r="CC217" s="315"/>
    </row>
    <row r="218" spans="1:81" s="58" customFormat="1" ht="12.95" customHeight="1" x14ac:dyDescent="0.25">
      <c r="A218" s="37"/>
      <c r="B218" s="1318"/>
      <c r="C218" s="1315"/>
      <c r="D218" s="1283"/>
      <c r="E218" s="1286"/>
      <c r="F218" s="1286"/>
      <c r="G218" s="1286"/>
      <c r="H218" s="1286"/>
      <c r="I218" s="1389"/>
      <c r="J218" s="1220"/>
      <c r="K218" s="1217"/>
      <c r="L218" s="1405"/>
      <c r="M218" s="1407"/>
      <c r="N218" s="1346"/>
      <c r="O218" s="1348"/>
      <c r="P218" s="1350"/>
      <c r="Q218" s="1352"/>
      <c r="R218" s="1220"/>
      <c r="S218" s="364" t="s">
        <v>4657</v>
      </c>
      <c r="T218" s="371" t="s">
        <v>3834</v>
      </c>
      <c r="U218" s="241" t="s">
        <v>3839</v>
      </c>
      <c r="V218" s="241" t="s">
        <v>3842</v>
      </c>
      <c r="W218" s="299"/>
      <c r="X218" s="300">
        <v>44566</v>
      </c>
      <c r="Y218" s="300">
        <v>44591</v>
      </c>
      <c r="Z218" s="300">
        <v>44594</v>
      </c>
      <c r="AA218" s="300">
        <v>44925</v>
      </c>
      <c r="AB218" s="1220"/>
      <c r="AC218" s="1241"/>
      <c r="AD218" s="303">
        <f t="shared" si="119"/>
        <v>4000000</v>
      </c>
      <c r="AE218" s="303">
        <f t="shared" si="119"/>
        <v>0</v>
      </c>
      <c r="AF218" s="303">
        <f t="shared" si="119"/>
        <v>4000000</v>
      </c>
      <c r="AG218" s="303">
        <f t="shared" si="114"/>
        <v>0</v>
      </c>
      <c r="AH218" s="303">
        <f t="shared" si="114"/>
        <v>0</v>
      </c>
      <c r="AI218" s="303">
        <f t="shared" si="114"/>
        <v>0</v>
      </c>
      <c r="AJ218" s="303">
        <f t="shared" si="114"/>
        <v>0</v>
      </c>
      <c r="AK218" s="1220"/>
      <c r="AL218" s="1244"/>
      <c r="AM218" s="303">
        <f t="shared" si="8"/>
        <v>1000000</v>
      </c>
      <c r="AN218" s="312"/>
      <c r="AO218" s="312">
        <v>1000000</v>
      </c>
      <c r="AP218" s="312">
        <v>0</v>
      </c>
      <c r="AQ218" s="312">
        <v>0</v>
      </c>
      <c r="AR218" s="312">
        <v>0</v>
      </c>
      <c r="AS218" s="312"/>
      <c r="AT218" s="1220"/>
      <c r="AU218" s="1247"/>
      <c r="AV218" s="303">
        <f t="shared" si="101"/>
        <v>1000000</v>
      </c>
      <c r="AW218" s="312"/>
      <c r="AX218" s="302">
        <v>1000000</v>
      </c>
      <c r="AY218" s="302">
        <v>0</v>
      </c>
      <c r="AZ218" s="302">
        <v>0</v>
      </c>
      <c r="BA218" s="302">
        <v>0</v>
      </c>
      <c r="BB218" s="312"/>
      <c r="BC218" s="1220"/>
      <c r="BD218" s="1250"/>
      <c r="BE218" s="303">
        <f t="shared" si="102"/>
        <v>1000000</v>
      </c>
      <c r="BF218" s="312"/>
      <c r="BG218" s="302">
        <v>1000000</v>
      </c>
      <c r="BH218" s="302">
        <v>0</v>
      </c>
      <c r="BI218" s="302">
        <v>0</v>
      </c>
      <c r="BJ218" s="302">
        <v>0</v>
      </c>
      <c r="BK218" s="312"/>
      <c r="BL218" s="1220"/>
      <c r="BM218" s="1253"/>
      <c r="BN218" s="303">
        <f t="shared" si="103"/>
        <v>1000000</v>
      </c>
      <c r="BO218" s="312"/>
      <c r="BP218" s="312">
        <v>1000000</v>
      </c>
      <c r="BQ218" s="312">
        <v>0</v>
      </c>
      <c r="BR218" s="312">
        <v>0</v>
      </c>
      <c r="BS218" s="312">
        <v>0</v>
      </c>
      <c r="BT218" s="312"/>
      <c r="BU218" s="313"/>
      <c r="BV218" s="314"/>
      <c r="BW218" s="314"/>
      <c r="BX218" s="314"/>
      <c r="BY218" s="314"/>
      <c r="BZ218" s="314"/>
      <c r="CA218" s="314"/>
      <c r="CB218" s="314"/>
      <c r="CC218" s="315"/>
    </row>
    <row r="219" spans="1:81" s="58" customFormat="1" ht="12.95" customHeight="1" x14ac:dyDescent="0.25">
      <c r="A219" s="37"/>
      <c r="B219" s="1318"/>
      <c r="C219" s="1315"/>
      <c r="D219" s="1283"/>
      <c r="E219" s="1286"/>
      <c r="F219" s="1286"/>
      <c r="G219" s="1286"/>
      <c r="H219" s="1286"/>
      <c r="I219" s="1389"/>
      <c r="J219" s="1220"/>
      <c r="K219" s="1217"/>
      <c r="L219" s="1405"/>
      <c r="M219" s="1407"/>
      <c r="N219" s="1346"/>
      <c r="O219" s="1348"/>
      <c r="P219" s="1350"/>
      <c r="Q219" s="1352"/>
      <c r="R219" s="1220"/>
      <c r="S219" s="364" t="s">
        <v>4658</v>
      </c>
      <c r="T219" s="371" t="s">
        <v>3834</v>
      </c>
      <c r="U219" s="241" t="s">
        <v>3839</v>
      </c>
      <c r="V219" s="241" t="s">
        <v>3842</v>
      </c>
      <c r="W219" s="299"/>
      <c r="X219" s="300">
        <v>44566</v>
      </c>
      <c r="Y219" s="300">
        <v>44591</v>
      </c>
      <c r="Z219" s="300">
        <v>44594</v>
      </c>
      <c r="AA219" s="300">
        <v>44925</v>
      </c>
      <c r="AB219" s="1220"/>
      <c r="AC219" s="1241"/>
      <c r="AD219" s="303">
        <f t="shared" si="119"/>
        <v>4500000</v>
      </c>
      <c r="AE219" s="303">
        <f t="shared" si="119"/>
        <v>0</v>
      </c>
      <c r="AF219" s="303">
        <f t="shared" si="119"/>
        <v>4500000</v>
      </c>
      <c r="AG219" s="303">
        <f t="shared" si="114"/>
        <v>0</v>
      </c>
      <c r="AH219" s="303">
        <f t="shared" si="114"/>
        <v>0</v>
      </c>
      <c r="AI219" s="303">
        <f t="shared" si="114"/>
        <v>0</v>
      </c>
      <c r="AJ219" s="303">
        <f t="shared" si="114"/>
        <v>0</v>
      </c>
      <c r="AK219" s="1220"/>
      <c r="AL219" s="1244"/>
      <c r="AM219" s="303">
        <f t="shared" si="8"/>
        <v>1125000</v>
      </c>
      <c r="AN219" s="312"/>
      <c r="AO219" s="312">
        <v>1125000</v>
      </c>
      <c r="AP219" s="312">
        <v>0</v>
      </c>
      <c r="AQ219" s="312">
        <v>0</v>
      </c>
      <c r="AR219" s="312">
        <v>0</v>
      </c>
      <c r="AS219" s="312"/>
      <c r="AT219" s="1220"/>
      <c r="AU219" s="1247"/>
      <c r="AV219" s="303">
        <f t="shared" si="101"/>
        <v>1125000</v>
      </c>
      <c r="AW219" s="312"/>
      <c r="AX219" s="302">
        <v>1125000</v>
      </c>
      <c r="AY219" s="302">
        <v>0</v>
      </c>
      <c r="AZ219" s="302">
        <v>0</v>
      </c>
      <c r="BA219" s="302">
        <v>0</v>
      </c>
      <c r="BB219" s="312"/>
      <c r="BC219" s="1220"/>
      <c r="BD219" s="1250"/>
      <c r="BE219" s="303">
        <f t="shared" si="102"/>
        <v>1125000</v>
      </c>
      <c r="BF219" s="312"/>
      <c r="BG219" s="302">
        <v>1125000</v>
      </c>
      <c r="BH219" s="302">
        <v>0</v>
      </c>
      <c r="BI219" s="302">
        <v>0</v>
      </c>
      <c r="BJ219" s="302">
        <v>0</v>
      </c>
      <c r="BK219" s="312"/>
      <c r="BL219" s="1220"/>
      <c r="BM219" s="1253"/>
      <c r="BN219" s="303">
        <f t="shared" si="103"/>
        <v>1125000</v>
      </c>
      <c r="BO219" s="312"/>
      <c r="BP219" s="312">
        <v>1125000</v>
      </c>
      <c r="BQ219" s="312">
        <v>0</v>
      </c>
      <c r="BR219" s="312">
        <v>0</v>
      </c>
      <c r="BS219" s="312">
        <v>0</v>
      </c>
      <c r="BT219" s="312"/>
      <c r="BU219" s="313"/>
      <c r="BV219" s="314"/>
      <c r="BW219" s="314"/>
      <c r="BX219" s="314"/>
      <c r="BY219" s="314"/>
      <c r="BZ219" s="314"/>
      <c r="CA219" s="314"/>
      <c r="CB219" s="314"/>
      <c r="CC219" s="315"/>
    </row>
    <row r="220" spans="1:81" s="58" customFormat="1" ht="12.95" customHeight="1" x14ac:dyDescent="0.25">
      <c r="A220" s="37"/>
      <c r="B220" s="1318"/>
      <c r="C220" s="1315"/>
      <c r="D220" s="1283"/>
      <c r="E220" s="1286"/>
      <c r="F220" s="1286"/>
      <c r="G220" s="1286"/>
      <c r="H220" s="1286"/>
      <c r="I220" s="1389"/>
      <c r="J220" s="1220"/>
      <c r="K220" s="1217"/>
      <c r="L220" s="1405"/>
      <c r="M220" s="1407"/>
      <c r="N220" s="1346"/>
      <c r="O220" s="1348"/>
      <c r="P220" s="1350"/>
      <c r="Q220" s="1352"/>
      <c r="R220" s="1220"/>
      <c r="S220" s="364" t="s">
        <v>4659</v>
      </c>
      <c r="T220" s="371" t="s">
        <v>3834</v>
      </c>
      <c r="U220" s="241" t="s">
        <v>3839</v>
      </c>
      <c r="V220" s="241" t="s">
        <v>3842</v>
      </c>
      <c r="W220" s="299"/>
      <c r="X220" s="300">
        <v>44566</v>
      </c>
      <c r="Y220" s="300">
        <v>44591</v>
      </c>
      <c r="Z220" s="300">
        <v>44594</v>
      </c>
      <c r="AA220" s="300">
        <v>44925</v>
      </c>
      <c r="AB220" s="1220"/>
      <c r="AC220" s="1241"/>
      <c r="AD220" s="303">
        <f t="shared" si="119"/>
        <v>3000000</v>
      </c>
      <c r="AE220" s="303">
        <f t="shared" si="119"/>
        <v>0</v>
      </c>
      <c r="AF220" s="303">
        <f t="shared" si="119"/>
        <v>3000000</v>
      </c>
      <c r="AG220" s="303">
        <f t="shared" si="114"/>
        <v>0</v>
      </c>
      <c r="AH220" s="303">
        <f t="shared" si="114"/>
        <v>0</v>
      </c>
      <c r="AI220" s="303">
        <f t="shared" si="114"/>
        <v>0</v>
      </c>
      <c r="AJ220" s="303">
        <f t="shared" si="114"/>
        <v>0</v>
      </c>
      <c r="AK220" s="1220"/>
      <c r="AL220" s="1244"/>
      <c r="AM220" s="303">
        <f t="shared" si="8"/>
        <v>750000</v>
      </c>
      <c r="AN220" s="312"/>
      <c r="AO220" s="312">
        <v>750000</v>
      </c>
      <c r="AP220" s="312">
        <v>0</v>
      </c>
      <c r="AQ220" s="312">
        <v>0</v>
      </c>
      <c r="AR220" s="312">
        <v>0</v>
      </c>
      <c r="AS220" s="312"/>
      <c r="AT220" s="1220"/>
      <c r="AU220" s="1247"/>
      <c r="AV220" s="303">
        <f t="shared" si="101"/>
        <v>750000</v>
      </c>
      <c r="AW220" s="312"/>
      <c r="AX220" s="302">
        <v>750000</v>
      </c>
      <c r="AY220" s="302">
        <v>0</v>
      </c>
      <c r="AZ220" s="302">
        <v>0</v>
      </c>
      <c r="BA220" s="302">
        <v>0</v>
      </c>
      <c r="BB220" s="312"/>
      <c r="BC220" s="1220"/>
      <c r="BD220" s="1250"/>
      <c r="BE220" s="303">
        <f t="shared" si="102"/>
        <v>750000</v>
      </c>
      <c r="BF220" s="312"/>
      <c r="BG220" s="302">
        <v>750000</v>
      </c>
      <c r="BH220" s="302">
        <v>0</v>
      </c>
      <c r="BI220" s="302">
        <v>0</v>
      </c>
      <c r="BJ220" s="302">
        <v>0</v>
      </c>
      <c r="BK220" s="312"/>
      <c r="BL220" s="1220"/>
      <c r="BM220" s="1253"/>
      <c r="BN220" s="303">
        <f t="shared" si="103"/>
        <v>750000</v>
      </c>
      <c r="BO220" s="312"/>
      <c r="BP220" s="312">
        <v>750000</v>
      </c>
      <c r="BQ220" s="312">
        <v>0</v>
      </c>
      <c r="BR220" s="312">
        <v>0</v>
      </c>
      <c r="BS220" s="312">
        <v>0</v>
      </c>
      <c r="BT220" s="312"/>
      <c r="BU220" s="313"/>
      <c r="BV220" s="314"/>
      <c r="BW220" s="314"/>
      <c r="BX220" s="314"/>
      <c r="BY220" s="314"/>
      <c r="BZ220" s="314"/>
      <c r="CA220" s="314"/>
      <c r="CB220" s="314"/>
      <c r="CC220" s="315"/>
    </row>
    <row r="221" spans="1:81" s="58" customFormat="1" ht="12.95" customHeight="1" x14ac:dyDescent="0.25">
      <c r="A221" s="37"/>
      <c r="B221" s="1318"/>
      <c r="C221" s="1315"/>
      <c r="D221" s="1283"/>
      <c r="E221" s="1286"/>
      <c r="F221" s="1286"/>
      <c r="G221" s="1286"/>
      <c r="H221" s="1286"/>
      <c r="I221" s="1389"/>
      <c r="J221" s="1220"/>
      <c r="K221" s="1217"/>
      <c r="L221" s="1405"/>
      <c r="M221" s="1407"/>
      <c r="N221" s="1346"/>
      <c r="O221" s="1348"/>
      <c r="P221" s="1350"/>
      <c r="Q221" s="1352"/>
      <c r="R221" s="1220"/>
      <c r="S221" s="364" t="s">
        <v>4660</v>
      </c>
      <c r="T221" s="371" t="s">
        <v>3834</v>
      </c>
      <c r="U221" s="241" t="s">
        <v>3839</v>
      </c>
      <c r="V221" s="241" t="s">
        <v>3842</v>
      </c>
      <c r="W221" s="299"/>
      <c r="X221" s="300">
        <v>44566</v>
      </c>
      <c r="Y221" s="300">
        <v>44591</v>
      </c>
      <c r="Z221" s="300">
        <v>44594</v>
      </c>
      <c r="AA221" s="300">
        <v>44925</v>
      </c>
      <c r="AB221" s="1220"/>
      <c r="AC221" s="1241"/>
      <c r="AD221" s="303">
        <f t="shared" si="119"/>
        <v>2500000</v>
      </c>
      <c r="AE221" s="303">
        <f t="shared" si="119"/>
        <v>0</v>
      </c>
      <c r="AF221" s="303">
        <f t="shared" si="119"/>
        <v>2500000</v>
      </c>
      <c r="AG221" s="303">
        <f t="shared" si="114"/>
        <v>0</v>
      </c>
      <c r="AH221" s="303">
        <f t="shared" si="114"/>
        <v>0</v>
      </c>
      <c r="AI221" s="303">
        <f t="shared" si="114"/>
        <v>0</v>
      </c>
      <c r="AJ221" s="303">
        <f t="shared" si="114"/>
        <v>0</v>
      </c>
      <c r="AK221" s="1220"/>
      <c r="AL221" s="1244"/>
      <c r="AM221" s="303">
        <f t="shared" si="8"/>
        <v>625000</v>
      </c>
      <c r="AN221" s="312"/>
      <c r="AO221" s="312">
        <v>625000</v>
      </c>
      <c r="AP221" s="312">
        <v>0</v>
      </c>
      <c r="AQ221" s="312">
        <v>0</v>
      </c>
      <c r="AR221" s="312">
        <v>0</v>
      </c>
      <c r="AS221" s="312"/>
      <c r="AT221" s="1220"/>
      <c r="AU221" s="1247"/>
      <c r="AV221" s="303">
        <f t="shared" si="101"/>
        <v>625000</v>
      </c>
      <c r="AW221" s="312"/>
      <c r="AX221" s="302">
        <v>625000</v>
      </c>
      <c r="AY221" s="302">
        <v>0</v>
      </c>
      <c r="AZ221" s="302">
        <v>0</v>
      </c>
      <c r="BA221" s="302">
        <v>0</v>
      </c>
      <c r="BB221" s="312"/>
      <c r="BC221" s="1220"/>
      <c r="BD221" s="1250"/>
      <c r="BE221" s="303">
        <f t="shared" si="102"/>
        <v>625000</v>
      </c>
      <c r="BF221" s="312"/>
      <c r="BG221" s="302">
        <v>625000</v>
      </c>
      <c r="BH221" s="302">
        <v>0</v>
      </c>
      <c r="BI221" s="302">
        <v>0</v>
      </c>
      <c r="BJ221" s="302">
        <v>0</v>
      </c>
      <c r="BK221" s="312"/>
      <c r="BL221" s="1220"/>
      <c r="BM221" s="1253"/>
      <c r="BN221" s="303">
        <f t="shared" si="103"/>
        <v>625000</v>
      </c>
      <c r="BO221" s="312"/>
      <c r="BP221" s="312">
        <v>625000</v>
      </c>
      <c r="BQ221" s="312">
        <v>0</v>
      </c>
      <c r="BR221" s="312">
        <v>0</v>
      </c>
      <c r="BS221" s="312">
        <v>0</v>
      </c>
      <c r="BT221" s="312"/>
      <c r="BU221" s="313"/>
      <c r="BV221" s="314"/>
      <c r="BW221" s="314"/>
      <c r="BX221" s="314"/>
      <c r="BY221" s="314"/>
      <c r="BZ221" s="314"/>
      <c r="CA221" s="314"/>
      <c r="CB221" s="314"/>
      <c r="CC221" s="315"/>
    </row>
    <row r="222" spans="1:81" s="58" customFormat="1" ht="12.95" customHeight="1" x14ac:dyDescent="0.25">
      <c r="A222" s="37"/>
      <c r="B222" s="1318"/>
      <c r="C222" s="1315"/>
      <c r="D222" s="1283"/>
      <c r="E222" s="1286"/>
      <c r="F222" s="1286"/>
      <c r="G222" s="1286"/>
      <c r="H222" s="1286"/>
      <c r="I222" s="1389"/>
      <c r="J222" s="1220"/>
      <c r="K222" s="1217"/>
      <c r="L222" s="1405"/>
      <c r="M222" s="1407"/>
      <c r="N222" s="1346"/>
      <c r="O222" s="1348"/>
      <c r="P222" s="1350"/>
      <c r="Q222" s="1352"/>
      <c r="R222" s="1220"/>
      <c r="S222" s="364" t="s">
        <v>4661</v>
      </c>
      <c r="T222" s="371" t="s">
        <v>3834</v>
      </c>
      <c r="U222" s="241" t="s">
        <v>3839</v>
      </c>
      <c r="V222" s="241" t="s">
        <v>3842</v>
      </c>
      <c r="W222" s="299"/>
      <c r="X222" s="300">
        <v>44566</v>
      </c>
      <c r="Y222" s="300">
        <v>44591</v>
      </c>
      <c r="Z222" s="300">
        <v>44594</v>
      </c>
      <c r="AA222" s="300">
        <v>44925</v>
      </c>
      <c r="AB222" s="1220"/>
      <c r="AC222" s="1241"/>
      <c r="AD222" s="303">
        <f t="shared" si="119"/>
        <v>3000000</v>
      </c>
      <c r="AE222" s="303">
        <f t="shared" si="119"/>
        <v>0</v>
      </c>
      <c r="AF222" s="303">
        <f t="shared" si="119"/>
        <v>3000000</v>
      </c>
      <c r="AG222" s="303">
        <f t="shared" si="114"/>
        <v>0</v>
      </c>
      <c r="AH222" s="303">
        <f t="shared" si="114"/>
        <v>0</v>
      </c>
      <c r="AI222" s="303">
        <f t="shared" si="114"/>
        <v>0</v>
      </c>
      <c r="AJ222" s="303">
        <f t="shared" si="114"/>
        <v>0</v>
      </c>
      <c r="AK222" s="1220"/>
      <c r="AL222" s="1244"/>
      <c r="AM222" s="303">
        <f t="shared" si="8"/>
        <v>750000</v>
      </c>
      <c r="AN222" s="312"/>
      <c r="AO222" s="312">
        <v>750000</v>
      </c>
      <c r="AP222" s="312">
        <v>0</v>
      </c>
      <c r="AQ222" s="312">
        <v>0</v>
      </c>
      <c r="AR222" s="312">
        <v>0</v>
      </c>
      <c r="AS222" s="312"/>
      <c r="AT222" s="1220"/>
      <c r="AU222" s="1247"/>
      <c r="AV222" s="303">
        <f t="shared" si="101"/>
        <v>750000</v>
      </c>
      <c r="AW222" s="312"/>
      <c r="AX222" s="302">
        <v>750000</v>
      </c>
      <c r="AY222" s="302">
        <v>0</v>
      </c>
      <c r="AZ222" s="302">
        <v>0</v>
      </c>
      <c r="BA222" s="302">
        <v>0</v>
      </c>
      <c r="BB222" s="312"/>
      <c r="BC222" s="1220"/>
      <c r="BD222" s="1250"/>
      <c r="BE222" s="303">
        <f t="shared" si="102"/>
        <v>750000</v>
      </c>
      <c r="BF222" s="312"/>
      <c r="BG222" s="302">
        <v>750000</v>
      </c>
      <c r="BH222" s="302">
        <v>0</v>
      </c>
      <c r="BI222" s="302">
        <v>0</v>
      </c>
      <c r="BJ222" s="302">
        <v>0</v>
      </c>
      <c r="BK222" s="312"/>
      <c r="BL222" s="1220"/>
      <c r="BM222" s="1253"/>
      <c r="BN222" s="303">
        <f t="shared" si="103"/>
        <v>750000</v>
      </c>
      <c r="BO222" s="312"/>
      <c r="BP222" s="312">
        <v>750000</v>
      </c>
      <c r="BQ222" s="312">
        <v>0</v>
      </c>
      <c r="BR222" s="312">
        <v>0</v>
      </c>
      <c r="BS222" s="312">
        <v>0</v>
      </c>
      <c r="BT222" s="312"/>
      <c r="BU222" s="313"/>
      <c r="BV222" s="314"/>
      <c r="BW222" s="314"/>
      <c r="BX222" s="314"/>
      <c r="BY222" s="314"/>
      <c r="BZ222" s="314"/>
      <c r="CA222" s="314"/>
      <c r="CB222" s="314"/>
      <c r="CC222" s="315"/>
    </row>
    <row r="223" spans="1:81" s="58" customFormat="1" ht="12.95" customHeight="1" x14ac:dyDescent="0.25">
      <c r="A223" s="37"/>
      <c r="B223" s="1318"/>
      <c r="C223" s="1315"/>
      <c r="D223" s="1283"/>
      <c r="E223" s="1286"/>
      <c r="F223" s="1286"/>
      <c r="G223" s="1286"/>
      <c r="H223" s="1286"/>
      <c r="I223" s="1389"/>
      <c r="J223" s="1220"/>
      <c r="K223" s="1217"/>
      <c r="L223" s="1405"/>
      <c r="M223" s="1407"/>
      <c r="N223" s="1346"/>
      <c r="O223" s="1348"/>
      <c r="P223" s="1350"/>
      <c r="Q223" s="1352"/>
      <c r="R223" s="1220"/>
      <c r="S223" s="364" t="s">
        <v>4662</v>
      </c>
      <c r="T223" s="371" t="s">
        <v>3834</v>
      </c>
      <c r="U223" s="241" t="s">
        <v>3839</v>
      </c>
      <c r="V223" s="241" t="s">
        <v>3842</v>
      </c>
      <c r="W223" s="299"/>
      <c r="X223" s="300">
        <v>44566</v>
      </c>
      <c r="Y223" s="300">
        <v>44591</v>
      </c>
      <c r="Z223" s="300">
        <v>44594</v>
      </c>
      <c r="AA223" s="300">
        <v>44925</v>
      </c>
      <c r="AB223" s="1220"/>
      <c r="AC223" s="1241"/>
      <c r="AD223" s="303">
        <f t="shared" si="119"/>
        <v>2000000</v>
      </c>
      <c r="AE223" s="303">
        <f t="shared" si="119"/>
        <v>0</v>
      </c>
      <c r="AF223" s="303">
        <f t="shared" si="119"/>
        <v>2000000</v>
      </c>
      <c r="AG223" s="303">
        <f t="shared" si="114"/>
        <v>0</v>
      </c>
      <c r="AH223" s="303">
        <f t="shared" si="114"/>
        <v>0</v>
      </c>
      <c r="AI223" s="303">
        <f t="shared" si="114"/>
        <v>0</v>
      </c>
      <c r="AJ223" s="303">
        <f t="shared" si="114"/>
        <v>0</v>
      </c>
      <c r="AK223" s="1220"/>
      <c r="AL223" s="1244"/>
      <c r="AM223" s="303">
        <f t="shared" si="8"/>
        <v>500000</v>
      </c>
      <c r="AN223" s="312"/>
      <c r="AO223" s="312">
        <v>500000</v>
      </c>
      <c r="AP223" s="312">
        <v>0</v>
      </c>
      <c r="AQ223" s="312">
        <v>0</v>
      </c>
      <c r="AR223" s="312">
        <v>0</v>
      </c>
      <c r="AS223" s="312"/>
      <c r="AT223" s="1220"/>
      <c r="AU223" s="1247"/>
      <c r="AV223" s="303">
        <f t="shared" si="101"/>
        <v>500000</v>
      </c>
      <c r="AW223" s="312"/>
      <c r="AX223" s="302">
        <v>500000</v>
      </c>
      <c r="AY223" s="302">
        <v>0</v>
      </c>
      <c r="AZ223" s="302">
        <v>0</v>
      </c>
      <c r="BA223" s="302">
        <v>0</v>
      </c>
      <c r="BB223" s="312"/>
      <c r="BC223" s="1220"/>
      <c r="BD223" s="1250"/>
      <c r="BE223" s="303">
        <f t="shared" si="102"/>
        <v>500000</v>
      </c>
      <c r="BF223" s="312"/>
      <c r="BG223" s="302">
        <v>500000</v>
      </c>
      <c r="BH223" s="302">
        <v>0</v>
      </c>
      <c r="BI223" s="302">
        <v>0</v>
      </c>
      <c r="BJ223" s="302">
        <v>0</v>
      </c>
      <c r="BK223" s="312"/>
      <c r="BL223" s="1220"/>
      <c r="BM223" s="1253"/>
      <c r="BN223" s="303">
        <f t="shared" si="103"/>
        <v>500000</v>
      </c>
      <c r="BO223" s="312"/>
      <c r="BP223" s="312">
        <v>500000</v>
      </c>
      <c r="BQ223" s="312">
        <v>0</v>
      </c>
      <c r="BR223" s="312">
        <v>0</v>
      </c>
      <c r="BS223" s="312">
        <v>0</v>
      </c>
      <c r="BT223" s="312"/>
      <c r="BU223" s="313"/>
      <c r="BV223" s="314"/>
      <c r="BW223" s="314"/>
      <c r="BX223" s="314"/>
      <c r="BY223" s="314"/>
      <c r="BZ223" s="314"/>
      <c r="CA223" s="314"/>
      <c r="CB223" s="314"/>
      <c r="CC223" s="315"/>
    </row>
    <row r="224" spans="1:81" s="58" customFormat="1" ht="12.95" customHeight="1" x14ac:dyDescent="0.25">
      <c r="A224" s="37"/>
      <c r="B224" s="1318"/>
      <c r="C224" s="1315"/>
      <c r="D224" s="1283"/>
      <c r="E224" s="1286"/>
      <c r="F224" s="1286"/>
      <c r="G224" s="1286"/>
      <c r="H224" s="1286"/>
      <c r="I224" s="1389"/>
      <c r="J224" s="1220"/>
      <c r="K224" s="1217"/>
      <c r="L224" s="1405"/>
      <c r="M224" s="1407"/>
      <c r="N224" s="1346"/>
      <c r="O224" s="1348"/>
      <c r="P224" s="1350"/>
      <c r="Q224" s="1352"/>
      <c r="R224" s="1220"/>
      <c r="S224" s="364" t="s">
        <v>4663</v>
      </c>
      <c r="T224" s="371" t="s">
        <v>3834</v>
      </c>
      <c r="U224" s="241" t="s">
        <v>3839</v>
      </c>
      <c r="V224" s="241" t="s">
        <v>3842</v>
      </c>
      <c r="W224" s="299"/>
      <c r="X224" s="300">
        <v>44566</v>
      </c>
      <c r="Y224" s="300">
        <v>44591</v>
      </c>
      <c r="Z224" s="300">
        <v>44594</v>
      </c>
      <c r="AA224" s="300">
        <v>44925</v>
      </c>
      <c r="AB224" s="1220"/>
      <c r="AC224" s="1241"/>
      <c r="AD224" s="303">
        <f t="shared" si="119"/>
        <v>2000000</v>
      </c>
      <c r="AE224" s="303">
        <f t="shared" si="119"/>
        <v>0</v>
      </c>
      <c r="AF224" s="303">
        <f t="shared" si="119"/>
        <v>2000000</v>
      </c>
      <c r="AG224" s="303">
        <f t="shared" si="114"/>
        <v>0</v>
      </c>
      <c r="AH224" s="303">
        <f t="shared" si="114"/>
        <v>0</v>
      </c>
      <c r="AI224" s="303">
        <f t="shared" si="114"/>
        <v>0</v>
      </c>
      <c r="AJ224" s="303">
        <f t="shared" si="114"/>
        <v>0</v>
      </c>
      <c r="AK224" s="1220"/>
      <c r="AL224" s="1244"/>
      <c r="AM224" s="303">
        <f t="shared" si="8"/>
        <v>500000</v>
      </c>
      <c r="AN224" s="312"/>
      <c r="AO224" s="312">
        <v>500000</v>
      </c>
      <c r="AP224" s="312">
        <v>0</v>
      </c>
      <c r="AQ224" s="312">
        <v>0</v>
      </c>
      <c r="AR224" s="312">
        <v>0</v>
      </c>
      <c r="AS224" s="312"/>
      <c r="AT224" s="1220"/>
      <c r="AU224" s="1247"/>
      <c r="AV224" s="303">
        <f t="shared" si="101"/>
        <v>500000</v>
      </c>
      <c r="AW224" s="312"/>
      <c r="AX224" s="302">
        <v>500000</v>
      </c>
      <c r="AY224" s="302">
        <v>0</v>
      </c>
      <c r="AZ224" s="302">
        <v>0</v>
      </c>
      <c r="BA224" s="302">
        <v>0</v>
      </c>
      <c r="BB224" s="312"/>
      <c r="BC224" s="1220"/>
      <c r="BD224" s="1250"/>
      <c r="BE224" s="303">
        <f t="shared" si="102"/>
        <v>500000</v>
      </c>
      <c r="BF224" s="312"/>
      <c r="BG224" s="302">
        <v>500000</v>
      </c>
      <c r="BH224" s="302">
        <v>0</v>
      </c>
      <c r="BI224" s="302">
        <v>0</v>
      </c>
      <c r="BJ224" s="302">
        <v>0</v>
      </c>
      <c r="BK224" s="312"/>
      <c r="BL224" s="1220"/>
      <c r="BM224" s="1253"/>
      <c r="BN224" s="303">
        <f t="shared" si="103"/>
        <v>500000</v>
      </c>
      <c r="BO224" s="312"/>
      <c r="BP224" s="312">
        <v>500000</v>
      </c>
      <c r="BQ224" s="312">
        <v>0</v>
      </c>
      <c r="BR224" s="312">
        <v>0</v>
      </c>
      <c r="BS224" s="312">
        <v>0</v>
      </c>
      <c r="BT224" s="312"/>
      <c r="BU224" s="313"/>
      <c r="BV224" s="314"/>
      <c r="BW224" s="314"/>
      <c r="BX224" s="314"/>
      <c r="BY224" s="314"/>
      <c r="BZ224" s="314"/>
      <c r="CA224" s="314"/>
      <c r="CB224" s="314"/>
      <c r="CC224" s="315"/>
    </row>
    <row r="225" spans="1:81" s="58" customFormat="1" ht="12.95" customHeight="1" thickBot="1" x14ac:dyDescent="0.3">
      <c r="A225" s="37"/>
      <c r="B225" s="1318"/>
      <c r="C225" s="1315"/>
      <c r="D225" s="1283"/>
      <c r="E225" s="1286"/>
      <c r="F225" s="1286"/>
      <c r="G225" s="1286"/>
      <c r="H225" s="1286"/>
      <c r="I225" s="1389"/>
      <c r="J225" s="1220"/>
      <c r="K225" s="1217"/>
      <c r="L225" s="1405"/>
      <c r="M225" s="1407"/>
      <c r="N225" s="1346"/>
      <c r="O225" s="1348"/>
      <c r="P225" s="1350"/>
      <c r="Q225" s="1352"/>
      <c r="R225" s="1220"/>
      <c r="S225" s="297" t="s">
        <v>4664</v>
      </c>
      <c r="T225" s="371" t="s">
        <v>3834</v>
      </c>
      <c r="U225" s="241" t="s">
        <v>3839</v>
      </c>
      <c r="V225" s="241" t="s">
        <v>3842</v>
      </c>
      <c r="W225" s="299"/>
      <c r="X225" s="300">
        <v>44566</v>
      </c>
      <c r="Y225" s="300">
        <v>44591</v>
      </c>
      <c r="Z225" s="300">
        <v>44594</v>
      </c>
      <c r="AA225" s="300">
        <v>44925</v>
      </c>
      <c r="AB225" s="1220"/>
      <c r="AC225" s="1241"/>
      <c r="AD225" s="303">
        <f t="shared" si="119"/>
        <v>2000000</v>
      </c>
      <c r="AE225" s="303">
        <f t="shared" si="119"/>
        <v>0</v>
      </c>
      <c r="AF225" s="303">
        <f t="shared" si="119"/>
        <v>2000000</v>
      </c>
      <c r="AG225" s="303">
        <f t="shared" si="114"/>
        <v>0</v>
      </c>
      <c r="AH225" s="303">
        <f t="shared" si="114"/>
        <v>0</v>
      </c>
      <c r="AI225" s="303">
        <f t="shared" si="114"/>
        <v>0</v>
      </c>
      <c r="AJ225" s="303">
        <f t="shared" si="114"/>
        <v>0</v>
      </c>
      <c r="AK225" s="1220"/>
      <c r="AL225" s="1244"/>
      <c r="AM225" s="303">
        <f t="shared" si="8"/>
        <v>500000</v>
      </c>
      <c r="AN225" s="311"/>
      <c r="AO225" s="311">
        <v>500000</v>
      </c>
      <c r="AP225" s="311">
        <v>0</v>
      </c>
      <c r="AQ225" s="311">
        <v>0</v>
      </c>
      <c r="AR225" s="311">
        <v>0</v>
      </c>
      <c r="AS225" s="311"/>
      <c r="AT225" s="1220"/>
      <c r="AU225" s="1247"/>
      <c r="AV225" s="303">
        <f t="shared" si="101"/>
        <v>500000</v>
      </c>
      <c r="AW225" s="311"/>
      <c r="AX225" s="302">
        <v>500000</v>
      </c>
      <c r="AY225" s="302">
        <v>0</v>
      </c>
      <c r="AZ225" s="302">
        <v>0</v>
      </c>
      <c r="BA225" s="302">
        <v>0</v>
      </c>
      <c r="BB225" s="311"/>
      <c r="BC225" s="1220"/>
      <c r="BD225" s="1250"/>
      <c r="BE225" s="303">
        <f t="shared" si="102"/>
        <v>500000</v>
      </c>
      <c r="BF225" s="311"/>
      <c r="BG225" s="302">
        <v>500000</v>
      </c>
      <c r="BH225" s="302">
        <v>0</v>
      </c>
      <c r="BI225" s="302">
        <v>0</v>
      </c>
      <c r="BJ225" s="302">
        <v>0</v>
      </c>
      <c r="BK225" s="311"/>
      <c r="BL225" s="1220"/>
      <c r="BM225" s="1253"/>
      <c r="BN225" s="303">
        <f t="shared" si="103"/>
        <v>500000</v>
      </c>
      <c r="BO225" s="311"/>
      <c r="BP225" s="311">
        <v>500000</v>
      </c>
      <c r="BQ225" s="311">
        <v>0</v>
      </c>
      <c r="BR225" s="311">
        <v>0</v>
      </c>
      <c r="BS225" s="311">
        <v>0</v>
      </c>
      <c r="BT225" s="311"/>
      <c r="BU225" s="1207"/>
      <c r="BV225" s="1208"/>
      <c r="BW225" s="1208"/>
      <c r="BX225" s="1208"/>
      <c r="BY225" s="1208"/>
      <c r="BZ225" s="1208"/>
      <c r="CA225" s="1208"/>
      <c r="CB225" s="1208"/>
      <c r="CC225" s="1209"/>
    </row>
    <row r="226" spans="1:81" s="58" customFormat="1" ht="12.95" customHeight="1" thickTop="1" x14ac:dyDescent="0.25">
      <c r="A226" s="37"/>
      <c r="B226" s="1318"/>
      <c r="C226" s="1314" t="s">
        <v>177</v>
      </c>
      <c r="D226" s="1282">
        <v>1905</v>
      </c>
      <c r="E226" s="1285" t="s">
        <v>4433</v>
      </c>
      <c r="F226" s="1285">
        <v>1905035</v>
      </c>
      <c r="G226" s="1285" t="s">
        <v>4498</v>
      </c>
      <c r="H226" s="1285" t="s">
        <v>4499</v>
      </c>
      <c r="I226" s="1388">
        <v>2021004540244</v>
      </c>
      <c r="J226" s="1219">
        <v>99</v>
      </c>
      <c r="K226" s="1216" t="str">
        <f>+[3]Metas!K113</f>
        <v>Municipios con vigilancia a la ruta de atención integral de violencias con énfasis en la atención a los efectos colaterales del COVID-19 incluidos los municipios PDET.</v>
      </c>
      <c r="L226" s="1222">
        <v>40</v>
      </c>
      <c r="M226" s="1225">
        <f>SUM(N226:Q226)/4</f>
        <v>40</v>
      </c>
      <c r="N226" s="1228">
        <v>40</v>
      </c>
      <c r="O226" s="1231">
        <v>40</v>
      </c>
      <c r="P226" s="1234">
        <v>40</v>
      </c>
      <c r="Q226" s="1237">
        <v>40</v>
      </c>
      <c r="R226" s="1219">
        <f t="shared" ref="R226" si="120">+$J226</f>
        <v>99</v>
      </c>
      <c r="S226" s="361" t="s">
        <v>4665</v>
      </c>
      <c r="T226" s="362" t="s">
        <v>3834</v>
      </c>
      <c r="U226" s="240" t="s">
        <v>3839</v>
      </c>
      <c r="V226" s="240" t="s">
        <v>3842</v>
      </c>
      <c r="W226" s="233"/>
      <c r="X226" s="307">
        <v>44566</v>
      </c>
      <c r="Y226" s="307">
        <v>44591</v>
      </c>
      <c r="Z226" s="307">
        <v>44594</v>
      </c>
      <c r="AA226" s="307">
        <v>44925</v>
      </c>
      <c r="AB226" s="1219">
        <f t="shared" ref="AB226" si="121">+$J226</f>
        <v>99</v>
      </c>
      <c r="AC226" s="1240">
        <f t="shared" ref="AC226" si="122">+L226</f>
        <v>40</v>
      </c>
      <c r="AD226" s="363">
        <f t="shared" si="119"/>
        <v>2400000</v>
      </c>
      <c r="AE226" s="308">
        <f t="shared" si="119"/>
        <v>0</v>
      </c>
      <c r="AF226" s="308">
        <f t="shared" si="119"/>
        <v>2400000</v>
      </c>
      <c r="AG226" s="308">
        <f t="shared" si="114"/>
        <v>0</v>
      </c>
      <c r="AH226" s="308">
        <f t="shared" si="114"/>
        <v>0</v>
      </c>
      <c r="AI226" s="308">
        <f t="shared" si="114"/>
        <v>0</v>
      </c>
      <c r="AJ226" s="308">
        <f t="shared" si="114"/>
        <v>0</v>
      </c>
      <c r="AK226" s="1219">
        <f t="shared" ref="AK226" si="123">+$J226</f>
        <v>99</v>
      </c>
      <c r="AL226" s="1243">
        <f t="shared" si="94"/>
        <v>40</v>
      </c>
      <c r="AM226" s="363">
        <f t="shared" si="8"/>
        <v>600000</v>
      </c>
      <c r="AN226" s="48"/>
      <c r="AO226" s="48">
        <v>600000</v>
      </c>
      <c r="AP226" s="48">
        <v>0</v>
      </c>
      <c r="AQ226" s="48">
        <v>0</v>
      </c>
      <c r="AR226" s="48">
        <v>0</v>
      </c>
      <c r="AS226" s="48"/>
      <c r="AT226" s="1219">
        <f t="shared" ref="AT226" si="124">+$J226</f>
        <v>99</v>
      </c>
      <c r="AU226" s="1246">
        <f t="shared" si="96"/>
        <v>40</v>
      </c>
      <c r="AV226" s="363">
        <f t="shared" si="101"/>
        <v>600000</v>
      </c>
      <c r="AW226" s="48"/>
      <c r="AX226" s="38">
        <v>600000</v>
      </c>
      <c r="AY226" s="38">
        <v>0</v>
      </c>
      <c r="AZ226" s="38">
        <v>0</v>
      </c>
      <c r="BA226" s="38">
        <v>0</v>
      </c>
      <c r="BB226" s="48"/>
      <c r="BC226" s="1219">
        <f t="shared" ref="BC226" si="125">+$J226</f>
        <v>99</v>
      </c>
      <c r="BD226" s="1249">
        <f t="shared" si="98"/>
        <v>40</v>
      </c>
      <c r="BE226" s="363">
        <f t="shared" si="102"/>
        <v>600000</v>
      </c>
      <c r="BF226" s="48"/>
      <c r="BG226" s="38">
        <v>600000</v>
      </c>
      <c r="BH226" s="38">
        <v>0</v>
      </c>
      <c r="BI226" s="38">
        <v>0</v>
      </c>
      <c r="BJ226" s="38">
        <v>0</v>
      </c>
      <c r="BK226" s="48"/>
      <c r="BL226" s="1219">
        <f t="shared" ref="BL226" si="126">+$J226</f>
        <v>99</v>
      </c>
      <c r="BM226" s="1252">
        <f t="shared" si="100"/>
        <v>40</v>
      </c>
      <c r="BN226" s="363">
        <f t="shared" si="103"/>
        <v>600000</v>
      </c>
      <c r="BO226" s="48"/>
      <c r="BP226" s="48">
        <v>600000</v>
      </c>
      <c r="BQ226" s="48">
        <v>0</v>
      </c>
      <c r="BR226" s="48">
        <v>0</v>
      </c>
      <c r="BS226" s="48">
        <v>0</v>
      </c>
      <c r="BT226" s="48"/>
      <c r="BU226" s="1204"/>
      <c r="BV226" s="1205"/>
      <c r="BW226" s="1205"/>
      <c r="BX226" s="1205"/>
      <c r="BY226" s="1205"/>
      <c r="BZ226" s="1205"/>
      <c r="CA226" s="1205"/>
      <c r="CB226" s="1205"/>
      <c r="CC226" s="1206"/>
    </row>
    <row r="227" spans="1:81" s="58" customFormat="1" ht="12.95" customHeight="1" x14ac:dyDescent="0.25">
      <c r="A227" s="37"/>
      <c r="B227" s="1318"/>
      <c r="C227" s="1315"/>
      <c r="D227" s="1283"/>
      <c r="E227" s="1286"/>
      <c r="F227" s="1286"/>
      <c r="G227" s="1286"/>
      <c r="H227" s="1286"/>
      <c r="I227" s="1389"/>
      <c r="J227" s="1220"/>
      <c r="K227" s="1217"/>
      <c r="L227" s="1223"/>
      <c r="M227" s="1226"/>
      <c r="N227" s="1229"/>
      <c r="O227" s="1232"/>
      <c r="P227" s="1235"/>
      <c r="Q227" s="1238"/>
      <c r="R227" s="1220"/>
      <c r="S227" s="364" t="s">
        <v>4666</v>
      </c>
      <c r="T227" s="371" t="s">
        <v>3834</v>
      </c>
      <c r="U227" s="241" t="s">
        <v>3839</v>
      </c>
      <c r="V227" s="241" t="s">
        <v>3842</v>
      </c>
      <c r="W227" s="299"/>
      <c r="X227" s="300">
        <v>44566</v>
      </c>
      <c r="Y227" s="300">
        <v>44591</v>
      </c>
      <c r="Z227" s="300">
        <v>44594</v>
      </c>
      <c r="AA227" s="300">
        <v>44925</v>
      </c>
      <c r="AB227" s="1220"/>
      <c r="AC227" s="1241"/>
      <c r="AD227" s="303">
        <f t="shared" si="119"/>
        <v>3000000</v>
      </c>
      <c r="AE227" s="303">
        <f t="shared" si="119"/>
        <v>0</v>
      </c>
      <c r="AF227" s="303">
        <f t="shared" si="119"/>
        <v>3000000</v>
      </c>
      <c r="AG227" s="303">
        <f t="shared" si="114"/>
        <v>0</v>
      </c>
      <c r="AH227" s="303">
        <f t="shared" si="114"/>
        <v>0</v>
      </c>
      <c r="AI227" s="303">
        <f t="shared" si="114"/>
        <v>0</v>
      </c>
      <c r="AJ227" s="303">
        <f t="shared" si="114"/>
        <v>0</v>
      </c>
      <c r="AK227" s="1220"/>
      <c r="AL227" s="1244"/>
      <c r="AM227" s="303">
        <f t="shared" si="8"/>
        <v>750000</v>
      </c>
      <c r="AN227" s="312"/>
      <c r="AO227" s="312">
        <v>750000</v>
      </c>
      <c r="AP227" s="312">
        <v>0</v>
      </c>
      <c r="AQ227" s="312">
        <v>0</v>
      </c>
      <c r="AR227" s="312">
        <v>0</v>
      </c>
      <c r="AS227" s="312"/>
      <c r="AT227" s="1220"/>
      <c r="AU227" s="1247"/>
      <c r="AV227" s="303">
        <f t="shared" si="101"/>
        <v>750000</v>
      </c>
      <c r="AW227" s="312"/>
      <c r="AX227" s="302">
        <v>750000</v>
      </c>
      <c r="AY227" s="302">
        <v>0</v>
      </c>
      <c r="AZ227" s="302">
        <v>0</v>
      </c>
      <c r="BA227" s="302">
        <v>0</v>
      </c>
      <c r="BB227" s="312"/>
      <c r="BC227" s="1220"/>
      <c r="BD227" s="1250"/>
      <c r="BE227" s="303">
        <f t="shared" si="102"/>
        <v>750000</v>
      </c>
      <c r="BF227" s="312"/>
      <c r="BG227" s="302">
        <v>750000</v>
      </c>
      <c r="BH227" s="302">
        <v>0</v>
      </c>
      <c r="BI227" s="302">
        <v>0</v>
      </c>
      <c r="BJ227" s="302">
        <v>0</v>
      </c>
      <c r="BK227" s="312"/>
      <c r="BL227" s="1220"/>
      <c r="BM227" s="1253"/>
      <c r="BN227" s="303">
        <f t="shared" si="103"/>
        <v>750000</v>
      </c>
      <c r="BO227" s="312"/>
      <c r="BP227" s="312">
        <v>750000</v>
      </c>
      <c r="BQ227" s="312">
        <v>0</v>
      </c>
      <c r="BR227" s="312">
        <v>0</v>
      </c>
      <c r="BS227" s="312">
        <v>0</v>
      </c>
      <c r="BT227" s="312"/>
      <c r="BU227" s="313"/>
      <c r="BV227" s="314"/>
      <c r="BW227" s="314"/>
      <c r="BX227" s="314"/>
      <c r="BY227" s="314"/>
      <c r="BZ227" s="314"/>
      <c r="CA227" s="314"/>
      <c r="CB227" s="314"/>
      <c r="CC227" s="315"/>
    </row>
    <row r="228" spans="1:81" s="58" customFormat="1" ht="12.95" customHeight="1" x14ac:dyDescent="0.25">
      <c r="A228" s="37"/>
      <c r="B228" s="1318"/>
      <c r="C228" s="1315"/>
      <c r="D228" s="1283"/>
      <c r="E228" s="1286"/>
      <c r="F228" s="1286"/>
      <c r="G228" s="1286"/>
      <c r="H228" s="1286"/>
      <c r="I228" s="1389"/>
      <c r="J228" s="1220"/>
      <c r="K228" s="1217"/>
      <c r="L228" s="1223"/>
      <c r="M228" s="1226"/>
      <c r="N228" s="1229"/>
      <c r="O228" s="1232"/>
      <c r="P228" s="1235"/>
      <c r="Q228" s="1238"/>
      <c r="R228" s="1220"/>
      <c r="S228" s="364" t="s">
        <v>4667</v>
      </c>
      <c r="T228" s="371" t="s">
        <v>3834</v>
      </c>
      <c r="U228" s="241" t="s">
        <v>3839</v>
      </c>
      <c r="V228" s="241" t="s">
        <v>3842</v>
      </c>
      <c r="W228" s="299"/>
      <c r="X228" s="300">
        <v>44566</v>
      </c>
      <c r="Y228" s="300">
        <v>44591</v>
      </c>
      <c r="Z228" s="300">
        <v>44594</v>
      </c>
      <c r="AA228" s="300">
        <v>44925</v>
      </c>
      <c r="AB228" s="1220"/>
      <c r="AC228" s="1241"/>
      <c r="AD228" s="303">
        <f t="shared" si="119"/>
        <v>3600000</v>
      </c>
      <c r="AE228" s="303">
        <f t="shared" si="119"/>
        <v>0</v>
      </c>
      <c r="AF228" s="303">
        <f t="shared" si="119"/>
        <v>3600000</v>
      </c>
      <c r="AG228" s="303">
        <f t="shared" si="114"/>
        <v>0</v>
      </c>
      <c r="AH228" s="303">
        <f t="shared" si="114"/>
        <v>0</v>
      </c>
      <c r="AI228" s="303">
        <f t="shared" si="114"/>
        <v>0</v>
      </c>
      <c r="AJ228" s="303">
        <f t="shared" si="114"/>
        <v>0</v>
      </c>
      <c r="AK228" s="1220"/>
      <c r="AL228" s="1244"/>
      <c r="AM228" s="303">
        <f t="shared" si="8"/>
        <v>900000</v>
      </c>
      <c r="AN228" s="312"/>
      <c r="AO228" s="312">
        <v>900000</v>
      </c>
      <c r="AP228" s="312">
        <v>0</v>
      </c>
      <c r="AQ228" s="312">
        <v>0</v>
      </c>
      <c r="AR228" s="312">
        <v>0</v>
      </c>
      <c r="AS228" s="312"/>
      <c r="AT228" s="1220"/>
      <c r="AU228" s="1247"/>
      <c r="AV228" s="303">
        <f t="shared" si="101"/>
        <v>900000</v>
      </c>
      <c r="AW228" s="312"/>
      <c r="AX228" s="302">
        <v>900000</v>
      </c>
      <c r="AY228" s="302">
        <v>0</v>
      </c>
      <c r="AZ228" s="302">
        <v>0</v>
      </c>
      <c r="BA228" s="302">
        <v>0</v>
      </c>
      <c r="BB228" s="312"/>
      <c r="BC228" s="1220"/>
      <c r="BD228" s="1250"/>
      <c r="BE228" s="303">
        <f t="shared" si="102"/>
        <v>900000</v>
      </c>
      <c r="BF228" s="312"/>
      <c r="BG228" s="302">
        <v>900000</v>
      </c>
      <c r="BH228" s="302">
        <v>0</v>
      </c>
      <c r="BI228" s="302">
        <v>0</v>
      </c>
      <c r="BJ228" s="302">
        <v>0</v>
      </c>
      <c r="BK228" s="312"/>
      <c r="BL228" s="1220"/>
      <c r="BM228" s="1253"/>
      <c r="BN228" s="303">
        <f t="shared" si="103"/>
        <v>900000</v>
      </c>
      <c r="BO228" s="312"/>
      <c r="BP228" s="312">
        <v>900000</v>
      </c>
      <c r="BQ228" s="312">
        <v>0</v>
      </c>
      <c r="BR228" s="312">
        <v>0</v>
      </c>
      <c r="BS228" s="312">
        <v>0</v>
      </c>
      <c r="BT228" s="312"/>
      <c r="BU228" s="313"/>
      <c r="BV228" s="314"/>
      <c r="BW228" s="314"/>
      <c r="BX228" s="314"/>
      <c r="BY228" s="314"/>
      <c r="BZ228" s="314"/>
      <c r="CA228" s="314"/>
      <c r="CB228" s="314"/>
      <c r="CC228" s="315"/>
    </row>
    <row r="229" spans="1:81" s="58" customFormat="1" ht="12.95" customHeight="1" x14ac:dyDescent="0.25">
      <c r="A229" s="37"/>
      <c r="B229" s="1318"/>
      <c r="C229" s="1315"/>
      <c r="D229" s="1283"/>
      <c r="E229" s="1286"/>
      <c r="F229" s="1286"/>
      <c r="G229" s="1286"/>
      <c r="H229" s="1286"/>
      <c r="I229" s="1389"/>
      <c r="J229" s="1220"/>
      <c r="K229" s="1217"/>
      <c r="L229" s="1223"/>
      <c r="M229" s="1226"/>
      <c r="N229" s="1229"/>
      <c r="O229" s="1232"/>
      <c r="P229" s="1235"/>
      <c r="Q229" s="1238"/>
      <c r="R229" s="1220"/>
      <c r="S229" s="364" t="s">
        <v>4668</v>
      </c>
      <c r="T229" s="371" t="s">
        <v>3834</v>
      </c>
      <c r="U229" s="241" t="s">
        <v>3839</v>
      </c>
      <c r="V229" s="241" t="s">
        <v>3842</v>
      </c>
      <c r="W229" s="299"/>
      <c r="X229" s="300">
        <v>44566</v>
      </c>
      <c r="Y229" s="300">
        <v>44591</v>
      </c>
      <c r="Z229" s="300">
        <v>44594</v>
      </c>
      <c r="AA229" s="300">
        <v>44925</v>
      </c>
      <c r="AB229" s="1220"/>
      <c r="AC229" s="1241"/>
      <c r="AD229" s="303">
        <f t="shared" si="119"/>
        <v>4000000</v>
      </c>
      <c r="AE229" s="303">
        <f t="shared" si="119"/>
        <v>0</v>
      </c>
      <c r="AF229" s="303">
        <f t="shared" si="119"/>
        <v>4000000</v>
      </c>
      <c r="AG229" s="303">
        <f t="shared" si="114"/>
        <v>0</v>
      </c>
      <c r="AH229" s="303">
        <f t="shared" si="114"/>
        <v>0</v>
      </c>
      <c r="AI229" s="303">
        <f t="shared" si="114"/>
        <v>0</v>
      </c>
      <c r="AJ229" s="303">
        <f t="shared" si="114"/>
        <v>0</v>
      </c>
      <c r="AK229" s="1220"/>
      <c r="AL229" s="1244"/>
      <c r="AM229" s="303">
        <f t="shared" si="8"/>
        <v>1000000</v>
      </c>
      <c r="AN229" s="312"/>
      <c r="AO229" s="312">
        <v>1000000</v>
      </c>
      <c r="AP229" s="312">
        <v>0</v>
      </c>
      <c r="AQ229" s="312">
        <v>0</v>
      </c>
      <c r="AR229" s="312">
        <v>0</v>
      </c>
      <c r="AS229" s="312"/>
      <c r="AT229" s="1220"/>
      <c r="AU229" s="1247"/>
      <c r="AV229" s="303">
        <f t="shared" si="101"/>
        <v>1000000</v>
      </c>
      <c r="AW229" s="312"/>
      <c r="AX229" s="302">
        <v>1000000</v>
      </c>
      <c r="AY229" s="302">
        <v>0</v>
      </c>
      <c r="AZ229" s="302">
        <v>0</v>
      </c>
      <c r="BA229" s="302">
        <v>0</v>
      </c>
      <c r="BB229" s="312"/>
      <c r="BC229" s="1220"/>
      <c r="BD229" s="1250"/>
      <c r="BE229" s="303">
        <f t="shared" si="102"/>
        <v>1000000</v>
      </c>
      <c r="BF229" s="312"/>
      <c r="BG229" s="302">
        <v>1000000</v>
      </c>
      <c r="BH229" s="302">
        <v>0</v>
      </c>
      <c r="BI229" s="302">
        <v>0</v>
      </c>
      <c r="BJ229" s="302">
        <v>0</v>
      </c>
      <c r="BK229" s="312"/>
      <c r="BL229" s="1220"/>
      <c r="BM229" s="1253"/>
      <c r="BN229" s="303">
        <f t="shared" si="103"/>
        <v>1000000</v>
      </c>
      <c r="BO229" s="312"/>
      <c r="BP229" s="312">
        <v>1000000</v>
      </c>
      <c r="BQ229" s="312">
        <v>0</v>
      </c>
      <c r="BR229" s="312">
        <v>0</v>
      </c>
      <c r="BS229" s="312">
        <v>0</v>
      </c>
      <c r="BT229" s="312"/>
      <c r="BU229" s="313"/>
      <c r="BV229" s="314"/>
      <c r="BW229" s="314"/>
      <c r="BX229" s="314"/>
      <c r="BY229" s="314"/>
      <c r="BZ229" s="314"/>
      <c r="CA229" s="314"/>
      <c r="CB229" s="314"/>
      <c r="CC229" s="315"/>
    </row>
    <row r="230" spans="1:81" s="58" customFormat="1" ht="12.95" customHeight="1" x14ac:dyDescent="0.25">
      <c r="A230" s="37"/>
      <c r="B230" s="1318"/>
      <c r="C230" s="1315"/>
      <c r="D230" s="1283"/>
      <c r="E230" s="1286"/>
      <c r="F230" s="1286"/>
      <c r="G230" s="1286"/>
      <c r="H230" s="1286"/>
      <c r="I230" s="1389"/>
      <c r="J230" s="1220"/>
      <c r="K230" s="1217"/>
      <c r="L230" s="1223"/>
      <c r="M230" s="1226"/>
      <c r="N230" s="1229"/>
      <c r="O230" s="1232"/>
      <c r="P230" s="1235"/>
      <c r="Q230" s="1238"/>
      <c r="R230" s="1220"/>
      <c r="S230" s="364" t="s">
        <v>4669</v>
      </c>
      <c r="T230" s="371" t="s">
        <v>3834</v>
      </c>
      <c r="U230" s="241" t="s">
        <v>3839</v>
      </c>
      <c r="V230" s="241" t="s">
        <v>3842</v>
      </c>
      <c r="W230" s="299"/>
      <c r="X230" s="300">
        <v>44566</v>
      </c>
      <c r="Y230" s="300">
        <v>44591</v>
      </c>
      <c r="Z230" s="300">
        <v>44594</v>
      </c>
      <c r="AA230" s="300">
        <v>44925</v>
      </c>
      <c r="AB230" s="1220"/>
      <c r="AC230" s="1241"/>
      <c r="AD230" s="303">
        <f t="shared" si="119"/>
        <v>3500000</v>
      </c>
      <c r="AE230" s="303">
        <f t="shared" si="119"/>
        <v>0</v>
      </c>
      <c r="AF230" s="303">
        <f t="shared" si="119"/>
        <v>3500000</v>
      </c>
      <c r="AG230" s="303">
        <f t="shared" si="114"/>
        <v>0</v>
      </c>
      <c r="AH230" s="303">
        <f t="shared" si="114"/>
        <v>0</v>
      </c>
      <c r="AI230" s="303">
        <f t="shared" si="114"/>
        <v>0</v>
      </c>
      <c r="AJ230" s="303">
        <f t="shared" si="114"/>
        <v>0</v>
      </c>
      <c r="AK230" s="1220"/>
      <c r="AL230" s="1244"/>
      <c r="AM230" s="303">
        <f t="shared" si="8"/>
        <v>875000</v>
      </c>
      <c r="AN230" s="312"/>
      <c r="AO230" s="312">
        <v>875000</v>
      </c>
      <c r="AP230" s="312">
        <v>0</v>
      </c>
      <c r="AQ230" s="312">
        <v>0</v>
      </c>
      <c r="AR230" s="312">
        <v>0</v>
      </c>
      <c r="AS230" s="312"/>
      <c r="AT230" s="1220"/>
      <c r="AU230" s="1247"/>
      <c r="AV230" s="303">
        <f t="shared" si="101"/>
        <v>875000</v>
      </c>
      <c r="AW230" s="312"/>
      <c r="AX230" s="302">
        <v>875000</v>
      </c>
      <c r="AY230" s="302">
        <v>0</v>
      </c>
      <c r="AZ230" s="302">
        <v>0</v>
      </c>
      <c r="BA230" s="302">
        <v>0</v>
      </c>
      <c r="BB230" s="312"/>
      <c r="BC230" s="1220"/>
      <c r="BD230" s="1250"/>
      <c r="BE230" s="303">
        <f t="shared" si="102"/>
        <v>875000</v>
      </c>
      <c r="BF230" s="312"/>
      <c r="BG230" s="302">
        <v>875000</v>
      </c>
      <c r="BH230" s="302">
        <v>0</v>
      </c>
      <c r="BI230" s="302">
        <v>0</v>
      </c>
      <c r="BJ230" s="302">
        <v>0</v>
      </c>
      <c r="BK230" s="312"/>
      <c r="BL230" s="1220"/>
      <c r="BM230" s="1253"/>
      <c r="BN230" s="303">
        <f t="shared" si="103"/>
        <v>875000</v>
      </c>
      <c r="BO230" s="312"/>
      <c r="BP230" s="312">
        <v>875000</v>
      </c>
      <c r="BQ230" s="312">
        <v>0</v>
      </c>
      <c r="BR230" s="312">
        <v>0</v>
      </c>
      <c r="BS230" s="312">
        <v>0</v>
      </c>
      <c r="BT230" s="312"/>
      <c r="BU230" s="313"/>
      <c r="BV230" s="314"/>
      <c r="BW230" s="314"/>
      <c r="BX230" s="314"/>
      <c r="BY230" s="314"/>
      <c r="BZ230" s="314"/>
      <c r="CA230" s="314"/>
      <c r="CB230" s="314"/>
      <c r="CC230" s="315"/>
    </row>
    <row r="231" spans="1:81" s="58" customFormat="1" ht="12.95" customHeight="1" x14ac:dyDescent="0.25">
      <c r="A231" s="37"/>
      <c r="B231" s="1318"/>
      <c r="C231" s="1315"/>
      <c r="D231" s="1283"/>
      <c r="E231" s="1286"/>
      <c r="F231" s="1286"/>
      <c r="G231" s="1286"/>
      <c r="H231" s="1286"/>
      <c r="I231" s="1389"/>
      <c r="J231" s="1220"/>
      <c r="K231" s="1217"/>
      <c r="L231" s="1223"/>
      <c r="M231" s="1226"/>
      <c r="N231" s="1229"/>
      <c r="O231" s="1232"/>
      <c r="P231" s="1235"/>
      <c r="Q231" s="1238"/>
      <c r="R231" s="1220"/>
      <c r="S231" s="364" t="s">
        <v>4670</v>
      </c>
      <c r="T231" s="371" t="s">
        <v>3834</v>
      </c>
      <c r="U231" s="241" t="s">
        <v>3839</v>
      </c>
      <c r="V231" s="241" t="s">
        <v>3842</v>
      </c>
      <c r="W231" s="299"/>
      <c r="X231" s="300">
        <v>44566</v>
      </c>
      <c r="Y231" s="300">
        <v>44591</v>
      </c>
      <c r="Z231" s="300">
        <v>44594</v>
      </c>
      <c r="AA231" s="300">
        <v>44925</v>
      </c>
      <c r="AB231" s="1220"/>
      <c r="AC231" s="1241"/>
      <c r="AD231" s="303">
        <f t="shared" si="119"/>
        <v>3500000</v>
      </c>
      <c r="AE231" s="303">
        <f t="shared" si="119"/>
        <v>0</v>
      </c>
      <c r="AF231" s="303">
        <f t="shared" si="119"/>
        <v>3500000</v>
      </c>
      <c r="AG231" s="303">
        <f t="shared" si="114"/>
        <v>0</v>
      </c>
      <c r="AH231" s="303">
        <f t="shared" si="114"/>
        <v>0</v>
      </c>
      <c r="AI231" s="303">
        <f t="shared" si="114"/>
        <v>0</v>
      </c>
      <c r="AJ231" s="303">
        <f t="shared" si="114"/>
        <v>0</v>
      </c>
      <c r="AK231" s="1220"/>
      <c r="AL231" s="1244"/>
      <c r="AM231" s="303">
        <f t="shared" si="8"/>
        <v>875000</v>
      </c>
      <c r="AN231" s="312"/>
      <c r="AO231" s="312">
        <v>875000</v>
      </c>
      <c r="AP231" s="312">
        <v>0</v>
      </c>
      <c r="AQ231" s="312">
        <v>0</v>
      </c>
      <c r="AR231" s="312">
        <v>0</v>
      </c>
      <c r="AS231" s="312"/>
      <c r="AT231" s="1220"/>
      <c r="AU231" s="1247"/>
      <c r="AV231" s="303">
        <f t="shared" si="101"/>
        <v>875000</v>
      </c>
      <c r="AW231" s="312"/>
      <c r="AX231" s="302">
        <v>875000</v>
      </c>
      <c r="AY231" s="302">
        <v>0</v>
      </c>
      <c r="AZ231" s="302">
        <v>0</v>
      </c>
      <c r="BA231" s="302">
        <v>0</v>
      </c>
      <c r="BB231" s="312"/>
      <c r="BC231" s="1220"/>
      <c r="BD231" s="1250"/>
      <c r="BE231" s="303">
        <f t="shared" si="102"/>
        <v>875000</v>
      </c>
      <c r="BF231" s="312"/>
      <c r="BG231" s="302">
        <v>875000</v>
      </c>
      <c r="BH231" s="302">
        <v>0</v>
      </c>
      <c r="BI231" s="302">
        <v>0</v>
      </c>
      <c r="BJ231" s="302">
        <v>0</v>
      </c>
      <c r="BK231" s="312"/>
      <c r="BL231" s="1220"/>
      <c r="BM231" s="1253"/>
      <c r="BN231" s="303">
        <f t="shared" si="103"/>
        <v>875000</v>
      </c>
      <c r="BO231" s="312"/>
      <c r="BP231" s="312">
        <v>875000</v>
      </c>
      <c r="BQ231" s="312">
        <v>0</v>
      </c>
      <c r="BR231" s="312">
        <v>0</v>
      </c>
      <c r="BS231" s="312">
        <v>0</v>
      </c>
      <c r="BT231" s="312"/>
      <c r="BU231" s="313"/>
      <c r="BV231" s="314"/>
      <c r="BW231" s="314"/>
      <c r="BX231" s="314"/>
      <c r="BY231" s="314"/>
      <c r="BZ231" s="314"/>
      <c r="CA231" s="314"/>
      <c r="CB231" s="314"/>
      <c r="CC231" s="315"/>
    </row>
    <row r="232" spans="1:81" s="58" customFormat="1" ht="12.95" customHeight="1" x14ac:dyDescent="0.25">
      <c r="A232" s="37"/>
      <c r="B232" s="1318"/>
      <c r="C232" s="1315"/>
      <c r="D232" s="1283"/>
      <c r="E232" s="1286"/>
      <c r="F232" s="1286"/>
      <c r="G232" s="1286"/>
      <c r="H232" s="1286"/>
      <c r="I232" s="1389"/>
      <c r="J232" s="1220"/>
      <c r="K232" s="1217"/>
      <c r="L232" s="1223"/>
      <c r="M232" s="1226"/>
      <c r="N232" s="1229"/>
      <c r="O232" s="1232"/>
      <c r="P232" s="1235"/>
      <c r="Q232" s="1238"/>
      <c r="R232" s="1220"/>
      <c r="S232" s="297" t="s">
        <v>4671</v>
      </c>
      <c r="T232" s="371" t="s">
        <v>3834</v>
      </c>
      <c r="U232" s="241" t="s">
        <v>3839</v>
      </c>
      <c r="V232" s="241" t="s">
        <v>3842</v>
      </c>
      <c r="W232" s="299"/>
      <c r="X232" s="300">
        <v>44566</v>
      </c>
      <c r="Y232" s="300">
        <v>44591</v>
      </c>
      <c r="Z232" s="300">
        <v>44594</v>
      </c>
      <c r="AA232" s="300">
        <v>44925</v>
      </c>
      <c r="AB232" s="1220"/>
      <c r="AC232" s="1241"/>
      <c r="AD232" s="303">
        <f t="shared" si="119"/>
        <v>11000000</v>
      </c>
      <c r="AE232" s="303">
        <f t="shared" si="119"/>
        <v>0</v>
      </c>
      <c r="AF232" s="303">
        <f t="shared" si="119"/>
        <v>11000000</v>
      </c>
      <c r="AG232" s="303">
        <f t="shared" si="114"/>
        <v>0</v>
      </c>
      <c r="AH232" s="303">
        <f t="shared" si="114"/>
        <v>0</v>
      </c>
      <c r="AI232" s="303">
        <f t="shared" si="114"/>
        <v>0</v>
      </c>
      <c r="AJ232" s="303">
        <f t="shared" si="114"/>
        <v>0</v>
      </c>
      <c r="AK232" s="1220"/>
      <c r="AL232" s="1244"/>
      <c r="AM232" s="303">
        <f t="shared" si="8"/>
        <v>2750000</v>
      </c>
      <c r="AN232" s="311"/>
      <c r="AO232" s="311">
        <v>2750000</v>
      </c>
      <c r="AP232" s="311">
        <v>0</v>
      </c>
      <c r="AQ232" s="311">
        <v>0</v>
      </c>
      <c r="AR232" s="311">
        <v>0</v>
      </c>
      <c r="AS232" s="311"/>
      <c r="AT232" s="1220"/>
      <c r="AU232" s="1247"/>
      <c r="AV232" s="303">
        <f t="shared" si="101"/>
        <v>2750000</v>
      </c>
      <c r="AW232" s="311"/>
      <c r="AX232" s="302">
        <v>2750000</v>
      </c>
      <c r="AY232" s="302">
        <v>0</v>
      </c>
      <c r="AZ232" s="302">
        <v>0</v>
      </c>
      <c r="BA232" s="302">
        <v>0</v>
      </c>
      <c r="BB232" s="311"/>
      <c r="BC232" s="1220"/>
      <c r="BD232" s="1250"/>
      <c r="BE232" s="303">
        <f t="shared" si="102"/>
        <v>2750000</v>
      </c>
      <c r="BF232" s="311"/>
      <c r="BG232" s="302">
        <v>2750000</v>
      </c>
      <c r="BH232" s="302">
        <v>0</v>
      </c>
      <c r="BI232" s="302">
        <v>0</v>
      </c>
      <c r="BJ232" s="302">
        <v>0</v>
      </c>
      <c r="BK232" s="311"/>
      <c r="BL232" s="1220"/>
      <c r="BM232" s="1253"/>
      <c r="BN232" s="303">
        <f t="shared" si="103"/>
        <v>2750000</v>
      </c>
      <c r="BO232" s="311"/>
      <c r="BP232" s="311">
        <v>2750000</v>
      </c>
      <c r="BQ232" s="311">
        <v>0</v>
      </c>
      <c r="BR232" s="311">
        <v>0</v>
      </c>
      <c r="BS232" s="311">
        <v>0</v>
      </c>
      <c r="BT232" s="311"/>
      <c r="BU232" s="1207"/>
      <c r="BV232" s="1208"/>
      <c r="BW232" s="1208"/>
      <c r="BX232" s="1208"/>
      <c r="BY232" s="1208"/>
      <c r="BZ232" s="1208"/>
      <c r="CA232" s="1208"/>
      <c r="CB232" s="1208"/>
      <c r="CC232" s="1209"/>
    </row>
    <row r="233" spans="1:81" s="58" customFormat="1" ht="12.95" customHeight="1" thickBot="1" x14ac:dyDescent="0.3">
      <c r="A233" s="37"/>
      <c r="B233" s="1318"/>
      <c r="C233" s="1315"/>
      <c r="D233" s="1283"/>
      <c r="E233" s="1286"/>
      <c r="F233" s="1286"/>
      <c r="G233" s="1286"/>
      <c r="H233" s="1286"/>
      <c r="I233" s="1389"/>
      <c r="J233" s="1220"/>
      <c r="K233" s="1217"/>
      <c r="L233" s="1223"/>
      <c r="M233" s="1226"/>
      <c r="N233" s="1229"/>
      <c r="O233" s="1232"/>
      <c r="P233" s="1235"/>
      <c r="Q233" s="1238"/>
      <c r="R233" s="1220"/>
      <c r="S233" s="297" t="s">
        <v>4672</v>
      </c>
      <c r="T233" s="371" t="s">
        <v>3834</v>
      </c>
      <c r="U233" s="241" t="s">
        <v>3839</v>
      </c>
      <c r="V233" s="241" t="s">
        <v>3842</v>
      </c>
      <c r="W233" s="299"/>
      <c r="X233" s="300">
        <v>44566</v>
      </c>
      <c r="Y233" s="300">
        <v>44591</v>
      </c>
      <c r="Z233" s="300">
        <v>44594</v>
      </c>
      <c r="AA233" s="300">
        <v>44925</v>
      </c>
      <c r="AB233" s="1220"/>
      <c r="AC233" s="1241"/>
      <c r="AD233" s="303">
        <f t="shared" ref="AD233:AI298" si="127">+AM233+AV233+BE233+BN233</f>
        <v>180000000</v>
      </c>
      <c r="AE233" s="303">
        <f t="shared" si="127"/>
        <v>0</v>
      </c>
      <c r="AF233" s="303">
        <f t="shared" si="127"/>
        <v>180000000</v>
      </c>
      <c r="AG233" s="303">
        <f t="shared" si="114"/>
        <v>0</v>
      </c>
      <c r="AH233" s="303">
        <f t="shared" si="114"/>
        <v>0</v>
      </c>
      <c r="AI233" s="303">
        <f t="shared" si="114"/>
        <v>0</v>
      </c>
      <c r="AJ233" s="303">
        <f t="shared" si="114"/>
        <v>0</v>
      </c>
      <c r="AK233" s="1220"/>
      <c r="AL233" s="1244"/>
      <c r="AM233" s="303">
        <f t="shared" si="8"/>
        <v>45000000</v>
      </c>
      <c r="AN233" s="311"/>
      <c r="AO233" s="311">
        <v>45000000</v>
      </c>
      <c r="AP233" s="311">
        <v>0</v>
      </c>
      <c r="AQ233" s="311">
        <v>0</v>
      </c>
      <c r="AR233" s="311">
        <v>0</v>
      </c>
      <c r="AS233" s="311"/>
      <c r="AT233" s="1220"/>
      <c r="AU233" s="1247"/>
      <c r="AV233" s="303">
        <f t="shared" si="101"/>
        <v>45000000</v>
      </c>
      <c r="AW233" s="311"/>
      <c r="AX233" s="302">
        <v>45000000</v>
      </c>
      <c r="AY233" s="302">
        <v>0</v>
      </c>
      <c r="AZ233" s="302">
        <v>0</v>
      </c>
      <c r="BA233" s="302">
        <v>0</v>
      </c>
      <c r="BB233" s="311"/>
      <c r="BC233" s="1220"/>
      <c r="BD233" s="1250"/>
      <c r="BE233" s="303">
        <f t="shared" si="102"/>
        <v>45000000</v>
      </c>
      <c r="BF233" s="311"/>
      <c r="BG233" s="302">
        <v>45000000</v>
      </c>
      <c r="BH233" s="302">
        <v>0</v>
      </c>
      <c r="BI233" s="302">
        <v>0</v>
      </c>
      <c r="BJ233" s="302">
        <v>0</v>
      </c>
      <c r="BK233" s="311"/>
      <c r="BL233" s="1220"/>
      <c r="BM233" s="1253"/>
      <c r="BN233" s="303">
        <f t="shared" si="103"/>
        <v>45000000</v>
      </c>
      <c r="BO233" s="311"/>
      <c r="BP233" s="311">
        <v>45000000</v>
      </c>
      <c r="BQ233" s="311">
        <v>0</v>
      </c>
      <c r="BR233" s="311">
        <v>0</v>
      </c>
      <c r="BS233" s="311">
        <v>0</v>
      </c>
      <c r="BT233" s="311"/>
      <c r="BU233" s="1207"/>
      <c r="BV233" s="1208"/>
      <c r="BW233" s="1208"/>
      <c r="BX233" s="1208"/>
      <c r="BY233" s="1208"/>
      <c r="BZ233" s="1208"/>
      <c r="CA233" s="1208"/>
      <c r="CB233" s="1208"/>
      <c r="CC233" s="1209"/>
    </row>
    <row r="234" spans="1:81" s="58" customFormat="1" ht="12.95" customHeight="1" thickTop="1" x14ac:dyDescent="0.25">
      <c r="A234" s="37"/>
      <c r="B234" s="1318"/>
      <c r="C234" s="1315"/>
      <c r="D234" s="1282">
        <v>1905</v>
      </c>
      <c r="E234" s="1285" t="s">
        <v>4433</v>
      </c>
      <c r="F234" s="1285">
        <v>1905031</v>
      </c>
      <c r="G234" s="1285" t="s">
        <v>4434</v>
      </c>
      <c r="H234" s="1285" t="s">
        <v>4435</v>
      </c>
      <c r="I234" s="1388">
        <v>2021004540215</v>
      </c>
      <c r="J234" s="1219">
        <v>100</v>
      </c>
      <c r="K234" s="1216" t="str">
        <f>+[3]Metas!K114</f>
        <v>Disminuida la tasa de fecundidad especifica en niñas de 10 a 14 años, a menos de 1 nacimientos por cada 1000 niñas</v>
      </c>
      <c r="L234" s="1222">
        <v>1</v>
      </c>
      <c r="M234" s="1415">
        <f>SUM(N234:Q234)/4</f>
        <v>1</v>
      </c>
      <c r="N234" s="1345">
        <v>1</v>
      </c>
      <c r="O234" s="1347">
        <v>1</v>
      </c>
      <c r="P234" s="1349">
        <v>1</v>
      </c>
      <c r="Q234" s="1351">
        <v>1</v>
      </c>
      <c r="R234" s="1219">
        <f t="shared" ref="R234" si="128">+$J234</f>
        <v>100</v>
      </c>
      <c r="S234" s="361" t="s">
        <v>4673</v>
      </c>
      <c r="T234" s="362" t="s">
        <v>3834</v>
      </c>
      <c r="U234" s="240" t="s">
        <v>3839</v>
      </c>
      <c r="V234" s="240" t="s">
        <v>3842</v>
      </c>
      <c r="W234" s="233"/>
      <c r="X234" s="307">
        <v>44566</v>
      </c>
      <c r="Y234" s="307">
        <v>44591</v>
      </c>
      <c r="Z234" s="307">
        <v>44594</v>
      </c>
      <c r="AA234" s="307">
        <v>44925</v>
      </c>
      <c r="AB234" s="1219">
        <f t="shared" ref="AB234" si="129">+$J234</f>
        <v>100</v>
      </c>
      <c r="AC234" s="1240">
        <f t="shared" ref="AC234" si="130">+L234</f>
        <v>1</v>
      </c>
      <c r="AD234" s="308">
        <f t="shared" si="127"/>
        <v>5000000</v>
      </c>
      <c r="AE234" s="308">
        <f t="shared" si="127"/>
        <v>0</v>
      </c>
      <c r="AF234" s="308">
        <f t="shared" si="127"/>
        <v>5000000</v>
      </c>
      <c r="AG234" s="308">
        <f t="shared" si="114"/>
        <v>0</v>
      </c>
      <c r="AH234" s="308">
        <f t="shared" si="114"/>
        <v>0</v>
      </c>
      <c r="AI234" s="308">
        <f t="shared" si="114"/>
        <v>0</v>
      </c>
      <c r="AJ234" s="308">
        <f t="shared" si="114"/>
        <v>0</v>
      </c>
      <c r="AK234" s="1219">
        <f t="shared" ref="AK234" si="131">+$J234</f>
        <v>100</v>
      </c>
      <c r="AL234" s="1243">
        <f t="shared" si="94"/>
        <v>1</v>
      </c>
      <c r="AM234" s="308">
        <f t="shared" si="8"/>
        <v>1250000</v>
      </c>
      <c r="AN234" s="48"/>
      <c r="AO234" s="48">
        <v>1250000</v>
      </c>
      <c r="AP234" s="48">
        <v>0</v>
      </c>
      <c r="AQ234" s="48">
        <v>0</v>
      </c>
      <c r="AR234" s="48">
        <v>0</v>
      </c>
      <c r="AS234" s="48"/>
      <c r="AT234" s="1219">
        <f t="shared" ref="AT234" si="132">+$J234</f>
        <v>100</v>
      </c>
      <c r="AU234" s="1246">
        <f t="shared" si="96"/>
        <v>1</v>
      </c>
      <c r="AV234" s="308">
        <f t="shared" si="101"/>
        <v>1250000</v>
      </c>
      <c r="AW234" s="48"/>
      <c r="AX234" s="38">
        <v>1250000</v>
      </c>
      <c r="AY234" s="38">
        <v>0</v>
      </c>
      <c r="AZ234" s="38">
        <v>0</v>
      </c>
      <c r="BA234" s="38">
        <v>0</v>
      </c>
      <c r="BB234" s="48"/>
      <c r="BC234" s="1219">
        <f t="shared" ref="BC234" si="133">+$J234</f>
        <v>100</v>
      </c>
      <c r="BD234" s="1249">
        <f t="shared" si="98"/>
        <v>1</v>
      </c>
      <c r="BE234" s="308">
        <f t="shared" si="102"/>
        <v>1250000</v>
      </c>
      <c r="BF234" s="48"/>
      <c r="BG234" s="38">
        <v>1250000</v>
      </c>
      <c r="BH234" s="38">
        <v>0</v>
      </c>
      <c r="BI234" s="38">
        <v>0</v>
      </c>
      <c r="BJ234" s="38">
        <v>0</v>
      </c>
      <c r="BK234" s="48"/>
      <c r="BL234" s="1219">
        <f t="shared" ref="BL234" si="134">+$J234</f>
        <v>100</v>
      </c>
      <c r="BM234" s="1252">
        <f t="shared" si="100"/>
        <v>1</v>
      </c>
      <c r="BN234" s="308">
        <f t="shared" si="103"/>
        <v>1250000</v>
      </c>
      <c r="BO234" s="48"/>
      <c r="BP234" s="48">
        <v>1250000</v>
      </c>
      <c r="BQ234" s="48">
        <v>0</v>
      </c>
      <c r="BR234" s="48">
        <v>0</v>
      </c>
      <c r="BS234" s="48">
        <v>0</v>
      </c>
      <c r="BT234" s="48"/>
      <c r="BU234" s="1204"/>
      <c r="BV234" s="1205"/>
      <c r="BW234" s="1205"/>
      <c r="BX234" s="1205"/>
      <c r="BY234" s="1205"/>
      <c r="BZ234" s="1205"/>
      <c r="CA234" s="1205"/>
      <c r="CB234" s="1205"/>
      <c r="CC234" s="1206"/>
    </row>
    <row r="235" spans="1:81" s="58" customFormat="1" ht="12" customHeight="1" thickBot="1" x14ac:dyDescent="0.3">
      <c r="A235" s="37"/>
      <c r="B235" s="1318"/>
      <c r="C235" s="1315"/>
      <c r="D235" s="1283"/>
      <c r="E235" s="1286"/>
      <c r="F235" s="1286"/>
      <c r="G235" s="1286"/>
      <c r="H235" s="1286"/>
      <c r="I235" s="1389"/>
      <c r="J235" s="1220"/>
      <c r="K235" s="1217"/>
      <c r="L235" s="1223"/>
      <c r="M235" s="1416"/>
      <c r="N235" s="1346"/>
      <c r="O235" s="1348"/>
      <c r="P235" s="1350"/>
      <c r="Q235" s="1352"/>
      <c r="R235" s="1220"/>
      <c r="S235" s="297" t="s">
        <v>4674</v>
      </c>
      <c r="T235" s="371" t="s">
        <v>3834</v>
      </c>
      <c r="U235" s="241" t="s">
        <v>3839</v>
      </c>
      <c r="V235" s="241" t="s">
        <v>3842</v>
      </c>
      <c r="W235" s="41"/>
      <c r="X235" s="34">
        <v>44566</v>
      </c>
      <c r="Y235" s="34">
        <v>44591</v>
      </c>
      <c r="Z235" s="34">
        <v>44594</v>
      </c>
      <c r="AA235" s="34">
        <v>44925</v>
      </c>
      <c r="AB235" s="1220"/>
      <c r="AC235" s="1241"/>
      <c r="AD235" s="303">
        <f t="shared" si="127"/>
        <v>3479818</v>
      </c>
      <c r="AE235" s="303">
        <f t="shared" si="127"/>
        <v>0</v>
      </c>
      <c r="AF235" s="303">
        <f t="shared" si="127"/>
        <v>3479818</v>
      </c>
      <c r="AG235" s="303">
        <f t="shared" si="114"/>
        <v>0</v>
      </c>
      <c r="AH235" s="303">
        <f t="shared" si="114"/>
        <v>0</v>
      </c>
      <c r="AI235" s="303">
        <f t="shared" si="114"/>
        <v>0</v>
      </c>
      <c r="AJ235" s="303">
        <f t="shared" si="114"/>
        <v>0</v>
      </c>
      <c r="AK235" s="1220"/>
      <c r="AL235" s="1244"/>
      <c r="AM235" s="303">
        <f t="shared" ref="AM235:AM403" si="135">SUM(AN235:AS235)</f>
        <v>869954.5</v>
      </c>
      <c r="AN235" s="311"/>
      <c r="AO235" s="50">
        <v>869954.5</v>
      </c>
      <c r="AP235" s="311">
        <v>0</v>
      </c>
      <c r="AQ235" s="311">
        <v>0</v>
      </c>
      <c r="AR235" s="311">
        <v>0</v>
      </c>
      <c r="AS235" s="311"/>
      <c r="AT235" s="1220"/>
      <c r="AU235" s="1247"/>
      <c r="AV235" s="303">
        <f t="shared" ref="AV235" si="136">SUM(AW235:BB235)</f>
        <v>869954.5</v>
      </c>
      <c r="AW235" s="311"/>
      <c r="AX235" s="302">
        <v>869954.5</v>
      </c>
      <c r="AY235" s="302">
        <v>0</v>
      </c>
      <c r="AZ235" s="302">
        <v>0</v>
      </c>
      <c r="BA235" s="302">
        <v>0</v>
      </c>
      <c r="BB235" s="311"/>
      <c r="BC235" s="1220"/>
      <c r="BD235" s="1250"/>
      <c r="BE235" s="303">
        <f t="shared" ref="BE235" si="137">SUM(BF235:BK235)</f>
        <v>869954.5</v>
      </c>
      <c r="BF235" s="311"/>
      <c r="BG235" s="302">
        <v>869954.5</v>
      </c>
      <c r="BH235" s="302">
        <v>0</v>
      </c>
      <c r="BI235" s="302">
        <v>0</v>
      </c>
      <c r="BJ235" s="302">
        <v>0</v>
      </c>
      <c r="BK235" s="311"/>
      <c r="BL235" s="1220"/>
      <c r="BM235" s="1253"/>
      <c r="BN235" s="303">
        <f t="shared" ref="BN235" si="138">SUM(BO235:BT235)</f>
        <v>869954.5</v>
      </c>
      <c r="BO235" s="311"/>
      <c r="BP235" s="50">
        <v>869954.5</v>
      </c>
      <c r="BQ235" s="311">
        <v>0</v>
      </c>
      <c r="BR235" s="311">
        <v>0</v>
      </c>
      <c r="BS235" s="311">
        <v>0</v>
      </c>
      <c r="BT235" s="311"/>
      <c r="BU235" s="1207"/>
      <c r="BV235" s="1208"/>
      <c r="BW235" s="1208"/>
      <c r="BX235" s="1208"/>
      <c r="BY235" s="1208"/>
      <c r="BZ235" s="1208"/>
      <c r="CA235" s="1208"/>
      <c r="CB235" s="1208"/>
      <c r="CC235" s="1209"/>
    </row>
    <row r="236" spans="1:81" s="58" customFormat="1" ht="12.95" customHeight="1" thickTop="1" x14ac:dyDescent="0.25">
      <c r="A236" s="37"/>
      <c r="B236" s="1318"/>
      <c r="C236" s="1315"/>
      <c r="D236" s="1282">
        <v>1905</v>
      </c>
      <c r="E236" s="1285" t="s">
        <v>4433</v>
      </c>
      <c r="F236" s="1285">
        <v>1905035</v>
      </c>
      <c r="G236" s="1285" t="s">
        <v>4498</v>
      </c>
      <c r="H236" s="1285" t="s">
        <v>4499</v>
      </c>
      <c r="I236" s="1388">
        <v>2021004540244</v>
      </c>
      <c r="J236" s="1219">
        <v>101</v>
      </c>
      <c r="K236" s="1216" t="str">
        <f>+[3]Metas!K115</f>
        <v xml:space="preserve">Disminuida la tasa de fecundidad especifica de 68 a 44 por 1000 en adolescentes de 15 a 19 años,. </v>
      </c>
      <c r="L236" s="1222">
        <v>44</v>
      </c>
      <c r="M236" s="1415">
        <f>SUM(N236:Q236)/4</f>
        <v>44</v>
      </c>
      <c r="N236" s="1345">
        <v>44</v>
      </c>
      <c r="O236" s="1347">
        <v>44</v>
      </c>
      <c r="P236" s="1349">
        <v>44</v>
      </c>
      <c r="Q236" s="1351">
        <v>44</v>
      </c>
      <c r="R236" s="1219">
        <f t="shared" ref="R236" si="139">+$J236</f>
        <v>101</v>
      </c>
      <c r="S236" s="361" t="s">
        <v>4675</v>
      </c>
      <c r="T236" s="362" t="s">
        <v>3834</v>
      </c>
      <c r="U236" s="240" t="s">
        <v>3839</v>
      </c>
      <c r="V236" s="240" t="s">
        <v>3842</v>
      </c>
      <c r="W236" s="233"/>
      <c r="X236" s="307">
        <v>44566</v>
      </c>
      <c r="Y236" s="307">
        <v>44591</v>
      </c>
      <c r="Z236" s="307">
        <v>44594</v>
      </c>
      <c r="AA236" s="307">
        <v>44925</v>
      </c>
      <c r="AB236" s="1219">
        <f t="shared" ref="AB236" si="140">+$J236</f>
        <v>101</v>
      </c>
      <c r="AC236" s="1240">
        <f t="shared" ref="AC236" si="141">+L236</f>
        <v>44</v>
      </c>
      <c r="AD236" s="308">
        <f t="shared" si="127"/>
        <v>8000000</v>
      </c>
      <c r="AE236" s="308">
        <f t="shared" si="127"/>
        <v>0</v>
      </c>
      <c r="AF236" s="308">
        <f t="shared" si="127"/>
        <v>8000000</v>
      </c>
      <c r="AG236" s="308">
        <f t="shared" si="114"/>
        <v>0</v>
      </c>
      <c r="AH236" s="308">
        <f t="shared" si="114"/>
        <v>0</v>
      </c>
      <c r="AI236" s="308">
        <f t="shared" si="114"/>
        <v>0</v>
      </c>
      <c r="AJ236" s="308">
        <f t="shared" si="114"/>
        <v>0</v>
      </c>
      <c r="AK236" s="1219">
        <f t="shared" ref="AK236" si="142">+$J236</f>
        <v>101</v>
      </c>
      <c r="AL236" s="1243">
        <f t="shared" si="94"/>
        <v>44</v>
      </c>
      <c r="AM236" s="308">
        <f t="shared" si="8"/>
        <v>2000000</v>
      </c>
      <c r="AN236" s="312"/>
      <c r="AO236" s="312">
        <v>2000000</v>
      </c>
      <c r="AP236" s="48">
        <v>0</v>
      </c>
      <c r="AQ236" s="48">
        <v>0</v>
      </c>
      <c r="AR236" s="48">
        <v>0</v>
      </c>
      <c r="AS236" s="48"/>
      <c r="AT236" s="1219">
        <f t="shared" ref="AT236" si="143">+$J236</f>
        <v>101</v>
      </c>
      <c r="AU236" s="1246">
        <f t="shared" si="96"/>
        <v>44</v>
      </c>
      <c r="AV236" s="308">
        <f t="shared" ref="AV236" si="144">SUM(AW236:BB236)</f>
        <v>2000000</v>
      </c>
      <c r="AW236" s="312"/>
      <c r="AX236" s="38">
        <v>2000000</v>
      </c>
      <c r="AY236" s="38">
        <v>0</v>
      </c>
      <c r="AZ236" s="38">
        <v>0</v>
      </c>
      <c r="BA236" s="38">
        <v>0</v>
      </c>
      <c r="BB236" s="48"/>
      <c r="BC236" s="1219">
        <f t="shared" ref="BC236" si="145">+$J236</f>
        <v>101</v>
      </c>
      <c r="BD236" s="1249">
        <f t="shared" si="98"/>
        <v>44</v>
      </c>
      <c r="BE236" s="308">
        <f t="shared" ref="BE236:BE243" si="146">SUM(BF236:BK236)</f>
        <v>2000000</v>
      </c>
      <c r="BF236" s="312"/>
      <c r="BG236" s="38">
        <v>2000000</v>
      </c>
      <c r="BH236" s="38">
        <v>0</v>
      </c>
      <c r="BI236" s="38">
        <v>0</v>
      </c>
      <c r="BJ236" s="38">
        <v>0</v>
      </c>
      <c r="BK236" s="48"/>
      <c r="BL236" s="1219">
        <f t="shared" ref="BL236" si="147">+$J236</f>
        <v>101</v>
      </c>
      <c r="BM236" s="1252">
        <f t="shared" si="100"/>
        <v>44</v>
      </c>
      <c r="BN236" s="308">
        <f t="shared" ref="BN236:BN243" si="148">SUM(BO236:BT236)</f>
        <v>2000000</v>
      </c>
      <c r="BO236" s="312"/>
      <c r="BP236" s="312">
        <v>2000000</v>
      </c>
      <c r="BQ236" s="48">
        <v>0</v>
      </c>
      <c r="BR236" s="48">
        <v>0</v>
      </c>
      <c r="BS236" s="48">
        <v>0</v>
      </c>
      <c r="BT236" s="48"/>
      <c r="BU236" s="1204"/>
      <c r="BV236" s="1205"/>
      <c r="BW236" s="1205"/>
      <c r="BX236" s="1205"/>
      <c r="BY236" s="1205"/>
      <c r="BZ236" s="1205"/>
      <c r="CA236" s="1205"/>
      <c r="CB236" s="1205"/>
      <c r="CC236" s="1206"/>
    </row>
    <row r="237" spans="1:81" s="58" customFormat="1" ht="14.25" customHeight="1" x14ac:dyDescent="0.25">
      <c r="A237" s="37"/>
      <c r="B237" s="1318"/>
      <c r="C237" s="1315"/>
      <c r="D237" s="1283"/>
      <c r="E237" s="1286"/>
      <c r="F237" s="1286"/>
      <c r="G237" s="1286"/>
      <c r="H237" s="1286"/>
      <c r="I237" s="1389"/>
      <c r="J237" s="1220"/>
      <c r="K237" s="1217"/>
      <c r="L237" s="1223"/>
      <c r="M237" s="1416"/>
      <c r="N237" s="1346"/>
      <c r="O237" s="1348"/>
      <c r="P237" s="1350"/>
      <c r="Q237" s="1352"/>
      <c r="R237" s="1220"/>
      <c r="S237" s="297" t="s">
        <v>4676</v>
      </c>
      <c r="T237" s="371" t="s">
        <v>3834</v>
      </c>
      <c r="U237" s="241" t="s">
        <v>3839</v>
      </c>
      <c r="V237" s="241" t="s">
        <v>3842</v>
      </c>
      <c r="W237" s="41"/>
      <c r="X237" s="34">
        <v>44566</v>
      </c>
      <c r="Y237" s="34">
        <v>44591</v>
      </c>
      <c r="Z237" s="34">
        <v>44594</v>
      </c>
      <c r="AA237" s="34">
        <v>44925</v>
      </c>
      <c r="AB237" s="1220"/>
      <c r="AC237" s="1241"/>
      <c r="AD237" s="303">
        <f t="shared" si="127"/>
        <v>9000000</v>
      </c>
      <c r="AE237" s="303">
        <f t="shared" si="127"/>
        <v>0</v>
      </c>
      <c r="AF237" s="303">
        <f t="shared" si="127"/>
        <v>9000000</v>
      </c>
      <c r="AG237" s="303">
        <f t="shared" si="114"/>
        <v>0</v>
      </c>
      <c r="AH237" s="303">
        <f t="shared" si="114"/>
        <v>0</v>
      </c>
      <c r="AI237" s="303">
        <f t="shared" si="114"/>
        <v>0</v>
      </c>
      <c r="AJ237" s="303">
        <f t="shared" si="114"/>
        <v>0</v>
      </c>
      <c r="AK237" s="1220"/>
      <c r="AL237" s="1244"/>
      <c r="AM237" s="303">
        <f t="shared" ref="AM237" si="149">SUM(AN237:AS237)</f>
        <v>2250000</v>
      </c>
      <c r="AN237" s="312"/>
      <c r="AO237" s="312">
        <v>2250000</v>
      </c>
      <c r="AP237" s="311">
        <v>0</v>
      </c>
      <c r="AQ237" s="311">
        <v>0</v>
      </c>
      <c r="AR237" s="311">
        <v>0</v>
      </c>
      <c r="AS237" s="311"/>
      <c r="AT237" s="1220"/>
      <c r="AU237" s="1247"/>
      <c r="AV237" s="303">
        <f t="shared" ref="AV237:AV243" si="150">SUM(AW237:BB237)</f>
        <v>2250000</v>
      </c>
      <c r="AW237" s="312"/>
      <c r="AX237" s="302">
        <v>2250000</v>
      </c>
      <c r="AY237" s="302">
        <v>0</v>
      </c>
      <c r="AZ237" s="302">
        <v>0</v>
      </c>
      <c r="BA237" s="302">
        <v>0</v>
      </c>
      <c r="BB237" s="311"/>
      <c r="BC237" s="1220"/>
      <c r="BD237" s="1250"/>
      <c r="BE237" s="303">
        <f t="shared" si="146"/>
        <v>2250000</v>
      </c>
      <c r="BF237" s="312"/>
      <c r="BG237" s="302">
        <v>2250000</v>
      </c>
      <c r="BH237" s="302">
        <v>0</v>
      </c>
      <c r="BI237" s="302">
        <v>0</v>
      </c>
      <c r="BJ237" s="302">
        <v>0</v>
      </c>
      <c r="BK237" s="311"/>
      <c r="BL237" s="1220"/>
      <c r="BM237" s="1253"/>
      <c r="BN237" s="303">
        <f t="shared" si="148"/>
        <v>2250000</v>
      </c>
      <c r="BO237" s="312"/>
      <c r="BP237" s="312">
        <v>2250000</v>
      </c>
      <c r="BQ237" s="311">
        <v>0</v>
      </c>
      <c r="BR237" s="311">
        <v>0</v>
      </c>
      <c r="BS237" s="311">
        <v>0</v>
      </c>
      <c r="BT237" s="311"/>
      <c r="BU237" s="1207"/>
      <c r="BV237" s="1208"/>
      <c r="BW237" s="1208"/>
      <c r="BX237" s="1208"/>
      <c r="BY237" s="1208"/>
      <c r="BZ237" s="1208"/>
      <c r="CA237" s="1208"/>
      <c r="CB237" s="1208"/>
      <c r="CC237" s="1209"/>
    </row>
    <row r="238" spans="1:81" s="58" customFormat="1" ht="12.95" customHeight="1" x14ac:dyDescent="0.25">
      <c r="A238" s="37"/>
      <c r="B238" s="1318"/>
      <c r="C238" s="1315"/>
      <c r="D238" s="1283"/>
      <c r="E238" s="1286"/>
      <c r="F238" s="1286"/>
      <c r="G238" s="1286"/>
      <c r="H238" s="1286"/>
      <c r="I238" s="1389"/>
      <c r="J238" s="1220"/>
      <c r="K238" s="1217"/>
      <c r="L238" s="1223"/>
      <c r="M238" s="1416"/>
      <c r="N238" s="1346"/>
      <c r="O238" s="1348"/>
      <c r="P238" s="1350"/>
      <c r="Q238" s="1352"/>
      <c r="R238" s="1220"/>
      <c r="S238" s="297" t="s">
        <v>4677</v>
      </c>
      <c r="T238" s="371" t="s">
        <v>3834</v>
      </c>
      <c r="U238" s="241" t="s">
        <v>3839</v>
      </c>
      <c r="V238" s="241" t="s">
        <v>3842</v>
      </c>
      <c r="W238" s="41"/>
      <c r="X238" s="34">
        <v>44566</v>
      </c>
      <c r="Y238" s="34">
        <v>44591</v>
      </c>
      <c r="Z238" s="34">
        <v>44594</v>
      </c>
      <c r="AA238" s="34">
        <v>44925</v>
      </c>
      <c r="AB238" s="1220"/>
      <c r="AC238" s="1241"/>
      <c r="AD238" s="303">
        <f t="shared" si="127"/>
        <v>5500000</v>
      </c>
      <c r="AE238" s="303">
        <f t="shared" si="127"/>
        <v>0</v>
      </c>
      <c r="AF238" s="303">
        <f t="shared" si="127"/>
        <v>5500000</v>
      </c>
      <c r="AG238" s="303">
        <f t="shared" si="114"/>
        <v>0</v>
      </c>
      <c r="AH238" s="303">
        <f t="shared" si="114"/>
        <v>0</v>
      </c>
      <c r="AI238" s="303">
        <f t="shared" si="114"/>
        <v>0</v>
      </c>
      <c r="AJ238" s="303">
        <f t="shared" si="114"/>
        <v>0</v>
      </c>
      <c r="AK238" s="1220"/>
      <c r="AL238" s="1244"/>
      <c r="AM238" s="303">
        <f t="shared" si="135"/>
        <v>1375000</v>
      </c>
      <c r="AN238" s="311"/>
      <c r="AO238" s="311">
        <v>1375000</v>
      </c>
      <c r="AP238" s="311">
        <v>0</v>
      </c>
      <c r="AQ238" s="311">
        <v>0</v>
      </c>
      <c r="AR238" s="311">
        <v>0</v>
      </c>
      <c r="AS238" s="311"/>
      <c r="AT238" s="1220"/>
      <c r="AU238" s="1247"/>
      <c r="AV238" s="303">
        <f t="shared" si="150"/>
        <v>1375000</v>
      </c>
      <c r="AW238" s="311"/>
      <c r="AX238" s="302">
        <v>1375000</v>
      </c>
      <c r="AY238" s="302">
        <v>0</v>
      </c>
      <c r="AZ238" s="302">
        <v>0</v>
      </c>
      <c r="BA238" s="302">
        <v>0</v>
      </c>
      <c r="BB238" s="311"/>
      <c r="BC238" s="1220"/>
      <c r="BD238" s="1250"/>
      <c r="BE238" s="303">
        <f t="shared" si="146"/>
        <v>1375000</v>
      </c>
      <c r="BF238" s="311"/>
      <c r="BG238" s="302">
        <v>1375000</v>
      </c>
      <c r="BH238" s="302">
        <v>0</v>
      </c>
      <c r="BI238" s="302">
        <v>0</v>
      </c>
      <c r="BJ238" s="302">
        <v>0</v>
      </c>
      <c r="BK238" s="311"/>
      <c r="BL238" s="1220"/>
      <c r="BM238" s="1253"/>
      <c r="BN238" s="303">
        <f t="shared" si="148"/>
        <v>1375000</v>
      </c>
      <c r="BO238" s="311"/>
      <c r="BP238" s="311">
        <v>1375000</v>
      </c>
      <c r="BQ238" s="311">
        <v>0</v>
      </c>
      <c r="BR238" s="311">
        <v>0</v>
      </c>
      <c r="BS238" s="311">
        <v>0</v>
      </c>
      <c r="BT238" s="311"/>
      <c r="BU238" s="1207"/>
      <c r="BV238" s="1208"/>
      <c r="BW238" s="1208"/>
      <c r="BX238" s="1208"/>
      <c r="BY238" s="1208"/>
      <c r="BZ238" s="1208"/>
      <c r="CA238" s="1208"/>
      <c r="CB238" s="1208"/>
      <c r="CC238" s="1209"/>
    </row>
    <row r="239" spans="1:81" s="58" customFormat="1" ht="12.95" customHeight="1" thickBot="1" x14ac:dyDescent="0.3">
      <c r="A239" s="37"/>
      <c r="B239" s="1318"/>
      <c r="C239" s="1315"/>
      <c r="D239" s="1284"/>
      <c r="E239" s="1287"/>
      <c r="F239" s="1287"/>
      <c r="G239" s="1287"/>
      <c r="H239" s="1287"/>
      <c r="I239" s="1410"/>
      <c r="J239" s="1221"/>
      <c r="K239" s="1218"/>
      <c r="L239" s="1224"/>
      <c r="M239" s="1417"/>
      <c r="N239" s="1418"/>
      <c r="O239" s="1419"/>
      <c r="P239" s="1420"/>
      <c r="Q239" s="1421"/>
      <c r="R239" s="1221"/>
      <c r="S239" s="372" t="s">
        <v>4678</v>
      </c>
      <c r="T239" s="373" t="s">
        <v>3834</v>
      </c>
      <c r="U239" s="242" t="s">
        <v>3839</v>
      </c>
      <c r="V239" s="242" t="s">
        <v>3842</v>
      </c>
      <c r="W239" s="234"/>
      <c r="X239" s="305">
        <v>44566</v>
      </c>
      <c r="Y239" s="305">
        <v>44591</v>
      </c>
      <c r="Z239" s="305">
        <v>44594</v>
      </c>
      <c r="AA239" s="305">
        <v>44925</v>
      </c>
      <c r="AB239" s="1221"/>
      <c r="AC239" s="1242"/>
      <c r="AD239" s="306">
        <f t="shared" si="127"/>
        <v>5000000</v>
      </c>
      <c r="AE239" s="306">
        <f t="shared" si="127"/>
        <v>0</v>
      </c>
      <c r="AF239" s="306">
        <f t="shared" si="127"/>
        <v>5000000</v>
      </c>
      <c r="AG239" s="306">
        <f t="shared" si="114"/>
        <v>0</v>
      </c>
      <c r="AH239" s="306">
        <f t="shared" si="114"/>
        <v>0</v>
      </c>
      <c r="AI239" s="306">
        <f t="shared" si="114"/>
        <v>0</v>
      </c>
      <c r="AJ239" s="306">
        <f t="shared" si="114"/>
        <v>0</v>
      </c>
      <c r="AK239" s="1221"/>
      <c r="AL239" s="1245"/>
      <c r="AM239" s="306">
        <f t="shared" si="135"/>
        <v>1250000</v>
      </c>
      <c r="AN239" s="50"/>
      <c r="AO239" s="50">
        <v>1250000</v>
      </c>
      <c r="AP239" s="50">
        <v>0</v>
      </c>
      <c r="AQ239" s="50">
        <v>0</v>
      </c>
      <c r="AR239" s="50">
        <v>0</v>
      </c>
      <c r="AS239" s="50"/>
      <c r="AT239" s="1221"/>
      <c r="AU239" s="1248"/>
      <c r="AV239" s="306">
        <f t="shared" si="150"/>
        <v>1250000</v>
      </c>
      <c r="AW239" s="50"/>
      <c r="AX239" s="302">
        <v>1250000</v>
      </c>
      <c r="AY239" s="302">
        <v>0</v>
      </c>
      <c r="AZ239" s="302">
        <v>0</v>
      </c>
      <c r="BA239" s="302">
        <v>0</v>
      </c>
      <c r="BB239" s="50"/>
      <c r="BC239" s="1221"/>
      <c r="BD239" s="1251"/>
      <c r="BE239" s="306">
        <f t="shared" si="146"/>
        <v>1250000</v>
      </c>
      <c r="BF239" s="50"/>
      <c r="BG239" s="302">
        <v>1250000</v>
      </c>
      <c r="BH239" s="302">
        <v>0</v>
      </c>
      <c r="BI239" s="302">
        <v>0</v>
      </c>
      <c r="BJ239" s="302">
        <v>0</v>
      </c>
      <c r="BK239" s="50"/>
      <c r="BL239" s="1221"/>
      <c r="BM239" s="1254"/>
      <c r="BN239" s="306">
        <f t="shared" si="148"/>
        <v>1250000</v>
      </c>
      <c r="BO239" s="50"/>
      <c r="BP239" s="50">
        <v>1250000</v>
      </c>
      <c r="BQ239" s="50">
        <v>0</v>
      </c>
      <c r="BR239" s="50">
        <v>0</v>
      </c>
      <c r="BS239" s="50">
        <v>0</v>
      </c>
      <c r="BT239" s="50"/>
      <c r="BU239" s="1210"/>
      <c r="BV239" s="1211"/>
      <c r="BW239" s="1211"/>
      <c r="BX239" s="1211"/>
      <c r="BY239" s="1211"/>
      <c r="BZ239" s="1211"/>
      <c r="CA239" s="1211"/>
      <c r="CB239" s="1211"/>
      <c r="CC239" s="1212"/>
    </row>
    <row r="240" spans="1:81" s="58" customFormat="1" ht="12.95" customHeight="1" thickTop="1" x14ac:dyDescent="0.25">
      <c r="A240" s="37"/>
      <c r="B240" s="1318"/>
      <c r="C240" s="1315"/>
      <c r="D240" s="1282">
        <v>1905</v>
      </c>
      <c r="E240" s="1285" t="s">
        <v>4433</v>
      </c>
      <c r="F240" s="1285">
        <v>1905035</v>
      </c>
      <c r="G240" s="1285" t="s">
        <v>4498</v>
      </c>
      <c r="H240" s="1285" t="s">
        <v>4499</v>
      </c>
      <c r="I240" s="1388">
        <v>2021004540244</v>
      </c>
      <c r="J240" s="1219">
        <v>102</v>
      </c>
      <c r="K240" s="1216" t="str">
        <f>+[3]Metas!K116</f>
        <v>Contenida la Tasa de Mortalidad Perinatal en 12,9 x 1000 NV</v>
      </c>
      <c r="L240" s="1341">
        <v>12.9</v>
      </c>
      <c r="M240" s="1415">
        <f>SUM(N240:Q240)/4</f>
        <v>12.9</v>
      </c>
      <c r="N240" s="1345">
        <v>12.9</v>
      </c>
      <c r="O240" s="1347">
        <v>12.9</v>
      </c>
      <c r="P240" s="1349">
        <v>12.9</v>
      </c>
      <c r="Q240" s="1351">
        <v>12.9</v>
      </c>
      <c r="R240" s="1219">
        <f t="shared" ref="R240" si="151">+$J240</f>
        <v>102</v>
      </c>
      <c r="S240" s="361" t="s">
        <v>4679</v>
      </c>
      <c r="T240" s="362" t="s">
        <v>3834</v>
      </c>
      <c r="U240" s="240" t="s">
        <v>3839</v>
      </c>
      <c r="V240" s="240" t="s">
        <v>3842</v>
      </c>
      <c r="W240" s="233"/>
      <c r="X240" s="307">
        <v>44566</v>
      </c>
      <c r="Y240" s="307">
        <v>44591</v>
      </c>
      <c r="Z240" s="307">
        <v>44594</v>
      </c>
      <c r="AA240" s="307">
        <v>44925</v>
      </c>
      <c r="AB240" s="1219">
        <f t="shared" ref="AB240" si="152">+$J240</f>
        <v>102</v>
      </c>
      <c r="AC240" s="1240">
        <f t="shared" ref="AC240" si="153">+L240</f>
        <v>12.9</v>
      </c>
      <c r="AD240" s="308">
        <f t="shared" si="127"/>
        <v>5500000</v>
      </c>
      <c r="AE240" s="308">
        <f t="shared" si="127"/>
        <v>0</v>
      </c>
      <c r="AF240" s="308">
        <f t="shared" si="127"/>
        <v>5500000</v>
      </c>
      <c r="AG240" s="308">
        <f t="shared" si="114"/>
        <v>0</v>
      </c>
      <c r="AH240" s="308">
        <f t="shared" si="114"/>
        <v>0</v>
      </c>
      <c r="AI240" s="308">
        <f t="shared" si="114"/>
        <v>0</v>
      </c>
      <c r="AJ240" s="308">
        <f t="shared" si="114"/>
        <v>0</v>
      </c>
      <c r="AK240" s="1219">
        <f t="shared" ref="AK240" si="154">+$J240</f>
        <v>102</v>
      </c>
      <c r="AL240" s="1243">
        <f>+N240</f>
        <v>12.9</v>
      </c>
      <c r="AM240" s="308">
        <f t="shared" si="135"/>
        <v>1375000</v>
      </c>
      <c r="AN240" s="48"/>
      <c r="AO240" s="48">
        <v>1375000</v>
      </c>
      <c r="AP240" s="48">
        <v>0</v>
      </c>
      <c r="AQ240" s="48">
        <v>0</v>
      </c>
      <c r="AR240" s="48">
        <v>0</v>
      </c>
      <c r="AS240" s="48"/>
      <c r="AT240" s="1219">
        <f t="shared" ref="AT240" si="155">+$J240</f>
        <v>102</v>
      </c>
      <c r="AU240" s="1246">
        <f>+O240</f>
        <v>12.9</v>
      </c>
      <c r="AV240" s="308">
        <f t="shared" si="150"/>
        <v>1375000</v>
      </c>
      <c r="AW240" s="48"/>
      <c r="AX240" s="38">
        <v>1375000</v>
      </c>
      <c r="AY240" s="38">
        <v>0</v>
      </c>
      <c r="AZ240" s="38">
        <v>0</v>
      </c>
      <c r="BA240" s="38">
        <v>0</v>
      </c>
      <c r="BB240" s="48"/>
      <c r="BC240" s="1219">
        <f t="shared" ref="BC240" si="156">+$J240</f>
        <v>102</v>
      </c>
      <c r="BD240" s="1249">
        <f>+P240</f>
        <v>12.9</v>
      </c>
      <c r="BE240" s="308">
        <f t="shared" si="146"/>
        <v>1375000</v>
      </c>
      <c r="BF240" s="48"/>
      <c r="BG240" s="38">
        <v>1375000</v>
      </c>
      <c r="BH240" s="38">
        <v>0</v>
      </c>
      <c r="BI240" s="38">
        <v>0</v>
      </c>
      <c r="BJ240" s="38">
        <v>0</v>
      </c>
      <c r="BK240" s="48"/>
      <c r="BL240" s="1219">
        <f t="shared" ref="BL240" si="157">+$J240</f>
        <v>102</v>
      </c>
      <c r="BM240" s="1252">
        <f>+Q240</f>
        <v>12.9</v>
      </c>
      <c r="BN240" s="308">
        <f t="shared" si="148"/>
        <v>1375000</v>
      </c>
      <c r="BO240" s="48"/>
      <c r="BP240" s="48">
        <v>1375000</v>
      </c>
      <c r="BQ240" s="48">
        <v>0</v>
      </c>
      <c r="BR240" s="48">
        <v>0</v>
      </c>
      <c r="BS240" s="48">
        <v>0</v>
      </c>
      <c r="BT240" s="48"/>
      <c r="BU240" s="1204"/>
      <c r="BV240" s="1205"/>
      <c r="BW240" s="1205"/>
      <c r="BX240" s="1205"/>
      <c r="BY240" s="1205"/>
      <c r="BZ240" s="1205"/>
      <c r="CA240" s="1205"/>
      <c r="CB240" s="1205"/>
      <c r="CC240" s="1206"/>
    </row>
    <row r="241" spans="1:81" s="58" customFormat="1" ht="12.95" customHeight="1" x14ac:dyDescent="0.25">
      <c r="A241" s="37"/>
      <c r="B241" s="1318"/>
      <c r="C241" s="1315"/>
      <c r="D241" s="1283"/>
      <c r="E241" s="1286"/>
      <c r="F241" s="1286"/>
      <c r="G241" s="1286"/>
      <c r="H241" s="1286"/>
      <c r="I241" s="1389"/>
      <c r="J241" s="1220"/>
      <c r="K241" s="1217"/>
      <c r="L241" s="1342"/>
      <c r="M241" s="1416"/>
      <c r="N241" s="1346"/>
      <c r="O241" s="1348"/>
      <c r="P241" s="1350"/>
      <c r="Q241" s="1352"/>
      <c r="R241" s="1220"/>
      <c r="S241" s="297" t="s">
        <v>4680</v>
      </c>
      <c r="T241" s="371" t="s">
        <v>3834</v>
      </c>
      <c r="U241" s="241" t="s">
        <v>3839</v>
      </c>
      <c r="V241" s="241" t="s">
        <v>3842</v>
      </c>
      <c r="W241" s="41"/>
      <c r="X241" s="34">
        <v>44566</v>
      </c>
      <c r="Y241" s="34">
        <v>44591</v>
      </c>
      <c r="Z241" s="34">
        <v>44594</v>
      </c>
      <c r="AA241" s="34">
        <v>44925</v>
      </c>
      <c r="AB241" s="1220"/>
      <c r="AC241" s="1241"/>
      <c r="AD241" s="303">
        <f t="shared" si="127"/>
        <v>5000000</v>
      </c>
      <c r="AE241" s="303">
        <f t="shared" si="127"/>
        <v>0</v>
      </c>
      <c r="AF241" s="303">
        <f t="shared" si="127"/>
        <v>5000000</v>
      </c>
      <c r="AG241" s="303">
        <f t="shared" si="114"/>
        <v>0</v>
      </c>
      <c r="AH241" s="303">
        <f t="shared" si="114"/>
        <v>0</v>
      </c>
      <c r="AI241" s="303">
        <f t="shared" si="114"/>
        <v>0</v>
      </c>
      <c r="AJ241" s="303">
        <f t="shared" si="114"/>
        <v>0</v>
      </c>
      <c r="AK241" s="1220"/>
      <c r="AL241" s="1244"/>
      <c r="AM241" s="303">
        <f t="shared" si="135"/>
        <v>1250000</v>
      </c>
      <c r="AN241" s="311"/>
      <c r="AO241" s="311">
        <v>1250000</v>
      </c>
      <c r="AP241" s="311">
        <v>0</v>
      </c>
      <c r="AQ241" s="311">
        <v>0</v>
      </c>
      <c r="AR241" s="311">
        <v>0</v>
      </c>
      <c r="AS241" s="311"/>
      <c r="AT241" s="1220"/>
      <c r="AU241" s="1247"/>
      <c r="AV241" s="303">
        <f t="shared" si="150"/>
        <v>1250000</v>
      </c>
      <c r="AW241" s="311"/>
      <c r="AX241" s="302">
        <v>1250000</v>
      </c>
      <c r="AY241" s="302">
        <v>0</v>
      </c>
      <c r="AZ241" s="302">
        <v>0</v>
      </c>
      <c r="BA241" s="302">
        <v>0</v>
      </c>
      <c r="BB241" s="311"/>
      <c r="BC241" s="1220"/>
      <c r="BD241" s="1250"/>
      <c r="BE241" s="303">
        <f t="shared" si="146"/>
        <v>1250000</v>
      </c>
      <c r="BF241" s="311"/>
      <c r="BG241" s="302">
        <v>1250000</v>
      </c>
      <c r="BH241" s="302">
        <v>0</v>
      </c>
      <c r="BI241" s="302">
        <v>0</v>
      </c>
      <c r="BJ241" s="302">
        <v>0</v>
      </c>
      <c r="BK241" s="311"/>
      <c r="BL241" s="1220"/>
      <c r="BM241" s="1253"/>
      <c r="BN241" s="303">
        <f t="shared" si="148"/>
        <v>1250000</v>
      </c>
      <c r="BO241" s="311"/>
      <c r="BP241" s="311">
        <v>1250000</v>
      </c>
      <c r="BQ241" s="311">
        <v>0</v>
      </c>
      <c r="BR241" s="311">
        <v>0</v>
      </c>
      <c r="BS241" s="311">
        <v>0</v>
      </c>
      <c r="BT241" s="311"/>
      <c r="BU241" s="1207"/>
      <c r="BV241" s="1208"/>
      <c r="BW241" s="1208"/>
      <c r="BX241" s="1208"/>
      <c r="BY241" s="1208"/>
      <c r="BZ241" s="1208"/>
      <c r="CA241" s="1208"/>
      <c r="CB241" s="1208"/>
      <c r="CC241" s="1209"/>
    </row>
    <row r="242" spans="1:81" s="58" customFormat="1" ht="12.95" customHeight="1" x14ac:dyDescent="0.25">
      <c r="A242" s="37"/>
      <c r="B242" s="1318"/>
      <c r="C242" s="1315"/>
      <c r="D242" s="1283"/>
      <c r="E242" s="1286"/>
      <c r="F242" s="1286"/>
      <c r="G242" s="1286"/>
      <c r="H242" s="1286"/>
      <c r="I242" s="1389"/>
      <c r="J242" s="1220"/>
      <c r="K242" s="1217"/>
      <c r="L242" s="1342"/>
      <c r="M242" s="1416"/>
      <c r="N242" s="1346"/>
      <c r="O242" s="1348"/>
      <c r="P242" s="1350"/>
      <c r="Q242" s="1352"/>
      <c r="R242" s="1220"/>
      <c r="S242" s="297" t="s">
        <v>4681</v>
      </c>
      <c r="T242" s="371" t="s">
        <v>3834</v>
      </c>
      <c r="U242" s="241" t="s">
        <v>3839</v>
      </c>
      <c r="V242" s="241" t="s">
        <v>3842</v>
      </c>
      <c r="W242" s="41"/>
      <c r="X242" s="34">
        <v>44566</v>
      </c>
      <c r="Y242" s="34">
        <v>44591</v>
      </c>
      <c r="Z242" s="34">
        <v>44594</v>
      </c>
      <c r="AA242" s="34">
        <v>44925</v>
      </c>
      <c r="AB242" s="1220"/>
      <c r="AC242" s="1241"/>
      <c r="AD242" s="303">
        <f t="shared" si="127"/>
        <v>5640000</v>
      </c>
      <c r="AE242" s="303">
        <f t="shared" si="127"/>
        <v>0</v>
      </c>
      <c r="AF242" s="303">
        <f t="shared" si="127"/>
        <v>5640000</v>
      </c>
      <c r="AG242" s="303">
        <f t="shared" si="114"/>
        <v>0</v>
      </c>
      <c r="AH242" s="303">
        <f t="shared" si="114"/>
        <v>0</v>
      </c>
      <c r="AI242" s="303">
        <f t="shared" si="114"/>
        <v>0</v>
      </c>
      <c r="AJ242" s="303">
        <f t="shared" si="114"/>
        <v>0</v>
      </c>
      <c r="AK242" s="1220"/>
      <c r="AL242" s="1244"/>
      <c r="AM242" s="303">
        <f t="shared" si="135"/>
        <v>1410000</v>
      </c>
      <c r="AN242" s="311"/>
      <c r="AO242" s="311">
        <v>1410000</v>
      </c>
      <c r="AP242" s="311">
        <v>0</v>
      </c>
      <c r="AQ242" s="311">
        <v>0</v>
      </c>
      <c r="AR242" s="311">
        <v>0</v>
      </c>
      <c r="AS242" s="311"/>
      <c r="AT242" s="1220"/>
      <c r="AU242" s="1247"/>
      <c r="AV242" s="303">
        <f t="shared" si="150"/>
        <v>1410000</v>
      </c>
      <c r="AW242" s="311"/>
      <c r="AX242" s="302">
        <v>1410000</v>
      </c>
      <c r="AY242" s="302">
        <v>0</v>
      </c>
      <c r="AZ242" s="302">
        <v>0</v>
      </c>
      <c r="BA242" s="302">
        <v>0</v>
      </c>
      <c r="BB242" s="311"/>
      <c r="BC242" s="1220"/>
      <c r="BD242" s="1250"/>
      <c r="BE242" s="303">
        <f t="shared" si="146"/>
        <v>1410000</v>
      </c>
      <c r="BF242" s="311"/>
      <c r="BG242" s="302">
        <v>1410000</v>
      </c>
      <c r="BH242" s="302">
        <v>0</v>
      </c>
      <c r="BI242" s="302">
        <v>0</v>
      </c>
      <c r="BJ242" s="302">
        <v>0</v>
      </c>
      <c r="BK242" s="311"/>
      <c r="BL242" s="1220"/>
      <c r="BM242" s="1253"/>
      <c r="BN242" s="303">
        <f t="shared" si="148"/>
        <v>1410000</v>
      </c>
      <c r="BO242" s="311"/>
      <c r="BP242" s="311">
        <v>1410000</v>
      </c>
      <c r="BQ242" s="311">
        <v>0</v>
      </c>
      <c r="BR242" s="311">
        <v>0</v>
      </c>
      <c r="BS242" s="311">
        <v>0</v>
      </c>
      <c r="BT242" s="311"/>
      <c r="BU242" s="1207"/>
      <c r="BV242" s="1208"/>
      <c r="BW242" s="1208"/>
      <c r="BX242" s="1208"/>
      <c r="BY242" s="1208"/>
      <c r="BZ242" s="1208"/>
      <c r="CA242" s="1208"/>
      <c r="CB242" s="1208"/>
      <c r="CC242" s="1209"/>
    </row>
    <row r="243" spans="1:81" s="58" customFormat="1" ht="12.95" customHeight="1" thickBot="1" x14ac:dyDescent="0.3">
      <c r="A243" s="37"/>
      <c r="B243" s="1319"/>
      <c r="C243" s="1316"/>
      <c r="D243" s="1284"/>
      <c r="E243" s="1287"/>
      <c r="F243" s="1287"/>
      <c r="G243" s="1287"/>
      <c r="H243" s="1287"/>
      <c r="I243" s="1410"/>
      <c r="J243" s="1221"/>
      <c r="K243" s="1218"/>
      <c r="L243" s="1422"/>
      <c r="M243" s="1417"/>
      <c r="N243" s="1418"/>
      <c r="O243" s="1419"/>
      <c r="P243" s="1420"/>
      <c r="Q243" s="1421"/>
      <c r="R243" s="1221"/>
      <c r="S243" s="372" t="s">
        <v>4682</v>
      </c>
      <c r="T243" s="373" t="s">
        <v>3834</v>
      </c>
      <c r="U243" s="242" t="s">
        <v>3839</v>
      </c>
      <c r="V243" s="242" t="s">
        <v>3842</v>
      </c>
      <c r="W243" s="234"/>
      <c r="X243" s="305">
        <v>44566</v>
      </c>
      <c r="Y243" s="305">
        <v>44591</v>
      </c>
      <c r="Z243" s="305">
        <v>44594</v>
      </c>
      <c r="AA243" s="305">
        <v>44925</v>
      </c>
      <c r="AB243" s="1221"/>
      <c r="AC243" s="1242"/>
      <c r="AD243" s="306">
        <f t="shared" si="127"/>
        <v>5000000</v>
      </c>
      <c r="AE243" s="306">
        <f t="shared" si="127"/>
        <v>0</v>
      </c>
      <c r="AF243" s="306">
        <f t="shared" si="127"/>
        <v>5000000</v>
      </c>
      <c r="AG243" s="306">
        <f t="shared" si="114"/>
        <v>0</v>
      </c>
      <c r="AH243" s="306">
        <f t="shared" si="114"/>
        <v>0</v>
      </c>
      <c r="AI243" s="306">
        <f t="shared" si="114"/>
        <v>0</v>
      </c>
      <c r="AJ243" s="306">
        <f t="shared" si="114"/>
        <v>0</v>
      </c>
      <c r="AK243" s="1221"/>
      <c r="AL243" s="1245"/>
      <c r="AM243" s="306">
        <f t="shared" si="135"/>
        <v>1250000</v>
      </c>
      <c r="AN243" s="50"/>
      <c r="AO243" s="50">
        <v>1250000</v>
      </c>
      <c r="AP243" s="50">
        <v>0</v>
      </c>
      <c r="AQ243" s="50">
        <v>0</v>
      </c>
      <c r="AR243" s="50">
        <v>0</v>
      </c>
      <c r="AS243" s="50"/>
      <c r="AT243" s="1221"/>
      <c r="AU243" s="1248"/>
      <c r="AV243" s="306">
        <f t="shared" si="150"/>
        <v>1250000</v>
      </c>
      <c r="AW243" s="50"/>
      <c r="AX243" s="302">
        <v>1250000</v>
      </c>
      <c r="AY243" s="302">
        <v>0</v>
      </c>
      <c r="AZ243" s="302">
        <v>0</v>
      </c>
      <c r="BA243" s="302">
        <v>0</v>
      </c>
      <c r="BB243" s="50"/>
      <c r="BC243" s="1221"/>
      <c r="BD243" s="1251"/>
      <c r="BE243" s="306">
        <f t="shared" si="146"/>
        <v>1250000</v>
      </c>
      <c r="BF243" s="50"/>
      <c r="BG243" s="302">
        <v>1250000</v>
      </c>
      <c r="BH243" s="302">
        <v>0</v>
      </c>
      <c r="BI243" s="302">
        <v>0</v>
      </c>
      <c r="BJ243" s="302">
        <v>0</v>
      </c>
      <c r="BK243" s="50"/>
      <c r="BL243" s="1221"/>
      <c r="BM243" s="1254"/>
      <c r="BN243" s="306">
        <f t="shared" si="148"/>
        <v>1250000</v>
      </c>
      <c r="BO243" s="50"/>
      <c r="BP243" s="50">
        <v>1250000</v>
      </c>
      <c r="BQ243" s="50">
        <v>0</v>
      </c>
      <c r="BR243" s="50">
        <v>0</v>
      </c>
      <c r="BS243" s="50">
        <v>0</v>
      </c>
      <c r="BT243" s="50"/>
      <c r="BU243" s="1210"/>
      <c r="BV243" s="1211"/>
      <c r="BW243" s="1211"/>
      <c r="BX243" s="1211"/>
      <c r="BY243" s="1211"/>
      <c r="BZ243" s="1211"/>
      <c r="CA243" s="1211"/>
      <c r="CB243" s="1211"/>
      <c r="CC243" s="1212"/>
    </row>
    <row r="244" spans="1:81" s="58" customFormat="1" ht="12.95" customHeight="1" thickTop="1" x14ac:dyDescent="0.25">
      <c r="A244" s="37"/>
      <c r="B244" s="1317" t="s">
        <v>178</v>
      </c>
      <c r="C244" s="1423" t="s">
        <v>181</v>
      </c>
      <c r="D244" s="1282">
        <v>1905</v>
      </c>
      <c r="E244" s="1285" t="s">
        <v>4433</v>
      </c>
      <c r="F244" s="1285">
        <v>1905031</v>
      </c>
      <c r="G244" s="1285" t="s">
        <v>4434</v>
      </c>
      <c r="H244" s="1285" t="s">
        <v>4435</v>
      </c>
      <c r="I244" s="1388">
        <v>2021004540215</v>
      </c>
      <c r="J244" s="1219">
        <v>103</v>
      </c>
      <c r="K244" s="1216" t="str">
        <f>+[3]Metas!K118</f>
        <v>Contención de la tasa de mortalidad por tuberculosis.</v>
      </c>
      <c r="L244" s="1222">
        <v>3.2</v>
      </c>
      <c r="M244" s="1343">
        <f>SUM(N244:Q244)/4</f>
        <v>3.4</v>
      </c>
      <c r="N244" s="1345">
        <v>3.4</v>
      </c>
      <c r="O244" s="1347">
        <v>3.4</v>
      </c>
      <c r="P244" s="1349">
        <v>3.4</v>
      </c>
      <c r="Q244" s="1351">
        <v>3.4</v>
      </c>
      <c r="R244" s="1219">
        <f t="shared" ref="R244" si="158">+$J244</f>
        <v>103</v>
      </c>
      <c r="S244" s="361" t="s">
        <v>4683</v>
      </c>
      <c r="T244" s="362" t="s">
        <v>3834</v>
      </c>
      <c r="U244" s="240" t="s">
        <v>3839</v>
      </c>
      <c r="V244" s="240" t="s">
        <v>3842</v>
      </c>
      <c r="W244" s="233"/>
      <c r="X244" s="307">
        <v>44566</v>
      </c>
      <c r="Y244" s="307">
        <v>44591</v>
      </c>
      <c r="Z244" s="307">
        <v>44594</v>
      </c>
      <c r="AA244" s="307">
        <v>44925</v>
      </c>
      <c r="AB244" s="1219">
        <f t="shared" ref="AB244" si="159">+$J244</f>
        <v>103</v>
      </c>
      <c r="AC244" s="1240">
        <f t="shared" ref="AC244" si="160">+L244</f>
        <v>3.2</v>
      </c>
      <c r="AD244" s="308">
        <f t="shared" si="127"/>
        <v>10999864</v>
      </c>
      <c r="AE244" s="308">
        <f t="shared" si="127"/>
        <v>0</v>
      </c>
      <c r="AF244" s="308">
        <f t="shared" si="127"/>
        <v>4999864</v>
      </c>
      <c r="AG244" s="308">
        <f t="shared" si="114"/>
        <v>0</v>
      </c>
      <c r="AH244" s="308">
        <f t="shared" si="114"/>
        <v>0</v>
      </c>
      <c r="AI244" s="308">
        <f t="shared" si="114"/>
        <v>6000000</v>
      </c>
      <c r="AJ244" s="308">
        <f t="shared" si="114"/>
        <v>0</v>
      </c>
      <c r="AK244" s="1219">
        <f t="shared" ref="AK244" si="161">+$J244</f>
        <v>103</v>
      </c>
      <c r="AL244" s="1243">
        <f>+N244</f>
        <v>3.4</v>
      </c>
      <c r="AM244" s="308">
        <f t="shared" ref="AM244" si="162">SUM(AN244:AS244)</f>
        <v>2749966</v>
      </c>
      <c r="AN244" s="48"/>
      <c r="AO244" s="48">
        <v>1249966</v>
      </c>
      <c r="AP244" s="48">
        <v>0</v>
      </c>
      <c r="AQ244" s="48">
        <v>0</v>
      </c>
      <c r="AR244" s="48">
        <v>1500000</v>
      </c>
      <c r="AS244" s="48"/>
      <c r="AT244" s="1219">
        <f t="shared" ref="AT244" si="163">+$J244</f>
        <v>103</v>
      </c>
      <c r="AU244" s="1246">
        <f>+O244</f>
        <v>3.4</v>
      </c>
      <c r="AV244" s="308">
        <f t="shared" ref="AV244" si="164">SUM(AW244:BB244)</f>
        <v>2749966</v>
      </c>
      <c r="AW244" s="48"/>
      <c r="AX244" s="38">
        <v>1249966</v>
      </c>
      <c r="AY244" s="38">
        <v>0</v>
      </c>
      <c r="AZ244" s="38">
        <v>0</v>
      </c>
      <c r="BA244" s="38">
        <v>1500000</v>
      </c>
      <c r="BB244" s="48"/>
      <c r="BC244" s="1219">
        <f t="shared" ref="BC244" si="165">+$J244</f>
        <v>103</v>
      </c>
      <c r="BD244" s="1249">
        <f>+P244</f>
        <v>3.4</v>
      </c>
      <c r="BE244" s="308">
        <f t="shared" ref="BE244" si="166">SUM(BF244:BK244)</f>
        <v>2749966</v>
      </c>
      <c r="BF244" s="48"/>
      <c r="BG244" s="38">
        <v>1249966</v>
      </c>
      <c r="BH244" s="38">
        <v>0</v>
      </c>
      <c r="BI244" s="38">
        <v>0</v>
      </c>
      <c r="BJ244" s="38">
        <v>1500000</v>
      </c>
      <c r="BK244" s="48"/>
      <c r="BL244" s="1219">
        <f t="shared" ref="BL244" si="167">+$J244</f>
        <v>103</v>
      </c>
      <c r="BM244" s="1252">
        <f>+Q244</f>
        <v>3.4</v>
      </c>
      <c r="BN244" s="308">
        <f t="shared" ref="BN244" si="168">SUM(BO244:BT244)</f>
        <v>2749966</v>
      </c>
      <c r="BO244" s="48"/>
      <c r="BP244" s="48">
        <v>1249966</v>
      </c>
      <c r="BQ244" s="48">
        <v>0</v>
      </c>
      <c r="BR244" s="48">
        <v>0</v>
      </c>
      <c r="BS244" s="48">
        <v>1500000</v>
      </c>
      <c r="BT244" s="48"/>
      <c r="BU244" s="1204"/>
      <c r="BV244" s="1205"/>
      <c r="BW244" s="1205"/>
      <c r="BX244" s="1205"/>
      <c r="BY244" s="1205"/>
      <c r="BZ244" s="1205"/>
      <c r="CA244" s="1205"/>
      <c r="CB244" s="1205"/>
      <c r="CC244" s="1206"/>
    </row>
    <row r="245" spans="1:81" s="58" customFormat="1" ht="12.95" customHeight="1" x14ac:dyDescent="0.25">
      <c r="A245" s="37"/>
      <c r="B245" s="1318"/>
      <c r="C245" s="1424"/>
      <c r="D245" s="1283"/>
      <c r="E245" s="1286"/>
      <c r="F245" s="1286"/>
      <c r="G245" s="1286"/>
      <c r="H245" s="1286"/>
      <c r="I245" s="1389"/>
      <c r="J245" s="1220"/>
      <c r="K245" s="1217"/>
      <c r="L245" s="1223"/>
      <c r="M245" s="1344"/>
      <c r="N245" s="1346"/>
      <c r="O245" s="1348"/>
      <c r="P245" s="1350"/>
      <c r="Q245" s="1352"/>
      <c r="R245" s="1220"/>
      <c r="S245" s="364" t="s">
        <v>4684</v>
      </c>
      <c r="T245" s="371" t="s">
        <v>3834</v>
      </c>
      <c r="U245" s="241" t="s">
        <v>3839</v>
      </c>
      <c r="V245" s="241" t="s">
        <v>3842</v>
      </c>
      <c r="W245" s="41"/>
      <c r="X245" s="34">
        <v>44566</v>
      </c>
      <c r="Y245" s="34">
        <v>44591</v>
      </c>
      <c r="Z245" s="34">
        <v>44594</v>
      </c>
      <c r="AA245" s="34">
        <v>44925</v>
      </c>
      <c r="AB245" s="1220"/>
      <c r="AC245" s="1241"/>
      <c r="AD245" s="303">
        <f t="shared" si="127"/>
        <v>8000000</v>
      </c>
      <c r="AE245" s="303">
        <f t="shared" si="127"/>
        <v>0</v>
      </c>
      <c r="AF245" s="303">
        <f t="shared" si="127"/>
        <v>2000000</v>
      </c>
      <c r="AG245" s="303">
        <f t="shared" si="114"/>
        <v>0</v>
      </c>
      <c r="AH245" s="303">
        <f t="shared" si="114"/>
        <v>0</v>
      </c>
      <c r="AI245" s="303">
        <f t="shared" si="114"/>
        <v>6000000</v>
      </c>
      <c r="AJ245" s="303">
        <f t="shared" si="114"/>
        <v>0</v>
      </c>
      <c r="AK245" s="1220"/>
      <c r="AL245" s="1244"/>
      <c r="AM245" s="303">
        <f t="shared" ref="AM245:AM286" si="169">SUM(AN245:AS245)</f>
        <v>2000000</v>
      </c>
      <c r="AN245" s="312"/>
      <c r="AO245" s="312">
        <v>500000</v>
      </c>
      <c r="AP245" s="312">
        <v>0</v>
      </c>
      <c r="AQ245" s="312">
        <v>0</v>
      </c>
      <c r="AR245" s="312">
        <v>1500000</v>
      </c>
      <c r="AS245" s="312"/>
      <c r="AT245" s="1220"/>
      <c r="AU245" s="1247"/>
      <c r="AV245" s="303">
        <f t="shared" ref="AV245:AV286" si="170">SUM(AW245:BB245)</f>
        <v>2000000</v>
      </c>
      <c r="AW245" s="312"/>
      <c r="AX245" s="302">
        <v>500000</v>
      </c>
      <c r="AY245" s="302">
        <v>0</v>
      </c>
      <c r="AZ245" s="302">
        <v>0</v>
      </c>
      <c r="BA245" s="302">
        <v>1500000</v>
      </c>
      <c r="BB245" s="312"/>
      <c r="BC245" s="1220"/>
      <c r="BD245" s="1250"/>
      <c r="BE245" s="303">
        <f t="shared" ref="BE245:BE288" si="171">SUM(BF245:BK245)</f>
        <v>2000000</v>
      </c>
      <c r="BF245" s="312"/>
      <c r="BG245" s="302">
        <v>500000</v>
      </c>
      <c r="BH245" s="302">
        <v>0</v>
      </c>
      <c r="BI245" s="302">
        <v>0</v>
      </c>
      <c r="BJ245" s="302">
        <v>1500000</v>
      </c>
      <c r="BK245" s="312"/>
      <c r="BL245" s="1220"/>
      <c r="BM245" s="1253"/>
      <c r="BN245" s="303">
        <f t="shared" ref="BN245:BN288" si="172">SUM(BO245:BT245)</f>
        <v>2000000</v>
      </c>
      <c r="BO245" s="312"/>
      <c r="BP245" s="312">
        <v>500000</v>
      </c>
      <c r="BQ245" s="312">
        <v>0</v>
      </c>
      <c r="BR245" s="312">
        <v>0</v>
      </c>
      <c r="BS245" s="312">
        <v>1500000</v>
      </c>
      <c r="BT245" s="312"/>
      <c r="BU245" s="313"/>
      <c r="BV245" s="314"/>
      <c r="BW245" s="314"/>
      <c r="BX245" s="314"/>
      <c r="BY245" s="314"/>
      <c r="BZ245" s="314"/>
      <c r="CA245" s="314"/>
      <c r="CB245" s="314"/>
      <c r="CC245" s="315"/>
    </row>
    <row r="246" spans="1:81" s="58" customFormat="1" ht="12.95" customHeight="1" x14ac:dyDescent="0.25">
      <c r="A246" s="37"/>
      <c r="B246" s="1318"/>
      <c r="C246" s="1424"/>
      <c r="D246" s="1283"/>
      <c r="E246" s="1286"/>
      <c r="F246" s="1286"/>
      <c r="G246" s="1286"/>
      <c r="H246" s="1286"/>
      <c r="I246" s="1389"/>
      <c r="J246" s="1220"/>
      <c r="K246" s="1217"/>
      <c r="L246" s="1223"/>
      <c r="M246" s="1344"/>
      <c r="N246" s="1346"/>
      <c r="O246" s="1348"/>
      <c r="P246" s="1350"/>
      <c r="Q246" s="1352"/>
      <c r="R246" s="1220"/>
      <c r="S246" s="364" t="s">
        <v>4685</v>
      </c>
      <c r="T246" s="371" t="s">
        <v>3834</v>
      </c>
      <c r="U246" s="241" t="s">
        <v>3839</v>
      </c>
      <c r="V246" s="241" t="s">
        <v>3842</v>
      </c>
      <c r="W246" s="41"/>
      <c r="X246" s="34">
        <v>44566</v>
      </c>
      <c r="Y246" s="34">
        <v>44591</v>
      </c>
      <c r="Z246" s="34">
        <v>44594</v>
      </c>
      <c r="AA246" s="34">
        <v>44925</v>
      </c>
      <c r="AB246" s="1220"/>
      <c r="AC246" s="1241"/>
      <c r="AD246" s="303">
        <f t="shared" si="127"/>
        <v>8000000</v>
      </c>
      <c r="AE246" s="303">
        <f t="shared" si="127"/>
        <v>0</v>
      </c>
      <c r="AF246" s="303">
        <f t="shared" si="127"/>
        <v>2000000</v>
      </c>
      <c r="AG246" s="303">
        <f t="shared" si="114"/>
        <v>0</v>
      </c>
      <c r="AH246" s="303">
        <f t="shared" si="114"/>
        <v>0</v>
      </c>
      <c r="AI246" s="303">
        <f t="shared" si="114"/>
        <v>6000000</v>
      </c>
      <c r="AJ246" s="303">
        <f t="shared" si="114"/>
        <v>0</v>
      </c>
      <c r="AK246" s="1220"/>
      <c r="AL246" s="1244"/>
      <c r="AM246" s="303">
        <f t="shared" si="169"/>
        <v>2000000</v>
      </c>
      <c r="AN246" s="312"/>
      <c r="AO246" s="312">
        <v>500000</v>
      </c>
      <c r="AP246" s="312">
        <v>0</v>
      </c>
      <c r="AQ246" s="312">
        <v>0</v>
      </c>
      <c r="AR246" s="312">
        <v>1500000</v>
      </c>
      <c r="AS246" s="312"/>
      <c r="AT246" s="1220"/>
      <c r="AU246" s="1247"/>
      <c r="AV246" s="303">
        <f t="shared" si="170"/>
        <v>2000000</v>
      </c>
      <c r="AW246" s="312"/>
      <c r="AX246" s="302">
        <v>500000</v>
      </c>
      <c r="AY246" s="302">
        <v>0</v>
      </c>
      <c r="AZ246" s="302">
        <v>0</v>
      </c>
      <c r="BA246" s="302">
        <v>1500000</v>
      </c>
      <c r="BB246" s="312"/>
      <c r="BC246" s="1220"/>
      <c r="BD246" s="1250"/>
      <c r="BE246" s="303">
        <f t="shared" si="171"/>
        <v>2000000</v>
      </c>
      <c r="BF246" s="312"/>
      <c r="BG246" s="302">
        <v>500000</v>
      </c>
      <c r="BH246" s="302">
        <v>0</v>
      </c>
      <c r="BI246" s="302">
        <v>0</v>
      </c>
      <c r="BJ246" s="302">
        <v>1500000</v>
      </c>
      <c r="BK246" s="312"/>
      <c r="BL246" s="1220"/>
      <c r="BM246" s="1253"/>
      <c r="BN246" s="303">
        <f t="shared" si="172"/>
        <v>2000000</v>
      </c>
      <c r="BO246" s="312"/>
      <c r="BP246" s="312">
        <v>500000</v>
      </c>
      <c r="BQ246" s="312">
        <v>0</v>
      </c>
      <c r="BR246" s="312">
        <v>0</v>
      </c>
      <c r="BS246" s="312">
        <v>1500000</v>
      </c>
      <c r="BT246" s="312"/>
      <c r="BU246" s="313"/>
      <c r="BV246" s="314"/>
      <c r="BW246" s="314"/>
      <c r="BX246" s="314"/>
      <c r="BY246" s="314"/>
      <c r="BZ246" s="314"/>
      <c r="CA246" s="314"/>
      <c r="CB246" s="314"/>
      <c r="CC246" s="315"/>
    </row>
    <row r="247" spans="1:81" s="58" customFormat="1" ht="12.95" customHeight="1" x14ac:dyDescent="0.25">
      <c r="A247" s="37"/>
      <c r="B247" s="1318"/>
      <c r="C247" s="1424"/>
      <c r="D247" s="1283"/>
      <c r="E247" s="1286"/>
      <c r="F247" s="1286"/>
      <c r="G247" s="1286"/>
      <c r="H247" s="1286"/>
      <c r="I247" s="1389"/>
      <c r="J247" s="1220"/>
      <c r="K247" s="1217"/>
      <c r="L247" s="1223"/>
      <c r="M247" s="1344"/>
      <c r="N247" s="1346"/>
      <c r="O247" s="1348"/>
      <c r="P247" s="1350"/>
      <c r="Q247" s="1352"/>
      <c r="R247" s="1220"/>
      <c r="S247" s="364" t="s">
        <v>4686</v>
      </c>
      <c r="T247" s="371" t="s">
        <v>3834</v>
      </c>
      <c r="U247" s="241" t="s">
        <v>3839</v>
      </c>
      <c r="V247" s="241" t="s">
        <v>3842</v>
      </c>
      <c r="W247" s="41"/>
      <c r="X247" s="34">
        <v>44566</v>
      </c>
      <c r="Y247" s="34">
        <v>44591</v>
      </c>
      <c r="Z247" s="34">
        <v>44594</v>
      </c>
      <c r="AA247" s="34">
        <v>44925</v>
      </c>
      <c r="AB247" s="1220"/>
      <c r="AC247" s="1241"/>
      <c r="AD247" s="303">
        <f t="shared" si="127"/>
        <v>5000000</v>
      </c>
      <c r="AE247" s="303">
        <f t="shared" si="127"/>
        <v>0</v>
      </c>
      <c r="AF247" s="303">
        <f t="shared" si="127"/>
        <v>2000000</v>
      </c>
      <c r="AG247" s="303">
        <f t="shared" si="114"/>
        <v>0</v>
      </c>
      <c r="AH247" s="303">
        <f t="shared" si="114"/>
        <v>0</v>
      </c>
      <c r="AI247" s="303">
        <f t="shared" si="114"/>
        <v>3000000</v>
      </c>
      <c r="AJ247" s="303">
        <f t="shared" si="114"/>
        <v>0</v>
      </c>
      <c r="AK247" s="1220"/>
      <c r="AL247" s="1244"/>
      <c r="AM247" s="303">
        <f t="shared" si="169"/>
        <v>1250000</v>
      </c>
      <c r="AN247" s="312"/>
      <c r="AO247" s="312">
        <v>500000</v>
      </c>
      <c r="AP247" s="312">
        <v>0</v>
      </c>
      <c r="AQ247" s="312">
        <v>0</v>
      </c>
      <c r="AR247" s="312">
        <v>750000</v>
      </c>
      <c r="AS247" s="312"/>
      <c r="AT247" s="1220"/>
      <c r="AU247" s="1247"/>
      <c r="AV247" s="303">
        <f t="shared" si="170"/>
        <v>1250000</v>
      </c>
      <c r="AW247" s="312"/>
      <c r="AX247" s="302">
        <v>500000</v>
      </c>
      <c r="AY247" s="302">
        <v>0</v>
      </c>
      <c r="AZ247" s="302">
        <v>0</v>
      </c>
      <c r="BA247" s="302">
        <v>750000</v>
      </c>
      <c r="BB247" s="312"/>
      <c r="BC247" s="1220"/>
      <c r="BD247" s="1250"/>
      <c r="BE247" s="303">
        <f t="shared" si="171"/>
        <v>1250000</v>
      </c>
      <c r="BF247" s="312"/>
      <c r="BG247" s="302">
        <v>500000</v>
      </c>
      <c r="BH247" s="302">
        <v>0</v>
      </c>
      <c r="BI247" s="302">
        <v>0</v>
      </c>
      <c r="BJ247" s="302">
        <v>750000</v>
      </c>
      <c r="BK247" s="312"/>
      <c r="BL247" s="1220"/>
      <c r="BM247" s="1253"/>
      <c r="BN247" s="303">
        <f t="shared" si="172"/>
        <v>1250000</v>
      </c>
      <c r="BO247" s="312"/>
      <c r="BP247" s="312">
        <v>500000</v>
      </c>
      <c r="BQ247" s="312">
        <v>0</v>
      </c>
      <c r="BR247" s="312">
        <v>0</v>
      </c>
      <c r="BS247" s="312">
        <v>750000</v>
      </c>
      <c r="BT247" s="312"/>
      <c r="BU247" s="313"/>
      <c r="BV247" s="314"/>
      <c r="BW247" s="314"/>
      <c r="BX247" s="314"/>
      <c r="BY247" s="314"/>
      <c r="BZ247" s="314"/>
      <c r="CA247" s="314"/>
      <c r="CB247" s="314"/>
      <c r="CC247" s="315"/>
    </row>
    <row r="248" spans="1:81" s="58" customFormat="1" ht="12.95" customHeight="1" x14ac:dyDescent="0.25">
      <c r="A248" s="37"/>
      <c r="B248" s="1318"/>
      <c r="C248" s="1424"/>
      <c r="D248" s="1283"/>
      <c r="E248" s="1286"/>
      <c r="F248" s="1286"/>
      <c r="G248" s="1286"/>
      <c r="H248" s="1286"/>
      <c r="I248" s="1389"/>
      <c r="J248" s="1220"/>
      <c r="K248" s="1217"/>
      <c r="L248" s="1223"/>
      <c r="M248" s="1344"/>
      <c r="N248" s="1346"/>
      <c r="O248" s="1348"/>
      <c r="P248" s="1350"/>
      <c r="Q248" s="1352"/>
      <c r="R248" s="1220"/>
      <c r="S248" s="364" t="s">
        <v>4687</v>
      </c>
      <c r="T248" s="371" t="s">
        <v>3834</v>
      </c>
      <c r="U248" s="241" t="s">
        <v>3839</v>
      </c>
      <c r="V248" s="241" t="s">
        <v>3842</v>
      </c>
      <c r="W248" s="41"/>
      <c r="X248" s="34">
        <v>44566</v>
      </c>
      <c r="Y248" s="34">
        <v>44591</v>
      </c>
      <c r="Z248" s="34">
        <v>44594</v>
      </c>
      <c r="AA248" s="34">
        <v>44925</v>
      </c>
      <c r="AB248" s="1220"/>
      <c r="AC248" s="1241"/>
      <c r="AD248" s="303">
        <f t="shared" si="127"/>
        <v>5000000</v>
      </c>
      <c r="AE248" s="303">
        <f t="shared" si="127"/>
        <v>0</v>
      </c>
      <c r="AF248" s="303">
        <f t="shared" si="127"/>
        <v>2000000</v>
      </c>
      <c r="AG248" s="303">
        <f t="shared" si="114"/>
        <v>0</v>
      </c>
      <c r="AH248" s="303">
        <f t="shared" si="114"/>
        <v>0</v>
      </c>
      <c r="AI248" s="303">
        <f t="shared" si="114"/>
        <v>3000000</v>
      </c>
      <c r="AJ248" s="303">
        <f t="shared" si="114"/>
        <v>0</v>
      </c>
      <c r="AK248" s="1220"/>
      <c r="AL248" s="1244"/>
      <c r="AM248" s="303">
        <f t="shared" si="169"/>
        <v>1250000</v>
      </c>
      <c r="AN248" s="312"/>
      <c r="AO248" s="312">
        <v>500000</v>
      </c>
      <c r="AP248" s="312">
        <v>0</v>
      </c>
      <c r="AQ248" s="312">
        <v>0</v>
      </c>
      <c r="AR248" s="312">
        <v>750000</v>
      </c>
      <c r="AS248" s="312"/>
      <c r="AT248" s="1220"/>
      <c r="AU248" s="1247"/>
      <c r="AV248" s="303">
        <f t="shared" si="170"/>
        <v>1250000</v>
      </c>
      <c r="AW248" s="312"/>
      <c r="AX248" s="302">
        <v>500000</v>
      </c>
      <c r="AY248" s="302">
        <v>0</v>
      </c>
      <c r="AZ248" s="302">
        <v>0</v>
      </c>
      <c r="BA248" s="302">
        <v>750000</v>
      </c>
      <c r="BB248" s="312"/>
      <c r="BC248" s="1220"/>
      <c r="BD248" s="1250"/>
      <c r="BE248" s="303">
        <f t="shared" si="171"/>
        <v>1250000</v>
      </c>
      <c r="BF248" s="312"/>
      <c r="BG248" s="302">
        <v>500000</v>
      </c>
      <c r="BH248" s="302">
        <v>0</v>
      </c>
      <c r="BI248" s="302">
        <v>0</v>
      </c>
      <c r="BJ248" s="302">
        <v>750000</v>
      </c>
      <c r="BK248" s="312"/>
      <c r="BL248" s="1220"/>
      <c r="BM248" s="1253"/>
      <c r="BN248" s="303">
        <f t="shared" si="172"/>
        <v>1250000</v>
      </c>
      <c r="BO248" s="312"/>
      <c r="BP248" s="312">
        <v>500000</v>
      </c>
      <c r="BQ248" s="312">
        <v>0</v>
      </c>
      <c r="BR248" s="312">
        <v>0</v>
      </c>
      <c r="BS248" s="312">
        <v>750000</v>
      </c>
      <c r="BT248" s="312"/>
      <c r="BU248" s="313"/>
      <c r="BV248" s="314"/>
      <c r="BW248" s="314"/>
      <c r="BX248" s="314"/>
      <c r="BY248" s="314"/>
      <c r="BZ248" s="314"/>
      <c r="CA248" s="314"/>
      <c r="CB248" s="314"/>
      <c r="CC248" s="315"/>
    </row>
    <row r="249" spans="1:81" s="58" customFormat="1" ht="12.95" customHeight="1" x14ac:dyDescent="0.25">
      <c r="A249" s="37"/>
      <c r="B249" s="1318"/>
      <c r="C249" s="1424"/>
      <c r="D249" s="1283"/>
      <c r="E249" s="1286"/>
      <c r="F249" s="1286"/>
      <c r="G249" s="1286"/>
      <c r="H249" s="1286"/>
      <c r="I249" s="1389"/>
      <c r="J249" s="1220"/>
      <c r="K249" s="1217"/>
      <c r="L249" s="1223"/>
      <c r="M249" s="1344"/>
      <c r="N249" s="1346"/>
      <c r="O249" s="1348"/>
      <c r="P249" s="1350"/>
      <c r="Q249" s="1352"/>
      <c r="R249" s="1220"/>
      <c r="S249" s="364" t="s">
        <v>4688</v>
      </c>
      <c r="T249" s="371" t="s">
        <v>3834</v>
      </c>
      <c r="U249" s="241" t="s">
        <v>3839</v>
      </c>
      <c r="V249" s="241" t="s">
        <v>3842</v>
      </c>
      <c r="W249" s="41"/>
      <c r="X249" s="34">
        <v>44566</v>
      </c>
      <c r="Y249" s="34">
        <v>44591</v>
      </c>
      <c r="Z249" s="34">
        <v>44594</v>
      </c>
      <c r="AA249" s="34">
        <v>44925</v>
      </c>
      <c r="AB249" s="1220"/>
      <c r="AC249" s="1241"/>
      <c r="AD249" s="303">
        <f t="shared" si="127"/>
        <v>5000000</v>
      </c>
      <c r="AE249" s="303">
        <f t="shared" si="127"/>
        <v>0</v>
      </c>
      <c r="AF249" s="303">
        <f t="shared" si="127"/>
        <v>2000000</v>
      </c>
      <c r="AG249" s="303">
        <f t="shared" si="114"/>
        <v>0</v>
      </c>
      <c r="AH249" s="303">
        <f t="shared" si="114"/>
        <v>0</v>
      </c>
      <c r="AI249" s="303">
        <f t="shared" si="114"/>
        <v>3000000</v>
      </c>
      <c r="AJ249" s="303">
        <f t="shared" si="114"/>
        <v>0</v>
      </c>
      <c r="AK249" s="1220"/>
      <c r="AL249" s="1244"/>
      <c r="AM249" s="303">
        <f t="shared" si="169"/>
        <v>1250000</v>
      </c>
      <c r="AN249" s="312"/>
      <c r="AO249" s="312">
        <v>500000</v>
      </c>
      <c r="AP249" s="312">
        <v>0</v>
      </c>
      <c r="AQ249" s="312">
        <v>0</v>
      </c>
      <c r="AR249" s="312">
        <v>750000</v>
      </c>
      <c r="AS249" s="312"/>
      <c r="AT249" s="1220"/>
      <c r="AU249" s="1247"/>
      <c r="AV249" s="303">
        <f t="shared" si="170"/>
        <v>1250000</v>
      </c>
      <c r="AW249" s="312"/>
      <c r="AX249" s="302">
        <v>500000</v>
      </c>
      <c r="AY249" s="302">
        <v>0</v>
      </c>
      <c r="AZ249" s="302">
        <v>0</v>
      </c>
      <c r="BA249" s="302">
        <v>750000</v>
      </c>
      <c r="BB249" s="312"/>
      <c r="BC249" s="1220"/>
      <c r="BD249" s="1250"/>
      <c r="BE249" s="303">
        <f t="shared" si="171"/>
        <v>1250000</v>
      </c>
      <c r="BF249" s="312"/>
      <c r="BG249" s="302">
        <v>500000</v>
      </c>
      <c r="BH249" s="302">
        <v>0</v>
      </c>
      <c r="BI249" s="302">
        <v>0</v>
      </c>
      <c r="BJ249" s="302">
        <v>750000</v>
      </c>
      <c r="BK249" s="312"/>
      <c r="BL249" s="1220"/>
      <c r="BM249" s="1253"/>
      <c r="BN249" s="303">
        <f t="shared" si="172"/>
        <v>1250000</v>
      </c>
      <c r="BO249" s="312"/>
      <c r="BP249" s="312">
        <v>500000</v>
      </c>
      <c r="BQ249" s="312">
        <v>0</v>
      </c>
      <c r="BR249" s="312">
        <v>0</v>
      </c>
      <c r="BS249" s="312">
        <v>750000</v>
      </c>
      <c r="BT249" s="312"/>
      <c r="BU249" s="313"/>
      <c r="BV249" s="314"/>
      <c r="BW249" s="314"/>
      <c r="BX249" s="314"/>
      <c r="BY249" s="314"/>
      <c r="BZ249" s="314"/>
      <c r="CA249" s="314"/>
      <c r="CB249" s="314"/>
      <c r="CC249" s="315"/>
    </row>
    <row r="250" spans="1:81" s="58" customFormat="1" ht="12.95" customHeight="1" x14ac:dyDescent="0.25">
      <c r="A250" s="37"/>
      <c r="B250" s="1318"/>
      <c r="C250" s="1424"/>
      <c r="D250" s="1283"/>
      <c r="E250" s="1286"/>
      <c r="F250" s="1286"/>
      <c r="G250" s="1286"/>
      <c r="H250" s="1286"/>
      <c r="I250" s="1389"/>
      <c r="J250" s="1220"/>
      <c r="K250" s="1217"/>
      <c r="L250" s="1223"/>
      <c r="M250" s="1344"/>
      <c r="N250" s="1346"/>
      <c r="O250" s="1348"/>
      <c r="P250" s="1350"/>
      <c r="Q250" s="1352"/>
      <c r="R250" s="1220"/>
      <c r="S250" s="364" t="s">
        <v>4689</v>
      </c>
      <c r="T250" s="371" t="s">
        <v>3834</v>
      </c>
      <c r="U250" s="241" t="s">
        <v>3839</v>
      </c>
      <c r="V250" s="241" t="s">
        <v>3842</v>
      </c>
      <c r="W250" s="41"/>
      <c r="X250" s="34">
        <v>44566</v>
      </c>
      <c r="Y250" s="34">
        <v>44591</v>
      </c>
      <c r="Z250" s="34">
        <v>44594</v>
      </c>
      <c r="AA250" s="34">
        <v>44925</v>
      </c>
      <c r="AB250" s="1220"/>
      <c r="AC250" s="1241"/>
      <c r="AD250" s="303">
        <f t="shared" si="127"/>
        <v>6000000</v>
      </c>
      <c r="AE250" s="303">
        <f t="shared" si="127"/>
        <v>0</v>
      </c>
      <c r="AF250" s="303">
        <f t="shared" si="127"/>
        <v>3000000</v>
      </c>
      <c r="AG250" s="303">
        <f t="shared" si="114"/>
        <v>0</v>
      </c>
      <c r="AH250" s="303">
        <f t="shared" si="114"/>
        <v>0</v>
      </c>
      <c r="AI250" s="303">
        <f t="shared" si="114"/>
        <v>3000000</v>
      </c>
      <c r="AJ250" s="303">
        <f t="shared" si="114"/>
        <v>0</v>
      </c>
      <c r="AK250" s="1220"/>
      <c r="AL250" s="1244"/>
      <c r="AM250" s="303">
        <f t="shared" si="169"/>
        <v>1500000</v>
      </c>
      <c r="AN250" s="312"/>
      <c r="AO250" s="312">
        <v>750000</v>
      </c>
      <c r="AP250" s="312">
        <v>0</v>
      </c>
      <c r="AQ250" s="312">
        <v>0</v>
      </c>
      <c r="AR250" s="312">
        <v>750000</v>
      </c>
      <c r="AS250" s="312"/>
      <c r="AT250" s="1220"/>
      <c r="AU250" s="1247"/>
      <c r="AV250" s="303">
        <f t="shared" si="170"/>
        <v>1500000</v>
      </c>
      <c r="AW250" s="312"/>
      <c r="AX250" s="302">
        <v>750000</v>
      </c>
      <c r="AY250" s="302">
        <v>0</v>
      </c>
      <c r="AZ250" s="302">
        <v>0</v>
      </c>
      <c r="BA250" s="302">
        <v>750000</v>
      </c>
      <c r="BB250" s="312"/>
      <c r="BC250" s="1220"/>
      <c r="BD250" s="1250"/>
      <c r="BE250" s="303">
        <f t="shared" si="171"/>
        <v>1500000</v>
      </c>
      <c r="BF250" s="312"/>
      <c r="BG250" s="302">
        <v>750000</v>
      </c>
      <c r="BH250" s="302">
        <v>0</v>
      </c>
      <c r="BI250" s="302">
        <v>0</v>
      </c>
      <c r="BJ250" s="302">
        <v>750000</v>
      </c>
      <c r="BK250" s="312"/>
      <c r="BL250" s="1220"/>
      <c r="BM250" s="1253"/>
      <c r="BN250" s="303">
        <f t="shared" si="172"/>
        <v>1500000</v>
      </c>
      <c r="BO250" s="312"/>
      <c r="BP250" s="312">
        <v>750000</v>
      </c>
      <c r="BQ250" s="312">
        <v>0</v>
      </c>
      <c r="BR250" s="312">
        <v>0</v>
      </c>
      <c r="BS250" s="312">
        <v>750000</v>
      </c>
      <c r="BT250" s="312"/>
      <c r="BU250" s="313"/>
      <c r="BV250" s="314"/>
      <c r="BW250" s="314"/>
      <c r="BX250" s="314"/>
      <c r="BY250" s="314"/>
      <c r="BZ250" s="314"/>
      <c r="CA250" s="314"/>
      <c r="CB250" s="314"/>
      <c r="CC250" s="315"/>
    </row>
    <row r="251" spans="1:81" s="58" customFormat="1" ht="12.95" customHeight="1" x14ac:dyDescent="0.25">
      <c r="A251" s="37"/>
      <c r="B251" s="1318"/>
      <c r="C251" s="1424"/>
      <c r="D251" s="1283"/>
      <c r="E251" s="1286"/>
      <c r="F251" s="1286"/>
      <c r="G251" s="1286"/>
      <c r="H251" s="1286"/>
      <c r="I251" s="1389"/>
      <c r="J251" s="1220"/>
      <c r="K251" s="1217"/>
      <c r="L251" s="1223"/>
      <c r="M251" s="1344"/>
      <c r="N251" s="1346"/>
      <c r="O251" s="1348"/>
      <c r="P251" s="1350"/>
      <c r="Q251" s="1352"/>
      <c r="R251" s="1220"/>
      <c r="S251" s="364" t="s">
        <v>4690</v>
      </c>
      <c r="T251" s="371" t="s">
        <v>3834</v>
      </c>
      <c r="U251" s="241" t="s">
        <v>3839</v>
      </c>
      <c r="V251" s="241" t="s">
        <v>3842</v>
      </c>
      <c r="W251" s="41"/>
      <c r="X251" s="34">
        <v>44566</v>
      </c>
      <c r="Y251" s="34">
        <v>44591</v>
      </c>
      <c r="Z251" s="34">
        <v>44594</v>
      </c>
      <c r="AA251" s="34">
        <v>44925</v>
      </c>
      <c r="AB251" s="1220"/>
      <c r="AC251" s="1241"/>
      <c r="AD251" s="303">
        <f t="shared" si="127"/>
        <v>5000000</v>
      </c>
      <c r="AE251" s="303">
        <f t="shared" si="127"/>
        <v>0</v>
      </c>
      <c r="AF251" s="303">
        <f t="shared" si="127"/>
        <v>3000000</v>
      </c>
      <c r="AG251" s="303">
        <f t="shared" si="114"/>
        <v>0</v>
      </c>
      <c r="AH251" s="303">
        <f t="shared" si="114"/>
        <v>0</v>
      </c>
      <c r="AI251" s="303">
        <f t="shared" si="114"/>
        <v>2000000</v>
      </c>
      <c r="AJ251" s="303">
        <f t="shared" si="114"/>
        <v>0</v>
      </c>
      <c r="AK251" s="1220"/>
      <c r="AL251" s="1244"/>
      <c r="AM251" s="303">
        <f t="shared" si="169"/>
        <v>1250000</v>
      </c>
      <c r="AN251" s="312"/>
      <c r="AO251" s="312">
        <v>750000</v>
      </c>
      <c r="AP251" s="312">
        <v>0</v>
      </c>
      <c r="AQ251" s="312">
        <v>0</v>
      </c>
      <c r="AR251" s="312">
        <v>500000</v>
      </c>
      <c r="AS251" s="312"/>
      <c r="AT251" s="1220"/>
      <c r="AU251" s="1247"/>
      <c r="AV251" s="303">
        <f t="shared" si="170"/>
        <v>1250000</v>
      </c>
      <c r="AW251" s="312"/>
      <c r="AX251" s="302">
        <v>750000</v>
      </c>
      <c r="AY251" s="302">
        <v>0</v>
      </c>
      <c r="AZ251" s="302">
        <v>0</v>
      </c>
      <c r="BA251" s="302">
        <v>500000</v>
      </c>
      <c r="BB251" s="312"/>
      <c r="BC251" s="1220"/>
      <c r="BD251" s="1250"/>
      <c r="BE251" s="303">
        <f t="shared" si="171"/>
        <v>1250000</v>
      </c>
      <c r="BF251" s="312"/>
      <c r="BG251" s="302">
        <v>750000</v>
      </c>
      <c r="BH251" s="302">
        <v>0</v>
      </c>
      <c r="BI251" s="302">
        <v>0</v>
      </c>
      <c r="BJ251" s="302">
        <v>500000</v>
      </c>
      <c r="BK251" s="312"/>
      <c r="BL251" s="1220"/>
      <c r="BM251" s="1253"/>
      <c r="BN251" s="303">
        <f t="shared" si="172"/>
        <v>1250000</v>
      </c>
      <c r="BO251" s="312"/>
      <c r="BP251" s="312">
        <v>750000</v>
      </c>
      <c r="BQ251" s="312">
        <v>0</v>
      </c>
      <c r="BR251" s="312">
        <v>0</v>
      </c>
      <c r="BS251" s="312">
        <v>500000</v>
      </c>
      <c r="BT251" s="312"/>
      <c r="BU251" s="313"/>
      <c r="BV251" s="314"/>
      <c r="BW251" s="314"/>
      <c r="BX251" s="314"/>
      <c r="BY251" s="314"/>
      <c r="BZ251" s="314"/>
      <c r="CA251" s="314"/>
      <c r="CB251" s="314"/>
      <c r="CC251" s="315"/>
    </row>
    <row r="252" spans="1:81" s="58" customFormat="1" ht="12.95" customHeight="1" x14ac:dyDescent="0.25">
      <c r="A252" s="37"/>
      <c r="B252" s="1318"/>
      <c r="C252" s="1424"/>
      <c r="D252" s="1283"/>
      <c r="E252" s="1286"/>
      <c r="F252" s="1286"/>
      <c r="G252" s="1286"/>
      <c r="H252" s="1286"/>
      <c r="I252" s="1389"/>
      <c r="J252" s="1220"/>
      <c r="K252" s="1217"/>
      <c r="L252" s="1223"/>
      <c r="M252" s="1344"/>
      <c r="N252" s="1346"/>
      <c r="O252" s="1348"/>
      <c r="P252" s="1350"/>
      <c r="Q252" s="1352"/>
      <c r="R252" s="1220"/>
      <c r="S252" s="364" t="s">
        <v>4691</v>
      </c>
      <c r="T252" s="371" t="s">
        <v>3834</v>
      </c>
      <c r="U252" s="241" t="s">
        <v>3839</v>
      </c>
      <c r="V252" s="241" t="s">
        <v>3842</v>
      </c>
      <c r="W252" s="41"/>
      <c r="X252" s="34">
        <v>44566</v>
      </c>
      <c r="Y252" s="34">
        <v>44591</v>
      </c>
      <c r="Z252" s="34">
        <v>44594</v>
      </c>
      <c r="AA252" s="34">
        <v>44925</v>
      </c>
      <c r="AB252" s="1220"/>
      <c r="AC252" s="1241"/>
      <c r="AD252" s="303">
        <f t="shared" si="127"/>
        <v>5000000</v>
      </c>
      <c r="AE252" s="303">
        <f t="shared" si="127"/>
        <v>0</v>
      </c>
      <c r="AF252" s="303">
        <f t="shared" si="127"/>
        <v>2000000</v>
      </c>
      <c r="AG252" s="303">
        <f t="shared" si="114"/>
        <v>0</v>
      </c>
      <c r="AH252" s="303">
        <f t="shared" si="114"/>
        <v>0</v>
      </c>
      <c r="AI252" s="303">
        <f t="shared" si="114"/>
        <v>3000000</v>
      </c>
      <c r="AJ252" s="303">
        <f t="shared" si="114"/>
        <v>0</v>
      </c>
      <c r="AK252" s="1220"/>
      <c r="AL252" s="1244"/>
      <c r="AM252" s="303">
        <f t="shared" si="169"/>
        <v>1250000</v>
      </c>
      <c r="AN252" s="312"/>
      <c r="AO252" s="312">
        <v>500000</v>
      </c>
      <c r="AP252" s="312">
        <v>0</v>
      </c>
      <c r="AQ252" s="312">
        <v>0</v>
      </c>
      <c r="AR252" s="312">
        <v>750000</v>
      </c>
      <c r="AS252" s="312"/>
      <c r="AT252" s="1220"/>
      <c r="AU252" s="1247"/>
      <c r="AV252" s="303">
        <f t="shared" si="170"/>
        <v>1250000</v>
      </c>
      <c r="AW252" s="312"/>
      <c r="AX252" s="302">
        <v>500000</v>
      </c>
      <c r="AY252" s="302">
        <v>0</v>
      </c>
      <c r="AZ252" s="302">
        <v>0</v>
      </c>
      <c r="BA252" s="302">
        <v>750000</v>
      </c>
      <c r="BB252" s="312"/>
      <c r="BC252" s="1220"/>
      <c r="BD252" s="1250"/>
      <c r="BE252" s="303">
        <f t="shared" si="171"/>
        <v>1250000</v>
      </c>
      <c r="BF252" s="312"/>
      <c r="BG252" s="302">
        <v>500000</v>
      </c>
      <c r="BH252" s="302">
        <v>0</v>
      </c>
      <c r="BI252" s="302">
        <v>0</v>
      </c>
      <c r="BJ252" s="302">
        <v>750000</v>
      </c>
      <c r="BK252" s="312"/>
      <c r="BL252" s="1220"/>
      <c r="BM252" s="1253"/>
      <c r="BN252" s="303">
        <f t="shared" si="172"/>
        <v>1250000</v>
      </c>
      <c r="BO252" s="312"/>
      <c r="BP252" s="312">
        <v>500000</v>
      </c>
      <c r="BQ252" s="312">
        <v>0</v>
      </c>
      <c r="BR252" s="312">
        <v>0</v>
      </c>
      <c r="BS252" s="312">
        <v>750000</v>
      </c>
      <c r="BT252" s="312"/>
      <c r="BU252" s="313"/>
      <c r="BV252" s="314"/>
      <c r="BW252" s="314"/>
      <c r="BX252" s="314"/>
      <c r="BY252" s="314"/>
      <c r="BZ252" s="314"/>
      <c r="CA252" s="314"/>
      <c r="CB252" s="314"/>
      <c r="CC252" s="315"/>
    </row>
    <row r="253" spans="1:81" s="58" customFormat="1" ht="12.95" customHeight="1" x14ac:dyDescent="0.25">
      <c r="A253" s="37"/>
      <c r="B253" s="1318"/>
      <c r="C253" s="1424"/>
      <c r="D253" s="1283"/>
      <c r="E253" s="1286"/>
      <c r="F253" s="1286"/>
      <c r="G253" s="1286"/>
      <c r="H253" s="1286"/>
      <c r="I253" s="1389"/>
      <c r="J253" s="1220"/>
      <c r="K253" s="1217"/>
      <c r="L253" s="1223"/>
      <c r="M253" s="1344"/>
      <c r="N253" s="1346"/>
      <c r="O253" s="1348"/>
      <c r="P253" s="1350"/>
      <c r="Q253" s="1352"/>
      <c r="R253" s="1220"/>
      <c r="S253" s="364" t="s">
        <v>4692</v>
      </c>
      <c r="T253" s="371" t="s">
        <v>3834</v>
      </c>
      <c r="U253" s="241" t="s">
        <v>3839</v>
      </c>
      <c r="V253" s="241" t="s">
        <v>3842</v>
      </c>
      <c r="W253" s="41"/>
      <c r="X253" s="34">
        <v>44566</v>
      </c>
      <c r="Y253" s="34">
        <v>44591</v>
      </c>
      <c r="Z253" s="34">
        <v>44594</v>
      </c>
      <c r="AA253" s="34">
        <v>44925</v>
      </c>
      <c r="AB253" s="1220"/>
      <c r="AC253" s="1241"/>
      <c r="AD253" s="303">
        <f t="shared" si="127"/>
        <v>12000000</v>
      </c>
      <c r="AE253" s="303">
        <f t="shared" si="127"/>
        <v>0</v>
      </c>
      <c r="AF253" s="303">
        <f t="shared" si="127"/>
        <v>2000000</v>
      </c>
      <c r="AG253" s="303">
        <f t="shared" si="114"/>
        <v>0</v>
      </c>
      <c r="AH253" s="303">
        <f t="shared" si="114"/>
        <v>0</v>
      </c>
      <c r="AI253" s="303">
        <f t="shared" si="114"/>
        <v>10000000</v>
      </c>
      <c r="AJ253" s="303">
        <f t="shared" si="114"/>
        <v>0</v>
      </c>
      <c r="AK253" s="1220"/>
      <c r="AL253" s="1244"/>
      <c r="AM253" s="303">
        <f t="shared" si="169"/>
        <v>3000000</v>
      </c>
      <c r="AN253" s="312"/>
      <c r="AO253" s="312">
        <v>500000</v>
      </c>
      <c r="AP253" s="312">
        <v>0</v>
      </c>
      <c r="AQ253" s="312">
        <v>0</v>
      </c>
      <c r="AR253" s="312">
        <v>2500000</v>
      </c>
      <c r="AS253" s="312"/>
      <c r="AT253" s="1220"/>
      <c r="AU253" s="1247"/>
      <c r="AV253" s="303">
        <f t="shared" si="170"/>
        <v>3000000</v>
      </c>
      <c r="AW253" s="312"/>
      <c r="AX253" s="302">
        <v>500000</v>
      </c>
      <c r="AY253" s="302">
        <v>0</v>
      </c>
      <c r="AZ253" s="302">
        <v>0</v>
      </c>
      <c r="BA253" s="302">
        <v>2500000</v>
      </c>
      <c r="BB253" s="312"/>
      <c r="BC253" s="1220"/>
      <c r="BD253" s="1250"/>
      <c r="BE253" s="303">
        <f t="shared" si="171"/>
        <v>3000000</v>
      </c>
      <c r="BF253" s="312"/>
      <c r="BG253" s="302">
        <v>500000</v>
      </c>
      <c r="BH253" s="302">
        <v>0</v>
      </c>
      <c r="BI253" s="302">
        <v>0</v>
      </c>
      <c r="BJ253" s="302">
        <v>2500000</v>
      </c>
      <c r="BK253" s="312"/>
      <c r="BL253" s="1220"/>
      <c r="BM253" s="1253"/>
      <c r="BN253" s="303">
        <f t="shared" si="172"/>
        <v>3000000</v>
      </c>
      <c r="BO253" s="312"/>
      <c r="BP253" s="312">
        <v>500000</v>
      </c>
      <c r="BQ253" s="312">
        <v>0</v>
      </c>
      <c r="BR253" s="312">
        <v>0</v>
      </c>
      <c r="BS253" s="312">
        <v>2500000</v>
      </c>
      <c r="BT253" s="312"/>
      <c r="BU253" s="313"/>
      <c r="BV253" s="314"/>
      <c r="BW253" s="314"/>
      <c r="BX253" s="314"/>
      <c r="BY253" s="314"/>
      <c r="BZ253" s="314"/>
      <c r="CA253" s="314"/>
      <c r="CB253" s="314"/>
      <c r="CC253" s="315"/>
    </row>
    <row r="254" spans="1:81" s="58" customFormat="1" ht="12.95" customHeight="1" x14ac:dyDescent="0.25">
      <c r="A254" s="37"/>
      <c r="B254" s="1318"/>
      <c r="C254" s="1424"/>
      <c r="D254" s="1283"/>
      <c r="E254" s="1286"/>
      <c r="F254" s="1286"/>
      <c r="G254" s="1286"/>
      <c r="H254" s="1286"/>
      <c r="I254" s="1389"/>
      <c r="J254" s="1220"/>
      <c r="K254" s="1217"/>
      <c r="L254" s="1223"/>
      <c r="M254" s="1344"/>
      <c r="N254" s="1346"/>
      <c r="O254" s="1348"/>
      <c r="P254" s="1350"/>
      <c r="Q254" s="1352"/>
      <c r="R254" s="1220"/>
      <c r="S254" s="364" t="s">
        <v>4693</v>
      </c>
      <c r="T254" s="371" t="s">
        <v>3834</v>
      </c>
      <c r="U254" s="241" t="s">
        <v>3839</v>
      </c>
      <c r="V254" s="241" t="s">
        <v>3842</v>
      </c>
      <c r="W254" s="41"/>
      <c r="X254" s="34">
        <v>44566</v>
      </c>
      <c r="Y254" s="34">
        <v>44591</v>
      </c>
      <c r="Z254" s="34">
        <v>44594</v>
      </c>
      <c r="AA254" s="34">
        <v>44925</v>
      </c>
      <c r="AB254" s="1220"/>
      <c r="AC254" s="1241"/>
      <c r="AD254" s="303">
        <f t="shared" si="127"/>
        <v>15000000</v>
      </c>
      <c r="AE254" s="303">
        <f t="shared" si="127"/>
        <v>0</v>
      </c>
      <c r="AF254" s="303">
        <f t="shared" si="127"/>
        <v>5000000</v>
      </c>
      <c r="AG254" s="303">
        <f t="shared" si="114"/>
        <v>0</v>
      </c>
      <c r="AH254" s="303">
        <f t="shared" si="114"/>
        <v>0</v>
      </c>
      <c r="AI254" s="303">
        <f t="shared" si="114"/>
        <v>10000000</v>
      </c>
      <c r="AJ254" s="303">
        <f t="shared" si="114"/>
        <v>0</v>
      </c>
      <c r="AK254" s="1220"/>
      <c r="AL254" s="1244"/>
      <c r="AM254" s="303">
        <f t="shared" si="169"/>
        <v>3750000</v>
      </c>
      <c r="AN254" s="312"/>
      <c r="AO254" s="312">
        <v>1250000</v>
      </c>
      <c r="AP254" s="312">
        <v>0</v>
      </c>
      <c r="AQ254" s="312">
        <v>0</v>
      </c>
      <c r="AR254" s="312">
        <v>2500000</v>
      </c>
      <c r="AS254" s="312"/>
      <c r="AT254" s="1220"/>
      <c r="AU254" s="1247"/>
      <c r="AV254" s="303">
        <f t="shared" si="170"/>
        <v>3750000</v>
      </c>
      <c r="AW254" s="312"/>
      <c r="AX254" s="302">
        <v>1250000</v>
      </c>
      <c r="AY254" s="302">
        <v>0</v>
      </c>
      <c r="AZ254" s="302">
        <v>0</v>
      </c>
      <c r="BA254" s="302">
        <v>2500000</v>
      </c>
      <c r="BB254" s="312"/>
      <c r="BC254" s="1220"/>
      <c r="BD254" s="1250"/>
      <c r="BE254" s="303">
        <f t="shared" si="171"/>
        <v>3750000</v>
      </c>
      <c r="BF254" s="312"/>
      <c r="BG254" s="302">
        <v>1250000</v>
      </c>
      <c r="BH254" s="302">
        <v>0</v>
      </c>
      <c r="BI254" s="302">
        <v>0</v>
      </c>
      <c r="BJ254" s="302">
        <v>2500000</v>
      </c>
      <c r="BK254" s="312"/>
      <c r="BL254" s="1220"/>
      <c r="BM254" s="1253"/>
      <c r="BN254" s="303">
        <f t="shared" si="172"/>
        <v>3750000</v>
      </c>
      <c r="BO254" s="312"/>
      <c r="BP254" s="312">
        <v>1250000</v>
      </c>
      <c r="BQ254" s="312">
        <v>0</v>
      </c>
      <c r="BR254" s="312">
        <v>0</v>
      </c>
      <c r="BS254" s="312">
        <v>2500000</v>
      </c>
      <c r="BT254" s="312"/>
      <c r="BU254" s="313"/>
      <c r="BV254" s="314"/>
      <c r="BW254" s="314"/>
      <c r="BX254" s="314"/>
      <c r="BY254" s="314"/>
      <c r="BZ254" s="314"/>
      <c r="CA254" s="314"/>
      <c r="CB254" s="314"/>
      <c r="CC254" s="315"/>
    </row>
    <row r="255" spans="1:81" s="58" customFormat="1" ht="12.95" customHeight="1" x14ac:dyDescent="0.25">
      <c r="A255" s="37"/>
      <c r="B255" s="1318"/>
      <c r="C255" s="1424"/>
      <c r="D255" s="1283"/>
      <c r="E255" s="1286"/>
      <c r="F255" s="1286"/>
      <c r="G255" s="1286"/>
      <c r="H255" s="1286"/>
      <c r="I255" s="1389"/>
      <c r="J255" s="1220"/>
      <c r="K255" s="1217"/>
      <c r="L255" s="1223"/>
      <c r="M255" s="1344"/>
      <c r="N255" s="1346"/>
      <c r="O255" s="1348"/>
      <c r="P255" s="1350"/>
      <c r="Q255" s="1352"/>
      <c r="R255" s="1220"/>
      <c r="S255" s="364" t="s">
        <v>4694</v>
      </c>
      <c r="T255" s="371" t="s">
        <v>3834</v>
      </c>
      <c r="U255" s="241" t="s">
        <v>3839</v>
      </c>
      <c r="V255" s="241" t="s">
        <v>3842</v>
      </c>
      <c r="W255" s="41"/>
      <c r="X255" s="34">
        <v>44566</v>
      </c>
      <c r="Y255" s="34">
        <v>44591</v>
      </c>
      <c r="Z255" s="34">
        <v>44594</v>
      </c>
      <c r="AA255" s="34">
        <v>44925</v>
      </c>
      <c r="AB255" s="1220"/>
      <c r="AC255" s="1241"/>
      <c r="AD255" s="303">
        <f t="shared" si="127"/>
        <v>12000000</v>
      </c>
      <c r="AE255" s="303">
        <f t="shared" si="127"/>
        <v>0</v>
      </c>
      <c r="AF255" s="303">
        <f t="shared" si="127"/>
        <v>5000000</v>
      </c>
      <c r="AG255" s="303">
        <f t="shared" si="114"/>
        <v>0</v>
      </c>
      <c r="AH255" s="303">
        <f t="shared" si="114"/>
        <v>0</v>
      </c>
      <c r="AI255" s="303">
        <f t="shared" si="114"/>
        <v>7000000</v>
      </c>
      <c r="AJ255" s="303">
        <f t="shared" si="114"/>
        <v>0</v>
      </c>
      <c r="AK255" s="1220"/>
      <c r="AL255" s="1244"/>
      <c r="AM255" s="303">
        <f t="shared" si="169"/>
        <v>3000000</v>
      </c>
      <c r="AN255" s="312"/>
      <c r="AO255" s="312">
        <v>1250000</v>
      </c>
      <c r="AP255" s="312">
        <v>0</v>
      </c>
      <c r="AQ255" s="312">
        <v>0</v>
      </c>
      <c r="AR255" s="312">
        <v>1750000</v>
      </c>
      <c r="AS255" s="312"/>
      <c r="AT255" s="1220"/>
      <c r="AU255" s="1247"/>
      <c r="AV255" s="303">
        <f t="shared" si="170"/>
        <v>3000000</v>
      </c>
      <c r="AW255" s="312"/>
      <c r="AX255" s="302">
        <v>1250000</v>
      </c>
      <c r="AY255" s="302">
        <v>0</v>
      </c>
      <c r="AZ255" s="302">
        <v>0</v>
      </c>
      <c r="BA255" s="302">
        <v>1750000</v>
      </c>
      <c r="BB255" s="312"/>
      <c r="BC255" s="1220"/>
      <c r="BD255" s="1250"/>
      <c r="BE255" s="303">
        <f t="shared" si="171"/>
        <v>3000000</v>
      </c>
      <c r="BF255" s="312"/>
      <c r="BG255" s="302">
        <v>1250000</v>
      </c>
      <c r="BH255" s="302">
        <v>0</v>
      </c>
      <c r="BI255" s="302">
        <v>0</v>
      </c>
      <c r="BJ255" s="302">
        <v>1750000</v>
      </c>
      <c r="BK255" s="312"/>
      <c r="BL255" s="1220"/>
      <c r="BM255" s="1253"/>
      <c r="BN255" s="303">
        <f t="shared" si="172"/>
        <v>3000000</v>
      </c>
      <c r="BO255" s="312"/>
      <c r="BP255" s="312">
        <v>1250000</v>
      </c>
      <c r="BQ255" s="312">
        <v>0</v>
      </c>
      <c r="BR255" s="312">
        <v>0</v>
      </c>
      <c r="BS255" s="312">
        <v>1750000</v>
      </c>
      <c r="BT255" s="312"/>
      <c r="BU255" s="313"/>
      <c r="BV255" s="314"/>
      <c r="BW255" s="314"/>
      <c r="BX255" s="314"/>
      <c r="BY255" s="314"/>
      <c r="BZ255" s="314"/>
      <c r="CA255" s="314"/>
      <c r="CB255" s="314"/>
      <c r="CC255" s="315"/>
    </row>
    <row r="256" spans="1:81" s="58" customFormat="1" ht="12.95" customHeight="1" x14ac:dyDescent="0.25">
      <c r="A256" s="37"/>
      <c r="B256" s="1318"/>
      <c r="C256" s="1424"/>
      <c r="D256" s="1283"/>
      <c r="E256" s="1286"/>
      <c r="F256" s="1286"/>
      <c r="G256" s="1286"/>
      <c r="H256" s="1286"/>
      <c r="I256" s="1389"/>
      <c r="J256" s="1220"/>
      <c r="K256" s="1217"/>
      <c r="L256" s="1223"/>
      <c r="M256" s="1344"/>
      <c r="N256" s="1346"/>
      <c r="O256" s="1348"/>
      <c r="P256" s="1350"/>
      <c r="Q256" s="1352"/>
      <c r="R256" s="1220"/>
      <c r="S256" s="364" t="s">
        <v>4695</v>
      </c>
      <c r="T256" s="371" t="s">
        <v>3834</v>
      </c>
      <c r="U256" s="241" t="s">
        <v>3839</v>
      </c>
      <c r="V256" s="241" t="s">
        <v>3842</v>
      </c>
      <c r="W256" s="41"/>
      <c r="X256" s="34">
        <v>44566</v>
      </c>
      <c r="Y256" s="34">
        <v>44591</v>
      </c>
      <c r="Z256" s="34">
        <v>44594</v>
      </c>
      <c r="AA256" s="34">
        <v>44925</v>
      </c>
      <c r="AB256" s="1220"/>
      <c r="AC256" s="1241"/>
      <c r="AD256" s="303">
        <f t="shared" si="127"/>
        <v>12000000</v>
      </c>
      <c r="AE256" s="303">
        <f t="shared" si="127"/>
        <v>0</v>
      </c>
      <c r="AF256" s="303">
        <f t="shared" si="127"/>
        <v>7000000</v>
      </c>
      <c r="AG256" s="303">
        <f t="shared" si="114"/>
        <v>0</v>
      </c>
      <c r="AH256" s="303">
        <f t="shared" si="114"/>
        <v>0</v>
      </c>
      <c r="AI256" s="303">
        <f t="shared" si="114"/>
        <v>5000000</v>
      </c>
      <c r="AJ256" s="303">
        <f t="shared" si="114"/>
        <v>0</v>
      </c>
      <c r="AK256" s="1220"/>
      <c r="AL256" s="1244"/>
      <c r="AM256" s="303">
        <f t="shared" si="169"/>
        <v>3000000</v>
      </c>
      <c r="AN256" s="312"/>
      <c r="AO256" s="312">
        <v>1750000</v>
      </c>
      <c r="AP256" s="312">
        <v>0</v>
      </c>
      <c r="AQ256" s="312">
        <v>0</v>
      </c>
      <c r="AR256" s="312">
        <v>1250000</v>
      </c>
      <c r="AS256" s="312"/>
      <c r="AT256" s="1220"/>
      <c r="AU256" s="1247"/>
      <c r="AV256" s="303">
        <f t="shared" si="170"/>
        <v>3000000</v>
      </c>
      <c r="AW256" s="312"/>
      <c r="AX256" s="302">
        <v>1750000</v>
      </c>
      <c r="AY256" s="302">
        <v>0</v>
      </c>
      <c r="AZ256" s="302">
        <v>0</v>
      </c>
      <c r="BA256" s="302">
        <v>1250000</v>
      </c>
      <c r="BB256" s="312"/>
      <c r="BC256" s="1220"/>
      <c r="BD256" s="1250"/>
      <c r="BE256" s="303">
        <f t="shared" si="171"/>
        <v>3000000</v>
      </c>
      <c r="BF256" s="312"/>
      <c r="BG256" s="302">
        <v>1750000</v>
      </c>
      <c r="BH256" s="302">
        <v>0</v>
      </c>
      <c r="BI256" s="302">
        <v>0</v>
      </c>
      <c r="BJ256" s="302">
        <v>1250000</v>
      </c>
      <c r="BK256" s="312"/>
      <c r="BL256" s="1220"/>
      <c r="BM256" s="1253"/>
      <c r="BN256" s="303">
        <f t="shared" si="172"/>
        <v>3000000</v>
      </c>
      <c r="BO256" s="312"/>
      <c r="BP256" s="312">
        <v>1750000</v>
      </c>
      <c r="BQ256" s="312">
        <v>0</v>
      </c>
      <c r="BR256" s="312">
        <v>0</v>
      </c>
      <c r="BS256" s="312">
        <v>1250000</v>
      </c>
      <c r="BT256" s="312"/>
      <c r="BU256" s="313"/>
      <c r="BV256" s="314"/>
      <c r="BW256" s="314"/>
      <c r="BX256" s="314"/>
      <c r="BY256" s="314"/>
      <c r="BZ256" s="314"/>
      <c r="CA256" s="314"/>
      <c r="CB256" s="314"/>
      <c r="CC256" s="315"/>
    </row>
    <row r="257" spans="1:81" s="58" customFormat="1" ht="12.95" customHeight="1" x14ac:dyDescent="0.25">
      <c r="A257" s="37"/>
      <c r="B257" s="1318"/>
      <c r="C257" s="1424"/>
      <c r="D257" s="1283"/>
      <c r="E257" s="1286"/>
      <c r="F257" s="1286"/>
      <c r="G257" s="1286"/>
      <c r="H257" s="1286"/>
      <c r="I257" s="1389"/>
      <c r="J257" s="1220"/>
      <c r="K257" s="1217"/>
      <c r="L257" s="1223"/>
      <c r="M257" s="1344"/>
      <c r="N257" s="1346"/>
      <c r="O257" s="1348"/>
      <c r="P257" s="1350"/>
      <c r="Q257" s="1352"/>
      <c r="R257" s="1220"/>
      <c r="S257" s="364" t="s">
        <v>4696</v>
      </c>
      <c r="T257" s="371" t="s">
        <v>3834</v>
      </c>
      <c r="U257" s="241" t="s">
        <v>3839</v>
      </c>
      <c r="V257" s="241" t="s">
        <v>3842</v>
      </c>
      <c r="W257" s="41"/>
      <c r="X257" s="34">
        <v>44566</v>
      </c>
      <c r="Y257" s="34">
        <v>44591</v>
      </c>
      <c r="Z257" s="34">
        <v>44594</v>
      </c>
      <c r="AA257" s="34">
        <v>44925</v>
      </c>
      <c r="AB257" s="1220"/>
      <c r="AC257" s="1241"/>
      <c r="AD257" s="303">
        <f t="shared" si="127"/>
        <v>8000000</v>
      </c>
      <c r="AE257" s="303">
        <f t="shared" si="127"/>
        <v>0</v>
      </c>
      <c r="AF257" s="303">
        <f t="shared" si="127"/>
        <v>3000000</v>
      </c>
      <c r="AG257" s="303">
        <f t="shared" si="114"/>
        <v>0</v>
      </c>
      <c r="AH257" s="303">
        <f t="shared" si="114"/>
        <v>0</v>
      </c>
      <c r="AI257" s="303">
        <f t="shared" si="114"/>
        <v>5000000</v>
      </c>
      <c r="AJ257" s="303">
        <f t="shared" si="114"/>
        <v>0</v>
      </c>
      <c r="AK257" s="1220"/>
      <c r="AL257" s="1244"/>
      <c r="AM257" s="303">
        <f t="shared" si="169"/>
        <v>2000000</v>
      </c>
      <c r="AN257" s="312"/>
      <c r="AO257" s="312">
        <v>750000</v>
      </c>
      <c r="AP257" s="312">
        <v>0</v>
      </c>
      <c r="AQ257" s="312">
        <v>0</v>
      </c>
      <c r="AR257" s="312">
        <v>1250000</v>
      </c>
      <c r="AS257" s="312"/>
      <c r="AT257" s="1220"/>
      <c r="AU257" s="1247"/>
      <c r="AV257" s="303">
        <f t="shared" si="170"/>
        <v>2000000</v>
      </c>
      <c r="AW257" s="312"/>
      <c r="AX257" s="302">
        <v>750000</v>
      </c>
      <c r="AY257" s="302">
        <v>0</v>
      </c>
      <c r="AZ257" s="302">
        <v>0</v>
      </c>
      <c r="BA257" s="302">
        <v>1250000</v>
      </c>
      <c r="BB257" s="312"/>
      <c r="BC257" s="1220"/>
      <c r="BD257" s="1250"/>
      <c r="BE257" s="303">
        <f t="shared" si="171"/>
        <v>2000000</v>
      </c>
      <c r="BF257" s="312"/>
      <c r="BG257" s="302">
        <v>750000</v>
      </c>
      <c r="BH257" s="302">
        <v>0</v>
      </c>
      <c r="BI257" s="302">
        <v>0</v>
      </c>
      <c r="BJ257" s="302">
        <v>1250000</v>
      </c>
      <c r="BK257" s="312"/>
      <c r="BL257" s="1220"/>
      <c r="BM257" s="1253"/>
      <c r="BN257" s="303">
        <f t="shared" si="172"/>
        <v>2000000</v>
      </c>
      <c r="BO257" s="312"/>
      <c r="BP257" s="312">
        <v>750000</v>
      </c>
      <c r="BQ257" s="312">
        <v>0</v>
      </c>
      <c r="BR257" s="312">
        <v>0</v>
      </c>
      <c r="BS257" s="312">
        <v>1250000</v>
      </c>
      <c r="BT257" s="312"/>
      <c r="BU257" s="313"/>
      <c r="BV257" s="314"/>
      <c r="BW257" s="314"/>
      <c r="BX257" s="314"/>
      <c r="BY257" s="314"/>
      <c r="BZ257" s="314"/>
      <c r="CA257" s="314"/>
      <c r="CB257" s="314"/>
      <c r="CC257" s="315"/>
    </row>
    <row r="258" spans="1:81" s="58" customFormat="1" ht="12.95" customHeight="1" x14ac:dyDescent="0.25">
      <c r="A258" s="37"/>
      <c r="B258" s="1318"/>
      <c r="C258" s="1424"/>
      <c r="D258" s="1283"/>
      <c r="E258" s="1286"/>
      <c r="F258" s="1286"/>
      <c r="G258" s="1286"/>
      <c r="H258" s="1286"/>
      <c r="I258" s="1389"/>
      <c r="J258" s="1220"/>
      <c r="K258" s="1217"/>
      <c r="L258" s="1223"/>
      <c r="M258" s="1344"/>
      <c r="N258" s="1346"/>
      <c r="O258" s="1348"/>
      <c r="P258" s="1350"/>
      <c r="Q258" s="1352"/>
      <c r="R258" s="1220"/>
      <c r="S258" s="364" t="s">
        <v>4697</v>
      </c>
      <c r="T258" s="371" t="s">
        <v>3834</v>
      </c>
      <c r="U258" s="241" t="s">
        <v>3839</v>
      </c>
      <c r="V258" s="241" t="s">
        <v>3842</v>
      </c>
      <c r="W258" s="41"/>
      <c r="X258" s="34">
        <v>44566</v>
      </c>
      <c r="Y258" s="34">
        <v>44591</v>
      </c>
      <c r="Z258" s="34">
        <v>44594</v>
      </c>
      <c r="AA258" s="34">
        <v>44925</v>
      </c>
      <c r="AB258" s="1220"/>
      <c r="AC258" s="1241"/>
      <c r="AD258" s="303">
        <f t="shared" si="127"/>
        <v>8000000</v>
      </c>
      <c r="AE258" s="303">
        <f t="shared" si="127"/>
        <v>0</v>
      </c>
      <c r="AF258" s="303">
        <f t="shared" si="127"/>
        <v>3000000</v>
      </c>
      <c r="AG258" s="303">
        <f t="shared" si="114"/>
        <v>0</v>
      </c>
      <c r="AH258" s="303">
        <f t="shared" si="114"/>
        <v>0</v>
      </c>
      <c r="AI258" s="303">
        <f t="shared" si="114"/>
        <v>5000000</v>
      </c>
      <c r="AJ258" s="303">
        <f t="shared" si="114"/>
        <v>0</v>
      </c>
      <c r="AK258" s="1220"/>
      <c r="AL258" s="1244"/>
      <c r="AM258" s="303">
        <f t="shared" si="169"/>
        <v>2000000</v>
      </c>
      <c r="AN258" s="312"/>
      <c r="AO258" s="312">
        <v>750000</v>
      </c>
      <c r="AP258" s="312">
        <v>0</v>
      </c>
      <c r="AQ258" s="312">
        <v>0</v>
      </c>
      <c r="AR258" s="312">
        <v>1250000</v>
      </c>
      <c r="AS258" s="312"/>
      <c r="AT258" s="1220"/>
      <c r="AU258" s="1247"/>
      <c r="AV258" s="303">
        <f t="shared" si="170"/>
        <v>2000000</v>
      </c>
      <c r="AW258" s="312"/>
      <c r="AX258" s="302">
        <v>750000</v>
      </c>
      <c r="AY258" s="302">
        <v>0</v>
      </c>
      <c r="AZ258" s="302">
        <v>0</v>
      </c>
      <c r="BA258" s="302">
        <v>1250000</v>
      </c>
      <c r="BB258" s="312"/>
      <c r="BC258" s="1220"/>
      <c r="BD258" s="1250"/>
      <c r="BE258" s="303">
        <f t="shared" si="171"/>
        <v>2000000</v>
      </c>
      <c r="BF258" s="312"/>
      <c r="BG258" s="302">
        <v>750000</v>
      </c>
      <c r="BH258" s="302">
        <v>0</v>
      </c>
      <c r="BI258" s="302">
        <v>0</v>
      </c>
      <c r="BJ258" s="302">
        <v>1250000</v>
      </c>
      <c r="BK258" s="312"/>
      <c r="BL258" s="1220"/>
      <c r="BM258" s="1253"/>
      <c r="BN258" s="303">
        <f t="shared" si="172"/>
        <v>2000000</v>
      </c>
      <c r="BO258" s="312"/>
      <c r="BP258" s="312">
        <v>750000</v>
      </c>
      <c r="BQ258" s="312">
        <v>0</v>
      </c>
      <c r="BR258" s="312">
        <v>0</v>
      </c>
      <c r="BS258" s="312">
        <v>1250000</v>
      </c>
      <c r="BT258" s="312"/>
      <c r="BU258" s="313"/>
      <c r="BV258" s="314"/>
      <c r="BW258" s="314"/>
      <c r="BX258" s="314"/>
      <c r="BY258" s="314"/>
      <c r="BZ258" s="314"/>
      <c r="CA258" s="314"/>
      <c r="CB258" s="314"/>
      <c r="CC258" s="315"/>
    </row>
    <row r="259" spans="1:81" s="58" customFormat="1" ht="12.95" customHeight="1" x14ac:dyDescent="0.25">
      <c r="A259" s="37"/>
      <c r="B259" s="1318"/>
      <c r="C259" s="1424"/>
      <c r="D259" s="1283"/>
      <c r="E259" s="1286"/>
      <c r="F259" s="1286"/>
      <c r="G259" s="1286"/>
      <c r="H259" s="1286"/>
      <c r="I259" s="1389"/>
      <c r="J259" s="1220"/>
      <c r="K259" s="1217"/>
      <c r="L259" s="1223"/>
      <c r="M259" s="1344"/>
      <c r="N259" s="1346"/>
      <c r="O259" s="1348"/>
      <c r="P259" s="1350"/>
      <c r="Q259" s="1352"/>
      <c r="R259" s="1220"/>
      <c r="S259" s="364" t="s">
        <v>4698</v>
      </c>
      <c r="T259" s="371" t="s">
        <v>3834</v>
      </c>
      <c r="U259" s="241" t="s">
        <v>3839</v>
      </c>
      <c r="V259" s="241" t="s">
        <v>3842</v>
      </c>
      <c r="W259" s="41"/>
      <c r="X259" s="34">
        <v>44566</v>
      </c>
      <c r="Y259" s="34">
        <v>44591</v>
      </c>
      <c r="Z259" s="34">
        <v>44594</v>
      </c>
      <c r="AA259" s="34">
        <v>44925</v>
      </c>
      <c r="AB259" s="1220"/>
      <c r="AC259" s="1241"/>
      <c r="AD259" s="303">
        <f t="shared" si="127"/>
        <v>10000000</v>
      </c>
      <c r="AE259" s="303">
        <f t="shared" si="127"/>
        <v>0</v>
      </c>
      <c r="AF259" s="303">
        <f t="shared" si="127"/>
        <v>3000000</v>
      </c>
      <c r="AG259" s="303">
        <f t="shared" si="114"/>
        <v>0</v>
      </c>
      <c r="AH259" s="303">
        <f t="shared" si="114"/>
        <v>0</v>
      </c>
      <c r="AI259" s="303">
        <f t="shared" si="114"/>
        <v>7000000</v>
      </c>
      <c r="AJ259" s="303">
        <f t="shared" si="114"/>
        <v>0</v>
      </c>
      <c r="AK259" s="1220"/>
      <c r="AL259" s="1244"/>
      <c r="AM259" s="303">
        <f t="shared" si="169"/>
        <v>2500000</v>
      </c>
      <c r="AN259" s="312"/>
      <c r="AO259" s="312">
        <v>750000</v>
      </c>
      <c r="AP259" s="312">
        <v>0</v>
      </c>
      <c r="AQ259" s="312">
        <v>0</v>
      </c>
      <c r="AR259" s="312">
        <v>1750000</v>
      </c>
      <c r="AS259" s="312"/>
      <c r="AT259" s="1220"/>
      <c r="AU259" s="1247"/>
      <c r="AV259" s="303">
        <f t="shared" si="170"/>
        <v>2500000</v>
      </c>
      <c r="AW259" s="312"/>
      <c r="AX259" s="302">
        <v>750000</v>
      </c>
      <c r="AY259" s="302">
        <v>0</v>
      </c>
      <c r="AZ259" s="302">
        <v>0</v>
      </c>
      <c r="BA259" s="302">
        <v>1750000</v>
      </c>
      <c r="BB259" s="312"/>
      <c r="BC259" s="1220"/>
      <c r="BD259" s="1250"/>
      <c r="BE259" s="303">
        <f t="shared" si="171"/>
        <v>2500000</v>
      </c>
      <c r="BF259" s="312"/>
      <c r="BG259" s="302">
        <v>750000</v>
      </c>
      <c r="BH259" s="302">
        <v>0</v>
      </c>
      <c r="BI259" s="302">
        <v>0</v>
      </c>
      <c r="BJ259" s="302">
        <v>1750000</v>
      </c>
      <c r="BK259" s="312"/>
      <c r="BL259" s="1220"/>
      <c r="BM259" s="1253"/>
      <c r="BN259" s="303">
        <f t="shared" si="172"/>
        <v>2500000</v>
      </c>
      <c r="BO259" s="312"/>
      <c r="BP259" s="312">
        <v>750000</v>
      </c>
      <c r="BQ259" s="312">
        <v>0</v>
      </c>
      <c r="BR259" s="312">
        <v>0</v>
      </c>
      <c r="BS259" s="312">
        <v>1750000</v>
      </c>
      <c r="BT259" s="312"/>
      <c r="BU259" s="313"/>
      <c r="BV259" s="314"/>
      <c r="BW259" s="314"/>
      <c r="BX259" s="314"/>
      <c r="BY259" s="314"/>
      <c r="BZ259" s="314"/>
      <c r="CA259" s="314"/>
      <c r="CB259" s="314"/>
      <c r="CC259" s="315"/>
    </row>
    <row r="260" spans="1:81" s="58" customFormat="1" ht="12.95" customHeight="1" x14ac:dyDescent="0.25">
      <c r="A260" s="37"/>
      <c r="B260" s="1318"/>
      <c r="C260" s="1424"/>
      <c r="D260" s="1283"/>
      <c r="E260" s="1286"/>
      <c r="F260" s="1286"/>
      <c r="G260" s="1286"/>
      <c r="H260" s="1286"/>
      <c r="I260" s="1389"/>
      <c r="J260" s="1220"/>
      <c r="K260" s="1217"/>
      <c r="L260" s="1223"/>
      <c r="M260" s="1344"/>
      <c r="N260" s="1346"/>
      <c r="O260" s="1348"/>
      <c r="P260" s="1350"/>
      <c r="Q260" s="1352"/>
      <c r="R260" s="1220"/>
      <c r="S260" s="364" t="s">
        <v>4699</v>
      </c>
      <c r="T260" s="371" t="s">
        <v>3834</v>
      </c>
      <c r="U260" s="241" t="s">
        <v>3839</v>
      </c>
      <c r="V260" s="241" t="s">
        <v>3842</v>
      </c>
      <c r="W260" s="41"/>
      <c r="X260" s="34">
        <v>44566</v>
      </c>
      <c r="Y260" s="34">
        <v>44591</v>
      </c>
      <c r="Z260" s="34">
        <v>44594</v>
      </c>
      <c r="AA260" s="34">
        <v>44925</v>
      </c>
      <c r="AB260" s="1220"/>
      <c r="AC260" s="1241"/>
      <c r="AD260" s="303">
        <f t="shared" si="127"/>
        <v>14000000</v>
      </c>
      <c r="AE260" s="303">
        <f t="shared" si="127"/>
        <v>0</v>
      </c>
      <c r="AF260" s="303">
        <f t="shared" si="127"/>
        <v>7000000</v>
      </c>
      <c r="AG260" s="303">
        <f t="shared" si="114"/>
        <v>0</v>
      </c>
      <c r="AH260" s="303">
        <f t="shared" si="114"/>
        <v>0</v>
      </c>
      <c r="AI260" s="303">
        <f t="shared" si="114"/>
        <v>7000000</v>
      </c>
      <c r="AJ260" s="303">
        <f t="shared" si="114"/>
        <v>0</v>
      </c>
      <c r="AK260" s="1220"/>
      <c r="AL260" s="1244"/>
      <c r="AM260" s="303">
        <f t="shared" si="169"/>
        <v>3500000</v>
      </c>
      <c r="AN260" s="312"/>
      <c r="AO260" s="312">
        <v>1750000</v>
      </c>
      <c r="AP260" s="312">
        <v>0</v>
      </c>
      <c r="AQ260" s="312">
        <v>0</v>
      </c>
      <c r="AR260" s="312">
        <v>1750000</v>
      </c>
      <c r="AS260" s="312"/>
      <c r="AT260" s="1220"/>
      <c r="AU260" s="1247"/>
      <c r="AV260" s="303">
        <f t="shared" si="170"/>
        <v>3500000</v>
      </c>
      <c r="AW260" s="312"/>
      <c r="AX260" s="302">
        <v>1750000</v>
      </c>
      <c r="AY260" s="302">
        <v>0</v>
      </c>
      <c r="AZ260" s="302">
        <v>0</v>
      </c>
      <c r="BA260" s="302">
        <v>1750000</v>
      </c>
      <c r="BB260" s="312"/>
      <c r="BC260" s="1220"/>
      <c r="BD260" s="1250"/>
      <c r="BE260" s="303">
        <f t="shared" si="171"/>
        <v>3500000</v>
      </c>
      <c r="BF260" s="312"/>
      <c r="BG260" s="302">
        <v>1750000</v>
      </c>
      <c r="BH260" s="302">
        <v>0</v>
      </c>
      <c r="BI260" s="302">
        <v>0</v>
      </c>
      <c r="BJ260" s="302">
        <v>1750000</v>
      </c>
      <c r="BK260" s="312"/>
      <c r="BL260" s="1220"/>
      <c r="BM260" s="1253"/>
      <c r="BN260" s="303">
        <f t="shared" si="172"/>
        <v>3500000</v>
      </c>
      <c r="BO260" s="312"/>
      <c r="BP260" s="312">
        <v>1750000</v>
      </c>
      <c r="BQ260" s="312">
        <v>0</v>
      </c>
      <c r="BR260" s="312">
        <v>0</v>
      </c>
      <c r="BS260" s="312">
        <v>1750000</v>
      </c>
      <c r="BT260" s="312"/>
      <c r="BU260" s="313"/>
      <c r="BV260" s="314"/>
      <c r="BW260" s="314"/>
      <c r="BX260" s="314"/>
      <c r="BY260" s="314"/>
      <c r="BZ260" s="314"/>
      <c r="CA260" s="314"/>
      <c r="CB260" s="314"/>
      <c r="CC260" s="315"/>
    </row>
    <row r="261" spans="1:81" s="58" customFormat="1" ht="12.95" customHeight="1" x14ac:dyDescent="0.25">
      <c r="A261" s="37"/>
      <c r="B261" s="1318"/>
      <c r="C261" s="1424"/>
      <c r="D261" s="1283"/>
      <c r="E261" s="1286"/>
      <c r="F261" s="1286"/>
      <c r="G261" s="1286"/>
      <c r="H261" s="1286"/>
      <c r="I261" s="1389"/>
      <c r="J261" s="1220"/>
      <c r="K261" s="1217"/>
      <c r="L261" s="1223"/>
      <c r="M261" s="1344"/>
      <c r="N261" s="1346"/>
      <c r="O261" s="1348"/>
      <c r="P261" s="1350"/>
      <c r="Q261" s="1352"/>
      <c r="R261" s="1220"/>
      <c r="S261" s="364" t="s">
        <v>4700</v>
      </c>
      <c r="T261" s="371" t="s">
        <v>3834</v>
      </c>
      <c r="U261" s="241" t="s">
        <v>3839</v>
      </c>
      <c r="V261" s="241" t="s">
        <v>3842</v>
      </c>
      <c r="W261" s="41"/>
      <c r="X261" s="34">
        <v>44566</v>
      </c>
      <c r="Y261" s="34">
        <v>44591</v>
      </c>
      <c r="Z261" s="34">
        <v>44594</v>
      </c>
      <c r="AA261" s="34">
        <v>44925</v>
      </c>
      <c r="AB261" s="1220"/>
      <c r="AC261" s="1241"/>
      <c r="AD261" s="303">
        <f t="shared" si="127"/>
        <v>11000000</v>
      </c>
      <c r="AE261" s="303">
        <f t="shared" si="127"/>
        <v>0</v>
      </c>
      <c r="AF261" s="303">
        <f t="shared" si="127"/>
        <v>7000000</v>
      </c>
      <c r="AG261" s="303">
        <f t="shared" si="114"/>
        <v>0</v>
      </c>
      <c r="AH261" s="303">
        <f t="shared" si="114"/>
        <v>0</v>
      </c>
      <c r="AI261" s="303">
        <f t="shared" si="114"/>
        <v>4000000</v>
      </c>
      <c r="AJ261" s="303">
        <f t="shared" si="114"/>
        <v>0</v>
      </c>
      <c r="AK261" s="1220"/>
      <c r="AL261" s="1244"/>
      <c r="AM261" s="303">
        <f t="shared" si="169"/>
        <v>2750000</v>
      </c>
      <c r="AN261" s="312"/>
      <c r="AO261" s="312">
        <v>1750000</v>
      </c>
      <c r="AP261" s="312">
        <v>0</v>
      </c>
      <c r="AQ261" s="312">
        <v>0</v>
      </c>
      <c r="AR261" s="312">
        <v>1000000</v>
      </c>
      <c r="AS261" s="312"/>
      <c r="AT261" s="1220"/>
      <c r="AU261" s="1247"/>
      <c r="AV261" s="303">
        <f t="shared" si="170"/>
        <v>2750000</v>
      </c>
      <c r="AW261" s="312"/>
      <c r="AX261" s="302">
        <v>1750000</v>
      </c>
      <c r="AY261" s="302">
        <v>0</v>
      </c>
      <c r="AZ261" s="302">
        <v>0</v>
      </c>
      <c r="BA261" s="302">
        <v>1000000</v>
      </c>
      <c r="BB261" s="312"/>
      <c r="BC261" s="1220"/>
      <c r="BD261" s="1250"/>
      <c r="BE261" s="303">
        <f t="shared" si="171"/>
        <v>2750000</v>
      </c>
      <c r="BF261" s="312"/>
      <c r="BG261" s="302">
        <v>1750000</v>
      </c>
      <c r="BH261" s="302">
        <v>0</v>
      </c>
      <c r="BI261" s="302">
        <v>0</v>
      </c>
      <c r="BJ261" s="302">
        <v>1000000</v>
      </c>
      <c r="BK261" s="312"/>
      <c r="BL261" s="1220"/>
      <c r="BM261" s="1253"/>
      <c r="BN261" s="303">
        <f t="shared" si="172"/>
        <v>2750000</v>
      </c>
      <c r="BO261" s="312"/>
      <c r="BP261" s="312">
        <v>1750000</v>
      </c>
      <c r="BQ261" s="312">
        <v>0</v>
      </c>
      <c r="BR261" s="312">
        <v>0</v>
      </c>
      <c r="BS261" s="312">
        <v>1000000</v>
      </c>
      <c r="BT261" s="312"/>
      <c r="BU261" s="313"/>
      <c r="BV261" s="314"/>
      <c r="BW261" s="314"/>
      <c r="BX261" s="314"/>
      <c r="BY261" s="314"/>
      <c r="BZ261" s="314"/>
      <c r="CA261" s="314"/>
      <c r="CB261" s="314"/>
      <c r="CC261" s="315"/>
    </row>
    <row r="262" spans="1:81" s="58" customFormat="1" ht="12.95" customHeight="1" x14ac:dyDescent="0.25">
      <c r="A262" s="37"/>
      <c r="B262" s="1318"/>
      <c r="C262" s="1424"/>
      <c r="D262" s="1283"/>
      <c r="E262" s="1286"/>
      <c r="F262" s="1286"/>
      <c r="G262" s="1286"/>
      <c r="H262" s="1286"/>
      <c r="I262" s="1389"/>
      <c r="J262" s="1220"/>
      <c r="K262" s="1217"/>
      <c r="L262" s="1223"/>
      <c r="M262" s="1344"/>
      <c r="N262" s="1346"/>
      <c r="O262" s="1348"/>
      <c r="P262" s="1350"/>
      <c r="Q262" s="1352"/>
      <c r="R262" s="1220"/>
      <c r="S262" s="364" t="s">
        <v>4701</v>
      </c>
      <c r="T262" s="371" t="s">
        <v>3834</v>
      </c>
      <c r="U262" s="241" t="s">
        <v>3839</v>
      </c>
      <c r="V262" s="241" t="s">
        <v>3842</v>
      </c>
      <c r="W262" s="41"/>
      <c r="X262" s="34">
        <v>44566</v>
      </c>
      <c r="Y262" s="34">
        <v>44591</v>
      </c>
      <c r="Z262" s="34">
        <v>44594</v>
      </c>
      <c r="AA262" s="34">
        <v>44925</v>
      </c>
      <c r="AB262" s="1220"/>
      <c r="AC262" s="1241"/>
      <c r="AD262" s="303">
        <f t="shared" si="127"/>
        <v>7000000</v>
      </c>
      <c r="AE262" s="303">
        <f t="shared" si="127"/>
        <v>0</v>
      </c>
      <c r="AF262" s="303">
        <f t="shared" si="127"/>
        <v>3000000</v>
      </c>
      <c r="AG262" s="303">
        <f t="shared" si="114"/>
        <v>0</v>
      </c>
      <c r="AH262" s="303">
        <f t="shared" si="114"/>
        <v>0</v>
      </c>
      <c r="AI262" s="303">
        <f t="shared" si="114"/>
        <v>4000000</v>
      </c>
      <c r="AJ262" s="303">
        <f t="shared" si="114"/>
        <v>0</v>
      </c>
      <c r="AK262" s="1220"/>
      <c r="AL262" s="1244"/>
      <c r="AM262" s="303">
        <f t="shared" si="169"/>
        <v>1750000</v>
      </c>
      <c r="AN262" s="312"/>
      <c r="AO262" s="312">
        <v>750000</v>
      </c>
      <c r="AP262" s="312">
        <v>0</v>
      </c>
      <c r="AQ262" s="312">
        <v>0</v>
      </c>
      <c r="AR262" s="312">
        <v>1000000</v>
      </c>
      <c r="AS262" s="312"/>
      <c r="AT262" s="1220"/>
      <c r="AU262" s="1247"/>
      <c r="AV262" s="303">
        <f t="shared" si="170"/>
        <v>1750000</v>
      </c>
      <c r="AW262" s="312"/>
      <c r="AX262" s="302">
        <v>750000</v>
      </c>
      <c r="AY262" s="302">
        <v>0</v>
      </c>
      <c r="AZ262" s="302">
        <v>0</v>
      </c>
      <c r="BA262" s="302">
        <v>1000000</v>
      </c>
      <c r="BB262" s="312"/>
      <c r="BC262" s="1220"/>
      <c r="BD262" s="1250"/>
      <c r="BE262" s="303">
        <f t="shared" si="171"/>
        <v>1750000</v>
      </c>
      <c r="BF262" s="312"/>
      <c r="BG262" s="302">
        <v>750000</v>
      </c>
      <c r="BH262" s="302">
        <v>0</v>
      </c>
      <c r="BI262" s="302">
        <v>0</v>
      </c>
      <c r="BJ262" s="302">
        <v>1000000</v>
      </c>
      <c r="BK262" s="312"/>
      <c r="BL262" s="1220"/>
      <c r="BM262" s="1253"/>
      <c r="BN262" s="303">
        <f t="shared" si="172"/>
        <v>1750000</v>
      </c>
      <c r="BO262" s="312"/>
      <c r="BP262" s="312">
        <v>750000</v>
      </c>
      <c r="BQ262" s="312">
        <v>0</v>
      </c>
      <c r="BR262" s="312">
        <v>0</v>
      </c>
      <c r="BS262" s="312">
        <v>1000000</v>
      </c>
      <c r="BT262" s="312"/>
      <c r="BU262" s="313"/>
      <c r="BV262" s="314"/>
      <c r="BW262" s="314"/>
      <c r="BX262" s="314"/>
      <c r="BY262" s="314"/>
      <c r="BZ262" s="314"/>
      <c r="CA262" s="314"/>
      <c r="CB262" s="314"/>
      <c r="CC262" s="315"/>
    </row>
    <row r="263" spans="1:81" s="58" customFormat="1" ht="12.95" customHeight="1" x14ac:dyDescent="0.25">
      <c r="A263" s="37"/>
      <c r="B263" s="1318"/>
      <c r="C263" s="1424"/>
      <c r="D263" s="1283"/>
      <c r="E263" s="1286"/>
      <c r="F263" s="1286"/>
      <c r="G263" s="1286"/>
      <c r="H263" s="1286"/>
      <c r="I263" s="1389"/>
      <c r="J263" s="1220"/>
      <c r="K263" s="1217"/>
      <c r="L263" s="1223"/>
      <c r="M263" s="1344"/>
      <c r="N263" s="1346"/>
      <c r="O263" s="1348"/>
      <c r="P263" s="1350"/>
      <c r="Q263" s="1352"/>
      <c r="R263" s="1220"/>
      <c r="S263" s="364" t="s">
        <v>4702</v>
      </c>
      <c r="T263" s="371" t="s">
        <v>3834</v>
      </c>
      <c r="U263" s="241" t="s">
        <v>3839</v>
      </c>
      <c r="V263" s="241" t="s">
        <v>3842</v>
      </c>
      <c r="W263" s="41"/>
      <c r="X263" s="34">
        <v>44566</v>
      </c>
      <c r="Y263" s="34">
        <v>44591</v>
      </c>
      <c r="Z263" s="34">
        <v>44594</v>
      </c>
      <c r="AA263" s="34">
        <v>44925</v>
      </c>
      <c r="AB263" s="1220"/>
      <c r="AC263" s="1241"/>
      <c r="AD263" s="303">
        <f t="shared" si="127"/>
        <v>7000000</v>
      </c>
      <c r="AE263" s="303">
        <f t="shared" si="127"/>
        <v>0</v>
      </c>
      <c r="AF263" s="303">
        <f t="shared" si="127"/>
        <v>3000000</v>
      </c>
      <c r="AG263" s="303">
        <f t="shared" si="114"/>
        <v>0</v>
      </c>
      <c r="AH263" s="303">
        <f t="shared" si="114"/>
        <v>0</v>
      </c>
      <c r="AI263" s="303">
        <f t="shared" si="114"/>
        <v>4000000</v>
      </c>
      <c r="AJ263" s="303">
        <f t="shared" si="114"/>
        <v>0</v>
      </c>
      <c r="AK263" s="1220"/>
      <c r="AL263" s="1244"/>
      <c r="AM263" s="303">
        <f t="shared" si="169"/>
        <v>1750000</v>
      </c>
      <c r="AN263" s="312"/>
      <c r="AO263" s="312">
        <v>750000</v>
      </c>
      <c r="AP263" s="312">
        <v>0</v>
      </c>
      <c r="AQ263" s="312">
        <v>0</v>
      </c>
      <c r="AR263" s="312">
        <v>1000000</v>
      </c>
      <c r="AS263" s="312"/>
      <c r="AT263" s="1220"/>
      <c r="AU263" s="1247"/>
      <c r="AV263" s="303">
        <f t="shared" si="170"/>
        <v>1750000</v>
      </c>
      <c r="AW263" s="312"/>
      <c r="AX263" s="302">
        <v>750000</v>
      </c>
      <c r="AY263" s="302">
        <v>0</v>
      </c>
      <c r="AZ263" s="302">
        <v>0</v>
      </c>
      <c r="BA263" s="302">
        <v>1000000</v>
      </c>
      <c r="BB263" s="312"/>
      <c r="BC263" s="1220"/>
      <c r="BD263" s="1250"/>
      <c r="BE263" s="303">
        <f t="shared" si="171"/>
        <v>1750000</v>
      </c>
      <c r="BF263" s="312"/>
      <c r="BG263" s="302">
        <v>750000</v>
      </c>
      <c r="BH263" s="302">
        <v>0</v>
      </c>
      <c r="BI263" s="302">
        <v>0</v>
      </c>
      <c r="BJ263" s="302">
        <v>1000000</v>
      </c>
      <c r="BK263" s="312"/>
      <c r="BL263" s="1220"/>
      <c r="BM263" s="1253"/>
      <c r="BN263" s="303">
        <f t="shared" si="172"/>
        <v>1750000</v>
      </c>
      <c r="BO263" s="312"/>
      <c r="BP263" s="312">
        <v>750000</v>
      </c>
      <c r="BQ263" s="312">
        <v>0</v>
      </c>
      <c r="BR263" s="312">
        <v>0</v>
      </c>
      <c r="BS263" s="312">
        <v>1000000</v>
      </c>
      <c r="BT263" s="312"/>
      <c r="BU263" s="313"/>
      <c r="BV263" s="314"/>
      <c r="BW263" s="314"/>
      <c r="BX263" s="314"/>
      <c r="BY263" s="314"/>
      <c r="BZ263" s="314"/>
      <c r="CA263" s="314"/>
      <c r="CB263" s="314"/>
      <c r="CC263" s="315"/>
    </row>
    <row r="264" spans="1:81" s="58" customFormat="1" ht="12.95" customHeight="1" x14ac:dyDescent="0.25">
      <c r="A264" s="37"/>
      <c r="B264" s="1318"/>
      <c r="C264" s="1424"/>
      <c r="D264" s="1283"/>
      <c r="E264" s="1286"/>
      <c r="F264" s="1286"/>
      <c r="G264" s="1286"/>
      <c r="H264" s="1286"/>
      <c r="I264" s="1389"/>
      <c r="J264" s="1220"/>
      <c r="K264" s="1217"/>
      <c r="L264" s="1223"/>
      <c r="M264" s="1344"/>
      <c r="N264" s="1346"/>
      <c r="O264" s="1348"/>
      <c r="P264" s="1350"/>
      <c r="Q264" s="1352"/>
      <c r="R264" s="1220"/>
      <c r="S264" s="364" t="s">
        <v>4703</v>
      </c>
      <c r="T264" s="371" t="s">
        <v>3834</v>
      </c>
      <c r="U264" s="241" t="s">
        <v>3839</v>
      </c>
      <c r="V264" s="241" t="s">
        <v>3842</v>
      </c>
      <c r="W264" s="41"/>
      <c r="X264" s="34">
        <v>44566</v>
      </c>
      <c r="Y264" s="34">
        <v>44591</v>
      </c>
      <c r="Z264" s="34">
        <v>44594</v>
      </c>
      <c r="AA264" s="34">
        <v>44925</v>
      </c>
      <c r="AB264" s="1220"/>
      <c r="AC264" s="1241"/>
      <c r="AD264" s="303">
        <f t="shared" si="127"/>
        <v>7000000</v>
      </c>
      <c r="AE264" s="303">
        <f t="shared" si="127"/>
        <v>0</v>
      </c>
      <c r="AF264" s="303">
        <f t="shared" si="127"/>
        <v>3000000</v>
      </c>
      <c r="AG264" s="303">
        <f t="shared" si="114"/>
        <v>0</v>
      </c>
      <c r="AH264" s="303">
        <f t="shared" si="114"/>
        <v>0</v>
      </c>
      <c r="AI264" s="303">
        <f t="shared" si="114"/>
        <v>4000000</v>
      </c>
      <c r="AJ264" s="303">
        <f t="shared" si="114"/>
        <v>0</v>
      </c>
      <c r="AK264" s="1220"/>
      <c r="AL264" s="1244"/>
      <c r="AM264" s="303">
        <f t="shared" si="169"/>
        <v>1750000</v>
      </c>
      <c r="AN264" s="312"/>
      <c r="AO264" s="312">
        <v>750000</v>
      </c>
      <c r="AP264" s="312">
        <v>0</v>
      </c>
      <c r="AQ264" s="312">
        <v>0</v>
      </c>
      <c r="AR264" s="312">
        <v>1000000</v>
      </c>
      <c r="AS264" s="312"/>
      <c r="AT264" s="1220"/>
      <c r="AU264" s="1247"/>
      <c r="AV264" s="303">
        <f t="shared" si="170"/>
        <v>1750000</v>
      </c>
      <c r="AW264" s="312"/>
      <c r="AX264" s="302">
        <v>750000</v>
      </c>
      <c r="AY264" s="302">
        <v>0</v>
      </c>
      <c r="AZ264" s="302">
        <v>0</v>
      </c>
      <c r="BA264" s="302">
        <v>1000000</v>
      </c>
      <c r="BB264" s="312"/>
      <c r="BC264" s="1220"/>
      <c r="BD264" s="1250"/>
      <c r="BE264" s="303">
        <f t="shared" si="171"/>
        <v>1750000</v>
      </c>
      <c r="BF264" s="312"/>
      <c r="BG264" s="302">
        <v>750000</v>
      </c>
      <c r="BH264" s="302">
        <v>0</v>
      </c>
      <c r="BI264" s="302">
        <v>0</v>
      </c>
      <c r="BJ264" s="302">
        <v>1000000</v>
      </c>
      <c r="BK264" s="312"/>
      <c r="BL264" s="1220"/>
      <c r="BM264" s="1253"/>
      <c r="BN264" s="303">
        <f t="shared" si="172"/>
        <v>1750000</v>
      </c>
      <c r="BO264" s="312"/>
      <c r="BP264" s="312">
        <v>750000</v>
      </c>
      <c r="BQ264" s="312">
        <v>0</v>
      </c>
      <c r="BR264" s="312">
        <v>0</v>
      </c>
      <c r="BS264" s="312">
        <v>1000000</v>
      </c>
      <c r="BT264" s="312"/>
      <c r="BU264" s="313"/>
      <c r="BV264" s="314"/>
      <c r="BW264" s="314"/>
      <c r="BX264" s="314"/>
      <c r="BY264" s="314"/>
      <c r="BZ264" s="314"/>
      <c r="CA264" s="314"/>
      <c r="CB264" s="314"/>
      <c r="CC264" s="315"/>
    </row>
    <row r="265" spans="1:81" s="58" customFormat="1" ht="12.95" customHeight="1" x14ac:dyDescent="0.25">
      <c r="A265" s="37"/>
      <c r="B265" s="1318"/>
      <c r="C265" s="1424"/>
      <c r="D265" s="1283"/>
      <c r="E265" s="1286"/>
      <c r="F265" s="1286"/>
      <c r="G265" s="1286"/>
      <c r="H265" s="1286"/>
      <c r="I265" s="1389"/>
      <c r="J265" s="1220"/>
      <c r="K265" s="1217"/>
      <c r="L265" s="1223"/>
      <c r="M265" s="1344"/>
      <c r="N265" s="1346"/>
      <c r="O265" s="1348"/>
      <c r="P265" s="1350"/>
      <c r="Q265" s="1352"/>
      <c r="R265" s="1220"/>
      <c r="S265" s="364" t="s">
        <v>4704</v>
      </c>
      <c r="T265" s="371" t="s">
        <v>3834</v>
      </c>
      <c r="U265" s="241" t="s">
        <v>3839</v>
      </c>
      <c r="V265" s="241" t="s">
        <v>3842</v>
      </c>
      <c r="W265" s="41"/>
      <c r="X265" s="34">
        <v>44566</v>
      </c>
      <c r="Y265" s="34">
        <v>44591</v>
      </c>
      <c r="Z265" s="34">
        <v>44594</v>
      </c>
      <c r="AA265" s="34">
        <v>44925</v>
      </c>
      <c r="AB265" s="1220"/>
      <c r="AC265" s="1241"/>
      <c r="AD265" s="303">
        <f t="shared" si="127"/>
        <v>7000000</v>
      </c>
      <c r="AE265" s="303">
        <f t="shared" si="127"/>
        <v>0</v>
      </c>
      <c r="AF265" s="303">
        <f t="shared" si="127"/>
        <v>3000000</v>
      </c>
      <c r="AG265" s="303">
        <f t="shared" si="114"/>
        <v>0</v>
      </c>
      <c r="AH265" s="303">
        <f t="shared" si="114"/>
        <v>0</v>
      </c>
      <c r="AI265" s="303">
        <f t="shared" si="114"/>
        <v>4000000</v>
      </c>
      <c r="AJ265" s="303">
        <f t="shared" si="114"/>
        <v>0</v>
      </c>
      <c r="AK265" s="1220"/>
      <c r="AL265" s="1244"/>
      <c r="AM265" s="303">
        <f t="shared" si="169"/>
        <v>1750000</v>
      </c>
      <c r="AN265" s="312"/>
      <c r="AO265" s="312">
        <v>750000</v>
      </c>
      <c r="AP265" s="312">
        <v>0</v>
      </c>
      <c r="AQ265" s="312">
        <v>0</v>
      </c>
      <c r="AR265" s="312">
        <v>1000000</v>
      </c>
      <c r="AS265" s="312"/>
      <c r="AT265" s="1220"/>
      <c r="AU265" s="1247"/>
      <c r="AV265" s="303">
        <f t="shared" si="170"/>
        <v>1750000</v>
      </c>
      <c r="AW265" s="312"/>
      <c r="AX265" s="302">
        <v>750000</v>
      </c>
      <c r="AY265" s="302">
        <v>0</v>
      </c>
      <c r="AZ265" s="302">
        <v>0</v>
      </c>
      <c r="BA265" s="302">
        <v>1000000</v>
      </c>
      <c r="BB265" s="312"/>
      <c r="BC265" s="1220"/>
      <c r="BD265" s="1250"/>
      <c r="BE265" s="303">
        <f t="shared" si="171"/>
        <v>1750000</v>
      </c>
      <c r="BF265" s="312"/>
      <c r="BG265" s="302">
        <v>750000</v>
      </c>
      <c r="BH265" s="302">
        <v>0</v>
      </c>
      <c r="BI265" s="302">
        <v>0</v>
      </c>
      <c r="BJ265" s="302">
        <v>1000000</v>
      </c>
      <c r="BK265" s="312"/>
      <c r="BL265" s="1220"/>
      <c r="BM265" s="1253"/>
      <c r="BN265" s="303">
        <f t="shared" si="172"/>
        <v>1750000</v>
      </c>
      <c r="BO265" s="312"/>
      <c r="BP265" s="312">
        <v>750000</v>
      </c>
      <c r="BQ265" s="312">
        <v>0</v>
      </c>
      <c r="BR265" s="312">
        <v>0</v>
      </c>
      <c r="BS265" s="312">
        <v>1000000</v>
      </c>
      <c r="BT265" s="312"/>
      <c r="BU265" s="313"/>
      <c r="BV265" s="314"/>
      <c r="BW265" s="314"/>
      <c r="BX265" s="314"/>
      <c r="BY265" s="314"/>
      <c r="BZ265" s="314"/>
      <c r="CA265" s="314"/>
      <c r="CB265" s="314"/>
      <c r="CC265" s="315"/>
    </row>
    <row r="266" spans="1:81" s="58" customFormat="1" ht="12.95" customHeight="1" x14ac:dyDescent="0.25">
      <c r="A266" s="37"/>
      <c r="B266" s="1318"/>
      <c r="C266" s="1424"/>
      <c r="D266" s="1283"/>
      <c r="E266" s="1286"/>
      <c r="F266" s="1286"/>
      <c r="G266" s="1286"/>
      <c r="H266" s="1286"/>
      <c r="I266" s="1389"/>
      <c r="J266" s="1220"/>
      <c r="K266" s="1217"/>
      <c r="L266" s="1223"/>
      <c r="M266" s="1344"/>
      <c r="N266" s="1346"/>
      <c r="O266" s="1348"/>
      <c r="P266" s="1350"/>
      <c r="Q266" s="1352"/>
      <c r="R266" s="1220"/>
      <c r="S266" s="364" t="s">
        <v>4705</v>
      </c>
      <c r="T266" s="371" t="s">
        <v>3834</v>
      </c>
      <c r="U266" s="241" t="s">
        <v>3839</v>
      </c>
      <c r="V266" s="241" t="s">
        <v>3842</v>
      </c>
      <c r="W266" s="41"/>
      <c r="X266" s="34">
        <v>44566</v>
      </c>
      <c r="Y266" s="34">
        <v>44591</v>
      </c>
      <c r="Z266" s="34">
        <v>44594</v>
      </c>
      <c r="AA266" s="34">
        <v>44925</v>
      </c>
      <c r="AB266" s="1220"/>
      <c r="AC266" s="1241"/>
      <c r="AD266" s="303">
        <f t="shared" si="127"/>
        <v>6600000</v>
      </c>
      <c r="AE266" s="303">
        <f t="shared" si="127"/>
        <v>0</v>
      </c>
      <c r="AF266" s="303">
        <f t="shared" si="127"/>
        <v>3000000</v>
      </c>
      <c r="AG266" s="303">
        <f t="shared" si="114"/>
        <v>0</v>
      </c>
      <c r="AH266" s="303">
        <f t="shared" si="114"/>
        <v>0</v>
      </c>
      <c r="AI266" s="303">
        <f t="shared" si="114"/>
        <v>3600000</v>
      </c>
      <c r="AJ266" s="303">
        <f t="shared" si="114"/>
        <v>0</v>
      </c>
      <c r="AK266" s="1220"/>
      <c r="AL266" s="1244"/>
      <c r="AM266" s="303">
        <f t="shared" si="169"/>
        <v>1650000</v>
      </c>
      <c r="AN266" s="312"/>
      <c r="AO266" s="312">
        <v>750000</v>
      </c>
      <c r="AP266" s="312">
        <v>0</v>
      </c>
      <c r="AQ266" s="312">
        <v>0</v>
      </c>
      <c r="AR266" s="312">
        <v>900000</v>
      </c>
      <c r="AS266" s="312"/>
      <c r="AT266" s="1220"/>
      <c r="AU266" s="1247"/>
      <c r="AV266" s="303">
        <f t="shared" si="170"/>
        <v>1650000</v>
      </c>
      <c r="AW266" s="312"/>
      <c r="AX266" s="302">
        <v>750000</v>
      </c>
      <c r="AY266" s="302">
        <v>0</v>
      </c>
      <c r="AZ266" s="302">
        <v>0</v>
      </c>
      <c r="BA266" s="302">
        <v>900000</v>
      </c>
      <c r="BB266" s="312"/>
      <c r="BC266" s="1220"/>
      <c r="BD266" s="1250"/>
      <c r="BE266" s="303">
        <f t="shared" si="171"/>
        <v>1650000</v>
      </c>
      <c r="BF266" s="312"/>
      <c r="BG266" s="302">
        <v>750000</v>
      </c>
      <c r="BH266" s="302">
        <v>0</v>
      </c>
      <c r="BI266" s="302">
        <v>0</v>
      </c>
      <c r="BJ266" s="302">
        <v>900000</v>
      </c>
      <c r="BK266" s="312"/>
      <c r="BL266" s="1220"/>
      <c r="BM266" s="1253"/>
      <c r="BN266" s="303">
        <f t="shared" si="172"/>
        <v>1650000</v>
      </c>
      <c r="BO266" s="312"/>
      <c r="BP266" s="312">
        <v>750000</v>
      </c>
      <c r="BQ266" s="312">
        <v>0</v>
      </c>
      <c r="BR266" s="312">
        <v>0</v>
      </c>
      <c r="BS266" s="312">
        <v>900000</v>
      </c>
      <c r="BT266" s="312"/>
      <c r="BU266" s="313"/>
      <c r="BV266" s="314"/>
      <c r="BW266" s="314"/>
      <c r="BX266" s="314"/>
      <c r="BY266" s="314"/>
      <c r="BZ266" s="314"/>
      <c r="CA266" s="314"/>
      <c r="CB266" s="314"/>
      <c r="CC266" s="315"/>
    </row>
    <row r="267" spans="1:81" s="58" customFormat="1" ht="12.95" customHeight="1" x14ac:dyDescent="0.25">
      <c r="A267" s="37"/>
      <c r="B267" s="1318"/>
      <c r="C267" s="1424"/>
      <c r="D267" s="1283"/>
      <c r="E267" s="1286"/>
      <c r="F267" s="1286"/>
      <c r="G267" s="1286"/>
      <c r="H267" s="1286"/>
      <c r="I267" s="1389"/>
      <c r="J267" s="1220"/>
      <c r="K267" s="1217"/>
      <c r="L267" s="1223"/>
      <c r="M267" s="1344"/>
      <c r="N267" s="1346"/>
      <c r="O267" s="1348"/>
      <c r="P267" s="1350"/>
      <c r="Q267" s="1352"/>
      <c r="R267" s="1220"/>
      <c r="S267" s="364" t="s">
        <v>4706</v>
      </c>
      <c r="T267" s="371" t="s">
        <v>3834</v>
      </c>
      <c r="U267" s="241" t="s">
        <v>3839</v>
      </c>
      <c r="V267" s="241" t="s">
        <v>3842</v>
      </c>
      <c r="W267" s="41"/>
      <c r="X267" s="34">
        <v>44566</v>
      </c>
      <c r="Y267" s="34">
        <v>44591</v>
      </c>
      <c r="Z267" s="34">
        <v>44594</v>
      </c>
      <c r="AA267" s="34">
        <v>44925</v>
      </c>
      <c r="AB267" s="1220"/>
      <c r="AC267" s="1241"/>
      <c r="AD267" s="303">
        <f t="shared" si="127"/>
        <v>7000000</v>
      </c>
      <c r="AE267" s="303">
        <f t="shared" si="127"/>
        <v>0</v>
      </c>
      <c r="AF267" s="303">
        <f t="shared" si="127"/>
        <v>3000000</v>
      </c>
      <c r="AG267" s="303">
        <f t="shared" si="114"/>
        <v>0</v>
      </c>
      <c r="AH267" s="303">
        <f t="shared" si="114"/>
        <v>0</v>
      </c>
      <c r="AI267" s="303">
        <f t="shared" si="114"/>
        <v>4000000</v>
      </c>
      <c r="AJ267" s="303">
        <f t="shared" si="114"/>
        <v>0</v>
      </c>
      <c r="AK267" s="1220"/>
      <c r="AL267" s="1244"/>
      <c r="AM267" s="303">
        <f t="shared" si="169"/>
        <v>1750000</v>
      </c>
      <c r="AN267" s="312"/>
      <c r="AO267" s="312">
        <v>750000</v>
      </c>
      <c r="AP267" s="312">
        <v>0</v>
      </c>
      <c r="AQ267" s="312">
        <v>0</v>
      </c>
      <c r="AR267" s="312">
        <v>1000000</v>
      </c>
      <c r="AS267" s="312"/>
      <c r="AT267" s="1220"/>
      <c r="AU267" s="1247"/>
      <c r="AV267" s="303">
        <f t="shared" si="170"/>
        <v>1750000</v>
      </c>
      <c r="AW267" s="312"/>
      <c r="AX267" s="302">
        <v>750000</v>
      </c>
      <c r="AY267" s="302">
        <v>0</v>
      </c>
      <c r="AZ267" s="302">
        <v>0</v>
      </c>
      <c r="BA267" s="302">
        <v>1000000</v>
      </c>
      <c r="BB267" s="312"/>
      <c r="BC267" s="1220"/>
      <c r="BD267" s="1250"/>
      <c r="BE267" s="303">
        <f t="shared" si="171"/>
        <v>1750000</v>
      </c>
      <c r="BF267" s="312"/>
      <c r="BG267" s="302">
        <v>750000</v>
      </c>
      <c r="BH267" s="302">
        <v>0</v>
      </c>
      <c r="BI267" s="302">
        <v>0</v>
      </c>
      <c r="BJ267" s="302">
        <v>1000000</v>
      </c>
      <c r="BK267" s="312"/>
      <c r="BL267" s="1220"/>
      <c r="BM267" s="1253"/>
      <c r="BN267" s="303">
        <f t="shared" si="172"/>
        <v>1750000</v>
      </c>
      <c r="BO267" s="312"/>
      <c r="BP267" s="312">
        <v>750000</v>
      </c>
      <c r="BQ267" s="312">
        <v>0</v>
      </c>
      <c r="BR267" s="312">
        <v>0</v>
      </c>
      <c r="BS267" s="312">
        <v>1000000</v>
      </c>
      <c r="BT267" s="312"/>
      <c r="BU267" s="313"/>
      <c r="BV267" s="314"/>
      <c r="BW267" s="314"/>
      <c r="BX267" s="314"/>
      <c r="BY267" s="314"/>
      <c r="BZ267" s="314"/>
      <c r="CA267" s="314"/>
      <c r="CB267" s="314"/>
      <c r="CC267" s="315"/>
    </row>
    <row r="268" spans="1:81" s="58" customFormat="1" ht="12.95" customHeight="1" x14ac:dyDescent="0.25">
      <c r="A268" s="37"/>
      <c r="B268" s="1318"/>
      <c r="C268" s="1424"/>
      <c r="D268" s="1283"/>
      <c r="E268" s="1286"/>
      <c r="F268" s="1286"/>
      <c r="G268" s="1286"/>
      <c r="H268" s="1286"/>
      <c r="I268" s="1389"/>
      <c r="J268" s="1220"/>
      <c r="K268" s="1217"/>
      <c r="L268" s="1223"/>
      <c r="M268" s="1344"/>
      <c r="N268" s="1346"/>
      <c r="O268" s="1348"/>
      <c r="P268" s="1350"/>
      <c r="Q268" s="1352"/>
      <c r="R268" s="1220"/>
      <c r="S268" s="364" t="s">
        <v>4707</v>
      </c>
      <c r="T268" s="371" t="s">
        <v>3834</v>
      </c>
      <c r="U268" s="241" t="s">
        <v>3839</v>
      </c>
      <c r="V268" s="241" t="s">
        <v>3842</v>
      </c>
      <c r="W268" s="41"/>
      <c r="X268" s="34">
        <v>44566</v>
      </c>
      <c r="Y268" s="34">
        <v>44591</v>
      </c>
      <c r="Z268" s="34">
        <v>44594</v>
      </c>
      <c r="AA268" s="34">
        <v>44925</v>
      </c>
      <c r="AB268" s="1220"/>
      <c r="AC268" s="1241"/>
      <c r="AD268" s="303">
        <f t="shared" si="127"/>
        <v>6000000</v>
      </c>
      <c r="AE268" s="303">
        <f t="shared" si="127"/>
        <v>0</v>
      </c>
      <c r="AF268" s="303">
        <f t="shared" si="127"/>
        <v>3000000</v>
      </c>
      <c r="AG268" s="303">
        <f t="shared" si="114"/>
        <v>0</v>
      </c>
      <c r="AH268" s="303">
        <f t="shared" si="114"/>
        <v>0</v>
      </c>
      <c r="AI268" s="303">
        <f t="shared" si="114"/>
        <v>3000000</v>
      </c>
      <c r="AJ268" s="303">
        <f t="shared" si="114"/>
        <v>0</v>
      </c>
      <c r="AK268" s="1220"/>
      <c r="AL268" s="1244"/>
      <c r="AM268" s="303">
        <f t="shared" si="169"/>
        <v>1500000</v>
      </c>
      <c r="AN268" s="312"/>
      <c r="AO268" s="312">
        <v>750000</v>
      </c>
      <c r="AP268" s="312">
        <v>0</v>
      </c>
      <c r="AQ268" s="312">
        <v>0</v>
      </c>
      <c r="AR268" s="312">
        <v>750000</v>
      </c>
      <c r="AS268" s="312"/>
      <c r="AT268" s="1220"/>
      <c r="AU268" s="1247"/>
      <c r="AV268" s="303">
        <f t="shared" si="170"/>
        <v>1500000</v>
      </c>
      <c r="AW268" s="312"/>
      <c r="AX268" s="302">
        <v>750000</v>
      </c>
      <c r="AY268" s="302">
        <v>0</v>
      </c>
      <c r="AZ268" s="302">
        <v>0</v>
      </c>
      <c r="BA268" s="302">
        <v>750000</v>
      </c>
      <c r="BB268" s="312"/>
      <c r="BC268" s="1220"/>
      <c r="BD268" s="1250"/>
      <c r="BE268" s="303">
        <f t="shared" si="171"/>
        <v>1500000</v>
      </c>
      <c r="BF268" s="312"/>
      <c r="BG268" s="302">
        <v>750000</v>
      </c>
      <c r="BH268" s="302">
        <v>0</v>
      </c>
      <c r="BI268" s="302">
        <v>0</v>
      </c>
      <c r="BJ268" s="302">
        <v>750000</v>
      </c>
      <c r="BK268" s="312"/>
      <c r="BL268" s="1220"/>
      <c r="BM268" s="1253"/>
      <c r="BN268" s="303">
        <f t="shared" si="172"/>
        <v>1500000</v>
      </c>
      <c r="BO268" s="312"/>
      <c r="BP268" s="312">
        <v>750000</v>
      </c>
      <c r="BQ268" s="312">
        <v>0</v>
      </c>
      <c r="BR268" s="312">
        <v>0</v>
      </c>
      <c r="BS268" s="312">
        <v>750000</v>
      </c>
      <c r="BT268" s="312"/>
      <c r="BU268" s="313"/>
      <c r="BV268" s="314"/>
      <c r="BW268" s="314"/>
      <c r="BX268" s="314"/>
      <c r="BY268" s="314"/>
      <c r="BZ268" s="314"/>
      <c r="CA268" s="314"/>
      <c r="CB268" s="314"/>
      <c r="CC268" s="315"/>
    </row>
    <row r="269" spans="1:81" s="58" customFormat="1" ht="12.95" customHeight="1" x14ac:dyDescent="0.25">
      <c r="A269" s="37"/>
      <c r="B269" s="1318"/>
      <c r="C269" s="1424"/>
      <c r="D269" s="1283"/>
      <c r="E269" s="1286"/>
      <c r="F269" s="1286"/>
      <c r="G269" s="1286"/>
      <c r="H269" s="1286"/>
      <c r="I269" s="1389"/>
      <c r="J269" s="1220"/>
      <c r="K269" s="1217"/>
      <c r="L269" s="1223"/>
      <c r="M269" s="1344"/>
      <c r="N269" s="1346"/>
      <c r="O269" s="1348"/>
      <c r="P269" s="1350"/>
      <c r="Q269" s="1352"/>
      <c r="R269" s="1220"/>
      <c r="S269" s="364" t="s">
        <v>4708</v>
      </c>
      <c r="T269" s="371" t="s">
        <v>3834</v>
      </c>
      <c r="U269" s="241" t="s">
        <v>3839</v>
      </c>
      <c r="V269" s="241" t="s">
        <v>3842</v>
      </c>
      <c r="W269" s="41"/>
      <c r="X269" s="34">
        <v>44566</v>
      </c>
      <c r="Y269" s="34">
        <v>44591</v>
      </c>
      <c r="Z269" s="34">
        <v>44594</v>
      </c>
      <c r="AA269" s="34">
        <v>44925</v>
      </c>
      <c r="AB269" s="1220"/>
      <c r="AC269" s="1241"/>
      <c r="AD269" s="303">
        <f t="shared" si="127"/>
        <v>3000000</v>
      </c>
      <c r="AE269" s="303">
        <f t="shared" si="127"/>
        <v>0</v>
      </c>
      <c r="AF269" s="303">
        <f t="shared" si="127"/>
        <v>3000000</v>
      </c>
      <c r="AG269" s="303">
        <f t="shared" si="114"/>
        <v>0</v>
      </c>
      <c r="AH269" s="303">
        <f t="shared" si="114"/>
        <v>0</v>
      </c>
      <c r="AI269" s="303">
        <f t="shared" si="114"/>
        <v>0</v>
      </c>
      <c r="AJ269" s="303">
        <f t="shared" si="114"/>
        <v>0</v>
      </c>
      <c r="AK269" s="1220"/>
      <c r="AL269" s="1244"/>
      <c r="AM269" s="303">
        <f t="shared" si="169"/>
        <v>750000</v>
      </c>
      <c r="AN269" s="312"/>
      <c r="AO269" s="312">
        <v>750000</v>
      </c>
      <c r="AP269" s="312">
        <v>0</v>
      </c>
      <c r="AQ269" s="312">
        <v>0</v>
      </c>
      <c r="AR269" s="312">
        <v>0</v>
      </c>
      <c r="AS269" s="312"/>
      <c r="AT269" s="1220"/>
      <c r="AU269" s="1247"/>
      <c r="AV269" s="303">
        <f t="shared" si="170"/>
        <v>750000</v>
      </c>
      <c r="AW269" s="312"/>
      <c r="AX269" s="302">
        <v>750000</v>
      </c>
      <c r="AY269" s="302">
        <v>0</v>
      </c>
      <c r="AZ269" s="302">
        <v>0</v>
      </c>
      <c r="BA269" s="302">
        <v>0</v>
      </c>
      <c r="BB269" s="312"/>
      <c r="BC269" s="1220"/>
      <c r="BD269" s="1250"/>
      <c r="BE269" s="303">
        <f t="shared" si="171"/>
        <v>750000</v>
      </c>
      <c r="BF269" s="312"/>
      <c r="BG269" s="302">
        <v>750000</v>
      </c>
      <c r="BH269" s="302">
        <v>0</v>
      </c>
      <c r="BI269" s="302">
        <v>0</v>
      </c>
      <c r="BJ269" s="302">
        <v>0</v>
      </c>
      <c r="BK269" s="312"/>
      <c r="BL269" s="1220"/>
      <c r="BM269" s="1253"/>
      <c r="BN269" s="303">
        <f t="shared" si="172"/>
        <v>750000</v>
      </c>
      <c r="BO269" s="312"/>
      <c r="BP269" s="312">
        <v>750000</v>
      </c>
      <c r="BQ269" s="312">
        <v>0</v>
      </c>
      <c r="BR269" s="312">
        <v>0</v>
      </c>
      <c r="BS269" s="312">
        <v>0</v>
      </c>
      <c r="BT269" s="312"/>
      <c r="BU269" s="313"/>
      <c r="BV269" s="314"/>
      <c r="BW269" s="314"/>
      <c r="BX269" s="314"/>
      <c r="BY269" s="314"/>
      <c r="BZ269" s="314"/>
      <c r="CA269" s="314"/>
      <c r="CB269" s="314"/>
      <c r="CC269" s="315"/>
    </row>
    <row r="270" spans="1:81" s="58" customFormat="1" ht="12.95" customHeight="1" x14ac:dyDescent="0.25">
      <c r="A270" s="37"/>
      <c r="B270" s="1318"/>
      <c r="C270" s="1424"/>
      <c r="D270" s="1283"/>
      <c r="E270" s="1286"/>
      <c r="F270" s="1286"/>
      <c r="G270" s="1286"/>
      <c r="H270" s="1286"/>
      <c r="I270" s="1389"/>
      <c r="J270" s="1220"/>
      <c r="K270" s="1217"/>
      <c r="L270" s="1223"/>
      <c r="M270" s="1344"/>
      <c r="N270" s="1346"/>
      <c r="O270" s="1348"/>
      <c r="P270" s="1350"/>
      <c r="Q270" s="1352"/>
      <c r="R270" s="1220"/>
      <c r="S270" s="364" t="s">
        <v>4709</v>
      </c>
      <c r="T270" s="371" t="s">
        <v>3834</v>
      </c>
      <c r="U270" s="241" t="s">
        <v>3839</v>
      </c>
      <c r="V270" s="241" t="s">
        <v>3842</v>
      </c>
      <c r="W270" s="41"/>
      <c r="X270" s="34">
        <v>44566</v>
      </c>
      <c r="Y270" s="34">
        <v>44591</v>
      </c>
      <c r="Z270" s="34">
        <v>44594</v>
      </c>
      <c r="AA270" s="34">
        <v>44925</v>
      </c>
      <c r="AB270" s="1220"/>
      <c r="AC270" s="1241"/>
      <c r="AD270" s="303">
        <f t="shared" si="127"/>
        <v>50000000</v>
      </c>
      <c r="AE270" s="303">
        <f t="shared" si="127"/>
        <v>0</v>
      </c>
      <c r="AF270" s="303">
        <f t="shared" si="127"/>
        <v>0</v>
      </c>
      <c r="AG270" s="303">
        <f t="shared" si="114"/>
        <v>0</v>
      </c>
      <c r="AH270" s="303">
        <f t="shared" si="114"/>
        <v>0</v>
      </c>
      <c r="AI270" s="303">
        <f t="shared" si="114"/>
        <v>50000000</v>
      </c>
      <c r="AJ270" s="303">
        <f t="shared" si="114"/>
        <v>0</v>
      </c>
      <c r="AK270" s="1220"/>
      <c r="AL270" s="1244"/>
      <c r="AM270" s="303">
        <f t="shared" si="169"/>
        <v>12500000</v>
      </c>
      <c r="AN270" s="312"/>
      <c r="AO270" s="312">
        <v>0</v>
      </c>
      <c r="AP270" s="312">
        <v>0</v>
      </c>
      <c r="AQ270" s="312">
        <v>0</v>
      </c>
      <c r="AR270" s="312">
        <v>12500000</v>
      </c>
      <c r="AS270" s="312"/>
      <c r="AT270" s="1220"/>
      <c r="AU270" s="1247"/>
      <c r="AV270" s="303">
        <f t="shared" si="170"/>
        <v>12500000</v>
      </c>
      <c r="AW270" s="312"/>
      <c r="AX270" s="302">
        <v>0</v>
      </c>
      <c r="AY270" s="302">
        <v>0</v>
      </c>
      <c r="AZ270" s="302">
        <v>0</v>
      </c>
      <c r="BA270" s="302">
        <v>12500000</v>
      </c>
      <c r="BB270" s="312"/>
      <c r="BC270" s="1220"/>
      <c r="BD270" s="1250"/>
      <c r="BE270" s="303">
        <f t="shared" si="171"/>
        <v>12500000</v>
      </c>
      <c r="BF270" s="312"/>
      <c r="BG270" s="302">
        <v>0</v>
      </c>
      <c r="BH270" s="302">
        <v>0</v>
      </c>
      <c r="BI270" s="302">
        <v>0</v>
      </c>
      <c r="BJ270" s="302">
        <v>12500000</v>
      </c>
      <c r="BK270" s="312"/>
      <c r="BL270" s="1220"/>
      <c r="BM270" s="1253"/>
      <c r="BN270" s="303">
        <f t="shared" si="172"/>
        <v>12500000</v>
      </c>
      <c r="BO270" s="312"/>
      <c r="BP270" s="312">
        <v>0</v>
      </c>
      <c r="BQ270" s="312">
        <v>0</v>
      </c>
      <c r="BR270" s="312">
        <v>0</v>
      </c>
      <c r="BS270" s="312">
        <v>12500000</v>
      </c>
      <c r="BT270" s="312"/>
      <c r="BU270" s="313"/>
      <c r="BV270" s="314"/>
      <c r="BW270" s="314"/>
      <c r="BX270" s="314"/>
      <c r="BY270" s="314"/>
      <c r="BZ270" s="314"/>
      <c r="CA270" s="314"/>
      <c r="CB270" s="314"/>
      <c r="CC270" s="315"/>
    </row>
    <row r="271" spans="1:81" s="58" customFormat="1" ht="12.95" customHeight="1" x14ac:dyDescent="0.25">
      <c r="A271" s="37"/>
      <c r="B271" s="1318"/>
      <c r="C271" s="1424"/>
      <c r="D271" s="1283"/>
      <c r="E271" s="1286"/>
      <c r="F271" s="1286"/>
      <c r="G271" s="1286"/>
      <c r="H271" s="1286"/>
      <c r="I271" s="1389"/>
      <c r="J271" s="1220"/>
      <c r="K271" s="1217"/>
      <c r="L271" s="1223"/>
      <c r="M271" s="1344"/>
      <c r="N271" s="1346"/>
      <c r="O271" s="1348"/>
      <c r="P271" s="1350"/>
      <c r="Q271" s="1352"/>
      <c r="R271" s="1220"/>
      <c r="S271" s="364" t="s">
        <v>4710</v>
      </c>
      <c r="T271" s="371" t="s">
        <v>3834</v>
      </c>
      <c r="U271" s="241" t="s">
        <v>3839</v>
      </c>
      <c r="V271" s="241" t="s">
        <v>3842</v>
      </c>
      <c r="W271" s="41"/>
      <c r="X271" s="34">
        <v>44566</v>
      </c>
      <c r="Y271" s="34">
        <v>44591</v>
      </c>
      <c r="Z271" s="34">
        <v>44594</v>
      </c>
      <c r="AA271" s="34">
        <v>44925</v>
      </c>
      <c r="AB271" s="1220"/>
      <c r="AC271" s="1241"/>
      <c r="AD271" s="303">
        <f t="shared" si="127"/>
        <v>100000000</v>
      </c>
      <c r="AE271" s="303">
        <f t="shared" si="127"/>
        <v>0</v>
      </c>
      <c r="AF271" s="303">
        <f t="shared" si="127"/>
        <v>50000000</v>
      </c>
      <c r="AG271" s="303">
        <f t="shared" si="114"/>
        <v>0</v>
      </c>
      <c r="AH271" s="303">
        <f t="shared" si="114"/>
        <v>0</v>
      </c>
      <c r="AI271" s="303">
        <f t="shared" si="114"/>
        <v>50000000</v>
      </c>
      <c r="AJ271" s="303">
        <f t="shared" si="114"/>
        <v>0</v>
      </c>
      <c r="AK271" s="1220"/>
      <c r="AL271" s="1244"/>
      <c r="AM271" s="303">
        <f t="shared" si="169"/>
        <v>25000000</v>
      </c>
      <c r="AN271" s="312"/>
      <c r="AO271" s="312">
        <v>12500000</v>
      </c>
      <c r="AP271" s="312">
        <v>0</v>
      </c>
      <c r="AQ271" s="312">
        <v>0</v>
      </c>
      <c r="AR271" s="312">
        <v>12500000</v>
      </c>
      <c r="AS271" s="312"/>
      <c r="AT271" s="1220"/>
      <c r="AU271" s="1247"/>
      <c r="AV271" s="303">
        <f t="shared" si="170"/>
        <v>25000000</v>
      </c>
      <c r="AW271" s="312"/>
      <c r="AX271" s="302">
        <v>12500000</v>
      </c>
      <c r="AY271" s="302">
        <v>0</v>
      </c>
      <c r="AZ271" s="302">
        <v>0</v>
      </c>
      <c r="BA271" s="302">
        <v>12500000</v>
      </c>
      <c r="BB271" s="312"/>
      <c r="BC271" s="1220"/>
      <c r="BD271" s="1250"/>
      <c r="BE271" s="303">
        <f t="shared" si="171"/>
        <v>25000000</v>
      </c>
      <c r="BF271" s="312"/>
      <c r="BG271" s="302">
        <v>12500000</v>
      </c>
      <c r="BH271" s="302">
        <v>0</v>
      </c>
      <c r="BI271" s="302">
        <v>0</v>
      </c>
      <c r="BJ271" s="302">
        <v>12500000</v>
      </c>
      <c r="BK271" s="312"/>
      <c r="BL271" s="1220"/>
      <c r="BM271" s="1253"/>
      <c r="BN271" s="303">
        <f t="shared" si="172"/>
        <v>25000000</v>
      </c>
      <c r="BO271" s="312"/>
      <c r="BP271" s="312">
        <v>12500000</v>
      </c>
      <c r="BQ271" s="312">
        <v>0</v>
      </c>
      <c r="BR271" s="312">
        <v>0</v>
      </c>
      <c r="BS271" s="312">
        <v>12500000</v>
      </c>
      <c r="BT271" s="312"/>
      <c r="BU271" s="313"/>
      <c r="BV271" s="314"/>
      <c r="BW271" s="314"/>
      <c r="BX271" s="314"/>
      <c r="BY271" s="314"/>
      <c r="BZ271" s="314"/>
      <c r="CA271" s="314"/>
      <c r="CB271" s="314"/>
      <c r="CC271" s="315"/>
    </row>
    <row r="272" spans="1:81" s="58" customFormat="1" ht="12.95" customHeight="1" x14ac:dyDescent="0.25">
      <c r="A272" s="37"/>
      <c r="B272" s="1318"/>
      <c r="C272" s="1424"/>
      <c r="D272" s="1283"/>
      <c r="E272" s="1286"/>
      <c r="F272" s="1286"/>
      <c r="G272" s="1286"/>
      <c r="H272" s="1286"/>
      <c r="I272" s="1389"/>
      <c r="J272" s="1220"/>
      <c r="K272" s="1217"/>
      <c r="L272" s="1223"/>
      <c r="M272" s="1344"/>
      <c r="N272" s="1346"/>
      <c r="O272" s="1348"/>
      <c r="P272" s="1350"/>
      <c r="Q272" s="1352"/>
      <c r="R272" s="1220"/>
      <c r="S272" s="364" t="s">
        <v>4711</v>
      </c>
      <c r="T272" s="371" t="s">
        <v>3834</v>
      </c>
      <c r="U272" s="241" t="s">
        <v>3839</v>
      </c>
      <c r="V272" s="241" t="s">
        <v>3842</v>
      </c>
      <c r="W272" s="41"/>
      <c r="X272" s="34">
        <v>44566</v>
      </c>
      <c r="Y272" s="34">
        <v>44591</v>
      </c>
      <c r="Z272" s="34">
        <v>44594</v>
      </c>
      <c r="AA272" s="34">
        <v>44925</v>
      </c>
      <c r="AB272" s="1220"/>
      <c r="AC272" s="1241"/>
      <c r="AD272" s="303">
        <f t="shared" si="127"/>
        <v>100000000</v>
      </c>
      <c r="AE272" s="303">
        <f t="shared" si="127"/>
        <v>0</v>
      </c>
      <c r="AF272" s="303">
        <f t="shared" si="127"/>
        <v>50000000</v>
      </c>
      <c r="AG272" s="303">
        <f t="shared" si="114"/>
        <v>0</v>
      </c>
      <c r="AH272" s="303">
        <f t="shared" si="114"/>
        <v>0</v>
      </c>
      <c r="AI272" s="303">
        <f t="shared" si="114"/>
        <v>50000000</v>
      </c>
      <c r="AJ272" s="303">
        <f t="shared" si="114"/>
        <v>0</v>
      </c>
      <c r="AK272" s="1220"/>
      <c r="AL272" s="1244"/>
      <c r="AM272" s="303">
        <f t="shared" si="169"/>
        <v>25000000</v>
      </c>
      <c r="AN272" s="312"/>
      <c r="AO272" s="312">
        <v>12500000</v>
      </c>
      <c r="AP272" s="312">
        <v>0</v>
      </c>
      <c r="AQ272" s="312">
        <v>0</v>
      </c>
      <c r="AR272" s="312">
        <v>12500000</v>
      </c>
      <c r="AS272" s="312"/>
      <c r="AT272" s="1220"/>
      <c r="AU272" s="1247"/>
      <c r="AV272" s="303">
        <f t="shared" si="170"/>
        <v>25000000</v>
      </c>
      <c r="AW272" s="312"/>
      <c r="AX272" s="302">
        <v>12500000</v>
      </c>
      <c r="AY272" s="302">
        <v>0</v>
      </c>
      <c r="AZ272" s="302">
        <v>0</v>
      </c>
      <c r="BA272" s="302">
        <v>12500000</v>
      </c>
      <c r="BB272" s="312"/>
      <c r="BC272" s="1220"/>
      <c r="BD272" s="1250"/>
      <c r="BE272" s="303">
        <f t="shared" si="171"/>
        <v>25000000</v>
      </c>
      <c r="BF272" s="312"/>
      <c r="BG272" s="302">
        <v>12500000</v>
      </c>
      <c r="BH272" s="302">
        <v>0</v>
      </c>
      <c r="BI272" s="302">
        <v>0</v>
      </c>
      <c r="BJ272" s="302">
        <v>12500000</v>
      </c>
      <c r="BK272" s="312"/>
      <c r="BL272" s="1220"/>
      <c r="BM272" s="1253"/>
      <c r="BN272" s="303">
        <f t="shared" si="172"/>
        <v>25000000</v>
      </c>
      <c r="BO272" s="312"/>
      <c r="BP272" s="312">
        <v>12500000</v>
      </c>
      <c r="BQ272" s="312">
        <v>0</v>
      </c>
      <c r="BR272" s="312">
        <v>0</v>
      </c>
      <c r="BS272" s="312">
        <v>12500000</v>
      </c>
      <c r="BT272" s="312"/>
      <c r="BU272" s="313"/>
      <c r="BV272" s="314"/>
      <c r="BW272" s="314"/>
      <c r="BX272" s="314"/>
      <c r="BY272" s="314"/>
      <c r="BZ272" s="314"/>
      <c r="CA272" s="314"/>
      <c r="CB272" s="314"/>
      <c r="CC272" s="315"/>
    </row>
    <row r="273" spans="1:81" s="58" customFormat="1" ht="12.95" customHeight="1" x14ac:dyDescent="0.25">
      <c r="A273" s="37"/>
      <c r="B273" s="1318"/>
      <c r="C273" s="1424"/>
      <c r="D273" s="1283"/>
      <c r="E273" s="1286"/>
      <c r="F273" s="1286"/>
      <c r="G273" s="1286"/>
      <c r="H273" s="1286"/>
      <c r="I273" s="1389"/>
      <c r="J273" s="1220"/>
      <c r="K273" s="1217"/>
      <c r="L273" s="1223"/>
      <c r="M273" s="1344"/>
      <c r="N273" s="1346"/>
      <c r="O273" s="1348"/>
      <c r="P273" s="1350"/>
      <c r="Q273" s="1352"/>
      <c r="R273" s="1220"/>
      <c r="S273" s="364" t="s">
        <v>4712</v>
      </c>
      <c r="T273" s="371" t="s">
        <v>3834</v>
      </c>
      <c r="U273" s="241" t="s">
        <v>3839</v>
      </c>
      <c r="V273" s="241" t="s">
        <v>3842</v>
      </c>
      <c r="W273" s="41"/>
      <c r="X273" s="34">
        <v>44566</v>
      </c>
      <c r="Y273" s="34">
        <v>44591</v>
      </c>
      <c r="Z273" s="34">
        <v>44594</v>
      </c>
      <c r="AA273" s="34">
        <v>44925</v>
      </c>
      <c r="AB273" s="1220"/>
      <c r="AC273" s="1241"/>
      <c r="AD273" s="303">
        <f t="shared" si="127"/>
        <v>70000000</v>
      </c>
      <c r="AE273" s="303">
        <f t="shared" si="127"/>
        <v>0</v>
      </c>
      <c r="AF273" s="303">
        <f t="shared" si="127"/>
        <v>50000000</v>
      </c>
      <c r="AG273" s="303">
        <f t="shared" si="114"/>
        <v>0</v>
      </c>
      <c r="AH273" s="303">
        <f t="shared" si="114"/>
        <v>0</v>
      </c>
      <c r="AI273" s="303">
        <f t="shared" si="114"/>
        <v>20000000</v>
      </c>
      <c r="AJ273" s="303">
        <f t="shared" si="114"/>
        <v>0</v>
      </c>
      <c r="AK273" s="1220"/>
      <c r="AL273" s="1244"/>
      <c r="AM273" s="303">
        <f t="shared" si="169"/>
        <v>17500000</v>
      </c>
      <c r="AN273" s="312"/>
      <c r="AO273" s="312">
        <v>12500000</v>
      </c>
      <c r="AP273" s="312">
        <v>0</v>
      </c>
      <c r="AQ273" s="312">
        <v>0</v>
      </c>
      <c r="AR273" s="312">
        <v>5000000</v>
      </c>
      <c r="AS273" s="312"/>
      <c r="AT273" s="1220"/>
      <c r="AU273" s="1247"/>
      <c r="AV273" s="303">
        <f t="shared" si="170"/>
        <v>17500000</v>
      </c>
      <c r="AW273" s="312"/>
      <c r="AX273" s="302">
        <v>12500000</v>
      </c>
      <c r="AY273" s="302">
        <v>0</v>
      </c>
      <c r="AZ273" s="302">
        <v>0</v>
      </c>
      <c r="BA273" s="302">
        <v>5000000</v>
      </c>
      <c r="BB273" s="312"/>
      <c r="BC273" s="1220"/>
      <c r="BD273" s="1250"/>
      <c r="BE273" s="303">
        <f t="shared" si="171"/>
        <v>17500000</v>
      </c>
      <c r="BF273" s="312"/>
      <c r="BG273" s="302">
        <v>12500000</v>
      </c>
      <c r="BH273" s="302">
        <v>0</v>
      </c>
      <c r="BI273" s="302">
        <v>0</v>
      </c>
      <c r="BJ273" s="302">
        <v>5000000</v>
      </c>
      <c r="BK273" s="312"/>
      <c r="BL273" s="1220"/>
      <c r="BM273" s="1253"/>
      <c r="BN273" s="303">
        <f t="shared" si="172"/>
        <v>17500000</v>
      </c>
      <c r="BO273" s="312"/>
      <c r="BP273" s="312">
        <v>12500000</v>
      </c>
      <c r="BQ273" s="312">
        <v>0</v>
      </c>
      <c r="BR273" s="312">
        <v>0</v>
      </c>
      <c r="BS273" s="312">
        <v>5000000</v>
      </c>
      <c r="BT273" s="312"/>
      <c r="BU273" s="313"/>
      <c r="BV273" s="314"/>
      <c r="BW273" s="314"/>
      <c r="BX273" s="314"/>
      <c r="BY273" s="314"/>
      <c r="BZ273" s="314"/>
      <c r="CA273" s="314"/>
      <c r="CB273" s="314"/>
      <c r="CC273" s="315"/>
    </row>
    <row r="274" spans="1:81" s="58" customFormat="1" ht="12.95" customHeight="1" x14ac:dyDescent="0.25">
      <c r="A274" s="37"/>
      <c r="B274" s="1318"/>
      <c r="C274" s="1424"/>
      <c r="D274" s="1283"/>
      <c r="E274" s="1286"/>
      <c r="F274" s="1286"/>
      <c r="G274" s="1286"/>
      <c r="H274" s="1286"/>
      <c r="I274" s="1389"/>
      <c r="J274" s="1220"/>
      <c r="K274" s="1217"/>
      <c r="L274" s="1223"/>
      <c r="M274" s="1344"/>
      <c r="N274" s="1346"/>
      <c r="O274" s="1348"/>
      <c r="P274" s="1350"/>
      <c r="Q274" s="1352"/>
      <c r="R274" s="1220"/>
      <c r="S274" s="364" t="s">
        <v>4713</v>
      </c>
      <c r="T274" s="371" t="s">
        <v>3834</v>
      </c>
      <c r="U274" s="241" t="s">
        <v>3839</v>
      </c>
      <c r="V274" s="241" t="s">
        <v>3842</v>
      </c>
      <c r="W274" s="41"/>
      <c r="X274" s="34">
        <v>44566</v>
      </c>
      <c r="Y274" s="34">
        <v>44591</v>
      </c>
      <c r="Z274" s="34">
        <v>44594</v>
      </c>
      <c r="AA274" s="34">
        <v>44925</v>
      </c>
      <c r="AB274" s="1220"/>
      <c r="AC274" s="1241"/>
      <c r="AD274" s="303">
        <f t="shared" si="127"/>
        <v>21000000</v>
      </c>
      <c r="AE274" s="303">
        <f t="shared" si="127"/>
        <v>0</v>
      </c>
      <c r="AF274" s="303">
        <f t="shared" si="127"/>
        <v>0</v>
      </c>
      <c r="AG274" s="303">
        <f t="shared" si="114"/>
        <v>0</v>
      </c>
      <c r="AH274" s="303">
        <f t="shared" si="114"/>
        <v>0</v>
      </c>
      <c r="AI274" s="303">
        <f t="shared" si="114"/>
        <v>21000000</v>
      </c>
      <c r="AJ274" s="303">
        <f t="shared" si="114"/>
        <v>0</v>
      </c>
      <c r="AK274" s="1220"/>
      <c r="AL274" s="1244"/>
      <c r="AM274" s="303">
        <f t="shared" si="169"/>
        <v>5250000</v>
      </c>
      <c r="AN274" s="312"/>
      <c r="AO274" s="312">
        <v>0</v>
      </c>
      <c r="AP274" s="312">
        <v>0</v>
      </c>
      <c r="AQ274" s="312">
        <v>0</v>
      </c>
      <c r="AR274" s="312">
        <v>5250000</v>
      </c>
      <c r="AS274" s="312"/>
      <c r="AT274" s="1220"/>
      <c r="AU274" s="1247"/>
      <c r="AV274" s="303">
        <f t="shared" si="170"/>
        <v>5250000</v>
      </c>
      <c r="AW274" s="312"/>
      <c r="AX274" s="302">
        <v>0</v>
      </c>
      <c r="AY274" s="302">
        <v>0</v>
      </c>
      <c r="AZ274" s="302">
        <v>0</v>
      </c>
      <c r="BA274" s="302">
        <v>5250000</v>
      </c>
      <c r="BB274" s="312"/>
      <c r="BC274" s="1220"/>
      <c r="BD274" s="1250"/>
      <c r="BE274" s="303">
        <f t="shared" si="171"/>
        <v>5250000</v>
      </c>
      <c r="BF274" s="312"/>
      <c r="BG274" s="302">
        <v>0</v>
      </c>
      <c r="BH274" s="302">
        <v>0</v>
      </c>
      <c r="BI274" s="302">
        <v>0</v>
      </c>
      <c r="BJ274" s="302">
        <v>5250000</v>
      </c>
      <c r="BK274" s="312"/>
      <c r="BL274" s="1220"/>
      <c r="BM274" s="1253"/>
      <c r="BN274" s="303">
        <f t="shared" si="172"/>
        <v>5250000</v>
      </c>
      <c r="BO274" s="312"/>
      <c r="BP274" s="312">
        <v>0</v>
      </c>
      <c r="BQ274" s="312">
        <v>0</v>
      </c>
      <c r="BR274" s="312">
        <v>0</v>
      </c>
      <c r="BS274" s="312">
        <v>5250000</v>
      </c>
      <c r="BT274" s="312"/>
      <c r="BU274" s="313"/>
      <c r="BV274" s="314"/>
      <c r="BW274" s="314"/>
      <c r="BX274" s="314"/>
      <c r="BY274" s="314"/>
      <c r="BZ274" s="314"/>
      <c r="CA274" s="314"/>
      <c r="CB274" s="314"/>
      <c r="CC274" s="315"/>
    </row>
    <row r="275" spans="1:81" s="58" customFormat="1" ht="12.95" customHeight="1" x14ac:dyDescent="0.25">
      <c r="A275" s="37"/>
      <c r="B275" s="1318"/>
      <c r="C275" s="1424"/>
      <c r="D275" s="1283"/>
      <c r="E275" s="1286"/>
      <c r="F275" s="1286"/>
      <c r="G275" s="1286"/>
      <c r="H275" s="1286"/>
      <c r="I275" s="1389"/>
      <c r="J275" s="1220"/>
      <c r="K275" s="1217"/>
      <c r="L275" s="1223"/>
      <c r="M275" s="1344"/>
      <c r="N275" s="1346"/>
      <c r="O275" s="1348"/>
      <c r="P275" s="1350"/>
      <c r="Q275" s="1352"/>
      <c r="R275" s="1220"/>
      <c r="S275" s="364" t="s">
        <v>4714</v>
      </c>
      <c r="T275" s="371" t="s">
        <v>3834</v>
      </c>
      <c r="U275" s="241" t="s">
        <v>3839</v>
      </c>
      <c r="V275" s="241" t="s">
        <v>3842</v>
      </c>
      <c r="W275" s="41"/>
      <c r="X275" s="34">
        <v>44566</v>
      </c>
      <c r="Y275" s="34">
        <v>44591</v>
      </c>
      <c r="Z275" s="34">
        <v>44594</v>
      </c>
      <c r="AA275" s="34">
        <v>44925</v>
      </c>
      <c r="AB275" s="1220"/>
      <c r="AC275" s="1241"/>
      <c r="AD275" s="303">
        <f t="shared" si="127"/>
        <v>24000000</v>
      </c>
      <c r="AE275" s="303">
        <f t="shared" si="127"/>
        <v>0</v>
      </c>
      <c r="AF275" s="303">
        <f t="shared" si="127"/>
        <v>21000000</v>
      </c>
      <c r="AG275" s="303">
        <f t="shared" si="114"/>
        <v>0</v>
      </c>
      <c r="AH275" s="303">
        <f t="shared" si="114"/>
        <v>0</v>
      </c>
      <c r="AI275" s="303">
        <f t="shared" si="114"/>
        <v>3000000</v>
      </c>
      <c r="AJ275" s="303">
        <f t="shared" si="114"/>
        <v>0</v>
      </c>
      <c r="AK275" s="1220"/>
      <c r="AL275" s="1244"/>
      <c r="AM275" s="303">
        <f t="shared" si="169"/>
        <v>6000000</v>
      </c>
      <c r="AN275" s="312"/>
      <c r="AO275" s="312">
        <v>5250000</v>
      </c>
      <c r="AP275" s="312">
        <v>0</v>
      </c>
      <c r="AQ275" s="312">
        <v>0</v>
      </c>
      <c r="AR275" s="312">
        <v>750000</v>
      </c>
      <c r="AS275" s="312"/>
      <c r="AT275" s="1220"/>
      <c r="AU275" s="1247"/>
      <c r="AV275" s="303">
        <f t="shared" si="170"/>
        <v>6000000</v>
      </c>
      <c r="AW275" s="312"/>
      <c r="AX275" s="302">
        <v>5250000</v>
      </c>
      <c r="AY275" s="302">
        <v>0</v>
      </c>
      <c r="AZ275" s="302">
        <v>0</v>
      </c>
      <c r="BA275" s="302">
        <v>750000</v>
      </c>
      <c r="BB275" s="312"/>
      <c r="BC275" s="1220"/>
      <c r="BD275" s="1250"/>
      <c r="BE275" s="303">
        <f t="shared" si="171"/>
        <v>6000000</v>
      </c>
      <c r="BF275" s="312"/>
      <c r="BG275" s="302">
        <v>5250000</v>
      </c>
      <c r="BH275" s="302">
        <v>0</v>
      </c>
      <c r="BI275" s="302">
        <v>0</v>
      </c>
      <c r="BJ275" s="302">
        <v>750000</v>
      </c>
      <c r="BK275" s="312"/>
      <c r="BL275" s="1220"/>
      <c r="BM275" s="1253"/>
      <c r="BN275" s="303">
        <f t="shared" si="172"/>
        <v>6000000</v>
      </c>
      <c r="BO275" s="312"/>
      <c r="BP275" s="312">
        <v>5250000</v>
      </c>
      <c r="BQ275" s="312">
        <v>0</v>
      </c>
      <c r="BR275" s="312">
        <v>0</v>
      </c>
      <c r="BS275" s="312">
        <v>750000</v>
      </c>
      <c r="BT275" s="312"/>
      <c r="BU275" s="313"/>
      <c r="BV275" s="314"/>
      <c r="BW275" s="314"/>
      <c r="BX275" s="314"/>
      <c r="BY275" s="314"/>
      <c r="BZ275" s="314"/>
      <c r="CA275" s="314"/>
      <c r="CB275" s="314"/>
      <c r="CC275" s="315"/>
    </row>
    <row r="276" spans="1:81" s="58" customFormat="1" ht="12.95" customHeight="1" x14ac:dyDescent="0.25">
      <c r="A276" s="37"/>
      <c r="B276" s="1318"/>
      <c r="C276" s="1424"/>
      <c r="D276" s="1283"/>
      <c r="E276" s="1286"/>
      <c r="F276" s="1286"/>
      <c r="G276" s="1286"/>
      <c r="H276" s="1286"/>
      <c r="I276" s="1389"/>
      <c r="J276" s="1220"/>
      <c r="K276" s="1217"/>
      <c r="L276" s="1223"/>
      <c r="M276" s="1344"/>
      <c r="N276" s="1346"/>
      <c r="O276" s="1348"/>
      <c r="P276" s="1350"/>
      <c r="Q276" s="1352"/>
      <c r="R276" s="1220"/>
      <c r="S276" s="364" t="s">
        <v>4715</v>
      </c>
      <c r="T276" s="371" t="s">
        <v>3834</v>
      </c>
      <c r="U276" s="241" t="s">
        <v>3839</v>
      </c>
      <c r="V276" s="241" t="s">
        <v>3842</v>
      </c>
      <c r="W276" s="41"/>
      <c r="X276" s="34">
        <v>44566</v>
      </c>
      <c r="Y276" s="34">
        <v>44591</v>
      </c>
      <c r="Z276" s="34">
        <v>44594</v>
      </c>
      <c r="AA276" s="34">
        <v>44925</v>
      </c>
      <c r="AB276" s="1220"/>
      <c r="AC276" s="1241"/>
      <c r="AD276" s="303">
        <f t="shared" si="127"/>
        <v>6000000</v>
      </c>
      <c r="AE276" s="303">
        <f t="shared" si="127"/>
        <v>0</v>
      </c>
      <c r="AF276" s="303">
        <f t="shared" si="127"/>
        <v>3000000</v>
      </c>
      <c r="AG276" s="303">
        <f t="shared" si="114"/>
        <v>0</v>
      </c>
      <c r="AH276" s="303">
        <f t="shared" si="114"/>
        <v>0</v>
      </c>
      <c r="AI276" s="303">
        <f t="shared" si="114"/>
        <v>3000000</v>
      </c>
      <c r="AJ276" s="303">
        <f t="shared" si="114"/>
        <v>0</v>
      </c>
      <c r="AK276" s="1220"/>
      <c r="AL276" s="1244"/>
      <c r="AM276" s="303">
        <f t="shared" si="169"/>
        <v>1500000</v>
      </c>
      <c r="AN276" s="312"/>
      <c r="AO276" s="312">
        <v>750000</v>
      </c>
      <c r="AP276" s="312">
        <v>0</v>
      </c>
      <c r="AQ276" s="312">
        <v>0</v>
      </c>
      <c r="AR276" s="312">
        <v>750000</v>
      </c>
      <c r="AS276" s="312"/>
      <c r="AT276" s="1220"/>
      <c r="AU276" s="1247"/>
      <c r="AV276" s="303">
        <f t="shared" si="170"/>
        <v>1500000</v>
      </c>
      <c r="AW276" s="312"/>
      <c r="AX276" s="302">
        <v>750000</v>
      </c>
      <c r="AY276" s="302">
        <v>0</v>
      </c>
      <c r="AZ276" s="302">
        <v>0</v>
      </c>
      <c r="BA276" s="302">
        <v>750000</v>
      </c>
      <c r="BB276" s="312"/>
      <c r="BC276" s="1220"/>
      <c r="BD276" s="1250"/>
      <c r="BE276" s="303">
        <f t="shared" si="171"/>
        <v>1500000</v>
      </c>
      <c r="BF276" s="312"/>
      <c r="BG276" s="302">
        <v>750000</v>
      </c>
      <c r="BH276" s="302">
        <v>0</v>
      </c>
      <c r="BI276" s="302">
        <v>0</v>
      </c>
      <c r="BJ276" s="302">
        <v>750000</v>
      </c>
      <c r="BK276" s="312"/>
      <c r="BL276" s="1220"/>
      <c r="BM276" s="1253"/>
      <c r="BN276" s="303">
        <f t="shared" si="172"/>
        <v>1500000</v>
      </c>
      <c r="BO276" s="312"/>
      <c r="BP276" s="312">
        <v>750000</v>
      </c>
      <c r="BQ276" s="312">
        <v>0</v>
      </c>
      <c r="BR276" s="312">
        <v>0</v>
      </c>
      <c r="BS276" s="312">
        <v>750000</v>
      </c>
      <c r="BT276" s="312"/>
      <c r="BU276" s="313"/>
      <c r="BV276" s="314"/>
      <c r="BW276" s="314"/>
      <c r="BX276" s="314"/>
      <c r="BY276" s="314"/>
      <c r="BZ276" s="314"/>
      <c r="CA276" s="314"/>
      <c r="CB276" s="314"/>
      <c r="CC276" s="315"/>
    </row>
    <row r="277" spans="1:81" s="58" customFormat="1" ht="12.95" customHeight="1" x14ac:dyDescent="0.25">
      <c r="A277" s="37"/>
      <c r="B277" s="1318"/>
      <c r="C277" s="1424"/>
      <c r="D277" s="1283"/>
      <c r="E277" s="1286"/>
      <c r="F277" s="1286"/>
      <c r="G277" s="1286"/>
      <c r="H277" s="1286"/>
      <c r="I277" s="1389"/>
      <c r="J277" s="1220"/>
      <c r="K277" s="1217"/>
      <c r="L277" s="1223"/>
      <c r="M277" s="1344"/>
      <c r="N277" s="1346"/>
      <c r="O277" s="1348"/>
      <c r="P277" s="1350"/>
      <c r="Q277" s="1352"/>
      <c r="R277" s="1220"/>
      <c r="S277" s="364" t="s">
        <v>4716</v>
      </c>
      <c r="T277" s="371" t="s">
        <v>3834</v>
      </c>
      <c r="U277" s="241" t="s">
        <v>3839</v>
      </c>
      <c r="V277" s="241" t="s">
        <v>3842</v>
      </c>
      <c r="W277" s="41"/>
      <c r="X277" s="34">
        <v>44566</v>
      </c>
      <c r="Y277" s="34">
        <v>44591</v>
      </c>
      <c r="Z277" s="34">
        <v>44594</v>
      </c>
      <c r="AA277" s="34">
        <v>44925</v>
      </c>
      <c r="AB277" s="1220"/>
      <c r="AC277" s="1241"/>
      <c r="AD277" s="303">
        <f t="shared" si="127"/>
        <v>6000000</v>
      </c>
      <c r="AE277" s="303">
        <f t="shared" si="127"/>
        <v>0</v>
      </c>
      <c r="AF277" s="303">
        <f t="shared" si="127"/>
        <v>3000000</v>
      </c>
      <c r="AG277" s="303">
        <f t="shared" si="114"/>
        <v>0</v>
      </c>
      <c r="AH277" s="303">
        <f t="shared" si="114"/>
        <v>0</v>
      </c>
      <c r="AI277" s="303">
        <f t="shared" si="114"/>
        <v>3000000</v>
      </c>
      <c r="AJ277" s="303">
        <f t="shared" si="114"/>
        <v>0</v>
      </c>
      <c r="AK277" s="1220"/>
      <c r="AL277" s="1244"/>
      <c r="AM277" s="303">
        <f t="shared" si="169"/>
        <v>1500000</v>
      </c>
      <c r="AN277" s="312"/>
      <c r="AO277" s="312">
        <v>750000</v>
      </c>
      <c r="AP277" s="312">
        <v>0</v>
      </c>
      <c r="AQ277" s="312">
        <v>0</v>
      </c>
      <c r="AR277" s="312">
        <v>750000</v>
      </c>
      <c r="AS277" s="312"/>
      <c r="AT277" s="1220"/>
      <c r="AU277" s="1247"/>
      <c r="AV277" s="303">
        <f t="shared" si="170"/>
        <v>1500000</v>
      </c>
      <c r="AW277" s="312"/>
      <c r="AX277" s="302">
        <v>750000</v>
      </c>
      <c r="AY277" s="302">
        <v>0</v>
      </c>
      <c r="AZ277" s="302">
        <v>0</v>
      </c>
      <c r="BA277" s="302">
        <v>750000</v>
      </c>
      <c r="BB277" s="312"/>
      <c r="BC277" s="1220"/>
      <c r="BD277" s="1250"/>
      <c r="BE277" s="303">
        <f t="shared" si="171"/>
        <v>1500000</v>
      </c>
      <c r="BF277" s="312"/>
      <c r="BG277" s="302">
        <v>750000</v>
      </c>
      <c r="BH277" s="302">
        <v>0</v>
      </c>
      <c r="BI277" s="302">
        <v>0</v>
      </c>
      <c r="BJ277" s="302">
        <v>750000</v>
      </c>
      <c r="BK277" s="312"/>
      <c r="BL277" s="1220"/>
      <c r="BM277" s="1253"/>
      <c r="BN277" s="303">
        <f t="shared" si="172"/>
        <v>1500000</v>
      </c>
      <c r="BO277" s="312"/>
      <c r="BP277" s="312">
        <v>750000</v>
      </c>
      <c r="BQ277" s="312">
        <v>0</v>
      </c>
      <c r="BR277" s="312">
        <v>0</v>
      </c>
      <c r="BS277" s="312">
        <v>750000</v>
      </c>
      <c r="BT277" s="312"/>
      <c r="BU277" s="313"/>
      <c r="BV277" s="314"/>
      <c r="BW277" s="314"/>
      <c r="BX277" s="314"/>
      <c r="BY277" s="314"/>
      <c r="BZ277" s="314"/>
      <c r="CA277" s="314"/>
      <c r="CB277" s="314"/>
      <c r="CC277" s="315"/>
    </row>
    <row r="278" spans="1:81" s="58" customFormat="1" ht="12.95" customHeight="1" x14ac:dyDescent="0.25">
      <c r="A278" s="37"/>
      <c r="B278" s="1318"/>
      <c r="C278" s="1424"/>
      <c r="D278" s="1283"/>
      <c r="E278" s="1286"/>
      <c r="F278" s="1286"/>
      <c r="G278" s="1286"/>
      <c r="H278" s="1286"/>
      <c r="I278" s="1389"/>
      <c r="J278" s="1220"/>
      <c r="K278" s="1217"/>
      <c r="L278" s="1223"/>
      <c r="M278" s="1344"/>
      <c r="N278" s="1346"/>
      <c r="O278" s="1348"/>
      <c r="P278" s="1350"/>
      <c r="Q278" s="1352"/>
      <c r="R278" s="1220"/>
      <c r="S278" s="364" t="s">
        <v>4717</v>
      </c>
      <c r="T278" s="371" t="s">
        <v>3834</v>
      </c>
      <c r="U278" s="241" t="s">
        <v>3839</v>
      </c>
      <c r="V278" s="241" t="s">
        <v>3842</v>
      </c>
      <c r="W278" s="41"/>
      <c r="X278" s="34">
        <v>44566</v>
      </c>
      <c r="Y278" s="34">
        <v>44591</v>
      </c>
      <c r="Z278" s="34">
        <v>44594</v>
      </c>
      <c r="AA278" s="34">
        <v>44925</v>
      </c>
      <c r="AB278" s="1220"/>
      <c r="AC278" s="1241"/>
      <c r="AD278" s="303">
        <f t="shared" si="127"/>
        <v>6000000</v>
      </c>
      <c r="AE278" s="303">
        <f t="shared" si="127"/>
        <v>0</v>
      </c>
      <c r="AF278" s="303">
        <f t="shared" si="127"/>
        <v>3000000</v>
      </c>
      <c r="AG278" s="303">
        <f t="shared" si="114"/>
        <v>0</v>
      </c>
      <c r="AH278" s="303">
        <f t="shared" si="114"/>
        <v>0</v>
      </c>
      <c r="AI278" s="303">
        <f t="shared" si="114"/>
        <v>3000000</v>
      </c>
      <c r="AJ278" s="303">
        <f t="shared" si="114"/>
        <v>0</v>
      </c>
      <c r="AK278" s="1220"/>
      <c r="AL278" s="1244"/>
      <c r="AM278" s="303">
        <f t="shared" si="169"/>
        <v>1500000</v>
      </c>
      <c r="AN278" s="312"/>
      <c r="AO278" s="312">
        <v>750000</v>
      </c>
      <c r="AP278" s="312">
        <v>0</v>
      </c>
      <c r="AQ278" s="312">
        <v>0</v>
      </c>
      <c r="AR278" s="312">
        <v>750000</v>
      </c>
      <c r="AS278" s="312"/>
      <c r="AT278" s="1220"/>
      <c r="AU278" s="1247"/>
      <c r="AV278" s="303">
        <f t="shared" si="170"/>
        <v>1500000</v>
      </c>
      <c r="AW278" s="312"/>
      <c r="AX278" s="302">
        <v>750000</v>
      </c>
      <c r="AY278" s="302">
        <v>0</v>
      </c>
      <c r="AZ278" s="302">
        <v>0</v>
      </c>
      <c r="BA278" s="302">
        <v>750000</v>
      </c>
      <c r="BB278" s="312"/>
      <c r="BC278" s="1220"/>
      <c r="BD278" s="1250"/>
      <c r="BE278" s="303">
        <f t="shared" si="171"/>
        <v>1500000</v>
      </c>
      <c r="BF278" s="312"/>
      <c r="BG278" s="302">
        <v>750000</v>
      </c>
      <c r="BH278" s="302">
        <v>0</v>
      </c>
      <c r="BI278" s="302">
        <v>0</v>
      </c>
      <c r="BJ278" s="302">
        <v>750000</v>
      </c>
      <c r="BK278" s="312"/>
      <c r="BL278" s="1220"/>
      <c r="BM278" s="1253"/>
      <c r="BN278" s="303">
        <f t="shared" si="172"/>
        <v>1500000</v>
      </c>
      <c r="BO278" s="312"/>
      <c r="BP278" s="312">
        <v>750000</v>
      </c>
      <c r="BQ278" s="312">
        <v>0</v>
      </c>
      <c r="BR278" s="312">
        <v>0</v>
      </c>
      <c r="BS278" s="312">
        <v>750000</v>
      </c>
      <c r="BT278" s="312"/>
      <c r="BU278" s="313"/>
      <c r="BV278" s="314"/>
      <c r="BW278" s="314"/>
      <c r="BX278" s="314"/>
      <c r="BY278" s="314"/>
      <c r="BZ278" s="314"/>
      <c r="CA278" s="314"/>
      <c r="CB278" s="314"/>
      <c r="CC278" s="315"/>
    </row>
    <row r="279" spans="1:81" s="58" customFormat="1" ht="12.95" customHeight="1" x14ac:dyDescent="0.25">
      <c r="A279" s="37"/>
      <c r="B279" s="1318"/>
      <c r="C279" s="1424"/>
      <c r="D279" s="1283"/>
      <c r="E279" s="1286"/>
      <c r="F279" s="1286"/>
      <c r="G279" s="1286"/>
      <c r="H279" s="1286"/>
      <c r="I279" s="1389"/>
      <c r="J279" s="1220"/>
      <c r="K279" s="1217"/>
      <c r="L279" s="1223"/>
      <c r="M279" s="1344"/>
      <c r="N279" s="1346"/>
      <c r="O279" s="1348"/>
      <c r="P279" s="1350"/>
      <c r="Q279" s="1352"/>
      <c r="R279" s="1220"/>
      <c r="S279" s="364" t="s">
        <v>4718</v>
      </c>
      <c r="T279" s="371" t="s">
        <v>3834</v>
      </c>
      <c r="U279" s="241" t="s">
        <v>3839</v>
      </c>
      <c r="V279" s="241" t="s">
        <v>3842</v>
      </c>
      <c r="W279" s="41"/>
      <c r="X279" s="34">
        <v>44566</v>
      </c>
      <c r="Y279" s="34">
        <v>44591</v>
      </c>
      <c r="Z279" s="34">
        <v>44594</v>
      </c>
      <c r="AA279" s="34">
        <v>44925</v>
      </c>
      <c r="AB279" s="1220"/>
      <c r="AC279" s="1241"/>
      <c r="AD279" s="303">
        <f t="shared" si="127"/>
        <v>7000000</v>
      </c>
      <c r="AE279" s="303">
        <f t="shared" si="127"/>
        <v>0</v>
      </c>
      <c r="AF279" s="303">
        <f t="shared" si="127"/>
        <v>3000000</v>
      </c>
      <c r="AG279" s="303">
        <f t="shared" si="114"/>
        <v>0</v>
      </c>
      <c r="AH279" s="303">
        <f t="shared" si="114"/>
        <v>0</v>
      </c>
      <c r="AI279" s="303">
        <f t="shared" si="114"/>
        <v>4000000</v>
      </c>
      <c r="AJ279" s="303">
        <f t="shared" ref="AJ279:AJ415" si="173">+AS279+BB279+BK279+BT279</f>
        <v>0</v>
      </c>
      <c r="AK279" s="1220"/>
      <c r="AL279" s="1244"/>
      <c r="AM279" s="303">
        <f t="shared" si="169"/>
        <v>1750000</v>
      </c>
      <c r="AN279" s="312"/>
      <c r="AO279" s="312">
        <v>750000</v>
      </c>
      <c r="AP279" s="312">
        <v>0</v>
      </c>
      <c r="AQ279" s="312">
        <v>0</v>
      </c>
      <c r="AR279" s="312">
        <v>1000000</v>
      </c>
      <c r="AS279" s="312"/>
      <c r="AT279" s="1220"/>
      <c r="AU279" s="1247"/>
      <c r="AV279" s="303">
        <f t="shared" si="170"/>
        <v>1750000</v>
      </c>
      <c r="AW279" s="312"/>
      <c r="AX279" s="302">
        <v>750000</v>
      </c>
      <c r="AY279" s="302">
        <v>0</v>
      </c>
      <c r="AZ279" s="302">
        <v>0</v>
      </c>
      <c r="BA279" s="302">
        <v>1000000</v>
      </c>
      <c r="BB279" s="312"/>
      <c r="BC279" s="1220"/>
      <c r="BD279" s="1250"/>
      <c r="BE279" s="303">
        <f t="shared" si="171"/>
        <v>1750000</v>
      </c>
      <c r="BF279" s="312"/>
      <c r="BG279" s="302">
        <v>750000</v>
      </c>
      <c r="BH279" s="302">
        <v>0</v>
      </c>
      <c r="BI279" s="302">
        <v>0</v>
      </c>
      <c r="BJ279" s="302">
        <v>1000000</v>
      </c>
      <c r="BK279" s="312"/>
      <c r="BL279" s="1220"/>
      <c r="BM279" s="1253"/>
      <c r="BN279" s="303">
        <f t="shared" si="172"/>
        <v>1750000</v>
      </c>
      <c r="BO279" s="312"/>
      <c r="BP279" s="312">
        <v>750000</v>
      </c>
      <c r="BQ279" s="312">
        <v>0</v>
      </c>
      <c r="BR279" s="312">
        <v>0</v>
      </c>
      <c r="BS279" s="312">
        <v>1000000</v>
      </c>
      <c r="BT279" s="312"/>
      <c r="BU279" s="313"/>
      <c r="BV279" s="314"/>
      <c r="BW279" s="314"/>
      <c r="BX279" s="314"/>
      <c r="BY279" s="314"/>
      <c r="BZ279" s="314"/>
      <c r="CA279" s="314"/>
      <c r="CB279" s="314"/>
      <c r="CC279" s="315"/>
    </row>
    <row r="280" spans="1:81" s="58" customFormat="1" ht="12.95" customHeight="1" x14ac:dyDescent="0.25">
      <c r="A280" s="37"/>
      <c r="B280" s="1318"/>
      <c r="C280" s="1424"/>
      <c r="D280" s="1283"/>
      <c r="E280" s="1286"/>
      <c r="F280" s="1286"/>
      <c r="G280" s="1286"/>
      <c r="H280" s="1286"/>
      <c r="I280" s="1389"/>
      <c r="J280" s="1220"/>
      <c r="K280" s="1217"/>
      <c r="L280" s="1223"/>
      <c r="M280" s="1344"/>
      <c r="N280" s="1346"/>
      <c r="O280" s="1348"/>
      <c r="P280" s="1350"/>
      <c r="Q280" s="1352"/>
      <c r="R280" s="1220"/>
      <c r="S280" s="364" t="s">
        <v>4719</v>
      </c>
      <c r="T280" s="371" t="s">
        <v>3834</v>
      </c>
      <c r="U280" s="241" t="s">
        <v>3839</v>
      </c>
      <c r="V280" s="241" t="s">
        <v>3842</v>
      </c>
      <c r="W280" s="41"/>
      <c r="X280" s="34">
        <v>44566</v>
      </c>
      <c r="Y280" s="34">
        <v>44591</v>
      </c>
      <c r="Z280" s="34">
        <v>44594</v>
      </c>
      <c r="AA280" s="34">
        <v>44925</v>
      </c>
      <c r="AB280" s="1220"/>
      <c r="AC280" s="1241"/>
      <c r="AD280" s="303">
        <f t="shared" si="127"/>
        <v>7000000</v>
      </c>
      <c r="AE280" s="303">
        <f t="shared" si="127"/>
        <v>0</v>
      </c>
      <c r="AF280" s="303">
        <f t="shared" si="127"/>
        <v>3000000</v>
      </c>
      <c r="AG280" s="303">
        <f t="shared" si="127"/>
        <v>0</v>
      </c>
      <c r="AH280" s="303">
        <f t="shared" si="127"/>
        <v>0</v>
      </c>
      <c r="AI280" s="303">
        <f t="shared" si="127"/>
        <v>4000000</v>
      </c>
      <c r="AJ280" s="303">
        <f t="shared" si="173"/>
        <v>0</v>
      </c>
      <c r="AK280" s="1220"/>
      <c r="AL280" s="1244"/>
      <c r="AM280" s="303">
        <f t="shared" si="169"/>
        <v>1750000</v>
      </c>
      <c r="AN280" s="312"/>
      <c r="AO280" s="312">
        <v>750000</v>
      </c>
      <c r="AP280" s="312">
        <v>0</v>
      </c>
      <c r="AQ280" s="312">
        <v>0</v>
      </c>
      <c r="AR280" s="312">
        <v>1000000</v>
      </c>
      <c r="AS280" s="312"/>
      <c r="AT280" s="1220"/>
      <c r="AU280" s="1247"/>
      <c r="AV280" s="303">
        <f t="shared" si="170"/>
        <v>1750000</v>
      </c>
      <c r="AW280" s="312"/>
      <c r="AX280" s="302">
        <v>750000</v>
      </c>
      <c r="AY280" s="302">
        <v>0</v>
      </c>
      <c r="AZ280" s="302">
        <v>0</v>
      </c>
      <c r="BA280" s="302">
        <v>1000000</v>
      </c>
      <c r="BB280" s="312"/>
      <c r="BC280" s="1220"/>
      <c r="BD280" s="1250"/>
      <c r="BE280" s="303">
        <f t="shared" si="171"/>
        <v>1750000</v>
      </c>
      <c r="BF280" s="312"/>
      <c r="BG280" s="302">
        <v>750000</v>
      </c>
      <c r="BH280" s="302">
        <v>0</v>
      </c>
      <c r="BI280" s="302">
        <v>0</v>
      </c>
      <c r="BJ280" s="302">
        <v>1000000</v>
      </c>
      <c r="BK280" s="312"/>
      <c r="BL280" s="1220"/>
      <c r="BM280" s="1253"/>
      <c r="BN280" s="303">
        <f t="shared" si="172"/>
        <v>1750000</v>
      </c>
      <c r="BO280" s="312"/>
      <c r="BP280" s="312">
        <v>750000</v>
      </c>
      <c r="BQ280" s="312">
        <v>0</v>
      </c>
      <c r="BR280" s="312">
        <v>0</v>
      </c>
      <c r="BS280" s="312">
        <v>1000000</v>
      </c>
      <c r="BT280" s="312"/>
      <c r="BU280" s="313"/>
      <c r="BV280" s="314"/>
      <c r="BW280" s="314"/>
      <c r="BX280" s="314"/>
      <c r="BY280" s="314"/>
      <c r="BZ280" s="314"/>
      <c r="CA280" s="314"/>
      <c r="CB280" s="314"/>
      <c r="CC280" s="315"/>
    </row>
    <row r="281" spans="1:81" s="58" customFormat="1" ht="12.95" customHeight="1" x14ac:dyDescent="0.25">
      <c r="A281" s="37"/>
      <c r="B281" s="1318"/>
      <c r="C281" s="1424"/>
      <c r="D281" s="1283"/>
      <c r="E281" s="1286"/>
      <c r="F281" s="1286"/>
      <c r="G281" s="1286"/>
      <c r="H281" s="1286"/>
      <c r="I281" s="1389"/>
      <c r="J281" s="1220"/>
      <c r="K281" s="1217"/>
      <c r="L281" s="1223"/>
      <c r="M281" s="1344"/>
      <c r="N281" s="1346"/>
      <c r="O281" s="1348"/>
      <c r="P281" s="1350"/>
      <c r="Q281" s="1352"/>
      <c r="R281" s="1220"/>
      <c r="S281" s="364" t="s">
        <v>4720</v>
      </c>
      <c r="T281" s="371" t="s">
        <v>3834</v>
      </c>
      <c r="U281" s="241" t="s">
        <v>3839</v>
      </c>
      <c r="V281" s="241" t="s">
        <v>3842</v>
      </c>
      <c r="W281" s="41"/>
      <c r="X281" s="34">
        <v>44566</v>
      </c>
      <c r="Y281" s="34">
        <v>44591</v>
      </c>
      <c r="Z281" s="34">
        <v>44594</v>
      </c>
      <c r="AA281" s="34">
        <v>44925</v>
      </c>
      <c r="AB281" s="1220"/>
      <c r="AC281" s="1241"/>
      <c r="AD281" s="303">
        <f t="shared" si="127"/>
        <v>8000000</v>
      </c>
      <c r="AE281" s="303">
        <f t="shared" si="127"/>
        <v>0</v>
      </c>
      <c r="AF281" s="303">
        <f t="shared" si="127"/>
        <v>3000000</v>
      </c>
      <c r="AG281" s="303">
        <f t="shared" si="127"/>
        <v>0</v>
      </c>
      <c r="AH281" s="303">
        <f t="shared" si="127"/>
        <v>0</v>
      </c>
      <c r="AI281" s="303">
        <f t="shared" si="127"/>
        <v>5000000</v>
      </c>
      <c r="AJ281" s="303">
        <f t="shared" si="173"/>
        <v>0</v>
      </c>
      <c r="AK281" s="1220"/>
      <c r="AL281" s="1244"/>
      <c r="AM281" s="303">
        <f t="shared" si="169"/>
        <v>2000000</v>
      </c>
      <c r="AN281" s="312"/>
      <c r="AO281" s="312">
        <v>750000</v>
      </c>
      <c r="AP281" s="312">
        <v>0</v>
      </c>
      <c r="AQ281" s="312">
        <v>0</v>
      </c>
      <c r="AR281" s="312">
        <v>1250000</v>
      </c>
      <c r="AS281" s="312"/>
      <c r="AT281" s="1220"/>
      <c r="AU281" s="1247"/>
      <c r="AV281" s="303">
        <f t="shared" si="170"/>
        <v>2000000</v>
      </c>
      <c r="AW281" s="312"/>
      <c r="AX281" s="302">
        <v>750000</v>
      </c>
      <c r="AY281" s="302">
        <v>0</v>
      </c>
      <c r="AZ281" s="302">
        <v>0</v>
      </c>
      <c r="BA281" s="302">
        <v>1250000</v>
      </c>
      <c r="BB281" s="312"/>
      <c r="BC281" s="1220"/>
      <c r="BD281" s="1250"/>
      <c r="BE281" s="303">
        <f t="shared" si="171"/>
        <v>2000000</v>
      </c>
      <c r="BF281" s="312"/>
      <c r="BG281" s="302">
        <v>750000</v>
      </c>
      <c r="BH281" s="302">
        <v>0</v>
      </c>
      <c r="BI281" s="302">
        <v>0</v>
      </c>
      <c r="BJ281" s="302">
        <v>1250000</v>
      </c>
      <c r="BK281" s="312"/>
      <c r="BL281" s="1220"/>
      <c r="BM281" s="1253"/>
      <c r="BN281" s="303">
        <f t="shared" si="172"/>
        <v>2000000</v>
      </c>
      <c r="BO281" s="312"/>
      <c r="BP281" s="312">
        <v>750000</v>
      </c>
      <c r="BQ281" s="312">
        <v>0</v>
      </c>
      <c r="BR281" s="312">
        <v>0</v>
      </c>
      <c r="BS281" s="312">
        <v>1250000</v>
      </c>
      <c r="BT281" s="312"/>
      <c r="BU281" s="313"/>
      <c r="BV281" s="314"/>
      <c r="BW281" s="314"/>
      <c r="BX281" s="314"/>
      <c r="BY281" s="314"/>
      <c r="BZ281" s="314"/>
      <c r="CA281" s="314"/>
      <c r="CB281" s="314"/>
      <c r="CC281" s="315"/>
    </row>
    <row r="282" spans="1:81" s="58" customFormat="1" ht="12.95" customHeight="1" x14ac:dyDescent="0.25">
      <c r="A282" s="37"/>
      <c r="B282" s="1318"/>
      <c r="C282" s="1424"/>
      <c r="D282" s="1283"/>
      <c r="E282" s="1286"/>
      <c r="F282" s="1286"/>
      <c r="G282" s="1286"/>
      <c r="H282" s="1286"/>
      <c r="I282" s="1389"/>
      <c r="J282" s="1220"/>
      <c r="K282" s="1217"/>
      <c r="L282" s="1223"/>
      <c r="M282" s="1344"/>
      <c r="N282" s="1346"/>
      <c r="O282" s="1348"/>
      <c r="P282" s="1350"/>
      <c r="Q282" s="1352"/>
      <c r="R282" s="1220"/>
      <c r="S282" s="364" t="s">
        <v>4721</v>
      </c>
      <c r="T282" s="371" t="s">
        <v>3834</v>
      </c>
      <c r="U282" s="241" t="s">
        <v>3839</v>
      </c>
      <c r="V282" s="241" t="s">
        <v>3842</v>
      </c>
      <c r="W282" s="41"/>
      <c r="X282" s="34">
        <v>44566</v>
      </c>
      <c r="Y282" s="34">
        <v>44591</v>
      </c>
      <c r="Z282" s="34">
        <v>44594</v>
      </c>
      <c r="AA282" s="34">
        <v>44925</v>
      </c>
      <c r="AB282" s="1220"/>
      <c r="AC282" s="1241"/>
      <c r="AD282" s="303">
        <f t="shared" si="127"/>
        <v>8000000</v>
      </c>
      <c r="AE282" s="303">
        <f t="shared" si="127"/>
        <v>0</v>
      </c>
      <c r="AF282" s="303">
        <f t="shared" si="127"/>
        <v>3000000</v>
      </c>
      <c r="AG282" s="303">
        <f t="shared" si="127"/>
        <v>0</v>
      </c>
      <c r="AH282" s="303">
        <f t="shared" si="127"/>
        <v>0</v>
      </c>
      <c r="AI282" s="303">
        <f t="shared" si="127"/>
        <v>5000000</v>
      </c>
      <c r="AJ282" s="303">
        <f t="shared" si="173"/>
        <v>0</v>
      </c>
      <c r="AK282" s="1220"/>
      <c r="AL282" s="1244"/>
      <c r="AM282" s="303">
        <f t="shared" si="169"/>
        <v>2000000</v>
      </c>
      <c r="AN282" s="312"/>
      <c r="AO282" s="312">
        <v>750000</v>
      </c>
      <c r="AP282" s="312">
        <v>0</v>
      </c>
      <c r="AQ282" s="312">
        <v>0</v>
      </c>
      <c r="AR282" s="312">
        <v>1250000</v>
      </c>
      <c r="AS282" s="312"/>
      <c r="AT282" s="1220"/>
      <c r="AU282" s="1247"/>
      <c r="AV282" s="303">
        <f t="shared" si="170"/>
        <v>2000000</v>
      </c>
      <c r="AW282" s="312"/>
      <c r="AX282" s="302">
        <v>750000</v>
      </c>
      <c r="AY282" s="302">
        <v>0</v>
      </c>
      <c r="AZ282" s="302">
        <v>0</v>
      </c>
      <c r="BA282" s="302">
        <v>1250000</v>
      </c>
      <c r="BB282" s="312"/>
      <c r="BC282" s="1220"/>
      <c r="BD282" s="1250"/>
      <c r="BE282" s="303">
        <f t="shared" si="171"/>
        <v>2000000</v>
      </c>
      <c r="BF282" s="312"/>
      <c r="BG282" s="302">
        <v>750000</v>
      </c>
      <c r="BH282" s="302">
        <v>0</v>
      </c>
      <c r="BI282" s="302">
        <v>0</v>
      </c>
      <c r="BJ282" s="302">
        <v>1250000</v>
      </c>
      <c r="BK282" s="312"/>
      <c r="BL282" s="1220"/>
      <c r="BM282" s="1253"/>
      <c r="BN282" s="303">
        <f t="shared" si="172"/>
        <v>2000000</v>
      </c>
      <c r="BO282" s="312"/>
      <c r="BP282" s="312">
        <v>750000</v>
      </c>
      <c r="BQ282" s="312">
        <v>0</v>
      </c>
      <c r="BR282" s="312">
        <v>0</v>
      </c>
      <c r="BS282" s="312">
        <v>1250000</v>
      </c>
      <c r="BT282" s="312"/>
      <c r="BU282" s="313"/>
      <c r="BV282" s="314"/>
      <c r="BW282" s="314"/>
      <c r="BX282" s="314"/>
      <c r="BY282" s="314"/>
      <c r="BZ282" s="314"/>
      <c r="CA282" s="314"/>
      <c r="CB282" s="314"/>
      <c r="CC282" s="315"/>
    </row>
    <row r="283" spans="1:81" s="58" customFormat="1" ht="12.95" customHeight="1" x14ac:dyDescent="0.25">
      <c r="A283" s="37"/>
      <c r="B283" s="1318"/>
      <c r="C283" s="1424"/>
      <c r="D283" s="1283"/>
      <c r="E283" s="1286"/>
      <c r="F283" s="1286"/>
      <c r="G283" s="1286"/>
      <c r="H283" s="1286"/>
      <c r="I283" s="1389"/>
      <c r="J283" s="1220"/>
      <c r="K283" s="1217"/>
      <c r="L283" s="1223"/>
      <c r="M283" s="1344"/>
      <c r="N283" s="1346"/>
      <c r="O283" s="1348"/>
      <c r="P283" s="1350"/>
      <c r="Q283" s="1352"/>
      <c r="R283" s="1220"/>
      <c r="S283" s="364" t="s">
        <v>4722</v>
      </c>
      <c r="T283" s="371" t="s">
        <v>3834</v>
      </c>
      <c r="U283" s="241" t="s">
        <v>3839</v>
      </c>
      <c r="V283" s="241" t="s">
        <v>3842</v>
      </c>
      <c r="W283" s="41"/>
      <c r="X283" s="34">
        <v>44566</v>
      </c>
      <c r="Y283" s="34">
        <v>44591</v>
      </c>
      <c r="Z283" s="34">
        <v>44594</v>
      </c>
      <c r="AA283" s="34">
        <v>44925</v>
      </c>
      <c r="AB283" s="1220"/>
      <c r="AC283" s="1241"/>
      <c r="AD283" s="303">
        <f t="shared" si="127"/>
        <v>8000000</v>
      </c>
      <c r="AE283" s="303">
        <f t="shared" si="127"/>
        <v>0</v>
      </c>
      <c r="AF283" s="303">
        <f t="shared" si="127"/>
        <v>3000000</v>
      </c>
      <c r="AG283" s="303">
        <f t="shared" si="127"/>
        <v>0</v>
      </c>
      <c r="AH283" s="303">
        <f t="shared" si="127"/>
        <v>0</v>
      </c>
      <c r="AI283" s="303">
        <f t="shared" si="127"/>
        <v>5000000</v>
      </c>
      <c r="AJ283" s="303">
        <f t="shared" si="173"/>
        <v>0</v>
      </c>
      <c r="AK283" s="1220"/>
      <c r="AL283" s="1244"/>
      <c r="AM283" s="303">
        <f t="shared" si="169"/>
        <v>2000000</v>
      </c>
      <c r="AN283" s="312"/>
      <c r="AO283" s="312">
        <v>750000</v>
      </c>
      <c r="AP283" s="312">
        <v>0</v>
      </c>
      <c r="AQ283" s="312">
        <v>0</v>
      </c>
      <c r="AR283" s="312">
        <v>1250000</v>
      </c>
      <c r="AS283" s="312"/>
      <c r="AT283" s="1220"/>
      <c r="AU283" s="1247"/>
      <c r="AV283" s="303">
        <f t="shared" si="170"/>
        <v>2000000</v>
      </c>
      <c r="AW283" s="312"/>
      <c r="AX283" s="302">
        <v>750000</v>
      </c>
      <c r="AY283" s="302">
        <v>0</v>
      </c>
      <c r="AZ283" s="302">
        <v>0</v>
      </c>
      <c r="BA283" s="302">
        <v>1250000</v>
      </c>
      <c r="BB283" s="312"/>
      <c r="BC283" s="1220"/>
      <c r="BD283" s="1250"/>
      <c r="BE283" s="303">
        <f t="shared" si="171"/>
        <v>2000000</v>
      </c>
      <c r="BF283" s="312"/>
      <c r="BG283" s="302">
        <v>750000</v>
      </c>
      <c r="BH283" s="302">
        <v>0</v>
      </c>
      <c r="BI283" s="302">
        <v>0</v>
      </c>
      <c r="BJ283" s="302">
        <v>1250000</v>
      </c>
      <c r="BK283" s="312"/>
      <c r="BL283" s="1220"/>
      <c r="BM283" s="1253"/>
      <c r="BN283" s="303">
        <f t="shared" si="172"/>
        <v>2000000</v>
      </c>
      <c r="BO283" s="312"/>
      <c r="BP283" s="312">
        <v>750000</v>
      </c>
      <c r="BQ283" s="312">
        <v>0</v>
      </c>
      <c r="BR283" s="312">
        <v>0</v>
      </c>
      <c r="BS283" s="312">
        <v>1250000</v>
      </c>
      <c r="BT283" s="312"/>
      <c r="BU283" s="313"/>
      <c r="BV283" s="314"/>
      <c r="BW283" s="314"/>
      <c r="BX283" s="314"/>
      <c r="BY283" s="314"/>
      <c r="BZ283" s="314"/>
      <c r="CA283" s="314"/>
      <c r="CB283" s="314"/>
      <c r="CC283" s="315"/>
    </row>
    <row r="284" spans="1:81" s="58" customFormat="1" ht="12.95" customHeight="1" x14ac:dyDescent="0.25">
      <c r="A284" s="37"/>
      <c r="B284" s="1318"/>
      <c r="C284" s="1424"/>
      <c r="D284" s="1283"/>
      <c r="E284" s="1286"/>
      <c r="F284" s="1286"/>
      <c r="G284" s="1286"/>
      <c r="H284" s="1286"/>
      <c r="I284" s="1389"/>
      <c r="J284" s="1220"/>
      <c r="K284" s="1217"/>
      <c r="L284" s="1223"/>
      <c r="M284" s="1344"/>
      <c r="N284" s="1346"/>
      <c r="O284" s="1348"/>
      <c r="P284" s="1350"/>
      <c r="Q284" s="1352"/>
      <c r="R284" s="1220"/>
      <c r="S284" s="364" t="s">
        <v>4723</v>
      </c>
      <c r="T284" s="371" t="s">
        <v>3834</v>
      </c>
      <c r="U284" s="241" t="s">
        <v>3839</v>
      </c>
      <c r="V284" s="241" t="s">
        <v>3842</v>
      </c>
      <c r="W284" s="41"/>
      <c r="X284" s="34">
        <v>44566</v>
      </c>
      <c r="Y284" s="34">
        <v>44591</v>
      </c>
      <c r="Z284" s="34">
        <v>44594</v>
      </c>
      <c r="AA284" s="34">
        <v>44925</v>
      </c>
      <c r="AB284" s="1220"/>
      <c r="AC284" s="1241"/>
      <c r="AD284" s="303">
        <f t="shared" si="127"/>
        <v>8000000</v>
      </c>
      <c r="AE284" s="303">
        <f t="shared" si="127"/>
        <v>0</v>
      </c>
      <c r="AF284" s="303">
        <f t="shared" si="127"/>
        <v>3000000</v>
      </c>
      <c r="AG284" s="303">
        <f t="shared" si="127"/>
        <v>0</v>
      </c>
      <c r="AH284" s="303">
        <f t="shared" si="127"/>
        <v>0</v>
      </c>
      <c r="AI284" s="303">
        <f t="shared" si="127"/>
        <v>5000000</v>
      </c>
      <c r="AJ284" s="303">
        <f t="shared" si="173"/>
        <v>0</v>
      </c>
      <c r="AK284" s="1220"/>
      <c r="AL284" s="1244"/>
      <c r="AM284" s="303">
        <f t="shared" si="169"/>
        <v>2000000</v>
      </c>
      <c r="AN284" s="312"/>
      <c r="AO284" s="312">
        <v>750000</v>
      </c>
      <c r="AP284" s="312">
        <v>0</v>
      </c>
      <c r="AQ284" s="312">
        <v>0</v>
      </c>
      <c r="AR284" s="312">
        <v>1250000</v>
      </c>
      <c r="AS284" s="312"/>
      <c r="AT284" s="1220"/>
      <c r="AU284" s="1247"/>
      <c r="AV284" s="303">
        <f t="shared" si="170"/>
        <v>2000000</v>
      </c>
      <c r="AW284" s="312"/>
      <c r="AX284" s="302">
        <v>750000</v>
      </c>
      <c r="AY284" s="302">
        <v>0</v>
      </c>
      <c r="AZ284" s="302">
        <v>0</v>
      </c>
      <c r="BA284" s="302">
        <v>1250000</v>
      </c>
      <c r="BB284" s="312"/>
      <c r="BC284" s="1220"/>
      <c r="BD284" s="1250"/>
      <c r="BE284" s="303">
        <f t="shared" si="171"/>
        <v>2000000</v>
      </c>
      <c r="BF284" s="312"/>
      <c r="BG284" s="302">
        <v>750000</v>
      </c>
      <c r="BH284" s="302">
        <v>0</v>
      </c>
      <c r="BI284" s="302">
        <v>0</v>
      </c>
      <c r="BJ284" s="302">
        <v>1250000</v>
      </c>
      <c r="BK284" s="312"/>
      <c r="BL284" s="1220"/>
      <c r="BM284" s="1253"/>
      <c r="BN284" s="303">
        <f t="shared" si="172"/>
        <v>2000000</v>
      </c>
      <c r="BO284" s="312"/>
      <c r="BP284" s="312">
        <v>750000</v>
      </c>
      <c r="BQ284" s="312">
        <v>0</v>
      </c>
      <c r="BR284" s="312">
        <v>0</v>
      </c>
      <c r="BS284" s="312">
        <v>1250000</v>
      </c>
      <c r="BT284" s="312"/>
      <c r="BU284" s="313"/>
      <c r="BV284" s="314"/>
      <c r="BW284" s="314"/>
      <c r="BX284" s="314"/>
      <c r="BY284" s="314"/>
      <c r="BZ284" s="314"/>
      <c r="CA284" s="314"/>
      <c r="CB284" s="314"/>
      <c r="CC284" s="315"/>
    </row>
    <row r="285" spans="1:81" s="58" customFormat="1" ht="12.95" customHeight="1" x14ac:dyDescent="0.25">
      <c r="A285" s="37"/>
      <c r="B285" s="1318"/>
      <c r="C285" s="1424"/>
      <c r="D285" s="1283"/>
      <c r="E285" s="1286"/>
      <c r="F285" s="1286"/>
      <c r="G285" s="1286"/>
      <c r="H285" s="1286"/>
      <c r="I285" s="1389"/>
      <c r="J285" s="1220"/>
      <c r="K285" s="1217"/>
      <c r="L285" s="1223"/>
      <c r="M285" s="1344"/>
      <c r="N285" s="1346"/>
      <c r="O285" s="1348"/>
      <c r="P285" s="1350"/>
      <c r="Q285" s="1352"/>
      <c r="R285" s="1220"/>
      <c r="S285" s="364" t="s">
        <v>4724</v>
      </c>
      <c r="T285" s="371" t="s">
        <v>3834</v>
      </c>
      <c r="U285" s="241" t="s">
        <v>3839</v>
      </c>
      <c r="V285" s="241" t="s">
        <v>3842</v>
      </c>
      <c r="W285" s="41"/>
      <c r="X285" s="34">
        <v>44566</v>
      </c>
      <c r="Y285" s="34">
        <v>44591</v>
      </c>
      <c r="Z285" s="34">
        <v>44594</v>
      </c>
      <c r="AA285" s="34">
        <v>44925</v>
      </c>
      <c r="AB285" s="1220"/>
      <c r="AC285" s="1241"/>
      <c r="AD285" s="303">
        <f t="shared" si="127"/>
        <v>7000000</v>
      </c>
      <c r="AE285" s="303">
        <f t="shared" si="127"/>
        <v>0</v>
      </c>
      <c r="AF285" s="303">
        <f t="shared" si="127"/>
        <v>3000000</v>
      </c>
      <c r="AG285" s="303">
        <f t="shared" si="127"/>
        <v>0</v>
      </c>
      <c r="AH285" s="303">
        <f t="shared" si="127"/>
        <v>0</v>
      </c>
      <c r="AI285" s="303">
        <f t="shared" si="127"/>
        <v>4000000</v>
      </c>
      <c r="AJ285" s="303">
        <f t="shared" si="173"/>
        <v>0</v>
      </c>
      <c r="AK285" s="1220"/>
      <c r="AL285" s="1244"/>
      <c r="AM285" s="303">
        <f t="shared" si="169"/>
        <v>1750000</v>
      </c>
      <c r="AN285" s="312"/>
      <c r="AO285" s="312">
        <v>750000</v>
      </c>
      <c r="AP285" s="312">
        <v>0</v>
      </c>
      <c r="AQ285" s="312">
        <v>0</v>
      </c>
      <c r="AR285" s="312">
        <v>1000000</v>
      </c>
      <c r="AS285" s="312"/>
      <c r="AT285" s="1220"/>
      <c r="AU285" s="1247"/>
      <c r="AV285" s="303">
        <f t="shared" si="170"/>
        <v>1750000</v>
      </c>
      <c r="AW285" s="312"/>
      <c r="AX285" s="302">
        <v>750000</v>
      </c>
      <c r="AY285" s="302">
        <v>0</v>
      </c>
      <c r="AZ285" s="302">
        <v>0</v>
      </c>
      <c r="BA285" s="302">
        <v>1000000</v>
      </c>
      <c r="BB285" s="312"/>
      <c r="BC285" s="1220"/>
      <c r="BD285" s="1250"/>
      <c r="BE285" s="303">
        <f t="shared" si="171"/>
        <v>1750000</v>
      </c>
      <c r="BF285" s="312"/>
      <c r="BG285" s="302">
        <v>750000</v>
      </c>
      <c r="BH285" s="302">
        <v>0</v>
      </c>
      <c r="BI285" s="302">
        <v>0</v>
      </c>
      <c r="BJ285" s="302">
        <v>1000000</v>
      </c>
      <c r="BK285" s="312"/>
      <c r="BL285" s="1220"/>
      <c r="BM285" s="1253"/>
      <c r="BN285" s="303">
        <f t="shared" si="172"/>
        <v>1750000</v>
      </c>
      <c r="BO285" s="312"/>
      <c r="BP285" s="312">
        <v>750000</v>
      </c>
      <c r="BQ285" s="312">
        <v>0</v>
      </c>
      <c r="BR285" s="312">
        <v>0</v>
      </c>
      <c r="BS285" s="312">
        <v>1000000</v>
      </c>
      <c r="BT285" s="312"/>
      <c r="BU285" s="313"/>
      <c r="BV285" s="314"/>
      <c r="BW285" s="314"/>
      <c r="BX285" s="314"/>
      <c r="BY285" s="314"/>
      <c r="BZ285" s="314"/>
      <c r="CA285" s="314"/>
      <c r="CB285" s="314"/>
      <c r="CC285" s="315"/>
    </row>
    <row r="286" spans="1:81" s="58" customFormat="1" ht="12.95" customHeight="1" x14ac:dyDescent="0.25">
      <c r="A286" s="37"/>
      <c r="B286" s="1318"/>
      <c r="C286" s="1424"/>
      <c r="D286" s="1283"/>
      <c r="E286" s="1286"/>
      <c r="F286" s="1286"/>
      <c r="G286" s="1286"/>
      <c r="H286" s="1286"/>
      <c r="I286" s="1389"/>
      <c r="J286" s="1220"/>
      <c r="K286" s="1217"/>
      <c r="L286" s="1223"/>
      <c r="M286" s="1344"/>
      <c r="N286" s="1346"/>
      <c r="O286" s="1348"/>
      <c r="P286" s="1350"/>
      <c r="Q286" s="1352"/>
      <c r="R286" s="1220"/>
      <c r="S286" s="364" t="s">
        <v>4725</v>
      </c>
      <c r="T286" s="371" t="s">
        <v>3834</v>
      </c>
      <c r="U286" s="241" t="s">
        <v>3839</v>
      </c>
      <c r="V286" s="241" t="s">
        <v>3842</v>
      </c>
      <c r="W286" s="41"/>
      <c r="X286" s="34">
        <v>44566</v>
      </c>
      <c r="Y286" s="34">
        <v>44591</v>
      </c>
      <c r="Z286" s="34">
        <v>44594</v>
      </c>
      <c r="AA286" s="34">
        <v>44925</v>
      </c>
      <c r="AB286" s="1220"/>
      <c r="AC286" s="1241"/>
      <c r="AD286" s="303">
        <f t="shared" si="127"/>
        <v>6221715</v>
      </c>
      <c r="AE286" s="303">
        <f t="shared" si="127"/>
        <v>0</v>
      </c>
      <c r="AF286" s="303">
        <f t="shared" si="127"/>
        <v>3000000</v>
      </c>
      <c r="AG286" s="303">
        <f t="shared" si="127"/>
        <v>0</v>
      </c>
      <c r="AH286" s="303">
        <f t="shared" si="127"/>
        <v>0</v>
      </c>
      <c r="AI286" s="303">
        <f t="shared" si="127"/>
        <v>3221715</v>
      </c>
      <c r="AJ286" s="303">
        <f t="shared" si="173"/>
        <v>0</v>
      </c>
      <c r="AK286" s="1220"/>
      <c r="AL286" s="1244"/>
      <c r="AM286" s="303">
        <f t="shared" si="169"/>
        <v>1555428.75</v>
      </c>
      <c r="AN286" s="312"/>
      <c r="AO286" s="312">
        <v>750000</v>
      </c>
      <c r="AP286" s="312">
        <v>0</v>
      </c>
      <c r="AQ286" s="312">
        <v>0</v>
      </c>
      <c r="AR286" s="312">
        <v>805428.75</v>
      </c>
      <c r="AS286" s="312"/>
      <c r="AT286" s="1220"/>
      <c r="AU286" s="1247"/>
      <c r="AV286" s="303">
        <f t="shared" si="170"/>
        <v>1555428.75</v>
      </c>
      <c r="AW286" s="312"/>
      <c r="AX286" s="302">
        <v>750000</v>
      </c>
      <c r="AY286" s="302">
        <v>0</v>
      </c>
      <c r="AZ286" s="302">
        <v>0</v>
      </c>
      <c r="BA286" s="302">
        <v>805428.75</v>
      </c>
      <c r="BB286" s="312"/>
      <c r="BC286" s="1220"/>
      <c r="BD286" s="1250"/>
      <c r="BE286" s="303">
        <f t="shared" si="171"/>
        <v>1555428.75</v>
      </c>
      <c r="BF286" s="312"/>
      <c r="BG286" s="302">
        <v>750000</v>
      </c>
      <c r="BH286" s="302">
        <v>0</v>
      </c>
      <c r="BI286" s="302">
        <v>0</v>
      </c>
      <c r="BJ286" s="302">
        <v>805428.75</v>
      </c>
      <c r="BK286" s="312"/>
      <c r="BL286" s="1220"/>
      <c r="BM286" s="1253"/>
      <c r="BN286" s="303">
        <f t="shared" si="172"/>
        <v>1555428.75</v>
      </c>
      <c r="BO286" s="312"/>
      <c r="BP286" s="312">
        <v>750000</v>
      </c>
      <c r="BQ286" s="312">
        <v>0</v>
      </c>
      <c r="BR286" s="312">
        <v>0</v>
      </c>
      <c r="BS286" s="312">
        <v>805428.75</v>
      </c>
      <c r="BT286" s="312"/>
      <c r="BU286" s="313"/>
      <c r="BV286" s="314"/>
      <c r="BW286" s="314"/>
      <c r="BX286" s="314"/>
      <c r="BY286" s="314"/>
      <c r="BZ286" s="314"/>
      <c r="CA286" s="314"/>
      <c r="CB286" s="314"/>
      <c r="CC286" s="315"/>
    </row>
    <row r="287" spans="1:81" s="58" customFormat="1" ht="12.95" customHeight="1" thickBot="1" x14ac:dyDescent="0.3">
      <c r="A287" s="37"/>
      <c r="B287" s="1318"/>
      <c r="C287" s="1424"/>
      <c r="D287" s="1283"/>
      <c r="E287" s="1286"/>
      <c r="F287" s="1286"/>
      <c r="G287" s="1286"/>
      <c r="H287" s="1286"/>
      <c r="I287" s="1389"/>
      <c r="J287" s="1220"/>
      <c r="K287" s="1217"/>
      <c r="L287" s="1223"/>
      <c r="M287" s="1344"/>
      <c r="N287" s="1346"/>
      <c r="O287" s="1348"/>
      <c r="P287" s="1350"/>
      <c r="Q287" s="1352"/>
      <c r="R287" s="1220"/>
      <c r="S287" s="364" t="s">
        <v>4726</v>
      </c>
      <c r="T287" s="373" t="s">
        <v>3834</v>
      </c>
      <c r="U287" s="242" t="s">
        <v>3839</v>
      </c>
      <c r="V287" s="242" t="s">
        <v>3842</v>
      </c>
      <c r="W287" s="234"/>
      <c r="X287" s="305">
        <v>44566</v>
      </c>
      <c r="Y287" s="305">
        <v>44591</v>
      </c>
      <c r="Z287" s="305">
        <v>44594</v>
      </c>
      <c r="AA287" s="305">
        <v>44925</v>
      </c>
      <c r="AB287" s="1220"/>
      <c r="AC287" s="1241"/>
      <c r="AD287" s="306">
        <f t="shared" si="127"/>
        <v>8154559</v>
      </c>
      <c r="AE287" s="306">
        <f t="shared" si="127"/>
        <v>0</v>
      </c>
      <c r="AF287" s="306">
        <f t="shared" si="127"/>
        <v>3154559</v>
      </c>
      <c r="AG287" s="306">
        <f t="shared" si="127"/>
        <v>0</v>
      </c>
      <c r="AH287" s="306">
        <f t="shared" si="127"/>
        <v>0</v>
      </c>
      <c r="AI287" s="306">
        <f t="shared" si="127"/>
        <v>5000000</v>
      </c>
      <c r="AJ287" s="306">
        <f t="shared" si="173"/>
        <v>0</v>
      </c>
      <c r="AK287" s="1220"/>
      <c r="AL287" s="1244"/>
      <c r="AM287" s="306">
        <f t="shared" si="135"/>
        <v>2038639.75</v>
      </c>
      <c r="AN287" s="312"/>
      <c r="AO287" s="312">
        <v>788639.75</v>
      </c>
      <c r="AP287" s="312">
        <v>0</v>
      </c>
      <c r="AQ287" s="312">
        <v>0</v>
      </c>
      <c r="AR287" s="312">
        <v>1250000</v>
      </c>
      <c r="AS287" s="312"/>
      <c r="AT287" s="1220"/>
      <c r="AU287" s="1247"/>
      <c r="AV287" s="306">
        <f t="shared" ref="AV287:AV288" si="174">SUM(AW287:BB287)</f>
        <v>2038639.75</v>
      </c>
      <c r="AW287" s="312"/>
      <c r="AX287" s="302">
        <v>788639.75</v>
      </c>
      <c r="AY287" s="302">
        <v>0</v>
      </c>
      <c r="AZ287" s="302">
        <v>0</v>
      </c>
      <c r="BA287" s="302">
        <v>1250000</v>
      </c>
      <c r="BB287" s="312"/>
      <c r="BC287" s="1220"/>
      <c r="BD287" s="1250"/>
      <c r="BE287" s="306">
        <f t="shared" si="171"/>
        <v>2038639.75</v>
      </c>
      <c r="BF287" s="312"/>
      <c r="BG287" s="302">
        <v>788639.75</v>
      </c>
      <c r="BH287" s="302">
        <v>0</v>
      </c>
      <c r="BI287" s="302">
        <v>0</v>
      </c>
      <c r="BJ287" s="302">
        <v>1250000</v>
      </c>
      <c r="BK287" s="312"/>
      <c r="BL287" s="1220"/>
      <c r="BM287" s="1253"/>
      <c r="BN287" s="306">
        <f t="shared" si="172"/>
        <v>2038639.75</v>
      </c>
      <c r="BO287" s="312"/>
      <c r="BP287" s="312">
        <v>788639.75</v>
      </c>
      <c r="BQ287" s="312">
        <v>0</v>
      </c>
      <c r="BR287" s="312">
        <v>0</v>
      </c>
      <c r="BS287" s="312">
        <v>1250000</v>
      </c>
      <c r="BT287" s="312"/>
      <c r="BU287" s="313"/>
      <c r="BV287" s="314"/>
      <c r="BW287" s="314"/>
      <c r="BX287" s="314"/>
      <c r="BY287" s="314"/>
      <c r="BZ287" s="314"/>
      <c r="CA287" s="314"/>
      <c r="CB287" s="314"/>
      <c r="CC287" s="315"/>
    </row>
    <row r="288" spans="1:81" s="58" customFormat="1" ht="12.95" customHeight="1" thickTop="1" x14ac:dyDescent="0.25">
      <c r="A288" s="37"/>
      <c r="B288" s="1318"/>
      <c r="C288" s="1424"/>
      <c r="D288" s="1282">
        <v>1905</v>
      </c>
      <c r="E288" s="1285" t="s">
        <v>4433</v>
      </c>
      <c r="F288" s="1285">
        <v>1905031</v>
      </c>
      <c r="G288" s="1285" t="s">
        <v>4434</v>
      </c>
      <c r="H288" s="1285" t="s">
        <v>4435</v>
      </c>
      <c r="I288" s="1388">
        <v>2021004540215</v>
      </c>
      <c r="J288" s="1219">
        <v>104</v>
      </c>
      <c r="K288" s="1216" t="str">
        <f>+[3]Metas!K119</f>
        <v>Mantenida la prevalencia en menos de 1 caso por 10.000 habitantes para cumplir los criterios de eliminación de la Enfermedad de Hansen..</v>
      </c>
      <c r="L288" s="1222">
        <v>1</v>
      </c>
      <c r="M288" s="1415">
        <f>SUM(N288:Q288)/4</f>
        <v>1</v>
      </c>
      <c r="N288" s="1345">
        <v>1</v>
      </c>
      <c r="O288" s="1347">
        <v>1</v>
      </c>
      <c r="P288" s="1349">
        <v>1</v>
      </c>
      <c r="Q288" s="1351">
        <v>1</v>
      </c>
      <c r="R288" s="1219">
        <f t="shared" ref="R288" si="175">+$J288</f>
        <v>104</v>
      </c>
      <c r="S288" s="361" t="s">
        <v>4727</v>
      </c>
      <c r="T288" s="362" t="s">
        <v>3834</v>
      </c>
      <c r="U288" s="240" t="s">
        <v>3839</v>
      </c>
      <c r="V288" s="240" t="s">
        <v>3842</v>
      </c>
      <c r="W288" s="233"/>
      <c r="X288" s="307">
        <v>44566</v>
      </c>
      <c r="Y288" s="307">
        <v>44591</v>
      </c>
      <c r="Z288" s="307">
        <v>44594</v>
      </c>
      <c r="AA288" s="307">
        <v>44925</v>
      </c>
      <c r="AB288" s="1219">
        <f t="shared" ref="AB288" si="176">+$J288</f>
        <v>104</v>
      </c>
      <c r="AC288" s="1240">
        <f t="shared" ref="AC288" si="177">+L288</f>
        <v>1</v>
      </c>
      <c r="AD288" s="308">
        <f t="shared" si="127"/>
        <v>20200000</v>
      </c>
      <c r="AE288" s="308">
        <f t="shared" si="127"/>
        <v>0</v>
      </c>
      <c r="AF288" s="308">
        <f t="shared" si="127"/>
        <v>4000000</v>
      </c>
      <c r="AG288" s="308">
        <f t="shared" si="127"/>
        <v>0</v>
      </c>
      <c r="AH288" s="308">
        <f t="shared" si="127"/>
        <v>0</v>
      </c>
      <c r="AI288" s="308">
        <f t="shared" si="127"/>
        <v>16200000</v>
      </c>
      <c r="AJ288" s="308">
        <f t="shared" si="173"/>
        <v>0</v>
      </c>
      <c r="AK288" s="1219">
        <f t="shared" ref="AK288" si="178">+$J288</f>
        <v>104</v>
      </c>
      <c r="AL288" s="1243">
        <f>+N288</f>
        <v>1</v>
      </c>
      <c r="AM288" s="308">
        <f t="shared" si="135"/>
        <v>5050000</v>
      </c>
      <c r="AN288" s="48"/>
      <c r="AO288" s="48">
        <v>1000000</v>
      </c>
      <c r="AP288" s="48">
        <v>0</v>
      </c>
      <c r="AQ288" s="48">
        <v>0</v>
      </c>
      <c r="AR288" s="48">
        <v>4050000</v>
      </c>
      <c r="AS288" s="48"/>
      <c r="AT288" s="1219">
        <f t="shared" ref="AT288" si="179">+$J288</f>
        <v>104</v>
      </c>
      <c r="AU288" s="1246">
        <f>+O288</f>
        <v>1</v>
      </c>
      <c r="AV288" s="308">
        <f t="shared" si="174"/>
        <v>5050000</v>
      </c>
      <c r="AW288" s="48"/>
      <c r="AX288" s="38">
        <v>1000000</v>
      </c>
      <c r="AY288" s="38">
        <v>0</v>
      </c>
      <c r="AZ288" s="38">
        <v>0</v>
      </c>
      <c r="BA288" s="38">
        <v>4050000</v>
      </c>
      <c r="BB288" s="48"/>
      <c r="BC288" s="1219">
        <f t="shared" ref="BC288" si="180">+$J288</f>
        <v>104</v>
      </c>
      <c r="BD288" s="1249">
        <f>+P288</f>
        <v>1</v>
      </c>
      <c r="BE288" s="308">
        <f t="shared" si="171"/>
        <v>5050000</v>
      </c>
      <c r="BF288" s="48"/>
      <c r="BG288" s="38">
        <v>1000000</v>
      </c>
      <c r="BH288" s="38">
        <v>0</v>
      </c>
      <c r="BI288" s="38">
        <v>0</v>
      </c>
      <c r="BJ288" s="38">
        <v>4050000</v>
      </c>
      <c r="BK288" s="48"/>
      <c r="BL288" s="1219">
        <f t="shared" ref="BL288" si="181">+$J288</f>
        <v>104</v>
      </c>
      <c r="BM288" s="1252">
        <f>+Q288</f>
        <v>1</v>
      </c>
      <c r="BN288" s="308">
        <f t="shared" si="172"/>
        <v>5050000</v>
      </c>
      <c r="BO288" s="48"/>
      <c r="BP288" s="48">
        <v>1000000</v>
      </c>
      <c r="BQ288" s="48">
        <v>0</v>
      </c>
      <c r="BR288" s="48">
        <v>0</v>
      </c>
      <c r="BS288" s="48">
        <v>4050000</v>
      </c>
      <c r="BT288" s="48"/>
      <c r="BU288" s="1204"/>
      <c r="BV288" s="1205"/>
      <c r="BW288" s="1205"/>
      <c r="BX288" s="1205"/>
      <c r="BY288" s="1205"/>
      <c r="BZ288" s="1205"/>
      <c r="CA288" s="1205"/>
      <c r="CB288" s="1205"/>
      <c r="CC288" s="1206"/>
    </row>
    <row r="289" spans="1:81" s="58" customFormat="1" ht="12.95" customHeight="1" x14ac:dyDescent="0.25">
      <c r="A289" s="37"/>
      <c r="B289" s="1318"/>
      <c r="C289" s="1424"/>
      <c r="D289" s="1283"/>
      <c r="E289" s="1286"/>
      <c r="F289" s="1286"/>
      <c r="G289" s="1286"/>
      <c r="H289" s="1286"/>
      <c r="I289" s="1389"/>
      <c r="J289" s="1220"/>
      <c r="K289" s="1217"/>
      <c r="L289" s="1223"/>
      <c r="M289" s="1416"/>
      <c r="N289" s="1346"/>
      <c r="O289" s="1348"/>
      <c r="P289" s="1350"/>
      <c r="Q289" s="1352"/>
      <c r="R289" s="1220"/>
      <c r="S289" s="364" t="s">
        <v>4728</v>
      </c>
      <c r="T289" s="371" t="s">
        <v>3834</v>
      </c>
      <c r="U289" s="241" t="s">
        <v>3839</v>
      </c>
      <c r="V289" s="241" t="s">
        <v>3842</v>
      </c>
      <c r="W289" s="41"/>
      <c r="X289" s="34">
        <v>44566</v>
      </c>
      <c r="Y289" s="34">
        <v>44591</v>
      </c>
      <c r="Z289" s="34">
        <v>44594</v>
      </c>
      <c r="AA289" s="34">
        <v>44925</v>
      </c>
      <c r="AB289" s="1220"/>
      <c r="AC289" s="1241"/>
      <c r="AD289" s="303">
        <f t="shared" si="127"/>
        <v>20200000</v>
      </c>
      <c r="AE289" s="303">
        <f t="shared" si="127"/>
        <v>0</v>
      </c>
      <c r="AF289" s="303">
        <f t="shared" si="127"/>
        <v>4000000</v>
      </c>
      <c r="AG289" s="303">
        <f t="shared" si="127"/>
        <v>0</v>
      </c>
      <c r="AH289" s="303">
        <f t="shared" si="127"/>
        <v>0</v>
      </c>
      <c r="AI289" s="303">
        <f t="shared" si="127"/>
        <v>16200000</v>
      </c>
      <c r="AJ289" s="303">
        <f t="shared" si="173"/>
        <v>0</v>
      </c>
      <c r="AK289" s="1220"/>
      <c r="AL289" s="1244"/>
      <c r="AM289" s="303">
        <f t="shared" ref="AM289:AM352" si="182">SUM(AN289:AS289)</f>
        <v>5050000</v>
      </c>
      <c r="AN289" s="312"/>
      <c r="AO289" s="312">
        <v>1000000</v>
      </c>
      <c r="AP289" s="312">
        <v>0</v>
      </c>
      <c r="AQ289" s="312">
        <v>0</v>
      </c>
      <c r="AR289" s="312">
        <v>4050000</v>
      </c>
      <c r="AS289" s="312"/>
      <c r="AT289" s="1220"/>
      <c r="AU289" s="1247"/>
      <c r="AV289" s="303">
        <f t="shared" ref="AV289:AV309" si="183">SUM(AW289:BB289)</f>
        <v>5050000</v>
      </c>
      <c r="AW289" s="312"/>
      <c r="AX289" s="302">
        <v>1000000</v>
      </c>
      <c r="AY289" s="302">
        <v>0</v>
      </c>
      <c r="AZ289" s="302">
        <v>0</v>
      </c>
      <c r="BA289" s="302">
        <v>4050000</v>
      </c>
      <c r="BB289" s="312"/>
      <c r="BC289" s="1220"/>
      <c r="BD289" s="1250"/>
      <c r="BE289" s="303">
        <f t="shared" ref="BE289:BE309" si="184">SUM(BF289:BK289)</f>
        <v>5050000</v>
      </c>
      <c r="BF289" s="312"/>
      <c r="BG289" s="302">
        <v>1000000</v>
      </c>
      <c r="BH289" s="302">
        <v>0</v>
      </c>
      <c r="BI289" s="302">
        <v>0</v>
      </c>
      <c r="BJ289" s="302">
        <v>4050000</v>
      </c>
      <c r="BK289" s="312"/>
      <c r="BL289" s="1220"/>
      <c r="BM289" s="1253"/>
      <c r="BN289" s="303">
        <f t="shared" ref="BN289:BN309" si="185">SUM(BO289:BT289)</f>
        <v>5050000</v>
      </c>
      <c r="BO289" s="312"/>
      <c r="BP289" s="312">
        <v>1000000</v>
      </c>
      <c r="BQ289" s="312">
        <v>0</v>
      </c>
      <c r="BR289" s="312">
        <v>0</v>
      </c>
      <c r="BS289" s="312">
        <v>4050000</v>
      </c>
      <c r="BT289" s="312"/>
      <c r="BU289" s="313"/>
      <c r="BV289" s="314"/>
      <c r="BW289" s="314"/>
      <c r="BX289" s="314"/>
      <c r="BY289" s="314"/>
      <c r="BZ289" s="314"/>
      <c r="CA289" s="314"/>
      <c r="CB289" s="314"/>
      <c r="CC289" s="315"/>
    </row>
    <row r="290" spans="1:81" s="58" customFormat="1" ht="12.95" customHeight="1" x14ac:dyDescent="0.25">
      <c r="A290" s="37"/>
      <c r="B290" s="1318"/>
      <c r="C290" s="1424"/>
      <c r="D290" s="1283"/>
      <c r="E290" s="1286"/>
      <c r="F290" s="1286"/>
      <c r="G290" s="1286"/>
      <c r="H290" s="1286"/>
      <c r="I290" s="1389"/>
      <c r="J290" s="1220"/>
      <c r="K290" s="1217"/>
      <c r="L290" s="1223"/>
      <c r="M290" s="1416"/>
      <c r="N290" s="1346"/>
      <c r="O290" s="1348"/>
      <c r="P290" s="1350"/>
      <c r="Q290" s="1352"/>
      <c r="R290" s="1220"/>
      <c r="S290" s="364" t="s">
        <v>4729</v>
      </c>
      <c r="T290" s="371" t="s">
        <v>3834</v>
      </c>
      <c r="U290" s="241" t="s">
        <v>3839</v>
      </c>
      <c r="V290" s="241" t="s">
        <v>3842</v>
      </c>
      <c r="W290" s="41"/>
      <c r="X290" s="34">
        <v>44566</v>
      </c>
      <c r="Y290" s="34">
        <v>44591</v>
      </c>
      <c r="Z290" s="34">
        <v>44594</v>
      </c>
      <c r="AA290" s="34">
        <v>44925</v>
      </c>
      <c r="AB290" s="1220"/>
      <c r="AC290" s="1241"/>
      <c r="AD290" s="303">
        <f t="shared" si="127"/>
        <v>20200000</v>
      </c>
      <c r="AE290" s="303">
        <f t="shared" si="127"/>
        <v>0</v>
      </c>
      <c r="AF290" s="303">
        <f t="shared" si="127"/>
        <v>4000000</v>
      </c>
      <c r="AG290" s="303">
        <f t="shared" si="127"/>
        <v>0</v>
      </c>
      <c r="AH290" s="303">
        <f t="shared" si="127"/>
        <v>0</v>
      </c>
      <c r="AI290" s="303">
        <f t="shared" si="127"/>
        <v>16200000</v>
      </c>
      <c r="AJ290" s="303">
        <f t="shared" si="173"/>
        <v>0</v>
      </c>
      <c r="AK290" s="1220"/>
      <c r="AL290" s="1244"/>
      <c r="AM290" s="303">
        <f t="shared" si="182"/>
        <v>5050000</v>
      </c>
      <c r="AN290" s="312"/>
      <c r="AO290" s="312">
        <v>1000000</v>
      </c>
      <c r="AP290" s="312">
        <v>0</v>
      </c>
      <c r="AQ290" s="312">
        <v>0</v>
      </c>
      <c r="AR290" s="312">
        <v>4050000</v>
      </c>
      <c r="AS290" s="312"/>
      <c r="AT290" s="1220"/>
      <c r="AU290" s="1247"/>
      <c r="AV290" s="303">
        <f t="shared" si="183"/>
        <v>5050000</v>
      </c>
      <c r="AW290" s="312"/>
      <c r="AX290" s="302">
        <v>1000000</v>
      </c>
      <c r="AY290" s="302">
        <v>0</v>
      </c>
      <c r="AZ290" s="302">
        <v>0</v>
      </c>
      <c r="BA290" s="302">
        <v>4050000</v>
      </c>
      <c r="BB290" s="312"/>
      <c r="BC290" s="1220"/>
      <c r="BD290" s="1250"/>
      <c r="BE290" s="303">
        <f t="shared" si="184"/>
        <v>5050000</v>
      </c>
      <c r="BF290" s="312"/>
      <c r="BG290" s="302">
        <v>1000000</v>
      </c>
      <c r="BH290" s="302">
        <v>0</v>
      </c>
      <c r="BI290" s="302">
        <v>0</v>
      </c>
      <c r="BJ290" s="302">
        <v>4050000</v>
      </c>
      <c r="BK290" s="312"/>
      <c r="BL290" s="1220"/>
      <c r="BM290" s="1253"/>
      <c r="BN290" s="303">
        <f t="shared" si="185"/>
        <v>5050000</v>
      </c>
      <c r="BO290" s="312"/>
      <c r="BP290" s="312">
        <v>1000000</v>
      </c>
      <c r="BQ290" s="312">
        <v>0</v>
      </c>
      <c r="BR290" s="312">
        <v>0</v>
      </c>
      <c r="BS290" s="312">
        <v>4050000</v>
      </c>
      <c r="BT290" s="312"/>
      <c r="BU290" s="313"/>
      <c r="BV290" s="314"/>
      <c r="BW290" s="314"/>
      <c r="BX290" s="314"/>
      <c r="BY290" s="314"/>
      <c r="BZ290" s="314"/>
      <c r="CA290" s="314"/>
      <c r="CB290" s="314"/>
      <c r="CC290" s="315"/>
    </row>
    <row r="291" spans="1:81" s="58" customFormat="1" ht="12.95" customHeight="1" x14ac:dyDescent="0.25">
      <c r="A291" s="37"/>
      <c r="B291" s="1318"/>
      <c r="C291" s="1424"/>
      <c r="D291" s="1283"/>
      <c r="E291" s="1286"/>
      <c r="F291" s="1286"/>
      <c r="G291" s="1286"/>
      <c r="H291" s="1286"/>
      <c r="I291" s="1389"/>
      <c r="J291" s="1220"/>
      <c r="K291" s="1217"/>
      <c r="L291" s="1223"/>
      <c r="M291" s="1416"/>
      <c r="N291" s="1346"/>
      <c r="O291" s="1348"/>
      <c r="P291" s="1350"/>
      <c r="Q291" s="1352"/>
      <c r="R291" s="1220"/>
      <c r="S291" s="364" t="s">
        <v>4730</v>
      </c>
      <c r="T291" s="371" t="s">
        <v>3834</v>
      </c>
      <c r="U291" s="241" t="s">
        <v>3839</v>
      </c>
      <c r="V291" s="241" t="s">
        <v>3842</v>
      </c>
      <c r="W291" s="41"/>
      <c r="X291" s="34">
        <v>44566</v>
      </c>
      <c r="Y291" s="34">
        <v>44591</v>
      </c>
      <c r="Z291" s="34">
        <v>44594</v>
      </c>
      <c r="AA291" s="34">
        <v>44925</v>
      </c>
      <c r="AB291" s="1220"/>
      <c r="AC291" s="1241"/>
      <c r="AD291" s="303">
        <f t="shared" si="127"/>
        <v>20200000</v>
      </c>
      <c r="AE291" s="303">
        <f t="shared" si="127"/>
        <v>0</v>
      </c>
      <c r="AF291" s="303">
        <f t="shared" si="127"/>
        <v>4000000</v>
      </c>
      <c r="AG291" s="303">
        <f t="shared" si="127"/>
        <v>0</v>
      </c>
      <c r="AH291" s="303">
        <f t="shared" si="127"/>
        <v>0</v>
      </c>
      <c r="AI291" s="303">
        <f t="shared" si="127"/>
        <v>16200000</v>
      </c>
      <c r="AJ291" s="303">
        <f t="shared" si="173"/>
        <v>0</v>
      </c>
      <c r="AK291" s="1220"/>
      <c r="AL291" s="1244"/>
      <c r="AM291" s="303">
        <f t="shared" si="182"/>
        <v>5050000</v>
      </c>
      <c r="AN291" s="312"/>
      <c r="AO291" s="312">
        <v>1000000</v>
      </c>
      <c r="AP291" s="312">
        <v>0</v>
      </c>
      <c r="AQ291" s="312">
        <v>0</v>
      </c>
      <c r="AR291" s="312">
        <v>4050000</v>
      </c>
      <c r="AS291" s="312"/>
      <c r="AT291" s="1220"/>
      <c r="AU291" s="1247"/>
      <c r="AV291" s="303">
        <f t="shared" si="183"/>
        <v>5050000</v>
      </c>
      <c r="AW291" s="312"/>
      <c r="AX291" s="302">
        <v>1000000</v>
      </c>
      <c r="AY291" s="302">
        <v>0</v>
      </c>
      <c r="AZ291" s="302">
        <v>0</v>
      </c>
      <c r="BA291" s="302">
        <v>4050000</v>
      </c>
      <c r="BB291" s="312"/>
      <c r="BC291" s="1220"/>
      <c r="BD291" s="1250"/>
      <c r="BE291" s="303">
        <f t="shared" si="184"/>
        <v>5050000</v>
      </c>
      <c r="BF291" s="312"/>
      <c r="BG291" s="302">
        <v>1000000</v>
      </c>
      <c r="BH291" s="302">
        <v>0</v>
      </c>
      <c r="BI291" s="302">
        <v>0</v>
      </c>
      <c r="BJ291" s="302">
        <v>4050000</v>
      </c>
      <c r="BK291" s="312"/>
      <c r="BL291" s="1220"/>
      <c r="BM291" s="1253"/>
      <c r="BN291" s="303">
        <f t="shared" si="185"/>
        <v>5050000</v>
      </c>
      <c r="BO291" s="312"/>
      <c r="BP291" s="312">
        <v>1000000</v>
      </c>
      <c r="BQ291" s="312">
        <v>0</v>
      </c>
      <c r="BR291" s="312">
        <v>0</v>
      </c>
      <c r="BS291" s="312">
        <v>4050000</v>
      </c>
      <c r="BT291" s="312"/>
      <c r="BU291" s="313"/>
      <c r="BV291" s="314"/>
      <c r="BW291" s="314"/>
      <c r="BX291" s="314"/>
      <c r="BY291" s="314"/>
      <c r="BZ291" s="314"/>
      <c r="CA291" s="314"/>
      <c r="CB291" s="314"/>
      <c r="CC291" s="315"/>
    </row>
    <row r="292" spans="1:81" s="58" customFormat="1" ht="12.95" customHeight="1" x14ac:dyDescent="0.25">
      <c r="A292" s="37"/>
      <c r="B292" s="1318"/>
      <c r="C292" s="1424"/>
      <c r="D292" s="1283"/>
      <c r="E292" s="1286"/>
      <c r="F292" s="1286"/>
      <c r="G292" s="1286"/>
      <c r="H292" s="1286"/>
      <c r="I292" s="1389"/>
      <c r="J292" s="1220"/>
      <c r="K292" s="1217"/>
      <c r="L292" s="1223"/>
      <c r="M292" s="1416"/>
      <c r="N292" s="1346"/>
      <c r="O292" s="1348"/>
      <c r="P292" s="1350"/>
      <c r="Q292" s="1352"/>
      <c r="R292" s="1220"/>
      <c r="S292" s="364" t="s">
        <v>4731</v>
      </c>
      <c r="T292" s="371" t="s">
        <v>3834</v>
      </c>
      <c r="U292" s="241" t="s">
        <v>3839</v>
      </c>
      <c r="V292" s="241" t="s">
        <v>3842</v>
      </c>
      <c r="W292" s="41"/>
      <c r="X292" s="34">
        <v>44566</v>
      </c>
      <c r="Y292" s="34">
        <v>44591</v>
      </c>
      <c r="Z292" s="34">
        <v>44594</v>
      </c>
      <c r="AA292" s="34">
        <v>44925</v>
      </c>
      <c r="AB292" s="1220"/>
      <c r="AC292" s="1241"/>
      <c r="AD292" s="303">
        <f t="shared" si="127"/>
        <v>21000000</v>
      </c>
      <c r="AE292" s="303">
        <f t="shared" si="127"/>
        <v>0</v>
      </c>
      <c r="AF292" s="303">
        <f t="shared" si="127"/>
        <v>5000000</v>
      </c>
      <c r="AG292" s="303">
        <f t="shared" si="127"/>
        <v>0</v>
      </c>
      <c r="AH292" s="303">
        <f t="shared" si="127"/>
        <v>0</v>
      </c>
      <c r="AI292" s="303">
        <f t="shared" si="127"/>
        <v>16000000</v>
      </c>
      <c r="AJ292" s="303">
        <f t="shared" si="173"/>
        <v>0</v>
      </c>
      <c r="AK292" s="1220"/>
      <c r="AL292" s="1244"/>
      <c r="AM292" s="303">
        <f t="shared" si="182"/>
        <v>5250000</v>
      </c>
      <c r="AN292" s="312"/>
      <c r="AO292" s="312">
        <v>1250000</v>
      </c>
      <c r="AP292" s="312">
        <v>0</v>
      </c>
      <c r="AQ292" s="312">
        <v>0</v>
      </c>
      <c r="AR292" s="312">
        <v>4000000</v>
      </c>
      <c r="AS292" s="312"/>
      <c r="AT292" s="1220"/>
      <c r="AU292" s="1247"/>
      <c r="AV292" s="303">
        <f t="shared" si="183"/>
        <v>5250000</v>
      </c>
      <c r="AW292" s="312"/>
      <c r="AX292" s="302">
        <v>1250000</v>
      </c>
      <c r="AY292" s="302">
        <v>0</v>
      </c>
      <c r="AZ292" s="302">
        <v>0</v>
      </c>
      <c r="BA292" s="302">
        <v>4000000</v>
      </c>
      <c r="BB292" s="312"/>
      <c r="BC292" s="1220"/>
      <c r="BD292" s="1250"/>
      <c r="BE292" s="303">
        <f t="shared" si="184"/>
        <v>5250000</v>
      </c>
      <c r="BF292" s="312"/>
      <c r="BG292" s="302">
        <v>1250000</v>
      </c>
      <c r="BH292" s="302">
        <v>0</v>
      </c>
      <c r="BI292" s="302">
        <v>0</v>
      </c>
      <c r="BJ292" s="302">
        <v>4000000</v>
      </c>
      <c r="BK292" s="312"/>
      <c r="BL292" s="1220"/>
      <c r="BM292" s="1253"/>
      <c r="BN292" s="303">
        <f t="shared" si="185"/>
        <v>5250000</v>
      </c>
      <c r="BO292" s="312"/>
      <c r="BP292" s="312">
        <v>1250000</v>
      </c>
      <c r="BQ292" s="312">
        <v>0</v>
      </c>
      <c r="BR292" s="312">
        <v>0</v>
      </c>
      <c r="BS292" s="312">
        <v>4000000</v>
      </c>
      <c r="BT292" s="312"/>
      <c r="BU292" s="313"/>
      <c r="BV292" s="314"/>
      <c r="BW292" s="314"/>
      <c r="BX292" s="314"/>
      <c r="BY292" s="314"/>
      <c r="BZ292" s="314"/>
      <c r="CA292" s="314"/>
      <c r="CB292" s="314"/>
      <c r="CC292" s="315"/>
    </row>
    <row r="293" spans="1:81" s="58" customFormat="1" ht="12.95" customHeight="1" x14ac:dyDescent="0.25">
      <c r="A293" s="37"/>
      <c r="B293" s="1318"/>
      <c r="C293" s="1424"/>
      <c r="D293" s="1283"/>
      <c r="E293" s="1286"/>
      <c r="F293" s="1286"/>
      <c r="G293" s="1286"/>
      <c r="H293" s="1286"/>
      <c r="I293" s="1389"/>
      <c r="J293" s="1220"/>
      <c r="K293" s="1217"/>
      <c r="L293" s="1223"/>
      <c r="M293" s="1416"/>
      <c r="N293" s="1346"/>
      <c r="O293" s="1348"/>
      <c r="P293" s="1350"/>
      <c r="Q293" s="1352"/>
      <c r="R293" s="1220"/>
      <c r="S293" s="364" t="s">
        <v>4732</v>
      </c>
      <c r="T293" s="371" t="s">
        <v>3834</v>
      </c>
      <c r="U293" s="241" t="s">
        <v>3839</v>
      </c>
      <c r="V293" s="241" t="s">
        <v>3842</v>
      </c>
      <c r="W293" s="41"/>
      <c r="X293" s="34">
        <v>44566</v>
      </c>
      <c r="Y293" s="34">
        <v>44591</v>
      </c>
      <c r="Z293" s="34">
        <v>44594</v>
      </c>
      <c r="AA293" s="34">
        <v>44925</v>
      </c>
      <c r="AB293" s="1220"/>
      <c r="AC293" s="1241"/>
      <c r="AD293" s="303">
        <f t="shared" si="127"/>
        <v>11000000</v>
      </c>
      <c r="AE293" s="303">
        <f t="shared" si="127"/>
        <v>0</v>
      </c>
      <c r="AF293" s="303">
        <f t="shared" si="127"/>
        <v>5000000</v>
      </c>
      <c r="AG293" s="303">
        <f t="shared" si="127"/>
        <v>0</v>
      </c>
      <c r="AH293" s="303">
        <f t="shared" si="127"/>
        <v>0</v>
      </c>
      <c r="AI293" s="303">
        <f t="shared" si="127"/>
        <v>6000000</v>
      </c>
      <c r="AJ293" s="303">
        <f t="shared" si="173"/>
        <v>0</v>
      </c>
      <c r="AK293" s="1220"/>
      <c r="AL293" s="1244"/>
      <c r="AM293" s="303">
        <f t="shared" si="182"/>
        <v>2750000</v>
      </c>
      <c r="AN293" s="312"/>
      <c r="AO293" s="312">
        <v>1250000</v>
      </c>
      <c r="AP293" s="312">
        <v>0</v>
      </c>
      <c r="AQ293" s="312">
        <v>0</v>
      </c>
      <c r="AR293" s="312">
        <v>1500000</v>
      </c>
      <c r="AS293" s="312"/>
      <c r="AT293" s="1220"/>
      <c r="AU293" s="1247"/>
      <c r="AV293" s="303">
        <f t="shared" si="183"/>
        <v>2750000</v>
      </c>
      <c r="AW293" s="312"/>
      <c r="AX293" s="302">
        <v>1250000</v>
      </c>
      <c r="AY293" s="302">
        <v>0</v>
      </c>
      <c r="AZ293" s="302">
        <v>0</v>
      </c>
      <c r="BA293" s="302">
        <v>1500000</v>
      </c>
      <c r="BB293" s="312"/>
      <c r="BC293" s="1220"/>
      <c r="BD293" s="1250"/>
      <c r="BE293" s="303">
        <f t="shared" si="184"/>
        <v>2750000</v>
      </c>
      <c r="BF293" s="312"/>
      <c r="BG293" s="302">
        <v>1250000</v>
      </c>
      <c r="BH293" s="302">
        <v>0</v>
      </c>
      <c r="BI293" s="302">
        <v>0</v>
      </c>
      <c r="BJ293" s="302">
        <v>1500000</v>
      </c>
      <c r="BK293" s="312"/>
      <c r="BL293" s="1220"/>
      <c r="BM293" s="1253"/>
      <c r="BN293" s="303">
        <f t="shared" si="185"/>
        <v>2750000</v>
      </c>
      <c r="BO293" s="312"/>
      <c r="BP293" s="312">
        <v>1250000</v>
      </c>
      <c r="BQ293" s="312">
        <v>0</v>
      </c>
      <c r="BR293" s="312">
        <v>0</v>
      </c>
      <c r="BS293" s="312">
        <v>1500000</v>
      </c>
      <c r="BT293" s="312"/>
      <c r="BU293" s="313"/>
      <c r="BV293" s="314"/>
      <c r="BW293" s="314"/>
      <c r="BX293" s="314"/>
      <c r="BY293" s="314"/>
      <c r="BZ293" s="314"/>
      <c r="CA293" s="314"/>
      <c r="CB293" s="314"/>
      <c r="CC293" s="315"/>
    </row>
    <row r="294" spans="1:81" s="58" customFormat="1" ht="12.95" customHeight="1" x14ac:dyDescent="0.25">
      <c r="A294" s="37"/>
      <c r="B294" s="1318"/>
      <c r="C294" s="1424"/>
      <c r="D294" s="1283"/>
      <c r="E294" s="1286"/>
      <c r="F294" s="1286"/>
      <c r="G294" s="1286"/>
      <c r="H294" s="1286"/>
      <c r="I294" s="1389"/>
      <c r="J294" s="1220"/>
      <c r="K294" s="1217"/>
      <c r="L294" s="1223"/>
      <c r="M294" s="1416"/>
      <c r="N294" s="1346"/>
      <c r="O294" s="1348"/>
      <c r="P294" s="1350"/>
      <c r="Q294" s="1352"/>
      <c r="R294" s="1220"/>
      <c r="S294" s="364" t="s">
        <v>4733</v>
      </c>
      <c r="T294" s="371" t="s">
        <v>3834</v>
      </c>
      <c r="U294" s="241" t="s">
        <v>3839</v>
      </c>
      <c r="V294" s="241" t="s">
        <v>3842</v>
      </c>
      <c r="W294" s="41"/>
      <c r="X294" s="34">
        <v>44566</v>
      </c>
      <c r="Y294" s="34">
        <v>44591</v>
      </c>
      <c r="Z294" s="34">
        <v>44594</v>
      </c>
      <c r="AA294" s="34">
        <v>44925</v>
      </c>
      <c r="AB294" s="1220"/>
      <c r="AC294" s="1241"/>
      <c r="AD294" s="303">
        <f t="shared" si="127"/>
        <v>11000000</v>
      </c>
      <c r="AE294" s="303">
        <f t="shared" si="127"/>
        <v>0</v>
      </c>
      <c r="AF294" s="303">
        <f t="shared" si="127"/>
        <v>5000000</v>
      </c>
      <c r="AG294" s="303">
        <f t="shared" si="127"/>
        <v>0</v>
      </c>
      <c r="AH294" s="303">
        <f t="shared" si="127"/>
        <v>0</v>
      </c>
      <c r="AI294" s="303">
        <f t="shared" si="127"/>
        <v>6000000</v>
      </c>
      <c r="AJ294" s="303">
        <f t="shared" si="173"/>
        <v>0</v>
      </c>
      <c r="AK294" s="1220"/>
      <c r="AL294" s="1244"/>
      <c r="AM294" s="303">
        <f t="shared" si="182"/>
        <v>2750000</v>
      </c>
      <c r="AN294" s="312"/>
      <c r="AO294" s="312">
        <v>1250000</v>
      </c>
      <c r="AP294" s="312">
        <v>0</v>
      </c>
      <c r="AQ294" s="312">
        <v>0</v>
      </c>
      <c r="AR294" s="312">
        <v>1500000</v>
      </c>
      <c r="AS294" s="312"/>
      <c r="AT294" s="1220"/>
      <c r="AU294" s="1247"/>
      <c r="AV294" s="303">
        <f t="shared" si="183"/>
        <v>2750000</v>
      </c>
      <c r="AW294" s="312"/>
      <c r="AX294" s="302">
        <v>1250000</v>
      </c>
      <c r="AY294" s="302">
        <v>0</v>
      </c>
      <c r="AZ294" s="302">
        <v>0</v>
      </c>
      <c r="BA294" s="302">
        <v>1500000</v>
      </c>
      <c r="BB294" s="312"/>
      <c r="BC294" s="1220"/>
      <c r="BD294" s="1250"/>
      <c r="BE294" s="303">
        <f t="shared" si="184"/>
        <v>2750000</v>
      </c>
      <c r="BF294" s="312"/>
      <c r="BG294" s="302">
        <v>1250000</v>
      </c>
      <c r="BH294" s="302">
        <v>0</v>
      </c>
      <c r="BI294" s="302">
        <v>0</v>
      </c>
      <c r="BJ294" s="302">
        <v>1500000</v>
      </c>
      <c r="BK294" s="312"/>
      <c r="BL294" s="1220"/>
      <c r="BM294" s="1253"/>
      <c r="BN294" s="303">
        <f t="shared" si="185"/>
        <v>2750000</v>
      </c>
      <c r="BO294" s="312"/>
      <c r="BP294" s="312">
        <v>1250000</v>
      </c>
      <c r="BQ294" s="312">
        <v>0</v>
      </c>
      <c r="BR294" s="312">
        <v>0</v>
      </c>
      <c r="BS294" s="312">
        <v>1500000</v>
      </c>
      <c r="BT294" s="312"/>
      <c r="BU294" s="313"/>
      <c r="BV294" s="314"/>
      <c r="BW294" s="314"/>
      <c r="BX294" s="314"/>
      <c r="BY294" s="314"/>
      <c r="BZ294" s="314"/>
      <c r="CA294" s="314"/>
      <c r="CB294" s="314"/>
      <c r="CC294" s="315"/>
    </row>
    <row r="295" spans="1:81" s="58" customFormat="1" ht="12.95" customHeight="1" x14ac:dyDescent="0.25">
      <c r="A295" s="37"/>
      <c r="B295" s="1318"/>
      <c r="C295" s="1424"/>
      <c r="D295" s="1283"/>
      <c r="E295" s="1286"/>
      <c r="F295" s="1286"/>
      <c r="G295" s="1286"/>
      <c r="H295" s="1286"/>
      <c r="I295" s="1389"/>
      <c r="J295" s="1220"/>
      <c r="K295" s="1217"/>
      <c r="L295" s="1223"/>
      <c r="M295" s="1416"/>
      <c r="N295" s="1346"/>
      <c r="O295" s="1348"/>
      <c r="P295" s="1350"/>
      <c r="Q295" s="1352"/>
      <c r="R295" s="1220"/>
      <c r="S295" s="364" t="s">
        <v>4734</v>
      </c>
      <c r="T295" s="371" t="s">
        <v>3834</v>
      </c>
      <c r="U295" s="241" t="s">
        <v>3839</v>
      </c>
      <c r="V295" s="241" t="s">
        <v>3842</v>
      </c>
      <c r="W295" s="41"/>
      <c r="X295" s="34">
        <v>44566</v>
      </c>
      <c r="Y295" s="34">
        <v>44591</v>
      </c>
      <c r="Z295" s="34">
        <v>44594</v>
      </c>
      <c r="AA295" s="34">
        <v>44925</v>
      </c>
      <c r="AB295" s="1220"/>
      <c r="AC295" s="1241"/>
      <c r="AD295" s="303">
        <f t="shared" si="127"/>
        <v>5000000</v>
      </c>
      <c r="AE295" s="303">
        <f t="shared" si="127"/>
        <v>0</v>
      </c>
      <c r="AF295" s="303">
        <f t="shared" si="127"/>
        <v>5000000</v>
      </c>
      <c r="AG295" s="303">
        <f t="shared" si="127"/>
        <v>0</v>
      </c>
      <c r="AH295" s="303">
        <f t="shared" si="127"/>
        <v>0</v>
      </c>
      <c r="AI295" s="303">
        <f t="shared" si="127"/>
        <v>0</v>
      </c>
      <c r="AJ295" s="303">
        <f t="shared" si="173"/>
        <v>0</v>
      </c>
      <c r="AK295" s="1220"/>
      <c r="AL295" s="1244"/>
      <c r="AM295" s="303">
        <f t="shared" si="182"/>
        <v>1250000</v>
      </c>
      <c r="AN295" s="312"/>
      <c r="AO295" s="312">
        <v>1250000</v>
      </c>
      <c r="AP295" s="312">
        <v>0</v>
      </c>
      <c r="AQ295" s="312">
        <v>0</v>
      </c>
      <c r="AR295" s="312">
        <v>0</v>
      </c>
      <c r="AS295" s="312"/>
      <c r="AT295" s="1220"/>
      <c r="AU295" s="1247"/>
      <c r="AV295" s="303">
        <f t="shared" si="183"/>
        <v>1250000</v>
      </c>
      <c r="AW295" s="312"/>
      <c r="AX295" s="302">
        <v>1250000</v>
      </c>
      <c r="AY295" s="302">
        <v>0</v>
      </c>
      <c r="AZ295" s="302">
        <v>0</v>
      </c>
      <c r="BA295" s="302">
        <v>0</v>
      </c>
      <c r="BB295" s="312"/>
      <c r="BC295" s="1220"/>
      <c r="BD295" s="1250"/>
      <c r="BE295" s="303">
        <f t="shared" si="184"/>
        <v>1250000</v>
      </c>
      <c r="BF295" s="312"/>
      <c r="BG295" s="302">
        <v>1250000</v>
      </c>
      <c r="BH295" s="302">
        <v>0</v>
      </c>
      <c r="BI295" s="302">
        <v>0</v>
      </c>
      <c r="BJ295" s="302">
        <v>0</v>
      </c>
      <c r="BK295" s="312"/>
      <c r="BL295" s="1220"/>
      <c r="BM295" s="1253"/>
      <c r="BN295" s="303">
        <f t="shared" si="185"/>
        <v>1250000</v>
      </c>
      <c r="BO295" s="312"/>
      <c r="BP295" s="312">
        <v>1250000</v>
      </c>
      <c r="BQ295" s="312">
        <v>0</v>
      </c>
      <c r="BR295" s="312">
        <v>0</v>
      </c>
      <c r="BS295" s="312">
        <v>0</v>
      </c>
      <c r="BT295" s="312"/>
      <c r="BU295" s="313"/>
      <c r="BV295" s="314"/>
      <c r="BW295" s="314"/>
      <c r="BX295" s="314"/>
      <c r="BY295" s="314"/>
      <c r="BZ295" s="314"/>
      <c r="CA295" s="314"/>
      <c r="CB295" s="314"/>
      <c r="CC295" s="315"/>
    </row>
    <row r="296" spans="1:81" s="58" customFormat="1" ht="12.95" customHeight="1" x14ac:dyDescent="0.25">
      <c r="A296" s="37"/>
      <c r="B296" s="1318"/>
      <c r="C296" s="1424"/>
      <c r="D296" s="1283"/>
      <c r="E296" s="1286"/>
      <c r="F296" s="1286"/>
      <c r="G296" s="1286"/>
      <c r="H296" s="1286"/>
      <c r="I296" s="1389"/>
      <c r="J296" s="1220"/>
      <c r="K296" s="1217"/>
      <c r="L296" s="1223"/>
      <c r="M296" s="1416"/>
      <c r="N296" s="1346"/>
      <c r="O296" s="1348"/>
      <c r="P296" s="1350"/>
      <c r="Q296" s="1352"/>
      <c r="R296" s="1220"/>
      <c r="S296" s="364" t="s">
        <v>4735</v>
      </c>
      <c r="T296" s="371" t="s">
        <v>3834</v>
      </c>
      <c r="U296" s="241" t="s">
        <v>3839</v>
      </c>
      <c r="V296" s="241" t="s">
        <v>3842</v>
      </c>
      <c r="W296" s="41"/>
      <c r="X296" s="34">
        <v>44566</v>
      </c>
      <c r="Y296" s="34">
        <v>44591</v>
      </c>
      <c r="Z296" s="34">
        <v>44594</v>
      </c>
      <c r="AA296" s="34">
        <v>44925</v>
      </c>
      <c r="AB296" s="1220"/>
      <c r="AC296" s="1241"/>
      <c r="AD296" s="303">
        <f t="shared" si="127"/>
        <v>11000000</v>
      </c>
      <c r="AE296" s="303">
        <f t="shared" si="127"/>
        <v>0</v>
      </c>
      <c r="AF296" s="303">
        <f t="shared" si="127"/>
        <v>5000000</v>
      </c>
      <c r="AG296" s="303">
        <f t="shared" si="127"/>
        <v>0</v>
      </c>
      <c r="AH296" s="303">
        <f t="shared" si="127"/>
        <v>0</v>
      </c>
      <c r="AI296" s="303">
        <f t="shared" si="127"/>
        <v>6000000</v>
      </c>
      <c r="AJ296" s="303">
        <f t="shared" si="173"/>
        <v>0</v>
      </c>
      <c r="AK296" s="1220"/>
      <c r="AL296" s="1244"/>
      <c r="AM296" s="303">
        <f t="shared" si="182"/>
        <v>2750000</v>
      </c>
      <c r="AN296" s="312"/>
      <c r="AO296" s="312">
        <v>1250000</v>
      </c>
      <c r="AP296" s="312">
        <v>0</v>
      </c>
      <c r="AQ296" s="312">
        <v>0</v>
      </c>
      <c r="AR296" s="312">
        <v>1500000</v>
      </c>
      <c r="AS296" s="312"/>
      <c r="AT296" s="1220"/>
      <c r="AU296" s="1247"/>
      <c r="AV296" s="303">
        <f t="shared" si="183"/>
        <v>2750000</v>
      </c>
      <c r="AW296" s="312"/>
      <c r="AX296" s="302">
        <v>1250000</v>
      </c>
      <c r="AY296" s="302">
        <v>0</v>
      </c>
      <c r="AZ296" s="302">
        <v>0</v>
      </c>
      <c r="BA296" s="302">
        <v>1500000</v>
      </c>
      <c r="BB296" s="312"/>
      <c r="BC296" s="1220"/>
      <c r="BD296" s="1250"/>
      <c r="BE296" s="303">
        <f t="shared" si="184"/>
        <v>2750000</v>
      </c>
      <c r="BF296" s="312"/>
      <c r="BG296" s="302">
        <v>1250000</v>
      </c>
      <c r="BH296" s="302">
        <v>0</v>
      </c>
      <c r="BI296" s="302">
        <v>0</v>
      </c>
      <c r="BJ296" s="302">
        <v>1500000</v>
      </c>
      <c r="BK296" s="312"/>
      <c r="BL296" s="1220"/>
      <c r="BM296" s="1253"/>
      <c r="BN296" s="303">
        <f t="shared" si="185"/>
        <v>2750000</v>
      </c>
      <c r="BO296" s="312"/>
      <c r="BP296" s="312">
        <v>1250000</v>
      </c>
      <c r="BQ296" s="312">
        <v>0</v>
      </c>
      <c r="BR296" s="312">
        <v>0</v>
      </c>
      <c r="BS296" s="312">
        <v>1500000</v>
      </c>
      <c r="BT296" s="312"/>
      <c r="BU296" s="313"/>
      <c r="BV296" s="314"/>
      <c r="BW296" s="314"/>
      <c r="BX296" s="314"/>
      <c r="BY296" s="314"/>
      <c r="BZ296" s="314"/>
      <c r="CA296" s="314"/>
      <c r="CB296" s="314"/>
      <c r="CC296" s="315"/>
    </row>
    <row r="297" spans="1:81" s="58" customFormat="1" ht="12.95" customHeight="1" x14ac:dyDescent="0.25">
      <c r="A297" s="37"/>
      <c r="B297" s="1318"/>
      <c r="C297" s="1424"/>
      <c r="D297" s="1283"/>
      <c r="E297" s="1286"/>
      <c r="F297" s="1286"/>
      <c r="G297" s="1286"/>
      <c r="H297" s="1286"/>
      <c r="I297" s="1389"/>
      <c r="J297" s="1220"/>
      <c r="K297" s="1217"/>
      <c r="L297" s="1223"/>
      <c r="M297" s="1416"/>
      <c r="N297" s="1346"/>
      <c r="O297" s="1348"/>
      <c r="P297" s="1350"/>
      <c r="Q297" s="1352"/>
      <c r="R297" s="1220"/>
      <c r="S297" s="364" t="s">
        <v>4736</v>
      </c>
      <c r="T297" s="371" t="s">
        <v>3834</v>
      </c>
      <c r="U297" s="241" t="s">
        <v>3839</v>
      </c>
      <c r="V297" s="241" t="s">
        <v>3842</v>
      </c>
      <c r="W297" s="41"/>
      <c r="X297" s="34">
        <v>44566</v>
      </c>
      <c r="Y297" s="34">
        <v>44591</v>
      </c>
      <c r="Z297" s="34">
        <v>44594</v>
      </c>
      <c r="AA297" s="34">
        <v>44925</v>
      </c>
      <c r="AB297" s="1220"/>
      <c r="AC297" s="1241"/>
      <c r="AD297" s="303">
        <f t="shared" si="127"/>
        <v>4000000</v>
      </c>
      <c r="AE297" s="303">
        <f t="shared" si="127"/>
        <v>0</v>
      </c>
      <c r="AF297" s="303">
        <f t="shared" si="127"/>
        <v>2000000</v>
      </c>
      <c r="AG297" s="303">
        <f t="shared" si="127"/>
        <v>0</v>
      </c>
      <c r="AH297" s="303">
        <f t="shared" si="127"/>
        <v>0</v>
      </c>
      <c r="AI297" s="303">
        <f t="shared" si="127"/>
        <v>2000000</v>
      </c>
      <c r="AJ297" s="303">
        <f t="shared" si="173"/>
        <v>0</v>
      </c>
      <c r="AK297" s="1220"/>
      <c r="AL297" s="1244"/>
      <c r="AM297" s="303">
        <f t="shared" si="182"/>
        <v>1000000</v>
      </c>
      <c r="AN297" s="312"/>
      <c r="AO297" s="312">
        <v>500000</v>
      </c>
      <c r="AP297" s="312">
        <v>0</v>
      </c>
      <c r="AQ297" s="312">
        <v>0</v>
      </c>
      <c r="AR297" s="312">
        <v>500000</v>
      </c>
      <c r="AS297" s="312"/>
      <c r="AT297" s="1220"/>
      <c r="AU297" s="1247"/>
      <c r="AV297" s="303">
        <f t="shared" si="183"/>
        <v>1000000</v>
      </c>
      <c r="AW297" s="312"/>
      <c r="AX297" s="302">
        <v>500000</v>
      </c>
      <c r="AY297" s="302">
        <v>0</v>
      </c>
      <c r="AZ297" s="302">
        <v>0</v>
      </c>
      <c r="BA297" s="302">
        <v>500000</v>
      </c>
      <c r="BB297" s="312"/>
      <c r="BC297" s="1220"/>
      <c r="BD297" s="1250"/>
      <c r="BE297" s="303">
        <f t="shared" si="184"/>
        <v>1000000</v>
      </c>
      <c r="BF297" s="312"/>
      <c r="BG297" s="302">
        <v>500000</v>
      </c>
      <c r="BH297" s="302">
        <v>0</v>
      </c>
      <c r="BI297" s="302">
        <v>0</v>
      </c>
      <c r="BJ297" s="302">
        <v>500000</v>
      </c>
      <c r="BK297" s="312"/>
      <c r="BL297" s="1220"/>
      <c r="BM297" s="1253"/>
      <c r="BN297" s="303">
        <f t="shared" si="185"/>
        <v>1000000</v>
      </c>
      <c r="BO297" s="312"/>
      <c r="BP297" s="312">
        <v>500000</v>
      </c>
      <c r="BQ297" s="312">
        <v>0</v>
      </c>
      <c r="BR297" s="312">
        <v>0</v>
      </c>
      <c r="BS297" s="312">
        <v>500000</v>
      </c>
      <c r="BT297" s="312"/>
      <c r="BU297" s="313"/>
      <c r="BV297" s="314"/>
      <c r="BW297" s="314"/>
      <c r="BX297" s="314"/>
      <c r="BY297" s="314"/>
      <c r="BZ297" s="314"/>
      <c r="CA297" s="314"/>
      <c r="CB297" s="314"/>
      <c r="CC297" s="315"/>
    </row>
    <row r="298" spans="1:81" s="58" customFormat="1" ht="12.95" customHeight="1" x14ac:dyDescent="0.25">
      <c r="A298" s="37"/>
      <c r="B298" s="1318"/>
      <c r="C298" s="1424"/>
      <c r="D298" s="1283"/>
      <c r="E298" s="1286"/>
      <c r="F298" s="1286"/>
      <c r="G298" s="1286"/>
      <c r="H298" s="1286"/>
      <c r="I298" s="1389"/>
      <c r="J298" s="1220"/>
      <c r="K298" s="1217"/>
      <c r="L298" s="1223"/>
      <c r="M298" s="1416"/>
      <c r="N298" s="1346"/>
      <c r="O298" s="1348"/>
      <c r="P298" s="1350"/>
      <c r="Q298" s="1352"/>
      <c r="R298" s="1220"/>
      <c r="S298" s="364" t="s">
        <v>4737</v>
      </c>
      <c r="T298" s="371" t="s">
        <v>3834</v>
      </c>
      <c r="U298" s="241" t="s">
        <v>3839</v>
      </c>
      <c r="V298" s="241" t="s">
        <v>3842</v>
      </c>
      <c r="W298" s="41"/>
      <c r="X298" s="34">
        <v>44566</v>
      </c>
      <c r="Y298" s="34">
        <v>44591</v>
      </c>
      <c r="Z298" s="34">
        <v>44594</v>
      </c>
      <c r="AA298" s="34">
        <v>44925</v>
      </c>
      <c r="AB298" s="1220"/>
      <c r="AC298" s="1241"/>
      <c r="AD298" s="303">
        <f t="shared" si="127"/>
        <v>4000000</v>
      </c>
      <c r="AE298" s="303">
        <f t="shared" si="127"/>
        <v>0</v>
      </c>
      <c r="AF298" s="303">
        <f t="shared" si="127"/>
        <v>1000000</v>
      </c>
      <c r="AG298" s="303">
        <f t="shared" si="127"/>
        <v>0</v>
      </c>
      <c r="AH298" s="303">
        <f t="shared" si="127"/>
        <v>0</v>
      </c>
      <c r="AI298" s="303">
        <f t="shared" si="127"/>
        <v>3000000</v>
      </c>
      <c r="AJ298" s="303">
        <f t="shared" si="173"/>
        <v>0</v>
      </c>
      <c r="AK298" s="1220"/>
      <c r="AL298" s="1244"/>
      <c r="AM298" s="303">
        <f t="shared" si="182"/>
        <v>1000000</v>
      </c>
      <c r="AN298" s="312"/>
      <c r="AO298" s="312">
        <v>250000</v>
      </c>
      <c r="AP298" s="312">
        <v>0</v>
      </c>
      <c r="AQ298" s="312">
        <v>0</v>
      </c>
      <c r="AR298" s="312">
        <v>750000</v>
      </c>
      <c r="AS298" s="312"/>
      <c r="AT298" s="1220"/>
      <c r="AU298" s="1247"/>
      <c r="AV298" s="303">
        <f t="shared" si="183"/>
        <v>1000000</v>
      </c>
      <c r="AW298" s="312"/>
      <c r="AX298" s="302">
        <v>250000</v>
      </c>
      <c r="AY298" s="302">
        <v>0</v>
      </c>
      <c r="AZ298" s="302">
        <v>0</v>
      </c>
      <c r="BA298" s="302">
        <v>750000</v>
      </c>
      <c r="BB298" s="312"/>
      <c r="BC298" s="1220"/>
      <c r="BD298" s="1250"/>
      <c r="BE298" s="303">
        <f t="shared" si="184"/>
        <v>1000000</v>
      </c>
      <c r="BF298" s="312"/>
      <c r="BG298" s="302">
        <v>250000</v>
      </c>
      <c r="BH298" s="302">
        <v>0</v>
      </c>
      <c r="BI298" s="302">
        <v>0</v>
      </c>
      <c r="BJ298" s="302">
        <v>750000</v>
      </c>
      <c r="BK298" s="312"/>
      <c r="BL298" s="1220"/>
      <c r="BM298" s="1253"/>
      <c r="BN298" s="303">
        <f t="shared" si="185"/>
        <v>1000000</v>
      </c>
      <c r="BO298" s="312"/>
      <c r="BP298" s="312">
        <v>250000</v>
      </c>
      <c r="BQ298" s="312">
        <v>0</v>
      </c>
      <c r="BR298" s="312">
        <v>0</v>
      </c>
      <c r="BS298" s="312">
        <v>750000</v>
      </c>
      <c r="BT298" s="312"/>
      <c r="BU298" s="313"/>
      <c r="BV298" s="314"/>
      <c r="BW298" s="314"/>
      <c r="BX298" s="314"/>
      <c r="BY298" s="314"/>
      <c r="BZ298" s="314"/>
      <c r="CA298" s="314"/>
      <c r="CB298" s="314"/>
      <c r="CC298" s="315"/>
    </row>
    <row r="299" spans="1:81" s="58" customFormat="1" ht="12.95" customHeight="1" x14ac:dyDescent="0.25">
      <c r="A299" s="37"/>
      <c r="B299" s="1318"/>
      <c r="C299" s="1424"/>
      <c r="D299" s="1283"/>
      <c r="E299" s="1286"/>
      <c r="F299" s="1286"/>
      <c r="G299" s="1286"/>
      <c r="H299" s="1286"/>
      <c r="I299" s="1389"/>
      <c r="J299" s="1220"/>
      <c r="K299" s="1217"/>
      <c r="L299" s="1223"/>
      <c r="M299" s="1416"/>
      <c r="N299" s="1346"/>
      <c r="O299" s="1348"/>
      <c r="P299" s="1350"/>
      <c r="Q299" s="1352"/>
      <c r="R299" s="1220"/>
      <c r="S299" s="364" t="s">
        <v>4738</v>
      </c>
      <c r="T299" s="371" t="s">
        <v>3834</v>
      </c>
      <c r="U299" s="241" t="s">
        <v>3839</v>
      </c>
      <c r="V299" s="241" t="s">
        <v>3842</v>
      </c>
      <c r="W299" s="41"/>
      <c r="X299" s="34">
        <v>44566</v>
      </c>
      <c r="Y299" s="34">
        <v>44591</v>
      </c>
      <c r="Z299" s="34">
        <v>44594</v>
      </c>
      <c r="AA299" s="34">
        <v>44925</v>
      </c>
      <c r="AB299" s="1220"/>
      <c r="AC299" s="1241"/>
      <c r="AD299" s="303">
        <f t="shared" ref="AD299:AI314" si="186">+AM299+AV299+BE299+BN299</f>
        <v>10000000</v>
      </c>
      <c r="AE299" s="303">
        <f t="shared" si="186"/>
        <v>0</v>
      </c>
      <c r="AF299" s="303">
        <f t="shared" si="186"/>
        <v>4000000</v>
      </c>
      <c r="AG299" s="303">
        <f t="shared" si="186"/>
        <v>0</v>
      </c>
      <c r="AH299" s="303">
        <f t="shared" si="186"/>
        <v>0</v>
      </c>
      <c r="AI299" s="303">
        <f t="shared" si="186"/>
        <v>6000000</v>
      </c>
      <c r="AJ299" s="303">
        <f t="shared" si="173"/>
        <v>0</v>
      </c>
      <c r="AK299" s="1220"/>
      <c r="AL299" s="1244"/>
      <c r="AM299" s="303">
        <f t="shared" si="182"/>
        <v>2500000</v>
      </c>
      <c r="AN299" s="312"/>
      <c r="AO299" s="312">
        <v>1000000</v>
      </c>
      <c r="AP299" s="312">
        <v>0</v>
      </c>
      <c r="AQ299" s="312">
        <v>0</v>
      </c>
      <c r="AR299" s="312">
        <v>1500000</v>
      </c>
      <c r="AS299" s="312"/>
      <c r="AT299" s="1220"/>
      <c r="AU299" s="1247"/>
      <c r="AV299" s="303">
        <f t="shared" si="183"/>
        <v>2500000</v>
      </c>
      <c r="AW299" s="312"/>
      <c r="AX299" s="302">
        <v>1000000</v>
      </c>
      <c r="AY299" s="302">
        <v>0</v>
      </c>
      <c r="AZ299" s="302">
        <v>0</v>
      </c>
      <c r="BA299" s="302">
        <v>1500000</v>
      </c>
      <c r="BB299" s="312"/>
      <c r="BC299" s="1220"/>
      <c r="BD299" s="1250"/>
      <c r="BE299" s="303">
        <f t="shared" si="184"/>
        <v>2500000</v>
      </c>
      <c r="BF299" s="312"/>
      <c r="BG299" s="302">
        <v>1000000</v>
      </c>
      <c r="BH299" s="302">
        <v>0</v>
      </c>
      <c r="BI299" s="302">
        <v>0</v>
      </c>
      <c r="BJ299" s="302">
        <v>1500000</v>
      </c>
      <c r="BK299" s="312"/>
      <c r="BL299" s="1220"/>
      <c r="BM299" s="1253"/>
      <c r="BN299" s="303">
        <f t="shared" si="185"/>
        <v>2500000</v>
      </c>
      <c r="BO299" s="312"/>
      <c r="BP299" s="312">
        <v>1000000</v>
      </c>
      <c r="BQ299" s="312">
        <v>0</v>
      </c>
      <c r="BR299" s="312">
        <v>0</v>
      </c>
      <c r="BS299" s="312">
        <v>1500000</v>
      </c>
      <c r="BT299" s="312"/>
      <c r="BU299" s="313"/>
      <c r="BV299" s="314"/>
      <c r="BW299" s="314"/>
      <c r="BX299" s="314"/>
      <c r="BY299" s="314"/>
      <c r="BZ299" s="314"/>
      <c r="CA299" s="314"/>
      <c r="CB299" s="314"/>
      <c r="CC299" s="315"/>
    </row>
    <row r="300" spans="1:81" s="58" customFormat="1" ht="12.95" customHeight="1" thickBot="1" x14ac:dyDescent="0.3">
      <c r="A300" s="37"/>
      <c r="B300" s="1318"/>
      <c r="C300" s="1424"/>
      <c r="D300" s="1283"/>
      <c r="E300" s="1286"/>
      <c r="F300" s="1286"/>
      <c r="G300" s="1286"/>
      <c r="H300" s="1286"/>
      <c r="I300" s="1389"/>
      <c r="J300" s="1220"/>
      <c r="K300" s="1217"/>
      <c r="L300" s="1223"/>
      <c r="M300" s="1416"/>
      <c r="N300" s="1346"/>
      <c r="O300" s="1348"/>
      <c r="P300" s="1350"/>
      <c r="Q300" s="1352"/>
      <c r="R300" s="1220"/>
      <c r="S300" s="364" t="s">
        <v>4739</v>
      </c>
      <c r="T300" s="371" t="s">
        <v>3834</v>
      </c>
      <c r="U300" s="241" t="s">
        <v>3839</v>
      </c>
      <c r="V300" s="241" t="s">
        <v>3842</v>
      </c>
      <c r="W300" s="41"/>
      <c r="X300" s="34">
        <v>44566</v>
      </c>
      <c r="Y300" s="34">
        <v>44591</v>
      </c>
      <c r="Z300" s="34">
        <v>44594</v>
      </c>
      <c r="AA300" s="34">
        <v>44925</v>
      </c>
      <c r="AB300" s="1220"/>
      <c r="AC300" s="1241"/>
      <c r="AD300" s="303">
        <f t="shared" si="186"/>
        <v>10884910</v>
      </c>
      <c r="AE300" s="303">
        <f t="shared" si="186"/>
        <v>0</v>
      </c>
      <c r="AF300" s="303">
        <f t="shared" si="186"/>
        <v>5000000</v>
      </c>
      <c r="AG300" s="303">
        <f t="shared" si="186"/>
        <v>0</v>
      </c>
      <c r="AH300" s="303">
        <f t="shared" si="186"/>
        <v>0</v>
      </c>
      <c r="AI300" s="303">
        <f t="shared" si="186"/>
        <v>5884910</v>
      </c>
      <c r="AJ300" s="303">
        <f t="shared" si="173"/>
        <v>0</v>
      </c>
      <c r="AK300" s="1220"/>
      <c r="AL300" s="1244"/>
      <c r="AM300" s="303">
        <f t="shared" si="182"/>
        <v>2721227.5</v>
      </c>
      <c r="AN300" s="312"/>
      <c r="AO300" s="312">
        <v>1250000</v>
      </c>
      <c r="AP300" s="312">
        <v>0</v>
      </c>
      <c r="AQ300" s="312">
        <v>0</v>
      </c>
      <c r="AR300" s="312">
        <v>1471227.5</v>
      </c>
      <c r="AS300" s="312"/>
      <c r="AT300" s="1220"/>
      <c r="AU300" s="1247"/>
      <c r="AV300" s="303">
        <f t="shared" si="183"/>
        <v>2721227.5</v>
      </c>
      <c r="AW300" s="312"/>
      <c r="AX300" s="302">
        <v>1250000</v>
      </c>
      <c r="AY300" s="302">
        <v>0</v>
      </c>
      <c r="AZ300" s="302">
        <v>0</v>
      </c>
      <c r="BA300" s="302">
        <v>1471227.5</v>
      </c>
      <c r="BB300" s="312"/>
      <c r="BC300" s="1220"/>
      <c r="BD300" s="1250"/>
      <c r="BE300" s="303">
        <f t="shared" si="184"/>
        <v>2721227.5</v>
      </c>
      <c r="BF300" s="312"/>
      <c r="BG300" s="302">
        <v>1250000</v>
      </c>
      <c r="BH300" s="302">
        <v>0</v>
      </c>
      <c r="BI300" s="302">
        <v>0</v>
      </c>
      <c r="BJ300" s="302">
        <v>1471227.5</v>
      </c>
      <c r="BK300" s="312"/>
      <c r="BL300" s="1220"/>
      <c r="BM300" s="1253"/>
      <c r="BN300" s="303">
        <f t="shared" si="185"/>
        <v>2721227.5</v>
      </c>
      <c r="BO300" s="312"/>
      <c r="BP300" s="312">
        <v>1250000</v>
      </c>
      <c r="BQ300" s="312">
        <v>0</v>
      </c>
      <c r="BR300" s="312">
        <v>0</v>
      </c>
      <c r="BS300" s="312">
        <v>1471227.5</v>
      </c>
      <c r="BT300" s="312"/>
      <c r="BU300" s="313"/>
      <c r="BV300" s="314"/>
      <c r="BW300" s="314"/>
      <c r="BX300" s="314"/>
      <c r="BY300" s="314"/>
      <c r="BZ300" s="314"/>
      <c r="CA300" s="314"/>
      <c r="CB300" s="314"/>
      <c r="CC300" s="315"/>
    </row>
    <row r="301" spans="1:81" s="58" customFormat="1" ht="12.95" customHeight="1" thickTop="1" x14ac:dyDescent="0.25">
      <c r="A301" s="37"/>
      <c r="B301" s="1318"/>
      <c r="C301" s="1424"/>
      <c r="D301" s="1282">
        <v>1905</v>
      </c>
      <c r="E301" s="1285" t="s">
        <v>4433</v>
      </c>
      <c r="F301" s="1285">
        <v>1905031</v>
      </c>
      <c r="G301" s="1285" t="s">
        <v>4434</v>
      </c>
      <c r="H301" s="1285" t="s">
        <v>4435</v>
      </c>
      <c r="I301" s="1388">
        <v>2021004540215</v>
      </c>
      <c r="J301" s="1219">
        <v>105</v>
      </c>
      <c r="K301" s="1216" t="str">
        <f>+[3]Metas!K120</f>
        <v>Mantenida la discapacidad severa por enfermedad de Hansen (Lepra) entre los casos nuevos hasta llegar a una tasa de 5,3 por 1.000.000 de habitantes con discapacidad grado 2</v>
      </c>
      <c r="L301" s="1341">
        <v>5.3</v>
      </c>
      <c r="M301" s="1343">
        <f>SUM(N301:Q301)/4</f>
        <v>5.3</v>
      </c>
      <c r="N301" s="1425">
        <v>5.3</v>
      </c>
      <c r="O301" s="1427">
        <v>5.3</v>
      </c>
      <c r="P301" s="1429">
        <v>5.3</v>
      </c>
      <c r="Q301" s="1431">
        <v>5.3</v>
      </c>
      <c r="R301" s="1219">
        <f t="shared" ref="R301" si="187">+$J301</f>
        <v>105</v>
      </c>
      <c r="S301" s="361" t="s">
        <v>4740</v>
      </c>
      <c r="T301" s="362" t="s">
        <v>3834</v>
      </c>
      <c r="U301" s="240" t="s">
        <v>3839</v>
      </c>
      <c r="V301" s="240" t="s">
        <v>3842</v>
      </c>
      <c r="W301" s="233"/>
      <c r="X301" s="307">
        <v>44566</v>
      </c>
      <c r="Y301" s="307">
        <v>44591</v>
      </c>
      <c r="Z301" s="307">
        <v>44594</v>
      </c>
      <c r="AA301" s="307">
        <v>44925</v>
      </c>
      <c r="AB301" s="1219">
        <f t="shared" ref="AB301" si="188">+$J301</f>
        <v>105</v>
      </c>
      <c r="AC301" s="1240">
        <f t="shared" ref="AC301" si="189">+L301</f>
        <v>5.3</v>
      </c>
      <c r="AD301" s="308">
        <f t="shared" si="186"/>
        <v>54625000</v>
      </c>
      <c r="AE301" s="308">
        <f t="shared" si="186"/>
        <v>0</v>
      </c>
      <c r="AF301" s="308">
        <f t="shared" si="186"/>
        <v>54625000</v>
      </c>
      <c r="AG301" s="308">
        <f t="shared" si="186"/>
        <v>0</v>
      </c>
      <c r="AH301" s="308">
        <f t="shared" si="186"/>
        <v>0</v>
      </c>
      <c r="AI301" s="308">
        <f t="shared" si="186"/>
        <v>0</v>
      </c>
      <c r="AJ301" s="308">
        <f t="shared" si="173"/>
        <v>0</v>
      </c>
      <c r="AK301" s="1219">
        <f t="shared" ref="AK301" si="190">+$J301</f>
        <v>105</v>
      </c>
      <c r="AL301" s="1243">
        <f>+N301</f>
        <v>5.3</v>
      </c>
      <c r="AM301" s="308">
        <f t="shared" ref="AM301" si="191">SUM(AN301:AS301)</f>
        <v>13656250</v>
      </c>
      <c r="AN301" s="48"/>
      <c r="AO301" s="48">
        <v>13656250</v>
      </c>
      <c r="AP301" s="48">
        <v>0</v>
      </c>
      <c r="AQ301" s="48">
        <v>0</v>
      </c>
      <c r="AR301" s="48">
        <v>0</v>
      </c>
      <c r="AS301" s="48"/>
      <c r="AT301" s="1219">
        <f t="shared" ref="AT301" si="192">+$J301</f>
        <v>105</v>
      </c>
      <c r="AU301" s="1246">
        <f>+O301</f>
        <v>5.3</v>
      </c>
      <c r="AV301" s="308">
        <f t="shared" si="183"/>
        <v>13656250</v>
      </c>
      <c r="AW301" s="48"/>
      <c r="AX301" s="38">
        <v>13656250</v>
      </c>
      <c r="AY301" s="38">
        <v>0</v>
      </c>
      <c r="AZ301" s="38">
        <v>0</v>
      </c>
      <c r="BA301" s="38">
        <v>0</v>
      </c>
      <c r="BB301" s="48"/>
      <c r="BC301" s="1219">
        <f t="shared" ref="BC301" si="193">+$J301</f>
        <v>105</v>
      </c>
      <c r="BD301" s="1249">
        <f>+P301</f>
        <v>5.3</v>
      </c>
      <c r="BE301" s="308">
        <f t="shared" si="184"/>
        <v>13656250</v>
      </c>
      <c r="BF301" s="48"/>
      <c r="BG301" s="38">
        <v>13656250</v>
      </c>
      <c r="BH301" s="38">
        <v>0</v>
      </c>
      <c r="BI301" s="38">
        <v>0</v>
      </c>
      <c r="BJ301" s="38">
        <v>0</v>
      </c>
      <c r="BK301" s="48"/>
      <c r="BL301" s="1219">
        <f t="shared" ref="BL301" si="194">+$J301</f>
        <v>105</v>
      </c>
      <c r="BM301" s="1252">
        <f>+Q301</f>
        <v>5.3</v>
      </c>
      <c r="BN301" s="308">
        <f t="shared" si="185"/>
        <v>13656250</v>
      </c>
      <c r="BO301" s="48"/>
      <c r="BP301" s="48">
        <v>13656250</v>
      </c>
      <c r="BQ301" s="48">
        <v>0</v>
      </c>
      <c r="BR301" s="48">
        <v>0</v>
      </c>
      <c r="BS301" s="48">
        <v>0</v>
      </c>
      <c r="BT301" s="48"/>
      <c r="BU301" s="1204"/>
      <c r="BV301" s="1205"/>
      <c r="BW301" s="1205"/>
      <c r="BX301" s="1205"/>
      <c r="BY301" s="1205"/>
      <c r="BZ301" s="1205"/>
      <c r="CA301" s="1205"/>
      <c r="CB301" s="1205"/>
      <c r="CC301" s="1206"/>
    </row>
    <row r="302" spans="1:81" s="58" customFormat="1" ht="12.95" customHeight="1" x14ac:dyDescent="0.25">
      <c r="A302" s="37"/>
      <c r="B302" s="1318"/>
      <c r="C302" s="1424"/>
      <c r="D302" s="1283"/>
      <c r="E302" s="1286"/>
      <c r="F302" s="1286"/>
      <c r="G302" s="1286"/>
      <c r="H302" s="1286"/>
      <c r="I302" s="1389"/>
      <c r="J302" s="1220"/>
      <c r="K302" s="1217"/>
      <c r="L302" s="1342"/>
      <c r="M302" s="1344"/>
      <c r="N302" s="1426"/>
      <c r="O302" s="1428"/>
      <c r="P302" s="1430"/>
      <c r="Q302" s="1432"/>
      <c r="R302" s="1220"/>
      <c r="S302" s="364" t="s">
        <v>4741</v>
      </c>
      <c r="T302" s="371" t="s">
        <v>3834</v>
      </c>
      <c r="U302" s="241" t="s">
        <v>3839</v>
      </c>
      <c r="V302" s="241" t="s">
        <v>3842</v>
      </c>
      <c r="W302" s="41"/>
      <c r="X302" s="34">
        <v>44566</v>
      </c>
      <c r="Y302" s="34">
        <v>44591</v>
      </c>
      <c r="Z302" s="34">
        <v>44594</v>
      </c>
      <c r="AA302" s="34">
        <v>44925</v>
      </c>
      <c r="AB302" s="1220"/>
      <c r="AC302" s="1241"/>
      <c r="AD302" s="303">
        <f t="shared" si="186"/>
        <v>29691660</v>
      </c>
      <c r="AE302" s="303">
        <f t="shared" si="186"/>
        <v>0</v>
      </c>
      <c r="AF302" s="303">
        <f t="shared" si="186"/>
        <v>26691660</v>
      </c>
      <c r="AG302" s="303">
        <f t="shared" si="186"/>
        <v>0</v>
      </c>
      <c r="AH302" s="303">
        <f t="shared" si="186"/>
        <v>0</v>
      </c>
      <c r="AI302" s="303">
        <f t="shared" si="186"/>
        <v>3000000</v>
      </c>
      <c r="AJ302" s="303">
        <f t="shared" si="173"/>
        <v>0</v>
      </c>
      <c r="AK302" s="1220"/>
      <c r="AL302" s="1244"/>
      <c r="AM302" s="303">
        <f t="shared" si="182"/>
        <v>7422915</v>
      </c>
      <c r="AN302" s="312"/>
      <c r="AO302" s="312">
        <v>6672915</v>
      </c>
      <c r="AP302" s="312">
        <v>0</v>
      </c>
      <c r="AQ302" s="312">
        <v>0</v>
      </c>
      <c r="AR302" s="312">
        <v>750000</v>
      </c>
      <c r="AS302" s="312"/>
      <c r="AT302" s="1220"/>
      <c r="AU302" s="1247"/>
      <c r="AV302" s="303">
        <f t="shared" si="183"/>
        <v>7422915</v>
      </c>
      <c r="AW302" s="312"/>
      <c r="AX302" s="302">
        <v>6672915</v>
      </c>
      <c r="AY302" s="302">
        <v>0</v>
      </c>
      <c r="AZ302" s="302">
        <v>0</v>
      </c>
      <c r="BA302" s="302">
        <v>750000</v>
      </c>
      <c r="BB302" s="312"/>
      <c r="BC302" s="1220"/>
      <c r="BD302" s="1250"/>
      <c r="BE302" s="303">
        <f t="shared" si="184"/>
        <v>7422915</v>
      </c>
      <c r="BF302" s="312"/>
      <c r="BG302" s="302">
        <v>6672915</v>
      </c>
      <c r="BH302" s="302">
        <v>0</v>
      </c>
      <c r="BI302" s="302">
        <v>0</v>
      </c>
      <c r="BJ302" s="302">
        <v>750000</v>
      </c>
      <c r="BK302" s="312"/>
      <c r="BL302" s="1220"/>
      <c r="BM302" s="1253"/>
      <c r="BN302" s="303">
        <f t="shared" si="185"/>
        <v>7422915</v>
      </c>
      <c r="BO302" s="312"/>
      <c r="BP302" s="312">
        <v>6672915</v>
      </c>
      <c r="BQ302" s="312">
        <v>0</v>
      </c>
      <c r="BR302" s="312">
        <v>0</v>
      </c>
      <c r="BS302" s="312">
        <v>750000</v>
      </c>
      <c r="BT302" s="312"/>
      <c r="BU302" s="313"/>
      <c r="BV302" s="314"/>
      <c r="BW302" s="314"/>
      <c r="BX302" s="314"/>
      <c r="BY302" s="314"/>
      <c r="BZ302" s="314"/>
      <c r="CA302" s="314"/>
      <c r="CB302" s="314"/>
      <c r="CC302" s="315"/>
    </row>
    <row r="303" spans="1:81" s="58" customFormat="1" ht="12.95" customHeight="1" x14ac:dyDescent="0.25">
      <c r="A303" s="37"/>
      <c r="B303" s="1318"/>
      <c r="C303" s="1424"/>
      <c r="D303" s="1283"/>
      <c r="E303" s="1286"/>
      <c r="F303" s="1286"/>
      <c r="G303" s="1286"/>
      <c r="H303" s="1286"/>
      <c r="I303" s="1389"/>
      <c r="J303" s="1220"/>
      <c r="K303" s="1217"/>
      <c r="L303" s="1342"/>
      <c r="M303" s="1344"/>
      <c r="N303" s="1426"/>
      <c r="O303" s="1428"/>
      <c r="P303" s="1430"/>
      <c r="Q303" s="1432"/>
      <c r="R303" s="1220"/>
      <c r="S303" s="364" t="s">
        <v>4742</v>
      </c>
      <c r="T303" s="371" t="s">
        <v>3834</v>
      </c>
      <c r="U303" s="241" t="s">
        <v>3839</v>
      </c>
      <c r="V303" s="241" t="s">
        <v>3842</v>
      </c>
      <c r="W303" s="41"/>
      <c r="X303" s="34">
        <v>44566</v>
      </c>
      <c r="Y303" s="34">
        <v>44591</v>
      </c>
      <c r="Z303" s="34">
        <v>44594</v>
      </c>
      <c r="AA303" s="34">
        <v>44925</v>
      </c>
      <c r="AB303" s="1220"/>
      <c r="AC303" s="1241"/>
      <c r="AD303" s="303">
        <f t="shared" si="186"/>
        <v>8000000</v>
      </c>
      <c r="AE303" s="303">
        <f t="shared" si="186"/>
        <v>0</v>
      </c>
      <c r="AF303" s="303">
        <f t="shared" si="186"/>
        <v>3000000</v>
      </c>
      <c r="AG303" s="303">
        <f t="shared" si="186"/>
        <v>0</v>
      </c>
      <c r="AH303" s="303">
        <f t="shared" si="186"/>
        <v>0</v>
      </c>
      <c r="AI303" s="303">
        <f t="shared" si="186"/>
        <v>5000000</v>
      </c>
      <c r="AJ303" s="303">
        <f t="shared" si="173"/>
        <v>0</v>
      </c>
      <c r="AK303" s="1220"/>
      <c r="AL303" s="1244"/>
      <c r="AM303" s="303">
        <f t="shared" si="182"/>
        <v>2000000</v>
      </c>
      <c r="AN303" s="312"/>
      <c r="AO303" s="312">
        <v>750000</v>
      </c>
      <c r="AP303" s="312">
        <v>0</v>
      </c>
      <c r="AQ303" s="312">
        <v>0</v>
      </c>
      <c r="AR303" s="312">
        <v>1250000</v>
      </c>
      <c r="AS303" s="312"/>
      <c r="AT303" s="1220"/>
      <c r="AU303" s="1247"/>
      <c r="AV303" s="303">
        <f t="shared" si="183"/>
        <v>2000000</v>
      </c>
      <c r="AW303" s="312"/>
      <c r="AX303" s="302">
        <v>750000</v>
      </c>
      <c r="AY303" s="302">
        <v>0</v>
      </c>
      <c r="AZ303" s="302">
        <v>0</v>
      </c>
      <c r="BA303" s="302">
        <v>1250000</v>
      </c>
      <c r="BB303" s="312"/>
      <c r="BC303" s="1220"/>
      <c r="BD303" s="1250"/>
      <c r="BE303" s="303">
        <f t="shared" si="184"/>
        <v>2000000</v>
      </c>
      <c r="BF303" s="312"/>
      <c r="BG303" s="302">
        <v>750000</v>
      </c>
      <c r="BH303" s="302">
        <v>0</v>
      </c>
      <c r="BI303" s="302">
        <v>0</v>
      </c>
      <c r="BJ303" s="302">
        <v>1250000</v>
      </c>
      <c r="BK303" s="312"/>
      <c r="BL303" s="1220"/>
      <c r="BM303" s="1253"/>
      <c r="BN303" s="303">
        <f t="shared" si="185"/>
        <v>2000000</v>
      </c>
      <c r="BO303" s="312"/>
      <c r="BP303" s="312">
        <v>750000</v>
      </c>
      <c r="BQ303" s="312">
        <v>0</v>
      </c>
      <c r="BR303" s="312">
        <v>0</v>
      </c>
      <c r="BS303" s="312">
        <v>1250000</v>
      </c>
      <c r="BT303" s="312"/>
      <c r="BU303" s="313"/>
      <c r="BV303" s="314"/>
      <c r="BW303" s="314"/>
      <c r="BX303" s="314"/>
      <c r="BY303" s="314"/>
      <c r="BZ303" s="314"/>
      <c r="CA303" s="314"/>
      <c r="CB303" s="314"/>
      <c r="CC303" s="315"/>
    </row>
    <row r="304" spans="1:81" s="58" customFormat="1" ht="12.95" customHeight="1" x14ac:dyDescent="0.25">
      <c r="A304" s="37"/>
      <c r="B304" s="1318"/>
      <c r="C304" s="1424"/>
      <c r="D304" s="1283"/>
      <c r="E304" s="1286"/>
      <c r="F304" s="1286"/>
      <c r="G304" s="1286"/>
      <c r="H304" s="1286"/>
      <c r="I304" s="1389"/>
      <c r="J304" s="1220"/>
      <c r="K304" s="1217"/>
      <c r="L304" s="1342"/>
      <c r="M304" s="1344"/>
      <c r="N304" s="1426"/>
      <c r="O304" s="1428"/>
      <c r="P304" s="1430"/>
      <c r="Q304" s="1432"/>
      <c r="R304" s="1220"/>
      <c r="S304" s="364" t="s">
        <v>4743</v>
      </c>
      <c r="T304" s="371" t="s">
        <v>3834</v>
      </c>
      <c r="U304" s="241" t="s">
        <v>3839</v>
      </c>
      <c r="V304" s="241" t="s">
        <v>3842</v>
      </c>
      <c r="W304" s="41"/>
      <c r="X304" s="34">
        <v>44566</v>
      </c>
      <c r="Y304" s="34">
        <v>44591</v>
      </c>
      <c r="Z304" s="34">
        <v>44594</v>
      </c>
      <c r="AA304" s="34">
        <v>44925</v>
      </c>
      <c r="AB304" s="1220"/>
      <c r="AC304" s="1241"/>
      <c r="AD304" s="303">
        <f t="shared" si="186"/>
        <v>5000000</v>
      </c>
      <c r="AE304" s="303">
        <f t="shared" si="186"/>
        <v>0</v>
      </c>
      <c r="AF304" s="303">
        <f t="shared" si="186"/>
        <v>4000000</v>
      </c>
      <c r="AG304" s="303">
        <f t="shared" si="186"/>
        <v>0</v>
      </c>
      <c r="AH304" s="303">
        <f t="shared" si="186"/>
        <v>0</v>
      </c>
      <c r="AI304" s="303">
        <f t="shared" si="186"/>
        <v>1000000</v>
      </c>
      <c r="AJ304" s="303">
        <f t="shared" si="173"/>
        <v>0</v>
      </c>
      <c r="AK304" s="1220"/>
      <c r="AL304" s="1244"/>
      <c r="AM304" s="303">
        <f t="shared" si="182"/>
        <v>1250000</v>
      </c>
      <c r="AN304" s="312"/>
      <c r="AO304" s="312">
        <v>1000000</v>
      </c>
      <c r="AP304" s="312">
        <v>0</v>
      </c>
      <c r="AQ304" s="312">
        <v>0</v>
      </c>
      <c r="AR304" s="312">
        <v>250000</v>
      </c>
      <c r="AS304" s="312"/>
      <c r="AT304" s="1220"/>
      <c r="AU304" s="1247"/>
      <c r="AV304" s="303">
        <f t="shared" si="183"/>
        <v>1250000</v>
      </c>
      <c r="AW304" s="312"/>
      <c r="AX304" s="302">
        <v>1000000</v>
      </c>
      <c r="AY304" s="302">
        <v>0</v>
      </c>
      <c r="AZ304" s="302">
        <v>0</v>
      </c>
      <c r="BA304" s="302">
        <v>250000</v>
      </c>
      <c r="BB304" s="312"/>
      <c r="BC304" s="1220"/>
      <c r="BD304" s="1250"/>
      <c r="BE304" s="303">
        <f t="shared" si="184"/>
        <v>1250000</v>
      </c>
      <c r="BF304" s="312"/>
      <c r="BG304" s="302">
        <v>1000000</v>
      </c>
      <c r="BH304" s="302">
        <v>0</v>
      </c>
      <c r="BI304" s="302">
        <v>0</v>
      </c>
      <c r="BJ304" s="302">
        <v>250000</v>
      </c>
      <c r="BK304" s="312"/>
      <c r="BL304" s="1220"/>
      <c r="BM304" s="1253"/>
      <c r="BN304" s="303">
        <f t="shared" si="185"/>
        <v>1250000</v>
      </c>
      <c r="BO304" s="312"/>
      <c r="BP304" s="312">
        <v>1000000</v>
      </c>
      <c r="BQ304" s="312">
        <v>0</v>
      </c>
      <c r="BR304" s="312">
        <v>0</v>
      </c>
      <c r="BS304" s="312">
        <v>250000</v>
      </c>
      <c r="BT304" s="312"/>
      <c r="BU304" s="313"/>
      <c r="BV304" s="314"/>
      <c r="BW304" s="314"/>
      <c r="BX304" s="314"/>
      <c r="BY304" s="314"/>
      <c r="BZ304" s="314"/>
      <c r="CA304" s="314"/>
      <c r="CB304" s="314"/>
      <c r="CC304" s="315"/>
    </row>
    <row r="305" spans="1:81" s="58" customFormat="1" ht="12.95" customHeight="1" x14ac:dyDescent="0.25">
      <c r="A305" s="37"/>
      <c r="B305" s="1318"/>
      <c r="C305" s="1424"/>
      <c r="D305" s="1283"/>
      <c r="E305" s="1286"/>
      <c r="F305" s="1286"/>
      <c r="G305" s="1286"/>
      <c r="H305" s="1286"/>
      <c r="I305" s="1389"/>
      <c r="J305" s="1220"/>
      <c r="K305" s="1217"/>
      <c r="L305" s="1342"/>
      <c r="M305" s="1344"/>
      <c r="N305" s="1426"/>
      <c r="O305" s="1428"/>
      <c r="P305" s="1430"/>
      <c r="Q305" s="1432"/>
      <c r="R305" s="1220"/>
      <c r="S305" s="364" t="s">
        <v>4744</v>
      </c>
      <c r="T305" s="371" t="s">
        <v>3834</v>
      </c>
      <c r="U305" s="241" t="s">
        <v>3839</v>
      </c>
      <c r="V305" s="241" t="s">
        <v>3842</v>
      </c>
      <c r="W305" s="41"/>
      <c r="X305" s="34">
        <v>44566</v>
      </c>
      <c r="Y305" s="34">
        <v>44591</v>
      </c>
      <c r="Z305" s="34">
        <v>44594</v>
      </c>
      <c r="AA305" s="34">
        <v>44925</v>
      </c>
      <c r="AB305" s="1220"/>
      <c r="AC305" s="1241"/>
      <c r="AD305" s="303">
        <f t="shared" si="186"/>
        <v>1000000</v>
      </c>
      <c r="AE305" s="303">
        <f t="shared" si="186"/>
        <v>0</v>
      </c>
      <c r="AF305" s="303">
        <f t="shared" si="186"/>
        <v>1000000</v>
      </c>
      <c r="AG305" s="303">
        <f t="shared" si="186"/>
        <v>0</v>
      </c>
      <c r="AH305" s="303">
        <f t="shared" si="186"/>
        <v>0</v>
      </c>
      <c r="AI305" s="303">
        <f t="shared" si="186"/>
        <v>0</v>
      </c>
      <c r="AJ305" s="303">
        <f t="shared" si="173"/>
        <v>0</v>
      </c>
      <c r="AK305" s="1220"/>
      <c r="AL305" s="1244"/>
      <c r="AM305" s="303">
        <f t="shared" si="182"/>
        <v>250000</v>
      </c>
      <c r="AN305" s="312"/>
      <c r="AO305" s="312">
        <v>250000</v>
      </c>
      <c r="AP305" s="312">
        <v>0</v>
      </c>
      <c r="AQ305" s="312">
        <v>0</v>
      </c>
      <c r="AR305" s="312">
        <v>0</v>
      </c>
      <c r="AS305" s="312"/>
      <c r="AT305" s="1220"/>
      <c r="AU305" s="1247"/>
      <c r="AV305" s="303">
        <f t="shared" si="183"/>
        <v>250000</v>
      </c>
      <c r="AW305" s="312"/>
      <c r="AX305" s="302">
        <v>250000</v>
      </c>
      <c r="AY305" s="302">
        <v>0</v>
      </c>
      <c r="AZ305" s="302">
        <v>0</v>
      </c>
      <c r="BA305" s="302">
        <v>0</v>
      </c>
      <c r="BB305" s="312"/>
      <c r="BC305" s="1220"/>
      <c r="BD305" s="1250"/>
      <c r="BE305" s="303">
        <f t="shared" si="184"/>
        <v>250000</v>
      </c>
      <c r="BF305" s="312"/>
      <c r="BG305" s="302">
        <v>250000</v>
      </c>
      <c r="BH305" s="302">
        <v>0</v>
      </c>
      <c r="BI305" s="302">
        <v>0</v>
      </c>
      <c r="BJ305" s="302">
        <v>0</v>
      </c>
      <c r="BK305" s="312"/>
      <c r="BL305" s="1220"/>
      <c r="BM305" s="1253"/>
      <c r="BN305" s="303">
        <f t="shared" si="185"/>
        <v>250000</v>
      </c>
      <c r="BO305" s="312"/>
      <c r="BP305" s="312">
        <v>250000</v>
      </c>
      <c r="BQ305" s="312">
        <v>0</v>
      </c>
      <c r="BR305" s="312">
        <v>0</v>
      </c>
      <c r="BS305" s="312">
        <v>0</v>
      </c>
      <c r="BT305" s="312"/>
      <c r="BU305" s="313"/>
      <c r="BV305" s="314"/>
      <c r="BW305" s="314"/>
      <c r="BX305" s="314"/>
      <c r="BY305" s="314"/>
      <c r="BZ305" s="314"/>
      <c r="CA305" s="314"/>
      <c r="CB305" s="314"/>
      <c r="CC305" s="315"/>
    </row>
    <row r="306" spans="1:81" s="58" customFormat="1" ht="12.95" customHeight="1" x14ac:dyDescent="0.25">
      <c r="A306" s="37"/>
      <c r="B306" s="1318"/>
      <c r="C306" s="1424"/>
      <c r="D306" s="1283"/>
      <c r="E306" s="1286"/>
      <c r="F306" s="1286"/>
      <c r="G306" s="1286"/>
      <c r="H306" s="1286"/>
      <c r="I306" s="1389"/>
      <c r="J306" s="1220"/>
      <c r="K306" s="1217"/>
      <c r="L306" s="1342"/>
      <c r="M306" s="1344"/>
      <c r="N306" s="1426"/>
      <c r="O306" s="1428"/>
      <c r="P306" s="1430"/>
      <c r="Q306" s="1432"/>
      <c r="R306" s="1220"/>
      <c r="S306" s="364" t="s">
        <v>4745</v>
      </c>
      <c r="T306" s="371" t="s">
        <v>3834</v>
      </c>
      <c r="U306" s="241" t="s">
        <v>3839</v>
      </c>
      <c r="V306" s="241" t="s">
        <v>3842</v>
      </c>
      <c r="W306" s="41"/>
      <c r="X306" s="34">
        <v>44566</v>
      </c>
      <c r="Y306" s="34">
        <v>44591</v>
      </c>
      <c r="Z306" s="34">
        <v>44594</v>
      </c>
      <c r="AA306" s="34">
        <v>44925</v>
      </c>
      <c r="AB306" s="1220"/>
      <c r="AC306" s="1241"/>
      <c r="AD306" s="303">
        <f t="shared" si="186"/>
        <v>1500000</v>
      </c>
      <c r="AE306" s="303">
        <f t="shared" si="186"/>
        <v>0</v>
      </c>
      <c r="AF306" s="303">
        <f t="shared" si="186"/>
        <v>500000</v>
      </c>
      <c r="AG306" s="303">
        <f t="shared" si="186"/>
        <v>0</v>
      </c>
      <c r="AH306" s="303">
        <f t="shared" si="186"/>
        <v>0</v>
      </c>
      <c r="AI306" s="303">
        <f t="shared" si="186"/>
        <v>1000000</v>
      </c>
      <c r="AJ306" s="303">
        <f t="shared" si="173"/>
        <v>0</v>
      </c>
      <c r="AK306" s="1220"/>
      <c r="AL306" s="1244"/>
      <c r="AM306" s="303">
        <f t="shared" si="182"/>
        <v>375000</v>
      </c>
      <c r="AN306" s="312"/>
      <c r="AO306" s="312">
        <v>125000</v>
      </c>
      <c r="AP306" s="312">
        <v>0</v>
      </c>
      <c r="AQ306" s="312">
        <v>0</v>
      </c>
      <c r="AR306" s="312">
        <v>250000</v>
      </c>
      <c r="AS306" s="312"/>
      <c r="AT306" s="1220"/>
      <c r="AU306" s="1247"/>
      <c r="AV306" s="303">
        <f t="shared" si="183"/>
        <v>375000</v>
      </c>
      <c r="AW306" s="312"/>
      <c r="AX306" s="302">
        <v>125000</v>
      </c>
      <c r="AY306" s="302">
        <v>0</v>
      </c>
      <c r="AZ306" s="302">
        <v>0</v>
      </c>
      <c r="BA306" s="302">
        <v>250000</v>
      </c>
      <c r="BB306" s="312"/>
      <c r="BC306" s="1220"/>
      <c r="BD306" s="1250"/>
      <c r="BE306" s="303">
        <f t="shared" si="184"/>
        <v>375000</v>
      </c>
      <c r="BF306" s="312"/>
      <c r="BG306" s="302">
        <v>125000</v>
      </c>
      <c r="BH306" s="302">
        <v>0</v>
      </c>
      <c r="BI306" s="302">
        <v>0</v>
      </c>
      <c r="BJ306" s="302">
        <v>250000</v>
      </c>
      <c r="BK306" s="312"/>
      <c r="BL306" s="1220"/>
      <c r="BM306" s="1253"/>
      <c r="BN306" s="303">
        <f t="shared" si="185"/>
        <v>375000</v>
      </c>
      <c r="BO306" s="312"/>
      <c r="BP306" s="312">
        <v>125000</v>
      </c>
      <c r="BQ306" s="312">
        <v>0</v>
      </c>
      <c r="BR306" s="312">
        <v>0</v>
      </c>
      <c r="BS306" s="312">
        <v>250000</v>
      </c>
      <c r="BT306" s="312"/>
      <c r="BU306" s="313"/>
      <c r="BV306" s="314"/>
      <c r="BW306" s="314"/>
      <c r="BX306" s="314"/>
      <c r="BY306" s="314"/>
      <c r="BZ306" s="314"/>
      <c r="CA306" s="314"/>
      <c r="CB306" s="314"/>
      <c r="CC306" s="315"/>
    </row>
    <row r="307" spans="1:81" s="58" customFormat="1" ht="12.95" customHeight="1" x14ac:dyDescent="0.25">
      <c r="A307" s="37"/>
      <c r="B307" s="1318"/>
      <c r="C307" s="1424"/>
      <c r="D307" s="1283"/>
      <c r="E307" s="1286"/>
      <c r="F307" s="1286"/>
      <c r="G307" s="1286"/>
      <c r="H307" s="1286"/>
      <c r="I307" s="1389"/>
      <c r="J307" s="1220"/>
      <c r="K307" s="1217"/>
      <c r="L307" s="1342"/>
      <c r="M307" s="1344"/>
      <c r="N307" s="1426"/>
      <c r="O307" s="1428"/>
      <c r="P307" s="1430"/>
      <c r="Q307" s="1432"/>
      <c r="R307" s="1220"/>
      <c r="S307" s="364" t="s">
        <v>4746</v>
      </c>
      <c r="T307" s="371" t="s">
        <v>3834</v>
      </c>
      <c r="U307" s="241" t="s">
        <v>3839</v>
      </c>
      <c r="V307" s="241" t="s">
        <v>3842</v>
      </c>
      <c r="W307" s="41"/>
      <c r="X307" s="34">
        <v>44566</v>
      </c>
      <c r="Y307" s="34">
        <v>44591</v>
      </c>
      <c r="Z307" s="34">
        <v>44594</v>
      </c>
      <c r="AA307" s="34">
        <v>44925</v>
      </c>
      <c r="AB307" s="1220"/>
      <c r="AC307" s="1241"/>
      <c r="AD307" s="303">
        <f t="shared" si="186"/>
        <v>1500000</v>
      </c>
      <c r="AE307" s="303">
        <f t="shared" si="186"/>
        <v>0</v>
      </c>
      <c r="AF307" s="303">
        <f t="shared" si="186"/>
        <v>500000</v>
      </c>
      <c r="AG307" s="303">
        <f t="shared" si="186"/>
        <v>0</v>
      </c>
      <c r="AH307" s="303">
        <f t="shared" si="186"/>
        <v>0</v>
      </c>
      <c r="AI307" s="303">
        <f t="shared" si="186"/>
        <v>1000000</v>
      </c>
      <c r="AJ307" s="303">
        <f t="shared" si="173"/>
        <v>0</v>
      </c>
      <c r="AK307" s="1220"/>
      <c r="AL307" s="1244"/>
      <c r="AM307" s="303">
        <f t="shared" si="182"/>
        <v>375000</v>
      </c>
      <c r="AN307" s="312"/>
      <c r="AO307" s="312">
        <v>125000</v>
      </c>
      <c r="AP307" s="312">
        <v>0</v>
      </c>
      <c r="AQ307" s="312">
        <v>0</v>
      </c>
      <c r="AR307" s="312">
        <v>250000</v>
      </c>
      <c r="AS307" s="312"/>
      <c r="AT307" s="1220"/>
      <c r="AU307" s="1247"/>
      <c r="AV307" s="303">
        <f t="shared" si="183"/>
        <v>375000</v>
      </c>
      <c r="AW307" s="312"/>
      <c r="AX307" s="302">
        <v>125000</v>
      </c>
      <c r="AY307" s="302">
        <v>0</v>
      </c>
      <c r="AZ307" s="302">
        <v>0</v>
      </c>
      <c r="BA307" s="302">
        <v>250000</v>
      </c>
      <c r="BB307" s="312"/>
      <c r="BC307" s="1220"/>
      <c r="BD307" s="1250"/>
      <c r="BE307" s="303">
        <f t="shared" si="184"/>
        <v>375000</v>
      </c>
      <c r="BF307" s="312"/>
      <c r="BG307" s="302">
        <v>125000</v>
      </c>
      <c r="BH307" s="302">
        <v>0</v>
      </c>
      <c r="BI307" s="302">
        <v>0</v>
      </c>
      <c r="BJ307" s="302">
        <v>250000</v>
      </c>
      <c r="BK307" s="312"/>
      <c r="BL307" s="1220"/>
      <c r="BM307" s="1253"/>
      <c r="BN307" s="303">
        <f t="shared" si="185"/>
        <v>375000</v>
      </c>
      <c r="BO307" s="312"/>
      <c r="BP307" s="312">
        <v>125000</v>
      </c>
      <c r="BQ307" s="312">
        <v>0</v>
      </c>
      <c r="BR307" s="312">
        <v>0</v>
      </c>
      <c r="BS307" s="312">
        <v>250000</v>
      </c>
      <c r="BT307" s="312"/>
      <c r="BU307" s="313"/>
      <c r="BV307" s="314"/>
      <c r="BW307" s="314"/>
      <c r="BX307" s="314"/>
      <c r="BY307" s="314"/>
      <c r="BZ307" s="314"/>
      <c r="CA307" s="314"/>
      <c r="CB307" s="314"/>
      <c r="CC307" s="315"/>
    </row>
    <row r="308" spans="1:81" s="58" customFormat="1" ht="12.95" customHeight="1" x14ac:dyDescent="0.25">
      <c r="A308" s="37"/>
      <c r="B308" s="1318"/>
      <c r="C308" s="1424"/>
      <c r="D308" s="1283"/>
      <c r="E308" s="1286"/>
      <c r="F308" s="1286"/>
      <c r="G308" s="1286"/>
      <c r="H308" s="1286"/>
      <c r="I308" s="1389"/>
      <c r="J308" s="1220"/>
      <c r="K308" s="1217"/>
      <c r="L308" s="1342"/>
      <c r="M308" s="1344"/>
      <c r="N308" s="1426"/>
      <c r="O308" s="1428"/>
      <c r="P308" s="1430"/>
      <c r="Q308" s="1432"/>
      <c r="R308" s="1220"/>
      <c r="S308" s="364" t="s">
        <v>4747</v>
      </c>
      <c r="T308" s="371" t="s">
        <v>3834</v>
      </c>
      <c r="U308" s="241" t="s">
        <v>3839</v>
      </c>
      <c r="V308" s="241" t="s">
        <v>3842</v>
      </c>
      <c r="W308" s="41"/>
      <c r="X308" s="34">
        <v>44566</v>
      </c>
      <c r="Y308" s="34">
        <v>44591</v>
      </c>
      <c r="Z308" s="34">
        <v>44594</v>
      </c>
      <c r="AA308" s="34">
        <v>44925</v>
      </c>
      <c r="AB308" s="1220"/>
      <c r="AC308" s="1241"/>
      <c r="AD308" s="303">
        <f t="shared" si="186"/>
        <v>1500000</v>
      </c>
      <c r="AE308" s="303">
        <f t="shared" si="186"/>
        <v>0</v>
      </c>
      <c r="AF308" s="303">
        <f t="shared" si="186"/>
        <v>500000</v>
      </c>
      <c r="AG308" s="303">
        <f t="shared" si="186"/>
        <v>0</v>
      </c>
      <c r="AH308" s="303">
        <f t="shared" si="186"/>
        <v>0</v>
      </c>
      <c r="AI308" s="303">
        <f t="shared" si="186"/>
        <v>1000000</v>
      </c>
      <c r="AJ308" s="303">
        <f t="shared" si="173"/>
        <v>0</v>
      </c>
      <c r="AK308" s="1220"/>
      <c r="AL308" s="1244"/>
      <c r="AM308" s="303">
        <f t="shared" si="182"/>
        <v>375000</v>
      </c>
      <c r="AN308" s="312"/>
      <c r="AO308" s="312">
        <v>125000</v>
      </c>
      <c r="AP308" s="312">
        <v>0</v>
      </c>
      <c r="AQ308" s="312">
        <v>0</v>
      </c>
      <c r="AR308" s="312">
        <v>250000</v>
      </c>
      <c r="AS308" s="312"/>
      <c r="AT308" s="1220"/>
      <c r="AU308" s="1247"/>
      <c r="AV308" s="303">
        <f t="shared" si="183"/>
        <v>375000</v>
      </c>
      <c r="AW308" s="312"/>
      <c r="AX308" s="302">
        <v>125000</v>
      </c>
      <c r="AY308" s="302">
        <v>0</v>
      </c>
      <c r="AZ308" s="302">
        <v>0</v>
      </c>
      <c r="BA308" s="302">
        <v>250000</v>
      </c>
      <c r="BB308" s="312"/>
      <c r="BC308" s="1220"/>
      <c r="BD308" s="1250"/>
      <c r="BE308" s="303">
        <f t="shared" si="184"/>
        <v>375000</v>
      </c>
      <c r="BF308" s="312"/>
      <c r="BG308" s="302">
        <v>125000</v>
      </c>
      <c r="BH308" s="302">
        <v>0</v>
      </c>
      <c r="BI308" s="302">
        <v>0</v>
      </c>
      <c r="BJ308" s="302">
        <v>250000</v>
      </c>
      <c r="BK308" s="312"/>
      <c r="BL308" s="1220"/>
      <c r="BM308" s="1253"/>
      <c r="BN308" s="303">
        <f t="shared" si="185"/>
        <v>375000</v>
      </c>
      <c r="BO308" s="312"/>
      <c r="BP308" s="312">
        <v>125000</v>
      </c>
      <c r="BQ308" s="312">
        <v>0</v>
      </c>
      <c r="BR308" s="312">
        <v>0</v>
      </c>
      <c r="BS308" s="312">
        <v>250000</v>
      </c>
      <c r="BT308" s="312"/>
      <c r="BU308" s="313"/>
      <c r="BV308" s="314"/>
      <c r="BW308" s="314"/>
      <c r="BX308" s="314"/>
      <c r="BY308" s="314"/>
      <c r="BZ308" s="314"/>
      <c r="CA308" s="314"/>
      <c r="CB308" s="314"/>
      <c r="CC308" s="315"/>
    </row>
    <row r="309" spans="1:81" s="58" customFormat="1" ht="12.95" customHeight="1" thickBot="1" x14ac:dyDescent="0.3">
      <c r="A309" s="37"/>
      <c r="B309" s="1318"/>
      <c r="C309" s="1424"/>
      <c r="D309" s="1283"/>
      <c r="E309" s="1286"/>
      <c r="F309" s="1286"/>
      <c r="G309" s="1286"/>
      <c r="H309" s="1286"/>
      <c r="I309" s="1389"/>
      <c r="J309" s="1220"/>
      <c r="K309" s="1217"/>
      <c r="L309" s="1342"/>
      <c r="M309" s="1344"/>
      <c r="N309" s="1426"/>
      <c r="O309" s="1428"/>
      <c r="P309" s="1430"/>
      <c r="Q309" s="1432"/>
      <c r="R309" s="1220"/>
      <c r="S309" s="364" t="s">
        <v>4748</v>
      </c>
      <c r="T309" s="371" t="s">
        <v>3834</v>
      </c>
      <c r="U309" s="241" t="s">
        <v>3839</v>
      </c>
      <c r="V309" s="241" t="s">
        <v>3842</v>
      </c>
      <c r="W309" s="41"/>
      <c r="X309" s="34">
        <v>44566</v>
      </c>
      <c r="Y309" s="34">
        <v>44591</v>
      </c>
      <c r="Z309" s="34">
        <v>44594</v>
      </c>
      <c r="AA309" s="34">
        <v>44925</v>
      </c>
      <c r="AB309" s="1220"/>
      <c r="AC309" s="1241"/>
      <c r="AD309" s="303">
        <f t="shared" si="186"/>
        <v>2349658</v>
      </c>
      <c r="AE309" s="303">
        <f t="shared" si="186"/>
        <v>0</v>
      </c>
      <c r="AF309" s="303">
        <f t="shared" si="186"/>
        <v>589658</v>
      </c>
      <c r="AG309" s="303">
        <f t="shared" si="186"/>
        <v>0</v>
      </c>
      <c r="AH309" s="303">
        <f t="shared" si="186"/>
        <v>0</v>
      </c>
      <c r="AI309" s="303">
        <f t="shared" si="186"/>
        <v>1760000</v>
      </c>
      <c r="AJ309" s="303">
        <f t="shared" si="173"/>
        <v>0</v>
      </c>
      <c r="AK309" s="1220"/>
      <c r="AL309" s="1244"/>
      <c r="AM309" s="303">
        <f t="shared" si="182"/>
        <v>587414.5</v>
      </c>
      <c r="AN309" s="312"/>
      <c r="AO309" s="312">
        <v>147414.5</v>
      </c>
      <c r="AP309" s="312">
        <v>0</v>
      </c>
      <c r="AQ309" s="312">
        <v>0</v>
      </c>
      <c r="AR309" s="312">
        <v>440000</v>
      </c>
      <c r="AS309" s="312"/>
      <c r="AT309" s="1220"/>
      <c r="AU309" s="1247"/>
      <c r="AV309" s="303">
        <f t="shared" si="183"/>
        <v>587414.5</v>
      </c>
      <c r="AW309" s="312"/>
      <c r="AX309" s="302">
        <v>147414.5</v>
      </c>
      <c r="AY309" s="302">
        <v>0</v>
      </c>
      <c r="AZ309" s="302">
        <v>0</v>
      </c>
      <c r="BA309" s="302">
        <v>440000</v>
      </c>
      <c r="BB309" s="312"/>
      <c r="BC309" s="1220"/>
      <c r="BD309" s="1250"/>
      <c r="BE309" s="303">
        <f t="shared" si="184"/>
        <v>587414.5</v>
      </c>
      <c r="BF309" s="312"/>
      <c r="BG309" s="302">
        <v>147414.5</v>
      </c>
      <c r="BH309" s="302">
        <v>0</v>
      </c>
      <c r="BI309" s="302">
        <v>0</v>
      </c>
      <c r="BJ309" s="302">
        <v>440000</v>
      </c>
      <c r="BK309" s="312"/>
      <c r="BL309" s="1220"/>
      <c r="BM309" s="1253"/>
      <c r="BN309" s="303">
        <f t="shared" si="185"/>
        <v>587414.5</v>
      </c>
      <c r="BO309" s="312"/>
      <c r="BP309" s="312">
        <v>147414.5</v>
      </c>
      <c r="BQ309" s="312">
        <v>0</v>
      </c>
      <c r="BR309" s="312">
        <v>0</v>
      </c>
      <c r="BS309" s="312">
        <v>440000</v>
      </c>
      <c r="BT309" s="312"/>
      <c r="BU309" s="313"/>
      <c r="BV309" s="314"/>
      <c r="BW309" s="314"/>
      <c r="BX309" s="314"/>
      <c r="BY309" s="314"/>
      <c r="BZ309" s="314"/>
      <c r="CA309" s="314"/>
      <c r="CB309" s="314"/>
      <c r="CC309" s="315"/>
    </row>
    <row r="310" spans="1:81" s="58" customFormat="1" ht="12.95" customHeight="1" thickTop="1" x14ac:dyDescent="0.25">
      <c r="A310" s="37"/>
      <c r="B310" s="1318"/>
      <c r="C310" s="1424"/>
      <c r="D310" s="1282">
        <v>1906</v>
      </c>
      <c r="E310" s="1285" t="s">
        <v>4433</v>
      </c>
      <c r="F310" s="1285">
        <v>1905032</v>
      </c>
      <c r="G310" s="1285" t="s">
        <v>4434</v>
      </c>
      <c r="H310" s="1285" t="s">
        <v>4435</v>
      </c>
      <c r="I310" s="1388">
        <v>2021004540216</v>
      </c>
      <c r="J310" s="1219">
        <v>106</v>
      </c>
      <c r="K310" s="1216" t="str">
        <f>+[3]Metas!K121</f>
        <v>El Departamento mantiene la cobertura en los biológicos trazadores del programa ampliado de inmunizaciones.</v>
      </c>
      <c r="L310" s="1433">
        <v>0.95</v>
      </c>
      <c r="M310" s="1435">
        <f>SUM(N310:Q310)</f>
        <v>0.95</v>
      </c>
      <c r="N310" s="1437"/>
      <c r="O310" s="1439"/>
      <c r="P310" s="1441"/>
      <c r="Q310" s="1443">
        <v>0.95</v>
      </c>
      <c r="R310" s="1219">
        <f t="shared" ref="R310" si="195">+$J310</f>
        <v>106</v>
      </c>
      <c r="S310" s="361" t="s">
        <v>4749</v>
      </c>
      <c r="T310" s="362" t="s">
        <v>3834</v>
      </c>
      <c r="U310" s="240" t="s">
        <v>3839</v>
      </c>
      <c r="V310" s="240" t="s">
        <v>3842</v>
      </c>
      <c r="W310" s="233"/>
      <c r="X310" s="307">
        <v>44566</v>
      </c>
      <c r="Y310" s="307">
        <v>44591</v>
      </c>
      <c r="Z310" s="307">
        <v>44594</v>
      </c>
      <c r="AA310" s="307">
        <v>44925</v>
      </c>
      <c r="AB310" s="1219">
        <f t="shared" ref="AB310" si="196">+$J310</f>
        <v>106</v>
      </c>
      <c r="AC310" s="1240">
        <f t="shared" ref="AC310" si="197">+L310</f>
        <v>0.95</v>
      </c>
      <c r="AD310" s="308">
        <f t="shared" si="186"/>
        <v>19800000</v>
      </c>
      <c r="AE310" s="308">
        <f t="shared" si="186"/>
        <v>0</v>
      </c>
      <c r="AF310" s="308">
        <f t="shared" si="186"/>
        <v>19800000</v>
      </c>
      <c r="AG310" s="308">
        <f t="shared" si="186"/>
        <v>0</v>
      </c>
      <c r="AH310" s="308">
        <f t="shared" si="186"/>
        <v>0</v>
      </c>
      <c r="AI310" s="308">
        <f t="shared" si="186"/>
        <v>0</v>
      </c>
      <c r="AJ310" s="308">
        <f t="shared" si="173"/>
        <v>0</v>
      </c>
      <c r="AK310" s="1219">
        <f t="shared" ref="AK310" si="198">+$J310</f>
        <v>106</v>
      </c>
      <c r="AL310" s="1243">
        <f>+N310</f>
        <v>0</v>
      </c>
      <c r="AM310" s="308">
        <f t="shared" ref="AM310" si="199">SUM(AN310:AS310)</f>
        <v>4950000</v>
      </c>
      <c r="AN310" s="48"/>
      <c r="AO310" s="48">
        <v>4950000</v>
      </c>
      <c r="AP310" s="48">
        <v>0</v>
      </c>
      <c r="AQ310" s="48">
        <v>0</v>
      </c>
      <c r="AR310" s="48">
        <v>0</v>
      </c>
      <c r="AS310" s="48"/>
      <c r="AT310" s="1219">
        <f t="shared" ref="AT310" si="200">+$J310</f>
        <v>106</v>
      </c>
      <c r="AU310" s="1246">
        <f>+O310</f>
        <v>0</v>
      </c>
      <c r="AV310" s="308">
        <f t="shared" ref="AV310:AV328" si="201">SUM(AW310:BB310)</f>
        <v>4950000</v>
      </c>
      <c r="AW310" s="48"/>
      <c r="AX310" s="38">
        <v>4950000</v>
      </c>
      <c r="AY310" s="38">
        <v>0</v>
      </c>
      <c r="AZ310" s="38">
        <v>0</v>
      </c>
      <c r="BA310" s="38">
        <v>0</v>
      </c>
      <c r="BB310" s="48"/>
      <c r="BC310" s="1219">
        <f t="shared" ref="BC310" si="202">+$J310</f>
        <v>106</v>
      </c>
      <c r="BD310" s="1249">
        <f>+P310</f>
        <v>0</v>
      </c>
      <c r="BE310" s="308">
        <f t="shared" ref="BE310:BE328" si="203">SUM(BF310:BK310)</f>
        <v>4950000</v>
      </c>
      <c r="BF310" s="48"/>
      <c r="BG310" s="38">
        <v>4950000</v>
      </c>
      <c r="BH310" s="38">
        <v>0</v>
      </c>
      <c r="BI310" s="38">
        <v>0</v>
      </c>
      <c r="BJ310" s="38">
        <v>0</v>
      </c>
      <c r="BK310" s="48"/>
      <c r="BL310" s="1219">
        <f t="shared" ref="BL310" si="204">+$J310</f>
        <v>106</v>
      </c>
      <c r="BM310" s="1252">
        <f>+Q310</f>
        <v>0.95</v>
      </c>
      <c r="BN310" s="308">
        <f t="shared" ref="BN310:BN328" si="205">SUM(BO310:BT310)</f>
        <v>4950000</v>
      </c>
      <c r="BO310" s="48"/>
      <c r="BP310" s="48">
        <v>4950000</v>
      </c>
      <c r="BQ310" s="48">
        <v>0</v>
      </c>
      <c r="BR310" s="48">
        <v>0</v>
      </c>
      <c r="BS310" s="48">
        <v>0</v>
      </c>
      <c r="BT310" s="48"/>
      <c r="BU310" s="1204"/>
      <c r="BV310" s="1205"/>
      <c r="BW310" s="1205"/>
      <c r="BX310" s="1205"/>
      <c r="BY310" s="1205"/>
      <c r="BZ310" s="1205"/>
      <c r="CA310" s="1205"/>
      <c r="CB310" s="1205"/>
      <c r="CC310" s="1206"/>
    </row>
    <row r="311" spans="1:81" s="58" customFormat="1" ht="12.95" customHeight="1" x14ac:dyDescent="0.25">
      <c r="A311" s="37"/>
      <c r="B311" s="1318"/>
      <c r="C311" s="1424"/>
      <c r="D311" s="1283"/>
      <c r="E311" s="1286"/>
      <c r="F311" s="1286"/>
      <c r="G311" s="1286"/>
      <c r="H311" s="1286"/>
      <c r="I311" s="1389"/>
      <c r="J311" s="1220"/>
      <c r="K311" s="1217"/>
      <c r="L311" s="1434"/>
      <c r="M311" s="1436"/>
      <c r="N311" s="1438"/>
      <c r="O311" s="1440"/>
      <c r="P311" s="1442"/>
      <c r="Q311" s="1444"/>
      <c r="R311" s="1220"/>
      <c r="S311" s="364" t="s">
        <v>4750</v>
      </c>
      <c r="T311" s="371" t="s">
        <v>3834</v>
      </c>
      <c r="U311" s="241" t="s">
        <v>3839</v>
      </c>
      <c r="V311" s="241" t="s">
        <v>3842</v>
      </c>
      <c r="W311" s="41"/>
      <c r="X311" s="34">
        <v>44566</v>
      </c>
      <c r="Y311" s="34">
        <v>44591</v>
      </c>
      <c r="Z311" s="34">
        <v>44594</v>
      </c>
      <c r="AA311" s="34">
        <v>44925</v>
      </c>
      <c r="AB311" s="1220"/>
      <c r="AC311" s="1241"/>
      <c r="AD311" s="303">
        <f t="shared" si="186"/>
        <v>60000000</v>
      </c>
      <c r="AE311" s="303">
        <f t="shared" si="186"/>
        <v>0</v>
      </c>
      <c r="AF311" s="303">
        <f t="shared" si="186"/>
        <v>60000000</v>
      </c>
      <c r="AG311" s="303">
        <f t="shared" si="186"/>
        <v>0</v>
      </c>
      <c r="AH311" s="303">
        <f t="shared" si="186"/>
        <v>0</v>
      </c>
      <c r="AI311" s="303">
        <f t="shared" si="186"/>
        <v>0</v>
      </c>
      <c r="AJ311" s="303">
        <f t="shared" si="173"/>
        <v>0</v>
      </c>
      <c r="AK311" s="1220"/>
      <c r="AL311" s="1244"/>
      <c r="AM311" s="303">
        <f t="shared" si="182"/>
        <v>15000000</v>
      </c>
      <c r="AN311" s="312"/>
      <c r="AO311" s="312">
        <v>15000000</v>
      </c>
      <c r="AP311" s="312">
        <v>0</v>
      </c>
      <c r="AQ311" s="312">
        <v>0</v>
      </c>
      <c r="AR311" s="312">
        <v>0</v>
      </c>
      <c r="AS311" s="312"/>
      <c r="AT311" s="1220"/>
      <c r="AU311" s="1247"/>
      <c r="AV311" s="303">
        <f t="shared" si="201"/>
        <v>15000000</v>
      </c>
      <c r="AW311" s="312"/>
      <c r="AX311" s="302">
        <v>15000000</v>
      </c>
      <c r="AY311" s="302">
        <v>0</v>
      </c>
      <c r="AZ311" s="302">
        <v>0</v>
      </c>
      <c r="BA311" s="302">
        <v>0</v>
      </c>
      <c r="BB311" s="312"/>
      <c r="BC311" s="1220"/>
      <c r="BD311" s="1250"/>
      <c r="BE311" s="303">
        <f t="shared" si="203"/>
        <v>15000000</v>
      </c>
      <c r="BF311" s="312"/>
      <c r="BG311" s="302">
        <v>15000000</v>
      </c>
      <c r="BH311" s="302">
        <v>0</v>
      </c>
      <c r="BI311" s="302">
        <v>0</v>
      </c>
      <c r="BJ311" s="302">
        <v>0</v>
      </c>
      <c r="BK311" s="312"/>
      <c r="BL311" s="1220"/>
      <c r="BM311" s="1253"/>
      <c r="BN311" s="303">
        <f t="shared" si="205"/>
        <v>15000000</v>
      </c>
      <c r="BO311" s="312"/>
      <c r="BP311" s="312">
        <v>15000000</v>
      </c>
      <c r="BQ311" s="312">
        <v>0</v>
      </c>
      <c r="BR311" s="312">
        <v>0</v>
      </c>
      <c r="BS311" s="312">
        <v>0</v>
      </c>
      <c r="BT311" s="312"/>
      <c r="BU311" s="313"/>
      <c r="BV311" s="314"/>
      <c r="BW311" s="314"/>
      <c r="BX311" s="314"/>
      <c r="BY311" s="314"/>
      <c r="BZ311" s="314"/>
      <c r="CA311" s="314"/>
      <c r="CB311" s="314"/>
      <c r="CC311" s="315"/>
    </row>
    <row r="312" spans="1:81" s="58" customFormat="1" ht="12.95" customHeight="1" x14ac:dyDescent="0.25">
      <c r="A312" s="37"/>
      <c r="B312" s="1318"/>
      <c r="C312" s="1424"/>
      <c r="D312" s="1283"/>
      <c r="E312" s="1286"/>
      <c r="F312" s="1286"/>
      <c r="G312" s="1286"/>
      <c r="H312" s="1286"/>
      <c r="I312" s="1389"/>
      <c r="J312" s="1220"/>
      <c r="K312" s="1217"/>
      <c r="L312" s="1434"/>
      <c r="M312" s="1436"/>
      <c r="N312" s="1438"/>
      <c r="O312" s="1440"/>
      <c r="P312" s="1442"/>
      <c r="Q312" s="1444"/>
      <c r="R312" s="1220"/>
      <c r="S312" s="364" t="s">
        <v>4751</v>
      </c>
      <c r="T312" s="371" t="s">
        <v>3834</v>
      </c>
      <c r="U312" s="241" t="s">
        <v>3839</v>
      </c>
      <c r="V312" s="241" t="s">
        <v>3842</v>
      </c>
      <c r="W312" s="41"/>
      <c r="X312" s="34">
        <v>44566</v>
      </c>
      <c r="Y312" s="34">
        <v>44591</v>
      </c>
      <c r="Z312" s="34">
        <v>44594</v>
      </c>
      <c r="AA312" s="34">
        <v>44925</v>
      </c>
      <c r="AB312" s="1220"/>
      <c r="AC312" s="1241"/>
      <c r="AD312" s="303">
        <f t="shared" si="186"/>
        <v>16000000</v>
      </c>
      <c r="AE312" s="303">
        <f t="shared" si="186"/>
        <v>0</v>
      </c>
      <c r="AF312" s="303">
        <f t="shared" si="186"/>
        <v>16000000</v>
      </c>
      <c r="AG312" s="303">
        <f t="shared" si="186"/>
        <v>0</v>
      </c>
      <c r="AH312" s="303">
        <f t="shared" si="186"/>
        <v>0</v>
      </c>
      <c r="AI312" s="303">
        <f t="shared" si="186"/>
        <v>0</v>
      </c>
      <c r="AJ312" s="303">
        <f t="shared" si="173"/>
        <v>0</v>
      </c>
      <c r="AK312" s="1220"/>
      <c r="AL312" s="1244"/>
      <c r="AM312" s="303">
        <f t="shared" si="182"/>
        <v>4000000</v>
      </c>
      <c r="AN312" s="312"/>
      <c r="AO312" s="312">
        <v>4000000</v>
      </c>
      <c r="AP312" s="312">
        <v>0</v>
      </c>
      <c r="AQ312" s="312">
        <v>0</v>
      </c>
      <c r="AR312" s="312">
        <v>0</v>
      </c>
      <c r="AS312" s="312"/>
      <c r="AT312" s="1220"/>
      <c r="AU312" s="1247"/>
      <c r="AV312" s="303">
        <f t="shared" si="201"/>
        <v>4000000</v>
      </c>
      <c r="AW312" s="312"/>
      <c r="AX312" s="302">
        <v>4000000</v>
      </c>
      <c r="AY312" s="302">
        <v>0</v>
      </c>
      <c r="AZ312" s="302">
        <v>0</v>
      </c>
      <c r="BA312" s="302">
        <v>0</v>
      </c>
      <c r="BB312" s="312"/>
      <c r="BC312" s="1220"/>
      <c r="BD312" s="1250"/>
      <c r="BE312" s="303">
        <f t="shared" si="203"/>
        <v>4000000</v>
      </c>
      <c r="BF312" s="312"/>
      <c r="BG312" s="302">
        <v>4000000</v>
      </c>
      <c r="BH312" s="302">
        <v>0</v>
      </c>
      <c r="BI312" s="302">
        <v>0</v>
      </c>
      <c r="BJ312" s="302">
        <v>0</v>
      </c>
      <c r="BK312" s="312"/>
      <c r="BL312" s="1220"/>
      <c r="BM312" s="1253"/>
      <c r="BN312" s="303">
        <f t="shared" si="205"/>
        <v>4000000</v>
      </c>
      <c r="BO312" s="312"/>
      <c r="BP312" s="312">
        <v>4000000</v>
      </c>
      <c r="BQ312" s="312">
        <v>0</v>
      </c>
      <c r="BR312" s="312">
        <v>0</v>
      </c>
      <c r="BS312" s="312">
        <v>0</v>
      </c>
      <c r="BT312" s="312"/>
      <c r="BU312" s="313"/>
      <c r="BV312" s="314"/>
      <c r="BW312" s="314"/>
      <c r="BX312" s="314"/>
      <c r="BY312" s="314"/>
      <c r="BZ312" s="314"/>
      <c r="CA312" s="314"/>
      <c r="CB312" s="314"/>
      <c r="CC312" s="315"/>
    </row>
    <row r="313" spans="1:81" s="58" customFormat="1" ht="12.95" customHeight="1" x14ac:dyDescent="0.25">
      <c r="A313" s="37"/>
      <c r="B313" s="1318"/>
      <c r="C313" s="1424"/>
      <c r="D313" s="1283"/>
      <c r="E313" s="1286"/>
      <c r="F313" s="1286"/>
      <c r="G313" s="1286"/>
      <c r="H313" s="1286"/>
      <c r="I313" s="1389"/>
      <c r="J313" s="1220"/>
      <c r="K313" s="1217"/>
      <c r="L313" s="1434"/>
      <c r="M313" s="1436"/>
      <c r="N313" s="1438"/>
      <c r="O313" s="1440"/>
      <c r="P313" s="1442"/>
      <c r="Q313" s="1444"/>
      <c r="R313" s="1220"/>
      <c r="S313" s="364" t="s">
        <v>4752</v>
      </c>
      <c r="T313" s="371" t="s">
        <v>3834</v>
      </c>
      <c r="U313" s="241" t="s">
        <v>3839</v>
      </c>
      <c r="V313" s="241" t="s">
        <v>3842</v>
      </c>
      <c r="W313" s="41"/>
      <c r="X313" s="34">
        <v>44566</v>
      </c>
      <c r="Y313" s="34">
        <v>44591</v>
      </c>
      <c r="Z313" s="34">
        <v>44594</v>
      </c>
      <c r="AA313" s="34">
        <v>44925</v>
      </c>
      <c r="AB313" s="1220"/>
      <c r="AC313" s="1241"/>
      <c r="AD313" s="303">
        <f t="shared" si="186"/>
        <v>15000000</v>
      </c>
      <c r="AE313" s="303">
        <f t="shared" si="186"/>
        <v>0</v>
      </c>
      <c r="AF313" s="303">
        <f t="shared" si="186"/>
        <v>15000000</v>
      </c>
      <c r="AG313" s="303">
        <f t="shared" si="186"/>
        <v>0</v>
      </c>
      <c r="AH313" s="303">
        <f t="shared" si="186"/>
        <v>0</v>
      </c>
      <c r="AI313" s="303">
        <f t="shared" si="186"/>
        <v>0</v>
      </c>
      <c r="AJ313" s="303">
        <f t="shared" si="173"/>
        <v>0</v>
      </c>
      <c r="AK313" s="1220"/>
      <c r="AL313" s="1244"/>
      <c r="AM313" s="303">
        <f t="shared" si="182"/>
        <v>3750000</v>
      </c>
      <c r="AN313" s="312"/>
      <c r="AO313" s="312">
        <v>3750000</v>
      </c>
      <c r="AP313" s="312">
        <v>0</v>
      </c>
      <c r="AQ313" s="312">
        <v>0</v>
      </c>
      <c r="AR313" s="312">
        <v>0</v>
      </c>
      <c r="AS313" s="312"/>
      <c r="AT313" s="1220"/>
      <c r="AU313" s="1247"/>
      <c r="AV313" s="303">
        <f t="shared" si="201"/>
        <v>3750000</v>
      </c>
      <c r="AW313" s="312"/>
      <c r="AX313" s="302">
        <v>3750000</v>
      </c>
      <c r="AY313" s="302">
        <v>0</v>
      </c>
      <c r="AZ313" s="302">
        <v>0</v>
      </c>
      <c r="BA313" s="302">
        <v>0</v>
      </c>
      <c r="BB313" s="312"/>
      <c r="BC313" s="1220"/>
      <c r="BD313" s="1250"/>
      <c r="BE313" s="303">
        <f t="shared" si="203"/>
        <v>3750000</v>
      </c>
      <c r="BF313" s="312"/>
      <c r="BG313" s="302">
        <v>3750000</v>
      </c>
      <c r="BH313" s="302">
        <v>0</v>
      </c>
      <c r="BI313" s="302">
        <v>0</v>
      </c>
      <c r="BJ313" s="302">
        <v>0</v>
      </c>
      <c r="BK313" s="312"/>
      <c r="BL313" s="1220"/>
      <c r="BM313" s="1253"/>
      <c r="BN313" s="303">
        <f t="shared" si="205"/>
        <v>3750000</v>
      </c>
      <c r="BO313" s="312"/>
      <c r="BP313" s="312">
        <v>3750000</v>
      </c>
      <c r="BQ313" s="312">
        <v>0</v>
      </c>
      <c r="BR313" s="312">
        <v>0</v>
      </c>
      <c r="BS313" s="312">
        <v>0</v>
      </c>
      <c r="BT313" s="312"/>
      <c r="BU313" s="313"/>
      <c r="BV313" s="314"/>
      <c r="BW313" s="314"/>
      <c r="BX313" s="314"/>
      <c r="BY313" s="314"/>
      <c r="BZ313" s="314"/>
      <c r="CA313" s="314"/>
      <c r="CB313" s="314"/>
      <c r="CC313" s="315"/>
    </row>
    <row r="314" spans="1:81" s="58" customFormat="1" ht="12.95" customHeight="1" x14ac:dyDescent="0.25">
      <c r="A314" s="37"/>
      <c r="B314" s="1318"/>
      <c r="C314" s="1424"/>
      <c r="D314" s="1283"/>
      <c r="E314" s="1286"/>
      <c r="F314" s="1286"/>
      <c r="G314" s="1286"/>
      <c r="H314" s="1286"/>
      <c r="I314" s="1389"/>
      <c r="J314" s="1220"/>
      <c r="K314" s="1217"/>
      <c r="L314" s="1434"/>
      <c r="M314" s="1436"/>
      <c r="N314" s="1438"/>
      <c r="O314" s="1440"/>
      <c r="P314" s="1442"/>
      <c r="Q314" s="1444"/>
      <c r="R314" s="1220"/>
      <c r="S314" s="364" t="s">
        <v>4753</v>
      </c>
      <c r="T314" s="371" t="s">
        <v>3834</v>
      </c>
      <c r="U314" s="241" t="s">
        <v>3839</v>
      </c>
      <c r="V314" s="241" t="s">
        <v>3842</v>
      </c>
      <c r="W314" s="41"/>
      <c r="X314" s="34">
        <v>44566</v>
      </c>
      <c r="Y314" s="34">
        <v>44591</v>
      </c>
      <c r="Z314" s="34">
        <v>44594</v>
      </c>
      <c r="AA314" s="34">
        <v>44925</v>
      </c>
      <c r="AB314" s="1220"/>
      <c r="AC314" s="1241"/>
      <c r="AD314" s="303">
        <f t="shared" si="186"/>
        <v>23128968</v>
      </c>
      <c r="AE314" s="303">
        <f t="shared" si="186"/>
        <v>0</v>
      </c>
      <c r="AF314" s="303">
        <f t="shared" si="186"/>
        <v>23128968</v>
      </c>
      <c r="AG314" s="303">
        <f t="shared" si="186"/>
        <v>0</v>
      </c>
      <c r="AH314" s="303">
        <f t="shared" si="186"/>
        <v>0</v>
      </c>
      <c r="AI314" s="303">
        <f t="shared" si="186"/>
        <v>0</v>
      </c>
      <c r="AJ314" s="303">
        <f t="shared" si="173"/>
        <v>0</v>
      </c>
      <c r="AK314" s="1220"/>
      <c r="AL314" s="1244"/>
      <c r="AM314" s="303">
        <f t="shared" si="182"/>
        <v>5782242</v>
      </c>
      <c r="AN314" s="312"/>
      <c r="AO314" s="312">
        <v>5782242</v>
      </c>
      <c r="AP314" s="312">
        <v>0</v>
      </c>
      <c r="AQ314" s="312">
        <v>0</v>
      </c>
      <c r="AR314" s="312">
        <v>0</v>
      </c>
      <c r="AS314" s="312"/>
      <c r="AT314" s="1220"/>
      <c r="AU314" s="1247"/>
      <c r="AV314" s="303">
        <f t="shared" si="201"/>
        <v>5782242</v>
      </c>
      <c r="AW314" s="312"/>
      <c r="AX314" s="302">
        <v>5782242</v>
      </c>
      <c r="AY314" s="302">
        <v>0</v>
      </c>
      <c r="AZ314" s="302">
        <v>0</v>
      </c>
      <c r="BA314" s="302">
        <v>0</v>
      </c>
      <c r="BB314" s="312"/>
      <c r="BC314" s="1220"/>
      <c r="BD314" s="1250"/>
      <c r="BE314" s="303">
        <f t="shared" si="203"/>
        <v>5782242</v>
      </c>
      <c r="BF314" s="312"/>
      <c r="BG314" s="302">
        <v>5782242</v>
      </c>
      <c r="BH314" s="302">
        <v>0</v>
      </c>
      <c r="BI314" s="302">
        <v>0</v>
      </c>
      <c r="BJ314" s="302">
        <v>0</v>
      </c>
      <c r="BK314" s="312"/>
      <c r="BL314" s="1220"/>
      <c r="BM314" s="1253"/>
      <c r="BN314" s="303">
        <f t="shared" si="205"/>
        <v>5782242</v>
      </c>
      <c r="BO314" s="312"/>
      <c r="BP314" s="312">
        <v>5782242</v>
      </c>
      <c r="BQ314" s="312">
        <v>0</v>
      </c>
      <c r="BR314" s="312">
        <v>0</v>
      </c>
      <c r="BS314" s="312">
        <v>0</v>
      </c>
      <c r="BT314" s="312"/>
      <c r="BU314" s="313"/>
      <c r="BV314" s="314"/>
      <c r="BW314" s="314"/>
      <c r="BX314" s="314"/>
      <c r="BY314" s="314"/>
      <c r="BZ314" s="314"/>
      <c r="CA314" s="314"/>
      <c r="CB314" s="314"/>
      <c r="CC314" s="315"/>
    </row>
    <row r="315" spans="1:81" s="58" customFormat="1" ht="12.95" customHeight="1" x14ac:dyDescent="0.25">
      <c r="A315" s="37"/>
      <c r="B315" s="1318"/>
      <c r="C315" s="1424"/>
      <c r="D315" s="1283"/>
      <c r="E315" s="1286"/>
      <c r="F315" s="1286"/>
      <c r="G315" s="1286"/>
      <c r="H315" s="1286"/>
      <c r="I315" s="1389"/>
      <c r="J315" s="1220"/>
      <c r="K315" s="1217"/>
      <c r="L315" s="1434"/>
      <c r="M315" s="1436"/>
      <c r="N315" s="1438"/>
      <c r="O315" s="1440"/>
      <c r="P315" s="1442"/>
      <c r="Q315" s="1444"/>
      <c r="R315" s="1220"/>
      <c r="S315" s="364" t="s">
        <v>4754</v>
      </c>
      <c r="T315" s="371" t="s">
        <v>3834</v>
      </c>
      <c r="U315" s="241" t="s">
        <v>3839</v>
      </c>
      <c r="V315" s="241" t="s">
        <v>3842</v>
      </c>
      <c r="W315" s="41"/>
      <c r="X315" s="34">
        <v>44566</v>
      </c>
      <c r="Y315" s="34">
        <v>44591</v>
      </c>
      <c r="Z315" s="34">
        <v>44594</v>
      </c>
      <c r="AA315" s="34">
        <v>44925</v>
      </c>
      <c r="AB315" s="1220"/>
      <c r="AC315" s="1241"/>
      <c r="AD315" s="303">
        <f t="shared" ref="AD315:AI333" si="206">+AM315+AV315+BE315+BN315</f>
        <v>19100000</v>
      </c>
      <c r="AE315" s="303">
        <f t="shared" si="206"/>
        <v>0</v>
      </c>
      <c r="AF315" s="303">
        <f t="shared" si="206"/>
        <v>19100000</v>
      </c>
      <c r="AG315" s="303">
        <f t="shared" si="206"/>
        <v>0</v>
      </c>
      <c r="AH315" s="303">
        <f t="shared" si="206"/>
        <v>0</v>
      </c>
      <c r="AI315" s="303">
        <f t="shared" si="206"/>
        <v>0</v>
      </c>
      <c r="AJ315" s="303">
        <f t="shared" si="173"/>
        <v>0</v>
      </c>
      <c r="AK315" s="1220"/>
      <c r="AL315" s="1244"/>
      <c r="AM315" s="303">
        <f t="shared" si="182"/>
        <v>4775000</v>
      </c>
      <c r="AN315" s="312"/>
      <c r="AO315" s="312">
        <v>4775000</v>
      </c>
      <c r="AP315" s="312">
        <v>0</v>
      </c>
      <c r="AQ315" s="312">
        <v>0</v>
      </c>
      <c r="AR315" s="312">
        <v>0</v>
      </c>
      <c r="AS315" s="312"/>
      <c r="AT315" s="1220"/>
      <c r="AU315" s="1247"/>
      <c r="AV315" s="303">
        <f t="shared" si="201"/>
        <v>4775000</v>
      </c>
      <c r="AW315" s="312"/>
      <c r="AX315" s="302">
        <v>4775000</v>
      </c>
      <c r="AY315" s="302">
        <v>0</v>
      </c>
      <c r="AZ315" s="302">
        <v>0</v>
      </c>
      <c r="BA315" s="302">
        <v>0</v>
      </c>
      <c r="BB315" s="312"/>
      <c r="BC315" s="1220"/>
      <c r="BD315" s="1250"/>
      <c r="BE315" s="303">
        <f t="shared" si="203"/>
        <v>4775000</v>
      </c>
      <c r="BF315" s="312"/>
      <c r="BG315" s="302">
        <v>4775000</v>
      </c>
      <c r="BH315" s="302">
        <v>0</v>
      </c>
      <c r="BI315" s="302">
        <v>0</v>
      </c>
      <c r="BJ315" s="302">
        <v>0</v>
      </c>
      <c r="BK315" s="312"/>
      <c r="BL315" s="1220"/>
      <c r="BM315" s="1253"/>
      <c r="BN315" s="303">
        <f t="shared" si="205"/>
        <v>4775000</v>
      </c>
      <c r="BO315" s="312"/>
      <c r="BP315" s="312">
        <v>4775000</v>
      </c>
      <c r="BQ315" s="312">
        <v>0</v>
      </c>
      <c r="BR315" s="312">
        <v>0</v>
      </c>
      <c r="BS315" s="312">
        <v>0</v>
      </c>
      <c r="BT315" s="312"/>
      <c r="BU315" s="313"/>
      <c r="BV315" s="314"/>
      <c r="BW315" s="314"/>
      <c r="BX315" s="314"/>
      <c r="BY315" s="314"/>
      <c r="BZ315" s="314"/>
      <c r="CA315" s="314"/>
      <c r="CB315" s="314"/>
      <c r="CC315" s="315"/>
    </row>
    <row r="316" spans="1:81" s="58" customFormat="1" ht="12.95" customHeight="1" x14ac:dyDescent="0.25">
      <c r="A316" s="37"/>
      <c r="B316" s="1318"/>
      <c r="C316" s="1424"/>
      <c r="D316" s="1283"/>
      <c r="E316" s="1286"/>
      <c r="F316" s="1286"/>
      <c r="G316" s="1286"/>
      <c r="H316" s="1286"/>
      <c r="I316" s="1389"/>
      <c r="J316" s="1220"/>
      <c r="K316" s="1217"/>
      <c r="L316" s="1434"/>
      <c r="M316" s="1436"/>
      <c r="N316" s="1438"/>
      <c r="O316" s="1440"/>
      <c r="P316" s="1442"/>
      <c r="Q316" s="1444"/>
      <c r="R316" s="1220"/>
      <c r="S316" s="364" t="s">
        <v>4755</v>
      </c>
      <c r="T316" s="371" t="s">
        <v>3834</v>
      </c>
      <c r="U316" s="241" t="s">
        <v>3839</v>
      </c>
      <c r="V316" s="241" t="s">
        <v>3842</v>
      </c>
      <c r="W316" s="41"/>
      <c r="X316" s="34">
        <v>44566</v>
      </c>
      <c r="Y316" s="34">
        <v>44591</v>
      </c>
      <c r="Z316" s="34">
        <v>44594</v>
      </c>
      <c r="AA316" s="34">
        <v>44925</v>
      </c>
      <c r="AB316" s="1220"/>
      <c r="AC316" s="1241"/>
      <c r="AD316" s="303">
        <f t="shared" si="206"/>
        <v>15000000</v>
      </c>
      <c r="AE316" s="303">
        <f t="shared" si="206"/>
        <v>0</v>
      </c>
      <c r="AF316" s="303">
        <f t="shared" si="206"/>
        <v>15000000</v>
      </c>
      <c r="AG316" s="303">
        <f t="shared" si="206"/>
        <v>0</v>
      </c>
      <c r="AH316" s="303">
        <f t="shared" si="206"/>
        <v>0</v>
      </c>
      <c r="AI316" s="303">
        <f t="shared" si="206"/>
        <v>0</v>
      </c>
      <c r="AJ316" s="303">
        <f t="shared" si="173"/>
        <v>0</v>
      </c>
      <c r="AK316" s="1220"/>
      <c r="AL316" s="1244"/>
      <c r="AM316" s="303">
        <f t="shared" si="182"/>
        <v>3750000</v>
      </c>
      <c r="AN316" s="312"/>
      <c r="AO316" s="312">
        <v>3750000</v>
      </c>
      <c r="AP316" s="312">
        <v>0</v>
      </c>
      <c r="AQ316" s="312">
        <v>0</v>
      </c>
      <c r="AR316" s="312">
        <v>0</v>
      </c>
      <c r="AS316" s="312"/>
      <c r="AT316" s="1220"/>
      <c r="AU316" s="1247"/>
      <c r="AV316" s="303">
        <f t="shared" si="201"/>
        <v>3750000</v>
      </c>
      <c r="AW316" s="312"/>
      <c r="AX316" s="302">
        <v>3750000</v>
      </c>
      <c r="AY316" s="302">
        <v>0</v>
      </c>
      <c r="AZ316" s="302">
        <v>0</v>
      </c>
      <c r="BA316" s="302">
        <v>0</v>
      </c>
      <c r="BB316" s="312"/>
      <c r="BC316" s="1220"/>
      <c r="BD316" s="1250"/>
      <c r="BE316" s="303">
        <f t="shared" si="203"/>
        <v>3750000</v>
      </c>
      <c r="BF316" s="312"/>
      <c r="BG316" s="302">
        <v>3750000</v>
      </c>
      <c r="BH316" s="302">
        <v>0</v>
      </c>
      <c r="BI316" s="302">
        <v>0</v>
      </c>
      <c r="BJ316" s="302">
        <v>0</v>
      </c>
      <c r="BK316" s="312"/>
      <c r="BL316" s="1220"/>
      <c r="BM316" s="1253"/>
      <c r="BN316" s="303">
        <f t="shared" si="205"/>
        <v>3750000</v>
      </c>
      <c r="BO316" s="312"/>
      <c r="BP316" s="312">
        <v>3750000</v>
      </c>
      <c r="BQ316" s="312">
        <v>0</v>
      </c>
      <c r="BR316" s="312">
        <v>0</v>
      </c>
      <c r="BS316" s="312">
        <v>0</v>
      </c>
      <c r="BT316" s="312"/>
      <c r="BU316" s="313"/>
      <c r="BV316" s="314"/>
      <c r="BW316" s="314"/>
      <c r="BX316" s="314"/>
      <c r="BY316" s="314"/>
      <c r="BZ316" s="314"/>
      <c r="CA316" s="314"/>
      <c r="CB316" s="314"/>
      <c r="CC316" s="315"/>
    </row>
    <row r="317" spans="1:81" s="58" customFormat="1" ht="12.95" customHeight="1" x14ac:dyDescent="0.25">
      <c r="A317" s="37"/>
      <c r="B317" s="1318"/>
      <c r="C317" s="1424"/>
      <c r="D317" s="1283"/>
      <c r="E317" s="1286"/>
      <c r="F317" s="1286"/>
      <c r="G317" s="1286"/>
      <c r="H317" s="1286"/>
      <c r="I317" s="1389"/>
      <c r="J317" s="1220"/>
      <c r="K317" s="1217"/>
      <c r="L317" s="1434"/>
      <c r="M317" s="1436"/>
      <c r="N317" s="1438"/>
      <c r="O317" s="1440"/>
      <c r="P317" s="1442"/>
      <c r="Q317" s="1444"/>
      <c r="R317" s="1220"/>
      <c r="S317" s="364" t="s">
        <v>4756</v>
      </c>
      <c r="T317" s="371" t="s">
        <v>3834</v>
      </c>
      <c r="U317" s="241" t="s">
        <v>3839</v>
      </c>
      <c r="V317" s="241" t="s">
        <v>3842</v>
      </c>
      <c r="W317" s="41"/>
      <c r="X317" s="34">
        <v>44566</v>
      </c>
      <c r="Y317" s="34">
        <v>44591</v>
      </c>
      <c r="Z317" s="34">
        <v>44594</v>
      </c>
      <c r="AA317" s="34">
        <v>44925</v>
      </c>
      <c r="AB317" s="1220"/>
      <c r="AC317" s="1241"/>
      <c r="AD317" s="303">
        <f t="shared" si="206"/>
        <v>10000000</v>
      </c>
      <c r="AE317" s="303">
        <f t="shared" si="206"/>
        <v>0</v>
      </c>
      <c r="AF317" s="303">
        <f t="shared" si="206"/>
        <v>10000000</v>
      </c>
      <c r="AG317" s="303">
        <f t="shared" si="206"/>
        <v>0</v>
      </c>
      <c r="AH317" s="303">
        <f t="shared" si="206"/>
        <v>0</v>
      </c>
      <c r="AI317" s="303">
        <f t="shared" si="206"/>
        <v>0</v>
      </c>
      <c r="AJ317" s="303">
        <f t="shared" si="173"/>
        <v>0</v>
      </c>
      <c r="AK317" s="1220"/>
      <c r="AL317" s="1244"/>
      <c r="AM317" s="303">
        <f t="shared" si="182"/>
        <v>2500000</v>
      </c>
      <c r="AN317" s="312"/>
      <c r="AO317" s="312">
        <v>2500000</v>
      </c>
      <c r="AP317" s="312">
        <v>0</v>
      </c>
      <c r="AQ317" s="312">
        <v>0</v>
      </c>
      <c r="AR317" s="312">
        <v>0</v>
      </c>
      <c r="AS317" s="312"/>
      <c r="AT317" s="1220"/>
      <c r="AU317" s="1247"/>
      <c r="AV317" s="303">
        <f t="shared" si="201"/>
        <v>2500000</v>
      </c>
      <c r="AW317" s="312"/>
      <c r="AX317" s="302">
        <v>2500000</v>
      </c>
      <c r="AY317" s="302">
        <v>0</v>
      </c>
      <c r="AZ317" s="302">
        <v>0</v>
      </c>
      <c r="BA317" s="302">
        <v>0</v>
      </c>
      <c r="BB317" s="312"/>
      <c r="BC317" s="1220"/>
      <c r="BD317" s="1250"/>
      <c r="BE317" s="303">
        <f t="shared" si="203"/>
        <v>2500000</v>
      </c>
      <c r="BF317" s="312"/>
      <c r="BG317" s="302">
        <v>2500000</v>
      </c>
      <c r="BH317" s="302">
        <v>0</v>
      </c>
      <c r="BI317" s="302">
        <v>0</v>
      </c>
      <c r="BJ317" s="302">
        <v>0</v>
      </c>
      <c r="BK317" s="312"/>
      <c r="BL317" s="1220"/>
      <c r="BM317" s="1253"/>
      <c r="BN317" s="303">
        <f t="shared" si="205"/>
        <v>2500000</v>
      </c>
      <c r="BO317" s="312"/>
      <c r="BP317" s="312">
        <v>2500000</v>
      </c>
      <c r="BQ317" s="312">
        <v>0</v>
      </c>
      <c r="BR317" s="312">
        <v>0</v>
      </c>
      <c r="BS317" s="312">
        <v>0</v>
      </c>
      <c r="BT317" s="312"/>
      <c r="BU317" s="313"/>
      <c r="BV317" s="314"/>
      <c r="BW317" s="314"/>
      <c r="BX317" s="314"/>
      <c r="BY317" s="314"/>
      <c r="BZ317" s="314"/>
      <c r="CA317" s="314"/>
      <c r="CB317" s="314"/>
      <c r="CC317" s="315"/>
    </row>
    <row r="318" spans="1:81" s="58" customFormat="1" ht="12.95" customHeight="1" x14ac:dyDescent="0.25">
      <c r="A318" s="37"/>
      <c r="B318" s="1318"/>
      <c r="C318" s="1424"/>
      <c r="D318" s="1283"/>
      <c r="E318" s="1286"/>
      <c r="F318" s="1286"/>
      <c r="G318" s="1286"/>
      <c r="H318" s="1286"/>
      <c r="I318" s="1389"/>
      <c r="J318" s="1220"/>
      <c r="K318" s="1217"/>
      <c r="L318" s="1434"/>
      <c r="M318" s="1436"/>
      <c r="N318" s="1438"/>
      <c r="O318" s="1440"/>
      <c r="P318" s="1442"/>
      <c r="Q318" s="1444"/>
      <c r="R318" s="1220"/>
      <c r="S318" s="364" t="s">
        <v>4757</v>
      </c>
      <c r="T318" s="371" t="s">
        <v>3834</v>
      </c>
      <c r="U318" s="241" t="s">
        <v>3839</v>
      </c>
      <c r="V318" s="241" t="s">
        <v>3842</v>
      </c>
      <c r="W318" s="41"/>
      <c r="X318" s="34">
        <v>44566</v>
      </c>
      <c r="Y318" s="34">
        <v>44591</v>
      </c>
      <c r="Z318" s="34">
        <v>44594</v>
      </c>
      <c r="AA318" s="34">
        <v>44925</v>
      </c>
      <c r="AB318" s="1220"/>
      <c r="AC318" s="1241"/>
      <c r="AD318" s="303">
        <f t="shared" si="206"/>
        <v>8000000</v>
      </c>
      <c r="AE318" s="303">
        <f t="shared" si="206"/>
        <v>0</v>
      </c>
      <c r="AF318" s="303">
        <f t="shared" si="206"/>
        <v>8000000</v>
      </c>
      <c r="AG318" s="303">
        <f t="shared" si="206"/>
        <v>0</v>
      </c>
      <c r="AH318" s="303">
        <f t="shared" si="206"/>
        <v>0</v>
      </c>
      <c r="AI318" s="303">
        <f t="shared" si="206"/>
        <v>0</v>
      </c>
      <c r="AJ318" s="303">
        <f t="shared" si="173"/>
        <v>0</v>
      </c>
      <c r="AK318" s="1220"/>
      <c r="AL318" s="1244"/>
      <c r="AM318" s="303">
        <f t="shared" si="182"/>
        <v>2000000</v>
      </c>
      <c r="AN318" s="312"/>
      <c r="AO318" s="312">
        <v>2000000</v>
      </c>
      <c r="AP318" s="312">
        <v>0</v>
      </c>
      <c r="AQ318" s="312">
        <v>0</v>
      </c>
      <c r="AR318" s="312">
        <v>0</v>
      </c>
      <c r="AS318" s="312"/>
      <c r="AT318" s="1220"/>
      <c r="AU318" s="1247"/>
      <c r="AV318" s="303">
        <f t="shared" si="201"/>
        <v>2000000</v>
      </c>
      <c r="AW318" s="312"/>
      <c r="AX318" s="302">
        <v>2000000</v>
      </c>
      <c r="AY318" s="302">
        <v>0</v>
      </c>
      <c r="AZ318" s="302">
        <v>0</v>
      </c>
      <c r="BA318" s="302">
        <v>0</v>
      </c>
      <c r="BB318" s="312"/>
      <c r="BC318" s="1220"/>
      <c r="BD318" s="1250"/>
      <c r="BE318" s="303">
        <f t="shared" si="203"/>
        <v>2000000</v>
      </c>
      <c r="BF318" s="312"/>
      <c r="BG318" s="302">
        <v>2000000</v>
      </c>
      <c r="BH318" s="302">
        <v>0</v>
      </c>
      <c r="BI318" s="302">
        <v>0</v>
      </c>
      <c r="BJ318" s="302">
        <v>0</v>
      </c>
      <c r="BK318" s="312"/>
      <c r="BL318" s="1220"/>
      <c r="BM318" s="1253"/>
      <c r="BN318" s="303">
        <f t="shared" si="205"/>
        <v>2000000</v>
      </c>
      <c r="BO318" s="312"/>
      <c r="BP318" s="312">
        <v>2000000</v>
      </c>
      <c r="BQ318" s="312">
        <v>0</v>
      </c>
      <c r="BR318" s="312">
        <v>0</v>
      </c>
      <c r="BS318" s="312">
        <v>0</v>
      </c>
      <c r="BT318" s="312"/>
      <c r="BU318" s="313"/>
      <c r="BV318" s="314"/>
      <c r="BW318" s="314"/>
      <c r="BX318" s="314"/>
      <c r="BY318" s="314"/>
      <c r="BZ318" s="314"/>
      <c r="CA318" s="314"/>
      <c r="CB318" s="314"/>
      <c r="CC318" s="315"/>
    </row>
    <row r="319" spans="1:81" s="58" customFormat="1" ht="12.95" customHeight="1" x14ac:dyDescent="0.25">
      <c r="A319" s="37"/>
      <c r="B319" s="1318"/>
      <c r="C319" s="1424"/>
      <c r="D319" s="1283"/>
      <c r="E319" s="1286"/>
      <c r="F319" s="1286"/>
      <c r="G319" s="1286"/>
      <c r="H319" s="1286"/>
      <c r="I319" s="1389"/>
      <c r="J319" s="1220"/>
      <c r="K319" s="1217"/>
      <c r="L319" s="1434"/>
      <c r="M319" s="1436"/>
      <c r="N319" s="1438"/>
      <c r="O319" s="1440"/>
      <c r="P319" s="1442"/>
      <c r="Q319" s="1444"/>
      <c r="R319" s="1220"/>
      <c r="S319" s="364" t="s">
        <v>4758</v>
      </c>
      <c r="T319" s="371" t="s">
        <v>3834</v>
      </c>
      <c r="U319" s="241" t="s">
        <v>3839</v>
      </c>
      <c r="V319" s="241" t="s">
        <v>3842</v>
      </c>
      <c r="W319" s="41"/>
      <c r="X319" s="34">
        <v>44566</v>
      </c>
      <c r="Y319" s="34">
        <v>44591</v>
      </c>
      <c r="Z319" s="34">
        <v>44594</v>
      </c>
      <c r="AA319" s="34">
        <v>44925</v>
      </c>
      <c r="AB319" s="1220"/>
      <c r="AC319" s="1241"/>
      <c r="AD319" s="303">
        <f t="shared" si="206"/>
        <v>20000000</v>
      </c>
      <c r="AE319" s="303">
        <f t="shared" si="206"/>
        <v>0</v>
      </c>
      <c r="AF319" s="303">
        <f t="shared" si="206"/>
        <v>20000000</v>
      </c>
      <c r="AG319" s="303">
        <f t="shared" si="206"/>
        <v>0</v>
      </c>
      <c r="AH319" s="303">
        <f t="shared" si="206"/>
        <v>0</v>
      </c>
      <c r="AI319" s="303">
        <f t="shared" si="206"/>
        <v>0</v>
      </c>
      <c r="AJ319" s="303">
        <f t="shared" si="173"/>
        <v>0</v>
      </c>
      <c r="AK319" s="1220"/>
      <c r="AL319" s="1244"/>
      <c r="AM319" s="303">
        <f t="shared" si="182"/>
        <v>5000000</v>
      </c>
      <c r="AN319" s="312"/>
      <c r="AO319" s="312">
        <v>5000000</v>
      </c>
      <c r="AP319" s="312">
        <v>0</v>
      </c>
      <c r="AQ319" s="312">
        <v>0</v>
      </c>
      <c r="AR319" s="312">
        <v>0</v>
      </c>
      <c r="AS319" s="312"/>
      <c r="AT319" s="1220"/>
      <c r="AU319" s="1247"/>
      <c r="AV319" s="303">
        <f t="shared" si="201"/>
        <v>5000000</v>
      </c>
      <c r="AW319" s="312"/>
      <c r="AX319" s="302">
        <v>5000000</v>
      </c>
      <c r="AY319" s="302">
        <v>0</v>
      </c>
      <c r="AZ319" s="302">
        <v>0</v>
      </c>
      <c r="BA319" s="302">
        <v>0</v>
      </c>
      <c r="BB319" s="312"/>
      <c r="BC319" s="1220"/>
      <c r="BD319" s="1250"/>
      <c r="BE319" s="303">
        <f t="shared" si="203"/>
        <v>5000000</v>
      </c>
      <c r="BF319" s="312"/>
      <c r="BG319" s="302">
        <v>5000000</v>
      </c>
      <c r="BH319" s="302">
        <v>0</v>
      </c>
      <c r="BI319" s="302">
        <v>0</v>
      </c>
      <c r="BJ319" s="302">
        <v>0</v>
      </c>
      <c r="BK319" s="312"/>
      <c r="BL319" s="1220"/>
      <c r="BM319" s="1253"/>
      <c r="BN319" s="303">
        <f t="shared" si="205"/>
        <v>5000000</v>
      </c>
      <c r="BO319" s="312"/>
      <c r="BP319" s="312">
        <v>5000000</v>
      </c>
      <c r="BQ319" s="312">
        <v>0</v>
      </c>
      <c r="BR319" s="312">
        <v>0</v>
      </c>
      <c r="BS319" s="312">
        <v>0</v>
      </c>
      <c r="BT319" s="312"/>
      <c r="BU319" s="313"/>
      <c r="BV319" s="314"/>
      <c r="BW319" s="314"/>
      <c r="BX319" s="314"/>
      <c r="BY319" s="314"/>
      <c r="BZ319" s="314"/>
      <c r="CA319" s="314"/>
      <c r="CB319" s="314"/>
      <c r="CC319" s="315"/>
    </row>
    <row r="320" spans="1:81" s="58" customFormat="1" ht="12.95" customHeight="1" x14ac:dyDescent="0.25">
      <c r="A320" s="37"/>
      <c r="B320" s="1318"/>
      <c r="C320" s="1424"/>
      <c r="D320" s="1283"/>
      <c r="E320" s="1286"/>
      <c r="F320" s="1286"/>
      <c r="G320" s="1286"/>
      <c r="H320" s="1286"/>
      <c r="I320" s="1389"/>
      <c r="J320" s="1220"/>
      <c r="K320" s="1217"/>
      <c r="L320" s="1434"/>
      <c r="M320" s="1436"/>
      <c r="N320" s="1438"/>
      <c r="O320" s="1440"/>
      <c r="P320" s="1442"/>
      <c r="Q320" s="1444"/>
      <c r="R320" s="1220"/>
      <c r="S320" s="364" t="s">
        <v>4759</v>
      </c>
      <c r="T320" s="371" t="s">
        <v>3834</v>
      </c>
      <c r="U320" s="241" t="s">
        <v>3839</v>
      </c>
      <c r="V320" s="241" t="s">
        <v>3842</v>
      </c>
      <c r="W320" s="41"/>
      <c r="X320" s="34">
        <v>44566</v>
      </c>
      <c r="Y320" s="34">
        <v>44591</v>
      </c>
      <c r="Z320" s="34">
        <v>44594</v>
      </c>
      <c r="AA320" s="34">
        <v>44925</v>
      </c>
      <c r="AB320" s="1220"/>
      <c r="AC320" s="1241"/>
      <c r="AD320" s="303">
        <f t="shared" si="206"/>
        <v>35000000</v>
      </c>
      <c r="AE320" s="303">
        <f t="shared" si="206"/>
        <v>0</v>
      </c>
      <c r="AF320" s="303">
        <f t="shared" si="206"/>
        <v>35000000</v>
      </c>
      <c r="AG320" s="303">
        <f t="shared" si="206"/>
        <v>0</v>
      </c>
      <c r="AH320" s="303">
        <f t="shared" si="206"/>
        <v>0</v>
      </c>
      <c r="AI320" s="303">
        <f t="shared" si="206"/>
        <v>0</v>
      </c>
      <c r="AJ320" s="303">
        <f t="shared" si="173"/>
        <v>0</v>
      </c>
      <c r="AK320" s="1220"/>
      <c r="AL320" s="1244"/>
      <c r="AM320" s="303">
        <f t="shared" si="182"/>
        <v>8750000</v>
      </c>
      <c r="AN320" s="312"/>
      <c r="AO320" s="312">
        <v>8750000</v>
      </c>
      <c r="AP320" s="312">
        <v>0</v>
      </c>
      <c r="AQ320" s="312">
        <v>0</v>
      </c>
      <c r="AR320" s="312">
        <v>0</v>
      </c>
      <c r="AS320" s="312"/>
      <c r="AT320" s="1220"/>
      <c r="AU320" s="1247"/>
      <c r="AV320" s="303">
        <f t="shared" si="201"/>
        <v>8750000</v>
      </c>
      <c r="AW320" s="312"/>
      <c r="AX320" s="302">
        <v>8750000</v>
      </c>
      <c r="AY320" s="302">
        <v>0</v>
      </c>
      <c r="AZ320" s="302">
        <v>0</v>
      </c>
      <c r="BA320" s="302">
        <v>0</v>
      </c>
      <c r="BB320" s="312"/>
      <c r="BC320" s="1220"/>
      <c r="BD320" s="1250"/>
      <c r="BE320" s="303">
        <f t="shared" si="203"/>
        <v>8750000</v>
      </c>
      <c r="BF320" s="312"/>
      <c r="BG320" s="302">
        <v>8750000</v>
      </c>
      <c r="BH320" s="302">
        <v>0</v>
      </c>
      <c r="BI320" s="302">
        <v>0</v>
      </c>
      <c r="BJ320" s="302">
        <v>0</v>
      </c>
      <c r="BK320" s="312"/>
      <c r="BL320" s="1220"/>
      <c r="BM320" s="1253"/>
      <c r="BN320" s="303">
        <f t="shared" si="205"/>
        <v>8750000</v>
      </c>
      <c r="BO320" s="312"/>
      <c r="BP320" s="312">
        <v>8750000</v>
      </c>
      <c r="BQ320" s="312">
        <v>0</v>
      </c>
      <c r="BR320" s="312">
        <v>0</v>
      </c>
      <c r="BS320" s="312">
        <v>0</v>
      </c>
      <c r="BT320" s="312"/>
      <c r="BU320" s="313"/>
      <c r="BV320" s="314"/>
      <c r="BW320" s="314"/>
      <c r="BX320" s="314"/>
      <c r="BY320" s="314"/>
      <c r="BZ320" s="314"/>
      <c r="CA320" s="314"/>
      <c r="CB320" s="314"/>
      <c r="CC320" s="315"/>
    </row>
    <row r="321" spans="1:81" s="58" customFormat="1" ht="12.95" customHeight="1" x14ac:dyDescent="0.25">
      <c r="A321" s="37"/>
      <c r="B321" s="1318"/>
      <c r="C321" s="1424"/>
      <c r="D321" s="1283"/>
      <c r="E321" s="1286"/>
      <c r="F321" s="1286"/>
      <c r="G321" s="1286"/>
      <c r="H321" s="1286"/>
      <c r="I321" s="1389"/>
      <c r="J321" s="1220"/>
      <c r="K321" s="1217"/>
      <c r="L321" s="1434"/>
      <c r="M321" s="1436"/>
      <c r="N321" s="1438"/>
      <c r="O321" s="1440"/>
      <c r="P321" s="1442"/>
      <c r="Q321" s="1444"/>
      <c r="R321" s="1220"/>
      <c r="S321" s="364" t="s">
        <v>4760</v>
      </c>
      <c r="T321" s="371" t="s">
        <v>3834</v>
      </c>
      <c r="U321" s="241" t="s">
        <v>3839</v>
      </c>
      <c r="V321" s="241" t="s">
        <v>3842</v>
      </c>
      <c r="W321" s="41"/>
      <c r="X321" s="34">
        <v>44566</v>
      </c>
      <c r="Y321" s="34">
        <v>44591</v>
      </c>
      <c r="Z321" s="34">
        <v>44594</v>
      </c>
      <c r="AA321" s="34">
        <v>44925</v>
      </c>
      <c r="AB321" s="1220"/>
      <c r="AC321" s="1241"/>
      <c r="AD321" s="303">
        <f t="shared" si="206"/>
        <v>400000000</v>
      </c>
      <c r="AE321" s="303">
        <f t="shared" si="206"/>
        <v>0</v>
      </c>
      <c r="AF321" s="303">
        <f t="shared" si="206"/>
        <v>400000000</v>
      </c>
      <c r="AG321" s="303">
        <f t="shared" si="206"/>
        <v>0</v>
      </c>
      <c r="AH321" s="303">
        <f t="shared" si="206"/>
        <v>0</v>
      </c>
      <c r="AI321" s="303">
        <f t="shared" si="206"/>
        <v>0</v>
      </c>
      <c r="AJ321" s="303">
        <f t="shared" si="173"/>
        <v>0</v>
      </c>
      <c r="AK321" s="1220"/>
      <c r="AL321" s="1244"/>
      <c r="AM321" s="303">
        <f t="shared" si="182"/>
        <v>100000000</v>
      </c>
      <c r="AN321" s="312"/>
      <c r="AO321" s="312">
        <v>100000000</v>
      </c>
      <c r="AP321" s="312">
        <v>0</v>
      </c>
      <c r="AQ321" s="312">
        <v>0</v>
      </c>
      <c r="AR321" s="312">
        <v>0</v>
      </c>
      <c r="AS321" s="312"/>
      <c r="AT321" s="1220"/>
      <c r="AU321" s="1247"/>
      <c r="AV321" s="303">
        <f t="shared" si="201"/>
        <v>100000000</v>
      </c>
      <c r="AW321" s="312"/>
      <c r="AX321" s="302">
        <v>100000000</v>
      </c>
      <c r="AY321" s="302">
        <v>0</v>
      </c>
      <c r="AZ321" s="302">
        <v>0</v>
      </c>
      <c r="BA321" s="302">
        <v>0</v>
      </c>
      <c r="BB321" s="312"/>
      <c r="BC321" s="1220"/>
      <c r="BD321" s="1250"/>
      <c r="BE321" s="303">
        <f t="shared" si="203"/>
        <v>100000000</v>
      </c>
      <c r="BF321" s="312"/>
      <c r="BG321" s="302">
        <v>100000000</v>
      </c>
      <c r="BH321" s="302">
        <v>0</v>
      </c>
      <c r="BI321" s="302">
        <v>0</v>
      </c>
      <c r="BJ321" s="302">
        <v>0</v>
      </c>
      <c r="BK321" s="312"/>
      <c r="BL321" s="1220"/>
      <c r="BM321" s="1253"/>
      <c r="BN321" s="303">
        <f t="shared" si="205"/>
        <v>100000000</v>
      </c>
      <c r="BO321" s="312"/>
      <c r="BP321" s="312">
        <v>100000000</v>
      </c>
      <c r="BQ321" s="312">
        <v>0</v>
      </c>
      <c r="BR321" s="312">
        <v>0</v>
      </c>
      <c r="BS321" s="312">
        <v>0</v>
      </c>
      <c r="BT321" s="312"/>
      <c r="BU321" s="313"/>
      <c r="BV321" s="314"/>
      <c r="BW321" s="314"/>
      <c r="BX321" s="314"/>
      <c r="BY321" s="314"/>
      <c r="BZ321" s="314"/>
      <c r="CA321" s="314"/>
      <c r="CB321" s="314"/>
      <c r="CC321" s="315"/>
    </row>
    <row r="322" spans="1:81" s="58" customFormat="1" ht="12.95" customHeight="1" x14ac:dyDescent="0.25">
      <c r="A322" s="37"/>
      <c r="B322" s="1318"/>
      <c r="C322" s="1424"/>
      <c r="D322" s="1283"/>
      <c r="E322" s="1286"/>
      <c r="F322" s="1286"/>
      <c r="G322" s="1286"/>
      <c r="H322" s="1286"/>
      <c r="I322" s="1389"/>
      <c r="J322" s="1220"/>
      <c r="K322" s="1217"/>
      <c r="L322" s="1434"/>
      <c r="M322" s="1436"/>
      <c r="N322" s="1438"/>
      <c r="O322" s="1440"/>
      <c r="P322" s="1442"/>
      <c r="Q322" s="1444"/>
      <c r="R322" s="1220"/>
      <c r="S322" s="364" t="s">
        <v>4761</v>
      </c>
      <c r="T322" s="371" t="s">
        <v>3834</v>
      </c>
      <c r="U322" s="241" t="s">
        <v>3839</v>
      </c>
      <c r="V322" s="241" t="s">
        <v>3842</v>
      </c>
      <c r="W322" s="41"/>
      <c r="X322" s="34">
        <v>44566</v>
      </c>
      <c r="Y322" s="34">
        <v>44591</v>
      </c>
      <c r="Z322" s="34">
        <v>44594</v>
      </c>
      <c r="AA322" s="34">
        <v>44925</v>
      </c>
      <c r="AB322" s="1220"/>
      <c r="AC322" s="1241"/>
      <c r="AD322" s="303">
        <f t="shared" si="206"/>
        <v>60000000</v>
      </c>
      <c r="AE322" s="303">
        <f t="shared" si="206"/>
        <v>0</v>
      </c>
      <c r="AF322" s="303">
        <f t="shared" si="206"/>
        <v>60000000</v>
      </c>
      <c r="AG322" s="303">
        <f t="shared" si="206"/>
        <v>0</v>
      </c>
      <c r="AH322" s="303">
        <f t="shared" si="206"/>
        <v>0</v>
      </c>
      <c r="AI322" s="303">
        <f t="shared" si="206"/>
        <v>0</v>
      </c>
      <c r="AJ322" s="303">
        <f t="shared" si="173"/>
        <v>0</v>
      </c>
      <c r="AK322" s="1220"/>
      <c r="AL322" s="1244"/>
      <c r="AM322" s="303">
        <f t="shared" si="182"/>
        <v>15000000</v>
      </c>
      <c r="AN322" s="312"/>
      <c r="AO322" s="312">
        <v>15000000</v>
      </c>
      <c r="AP322" s="312">
        <v>0</v>
      </c>
      <c r="AQ322" s="312">
        <v>0</v>
      </c>
      <c r="AR322" s="312">
        <v>0</v>
      </c>
      <c r="AS322" s="312"/>
      <c r="AT322" s="1220"/>
      <c r="AU322" s="1247"/>
      <c r="AV322" s="303">
        <f t="shared" si="201"/>
        <v>15000000</v>
      </c>
      <c r="AW322" s="312"/>
      <c r="AX322" s="302">
        <v>15000000</v>
      </c>
      <c r="AY322" s="302">
        <v>0</v>
      </c>
      <c r="AZ322" s="302">
        <v>0</v>
      </c>
      <c r="BA322" s="302">
        <v>0</v>
      </c>
      <c r="BB322" s="312"/>
      <c r="BC322" s="1220"/>
      <c r="BD322" s="1250"/>
      <c r="BE322" s="303">
        <f t="shared" si="203"/>
        <v>15000000</v>
      </c>
      <c r="BF322" s="312"/>
      <c r="BG322" s="302">
        <v>15000000</v>
      </c>
      <c r="BH322" s="302">
        <v>0</v>
      </c>
      <c r="BI322" s="302">
        <v>0</v>
      </c>
      <c r="BJ322" s="302">
        <v>0</v>
      </c>
      <c r="BK322" s="312"/>
      <c r="BL322" s="1220"/>
      <c r="BM322" s="1253"/>
      <c r="BN322" s="303">
        <f t="shared" si="205"/>
        <v>15000000</v>
      </c>
      <c r="BO322" s="312"/>
      <c r="BP322" s="312">
        <v>15000000</v>
      </c>
      <c r="BQ322" s="312">
        <v>0</v>
      </c>
      <c r="BR322" s="312">
        <v>0</v>
      </c>
      <c r="BS322" s="312">
        <v>0</v>
      </c>
      <c r="BT322" s="312"/>
      <c r="BU322" s="313"/>
      <c r="BV322" s="314"/>
      <c r="BW322" s="314"/>
      <c r="BX322" s="314"/>
      <c r="BY322" s="314"/>
      <c r="BZ322" s="314"/>
      <c r="CA322" s="314"/>
      <c r="CB322" s="314"/>
      <c r="CC322" s="315"/>
    </row>
    <row r="323" spans="1:81" s="58" customFormat="1" ht="12.95" customHeight="1" x14ac:dyDescent="0.25">
      <c r="A323" s="37"/>
      <c r="B323" s="1318"/>
      <c r="C323" s="1424"/>
      <c r="D323" s="1283"/>
      <c r="E323" s="1286"/>
      <c r="F323" s="1286"/>
      <c r="G323" s="1286"/>
      <c r="H323" s="1286"/>
      <c r="I323" s="1389"/>
      <c r="J323" s="1220"/>
      <c r="K323" s="1217"/>
      <c r="L323" s="1434"/>
      <c r="M323" s="1436"/>
      <c r="N323" s="1438"/>
      <c r="O323" s="1440"/>
      <c r="P323" s="1442"/>
      <c r="Q323" s="1444"/>
      <c r="R323" s="1220"/>
      <c r="S323" s="364" t="s">
        <v>4762</v>
      </c>
      <c r="T323" s="371" t="s">
        <v>3834</v>
      </c>
      <c r="U323" s="241" t="s">
        <v>3839</v>
      </c>
      <c r="V323" s="241" t="s">
        <v>3842</v>
      </c>
      <c r="W323" s="41"/>
      <c r="X323" s="34">
        <v>44566</v>
      </c>
      <c r="Y323" s="34">
        <v>44591</v>
      </c>
      <c r="Z323" s="34">
        <v>44594</v>
      </c>
      <c r="AA323" s="34">
        <v>44925</v>
      </c>
      <c r="AB323" s="1220"/>
      <c r="AC323" s="1241"/>
      <c r="AD323" s="303">
        <f t="shared" si="206"/>
        <v>19000000</v>
      </c>
      <c r="AE323" s="303">
        <f t="shared" si="206"/>
        <v>0</v>
      </c>
      <c r="AF323" s="303">
        <f t="shared" si="206"/>
        <v>19000000</v>
      </c>
      <c r="AG323" s="303">
        <f t="shared" si="206"/>
        <v>0</v>
      </c>
      <c r="AH323" s="303">
        <f t="shared" si="206"/>
        <v>0</v>
      </c>
      <c r="AI323" s="303">
        <f t="shared" si="206"/>
        <v>0</v>
      </c>
      <c r="AJ323" s="303">
        <f t="shared" si="173"/>
        <v>0</v>
      </c>
      <c r="AK323" s="1220"/>
      <c r="AL323" s="1244"/>
      <c r="AM323" s="303">
        <f t="shared" si="182"/>
        <v>4750000</v>
      </c>
      <c r="AN323" s="312"/>
      <c r="AO323" s="312">
        <v>4750000</v>
      </c>
      <c r="AP323" s="312">
        <v>0</v>
      </c>
      <c r="AQ323" s="312">
        <v>0</v>
      </c>
      <c r="AR323" s="312">
        <v>0</v>
      </c>
      <c r="AS323" s="312"/>
      <c r="AT323" s="1220"/>
      <c r="AU323" s="1247"/>
      <c r="AV323" s="303">
        <f t="shared" si="201"/>
        <v>4750000</v>
      </c>
      <c r="AW323" s="312"/>
      <c r="AX323" s="302">
        <v>4750000</v>
      </c>
      <c r="AY323" s="302">
        <v>0</v>
      </c>
      <c r="AZ323" s="302">
        <v>0</v>
      </c>
      <c r="BA323" s="302">
        <v>0</v>
      </c>
      <c r="BB323" s="312"/>
      <c r="BC323" s="1220"/>
      <c r="BD323" s="1250"/>
      <c r="BE323" s="303">
        <f t="shared" si="203"/>
        <v>4750000</v>
      </c>
      <c r="BF323" s="312"/>
      <c r="BG323" s="302">
        <v>4750000</v>
      </c>
      <c r="BH323" s="302">
        <v>0</v>
      </c>
      <c r="BI323" s="302">
        <v>0</v>
      </c>
      <c r="BJ323" s="302">
        <v>0</v>
      </c>
      <c r="BK323" s="312"/>
      <c r="BL323" s="1220"/>
      <c r="BM323" s="1253"/>
      <c r="BN323" s="303">
        <f t="shared" si="205"/>
        <v>4750000</v>
      </c>
      <c r="BO323" s="312"/>
      <c r="BP323" s="312">
        <v>4750000</v>
      </c>
      <c r="BQ323" s="312">
        <v>0</v>
      </c>
      <c r="BR323" s="312">
        <v>0</v>
      </c>
      <c r="BS323" s="312">
        <v>0</v>
      </c>
      <c r="BT323" s="312"/>
      <c r="BU323" s="313"/>
      <c r="BV323" s="314"/>
      <c r="BW323" s="314"/>
      <c r="BX323" s="314"/>
      <c r="BY323" s="314"/>
      <c r="BZ323" s="314"/>
      <c r="CA323" s="314"/>
      <c r="CB323" s="314"/>
      <c r="CC323" s="315"/>
    </row>
    <row r="324" spans="1:81" s="58" customFormat="1" ht="12.95" customHeight="1" x14ac:dyDescent="0.25">
      <c r="A324" s="37"/>
      <c r="B324" s="1318"/>
      <c r="C324" s="1424"/>
      <c r="D324" s="1283"/>
      <c r="E324" s="1286"/>
      <c r="F324" s="1286"/>
      <c r="G324" s="1286"/>
      <c r="H324" s="1286"/>
      <c r="I324" s="1389"/>
      <c r="J324" s="1220"/>
      <c r="K324" s="1217"/>
      <c r="L324" s="1434"/>
      <c r="M324" s="1436"/>
      <c r="N324" s="1438"/>
      <c r="O324" s="1440"/>
      <c r="P324" s="1442"/>
      <c r="Q324" s="1444"/>
      <c r="R324" s="1220"/>
      <c r="S324" s="364" t="s">
        <v>4763</v>
      </c>
      <c r="T324" s="371" t="s">
        <v>3834</v>
      </c>
      <c r="U324" s="241" t="s">
        <v>3839</v>
      </c>
      <c r="V324" s="241" t="s">
        <v>3842</v>
      </c>
      <c r="W324" s="41"/>
      <c r="X324" s="34">
        <v>44566</v>
      </c>
      <c r="Y324" s="34">
        <v>44591</v>
      </c>
      <c r="Z324" s="34">
        <v>44594</v>
      </c>
      <c r="AA324" s="34">
        <v>44925</v>
      </c>
      <c r="AB324" s="1220"/>
      <c r="AC324" s="1241"/>
      <c r="AD324" s="303">
        <f t="shared" si="206"/>
        <v>19000000</v>
      </c>
      <c r="AE324" s="303">
        <f t="shared" si="206"/>
        <v>0</v>
      </c>
      <c r="AF324" s="303">
        <f t="shared" si="206"/>
        <v>19000000</v>
      </c>
      <c r="AG324" s="303">
        <f t="shared" si="206"/>
        <v>0</v>
      </c>
      <c r="AH324" s="303">
        <f t="shared" si="206"/>
        <v>0</v>
      </c>
      <c r="AI324" s="303">
        <f t="shared" si="206"/>
        <v>0</v>
      </c>
      <c r="AJ324" s="303">
        <f t="shared" si="173"/>
        <v>0</v>
      </c>
      <c r="AK324" s="1220"/>
      <c r="AL324" s="1244"/>
      <c r="AM324" s="303">
        <f t="shared" si="182"/>
        <v>4750000</v>
      </c>
      <c r="AN324" s="312"/>
      <c r="AO324" s="312">
        <v>4750000</v>
      </c>
      <c r="AP324" s="312">
        <v>0</v>
      </c>
      <c r="AQ324" s="312">
        <v>0</v>
      </c>
      <c r="AR324" s="312">
        <v>0</v>
      </c>
      <c r="AS324" s="312"/>
      <c r="AT324" s="1220"/>
      <c r="AU324" s="1247"/>
      <c r="AV324" s="303">
        <f t="shared" si="201"/>
        <v>4750000</v>
      </c>
      <c r="AW324" s="312"/>
      <c r="AX324" s="302">
        <v>4750000</v>
      </c>
      <c r="AY324" s="302">
        <v>0</v>
      </c>
      <c r="AZ324" s="302">
        <v>0</v>
      </c>
      <c r="BA324" s="302">
        <v>0</v>
      </c>
      <c r="BB324" s="312"/>
      <c r="BC324" s="1220"/>
      <c r="BD324" s="1250"/>
      <c r="BE324" s="303">
        <f t="shared" si="203"/>
        <v>4750000</v>
      </c>
      <c r="BF324" s="312"/>
      <c r="BG324" s="302">
        <v>4750000</v>
      </c>
      <c r="BH324" s="302">
        <v>0</v>
      </c>
      <c r="BI324" s="302">
        <v>0</v>
      </c>
      <c r="BJ324" s="302">
        <v>0</v>
      </c>
      <c r="BK324" s="312"/>
      <c r="BL324" s="1220"/>
      <c r="BM324" s="1253"/>
      <c r="BN324" s="303">
        <f t="shared" si="205"/>
        <v>4750000</v>
      </c>
      <c r="BO324" s="312"/>
      <c r="BP324" s="312">
        <v>4750000</v>
      </c>
      <c r="BQ324" s="312">
        <v>0</v>
      </c>
      <c r="BR324" s="312">
        <v>0</v>
      </c>
      <c r="BS324" s="312">
        <v>0</v>
      </c>
      <c r="BT324" s="312"/>
      <c r="BU324" s="313"/>
      <c r="BV324" s="314"/>
      <c r="BW324" s="314"/>
      <c r="BX324" s="314"/>
      <c r="BY324" s="314"/>
      <c r="BZ324" s="314"/>
      <c r="CA324" s="314"/>
      <c r="CB324" s="314"/>
      <c r="CC324" s="315"/>
    </row>
    <row r="325" spans="1:81" s="58" customFormat="1" ht="12.95" customHeight="1" x14ac:dyDescent="0.25">
      <c r="A325" s="37"/>
      <c r="B325" s="1318"/>
      <c r="C325" s="1424"/>
      <c r="D325" s="1283"/>
      <c r="E325" s="1286"/>
      <c r="F325" s="1286"/>
      <c r="G325" s="1286"/>
      <c r="H325" s="1286"/>
      <c r="I325" s="1389"/>
      <c r="J325" s="1220"/>
      <c r="K325" s="1217"/>
      <c r="L325" s="1434"/>
      <c r="M325" s="1436"/>
      <c r="N325" s="1438"/>
      <c r="O325" s="1440"/>
      <c r="P325" s="1442"/>
      <c r="Q325" s="1444"/>
      <c r="R325" s="1220"/>
      <c r="S325" s="364" t="s">
        <v>4764</v>
      </c>
      <c r="T325" s="371" t="s">
        <v>3834</v>
      </c>
      <c r="U325" s="241" t="s">
        <v>3839</v>
      </c>
      <c r="V325" s="241" t="s">
        <v>3842</v>
      </c>
      <c r="W325" s="41"/>
      <c r="X325" s="34">
        <v>44566</v>
      </c>
      <c r="Y325" s="34">
        <v>44591</v>
      </c>
      <c r="Z325" s="34">
        <v>44594</v>
      </c>
      <c r="AA325" s="34">
        <v>44925</v>
      </c>
      <c r="AB325" s="1220"/>
      <c r="AC325" s="1241"/>
      <c r="AD325" s="303">
        <f t="shared" si="206"/>
        <v>6000000</v>
      </c>
      <c r="AE325" s="303">
        <f t="shared" si="206"/>
        <v>0</v>
      </c>
      <c r="AF325" s="303">
        <f t="shared" si="206"/>
        <v>6000000</v>
      </c>
      <c r="AG325" s="303">
        <f t="shared" si="206"/>
        <v>0</v>
      </c>
      <c r="AH325" s="303">
        <f t="shared" si="206"/>
        <v>0</v>
      </c>
      <c r="AI325" s="303">
        <f t="shared" si="206"/>
        <v>0</v>
      </c>
      <c r="AJ325" s="303">
        <f t="shared" si="173"/>
        <v>0</v>
      </c>
      <c r="AK325" s="1220"/>
      <c r="AL325" s="1244"/>
      <c r="AM325" s="303">
        <f t="shared" si="182"/>
        <v>1500000</v>
      </c>
      <c r="AN325" s="312"/>
      <c r="AO325" s="312">
        <v>1500000</v>
      </c>
      <c r="AP325" s="312">
        <v>0</v>
      </c>
      <c r="AQ325" s="312">
        <v>0</v>
      </c>
      <c r="AR325" s="312">
        <v>0</v>
      </c>
      <c r="AS325" s="312"/>
      <c r="AT325" s="1220"/>
      <c r="AU325" s="1247"/>
      <c r="AV325" s="303">
        <f t="shared" si="201"/>
        <v>1500000</v>
      </c>
      <c r="AW325" s="312"/>
      <c r="AX325" s="302">
        <v>1500000</v>
      </c>
      <c r="AY325" s="302">
        <v>0</v>
      </c>
      <c r="AZ325" s="302">
        <v>0</v>
      </c>
      <c r="BA325" s="302">
        <v>0</v>
      </c>
      <c r="BB325" s="312"/>
      <c r="BC325" s="1220"/>
      <c r="BD325" s="1250"/>
      <c r="BE325" s="303">
        <f t="shared" si="203"/>
        <v>1500000</v>
      </c>
      <c r="BF325" s="312"/>
      <c r="BG325" s="302">
        <v>1500000</v>
      </c>
      <c r="BH325" s="302">
        <v>0</v>
      </c>
      <c r="BI325" s="302">
        <v>0</v>
      </c>
      <c r="BJ325" s="302">
        <v>0</v>
      </c>
      <c r="BK325" s="312"/>
      <c r="BL325" s="1220"/>
      <c r="BM325" s="1253"/>
      <c r="BN325" s="303">
        <f t="shared" si="205"/>
        <v>1500000</v>
      </c>
      <c r="BO325" s="312"/>
      <c r="BP325" s="312">
        <v>1500000</v>
      </c>
      <c r="BQ325" s="312">
        <v>0</v>
      </c>
      <c r="BR325" s="312">
        <v>0</v>
      </c>
      <c r="BS325" s="312">
        <v>0</v>
      </c>
      <c r="BT325" s="312"/>
      <c r="BU325" s="313"/>
      <c r="BV325" s="314"/>
      <c r="BW325" s="314"/>
      <c r="BX325" s="314"/>
      <c r="BY325" s="314"/>
      <c r="BZ325" s="314"/>
      <c r="CA325" s="314"/>
      <c r="CB325" s="314"/>
      <c r="CC325" s="315"/>
    </row>
    <row r="326" spans="1:81" s="58" customFormat="1" ht="12.95" customHeight="1" x14ac:dyDescent="0.25">
      <c r="A326" s="37"/>
      <c r="B326" s="1318"/>
      <c r="C326" s="1424"/>
      <c r="D326" s="1283"/>
      <c r="E326" s="1286"/>
      <c r="F326" s="1286"/>
      <c r="G326" s="1286"/>
      <c r="H326" s="1286"/>
      <c r="I326" s="1389"/>
      <c r="J326" s="1220"/>
      <c r="K326" s="1217"/>
      <c r="L326" s="1434"/>
      <c r="M326" s="1436"/>
      <c r="N326" s="1438"/>
      <c r="O326" s="1440"/>
      <c r="P326" s="1442"/>
      <c r="Q326" s="1444"/>
      <c r="R326" s="1220"/>
      <c r="S326" s="364" t="s">
        <v>4765</v>
      </c>
      <c r="T326" s="371" t="s">
        <v>3834</v>
      </c>
      <c r="U326" s="241" t="s">
        <v>3839</v>
      </c>
      <c r="V326" s="241" t="s">
        <v>3842</v>
      </c>
      <c r="W326" s="41"/>
      <c r="X326" s="34">
        <v>44566</v>
      </c>
      <c r="Y326" s="34">
        <v>44591</v>
      </c>
      <c r="Z326" s="34">
        <v>44594</v>
      </c>
      <c r="AA326" s="34">
        <v>44925</v>
      </c>
      <c r="AB326" s="1220"/>
      <c r="AC326" s="1241"/>
      <c r="AD326" s="303">
        <f t="shared" si="206"/>
        <v>4000000</v>
      </c>
      <c r="AE326" s="303">
        <f t="shared" si="206"/>
        <v>0</v>
      </c>
      <c r="AF326" s="303">
        <f t="shared" si="206"/>
        <v>4000000</v>
      </c>
      <c r="AG326" s="303">
        <f t="shared" si="206"/>
        <v>0</v>
      </c>
      <c r="AH326" s="303">
        <f t="shared" si="206"/>
        <v>0</v>
      </c>
      <c r="AI326" s="303">
        <f t="shared" si="206"/>
        <v>0</v>
      </c>
      <c r="AJ326" s="303">
        <f t="shared" si="173"/>
        <v>0</v>
      </c>
      <c r="AK326" s="1220"/>
      <c r="AL326" s="1244"/>
      <c r="AM326" s="303">
        <f t="shared" si="182"/>
        <v>1000000</v>
      </c>
      <c r="AN326" s="312"/>
      <c r="AO326" s="312">
        <v>1000000</v>
      </c>
      <c r="AP326" s="312">
        <v>0</v>
      </c>
      <c r="AQ326" s="312">
        <v>0</v>
      </c>
      <c r="AR326" s="312">
        <v>0</v>
      </c>
      <c r="AS326" s="312"/>
      <c r="AT326" s="1220"/>
      <c r="AU326" s="1247"/>
      <c r="AV326" s="303">
        <f t="shared" si="201"/>
        <v>1000000</v>
      </c>
      <c r="AW326" s="312"/>
      <c r="AX326" s="302">
        <v>1000000</v>
      </c>
      <c r="AY326" s="302">
        <v>0</v>
      </c>
      <c r="AZ326" s="302">
        <v>0</v>
      </c>
      <c r="BA326" s="302">
        <v>0</v>
      </c>
      <c r="BB326" s="312"/>
      <c r="BC326" s="1220"/>
      <c r="BD326" s="1250"/>
      <c r="BE326" s="303">
        <f t="shared" si="203"/>
        <v>1000000</v>
      </c>
      <c r="BF326" s="312"/>
      <c r="BG326" s="302">
        <v>1000000</v>
      </c>
      <c r="BH326" s="302">
        <v>0</v>
      </c>
      <c r="BI326" s="302">
        <v>0</v>
      </c>
      <c r="BJ326" s="302">
        <v>0</v>
      </c>
      <c r="BK326" s="312"/>
      <c r="BL326" s="1220"/>
      <c r="BM326" s="1253"/>
      <c r="BN326" s="303">
        <f t="shared" si="205"/>
        <v>1000000</v>
      </c>
      <c r="BO326" s="312"/>
      <c r="BP326" s="312">
        <v>1000000</v>
      </c>
      <c r="BQ326" s="312">
        <v>0</v>
      </c>
      <c r="BR326" s="312">
        <v>0</v>
      </c>
      <c r="BS326" s="312">
        <v>0</v>
      </c>
      <c r="BT326" s="312"/>
      <c r="BU326" s="313"/>
      <c r="BV326" s="314"/>
      <c r="BW326" s="314"/>
      <c r="BX326" s="314"/>
      <c r="BY326" s="314"/>
      <c r="BZ326" s="314"/>
      <c r="CA326" s="314"/>
      <c r="CB326" s="314"/>
      <c r="CC326" s="315"/>
    </row>
    <row r="327" spans="1:81" s="58" customFormat="1" ht="12.95" customHeight="1" x14ac:dyDescent="0.25">
      <c r="A327" s="37"/>
      <c r="B327" s="1318"/>
      <c r="C327" s="1424"/>
      <c r="D327" s="1283"/>
      <c r="E327" s="1286"/>
      <c r="F327" s="1286"/>
      <c r="G327" s="1286"/>
      <c r="H327" s="1286"/>
      <c r="I327" s="1389"/>
      <c r="J327" s="1220"/>
      <c r="K327" s="1217"/>
      <c r="L327" s="1434"/>
      <c r="M327" s="1436"/>
      <c r="N327" s="1438"/>
      <c r="O327" s="1440"/>
      <c r="P327" s="1442"/>
      <c r="Q327" s="1444"/>
      <c r="R327" s="1220"/>
      <c r="S327" s="297" t="s">
        <v>4766</v>
      </c>
      <c r="T327" s="371" t="s">
        <v>3834</v>
      </c>
      <c r="U327" s="241" t="s">
        <v>3839</v>
      </c>
      <c r="V327" s="241" t="s">
        <v>3842</v>
      </c>
      <c r="W327" s="41"/>
      <c r="X327" s="34">
        <v>44566</v>
      </c>
      <c r="Y327" s="34">
        <v>44591</v>
      </c>
      <c r="Z327" s="34">
        <v>44594</v>
      </c>
      <c r="AA327" s="34">
        <v>44925</v>
      </c>
      <c r="AB327" s="1220"/>
      <c r="AC327" s="1241"/>
      <c r="AD327" s="303">
        <f t="shared" si="206"/>
        <v>16000000</v>
      </c>
      <c r="AE327" s="303">
        <f t="shared" si="206"/>
        <v>0</v>
      </c>
      <c r="AF327" s="303">
        <f t="shared" si="206"/>
        <v>16000000</v>
      </c>
      <c r="AG327" s="303">
        <f t="shared" si="206"/>
        <v>0</v>
      </c>
      <c r="AH327" s="303">
        <f t="shared" si="206"/>
        <v>0</v>
      </c>
      <c r="AI327" s="303">
        <f t="shared" si="206"/>
        <v>0</v>
      </c>
      <c r="AJ327" s="303">
        <f t="shared" si="173"/>
        <v>0</v>
      </c>
      <c r="AK327" s="1220"/>
      <c r="AL327" s="1244"/>
      <c r="AM327" s="303">
        <f t="shared" si="182"/>
        <v>4000000</v>
      </c>
      <c r="AN327" s="311"/>
      <c r="AO327" s="311">
        <v>4000000</v>
      </c>
      <c r="AP327" s="311">
        <v>0</v>
      </c>
      <c r="AQ327" s="311">
        <v>0</v>
      </c>
      <c r="AR327" s="311">
        <v>0</v>
      </c>
      <c r="AS327" s="311"/>
      <c r="AT327" s="1220"/>
      <c r="AU327" s="1247"/>
      <c r="AV327" s="303">
        <f t="shared" si="201"/>
        <v>4000000</v>
      </c>
      <c r="AW327" s="311"/>
      <c r="AX327" s="302">
        <v>4000000</v>
      </c>
      <c r="AY327" s="302">
        <v>0</v>
      </c>
      <c r="AZ327" s="302">
        <v>0</v>
      </c>
      <c r="BA327" s="302">
        <v>0</v>
      </c>
      <c r="BB327" s="311"/>
      <c r="BC327" s="1220"/>
      <c r="BD327" s="1250"/>
      <c r="BE327" s="303">
        <f t="shared" si="203"/>
        <v>4000000</v>
      </c>
      <c r="BF327" s="311"/>
      <c r="BG327" s="302">
        <v>4000000</v>
      </c>
      <c r="BH327" s="302">
        <v>0</v>
      </c>
      <c r="BI327" s="302">
        <v>0</v>
      </c>
      <c r="BJ327" s="302">
        <v>0</v>
      </c>
      <c r="BK327" s="311"/>
      <c r="BL327" s="1220"/>
      <c r="BM327" s="1253"/>
      <c r="BN327" s="303">
        <f t="shared" si="205"/>
        <v>4000000</v>
      </c>
      <c r="BO327" s="311"/>
      <c r="BP327" s="311">
        <v>4000000</v>
      </c>
      <c r="BQ327" s="311">
        <v>0</v>
      </c>
      <c r="BR327" s="311">
        <v>0</v>
      </c>
      <c r="BS327" s="311">
        <v>0</v>
      </c>
      <c r="BT327" s="311"/>
      <c r="BU327" s="1207"/>
      <c r="BV327" s="1208"/>
      <c r="BW327" s="1208"/>
      <c r="BX327" s="1208"/>
      <c r="BY327" s="1208"/>
      <c r="BZ327" s="1208"/>
      <c r="CA327" s="1208"/>
      <c r="CB327" s="1208"/>
      <c r="CC327" s="1209"/>
    </row>
    <row r="328" spans="1:81" s="58" customFormat="1" ht="12.95" customHeight="1" thickBot="1" x14ac:dyDescent="0.3">
      <c r="A328" s="37"/>
      <c r="B328" s="1318"/>
      <c r="C328" s="1424"/>
      <c r="D328" s="1283"/>
      <c r="E328" s="1286"/>
      <c r="F328" s="1286"/>
      <c r="G328" s="1286"/>
      <c r="H328" s="1286"/>
      <c r="I328" s="1389"/>
      <c r="J328" s="1220"/>
      <c r="K328" s="1217"/>
      <c r="L328" s="1434"/>
      <c r="M328" s="1436"/>
      <c r="N328" s="1438"/>
      <c r="O328" s="1440"/>
      <c r="P328" s="1442"/>
      <c r="Q328" s="1444"/>
      <c r="R328" s="1220"/>
      <c r="S328" s="297" t="s">
        <v>4767</v>
      </c>
      <c r="T328" s="371" t="s">
        <v>3834</v>
      </c>
      <c r="U328" s="241" t="s">
        <v>3839</v>
      </c>
      <c r="V328" s="241" t="s">
        <v>3842</v>
      </c>
      <c r="W328" s="41"/>
      <c r="X328" s="34">
        <v>44566</v>
      </c>
      <c r="Y328" s="34">
        <v>44591</v>
      </c>
      <c r="Z328" s="34">
        <v>44594</v>
      </c>
      <c r="AA328" s="34">
        <v>44925</v>
      </c>
      <c r="AB328" s="1220"/>
      <c r="AC328" s="1241"/>
      <c r="AD328" s="303">
        <f t="shared" si="206"/>
        <v>18000000</v>
      </c>
      <c r="AE328" s="303">
        <f t="shared" si="206"/>
        <v>0</v>
      </c>
      <c r="AF328" s="303">
        <f t="shared" si="206"/>
        <v>18000000</v>
      </c>
      <c r="AG328" s="303">
        <f t="shared" si="206"/>
        <v>0</v>
      </c>
      <c r="AH328" s="303">
        <f t="shared" si="206"/>
        <v>0</v>
      </c>
      <c r="AI328" s="303">
        <f t="shared" si="206"/>
        <v>0</v>
      </c>
      <c r="AJ328" s="303">
        <f t="shared" si="173"/>
        <v>0</v>
      </c>
      <c r="AK328" s="1220"/>
      <c r="AL328" s="1244"/>
      <c r="AM328" s="303">
        <f t="shared" si="182"/>
        <v>4500000</v>
      </c>
      <c r="AN328" s="311"/>
      <c r="AO328" s="311">
        <v>4500000</v>
      </c>
      <c r="AP328" s="311">
        <v>0</v>
      </c>
      <c r="AQ328" s="311">
        <v>0</v>
      </c>
      <c r="AR328" s="311">
        <v>0</v>
      </c>
      <c r="AS328" s="311"/>
      <c r="AT328" s="1220"/>
      <c r="AU328" s="1247"/>
      <c r="AV328" s="303">
        <f t="shared" si="201"/>
        <v>4500000</v>
      </c>
      <c r="AW328" s="311"/>
      <c r="AX328" s="302">
        <v>4500000</v>
      </c>
      <c r="AY328" s="302">
        <v>0</v>
      </c>
      <c r="AZ328" s="302">
        <v>0</v>
      </c>
      <c r="BA328" s="302">
        <v>0</v>
      </c>
      <c r="BB328" s="311"/>
      <c r="BC328" s="1220"/>
      <c r="BD328" s="1250"/>
      <c r="BE328" s="303">
        <f t="shared" si="203"/>
        <v>4500000</v>
      </c>
      <c r="BF328" s="311"/>
      <c r="BG328" s="302">
        <v>4500000</v>
      </c>
      <c r="BH328" s="302">
        <v>0</v>
      </c>
      <c r="BI328" s="302">
        <v>0</v>
      </c>
      <c r="BJ328" s="302">
        <v>0</v>
      </c>
      <c r="BK328" s="311"/>
      <c r="BL328" s="1220"/>
      <c r="BM328" s="1253"/>
      <c r="BN328" s="303">
        <f t="shared" si="205"/>
        <v>4500000</v>
      </c>
      <c r="BO328" s="311"/>
      <c r="BP328" s="311">
        <v>4500000</v>
      </c>
      <c r="BQ328" s="311">
        <v>0</v>
      </c>
      <c r="BR328" s="311">
        <v>0</v>
      </c>
      <c r="BS328" s="311">
        <v>0</v>
      </c>
      <c r="BT328" s="311"/>
      <c r="BU328" s="1207"/>
      <c r="BV328" s="1208"/>
      <c r="BW328" s="1208"/>
      <c r="BX328" s="1208"/>
      <c r="BY328" s="1208"/>
      <c r="BZ328" s="1208"/>
      <c r="CA328" s="1208"/>
      <c r="CB328" s="1208"/>
      <c r="CC328" s="1209"/>
    </row>
    <row r="329" spans="1:81" s="58" customFormat="1" ht="12.95" customHeight="1" thickTop="1" x14ac:dyDescent="0.25">
      <c r="A329" s="37"/>
      <c r="B329" s="1318"/>
      <c r="C329" s="1423" t="s">
        <v>185</v>
      </c>
      <c r="D329" s="1282">
        <v>1905</v>
      </c>
      <c r="E329" s="1285" t="s">
        <v>4433</v>
      </c>
      <c r="F329" s="1285">
        <v>1905035</v>
      </c>
      <c r="G329" s="1285" t="s">
        <v>4498</v>
      </c>
      <c r="H329" s="1285" t="s">
        <v>4499</v>
      </c>
      <c r="I329" s="1388">
        <v>2021004540244</v>
      </c>
      <c r="J329" s="1219">
        <v>107</v>
      </c>
      <c r="K329" s="1216" t="str">
        <f>+[3]Metas!K122</f>
        <v>Municipios Desarrollando EGI -Estrategia de Gestión Integrada para la Promoción de la salud, prevención, vigilancia y control de las zoonosis.</v>
      </c>
      <c r="L329" s="1222">
        <v>40</v>
      </c>
      <c r="M329" s="1225">
        <f>SUM(N329:Q329)/4</f>
        <v>40</v>
      </c>
      <c r="N329" s="1228">
        <v>40</v>
      </c>
      <c r="O329" s="1231">
        <v>40</v>
      </c>
      <c r="P329" s="1234">
        <v>40</v>
      </c>
      <c r="Q329" s="1237">
        <v>40</v>
      </c>
      <c r="R329" s="1219">
        <f t="shared" ref="R329" si="207">+$J329</f>
        <v>107</v>
      </c>
      <c r="S329" s="361" t="s">
        <v>4768</v>
      </c>
      <c r="T329" s="362" t="s">
        <v>3834</v>
      </c>
      <c r="U329" s="240" t="s">
        <v>3839</v>
      </c>
      <c r="V329" s="240" t="s">
        <v>3842</v>
      </c>
      <c r="W329" s="233"/>
      <c r="X329" s="307">
        <v>44566</v>
      </c>
      <c r="Y329" s="307">
        <v>44591</v>
      </c>
      <c r="Z329" s="307">
        <v>44594</v>
      </c>
      <c r="AA329" s="307">
        <v>44925</v>
      </c>
      <c r="AB329" s="1219">
        <f t="shared" ref="AB329" si="208">+$J329</f>
        <v>107</v>
      </c>
      <c r="AC329" s="1240">
        <f t="shared" ref="AC329" si="209">+L329</f>
        <v>40</v>
      </c>
      <c r="AD329" s="308">
        <f t="shared" si="206"/>
        <v>26163733</v>
      </c>
      <c r="AE329" s="308">
        <f t="shared" si="206"/>
        <v>0</v>
      </c>
      <c r="AF329" s="308">
        <f t="shared" si="206"/>
        <v>26163733</v>
      </c>
      <c r="AG329" s="308">
        <f t="shared" si="206"/>
        <v>0</v>
      </c>
      <c r="AH329" s="308">
        <f t="shared" si="206"/>
        <v>0</v>
      </c>
      <c r="AI329" s="308">
        <f t="shared" si="206"/>
        <v>0</v>
      </c>
      <c r="AJ329" s="308">
        <f t="shared" si="173"/>
        <v>0</v>
      </c>
      <c r="AK329" s="1219">
        <f t="shared" ref="AK329" si="210">+$J329</f>
        <v>107</v>
      </c>
      <c r="AL329" s="1243">
        <f>+N329</f>
        <v>40</v>
      </c>
      <c r="AM329" s="308">
        <f t="shared" ref="AM329" si="211">SUM(AN329:AS329)</f>
        <v>6540933.25</v>
      </c>
      <c r="AN329" s="48"/>
      <c r="AO329" s="48">
        <v>6540933.25</v>
      </c>
      <c r="AP329" s="48">
        <v>0</v>
      </c>
      <c r="AQ329" s="48">
        <v>0</v>
      </c>
      <c r="AR329" s="48">
        <v>0</v>
      </c>
      <c r="AS329" s="48"/>
      <c r="AT329" s="1219">
        <f t="shared" ref="AT329" si="212">+$J329</f>
        <v>107</v>
      </c>
      <c r="AU329" s="1246">
        <f>+O329</f>
        <v>40</v>
      </c>
      <c r="AV329" s="308">
        <f t="shared" ref="AV329:AV337" si="213">SUM(AW329:BB329)</f>
        <v>6540933.25</v>
      </c>
      <c r="AW329" s="48"/>
      <c r="AX329" s="38">
        <v>6540933.25</v>
      </c>
      <c r="AY329" s="38">
        <v>0</v>
      </c>
      <c r="AZ329" s="38">
        <v>0</v>
      </c>
      <c r="BA329" s="38">
        <v>0</v>
      </c>
      <c r="BB329" s="48"/>
      <c r="BC329" s="1219">
        <f t="shared" ref="BC329" si="214">+$J329</f>
        <v>107</v>
      </c>
      <c r="BD329" s="1249">
        <f>+P329</f>
        <v>40</v>
      </c>
      <c r="BE329" s="308">
        <f t="shared" ref="BE329:BE337" si="215">SUM(BF329:BK329)</f>
        <v>6540933.25</v>
      </c>
      <c r="BF329" s="48"/>
      <c r="BG329" s="38">
        <v>6540933.25</v>
      </c>
      <c r="BH329" s="38">
        <v>0</v>
      </c>
      <c r="BI329" s="38">
        <v>0</v>
      </c>
      <c r="BJ329" s="38">
        <v>0</v>
      </c>
      <c r="BK329" s="48"/>
      <c r="BL329" s="1219">
        <f t="shared" ref="BL329" si="216">+$J329</f>
        <v>107</v>
      </c>
      <c r="BM329" s="1252">
        <f>+Q329</f>
        <v>40</v>
      </c>
      <c r="BN329" s="308">
        <f t="shared" ref="BN329:BN337" si="217">SUM(BO329:BT329)</f>
        <v>6540933.25</v>
      </c>
      <c r="BO329" s="48"/>
      <c r="BP329" s="48">
        <v>6540933.25</v>
      </c>
      <c r="BQ329" s="48">
        <v>0</v>
      </c>
      <c r="BR329" s="48">
        <v>0</v>
      </c>
      <c r="BS329" s="48">
        <v>0</v>
      </c>
      <c r="BT329" s="48"/>
      <c r="BU329" s="1204"/>
      <c r="BV329" s="1205"/>
      <c r="BW329" s="1205"/>
      <c r="BX329" s="1205"/>
      <c r="BY329" s="1205"/>
      <c r="BZ329" s="1205"/>
      <c r="CA329" s="1205"/>
      <c r="CB329" s="1205"/>
      <c r="CC329" s="1206"/>
    </row>
    <row r="330" spans="1:81" s="58" customFormat="1" ht="12.95" customHeight="1" x14ac:dyDescent="0.25">
      <c r="A330" s="37"/>
      <c r="B330" s="1318"/>
      <c r="C330" s="1424"/>
      <c r="D330" s="1283"/>
      <c r="E330" s="1286"/>
      <c r="F330" s="1286"/>
      <c r="G330" s="1286"/>
      <c r="H330" s="1286"/>
      <c r="I330" s="1389"/>
      <c r="J330" s="1220"/>
      <c r="K330" s="1217"/>
      <c r="L330" s="1223"/>
      <c r="M330" s="1226"/>
      <c r="N330" s="1229"/>
      <c r="O330" s="1232"/>
      <c r="P330" s="1235"/>
      <c r="Q330" s="1238"/>
      <c r="R330" s="1220"/>
      <c r="S330" s="364" t="s">
        <v>4769</v>
      </c>
      <c r="T330" s="371" t="s">
        <v>3834</v>
      </c>
      <c r="U330" s="241" t="s">
        <v>3839</v>
      </c>
      <c r="V330" s="241" t="s">
        <v>3842</v>
      </c>
      <c r="W330" s="41"/>
      <c r="X330" s="34">
        <v>44566</v>
      </c>
      <c r="Y330" s="34">
        <v>44591</v>
      </c>
      <c r="Z330" s="34">
        <v>44594</v>
      </c>
      <c r="AA330" s="34">
        <v>44925</v>
      </c>
      <c r="AB330" s="1220"/>
      <c r="AC330" s="1241"/>
      <c r="AD330" s="303">
        <f t="shared" si="206"/>
        <v>21108915.370000001</v>
      </c>
      <c r="AE330" s="303">
        <f t="shared" si="206"/>
        <v>0</v>
      </c>
      <c r="AF330" s="303">
        <f t="shared" si="206"/>
        <v>21108915.370000001</v>
      </c>
      <c r="AG330" s="303">
        <f t="shared" si="206"/>
        <v>0</v>
      </c>
      <c r="AH330" s="303">
        <f t="shared" si="206"/>
        <v>0</v>
      </c>
      <c r="AI330" s="303">
        <f t="shared" si="206"/>
        <v>0</v>
      </c>
      <c r="AJ330" s="303">
        <f t="shared" si="173"/>
        <v>0</v>
      </c>
      <c r="AK330" s="1220"/>
      <c r="AL330" s="1244"/>
      <c r="AM330" s="303">
        <f t="shared" si="182"/>
        <v>5277228.8425000003</v>
      </c>
      <c r="AN330" s="312"/>
      <c r="AO330" s="312">
        <v>5277228.8425000003</v>
      </c>
      <c r="AP330" s="312">
        <v>0</v>
      </c>
      <c r="AQ330" s="312">
        <v>0</v>
      </c>
      <c r="AR330" s="312">
        <v>0</v>
      </c>
      <c r="AS330" s="312"/>
      <c r="AT330" s="1220"/>
      <c r="AU330" s="1247"/>
      <c r="AV330" s="303">
        <f t="shared" si="213"/>
        <v>5277228.8425000003</v>
      </c>
      <c r="AW330" s="312"/>
      <c r="AX330" s="302">
        <v>5277228.8425000003</v>
      </c>
      <c r="AY330" s="302">
        <v>0</v>
      </c>
      <c r="AZ330" s="302">
        <v>0</v>
      </c>
      <c r="BA330" s="302">
        <v>0</v>
      </c>
      <c r="BB330" s="312"/>
      <c r="BC330" s="1220"/>
      <c r="BD330" s="1250"/>
      <c r="BE330" s="303">
        <f t="shared" si="215"/>
        <v>5277228.8425000003</v>
      </c>
      <c r="BF330" s="312"/>
      <c r="BG330" s="302">
        <v>5277228.8425000003</v>
      </c>
      <c r="BH330" s="302">
        <v>0</v>
      </c>
      <c r="BI330" s="302">
        <v>0</v>
      </c>
      <c r="BJ330" s="302">
        <v>0</v>
      </c>
      <c r="BK330" s="312"/>
      <c r="BL330" s="1220"/>
      <c r="BM330" s="1253"/>
      <c r="BN330" s="303">
        <f t="shared" si="217"/>
        <v>5277228.8425000003</v>
      </c>
      <c r="BO330" s="312"/>
      <c r="BP330" s="312">
        <v>5277228.8425000003</v>
      </c>
      <c r="BQ330" s="312">
        <v>0</v>
      </c>
      <c r="BR330" s="312">
        <v>0</v>
      </c>
      <c r="BS330" s="312">
        <v>0</v>
      </c>
      <c r="BT330" s="312"/>
      <c r="BU330" s="313"/>
      <c r="BV330" s="314"/>
      <c r="BW330" s="314"/>
      <c r="BX330" s="314"/>
      <c r="BY330" s="314"/>
      <c r="BZ330" s="314"/>
      <c r="CA330" s="314"/>
      <c r="CB330" s="314"/>
      <c r="CC330" s="315"/>
    </row>
    <row r="331" spans="1:81" s="58" customFormat="1" ht="12.95" customHeight="1" x14ac:dyDescent="0.25">
      <c r="A331" s="37"/>
      <c r="B331" s="1318"/>
      <c r="C331" s="1424"/>
      <c r="D331" s="1283"/>
      <c r="E331" s="1286"/>
      <c r="F331" s="1286"/>
      <c r="G331" s="1286"/>
      <c r="H331" s="1286"/>
      <c r="I331" s="1389"/>
      <c r="J331" s="1220"/>
      <c r="K331" s="1217"/>
      <c r="L331" s="1223"/>
      <c r="M331" s="1226"/>
      <c r="N331" s="1229"/>
      <c r="O331" s="1232"/>
      <c r="P331" s="1235"/>
      <c r="Q331" s="1238"/>
      <c r="R331" s="1220"/>
      <c r="S331" s="364" t="s">
        <v>4770</v>
      </c>
      <c r="T331" s="371" t="s">
        <v>3834</v>
      </c>
      <c r="U331" s="241" t="s">
        <v>3839</v>
      </c>
      <c r="V331" s="241" t="s">
        <v>3842</v>
      </c>
      <c r="W331" s="41"/>
      <c r="X331" s="34">
        <v>44566</v>
      </c>
      <c r="Y331" s="34">
        <v>44591</v>
      </c>
      <c r="Z331" s="34">
        <v>44594</v>
      </c>
      <c r="AA331" s="34">
        <v>44925</v>
      </c>
      <c r="AB331" s="1220"/>
      <c r="AC331" s="1241"/>
      <c r="AD331" s="303">
        <f t="shared" si="206"/>
        <v>2248067.08</v>
      </c>
      <c r="AE331" s="303">
        <f t="shared" si="206"/>
        <v>0</v>
      </c>
      <c r="AF331" s="303">
        <f t="shared" si="206"/>
        <v>2248067.08</v>
      </c>
      <c r="AG331" s="303">
        <f t="shared" si="206"/>
        <v>0</v>
      </c>
      <c r="AH331" s="303">
        <f t="shared" si="206"/>
        <v>0</v>
      </c>
      <c r="AI331" s="303">
        <f t="shared" si="206"/>
        <v>0</v>
      </c>
      <c r="AJ331" s="303">
        <f t="shared" si="173"/>
        <v>0</v>
      </c>
      <c r="AK331" s="1220"/>
      <c r="AL331" s="1244"/>
      <c r="AM331" s="303">
        <f t="shared" si="182"/>
        <v>562016.77</v>
      </c>
      <c r="AN331" s="312"/>
      <c r="AO331" s="312">
        <v>562016.77</v>
      </c>
      <c r="AP331" s="312">
        <v>0</v>
      </c>
      <c r="AQ331" s="312">
        <v>0</v>
      </c>
      <c r="AR331" s="312">
        <v>0</v>
      </c>
      <c r="AS331" s="312"/>
      <c r="AT331" s="1220"/>
      <c r="AU331" s="1247"/>
      <c r="AV331" s="303">
        <f t="shared" si="213"/>
        <v>562016.77</v>
      </c>
      <c r="AW331" s="312"/>
      <c r="AX331" s="302">
        <v>562016.77</v>
      </c>
      <c r="AY331" s="302">
        <v>0</v>
      </c>
      <c r="AZ331" s="302">
        <v>0</v>
      </c>
      <c r="BA331" s="302">
        <v>0</v>
      </c>
      <c r="BB331" s="312"/>
      <c r="BC331" s="1220"/>
      <c r="BD331" s="1250"/>
      <c r="BE331" s="303">
        <f t="shared" si="215"/>
        <v>562016.77</v>
      </c>
      <c r="BF331" s="312"/>
      <c r="BG331" s="302">
        <v>562016.77</v>
      </c>
      <c r="BH331" s="302">
        <v>0</v>
      </c>
      <c r="BI331" s="302">
        <v>0</v>
      </c>
      <c r="BJ331" s="302">
        <v>0</v>
      </c>
      <c r="BK331" s="312"/>
      <c r="BL331" s="1220"/>
      <c r="BM331" s="1253"/>
      <c r="BN331" s="303">
        <f t="shared" si="217"/>
        <v>562016.77</v>
      </c>
      <c r="BO331" s="312"/>
      <c r="BP331" s="312">
        <v>562016.77</v>
      </c>
      <c r="BQ331" s="312">
        <v>0</v>
      </c>
      <c r="BR331" s="312">
        <v>0</v>
      </c>
      <c r="BS331" s="312">
        <v>0</v>
      </c>
      <c r="BT331" s="312"/>
      <c r="BU331" s="313"/>
      <c r="BV331" s="314"/>
      <c r="BW331" s="314"/>
      <c r="BX331" s="314"/>
      <c r="BY331" s="314"/>
      <c r="BZ331" s="314"/>
      <c r="CA331" s="314"/>
      <c r="CB331" s="314"/>
      <c r="CC331" s="315"/>
    </row>
    <row r="332" spans="1:81" s="58" customFormat="1" ht="12.95" customHeight="1" x14ac:dyDescent="0.25">
      <c r="A332" s="37"/>
      <c r="B332" s="1318"/>
      <c r="C332" s="1424"/>
      <c r="D332" s="1283"/>
      <c r="E332" s="1286"/>
      <c r="F332" s="1286"/>
      <c r="G332" s="1286"/>
      <c r="H332" s="1286"/>
      <c r="I332" s="1389"/>
      <c r="J332" s="1220"/>
      <c r="K332" s="1217"/>
      <c r="L332" s="1223"/>
      <c r="M332" s="1226"/>
      <c r="N332" s="1229"/>
      <c r="O332" s="1232"/>
      <c r="P332" s="1235"/>
      <c r="Q332" s="1238"/>
      <c r="R332" s="1220"/>
      <c r="S332" s="364" t="s">
        <v>4771</v>
      </c>
      <c r="T332" s="371" t="s">
        <v>3834</v>
      </c>
      <c r="U332" s="241" t="s">
        <v>3839</v>
      </c>
      <c r="V332" s="241" t="s">
        <v>3842</v>
      </c>
      <c r="W332" s="41"/>
      <c r="X332" s="34">
        <v>44566</v>
      </c>
      <c r="Y332" s="34">
        <v>44591</v>
      </c>
      <c r="Z332" s="34">
        <v>44594</v>
      </c>
      <c r="AA332" s="34">
        <v>44925</v>
      </c>
      <c r="AB332" s="1220"/>
      <c r="AC332" s="1241"/>
      <c r="AD332" s="303">
        <f t="shared" si="206"/>
        <v>2724257.2800000003</v>
      </c>
      <c r="AE332" s="303">
        <f t="shared" si="206"/>
        <v>0</v>
      </c>
      <c r="AF332" s="303">
        <f t="shared" si="206"/>
        <v>2724257.2800000003</v>
      </c>
      <c r="AG332" s="303">
        <f t="shared" si="206"/>
        <v>0</v>
      </c>
      <c r="AH332" s="303">
        <f t="shared" si="206"/>
        <v>0</v>
      </c>
      <c r="AI332" s="303">
        <f t="shared" si="206"/>
        <v>0</v>
      </c>
      <c r="AJ332" s="303">
        <f t="shared" si="173"/>
        <v>0</v>
      </c>
      <c r="AK332" s="1220"/>
      <c r="AL332" s="1244"/>
      <c r="AM332" s="303">
        <f t="shared" si="182"/>
        <v>681064.32000000007</v>
      </c>
      <c r="AN332" s="312"/>
      <c r="AO332" s="312">
        <v>681064.32000000007</v>
      </c>
      <c r="AP332" s="312">
        <v>0</v>
      </c>
      <c r="AQ332" s="312">
        <v>0</v>
      </c>
      <c r="AR332" s="312">
        <v>0</v>
      </c>
      <c r="AS332" s="312"/>
      <c r="AT332" s="1220"/>
      <c r="AU332" s="1247"/>
      <c r="AV332" s="303">
        <f t="shared" si="213"/>
        <v>681064.32000000007</v>
      </c>
      <c r="AW332" s="312"/>
      <c r="AX332" s="302">
        <v>681064.32000000007</v>
      </c>
      <c r="AY332" s="302">
        <v>0</v>
      </c>
      <c r="AZ332" s="302">
        <v>0</v>
      </c>
      <c r="BA332" s="302">
        <v>0</v>
      </c>
      <c r="BB332" s="312"/>
      <c r="BC332" s="1220"/>
      <c r="BD332" s="1250"/>
      <c r="BE332" s="303">
        <f t="shared" si="215"/>
        <v>681064.32000000007</v>
      </c>
      <c r="BF332" s="312"/>
      <c r="BG332" s="302">
        <v>681064.32000000007</v>
      </c>
      <c r="BH332" s="302">
        <v>0</v>
      </c>
      <c r="BI332" s="302">
        <v>0</v>
      </c>
      <c r="BJ332" s="302">
        <v>0</v>
      </c>
      <c r="BK332" s="312"/>
      <c r="BL332" s="1220"/>
      <c r="BM332" s="1253"/>
      <c r="BN332" s="303">
        <f t="shared" si="217"/>
        <v>681064.32000000007</v>
      </c>
      <c r="BO332" s="312"/>
      <c r="BP332" s="312">
        <v>681064.32000000007</v>
      </c>
      <c r="BQ332" s="312">
        <v>0</v>
      </c>
      <c r="BR332" s="312">
        <v>0</v>
      </c>
      <c r="BS332" s="312">
        <v>0</v>
      </c>
      <c r="BT332" s="312"/>
      <c r="BU332" s="313"/>
      <c r="BV332" s="314"/>
      <c r="BW332" s="314"/>
      <c r="BX332" s="314"/>
      <c r="BY332" s="314"/>
      <c r="BZ332" s="314"/>
      <c r="CA332" s="314"/>
      <c r="CB332" s="314"/>
      <c r="CC332" s="315"/>
    </row>
    <row r="333" spans="1:81" s="58" customFormat="1" ht="12.95" customHeight="1" x14ac:dyDescent="0.25">
      <c r="A333" s="37"/>
      <c r="B333" s="1318"/>
      <c r="C333" s="1424"/>
      <c r="D333" s="1283"/>
      <c r="E333" s="1286"/>
      <c r="F333" s="1286"/>
      <c r="G333" s="1286"/>
      <c r="H333" s="1286"/>
      <c r="I333" s="1389"/>
      <c r="J333" s="1220"/>
      <c r="K333" s="1217"/>
      <c r="L333" s="1223"/>
      <c r="M333" s="1226"/>
      <c r="N333" s="1229"/>
      <c r="O333" s="1232"/>
      <c r="P333" s="1235"/>
      <c r="Q333" s="1238"/>
      <c r="R333" s="1220"/>
      <c r="S333" s="364" t="s">
        <v>4772</v>
      </c>
      <c r="T333" s="371" t="s">
        <v>3834</v>
      </c>
      <c r="U333" s="241" t="s">
        <v>3839</v>
      </c>
      <c r="V333" s="241" t="s">
        <v>3842</v>
      </c>
      <c r="W333" s="41"/>
      <c r="X333" s="34">
        <v>44566</v>
      </c>
      <c r="Y333" s="34">
        <v>44591</v>
      </c>
      <c r="Z333" s="34">
        <v>44594</v>
      </c>
      <c r="AA333" s="34">
        <v>44925</v>
      </c>
      <c r="AB333" s="1220"/>
      <c r="AC333" s="1241"/>
      <c r="AD333" s="303">
        <f t="shared" si="206"/>
        <v>3238710.63</v>
      </c>
      <c r="AE333" s="303">
        <f t="shared" si="206"/>
        <v>0</v>
      </c>
      <c r="AF333" s="303">
        <f t="shared" si="206"/>
        <v>3238710.63</v>
      </c>
      <c r="AG333" s="303">
        <f t="shared" si="206"/>
        <v>0</v>
      </c>
      <c r="AH333" s="303">
        <f t="shared" si="206"/>
        <v>0</v>
      </c>
      <c r="AI333" s="303">
        <f t="shared" si="206"/>
        <v>0</v>
      </c>
      <c r="AJ333" s="303">
        <f t="shared" si="173"/>
        <v>0</v>
      </c>
      <c r="AK333" s="1220"/>
      <c r="AL333" s="1244"/>
      <c r="AM333" s="303">
        <f t="shared" si="182"/>
        <v>809677.65749999997</v>
      </c>
      <c r="AN333" s="312"/>
      <c r="AO333" s="312">
        <v>809677.65749999997</v>
      </c>
      <c r="AP333" s="312">
        <v>0</v>
      </c>
      <c r="AQ333" s="312">
        <v>0</v>
      </c>
      <c r="AR333" s="312">
        <v>0</v>
      </c>
      <c r="AS333" s="312"/>
      <c r="AT333" s="1220"/>
      <c r="AU333" s="1247"/>
      <c r="AV333" s="303">
        <f t="shared" si="213"/>
        <v>809677.65749999997</v>
      </c>
      <c r="AW333" s="312"/>
      <c r="AX333" s="302">
        <v>809677.65749999997</v>
      </c>
      <c r="AY333" s="302">
        <v>0</v>
      </c>
      <c r="AZ333" s="302">
        <v>0</v>
      </c>
      <c r="BA333" s="302">
        <v>0</v>
      </c>
      <c r="BB333" s="312"/>
      <c r="BC333" s="1220"/>
      <c r="BD333" s="1250"/>
      <c r="BE333" s="303">
        <f t="shared" si="215"/>
        <v>809677.65749999997</v>
      </c>
      <c r="BF333" s="312"/>
      <c r="BG333" s="302">
        <v>809677.65749999997</v>
      </c>
      <c r="BH333" s="302">
        <v>0</v>
      </c>
      <c r="BI333" s="302">
        <v>0</v>
      </c>
      <c r="BJ333" s="302">
        <v>0</v>
      </c>
      <c r="BK333" s="312"/>
      <c r="BL333" s="1220"/>
      <c r="BM333" s="1253"/>
      <c r="BN333" s="303">
        <f t="shared" si="217"/>
        <v>809677.65749999997</v>
      </c>
      <c r="BO333" s="312"/>
      <c r="BP333" s="312">
        <v>809677.65749999997</v>
      </c>
      <c r="BQ333" s="312">
        <v>0</v>
      </c>
      <c r="BR333" s="312">
        <v>0</v>
      </c>
      <c r="BS333" s="312">
        <v>0</v>
      </c>
      <c r="BT333" s="312"/>
      <c r="BU333" s="313"/>
      <c r="BV333" s="314"/>
      <c r="BW333" s="314"/>
      <c r="BX333" s="314"/>
      <c r="BY333" s="314"/>
      <c r="BZ333" s="314"/>
      <c r="CA333" s="314"/>
      <c r="CB333" s="314"/>
      <c r="CC333" s="315"/>
    </row>
    <row r="334" spans="1:81" s="58" customFormat="1" ht="12.95" customHeight="1" x14ac:dyDescent="0.25">
      <c r="A334" s="37"/>
      <c r="B334" s="1318"/>
      <c r="C334" s="1424"/>
      <c r="D334" s="1283"/>
      <c r="E334" s="1286"/>
      <c r="F334" s="1286"/>
      <c r="G334" s="1286"/>
      <c r="H334" s="1286"/>
      <c r="I334" s="1389"/>
      <c r="J334" s="1220"/>
      <c r="K334" s="1217"/>
      <c r="L334" s="1223"/>
      <c r="M334" s="1226"/>
      <c r="N334" s="1229"/>
      <c r="O334" s="1232"/>
      <c r="P334" s="1235"/>
      <c r="Q334" s="1238"/>
      <c r="R334" s="1220"/>
      <c r="S334" s="364" t="s">
        <v>4773</v>
      </c>
      <c r="T334" s="371" t="s">
        <v>3834</v>
      </c>
      <c r="U334" s="241" t="s">
        <v>3839</v>
      </c>
      <c r="V334" s="241" t="s">
        <v>3842</v>
      </c>
      <c r="W334" s="41"/>
      <c r="X334" s="34">
        <v>44566</v>
      </c>
      <c r="Y334" s="34">
        <v>44591</v>
      </c>
      <c r="Z334" s="34">
        <v>44594</v>
      </c>
      <c r="AA334" s="34">
        <v>44925</v>
      </c>
      <c r="AB334" s="1220"/>
      <c r="AC334" s="1241"/>
      <c r="AD334" s="303">
        <f t="shared" ref="AD334:AI349" si="218">+AM334+AV334+BE334+BN334</f>
        <v>2231190.09</v>
      </c>
      <c r="AE334" s="303">
        <f t="shared" si="218"/>
        <v>0</v>
      </c>
      <c r="AF334" s="303">
        <f t="shared" si="218"/>
        <v>2231190.09</v>
      </c>
      <c r="AG334" s="303">
        <f t="shared" si="218"/>
        <v>0</v>
      </c>
      <c r="AH334" s="303">
        <f t="shared" si="218"/>
        <v>0</v>
      </c>
      <c r="AI334" s="303">
        <f t="shared" si="218"/>
        <v>0</v>
      </c>
      <c r="AJ334" s="303">
        <f t="shared" si="173"/>
        <v>0</v>
      </c>
      <c r="AK334" s="1220"/>
      <c r="AL334" s="1244"/>
      <c r="AM334" s="303">
        <f t="shared" si="182"/>
        <v>557797.52249999996</v>
      </c>
      <c r="AN334" s="312"/>
      <c r="AO334" s="312">
        <v>557797.52249999996</v>
      </c>
      <c r="AP334" s="312">
        <v>0</v>
      </c>
      <c r="AQ334" s="312">
        <v>0</v>
      </c>
      <c r="AR334" s="312">
        <v>0</v>
      </c>
      <c r="AS334" s="312"/>
      <c r="AT334" s="1220"/>
      <c r="AU334" s="1247"/>
      <c r="AV334" s="303">
        <f t="shared" si="213"/>
        <v>557797.52249999996</v>
      </c>
      <c r="AW334" s="312"/>
      <c r="AX334" s="302">
        <v>557797.52249999996</v>
      </c>
      <c r="AY334" s="302">
        <v>0</v>
      </c>
      <c r="AZ334" s="302">
        <v>0</v>
      </c>
      <c r="BA334" s="302">
        <v>0</v>
      </c>
      <c r="BB334" s="312"/>
      <c r="BC334" s="1220"/>
      <c r="BD334" s="1250"/>
      <c r="BE334" s="303">
        <f t="shared" si="215"/>
        <v>557797.52249999996</v>
      </c>
      <c r="BF334" s="312"/>
      <c r="BG334" s="302">
        <v>557797.52249999996</v>
      </c>
      <c r="BH334" s="302">
        <v>0</v>
      </c>
      <c r="BI334" s="302">
        <v>0</v>
      </c>
      <c r="BJ334" s="302">
        <v>0</v>
      </c>
      <c r="BK334" s="312"/>
      <c r="BL334" s="1220"/>
      <c r="BM334" s="1253"/>
      <c r="BN334" s="303">
        <f t="shared" si="217"/>
        <v>557797.52249999996</v>
      </c>
      <c r="BO334" s="312"/>
      <c r="BP334" s="312">
        <v>557797.52249999996</v>
      </c>
      <c r="BQ334" s="312">
        <v>0</v>
      </c>
      <c r="BR334" s="312">
        <v>0</v>
      </c>
      <c r="BS334" s="312">
        <v>0</v>
      </c>
      <c r="BT334" s="312"/>
      <c r="BU334" s="313"/>
      <c r="BV334" s="314"/>
      <c r="BW334" s="314"/>
      <c r="BX334" s="314"/>
      <c r="BY334" s="314"/>
      <c r="BZ334" s="314"/>
      <c r="CA334" s="314"/>
      <c r="CB334" s="314"/>
      <c r="CC334" s="315"/>
    </row>
    <row r="335" spans="1:81" s="58" customFormat="1" ht="12.95" customHeight="1" x14ac:dyDescent="0.25">
      <c r="A335" s="37"/>
      <c r="B335" s="1318"/>
      <c r="C335" s="1424"/>
      <c r="D335" s="1283"/>
      <c r="E335" s="1286"/>
      <c r="F335" s="1286"/>
      <c r="G335" s="1286"/>
      <c r="H335" s="1286"/>
      <c r="I335" s="1389"/>
      <c r="J335" s="1220"/>
      <c r="K335" s="1217"/>
      <c r="L335" s="1223"/>
      <c r="M335" s="1226"/>
      <c r="N335" s="1229"/>
      <c r="O335" s="1232"/>
      <c r="P335" s="1235"/>
      <c r="Q335" s="1238"/>
      <c r="R335" s="1220"/>
      <c r="S335" s="297" t="s">
        <v>4774</v>
      </c>
      <c r="T335" s="371" t="s">
        <v>3834</v>
      </c>
      <c r="U335" s="241" t="s">
        <v>3839</v>
      </c>
      <c r="V335" s="241" t="s">
        <v>3842</v>
      </c>
      <c r="W335" s="41"/>
      <c r="X335" s="34">
        <v>44566</v>
      </c>
      <c r="Y335" s="34">
        <v>44591</v>
      </c>
      <c r="Z335" s="34">
        <v>44594</v>
      </c>
      <c r="AA335" s="34">
        <v>44925</v>
      </c>
      <c r="AB335" s="1220"/>
      <c r="AC335" s="1241"/>
      <c r="AD335" s="303">
        <f t="shared" si="218"/>
        <v>19660078</v>
      </c>
      <c r="AE335" s="303">
        <f t="shared" si="218"/>
        <v>0</v>
      </c>
      <c r="AF335" s="303">
        <f t="shared" si="218"/>
        <v>19660078</v>
      </c>
      <c r="AG335" s="303">
        <f t="shared" si="218"/>
        <v>0</v>
      </c>
      <c r="AH335" s="303">
        <f t="shared" si="218"/>
        <v>0</v>
      </c>
      <c r="AI335" s="303">
        <f t="shared" si="218"/>
        <v>0</v>
      </c>
      <c r="AJ335" s="303">
        <f t="shared" si="173"/>
        <v>0</v>
      </c>
      <c r="AK335" s="1220"/>
      <c r="AL335" s="1244"/>
      <c r="AM335" s="303">
        <f t="shared" si="182"/>
        <v>4915019.5</v>
      </c>
      <c r="AN335" s="311"/>
      <c r="AO335" s="311">
        <v>4915019.5</v>
      </c>
      <c r="AP335" s="311">
        <v>0</v>
      </c>
      <c r="AQ335" s="311">
        <v>0</v>
      </c>
      <c r="AR335" s="311">
        <v>0</v>
      </c>
      <c r="AS335" s="311"/>
      <c r="AT335" s="1220"/>
      <c r="AU335" s="1247"/>
      <c r="AV335" s="303">
        <f t="shared" si="213"/>
        <v>4915019.5</v>
      </c>
      <c r="AW335" s="311"/>
      <c r="AX335" s="302">
        <v>4915019.5</v>
      </c>
      <c r="AY335" s="302">
        <v>0</v>
      </c>
      <c r="AZ335" s="302">
        <v>0</v>
      </c>
      <c r="BA335" s="302">
        <v>0</v>
      </c>
      <c r="BB335" s="311"/>
      <c r="BC335" s="1220"/>
      <c r="BD335" s="1250"/>
      <c r="BE335" s="303">
        <f t="shared" si="215"/>
        <v>4915019.5</v>
      </c>
      <c r="BF335" s="311"/>
      <c r="BG335" s="302">
        <v>4915019.5</v>
      </c>
      <c r="BH335" s="302">
        <v>0</v>
      </c>
      <c r="BI335" s="302">
        <v>0</v>
      </c>
      <c r="BJ335" s="302">
        <v>0</v>
      </c>
      <c r="BK335" s="311"/>
      <c r="BL335" s="1220"/>
      <c r="BM335" s="1253"/>
      <c r="BN335" s="303">
        <f t="shared" si="217"/>
        <v>4915019.5</v>
      </c>
      <c r="BO335" s="311"/>
      <c r="BP335" s="311">
        <v>4915019.5</v>
      </c>
      <c r="BQ335" s="311">
        <v>0</v>
      </c>
      <c r="BR335" s="311">
        <v>0</v>
      </c>
      <c r="BS335" s="311">
        <v>0</v>
      </c>
      <c r="BT335" s="311"/>
      <c r="BU335" s="1207"/>
      <c r="BV335" s="1208"/>
      <c r="BW335" s="1208"/>
      <c r="BX335" s="1208"/>
      <c r="BY335" s="1208"/>
      <c r="BZ335" s="1208"/>
      <c r="CA335" s="1208"/>
      <c r="CB335" s="1208"/>
      <c r="CC335" s="1209"/>
    </row>
    <row r="336" spans="1:81" s="58" customFormat="1" ht="12.95" customHeight="1" thickBot="1" x14ac:dyDescent="0.3">
      <c r="A336" s="37"/>
      <c r="B336" s="1318"/>
      <c r="C336" s="1424"/>
      <c r="D336" s="1283"/>
      <c r="E336" s="1286"/>
      <c r="F336" s="1286"/>
      <c r="G336" s="1286"/>
      <c r="H336" s="1286"/>
      <c r="I336" s="1389"/>
      <c r="J336" s="1220"/>
      <c r="K336" s="1217"/>
      <c r="L336" s="1223"/>
      <c r="M336" s="1226"/>
      <c r="N336" s="1229"/>
      <c r="O336" s="1232"/>
      <c r="P336" s="1235"/>
      <c r="Q336" s="1238"/>
      <c r="R336" s="1220"/>
      <c r="S336" s="297" t="s">
        <v>4775</v>
      </c>
      <c r="T336" s="371" t="s">
        <v>3834</v>
      </c>
      <c r="U336" s="241" t="s">
        <v>3839</v>
      </c>
      <c r="V336" s="241" t="s">
        <v>3842</v>
      </c>
      <c r="W336" s="41"/>
      <c r="X336" s="34">
        <v>44566</v>
      </c>
      <c r="Y336" s="34">
        <v>44591</v>
      </c>
      <c r="Z336" s="34">
        <v>44594</v>
      </c>
      <c r="AA336" s="34">
        <v>44925</v>
      </c>
      <c r="AB336" s="1220"/>
      <c r="AC336" s="1241"/>
      <c r="AD336" s="303">
        <f t="shared" si="218"/>
        <v>10136590</v>
      </c>
      <c r="AE336" s="303">
        <f t="shared" si="218"/>
        <v>0</v>
      </c>
      <c r="AF336" s="303">
        <f t="shared" si="218"/>
        <v>10136590</v>
      </c>
      <c r="AG336" s="303">
        <f t="shared" si="218"/>
        <v>0</v>
      </c>
      <c r="AH336" s="303">
        <f t="shared" si="218"/>
        <v>0</v>
      </c>
      <c r="AI336" s="303">
        <f t="shared" si="218"/>
        <v>0</v>
      </c>
      <c r="AJ336" s="303">
        <f t="shared" si="173"/>
        <v>0</v>
      </c>
      <c r="AK336" s="1220"/>
      <c r="AL336" s="1244"/>
      <c r="AM336" s="303">
        <f t="shared" si="182"/>
        <v>2534147.5</v>
      </c>
      <c r="AN336" s="311"/>
      <c r="AO336" s="311">
        <v>2534147.5</v>
      </c>
      <c r="AP336" s="311">
        <v>0</v>
      </c>
      <c r="AQ336" s="311">
        <v>0</v>
      </c>
      <c r="AR336" s="311">
        <v>0</v>
      </c>
      <c r="AS336" s="311"/>
      <c r="AT336" s="1220"/>
      <c r="AU336" s="1247"/>
      <c r="AV336" s="303">
        <f t="shared" si="213"/>
        <v>2534147.5</v>
      </c>
      <c r="AW336" s="311"/>
      <c r="AX336" s="302">
        <v>2534147.5</v>
      </c>
      <c r="AY336" s="302">
        <v>0</v>
      </c>
      <c r="AZ336" s="302">
        <v>0</v>
      </c>
      <c r="BA336" s="302">
        <v>0</v>
      </c>
      <c r="BB336" s="311"/>
      <c r="BC336" s="1220"/>
      <c r="BD336" s="1250"/>
      <c r="BE336" s="303">
        <f t="shared" si="215"/>
        <v>2534147.5</v>
      </c>
      <c r="BF336" s="311"/>
      <c r="BG336" s="302">
        <v>2534147.5</v>
      </c>
      <c r="BH336" s="302">
        <v>0</v>
      </c>
      <c r="BI336" s="302">
        <v>0</v>
      </c>
      <c r="BJ336" s="302">
        <v>0</v>
      </c>
      <c r="BK336" s="311"/>
      <c r="BL336" s="1220"/>
      <c r="BM336" s="1253"/>
      <c r="BN336" s="303">
        <f t="shared" si="217"/>
        <v>2534147.5</v>
      </c>
      <c r="BO336" s="311"/>
      <c r="BP336" s="311">
        <v>2534147.5</v>
      </c>
      <c r="BQ336" s="311">
        <v>0</v>
      </c>
      <c r="BR336" s="311">
        <v>0</v>
      </c>
      <c r="BS336" s="311">
        <v>0</v>
      </c>
      <c r="BT336" s="311"/>
      <c r="BU336" s="1207"/>
      <c r="BV336" s="1208"/>
      <c r="BW336" s="1208"/>
      <c r="BX336" s="1208"/>
      <c r="BY336" s="1208"/>
      <c r="BZ336" s="1208"/>
      <c r="CA336" s="1208"/>
      <c r="CB336" s="1208"/>
      <c r="CC336" s="1209"/>
    </row>
    <row r="337" spans="1:81" s="58" customFormat="1" ht="12.95" customHeight="1" thickTop="1" x14ac:dyDescent="0.25">
      <c r="A337" s="37"/>
      <c r="B337" s="1318"/>
      <c r="C337" s="1424"/>
      <c r="D337" s="1282">
        <v>1906</v>
      </c>
      <c r="E337" s="1285" t="s">
        <v>4433</v>
      </c>
      <c r="F337" s="1285">
        <v>1905032</v>
      </c>
      <c r="G337" s="1285" t="s">
        <v>4434</v>
      </c>
      <c r="H337" s="1285" t="s">
        <v>4435</v>
      </c>
      <c r="I337" s="1388">
        <v>2021004540215</v>
      </c>
      <c r="J337" s="1219">
        <v>108</v>
      </c>
      <c r="K337" s="1216" t="str">
        <f>+[3]Metas!K123</f>
        <v>Disminuida la tasa de letalidad por dengue grave a 10 casos por 100.000 habitantes en el Departamento</v>
      </c>
      <c r="L337" s="1222">
        <v>10</v>
      </c>
      <c r="M337" s="1225">
        <f>SUM(N337:Q337)/4</f>
        <v>10</v>
      </c>
      <c r="N337" s="1228">
        <v>10</v>
      </c>
      <c r="O337" s="1231">
        <v>10</v>
      </c>
      <c r="P337" s="1234">
        <v>10</v>
      </c>
      <c r="Q337" s="1237">
        <v>10</v>
      </c>
      <c r="R337" s="1219">
        <f t="shared" ref="R337" si="219">+$J337</f>
        <v>108</v>
      </c>
      <c r="S337" s="361" t="s">
        <v>4776</v>
      </c>
      <c r="T337" s="362" t="s">
        <v>3834</v>
      </c>
      <c r="U337" s="240" t="s">
        <v>3839</v>
      </c>
      <c r="V337" s="240" t="s">
        <v>3842</v>
      </c>
      <c r="W337" s="361" t="s">
        <v>4777</v>
      </c>
      <c r="X337" s="307">
        <v>44566</v>
      </c>
      <c r="Y337" s="307">
        <v>44591</v>
      </c>
      <c r="Z337" s="307">
        <v>44594</v>
      </c>
      <c r="AA337" s="307">
        <v>44925</v>
      </c>
      <c r="AB337" s="1219">
        <f t="shared" ref="AB337" si="220">+$J337</f>
        <v>108</v>
      </c>
      <c r="AC337" s="1240">
        <f t="shared" ref="AC337" si="221">+L337</f>
        <v>10</v>
      </c>
      <c r="AD337" s="308">
        <f t="shared" si="218"/>
        <v>9380310.8493401762</v>
      </c>
      <c r="AE337" s="308">
        <f t="shared" si="218"/>
        <v>0</v>
      </c>
      <c r="AF337" s="308">
        <f t="shared" si="218"/>
        <v>9380310.8493401762</v>
      </c>
      <c r="AG337" s="308">
        <f t="shared" si="218"/>
        <v>0</v>
      </c>
      <c r="AH337" s="308">
        <f t="shared" si="218"/>
        <v>0</v>
      </c>
      <c r="AI337" s="308">
        <f t="shared" si="218"/>
        <v>0</v>
      </c>
      <c r="AJ337" s="308">
        <f t="shared" si="173"/>
        <v>0</v>
      </c>
      <c r="AK337" s="1219">
        <f t="shared" ref="AK337" si="222">+$J337</f>
        <v>108</v>
      </c>
      <c r="AL337" s="1243">
        <f>+N337</f>
        <v>10</v>
      </c>
      <c r="AM337" s="308">
        <f t="shared" ref="AM337" si="223">SUM(AN337:AS337)</f>
        <v>2345077.7123350441</v>
      </c>
      <c r="AN337" s="48"/>
      <c r="AO337" s="48">
        <v>2345077.7123350441</v>
      </c>
      <c r="AP337" s="48">
        <v>0</v>
      </c>
      <c r="AQ337" s="48">
        <v>0</v>
      </c>
      <c r="AR337" s="48">
        <v>0</v>
      </c>
      <c r="AS337" s="48"/>
      <c r="AT337" s="1219">
        <f t="shared" ref="AT337" si="224">+$J337</f>
        <v>108</v>
      </c>
      <c r="AU337" s="1246">
        <f>+O337</f>
        <v>10</v>
      </c>
      <c r="AV337" s="308">
        <f t="shared" si="213"/>
        <v>2345077.7123350441</v>
      </c>
      <c r="AW337" s="48"/>
      <c r="AX337" s="38">
        <v>2345077.7123350441</v>
      </c>
      <c r="AY337" s="38">
        <v>0</v>
      </c>
      <c r="AZ337" s="38">
        <v>0</v>
      </c>
      <c r="BA337" s="38">
        <v>0</v>
      </c>
      <c r="BB337" s="48"/>
      <c r="BC337" s="1219">
        <f t="shared" ref="BC337" si="225">+$J337</f>
        <v>108</v>
      </c>
      <c r="BD337" s="1249">
        <f>+P337</f>
        <v>10</v>
      </c>
      <c r="BE337" s="308">
        <f t="shared" si="215"/>
        <v>2345077.7123350441</v>
      </c>
      <c r="BF337" s="48"/>
      <c r="BG337" s="38">
        <v>2345077.7123350441</v>
      </c>
      <c r="BH337" s="38">
        <v>0</v>
      </c>
      <c r="BI337" s="38">
        <v>0</v>
      </c>
      <c r="BJ337" s="38">
        <v>0</v>
      </c>
      <c r="BK337" s="48"/>
      <c r="BL337" s="1219">
        <f t="shared" ref="BL337" si="226">+$J337</f>
        <v>108</v>
      </c>
      <c r="BM337" s="1252">
        <f>+Q337</f>
        <v>10</v>
      </c>
      <c r="BN337" s="308">
        <f t="shared" si="217"/>
        <v>2345077.7123350441</v>
      </c>
      <c r="BO337" s="48"/>
      <c r="BP337" s="48">
        <v>2345077.7123350441</v>
      </c>
      <c r="BQ337" s="48">
        <v>0</v>
      </c>
      <c r="BR337" s="48">
        <v>0</v>
      </c>
      <c r="BS337" s="48">
        <v>0</v>
      </c>
      <c r="BT337" s="48"/>
      <c r="BU337" s="1204"/>
      <c r="BV337" s="1205"/>
      <c r="BW337" s="1205"/>
      <c r="BX337" s="1205"/>
      <c r="BY337" s="1205"/>
      <c r="BZ337" s="1205"/>
      <c r="CA337" s="1205"/>
      <c r="CB337" s="1205"/>
      <c r="CC337" s="1206"/>
    </row>
    <row r="338" spans="1:81" s="58" customFormat="1" ht="12.95" customHeight="1" x14ac:dyDescent="0.25">
      <c r="A338" s="37"/>
      <c r="B338" s="1318"/>
      <c r="C338" s="1424"/>
      <c r="D338" s="1283"/>
      <c r="E338" s="1286"/>
      <c r="F338" s="1286"/>
      <c r="G338" s="1286"/>
      <c r="H338" s="1286"/>
      <c r="I338" s="1389"/>
      <c r="J338" s="1220"/>
      <c r="K338" s="1217"/>
      <c r="L338" s="1223"/>
      <c r="M338" s="1226"/>
      <c r="N338" s="1229"/>
      <c r="O338" s="1232"/>
      <c r="P338" s="1235"/>
      <c r="Q338" s="1238"/>
      <c r="R338" s="1220"/>
      <c r="S338" s="364" t="s">
        <v>4778</v>
      </c>
      <c r="T338" s="371" t="s">
        <v>3834</v>
      </c>
      <c r="U338" s="241" t="s">
        <v>3839</v>
      </c>
      <c r="V338" s="241" t="s">
        <v>3842</v>
      </c>
      <c r="W338" s="297" t="s">
        <v>4779</v>
      </c>
      <c r="X338" s="34">
        <v>44566</v>
      </c>
      <c r="Y338" s="34">
        <v>44591</v>
      </c>
      <c r="Z338" s="34">
        <v>44594</v>
      </c>
      <c r="AA338" s="34">
        <v>44925</v>
      </c>
      <c r="AB338" s="1220"/>
      <c r="AC338" s="1241"/>
      <c r="AD338" s="303">
        <f t="shared" si="218"/>
        <v>83380540.883023784</v>
      </c>
      <c r="AE338" s="303">
        <f t="shared" si="218"/>
        <v>0</v>
      </c>
      <c r="AF338" s="303">
        <f t="shared" si="218"/>
        <v>83380540.883023784</v>
      </c>
      <c r="AG338" s="303">
        <f t="shared" si="218"/>
        <v>0</v>
      </c>
      <c r="AH338" s="303">
        <f t="shared" si="218"/>
        <v>0</v>
      </c>
      <c r="AI338" s="303">
        <f t="shared" si="218"/>
        <v>0</v>
      </c>
      <c r="AJ338" s="303">
        <f t="shared" si="173"/>
        <v>0</v>
      </c>
      <c r="AK338" s="1220"/>
      <c r="AL338" s="1244"/>
      <c r="AM338" s="303">
        <f t="shared" si="182"/>
        <v>20845135.220755946</v>
      </c>
      <c r="AN338" s="312"/>
      <c r="AO338" s="312">
        <v>20845135.220755946</v>
      </c>
      <c r="AP338" s="312">
        <v>0</v>
      </c>
      <c r="AQ338" s="312">
        <v>0</v>
      </c>
      <c r="AR338" s="312">
        <v>0</v>
      </c>
      <c r="AS338" s="312"/>
      <c r="AT338" s="1220"/>
      <c r="AU338" s="1247"/>
      <c r="AV338" s="303">
        <f t="shared" ref="AV338:AV352" si="227">SUM(AW338:BB338)</f>
        <v>20845135.220755946</v>
      </c>
      <c r="AW338" s="312"/>
      <c r="AX338" s="302">
        <v>20845135.220755946</v>
      </c>
      <c r="AY338" s="302">
        <v>0</v>
      </c>
      <c r="AZ338" s="302">
        <v>0</v>
      </c>
      <c r="BA338" s="302">
        <v>0</v>
      </c>
      <c r="BB338" s="312"/>
      <c r="BC338" s="1220"/>
      <c r="BD338" s="1250"/>
      <c r="BE338" s="303">
        <f t="shared" ref="BE338:BE355" si="228">SUM(BF338:BK338)</f>
        <v>20845135.220755946</v>
      </c>
      <c r="BF338" s="312"/>
      <c r="BG338" s="302">
        <v>20845135.220755946</v>
      </c>
      <c r="BH338" s="302">
        <v>0</v>
      </c>
      <c r="BI338" s="302">
        <v>0</v>
      </c>
      <c r="BJ338" s="302">
        <v>0</v>
      </c>
      <c r="BK338" s="312"/>
      <c r="BL338" s="1220"/>
      <c r="BM338" s="1253"/>
      <c r="BN338" s="303">
        <f t="shared" ref="BN338:BN355" si="229">SUM(BO338:BT338)</f>
        <v>20845135.220755946</v>
      </c>
      <c r="BO338" s="312"/>
      <c r="BP338" s="312">
        <v>20845135.220755946</v>
      </c>
      <c r="BQ338" s="312">
        <v>0</v>
      </c>
      <c r="BR338" s="312">
        <v>0</v>
      </c>
      <c r="BS338" s="312">
        <v>0</v>
      </c>
      <c r="BT338" s="312"/>
      <c r="BU338" s="313"/>
      <c r="BV338" s="314"/>
      <c r="BW338" s="314"/>
      <c r="BX338" s="314"/>
      <c r="BY338" s="314"/>
      <c r="BZ338" s="314"/>
      <c r="CA338" s="314"/>
      <c r="CB338" s="314"/>
      <c r="CC338" s="315"/>
    </row>
    <row r="339" spans="1:81" s="58" customFormat="1" ht="12.95" customHeight="1" x14ac:dyDescent="0.25">
      <c r="A339" s="37"/>
      <c r="B339" s="1318"/>
      <c r="C339" s="1424"/>
      <c r="D339" s="1283"/>
      <c r="E339" s="1286"/>
      <c r="F339" s="1286"/>
      <c r="G339" s="1286"/>
      <c r="H339" s="1286"/>
      <c r="I339" s="1389"/>
      <c r="J339" s="1220"/>
      <c r="K339" s="1217"/>
      <c r="L339" s="1223"/>
      <c r="M339" s="1226"/>
      <c r="N339" s="1229"/>
      <c r="O339" s="1232"/>
      <c r="P339" s="1235"/>
      <c r="Q339" s="1238"/>
      <c r="R339" s="1220"/>
      <c r="S339" s="364" t="s">
        <v>4780</v>
      </c>
      <c r="T339" s="371" t="s">
        <v>3834</v>
      </c>
      <c r="U339" s="241" t="s">
        <v>3839</v>
      </c>
      <c r="V339" s="241" t="s">
        <v>3842</v>
      </c>
      <c r="W339" s="297" t="s">
        <v>4781</v>
      </c>
      <c r="X339" s="34">
        <v>44566</v>
      </c>
      <c r="Y339" s="34">
        <v>44591</v>
      </c>
      <c r="Z339" s="34">
        <v>44594</v>
      </c>
      <c r="AA339" s="34">
        <v>44925</v>
      </c>
      <c r="AB339" s="1220"/>
      <c r="AC339" s="1241"/>
      <c r="AD339" s="303">
        <f t="shared" si="218"/>
        <v>88539893.819537356</v>
      </c>
      <c r="AE339" s="303">
        <f t="shared" si="218"/>
        <v>0</v>
      </c>
      <c r="AF339" s="303">
        <f t="shared" si="218"/>
        <v>0</v>
      </c>
      <c r="AG339" s="303">
        <f t="shared" si="218"/>
        <v>0</v>
      </c>
      <c r="AH339" s="303">
        <f t="shared" si="218"/>
        <v>0</v>
      </c>
      <c r="AI339" s="303">
        <f t="shared" si="218"/>
        <v>88539893.819537356</v>
      </c>
      <c r="AJ339" s="303">
        <f t="shared" si="173"/>
        <v>0</v>
      </c>
      <c r="AK339" s="1220"/>
      <c r="AL339" s="1244"/>
      <c r="AM339" s="303">
        <f t="shared" si="182"/>
        <v>22134973.454884339</v>
      </c>
      <c r="AN339" s="312"/>
      <c r="AO339" s="312">
        <v>0</v>
      </c>
      <c r="AP339" s="312">
        <v>0</v>
      </c>
      <c r="AQ339" s="312">
        <v>0</v>
      </c>
      <c r="AR339" s="312">
        <v>22134973.454884339</v>
      </c>
      <c r="AS339" s="312"/>
      <c r="AT339" s="1220"/>
      <c r="AU339" s="1247"/>
      <c r="AV339" s="303">
        <f t="shared" si="227"/>
        <v>22134973.454884339</v>
      </c>
      <c r="AW339" s="312"/>
      <c r="AX339" s="302">
        <v>0</v>
      </c>
      <c r="AY339" s="302">
        <v>0</v>
      </c>
      <c r="AZ339" s="302">
        <v>0</v>
      </c>
      <c r="BA339" s="302">
        <v>22134973.454884339</v>
      </c>
      <c r="BB339" s="312"/>
      <c r="BC339" s="1220"/>
      <c r="BD339" s="1250"/>
      <c r="BE339" s="303">
        <f t="shared" si="228"/>
        <v>22134973.454884339</v>
      </c>
      <c r="BF339" s="312"/>
      <c r="BG339" s="302">
        <v>0</v>
      </c>
      <c r="BH339" s="302">
        <v>0</v>
      </c>
      <c r="BI339" s="302">
        <v>0</v>
      </c>
      <c r="BJ339" s="302">
        <v>22134973.454884339</v>
      </c>
      <c r="BK339" s="312"/>
      <c r="BL339" s="1220"/>
      <c r="BM339" s="1253"/>
      <c r="BN339" s="303">
        <f t="shared" si="229"/>
        <v>22134973.454884339</v>
      </c>
      <c r="BO339" s="312"/>
      <c r="BP339" s="312">
        <v>0</v>
      </c>
      <c r="BQ339" s="312">
        <v>0</v>
      </c>
      <c r="BR339" s="312">
        <v>0</v>
      </c>
      <c r="BS339" s="312">
        <v>22134973.454884339</v>
      </c>
      <c r="BT339" s="312"/>
      <c r="BU339" s="313"/>
      <c r="BV339" s="314"/>
      <c r="BW339" s="314"/>
      <c r="BX339" s="314"/>
      <c r="BY339" s="314"/>
      <c r="BZ339" s="314"/>
      <c r="CA339" s="314"/>
      <c r="CB339" s="314"/>
      <c r="CC339" s="315"/>
    </row>
    <row r="340" spans="1:81" s="58" customFormat="1" ht="12.95" customHeight="1" x14ac:dyDescent="0.25">
      <c r="A340" s="37"/>
      <c r="B340" s="1318"/>
      <c r="C340" s="1424"/>
      <c r="D340" s="1283"/>
      <c r="E340" s="1286"/>
      <c r="F340" s="1286"/>
      <c r="G340" s="1286"/>
      <c r="H340" s="1286"/>
      <c r="I340" s="1389"/>
      <c r="J340" s="1220"/>
      <c r="K340" s="1217"/>
      <c r="L340" s="1223"/>
      <c r="M340" s="1226"/>
      <c r="N340" s="1229"/>
      <c r="O340" s="1232"/>
      <c r="P340" s="1235"/>
      <c r="Q340" s="1238"/>
      <c r="R340" s="1220"/>
      <c r="S340" s="364" t="s">
        <v>4782</v>
      </c>
      <c r="T340" s="371" t="s">
        <v>3834</v>
      </c>
      <c r="U340" s="241" t="s">
        <v>3839</v>
      </c>
      <c r="V340" s="241" t="s">
        <v>3842</v>
      </c>
      <c r="W340" s="297" t="s">
        <v>4781</v>
      </c>
      <c r="X340" s="34">
        <v>44566</v>
      </c>
      <c r="Y340" s="34">
        <v>44591</v>
      </c>
      <c r="Z340" s="34">
        <v>44594</v>
      </c>
      <c r="AA340" s="34">
        <v>44925</v>
      </c>
      <c r="AB340" s="1220"/>
      <c r="AC340" s="1241"/>
      <c r="AD340" s="303">
        <f t="shared" si="218"/>
        <v>218862000</v>
      </c>
      <c r="AE340" s="303">
        <f t="shared" si="218"/>
        <v>0</v>
      </c>
      <c r="AF340" s="303">
        <f t="shared" si="218"/>
        <v>218862000</v>
      </c>
      <c r="AG340" s="303">
        <f t="shared" si="218"/>
        <v>0</v>
      </c>
      <c r="AH340" s="303">
        <f t="shared" si="218"/>
        <v>0</v>
      </c>
      <c r="AI340" s="303">
        <f t="shared" si="218"/>
        <v>0</v>
      </c>
      <c r="AJ340" s="303">
        <f t="shared" si="173"/>
        <v>0</v>
      </c>
      <c r="AK340" s="1220"/>
      <c r="AL340" s="1244"/>
      <c r="AM340" s="303">
        <f t="shared" si="182"/>
        <v>54715500</v>
      </c>
      <c r="AN340" s="312"/>
      <c r="AO340" s="312">
        <v>54715500</v>
      </c>
      <c r="AP340" s="312">
        <v>0</v>
      </c>
      <c r="AQ340" s="312">
        <v>0</v>
      </c>
      <c r="AR340" s="312">
        <v>0</v>
      </c>
      <c r="AS340" s="312"/>
      <c r="AT340" s="1220"/>
      <c r="AU340" s="1247"/>
      <c r="AV340" s="303">
        <f t="shared" si="227"/>
        <v>54715500</v>
      </c>
      <c r="AW340" s="312"/>
      <c r="AX340" s="302">
        <v>54715500</v>
      </c>
      <c r="AY340" s="302">
        <v>0</v>
      </c>
      <c r="AZ340" s="302">
        <v>0</v>
      </c>
      <c r="BA340" s="302">
        <v>0</v>
      </c>
      <c r="BB340" s="312"/>
      <c r="BC340" s="1220"/>
      <c r="BD340" s="1250"/>
      <c r="BE340" s="303">
        <f t="shared" si="228"/>
        <v>54715500</v>
      </c>
      <c r="BF340" s="312"/>
      <c r="BG340" s="302">
        <v>54715500</v>
      </c>
      <c r="BH340" s="302">
        <v>0</v>
      </c>
      <c r="BI340" s="302">
        <v>0</v>
      </c>
      <c r="BJ340" s="302">
        <v>0</v>
      </c>
      <c r="BK340" s="312"/>
      <c r="BL340" s="1220"/>
      <c r="BM340" s="1253"/>
      <c r="BN340" s="303">
        <f t="shared" si="229"/>
        <v>54715500</v>
      </c>
      <c r="BO340" s="312"/>
      <c r="BP340" s="312">
        <v>54715500</v>
      </c>
      <c r="BQ340" s="312">
        <v>0</v>
      </c>
      <c r="BR340" s="312">
        <v>0</v>
      </c>
      <c r="BS340" s="312">
        <v>0</v>
      </c>
      <c r="BT340" s="312"/>
      <c r="BU340" s="313"/>
      <c r="BV340" s="314"/>
      <c r="BW340" s="314"/>
      <c r="BX340" s="314"/>
      <c r="BY340" s="314"/>
      <c r="BZ340" s="314"/>
      <c r="CA340" s="314"/>
      <c r="CB340" s="314"/>
      <c r="CC340" s="315"/>
    </row>
    <row r="341" spans="1:81" s="58" customFormat="1" ht="12.95" customHeight="1" x14ac:dyDescent="0.25">
      <c r="A341" s="37"/>
      <c r="B341" s="1318"/>
      <c r="C341" s="1424"/>
      <c r="D341" s="1283"/>
      <c r="E341" s="1286"/>
      <c r="F341" s="1286"/>
      <c r="G341" s="1286"/>
      <c r="H341" s="1286"/>
      <c r="I341" s="1389"/>
      <c r="J341" s="1220"/>
      <c r="K341" s="1217"/>
      <c r="L341" s="1223"/>
      <c r="M341" s="1226"/>
      <c r="N341" s="1229"/>
      <c r="O341" s="1232"/>
      <c r="P341" s="1235"/>
      <c r="Q341" s="1238"/>
      <c r="R341" s="1220"/>
      <c r="S341" s="364" t="s">
        <v>4783</v>
      </c>
      <c r="T341" s="371" t="s">
        <v>3834</v>
      </c>
      <c r="U341" s="241" t="s">
        <v>3839</v>
      </c>
      <c r="V341" s="241" t="s">
        <v>3842</v>
      </c>
      <c r="W341" s="297" t="s">
        <v>4784</v>
      </c>
      <c r="X341" s="34">
        <v>44566</v>
      </c>
      <c r="Y341" s="34">
        <v>44591</v>
      </c>
      <c r="Z341" s="34">
        <v>44594</v>
      </c>
      <c r="AA341" s="34">
        <v>44925</v>
      </c>
      <c r="AB341" s="1220"/>
      <c r="AC341" s="1241"/>
      <c r="AD341" s="303">
        <f t="shared" si="218"/>
        <v>223772846.40000001</v>
      </c>
      <c r="AE341" s="303">
        <f t="shared" si="218"/>
        <v>0</v>
      </c>
      <c r="AF341" s="303">
        <f t="shared" si="218"/>
        <v>223772846.40000001</v>
      </c>
      <c r="AG341" s="303">
        <f t="shared" si="218"/>
        <v>0</v>
      </c>
      <c r="AH341" s="303">
        <f t="shared" si="218"/>
        <v>0</v>
      </c>
      <c r="AI341" s="303">
        <f t="shared" si="218"/>
        <v>0</v>
      </c>
      <c r="AJ341" s="303">
        <f t="shared" si="173"/>
        <v>0</v>
      </c>
      <c r="AK341" s="1220"/>
      <c r="AL341" s="1244"/>
      <c r="AM341" s="303">
        <f t="shared" si="182"/>
        <v>55943211.600000001</v>
      </c>
      <c r="AN341" s="312"/>
      <c r="AO341" s="312">
        <v>55943211.600000001</v>
      </c>
      <c r="AP341" s="312">
        <v>0</v>
      </c>
      <c r="AQ341" s="312">
        <v>0</v>
      </c>
      <c r="AR341" s="312">
        <v>0</v>
      </c>
      <c r="AS341" s="312"/>
      <c r="AT341" s="1220"/>
      <c r="AU341" s="1247"/>
      <c r="AV341" s="303">
        <f t="shared" si="227"/>
        <v>55943211.600000001</v>
      </c>
      <c r="AW341" s="312"/>
      <c r="AX341" s="302">
        <v>55943211.600000001</v>
      </c>
      <c r="AY341" s="302">
        <v>0</v>
      </c>
      <c r="AZ341" s="302">
        <v>0</v>
      </c>
      <c r="BA341" s="302">
        <v>0</v>
      </c>
      <c r="BB341" s="312"/>
      <c r="BC341" s="1220"/>
      <c r="BD341" s="1250"/>
      <c r="BE341" s="303">
        <f t="shared" si="228"/>
        <v>55943211.600000001</v>
      </c>
      <c r="BF341" s="312"/>
      <c r="BG341" s="302">
        <v>55943211.600000001</v>
      </c>
      <c r="BH341" s="302">
        <v>0</v>
      </c>
      <c r="BI341" s="302">
        <v>0</v>
      </c>
      <c r="BJ341" s="302">
        <v>0</v>
      </c>
      <c r="BK341" s="312"/>
      <c r="BL341" s="1220"/>
      <c r="BM341" s="1253"/>
      <c r="BN341" s="303">
        <f t="shared" si="229"/>
        <v>55943211.600000001</v>
      </c>
      <c r="BO341" s="312"/>
      <c r="BP341" s="312">
        <v>55943211.600000001</v>
      </c>
      <c r="BQ341" s="312">
        <v>0</v>
      </c>
      <c r="BR341" s="312">
        <v>0</v>
      </c>
      <c r="BS341" s="312">
        <v>0</v>
      </c>
      <c r="BT341" s="312"/>
      <c r="BU341" s="313"/>
      <c r="BV341" s="314"/>
      <c r="BW341" s="314"/>
      <c r="BX341" s="314"/>
      <c r="BY341" s="314"/>
      <c r="BZ341" s="314"/>
      <c r="CA341" s="314"/>
      <c r="CB341" s="314"/>
      <c r="CC341" s="315"/>
    </row>
    <row r="342" spans="1:81" s="58" customFormat="1" ht="12.95" customHeight="1" x14ac:dyDescent="0.25">
      <c r="A342" s="37"/>
      <c r="B342" s="1318"/>
      <c r="C342" s="1424"/>
      <c r="D342" s="1283"/>
      <c r="E342" s="1286"/>
      <c r="F342" s="1286"/>
      <c r="G342" s="1286"/>
      <c r="H342" s="1286"/>
      <c r="I342" s="1389"/>
      <c r="J342" s="1220"/>
      <c r="K342" s="1217"/>
      <c r="L342" s="1223"/>
      <c r="M342" s="1226"/>
      <c r="N342" s="1229"/>
      <c r="O342" s="1232"/>
      <c r="P342" s="1235"/>
      <c r="Q342" s="1238"/>
      <c r="R342" s="1220"/>
      <c r="S342" s="364" t="s">
        <v>4785</v>
      </c>
      <c r="T342" s="371" t="s">
        <v>3834</v>
      </c>
      <c r="U342" s="241" t="s">
        <v>3839</v>
      </c>
      <c r="V342" s="241" t="s">
        <v>3842</v>
      </c>
      <c r="W342" s="297" t="s">
        <v>4786</v>
      </c>
      <c r="X342" s="34">
        <v>44566</v>
      </c>
      <c r="Y342" s="34">
        <v>44591</v>
      </c>
      <c r="Z342" s="34">
        <v>44594</v>
      </c>
      <c r="AA342" s="34">
        <v>44925</v>
      </c>
      <c r="AB342" s="1220"/>
      <c r="AC342" s="1241"/>
      <c r="AD342" s="303">
        <f t="shared" si="218"/>
        <v>56840425.661925219</v>
      </c>
      <c r="AE342" s="303">
        <f t="shared" si="218"/>
        <v>0</v>
      </c>
      <c r="AF342" s="303">
        <f t="shared" si="218"/>
        <v>0</v>
      </c>
      <c r="AG342" s="303">
        <f t="shared" si="218"/>
        <v>0</v>
      </c>
      <c r="AH342" s="303">
        <f t="shared" si="218"/>
        <v>0</v>
      </c>
      <c r="AI342" s="303">
        <f t="shared" si="218"/>
        <v>56840425.661925219</v>
      </c>
      <c r="AJ342" s="303">
        <f t="shared" si="173"/>
        <v>0</v>
      </c>
      <c r="AK342" s="1220"/>
      <c r="AL342" s="1244"/>
      <c r="AM342" s="303">
        <f t="shared" si="182"/>
        <v>14210106.415481305</v>
      </c>
      <c r="AN342" s="312"/>
      <c r="AO342" s="312">
        <v>0</v>
      </c>
      <c r="AP342" s="312">
        <v>0</v>
      </c>
      <c r="AQ342" s="312">
        <v>0</v>
      </c>
      <c r="AR342" s="312">
        <v>14210106.415481305</v>
      </c>
      <c r="AS342" s="312"/>
      <c r="AT342" s="1220"/>
      <c r="AU342" s="1247"/>
      <c r="AV342" s="303">
        <f t="shared" si="227"/>
        <v>14210106.415481305</v>
      </c>
      <c r="AW342" s="312"/>
      <c r="AX342" s="302">
        <v>0</v>
      </c>
      <c r="AY342" s="302">
        <v>0</v>
      </c>
      <c r="AZ342" s="302">
        <v>0</v>
      </c>
      <c r="BA342" s="302">
        <v>14210106.415481305</v>
      </c>
      <c r="BB342" s="312"/>
      <c r="BC342" s="1220"/>
      <c r="BD342" s="1250"/>
      <c r="BE342" s="303">
        <f t="shared" si="228"/>
        <v>14210106.415481305</v>
      </c>
      <c r="BF342" s="312"/>
      <c r="BG342" s="302">
        <v>0</v>
      </c>
      <c r="BH342" s="302">
        <v>0</v>
      </c>
      <c r="BI342" s="302">
        <v>0</v>
      </c>
      <c r="BJ342" s="302">
        <v>14210106.415481305</v>
      </c>
      <c r="BK342" s="312"/>
      <c r="BL342" s="1220"/>
      <c r="BM342" s="1253"/>
      <c r="BN342" s="303">
        <f t="shared" si="229"/>
        <v>14210106.415481305</v>
      </c>
      <c r="BO342" s="312"/>
      <c r="BP342" s="312">
        <v>0</v>
      </c>
      <c r="BQ342" s="312">
        <v>0</v>
      </c>
      <c r="BR342" s="312">
        <v>0</v>
      </c>
      <c r="BS342" s="312">
        <v>14210106.415481305</v>
      </c>
      <c r="BT342" s="312"/>
      <c r="BU342" s="313"/>
      <c r="BV342" s="314"/>
      <c r="BW342" s="314"/>
      <c r="BX342" s="314"/>
      <c r="BY342" s="314"/>
      <c r="BZ342" s="314"/>
      <c r="CA342" s="314"/>
      <c r="CB342" s="314"/>
      <c r="CC342" s="315"/>
    </row>
    <row r="343" spans="1:81" s="58" customFormat="1" ht="12.95" customHeight="1" x14ac:dyDescent="0.25">
      <c r="A343" s="37"/>
      <c r="B343" s="1318"/>
      <c r="C343" s="1424"/>
      <c r="D343" s="1283"/>
      <c r="E343" s="1286"/>
      <c r="F343" s="1286"/>
      <c r="G343" s="1286"/>
      <c r="H343" s="1286"/>
      <c r="I343" s="1389"/>
      <c r="J343" s="1220"/>
      <c r="K343" s="1217"/>
      <c r="L343" s="1223"/>
      <c r="M343" s="1226"/>
      <c r="N343" s="1229"/>
      <c r="O343" s="1232"/>
      <c r="P343" s="1235"/>
      <c r="Q343" s="1238"/>
      <c r="R343" s="1220"/>
      <c r="S343" s="364" t="s">
        <v>4787</v>
      </c>
      <c r="T343" s="371" t="s">
        <v>3834</v>
      </c>
      <c r="U343" s="241" t="s">
        <v>3839</v>
      </c>
      <c r="V343" s="241" t="s">
        <v>3842</v>
      </c>
      <c r="W343" s="297" t="s">
        <v>4788</v>
      </c>
      <c r="X343" s="34">
        <v>44566</v>
      </c>
      <c r="Y343" s="34">
        <v>44591</v>
      </c>
      <c r="Z343" s="34">
        <v>44594</v>
      </c>
      <c r="AA343" s="34">
        <v>44925</v>
      </c>
      <c r="AB343" s="1220"/>
      <c r="AC343" s="1241"/>
      <c r="AD343" s="303">
        <f t="shared" si="218"/>
        <v>12506400</v>
      </c>
      <c r="AE343" s="303">
        <f t="shared" si="218"/>
        <v>0</v>
      </c>
      <c r="AF343" s="303">
        <f t="shared" si="218"/>
        <v>12506400</v>
      </c>
      <c r="AG343" s="303">
        <f t="shared" si="218"/>
        <v>0</v>
      </c>
      <c r="AH343" s="303">
        <f t="shared" si="218"/>
        <v>0</v>
      </c>
      <c r="AI343" s="303">
        <f t="shared" si="218"/>
        <v>0</v>
      </c>
      <c r="AJ343" s="303">
        <f t="shared" si="173"/>
        <v>0</v>
      </c>
      <c r="AK343" s="1220"/>
      <c r="AL343" s="1244"/>
      <c r="AM343" s="303">
        <f t="shared" si="182"/>
        <v>3126600</v>
      </c>
      <c r="AN343" s="312"/>
      <c r="AO343" s="312">
        <v>3126600</v>
      </c>
      <c r="AP343" s="312">
        <v>0</v>
      </c>
      <c r="AQ343" s="312">
        <v>0</v>
      </c>
      <c r="AR343" s="312">
        <v>0</v>
      </c>
      <c r="AS343" s="312"/>
      <c r="AT343" s="1220"/>
      <c r="AU343" s="1247"/>
      <c r="AV343" s="303">
        <f t="shared" si="227"/>
        <v>3126600</v>
      </c>
      <c r="AW343" s="312"/>
      <c r="AX343" s="302">
        <v>3126600</v>
      </c>
      <c r="AY343" s="302">
        <v>0</v>
      </c>
      <c r="AZ343" s="302">
        <v>0</v>
      </c>
      <c r="BA343" s="302">
        <v>0</v>
      </c>
      <c r="BB343" s="312"/>
      <c r="BC343" s="1220"/>
      <c r="BD343" s="1250"/>
      <c r="BE343" s="303">
        <f t="shared" si="228"/>
        <v>3126600</v>
      </c>
      <c r="BF343" s="312"/>
      <c r="BG343" s="302">
        <v>3126600</v>
      </c>
      <c r="BH343" s="302">
        <v>0</v>
      </c>
      <c r="BI343" s="302">
        <v>0</v>
      </c>
      <c r="BJ343" s="302">
        <v>0</v>
      </c>
      <c r="BK343" s="312"/>
      <c r="BL343" s="1220"/>
      <c r="BM343" s="1253"/>
      <c r="BN343" s="303">
        <f t="shared" si="229"/>
        <v>3126600</v>
      </c>
      <c r="BO343" s="312"/>
      <c r="BP343" s="312">
        <v>3126600</v>
      </c>
      <c r="BQ343" s="312">
        <v>0</v>
      </c>
      <c r="BR343" s="312">
        <v>0</v>
      </c>
      <c r="BS343" s="312">
        <v>0</v>
      </c>
      <c r="BT343" s="312"/>
      <c r="BU343" s="313"/>
      <c r="BV343" s="314"/>
      <c r="BW343" s="314"/>
      <c r="BX343" s="314"/>
      <c r="BY343" s="314"/>
      <c r="BZ343" s="314"/>
      <c r="CA343" s="314"/>
      <c r="CB343" s="314"/>
      <c r="CC343" s="315"/>
    </row>
    <row r="344" spans="1:81" s="58" customFormat="1" ht="12.95" customHeight="1" x14ac:dyDescent="0.25">
      <c r="A344" s="37"/>
      <c r="B344" s="1318"/>
      <c r="C344" s="1424"/>
      <c r="D344" s="1283"/>
      <c r="E344" s="1286"/>
      <c r="F344" s="1286"/>
      <c r="G344" s="1286"/>
      <c r="H344" s="1286"/>
      <c r="I344" s="1389"/>
      <c r="J344" s="1220"/>
      <c r="K344" s="1217"/>
      <c r="L344" s="1223"/>
      <c r="M344" s="1226"/>
      <c r="N344" s="1229"/>
      <c r="O344" s="1232"/>
      <c r="P344" s="1235"/>
      <c r="Q344" s="1238"/>
      <c r="R344" s="1220"/>
      <c r="S344" s="364" t="s">
        <v>4789</v>
      </c>
      <c r="T344" s="371" t="s">
        <v>3834</v>
      </c>
      <c r="U344" s="241" t="s">
        <v>3839</v>
      </c>
      <c r="V344" s="241" t="s">
        <v>3842</v>
      </c>
      <c r="W344" s="297" t="s">
        <v>4790</v>
      </c>
      <c r="X344" s="34">
        <v>44566</v>
      </c>
      <c r="Y344" s="34">
        <v>44591</v>
      </c>
      <c r="Z344" s="34">
        <v>44594</v>
      </c>
      <c r="AA344" s="34">
        <v>44925</v>
      </c>
      <c r="AB344" s="1220"/>
      <c r="AC344" s="1241"/>
      <c r="AD344" s="303">
        <f t="shared" si="218"/>
        <v>27327127.722079434</v>
      </c>
      <c r="AE344" s="303">
        <f t="shared" si="218"/>
        <v>0</v>
      </c>
      <c r="AF344" s="303">
        <f t="shared" si="218"/>
        <v>0</v>
      </c>
      <c r="AG344" s="303">
        <f t="shared" si="218"/>
        <v>0</v>
      </c>
      <c r="AH344" s="303">
        <f t="shared" si="218"/>
        <v>0</v>
      </c>
      <c r="AI344" s="303">
        <f t="shared" si="218"/>
        <v>27327127.722079434</v>
      </c>
      <c r="AJ344" s="303">
        <f t="shared" si="173"/>
        <v>0</v>
      </c>
      <c r="AK344" s="1220"/>
      <c r="AL344" s="1244"/>
      <c r="AM344" s="303">
        <f t="shared" si="182"/>
        <v>6831781.9305198584</v>
      </c>
      <c r="AN344" s="312"/>
      <c r="AO344" s="312">
        <v>0</v>
      </c>
      <c r="AP344" s="312">
        <v>0</v>
      </c>
      <c r="AQ344" s="312">
        <v>0</v>
      </c>
      <c r="AR344" s="312">
        <v>6831781.9305198584</v>
      </c>
      <c r="AS344" s="312"/>
      <c r="AT344" s="1220"/>
      <c r="AU344" s="1247"/>
      <c r="AV344" s="303">
        <f t="shared" si="227"/>
        <v>6831781.9305198584</v>
      </c>
      <c r="AW344" s="312"/>
      <c r="AX344" s="302">
        <v>0</v>
      </c>
      <c r="AY344" s="302">
        <v>0</v>
      </c>
      <c r="AZ344" s="302">
        <v>0</v>
      </c>
      <c r="BA344" s="302">
        <v>6831781.9305198584</v>
      </c>
      <c r="BB344" s="312"/>
      <c r="BC344" s="1220"/>
      <c r="BD344" s="1250"/>
      <c r="BE344" s="303">
        <f t="shared" si="228"/>
        <v>6831781.9305198584</v>
      </c>
      <c r="BF344" s="312"/>
      <c r="BG344" s="302">
        <v>0</v>
      </c>
      <c r="BH344" s="302">
        <v>0</v>
      </c>
      <c r="BI344" s="302">
        <v>0</v>
      </c>
      <c r="BJ344" s="302">
        <v>6831781.9305198584</v>
      </c>
      <c r="BK344" s="312"/>
      <c r="BL344" s="1220"/>
      <c r="BM344" s="1253"/>
      <c r="BN344" s="303">
        <f t="shared" si="229"/>
        <v>6831781.9305198584</v>
      </c>
      <c r="BO344" s="312"/>
      <c r="BP344" s="312">
        <v>0</v>
      </c>
      <c r="BQ344" s="312">
        <v>0</v>
      </c>
      <c r="BR344" s="312">
        <v>0</v>
      </c>
      <c r="BS344" s="312">
        <v>6831781.9305198584</v>
      </c>
      <c r="BT344" s="312"/>
      <c r="BU344" s="313"/>
      <c r="BV344" s="314"/>
      <c r="BW344" s="314"/>
      <c r="BX344" s="314"/>
      <c r="BY344" s="314"/>
      <c r="BZ344" s="314"/>
      <c r="CA344" s="314"/>
      <c r="CB344" s="314"/>
      <c r="CC344" s="315"/>
    </row>
    <row r="345" spans="1:81" s="58" customFormat="1" ht="12.95" customHeight="1" x14ac:dyDescent="0.25">
      <c r="A345" s="37"/>
      <c r="B345" s="1318"/>
      <c r="C345" s="1424"/>
      <c r="D345" s="1283"/>
      <c r="E345" s="1286"/>
      <c r="F345" s="1286"/>
      <c r="G345" s="1286"/>
      <c r="H345" s="1286"/>
      <c r="I345" s="1389"/>
      <c r="J345" s="1220"/>
      <c r="K345" s="1217"/>
      <c r="L345" s="1223"/>
      <c r="M345" s="1226"/>
      <c r="N345" s="1229"/>
      <c r="O345" s="1232"/>
      <c r="P345" s="1235"/>
      <c r="Q345" s="1238"/>
      <c r="R345" s="1220"/>
      <c r="S345" s="364" t="s">
        <v>4791</v>
      </c>
      <c r="T345" s="371" t="s">
        <v>3834</v>
      </c>
      <c r="U345" s="241" t="s">
        <v>3839</v>
      </c>
      <c r="V345" s="241" t="s">
        <v>3842</v>
      </c>
      <c r="W345" s="297" t="s">
        <v>4784</v>
      </c>
      <c r="X345" s="34">
        <v>44566</v>
      </c>
      <c r="Y345" s="34">
        <v>44591</v>
      </c>
      <c r="Z345" s="34">
        <v>44594</v>
      </c>
      <c r="AA345" s="34">
        <v>44925</v>
      </c>
      <c r="AB345" s="1220"/>
      <c r="AC345" s="1241"/>
      <c r="AD345" s="303">
        <f t="shared" si="218"/>
        <v>153031915.24364483</v>
      </c>
      <c r="AE345" s="303">
        <f t="shared" si="218"/>
        <v>0</v>
      </c>
      <c r="AF345" s="303">
        <f t="shared" si="218"/>
        <v>0</v>
      </c>
      <c r="AG345" s="303">
        <f t="shared" si="218"/>
        <v>0</v>
      </c>
      <c r="AH345" s="303">
        <f t="shared" si="218"/>
        <v>0</v>
      </c>
      <c r="AI345" s="303">
        <f t="shared" si="218"/>
        <v>153031915.24364483</v>
      </c>
      <c r="AJ345" s="303">
        <f t="shared" si="173"/>
        <v>0</v>
      </c>
      <c r="AK345" s="1220"/>
      <c r="AL345" s="1244"/>
      <c r="AM345" s="303">
        <f t="shared" si="182"/>
        <v>38257978.810911208</v>
      </c>
      <c r="AN345" s="312"/>
      <c r="AO345" s="312">
        <v>0</v>
      </c>
      <c r="AP345" s="312">
        <v>0</v>
      </c>
      <c r="AQ345" s="312">
        <v>0</v>
      </c>
      <c r="AR345" s="312">
        <v>38257978.810911208</v>
      </c>
      <c r="AS345" s="312"/>
      <c r="AT345" s="1220"/>
      <c r="AU345" s="1247"/>
      <c r="AV345" s="303">
        <f t="shared" si="227"/>
        <v>38257978.810911208</v>
      </c>
      <c r="AW345" s="312"/>
      <c r="AX345" s="302">
        <v>0</v>
      </c>
      <c r="AY345" s="302">
        <v>0</v>
      </c>
      <c r="AZ345" s="302">
        <v>0</v>
      </c>
      <c r="BA345" s="302">
        <v>38257978.810911208</v>
      </c>
      <c r="BB345" s="312"/>
      <c r="BC345" s="1220"/>
      <c r="BD345" s="1250"/>
      <c r="BE345" s="303">
        <f t="shared" si="228"/>
        <v>38257978.810911208</v>
      </c>
      <c r="BF345" s="312"/>
      <c r="BG345" s="302">
        <v>0</v>
      </c>
      <c r="BH345" s="302">
        <v>0</v>
      </c>
      <c r="BI345" s="302">
        <v>0</v>
      </c>
      <c r="BJ345" s="302">
        <v>38257978.810911208</v>
      </c>
      <c r="BK345" s="312"/>
      <c r="BL345" s="1220"/>
      <c r="BM345" s="1253"/>
      <c r="BN345" s="303">
        <f t="shared" si="229"/>
        <v>38257978.810911208</v>
      </c>
      <c r="BO345" s="312"/>
      <c r="BP345" s="312">
        <v>0</v>
      </c>
      <c r="BQ345" s="312">
        <v>0</v>
      </c>
      <c r="BR345" s="312">
        <v>0</v>
      </c>
      <c r="BS345" s="312">
        <v>38257978.810911208</v>
      </c>
      <c r="BT345" s="312"/>
      <c r="BU345" s="313"/>
      <c r="BV345" s="314"/>
      <c r="BW345" s="314"/>
      <c r="BX345" s="314"/>
      <c r="BY345" s="314"/>
      <c r="BZ345" s="314"/>
      <c r="CA345" s="314"/>
      <c r="CB345" s="314"/>
      <c r="CC345" s="315"/>
    </row>
    <row r="346" spans="1:81" s="58" customFormat="1" ht="12.95" customHeight="1" x14ac:dyDescent="0.25">
      <c r="A346" s="37"/>
      <c r="B346" s="1318"/>
      <c r="C346" s="1424"/>
      <c r="D346" s="1283"/>
      <c r="E346" s="1286"/>
      <c r="F346" s="1286"/>
      <c r="G346" s="1286"/>
      <c r="H346" s="1286"/>
      <c r="I346" s="1389"/>
      <c r="J346" s="1220"/>
      <c r="K346" s="1217"/>
      <c r="L346" s="1223"/>
      <c r="M346" s="1226"/>
      <c r="N346" s="1229"/>
      <c r="O346" s="1232"/>
      <c r="P346" s="1235"/>
      <c r="Q346" s="1238"/>
      <c r="R346" s="1220"/>
      <c r="S346" s="364" t="s">
        <v>4792</v>
      </c>
      <c r="T346" s="371" t="s">
        <v>3834</v>
      </c>
      <c r="U346" s="241" t="s">
        <v>3839</v>
      </c>
      <c r="V346" s="241" t="s">
        <v>3842</v>
      </c>
      <c r="W346" s="297" t="s">
        <v>4793</v>
      </c>
      <c r="X346" s="34">
        <v>44566</v>
      </c>
      <c r="Y346" s="34">
        <v>44591</v>
      </c>
      <c r="Z346" s="34">
        <v>44594</v>
      </c>
      <c r="AA346" s="34">
        <v>44925</v>
      </c>
      <c r="AB346" s="1220"/>
      <c r="AC346" s="1241"/>
      <c r="AD346" s="303">
        <f t="shared" si="218"/>
        <v>53561170.335275687</v>
      </c>
      <c r="AE346" s="303">
        <f t="shared" si="218"/>
        <v>0</v>
      </c>
      <c r="AF346" s="303">
        <f t="shared" si="218"/>
        <v>0</v>
      </c>
      <c r="AG346" s="303">
        <f t="shared" si="218"/>
        <v>0</v>
      </c>
      <c r="AH346" s="303">
        <f t="shared" si="218"/>
        <v>0</v>
      </c>
      <c r="AI346" s="303">
        <f t="shared" si="218"/>
        <v>53561170.335275687</v>
      </c>
      <c r="AJ346" s="303">
        <f t="shared" si="173"/>
        <v>0</v>
      </c>
      <c r="AK346" s="1220"/>
      <c r="AL346" s="1244"/>
      <c r="AM346" s="303">
        <f t="shared" si="182"/>
        <v>13390292.583818922</v>
      </c>
      <c r="AN346" s="312"/>
      <c r="AO346" s="312">
        <v>0</v>
      </c>
      <c r="AP346" s="312">
        <v>0</v>
      </c>
      <c r="AQ346" s="312">
        <v>0</v>
      </c>
      <c r="AR346" s="312">
        <v>13390292.583818922</v>
      </c>
      <c r="AS346" s="312"/>
      <c r="AT346" s="1220"/>
      <c r="AU346" s="1247"/>
      <c r="AV346" s="303">
        <f t="shared" si="227"/>
        <v>13390292.583818922</v>
      </c>
      <c r="AW346" s="312"/>
      <c r="AX346" s="302">
        <v>0</v>
      </c>
      <c r="AY346" s="302">
        <v>0</v>
      </c>
      <c r="AZ346" s="302">
        <v>0</v>
      </c>
      <c r="BA346" s="302">
        <v>13390292.583818922</v>
      </c>
      <c r="BB346" s="312"/>
      <c r="BC346" s="1220"/>
      <c r="BD346" s="1250"/>
      <c r="BE346" s="303">
        <f t="shared" si="228"/>
        <v>13390292.583818922</v>
      </c>
      <c r="BF346" s="312"/>
      <c r="BG346" s="302">
        <v>0</v>
      </c>
      <c r="BH346" s="302">
        <v>0</v>
      </c>
      <c r="BI346" s="302">
        <v>0</v>
      </c>
      <c r="BJ346" s="302">
        <v>13390292.583818922</v>
      </c>
      <c r="BK346" s="312"/>
      <c r="BL346" s="1220"/>
      <c r="BM346" s="1253"/>
      <c r="BN346" s="303">
        <f t="shared" si="229"/>
        <v>13390292.583818922</v>
      </c>
      <c r="BO346" s="312"/>
      <c r="BP346" s="312">
        <v>0</v>
      </c>
      <c r="BQ346" s="312">
        <v>0</v>
      </c>
      <c r="BR346" s="312">
        <v>0</v>
      </c>
      <c r="BS346" s="312">
        <v>13390292.583818922</v>
      </c>
      <c r="BT346" s="312"/>
      <c r="BU346" s="313"/>
      <c r="BV346" s="314"/>
      <c r="BW346" s="314"/>
      <c r="BX346" s="314"/>
      <c r="BY346" s="314"/>
      <c r="BZ346" s="314"/>
      <c r="CA346" s="314"/>
      <c r="CB346" s="314"/>
      <c r="CC346" s="315"/>
    </row>
    <row r="347" spans="1:81" s="58" customFormat="1" ht="12.95" customHeight="1" x14ac:dyDescent="0.25">
      <c r="A347" s="37"/>
      <c r="B347" s="1318"/>
      <c r="C347" s="1424"/>
      <c r="D347" s="1283"/>
      <c r="E347" s="1286"/>
      <c r="F347" s="1286"/>
      <c r="G347" s="1286"/>
      <c r="H347" s="1286"/>
      <c r="I347" s="1389"/>
      <c r="J347" s="1220"/>
      <c r="K347" s="1217"/>
      <c r="L347" s="1223"/>
      <c r="M347" s="1226"/>
      <c r="N347" s="1229"/>
      <c r="O347" s="1232"/>
      <c r="P347" s="1235"/>
      <c r="Q347" s="1238"/>
      <c r="R347" s="1220"/>
      <c r="S347" s="364" t="s">
        <v>4794</v>
      </c>
      <c r="T347" s="371" t="s">
        <v>3834</v>
      </c>
      <c r="U347" s="241" t="s">
        <v>3839</v>
      </c>
      <c r="V347" s="241" t="s">
        <v>3842</v>
      </c>
      <c r="W347" s="297" t="s">
        <v>4795</v>
      </c>
      <c r="X347" s="34">
        <v>44566</v>
      </c>
      <c r="Y347" s="34">
        <v>44591</v>
      </c>
      <c r="Z347" s="34">
        <v>44594</v>
      </c>
      <c r="AA347" s="34">
        <v>44925</v>
      </c>
      <c r="AB347" s="1220"/>
      <c r="AC347" s="1241"/>
      <c r="AD347" s="303">
        <f t="shared" si="218"/>
        <v>47002659.681976624</v>
      </c>
      <c r="AE347" s="303">
        <f t="shared" si="218"/>
        <v>0</v>
      </c>
      <c r="AF347" s="303">
        <f t="shared" si="218"/>
        <v>0</v>
      </c>
      <c r="AG347" s="303">
        <f t="shared" si="218"/>
        <v>0</v>
      </c>
      <c r="AH347" s="303">
        <f t="shared" si="218"/>
        <v>0</v>
      </c>
      <c r="AI347" s="303">
        <f t="shared" si="218"/>
        <v>47002659.681976624</v>
      </c>
      <c r="AJ347" s="303">
        <f t="shared" si="173"/>
        <v>0</v>
      </c>
      <c r="AK347" s="1220"/>
      <c r="AL347" s="1244"/>
      <c r="AM347" s="303">
        <f t="shared" si="182"/>
        <v>11750664.920494156</v>
      </c>
      <c r="AN347" s="312"/>
      <c r="AO347" s="312">
        <v>0</v>
      </c>
      <c r="AP347" s="312">
        <v>0</v>
      </c>
      <c r="AQ347" s="312">
        <v>0</v>
      </c>
      <c r="AR347" s="312">
        <v>11750664.920494156</v>
      </c>
      <c r="AS347" s="312"/>
      <c r="AT347" s="1220"/>
      <c r="AU347" s="1247"/>
      <c r="AV347" s="303">
        <f t="shared" si="227"/>
        <v>11750664.920494156</v>
      </c>
      <c r="AW347" s="312"/>
      <c r="AX347" s="302">
        <v>0</v>
      </c>
      <c r="AY347" s="302">
        <v>0</v>
      </c>
      <c r="AZ347" s="302">
        <v>0</v>
      </c>
      <c r="BA347" s="302">
        <v>11750664.920494156</v>
      </c>
      <c r="BB347" s="312"/>
      <c r="BC347" s="1220"/>
      <c r="BD347" s="1250"/>
      <c r="BE347" s="303">
        <f t="shared" si="228"/>
        <v>11750664.920494156</v>
      </c>
      <c r="BF347" s="312"/>
      <c r="BG347" s="302">
        <v>0</v>
      </c>
      <c r="BH347" s="302">
        <v>0</v>
      </c>
      <c r="BI347" s="302">
        <v>0</v>
      </c>
      <c r="BJ347" s="302">
        <v>11750664.920494156</v>
      </c>
      <c r="BK347" s="312"/>
      <c r="BL347" s="1220"/>
      <c r="BM347" s="1253"/>
      <c r="BN347" s="303">
        <f t="shared" si="229"/>
        <v>11750664.920494156</v>
      </c>
      <c r="BO347" s="312"/>
      <c r="BP347" s="312">
        <v>0</v>
      </c>
      <c r="BQ347" s="312">
        <v>0</v>
      </c>
      <c r="BR347" s="312">
        <v>0</v>
      </c>
      <c r="BS347" s="312">
        <v>11750664.920494156</v>
      </c>
      <c r="BT347" s="312"/>
      <c r="BU347" s="313"/>
      <c r="BV347" s="314"/>
      <c r="BW347" s="314"/>
      <c r="BX347" s="314"/>
      <c r="BY347" s="314"/>
      <c r="BZ347" s="314"/>
      <c r="CA347" s="314"/>
      <c r="CB347" s="314"/>
      <c r="CC347" s="315"/>
    </row>
    <row r="348" spans="1:81" s="58" customFormat="1" ht="12.95" customHeight="1" x14ac:dyDescent="0.25">
      <c r="A348" s="37"/>
      <c r="B348" s="1318"/>
      <c r="C348" s="1424"/>
      <c r="D348" s="1283"/>
      <c r="E348" s="1286"/>
      <c r="F348" s="1286"/>
      <c r="G348" s="1286"/>
      <c r="H348" s="1286"/>
      <c r="I348" s="1389"/>
      <c r="J348" s="1220"/>
      <c r="K348" s="1217"/>
      <c r="L348" s="1223"/>
      <c r="M348" s="1226"/>
      <c r="N348" s="1229"/>
      <c r="O348" s="1232"/>
      <c r="P348" s="1235"/>
      <c r="Q348" s="1238"/>
      <c r="R348" s="1220"/>
      <c r="S348" s="364" t="s">
        <v>4796</v>
      </c>
      <c r="T348" s="371" t="s">
        <v>3834</v>
      </c>
      <c r="U348" s="241" t="s">
        <v>3839</v>
      </c>
      <c r="V348" s="241" t="s">
        <v>3842</v>
      </c>
      <c r="W348" s="297" t="s">
        <v>4795</v>
      </c>
      <c r="X348" s="34">
        <v>44566</v>
      </c>
      <c r="Y348" s="34">
        <v>44591</v>
      </c>
      <c r="Z348" s="34">
        <v>44594</v>
      </c>
      <c r="AA348" s="34">
        <v>44925</v>
      </c>
      <c r="AB348" s="1220"/>
      <c r="AC348" s="1241"/>
      <c r="AD348" s="303">
        <f t="shared" si="218"/>
        <v>5465425.5444158865</v>
      </c>
      <c r="AE348" s="303">
        <f t="shared" si="218"/>
        <v>0</v>
      </c>
      <c r="AF348" s="303">
        <f t="shared" si="218"/>
        <v>0</v>
      </c>
      <c r="AG348" s="303">
        <f t="shared" si="218"/>
        <v>0</v>
      </c>
      <c r="AH348" s="303">
        <f t="shared" si="218"/>
        <v>0</v>
      </c>
      <c r="AI348" s="303">
        <f t="shared" si="218"/>
        <v>5465425.5444158865</v>
      </c>
      <c r="AJ348" s="303">
        <f t="shared" si="173"/>
        <v>0</v>
      </c>
      <c r="AK348" s="1220"/>
      <c r="AL348" s="1244"/>
      <c r="AM348" s="303">
        <f t="shared" si="182"/>
        <v>1366356.3861039716</v>
      </c>
      <c r="AN348" s="312"/>
      <c r="AO348" s="312">
        <v>0</v>
      </c>
      <c r="AP348" s="312">
        <v>0</v>
      </c>
      <c r="AQ348" s="312">
        <v>0</v>
      </c>
      <c r="AR348" s="312">
        <v>1366356.3861039716</v>
      </c>
      <c r="AS348" s="312"/>
      <c r="AT348" s="1220"/>
      <c r="AU348" s="1247"/>
      <c r="AV348" s="303">
        <f t="shared" si="227"/>
        <v>1366356.3861039716</v>
      </c>
      <c r="AW348" s="312"/>
      <c r="AX348" s="302">
        <v>0</v>
      </c>
      <c r="AY348" s="302">
        <v>0</v>
      </c>
      <c r="AZ348" s="302">
        <v>0</v>
      </c>
      <c r="BA348" s="302">
        <v>1366356.3861039716</v>
      </c>
      <c r="BB348" s="312"/>
      <c r="BC348" s="1220"/>
      <c r="BD348" s="1250"/>
      <c r="BE348" s="303">
        <f t="shared" si="228"/>
        <v>1366356.3861039716</v>
      </c>
      <c r="BF348" s="312"/>
      <c r="BG348" s="302">
        <v>0</v>
      </c>
      <c r="BH348" s="302">
        <v>0</v>
      </c>
      <c r="BI348" s="302">
        <v>0</v>
      </c>
      <c r="BJ348" s="302">
        <v>1366356.3861039716</v>
      </c>
      <c r="BK348" s="312"/>
      <c r="BL348" s="1220"/>
      <c r="BM348" s="1253"/>
      <c r="BN348" s="303">
        <f t="shared" si="229"/>
        <v>1366356.3861039716</v>
      </c>
      <c r="BO348" s="312"/>
      <c r="BP348" s="312">
        <v>0</v>
      </c>
      <c r="BQ348" s="312">
        <v>0</v>
      </c>
      <c r="BR348" s="312">
        <v>0</v>
      </c>
      <c r="BS348" s="312">
        <v>1366356.3861039716</v>
      </c>
      <c r="BT348" s="312"/>
      <c r="BU348" s="313"/>
      <c r="BV348" s="314"/>
      <c r="BW348" s="314"/>
      <c r="BX348" s="314"/>
      <c r="BY348" s="314"/>
      <c r="BZ348" s="314"/>
      <c r="CA348" s="314"/>
      <c r="CB348" s="314"/>
      <c r="CC348" s="315"/>
    </row>
    <row r="349" spans="1:81" s="58" customFormat="1" ht="12.95" customHeight="1" x14ac:dyDescent="0.25">
      <c r="A349" s="37"/>
      <c r="B349" s="1318"/>
      <c r="C349" s="1424"/>
      <c r="D349" s="1283"/>
      <c r="E349" s="1286"/>
      <c r="F349" s="1286"/>
      <c r="G349" s="1286"/>
      <c r="H349" s="1286"/>
      <c r="I349" s="1389"/>
      <c r="J349" s="1220"/>
      <c r="K349" s="1217"/>
      <c r="L349" s="1223"/>
      <c r="M349" s="1226"/>
      <c r="N349" s="1229"/>
      <c r="O349" s="1232"/>
      <c r="P349" s="1235"/>
      <c r="Q349" s="1238"/>
      <c r="R349" s="1220"/>
      <c r="S349" s="364" t="s">
        <v>4797</v>
      </c>
      <c r="T349" s="371" t="s">
        <v>3834</v>
      </c>
      <c r="U349" s="241" t="s">
        <v>3839</v>
      </c>
      <c r="V349" s="241" t="s">
        <v>3842</v>
      </c>
      <c r="W349" s="297" t="s">
        <v>4798</v>
      </c>
      <c r="X349" s="34">
        <v>44566</v>
      </c>
      <c r="Y349" s="34">
        <v>44591</v>
      </c>
      <c r="Z349" s="34">
        <v>44594</v>
      </c>
      <c r="AA349" s="34">
        <v>44925</v>
      </c>
      <c r="AB349" s="1220"/>
      <c r="AC349" s="1241"/>
      <c r="AD349" s="303">
        <f t="shared" si="218"/>
        <v>160896955.43172446</v>
      </c>
      <c r="AE349" s="303">
        <f t="shared" si="218"/>
        <v>0</v>
      </c>
      <c r="AF349" s="303">
        <f t="shared" si="218"/>
        <v>0</v>
      </c>
      <c r="AG349" s="303">
        <f t="shared" si="218"/>
        <v>0</v>
      </c>
      <c r="AH349" s="303">
        <f t="shared" si="218"/>
        <v>0</v>
      </c>
      <c r="AI349" s="303">
        <f t="shared" si="218"/>
        <v>160896955.43172446</v>
      </c>
      <c r="AJ349" s="303">
        <f t="shared" si="173"/>
        <v>0</v>
      </c>
      <c r="AK349" s="1220"/>
      <c r="AL349" s="1244"/>
      <c r="AM349" s="303">
        <f t="shared" si="182"/>
        <v>40224238.857931115</v>
      </c>
      <c r="AN349" s="312"/>
      <c r="AO349" s="312">
        <v>0</v>
      </c>
      <c r="AP349" s="312">
        <v>0</v>
      </c>
      <c r="AQ349" s="312">
        <v>0</v>
      </c>
      <c r="AR349" s="312">
        <v>40224238.857931115</v>
      </c>
      <c r="AS349" s="312"/>
      <c r="AT349" s="1220"/>
      <c r="AU349" s="1247"/>
      <c r="AV349" s="303">
        <f t="shared" si="227"/>
        <v>40224238.857931115</v>
      </c>
      <c r="AW349" s="312"/>
      <c r="AX349" s="302">
        <v>0</v>
      </c>
      <c r="AY349" s="302">
        <v>0</v>
      </c>
      <c r="AZ349" s="302">
        <v>0</v>
      </c>
      <c r="BA349" s="302">
        <v>40224238.857931115</v>
      </c>
      <c r="BB349" s="312"/>
      <c r="BC349" s="1220"/>
      <c r="BD349" s="1250"/>
      <c r="BE349" s="303">
        <f t="shared" si="228"/>
        <v>40224238.857931115</v>
      </c>
      <c r="BF349" s="312"/>
      <c r="BG349" s="302">
        <v>0</v>
      </c>
      <c r="BH349" s="302">
        <v>0</v>
      </c>
      <c r="BI349" s="302">
        <v>0</v>
      </c>
      <c r="BJ349" s="302">
        <v>40224238.857931115</v>
      </c>
      <c r="BK349" s="312"/>
      <c r="BL349" s="1220"/>
      <c r="BM349" s="1253"/>
      <c r="BN349" s="303">
        <f t="shared" si="229"/>
        <v>40224238.857931115</v>
      </c>
      <c r="BO349" s="312"/>
      <c r="BP349" s="312">
        <v>0</v>
      </c>
      <c r="BQ349" s="312">
        <v>0</v>
      </c>
      <c r="BR349" s="312">
        <v>0</v>
      </c>
      <c r="BS349" s="312">
        <v>40224238.857931115</v>
      </c>
      <c r="BT349" s="312"/>
      <c r="BU349" s="313"/>
      <c r="BV349" s="314"/>
      <c r="BW349" s="314"/>
      <c r="BX349" s="314"/>
      <c r="BY349" s="314"/>
      <c r="BZ349" s="314"/>
      <c r="CA349" s="314"/>
      <c r="CB349" s="314"/>
      <c r="CC349" s="315"/>
    </row>
    <row r="350" spans="1:81" s="58" customFormat="1" ht="12.95" customHeight="1" x14ac:dyDescent="0.25">
      <c r="A350" s="37"/>
      <c r="B350" s="1318"/>
      <c r="C350" s="1424"/>
      <c r="D350" s="1283"/>
      <c r="E350" s="1286"/>
      <c r="F350" s="1286"/>
      <c r="G350" s="1286"/>
      <c r="H350" s="1286"/>
      <c r="I350" s="1389"/>
      <c r="J350" s="1220"/>
      <c r="K350" s="1217"/>
      <c r="L350" s="1223"/>
      <c r="M350" s="1226"/>
      <c r="N350" s="1229"/>
      <c r="O350" s="1232"/>
      <c r="P350" s="1235"/>
      <c r="Q350" s="1238"/>
      <c r="R350" s="1220"/>
      <c r="S350" s="364" t="s">
        <v>4799</v>
      </c>
      <c r="T350" s="371" t="s">
        <v>3834</v>
      </c>
      <c r="U350" s="241" t="s">
        <v>3839</v>
      </c>
      <c r="V350" s="241" t="s">
        <v>3842</v>
      </c>
      <c r="W350" s="297" t="s">
        <v>4800</v>
      </c>
      <c r="X350" s="34">
        <v>44566</v>
      </c>
      <c r="Y350" s="34">
        <v>44591</v>
      </c>
      <c r="Z350" s="34">
        <v>44594</v>
      </c>
      <c r="AA350" s="34">
        <v>44925</v>
      </c>
      <c r="AB350" s="1220"/>
      <c r="AC350" s="1241"/>
      <c r="AD350" s="303">
        <f t="shared" ref="AD350:AI368" si="230">+AM350+AV350+BE350+BN350</f>
        <v>27327127.722079434</v>
      </c>
      <c r="AE350" s="303">
        <f t="shared" si="230"/>
        <v>0</v>
      </c>
      <c r="AF350" s="303">
        <f t="shared" si="230"/>
        <v>0</v>
      </c>
      <c r="AG350" s="303">
        <f t="shared" si="230"/>
        <v>0</v>
      </c>
      <c r="AH350" s="303">
        <f t="shared" si="230"/>
        <v>0</v>
      </c>
      <c r="AI350" s="303">
        <f t="shared" si="230"/>
        <v>27327127.722079434</v>
      </c>
      <c r="AJ350" s="303">
        <f t="shared" si="173"/>
        <v>0</v>
      </c>
      <c r="AK350" s="1220"/>
      <c r="AL350" s="1244"/>
      <c r="AM350" s="303">
        <f t="shared" si="182"/>
        <v>6831781.9305198584</v>
      </c>
      <c r="AN350" s="312"/>
      <c r="AO350" s="312">
        <v>0</v>
      </c>
      <c r="AP350" s="312">
        <v>0</v>
      </c>
      <c r="AQ350" s="312">
        <v>0</v>
      </c>
      <c r="AR350" s="312">
        <v>6831781.9305198584</v>
      </c>
      <c r="AS350" s="312"/>
      <c r="AT350" s="1220"/>
      <c r="AU350" s="1247"/>
      <c r="AV350" s="303">
        <f t="shared" si="227"/>
        <v>6831781.9305198584</v>
      </c>
      <c r="AW350" s="312"/>
      <c r="AX350" s="302">
        <v>0</v>
      </c>
      <c r="AY350" s="302">
        <v>0</v>
      </c>
      <c r="AZ350" s="302">
        <v>0</v>
      </c>
      <c r="BA350" s="302">
        <v>6831781.9305198584</v>
      </c>
      <c r="BB350" s="312"/>
      <c r="BC350" s="1220"/>
      <c r="BD350" s="1250"/>
      <c r="BE350" s="303">
        <f t="shared" si="228"/>
        <v>6831781.9305198584</v>
      </c>
      <c r="BF350" s="312"/>
      <c r="BG350" s="302">
        <v>0</v>
      </c>
      <c r="BH350" s="302">
        <v>0</v>
      </c>
      <c r="BI350" s="302">
        <v>0</v>
      </c>
      <c r="BJ350" s="302">
        <v>6831781.9305198584</v>
      </c>
      <c r="BK350" s="312"/>
      <c r="BL350" s="1220"/>
      <c r="BM350" s="1253"/>
      <c r="BN350" s="303">
        <f t="shared" si="229"/>
        <v>6831781.9305198584</v>
      </c>
      <c r="BO350" s="312"/>
      <c r="BP350" s="312">
        <v>0</v>
      </c>
      <c r="BQ350" s="312">
        <v>0</v>
      </c>
      <c r="BR350" s="312">
        <v>0</v>
      </c>
      <c r="BS350" s="312">
        <v>6831781.9305198584</v>
      </c>
      <c r="BT350" s="312"/>
      <c r="BU350" s="313"/>
      <c r="BV350" s="314"/>
      <c r="BW350" s="314"/>
      <c r="BX350" s="314"/>
      <c r="BY350" s="314"/>
      <c r="BZ350" s="314"/>
      <c r="CA350" s="314"/>
      <c r="CB350" s="314"/>
      <c r="CC350" s="315"/>
    </row>
    <row r="351" spans="1:81" s="58" customFormat="1" ht="12.95" customHeight="1" x14ac:dyDescent="0.25">
      <c r="A351" s="37"/>
      <c r="B351" s="1318"/>
      <c r="C351" s="1424"/>
      <c r="D351" s="1283"/>
      <c r="E351" s="1286"/>
      <c r="F351" s="1286"/>
      <c r="G351" s="1286"/>
      <c r="H351" s="1286"/>
      <c r="I351" s="1389"/>
      <c r="J351" s="1220"/>
      <c r="K351" s="1217"/>
      <c r="L351" s="1223"/>
      <c r="M351" s="1226"/>
      <c r="N351" s="1229"/>
      <c r="O351" s="1232"/>
      <c r="P351" s="1235"/>
      <c r="Q351" s="1238"/>
      <c r="R351" s="1220"/>
      <c r="S351" s="364" t="s">
        <v>4801</v>
      </c>
      <c r="T351" s="371" t="s">
        <v>3834</v>
      </c>
      <c r="U351" s="241" t="s">
        <v>3839</v>
      </c>
      <c r="V351" s="241" t="s">
        <v>3842</v>
      </c>
      <c r="W351" s="297" t="s">
        <v>4802</v>
      </c>
      <c r="X351" s="34">
        <v>44566</v>
      </c>
      <c r="Y351" s="34">
        <v>44591</v>
      </c>
      <c r="Z351" s="34">
        <v>44594</v>
      </c>
      <c r="AA351" s="34">
        <v>44925</v>
      </c>
      <c r="AB351" s="1220"/>
      <c r="AC351" s="1241"/>
      <c r="AD351" s="303">
        <f t="shared" si="230"/>
        <v>57324121.85707885</v>
      </c>
      <c r="AE351" s="303">
        <f t="shared" si="230"/>
        <v>0</v>
      </c>
      <c r="AF351" s="303">
        <f t="shared" si="230"/>
        <v>57324121.85707885</v>
      </c>
      <c r="AG351" s="303">
        <f t="shared" si="230"/>
        <v>0</v>
      </c>
      <c r="AH351" s="303">
        <f t="shared" si="230"/>
        <v>0</v>
      </c>
      <c r="AI351" s="303">
        <f t="shared" si="230"/>
        <v>0</v>
      </c>
      <c r="AJ351" s="303">
        <f t="shared" si="173"/>
        <v>0</v>
      </c>
      <c r="AK351" s="1220"/>
      <c r="AL351" s="1244"/>
      <c r="AM351" s="303">
        <f t="shared" si="182"/>
        <v>14331030.464269713</v>
      </c>
      <c r="AN351" s="312"/>
      <c r="AO351" s="312">
        <v>14331030.464269713</v>
      </c>
      <c r="AP351" s="312">
        <v>0</v>
      </c>
      <c r="AQ351" s="312">
        <v>0</v>
      </c>
      <c r="AR351" s="312">
        <v>0</v>
      </c>
      <c r="AS351" s="312"/>
      <c r="AT351" s="1220"/>
      <c r="AU351" s="1247"/>
      <c r="AV351" s="303">
        <f t="shared" si="227"/>
        <v>14331030.464269713</v>
      </c>
      <c r="AW351" s="312"/>
      <c r="AX351" s="302">
        <v>14331030.464269713</v>
      </c>
      <c r="AY351" s="302">
        <v>0</v>
      </c>
      <c r="AZ351" s="302">
        <v>0</v>
      </c>
      <c r="BA351" s="302">
        <v>0</v>
      </c>
      <c r="BB351" s="312"/>
      <c r="BC351" s="1220"/>
      <c r="BD351" s="1250"/>
      <c r="BE351" s="303">
        <f t="shared" si="228"/>
        <v>14331030.464269713</v>
      </c>
      <c r="BF351" s="312"/>
      <c r="BG351" s="302">
        <v>14331030.464269713</v>
      </c>
      <c r="BH351" s="302">
        <v>0</v>
      </c>
      <c r="BI351" s="302">
        <v>0</v>
      </c>
      <c r="BJ351" s="302">
        <v>0</v>
      </c>
      <c r="BK351" s="312"/>
      <c r="BL351" s="1220"/>
      <c r="BM351" s="1253"/>
      <c r="BN351" s="303">
        <f t="shared" si="229"/>
        <v>14331030.464269713</v>
      </c>
      <c r="BO351" s="312"/>
      <c r="BP351" s="312">
        <v>14331030.464269713</v>
      </c>
      <c r="BQ351" s="312">
        <v>0</v>
      </c>
      <c r="BR351" s="312">
        <v>0</v>
      </c>
      <c r="BS351" s="312">
        <v>0</v>
      </c>
      <c r="BT351" s="312"/>
      <c r="BU351" s="313"/>
      <c r="BV351" s="314"/>
      <c r="BW351" s="314"/>
      <c r="BX351" s="314"/>
      <c r="BY351" s="314"/>
      <c r="BZ351" s="314"/>
      <c r="CA351" s="314"/>
      <c r="CB351" s="314"/>
      <c r="CC351" s="315"/>
    </row>
    <row r="352" spans="1:81" s="58" customFormat="1" ht="12.95" customHeight="1" x14ac:dyDescent="0.25">
      <c r="A352" s="37"/>
      <c r="B352" s="1318"/>
      <c r="C352" s="1424"/>
      <c r="D352" s="1283"/>
      <c r="E352" s="1286"/>
      <c r="F352" s="1286"/>
      <c r="G352" s="1286"/>
      <c r="H352" s="1286"/>
      <c r="I352" s="1389"/>
      <c r="J352" s="1220"/>
      <c r="K352" s="1217"/>
      <c r="L352" s="1223"/>
      <c r="M352" s="1226"/>
      <c r="N352" s="1229"/>
      <c r="O352" s="1232"/>
      <c r="P352" s="1235"/>
      <c r="Q352" s="1238"/>
      <c r="R352" s="1220"/>
      <c r="S352" s="364" t="s">
        <v>4803</v>
      </c>
      <c r="T352" s="371" t="s">
        <v>3834</v>
      </c>
      <c r="U352" s="241" t="s">
        <v>3839</v>
      </c>
      <c r="V352" s="241" t="s">
        <v>3842</v>
      </c>
      <c r="W352" s="297" t="s">
        <v>4802</v>
      </c>
      <c r="X352" s="34">
        <v>44566</v>
      </c>
      <c r="Y352" s="34">
        <v>44591</v>
      </c>
      <c r="Z352" s="34">
        <v>44594</v>
      </c>
      <c r="AA352" s="34">
        <v>44925</v>
      </c>
      <c r="AB352" s="1220"/>
      <c r="AC352" s="1241"/>
      <c r="AD352" s="303">
        <f t="shared" si="230"/>
        <v>109308510.88831773</v>
      </c>
      <c r="AE352" s="303">
        <f t="shared" si="230"/>
        <v>0</v>
      </c>
      <c r="AF352" s="303">
        <f t="shared" si="230"/>
        <v>0</v>
      </c>
      <c r="AG352" s="303">
        <f t="shared" si="230"/>
        <v>0</v>
      </c>
      <c r="AH352" s="303">
        <f t="shared" si="230"/>
        <v>0</v>
      </c>
      <c r="AI352" s="303">
        <f t="shared" si="230"/>
        <v>109308510.88831773</v>
      </c>
      <c r="AJ352" s="303">
        <f t="shared" si="173"/>
        <v>0</v>
      </c>
      <c r="AK352" s="1220"/>
      <c r="AL352" s="1244"/>
      <c r="AM352" s="303">
        <f t="shared" si="182"/>
        <v>27327127.722079434</v>
      </c>
      <c r="AN352" s="312"/>
      <c r="AO352" s="312">
        <v>0</v>
      </c>
      <c r="AP352" s="312">
        <v>0</v>
      </c>
      <c r="AQ352" s="312">
        <v>0</v>
      </c>
      <c r="AR352" s="312">
        <v>27327127.722079434</v>
      </c>
      <c r="AS352" s="312"/>
      <c r="AT352" s="1220"/>
      <c r="AU352" s="1247"/>
      <c r="AV352" s="303">
        <f t="shared" si="227"/>
        <v>27327127.722079434</v>
      </c>
      <c r="AW352" s="312"/>
      <c r="AX352" s="302">
        <v>0</v>
      </c>
      <c r="AY352" s="302">
        <v>0</v>
      </c>
      <c r="AZ352" s="302">
        <v>0</v>
      </c>
      <c r="BA352" s="302">
        <v>27327127.722079434</v>
      </c>
      <c r="BB352" s="312"/>
      <c r="BC352" s="1220"/>
      <c r="BD352" s="1250"/>
      <c r="BE352" s="303">
        <f t="shared" si="228"/>
        <v>27327127.722079434</v>
      </c>
      <c r="BF352" s="312"/>
      <c r="BG352" s="302">
        <v>0</v>
      </c>
      <c r="BH352" s="302">
        <v>0</v>
      </c>
      <c r="BI352" s="302">
        <v>0</v>
      </c>
      <c r="BJ352" s="302">
        <v>27327127.722079434</v>
      </c>
      <c r="BK352" s="312"/>
      <c r="BL352" s="1220"/>
      <c r="BM352" s="1253"/>
      <c r="BN352" s="303">
        <f t="shared" si="229"/>
        <v>27327127.722079434</v>
      </c>
      <c r="BO352" s="312"/>
      <c r="BP352" s="312">
        <v>0</v>
      </c>
      <c r="BQ352" s="312">
        <v>0</v>
      </c>
      <c r="BR352" s="312">
        <v>0</v>
      </c>
      <c r="BS352" s="312">
        <v>27327127.722079434</v>
      </c>
      <c r="BT352" s="312"/>
      <c r="BU352" s="313"/>
      <c r="BV352" s="314"/>
      <c r="BW352" s="314"/>
      <c r="BX352" s="314"/>
      <c r="BY352" s="314"/>
      <c r="BZ352" s="314"/>
      <c r="CA352" s="314"/>
      <c r="CB352" s="314"/>
      <c r="CC352" s="315"/>
    </row>
    <row r="353" spans="1:81" s="58" customFormat="1" ht="12.95" customHeight="1" x14ac:dyDescent="0.25">
      <c r="A353" s="37"/>
      <c r="B353" s="1318"/>
      <c r="C353" s="1424"/>
      <c r="D353" s="1283"/>
      <c r="E353" s="1286"/>
      <c r="F353" s="1286"/>
      <c r="G353" s="1286"/>
      <c r="H353" s="1286"/>
      <c r="I353" s="1389"/>
      <c r="J353" s="1220"/>
      <c r="K353" s="1217"/>
      <c r="L353" s="1223"/>
      <c r="M353" s="1226"/>
      <c r="N353" s="1229"/>
      <c r="O353" s="1232"/>
      <c r="P353" s="1235"/>
      <c r="Q353" s="1238"/>
      <c r="R353" s="1220"/>
      <c r="S353" s="364" t="s">
        <v>4804</v>
      </c>
      <c r="T353" s="371" t="s">
        <v>3834</v>
      </c>
      <c r="U353" s="241" t="s">
        <v>3839</v>
      </c>
      <c r="V353" s="241" t="s">
        <v>3842</v>
      </c>
      <c r="W353" s="297" t="s">
        <v>4805</v>
      </c>
      <c r="X353" s="34">
        <v>44566</v>
      </c>
      <c r="Y353" s="34">
        <v>44591</v>
      </c>
      <c r="Z353" s="34">
        <v>44594</v>
      </c>
      <c r="AA353" s="34">
        <v>44925</v>
      </c>
      <c r="AB353" s="1220"/>
      <c r="AC353" s="1241"/>
      <c r="AD353" s="303">
        <f t="shared" si="230"/>
        <v>69706132.178207889</v>
      </c>
      <c r="AE353" s="303">
        <f t="shared" si="230"/>
        <v>0</v>
      </c>
      <c r="AF353" s="303">
        <f t="shared" si="230"/>
        <v>69706132.178207889</v>
      </c>
      <c r="AG353" s="303">
        <f t="shared" si="230"/>
        <v>0</v>
      </c>
      <c r="AH353" s="303">
        <f t="shared" si="230"/>
        <v>0</v>
      </c>
      <c r="AI353" s="303">
        <f t="shared" si="230"/>
        <v>0</v>
      </c>
      <c r="AJ353" s="303">
        <f t="shared" si="173"/>
        <v>0</v>
      </c>
      <c r="AK353" s="1220"/>
      <c r="AL353" s="1244"/>
      <c r="AM353" s="303">
        <f t="shared" ref="AM353:AM355" si="231">SUM(AN353:AS353)</f>
        <v>17426533.044551972</v>
      </c>
      <c r="AN353" s="312"/>
      <c r="AO353" s="312">
        <v>17426533.044551972</v>
      </c>
      <c r="AP353" s="312">
        <v>0</v>
      </c>
      <c r="AQ353" s="312">
        <v>0</v>
      </c>
      <c r="AR353" s="312">
        <v>0</v>
      </c>
      <c r="AS353" s="312"/>
      <c r="AT353" s="1220"/>
      <c r="AU353" s="1247"/>
      <c r="AV353" s="303">
        <f t="shared" ref="AV353:AV355" si="232">SUM(AW353:BB353)</f>
        <v>17426533.044551972</v>
      </c>
      <c r="AW353" s="312"/>
      <c r="AX353" s="302">
        <v>17426533.044551972</v>
      </c>
      <c r="AY353" s="302">
        <v>0</v>
      </c>
      <c r="AZ353" s="302">
        <v>0</v>
      </c>
      <c r="BA353" s="302">
        <v>0</v>
      </c>
      <c r="BB353" s="312"/>
      <c r="BC353" s="1220"/>
      <c r="BD353" s="1250"/>
      <c r="BE353" s="303">
        <f t="shared" si="228"/>
        <v>17426533.044551972</v>
      </c>
      <c r="BF353" s="312"/>
      <c r="BG353" s="302">
        <v>17426533.044551972</v>
      </c>
      <c r="BH353" s="302">
        <v>0</v>
      </c>
      <c r="BI353" s="302">
        <v>0</v>
      </c>
      <c r="BJ353" s="302">
        <v>0</v>
      </c>
      <c r="BK353" s="312"/>
      <c r="BL353" s="1220"/>
      <c r="BM353" s="1253"/>
      <c r="BN353" s="303">
        <f t="shared" si="229"/>
        <v>17426533.044551972</v>
      </c>
      <c r="BO353" s="312"/>
      <c r="BP353" s="312">
        <v>17426533.044551972</v>
      </c>
      <c r="BQ353" s="312">
        <v>0</v>
      </c>
      <c r="BR353" s="312">
        <v>0</v>
      </c>
      <c r="BS353" s="312">
        <v>0</v>
      </c>
      <c r="BT353" s="312"/>
      <c r="BU353" s="313"/>
      <c r="BV353" s="314"/>
      <c r="BW353" s="314"/>
      <c r="BX353" s="314"/>
      <c r="BY353" s="314"/>
      <c r="BZ353" s="314"/>
      <c r="CA353" s="314"/>
      <c r="CB353" s="314"/>
      <c r="CC353" s="315"/>
    </row>
    <row r="354" spans="1:81" s="58" customFormat="1" ht="12.95" customHeight="1" x14ac:dyDescent="0.25">
      <c r="A354" s="37"/>
      <c r="B354" s="1318"/>
      <c r="C354" s="1424"/>
      <c r="D354" s="1283"/>
      <c r="E354" s="1286"/>
      <c r="F354" s="1286"/>
      <c r="G354" s="1286"/>
      <c r="H354" s="1286"/>
      <c r="I354" s="1389"/>
      <c r="J354" s="1220"/>
      <c r="K354" s="1217"/>
      <c r="L354" s="1223"/>
      <c r="M354" s="1226"/>
      <c r="N354" s="1229"/>
      <c r="O354" s="1232"/>
      <c r="P354" s="1235"/>
      <c r="Q354" s="1238"/>
      <c r="R354" s="1220"/>
      <c r="S354" s="297" t="s">
        <v>4806</v>
      </c>
      <c r="T354" s="371" t="s">
        <v>3834</v>
      </c>
      <c r="U354" s="241" t="s">
        <v>3839</v>
      </c>
      <c r="V354" s="241" t="s">
        <v>3842</v>
      </c>
      <c r="W354" s="297" t="s">
        <v>4807</v>
      </c>
      <c r="X354" s="34">
        <v>44566</v>
      </c>
      <c r="Y354" s="34">
        <v>44591</v>
      </c>
      <c r="Z354" s="34">
        <v>44594</v>
      </c>
      <c r="AA354" s="34">
        <v>44925</v>
      </c>
      <c r="AB354" s="1220"/>
      <c r="AC354" s="1241"/>
      <c r="AD354" s="303">
        <f t="shared" si="230"/>
        <v>41537234.13756074</v>
      </c>
      <c r="AE354" s="303">
        <f t="shared" si="230"/>
        <v>0</v>
      </c>
      <c r="AF354" s="303">
        <f t="shared" si="230"/>
        <v>0</v>
      </c>
      <c r="AG354" s="303">
        <f t="shared" si="230"/>
        <v>0</v>
      </c>
      <c r="AH354" s="303">
        <f t="shared" si="230"/>
        <v>0</v>
      </c>
      <c r="AI354" s="303">
        <f t="shared" si="230"/>
        <v>41537234.13756074</v>
      </c>
      <c r="AJ354" s="303">
        <f t="shared" si="173"/>
        <v>0</v>
      </c>
      <c r="AK354" s="1220"/>
      <c r="AL354" s="1244"/>
      <c r="AM354" s="303">
        <f t="shared" si="231"/>
        <v>10384308.534390185</v>
      </c>
      <c r="AN354" s="311"/>
      <c r="AO354" s="311">
        <v>0</v>
      </c>
      <c r="AP354" s="311">
        <v>0</v>
      </c>
      <c r="AQ354" s="311">
        <v>0</v>
      </c>
      <c r="AR354" s="311">
        <v>10384308.534390185</v>
      </c>
      <c r="AS354" s="311"/>
      <c r="AT354" s="1220"/>
      <c r="AU354" s="1247"/>
      <c r="AV354" s="303">
        <f t="shared" si="232"/>
        <v>10384308.534390185</v>
      </c>
      <c r="AW354" s="311"/>
      <c r="AX354" s="302">
        <v>0</v>
      </c>
      <c r="AY354" s="302">
        <v>0</v>
      </c>
      <c r="AZ354" s="302">
        <v>0</v>
      </c>
      <c r="BA354" s="302">
        <v>10384308.534390185</v>
      </c>
      <c r="BB354" s="311"/>
      <c r="BC354" s="1220"/>
      <c r="BD354" s="1250"/>
      <c r="BE354" s="303">
        <f t="shared" si="228"/>
        <v>10384308.534390185</v>
      </c>
      <c r="BF354" s="311"/>
      <c r="BG354" s="302">
        <v>0</v>
      </c>
      <c r="BH354" s="302">
        <v>0</v>
      </c>
      <c r="BI354" s="302">
        <v>0</v>
      </c>
      <c r="BJ354" s="302">
        <v>10384308.534390185</v>
      </c>
      <c r="BK354" s="311"/>
      <c r="BL354" s="1220"/>
      <c r="BM354" s="1253"/>
      <c r="BN354" s="303">
        <f t="shared" si="229"/>
        <v>10384308.534390185</v>
      </c>
      <c r="BO354" s="311"/>
      <c r="BP354" s="311">
        <v>0</v>
      </c>
      <c r="BQ354" s="311">
        <v>0</v>
      </c>
      <c r="BR354" s="311">
        <v>0</v>
      </c>
      <c r="BS354" s="311">
        <v>10384308.534390185</v>
      </c>
      <c r="BT354" s="311"/>
      <c r="BU354" s="1207"/>
      <c r="BV354" s="1208"/>
      <c r="BW354" s="1208"/>
      <c r="BX354" s="1208"/>
      <c r="BY354" s="1208"/>
      <c r="BZ354" s="1208"/>
      <c r="CA354" s="1208"/>
      <c r="CB354" s="1208"/>
      <c r="CC354" s="1209"/>
    </row>
    <row r="355" spans="1:81" s="58" customFormat="1" ht="12.95" customHeight="1" thickBot="1" x14ac:dyDescent="0.3">
      <c r="A355" s="37"/>
      <c r="B355" s="1318"/>
      <c r="C355" s="1424"/>
      <c r="D355" s="1283"/>
      <c r="E355" s="1286"/>
      <c r="F355" s="1286"/>
      <c r="G355" s="1286"/>
      <c r="H355" s="1286"/>
      <c r="I355" s="1389"/>
      <c r="J355" s="1220"/>
      <c r="K355" s="1217"/>
      <c r="L355" s="1223"/>
      <c r="M355" s="1226"/>
      <c r="N355" s="1229"/>
      <c r="O355" s="1232"/>
      <c r="P355" s="1235"/>
      <c r="Q355" s="1238"/>
      <c r="R355" s="1220"/>
      <c r="S355" s="297" t="s">
        <v>4808</v>
      </c>
      <c r="T355" s="371" t="s">
        <v>3834</v>
      </c>
      <c r="U355" s="241" t="s">
        <v>3839</v>
      </c>
      <c r="V355" s="241" t="s">
        <v>3842</v>
      </c>
      <c r="W355" s="297" t="s">
        <v>4805</v>
      </c>
      <c r="X355" s="34">
        <v>44566</v>
      </c>
      <c r="Y355" s="34">
        <v>44591</v>
      </c>
      <c r="Z355" s="34">
        <v>44594</v>
      </c>
      <c r="AA355" s="34">
        <v>44925</v>
      </c>
      <c r="AB355" s="1220"/>
      <c r="AC355" s="1241"/>
      <c r="AD355" s="303">
        <f t="shared" si="230"/>
        <v>57324121.85707885</v>
      </c>
      <c r="AE355" s="303">
        <f t="shared" si="230"/>
        <v>0</v>
      </c>
      <c r="AF355" s="303">
        <f t="shared" si="230"/>
        <v>57324121.85707885</v>
      </c>
      <c r="AG355" s="303">
        <f t="shared" si="230"/>
        <v>0</v>
      </c>
      <c r="AH355" s="303">
        <f t="shared" si="230"/>
        <v>0</v>
      </c>
      <c r="AI355" s="303">
        <f t="shared" si="230"/>
        <v>0</v>
      </c>
      <c r="AJ355" s="303">
        <f t="shared" si="173"/>
        <v>0</v>
      </c>
      <c r="AK355" s="1220"/>
      <c r="AL355" s="1244"/>
      <c r="AM355" s="303">
        <f t="shared" si="231"/>
        <v>14331030.464269713</v>
      </c>
      <c r="AN355" s="311"/>
      <c r="AO355" s="311">
        <v>14331030.464269713</v>
      </c>
      <c r="AP355" s="311">
        <v>0</v>
      </c>
      <c r="AQ355" s="311">
        <v>0</v>
      </c>
      <c r="AR355" s="311">
        <v>0</v>
      </c>
      <c r="AS355" s="311"/>
      <c r="AT355" s="1220"/>
      <c r="AU355" s="1247"/>
      <c r="AV355" s="303">
        <f t="shared" si="232"/>
        <v>14331030.464269713</v>
      </c>
      <c r="AW355" s="311"/>
      <c r="AX355" s="302">
        <v>14331030.464269713</v>
      </c>
      <c r="AY355" s="302">
        <v>0</v>
      </c>
      <c r="AZ355" s="302">
        <v>0</v>
      </c>
      <c r="BA355" s="302">
        <v>0</v>
      </c>
      <c r="BB355" s="311"/>
      <c r="BC355" s="1220"/>
      <c r="BD355" s="1250"/>
      <c r="BE355" s="303">
        <f t="shared" si="228"/>
        <v>14331030.464269713</v>
      </c>
      <c r="BF355" s="311"/>
      <c r="BG355" s="302">
        <v>14331030.464269713</v>
      </c>
      <c r="BH355" s="302">
        <v>0</v>
      </c>
      <c r="BI355" s="302">
        <v>0</v>
      </c>
      <c r="BJ355" s="302">
        <v>0</v>
      </c>
      <c r="BK355" s="311"/>
      <c r="BL355" s="1220"/>
      <c r="BM355" s="1253"/>
      <c r="BN355" s="303">
        <f t="shared" si="229"/>
        <v>14331030.464269713</v>
      </c>
      <c r="BO355" s="311"/>
      <c r="BP355" s="311">
        <v>14331030.464269713</v>
      </c>
      <c r="BQ355" s="311">
        <v>0</v>
      </c>
      <c r="BR355" s="311">
        <v>0</v>
      </c>
      <c r="BS355" s="311">
        <v>0</v>
      </c>
      <c r="BT355" s="311"/>
      <c r="BU355" s="1207"/>
      <c r="BV355" s="1208"/>
      <c r="BW355" s="1208"/>
      <c r="BX355" s="1208"/>
      <c r="BY355" s="1208"/>
      <c r="BZ355" s="1208"/>
      <c r="CA355" s="1208"/>
      <c r="CB355" s="1208"/>
      <c r="CC355" s="1209"/>
    </row>
    <row r="356" spans="1:81" s="58" customFormat="1" ht="12.95" customHeight="1" thickTop="1" x14ac:dyDescent="0.25">
      <c r="A356" s="37"/>
      <c r="B356" s="1318"/>
      <c r="C356" s="1424"/>
      <c r="D356" s="1282">
        <v>1907</v>
      </c>
      <c r="E356" s="1285" t="s">
        <v>4433</v>
      </c>
      <c r="F356" s="1285">
        <v>1905033</v>
      </c>
      <c r="G356" s="1285" t="s">
        <v>4434</v>
      </c>
      <c r="H356" s="1285" t="s">
        <v>4435</v>
      </c>
      <c r="I356" s="1388">
        <v>2021004540215</v>
      </c>
      <c r="J356" s="1219">
        <v>109</v>
      </c>
      <c r="K356" s="1216" t="str">
        <f>+[3]Metas!K124</f>
        <v>Mantenida la tasa de mortalidad por Malaria en cero muertes *100,000 Habitantes</v>
      </c>
      <c r="L356" s="1395">
        <v>0</v>
      </c>
      <c r="M356" s="1225">
        <f t="shared" ref="M356:M390" si="233">SUM(N356:Q356)/4</f>
        <v>0</v>
      </c>
      <c r="N356" s="1228">
        <v>0</v>
      </c>
      <c r="O356" s="1231">
        <v>0</v>
      </c>
      <c r="P356" s="1234">
        <v>0</v>
      </c>
      <c r="Q356" s="1237">
        <v>0</v>
      </c>
      <c r="R356" s="1219">
        <f t="shared" ref="R356" si="234">+$J356</f>
        <v>109</v>
      </c>
      <c r="S356" s="361" t="s">
        <v>4809</v>
      </c>
      <c r="T356" s="362" t="s">
        <v>3834</v>
      </c>
      <c r="U356" s="240" t="s">
        <v>3839</v>
      </c>
      <c r="V356" s="240" t="s">
        <v>3842</v>
      </c>
      <c r="W356" s="361" t="s">
        <v>4810</v>
      </c>
      <c r="X356" s="307">
        <v>44566</v>
      </c>
      <c r="Y356" s="307">
        <v>44591</v>
      </c>
      <c r="Z356" s="307">
        <v>44594</v>
      </c>
      <c r="AA356" s="307">
        <v>44925</v>
      </c>
      <c r="AB356" s="1219">
        <f t="shared" ref="AB356" si="235">+$J356</f>
        <v>109</v>
      </c>
      <c r="AC356" s="1240">
        <f t="shared" ref="AC356" si="236">+L356</f>
        <v>0</v>
      </c>
      <c r="AD356" s="308">
        <f t="shared" si="230"/>
        <v>103843085.34390184</v>
      </c>
      <c r="AE356" s="308">
        <f t="shared" si="230"/>
        <v>0</v>
      </c>
      <c r="AF356" s="308">
        <f t="shared" si="230"/>
        <v>0</v>
      </c>
      <c r="AG356" s="308">
        <f t="shared" si="230"/>
        <v>0</v>
      </c>
      <c r="AH356" s="308">
        <f t="shared" si="230"/>
        <v>0</v>
      </c>
      <c r="AI356" s="308">
        <f t="shared" si="230"/>
        <v>103843085.34390184</v>
      </c>
      <c r="AJ356" s="308">
        <f t="shared" si="173"/>
        <v>0</v>
      </c>
      <c r="AK356" s="1219">
        <f t="shared" ref="AK356" si="237">+$J356</f>
        <v>109</v>
      </c>
      <c r="AL356" s="1243">
        <f t="shared" ref="AL356:AL390" si="238">+N356</f>
        <v>0</v>
      </c>
      <c r="AM356" s="308">
        <f t="shared" ref="AM356" si="239">SUM(AN356:AS356)</f>
        <v>25960771.335975461</v>
      </c>
      <c r="AN356" s="48"/>
      <c r="AO356" s="48">
        <v>0</v>
      </c>
      <c r="AP356" s="48">
        <v>0</v>
      </c>
      <c r="AQ356" s="48">
        <v>0</v>
      </c>
      <c r="AR356" s="48">
        <v>25960771.335975461</v>
      </c>
      <c r="AS356" s="48"/>
      <c r="AT356" s="1219">
        <f t="shared" ref="AT356" si="240">+$J356</f>
        <v>109</v>
      </c>
      <c r="AU356" s="1246">
        <f t="shared" ref="AU356:AU390" si="241">+O356</f>
        <v>0</v>
      </c>
      <c r="AV356" s="308">
        <f t="shared" ref="AV356:AV363" si="242">SUM(AW356:BB356)</f>
        <v>25960771.335975461</v>
      </c>
      <c r="AW356" s="48"/>
      <c r="AX356" s="38">
        <v>0</v>
      </c>
      <c r="AY356" s="38">
        <v>0</v>
      </c>
      <c r="AZ356" s="38">
        <v>0</v>
      </c>
      <c r="BA356" s="38">
        <v>25960771.335975461</v>
      </c>
      <c r="BB356" s="48"/>
      <c r="BC356" s="1219">
        <f t="shared" ref="BC356" si="243">+$J356</f>
        <v>109</v>
      </c>
      <c r="BD356" s="1249">
        <f t="shared" ref="BD356:BD390" si="244">+P356</f>
        <v>0</v>
      </c>
      <c r="BE356" s="308">
        <f t="shared" ref="BE356:BE363" si="245">SUM(BF356:BK356)</f>
        <v>25960771.335975461</v>
      </c>
      <c r="BF356" s="48"/>
      <c r="BG356" s="38">
        <v>0</v>
      </c>
      <c r="BH356" s="38">
        <v>0</v>
      </c>
      <c r="BI356" s="38">
        <v>0</v>
      </c>
      <c r="BJ356" s="38">
        <v>25960771.335975461</v>
      </c>
      <c r="BK356" s="48"/>
      <c r="BL356" s="1219">
        <f t="shared" ref="BL356" si="246">+$J356</f>
        <v>109</v>
      </c>
      <c r="BM356" s="1252">
        <f t="shared" ref="BM356:BM390" si="247">+Q356</f>
        <v>0</v>
      </c>
      <c r="BN356" s="308">
        <f t="shared" ref="BN356:BN363" si="248">SUM(BO356:BT356)</f>
        <v>25960771.335975461</v>
      </c>
      <c r="BO356" s="48"/>
      <c r="BP356" s="48">
        <v>0</v>
      </c>
      <c r="BQ356" s="48">
        <v>0</v>
      </c>
      <c r="BR356" s="48">
        <v>0</v>
      </c>
      <c r="BS356" s="48">
        <v>25960771.335975461</v>
      </c>
      <c r="BT356" s="48"/>
      <c r="BU356" s="1204"/>
      <c r="BV356" s="1205"/>
      <c r="BW356" s="1205"/>
      <c r="BX356" s="1205"/>
      <c r="BY356" s="1205"/>
      <c r="BZ356" s="1205"/>
      <c r="CA356" s="1205"/>
      <c r="CB356" s="1205"/>
      <c r="CC356" s="1206"/>
    </row>
    <row r="357" spans="1:81" s="58" customFormat="1" ht="12.95" customHeight="1" x14ac:dyDescent="0.25">
      <c r="A357" s="37"/>
      <c r="B357" s="1318"/>
      <c r="C357" s="1424"/>
      <c r="D357" s="1283"/>
      <c r="E357" s="1286"/>
      <c r="F357" s="1286"/>
      <c r="G357" s="1286"/>
      <c r="H357" s="1286"/>
      <c r="I357" s="1389"/>
      <c r="J357" s="1220"/>
      <c r="K357" s="1217"/>
      <c r="L357" s="1396"/>
      <c r="M357" s="1226"/>
      <c r="N357" s="1229"/>
      <c r="O357" s="1232"/>
      <c r="P357" s="1235"/>
      <c r="Q357" s="1238"/>
      <c r="R357" s="1220"/>
      <c r="S357" s="364" t="s">
        <v>4811</v>
      </c>
      <c r="T357" s="371" t="s">
        <v>3834</v>
      </c>
      <c r="U357" s="241" t="s">
        <v>3839</v>
      </c>
      <c r="V357" s="241" t="s">
        <v>3842</v>
      </c>
      <c r="W357" s="297" t="s">
        <v>4812</v>
      </c>
      <c r="X357" s="34">
        <v>44566</v>
      </c>
      <c r="Y357" s="34">
        <v>44591</v>
      </c>
      <c r="Z357" s="34">
        <v>44594</v>
      </c>
      <c r="AA357" s="34">
        <v>44925</v>
      </c>
      <c r="AB357" s="1220"/>
      <c r="AC357" s="1241"/>
      <c r="AD357" s="303">
        <f t="shared" si="230"/>
        <v>404441490.28677559</v>
      </c>
      <c r="AE357" s="303">
        <f t="shared" si="230"/>
        <v>0</v>
      </c>
      <c r="AF357" s="303">
        <f t="shared" si="230"/>
        <v>0</v>
      </c>
      <c r="AG357" s="303">
        <f t="shared" si="230"/>
        <v>0</v>
      </c>
      <c r="AH357" s="303">
        <f t="shared" si="230"/>
        <v>0</v>
      </c>
      <c r="AI357" s="303">
        <f t="shared" si="230"/>
        <v>404441490.28677559</v>
      </c>
      <c r="AJ357" s="303">
        <f t="shared" si="173"/>
        <v>0</v>
      </c>
      <c r="AK357" s="1220"/>
      <c r="AL357" s="1244"/>
      <c r="AM357" s="303">
        <f t="shared" ref="AM357:AM363" si="249">SUM(AN357:AS357)</f>
        <v>101110372.5716939</v>
      </c>
      <c r="AN357" s="312"/>
      <c r="AO357" s="312">
        <v>0</v>
      </c>
      <c r="AP357" s="312">
        <v>0</v>
      </c>
      <c r="AQ357" s="312">
        <v>0</v>
      </c>
      <c r="AR357" s="312">
        <v>101110372.5716939</v>
      </c>
      <c r="AS357" s="312"/>
      <c r="AT357" s="1220"/>
      <c r="AU357" s="1247"/>
      <c r="AV357" s="303">
        <f t="shared" si="242"/>
        <v>101110372.5716939</v>
      </c>
      <c r="AW357" s="312"/>
      <c r="AX357" s="302">
        <v>0</v>
      </c>
      <c r="AY357" s="302">
        <v>0</v>
      </c>
      <c r="AZ357" s="302">
        <v>0</v>
      </c>
      <c r="BA357" s="302">
        <v>101110372.5716939</v>
      </c>
      <c r="BB357" s="312"/>
      <c r="BC357" s="1220"/>
      <c r="BD357" s="1250"/>
      <c r="BE357" s="303">
        <f t="shared" si="245"/>
        <v>101110372.5716939</v>
      </c>
      <c r="BF357" s="312"/>
      <c r="BG357" s="302">
        <v>0</v>
      </c>
      <c r="BH357" s="302">
        <v>0</v>
      </c>
      <c r="BI357" s="302">
        <v>0</v>
      </c>
      <c r="BJ357" s="302">
        <v>101110372.5716939</v>
      </c>
      <c r="BK357" s="312"/>
      <c r="BL357" s="1220"/>
      <c r="BM357" s="1253"/>
      <c r="BN357" s="303">
        <f t="shared" si="248"/>
        <v>101110372.5716939</v>
      </c>
      <c r="BO357" s="312"/>
      <c r="BP357" s="312">
        <v>0</v>
      </c>
      <c r="BQ357" s="312">
        <v>0</v>
      </c>
      <c r="BR357" s="312">
        <v>0</v>
      </c>
      <c r="BS357" s="312">
        <v>101110372.5716939</v>
      </c>
      <c r="BT357" s="312"/>
      <c r="BU357" s="313"/>
      <c r="BV357" s="314"/>
      <c r="BW357" s="314"/>
      <c r="BX357" s="314"/>
      <c r="BY357" s="314"/>
      <c r="BZ357" s="314"/>
      <c r="CA357" s="314"/>
      <c r="CB357" s="314"/>
      <c r="CC357" s="315"/>
    </row>
    <row r="358" spans="1:81" s="58" customFormat="1" ht="12.95" customHeight="1" x14ac:dyDescent="0.25">
      <c r="A358" s="37"/>
      <c r="B358" s="1318"/>
      <c r="C358" s="1424"/>
      <c r="D358" s="1283"/>
      <c r="E358" s="1286"/>
      <c r="F358" s="1286"/>
      <c r="G358" s="1286"/>
      <c r="H358" s="1286"/>
      <c r="I358" s="1389"/>
      <c r="J358" s="1220"/>
      <c r="K358" s="1217"/>
      <c r="L358" s="1396"/>
      <c r="M358" s="1226"/>
      <c r="N358" s="1229"/>
      <c r="O358" s="1232"/>
      <c r="P358" s="1235"/>
      <c r="Q358" s="1238"/>
      <c r="R358" s="1220"/>
      <c r="S358" s="364" t="s">
        <v>4813</v>
      </c>
      <c r="T358" s="371" t="s">
        <v>3834</v>
      </c>
      <c r="U358" s="241" t="s">
        <v>3839</v>
      </c>
      <c r="V358" s="241" t="s">
        <v>3842</v>
      </c>
      <c r="W358" s="297" t="s">
        <v>4805</v>
      </c>
      <c r="X358" s="34">
        <v>44566</v>
      </c>
      <c r="Y358" s="34">
        <v>44591</v>
      </c>
      <c r="Z358" s="34">
        <v>44594</v>
      </c>
      <c r="AA358" s="34">
        <v>44925</v>
      </c>
      <c r="AB358" s="1220"/>
      <c r="AC358" s="1241"/>
      <c r="AD358" s="303">
        <f t="shared" si="230"/>
        <v>57324121.85707885</v>
      </c>
      <c r="AE358" s="303">
        <f t="shared" si="230"/>
        <v>0</v>
      </c>
      <c r="AF358" s="303">
        <f t="shared" si="230"/>
        <v>57324121.85707885</v>
      </c>
      <c r="AG358" s="303">
        <f t="shared" si="230"/>
        <v>0</v>
      </c>
      <c r="AH358" s="303">
        <f t="shared" si="230"/>
        <v>0</v>
      </c>
      <c r="AI358" s="303">
        <f t="shared" si="230"/>
        <v>0</v>
      </c>
      <c r="AJ358" s="303">
        <f t="shared" si="173"/>
        <v>0</v>
      </c>
      <c r="AK358" s="1220"/>
      <c r="AL358" s="1244"/>
      <c r="AM358" s="303">
        <f t="shared" si="249"/>
        <v>14331030.464269713</v>
      </c>
      <c r="AN358" s="312"/>
      <c r="AO358" s="312">
        <v>14331030.464269713</v>
      </c>
      <c r="AP358" s="312">
        <v>0</v>
      </c>
      <c r="AQ358" s="312">
        <v>0</v>
      </c>
      <c r="AR358" s="312">
        <v>0</v>
      </c>
      <c r="AS358" s="312"/>
      <c r="AT358" s="1220"/>
      <c r="AU358" s="1247"/>
      <c r="AV358" s="303">
        <f t="shared" si="242"/>
        <v>14331030.464269713</v>
      </c>
      <c r="AW358" s="312"/>
      <c r="AX358" s="302">
        <v>14331030.464269713</v>
      </c>
      <c r="AY358" s="302">
        <v>0</v>
      </c>
      <c r="AZ358" s="302">
        <v>0</v>
      </c>
      <c r="BA358" s="302">
        <v>0</v>
      </c>
      <c r="BB358" s="312"/>
      <c r="BC358" s="1220"/>
      <c r="BD358" s="1250"/>
      <c r="BE358" s="303">
        <f t="shared" si="245"/>
        <v>14331030.464269713</v>
      </c>
      <c r="BF358" s="312"/>
      <c r="BG358" s="302">
        <v>14331030.464269713</v>
      </c>
      <c r="BH358" s="302">
        <v>0</v>
      </c>
      <c r="BI358" s="302">
        <v>0</v>
      </c>
      <c r="BJ358" s="302">
        <v>0</v>
      </c>
      <c r="BK358" s="312"/>
      <c r="BL358" s="1220"/>
      <c r="BM358" s="1253"/>
      <c r="BN358" s="303">
        <f t="shared" si="248"/>
        <v>14331030.464269713</v>
      </c>
      <c r="BO358" s="312"/>
      <c r="BP358" s="312">
        <v>14331030.464269713</v>
      </c>
      <c r="BQ358" s="312">
        <v>0</v>
      </c>
      <c r="BR358" s="312">
        <v>0</v>
      </c>
      <c r="BS358" s="312">
        <v>0</v>
      </c>
      <c r="BT358" s="312"/>
      <c r="BU358" s="313"/>
      <c r="BV358" s="314"/>
      <c r="BW358" s="314"/>
      <c r="BX358" s="314"/>
      <c r="BY358" s="314"/>
      <c r="BZ358" s="314"/>
      <c r="CA358" s="314"/>
      <c r="CB358" s="314"/>
      <c r="CC358" s="315"/>
    </row>
    <row r="359" spans="1:81" s="58" customFormat="1" ht="12.95" customHeight="1" x14ac:dyDescent="0.25">
      <c r="A359" s="37"/>
      <c r="B359" s="1318"/>
      <c r="C359" s="1424"/>
      <c r="D359" s="1283"/>
      <c r="E359" s="1286"/>
      <c r="F359" s="1286"/>
      <c r="G359" s="1286"/>
      <c r="H359" s="1286"/>
      <c r="I359" s="1389"/>
      <c r="J359" s="1220"/>
      <c r="K359" s="1217"/>
      <c r="L359" s="1396"/>
      <c r="M359" s="1226"/>
      <c r="N359" s="1229"/>
      <c r="O359" s="1232"/>
      <c r="P359" s="1235"/>
      <c r="Q359" s="1238"/>
      <c r="R359" s="1220"/>
      <c r="S359" s="364" t="s">
        <v>4814</v>
      </c>
      <c r="T359" s="371" t="s">
        <v>3834</v>
      </c>
      <c r="U359" s="241" t="s">
        <v>3839</v>
      </c>
      <c r="V359" s="241" t="s">
        <v>3842</v>
      </c>
      <c r="W359" s="297" t="s">
        <v>4815</v>
      </c>
      <c r="X359" s="34">
        <v>44566</v>
      </c>
      <c r="Y359" s="34">
        <v>44591</v>
      </c>
      <c r="Z359" s="34">
        <v>44594</v>
      </c>
      <c r="AA359" s="34">
        <v>44925</v>
      </c>
      <c r="AB359" s="1220"/>
      <c r="AC359" s="1241"/>
      <c r="AD359" s="303">
        <f t="shared" si="230"/>
        <v>32792553.266495317</v>
      </c>
      <c r="AE359" s="303">
        <f t="shared" si="230"/>
        <v>0</v>
      </c>
      <c r="AF359" s="303">
        <f t="shared" si="230"/>
        <v>0</v>
      </c>
      <c r="AG359" s="303">
        <f t="shared" si="230"/>
        <v>0</v>
      </c>
      <c r="AH359" s="303">
        <f t="shared" si="230"/>
        <v>0</v>
      </c>
      <c r="AI359" s="303">
        <f t="shared" si="230"/>
        <v>32792553.266495317</v>
      </c>
      <c r="AJ359" s="303">
        <f t="shared" si="173"/>
        <v>0</v>
      </c>
      <c r="AK359" s="1220"/>
      <c r="AL359" s="1244"/>
      <c r="AM359" s="303">
        <f t="shared" si="249"/>
        <v>8198138.3166238293</v>
      </c>
      <c r="AN359" s="312"/>
      <c r="AO359" s="312">
        <v>0</v>
      </c>
      <c r="AP359" s="312">
        <v>0</v>
      </c>
      <c r="AQ359" s="312">
        <v>0</v>
      </c>
      <c r="AR359" s="312">
        <v>8198138.3166238293</v>
      </c>
      <c r="AS359" s="312"/>
      <c r="AT359" s="1220"/>
      <c r="AU359" s="1247"/>
      <c r="AV359" s="303">
        <f t="shared" si="242"/>
        <v>8198138.3166238293</v>
      </c>
      <c r="AW359" s="312"/>
      <c r="AX359" s="302">
        <v>0</v>
      </c>
      <c r="AY359" s="302">
        <v>0</v>
      </c>
      <c r="AZ359" s="302">
        <v>0</v>
      </c>
      <c r="BA359" s="302">
        <v>8198138.3166238293</v>
      </c>
      <c r="BB359" s="312"/>
      <c r="BC359" s="1220"/>
      <c r="BD359" s="1250"/>
      <c r="BE359" s="303">
        <f t="shared" si="245"/>
        <v>8198138.3166238293</v>
      </c>
      <c r="BF359" s="312"/>
      <c r="BG359" s="302">
        <v>0</v>
      </c>
      <c r="BH359" s="302">
        <v>0</v>
      </c>
      <c r="BI359" s="302">
        <v>0</v>
      </c>
      <c r="BJ359" s="302">
        <v>8198138.3166238293</v>
      </c>
      <c r="BK359" s="312"/>
      <c r="BL359" s="1220"/>
      <c r="BM359" s="1253"/>
      <c r="BN359" s="303">
        <f t="shared" si="248"/>
        <v>8198138.3166238293</v>
      </c>
      <c r="BO359" s="312"/>
      <c r="BP359" s="312">
        <v>0</v>
      </c>
      <c r="BQ359" s="312">
        <v>0</v>
      </c>
      <c r="BR359" s="312">
        <v>0</v>
      </c>
      <c r="BS359" s="312">
        <v>8198138.3166238293</v>
      </c>
      <c r="BT359" s="312"/>
      <c r="BU359" s="313"/>
      <c r="BV359" s="314"/>
      <c r="BW359" s="314"/>
      <c r="BX359" s="314"/>
      <c r="BY359" s="314"/>
      <c r="BZ359" s="314"/>
      <c r="CA359" s="314"/>
      <c r="CB359" s="314"/>
      <c r="CC359" s="315"/>
    </row>
    <row r="360" spans="1:81" s="58" customFormat="1" ht="12.95" customHeight="1" x14ac:dyDescent="0.25">
      <c r="A360" s="37"/>
      <c r="B360" s="1318"/>
      <c r="C360" s="1424"/>
      <c r="D360" s="1283"/>
      <c r="E360" s="1286"/>
      <c r="F360" s="1286"/>
      <c r="G360" s="1286"/>
      <c r="H360" s="1286"/>
      <c r="I360" s="1389"/>
      <c r="J360" s="1220"/>
      <c r="K360" s="1217"/>
      <c r="L360" s="1396"/>
      <c r="M360" s="1226"/>
      <c r="N360" s="1229"/>
      <c r="O360" s="1232"/>
      <c r="P360" s="1235"/>
      <c r="Q360" s="1238"/>
      <c r="R360" s="1220"/>
      <c r="S360" s="364" t="s">
        <v>4816</v>
      </c>
      <c r="T360" s="371" t="s">
        <v>3834</v>
      </c>
      <c r="U360" s="241" t="s">
        <v>3839</v>
      </c>
      <c r="V360" s="241" t="s">
        <v>3842</v>
      </c>
      <c r="W360" s="297" t="s">
        <v>4817</v>
      </c>
      <c r="X360" s="34">
        <v>44566</v>
      </c>
      <c r="Y360" s="34">
        <v>44591</v>
      </c>
      <c r="Z360" s="34">
        <v>44594</v>
      </c>
      <c r="AA360" s="34">
        <v>44925</v>
      </c>
      <c r="AB360" s="1220"/>
      <c r="AC360" s="1241"/>
      <c r="AD360" s="303">
        <f t="shared" si="230"/>
        <v>57324121.85707885</v>
      </c>
      <c r="AE360" s="303">
        <f t="shared" si="230"/>
        <v>0</v>
      </c>
      <c r="AF360" s="303">
        <f t="shared" si="230"/>
        <v>57324121.85707885</v>
      </c>
      <c r="AG360" s="303">
        <f t="shared" si="230"/>
        <v>0</v>
      </c>
      <c r="AH360" s="303">
        <f t="shared" si="230"/>
        <v>0</v>
      </c>
      <c r="AI360" s="303">
        <f t="shared" si="230"/>
        <v>0</v>
      </c>
      <c r="AJ360" s="303">
        <f t="shared" si="173"/>
        <v>0</v>
      </c>
      <c r="AK360" s="1220"/>
      <c r="AL360" s="1244"/>
      <c r="AM360" s="303">
        <f t="shared" si="249"/>
        <v>14331030.464269713</v>
      </c>
      <c r="AN360" s="312"/>
      <c r="AO360" s="312">
        <v>14331030.464269713</v>
      </c>
      <c r="AP360" s="312">
        <v>0</v>
      </c>
      <c r="AQ360" s="312">
        <v>0</v>
      </c>
      <c r="AR360" s="312">
        <v>0</v>
      </c>
      <c r="AS360" s="312"/>
      <c r="AT360" s="1220"/>
      <c r="AU360" s="1247"/>
      <c r="AV360" s="303">
        <f t="shared" si="242"/>
        <v>14331030.464269713</v>
      </c>
      <c r="AW360" s="312"/>
      <c r="AX360" s="302">
        <v>14331030.464269713</v>
      </c>
      <c r="AY360" s="302">
        <v>0</v>
      </c>
      <c r="AZ360" s="302">
        <v>0</v>
      </c>
      <c r="BA360" s="302">
        <v>0</v>
      </c>
      <c r="BB360" s="312"/>
      <c r="BC360" s="1220"/>
      <c r="BD360" s="1250"/>
      <c r="BE360" s="303">
        <f t="shared" si="245"/>
        <v>14331030.464269713</v>
      </c>
      <c r="BF360" s="312"/>
      <c r="BG360" s="302">
        <v>14331030.464269713</v>
      </c>
      <c r="BH360" s="302">
        <v>0</v>
      </c>
      <c r="BI360" s="302">
        <v>0</v>
      </c>
      <c r="BJ360" s="302">
        <v>0</v>
      </c>
      <c r="BK360" s="312"/>
      <c r="BL360" s="1220"/>
      <c r="BM360" s="1253"/>
      <c r="BN360" s="303">
        <f t="shared" si="248"/>
        <v>14331030.464269713</v>
      </c>
      <c r="BO360" s="312"/>
      <c r="BP360" s="312">
        <v>14331030.464269713</v>
      </c>
      <c r="BQ360" s="312">
        <v>0</v>
      </c>
      <c r="BR360" s="312">
        <v>0</v>
      </c>
      <c r="BS360" s="312">
        <v>0</v>
      </c>
      <c r="BT360" s="312"/>
      <c r="BU360" s="313"/>
      <c r="BV360" s="314"/>
      <c r="BW360" s="314"/>
      <c r="BX360" s="314"/>
      <c r="BY360" s="314"/>
      <c r="BZ360" s="314"/>
      <c r="CA360" s="314"/>
      <c r="CB360" s="314"/>
      <c r="CC360" s="315"/>
    </row>
    <row r="361" spans="1:81" s="58" customFormat="1" ht="12.95" customHeight="1" x14ac:dyDescent="0.25">
      <c r="A361" s="37"/>
      <c r="B361" s="1318"/>
      <c r="C361" s="1424"/>
      <c r="D361" s="1283"/>
      <c r="E361" s="1286"/>
      <c r="F361" s="1286"/>
      <c r="G361" s="1286"/>
      <c r="H361" s="1286"/>
      <c r="I361" s="1389"/>
      <c r="J361" s="1220"/>
      <c r="K361" s="1217"/>
      <c r="L361" s="1396"/>
      <c r="M361" s="1226"/>
      <c r="N361" s="1229"/>
      <c r="O361" s="1232"/>
      <c r="P361" s="1235"/>
      <c r="Q361" s="1238"/>
      <c r="R361" s="1220"/>
      <c r="S361" s="364" t="s">
        <v>4818</v>
      </c>
      <c r="T361" s="371" t="s">
        <v>3834</v>
      </c>
      <c r="U361" s="241" t="s">
        <v>3839</v>
      </c>
      <c r="V361" s="241" t="s">
        <v>3842</v>
      </c>
      <c r="W361" s="297" t="s">
        <v>4781</v>
      </c>
      <c r="X361" s="34">
        <v>44566</v>
      </c>
      <c r="Y361" s="34">
        <v>44591</v>
      </c>
      <c r="Z361" s="34">
        <v>44594</v>
      </c>
      <c r="AA361" s="34">
        <v>44925</v>
      </c>
      <c r="AB361" s="1220"/>
      <c r="AC361" s="1241"/>
      <c r="AD361" s="303">
        <f t="shared" si="230"/>
        <v>269992021.89414477</v>
      </c>
      <c r="AE361" s="303">
        <f t="shared" si="230"/>
        <v>0</v>
      </c>
      <c r="AF361" s="303">
        <f t="shared" si="230"/>
        <v>0</v>
      </c>
      <c r="AG361" s="303">
        <f t="shared" si="230"/>
        <v>0</v>
      </c>
      <c r="AH361" s="303">
        <f t="shared" si="230"/>
        <v>0</v>
      </c>
      <c r="AI361" s="303">
        <f t="shared" si="230"/>
        <v>269992021.89414477</v>
      </c>
      <c r="AJ361" s="303">
        <f t="shared" si="173"/>
        <v>0</v>
      </c>
      <c r="AK361" s="1220"/>
      <c r="AL361" s="1244"/>
      <c r="AM361" s="303">
        <f t="shared" si="249"/>
        <v>67498005.473536193</v>
      </c>
      <c r="AN361" s="312"/>
      <c r="AO361" s="312">
        <v>0</v>
      </c>
      <c r="AP361" s="312">
        <v>0</v>
      </c>
      <c r="AQ361" s="312">
        <v>0</v>
      </c>
      <c r="AR361" s="312">
        <v>67498005.473536193</v>
      </c>
      <c r="AS361" s="312"/>
      <c r="AT361" s="1220"/>
      <c r="AU361" s="1247"/>
      <c r="AV361" s="303">
        <f t="shared" si="242"/>
        <v>67498005.473536193</v>
      </c>
      <c r="AW361" s="312"/>
      <c r="AX361" s="302">
        <v>0</v>
      </c>
      <c r="AY361" s="302">
        <v>0</v>
      </c>
      <c r="AZ361" s="302">
        <v>0</v>
      </c>
      <c r="BA361" s="302">
        <v>67498005.473536193</v>
      </c>
      <c r="BB361" s="312"/>
      <c r="BC361" s="1220"/>
      <c r="BD361" s="1250"/>
      <c r="BE361" s="303">
        <f t="shared" si="245"/>
        <v>67498005.473536193</v>
      </c>
      <c r="BF361" s="312"/>
      <c r="BG361" s="302">
        <v>0</v>
      </c>
      <c r="BH361" s="302">
        <v>0</v>
      </c>
      <c r="BI361" s="302">
        <v>0</v>
      </c>
      <c r="BJ361" s="302">
        <v>67498005.473536193</v>
      </c>
      <c r="BK361" s="312"/>
      <c r="BL361" s="1220"/>
      <c r="BM361" s="1253"/>
      <c r="BN361" s="303">
        <f t="shared" si="248"/>
        <v>67498005.473536193</v>
      </c>
      <c r="BO361" s="312"/>
      <c r="BP361" s="312">
        <v>0</v>
      </c>
      <c r="BQ361" s="312">
        <v>0</v>
      </c>
      <c r="BR361" s="312">
        <v>0</v>
      </c>
      <c r="BS361" s="312">
        <v>67498005.473536193</v>
      </c>
      <c r="BT361" s="312"/>
      <c r="BU361" s="313"/>
      <c r="BV361" s="314"/>
      <c r="BW361" s="314"/>
      <c r="BX361" s="314"/>
      <c r="BY361" s="314"/>
      <c r="BZ361" s="314"/>
      <c r="CA361" s="314"/>
      <c r="CB361" s="314"/>
      <c r="CC361" s="315"/>
    </row>
    <row r="362" spans="1:81" s="58" customFormat="1" ht="12.95" customHeight="1" x14ac:dyDescent="0.25">
      <c r="A362" s="37"/>
      <c r="B362" s="1318"/>
      <c r="C362" s="1424"/>
      <c r="D362" s="1283"/>
      <c r="E362" s="1286"/>
      <c r="F362" s="1286"/>
      <c r="G362" s="1286"/>
      <c r="H362" s="1286"/>
      <c r="I362" s="1389"/>
      <c r="J362" s="1220"/>
      <c r="K362" s="1217"/>
      <c r="L362" s="1396"/>
      <c r="M362" s="1226"/>
      <c r="N362" s="1229"/>
      <c r="O362" s="1232"/>
      <c r="P362" s="1235"/>
      <c r="Q362" s="1238"/>
      <c r="R362" s="1220"/>
      <c r="S362" s="364" t="s">
        <v>4819</v>
      </c>
      <c r="T362" s="371" t="s">
        <v>3834</v>
      </c>
      <c r="U362" s="241" t="s">
        <v>3839</v>
      </c>
      <c r="V362" s="241" t="s">
        <v>3842</v>
      </c>
      <c r="W362" s="297" t="s">
        <v>4820</v>
      </c>
      <c r="X362" s="34">
        <v>44566</v>
      </c>
      <c r="Y362" s="34">
        <v>44591</v>
      </c>
      <c r="Z362" s="34">
        <v>44594</v>
      </c>
      <c r="AA362" s="34">
        <v>44925</v>
      </c>
      <c r="AB362" s="1220"/>
      <c r="AC362" s="1241"/>
      <c r="AD362" s="303">
        <f t="shared" si="230"/>
        <v>57324121.85707885</v>
      </c>
      <c r="AE362" s="303">
        <f t="shared" si="230"/>
        <v>0</v>
      </c>
      <c r="AF362" s="303">
        <f t="shared" si="230"/>
        <v>57324121.85707885</v>
      </c>
      <c r="AG362" s="303">
        <f t="shared" si="230"/>
        <v>0</v>
      </c>
      <c r="AH362" s="303">
        <f t="shared" si="230"/>
        <v>0</v>
      </c>
      <c r="AI362" s="303">
        <f t="shared" si="230"/>
        <v>0</v>
      </c>
      <c r="AJ362" s="303">
        <f t="shared" si="173"/>
        <v>0</v>
      </c>
      <c r="AK362" s="1220"/>
      <c r="AL362" s="1244"/>
      <c r="AM362" s="303">
        <f t="shared" si="249"/>
        <v>14331030.464269713</v>
      </c>
      <c r="AN362" s="312"/>
      <c r="AO362" s="312">
        <v>14331030.464269713</v>
      </c>
      <c r="AP362" s="312">
        <v>0</v>
      </c>
      <c r="AQ362" s="312">
        <v>0</v>
      </c>
      <c r="AR362" s="312">
        <v>0</v>
      </c>
      <c r="AS362" s="312"/>
      <c r="AT362" s="1220"/>
      <c r="AU362" s="1247"/>
      <c r="AV362" s="303">
        <f t="shared" si="242"/>
        <v>14331030.464269713</v>
      </c>
      <c r="AW362" s="312"/>
      <c r="AX362" s="302">
        <v>14331030.464269713</v>
      </c>
      <c r="AY362" s="302">
        <v>0</v>
      </c>
      <c r="AZ362" s="302">
        <v>0</v>
      </c>
      <c r="BA362" s="302">
        <v>0</v>
      </c>
      <c r="BB362" s="312"/>
      <c r="BC362" s="1220"/>
      <c r="BD362" s="1250"/>
      <c r="BE362" s="303">
        <f t="shared" si="245"/>
        <v>14331030.464269713</v>
      </c>
      <c r="BF362" s="312"/>
      <c r="BG362" s="302">
        <v>14331030.464269713</v>
      </c>
      <c r="BH362" s="302">
        <v>0</v>
      </c>
      <c r="BI362" s="302">
        <v>0</v>
      </c>
      <c r="BJ362" s="302">
        <v>0</v>
      </c>
      <c r="BK362" s="312"/>
      <c r="BL362" s="1220"/>
      <c r="BM362" s="1253"/>
      <c r="BN362" s="303">
        <f t="shared" si="248"/>
        <v>14331030.464269713</v>
      </c>
      <c r="BO362" s="312"/>
      <c r="BP362" s="312">
        <v>14331030.464269713</v>
      </c>
      <c r="BQ362" s="312">
        <v>0</v>
      </c>
      <c r="BR362" s="312">
        <v>0</v>
      </c>
      <c r="BS362" s="312">
        <v>0</v>
      </c>
      <c r="BT362" s="312"/>
      <c r="BU362" s="313"/>
      <c r="BV362" s="314"/>
      <c r="BW362" s="314"/>
      <c r="BX362" s="314"/>
      <c r="BY362" s="314"/>
      <c r="BZ362" s="314"/>
      <c r="CA362" s="314"/>
      <c r="CB362" s="314"/>
      <c r="CC362" s="315"/>
    </row>
    <row r="363" spans="1:81" s="58" customFormat="1" ht="12.95" customHeight="1" thickBot="1" x14ac:dyDescent="0.3">
      <c r="A363" s="37"/>
      <c r="B363" s="1318"/>
      <c r="C363" s="1424"/>
      <c r="D363" s="1283"/>
      <c r="E363" s="1286"/>
      <c r="F363" s="1286"/>
      <c r="G363" s="1286"/>
      <c r="H363" s="1286"/>
      <c r="I363" s="1389"/>
      <c r="J363" s="1220"/>
      <c r="K363" s="1217"/>
      <c r="L363" s="1396"/>
      <c r="M363" s="1226"/>
      <c r="N363" s="1229"/>
      <c r="O363" s="1232"/>
      <c r="P363" s="1235"/>
      <c r="Q363" s="1238"/>
      <c r="R363" s="1220"/>
      <c r="S363" s="364" t="s">
        <v>4821</v>
      </c>
      <c r="T363" s="371" t="s">
        <v>3834</v>
      </c>
      <c r="U363" s="241" t="s">
        <v>3839</v>
      </c>
      <c r="V363" s="241" t="s">
        <v>3842</v>
      </c>
      <c r="W363" s="297" t="s">
        <v>4781</v>
      </c>
      <c r="X363" s="34">
        <v>44566</v>
      </c>
      <c r="Y363" s="34">
        <v>44591</v>
      </c>
      <c r="Z363" s="34">
        <v>44594</v>
      </c>
      <c r="AA363" s="34">
        <v>44925</v>
      </c>
      <c r="AB363" s="1220"/>
      <c r="AC363" s="1241"/>
      <c r="AD363" s="303">
        <f t="shared" si="230"/>
        <v>193539470.86023337</v>
      </c>
      <c r="AE363" s="303">
        <f t="shared" si="230"/>
        <v>0</v>
      </c>
      <c r="AF363" s="303">
        <f t="shared" si="230"/>
        <v>0</v>
      </c>
      <c r="AG363" s="303">
        <f t="shared" si="230"/>
        <v>0</v>
      </c>
      <c r="AH363" s="303">
        <f t="shared" si="230"/>
        <v>0</v>
      </c>
      <c r="AI363" s="303">
        <f t="shared" si="230"/>
        <v>193539470.86023337</v>
      </c>
      <c r="AJ363" s="303">
        <f t="shared" si="173"/>
        <v>0</v>
      </c>
      <c r="AK363" s="1220"/>
      <c r="AL363" s="1244"/>
      <c r="AM363" s="303">
        <f t="shared" si="249"/>
        <v>48384867.715058342</v>
      </c>
      <c r="AN363" s="312"/>
      <c r="AO363" s="312">
        <v>0</v>
      </c>
      <c r="AP363" s="312">
        <v>0</v>
      </c>
      <c r="AQ363" s="312">
        <v>0</v>
      </c>
      <c r="AR363" s="312">
        <v>48384867.715058342</v>
      </c>
      <c r="AS363" s="312"/>
      <c r="AT363" s="1220"/>
      <c r="AU363" s="1247"/>
      <c r="AV363" s="303">
        <f t="shared" si="242"/>
        <v>48384867.715058342</v>
      </c>
      <c r="AW363" s="312"/>
      <c r="AX363" s="302">
        <v>0</v>
      </c>
      <c r="AY363" s="302">
        <v>0</v>
      </c>
      <c r="AZ363" s="302">
        <v>0</v>
      </c>
      <c r="BA363" s="302">
        <v>48384867.715058342</v>
      </c>
      <c r="BB363" s="312"/>
      <c r="BC363" s="1220"/>
      <c r="BD363" s="1250"/>
      <c r="BE363" s="303">
        <f t="shared" si="245"/>
        <v>48384867.715058342</v>
      </c>
      <c r="BF363" s="312"/>
      <c r="BG363" s="302">
        <v>0</v>
      </c>
      <c r="BH363" s="302">
        <v>0</v>
      </c>
      <c r="BI363" s="302">
        <v>0</v>
      </c>
      <c r="BJ363" s="302">
        <v>48384867.715058342</v>
      </c>
      <c r="BK363" s="312"/>
      <c r="BL363" s="1220"/>
      <c r="BM363" s="1253"/>
      <c r="BN363" s="303">
        <f t="shared" si="248"/>
        <v>48384867.715058342</v>
      </c>
      <c r="BO363" s="312"/>
      <c r="BP363" s="312">
        <v>0</v>
      </c>
      <c r="BQ363" s="312">
        <v>0</v>
      </c>
      <c r="BR363" s="312">
        <v>0</v>
      </c>
      <c r="BS363" s="312">
        <v>48384867.715058342</v>
      </c>
      <c r="BT363" s="312"/>
      <c r="BU363" s="313"/>
      <c r="BV363" s="314"/>
      <c r="BW363" s="314"/>
      <c r="BX363" s="314"/>
      <c r="BY363" s="314"/>
      <c r="BZ363" s="314"/>
      <c r="CA363" s="314"/>
      <c r="CB363" s="314"/>
      <c r="CC363" s="315"/>
    </row>
    <row r="364" spans="1:81" s="58" customFormat="1" ht="12.95" customHeight="1" thickTop="1" x14ac:dyDescent="0.25">
      <c r="A364" s="37"/>
      <c r="B364" s="1318"/>
      <c r="C364" s="1424"/>
      <c r="D364" s="1282">
        <v>1907</v>
      </c>
      <c r="E364" s="1285" t="s">
        <v>4433</v>
      </c>
      <c r="F364" s="1285">
        <v>1905033</v>
      </c>
      <c r="G364" s="1285" t="s">
        <v>4434</v>
      </c>
      <c r="H364" s="1285" t="s">
        <v>4435</v>
      </c>
      <c r="I364" s="1388">
        <v>2021004540215</v>
      </c>
      <c r="J364" s="1219">
        <v>110</v>
      </c>
      <c r="K364" s="1216" t="str">
        <f>+[3]Metas!K125</f>
        <v>Municipios categoría 4 a 6, se desarrollan acciones de Gestión, promoción y vigilancia de las ETV</v>
      </c>
      <c r="L364" s="1222"/>
      <c r="M364" s="1225">
        <f t="shared" si="233"/>
        <v>0</v>
      </c>
      <c r="N364" s="1228"/>
      <c r="O364" s="1231"/>
      <c r="P364" s="1234"/>
      <c r="Q364" s="1237"/>
      <c r="R364" s="1219">
        <f t="shared" ref="R364" si="250">+$J364</f>
        <v>110</v>
      </c>
      <c r="S364" s="361" t="s">
        <v>4822</v>
      </c>
      <c r="T364" s="362" t="s">
        <v>3834</v>
      </c>
      <c r="U364" s="240" t="s">
        <v>3839</v>
      </c>
      <c r="V364" s="240" t="s">
        <v>3842</v>
      </c>
      <c r="W364" s="361" t="s">
        <v>4823</v>
      </c>
      <c r="X364" s="307">
        <v>44566</v>
      </c>
      <c r="Y364" s="307">
        <v>44591</v>
      </c>
      <c r="Z364" s="307">
        <v>44594</v>
      </c>
      <c r="AA364" s="307">
        <v>44925</v>
      </c>
      <c r="AB364" s="1219">
        <f t="shared" ref="AB364" si="251">+$J364</f>
        <v>110</v>
      </c>
      <c r="AC364" s="1240">
        <f t="shared" ref="AC364" si="252">+L364</f>
        <v>0</v>
      </c>
      <c r="AD364" s="308">
        <f t="shared" si="230"/>
        <v>28662165.15421553</v>
      </c>
      <c r="AE364" s="308">
        <f t="shared" si="230"/>
        <v>0</v>
      </c>
      <c r="AF364" s="308">
        <f t="shared" si="230"/>
        <v>28662165.15421553</v>
      </c>
      <c r="AG364" s="308">
        <f t="shared" si="230"/>
        <v>0</v>
      </c>
      <c r="AH364" s="308">
        <f t="shared" si="230"/>
        <v>0</v>
      </c>
      <c r="AI364" s="308">
        <f t="shared" si="230"/>
        <v>0</v>
      </c>
      <c r="AJ364" s="308">
        <f t="shared" si="173"/>
        <v>0</v>
      </c>
      <c r="AK364" s="1219">
        <f t="shared" ref="AK364" si="253">+$J364</f>
        <v>110</v>
      </c>
      <c r="AL364" s="1243">
        <f t="shared" si="238"/>
        <v>0</v>
      </c>
      <c r="AM364" s="308">
        <f t="shared" ref="AM364" si="254">SUM(AN364:AS364)</f>
        <v>7165541.2885538824</v>
      </c>
      <c r="AN364" s="48"/>
      <c r="AO364" s="48">
        <v>7165541.2885538824</v>
      </c>
      <c r="AP364" s="48">
        <v>0</v>
      </c>
      <c r="AQ364" s="48">
        <v>0</v>
      </c>
      <c r="AR364" s="48">
        <v>0</v>
      </c>
      <c r="AS364" s="48"/>
      <c r="AT364" s="1219">
        <f t="shared" ref="AT364" si="255">+$J364</f>
        <v>110</v>
      </c>
      <c r="AU364" s="1246">
        <f t="shared" si="241"/>
        <v>0</v>
      </c>
      <c r="AV364" s="308">
        <f t="shared" ref="AV364:AV381" si="256">SUM(AW364:BB364)</f>
        <v>7165541.2885538824</v>
      </c>
      <c r="AW364" s="48"/>
      <c r="AX364" s="38">
        <v>7165541.2885538824</v>
      </c>
      <c r="AY364" s="38">
        <v>0</v>
      </c>
      <c r="AZ364" s="38">
        <v>0</v>
      </c>
      <c r="BA364" s="38">
        <v>0</v>
      </c>
      <c r="BB364" s="48"/>
      <c r="BC364" s="1219">
        <f t="shared" ref="BC364" si="257">+$J364</f>
        <v>110</v>
      </c>
      <c r="BD364" s="1249">
        <f t="shared" si="244"/>
        <v>0</v>
      </c>
      <c r="BE364" s="308">
        <f t="shared" ref="BE364:BE403" si="258">SUM(BF364:BK364)</f>
        <v>7165541.2885538824</v>
      </c>
      <c r="BF364" s="48"/>
      <c r="BG364" s="38">
        <v>7165541.2885538824</v>
      </c>
      <c r="BH364" s="38">
        <v>0</v>
      </c>
      <c r="BI364" s="38">
        <v>0</v>
      </c>
      <c r="BJ364" s="38">
        <v>0</v>
      </c>
      <c r="BK364" s="48"/>
      <c r="BL364" s="1219">
        <f t="shared" ref="BL364" si="259">+$J364</f>
        <v>110</v>
      </c>
      <c r="BM364" s="1252">
        <f t="shared" si="247"/>
        <v>0</v>
      </c>
      <c r="BN364" s="308">
        <f t="shared" ref="BN364:BN403" si="260">SUM(BO364:BT364)</f>
        <v>7165541.2885538824</v>
      </c>
      <c r="BO364" s="48"/>
      <c r="BP364" s="48">
        <v>7165541.2885538824</v>
      </c>
      <c r="BQ364" s="48">
        <v>0</v>
      </c>
      <c r="BR364" s="48">
        <v>0</v>
      </c>
      <c r="BS364" s="48">
        <v>0</v>
      </c>
      <c r="BT364" s="48"/>
      <c r="BU364" s="1204"/>
      <c r="BV364" s="1205"/>
      <c r="BW364" s="1205"/>
      <c r="BX364" s="1205"/>
      <c r="BY364" s="1205"/>
      <c r="BZ364" s="1205"/>
      <c r="CA364" s="1205"/>
      <c r="CB364" s="1205"/>
      <c r="CC364" s="1206"/>
    </row>
    <row r="365" spans="1:81" s="58" customFormat="1" ht="12.95" customHeight="1" x14ac:dyDescent="0.25">
      <c r="A365" s="37"/>
      <c r="B365" s="1318"/>
      <c r="C365" s="1424"/>
      <c r="D365" s="1283"/>
      <c r="E365" s="1286"/>
      <c r="F365" s="1286"/>
      <c r="G365" s="1286"/>
      <c r="H365" s="1286"/>
      <c r="I365" s="1389"/>
      <c r="J365" s="1220"/>
      <c r="K365" s="1217"/>
      <c r="L365" s="1223"/>
      <c r="M365" s="1226"/>
      <c r="N365" s="1229"/>
      <c r="O365" s="1232"/>
      <c r="P365" s="1235"/>
      <c r="Q365" s="1238"/>
      <c r="R365" s="1220"/>
      <c r="S365" s="364" t="s">
        <v>4824</v>
      </c>
      <c r="T365" s="371" t="s">
        <v>3834</v>
      </c>
      <c r="U365" s="241" t="s">
        <v>3839</v>
      </c>
      <c r="V365" s="241" t="s">
        <v>3842</v>
      </c>
      <c r="W365" s="297" t="s">
        <v>4825</v>
      </c>
      <c r="X365" s="34">
        <v>44566</v>
      </c>
      <c r="Y365" s="34">
        <v>44591</v>
      </c>
      <c r="Z365" s="34">
        <v>44594</v>
      </c>
      <c r="AA365" s="34">
        <v>44925</v>
      </c>
      <c r="AB365" s="1220"/>
      <c r="AC365" s="1241"/>
      <c r="AD365" s="303">
        <f t="shared" si="230"/>
        <v>28662060.928539425</v>
      </c>
      <c r="AE365" s="303">
        <f t="shared" si="230"/>
        <v>0</v>
      </c>
      <c r="AF365" s="303">
        <f t="shared" si="230"/>
        <v>28662060.928539425</v>
      </c>
      <c r="AG365" s="303">
        <f t="shared" si="230"/>
        <v>0</v>
      </c>
      <c r="AH365" s="303">
        <f t="shared" si="230"/>
        <v>0</v>
      </c>
      <c r="AI365" s="303">
        <f t="shared" si="230"/>
        <v>0</v>
      </c>
      <c r="AJ365" s="303">
        <f t="shared" si="173"/>
        <v>0</v>
      </c>
      <c r="AK365" s="1220"/>
      <c r="AL365" s="1244"/>
      <c r="AM365" s="303">
        <f t="shared" ref="AM365:AM381" si="261">SUM(AN365:AS365)</f>
        <v>7165515.2321348563</v>
      </c>
      <c r="AN365" s="312"/>
      <c r="AO365" s="312">
        <v>7165515.2321348563</v>
      </c>
      <c r="AP365" s="312">
        <v>0</v>
      </c>
      <c r="AQ365" s="312">
        <v>0</v>
      </c>
      <c r="AR365" s="312">
        <v>0</v>
      </c>
      <c r="AS365" s="312"/>
      <c r="AT365" s="1220"/>
      <c r="AU365" s="1247"/>
      <c r="AV365" s="303">
        <f t="shared" si="256"/>
        <v>7165515.2321348563</v>
      </c>
      <c r="AW365" s="312"/>
      <c r="AX365" s="302">
        <v>7165515.2321348563</v>
      </c>
      <c r="AY365" s="302">
        <v>0</v>
      </c>
      <c r="AZ365" s="302">
        <v>0</v>
      </c>
      <c r="BA365" s="302">
        <v>0</v>
      </c>
      <c r="BB365" s="312"/>
      <c r="BC365" s="1220"/>
      <c r="BD365" s="1250"/>
      <c r="BE365" s="303">
        <f t="shared" si="258"/>
        <v>7165515.2321348563</v>
      </c>
      <c r="BF365" s="312"/>
      <c r="BG365" s="302">
        <v>7165515.2321348563</v>
      </c>
      <c r="BH365" s="302">
        <v>0</v>
      </c>
      <c r="BI365" s="302">
        <v>0</v>
      </c>
      <c r="BJ365" s="302">
        <v>0</v>
      </c>
      <c r="BK365" s="312"/>
      <c r="BL365" s="1220"/>
      <c r="BM365" s="1253"/>
      <c r="BN365" s="303">
        <f t="shared" si="260"/>
        <v>7165515.2321348563</v>
      </c>
      <c r="BO365" s="312"/>
      <c r="BP365" s="312">
        <v>7165515.2321348563</v>
      </c>
      <c r="BQ365" s="312">
        <v>0</v>
      </c>
      <c r="BR365" s="312">
        <v>0</v>
      </c>
      <c r="BS365" s="312">
        <v>0</v>
      </c>
      <c r="BT365" s="312"/>
      <c r="BU365" s="313"/>
      <c r="BV365" s="314"/>
      <c r="BW365" s="314"/>
      <c r="BX365" s="314"/>
      <c r="BY365" s="314"/>
      <c r="BZ365" s="314"/>
      <c r="CA365" s="314"/>
      <c r="CB365" s="314"/>
      <c r="CC365" s="315"/>
    </row>
    <row r="366" spans="1:81" s="58" customFormat="1" ht="12.95" customHeight="1" x14ac:dyDescent="0.25">
      <c r="A366" s="37"/>
      <c r="B366" s="1318"/>
      <c r="C366" s="1424"/>
      <c r="D366" s="1283"/>
      <c r="E366" s="1286"/>
      <c r="F366" s="1286"/>
      <c r="G366" s="1286"/>
      <c r="H366" s="1286"/>
      <c r="I366" s="1389"/>
      <c r="J366" s="1220"/>
      <c r="K366" s="1217"/>
      <c r="L366" s="1223"/>
      <c r="M366" s="1226"/>
      <c r="N366" s="1229"/>
      <c r="O366" s="1232"/>
      <c r="P366" s="1235"/>
      <c r="Q366" s="1238"/>
      <c r="R366" s="1220"/>
      <c r="S366" s="364" t="s">
        <v>4826</v>
      </c>
      <c r="T366" s="371" t="s">
        <v>3834</v>
      </c>
      <c r="U366" s="241" t="s">
        <v>3839</v>
      </c>
      <c r="V366" s="241" t="s">
        <v>3842</v>
      </c>
      <c r="W366" s="297" t="s">
        <v>4827</v>
      </c>
      <c r="X366" s="34">
        <v>44566</v>
      </c>
      <c r="Y366" s="34">
        <v>44591</v>
      </c>
      <c r="Z366" s="34">
        <v>44594</v>
      </c>
      <c r="AA366" s="34">
        <v>44925</v>
      </c>
      <c r="AB366" s="1220"/>
      <c r="AC366" s="1241"/>
      <c r="AD366" s="303">
        <f t="shared" si="230"/>
        <v>57324121.85707885</v>
      </c>
      <c r="AE366" s="303">
        <f t="shared" si="230"/>
        <v>0</v>
      </c>
      <c r="AF366" s="303">
        <f t="shared" si="230"/>
        <v>57324121.85707885</v>
      </c>
      <c r="AG366" s="303">
        <f t="shared" si="230"/>
        <v>0</v>
      </c>
      <c r="AH366" s="303">
        <f t="shared" si="230"/>
        <v>0</v>
      </c>
      <c r="AI366" s="303">
        <f t="shared" si="230"/>
        <v>0</v>
      </c>
      <c r="AJ366" s="303">
        <f t="shared" si="173"/>
        <v>0</v>
      </c>
      <c r="AK366" s="1220"/>
      <c r="AL366" s="1244"/>
      <c r="AM366" s="303">
        <f t="shared" si="261"/>
        <v>14331030.464269713</v>
      </c>
      <c r="AN366" s="312"/>
      <c r="AO366" s="312">
        <v>14331030.464269713</v>
      </c>
      <c r="AP366" s="312">
        <v>0</v>
      </c>
      <c r="AQ366" s="312">
        <v>0</v>
      </c>
      <c r="AR366" s="312">
        <v>0</v>
      </c>
      <c r="AS366" s="312"/>
      <c r="AT366" s="1220"/>
      <c r="AU366" s="1247"/>
      <c r="AV366" s="303">
        <f t="shared" si="256"/>
        <v>14331030.464269713</v>
      </c>
      <c r="AW366" s="312"/>
      <c r="AX366" s="302">
        <v>14331030.464269713</v>
      </c>
      <c r="AY366" s="302">
        <v>0</v>
      </c>
      <c r="AZ366" s="302">
        <v>0</v>
      </c>
      <c r="BA366" s="302">
        <v>0</v>
      </c>
      <c r="BB366" s="312"/>
      <c r="BC366" s="1220"/>
      <c r="BD366" s="1250"/>
      <c r="BE366" s="303">
        <f t="shared" si="258"/>
        <v>14331030.464269713</v>
      </c>
      <c r="BF366" s="312"/>
      <c r="BG366" s="302">
        <v>14331030.464269713</v>
      </c>
      <c r="BH366" s="302">
        <v>0</v>
      </c>
      <c r="BI366" s="302">
        <v>0</v>
      </c>
      <c r="BJ366" s="302">
        <v>0</v>
      </c>
      <c r="BK366" s="312"/>
      <c r="BL366" s="1220"/>
      <c r="BM366" s="1253"/>
      <c r="BN366" s="303">
        <f t="shared" si="260"/>
        <v>14331030.464269713</v>
      </c>
      <c r="BO366" s="312"/>
      <c r="BP366" s="312">
        <v>14331030.464269713</v>
      </c>
      <c r="BQ366" s="312">
        <v>0</v>
      </c>
      <c r="BR366" s="312">
        <v>0</v>
      </c>
      <c r="BS366" s="312">
        <v>0</v>
      </c>
      <c r="BT366" s="312"/>
      <c r="BU366" s="313"/>
      <c r="BV366" s="314"/>
      <c r="BW366" s="314"/>
      <c r="BX366" s="314"/>
      <c r="BY366" s="314"/>
      <c r="BZ366" s="314"/>
      <c r="CA366" s="314"/>
      <c r="CB366" s="314"/>
      <c r="CC366" s="315"/>
    </row>
    <row r="367" spans="1:81" s="58" customFormat="1" ht="12.95" customHeight="1" x14ac:dyDescent="0.25">
      <c r="A367" s="37"/>
      <c r="B367" s="1318"/>
      <c r="C367" s="1424"/>
      <c r="D367" s="1283"/>
      <c r="E367" s="1286"/>
      <c r="F367" s="1286"/>
      <c r="G367" s="1286"/>
      <c r="H367" s="1286"/>
      <c r="I367" s="1389"/>
      <c r="J367" s="1220"/>
      <c r="K367" s="1217"/>
      <c r="L367" s="1223"/>
      <c r="M367" s="1226"/>
      <c r="N367" s="1229"/>
      <c r="O367" s="1232"/>
      <c r="P367" s="1235"/>
      <c r="Q367" s="1238"/>
      <c r="R367" s="1220"/>
      <c r="S367" s="364" t="s">
        <v>4828</v>
      </c>
      <c r="T367" s="371" t="s">
        <v>3834</v>
      </c>
      <c r="U367" s="241" t="s">
        <v>3839</v>
      </c>
      <c r="V367" s="241" t="s">
        <v>3842</v>
      </c>
      <c r="W367" s="297" t="s">
        <v>4829</v>
      </c>
      <c r="X367" s="34">
        <v>44566</v>
      </c>
      <c r="Y367" s="34">
        <v>44591</v>
      </c>
      <c r="Z367" s="34">
        <v>44594</v>
      </c>
      <c r="AA367" s="34">
        <v>44925</v>
      </c>
      <c r="AB367" s="1220"/>
      <c r="AC367" s="1241"/>
      <c r="AD367" s="303">
        <f t="shared" si="230"/>
        <v>57324121.85707885</v>
      </c>
      <c r="AE367" s="303">
        <f t="shared" si="230"/>
        <v>0</v>
      </c>
      <c r="AF367" s="303">
        <f t="shared" si="230"/>
        <v>57324121.85707885</v>
      </c>
      <c r="AG367" s="303">
        <f t="shared" si="230"/>
        <v>0</v>
      </c>
      <c r="AH367" s="303">
        <f t="shared" si="230"/>
        <v>0</v>
      </c>
      <c r="AI367" s="303">
        <f t="shared" si="230"/>
        <v>0</v>
      </c>
      <c r="AJ367" s="303">
        <f t="shared" si="173"/>
        <v>0</v>
      </c>
      <c r="AK367" s="1220"/>
      <c r="AL367" s="1244"/>
      <c r="AM367" s="303">
        <f t="shared" si="261"/>
        <v>14331030.464269713</v>
      </c>
      <c r="AN367" s="312"/>
      <c r="AO367" s="312">
        <v>14331030.464269713</v>
      </c>
      <c r="AP367" s="312">
        <v>0</v>
      </c>
      <c r="AQ367" s="312">
        <v>0</v>
      </c>
      <c r="AR367" s="312">
        <v>0</v>
      </c>
      <c r="AS367" s="312"/>
      <c r="AT367" s="1220"/>
      <c r="AU367" s="1247"/>
      <c r="AV367" s="303">
        <f t="shared" si="256"/>
        <v>14331030.464269713</v>
      </c>
      <c r="AW367" s="312"/>
      <c r="AX367" s="302">
        <v>14331030.464269713</v>
      </c>
      <c r="AY367" s="302">
        <v>0</v>
      </c>
      <c r="AZ367" s="302">
        <v>0</v>
      </c>
      <c r="BA367" s="302">
        <v>0</v>
      </c>
      <c r="BB367" s="312"/>
      <c r="BC367" s="1220"/>
      <c r="BD367" s="1250"/>
      <c r="BE367" s="303">
        <f t="shared" si="258"/>
        <v>14331030.464269713</v>
      </c>
      <c r="BF367" s="312"/>
      <c r="BG367" s="302">
        <v>14331030.464269713</v>
      </c>
      <c r="BH367" s="302">
        <v>0</v>
      </c>
      <c r="BI367" s="302">
        <v>0</v>
      </c>
      <c r="BJ367" s="302">
        <v>0</v>
      </c>
      <c r="BK367" s="312"/>
      <c r="BL367" s="1220"/>
      <c r="BM367" s="1253"/>
      <c r="BN367" s="303">
        <f t="shared" si="260"/>
        <v>14331030.464269713</v>
      </c>
      <c r="BO367" s="312"/>
      <c r="BP367" s="312">
        <v>14331030.464269713</v>
      </c>
      <c r="BQ367" s="312">
        <v>0</v>
      </c>
      <c r="BR367" s="312">
        <v>0</v>
      </c>
      <c r="BS367" s="312">
        <v>0</v>
      </c>
      <c r="BT367" s="312"/>
      <c r="BU367" s="313"/>
      <c r="BV367" s="314"/>
      <c r="BW367" s="314"/>
      <c r="BX367" s="314"/>
      <c r="BY367" s="314"/>
      <c r="BZ367" s="314"/>
      <c r="CA367" s="314"/>
      <c r="CB367" s="314"/>
      <c r="CC367" s="315"/>
    </row>
    <row r="368" spans="1:81" s="58" customFormat="1" ht="12.95" customHeight="1" x14ac:dyDescent="0.25">
      <c r="A368" s="37"/>
      <c r="B368" s="1318"/>
      <c r="C368" s="1424"/>
      <c r="D368" s="1283"/>
      <c r="E368" s="1286"/>
      <c r="F368" s="1286"/>
      <c r="G368" s="1286"/>
      <c r="H368" s="1286"/>
      <c r="I368" s="1389"/>
      <c r="J368" s="1220"/>
      <c r="K368" s="1217"/>
      <c r="L368" s="1223"/>
      <c r="M368" s="1226"/>
      <c r="N368" s="1229"/>
      <c r="O368" s="1232"/>
      <c r="P368" s="1235"/>
      <c r="Q368" s="1238"/>
      <c r="R368" s="1220"/>
      <c r="S368" s="364" t="s">
        <v>4830</v>
      </c>
      <c r="T368" s="371" t="s">
        <v>3834</v>
      </c>
      <c r="U368" s="241" t="s">
        <v>3839</v>
      </c>
      <c r="V368" s="241" t="s">
        <v>3842</v>
      </c>
      <c r="W368" s="297" t="s">
        <v>4831</v>
      </c>
      <c r="X368" s="34">
        <v>44566</v>
      </c>
      <c r="Y368" s="34">
        <v>44591</v>
      </c>
      <c r="Z368" s="34">
        <v>44594</v>
      </c>
      <c r="AA368" s="34">
        <v>44925</v>
      </c>
      <c r="AB368" s="1220"/>
      <c r="AC368" s="1241"/>
      <c r="AD368" s="303">
        <f t="shared" si="230"/>
        <v>66750481.694635198</v>
      </c>
      <c r="AE368" s="303">
        <f t="shared" si="230"/>
        <v>0</v>
      </c>
      <c r="AF368" s="303">
        <f t="shared" si="230"/>
        <v>66750481.694635198</v>
      </c>
      <c r="AG368" s="303">
        <f t="shared" si="230"/>
        <v>0</v>
      </c>
      <c r="AH368" s="303">
        <f t="shared" si="230"/>
        <v>0</v>
      </c>
      <c r="AI368" s="303">
        <f t="shared" si="230"/>
        <v>0</v>
      </c>
      <c r="AJ368" s="303">
        <f t="shared" si="173"/>
        <v>0</v>
      </c>
      <c r="AK368" s="1220"/>
      <c r="AL368" s="1244"/>
      <c r="AM368" s="303">
        <f t="shared" si="261"/>
        <v>16687620.423658799</v>
      </c>
      <c r="AN368" s="312"/>
      <c r="AO368" s="312">
        <v>16687620.423658799</v>
      </c>
      <c r="AP368" s="312">
        <v>0</v>
      </c>
      <c r="AQ368" s="312">
        <v>0</v>
      </c>
      <c r="AR368" s="312">
        <v>0</v>
      </c>
      <c r="AS368" s="312"/>
      <c r="AT368" s="1220"/>
      <c r="AU368" s="1247"/>
      <c r="AV368" s="303">
        <f t="shared" si="256"/>
        <v>16687620.423658799</v>
      </c>
      <c r="AW368" s="312"/>
      <c r="AX368" s="302">
        <v>16687620.423658799</v>
      </c>
      <c r="AY368" s="302">
        <v>0</v>
      </c>
      <c r="AZ368" s="302">
        <v>0</v>
      </c>
      <c r="BA368" s="302">
        <v>0</v>
      </c>
      <c r="BB368" s="312"/>
      <c r="BC368" s="1220"/>
      <c r="BD368" s="1250"/>
      <c r="BE368" s="303">
        <f t="shared" si="258"/>
        <v>16687620.423658799</v>
      </c>
      <c r="BF368" s="312"/>
      <c r="BG368" s="302">
        <v>16687620.423658799</v>
      </c>
      <c r="BH368" s="302">
        <v>0</v>
      </c>
      <c r="BI368" s="302">
        <v>0</v>
      </c>
      <c r="BJ368" s="302">
        <v>0</v>
      </c>
      <c r="BK368" s="312"/>
      <c r="BL368" s="1220"/>
      <c r="BM368" s="1253"/>
      <c r="BN368" s="303">
        <f t="shared" si="260"/>
        <v>16687620.423658799</v>
      </c>
      <c r="BO368" s="312"/>
      <c r="BP368" s="312">
        <v>16687620.423658799</v>
      </c>
      <c r="BQ368" s="312">
        <v>0</v>
      </c>
      <c r="BR368" s="312">
        <v>0</v>
      </c>
      <c r="BS368" s="312">
        <v>0</v>
      </c>
      <c r="BT368" s="312"/>
      <c r="BU368" s="313"/>
      <c r="BV368" s="314"/>
      <c r="BW368" s="314"/>
      <c r="BX368" s="314"/>
      <c r="BY368" s="314"/>
      <c r="BZ368" s="314"/>
      <c r="CA368" s="314"/>
      <c r="CB368" s="314"/>
      <c r="CC368" s="315"/>
    </row>
    <row r="369" spans="1:81" s="58" customFormat="1" ht="12.95" customHeight="1" x14ac:dyDescent="0.25">
      <c r="A369" s="37"/>
      <c r="B369" s="1318"/>
      <c r="C369" s="1424"/>
      <c r="D369" s="1283"/>
      <c r="E369" s="1286"/>
      <c r="F369" s="1286"/>
      <c r="G369" s="1286"/>
      <c r="H369" s="1286"/>
      <c r="I369" s="1389"/>
      <c r="J369" s="1220"/>
      <c r="K369" s="1217"/>
      <c r="L369" s="1223"/>
      <c r="M369" s="1226"/>
      <c r="N369" s="1229"/>
      <c r="O369" s="1232"/>
      <c r="P369" s="1235"/>
      <c r="Q369" s="1238"/>
      <c r="R369" s="1220"/>
      <c r="S369" s="364" t="s">
        <v>4832</v>
      </c>
      <c r="T369" s="371" t="s">
        <v>3834</v>
      </c>
      <c r="U369" s="241" t="s">
        <v>3839</v>
      </c>
      <c r="V369" s="241" t="s">
        <v>3842</v>
      </c>
      <c r="W369" s="297" t="s">
        <v>4833</v>
      </c>
      <c r="X369" s="34">
        <v>44566</v>
      </c>
      <c r="Y369" s="34">
        <v>44591</v>
      </c>
      <c r="Z369" s="34">
        <v>44594</v>
      </c>
      <c r="AA369" s="34">
        <v>44925</v>
      </c>
      <c r="AB369" s="1220"/>
      <c r="AC369" s="1241"/>
      <c r="AD369" s="303">
        <f t="shared" ref="AD369:AI384" si="262">+AM369+AV369+BE369+BN369</f>
        <v>34978723.484261677</v>
      </c>
      <c r="AE369" s="303">
        <f t="shared" si="262"/>
        <v>0</v>
      </c>
      <c r="AF369" s="303">
        <f t="shared" si="262"/>
        <v>0</v>
      </c>
      <c r="AG369" s="303">
        <f t="shared" si="262"/>
        <v>0</v>
      </c>
      <c r="AH369" s="303">
        <f t="shared" si="262"/>
        <v>0</v>
      </c>
      <c r="AI369" s="303">
        <f t="shared" si="262"/>
        <v>34978723.484261677</v>
      </c>
      <c r="AJ369" s="303">
        <f t="shared" si="173"/>
        <v>0</v>
      </c>
      <c r="AK369" s="1220"/>
      <c r="AL369" s="1244"/>
      <c r="AM369" s="303">
        <f t="shared" si="261"/>
        <v>8744680.8710654192</v>
      </c>
      <c r="AN369" s="312"/>
      <c r="AO369" s="312">
        <v>0</v>
      </c>
      <c r="AP369" s="312">
        <v>0</v>
      </c>
      <c r="AQ369" s="312">
        <v>0</v>
      </c>
      <c r="AR369" s="312">
        <v>8744680.8710654192</v>
      </c>
      <c r="AS369" s="312"/>
      <c r="AT369" s="1220"/>
      <c r="AU369" s="1247"/>
      <c r="AV369" s="303">
        <f t="shared" si="256"/>
        <v>8744680.8710654192</v>
      </c>
      <c r="AW369" s="312"/>
      <c r="AX369" s="302">
        <v>0</v>
      </c>
      <c r="AY369" s="302">
        <v>0</v>
      </c>
      <c r="AZ369" s="302">
        <v>0</v>
      </c>
      <c r="BA369" s="302">
        <v>8744680.8710654192</v>
      </c>
      <c r="BB369" s="312"/>
      <c r="BC369" s="1220"/>
      <c r="BD369" s="1250"/>
      <c r="BE369" s="303">
        <f t="shared" si="258"/>
        <v>8744680.8710654192</v>
      </c>
      <c r="BF369" s="312"/>
      <c r="BG369" s="302">
        <v>0</v>
      </c>
      <c r="BH369" s="302">
        <v>0</v>
      </c>
      <c r="BI369" s="302">
        <v>0</v>
      </c>
      <c r="BJ369" s="302">
        <v>8744680.8710654192</v>
      </c>
      <c r="BK369" s="312"/>
      <c r="BL369" s="1220"/>
      <c r="BM369" s="1253"/>
      <c r="BN369" s="303">
        <f t="shared" si="260"/>
        <v>8744680.8710654192</v>
      </c>
      <c r="BO369" s="312"/>
      <c r="BP369" s="312">
        <v>0</v>
      </c>
      <c r="BQ369" s="312">
        <v>0</v>
      </c>
      <c r="BR369" s="312">
        <v>0</v>
      </c>
      <c r="BS369" s="312">
        <v>8744680.8710654192</v>
      </c>
      <c r="BT369" s="312"/>
      <c r="BU369" s="313"/>
      <c r="BV369" s="314"/>
      <c r="BW369" s="314"/>
      <c r="BX369" s="314"/>
      <c r="BY369" s="314"/>
      <c r="BZ369" s="314"/>
      <c r="CA369" s="314"/>
      <c r="CB369" s="314"/>
      <c r="CC369" s="315"/>
    </row>
    <row r="370" spans="1:81" s="58" customFormat="1" ht="12.95" customHeight="1" x14ac:dyDescent="0.25">
      <c r="A370" s="37"/>
      <c r="B370" s="1318"/>
      <c r="C370" s="1424"/>
      <c r="D370" s="1283"/>
      <c r="E370" s="1286"/>
      <c r="F370" s="1286"/>
      <c r="G370" s="1286"/>
      <c r="H370" s="1286"/>
      <c r="I370" s="1389"/>
      <c r="J370" s="1220"/>
      <c r="K370" s="1217"/>
      <c r="L370" s="1223"/>
      <c r="M370" s="1226"/>
      <c r="N370" s="1229"/>
      <c r="O370" s="1232"/>
      <c r="P370" s="1235"/>
      <c r="Q370" s="1238"/>
      <c r="R370" s="1220"/>
      <c r="S370" s="364" t="s">
        <v>4834</v>
      </c>
      <c r="T370" s="371" t="s">
        <v>3834</v>
      </c>
      <c r="U370" s="241" t="s">
        <v>3839</v>
      </c>
      <c r="V370" s="241" t="s">
        <v>3842</v>
      </c>
      <c r="W370" s="297" t="s">
        <v>4805</v>
      </c>
      <c r="X370" s="34">
        <v>44566</v>
      </c>
      <c r="Y370" s="34">
        <v>44591</v>
      </c>
      <c r="Z370" s="34">
        <v>44594</v>
      </c>
      <c r="AA370" s="34">
        <v>44925</v>
      </c>
      <c r="AB370" s="1220"/>
      <c r="AC370" s="1241"/>
      <c r="AD370" s="303">
        <f t="shared" si="262"/>
        <v>57324121.85707885</v>
      </c>
      <c r="AE370" s="303">
        <f t="shared" si="262"/>
        <v>0</v>
      </c>
      <c r="AF370" s="303">
        <f t="shared" si="262"/>
        <v>57324121.85707885</v>
      </c>
      <c r="AG370" s="303">
        <f t="shared" si="262"/>
        <v>0</v>
      </c>
      <c r="AH370" s="303">
        <f t="shared" si="262"/>
        <v>0</v>
      </c>
      <c r="AI370" s="303">
        <f t="shared" si="262"/>
        <v>0</v>
      </c>
      <c r="AJ370" s="303">
        <f t="shared" si="173"/>
        <v>0</v>
      </c>
      <c r="AK370" s="1220"/>
      <c r="AL370" s="1244"/>
      <c r="AM370" s="303">
        <f t="shared" si="261"/>
        <v>14331030.464269713</v>
      </c>
      <c r="AN370" s="312"/>
      <c r="AO370" s="312">
        <v>14331030.464269713</v>
      </c>
      <c r="AP370" s="312">
        <v>0</v>
      </c>
      <c r="AQ370" s="312">
        <v>0</v>
      </c>
      <c r="AR370" s="312">
        <v>0</v>
      </c>
      <c r="AS370" s="312"/>
      <c r="AT370" s="1220"/>
      <c r="AU370" s="1247"/>
      <c r="AV370" s="303">
        <f t="shared" si="256"/>
        <v>14331030.464269713</v>
      </c>
      <c r="AW370" s="312"/>
      <c r="AX370" s="302">
        <v>14331030.464269713</v>
      </c>
      <c r="AY370" s="302">
        <v>0</v>
      </c>
      <c r="AZ370" s="302">
        <v>0</v>
      </c>
      <c r="BA370" s="302">
        <v>0</v>
      </c>
      <c r="BB370" s="312"/>
      <c r="BC370" s="1220"/>
      <c r="BD370" s="1250"/>
      <c r="BE370" s="303">
        <f t="shared" si="258"/>
        <v>14331030.464269713</v>
      </c>
      <c r="BF370" s="312"/>
      <c r="BG370" s="302">
        <v>14331030.464269713</v>
      </c>
      <c r="BH370" s="302">
        <v>0</v>
      </c>
      <c r="BI370" s="302">
        <v>0</v>
      </c>
      <c r="BJ370" s="302">
        <v>0</v>
      </c>
      <c r="BK370" s="312"/>
      <c r="BL370" s="1220"/>
      <c r="BM370" s="1253"/>
      <c r="BN370" s="303">
        <f t="shared" si="260"/>
        <v>14331030.464269713</v>
      </c>
      <c r="BO370" s="312"/>
      <c r="BP370" s="312">
        <v>14331030.464269713</v>
      </c>
      <c r="BQ370" s="312">
        <v>0</v>
      </c>
      <c r="BR370" s="312">
        <v>0</v>
      </c>
      <c r="BS370" s="312">
        <v>0</v>
      </c>
      <c r="BT370" s="312"/>
      <c r="BU370" s="313"/>
      <c r="BV370" s="314"/>
      <c r="BW370" s="314"/>
      <c r="BX370" s="314"/>
      <c r="BY370" s="314"/>
      <c r="BZ370" s="314"/>
      <c r="CA370" s="314"/>
      <c r="CB370" s="314"/>
      <c r="CC370" s="315"/>
    </row>
    <row r="371" spans="1:81" s="58" customFormat="1" ht="12.95" customHeight="1" x14ac:dyDescent="0.25">
      <c r="A371" s="37"/>
      <c r="B371" s="1318"/>
      <c r="C371" s="1424"/>
      <c r="D371" s="1283"/>
      <c r="E371" s="1286"/>
      <c r="F371" s="1286"/>
      <c r="G371" s="1286"/>
      <c r="H371" s="1286"/>
      <c r="I371" s="1389"/>
      <c r="J371" s="1220"/>
      <c r="K371" s="1217"/>
      <c r="L371" s="1223"/>
      <c r="M371" s="1226"/>
      <c r="N371" s="1229"/>
      <c r="O371" s="1232"/>
      <c r="P371" s="1235"/>
      <c r="Q371" s="1238"/>
      <c r="R371" s="1220"/>
      <c r="S371" s="364" t="s">
        <v>4818</v>
      </c>
      <c r="T371" s="371" t="s">
        <v>3834</v>
      </c>
      <c r="U371" s="241" t="s">
        <v>3839</v>
      </c>
      <c r="V371" s="241" t="s">
        <v>3842</v>
      </c>
      <c r="W371" s="297" t="s">
        <v>4781</v>
      </c>
      <c r="X371" s="34">
        <v>44566</v>
      </c>
      <c r="Y371" s="34">
        <v>44591</v>
      </c>
      <c r="Z371" s="34">
        <v>44594</v>
      </c>
      <c r="AA371" s="34">
        <v>44925</v>
      </c>
      <c r="AB371" s="1220"/>
      <c r="AC371" s="1241"/>
      <c r="AD371" s="303">
        <f t="shared" si="262"/>
        <v>198517372.79449159</v>
      </c>
      <c r="AE371" s="303">
        <f t="shared" si="262"/>
        <v>0</v>
      </c>
      <c r="AF371" s="303">
        <f t="shared" si="262"/>
        <v>0</v>
      </c>
      <c r="AG371" s="303">
        <f t="shared" si="262"/>
        <v>0</v>
      </c>
      <c r="AH371" s="303">
        <f t="shared" si="262"/>
        <v>0</v>
      </c>
      <c r="AI371" s="303">
        <f t="shared" si="262"/>
        <v>198517372.79449159</v>
      </c>
      <c r="AJ371" s="303">
        <f t="shared" si="173"/>
        <v>0</v>
      </c>
      <c r="AK371" s="1220"/>
      <c r="AL371" s="1244"/>
      <c r="AM371" s="303">
        <f t="shared" si="261"/>
        <v>49629343.198622897</v>
      </c>
      <c r="AN371" s="312"/>
      <c r="AO371" s="312">
        <v>0</v>
      </c>
      <c r="AP371" s="312">
        <v>0</v>
      </c>
      <c r="AQ371" s="312">
        <v>0</v>
      </c>
      <c r="AR371" s="312">
        <v>49629343.198622897</v>
      </c>
      <c r="AS371" s="312"/>
      <c r="AT371" s="1220"/>
      <c r="AU371" s="1247"/>
      <c r="AV371" s="303">
        <f t="shared" si="256"/>
        <v>49629343.198622897</v>
      </c>
      <c r="AW371" s="312"/>
      <c r="AX371" s="302">
        <v>0</v>
      </c>
      <c r="AY371" s="302">
        <v>0</v>
      </c>
      <c r="AZ371" s="302">
        <v>0</v>
      </c>
      <c r="BA371" s="302">
        <v>49629343.198622897</v>
      </c>
      <c r="BB371" s="312"/>
      <c r="BC371" s="1220"/>
      <c r="BD371" s="1250"/>
      <c r="BE371" s="303">
        <f t="shared" si="258"/>
        <v>49629343.198622897</v>
      </c>
      <c r="BF371" s="312"/>
      <c r="BG371" s="302">
        <v>0</v>
      </c>
      <c r="BH371" s="302">
        <v>0</v>
      </c>
      <c r="BI371" s="302">
        <v>0</v>
      </c>
      <c r="BJ371" s="302">
        <v>49629343.198622897</v>
      </c>
      <c r="BK371" s="312"/>
      <c r="BL371" s="1220"/>
      <c r="BM371" s="1253"/>
      <c r="BN371" s="303">
        <f t="shared" si="260"/>
        <v>49629343.198622897</v>
      </c>
      <c r="BO371" s="312"/>
      <c r="BP371" s="312">
        <v>0</v>
      </c>
      <c r="BQ371" s="312">
        <v>0</v>
      </c>
      <c r="BR371" s="312">
        <v>0</v>
      </c>
      <c r="BS371" s="312">
        <v>49629343.198622897</v>
      </c>
      <c r="BT371" s="312"/>
      <c r="BU371" s="313"/>
      <c r="BV371" s="314"/>
      <c r="BW371" s="314"/>
      <c r="BX371" s="314"/>
      <c r="BY371" s="314"/>
      <c r="BZ371" s="314"/>
      <c r="CA371" s="314"/>
      <c r="CB371" s="314"/>
      <c r="CC371" s="315"/>
    </row>
    <row r="372" spans="1:81" s="58" customFormat="1" ht="12.95" customHeight="1" x14ac:dyDescent="0.25">
      <c r="A372" s="37"/>
      <c r="B372" s="1318"/>
      <c r="C372" s="1424"/>
      <c r="D372" s="1283"/>
      <c r="E372" s="1286"/>
      <c r="F372" s="1286"/>
      <c r="G372" s="1286"/>
      <c r="H372" s="1286"/>
      <c r="I372" s="1389"/>
      <c r="J372" s="1220"/>
      <c r="K372" s="1217"/>
      <c r="L372" s="1223"/>
      <c r="M372" s="1226"/>
      <c r="N372" s="1229"/>
      <c r="O372" s="1232"/>
      <c r="P372" s="1235"/>
      <c r="Q372" s="1238"/>
      <c r="R372" s="1220"/>
      <c r="S372" s="297" t="s">
        <v>4835</v>
      </c>
      <c r="T372" s="371" t="s">
        <v>3834</v>
      </c>
      <c r="U372" s="241" t="s">
        <v>3839</v>
      </c>
      <c r="V372" s="241" t="s">
        <v>3842</v>
      </c>
      <c r="W372" s="297" t="s">
        <v>4836</v>
      </c>
      <c r="X372" s="34">
        <v>44566</v>
      </c>
      <c r="Y372" s="34">
        <v>44591</v>
      </c>
      <c r="Z372" s="34">
        <v>44594</v>
      </c>
      <c r="AA372" s="34">
        <v>44925</v>
      </c>
      <c r="AB372" s="1220"/>
      <c r="AC372" s="1241"/>
      <c r="AD372" s="303">
        <f t="shared" si="262"/>
        <v>131170213.06598127</v>
      </c>
      <c r="AE372" s="303">
        <f t="shared" si="262"/>
        <v>0</v>
      </c>
      <c r="AF372" s="303">
        <f t="shared" si="262"/>
        <v>0</v>
      </c>
      <c r="AG372" s="303">
        <f t="shared" si="262"/>
        <v>0</v>
      </c>
      <c r="AH372" s="303">
        <f t="shared" si="262"/>
        <v>0</v>
      </c>
      <c r="AI372" s="303">
        <f t="shared" si="262"/>
        <v>131170213.06598127</v>
      </c>
      <c r="AJ372" s="303">
        <f t="shared" si="173"/>
        <v>0</v>
      </c>
      <c r="AK372" s="1220"/>
      <c r="AL372" s="1244"/>
      <c r="AM372" s="303">
        <f t="shared" si="261"/>
        <v>32792553.266495317</v>
      </c>
      <c r="AN372" s="311"/>
      <c r="AO372" s="311">
        <v>0</v>
      </c>
      <c r="AP372" s="311">
        <v>0</v>
      </c>
      <c r="AQ372" s="311">
        <v>0</v>
      </c>
      <c r="AR372" s="311">
        <v>32792553.266495317</v>
      </c>
      <c r="AS372" s="311"/>
      <c r="AT372" s="1220"/>
      <c r="AU372" s="1247"/>
      <c r="AV372" s="303">
        <f t="shared" si="256"/>
        <v>32792553.266495317</v>
      </c>
      <c r="AW372" s="311"/>
      <c r="AX372" s="302">
        <v>0</v>
      </c>
      <c r="AY372" s="302">
        <v>0</v>
      </c>
      <c r="AZ372" s="302">
        <v>0</v>
      </c>
      <c r="BA372" s="302">
        <v>32792553.266495317</v>
      </c>
      <c r="BB372" s="311"/>
      <c r="BC372" s="1220"/>
      <c r="BD372" s="1250"/>
      <c r="BE372" s="303">
        <f t="shared" si="258"/>
        <v>32792553.266495317</v>
      </c>
      <c r="BF372" s="311"/>
      <c r="BG372" s="302">
        <v>0</v>
      </c>
      <c r="BH372" s="302">
        <v>0</v>
      </c>
      <c r="BI372" s="302">
        <v>0</v>
      </c>
      <c r="BJ372" s="302">
        <v>32792553.266495317</v>
      </c>
      <c r="BK372" s="311"/>
      <c r="BL372" s="1220"/>
      <c r="BM372" s="1253"/>
      <c r="BN372" s="303">
        <f t="shared" si="260"/>
        <v>32792553.266495317</v>
      </c>
      <c r="BO372" s="311"/>
      <c r="BP372" s="311">
        <v>0</v>
      </c>
      <c r="BQ372" s="311">
        <v>0</v>
      </c>
      <c r="BR372" s="311">
        <v>0</v>
      </c>
      <c r="BS372" s="311">
        <v>32792553.266495317</v>
      </c>
      <c r="BT372" s="311"/>
      <c r="BU372" s="1207"/>
      <c r="BV372" s="1208"/>
      <c r="BW372" s="1208"/>
      <c r="BX372" s="1208"/>
      <c r="BY372" s="1208"/>
      <c r="BZ372" s="1208"/>
      <c r="CA372" s="1208"/>
      <c r="CB372" s="1208"/>
      <c r="CC372" s="1209"/>
    </row>
    <row r="373" spans="1:81" s="58" customFormat="1" ht="12.95" customHeight="1" thickBot="1" x14ac:dyDescent="0.3">
      <c r="A373" s="37"/>
      <c r="B373" s="1318"/>
      <c r="C373" s="1424"/>
      <c r="D373" s="1283"/>
      <c r="E373" s="1286"/>
      <c r="F373" s="1286"/>
      <c r="G373" s="1286"/>
      <c r="H373" s="1286"/>
      <c r="I373" s="1389"/>
      <c r="J373" s="1220"/>
      <c r="K373" s="1217"/>
      <c r="L373" s="1223"/>
      <c r="M373" s="1226"/>
      <c r="N373" s="1229"/>
      <c r="O373" s="1232"/>
      <c r="P373" s="1235"/>
      <c r="Q373" s="1238"/>
      <c r="R373" s="1220"/>
      <c r="S373" s="297" t="s">
        <v>4837</v>
      </c>
      <c r="T373" s="371" t="s">
        <v>3834</v>
      </c>
      <c r="U373" s="241" t="s">
        <v>3839</v>
      </c>
      <c r="V373" s="241" t="s">
        <v>3842</v>
      </c>
      <c r="W373" s="297" t="s">
        <v>4802</v>
      </c>
      <c r="X373" s="34">
        <v>44566</v>
      </c>
      <c r="Y373" s="34">
        <v>44591</v>
      </c>
      <c r="Z373" s="34">
        <v>44594</v>
      </c>
      <c r="AA373" s="34">
        <v>44925</v>
      </c>
      <c r="AB373" s="1220"/>
      <c r="AC373" s="1241"/>
      <c r="AD373" s="303">
        <f t="shared" si="262"/>
        <v>68048904.322400868</v>
      </c>
      <c r="AE373" s="303">
        <f t="shared" si="262"/>
        <v>0</v>
      </c>
      <c r="AF373" s="303">
        <f t="shared" si="262"/>
        <v>68048904.322400868</v>
      </c>
      <c r="AG373" s="303">
        <f t="shared" si="262"/>
        <v>0</v>
      </c>
      <c r="AH373" s="303">
        <f t="shared" si="262"/>
        <v>0</v>
      </c>
      <c r="AI373" s="303">
        <f t="shared" si="262"/>
        <v>0</v>
      </c>
      <c r="AJ373" s="303">
        <f t="shared" si="173"/>
        <v>0</v>
      </c>
      <c r="AK373" s="1220"/>
      <c r="AL373" s="1244"/>
      <c r="AM373" s="303">
        <f t="shared" si="261"/>
        <v>17012226.080600217</v>
      </c>
      <c r="AN373" s="311"/>
      <c r="AO373" s="311">
        <v>17012226.080600217</v>
      </c>
      <c r="AP373" s="311">
        <v>0</v>
      </c>
      <c r="AQ373" s="311">
        <v>0</v>
      </c>
      <c r="AR373" s="311">
        <v>0</v>
      </c>
      <c r="AS373" s="311"/>
      <c r="AT373" s="1220"/>
      <c r="AU373" s="1247"/>
      <c r="AV373" s="303">
        <f t="shared" si="256"/>
        <v>17012226.080600217</v>
      </c>
      <c r="AW373" s="311"/>
      <c r="AX373" s="302">
        <v>17012226.080600217</v>
      </c>
      <c r="AY373" s="302">
        <v>0</v>
      </c>
      <c r="AZ373" s="302">
        <v>0</v>
      </c>
      <c r="BA373" s="302">
        <v>0</v>
      </c>
      <c r="BB373" s="311"/>
      <c r="BC373" s="1220"/>
      <c r="BD373" s="1250"/>
      <c r="BE373" s="303">
        <f t="shared" si="258"/>
        <v>17012226.080600217</v>
      </c>
      <c r="BF373" s="311"/>
      <c r="BG373" s="302">
        <v>17012226.080600217</v>
      </c>
      <c r="BH373" s="302">
        <v>0</v>
      </c>
      <c r="BI373" s="302">
        <v>0</v>
      </c>
      <c r="BJ373" s="302">
        <v>0</v>
      </c>
      <c r="BK373" s="311"/>
      <c r="BL373" s="1220"/>
      <c r="BM373" s="1253"/>
      <c r="BN373" s="303">
        <f t="shared" si="260"/>
        <v>17012226.080600217</v>
      </c>
      <c r="BO373" s="311"/>
      <c r="BP373" s="311">
        <v>17012226.080600217</v>
      </c>
      <c r="BQ373" s="311">
        <v>0</v>
      </c>
      <c r="BR373" s="311">
        <v>0</v>
      </c>
      <c r="BS373" s="311">
        <v>0</v>
      </c>
      <c r="BT373" s="311"/>
      <c r="BU373" s="1207"/>
      <c r="BV373" s="1208"/>
      <c r="BW373" s="1208"/>
      <c r="BX373" s="1208"/>
      <c r="BY373" s="1208"/>
      <c r="BZ373" s="1208"/>
      <c r="CA373" s="1208"/>
      <c r="CB373" s="1208"/>
      <c r="CC373" s="1209"/>
    </row>
    <row r="374" spans="1:81" s="58" customFormat="1" ht="12.95" customHeight="1" thickTop="1" x14ac:dyDescent="0.25">
      <c r="A374" s="37"/>
      <c r="B374" s="1318"/>
      <c r="C374" s="1424"/>
      <c r="D374" s="1282">
        <v>1907</v>
      </c>
      <c r="E374" s="1285" t="s">
        <v>4433</v>
      </c>
      <c r="F374" s="1285">
        <v>1905033</v>
      </c>
      <c r="G374" s="1285" t="s">
        <v>4434</v>
      </c>
      <c r="H374" s="1285" t="s">
        <v>4435</v>
      </c>
      <c r="I374" s="1388">
        <v>2021004540215</v>
      </c>
      <c r="J374" s="1219">
        <v>111</v>
      </c>
      <c r="K374" s="1216" t="str">
        <f>+[3]Metas!K126</f>
        <v>Municipios endémicos (Chagas) con interrupción de la transmisión de T. Cruzi por Rhodnius prolixus vector domiciliado</v>
      </c>
      <c r="L374" s="1222"/>
      <c r="M374" s="1225">
        <f t="shared" si="233"/>
        <v>0</v>
      </c>
      <c r="N374" s="1228"/>
      <c r="O374" s="1231"/>
      <c r="P374" s="1234"/>
      <c r="Q374" s="1237"/>
      <c r="R374" s="1219">
        <f t="shared" ref="R374" si="263">+$J374</f>
        <v>111</v>
      </c>
      <c r="S374" s="361" t="s">
        <v>4838</v>
      </c>
      <c r="T374" s="362" t="s">
        <v>3834</v>
      </c>
      <c r="U374" s="240" t="s">
        <v>3839</v>
      </c>
      <c r="V374" s="240" t="s">
        <v>3842</v>
      </c>
      <c r="W374" s="361" t="s">
        <v>4839</v>
      </c>
      <c r="X374" s="307">
        <v>44566</v>
      </c>
      <c r="Y374" s="307">
        <v>44591</v>
      </c>
      <c r="Z374" s="307">
        <v>44594</v>
      </c>
      <c r="AA374" s="307">
        <v>44925</v>
      </c>
      <c r="AB374" s="1219">
        <f t="shared" ref="AB374" si="264">+$J374</f>
        <v>111</v>
      </c>
      <c r="AC374" s="1240">
        <f t="shared" ref="AC374" si="265">+L374</f>
        <v>0</v>
      </c>
      <c r="AD374" s="308">
        <f t="shared" si="262"/>
        <v>142388490.59999999</v>
      </c>
      <c r="AE374" s="308">
        <f t="shared" si="262"/>
        <v>0</v>
      </c>
      <c r="AF374" s="308">
        <f t="shared" si="262"/>
        <v>142388490.59999999</v>
      </c>
      <c r="AG374" s="308">
        <f t="shared" si="262"/>
        <v>0</v>
      </c>
      <c r="AH374" s="308">
        <f t="shared" si="262"/>
        <v>0</v>
      </c>
      <c r="AI374" s="308">
        <f t="shared" si="262"/>
        <v>0</v>
      </c>
      <c r="AJ374" s="308">
        <f t="shared" si="173"/>
        <v>0</v>
      </c>
      <c r="AK374" s="1219">
        <f t="shared" ref="AK374" si="266">+$J374</f>
        <v>111</v>
      </c>
      <c r="AL374" s="1243">
        <f t="shared" si="238"/>
        <v>0</v>
      </c>
      <c r="AM374" s="308">
        <f t="shared" ref="AM374" si="267">SUM(AN374:AS374)</f>
        <v>35597122.649999999</v>
      </c>
      <c r="AN374" s="48"/>
      <c r="AO374" s="48">
        <v>35597122.649999999</v>
      </c>
      <c r="AP374" s="48">
        <v>0</v>
      </c>
      <c r="AQ374" s="48">
        <v>0</v>
      </c>
      <c r="AR374" s="48">
        <v>0</v>
      </c>
      <c r="AS374" s="48"/>
      <c r="AT374" s="1219">
        <f t="shared" ref="AT374" si="268">+$J374</f>
        <v>111</v>
      </c>
      <c r="AU374" s="1246">
        <f t="shared" si="241"/>
        <v>0</v>
      </c>
      <c r="AV374" s="308">
        <f t="shared" si="256"/>
        <v>35597122.649999999</v>
      </c>
      <c r="AW374" s="48"/>
      <c r="AX374" s="38">
        <v>35597122.649999999</v>
      </c>
      <c r="AY374" s="38">
        <v>0</v>
      </c>
      <c r="AZ374" s="38">
        <v>0</v>
      </c>
      <c r="BA374" s="38">
        <v>0</v>
      </c>
      <c r="BB374" s="48"/>
      <c r="BC374" s="1219">
        <f t="shared" ref="BC374" si="269">+$J374</f>
        <v>111</v>
      </c>
      <c r="BD374" s="1249">
        <f t="shared" si="244"/>
        <v>0</v>
      </c>
      <c r="BE374" s="308">
        <f t="shared" si="258"/>
        <v>35597122.649999999</v>
      </c>
      <c r="BF374" s="48"/>
      <c r="BG374" s="38">
        <v>35597122.649999999</v>
      </c>
      <c r="BH374" s="38">
        <v>0</v>
      </c>
      <c r="BI374" s="38">
        <v>0</v>
      </c>
      <c r="BJ374" s="38">
        <v>0</v>
      </c>
      <c r="BK374" s="48"/>
      <c r="BL374" s="1219">
        <f t="shared" ref="BL374" si="270">+$J374</f>
        <v>111</v>
      </c>
      <c r="BM374" s="1252">
        <f t="shared" si="247"/>
        <v>0</v>
      </c>
      <c r="BN374" s="308">
        <f t="shared" si="260"/>
        <v>35597122.649999999</v>
      </c>
      <c r="BO374" s="48"/>
      <c r="BP374" s="48">
        <v>35597122.649999999</v>
      </c>
      <c r="BQ374" s="48">
        <v>0</v>
      </c>
      <c r="BR374" s="48">
        <v>0</v>
      </c>
      <c r="BS374" s="48">
        <v>0</v>
      </c>
      <c r="BT374" s="48"/>
      <c r="BU374" s="1204"/>
      <c r="BV374" s="1205"/>
      <c r="BW374" s="1205"/>
      <c r="BX374" s="1205"/>
      <c r="BY374" s="1205"/>
      <c r="BZ374" s="1205"/>
      <c r="CA374" s="1205"/>
      <c r="CB374" s="1205"/>
      <c r="CC374" s="1206"/>
    </row>
    <row r="375" spans="1:81" s="58" customFormat="1" ht="12.95" customHeight="1" x14ac:dyDescent="0.25">
      <c r="A375" s="37"/>
      <c r="B375" s="1318"/>
      <c r="C375" s="1424"/>
      <c r="D375" s="1283"/>
      <c r="E375" s="1286"/>
      <c r="F375" s="1286"/>
      <c r="G375" s="1286"/>
      <c r="H375" s="1286"/>
      <c r="I375" s="1389"/>
      <c r="J375" s="1220"/>
      <c r="K375" s="1217"/>
      <c r="L375" s="1223"/>
      <c r="M375" s="1226"/>
      <c r="N375" s="1229"/>
      <c r="O375" s="1232"/>
      <c r="P375" s="1235"/>
      <c r="Q375" s="1238"/>
      <c r="R375" s="1220"/>
      <c r="S375" s="364" t="s">
        <v>4840</v>
      </c>
      <c r="T375" s="371" t="s">
        <v>3834</v>
      </c>
      <c r="U375" s="241" t="s">
        <v>3839</v>
      </c>
      <c r="V375" s="241" t="s">
        <v>3842</v>
      </c>
      <c r="W375" s="297" t="s">
        <v>4841</v>
      </c>
      <c r="X375" s="34">
        <v>44566</v>
      </c>
      <c r="Y375" s="34">
        <v>44591</v>
      </c>
      <c r="Z375" s="34">
        <v>44594</v>
      </c>
      <c r="AA375" s="34">
        <v>44925</v>
      </c>
      <c r="AB375" s="1220"/>
      <c r="AC375" s="1241"/>
      <c r="AD375" s="303">
        <f t="shared" si="262"/>
        <v>57324121.85707885</v>
      </c>
      <c r="AE375" s="303">
        <f t="shared" si="262"/>
        <v>0</v>
      </c>
      <c r="AF375" s="303">
        <f t="shared" si="262"/>
        <v>57324121.85707885</v>
      </c>
      <c r="AG375" s="303">
        <f t="shared" si="262"/>
        <v>0</v>
      </c>
      <c r="AH375" s="303">
        <f t="shared" si="262"/>
        <v>0</v>
      </c>
      <c r="AI375" s="303">
        <f t="shared" si="262"/>
        <v>0</v>
      </c>
      <c r="AJ375" s="303">
        <f t="shared" si="173"/>
        <v>0</v>
      </c>
      <c r="AK375" s="1220"/>
      <c r="AL375" s="1244"/>
      <c r="AM375" s="303">
        <f t="shared" si="261"/>
        <v>14331030.464269713</v>
      </c>
      <c r="AN375" s="312"/>
      <c r="AO375" s="312">
        <v>14331030.464269713</v>
      </c>
      <c r="AP375" s="312">
        <v>0</v>
      </c>
      <c r="AQ375" s="312">
        <v>0</v>
      </c>
      <c r="AR375" s="312">
        <v>0</v>
      </c>
      <c r="AS375" s="312"/>
      <c r="AT375" s="1220"/>
      <c r="AU375" s="1247"/>
      <c r="AV375" s="303">
        <f t="shared" si="256"/>
        <v>14331030.464269713</v>
      </c>
      <c r="AW375" s="312"/>
      <c r="AX375" s="302">
        <v>14331030.464269713</v>
      </c>
      <c r="AY375" s="302">
        <v>0</v>
      </c>
      <c r="AZ375" s="302">
        <v>0</v>
      </c>
      <c r="BA375" s="302">
        <v>0</v>
      </c>
      <c r="BB375" s="312"/>
      <c r="BC375" s="1220"/>
      <c r="BD375" s="1250"/>
      <c r="BE375" s="303">
        <f t="shared" si="258"/>
        <v>14331030.464269713</v>
      </c>
      <c r="BF375" s="312"/>
      <c r="BG375" s="302">
        <v>14331030.464269713</v>
      </c>
      <c r="BH375" s="302">
        <v>0</v>
      </c>
      <c r="BI375" s="302">
        <v>0</v>
      </c>
      <c r="BJ375" s="302">
        <v>0</v>
      </c>
      <c r="BK375" s="312"/>
      <c r="BL375" s="1220"/>
      <c r="BM375" s="1253"/>
      <c r="BN375" s="303">
        <f t="shared" si="260"/>
        <v>14331030.464269713</v>
      </c>
      <c r="BO375" s="312"/>
      <c r="BP375" s="312">
        <v>14331030.464269713</v>
      </c>
      <c r="BQ375" s="312">
        <v>0</v>
      </c>
      <c r="BR375" s="312">
        <v>0</v>
      </c>
      <c r="BS375" s="312">
        <v>0</v>
      </c>
      <c r="BT375" s="312"/>
      <c r="BU375" s="313"/>
      <c r="BV375" s="314"/>
      <c r="BW375" s="314"/>
      <c r="BX375" s="314"/>
      <c r="BY375" s="314"/>
      <c r="BZ375" s="314"/>
      <c r="CA375" s="314"/>
      <c r="CB375" s="314"/>
      <c r="CC375" s="315"/>
    </row>
    <row r="376" spans="1:81" s="58" customFormat="1" ht="12.95" customHeight="1" x14ac:dyDescent="0.25">
      <c r="A376" s="37"/>
      <c r="B376" s="1318"/>
      <c r="C376" s="1424"/>
      <c r="D376" s="1283"/>
      <c r="E376" s="1286"/>
      <c r="F376" s="1286"/>
      <c r="G376" s="1286"/>
      <c r="H376" s="1286"/>
      <c r="I376" s="1389"/>
      <c r="J376" s="1220"/>
      <c r="K376" s="1217"/>
      <c r="L376" s="1223"/>
      <c r="M376" s="1226"/>
      <c r="N376" s="1229"/>
      <c r="O376" s="1232"/>
      <c r="P376" s="1235"/>
      <c r="Q376" s="1238"/>
      <c r="R376" s="1220"/>
      <c r="S376" s="364" t="s">
        <v>4842</v>
      </c>
      <c r="T376" s="371" t="s">
        <v>3834</v>
      </c>
      <c r="U376" s="241" t="s">
        <v>3839</v>
      </c>
      <c r="V376" s="241" t="s">
        <v>3842</v>
      </c>
      <c r="W376" s="297" t="s">
        <v>4805</v>
      </c>
      <c r="X376" s="34">
        <v>44566</v>
      </c>
      <c r="Y376" s="34">
        <v>44591</v>
      </c>
      <c r="Z376" s="34">
        <v>44594</v>
      </c>
      <c r="AA376" s="34">
        <v>44925</v>
      </c>
      <c r="AB376" s="1220"/>
      <c r="AC376" s="1241"/>
      <c r="AD376" s="303">
        <f t="shared" si="262"/>
        <v>57324121.85707885</v>
      </c>
      <c r="AE376" s="303">
        <f t="shared" si="262"/>
        <v>0</v>
      </c>
      <c r="AF376" s="303">
        <f t="shared" si="262"/>
        <v>57324121.85707885</v>
      </c>
      <c r="AG376" s="303">
        <f t="shared" si="262"/>
        <v>0</v>
      </c>
      <c r="AH376" s="303">
        <f t="shared" si="262"/>
        <v>0</v>
      </c>
      <c r="AI376" s="303">
        <f t="shared" si="262"/>
        <v>0</v>
      </c>
      <c r="AJ376" s="303">
        <f t="shared" si="173"/>
        <v>0</v>
      </c>
      <c r="AK376" s="1220"/>
      <c r="AL376" s="1244"/>
      <c r="AM376" s="303">
        <f t="shared" si="261"/>
        <v>14331030.464269713</v>
      </c>
      <c r="AN376" s="312"/>
      <c r="AO376" s="312">
        <v>14331030.464269713</v>
      </c>
      <c r="AP376" s="312">
        <v>0</v>
      </c>
      <c r="AQ376" s="312">
        <v>0</v>
      </c>
      <c r="AR376" s="312">
        <v>0</v>
      </c>
      <c r="AS376" s="312"/>
      <c r="AT376" s="1220"/>
      <c r="AU376" s="1247"/>
      <c r="AV376" s="303">
        <f t="shared" si="256"/>
        <v>14331030.464269713</v>
      </c>
      <c r="AW376" s="312"/>
      <c r="AX376" s="302">
        <v>14331030.464269713</v>
      </c>
      <c r="AY376" s="302">
        <v>0</v>
      </c>
      <c r="AZ376" s="302">
        <v>0</v>
      </c>
      <c r="BA376" s="302">
        <v>0</v>
      </c>
      <c r="BB376" s="312"/>
      <c r="BC376" s="1220"/>
      <c r="BD376" s="1250"/>
      <c r="BE376" s="303">
        <f t="shared" si="258"/>
        <v>14331030.464269713</v>
      </c>
      <c r="BF376" s="312"/>
      <c r="BG376" s="302">
        <v>14331030.464269713</v>
      </c>
      <c r="BH376" s="302">
        <v>0</v>
      </c>
      <c r="BI376" s="302">
        <v>0</v>
      </c>
      <c r="BJ376" s="302">
        <v>0</v>
      </c>
      <c r="BK376" s="312"/>
      <c r="BL376" s="1220"/>
      <c r="BM376" s="1253"/>
      <c r="BN376" s="303">
        <f t="shared" si="260"/>
        <v>14331030.464269713</v>
      </c>
      <c r="BO376" s="312"/>
      <c r="BP376" s="312">
        <v>14331030.464269713</v>
      </c>
      <c r="BQ376" s="312">
        <v>0</v>
      </c>
      <c r="BR376" s="312">
        <v>0</v>
      </c>
      <c r="BS376" s="312">
        <v>0</v>
      </c>
      <c r="BT376" s="312"/>
      <c r="BU376" s="313"/>
      <c r="BV376" s="314"/>
      <c r="BW376" s="314"/>
      <c r="BX376" s="314"/>
      <c r="BY376" s="314"/>
      <c r="BZ376" s="314"/>
      <c r="CA376" s="314"/>
      <c r="CB376" s="314"/>
      <c r="CC376" s="315"/>
    </row>
    <row r="377" spans="1:81" s="58" customFormat="1" ht="12.95" customHeight="1" x14ac:dyDescent="0.25">
      <c r="A377" s="37"/>
      <c r="B377" s="1318"/>
      <c r="C377" s="1424"/>
      <c r="D377" s="1283"/>
      <c r="E377" s="1286"/>
      <c r="F377" s="1286"/>
      <c r="G377" s="1286"/>
      <c r="H377" s="1286"/>
      <c r="I377" s="1389"/>
      <c r="J377" s="1220"/>
      <c r="K377" s="1217"/>
      <c r="L377" s="1223"/>
      <c r="M377" s="1226"/>
      <c r="N377" s="1229"/>
      <c r="O377" s="1232"/>
      <c r="P377" s="1235"/>
      <c r="Q377" s="1238"/>
      <c r="R377" s="1220"/>
      <c r="S377" s="364" t="s">
        <v>4843</v>
      </c>
      <c r="T377" s="371" t="s">
        <v>3834</v>
      </c>
      <c r="U377" s="241" t="s">
        <v>3839</v>
      </c>
      <c r="V377" s="241" t="s">
        <v>3842</v>
      </c>
      <c r="W377" s="297" t="s">
        <v>4844</v>
      </c>
      <c r="X377" s="34">
        <v>44566</v>
      </c>
      <c r="Y377" s="34">
        <v>44591</v>
      </c>
      <c r="Z377" s="34">
        <v>44594</v>
      </c>
      <c r="AA377" s="34">
        <v>44925</v>
      </c>
      <c r="AB377" s="1220"/>
      <c r="AC377" s="1241"/>
      <c r="AD377" s="303">
        <f t="shared" si="262"/>
        <v>50153291.115462705</v>
      </c>
      <c r="AE377" s="303">
        <f t="shared" si="262"/>
        <v>0</v>
      </c>
      <c r="AF377" s="303">
        <f t="shared" si="262"/>
        <v>50153291.115462705</v>
      </c>
      <c r="AG377" s="303">
        <f t="shared" si="262"/>
        <v>0</v>
      </c>
      <c r="AH377" s="303">
        <f t="shared" si="262"/>
        <v>0</v>
      </c>
      <c r="AI377" s="303">
        <f t="shared" si="262"/>
        <v>0</v>
      </c>
      <c r="AJ377" s="303">
        <f t="shared" si="173"/>
        <v>0</v>
      </c>
      <c r="AK377" s="1220"/>
      <c r="AL377" s="1244"/>
      <c r="AM377" s="303">
        <f t="shared" si="261"/>
        <v>12538322.778865676</v>
      </c>
      <c r="AN377" s="312"/>
      <c r="AO377" s="312">
        <v>12538322.778865676</v>
      </c>
      <c r="AP377" s="312">
        <v>0</v>
      </c>
      <c r="AQ377" s="312">
        <v>0</v>
      </c>
      <c r="AR377" s="312">
        <v>0</v>
      </c>
      <c r="AS377" s="312"/>
      <c r="AT377" s="1220"/>
      <c r="AU377" s="1247"/>
      <c r="AV377" s="303">
        <f t="shared" si="256"/>
        <v>12538322.778865676</v>
      </c>
      <c r="AW377" s="312"/>
      <c r="AX377" s="302">
        <v>12538322.778865676</v>
      </c>
      <c r="AY377" s="302">
        <v>0</v>
      </c>
      <c r="AZ377" s="302">
        <v>0</v>
      </c>
      <c r="BA377" s="302">
        <v>0</v>
      </c>
      <c r="BB377" s="312"/>
      <c r="BC377" s="1220"/>
      <c r="BD377" s="1250"/>
      <c r="BE377" s="303">
        <f t="shared" si="258"/>
        <v>12538322.778865676</v>
      </c>
      <c r="BF377" s="312"/>
      <c r="BG377" s="302">
        <v>12538322.778865676</v>
      </c>
      <c r="BH377" s="302">
        <v>0</v>
      </c>
      <c r="BI377" s="302">
        <v>0</v>
      </c>
      <c r="BJ377" s="302">
        <v>0</v>
      </c>
      <c r="BK377" s="312"/>
      <c r="BL377" s="1220"/>
      <c r="BM377" s="1253"/>
      <c r="BN377" s="303">
        <f t="shared" si="260"/>
        <v>12538322.778865676</v>
      </c>
      <c r="BO377" s="312"/>
      <c r="BP377" s="312">
        <v>12538322.778865676</v>
      </c>
      <c r="BQ377" s="312">
        <v>0</v>
      </c>
      <c r="BR377" s="312">
        <v>0</v>
      </c>
      <c r="BS377" s="312">
        <v>0</v>
      </c>
      <c r="BT377" s="312"/>
      <c r="BU377" s="313"/>
      <c r="BV377" s="314"/>
      <c r="BW377" s="314"/>
      <c r="BX377" s="314"/>
      <c r="BY377" s="314"/>
      <c r="BZ377" s="314"/>
      <c r="CA377" s="314"/>
      <c r="CB377" s="314"/>
      <c r="CC377" s="315"/>
    </row>
    <row r="378" spans="1:81" s="58" customFormat="1" ht="12.95" customHeight="1" x14ac:dyDescent="0.25">
      <c r="A378" s="37"/>
      <c r="B378" s="1318"/>
      <c r="C378" s="1424"/>
      <c r="D378" s="1283"/>
      <c r="E378" s="1286"/>
      <c r="F378" s="1286"/>
      <c r="G378" s="1286"/>
      <c r="H378" s="1286"/>
      <c r="I378" s="1389"/>
      <c r="J378" s="1220"/>
      <c r="K378" s="1217"/>
      <c r="L378" s="1223"/>
      <c r="M378" s="1226"/>
      <c r="N378" s="1229"/>
      <c r="O378" s="1232"/>
      <c r="P378" s="1235"/>
      <c r="Q378" s="1238"/>
      <c r="R378" s="1220"/>
      <c r="S378" s="364" t="s">
        <v>4845</v>
      </c>
      <c r="T378" s="371" t="s">
        <v>3834</v>
      </c>
      <c r="U378" s="241" t="s">
        <v>3839</v>
      </c>
      <c r="V378" s="241" t="s">
        <v>3842</v>
      </c>
      <c r="W378" s="297" t="s">
        <v>4846</v>
      </c>
      <c r="X378" s="34">
        <v>44566</v>
      </c>
      <c r="Y378" s="34">
        <v>44591</v>
      </c>
      <c r="Z378" s="34">
        <v>44594</v>
      </c>
      <c r="AA378" s="34">
        <v>44925</v>
      </c>
      <c r="AB378" s="1220"/>
      <c r="AC378" s="1241"/>
      <c r="AD378" s="303">
        <f t="shared" si="262"/>
        <v>109308510.88831773</v>
      </c>
      <c r="AE378" s="303">
        <f t="shared" si="262"/>
        <v>0</v>
      </c>
      <c r="AF378" s="303">
        <f t="shared" si="262"/>
        <v>0</v>
      </c>
      <c r="AG378" s="303">
        <f t="shared" si="262"/>
        <v>0</v>
      </c>
      <c r="AH378" s="303">
        <f t="shared" si="262"/>
        <v>0</v>
      </c>
      <c r="AI378" s="303">
        <f t="shared" si="262"/>
        <v>109308510.88831773</v>
      </c>
      <c r="AJ378" s="303">
        <f t="shared" si="173"/>
        <v>0</v>
      </c>
      <c r="AK378" s="1220"/>
      <c r="AL378" s="1244"/>
      <c r="AM378" s="303">
        <f t="shared" si="261"/>
        <v>27327127.722079434</v>
      </c>
      <c r="AN378" s="312"/>
      <c r="AO378" s="312">
        <v>0</v>
      </c>
      <c r="AP378" s="312">
        <v>0</v>
      </c>
      <c r="AQ378" s="312">
        <v>0</v>
      </c>
      <c r="AR378" s="312">
        <v>27327127.722079434</v>
      </c>
      <c r="AS378" s="312"/>
      <c r="AT378" s="1220"/>
      <c r="AU378" s="1247"/>
      <c r="AV378" s="303">
        <f t="shared" si="256"/>
        <v>27327127.722079434</v>
      </c>
      <c r="AW378" s="312"/>
      <c r="AX378" s="302">
        <v>0</v>
      </c>
      <c r="AY378" s="302">
        <v>0</v>
      </c>
      <c r="AZ378" s="302">
        <v>0</v>
      </c>
      <c r="BA378" s="302">
        <v>27327127.722079434</v>
      </c>
      <c r="BB378" s="312"/>
      <c r="BC378" s="1220"/>
      <c r="BD378" s="1250"/>
      <c r="BE378" s="303">
        <f t="shared" si="258"/>
        <v>27327127.722079434</v>
      </c>
      <c r="BF378" s="312"/>
      <c r="BG378" s="302">
        <v>0</v>
      </c>
      <c r="BH378" s="302">
        <v>0</v>
      </c>
      <c r="BI378" s="302">
        <v>0</v>
      </c>
      <c r="BJ378" s="302">
        <v>27327127.722079434</v>
      </c>
      <c r="BK378" s="312"/>
      <c r="BL378" s="1220"/>
      <c r="BM378" s="1253"/>
      <c r="BN378" s="303">
        <f t="shared" si="260"/>
        <v>27327127.722079434</v>
      </c>
      <c r="BO378" s="312"/>
      <c r="BP378" s="312">
        <v>0</v>
      </c>
      <c r="BQ378" s="312">
        <v>0</v>
      </c>
      <c r="BR378" s="312">
        <v>0</v>
      </c>
      <c r="BS378" s="312">
        <v>27327127.722079434</v>
      </c>
      <c r="BT378" s="312"/>
      <c r="BU378" s="313"/>
      <c r="BV378" s="314"/>
      <c r="BW378" s="314"/>
      <c r="BX378" s="314"/>
      <c r="BY378" s="314"/>
      <c r="BZ378" s="314"/>
      <c r="CA378" s="314"/>
      <c r="CB378" s="314"/>
      <c r="CC378" s="315"/>
    </row>
    <row r="379" spans="1:81" s="58" customFormat="1" ht="12.95" customHeight="1" x14ac:dyDescent="0.25">
      <c r="A379" s="37"/>
      <c r="B379" s="1318"/>
      <c r="C379" s="1424"/>
      <c r="D379" s="1283"/>
      <c r="E379" s="1286"/>
      <c r="F379" s="1286"/>
      <c r="G379" s="1286"/>
      <c r="H379" s="1286"/>
      <c r="I379" s="1389"/>
      <c r="J379" s="1220"/>
      <c r="K379" s="1217"/>
      <c r="L379" s="1223"/>
      <c r="M379" s="1226"/>
      <c r="N379" s="1229"/>
      <c r="O379" s="1232"/>
      <c r="P379" s="1235"/>
      <c r="Q379" s="1238"/>
      <c r="R379" s="1220"/>
      <c r="S379" s="364" t="s">
        <v>4847</v>
      </c>
      <c r="T379" s="371" t="s">
        <v>3834</v>
      </c>
      <c r="U379" s="241" t="s">
        <v>3839</v>
      </c>
      <c r="V379" s="241" t="s">
        <v>3842</v>
      </c>
      <c r="W379" s="297" t="s">
        <v>4848</v>
      </c>
      <c r="X379" s="34">
        <v>44566</v>
      </c>
      <c r="Y379" s="34">
        <v>44591</v>
      </c>
      <c r="Z379" s="34">
        <v>44594</v>
      </c>
      <c r="AA379" s="34">
        <v>44925</v>
      </c>
      <c r="AB379" s="1220"/>
      <c r="AC379" s="1241"/>
      <c r="AD379" s="303">
        <f t="shared" si="262"/>
        <v>109308510.88831773</v>
      </c>
      <c r="AE379" s="303">
        <f t="shared" si="262"/>
        <v>0</v>
      </c>
      <c r="AF379" s="303">
        <f t="shared" si="262"/>
        <v>0</v>
      </c>
      <c r="AG379" s="303">
        <f t="shared" si="262"/>
        <v>0</v>
      </c>
      <c r="AH379" s="303">
        <f t="shared" si="262"/>
        <v>0</v>
      </c>
      <c r="AI379" s="303">
        <f t="shared" si="262"/>
        <v>109308510.88831773</v>
      </c>
      <c r="AJ379" s="303">
        <f t="shared" si="173"/>
        <v>0</v>
      </c>
      <c r="AK379" s="1220"/>
      <c r="AL379" s="1244"/>
      <c r="AM379" s="303">
        <f t="shared" si="261"/>
        <v>27327127.722079434</v>
      </c>
      <c r="AN379" s="312"/>
      <c r="AO379" s="312">
        <v>0</v>
      </c>
      <c r="AP379" s="312">
        <v>0</v>
      </c>
      <c r="AQ379" s="312">
        <v>0</v>
      </c>
      <c r="AR379" s="312">
        <v>27327127.722079434</v>
      </c>
      <c r="AS379" s="312"/>
      <c r="AT379" s="1220"/>
      <c r="AU379" s="1247"/>
      <c r="AV379" s="303">
        <f t="shared" si="256"/>
        <v>27327127.722079434</v>
      </c>
      <c r="AW379" s="312"/>
      <c r="AX379" s="302">
        <v>0</v>
      </c>
      <c r="AY379" s="302">
        <v>0</v>
      </c>
      <c r="AZ379" s="302">
        <v>0</v>
      </c>
      <c r="BA379" s="302">
        <v>27327127.722079434</v>
      </c>
      <c r="BB379" s="312"/>
      <c r="BC379" s="1220"/>
      <c r="BD379" s="1250"/>
      <c r="BE379" s="303">
        <f t="shared" si="258"/>
        <v>27327127.722079434</v>
      </c>
      <c r="BF379" s="312"/>
      <c r="BG379" s="302">
        <v>0</v>
      </c>
      <c r="BH379" s="302">
        <v>0</v>
      </c>
      <c r="BI379" s="302">
        <v>0</v>
      </c>
      <c r="BJ379" s="302">
        <v>27327127.722079434</v>
      </c>
      <c r="BK379" s="312"/>
      <c r="BL379" s="1220"/>
      <c r="BM379" s="1253"/>
      <c r="BN379" s="303">
        <f t="shared" si="260"/>
        <v>27327127.722079434</v>
      </c>
      <c r="BO379" s="312"/>
      <c r="BP379" s="312">
        <v>0</v>
      </c>
      <c r="BQ379" s="312">
        <v>0</v>
      </c>
      <c r="BR379" s="312">
        <v>0</v>
      </c>
      <c r="BS379" s="312">
        <v>27327127.722079434</v>
      </c>
      <c r="BT379" s="312"/>
      <c r="BU379" s="313"/>
      <c r="BV379" s="314"/>
      <c r="BW379" s="314"/>
      <c r="BX379" s="314"/>
      <c r="BY379" s="314"/>
      <c r="BZ379" s="314"/>
      <c r="CA379" s="314"/>
      <c r="CB379" s="314"/>
      <c r="CC379" s="315"/>
    </row>
    <row r="380" spans="1:81" s="58" customFormat="1" ht="12.95" customHeight="1" x14ac:dyDescent="0.25">
      <c r="A380" s="37"/>
      <c r="B380" s="1318"/>
      <c r="C380" s="1424"/>
      <c r="D380" s="1283"/>
      <c r="E380" s="1286"/>
      <c r="F380" s="1286"/>
      <c r="G380" s="1286"/>
      <c r="H380" s="1286"/>
      <c r="I380" s="1389"/>
      <c r="J380" s="1220"/>
      <c r="K380" s="1217"/>
      <c r="L380" s="1223"/>
      <c r="M380" s="1226"/>
      <c r="N380" s="1229"/>
      <c r="O380" s="1232"/>
      <c r="P380" s="1235"/>
      <c r="Q380" s="1238"/>
      <c r="R380" s="1220"/>
      <c r="S380" s="297" t="s">
        <v>4849</v>
      </c>
      <c r="T380" s="371" t="s">
        <v>3834</v>
      </c>
      <c r="U380" s="241" t="s">
        <v>3839</v>
      </c>
      <c r="V380" s="241" t="s">
        <v>3842</v>
      </c>
      <c r="W380" s="297" t="s">
        <v>4850</v>
      </c>
      <c r="X380" s="34">
        <v>44566</v>
      </c>
      <c r="Y380" s="34">
        <v>44591</v>
      </c>
      <c r="Z380" s="34">
        <v>44594</v>
      </c>
      <c r="AA380" s="34">
        <v>44925</v>
      </c>
      <c r="AB380" s="1220"/>
      <c r="AC380" s="1241"/>
      <c r="AD380" s="303">
        <f t="shared" si="262"/>
        <v>104225676.10377973</v>
      </c>
      <c r="AE380" s="303">
        <f t="shared" si="262"/>
        <v>0</v>
      </c>
      <c r="AF380" s="303">
        <f t="shared" si="262"/>
        <v>104225676.10377973</v>
      </c>
      <c r="AG380" s="303">
        <f t="shared" si="262"/>
        <v>0</v>
      </c>
      <c r="AH380" s="303">
        <f t="shared" si="262"/>
        <v>0</v>
      </c>
      <c r="AI380" s="303">
        <f t="shared" si="262"/>
        <v>0</v>
      </c>
      <c r="AJ380" s="303">
        <f t="shared" si="173"/>
        <v>0</v>
      </c>
      <c r="AK380" s="1220"/>
      <c r="AL380" s="1244"/>
      <c r="AM380" s="303">
        <f t="shared" si="261"/>
        <v>26056419.025944933</v>
      </c>
      <c r="AN380" s="311"/>
      <c r="AO380" s="311">
        <v>26056419.025944933</v>
      </c>
      <c r="AP380" s="311">
        <v>0</v>
      </c>
      <c r="AQ380" s="311">
        <v>0</v>
      </c>
      <c r="AR380" s="311">
        <v>0</v>
      </c>
      <c r="AS380" s="311"/>
      <c r="AT380" s="1220"/>
      <c r="AU380" s="1247"/>
      <c r="AV380" s="303">
        <f t="shared" si="256"/>
        <v>26056419.025944933</v>
      </c>
      <c r="AW380" s="311"/>
      <c r="AX380" s="302">
        <v>26056419.025944933</v>
      </c>
      <c r="AY380" s="302">
        <v>0</v>
      </c>
      <c r="AZ380" s="302">
        <v>0</v>
      </c>
      <c r="BA380" s="302">
        <v>0</v>
      </c>
      <c r="BB380" s="311"/>
      <c r="BC380" s="1220"/>
      <c r="BD380" s="1250"/>
      <c r="BE380" s="303">
        <f t="shared" si="258"/>
        <v>26056419.025944933</v>
      </c>
      <c r="BF380" s="311"/>
      <c r="BG380" s="302">
        <v>26056419.025944933</v>
      </c>
      <c r="BH380" s="302">
        <v>0</v>
      </c>
      <c r="BI380" s="302">
        <v>0</v>
      </c>
      <c r="BJ380" s="302">
        <v>0</v>
      </c>
      <c r="BK380" s="311"/>
      <c r="BL380" s="1220"/>
      <c r="BM380" s="1253"/>
      <c r="BN380" s="303">
        <f t="shared" si="260"/>
        <v>26056419.025944933</v>
      </c>
      <c r="BO380" s="311"/>
      <c r="BP380" s="311">
        <v>26056419.025944933</v>
      </c>
      <c r="BQ380" s="311">
        <v>0</v>
      </c>
      <c r="BR380" s="311">
        <v>0</v>
      </c>
      <c r="BS380" s="311">
        <v>0</v>
      </c>
      <c r="BT380" s="311"/>
      <c r="BU380" s="1207"/>
      <c r="BV380" s="1208"/>
      <c r="BW380" s="1208"/>
      <c r="BX380" s="1208"/>
      <c r="BY380" s="1208"/>
      <c r="BZ380" s="1208"/>
      <c r="CA380" s="1208"/>
      <c r="CB380" s="1208"/>
      <c r="CC380" s="1209"/>
    </row>
    <row r="381" spans="1:81" s="58" customFormat="1" ht="12.95" customHeight="1" thickBot="1" x14ac:dyDescent="0.3">
      <c r="A381" s="37"/>
      <c r="B381" s="1318"/>
      <c r="C381" s="1424"/>
      <c r="D381" s="1283"/>
      <c r="E381" s="1286"/>
      <c r="F381" s="1286"/>
      <c r="G381" s="1286"/>
      <c r="H381" s="1286"/>
      <c r="I381" s="1389"/>
      <c r="J381" s="1220"/>
      <c r="K381" s="1217"/>
      <c r="L381" s="1223"/>
      <c r="M381" s="1226"/>
      <c r="N381" s="1229"/>
      <c r="O381" s="1232"/>
      <c r="P381" s="1235"/>
      <c r="Q381" s="1238"/>
      <c r="R381" s="1220"/>
      <c r="S381" s="297" t="s">
        <v>4851</v>
      </c>
      <c r="T381" s="371" t="s">
        <v>3834</v>
      </c>
      <c r="U381" s="241" t="s">
        <v>3839</v>
      </c>
      <c r="V381" s="241" t="s">
        <v>3842</v>
      </c>
      <c r="W381" s="297" t="s">
        <v>4852</v>
      </c>
      <c r="X381" s="34">
        <v>44566</v>
      </c>
      <c r="Y381" s="34">
        <v>44591</v>
      </c>
      <c r="Z381" s="34">
        <v>44594</v>
      </c>
      <c r="AA381" s="34">
        <v>44925</v>
      </c>
      <c r="AB381" s="1220"/>
      <c r="AC381" s="1241"/>
      <c r="AD381" s="303">
        <f t="shared" si="262"/>
        <v>188939608.03854194</v>
      </c>
      <c r="AE381" s="303">
        <f t="shared" si="262"/>
        <v>0</v>
      </c>
      <c r="AF381" s="303">
        <f t="shared" si="262"/>
        <v>0</v>
      </c>
      <c r="AG381" s="303">
        <f t="shared" si="262"/>
        <v>0</v>
      </c>
      <c r="AH381" s="303">
        <f t="shared" si="262"/>
        <v>0</v>
      </c>
      <c r="AI381" s="303">
        <f t="shared" si="262"/>
        <v>188939608.03854194</v>
      </c>
      <c r="AJ381" s="303">
        <f t="shared" si="173"/>
        <v>0</v>
      </c>
      <c r="AK381" s="1220"/>
      <c r="AL381" s="1244"/>
      <c r="AM381" s="303">
        <f t="shared" si="261"/>
        <v>47234902.009635486</v>
      </c>
      <c r="AN381" s="311"/>
      <c r="AO381" s="311">
        <v>0</v>
      </c>
      <c r="AP381" s="311">
        <v>0</v>
      </c>
      <c r="AQ381" s="311">
        <v>0</v>
      </c>
      <c r="AR381" s="311">
        <v>47234902.009635486</v>
      </c>
      <c r="AS381" s="311"/>
      <c r="AT381" s="1220"/>
      <c r="AU381" s="1247"/>
      <c r="AV381" s="303">
        <f t="shared" si="256"/>
        <v>47234902.009635486</v>
      </c>
      <c r="AW381" s="311"/>
      <c r="AX381" s="302">
        <v>0</v>
      </c>
      <c r="AY381" s="302">
        <v>0</v>
      </c>
      <c r="AZ381" s="302">
        <v>0</v>
      </c>
      <c r="BA381" s="302">
        <v>47234902.009635486</v>
      </c>
      <c r="BB381" s="311"/>
      <c r="BC381" s="1220"/>
      <c r="BD381" s="1250"/>
      <c r="BE381" s="303">
        <f t="shared" si="258"/>
        <v>47234902.009635486</v>
      </c>
      <c r="BF381" s="311"/>
      <c r="BG381" s="302">
        <v>0</v>
      </c>
      <c r="BH381" s="302">
        <v>0</v>
      </c>
      <c r="BI381" s="302">
        <v>0</v>
      </c>
      <c r="BJ381" s="302">
        <v>47234902.009635486</v>
      </c>
      <c r="BK381" s="311"/>
      <c r="BL381" s="1220"/>
      <c r="BM381" s="1253"/>
      <c r="BN381" s="303">
        <f t="shared" si="260"/>
        <v>47234902.009635486</v>
      </c>
      <c r="BO381" s="311"/>
      <c r="BP381" s="311">
        <v>0</v>
      </c>
      <c r="BQ381" s="311">
        <v>0</v>
      </c>
      <c r="BR381" s="311">
        <v>0</v>
      </c>
      <c r="BS381" s="311">
        <v>47234902.009635486</v>
      </c>
      <c r="BT381" s="311"/>
      <c r="BU381" s="1207"/>
      <c r="BV381" s="1208"/>
      <c r="BW381" s="1208"/>
      <c r="BX381" s="1208"/>
      <c r="BY381" s="1208"/>
      <c r="BZ381" s="1208"/>
      <c r="CA381" s="1208"/>
      <c r="CB381" s="1208"/>
      <c r="CC381" s="1209"/>
    </row>
    <row r="382" spans="1:81" s="58" customFormat="1" ht="12.95" customHeight="1" thickTop="1" thickBot="1" x14ac:dyDescent="0.3">
      <c r="A382" s="37"/>
      <c r="B382" s="1317" t="s">
        <v>187</v>
      </c>
      <c r="C382" s="1423" t="s">
        <v>190</v>
      </c>
      <c r="D382" s="1282">
        <v>1906</v>
      </c>
      <c r="E382" s="1285" t="s">
        <v>4853</v>
      </c>
      <c r="F382" s="1285" t="s">
        <v>4854</v>
      </c>
      <c r="G382" s="1285" t="s">
        <v>4855</v>
      </c>
      <c r="H382" s="1285" t="s">
        <v>4856</v>
      </c>
      <c r="I382" s="1446">
        <v>2021004540180</v>
      </c>
      <c r="J382" s="1219">
        <v>112</v>
      </c>
      <c r="K382" s="1216" t="str">
        <f>+[4]Metas!K387</f>
        <v>Capacitaciones a funcionarios de las alcaldías en la normatividad y actualización de la misma.</v>
      </c>
      <c r="L382" s="1449" t="s">
        <v>4857</v>
      </c>
      <c r="M382" s="1451"/>
      <c r="N382" s="1453" t="s">
        <v>4857</v>
      </c>
      <c r="O382" s="1455" t="s">
        <v>4857</v>
      </c>
      <c r="P382" s="1457" t="s">
        <v>4857</v>
      </c>
      <c r="Q382" s="1459" t="s">
        <v>4857</v>
      </c>
      <c r="R382" s="1219">
        <f t="shared" ref="R382" si="271">+$J382</f>
        <v>112</v>
      </c>
      <c r="S382" s="375" t="s">
        <v>4858</v>
      </c>
      <c r="T382" s="240" t="s">
        <v>3834</v>
      </c>
      <c r="U382" s="240" t="s">
        <v>3839</v>
      </c>
      <c r="V382" s="240" t="s">
        <v>3842</v>
      </c>
      <c r="W382" s="376" t="s">
        <v>4859</v>
      </c>
      <c r="X382" s="307">
        <v>44564</v>
      </c>
      <c r="Y382" s="307">
        <v>44898</v>
      </c>
      <c r="Z382" s="307">
        <v>44564</v>
      </c>
      <c r="AA382" s="307">
        <v>44898</v>
      </c>
      <c r="AB382" s="1219">
        <f t="shared" ref="AB382" si="272">+$J382</f>
        <v>112</v>
      </c>
      <c r="AC382" s="1240" t="str">
        <f t="shared" ref="AC382" si="273">+L382</f>
        <v>16 ESE articulan  el componente de respuesta en salud ante situaciones de emergencias y desastres con el consejo departamental de gestión del riesgo</v>
      </c>
      <c r="AD382" s="308">
        <f t="shared" si="262"/>
        <v>10312500</v>
      </c>
      <c r="AE382" s="308">
        <f t="shared" si="262"/>
        <v>10312500</v>
      </c>
      <c r="AF382" s="308">
        <f t="shared" si="262"/>
        <v>0</v>
      </c>
      <c r="AG382" s="308">
        <f t="shared" si="262"/>
        <v>0</v>
      </c>
      <c r="AH382" s="308">
        <f t="shared" si="262"/>
        <v>0</v>
      </c>
      <c r="AI382" s="308">
        <f t="shared" si="262"/>
        <v>0</v>
      </c>
      <c r="AJ382" s="308">
        <f t="shared" si="173"/>
        <v>0</v>
      </c>
      <c r="AK382" s="1219">
        <f t="shared" ref="AK382" si="274">+$J382</f>
        <v>112</v>
      </c>
      <c r="AL382" s="1243" t="str">
        <f t="shared" si="238"/>
        <v>16 ESE articulan  el componente de respuesta en salud ante situaciones de emergencias y desastres con el consejo departamental de gestión del riesgo</v>
      </c>
      <c r="AM382" s="308">
        <f t="shared" si="135"/>
        <v>0</v>
      </c>
      <c r="AN382" s="48"/>
      <c r="AO382" s="48"/>
      <c r="AP382" s="48"/>
      <c r="AQ382" s="48"/>
      <c r="AR382" s="48"/>
      <c r="AS382" s="48"/>
      <c r="AT382" s="1219">
        <f t="shared" ref="AT382" si="275">+$J382</f>
        <v>112</v>
      </c>
      <c r="AU382" s="1246" t="str">
        <f t="shared" si="241"/>
        <v>16 ESE articulan  el componente de respuesta en salud ante situaciones de emergencias y desastres con el consejo departamental de gestión del riesgo</v>
      </c>
      <c r="AV382" s="308">
        <f t="shared" ref="AV382:AV390" si="276">SUM(AW382:BB382)</f>
        <v>3437500</v>
      </c>
      <c r="AW382" s="48">
        <v>3437500</v>
      </c>
      <c r="AX382" s="48"/>
      <c r="AY382" s="48"/>
      <c r="AZ382" s="48"/>
      <c r="BA382" s="48"/>
      <c r="BB382" s="48"/>
      <c r="BC382" s="1219">
        <f t="shared" ref="BC382" si="277">+$J382</f>
        <v>112</v>
      </c>
      <c r="BD382" s="1249" t="str">
        <f t="shared" si="244"/>
        <v>16 ESE articulan  el componente de respuesta en salud ante situaciones de emergencias y desastres con el consejo departamental de gestión del riesgo</v>
      </c>
      <c r="BE382" s="308">
        <f t="shared" si="258"/>
        <v>3437500</v>
      </c>
      <c r="BF382" s="48">
        <v>3437500</v>
      </c>
      <c r="BG382" s="48"/>
      <c r="BH382" s="48"/>
      <c r="BI382" s="48"/>
      <c r="BJ382" s="48"/>
      <c r="BK382" s="48"/>
      <c r="BL382" s="1219">
        <f t="shared" ref="BL382" si="278">+$J382</f>
        <v>112</v>
      </c>
      <c r="BM382" s="1252" t="str">
        <f t="shared" si="247"/>
        <v>16 ESE articulan  el componente de respuesta en salud ante situaciones de emergencias y desastres con el consejo departamental de gestión del riesgo</v>
      </c>
      <c r="BN382" s="308">
        <f t="shared" si="260"/>
        <v>3437500</v>
      </c>
      <c r="BO382" s="48">
        <v>3437500</v>
      </c>
      <c r="BP382" s="48"/>
      <c r="BQ382" s="48"/>
      <c r="BR382" s="48"/>
      <c r="BS382" s="48"/>
      <c r="BT382" s="48"/>
      <c r="BU382" s="1204"/>
      <c r="BV382" s="1205"/>
      <c r="BW382" s="1205"/>
      <c r="BX382" s="1205"/>
      <c r="BY382" s="1205"/>
      <c r="BZ382" s="1205"/>
      <c r="CA382" s="1205"/>
      <c r="CB382" s="1205"/>
      <c r="CC382" s="1206"/>
    </row>
    <row r="383" spans="1:81" s="58" customFormat="1" ht="12.95" customHeight="1" thickTop="1" thickBot="1" x14ac:dyDescent="0.3">
      <c r="A383" s="37"/>
      <c r="B383" s="1318"/>
      <c r="C383" s="1424"/>
      <c r="D383" s="1283"/>
      <c r="E383" s="1286"/>
      <c r="F383" s="1286"/>
      <c r="G383" s="1286"/>
      <c r="H383" s="1286"/>
      <c r="I383" s="1447"/>
      <c r="J383" s="1220"/>
      <c r="K383" s="1217"/>
      <c r="L383" s="1450"/>
      <c r="M383" s="1452"/>
      <c r="N383" s="1454"/>
      <c r="O383" s="1456"/>
      <c r="P383" s="1458"/>
      <c r="Q383" s="1460"/>
      <c r="R383" s="1220"/>
      <c r="S383" s="377" t="s">
        <v>4860</v>
      </c>
      <c r="T383" s="241" t="s">
        <v>3834</v>
      </c>
      <c r="U383" s="241" t="s">
        <v>3839</v>
      </c>
      <c r="V383" s="241" t="s">
        <v>3842</v>
      </c>
      <c r="W383" s="378" t="s">
        <v>4861</v>
      </c>
      <c r="X383" s="307">
        <v>44564</v>
      </c>
      <c r="Y383" s="307">
        <v>44898</v>
      </c>
      <c r="Z383" s="307">
        <v>44564</v>
      </c>
      <c r="AA383" s="307">
        <v>44898</v>
      </c>
      <c r="AB383" s="1220"/>
      <c r="AC383" s="1241"/>
      <c r="AD383" s="303">
        <f t="shared" si="262"/>
        <v>10312500</v>
      </c>
      <c r="AE383" s="303">
        <f t="shared" si="262"/>
        <v>10312500</v>
      </c>
      <c r="AF383" s="303">
        <f t="shared" si="262"/>
        <v>0</v>
      </c>
      <c r="AG383" s="303">
        <f t="shared" si="262"/>
        <v>0</v>
      </c>
      <c r="AH383" s="303">
        <f t="shared" si="262"/>
        <v>0</v>
      </c>
      <c r="AI383" s="303">
        <f t="shared" si="262"/>
        <v>0</v>
      </c>
      <c r="AJ383" s="303">
        <f t="shared" si="173"/>
        <v>0</v>
      </c>
      <c r="AK383" s="1220"/>
      <c r="AL383" s="1244"/>
      <c r="AM383" s="303">
        <f t="shared" si="135"/>
        <v>0</v>
      </c>
      <c r="AN383" s="311"/>
      <c r="AO383" s="311"/>
      <c r="AP383" s="311"/>
      <c r="AQ383" s="311"/>
      <c r="AR383" s="311"/>
      <c r="AS383" s="311"/>
      <c r="AT383" s="1220"/>
      <c r="AU383" s="1247"/>
      <c r="AV383" s="303">
        <f t="shared" si="276"/>
        <v>3437500</v>
      </c>
      <c r="AW383" s="311">
        <v>3437500</v>
      </c>
      <c r="AX383" s="311"/>
      <c r="AY383" s="311"/>
      <c r="AZ383" s="311"/>
      <c r="BA383" s="311"/>
      <c r="BB383" s="311"/>
      <c r="BC383" s="1220"/>
      <c r="BD383" s="1250"/>
      <c r="BE383" s="303">
        <f t="shared" si="258"/>
        <v>3437500</v>
      </c>
      <c r="BF383" s="311">
        <v>3437500</v>
      </c>
      <c r="BG383" s="311"/>
      <c r="BH383" s="311"/>
      <c r="BI383" s="311"/>
      <c r="BJ383" s="311"/>
      <c r="BK383" s="311"/>
      <c r="BL383" s="1220"/>
      <c r="BM383" s="1253"/>
      <c r="BN383" s="303">
        <f t="shared" si="260"/>
        <v>3437500</v>
      </c>
      <c r="BO383" s="311">
        <v>3437500</v>
      </c>
      <c r="BP383" s="311"/>
      <c r="BQ383" s="311"/>
      <c r="BR383" s="311"/>
      <c r="BS383" s="311"/>
      <c r="BT383" s="311"/>
      <c r="BU383" s="1207"/>
      <c r="BV383" s="1208"/>
      <c r="BW383" s="1208"/>
      <c r="BX383" s="1208"/>
      <c r="BY383" s="1208"/>
      <c r="BZ383" s="1208"/>
      <c r="CA383" s="1208"/>
      <c r="CB383" s="1208"/>
      <c r="CC383" s="1209"/>
    </row>
    <row r="384" spans="1:81" s="58" customFormat="1" ht="12.95" customHeight="1" thickTop="1" thickBot="1" x14ac:dyDescent="0.3">
      <c r="A384" s="37"/>
      <c r="B384" s="1318"/>
      <c r="C384" s="1424"/>
      <c r="D384" s="1283"/>
      <c r="E384" s="1286"/>
      <c r="F384" s="1286"/>
      <c r="G384" s="1286"/>
      <c r="H384" s="1286"/>
      <c r="I384" s="1447"/>
      <c r="J384" s="1220"/>
      <c r="K384" s="1217"/>
      <c r="L384" s="1461" t="s">
        <v>4862</v>
      </c>
      <c r="M384" s="1452"/>
      <c r="N384" s="1464" t="s">
        <v>4862</v>
      </c>
      <c r="O384" s="1466" t="s">
        <v>4862</v>
      </c>
      <c r="P384" s="1468" t="s">
        <v>4862</v>
      </c>
      <c r="Q384" s="1470" t="s">
        <v>4862</v>
      </c>
      <c r="R384" s="1220"/>
      <c r="S384" s="377" t="s">
        <v>4863</v>
      </c>
      <c r="T384" s="241" t="s">
        <v>3834</v>
      </c>
      <c r="U384" s="241" t="s">
        <v>3839</v>
      </c>
      <c r="V384" s="241" t="s">
        <v>3842</v>
      </c>
      <c r="W384" s="378" t="s">
        <v>4864</v>
      </c>
      <c r="X384" s="307">
        <v>44564</v>
      </c>
      <c r="Y384" s="307">
        <v>44898</v>
      </c>
      <c r="Z384" s="307">
        <v>44564</v>
      </c>
      <c r="AA384" s="307">
        <v>44898</v>
      </c>
      <c r="AB384" s="1220"/>
      <c r="AC384" s="1241"/>
      <c r="AD384" s="303">
        <f t="shared" si="262"/>
        <v>10312500</v>
      </c>
      <c r="AE384" s="303">
        <f t="shared" si="262"/>
        <v>10312500</v>
      </c>
      <c r="AF384" s="303">
        <f t="shared" si="262"/>
        <v>0</v>
      </c>
      <c r="AG384" s="303">
        <f t="shared" si="262"/>
        <v>0</v>
      </c>
      <c r="AH384" s="303">
        <f t="shared" si="262"/>
        <v>0</v>
      </c>
      <c r="AI384" s="303">
        <f t="shared" si="262"/>
        <v>0</v>
      </c>
      <c r="AJ384" s="303">
        <f t="shared" si="173"/>
        <v>0</v>
      </c>
      <c r="AK384" s="1220"/>
      <c r="AL384" s="1244"/>
      <c r="AM384" s="303">
        <f t="shared" si="135"/>
        <v>0</v>
      </c>
      <c r="AN384" s="311"/>
      <c r="AO384" s="311"/>
      <c r="AP384" s="311"/>
      <c r="AQ384" s="311"/>
      <c r="AR384" s="311"/>
      <c r="AS384" s="311"/>
      <c r="AT384" s="1220"/>
      <c r="AU384" s="1247"/>
      <c r="AV384" s="303">
        <f t="shared" si="276"/>
        <v>3437500</v>
      </c>
      <c r="AW384" s="311">
        <v>3437500</v>
      </c>
      <c r="AX384" s="311"/>
      <c r="AY384" s="311"/>
      <c r="AZ384" s="311"/>
      <c r="BA384" s="311"/>
      <c r="BB384" s="311"/>
      <c r="BC384" s="1220"/>
      <c r="BD384" s="1250"/>
      <c r="BE384" s="303">
        <f t="shared" si="258"/>
        <v>3437500</v>
      </c>
      <c r="BF384" s="311">
        <v>3437500</v>
      </c>
      <c r="BG384" s="311"/>
      <c r="BH384" s="311"/>
      <c r="BI384" s="311"/>
      <c r="BJ384" s="311"/>
      <c r="BK384" s="311"/>
      <c r="BL384" s="1220"/>
      <c r="BM384" s="1253"/>
      <c r="BN384" s="303">
        <f t="shared" si="260"/>
        <v>3437500</v>
      </c>
      <c r="BO384" s="311">
        <v>3437500</v>
      </c>
      <c r="BP384" s="311"/>
      <c r="BQ384" s="311"/>
      <c r="BR384" s="311"/>
      <c r="BS384" s="311"/>
      <c r="BT384" s="311"/>
      <c r="BU384" s="1207"/>
      <c r="BV384" s="1208"/>
      <c r="BW384" s="1208"/>
      <c r="BX384" s="1208"/>
      <c r="BY384" s="1208"/>
      <c r="BZ384" s="1208"/>
      <c r="CA384" s="1208"/>
      <c r="CB384" s="1208"/>
      <c r="CC384" s="1209"/>
    </row>
    <row r="385" spans="1:81" s="58" customFormat="1" ht="65.25" thickTop="1" thickBot="1" x14ac:dyDescent="0.3">
      <c r="A385" s="37"/>
      <c r="B385" s="1318"/>
      <c r="C385" s="1445"/>
      <c r="D385" s="1284"/>
      <c r="E385" s="1287"/>
      <c r="F385" s="1287"/>
      <c r="G385" s="1287"/>
      <c r="H385" s="1287"/>
      <c r="I385" s="1448"/>
      <c r="J385" s="1221"/>
      <c r="K385" s="1218"/>
      <c r="L385" s="1462"/>
      <c r="M385" s="1463"/>
      <c r="N385" s="1465"/>
      <c r="O385" s="1467"/>
      <c r="P385" s="1469"/>
      <c r="Q385" s="1471"/>
      <c r="R385" s="1221"/>
      <c r="S385" s="379" t="s">
        <v>4865</v>
      </c>
      <c r="T385" s="242" t="s">
        <v>3834</v>
      </c>
      <c r="U385" s="242" t="s">
        <v>3839</v>
      </c>
      <c r="V385" s="242" t="s">
        <v>3842</v>
      </c>
      <c r="W385" s="380" t="s">
        <v>4866</v>
      </c>
      <c r="X385" s="307">
        <v>44564</v>
      </c>
      <c r="Y385" s="307">
        <v>44898</v>
      </c>
      <c r="Z385" s="307">
        <v>44564</v>
      </c>
      <c r="AA385" s="307">
        <v>44898</v>
      </c>
      <c r="AB385" s="1221"/>
      <c r="AC385" s="1242"/>
      <c r="AD385" s="306">
        <f t="shared" ref="AD385:AJ425" si="279">+AM385+AV385+BE385+BN385</f>
        <v>10312500</v>
      </c>
      <c r="AE385" s="306">
        <f t="shared" si="279"/>
        <v>10312500</v>
      </c>
      <c r="AF385" s="306">
        <f t="shared" si="279"/>
        <v>0</v>
      </c>
      <c r="AG385" s="306">
        <f t="shared" si="279"/>
        <v>0</v>
      </c>
      <c r="AH385" s="306">
        <f t="shared" si="279"/>
        <v>0</v>
      </c>
      <c r="AI385" s="306">
        <f t="shared" si="279"/>
        <v>0</v>
      </c>
      <c r="AJ385" s="306">
        <f t="shared" si="173"/>
        <v>0</v>
      </c>
      <c r="AK385" s="1221"/>
      <c r="AL385" s="1245"/>
      <c r="AM385" s="306">
        <f t="shared" si="135"/>
        <v>0</v>
      </c>
      <c r="AN385" s="50"/>
      <c r="AO385" s="50"/>
      <c r="AP385" s="50"/>
      <c r="AQ385" s="50"/>
      <c r="AR385" s="50"/>
      <c r="AS385" s="50"/>
      <c r="AT385" s="1221"/>
      <c r="AU385" s="1248"/>
      <c r="AV385" s="306">
        <f t="shared" si="276"/>
        <v>3437500</v>
      </c>
      <c r="AW385" s="50">
        <v>3437500</v>
      </c>
      <c r="AX385" s="50"/>
      <c r="AY385" s="50"/>
      <c r="AZ385" s="50"/>
      <c r="BA385" s="50"/>
      <c r="BB385" s="50"/>
      <c r="BC385" s="1221"/>
      <c r="BD385" s="1251"/>
      <c r="BE385" s="306">
        <f t="shared" si="258"/>
        <v>3437500</v>
      </c>
      <c r="BF385" s="50">
        <v>3437500</v>
      </c>
      <c r="BG385" s="50"/>
      <c r="BH385" s="50"/>
      <c r="BI385" s="50"/>
      <c r="BJ385" s="50"/>
      <c r="BK385" s="50"/>
      <c r="BL385" s="1221"/>
      <c r="BM385" s="1254"/>
      <c r="BN385" s="306">
        <f t="shared" si="260"/>
        <v>3437500</v>
      </c>
      <c r="BO385" s="50">
        <v>3437500</v>
      </c>
      <c r="BP385" s="50"/>
      <c r="BQ385" s="50"/>
      <c r="BR385" s="50"/>
      <c r="BS385" s="50"/>
      <c r="BT385" s="50"/>
      <c r="BU385" s="1210"/>
      <c r="BV385" s="1211"/>
      <c r="BW385" s="1211"/>
      <c r="BX385" s="1211"/>
      <c r="BY385" s="1211"/>
      <c r="BZ385" s="1211"/>
      <c r="CA385" s="1211"/>
      <c r="CB385" s="1211"/>
      <c r="CC385" s="1212"/>
    </row>
    <row r="386" spans="1:81" s="58" customFormat="1" ht="12.95" customHeight="1" thickTop="1" thickBot="1" x14ac:dyDescent="0.3">
      <c r="A386" s="37"/>
      <c r="B386" s="1318"/>
      <c r="C386" s="1423" t="s">
        <v>192</v>
      </c>
      <c r="D386" s="1282">
        <v>1906</v>
      </c>
      <c r="E386" s="1285" t="s">
        <v>4853</v>
      </c>
      <c r="F386" s="1285" t="s">
        <v>4854</v>
      </c>
      <c r="G386" s="1285" t="s">
        <v>4855</v>
      </c>
      <c r="H386" s="1285" t="s">
        <v>4856</v>
      </c>
      <c r="I386" s="1446">
        <v>2021004540180</v>
      </c>
      <c r="J386" s="1219">
        <v>113</v>
      </c>
      <c r="K386" s="1216" t="str">
        <f>+[4]Metas!K388</f>
        <v>Reuniones por año del Comité Departamental de Discapacidad</v>
      </c>
      <c r="L386" s="1449" t="s">
        <v>4867</v>
      </c>
      <c r="M386" s="1225">
        <f t="shared" ref="M386" si="280">SUM(N386:Q386)/4</f>
        <v>0</v>
      </c>
      <c r="N386" s="1453" t="s">
        <v>4867</v>
      </c>
      <c r="O386" s="1455" t="s">
        <v>4867</v>
      </c>
      <c r="P386" s="1457" t="s">
        <v>4867</v>
      </c>
      <c r="Q386" s="1459" t="s">
        <v>4867</v>
      </c>
      <c r="R386" s="1219">
        <f t="shared" ref="R386" si="281">+$J386</f>
        <v>113</v>
      </c>
      <c r="S386" s="375" t="s">
        <v>4868</v>
      </c>
      <c r="T386" s="240" t="s">
        <v>3834</v>
      </c>
      <c r="U386" s="240" t="s">
        <v>3839</v>
      </c>
      <c r="V386" s="240" t="s">
        <v>3842</v>
      </c>
      <c r="W386" s="376" t="s">
        <v>4869</v>
      </c>
      <c r="X386" s="307">
        <v>44564</v>
      </c>
      <c r="Y386" s="307">
        <v>44898</v>
      </c>
      <c r="Z386" s="307">
        <v>44564</v>
      </c>
      <c r="AA386" s="307">
        <v>44898</v>
      </c>
      <c r="AB386" s="1219">
        <f t="shared" ref="AB386" si="282">+$J386</f>
        <v>113</v>
      </c>
      <c r="AC386" s="1240" t="str">
        <f t="shared" ref="AC386" si="283">+L386</f>
        <v>100% de los municipios con planes de contingencia y definición de la capacidad instalada del sector salud a nivel local</v>
      </c>
      <c r="AD386" s="308">
        <f t="shared" si="279"/>
        <v>10312500</v>
      </c>
      <c r="AE386" s="308">
        <f t="shared" si="279"/>
        <v>10312500</v>
      </c>
      <c r="AF386" s="308">
        <f t="shared" si="279"/>
        <v>0</v>
      </c>
      <c r="AG386" s="308">
        <f t="shared" si="279"/>
        <v>0</v>
      </c>
      <c r="AH386" s="308">
        <f t="shared" si="279"/>
        <v>0</v>
      </c>
      <c r="AI386" s="308">
        <f t="shared" si="279"/>
        <v>0</v>
      </c>
      <c r="AJ386" s="308">
        <f t="shared" si="173"/>
        <v>0</v>
      </c>
      <c r="AK386" s="1219">
        <f t="shared" ref="AK386" si="284">+$J386</f>
        <v>113</v>
      </c>
      <c r="AL386" s="1243" t="str">
        <f t="shared" si="238"/>
        <v>100% de los municipios con planes de contingencia y definición de la capacidad instalada del sector salud a nivel local</v>
      </c>
      <c r="AM386" s="308">
        <f t="shared" si="135"/>
        <v>0</v>
      </c>
      <c r="AN386" s="48"/>
      <c r="AO386" s="48"/>
      <c r="AP386" s="48"/>
      <c r="AQ386" s="48"/>
      <c r="AR386" s="48"/>
      <c r="AS386" s="48"/>
      <c r="AT386" s="1219">
        <f t="shared" ref="AT386" si="285">+$J386</f>
        <v>113</v>
      </c>
      <c r="AU386" s="1246" t="str">
        <f t="shared" si="241"/>
        <v>100% de los municipios con planes de contingencia y definición de la capacidad instalada del sector salud a nivel local</v>
      </c>
      <c r="AV386" s="308">
        <f t="shared" si="276"/>
        <v>3437500</v>
      </c>
      <c r="AW386" s="48">
        <v>3437500</v>
      </c>
      <c r="AX386" s="48"/>
      <c r="AY386" s="48"/>
      <c r="AZ386" s="48"/>
      <c r="BA386" s="48"/>
      <c r="BB386" s="48"/>
      <c r="BC386" s="1219">
        <f t="shared" ref="BC386" si="286">+$J386</f>
        <v>113</v>
      </c>
      <c r="BD386" s="1249" t="str">
        <f t="shared" si="244"/>
        <v>100% de los municipios con planes de contingencia y definición de la capacidad instalada del sector salud a nivel local</v>
      </c>
      <c r="BE386" s="308">
        <f t="shared" si="258"/>
        <v>3437500</v>
      </c>
      <c r="BF386" s="48">
        <v>3437500</v>
      </c>
      <c r="BG386" s="48"/>
      <c r="BH386" s="48"/>
      <c r="BI386" s="48"/>
      <c r="BJ386" s="48"/>
      <c r="BK386" s="48"/>
      <c r="BL386" s="1219">
        <f t="shared" ref="BL386" si="287">+$J386</f>
        <v>113</v>
      </c>
      <c r="BM386" s="1252" t="str">
        <f t="shared" si="247"/>
        <v>100% de los municipios con planes de contingencia y definición de la capacidad instalada del sector salud a nivel local</v>
      </c>
      <c r="BN386" s="308">
        <f t="shared" si="260"/>
        <v>3437500</v>
      </c>
      <c r="BO386" s="48">
        <v>3437500</v>
      </c>
      <c r="BP386" s="48"/>
      <c r="BQ386" s="48"/>
      <c r="BR386" s="48"/>
      <c r="BS386" s="48"/>
      <c r="BT386" s="48"/>
      <c r="BU386" s="1204"/>
      <c r="BV386" s="1205"/>
      <c r="BW386" s="1205"/>
      <c r="BX386" s="1205"/>
      <c r="BY386" s="1205"/>
      <c r="BZ386" s="1205"/>
      <c r="CA386" s="1205"/>
      <c r="CB386" s="1205"/>
      <c r="CC386" s="1206"/>
    </row>
    <row r="387" spans="1:81" s="58" customFormat="1" ht="12.95" customHeight="1" thickTop="1" thickBot="1" x14ac:dyDescent="0.3">
      <c r="A387" s="37"/>
      <c r="B387" s="1318"/>
      <c r="C387" s="1424"/>
      <c r="D387" s="1283"/>
      <c r="E387" s="1286"/>
      <c r="F387" s="1286"/>
      <c r="G387" s="1286"/>
      <c r="H387" s="1286"/>
      <c r="I387" s="1447"/>
      <c r="J387" s="1220"/>
      <c r="K387" s="1217"/>
      <c r="L387" s="1450"/>
      <c r="M387" s="1226"/>
      <c r="N387" s="1454"/>
      <c r="O387" s="1456"/>
      <c r="P387" s="1458"/>
      <c r="Q387" s="1460"/>
      <c r="R387" s="1220"/>
      <c r="S387" s="377" t="s">
        <v>4870</v>
      </c>
      <c r="T387" s="241" t="s">
        <v>3834</v>
      </c>
      <c r="U387" s="241" t="s">
        <v>3839</v>
      </c>
      <c r="V387" s="241" t="s">
        <v>3842</v>
      </c>
      <c r="W387" s="378" t="s">
        <v>4871</v>
      </c>
      <c r="X387" s="307">
        <v>44564</v>
      </c>
      <c r="Y387" s="307">
        <v>44898</v>
      </c>
      <c r="Z387" s="307">
        <v>44564</v>
      </c>
      <c r="AA387" s="307">
        <v>44898</v>
      </c>
      <c r="AB387" s="1220"/>
      <c r="AC387" s="1241"/>
      <c r="AD387" s="303">
        <f t="shared" si="279"/>
        <v>10312500</v>
      </c>
      <c r="AE387" s="303">
        <f t="shared" si="279"/>
        <v>10312500</v>
      </c>
      <c r="AF387" s="303">
        <f t="shared" si="279"/>
        <v>0</v>
      </c>
      <c r="AG387" s="303">
        <f t="shared" si="279"/>
        <v>0</v>
      </c>
      <c r="AH387" s="303">
        <f t="shared" si="279"/>
        <v>0</v>
      </c>
      <c r="AI387" s="303">
        <f t="shared" si="279"/>
        <v>0</v>
      </c>
      <c r="AJ387" s="303">
        <f t="shared" si="173"/>
        <v>0</v>
      </c>
      <c r="AK387" s="1220"/>
      <c r="AL387" s="1244"/>
      <c r="AM387" s="303">
        <f t="shared" si="135"/>
        <v>0</v>
      </c>
      <c r="AN387" s="311"/>
      <c r="AO387" s="311"/>
      <c r="AP387" s="311"/>
      <c r="AQ387" s="311"/>
      <c r="AR387" s="311"/>
      <c r="AS387" s="311"/>
      <c r="AT387" s="1220"/>
      <c r="AU387" s="1247"/>
      <c r="AV387" s="303">
        <f t="shared" si="276"/>
        <v>3437500</v>
      </c>
      <c r="AW387" s="311">
        <v>3437500</v>
      </c>
      <c r="AX387" s="311"/>
      <c r="AY387" s="311"/>
      <c r="AZ387" s="311"/>
      <c r="BA387" s="311"/>
      <c r="BB387" s="311"/>
      <c r="BC387" s="1220"/>
      <c r="BD387" s="1250"/>
      <c r="BE387" s="303">
        <f t="shared" si="258"/>
        <v>3437500</v>
      </c>
      <c r="BF387" s="311">
        <v>3437500</v>
      </c>
      <c r="BG387" s="311"/>
      <c r="BH387" s="311"/>
      <c r="BI387" s="311"/>
      <c r="BJ387" s="311"/>
      <c r="BK387" s="311"/>
      <c r="BL387" s="1220"/>
      <c r="BM387" s="1253"/>
      <c r="BN387" s="303">
        <f t="shared" si="260"/>
        <v>3437500</v>
      </c>
      <c r="BO387" s="311">
        <v>3437500</v>
      </c>
      <c r="BP387" s="311"/>
      <c r="BQ387" s="311"/>
      <c r="BR387" s="311"/>
      <c r="BS387" s="311"/>
      <c r="BT387" s="311"/>
      <c r="BU387" s="1207"/>
      <c r="BV387" s="1208"/>
      <c r="BW387" s="1208"/>
      <c r="BX387" s="1208"/>
      <c r="BY387" s="1208"/>
      <c r="BZ387" s="1208"/>
      <c r="CA387" s="1208"/>
      <c r="CB387" s="1208"/>
      <c r="CC387" s="1209"/>
    </row>
    <row r="388" spans="1:81" s="58" customFormat="1" ht="12.95" customHeight="1" thickTop="1" thickBot="1" x14ac:dyDescent="0.3">
      <c r="A388" s="37"/>
      <c r="B388" s="1318"/>
      <c r="C388" s="1424"/>
      <c r="D388" s="1283"/>
      <c r="E388" s="1286"/>
      <c r="F388" s="1286"/>
      <c r="G388" s="1286"/>
      <c r="H388" s="1286"/>
      <c r="I388" s="1447"/>
      <c r="J388" s="1220"/>
      <c r="K388" s="1217"/>
      <c r="L388" s="1450"/>
      <c r="M388" s="1226"/>
      <c r="N388" s="1454"/>
      <c r="O388" s="1456"/>
      <c r="P388" s="1458"/>
      <c r="Q388" s="1460"/>
      <c r="R388" s="1220"/>
      <c r="S388" s="377" t="s">
        <v>4872</v>
      </c>
      <c r="T388" s="241" t="s">
        <v>3834</v>
      </c>
      <c r="U388" s="241" t="s">
        <v>3839</v>
      </c>
      <c r="V388" s="241" t="s">
        <v>3842</v>
      </c>
      <c r="W388" s="378" t="s">
        <v>4873</v>
      </c>
      <c r="X388" s="307">
        <v>44564</v>
      </c>
      <c r="Y388" s="307">
        <v>44898</v>
      </c>
      <c r="Z388" s="307">
        <v>44564</v>
      </c>
      <c r="AA388" s="307">
        <v>44898</v>
      </c>
      <c r="AB388" s="1220"/>
      <c r="AC388" s="1241"/>
      <c r="AD388" s="303">
        <f t="shared" si="279"/>
        <v>10312500</v>
      </c>
      <c r="AE388" s="303">
        <f t="shared" si="279"/>
        <v>10312500</v>
      </c>
      <c r="AF388" s="303">
        <f t="shared" si="279"/>
        <v>0</v>
      </c>
      <c r="AG388" s="303">
        <f t="shared" si="279"/>
        <v>0</v>
      </c>
      <c r="AH388" s="303">
        <f t="shared" si="279"/>
        <v>0</v>
      </c>
      <c r="AI388" s="303">
        <f t="shared" si="279"/>
        <v>0</v>
      </c>
      <c r="AJ388" s="303">
        <f t="shared" si="173"/>
        <v>0</v>
      </c>
      <c r="AK388" s="1220"/>
      <c r="AL388" s="1244"/>
      <c r="AM388" s="303">
        <f t="shared" si="135"/>
        <v>0</v>
      </c>
      <c r="AN388" s="311"/>
      <c r="AO388" s="311"/>
      <c r="AP388" s="311"/>
      <c r="AQ388" s="311"/>
      <c r="AR388" s="311"/>
      <c r="AS388" s="311"/>
      <c r="AT388" s="1220"/>
      <c r="AU388" s="1247"/>
      <c r="AV388" s="303">
        <f t="shared" si="276"/>
        <v>3437500</v>
      </c>
      <c r="AW388" s="311">
        <v>3437500</v>
      </c>
      <c r="AX388" s="311"/>
      <c r="AY388" s="311"/>
      <c r="AZ388" s="311"/>
      <c r="BA388" s="311"/>
      <c r="BB388" s="311"/>
      <c r="BC388" s="1220"/>
      <c r="BD388" s="1250"/>
      <c r="BE388" s="303">
        <f t="shared" si="258"/>
        <v>3437500</v>
      </c>
      <c r="BF388" s="311">
        <v>3437500</v>
      </c>
      <c r="BG388" s="311"/>
      <c r="BH388" s="311"/>
      <c r="BI388" s="311"/>
      <c r="BJ388" s="311"/>
      <c r="BK388" s="311"/>
      <c r="BL388" s="1220"/>
      <c r="BM388" s="1253"/>
      <c r="BN388" s="303">
        <f t="shared" si="260"/>
        <v>3437500</v>
      </c>
      <c r="BO388" s="311">
        <v>3437500</v>
      </c>
      <c r="BP388" s="311"/>
      <c r="BQ388" s="311"/>
      <c r="BR388" s="311"/>
      <c r="BS388" s="311"/>
      <c r="BT388" s="311"/>
      <c r="BU388" s="1207"/>
      <c r="BV388" s="1208"/>
      <c r="BW388" s="1208"/>
      <c r="BX388" s="1208"/>
      <c r="BY388" s="1208"/>
      <c r="BZ388" s="1208"/>
      <c r="CA388" s="1208"/>
      <c r="CB388" s="1208"/>
      <c r="CC388" s="1209"/>
    </row>
    <row r="389" spans="1:81" s="58" customFormat="1" ht="12.95" customHeight="1" thickTop="1" thickBot="1" x14ac:dyDescent="0.3">
      <c r="A389" s="37"/>
      <c r="B389" s="1319"/>
      <c r="C389" s="1445"/>
      <c r="D389" s="1284"/>
      <c r="E389" s="1287"/>
      <c r="F389" s="1287"/>
      <c r="G389" s="1287"/>
      <c r="H389" s="1287"/>
      <c r="I389" s="1448"/>
      <c r="J389" s="1221"/>
      <c r="K389" s="1218"/>
      <c r="L389" s="1462"/>
      <c r="M389" s="1227"/>
      <c r="N389" s="1465"/>
      <c r="O389" s="1467"/>
      <c r="P389" s="1469"/>
      <c r="Q389" s="1471"/>
      <c r="R389" s="1221"/>
      <c r="S389" s="379" t="s">
        <v>4874</v>
      </c>
      <c r="T389" s="242" t="s">
        <v>3834</v>
      </c>
      <c r="U389" s="242" t="s">
        <v>3839</v>
      </c>
      <c r="V389" s="242" t="s">
        <v>3842</v>
      </c>
      <c r="W389" s="380" t="s">
        <v>4875</v>
      </c>
      <c r="X389" s="307">
        <v>44564</v>
      </c>
      <c r="Y389" s="307">
        <v>44898</v>
      </c>
      <c r="Z389" s="307">
        <v>44564</v>
      </c>
      <c r="AA389" s="307">
        <v>44898</v>
      </c>
      <c r="AB389" s="1221"/>
      <c r="AC389" s="1242"/>
      <c r="AD389" s="306">
        <f t="shared" si="279"/>
        <v>10312500</v>
      </c>
      <c r="AE389" s="306">
        <f t="shared" si="279"/>
        <v>10312500</v>
      </c>
      <c r="AF389" s="306">
        <f t="shared" si="279"/>
        <v>0</v>
      </c>
      <c r="AG389" s="306">
        <f t="shared" si="279"/>
        <v>0</v>
      </c>
      <c r="AH389" s="306">
        <f t="shared" si="279"/>
        <v>0</v>
      </c>
      <c r="AI389" s="306">
        <f t="shared" si="279"/>
        <v>0</v>
      </c>
      <c r="AJ389" s="306">
        <f t="shared" si="173"/>
        <v>0</v>
      </c>
      <c r="AK389" s="1221"/>
      <c r="AL389" s="1245"/>
      <c r="AM389" s="306">
        <f t="shared" si="135"/>
        <v>0</v>
      </c>
      <c r="AN389" s="50"/>
      <c r="AO389" s="50"/>
      <c r="AP389" s="50"/>
      <c r="AQ389" s="50"/>
      <c r="AR389" s="50"/>
      <c r="AS389" s="50"/>
      <c r="AT389" s="1221"/>
      <c r="AU389" s="1248"/>
      <c r="AV389" s="306">
        <f t="shared" si="276"/>
        <v>3437500</v>
      </c>
      <c r="AW389" s="50">
        <v>3437500</v>
      </c>
      <c r="AX389" s="50"/>
      <c r="AY389" s="50"/>
      <c r="AZ389" s="50"/>
      <c r="BA389" s="50"/>
      <c r="BB389" s="50"/>
      <c r="BC389" s="1221"/>
      <c r="BD389" s="1251"/>
      <c r="BE389" s="306">
        <f t="shared" si="258"/>
        <v>3437500</v>
      </c>
      <c r="BF389" s="50">
        <v>3437500</v>
      </c>
      <c r="BG389" s="50"/>
      <c r="BH389" s="50"/>
      <c r="BI389" s="50"/>
      <c r="BJ389" s="50"/>
      <c r="BK389" s="50"/>
      <c r="BL389" s="1221"/>
      <c r="BM389" s="1254"/>
      <c r="BN389" s="306">
        <f t="shared" si="260"/>
        <v>3437500</v>
      </c>
      <c r="BO389" s="50">
        <v>3437500</v>
      </c>
      <c r="BP389" s="50"/>
      <c r="BQ389" s="50"/>
      <c r="BR389" s="50"/>
      <c r="BS389" s="50"/>
      <c r="BT389" s="50"/>
      <c r="BU389" s="1210"/>
      <c r="BV389" s="1211"/>
      <c r="BW389" s="1211"/>
      <c r="BX389" s="1211"/>
      <c r="BY389" s="1211"/>
      <c r="BZ389" s="1211"/>
      <c r="CA389" s="1211"/>
      <c r="CB389" s="1211"/>
      <c r="CC389" s="1212"/>
    </row>
    <row r="390" spans="1:81" s="58" customFormat="1" ht="12.95" customHeight="1" thickTop="1" x14ac:dyDescent="0.25">
      <c r="A390" s="37"/>
      <c r="B390" s="1317" t="s">
        <v>193</v>
      </c>
      <c r="C390" s="1314" t="s">
        <v>196</v>
      </c>
      <c r="D390" s="1282">
        <v>1906</v>
      </c>
      <c r="E390" s="1285" t="s">
        <v>4433</v>
      </c>
      <c r="F390" s="1285">
        <v>1905032</v>
      </c>
      <c r="G390" s="1285" t="s">
        <v>4434</v>
      </c>
      <c r="H390" s="1285" t="s">
        <v>4435</v>
      </c>
      <c r="I390" s="1388">
        <v>2021004540215</v>
      </c>
      <c r="J390" s="1219">
        <v>114</v>
      </c>
      <c r="K390" s="1216" t="str">
        <f>+[3]Metas!K131</f>
        <v>Municipios con acciones de promoción de la salud y prevención de riesgos laborales en la población del sector informal de la economía, con énfasis en la atención a los efectos colaterales del COVID-19 incluidos los municipios PDET.</v>
      </c>
      <c r="L390" s="1222"/>
      <c r="M390" s="1225">
        <f t="shared" si="233"/>
        <v>0</v>
      </c>
      <c r="N390" s="1228"/>
      <c r="O390" s="1231"/>
      <c r="P390" s="1234"/>
      <c r="Q390" s="1237"/>
      <c r="R390" s="1219">
        <f t="shared" ref="R390" si="288">+$J390</f>
        <v>114</v>
      </c>
      <c r="S390" s="361" t="s">
        <v>4876</v>
      </c>
      <c r="T390" s="362" t="s">
        <v>3834</v>
      </c>
      <c r="U390" s="240" t="s">
        <v>3839</v>
      </c>
      <c r="V390" s="240" t="s">
        <v>3842</v>
      </c>
      <c r="W390" s="233"/>
      <c r="X390" s="300">
        <v>44566</v>
      </c>
      <c r="Y390" s="300">
        <v>44591</v>
      </c>
      <c r="Z390" s="300">
        <v>44594</v>
      </c>
      <c r="AA390" s="300">
        <v>44925</v>
      </c>
      <c r="AB390" s="1219">
        <f t="shared" ref="AB390" si="289">+$J390</f>
        <v>114</v>
      </c>
      <c r="AC390" s="1240">
        <f t="shared" ref="AC390" si="290">+L390</f>
        <v>0</v>
      </c>
      <c r="AD390" s="308">
        <f t="shared" si="279"/>
        <v>25680474.256500002</v>
      </c>
      <c r="AE390" s="308">
        <f t="shared" si="279"/>
        <v>0</v>
      </c>
      <c r="AF390" s="308">
        <f t="shared" si="279"/>
        <v>25680474.256500002</v>
      </c>
      <c r="AG390" s="308">
        <f t="shared" si="279"/>
        <v>0</v>
      </c>
      <c r="AH390" s="308">
        <f t="shared" si="279"/>
        <v>0</v>
      </c>
      <c r="AI390" s="308">
        <f t="shared" si="279"/>
        <v>0</v>
      </c>
      <c r="AJ390" s="308">
        <f t="shared" si="173"/>
        <v>0</v>
      </c>
      <c r="AK390" s="1219">
        <f t="shared" ref="AK390" si="291">+$J390</f>
        <v>114</v>
      </c>
      <c r="AL390" s="1243">
        <f t="shared" si="238"/>
        <v>0</v>
      </c>
      <c r="AM390" s="308">
        <f t="shared" si="135"/>
        <v>6420118.5641250005</v>
      </c>
      <c r="AN390" s="48"/>
      <c r="AO390" s="48">
        <v>6420118.5641250005</v>
      </c>
      <c r="AP390" s="48">
        <v>0</v>
      </c>
      <c r="AQ390" s="48">
        <v>0</v>
      </c>
      <c r="AR390" s="48">
        <v>0</v>
      </c>
      <c r="AS390" s="48"/>
      <c r="AT390" s="1219">
        <f t="shared" ref="AT390" si="292">+$J390</f>
        <v>114</v>
      </c>
      <c r="AU390" s="1246">
        <f t="shared" si="241"/>
        <v>0</v>
      </c>
      <c r="AV390" s="308">
        <f t="shared" si="276"/>
        <v>6420118.5641250005</v>
      </c>
      <c r="AW390" s="48"/>
      <c r="AX390" s="38">
        <v>6420118.5641250005</v>
      </c>
      <c r="AY390" s="38">
        <v>0</v>
      </c>
      <c r="AZ390" s="38">
        <v>0</v>
      </c>
      <c r="BA390" s="38">
        <v>0</v>
      </c>
      <c r="BB390" s="48"/>
      <c r="BC390" s="1219">
        <f t="shared" ref="BC390" si="293">+$J390</f>
        <v>114</v>
      </c>
      <c r="BD390" s="1249">
        <f t="shared" si="244"/>
        <v>0</v>
      </c>
      <c r="BE390" s="308">
        <f t="shared" si="258"/>
        <v>6420118.5641250005</v>
      </c>
      <c r="BF390" s="48"/>
      <c r="BG390" s="38">
        <v>6420118.5641250005</v>
      </c>
      <c r="BH390" s="38">
        <v>0</v>
      </c>
      <c r="BI390" s="38">
        <v>0</v>
      </c>
      <c r="BJ390" s="38">
        <v>0</v>
      </c>
      <c r="BK390" s="48"/>
      <c r="BL390" s="1219">
        <f t="shared" ref="BL390" si="294">+$J390</f>
        <v>114</v>
      </c>
      <c r="BM390" s="1252">
        <f t="shared" si="247"/>
        <v>0</v>
      </c>
      <c r="BN390" s="308">
        <f t="shared" si="260"/>
        <v>6420118.5641250005</v>
      </c>
      <c r="BO390" s="48"/>
      <c r="BP390" s="48">
        <v>6420118.5641250005</v>
      </c>
      <c r="BQ390" s="48">
        <v>0</v>
      </c>
      <c r="BR390" s="48">
        <v>0</v>
      </c>
      <c r="BS390" s="48">
        <v>0</v>
      </c>
      <c r="BT390" s="48"/>
      <c r="BU390" s="1204"/>
      <c r="BV390" s="1205"/>
      <c r="BW390" s="1205"/>
      <c r="BX390" s="1205"/>
      <c r="BY390" s="1205"/>
      <c r="BZ390" s="1205"/>
      <c r="CA390" s="1205"/>
      <c r="CB390" s="1205"/>
      <c r="CC390" s="1206"/>
    </row>
    <row r="391" spans="1:81" s="58" customFormat="1" ht="12.95" customHeight="1" x14ac:dyDescent="0.25">
      <c r="A391" s="37"/>
      <c r="B391" s="1318"/>
      <c r="C391" s="1315"/>
      <c r="D391" s="1283"/>
      <c r="E391" s="1286"/>
      <c r="F391" s="1286"/>
      <c r="G391" s="1286"/>
      <c r="H391" s="1286"/>
      <c r="I391" s="1389"/>
      <c r="J391" s="1220"/>
      <c r="K391" s="1217"/>
      <c r="L391" s="1223"/>
      <c r="M391" s="1226"/>
      <c r="N391" s="1229"/>
      <c r="O391" s="1232"/>
      <c r="P391" s="1235"/>
      <c r="Q391" s="1238"/>
      <c r="R391" s="1220"/>
      <c r="S391" s="364" t="s">
        <v>4877</v>
      </c>
      <c r="T391" s="371" t="s">
        <v>3834</v>
      </c>
      <c r="U391" s="241" t="s">
        <v>3839</v>
      </c>
      <c r="V391" s="241" t="s">
        <v>3842</v>
      </c>
      <c r="W391" s="299"/>
      <c r="X391" s="300">
        <v>44566</v>
      </c>
      <c r="Y391" s="300">
        <v>44591</v>
      </c>
      <c r="Z391" s="300">
        <v>44594</v>
      </c>
      <c r="AA391" s="300">
        <v>44925</v>
      </c>
      <c r="AB391" s="1220"/>
      <c r="AC391" s="1241"/>
      <c r="AD391" s="303">
        <f t="shared" si="279"/>
        <v>8560158.0855</v>
      </c>
      <c r="AE391" s="303">
        <f t="shared" si="279"/>
        <v>0</v>
      </c>
      <c r="AF391" s="303">
        <f t="shared" si="279"/>
        <v>8560158.0855</v>
      </c>
      <c r="AG391" s="303">
        <f t="shared" si="279"/>
        <v>0</v>
      </c>
      <c r="AH391" s="303">
        <f t="shared" si="279"/>
        <v>0</v>
      </c>
      <c r="AI391" s="303">
        <f t="shared" si="279"/>
        <v>0</v>
      </c>
      <c r="AJ391" s="303">
        <f t="shared" si="173"/>
        <v>0</v>
      </c>
      <c r="AK391" s="1220"/>
      <c r="AL391" s="1244"/>
      <c r="AM391" s="303">
        <f t="shared" ref="AM391:AM400" si="295">SUM(AN391:AS391)</f>
        <v>2140039.521375</v>
      </c>
      <c r="AN391" s="312"/>
      <c r="AO391" s="312">
        <v>2140039.521375</v>
      </c>
      <c r="AP391" s="312">
        <v>0</v>
      </c>
      <c r="AQ391" s="312">
        <v>0</v>
      </c>
      <c r="AR391" s="312">
        <v>0</v>
      </c>
      <c r="AS391" s="312"/>
      <c r="AT391" s="1220"/>
      <c r="AU391" s="1247"/>
      <c r="AV391" s="303">
        <f t="shared" ref="AV391:AV400" si="296">SUM(AW391:BB391)</f>
        <v>2140039.521375</v>
      </c>
      <c r="AW391" s="312"/>
      <c r="AX391" s="302">
        <v>2140039.521375</v>
      </c>
      <c r="AY391" s="302">
        <v>0</v>
      </c>
      <c r="AZ391" s="302">
        <v>0</v>
      </c>
      <c r="BA391" s="302">
        <v>0</v>
      </c>
      <c r="BB391" s="312"/>
      <c r="BC391" s="1220"/>
      <c r="BD391" s="1250"/>
      <c r="BE391" s="303">
        <f t="shared" si="258"/>
        <v>2140039.521375</v>
      </c>
      <c r="BF391" s="312"/>
      <c r="BG391" s="302">
        <v>2140039.521375</v>
      </c>
      <c r="BH391" s="302">
        <v>0</v>
      </c>
      <c r="BI391" s="302">
        <v>0</v>
      </c>
      <c r="BJ391" s="302">
        <v>0</v>
      </c>
      <c r="BK391" s="312"/>
      <c r="BL391" s="1220"/>
      <c r="BM391" s="1253"/>
      <c r="BN391" s="303">
        <f t="shared" si="260"/>
        <v>2140039.521375</v>
      </c>
      <c r="BO391" s="312"/>
      <c r="BP391" s="312">
        <v>2140039.521375</v>
      </c>
      <c r="BQ391" s="312">
        <v>0</v>
      </c>
      <c r="BR391" s="312">
        <v>0</v>
      </c>
      <c r="BS391" s="312">
        <v>0</v>
      </c>
      <c r="BT391" s="312"/>
      <c r="BU391" s="313"/>
      <c r="BV391" s="314"/>
      <c r="BW391" s="314"/>
      <c r="BX391" s="314"/>
      <c r="BY391" s="314"/>
      <c r="BZ391" s="314"/>
      <c r="CA391" s="314"/>
      <c r="CB391" s="314"/>
      <c r="CC391" s="315"/>
    </row>
    <row r="392" spans="1:81" s="58" customFormat="1" ht="12.95" customHeight="1" x14ac:dyDescent="0.25">
      <c r="A392" s="37"/>
      <c r="B392" s="1318"/>
      <c r="C392" s="1315"/>
      <c r="D392" s="1283"/>
      <c r="E392" s="1286"/>
      <c r="F392" s="1286"/>
      <c r="G392" s="1286"/>
      <c r="H392" s="1286"/>
      <c r="I392" s="1389"/>
      <c r="J392" s="1220"/>
      <c r="K392" s="1217"/>
      <c r="L392" s="1223"/>
      <c r="M392" s="1226"/>
      <c r="N392" s="1229"/>
      <c r="O392" s="1232"/>
      <c r="P392" s="1235"/>
      <c r="Q392" s="1238"/>
      <c r="R392" s="1220"/>
      <c r="S392" s="364" t="s">
        <v>4878</v>
      </c>
      <c r="T392" s="371" t="s">
        <v>3834</v>
      </c>
      <c r="U392" s="241" t="s">
        <v>3839</v>
      </c>
      <c r="V392" s="241" t="s">
        <v>3842</v>
      </c>
      <c r="W392" s="299"/>
      <c r="X392" s="300">
        <v>44566</v>
      </c>
      <c r="Y392" s="300">
        <v>44591</v>
      </c>
      <c r="Z392" s="300">
        <v>44594</v>
      </c>
      <c r="AA392" s="300">
        <v>44925</v>
      </c>
      <c r="AB392" s="1220"/>
      <c r="AC392" s="1241"/>
      <c r="AD392" s="303">
        <f t="shared" si="279"/>
        <v>8560158.0855</v>
      </c>
      <c r="AE392" s="303">
        <f t="shared" si="279"/>
        <v>0</v>
      </c>
      <c r="AF392" s="303">
        <f t="shared" si="279"/>
        <v>8560158.0855</v>
      </c>
      <c r="AG392" s="303">
        <f t="shared" si="279"/>
        <v>0</v>
      </c>
      <c r="AH392" s="303">
        <f t="shared" si="279"/>
        <v>0</v>
      </c>
      <c r="AI392" s="303">
        <f t="shared" si="279"/>
        <v>0</v>
      </c>
      <c r="AJ392" s="303">
        <f t="shared" si="173"/>
        <v>0</v>
      </c>
      <c r="AK392" s="1220"/>
      <c r="AL392" s="1244"/>
      <c r="AM392" s="303">
        <f t="shared" si="295"/>
        <v>2140039.521375</v>
      </c>
      <c r="AN392" s="312"/>
      <c r="AO392" s="312">
        <v>2140039.521375</v>
      </c>
      <c r="AP392" s="312">
        <v>0</v>
      </c>
      <c r="AQ392" s="312">
        <v>0</v>
      </c>
      <c r="AR392" s="312">
        <v>0</v>
      </c>
      <c r="AS392" s="312"/>
      <c r="AT392" s="1220"/>
      <c r="AU392" s="1247"/>
      <c r="AV392" s="303">
        <f t="shared" si="296"/>
        <v>2140039.521375</v>
      </c>
      <c r="AW392" s="312"/>
      <c r="AX392" s="302">
        <v>2140039.521375</v>
      </c>
      <c r="AY392" s="302">
        <v>0</v>
      </c>
      <c r="AZ392" s="302">
        <v>0</v>
      </c>
      <c r="BA392" s="302">
        <v>0</v>
      </c>
      <c r="BB392" s="312"/>
      <c r="BC392" s="1220"/>
      <c r="BD392" s="1250"/>
      <c r="BE392" s="303">
        <f t="shared" si="258"/>
        <v>2140039.521375</v>
      </c>
      <c r="BF392" s="312"/>
      <c r="BG392" s="302">
        <v>2140039.521375</v>
      </c>
      <c r="BH392" s="302">
        <v>0</v>
      </c>
      <c r="BI392" s="302">
        <v>0</v>
      </c>
      <c r="BJ392" s="302">
        <v>0</v>
      </c>
      <c r="BK392" s="312"/>
      <c r="BL392" s="1220"/>
      <c r="BM392" s="1253"/>
      <c r="BN392" s="303">
        <f t="shared" si="260"/>
        <v>2140039.521375</v>
      </c>
      <c r="BO392" s="312"/>
      <c r="BP392" s="312">
        <v>2140039.521375</v>
      </c>
      <c r="BQ392" s="312">
        <v>0</v>
      </c>
      <c r="BR392" s="312">
        <v>0</v>
      </c>
      <c r="BS392" s="312">
        <v>0</v>
      </c>
      <c r="BT392" s="312"/>
      <c r="BU392" s="313"/>
      <c r="BV392" s="314"/>
      <c r="BW392" s="314"/>
      <c r="BX392" s="314"/>
      <c r="BY392" s="314"/>
      <c r="BZ392" s="314"/>
      <c r="CA392" s="314"/>
      <c r="CB392" s="314"/>
      <c r="CC392" s="315"/>
    </row>
    <row r="393" spans="1:81" s="58" customFormat="1" ht="12.95" customHeight="1" x14ac:dyDescent="0.25">
      <c r="A393" s="37"/>
      <c r="B393" s="1318"/>
      <c r="C393" s="1315"/>
      <c r="D393" s="1283"/>
      <c r="E393" s="1286"/>
      <c r="F393" s="1286"/>
      <c r="G393" s="1286"/>
      <c r="H393" s="1286"/>
      <c r="I393" s="1389"/>
      <c r="J393" s="1220"/>
      <c r="K393" s="1217"/>
      <c r="L393" s="1223"/>
      <c r="M393" s="1226"/>
      <c r="N393" s="1229"/>
      <c r="O393" s="1232"/>
      <c r="P393" s="1235"/>
      <c r="Q393" s="1238"/>
      <c r="R393" s="1220"/>
      <c r="S393" s="364" t="s">
        <v>4879</v>
      </c>
      <c r="T393" s="371" t="s">
        <v>3834</v>
      </c>
      <c r="U393" s="241" t="s">
        <v>3839</v>
      </c>
      <c r="V393" s="241" t="s">
        <v>3842</v>
      </c>
      <c r="W393" s="299"/>
      <c r="X393" s="300">
        <v>44566</v>
      </c>
      <c r="Y393" s="300">
        <v>44591</v>
      </c>
      <c r="Z393" s="300">
        <v>44594</v>
      </c>
      <c r="AA393" s="300">
        <v>44925</v>
      </c>
      <c r="AB393" s="1220"/>
      <c r="AC393" s="1241"/>
      <c r="AD393" s="303">
        <f t="shared" si="279"/>
        <v>40000000</v>
      </c>
      <c r="AE393" s="303">
        <f t="shared" si="279"/>
        <v>0</v>
      </c>
      <c r="AF393" s="303">
        <f t="shared" si="279"/>
        <v>40000000</v>
      </c>
      <c r="AG393" s="303">
        <f t="shared" si="279"/>
        <v>0</v>
      </c>
      <c r="AH393" s="303">
        <f t="shared" si="279"/>
        <v>0</v>
      </c>
      <c r="AI393" s="303">
        <f t="shared" si="279"/>
        <v>0</v>
      </c>
      <c r="AJ393" s="303">
        <f t="shared" si="173"/>
        <v>0</v>
      </c>
      <c r="AK393" s="1220"/>
      <c r="AL393" s="1244"/>
      <c r="AM393" s="303">
        <f t="shared" si="295"/>
        <v>10000000</v>
      </c>
      <c r="AN393" s="312"/>
      <c r="AO393" s="312">
        <v>10000000</v>
      </c>
      <c r="AP393" s="312">
        <v>0</v>
      </c>
      <c r="AQ393" s="312">
        <v>0</v>
      </c>
      <c r="AR393" s="312">
        <v>0</v>
      </c>
      <c r="AS393" s="312"/>
      <c r="AT393" s="1220"/>
      <c r="AU393" s="1247"/>
      <c r="AV393" s="303">
        <f t="shared" si="296"/>
        <v>10000000</v>
      </c>
      <c r="AW393" s="312"/>
      <c r="AX393" s="302">
        <v>10000000</v>
      </c>
      <c r="AY393" s="302">
        <v>0</v>
      </c>
      <c r="AZ393" s="302">
        <v>0</v>
      </c>
      <c r="BA393" s="302">
        <v>0</v>
      </c>
      <c r="BB393" s="312"/>
      <c r="BC393" s="1220"/>
      <c r="BD393" s="1250"/>
      <c r="BE393" s="303">
        <f t="shared" si="258"/>
        <v>10000000</v>
      </c>
      <c r="BF393" s="312"/>
      <c r="BG393" s="302">
        <v>10000000</v>
      </c>
      <c r="BH393" s="302">
        <v>0</v>
      </c>
      <c r="BI393" s="302">
        <v>0</v>
      </c>
      <c r="BJ393" s="302">
        <v>0</v>
      </c>
      <c r="BK393" s="312"/>
      <c r="BL393" s="1220"/>
      <c r="BM393" s="1253"/>
      <c r="BN393" s="303">
        <f t="shared" si="260"/>
        <v>10000000</v>
      </c>
      <c r="BO393" s="312"/>
      <c r="BP393" s="312">
        <v>10000000</v>
      </c>
      <c r="BQ393" s="312">
        <v>0</v>
      </c>
      <c r="BR393" s="312">
        <v>0</v>
      </c>
      <c r="BS393" s="312">
        <v>0</v>
      </c>
      <c r="BT393" s="312"/>
      <c r="BU393" s="313"/>
      <c r="BV393" s="314"/>
      <c r="BW393" s="314"/>
      <c r="BX393" s="314"/>
      <c r="BY393" s="314"/>
      <c r="BZ393" s="314"/>
      <c r="CA393" s="314"/>
      <c r="CB393" s="314"/>
      <c r="CC393" s="315"/>
    </row>
    <row r="394" spans="1:81" s="58" customFormat="1" ht="12.95" customHeight="1" x14ac:dyDescent="0.25">
      <c r="A394" s="37"/>
      <c r="B394" s="1318"/>
      <c r="C394" s="1315"/>
      <c r="D394" s="1283"/>
      <c r="E394" s="1286"/>
      <c r="F394" s="1286"/>
      <c r="G394" s="1286"/>
      <c r="H394" s="1286"/>
      <c r="I394" s="1389"/>
      <c r="J394" s="1220"/>
      <c r="K394" s="1217"/>
      <c r="L394" s="1223"/>
      <c r="M394" s="1226"/>
      <c r="N394" s="1229"/>
      <c r="O394" s="1232"/>
      <c r="P394" s="1235"/>
      <c r="Q394" s="1238"/>
      <c r="R394" s="1220"/>
      <c r="S394" s="364" t="s">
        <v>4880</v>
      </c>
      <c r="T394" s="371" t="s">
        <v>3834</v>
      </c>
      <c r="U394" s="241" t="s">
        <v>3839</v>
      </c>
      <c r="V394" s="241" t="s">
        <v>3842</v>
      </c>
      <c r="W394" s="299"/>
      <c r="X394" s="300">
        <v>44566</v>
      </c>
      <c r="Y394" s="300">
        <v>44591</v>
      </c>
      <c r="Z394" s="300">
        <v>44594</v>
      </c>
      <c r="AA394" s="300">
        <v>44925</v>
      </c>
      <c r="AB394" s="1220"/>
      <c r="AC394" s="1241"/>
      <c r="AD394" s="303">
        <f t="shared" si="279"/>
        <v>8560158.0855</v>
      </c>
      <c r="AE394" s="303">
        <f t="shared" si="279"/>
        <v>0</v>
      </c>
      <c r="AF394" s="303">
        <f t="shared" si="279"/>
        <v>8560158.0855</v>
      </c>
      <c r="AG394" s="303">
        <f t="shared" si="279"/>
        <v>0</v>
      </c>
      <c r="AH394" s="303">
        <f t="shared" si="279"/>
        <v>0</v>
      </c>
      <c r="AI394" s="303">
        <f t="shared" si="279"/>
        <v>0</v>
      </c>
      <c r="AJ394" s="303">
        <f t="shared" si="173"/>
        <v>0</v>
      </c>
      <c r="AK394" s="1220"/>
      <c r="AL394" s="1244"/>
      <c r="AM394" s="303">
        <f t="shared" si="295"/>
        <v>2140039.521375</v>
      </c>
      <c r="AN394" s="312"/>
      <c r="AO394" s="312">
        <v>2140039.521375</v>
      </c>
      <c r="AP394" s="312">
        <v>0</v>
      </c>
      <c r="AQ394" s="312">
        <v>0</v>
      </c>
      <c r="AR394" s="312">
        <v>0</v>
      </c>
      <c r="AS394" s="312"/>
      <c r="AT394" s="1220"/>
      <c r="AU394" s="1247"/>
      <c r="AV394" s="303">
        <f t="shared" si="296"/>
        <v>2140039.521375</v>
      </c>
      <c r="AW394" s="312"/>
      <c r="AX394" s="302">
        <v>2140039.521375</v>
      </c>
      <c r="AY394" s="302">
        <v>0</v>
      </c>
      <c r="AZ394" s="302">
        <v>0</v>
      </c>
      <c r="BA394" s="302">
        <v>0</v>
      </c>
      <c r="BB394" s="312"/>
      <c r="BC394" s="1220"/>
      <c r="BD394" s="1250"/>
      <c r="BE394" s="303">
        <f t="shared" si="258"/>
        <v>2140039.521375</v>
      </c>
      <c r="BF394" s="312"/>
      <c r="BG394" s="302">
        <v>2140039.521375</v>
      </c>
      <c r="BH394" s="302">
        <v>0</v>
      </c>
      <c r="BI394" s="302">
        <v>0</v>
      </c>
      <c r="BJ394" s="302">
        <v>0</v>
      </c>
      <c r="BK394" s="312"/>
      <c r="BL394" s="1220"/>
      <c r="BM394" s="1253"/>
      <c r="BN394" s="303">
        <f t="shared" si="260"/>
        <v>2140039.521375</v>
      </c>
      <c r="BO394" s="312"/>
      <c r="BP394" s="312">
        <v>2140039.521375</v>
      </c>
      <c r="BQ394" s="312">
        <v>0</v>
      </c>
      <c r="BR394" s="312">
        <v>0</v>
      </c>
      <c r="BS394" s="312">
        <v>0</v>
      </c>
      <c r="BT394" s="312"/>
      <c r="BU394" s="313"/>
      <c r="BV394" s="314"/>
      <c r="BW394" s="314"/>
      <c r="BX394" s="314"/>
      <c r="BY394" s="314"/>
      <c r="BZ394" s="314"/>
      <c r="CA394" s="314"/>
      <c r="CB394" s="314"/>
      <c r="CC394" s="315"/>
    </row>
    <row r="395" spans="1:81" s="58" customFormat="1" ht="12.95" customHeight="1" x14ac:dyDescent="0.25">
      <c r="A395" s="37"/>
      <c r="B395" s="1318"/>
      <c r="C395" s="1315"/>
      <c r="D395" s="1283"/>
      <c r="E395" s="1286"/>
      <c r="F395" s="1286"/>
      <c r="G395" s="1286"/>
      <c r="H395" s="1286"/>
      <c r="I395" s="1389"/>
      <c r="J395" s="1220"/>
      <c r="K395" s="1217"/>
      <c r="L395" s="1223"/>
      <c r="M395" s="1226"/>
      <c r="N395" s="1229"/>
      <c r="O395" s="1232"/>
      <c r="P395" s="1235"/>
      <c r="Q395" s="1238"/>
      <c r="R395" s="1220"/>
      <c r="S395" s="364" t="s">
        <v>4881</v>
      </c>
      <c r="T395" s="371" t="s">
        <v>3834</v>
      </c>
      <c r="U395" s="241" t="s">
        <v>3839</v>
      </c>
      <c r="V395" s="241" t="s">
        <v>3842</v>
      </c>
      <c r="W395" s="299"/>
      <c r="X395" s="300">
        <v>44566</v>
      </c>
      <c r="Y395" s="300">
        <v>44591</v>
      </c>
      <c r="Z395" s="300">
        <v>44594</v>
      </c>
      <c r="AA395" s="300">
        <v>44925</v>
      </c>
      <c r="AB395" s="1220"/>
      <c r="AC395" s="1241"/>
      <c r="AD395" s="303">
        <f t="shared" si="279"/>
        <v>17120316.171</v>
      </c>
      <c r="AE395" s="303">
        <f t="shared" si="279"/>
        <v>0</v>
      </c>
      <c r="AF395" s="303">
        <f t="shared" si="279"/>
        <v>17120316.171</v>
      </c>
      <c r="AG395" s="303">
        <f t="shared" si="279"/>
        <v>0</v>
      </c>
      <c r="AH395" s="303">
        <f t="shared" si="279"/>
        <v>0</v>
      </c>
      <c r="AI395" s="303">
        <f t="shared" si="279"/>
        <v>0</v>
      </c>
      <c r="AJ395" s="303">
        <f t="shared" si="173"/>
        <v>0</v>
      </c>
      <c r="AK395" s="1220"/>
      <c r="AL395" s="1244"/>
      <c r="AM395" s="303">
        <f t="shared" si="295"/>
        <v>4280079.04275</v>
      </c>
      <c r="AN395" s="312"/>
      <c r="AO395" s="312">
        <v>4280079.04275</v>
      </c>
      <c r="AP395" s="312">
        <v>0</v>
      </c>
      <c r="AQ395" s="312">
        <v>0</v>
      </c>
      <c r="AR395" s="312">
        <v>0</v>
      </c>
      <c r="AS395" s="312"/>
      <c r="AT395" s="1220"/>
      <c r="AU395" s="1247"/>
      <c r="AV395" s="303">
        <f t="shared" si="296"/>
        <v>4280079.04275</v>
      </c>
      <c r="AW395" s="312"/>
      <c r="AX395" s="302">
        <v>4280079.04275</v>
      </c>
      <c r="AY395" s="302">
        <v>0</v>
      </c>
      <c r="AZ395" s="302">
        <v>0</v>
      </c>
      <c r="BA395" s="302">
        <v>0</v>
      </c>
      <c r="BB395" s="312"/>
      <c r="BC395" s="1220"/>
      <c r="BD395" s="1250"/>
      <c r="BE395" s="303">
        <f t="shared" si="258"/>
        <v>4280079.04275</v>
      </c>
      <c r="BF395" s="312"/>
      <c r="BG395" s="302">
        <v>4280079.04275</v>
      </c>
      <c r="BH395" s="302">
        <v>0</v>
      </c>
      <c r="BI395" s="302">
        <v>0</v>
      </c>
      <c r="BJ395" s="302">
        <v>0</v>
      </c>
      <c r="BK395" s="312"/>
      <c r="BL395" s="1220"/>
      <c r="BM395" s="1253"/>
      <c r="BN395" s="303">
        <f t="shared" si="260"/>
        <v>4280079.04275</v>
      </c>
      <c r="BO395" s="312"/>
      <c r="BP395" s="312">
        <v>4280079.04275</v>
      </c>
      <c r="BQ395" s="312">
        <v>0</v>
      </c>
      <c r="BR395" s="312">
        <v>0</v>
      </c>
      <c r="BS395" s="312">
        <v>0</v>
      </c>
      <c r="BT395" s="312"/>
      <c r="BU395" s="313"/>
      <c r="BV395" s="314"/>
      <c r="BW395" s="314"/>
      <c r="BX395" s="314"/>
      <c r="BY395" s="314"/>
      <c r="BZ395" s="314"/>
      <c r="CA395" s="314"/>
      <c r="CB395" s="314"/>
      <c r="CC395" s="315"/>
    </row>
    <row r="396" spans="1:81" s="58" customFormat="1" ht="12.95" customHeight="1" x14ac:dyDescent="0.25">
      <c r="A396" s="37"/>
      <c r="B396" s="1318"/>
      <c r="C396" s="1315"/>
      <c r="D396" s="1283"/>
      <c r="E396" s="1286"/>
      <c r="F396" s="1286"/>
      <c r="G396" s="1286"/>
      <c r="H396" s="1286"/>
      <c r="I396" s="1389"/>
      <c r="J396" s="1220"/>
      <c r="K396" s="1217"/>
      <c r="L396" s="1223"/>
      <c r="M396" s="1226"/>
      <c r="N396" s="1229"/>
      <c r="O396" s="1232"/>
      <c r="P396" s="1235"/>
      <c r="Q396" s="1238"/>
      <c r="R396" s="1220"/>
      <c r="S396" s="364" t="s">
        <v>4882</v>
      </c>
      <c r="T396" s="371" t="s">
        <v>3834</v>
      </c>
      <c r="U396" s="241" t="s">
        <v>3839</v>
      </c>
      <c r="V396" s="241" t="s">
        <v>3842</v>
      </c>
      <c r="W396" s="299"/>
      <c r="X396" s="300">
        <v>44566</v>
      </c>
      <c r="Y396" s="300">
        <v>44591</v>
      </c>
      <c r="Z396" s="300">
        <v>44594</v>
      </c>
      <c r="AA396" s="300">
        <v>44925</v>
      </c>
      <c r="AB396" s="1220"/>
      <c r="AC396" s="1241"/>
      <c r="AD396" s="303">
        <f t="shared" si="279"/>
        <v>17120316.171</v>
      </c>
      <c r="AE396" s="303">
        <f t="shared" si="279"/>
        <v>0</v>
      </c>
      <c r="AF396" s="303">
        <f t="shared" si="279"/>
        <v>17120316.171</v>
      </c>
      <c r="AG396" s="303">
        <f t="shared" si="279"/>
        <v>0</v>
      </c>
      <c r="AH396" s="303">
        <f t="shared" si="279"/>
        <v>0</v>
      </c>
      <c r="AI396" s="303">
        <f t="shared" si="279"/>
        <v>0</v>
      </c>
      <c r="AJ396" s="303">
        <f t="shared" si="173"/>
        <v>0</v>
      </c>
      <c r="AK396" s="1220"/>
      <c r="AL396" s="1244"/>
      <c r="AM396" s="303">
        <f t="shared" si="295"/>
        <v>4280079.04275</v>
      </c>
      <c r="AN396" s="312"/>
      <c r="AO396" s="312">
        <v>4280079.04275</v>
      </c>
      <c r="AP396" s="312">
        <v>0</v>
      </c>
      <c r="AQ396" s="312">
        <v>0</v>
      </c>
      <c r="AR396" s="312">
        <v>0</v>
      </c>
      <c r="AS396" s="312"/>
      <c r="AT396" s="1220"/>
      <c r="AU396" s="1247"/>
      <c r="AV396" s="303">
        <f t="shared" si="296"/>
        <v>4280079.04275</v>
      </c>
      <c r="AW396" s="312"/>
      <c r="AX396" s="302">
        <v>4280079.04275</v>
      </c>
      <c r="AY396" s="302">
        <v>0</v>
      </c>
      <c r="AZ396" s="302">
        <v>0</v>
      </c>
      <c r="BA396" s="302">
        <v>0</v>
      </c>
      <c r="BB396" s="312"/>
      <c r="BC396" s="1220"/>
      <c r="BD396" s="1250"/>
      <c r="BE396" s="303">
        <f t="shared" si="258"/>
        <v>4280079.04275</v>
      </c>
      <c r="BF396" s="312"/>
      <c r="BG396" s="302">
        <v>4280079.04275</v>
      </c>
      <c r="BH396" s="302">
        <v>0</v>
      </c>
      <c r="BI396" s="302">
        <v>0</v>
      </c>
      <c r="BJ396" s="302">
        <v>0</v>
      </c>
      <c r="BK396" s="312"/>
      <c r="BL396" s="1220"/>
      <c r="BM396" s="1253"/>
      <c r="BN396" s="303">
        <f t="shared" si="260"/>
        <v>4280079.04275</v>
      </c>
      <c r="BO396" s="312"/>
      <c r="BP396" s="312">
        <v>4280079.04275</v>
      </c>
      <c r="BQ396" s="312">
        <v>0</v>
      </c>
      <c r="BR396" s="312">
        <v>0</v>
      </c>
      <c r="BS396" s="312">
        <v>0</v>
      </c>
      <c r="BT396" s="312"/>
      <c r="BU396" s="313"/>
      <c r="BV396" s="314"/>
      <c r="BW396" s="314"/>
      <c r="BX396" s="314"/>
      <c r="BY396" s="314"/>
      <c r="BZ396" s="314"/>
      <c r="CA396" s="314"/>
      <c r="CB396" s="314"/>
      <c r="CC396" s="315"/>
    </row>
    <row r="397" spans="1:81" s="58" customFormat="1" ht="12.95" customHeight="1" x14ac:dyDescent="0.25">
      <c r="A397" s="37"/>
      <c r="B397" s="1318"/>
      <c r="C397" s="1315"/>
      <c r="D397" s="1283"/>
      <c r="E397" s="1286"/>
      <c r="F397" s="1286"/>
      <c r="G397" s="1286"/>
      <c r="H397" s="1286"/>
      <c r="I397" s="1389"/>
      <c r="J397" s="1220"/>
      <c r="K397" s="1217"/>
      <c r="L397" s="1223"/>
      <c r="M397" s="1226"/>
      <c r="N397" s="1229"/>
      <c r="O397" s="1232"/>
      <c r="P397" s="1235"/>
      <c r="Q397" s="1238"/>
      <c r="R397" s="1220"/>
      <c r="S397" s="364" t="s">
        <v>4883</v>
      </c>
      <c r="T397" s="371" t="s">
        <v>3834</v>
      </c>
      <c r="U397" s="241" t="s">
        <v>3839</v>
      </c>
      <c r="V397" s="241" t="s">
        <v>3842</v>
      </c>
      <c r="W397" s="299"/>
      <c r="X397" s="300">
        <v>44566</v>
      </c>
      <c r="Y397" s="300">
        <v>44591</v>
      </c>
      <c r="Z397" s="300">
        <v>44594</v>
      </c>
      <c r="AA397" s="300">
        <v>44925</v>
      </c>
      <c r="AB397" s="1220"/>
      <c r="AC397" s="1241"/>
      <c r="AD397" s="303">
        <f t="shared" si="279"/>
        <v>160000000</v>
      </c>
      <c r="AE397" s="303">
        <f t="shared" si="279"/>
        <v>0</v>
      </c>
      <c r="AF397" s="303">
        <f t="shared" si="279"/>
        <v>160000000</v>
      </c>
      <c r="AG397" s="303">
        <f t="shared" si="279"/>
        <v>0</v>
      </c>
      <c r="AH397" s="303">
        <f t="shared" si="279"/>
        <v>0</v>
      </c>
      <c r="AI397" s="303">
        <f t="shared" si="279"/>
        <v>0</v>
      </c>
      <c r="AJ397" s="303">
        <f t="shared" si="173"/>
        <v>0</v>
      </c>
      <c r="AK397" s="1220"/>
      <c r="AL397" s="1244"/>
      <c r="AM397" s="303">
        <f t="shared" si="295"/>
        <v>40000000</v>
      </c>
      <c r="AN397" s="312"/>
      <c r="AO397" s="312">
        <v>40000000</v>
      </c>
      <c r="AP397" s="312">
        <v>0</v>
      </c>
      <c r="AQ397" s="312">
        <v>0</v>
      </c>
      <c r="AR397" s="312">
        <v>0</v>
      </c>
      <c r="AS397" s="312"/>
      <c r="AT397" s="1220"/>
      <c r="AU397" s="1247"/>
      <c r="AV397" s="303">
        <f t="shared" si="296"/>
        <v>40000000</v>
      </c>
      <c r="AW397" s="312"/>
      <c r="AX397" s="302">
        <v>40000000</v>
      </c>
      <c r="AY397" s="302">
        <v>0</v>
      </c>
      <c r="AZ397" s="302">
        <v>0</v>
      </c>
      <c r="BA397" s="302">
        <v>0</v>
      </c>
      <c r="BB397" s="312"/>
      <c r="BC397" s="1220"/>
      <c r="BD397" s="1250"/>
      <c r="BE397" s="303">
        <f t="shared" si="258"/>
        <v>40000000</v>
      </c>
      <c r="BF397" s="312"/>
      <c r="BG397" s="302">
        <v>40000000</v>
      </c>
      <c r="BH397" s="302">
        <v>0</v>
      </c>
      <c r="BI397" s="302">
        <v>0</v>
      </c>
      <c r="BJ397" s="302">
        <v>0</v>
      </c>
      <c r="BK397" s="312"/>
      <c r="BL397" s="1220"/>
      <c r="BM397" s="1253"/>
      <c r="BN397" s="303">
        <f t="shared" si="260"/>
        <v>40000000</v>
      </c>
      <c r="BO397" s="312"/>
      <c r="BP397" s="312">
        <v>40000000</v>
      </c>
      <c r="BQ397" s="312">
        <v>0</v>
      </c>
      <c r="BR397" s="312">
        <v>0</v>
      </c>
      <c r="BS397" s="312">
        <v>0</v>
      </c>
      <c r="BT397" s="312"/>
      <c r="BU397" s="313"/>
      <c r="BV397" s="314"/>
      <c r="BW397" s="314"/>
      <c r="BX397" s="314"/>
      <c r="BY397" s="314"/>
      <c r="BZ397" s="314"/>
      <c r="CA397" s="314"/>
      <c r="CB397" s="314"/>
      <c r="CC397" s="315"/>
    </row>
    <row r="398" spans="1:81" s="58" customFormat="1" ht="12.95" customHeight="1" x14ac:dyDescent="0.25">
      <c r="A398" s="37"/>
      <c r="B398" s="1318"/>
      <c r="C398" s="1315"/>
      <c r="D398" s="1283"/>
      <c r="E398" s="1286"/>
      <c r="F398" s="1286"/>
      <c r="G398" s="1286"/>
      <c r="H398" s="1286"/>
      <c r="I398" s="1389"/>
      <c r="J398" s="1220"/>
      <c r="K398" s="1217"/>
      <c r="L398" s="1223"/>
      <c r="M398" s="1226"/>
      <c r="N398" s="1229"/>
      <c r="O398" s="1232"/>
      <c r="P398" s="1235"/>
      <c r="Q398" s="1238"/>
      <c r="R398" s="1220"/>
      <c r="S398" s="364" t="s">
        <v>4884</v>
      </c>
      <c r="T398" s="371" t="s">
        <v>3834</v>
      </c>
      <c r="U398" s="241" t="s">
        <v>3839</v>
      </c>
      <c r="V398" s="241" t="s">
        <v>3842</v>
      </c>
      <c r="W398" s="299"/>
      <c r="X398" s="300">
        <v>44566</v>
      </c>
      <c r="Y398" s="300">
        <v>44591</v>
      </c>
      <c r="Z398" s="300">
        <v>44594</v>
      </c>
      <c r="AA398" s="300">
        <v>44925</v>
      </c>
      <c r="AB398" s="1220"/>
      <c r="AC398" s="1241"/>
      <c r="AD398" s="303">
        <f t="shared" si="279"/>
        <v>34240632.342</v>
      </c>
      <c r="AE398" s="303">
        <f t="shared" si="279"/>
        <v>0</v>
      </c>
      <c r="AF398" s="303">
        <f t="shared" si="279"/>
        <v>34240632.342</v>
      </c>
      <c r="AG398" s="303">
        <f t="shared" si="279"/>
        <v>0</v>
      </c>
      <c r="AH398" s="303">
        <f t="shared" si="279"/>
        <v>0</v>
      </c>
      <c r="AI398" s="303">
        <f t="shared" si="279"/>
        <v>0</v>
      </c>
      <c r="AJ398" s="303">
        <f t="shared" si="173"/>
        <v>0</v>
      </c>
      <c r="AK398" s="1220"/>
      <c r="AL398" s="1244"/>
      <c r="AM398" s="303">
        <f t="shared" si="295"/>
        <v>8560158.0855</v>
      </c>
      <c r="AN398" s="312"/>
      <c r="AO398" s="312">
        <v>8560158.0855</v>
      </c>
      <c r="AP398" s="312">
        <v>0</v>
      </c>
      <c r="AQ398" s="312">
        <v>0</v>
      </c>
      <c r="AR398" s="312">
        <v>0</v>
      </c>
      <c r="AS398" s="312"/>
      <c r="AT398" s="1220"/>
      <c r="AU398" s="1247"/>
      <c r="AV398" s="303">
        <f t="shared" si="296"/>
        <v>8560158.0855</v>
      </c>
      <c r="AW398" s="312"/>
      <c r="AX398" s="302">
        <v>8560158.0855</v>
      </c>
      <c r="AY398" s="302">
        <v>0</v>
      </c>
      <c r="AZ398" s="302">
        <v>0</v>
      </c>
      <c r="BA398" s="302">
        <v>0</v>
      </c>
      <c r="BB398" s="312"/>
      <c r="BC398" s="1220"/>
      <c r="BD398" s="1250"/>
      <c r="BE398" s="303">
        <f t="shared" si="258"/>
        <v>8560158.0855</v>
      </c>
      <c r="BF398" s="312"/>
      <c r="BG398" s="302">
        <v>8560158.0855</v>
      </c>
      <c r="BH398" s="302">
        <v>0</v>
      </c>
      <c r="BI398" s="302">
        <v>0</v>
      </c>
      <c r="BJ398" s="302">
        <v>0</v>
      </c>
      <c r="BK398" s="312"/>
      <c r="BL398" s="1220"/>
      <c r="BM398" s="1253"/>
      <c r="BN398" s="303">
        <f t="shared" si="260"/>
        <v>8560158.0855</v>
      </c>
      <c r="BO398" s="312"/>
      <c r="BP398" s="312">
        <v>8560158.0855</v>
      </c>
      <c r="BQ398" s="312">
        <v>0</v>
      </c>
      <c r="BR398" s="312">
        <v>0</v>
      </c>
      <c r="BS398" s="312">
        <v>0</v>
      </c>
      <c r="BT398" s="312"/>
      <c r="BU398" s="313"/>
      <c r="BV398" s="314"/>
      <c r="BW398" s="314"/>
      <c r="BX398" s="314"/>
      <c r="BY398" s="314"/>
      <c r="BZ398" s="314"/>
      <c r="CA398" s="314"/>
      <c r="CB398" s="314"/>
      <c r="CC398" s="315"/>
    </row>
    <row r="399" spans="1:81" s="58" customFormat="1" ht="12.95" customHeight="1" x14ac:dyDescent="0.25">
      <c r="A399" s="37"/>
      <c r="B399" s="1318"/>
      <c r="C399" s="1315"/>
      <c r="D399" s="1283"/>
      <c r="E399" s="1286"/>
      <c r="F399" s="1286"/>
      <c r="G399" s="1286"/>
      <c r="H399" s="1286"/>
      <c r="I399" s="1389"/>
      <c r="J399" s="1220"/>
      <c r="K399" s="1217"/>
      <c r="L399" s="1223"/>
      <c r="M399" s="1226"/>
      <c r="N399" s="1229"/>
      <c r="O399" s="1232"/>
      <c r="P399" s="1235"/>
      <c r="Q399" s="1238"/>
      <c r="R399" s="1220"/>
      <c r="S399" s="364" t="s">
        <v>4885</v>
      </c>
      <c r="T399" s="371" t="s">
        <v>3834</v>
      </c>
      <c r="U399" s="241" t="s">
        <v>3839</v>
      </c>
      <c r="V399" s="241" t="s">
        <v>3842</v>
      </c>
      <c r="W399" s="299"/>
      <c r="X399" s="300">
        <v>44566</v>
      </c>
      <c r="Y399" s="300">
        <v>44591</v>
      </c>
      <c r="Z399" s="300">
        <v>44594</v>
      </c>
      <c r="AA399" s="300">
        <v>44925</v>
      </c>
      <c r="AB399" s="1220"/>
      <c r="AC399" s="1241"/>
      <c r="AD399" s="303">
        <f t="shared" si="279"/>
        <v>34240632.342</v>
      </c>
      <c r="AE399" s="303">
        <f t="shared" si="279"/>
        <v>0</v>
      </c>
      <c r="AF399" s="303">
        <f t="shared" si="279"/>
        <v>34240632.342</v>
      </c>
      <c r="AG399" s="303">
        <f t="shared" si="279"/>
        <v>0</v>
      </c>
      <c r="AH399" s="303">
        <f t="shared" si="279"/>
        <v>0</v>
      </c>
      <c r="AI399" s="303">
        <f t="shared" si="279"/>
        <v>0</v>
      </c>
      <c r="AJ399" s="303">
        <f t="shared" si="173"/>
        <v>0</v>
      </c>
      <c r="AK399" s="1220"/>
      <c r="AL399" s="1244"/>
      <c r="AM399" s="303">
        <f t="shared" si="295"/>
        <v>8560158.0855</v>
      </c>
      <c r="AN399" s="312"/>
      <c r="AO399" s="312">
        <v>8560158.0855</v>
      </c>
      <c r="AP399" s="312">
        <v>0</v>
      </c>
      <c r="AQ399" s="312">
        <v>0</v>
      </c>
      <c r="AR399" s="312">
        <v>0</v>
      </c>
      <c r="AS399" s="312"/>
      <c r="AT399" s="1220"/>
      <c r="AU399" s="1247"/>
      <c r="AV399" s="303">
        <f t="shared" si="296"/>
        <v>8560158.0855</v>
      </c>
      <c r="AW399" s="312"/>
      <c r="AX399" s="302">
        <v>8560158.0855</v>
      </c>
      <c r="AY399" s="302">
        <v>0</v>
      </c>
      <c r="AZ399" s="302">
        <v>0</v>
      </c>
      <c r="BA399" s="302">
        <v>0</v>
      </c>
      <c r="BB399" s="312"/>
      <c r="BC399" s="1220"/>
      <c r="BD399" s="1250"/>
      <c r="BE399" s="303">
        <f t="shared" si="258"/>
        <v>8560158.0855</v>
      </c>
      <c r="BF399" s="312"/>
      <c r="BG399" s="302">
        <v>8560158.0855</v>
      </c>
      <c r="BH399" s="302">
        <v>0</v>
      </c>
      <c r="BI399" s="302">
        <v>0</v>
      </c>
      <c r="BJ399" s="302">
        <v>0</v>
      </c>
      <c r="BK399" s="312"/>
      <c r="BL399" s="1220"/>
      <c r="BM399" s="1253"/>
      <c r="BN399" s="303">
        <f t="shared" si="260"/>
        <v>8560158.0855</v>
      </c>
      <c r="BO399" s="312"/>
      <c r="BP399" s="312">
        <v>8560158.0855</v>
      </c>
      <c r="BQ399" s="312">
        <v>0</v>
      </c>
      <c r="BR399" s="312">
        <v>0</v>
      </c>
      <c r="BS399" s="312">
        <v>0</v>
      </c>
      <c r="BT399" s="312"/>
      <c r="BU399" s="313"/>
      <c r="BV399" s="314"/>
      <c r="BW399" s="314"/>
      <c r="BX399" s="314"/>
      <c r="BY399" s="314"/>
      <c r="BZ399" s="314"/>
      <c r="CA399" s="314"/>
      <c r="CB399" s="314"/>
      <c r="CC399" s="315"/>
    </row>
    <row r="400" spans="1:81" s="58" customFormat="1" ht="12.95" customHeight="1" thickBot="1" x14ac:dyDescent="0.3">
      <c r="A400" s="37"/>
      <c r="B400" s="1318"/>
      <c r="C400" s="1315"/>
      <c r="D400" s="1283"/>
      <c r="E400" s="1286"/>
      <c r="F400" s="1286"/>
      <c r="G400" s="1286"/>
      <c r="H400" s="1286"/>
      <c r="I400" s="1389"/>
      <c r="J400" s="1220"/>
      <c r="K400" s="1217"/>
      <c r="L400" s="1223"/>
      <c r="M400" s="1226"/>
      <c r="N400" s="1229"/>
      <c r="O400" s="1232"/>
      <c r="P400" s="1235"/>
      <c r="Q400" s="1238"/>
      <c r="R400" s="1220"/>
      <c r="S400" s="364" t="s">
        <v>4886</v>
      </c>
      <c r="T400" s="371" t="s">
        <v>3834</v>
      </c>
      <c r="U400" s="241" t="s">
        <v>3839</v>
      </c>
      <c r="V400" s="241" t="s">
        <v>3842</v>
      </c>
      <c r="W400" s="299"/>
      <c r="X400" s="300">
        <v>44566</v>
      </c>
      <c r="Y400" s="300">
        <v>44591</v>
      </c>
      <c r="Z400" s="300">
        <v>44594</v>
      </c>
      <c r="AA400" s="300">
        <v>44925</v>
      </c>
      <c r="AB400" s="1220"/>
      <c r="AC400" s="1241"/>
      <c r="AD400" s="303">
        <f t="shared" si="279"/>
        <v>10000000</v>
      </c>
      <c r="AE400" s="303">
        <f t="shared" si="279"/>
        <v>0</v>
      </c>
      <c r="AF400" s="303">
        <f t="shared" si="279"/>
        <v>10000000</v>
      </c>
      <c r="AG400" s="303">
        <f t="shared" si="279"/>
        <v>0</v>
      </c>
      <c r="AH400" s="303">
        <f t="shared" si="279"/>
        <v>0</v>
      </c>
      <c r="AI400" s="303">
        <f t="shared" si="279"/>
        <v>0</v>
      </c>
      <c r="AJ400" s="303">
        <f t="shared" si="173"/>
        <v>0</v>
      </c>
      <c r="AK400" s="1220"/>
      <c r="AL400" s="1244"/>
      <c r="AM400" s="303">
        <f t="shared" si="295"/>
        <v>2500000</v>
      </c>
      <c r="AN400" s="312"/>
      <c r="AO400" s="312">
        <v>2500000</v>
      </c>
      <c r="AP400" s="312">
        <v>0</v>
      </c>
      <c r="AQ400" s="312">
        <v>0</v>
      </c>
      <c r="AR400" s="312">
        <v>0</v>
      </c>
      <c r="AS400" s="312"/>
      <c r="AT400" s="1220"/>
      <c r="AU400" s="1247"/>
      <c r="AV400" s="303">
        <f t="shared" si="296"/>
        <v>2500000</v>
      </c>
      <c r="AW400" s="312"/>
      <c r="AX400" s="302">
        <v>2500000</v>
      </c>
      <c r="AY400" s="302">
        <v>0</v>
      </c>
      <c r="AZ400" s="302">
        <v>0</v>
      </c>
      <c r="BA400" s="302">
        <v>0</v>
      </c>
      <c r="BB400" s="312"/>
      <c r="BC400" s="1220"/>
      <c r="BD400" s="1250"/>
      <c r="BE400" s="303">
        <f t="shared" si="258"/>
        <v>2500000</v>
      </c>
      <c r="BF400" s="312"/>
      <c r="BG400" s="302">
        <v>2500000</v>
      </c>
      <c r="BH400" s="302">
        <v>0</v>
      </c>
      <c r="BI400" s="302">
        <v>0</v>
      </c>
      <c r="BJ400" s="302">
        <v>0</v>
      </c>
      <c r="BK400" s="312"/>
      <c r="BL400" s="1220"/>
      <c r="BM400" s="1253"/>
      <c r="BN400" s="303">
        <f t="shared" si="260"/>
        <v>2500000</v>
      </c>
      <c r="BO400" s="312"/>
      <c r="BP400" s="312">
        <v>2500000</v>
      </c>
      <c r="BQ400" s="312">
        <v>0</v>
      </c>
      <c r="BR400" s="312">
        <v>0</v>
      </c>
      <c r="BS400" s="312">
        <v>0</v>
      </c>
      <c r="BT400" s="312"/>
      <c r="BU400" s="313"/>
      <c r="BV400" s="314"/>
      <c r="BW400" s="314"/>
      <c r="BX400" s="314"/>
      <c r="BY400" s="314"/>
      <c r="BZ400" s="314"/>
      <c r="CA400" s="314"/>
      <c r="CB400" s="314"/>
      <c r="CC400" s="315"/>
    </row>
    <row r="401" spans="1:81" s="58" customFormat="1" ht="12.95" customHeight="1" thickTop="1" x14ac:dyDescent="0.25">
      <c r="A401" s="37"/>
      <c r="B401" s="1318"/>
      <c r="C401" s="1472" t="s">
        <v>198</v>
      </c>
      <c r="D401" s="1282">
        <v>1906</v>
      </c>
      <c r="E401" s="1285" t="s">
        <v>4433</v>
      </c>
      <c r="F401" s="1285">
        <v>1905032</v>
      </c>
      <c r="G401" s="1285" t="s">
        <v>4434</v>
      </c>
      <c r="H401" s="1285" t="s">
        <v>4435</v>
      </c>
      <c r="I401" s="1388">
        <v>2021004540215</v>
      </c>
      <c r="J401" s="1219">
        <v>115</v>
      </c>
      <c r="K401" s="1216" t="str">
        <f>+[3]Metas!K132</f>
        <v>Municipios con seguimiento de los accidentes laborales reportados en población trabajadora informal</v>
      </c>
      <c r="L401" s="1222"/>
      <c r="M401" s="1225">
        <f>SUM(N401:Q401)</f>
        <v>0</v>
      </c>
      <c r="N401" s="1228"/>
      <c r="O401" s="1231"/>
      <c r="P401" s="1234"/>
      <c r="Q401" s="1237"/>
      <c r="R401" s="1219">
        <f t="shared" ref="R401" si="297">+$J401</f>
        <v>115</v>
      </c>
      <c r="S401" s="361" t="s">
        <v>4887</v>
      </c>
      <c r="T401" s="362" t="s">
        <v>3834</v>
      </c>
      <c r="U401" s="240" t="s">
        <v>3839</v>
      </c>
      <c r="V401" s="240" t="s">
        <v>3842</v>
      </c>
      <c r="W401" s="233"/>
      <c r="X401" s="307">
        <v>44566</v>
      </c>
      <c r="Y401" s="307">
        <v>44591</v>
      </c>
      <c r="Z401" s="307">
        <v>44594</v>
      </c>
      <c r="AA401" s="307">
        <v>44925</v>
      </c>
      <c r="AB401" s="1219">
        <f t="shared" ref="AB401" si="298">+$J401</f>
        <v>115</v>
      </c>
      <c r="AC401" s="1240">
        <f t="shared" ref="AC401" si="299">+L401</f>
        <v>0</v>
      </c>
      <c r="AD401" s="308">
        <f t="shared" si="279"/>
        <v>8560158.0855</v>
      </c>
      <c r="AE401" s="308">
        <f t="shared" si="279"/>
        <v>0</v>
      </c>
      <c r="AF401" s="308">
        <f t="shared" si="279"/>
        <v>8560158.0855</v>
      </c>
      <c r="AG401" s="308">
        <f t="shared" si="279"/>
        <v>0</v>
      </c>
      <c r="AH401" s="308">
        <f t="shared" si="279"/>
        <v>0</v>
      </c>
      <c r="AI401" s="308">
        <f t="shared" si="279"/>
        <v>0</v>
      </c>
      <c r="AJ401" s="308">
        <f t="shared" si="173"/>
        <v>0</v>
      </c>
      <c r="AK401" s="1219">
        <f t="shared" ref="AK401" si="300">+$J401</f>
        <v>115</v>
      </c>
      <c r="AL401" s="1243">
        <f>+N401</f>
        <v>0</v>
      </c>
      <c r="AM401" s="308">
        <f t="shared" si="135"/>
        <v>2140039.521375</v>
      </c>
      <c r="AN401" s="48"/>
      <c r="AO401" s="48">
        <v>2140039.521375</v>
      </c>
      <c r="AP401" s="48">
        <v>0</v>
      </c>
      <c r="AQ401" s="48">
        <v>0</v>
      </c>
      <c r="AR401" s="48">
        <v>0</v>
      </c>
      <c r="AS401" s="48"/>
      <c r="AT401" s="1219">
        <f t="shared" ref="AT401" si="301">+$J401</f>
        <v>115</v>
      </c>
      <c r="AU401" s="1246">
        <f>+O401</f>
        <v>0</v>
      </c>
      <c r="AV401" s="308">
        <f t="shared" ref="AV401:AV403" si="302">SUM(AW401:BB401)</f>
        <v>2140039.521375</v>
      </c>
      <c r="AW401" s="48"/>
      <c r="AX401" s="38">
        <v>2140039.521375</v>
      </c>
      <c r="AY401" s="38">
        <v>0</v>
      </c>
      <c r="AZ401" s="38">
        <v>0</v>
      </c>
      <c r="BA401" s="38">
        <v>0</v>
      </c>
      <c r="BB401" s="48"/>
      <c r="BC401" s="1219">
        <f t="shared" ref="BC401" si="303">+$J401</f>
        <v>115</v>
      </c>
      <c r="BD401" s="1249">
        <f>+P401</f>
        <v>0</v>
      </c>
      <c r="BE401" s="308">
        <f t="shared" si="258"/>
        <v>2140039.521375</v>
      </c>
      <c r="BF401" s="48"/>
      <c r="BG401" s="38">
        <v>2140039.521375</v>
      </c>
      <c r="BH401" s="38">
        <v>0</v>
      </c>
      <c r="BI401" s="38">
        <v>0</v>
      </c>
      <c r="BJ401" s="38">
        <v>0</v>
      </c>
      <c r="BK401" s="48"/>
      <c r="BL401" s="1219">
        <f t="shared" ref="BL401" si="304">+$J401</f>
        <v>115</v>
      </c>
      <c r="BM401" s="1252">
        <f>+Q401</f>
        <v>0</v>
      </c>
      <c r="BN401" s="308">
        <f t="shared" si="260"/>
        <v>2140039.521375</v>
      </c>
      <c r="BO401" s="48"/>
      <c r="BP401" s="48">
        <v>2140039.521375</v>
      </c>
      <c r="BQ401" s="48">
        <v>0</v>
      </c>
      <c r="BR401" s="48">
        <v>0</v>
      </c>
      <c r="BS401" s="48">
        <v>0</v>
      </c>
      <c r="BT401" s="48"/>
      <c r="BU401" s="1204"/>
      <c r="BV401" s="1205"/>
      <c r="BW401" s="1205"/>
      <c r="BX401" s="1205"/>
      <c r="BY401" s="1205"/>
      <c r="BZ401" s="1205"/>
      <c r="CA401" s="1205"/>
      <c r="CB401" s="1205"/>
      <c r="CC401" s="1206"/>
    </row>
    <row r="402" spans="1:81" s="58" customFormat="1" ht="12.95" customHeight="1" thickBot="1" x14ac:dyDescent="0.3">
      <c r="A402" s="37"/>
      <c r="B402" s="1318"/>
      <c r="C402" s="1473"/>
      <c r="D402" s="1283"/>
      <c r="E402" s="1286"/>
      <c r="F402" s="1286"/>
      <c r="G402" s="1286"/>
      <c r="H402" s="1286"/>
      <c r="I402" s="1389"/>
      <c r="J402" s="1220"/>
      <c r="K402" s="1217"/>
      <c r="L402" s="1223"/>
      <c r="M402" s="1226"/>
      <c r="N402" s="1229"/>
      <c r="O402" s="1232"/>
      <c r="P402" s="1235"/>
      <c r="Q402" s="1238"/>
      <c r="R402" s="1220"/>
      <c r="S402" s="297" t="s">
        <v>4888</v>
      </c>
      <c r="T402" s="371" t="s">
        <v>3834</v>
      </c>
      <c r="U402" s="241" t="s">
        <v>3839</v>
      </c>
      <c r="V402" s="241" t="s">
        <v>3842</v>
      </c>
      <c r="W402" s="299"/>
      <c r="X402" s="300">
        <v>44566</v>
      </c>
      <c r="Y402" s="300">
        <v>44591</v>
      </c>
      <c r="Z402" s="300">
        <v>44594</v>
      </c>
      <c r="AA402" s="300">
        <v>44925</v>
      </c>
      <c r="AB402" s="1220"/>
      <c r="AC402" s="1241"/>
      <c r="AD402" s="303">
        <f t="shared" si="279"/>
        <v>8560158.0855</v>
      </c>
      <c r="AE402" s="303">
        <f t="shared" si="279"/>
        <v>0</v>
      </c>
      <c r="AF402" s="303">
        <f t="shared" si="279"/>
        <v>8560158.0855</v>
      </c>
      <c r="AG402" s="303">
        <f t="shared" si="279"/>
        <v>0</v>
      </c>
      <c r="AH402" s="303">
        <f t="shared" si="279"/>
        <v>0</v>
      </c>
      <c r="AI402" s="303">
        <f t="shared" si="279"/>
        <v>0</v>
      </c>
      <c r="AJ402" s="303">
        <f t="shared" si="173"/>
        <v>0</v>
      </c>
      <c r="AK402" s="1220"/>
      <c r="AL402" s="1244"/>
      <c r="AM402" s="303">
        <f t="shared" si="135"/>
        <v>2140039.521375</v>
      </c>
      <c r="AN402" s="311"/>
      <c r="AO402" s="311">
        <v>2140039.521375</v>
      </c>
      <c r="AP402" s="311">
        <v>0</v>
      </c>
      <c r="AQ402" s="311">
        <v>0</v>
      </c>
      <c r="AR402" s="311">
        <v>0</v>
      </c>
      <c r="AS402" s="311"/>
      <c r="AT402" s="1220"/>
      <c r="AU402" s="1247"/>
      <c r="AV402" s="303">
        <f t="shared" si="302"/>
        <v>2140039.521375</v>
      </c>
      <c r="AW402" s="311"/>
      <c r="AX402" s="302">
        <v>2140039.521375</v>
      </c>
      <c r="AY402" s="302">
        <v>0</v>
      </c>
      <c r="AZ402" s="302">
        <v>0</v>
      </c>
      <c r="BA402" s="302">
        <v>0</v>
      </c>
      <c r="BB402" s="311"/>
      <c r="BC402" s="1220"/>
      <c r="BD402" s="1250"/>
      <c r="BE402" s="303">
        <f t="shared" si="258"/>
        <v>2140039.521375</v>
      </c>
      <c r="BF402" s="311"/>
      <c r="BG402" s="302">
        <v>2140039.521375</v>
      </c>
      <c r="BH402" s="302">
        <v>0</v>
      </c>
      <c r="BI402" s="302">
        <v>0</v>
      </c>
      <c r="BJ402" s="302">
        <v>0</v>
      </c>
      <c r="BK402" s="311"/>
      <c r="BL402" s="1220"/>
      <c r="BM402" s="1253"/>
      <c r="BN402" s="303">
        <f t="shared" si="260"/>
        <v>2140039.521375</v>
      </c>
      <c r="BO402" s="311"/>
      <c r="BP402" s="311">
        <v>2140039.521375</v>
      </c>
      <c r="BQ402" s="311">
        <v>0</v>
      </c>
      <c r="BR402" s="311">
        <v>0</v>
      </c>
      <c r="BS402" s="311">
        <v>0</v>
      </c>
      <c r="BT402" s="311"/>
      <c r="BU402" s="1207"/>
      <c r="BV402" s="1208"/>
      <c r="BW402" s="1208"/>
      <c r="BX402" s="1208"/>
      <c r="BY402" s="1208"/>
      <c r="BZ402" s="1208"/>
      <c r="CA402" s="1208"/>
      <c r="CB402" s="1208"/>
      <c r="CC402" s="1209"/>
    </row>
    <row r="403" spans="1:81" s="58" customFormat="1" ht="12.95" customHeight="1" thickTop="1" x14ac:dyDescent="0.25">
      <c r="A403" s="37"/>
      <c r="B403" s="1320" t="s">
        <v>199</v>
      </c>
      <c r="C403" s="1474" t="s">
        <v>202</v>
      </c>
      <c r="D403" s="1282">
        <v>1906</v>
      </c>
      <c r="E403" s="1285" t="s">
        <v>4433</v>
      </c>
      <c r="F403" s="1285">
        <v>1905032</v>
      </c>
      <c r="G403" s="1285" t="s">
        <v>4434</v>
      </c>
      <c r="H403" s="1285" t="s">
        <v>4435</v>
      </c>
      <c r="I403" s="1388">
        <v>2021004540215</v>
      </c>
      <c r="J403" s="1219">
        <v>116</v>
      </c>
      <c r="K403" s="1216" t="str">
        <f>+[3]Metas!K134</f>
        <v>Contención de la mortalidad por EDA en menores de 5 años (tasa por 100.000), con énfasis del COVID-19.</v>
      </c>
      <c r="L403" s="1222"/>
      <c r="M403" s="1225">
        <f>SUM(N403:Q403)</f>
        <v>0</v>
      </c>
      <c r="N403" s="1228"/>
      <c r="O403" s="1231"/>
      <c r="P403" s="1234"/>
      <c r="Q403" s="1237"/>
      <c r="R403" s="1219">
        <f t="shared" ref="R403" si="305">+$J403</f>
        <v>116</v>
      </c>
      <c r="S403" s="361" t="s">
        <v>4889</v>
      </c>
      <c r="T403" s="362" t="s">
        <v>3834</v>
      </c>
      <c r="U403" s="240" t="s">
        <v>3839</v>
      </c>
      <c r="V403" s="240" t="s">
        <v>3842</v>
      </c>
      <c r="W403" s="233"/>
      <c r="X403" s="307">
        <v>44566</v>
      </c>
      <c r="Y403" s="307">
        <v>44591</v>
      </c>
      <c r="Z403" s="307">
        <v>44594</v>
      </c>
      <c r="AA403" s="307">
        <v>44925</v>
      </c>
      <c r="AB403" s="1219">
        <f t="shared" ref="AB403" si="306">+$J403</f>
        <v>116</v>
      </c>
      <c r="AC403" s="1240">
        <f t="shared" ref="AC403" si="307">+L403</f>
        <v>0</v>
      </c>
      <c r="AD403" s="308">
        <f t="shared" si="279"/>
        <v>3165418.4596080799</v>
      </c>
      <c r="AE403" s="308">
        <f t="shared" si="279"/>
        <v>0</v>
      </c>
      <c r="AF403" s="308">
        <f t="shared" si="279"/>
        <v>3165418.4596080799</v>
      </c>
      <c r="AG403" s="308">
        <f t="shared" si="279"/>
        <v>0</v>
      </c>
      <c r="AH403" s="308">
        <f t="shared" si="279"/>
        <v>0</v>
      </c>
      <c r="AI403" s="308">
        <f t="shared" si="279"/>
        <v>0</v>
      </c>
      <c r="AJ403" s="308">
        <f t="shared" si="173"/>
        <v>0</v>
      </c>
      <c r="AK403" s="1219">
        <f t="shared" ref="AK403" si="308">+$J403</f>
        <v>116</v>
      </c>
      <c r="AL403" s="1243">
        <f>+N403</f>
        <v>0</v>
      </c>
      <c r="AM403" s="308">
        <f t="shared" si="135"/>
        <v>1865837.9596080801</v>
      </c>
      <c r="AN403" s="48"/>
      <c r="AO403" s="48">
        <f>433193.5+1432644.45960808</f>
        <v>1865837.9596080801</v>
      </c>
      <c r="AP403" s="48">
        <v>0</v>
      </c>
      <c r="AQ403" s="48">
        <v>0</v>
      </c>
      <c r="AR403" s="48">
        <v>0</v>
      </c>
      <c r="AS403" s="48"/>
      <c r="AT403" s="1219">
        <f t="shared" ref="AT403" si="309">+$J403</f>
        <v>116</v>
      </c>
      <c r="AU403" s="1246">
        <f>+O403</f>
        <v>0</v>
      </c>
      <c r="AV403" s="308">
        <f t="shared" si="302"/>
        <v>433193.5</v>
      </c>
      <c r="AW403" s="48"/>
      <c r="AX403" s="38">
        <v>433193.5</v>
      </c>
      <c r="AY403" s="38">
        <v>0</v>
      </c>
      <c r="AZ403" s="38">
        <v>0</v>
      </c>
      <c r="BA403" s="38">
        <v>0</v>
      </c>
      <c r="BB403" s="48"/>
      <c r="BC403" s="1219">
        <f t="shared" ref="BC403" si="310">+$J403</f>
        <v>116</v>
      </c>
      <c r="BD403" s="1249">
        <f>+P403</f>
        <v>0</v>
      </c>
      <c r="BE403" s="308">
        <f t="shared" si="258"/>
        <v>433193.5</v>
      </c>
      <c r="BF403" s="48"/>
      <c r="BG403" s="38">
        <v>433193.5</v>
      </c>
      <c r="BH403" s="38">
        <v>0</v>
      </c>
      <c r="BI403" s="38">
        <v>0</v>
      </c>
      <c r="BJ403" s="38">
        <v>0</v>
      </c>
      <c r="BK403" s="48"/>
      <c r="BL403" s="1219">
        <f t="shared" ref="BL403" si="311">+$J403</f>
        <v>116</v>
      </c>
      <c r="BM403" s="1252">
        <f>+Q403</f>
        <v>0</v>
      </c>
      <c r="BN403" s="308">
        <f t="shared" si="260"/>
        <v>433193.5</v>
      </c>
      <c r="BO403" s="48"/>
      <c r="BP403" s="48">
        <v>433193.5</v>
      </c>
      <c r="BQ403" s="48">
        <v>0</v>
      </c>
      <c r="BR403" s="48">
        <v>0</v>
      </c>
      <c r="BS403" s="48">
        <v>0</v>
      </c>
      <c r="BT403" s="48"/>
      <c r="BU403" s="1204"/>
      <c r="BV403" s="1205"/>
      <c r="BW403" s="1205"/>
      <c r="BX403" s="1205"/>
      <c r="BY403" s="1205"/>
      <c r="BZ403" s="1205"/>
      <c r="CA403" s="1205"/>
      <c r="CB403" s="1205"/>
      <c r="CC403" s="1206"/>
    </row>
    <row r="404" spans="1:81" s="58" customFormat="1" ht="12.95" customHeight="1" x14ac:dyDescent="0.25">
      <c r="A404" s="37"/>
      <c r="B404" s="1321"/>
      <c r="C404" s="1475"/>
      <c r="D404" s="1283"/>
      <c r="E404" s="1286"/>
      <c r="F404" s="1286"/>
      <c r="G404" s="1286"/>
      <c r="H404" s="1286"/>
      <c r="I404" s="1389"/>
      <c r="J404" s="1220"/>
      <c r="K404" s="1217"/>
      <c r="L404" s="1223"/>
      <c r="M404" s="1226"/>
      <c r="N404" s="1229"/>
      <c r="O404" s="1232"/>
      <c r="P404" s="1235"/>
      <c r="Q404" s="1238"/>
      <c r="R404" s="1220"/>
      <c r="S404" s="364" t="s">
        <v>4890</v>
      </c>
      <c r="T404" s="371" t="s">
        <v>3834</v>
      </c>
      <c r="U404" s="241" t="s">
        <v>3839</v>
      </c>
      <c r="V404" s="241" t="s">
        <v>3842</v>
      </c>
      <c r="W404" s="299"/>
      <c r="X404" s="300">
        <v>44566</v>
      </c>
      <c r="Y404" s="300">
        <v>44591</v>
      </c>
      <c r="Z404" s="300">
        <v>44594</v>
      </c>
      <c r="AA404" s="300">
        <v>44925</v>
      </c>
      <c r="AB404" s="1220"/>
      <c r="AC404" s="1241"/>
      <c r="AD404" s="303">
        <f t="shared" si="279"/>
        <v>2812774</v>
      </c>
      <c r="AE404" s="303">
        <f t="shared" si="279"/>
        <v>0</v>
      </c>
      <c r="AF404" s="303">
        <f t="shared" si="279"/>
        <v>2812774</v>
      </c>
      <c r="AG404" s="303">
        <f t="shared" si="279"/>
        <v>0</v>
      </c>
      <c r="AH404" s="303">
        <f t="shared" si="279"/>
        <v>0</v>
      </c>
      <c r="AI404" s="303">
        <f t="shared" si="279"/>
        <v>0</v>
      </c>
      <c r="AJ404" s="303">
        <f t="shared" si="173"/>
        <v>0</v>
      </c>
      <c r="AK404" s="1220"/>
      <c r="AL404" s="1244"/>
      <c r="AM404" s="303">
        <f t="shared" ref="AM404:AM464" si="312">SUM(AN404:AS404)</f>
        <v>703193.5</v>
      </c>
      <c r="AN404" s="312"/>
      <c r="AO404" s="312">
        <v>703193.5</v>
      </c>
      <c r="AP404" s="312">
        <v>0</v>
      </c>
      <c r="AQ404" s="312">
        <v>0</v>
      </c>
      <c r="AR404" s="312">
        <v>0</v>
      </c>
      <c r="AS404" s="312"/>
      <c r="AT404" s="1220"/>
      <c r="AU404" s="1247"/>
      <c r="AV404" s="303">
        <f t="shared" ref="AV404:AV464" si="313">SUM(AW404:BB404)</f>
        <v>703193.5</v>
      </c>
      <c r="AW404" s="312"/>
      <c r="AX404" s="302">
        <v>703193.5</v>
      </c>
      <c r="AY404" s="302">
        <v>0</v>
      </c>
      <c r="AZ404" s="302">
        <v>0</v>
      </c>
      <c r="BA404" s="302">
        <v>0</v>
      </c>
      <c r="BB404" s="312"/>
      <c r="BC404" s="1220"/>
      <c r="BD404" s="1250"/>
      <c r="BE404" s="303">
        <f t="shared" ref="BE404:BE464" si="314">SUM(BF404:BK404)</f>
        <v>703193.5</v>
      </c>
      <c r="BF404" s="312"/>
      <c r="BG404" s="302">
        <v>703193.5</v>
      </c>
      <c r="BH404" s="302">
        <v>0</v>
      </c>
      <c r="BI404" s="302">
        <v>0</v>
      </c>
      <c r="BJ404" s="302">
        <v>0</v>
      </c>
      <c r="BK404" s="312"/>
      <c r="BL404" s="1220"/>
      <c r="BM404" s="1253"/>
      <c r="BN404" s="303">
        <f t="shared" ref="BN404:BN464" si="315">SUM(BO404:BT404)</f>
        <v>703193.5</v>
      </c>
      <c r="BO404" s="312"/>
      <c r="BP404" s="312">
        <v>703193.5</v>
      </c>
      <c r="BQ404" s="312">
        <v>0</v>
      </c>
      <c r="BR404" s="312">
        <v>0</v>
      </c>
      <c r="BS404" s="312">
        <v>0</v>
      </c>
      <c r="BT404" s="312"/>
      <c r="BU404" s="313"/>
      <c r="BV404" s="314"/>
      <c r="BW404" s="314"/>
      <c r="BX404" s="314"/>
      <c r="BY404" s="314"/>
      <c r="BZ404" s="314"/>
      <c r="CA404" s="314"/>
      <c r="CB404" s="314"/>
      <c r="CC404" s="315"/>
    </row>
    <row r="405" spans="1:81" s="58" customFormat="1" ht="12.95" customHeight="1" x14ac:dyDescent="0.25">
      <c r="A405" s="37"/>
      <c r="B405" s="1321"/>
      <c r="C405" s="1475"/>
      <c r="D405" s="1283"/>
      <c r="E405" s="1286"/>
      <c r="F405" s="1286"/>
      <c r="G405" s="1286"/>
      <c r="H405" s="1286"/>
      <c r="I405" s="1389"/>
      <c r="J405" s="1220"/>
      <c r="K405" s="1217"/>
      <c r="L405" s="1223"/>
      <c r="M405" s="1226"/>
      <c r="N405" s="1229"/>
      <c r="O405" s="1232"/>
      <c r="P405" s="1235"/>
      <c r="Q405" s="1238"/>
      <c r="R405" s="1220"/>
      <c r="S405" s="364" t="s">
        <v>4891</v>
      </c>
      <c r="T405" s="371" t="s">
        <v>3834</v>
      </c>
      <c r="U405" s="241" t="s">
        <v>3839</v>
      </c>
      <c r="V405" s="241" t="s">
        <v>3842</v>
      </c>
      <c r="W405" s="299"/>
      <c r="X405" s="300">
        <v>44566</v>
      </c>
      <c r="Y405" s="300">
        <v>44591</v>
      </c>
      <c r="Z405" s="300">
        <v>44594</v>
      </c>
      <c r="AA405" s="300">
        <v>44925</v>
      </c>
      <c r="AB405" s="1220"/>
      <c r="AC405" s="1241"/>
      <c r="AD405" s="303">
        <f t="shared" si="279"/>
        <v>2812774</v>
      </c>
      <c r="AE405" s="303">
        <f t="shared" si="279"/>
        <v>0</v>
      </c>
      <c r="AF405" s="303">
        <f t="shared" si="279"/>
        <v>2812774</v>
      </c>
      <c r="AG405" s="303">
        <f t="shared" si="279"/>
        <v>0</v>
      </c>
      <c r="AH405" s="303">
        <f t="shared" si="279"/>
        <v>0</v>
      </c>
      <c r="AI405" s="303">
        <f t="shared" si="279"/>
        <v>0</v>
      </c>
      <c r="AJ405" s="303">
        <f t="shared" si="173"/>
        <v>0</v>
      </c>
      <c r="AK405" s="1220"/>
      <c r="AL405" s="1244"/>
      <c r="AM405" s="303">
        <f t="shared" si="312"/>
        <v>703193.5</v>
      </c>
      <c r="AN405" s="312"/>
      <c r="AO405" s="312">
        <v>703193.5</v>
      </c>
      <c r="AP405" s="312">
        <v>0</v>
      </c>
      <c r="AQ405" s="312">
        <v>0</v>
      </c>
      <c r="AR405" s="312">
        <v>0</v>
      </c>
      <c r="AS405" s="312"/>
      <c r="AT405" s="1220"/>
      <c r="AU405" s="1247"/>
      <c r="AV405" s="303">
        <f t="shared" si="313"/>
        <v>703193.5</v>
      </c>
      <c r="AW405" s="312"/>
      <c r="AX405" s="302">
        <v>703193.5</v>
      </c>
      <c r="AY405" s="302">
        <v>0</v>
      </c>
      <c r="AZ405" s="302">
        <v>0</v>
      </c>
      <c r="BA405" s="302">
        <v>0</v>
      </c>
      <c r="BB405" s="312"/>
      <c r="BC405" s="1220"/>
      <c r="BD405" s="1250"/>
      <c r="BE405" s="303">
        <f t="shared" si="314"/>
        <v>703193.5</v>
      </c>
      <c r="BF405" s="312"/>
      <c r="BG405" s="302">
        <v>703193.5</v>
      </c>
      <c r="BH405" s="302">
        <v>0</v>
      </c>
      <c r="BI405" s="302">
        <v>0</v>
      </c>
      <c r="BJ405" s="302">
        <v>0</v>
      </c>
      <c r="BK405" s="312"/>
      <c r="BL405" s="1220"/>
      <c r="BM405" s="1253"/>
      <c r="BN405" s="303">
        <f t="shared" si="315"/>
        <v>703193.5</v>
      </c>
      <c r="BO405" s="312"/>
      <c r="BP405" s="312">
        <v>703193.5</v>
      </c>
      <c r="BQ405" s="312">
        <v>0</v>
      </c>
      <c r="BR405" s="312">
        <v>0</v>
      </c>
      <c r="BS405" s="312">
        <v>0</v>
      </c>
      <c r="BT405" s="312"/>
      <c r="BU405" s="313"/>
      <c r="BV405" s="314"/>
      <c r="BW405" s="314"/>
      <c r="BX405" s="314"/>
      <c r="BY405" s="314"/>
      <c r="BZ405" s="314"/>
      <c r="CA405" s="314"/>
      <c r="CB405" s="314"/>
      <c r="CC405" s="315"/>
    </row>
    <row r="406" spans="1:81" s="58" customFormat="1" ht="12.95" customHeight="1" x14ac:dyDescent="0.25">
      <c r="A406" s="37"/>
      <c r="B406" s="1321"/>
      <c r="C406" s="1475"/>
      <c r="D406" s="1283"/>
      <c r="E406" s="1286"/>
      <c r="F406" s="1286"/>
      <c r="G406" s="1286"/>
      <c r="H406" s="1286"/>
      <c r="I406" s="1389"/>
      <c r="J406" s="1220"/>
      <c r="K406" s="1217"/>
      <c r="L406" s="1223"/>
      <c r="M406" s="1226"/>
      <c r="N406" s="1229"/>
      <c r="O406" s="1232"/>
      <c r="P406" s="1235"/>
      <c r="Q406" s="1238"/>
      <c r="R406" s="1220"/>
      <c r="S406" s="364" t="s">
        <v>4892</v>
      </c>
      <c r="T406" s="371" t="s">
        <v>3834</v>
      </c>
      <c r="U406" s="241" t="s">
        <v>3839</v>
      </c>
      <c r="V406" s="241" t="s">
        <v>3842</v>
      </c>
      <c r="W406" s="299"/>
      <c r="X406" s="300">
        <v>44566</v>
      </c>
      <c r="Y406" s="300">
        <v>44591</v>
      </c>
      <c r="Z406" s="300">
        <v>44594</v>
      </c>
      <c r="AA406" s="300">
        <v>44925</v>
      </c>
      <c r="AB406" s="1220"/>
      <c r="AC406" s="1241"/>
      <c r="AD406" s="303">
        <f t="shared" si="279"/>
        <v>1732774</v>
      </c>
      <c r="AE406" s="303">
        <f t="shared" si="279"/>
        <v>0</v>
      </c>
      <c r="AF406" s="303">
        <f t="shared" si="279"/>
        <v>1732774</v>
      </c>
      <c r="AG406" s="303">
        <f t="shared" si="279"/>
        <v>0</v>
      </c>
      <c r="AH406" s="303">
        <f t="shared" si="279"/>
        <v>0</v>
      </c>
      <c r="AI406" s="303">
        <f t="shared" si="279"/>
        <v>0</v>
      </c>
      <c r="AJ406" s="303">
        <f t="shared" si="173"/>
        <v>0</v>
      </c>
      <c r="AK406" s="1220"/>
      <c r="AL406" s="1244"/>
      <c r="AM406" s="303">
        <f t="shared" si="312"/>
        <v>433193.5</v>
      </c>
      <c r="AN406" s="312"/>
      <c r="AO406" s="312">
        <v>433193.5</v>
      </c>
      <c r="AP406" s="312">
        <v>0</v>
      </c>
      <c r="AQ406" s="312">
        <v>0</v>
      </c>
      <c r="AR406" s="312">
        <v>0</v>
      </c>
      <c r="AS406" s="312"/>
      <c r="AT406" s="1220"/>
      <c r="AU406" s="1247"/>
      <c r="AV406" s="303">
        <f t="shared" si="313"/>
        <v>433193.5</v>
      </c>
      <c r="AW406" s="312"/>
      <c r="AX406" s="302">
        <v>433193.5</v>
      </c>
      <c r="AY406" s="302">
        <v>0</v>
      </c>
      <c r="AZ406" s="302">
        <v>0</v>
      </c>
      <c r="BA406" s="302">
        <v>0</v>
      </c>
      <c r="BB406" s="312"/>
      <c r="BC406" s="1220"/>
      <c r="BD406" s="1250"/>
      <c r="BE406" s="303">
        <f t="shared" si="314"/>
        <v>433193.5</v>
      </c>
      <c r="BF406" s="312"/>
      <c r="BG406" s="302">
        <v>433193.5</v>
      </c>
      <c r="BH406" s="302">
        <v>0</v>
      </c>
      <c r="BI406" s="302">
        <v>0</v>
      </c>
      <c r="BJ406" s="302">
        <v>0</v>
      </c>
      <c r="BK406" s="312"/>
      <c r="BL406" s="1220"/>
      <c r="BM406" s="1253"/>
      <c r="BN406" s="303">
        <f t="shared" si="315"/>
        <v>433193.5</v>
      </c>
      <c r="BO406" s="312"/>
      <c r="BP406" s="312">
        <v>433193.5</v>
      </c>
      <c r="BQ406" s="312">
        <v>0</v>
      </c>
      <c r="BR406" s="312">
        <v>0</v>
      </c>
      <c r="BS406" s="312">
        <v>0</v>
      </c>
      <c r="BT406" s="312"/>
      <c r="BU406" s="313"/>
      <c r="BV406" s="314"/>
      <c r="BW406" s="314"/>
      <c r="BX406" s="314"/>
      <c r="BY406" s="314"/>
      <c r="BZ406" s="314"/>
      <c r="CA406" s="314"/>
      <c r="CB406" s="314"/>
      <c r="CC406" s="315"/>
    </row>
    <row r="407" spans="1:81" s="58" customFormat="1" ht="12.95" customHeight="1" x14ac:dyDescent="0.25">
      <c r="A407" s="37"/>
      <c r="B407" s="1321"/>
      <c r="C407" s="1475"/>
      <c r="D407" s="1283"/>
      <c r="E407" s="1286"/>
      <c r="F407" s="1286"/>
      <c r="G407" s="1286"/>
      <c r="H407" s="1286"/>
      <c r="I407" s="1389"/>
      <c r="J407" s="1220"/>
      <c r="K407" s="1217"/>
      <c r="L407" s="1223"/>
      <c r="M407" s="1226"/>
      <c r="N407" s="1229"/>
      <c r="O407" s="1232"/>
      <c r="P407" s="1235"/>
      <c r="Q407" s="1238"/>
      <c r="R407" s="1220"/>
      <c r="S407" s="364" t="s">
        <v>4893</v>
      </c>
      <c r="T407" s="371" t="s">
        <v>3834</v>
      </c>
      <c r="U407" s="241" t="s">
        <v>3839</v>
      </c>
      <c r="V407" s="241" t="s">
        <v>3842</v>
      </c>
      <c r="W407" s="299"/>
      <c r="X407" s="300">
        <v>44566</v>
      </c>
      <c r="Y407" s="300">
        <v>44591</v>
      </c>
      <c r="Z407" s="300">
        <v>44594</v>
      </c>
      <c r="AA407" s="300">
        <v>44925</v>
      </c>
      <c r="AB407" s="1220"/>
      <c r="AC407" s="1241"/>
      <c r="AD407" s="303">
        <f t="shared" si="279"/>
        <v>1732774</v>
      </c>
      <c r="AE407" s="303">
        <f t="shared" si="279"/>
        <v>0</v>
      </c>
      <c r="AF407" s="303">
        <f t="shared" si="279"/>
        <v>1732774</v>
      </c>
      <c r="AG407" s="303">
        <f t="shared" si="279"/>
        <v>0</v>
      </c>
      <c r="AH407" s="303">
        <f t="shared" si="279"/>
        <v>0</v>
      </c>
      <c r="AI407" s="303">
        <f t="shared" si="279"/>
        <v>0</v>
      </c>
      <c r="AJ407" s="303">
        <f t="shared" si="173"/>
        <v>0</v>
      </c>
      <c r="AK407" s="1220"/>
      <c r="AL407" s="1244"/>
      <c r="AM407" s="303">
        <f t="shared" si="312"/>
        <v>433193.5</v>
      </c>
      <c r="AN407" s="312"/>
      <c r="AO407" s="312">
        <v>433193.5</v>
      </c>
      <c r="AP407" s="312">
        <v>0</v>
      </c>
      <c r="AQ407" s="312">
        <v>0</v>
      </c>
      <c r="AR407" s="312">
        <v>0</v>
      </c>
      <c r="AS407" s="312"/>
      <c r="AT407" s="1220"/>
      <c r="AU407" s="1247"/>
      <c r="AV407" s="303">
        <f t="shared" si="313"/>
        <v>433193.5</v>
      </c>
      <c r="AW407" s="312"/>
      <c r="AX407" s="302">
        <v>433193.5</v>
      </c>
      <c r="AY407" s="302">
        <v>0</v>
      </c>
      <c r="AZ407" s="302">
        <v>0</v>
      </c>
      <c r="BA407" s="302">
        <v>0</v>
      </c>
      <c r="BB407" s="312"/>
      <c r="BC407" s="1220"/>
      <c r="BD407" s="1250"/>
      <c r="BE407" s="303">
        <f t="shared" si="314"/>
        <v>433193.5</v>
      </c>
      <c r="BF407" s="312"/>
      <c r="BG407" s="302">
        <v>433193.5</v>
      </c>
      <c r="BH407" s="302">
        <v>0</v>
      </c>
      <c r="BI407" s="302">
        <v>0</v>
      </c>
      <c r="BJ407" s="302">
        <v>0</v>
      </c>
      <c r="BK407" s="312"/>
      <c r="BL407" s="1220"/>
      <c r="BM407" s="1253"/>
      <c r="BN407" s="303">
        <f t="shared" si="315"/>
        <v>433193.5</v>
      </c>
      <c r="BO407" s="312"/>
      <c r="BP407" s="312">
        <v>433193.5</v>
      </c>
      <c r="BQ407" s="312">
        <v>0</v>
      </c>
      <c r="BR407" s="312">
        <v>0</v>
      </c>
      <c r="BS407" s="312">
        <v>0</v>
      </c>
      <c r="BT407" s="312"/>
      <c r="BU407" s="313"/>
      <c r="BV407" s="314"/>
      <c r="BW407" s="314"/>
      <c r="BX407" s="314"/>
      <c r="BY407" s="314"/>
      <c r="BZ407" s="314"/>
      <c r="CA407" s="314"/>
      <c r="CB407" s="314"/>
      <c r="CC407" s="315"/>
    </row>
    <row r="408" spans="1:81" s="58" customFormat="1" ht="12.95" customHeight="1" x14ac:dyDescent="0.25">
      <c r="A408" s="37"/>
      <c r="B408" s="1321"/>
      <c r="C408" s="1475"/>
      <c r="D408" s="1283"/>
      <c r="E408" s="1286"/>
      <c r="F408" s="1286"/>
      <c r="G408" s="1286"/>
      <c r="H408" s="1286"/>
      <c r="I408" s="1389"/>
      <c r="J408" s="1220"/>
      <c r="K408" s="1217"/>
      <c r="L408" s="1223"/>
      <c r="M408" s="1226"/>
      <c r="N408" s="1229"/>
      <c r="O408" s="1232"/>
      <c r="P408" s="1235"/>
      <c r="Q408" s="1238"/>
      <c r="R408" s="1220"/>
      <c r="S408" s="364" t="s">
        <v>4894</v>
      </c>
      <c r="T408" s="371" t="s">
        <v>3834</v>
      </c>
      <c r="U408" s="241" t="s">
        <v>3839</v>
      </c>
      <c r="V408" s="241" t="s">
        <v>3842</v>
      </c>
      <c r="W408" s="299"/>
      <c r="X408" s="300">
        <v>44566</v>
      </c>
      <c r="Y408" s="300">
        <v>44591</v>
      </c>
      <c r="Z408" s="300">
        <v>44594</v>
      </c>
      <c r="AA408" s="300">
        <v>44925</v>
      </c>
      <c r="AB408" s="1220"/>
      <c r="AC408" s="1241"/>
      <c r="AD408" s="303">
        <f t="shared" si="279"/>
        <v>1732774</v>
      </c>
      <c r="AE408" s="303">
        <f t="shared" si="279"/>
        <v>0</v>
      </c>
      <c r="AF408" s="303">
        <f t="shared" si="279"/>
        <v>1732774</v>
      </c>
      <c r="AG408" s="303">
        <f t="shared" si="279"/>
        <v>0</v>
      </c>
      <c r="AH408" s="303">
        <f t="shared" si="279"/>
        <v>0</v>
      </c>
      <c r="AI408" s="303">
        <f t="shared" si="279"/>
        <v>0</v>
      </c>
      <c r="AJ408" s="303">
        <f t="shared" si="173"/>
        <v>0</v>
      </c>
      <c r="AK408" s="1220"/>
      <c r="AL408" s="1244"/>
      <c r="AM408" s="303">
        <f t="shared" si="312"/>
        <v>433193.5</v>
      </c>
      <c r="AN408" s="312"/>
      <c r="AO408" s="312">
        <v>433193.5</v>
      </c>
      <c r="AP408" s="312">
        <v>0</v>
      </c>
      <c r="AQ408" s="312">
        <v>0</v>
      </c>
      <c r="AR408" s="312">
        <v>0</v>
      </c>
      <c r="AS408" s="312"/>
      <c r="AT408" s="1220"/>
      <c r="AU408" s="1247"/>
      <c r="AV408" s="303">
        <f t="shared" si="313"/>
        <v>433193.5</v>
      </c>
      <c r="AW408" s="312"/>
      <c r="AX408" s="302">
        <v>433193.5</v>
      </c>
      <c r="AY408" s="302">
        <v>0</v>
      </c>
      <c r="AZ408" s="302">
        <v>0</v>
      </c>
      <c r="BA408" s="302">
        <v>0</v>
      </c>
      <c r="BB408" s="312"/>
      <c r="BC408" s="1220"/>
      <c r="BD408" s="1250"/>
      <c r="BE408" s="303">
        <f t="shared" si="314"/>
        <v>433193.5</v>
      </c>
      <c r="BF408" s="312"/>
      <c r="BG408" s="302">
        <v>433193.5</v>
      </c>
      <c r="BH408" s="302">
        <v>0</v>
      </c>
      <c r="BI408" s="302">
        <v>0</v>
      </c>
      <c r="BJ408" s="302">
        <v>0</v>
      </c>
      <c r="BK408" s="312"/>
      <c r="BL408" s="1220"/>
      <c r="BM408" s="1253"/>
      <c r="BN408" s="303">
        <f t="shared" si="315"/>
        <v>433193.5</v>
      </c>
      <c r="BO408" s="312"/>
      <c r="BP408" s="312">
        <v>433193.5</v>
      </c>
      <c r="BQ408" s="312">
        <v>0</v>
      </c>
      <c r="BR408" s="312">
        <v>0</v>
      </c>
      <c r="BS408" s="312">
        <v>0</v>
      </c>
      <c r="BT408" s="312"/>
      <c r="BU408" s="313"/>
      <c r="BV408" s="314"/>
      <c r="BW408" s="314"/>
      <c r="BX408" s="314"/>
      <c r="BY408" s="314"/>
      <c r="BZ408" s="314"/>
      <c r="CA408" s="314"/>
      <c r="CB408" s="314"/>
      <c r="CC408" s="315"/>
    </row>
    <row r="409" spans="1:81" s="58" customFormat="1" ht="12.95" customHeight="1" x14ac:dyDescent="0.25">
      <c r="A409" s="37"/>
      <c r="B409" s="1321"/>
      <c r="C409" s="1475"/>
      <c r="D409" s="1283"/>
      <c r="E409" s="1286"/>
      <c r="F409" s="1286"/>
      <c r="G409" s="1286"/>
      <c r="H409" s="1286"/>
      <c r="I409" s="1389"/>
      <c r="J409" s="1220"/>
      <c r="K409" s="1217"/>
      <c r="L409" s="1223"/>
      <c r="M409" s="1226"/>
      <c r="N409" s="1229"/>
      <c r="O409" s="1232"/>
      <c r="P409" s="1235"/>
      <c r="Q409" s="1238"/>
      <c r="R409" s="1220"/>
      <c r="S409" s="364" t="s">
        <v>4895</v>
      </c>
      <c r="T409" s="371" t="s">
        <v>3834</v>
      </c>
      <c r="U409" s="241" t="s">
        <v>3839</v>
      </c>
      <c r="V409" s="241" t="s">
        <v>3842</v>
      </c>
      <c r="W409" s="299"/>
      <c r="X409" s="300">
        <v>44566</v>
      </c>
      <c r="Y409" s="300">
        <v>44591</v>
      </c>
      <c r="Z409" s="300">
        <v>44594</v>
      </c>
      <c r="AA409" s="300">
        <v>44925</v>
      </c>
      <c r="AB409" s="1220"/>
      <c r="AC409" s="1241"/>
      <c r="AD409" s="303">
        <f t="shared" si="279"/>
        <v>1732774</v>
      </c>
      <c r="AE409" s="303">
        <f t="shared" si="279"/>
        <v>0</v>
      </c>
      <c r="AF409" s="303">
        <f t="shared" si="279"/>
        <v>1732774</v>
      </c>
      <c r="AG409" s="303">
        <f t="shared" si="279"/>
        <v>0</v>
      </c>
      <c r="AH409" s="303">
        <f t="shared" si="279"/>
        <v>0</v>
      </c>
      <c r="AI409" s="303">
        <f t="shared" si="279"/>
        <v>0</v>
      </c>
      <c r="AJ409" s="303">
        <f t="shared" si="173"/>
        <v>0</v>
      </c>
      <c r="AK409" s="1220"/>
      <c r="AL409" s="1244"/>
      <c r="AM409" s="303">
        <f t="shared" si="312"/>
        <v>433193.5</v>
      </c>
      <c r="AN409" s="312"/>
      <c r="AO409" s="312">
        <v>433193.5</v>
      </c>
      <c r="AP409" s="312">
        <v>0</v>
      </c>
      <c r="AQ409" s="312">
        <v>0</v>
      </c>
      <c r="AR409" s="312">
        <v>0</v>
      </c>
      <c r="AS409" s="312"/>
      <c r="AT409" s="1220"/>
      <c r="AU409" s="1247"/>
      <c r="AV409" s="303">
        <f t="shared" si="313"/>
        <v>433193.5</v>
      </c>
      <c r="AW409" s="312"/>
      <c r="AX409" s="302">
        <v>433193.5</v>
      </c>
      <c r="AY409" s="302">
        <v>0</v>
      </c>
      <c r="AZ409" s="302">
        <v>0</v>
      </c>
      <c r="BA409" s="302">
        <v>0</v>
      </c>
      <c r="BB409" s="312"/>
      <c r="BC409" s="1220"/>
      <c r="BD409" s="1250"/>
      <c r="BE409" s="303">
        <f t="shared" si="314"/>
        <v>433193.5</v>
      </c>
      <c r="BF409" s="312"/>
      <c r="BG409" s="302">
        <v>433193.5</v>
      </c>
      <c r="BH409" s="302">
        <v>0</v>
      </c>
      <c r="BI409" s="302">
        <v>0</v>
      </c>
      <c r="BJ409" s="302">
        <v>0</v>
      </c>
      <c r="BK409" s="312"/>
      <c r="BL409" s="1220"/>
      <c r="BM409" s="1253"/>
      <c r="BN409" s="303">
        <f t="shared" si="315"/>
        <v>433193.5</v>
      </c>
      <c r="BO409" s="312"/>
      <c r="BP409" s="312">
        <v>433193.5</v>
      </c>
      <c r="BQ409" s="312">
        <v>0</v>
      </c>
      <c r="BR409" s="312">
        <v>0</v>
      </c>
      <c r="BS409" s="312">
        <v>0</v>
      </c>
      <c r="BT409" s="312"/>
      <c r="BU409" s="313"/>
      <c r="BV409" s="314"/>
      <c r="BW409" s="314"/>
      <c r="BX409" s="314"/>
      <c r="BY409" s="314"/>
      <c r="BZ409" s="314"/>
      <c r="CA409" s="314"/>
      <c r="CB409" s="314"/>
      <c r="CC409" s="315"/>
    </row>
    <row r="410" spans="1:81" s="58" customFormat="1" ht="12.95" customHeight="1" x14ac:dyDescent="0.25">
      <c r="A410" s="37"/>
      <c r="B410" s="1321"/>
      <c r="C410" s="1475"/>
      <c r="D410" s="1283"/>
      <c r="E410" s="1286"/>
      <c r="F410" s="1286"/>
      <c r="G410" s="1286"/>
      <c r="H410" s="1286"/>
      <c r="I410" s="1389"/>
      <c r="J410" s="1220"/>
      <c r="K410" s="1217"/>
      <c r="L410" s="1223"/>
      <c r="M410" s="1226"/>
      <c r="N410" s="1229"/>
      <c r="O410" s="1232"/>
      <c r="P410" s="1235"/>
      <c r="Q410" s="1238"/>
      <c r="R410" s="1220"/>
      <c r="S410" s="364" t="s">
        <v>4896</v>
      </c>
      <c r="T410" s="371" t="s">
        <v>3834</v>
      </c>
      <c r="U410" s="241" t="s">
        <v>3839</v>
      </c>
      <c r="V410" s="241" t="s">
        <v>3842</v>
      </c>
      <c r="W410" s="299"/>
      <c r="X410" s="300">
        <v>44566</v>
      </c>
      <c r="Y410" s="300">
        <v>44591</v>
      </c>
      <c r="Z410" s="300">
        <v>44594</v>
      </c>
      <c r="AA410" s="300">
        <v>44925</v>
      </c>
      <c r="AB410" s="1220"/>
      <c r="AC410" s="1241"/>
      <c r="AD410" s="303">
        <f t="shared" si="279"/>
        <v>1732774</v>
      </c>
      <c r="AE410" s="303">
        <f t="shared" si="279"/>
        <v>0</v>
      </c>
      <c r="AF410" s="303">
        <f t="shared" si="279"/>
        <v>1732774</v>
      </c>
      <c r="AG410" s="303">
        <f t="shared" si="279"/>
        <v>0</v>
      </c>
      <c r="AH410" s="303">
        <f t="shared" si="279"/>
        <v>0</v>
      </c>
      <c r="AI410" s="303">
        <f t="shared" si="279"/>
        <v>0</v>
      </c>
      <c r="AJ410" s="303">
        <f t="shared" si="173"/>
        <v>0</v>
      </c>
      <c r="AK410" s="1220"/>
      <c r="AL410" s="1244"/>
      <c r="AM410" s="303">
        <f t="shared" si="312"/>
        <v>433193.5</v>
      </c>
      <c r="AN410" s="312"/>
      <c r="AO410" s="312">
        <v>433193.5</v>
      </c>
      <c r="AP410" s="312">
        <v>0</v>
      </c>
      <c r="AQ410" s="312">
        <v>0</v>
      </c>
      <c r="AR410" s="312">
        <v>0</v>
      </c>
      <c r="AS410" s="312"/>
      <c r="AT410" s="1220"/>
      <c r="AU410" s="1247"/>
      <c r="AV410" s="303">
        <f t="shared" si="313"/>
        <v>433193.5</v>
      </c>
      <c r="AW410" s="312"/>
      <c r="AX410" s="302">
        <v>433193.5</v>
      </c>
      <c r="AY410" s="302">
        <v>0</v>
      </c>
      <c r="AZ410" s="302">
        <v>0</v>
      </c>
      <c r="BA410" s="302">
        <v>0</v>
      </c>
      <c r="BB410" s="312"/>
      <c r="BC410" s="1220"/>
      <c r="BD410" s="1250"/>
      <c r="BE410" s="303">
        <f t="shared" si="314"/>
        <v>433193.5</v>
      </c>
      <c r="BF410" s="312"/>
      <c r="BG410" s="302">
        <v>433193.5</v>
      </c>
      <c r="BH410" s="302">
        <v>0</v>
      </c>
      <c r="BI410" s="302">
        <v>0</v>
      </c>
      <c r="BJ410" s="302">
        <v>0</v>
      </c>
      <c r="BK410" s="312"/>
      <c r="BL410" s="1220"/>
      <c r="BM410" s="1253"/>
      <c r="BN410" s="303">
        <f t="shared" si="315"/>
        <v>433193.5</v>
      </c>
      <c r="BO410" s="312"/>
      <c r="BP410" s="312">
        <v>433193.5</v>
      </c>
      <c r="BQ410" s="312">
        <v>0</v>
      </c>
      <c r="BR410" s="312">
        <v>0</v>
      </c>
      <c r="BS410" s="312">
        <v>0</v>
      </c>
      <c r="BT410" s="312"/>
      <c r="BU410" s="313"/>
      <c r="BV410" s="314"/>
      <c r="BW410" s="314"/>
      <c r="BX410" s="314"/>
      <c r="BY410" s="314"/>
      <c r="BZ410" s="314"/>
      <c r="CA410" s="314"/>
      <c r="CB410" s="314"/>
      <c r="CC410" s="315"/>
    </row>
    <row r="411" spans="1:81" s="58" customFormat="1" ht="12.95" customHeight="1" x14ac:dyDescent="0.25">
      <c r="A411" s="37"/>
      <c r="B411" s="1321"/>
      <c r="C411" s="1475"/>
      <c r="D411" s="1283"/>
      <c r="E411" s="1286"/>
      <c r="F411" s="1286"/>
      <c r="G411" s="1286"/>
      <c r="H411" s="1286"/>
      <c r="I411" s="1389"/>
      <c r="J411" s="1220"/>
      <c r="K411" s="1217"/>
      <c r="L411" s="1223"/>
      <c r="M411" s="1226"/>
      <c r="N411" s="1229"/>
      <c r="O411" s="1232"/>
      <c r="P411" s="1235"/>
      <c r="Q411" s="1238"/>
      <c r="R411" s="1220"/>
      <c r="S411" s="364" t="s">
        <v>4897</v>
      </c>
      <c r="T411" s="371" t="s">
        <v>3834</v>
      </c>
      <c r="U411" s="241" t="s">
        <v>3839</v>
      </c>
      <c r="V411" s="241" t="s">
        <v>3842</v>
      </c>
      <c r="W411" s="299"/>
      <c r="X411" s="300">
        <v>44566</v>
      </c>
      <c r="Y411" s="300">
        <v>44591</v>
      </c>
      <c r="Z411" s="300">
        <v>44594</v>
      </c>
      <c r="AA411" s="300">
        <v>44925</v>
      </c>
      <c r="AB411" s="1220"/>
      <c r="AC411" s="1241"/>
      <c r="AD411" s="303">
        <f t="shared" si="279"/>
        <v>1732774</v>
      </c>
      <c r="AE411" s="303">
        <f t="shared" si="279"/>
        <v>0</v>
      </c>
      <c r="AF411" s="303">
        <f t="shared" si="279"/>
        <v>1732774</v>
      </c>
      <c r="AG411" s="303">
        <f t="shared" si="279"/>
        <v>0</v>
      </c>
      <c r="AH411" s="303">
        <f t="shared" si="279"/>
        <v>0</v>
      </c>
      <c r="AI411" s="303">
        <f t="shared" si="279"/>
        <v>0</v>
      </c>
      <c r="AJ411" s="303">
        <f t="shared" si="173"/>
        <v>0</v>
      </c>
      <c r="AK411" s="1220"/>
      <c r="AL411" s="1244"/>
      <c r="AM411" s="303">
        <f t="shared" si="312"/>
        <v>433193.5</v>
      </c>
      <c r="AN411" s="312"/>
      <c r="AO411" s="312">
        <v>433193.5</v>
      </c>
      <c r="AP411" s="312">
        <v>0</v>
      </c>
      <c r="AQ411" s="312">
        <v>0</v>
      </c>
      <c r="AR411" s="312">
        <v>0</v>
      </c>
      <c r="AS411" s="312"/>
      <c r="AT411" s="1220"/>
      <c r="AU411" s="1247"/>
      <c r="AV411" s="303">
        <f t="shared" si="313"/>
        <v>433193.5</v>
      </c>
      <c r="AW411" s="312"/>
      <c r="AX411" s="302">
        <v>433193.5</v>
      </c>
      <c r="AY411" s="302">
        <v>0</v>
      </c>
      <c r="AZ411" s="302">
        <v>0</v>
      </c>
      <c r="BA411" s="302">
        <v>0</v>
      </c>
      <c r="BB411" s="312"/>
      <c r="BC411" s="1220"/>
      <c r="BD411" s="1250"/>
      <c r="BE411" s="303">
        <f t="shared" si="314"/>
        <v>433193.5</v>
      </c>
      <c r="BF411" s="312"/>
      <c r="BG411" s="302">
        <v>433193.5</v>
      </c>
      <c r="BH411" s="302">
        <v>0</v>
      </c>
      <c r="BI411" s="302">
        <v>0</v>
      </c>
      <c r="BJ411" s="302">
        <v>0</v>
      </c>
      <c r="BK411" s="312"/>
      <c r="BL411" s="1220"/>
      <c r="BM411" s="1253"/>
      <c r="BN411" s="303">
        <f t="shared" si="315"/>
        <v>433193.5</v>
      </c>
      <c r="BO411" s="312"/>
      <c r="BP411" s="312">
        <v>433193.5</v>
      </c>
      <c r="BQ411" s="312">
        <v>0</v>
      </c>
      <c r="BR411" s="312">
        <v>0</v>
      </c>
      <c r="BS411" s="312">
        <v>0</v>
      </c>
      <c r="BT411" s="312"/>
      <c r="BU411" s="313"/>
      <c r="BV411" s="314"/>
      <c r="BW411" s="314"/>
      <c r="BX411" s="314"/>
      <c r="BY411" s="314"/>
      <c r="BZ411" s="314"/>
      <c r="CA411" s="314"/>
      <c r="CB411" s="314"/>
      <c r="CC411" s="315"/>
    </row>
    <row r="412" spans="1:81" s="58" customFormat="1" ht="12.95" customHeight="1" thickBot="1" x14ac:dyDescent="0.3">
      <c r="A412" s="37"/>
      <c r="B412" s="1321"/>
      <c r="C412" s="1475"/>
      <c r="D412" s="1283"/>
      <c r="E412" s="1286"/>
      <c r="F412" s="1286"/>
      <c r="G412" s="1286"/>
      <c r="H412" s="1286"/>
      <c r="I412" s="1389"/>
      <c r="J412" s="1220"/>
      <c r="K412" s="1217"/>
      <c r="L412" s="1223"/>
      <c r="M412" s="1226"/>
      <c r="N412" s="1229"/>
      <c r="O412" s="1232"/>
      <c r="P412" s="1235"/>
      <c r="Q412" s="1238"/>
      <c r="R412" s="1220"/>
      <c r="S412" s="364" t="s">
        <v>4898</v>
      </c>
      <c r="T412" s="371" t="s">
        <v>3834</v>
      </c>
      <c r="U412" s="241" t="s">
        <v>3839</v>
      </c>
      <c r="V412" s="241" t="s">
        <v>3842</v>
      </c>
      <c r="W412" s="299"/>
      <c r="X412" s="300">
        <v>44566</v>
      </c>
      <c r="Y412" s="300">
        <v>44591</v>
      </c>
      <c r="Z412" s="300">
        <v>44594</v>
      </c>
      <c r="AA412" s="300">
        <v>44925</v>
      </c>
      <c r="AB412" s="1220"/>
      <c r="AC412" s="1241"/>
      <c r="AD412" s="303">
        <f t="shared" si="279"/>
        <v>2812774</v>
      </c>
      <c r="AE412" s="303">
        <f t="shared" si="279"/>
        <v>0</v>
      </c>
      <c r="AF412" s="303">
        <f t="shared" si="279"/>
        <v>2812774</v>
      </c>
      <c r="AG412" s="303">
        <f t="shared" si="279"/>
        <v>0</v>
      </c>
      <c r="AH412" s="303">
        <f t="shared" si="279"/>
        <v>0</v>
      </c>
      <c r="AI412" s="303">
        <f t="shared" si="279"/>
        <v>0</v>
      </c>
      <c r="AJ412" s="303">
        <f t="shared" si="173"/>
        <v>0</v>
      </c>
      <c r="AK412" s="1220"/>
      <c r="AL412" s="1244"/>
      <c r="AM412" s="303">
        <f t="shared" si="312"/>
        <v>703193.5</v>
      </c>
      <c r="AN412" s="312"/>
      <c r="AO412" s="312">
        <v>703193.5</v>
      </c>
      <c r="AP412" s="312">
        <v>0</v>
      </c>
      <c r="AQ412" s="312">
        <v>0</v>
      </c>
      <c r="AR412" s="312">
        <v>0</v>
      </c>
      <c r="AS412" s="312"/>
      <c r="AT412" s="1220"/>
      <c r="AU412" s="1247"/>
      <c r="AV412" s="303">
        <f t="shared" si="313"/>
        <v>703193.5</v>
      </c>
      <c r="AW412" s="312"/>
      <c r="AX412" s="302">
        <v>703193.5</v>
      </c>
      <c r="AY412" s="302">
        <v>0</v>
      </c>
      <c r="AZ412" s="302">
        <v>0</v>
      </c>
      <c r="BA412" s="302">
        <v>0</v>
      </c>
      <c r="BB412" s="312"/>
      <c r="BC412" s="1220"/>
      <c r="BD412" s="1250"/>
      <c r="BE412" s="303">
        <f t="shared" si="314"/>
        <v>703193.5</v>
      </c>
      <c r="BF412" s="312"/>
      <c r="BG412" s="302">
        <v>703193.5</v>
      </c>
      <c r="BH412" s="302">
        <v>0</v>
      </c>
      <c r="BI412" s="302">
        <v>0</v>
      </c>
      <c r="BJ412" s="302">
        <v>0</v>
      </c>
      <c r="BK412" s="312"/>
      <c r="BL412" s="1220"/>
      <c r="BM412" s="1253"/>
      <c r="BN412" s="303">
        <f t="shared" si="315"/>
        <v>703193.5</v>
      </c>
      <c r="BO412" s="312"/>
      <c r="BP412" s="312">
        <v>703193.5</v>
      </c>
      <c r="BQ412" s="312">
        <v>0</v>
      </c>
      <c r="BR412" s="312">
        <v>0</v>
      </c>
      <c r="BS412" s="312">
        <v>0</v>
      </c>
      <c r="BT412" s="312"/>
      <c r="BU412" s="313"/>
      <c r="BV412" s="314"/>
      <c r="BW412" s="314"/>
      <c r="BX412" s="314"/>
      <c r="BY412" s="314"/>
      <c r="BZ412" s="314"/>
      <c r="CA412" s="314"/>
      <c r="CB412" s="314"/>
      <c r="CC412" s="315"/>
    </row>
    <row r="413" spans="1:81" s="58" customFormat="1" ht="12.95" customHeight="1" thickTop="1" x14ac:dyDescent="0.25">
      <c r="A413" s="37"/>
      <c r="B413" s="1321"/>
      <c r="C413" s="1475"/>
      <c r="D413" s="1282">
        <v>1906</v>
      </c>
      <c r="E413" s="1285" t="s">
        <v>4433</v>
      </c>
      <c r="F413" s="1285">
        <v>1905032</v>
      </c>
      <c r="G413" s="1285" t="s">
        <v>4434</v>
      </c>
      <c r="H413" s="1285" t="s">
        <v>4435</v>
      </c>
      <c r="I413" s="1388">
        <v>2021004540215</v>
      </c>
      <c r="J413" s="1219">
        <v>117</v>
      </c>
      <c r="K413" s="1216" t="str">
        <f>+[3]Metas!K135</f>
        <v>Contención de la mortalidad por IRA en menores de 5 años (tasa por 100.000 ), con énfasis del COVID-19.</v>
      </c>
      <c r="L413" s="1222"/>
      <c r="M413" s="1225">
        <f>SUM(N413:Q413)</f>
        <v>0</v>
      </c>
      <c r="N413" s="1228"/>
      <c r="O413" s="1231"/>
      <c r="P413" s="1234"/>
      <c r="Q413" s="1237"/>
      <c r="R413" s="1219">
        <f t="shared" ref="R413" si="316">+$J413</f>
        <v>117</v>
      </c>
      <c r="S413" s="361" t="s">
        <v>4899</v>
      </c>
      <c r="T413" s="362" t="s">
        <v>3834</v>
      </c>
      <c r="U413" s="240" t="s">
        <v>3839</v>
      </c>
      <c r="V413" s="240" t="s">
        <v>3842</v>
      </c>
      <c r="W413" s="233"/>
      <c r="X413" s="307">
        <v>44566</v>
      </c>
      <c r="Y413" s="307">
        <v>44591</v>
      </c>
      <c r="Z413" s="307">
        <v>44594</v>
      </c>
      <c r="AA413" s="307">
        <v>44925</v>
      </c>
      <c r="AB413" s="1219">
        <f t="shared" ref="AB413" si="317">+$J413</f>
        <v>117</v>
      </c>
      <c r="AC413" s="1240">
        <f t="shared" ref="AC413" si="318">+L413</f>
        <v>0</v>
      </c>
      <c r="AD413" s="308">
        <f t="shared" si="279"/>
        <v>2812774</v>
      </c>
      <c r="AE413" s="308">
        <f t="shared" si="279"/>
        <v>0</v>
      </c>
      <c r="AF413" s="308">
        <f t="shared" si="279"/>
        <v>2812774</v>
      </c>
      <c r="AG413" s="308">
        <f t="shared" si="279"/>
        <v>0</v>
      </c>
      <c r="AH413" s="308">
        <f t="shared" si="279"/>
        <v>0</v>
      </c>
      <c r="AI413" s="308">
        <f t="shared" si="279"/>
        <v>0</v>
      </c>
      <c r="AJ413" s="308">
        <f t="shared" si="173"/>
        <v>0</v>
      </c>
      <c r="AK413" s="1219">
        <f t="shared" ref="AK413" si="319">+$J413</f>
        <v>117</v>
      </c>
      <c r="AL413" s="1243">
        <f>+N413</f>
        <v>0</v>
      </c>
      <c r="AM413" s="308">
        <f t="shared" ref="AM413" si="320">SUM(AN413:AS413)</f>
        <v>703193.5</v>
      </c>
      <c r="AN413" s="48"/>
      <c r="AO413" s="48">
        <v>703193.5</v>
      </c>
      <c r="AP413" s="48">
        <v>0</v>
      </c>
      <c r="AQ413" s="48">
        <v>0</v>
      </c>
      <c r="AR413" s="48">
        <v>0</v>
      </c>
      <c r="AS413" s="48"/>
      <c r="AT413" s="1219">
        <f t="shared" ref="AT413" si="321">+$J413</f>
        <v>117</v>
      </c>
      <c r="AU413" s="1246">
        <f>+O413</f>
        <v>0</v>
      </c>
      <c r="AV413" s="308">
        <f t="shared" si="313"/>
        <v>703193.5</v>
      </c>
      <c r="AW413" s="48"/>
      <c r="AX413" s="38">
        <v>703193.5</v>
      </c>
      <c r="AY413" s="38">
        <v>0</v>
      </c>
      <c r="AZ413" s="38">
        <v>0</v>
      </c>
      <c r="BA413" s="38">
        <v>0</v>
      </c>
      <c r="BB413" s="48"/>
      <c r="BC413" s="1219">
        <f t="shared" ref="BC413" si="322">+$J413</f>
        <v>117</v>
      </c>
      <c r="BD413" s="1249">
        <f>+P413</f>
        <v>0</v>
      </c>
      <c r="BE413" s="308">
        <f t="shared" si="314"/>
        <v>703193.5</v>
      </c>
      <c r="BF413" s="48"/>
      <c r="BG413" s="38">
        <v>703193.5</v>
      </c>
      <c r="BH413" s="38">
        <v>0</v>
      </c>
      <c r="BI413" s="38">
        <v>0</v>
      </c>
      <c r="BJ413" s="38">
        <v>0</v>
      </c>
      <c r="BK413" s="48"/>
      <c r="BL413" s="1219">
        <f t="shared" ref="BL413" si="323">+$J413</f>
        <v>117</v>
      </c>
      <c r="BM413" s="1252">
        <f>+Q413</f>
        <v>0</v>
      </c>
      <c r="BN413" s="308">
        <f t="shared" si="315"/>
        <v>703193.5</v>
      </c>
      <c r="BO413" s="48"/>
      <c r="BP413" s="48">
        <v>703193.5</v>
      </c>
      <c r="BQ413" s="48">
        <v>0</v>
      </c>
      <c r="BR413" s="48">
        <v>0</v>
      </c>
      <c r="BS413" s="48">
        <v>0</v>
      </c>
      <c r="BT413" s="48"/>
      <c r="BU413" s="1204"/>
      <c r="BV413" s="1205"/>
      <c r="BW413" s="1205"/>
      <c r="BX413" s="1205"/>
      <c r="BY413" s="1205"/>
      <c r="BZ413" s="1205"/>
      <c r="CA413" s="1205"/>
      <c r="CB413" s="1205"/>
      <c r="CC413" s="1206"/>
    </row>
    <row r="414" spans="1:81" s="58" customFormat="1" ht="12.95" customHeight="1" x14ac:dyDescent="0.25">
      <c r="A414" s="37"/>
      <c r="B414" s="1321"/>
      <c r="C414" s="1475"/>
      <c r="D414" s="1283"/>
      <c r="E414" s="1286"/>
      <c r="F414" s="1286"/>
      <c r="G414" s="1286"/>
      <c r="H414" s="1286"/>
      <c r="I414" s="1389"/>
      <c r="J414" s="1220"/>
      <c r="K414" s="1217"/>
      <c r="L414" s="1223"/>
      <c r="M414" s="1226"/>
      <c r="N414" s="1229"/>
      <c r="O414" s="1232"/>
      <c r="P414" s="1235"/>
      <c r="Q414" s="1238"/>
      <c r="R414" s="1220"/>
      <c r="S414" s="364" t="s">
        <v>4900</v>
      </c>
      <c r="T414" s="365" t="s">
        <v>3834</v>
      </c>
      <c r="U414" s="365" t="s">
        <v>3839</v>
      </c>
      <c r="V414" s="365" t="s">
        <v>3842</v>
      </c>
      <c r="W414" s="364"/>
      <c r="X414" s="381">
        <v>44566</v>
      </c>
      <c r="Y414" s="381">
        <v>44591</v>
      </c>
      <c r="Z414" s="381">
        <v>44594</v>
      </c>
      <c r="AA414" s="381">
        <v>44925</v>
      </c>
      <c r="AB414" s="1220"/>
      <c r="AC414" s="1241"/>
      <c r="AD414" s="303">
        <f t="shared" si="279"/>
        <v>1732774</v>
      </c>
      <c r="AE414" s="303">
        <f t="shared" si="279"/>
        <v>0</v>
      </c>
      <c r="AF414" s="303">
        <f t="shared" si="279"/>
        <v>1732774</v>
      </c>
      <c r="AG414" s="303">
        <f t="shared" si="279"/>
        <v>0</v>
      </c>
      <c r="AH414" s="303">
        <f t="shared" si="279"/>
        <v>0</v>
      </c>
      <c r="AI414" s="303">
        <f t="shared" si="279"/>
        <v>0</v>
      </c>
      <c r="AJ414" s="303">
        <f t="shared" si="173"/>
        <v>0</v>
      </c>
      <c r="AK414" s="1220"/>
      <c r="AL414" s="1244"/>
      <c r="AM414" s="303">
        <f t="shared" si="312"/>
        <v>433193.5</v>
      </c>
      <c r="AN414" s="312"/>
      <c r="AO414" s="312">
        <v>433193.5</v>
      </c>
      <c r="AP414" s="312">
        <v>0</v>
      </c>
      <c r="AQ414" s="312">
        <v>0</v>
      </c>
      <c r="AR414" s="312">
        <v>0</v>
      </c>
      <c r="AS414" s="312"/>
      <c r="AT414" s="1220"/>
      <c r="AU414" s="1247"/>
      <c r="AV414" s="303">
        <f t="shared" si="313"/>
        <v>433193.5</v>
      </c>
      <c r="AW414" s="312"/>
      <c r="AX414" s="302">
        <v>433193.5</v>
      </c>
      <c r="AY414" s="302">
        <v>0</v>
      </c>
      <c r="AZ414" s="302">
        <v>0</v>
      </c>
      <c r="BA414" s="302">
        <v>0</v>
      </c>
      <c r="BB414" s="312"/>
      <c r="BC414" s="1220"/>
      <c r="BD414" s="1250"/>
      <c r="BE414" s="303">
        <f t="shared" si="314"/>
        <v>433193.5</v>
      </c>
      <c r="BF414" s="312"/>
      <c r="BG414" s="302">
        <v>433193.5</v>
      </c>
      <c r="BH414" s="302">
        <v>0</v>
      </c>
      <c r="BI414" s="302">
        <v>0</v>
      </c>
      <c r="BJ414" s="302">
        <v>0</v>
      </c>
      <c r="BK414" s="312"/>
      <c r="BL414" s="1220"/>
      <c r="BM414" s="1253"/>
      <c r="BN414" s="303">
        <f t="shared" si="315"/>
        <v>433193.5</v>
      </c>
      <c r="BO414" s="312"/>
      <c r="BP414" s="312">
        <v>433193.5</v>
      </c>
      <c r="BQ414" s="312">
        <v>0</v>
      </c>
      <c r="BR414" s="312">
        <v>0</v>
      </c>
      <c r="BS414" s="312">
        <v>0</v>
      </c>
      <c r="BT414" s="312"/>
      <c r="BU414" s="313"/>
      <c r="BV414" s="314"/>
      <c r="BW414" s="314"/>
      <c r="BX414" s="314"/>
      <c r="BY414" s="314"/>
      <c r="BZ414" s="314"/>
      <c r="CA414" s="314"/>
      <c r="CB414" s="314"/>
      <c r="CC414" s="315"/>
    </row>
    <row r="415" spans="1:81" s="58" customFormat="1" ht="12.95" customHeight="1" x14ac:dyDescent="0.25">
      <c r="A415" s="37"/>
      <c r="B415" s="1321"/>
      <c r="C415" s="1475"/>
      <c r="D415" s="1283"/>
      <c r="E415" s="1286"/>
      <c r="F415" s="1286"/>
      <c r="G415" s="1286"/>
      <c r="H415" s="1286"/>
      <c r="I415" s="1389"/>
      <c r="J415" s="1220"/>
      <c r="K415" s="1217"/>
      <c r="L415" s="1223"/>
      <c r="M415" s="1226"/>
      <c r="N415" s="1229"/>
      <c r="O415" s="1232"/>
      <c r="P415" s="1235"/>
      <c r="Q415" s="1238"/>
      <c r="R415" s="1220"/>
      <c r="S415" s="364" t="s">
        <v>4901</v>
      </c>
      <c r="T415" s="365" t="s">
        <v>3834</v>
      </c>
      <c r="U415" s="365" t="s">
        <v>3839</v>
      </c>
      <c r="V415" s="365" t="s">
        <v>3842</v>
      </c>
      <c r="W415" s="364"/>
      <c r="X415" s="381">
        <v>44566</v>
      </c>
      <c r="Y415" s="381">
        <v>44591</v>
      </c>
      <c r="Z415" s="381">
        <v>44594</v>
      </c>
      <c r="AA415" s="381">
        <v>44925</v>
      </c>
      <c r="AB415" s="1220"/>
      <c r="AC415" s="1241"/>
      <c r="AD415" s="303">
        <f t="shared" si="279"/>
        <v>1732774</v>
      </c>
      <c r="AE415" s="303">
        <f t="shared" si="279"/>
        <v>0</v>
      </c>
      <c r="AF415" s="303">
        <f t="shared" si="279"/>
        <v>1732774</v>
      </c>
      <c r="AG415" s="303">
        <f t="shared" si="279"/>
        <v>0</v>
      </c>
      <c r="AH415" s="303">
        <f t="shared" si="279"/>
        <v>0</v>
      </c>
      <c r="AI415" s="303">
        <f t="shared" si="279"/>
        <v>0</v>
      </c>
      <c r="AJ415" s="303">
        <f t="shared" si="173"/>
        <v>0</v>
      </c>
      <c r="AK415" s="1220"/>
      <c r="AL415" s="1244"/>
      <c r="AM415" s="303">
        <f t="shared" si="312"/>
        <v>433193.5</v>
      </c>
      <c r="AN415" s="312"/>
      <c r="AO415" s="312">
        <v>433193.5</v>
      </c>
      <c r="AP415" s="312">
        <v>0</v>
      </c>
      <c r="AQ415" s="312">
        <v>0</v>
      </c>
      <c r="AR415" s="312">
        <v>0</v>
      </c>
      <c r="AS415" s="312"/>
      <c r="AT415" s="1220"/>
      <c r="AU415" s="1247"/>
      <c r="AV415" s="303">
        <f t="shared" si="313"/>
        <v>433193.5</v>
      </c>
      <c r="AW415" s="312"/>
      <c r="AX415" s="302">
        <v>433193.5</v>
      </c>
      <c r="AY415" s="302">
        <v>0</v>
      </c>
      <c r="AZ415" s="302">
        <v>0</v>
      </c>
      <c r="BA415" s="302">
        <v>0</v>
      </c>
      <c r="BB415" s="312"/>
      <c r="BC415" s="1220"/>
      <c r="BD415" s="1250"/>
      <c r="BE415" s="303">
        <f t="shared" si="314"/>
        <v>433193.5</v>
      </c>
      <c r="BF415" s="312"/>
      <c r="BG415" s="302">
        <v>433193.5</v>
      </c>
      <c r="BH415" s="302">
        <v>0</v>
      </c>
      <c r="BI415" s="302">
        <v>0</v>
      </c>
      <c r="BJ415" s="302">
        <v>0</v>
      </c>
      <c r="BK415" s="312"/>
      <c r="BL415" s="1220"/>
      <c r="BM415" s="1253"/>
      <c r="BN415" s="303">
        <f t="shared" si="315"/>
        <v>433193.5</v>
      </c>
      <c r="BO415" s="312"/>
      <c r="BP415" s="312">
        <v>433193.5</v>
      </c>
      <c r="BQ415" s="312">
        <v>0</v>
      </c>
      <c r="BR415" s="312">
        <v>0</v>
      </c>
      <c r="BS415" s="312">
        <v>0</v>
      </c>
      <c r="BT415" s="312"/>
      <c r="BU415" s="313"/>
      <c r="BV415" s="314"/>
      <c r="BW415" s="314"/>
      <c r="BX415" s="314"/>
      <c r="BY415" s="314"/>
      <c r="BZ415" s="314"/>
      <c r="CA415" s="314"/>
      <c r="CB415" s="314"/>
      <c r="CC415" s="315"/>
    </row>
    <row r="416" spans="1:81" s="58" customFormat="1" ht="12.95" customHeight="1" x14ac:dyDescent="0.25">
      <c r="A416" s="37"/>
      <c r="B416" s="1321"/>
      <c r="C416" s="1475"/>
      <c r="D416" s="1283"/>
      <c r="E416" s="1286"/>
      <c r="F416" s="1286"/>
      <c r="G416" s="1286"/>
      <c r="H416" s="1286"/>
      <c r="I416" s="1389"/>
      <c r="J416" s="1220"/>
      <c r="K416" s="1217"/>
      <c r="L416" s="1223"/>
      <c r="M416" s="1226"/>
      <c r="N416" s="1229"/>
      <c r="O416" s="1232"/>
      <c r="P416" s="1235"/>
      <c r="Q416" s="1238"/>
      <c r="R416" s="1220"/>
      <c r="S416" s="364" t="s">
        <v>4902</v>
      </c>
      <c r="T416" s="365" t="s">
        <v>3834</v>
      </c>
      <c r="U416" s="365" t="s">
        <v>3839</v>
      </c>
      <c r="V416" s="365" t="s">
        <v>3842</v>
      </c>
      <c r="W416" s="364"/>
      <c r="X416" s="381">
        <v>44566</v>
      </c>
      <c r="Y416" s="381">
        <v>44591</v>
      </c>
      <c r="Z416" s="381">
        <v>44594</v>
      </c>
      <c r="AA416" s="381">
        <v>44925</v>
      </c>
      <c r="AB416" s="1220"/>
      <c r="AC416" s="1241"/>
      <c r="AD416" s="303">
        <f t="shared" si="279"/>
        <v>2812774</v>
      </c>
      <c r="AE416" s="303">
        <f t="shared" si="279"/>
        <v>0</v>
      </c>
      <c r="AF416" s="303">
        <f t="shared" si="279"/>
        <v>2812774</v>
      </c>
      <c r="AG416" s="303">
        <f t="shared" si="279"/>
        <v>0</v>
      </c>
      <c r="AH416" s="303">
        <f t="shared" si="279"/>
        <v>0</v>
      </c>
      <c r="AI416" s="303">
        <f t="shared" si="279"/>
        <v>0</v>
      </c>
      <c r="AJ416" s="303">
        <f t="shared" si="279"/>
        <v>0</v>
      </c>
      <c r="AK416" s="1220"/>
      <c r="AL416" s="1244"/>
      <c r="AM416" s="303">
        <f t="shared" si="312"/>
        <v>703193.5</v>
      </c>
      <c r="AN416" s="312"/>
      <c r="AO416" s="312">
        <v>703193.5</v>
      </c>
      <c r="AP416" s="312">
        <v>0</v>
      </c>
      <c r="AQ416" s="312">
        <v>0</v>
      </c>
      <c r="AR416" s="312">
        <v>0</v>
      </c>
      <c r="AS416" s="312"/>
      <c r="AT416" s="1220"/>
      <c r="AU416" s="1247"/>
      <c r="AV416" s="303">
        <f t="shared" si="313"/>
        <v>703193.5</v>
      </c>
      <c r="AW416" s="312"/>
      <c r="AX416" s="302">
        <v>703193.5</v>
      </c>
      <c r="AY416" s="302">
        <v>0</v>
      </c>
      <c r="AZ416" s="302">
        <v>0</v>
      </c>
      <c r="BA416" s="302">
        <v>0</v>
      </c>
      <c r="BB416" s="312"/>
      <c r="BC416" s="1220"/>
      <c r="BD416" s="1250"/>
      <c r="BE416" s="303">
        <f t="shared" si="314"/>
        <v>703193.5</v>
      </c>
      <c r="BF416" s="312"/>
      <c r="BG416" s="302">
        <v>703193.5</v>
      </c>
      <c r="BH416" s="302">
        <v>0</v>
      </c>
      <c r="BI416" s="302">
        <v>0</v>
      </c>
      <c r="BJ416" s="302">
        <v>0</v>
      </c>
      <c r="BK416" s="312"/>
      <c r="BL416" s="1220"/>
      <c r="BM416" s="1253"/>
      <c r="BN416" s="303">
        <f t="shared" si="315"/>
        <v>703193.5</v>
      </c>
      <c r="BO416" s="312"/>
      <c r="BP416" s="312">
        <v>703193.5</v>
      </c>
      <c r="BQ416" s="312">
        <v>0</v>
      </c>
      <c r="BR416" s="312">
        <v>0</v>
      </c>
      <c r="BS416" s="312">
        <v>0</v>
      </c>
      <c r="BT416" s="312"/>
      <c r="BU416" s="313"/>
      <c r="BV416" s="314"/>
      <c r="BW416" s="314"/>
      <c r="BX416" s="314"/>
      <c r="BY416" s="314"/>
      <c r="BZ416" s="314"/>
      <c r="CA416" s="314"/>
      <c r="CB416" s="314"/>
      <c r="CC416" s="315"/>
    </row>
    <row r="417" spans="1:81" s="58" customFormat="1" ht="12.95" customHeight="1" x14ac:dyDescent="0.25">
      <c r="A417" s="37"/>
      <c r="B417" s="1321"/>
      <c r="C417" s="1475"/>
      <c r="D417" s="1283"/>
      <c r="E417" s="1286"/>
      <c r="F417" s="1286"/>
      <c r="G417" s="1286"/>
      <c r="H417" s="1286"/>
      <c r="I417" s="1389"/>
      <c r="J417" s="1220"/>
      <c r="K417" s="1217"/>
      <c r="L417" s="1223"/>
      <c r="M417" s="1226"/>
      <c r="N417" s="1229"/>
      <c r="O417" s="1232"/>
      <c r="P417" s="1235"/>
      <c r="Q417" s="1238"/>
      <c r="R417" s="1220"/>
      <c r="S417" s="364" t="s">
        <v>4903</v>
      </c>
      <c r="T417" s="365" t="s">
        <v>3834</v>
      </c>
      <c r="U417" s="365" t="s">
        <v>3839</v>
      </c>
      <c r="V417" s="365" t="s">
        <v>3842</v>
      </c>
      <c r="W417" s="364"/>
      <c r="X417" s="381">
        <v>44566</v>
      </c>
      <c r="Y417" s="381">
        <v>44591</v>
      </c>
      <c r="Z417" s="381">
        <v>44594</v>
      </c>
      <c r="AA417" s="381">
        <v>44925</v>
      </c>
      <c r="AB417" s="1220"/>
      <c r="AC417" s="1241"/>
      <c r="AD417" s="303">
        <f t="shared" si="279"/>
        <v>3287088</v>
      </c>
      <c r="AE417" s="303">
        <f t="shared" si="279"/>
        <v>0</v>
      </c>
      <c r="AF417" s="303">
        <f t="shared" si="279"/>
        <v>3287088</v>
      </c>
      <c r="AG417" s="303">
        <f t="shared" si="279"/>
        <v>0</v>
      </c>
      <c r="AH417" s="303">
        <f t="shared" si="279"/>
        <v>0</v>
      </c>
      <c r="AI417" s="303">
        <f t="shared" si="279"/>
        <v>0</v>
      </c>
      <c r="AJ417" s="303">
        <f t="shared" si="279"/>
        <v>0</v>
      </c>
      <c r="AK417" s="1220"/>
      <c r="AL417" s="1244"/>
      <c r="AM417" s="303">
        <f t="shared" si="312"/>
        <v>821772</v>
      </c>
      <c r="AN417" s="312"/>
      <c r="AO417" s="312">
        <v>821772</v>
      </c>
      <c r="AP417" s="312">
        <v>0</v>
      </c>
      <c r="AQ417" s="312">
        <v>0</v>
      </c>
      <c r="AR417" s="312">
        <v>0</v>
      </c>
      <c r="AS417" s="312"/>
      <c r="AT417" s="1220"/>
      <c r="AU417" s="1247"/>
      <c r="AV417" s="303">
        <f t="shared" si="313"/>
        <v>821772</v>
      </c>
      <c r="AW417" s="312"/>
      <c r="AX417" s="302">
        <v>821772</v>
      </c>
      <c r="AY417" s="302">
        <v>0</v>
      </c>
      <c r="AZ417" s="302">
        <v>0</v>
      </c>
      <c r="BA417" s="302">
        <v>0</v>
      </c>
      <c r="BB417" s="312"/>
      <c r="BC417" s="1220"/>
      <c r="BD417" s="1250"/>
      <c r="BE417" s="303">
        <f t="shared" si="314"/>
        <v>821772</v>
      </c>
      <c r="BF417" s="312"/>
      <c r="BG417" s="302">
        <v>821772</v>
      </c>
      <c r="BH417" s="302">
        <v>0</v>
      </c>
      <c r="BI417" s="302">
        <v>0</v>
      </c>
      <c r="BJ417" s="302">
        <v>0</v>
      </c>
      <c r="BK417" s="312"/>
      <c r="BL417" s="1220"/>
      <c r="BM417" s="1253"/>
      <c r="BN417" s="303">
        <f t="shared" si="315"/>
        <v>821772</v>
      </c>
      <c r="BO417" s="312"/>
      <c r="BP417" s="312">
        <v>821772</v>
      </c>
      <c r="BQ417" s="312">
        <v>0</v>
      </c>
      <c r="BR417" s="312">
        <v>0</v>
      </c>
      <c r="BS417" s="312">
        <v>0</v>
      </c>
      <c r="BT417" s="312"/>
      <c r="BU417" s="313"/>
      <c r="BV417" s="314"/>
      <c r="BW417" s="314"/>
      <c r="BX417" s="314"/>
      <c r="BY417" s="314"/>
      <c r="BZ417" s="314"/>
      <c r="CA417" s="314"/>
      <c r="CB417" s="314"/>
      <c r="CC417" s="315"/>
    </row>
    <row r="418" spans="1:81" s="58" customFormat="1" ht="12.95" customHeight="1" x14ac:dyDescent="0.25">
      <c r="A418" s="37"/>
      <c r="B418" s="1321"/>
      <c r="C418" s="1475"/>
      <c r="D418" s="1283"/>
      <c r="E418" s="1286"/>
      <c r="F418" s="1286"/>
      <c r="G418" s="1286"/>
      <c r="H418" s="1286"/>
      <c r="I418" s="1389"/>
      <c r="J418" s="1220"/>
      <c r="K418" s="1217"/>
      <c r="L418" s="1223"/>
      <c r="M418" s="1226"/>
      <c r="N418" s="1229"/>
      <c r="O418" s="1232"/>
      <c r="P418" s="1235"/>
      <c r="Q418" s="1238"/>
      <c r="R418" s="1220"/>
      <c r="S418" s="364" t="s">
        <v>4904</v>
      </c>
      <c r="T418" s="365" t="s">
        <v>3834</v>
      </c>
      <c r="U418" s="365" t="s">
        <v>3839</v>
      </c>
      <c r="V418" s="365" t="s">
        <v>3842</v>
      </c>
      <c r="W418" s="364"/>
      <c r="X418" s="381">
        <v>44566</v>
      </c>
      <c r="Y418" s="381">
        <v>44591</v>
      </c>
      <c r="Z418" s="381">
        <v>44594</v>
      </c>
      <c r="AA418" s="381">
        <v>44925</v>
      </c>
      <c r="AB418" s="1220"/>
      <c r="AC418" s="1241"/>
      <c r="AD418" s="303">
        <f t="shared" si="279"/>
        <v>1732774</v>
      </c>
      <c r="AE418" s="303">
        <f t="shared" si="279"/>
        <v>0</v>
      </c>
      <c r="AF418" s="303">
        <f t="shared" si="279"/>
        <v>1732774</v>
      </c>
      <c r="AG418" s="303">
        <f t="shared" si="279"/>
        <v>0</v>
      </c>
      <c r="AH418" s="303">
        <f t="shared" si="279"/>
        <v>0</v>
      </c>
      <c r="AI418" s="303">
        <f t="shared" si="279"/>
        <v>0</v>
      </c>
      <c r="AJ418" s="303">
        <f t="shared" si="279"/>
        <v>0</v>
      </c>
      <c r="AK418" s="1220"/>
      <c r="AL418" s="1244"/>
      <c r="AM418" s="303">
        <f t="shared" si="312"/>
        <v>433193.5</v>
      </c>
      <c r="AN418" s="312"/>
      <c r="AO418" s="312">
        <v>433193.5</v>
      </c>
      <c r="AP418" s="312">
        <v>0</v>
      </c>
      <c r="AQ418" s="312">
        <v>0</v>
      </c>
      <c r="AR418" s="312">
        <v>0</v>
      </c>
      <c r="AS418" s="312"/>
      <c r="AT418" s="1220"/>
      <c r="AU418" s="1247"/>
      <c r="AV418" s="303">
        <f t="shared" si="313"/>
        <v>433193.5</v>
      </c>
      <c r="AW418" s="312"/>
      <c r="AX418" s="302">
        <v>433193.5</v>
      </c>
      <c r="AY418" s="302">
        <v>0</v>
      </c>
      <c r="AZ418" s="302">
        <v>0</v>
      </c>
      <c r="BA418" s="302">
        <v>0</v>
      </c>
      <c r="BB418" s="312"/>
      <c r="BC418" s="1220"/>
      <c r="BD418" s="1250"/>
      <c r="BE418" s="303">
        <f t="shared" si="314"/>
        <v>433193.5</v>
      </c>
      <c r="BF418" s="312"/>
      <c r="BG418" s="302">
        <v>433193.5</v>
      </c>
      <c r="BH418" s="302">
        <v>0</v>
      </c>
      <c r="BI418" s="302">
        <v>0</v>
      </c>
      <c r="BJ418" s="302">
        <v>0</v>
      </c>
      <c r="BK418" s="312"/>
      <c r="BL418" s="1220"/>
      <c r="BM418" s="1253"/>
      <c r="BN418" s="303">
        <f t="shared" si="315"/>
        <v>433193.5</v>
      </c>
      <c r="BO418" s="312"/>
      <c r="BP418" s="312">
        <v>433193.5</v>
      </c>
      <c r="BQ418" s="312">
        <v>0</v>
      </c>
      <c r="BR418" s="312">
        <v>0</v>
      </c>
      <c r="BS418" s="312">
        <v>0</v>
      </c>
      <c r="BT418" s="312"/>
      <c r="BU418" s="313"/>
      <c r="BV418" s="314"/>
      <c r="BW418" s="314"/>
      <c r="BX418" s="314"/>
      <c r="BY418" s="314"/>
      <c r="BZ418" s="314"/>
      <c r="CA418" s="314"/>
      <c r="CB418" s="314"/>
      <c r="CC418" s="315"/>
    </row>
    <row r="419" spans="1:81" s="58" customFormat="1" ht="12.95" customHeight="1" x14ac:dyDescent="0.25">
      <c r="A419" s="37"/>
      <c r="B419" s="1321"/>
      <c r="C419" s="1475"/>
      <c r="D419" s="1283"/>
      <c r="E419" s="1286"/>
      <c r="F419" s="1286"/>
      <c r="G419" s="1286"/>
      <c r="H419" s="1286"/>
      <c r="I419" s="1389"/>
      <c r="J419" s="1220"/>
      <c r="K419" s="1217"/>
      <c r="L419" s="1223"/>
      <c r="M419" s="1226"/>
      <c r="N419" s="1229"/>
      <c r="O419" s="1232"/>
      <c r="P419" s="1235"/>
      <c r="Q419" s="1238"/>
      <c r="R419" s="1220"/>
      <c r="S419" s="364" t="s">
        <v>4905</v>
      </c>
      <c r="T419" s="365" t="s">
        <v>3834</v>
      </c>
      <c r="U419" s="365" t="s">
        <v>3839</v>
      </c>
      <c r="V419" s="365" t="s">
        <v>3842</v>
      </c>
      <c r="W419" s="364"/>
      <c r="X419" s="381">
        <v>44566</v>
      </c>
      <c r="Y419" s="381">
        <v>44591</v>
      </c>
      <c r="Z419" s="381">
        <v>44594</v>
      </c>
      <c r="AA419" s="381">
        <v>44925</v>
      </c>
      <c r="AB419" s="1220"/>
      <c r="AC419" s="1241"/>
      <c r="AD419" s="303">
        <f t="shared" si="279"/>
        <v>4232774</v>
      </c>
      <c r="AE419" s="303">
        <f t="shared" si="279"/>
        <v>0</v>
      </c>
      <c r="AF419" s="303">
        <f t="shared" si="279"/>
        <v>4232774</v>
      </c>
      <c r="AG419" s="303">
        <f t="shared" si="279"/>
        <v>0</v>
      </c>
      <c r="AH419" s="303">
        <f t="shared" si="279"/>
        <v>0</v>
      </c>
      <c r="AI419" s="303">
        <f t="shared" si="279"/>
        <v>0</v>
      </c>
      <c r="AJ419" s="303">
        <f t="shared" si="279"/>
        <v>0</v>
      </c>
      <c r="AK419" s="1220"/>
      <c r="AL419" s="1244"/>
      <c r="AM419" s="303">
        <f t="shared" si="312"/>
        <v>1058193.5</v>
      </c>
      <c r="AN419" s="312"/>
      <c r="AO419" s="312">
        <v>1058193.5</v>
      </c>
      <c r="AP419" s="312">
        <v>0</v>
      </c>
      <c r="AQ419" s="312">
        <v>0</v>
      </c>
      <c r="AR419" s="312">
        <v>0</v>
      </c>
      <c r="AS419" s="312"/>
      <c r="AT419" s="1220"/>
      <c r="AU419" s="1247"/>
      <c r="AV419" s="303">
        <f t="shared" si="313"/>
        <v>1058193.5</v>
      </c>
      <c r="AW419" s="312"/>
      <c r="AX419" s="302">
        <v>1058193.5</v>
      </c>
      <c r="AY419" s="302">
        <v>0</v>
      </c>
      <c r="AZ419" s="302">
        <v>0</v>
      </c>
      <c r="BA419" s="302">
        <v>0</v>
      </c>
      <c r="BB419" s="312"/>
      <c r="BC419" s="1220"/>
      <c r="BD419" s="1250"/>
      <c r="BE419" s="303">
        <f t="shared" si="314"/>
        <v>1058193.5</v>
      </c>
      <c r="BF419" s="312"/>
      <c r="BG419" s="302">
        <v>1058193.5</v>
      </c>
      <c r="BH419" s="302">
        <v>0</v>
      </c>
      <c r="BI419" s="302">
        <v>0</v>
      </c>
      <c r="BJ419" s="302">
        <v>0</v>
      </c>
      <c r="BK419" s="312"/>
      <c r="BL419" s="1220"/>
      <c r="BM419" s="1253"/>
      <c r="BN419" s="303">
        <f t="shared" si="315"/>
        <v>1058193.5</v>
      </c>
      <c r="BO419" s="312"/>
      <c r="BP419" s="312">
        <v>1058193.5</v>
      </c>
      <c r="BQ419" s="312">
        <v>0</v>
      </c>
      <c r="BR419" s="312">
        <v>0</v>
      </c>
      <c r="BS419" s="312">
        <v>0</v>
      </c>
      <c r="BT419" s="312"/>
      <c r="BU419" s="313"/>
      <c r="BV419" s="314"/>
      <c r="BW419" s="314"/>
      <c r="BX419" s="314"/>
      <c r="BY419" s="314"/>
      <c r="BZ419" s="314"/>
      <c r="CA419" s="314"/>
      <c r="CB419" s="314"/>
      <c r="CC419" s="315"/>
    </row>
    <row r="420" spans="1:81" s="58" customFormat="1" ht="12.95" customHeight="1" x14ac:dyDescent="0.25">
      <c r="A420" s="37"/>
      <c r="B420" s="1321"/>
      <c r="C420" s="1475"/>
      <c r="D420" s="1283"/>
      <c r="E420" s="1286"/>
      <c r="F420" s="1286"/>
      <c r="G420" s="1286"/>
      <c r="H420" s="1286"/>
      <c r="I420" s="1389"/>
      <c r="J420" s="1220"/>
      <c r="K420" s="1217"/>
      <c r="L420" s="1223"/>
      <c r="M420" s="1226"/>
      <c r="N420" s="1229"/>
      <c r="O420" s="1232"/>
      <c r="P420" s="1235"/>
      <c r="Q420" s="1238"/>
      <c r="R420" s="1220"/>
      <c r="S420" s="364" t="s">
        <v>4906</v>
      </c>
      <c r="T420" s="365" t="s">
        <v>3834</v>
      </c>
      <c r="U420" s="365" t="s">
        <v>3839</v>
      </c>
      <c r="V420" s="365" t="s">
        <v>3842</v>
      </c>
      <c r="W420" s="364"/>
      <c r="X420" s="381">
        <v>44566</v>
      </c>
      <c r="Y420" s="381">
        <v>44591</v>
      </c>
      <c r="Z420" s="381">
        <v>44594</v>
      </c>
      <c r="AA420" s="381">
        <v>44925</v>
      </c>
      <c r="AB420" s="1220"/>
      <c r="AC420" s="1241"/>
      <c r="AD420" s="303">
        <f t="shared" si="279"/>
        <v>1732774</v>
      </c>
      <c r="AE420" s="303">
        <f t="shared" si="279"/>
        <v>0</v>
      </c>
      <c r="AF420" s="303">
        <f t="shared" si="279"/>
        <v>1732774</v>
      </c>
      <c r="AG420" s="303">
        <f t="shared" si="279"/>
        <v>0</v>
      </c>
      <c r="AH420" s="303">
        <f t="shared" si="279"/>
        <v>0</v>
      </c>
      <c r="AI420" s="303">
        <f t="shared" si="279"/>
        <v>0</v>
      </c>
      <c r="AJ420" s="303">
        <f t="shared" si="279"/>
        <v>0</v>
      </c>
      <c r="AK420" s="1220"/>
      <c r="AL420" s="1244"/>
      <c r="AM420" s="303">
        <f t="shared" si="312"/>
        <v>433193.5</v>
      </c>
      <c r="AN420" s="312"/>
      <c r="AO420" s="312">
        <v>433193.5</v>
      </c>
      <c r="AP420" s="312">
        <v>0</v>
      </c>
      <c r="AQ420" s="312">
        <v>0</v>
      </c>
      <c r="AR420" s="312">
        <v>0</v>
      </c>
      <c r="AS420" s="312"/>
      <c r="AT420" s="1220"/>
      <c r="AU420" s="1247"/>
      <c r="AV420" s="303">
        <f t="shared" si="313"/>
        <v>433193.5</v>
      </c>
      <c r="AW420" s="312"/>
      <c r="AX420" s="302">
        <v>433193.5</v>
      </c>
      <c r="AY420" s="302">
        <v>0</v>
      </c>
      <c r="AZ420" s="302">
        <v>0</v>
      </c>
      <c r="BA420" s="302">
        <v>0</v>
      </c>
      <c r="BB420" s="312"/>
      <c r="BC420" s="1220"/>
      <c r="BD420" s="1250"/>
      <c r="BE420" s="303">
        <f t="shared" si="314"/>
        <v>433193.5</v>
      </c>
      <c r="BF420" s="312"/>
      <c r="BG420" s="302">
        <v>433193.5</v>
      </c>
      <c r="BH420" s="302">
        <v>0</v>
      </c>
      <c r="BI420" s="302">
        <v>0</v>
      </c>
      <c r="BJ420" s="302">
        <v>0</v>
      </c>
      <c r="BK420" s="312"/>
      <c r="BL420" s="1220"/>
      <c r="BM420" s="1253"/>
      <c r="BN420" s="303">
        <f t="shared" si="315"/>
        <v>433193.5</v>
      </c>
      <c r="BO420" s="312"/>
      <c r="BP420" s="312">
        <v>433193.5</v>
      </c>
      <c r="BQ420" s="312">
        <v>0</v>
      </c>
      <c r="BR420" s="312">
        <v>0</v>
      </c>
      <c r="BS420" s="312">
        <v>0</v>
      </c>
      <c r="BT420" s="312"/>
      <c r="BU420" s="313"/>
      <c r="BV420" s="314"/>
      <c r="BW420" s="314"/>
      <c r="BX420" s="314"/>
      <c r="BY420" s="314"/>
      <c r="BZ420" s="314"/>
      <c r="CA420" s="314"/>
      <c r="CB420" s="314"/>
      <c r="CC420" s="315"/>
    </row>
    <row r="421" spans="1:81" s="58" customFormat="1" ht="12.95" customHeight="1" x14ac:dyDescent="0.25">
      <c r="A421" s="37"/>
      <c r="B421" s="1321"/>
      <c r="C421" s="1475"/>
      <c r="D421" s="1283"/>
      <c r="E421" s="1286"/>
      <c r="F421" s="1286"/>
      <c r="G421" s="1286"/>
      <c r="H421" s="1286"/>
      <c r="I421" s="1389"/>
      <c r="J421" s="1220"/>
      <c r="K421" s="1217"/>
      <c r="L421" s="1223"/>
      <c r="M421" s="1226"/>
      <c r="N421" s="1229"/>
      <c r="O421" s="1232"/>
      <c r="P421" s="1235"/>
      <c r="Q421" s="1238"/>
      <c r="R421" s="1220"/>
      <c r="S421" s="364" t="s">
        <v>4907</v>
      </c>
      <c r="T421" s="365" t="s">
        <v>3834</v>
      </c>
      <c r="U421" s="365" t="s">
        <v>3839</v>
      </c>
      <c r="V421" s="365" t="s">
        <v>3842</v>
      </c>
      <c r="W421" s="364"/>
      <c r="X421" s="381">
        <v>44566</v>
      </c>
      <c r="Y421" s="381">
        <v>44591</v>
      </c>
      <c r="Z421" s="381">
        <v>44594</v>
      </c>
      <c r="AA421" s="381">
        <v>44925</v>
      </c>
      <c r="AB421" s="1220"/>
      <c r="AC421" s="1241"/>
      <c r="AD421" s="303">
        <f t="shared" si="279"/>
        <v>1732774</v>
      </c>
      <c r="AE421" s="303">
        <f t="shared" si="279"/>
        <v>0</v>
      </c>
      <c r="AF421" s="303">
        <f t="shared" si="279"/>
        <v>1732774</v>
      </c>
      <c r="AG421" s="303">
        <f t="shared" si="279"/>
        <v>0</v>
      </c>
      <c r="AH421" s="303">
        <f t="shared" si="279"/>
        <v>0</v>
      </c>
      <c r="AI421" s="303">
        <f t="shared" si="279"/>
        <v>0</v>
      </c>
      <c r="AJ421" s="303">
        <f t="shared" si="279"/>
        <v>0</v>
      </c>
      <c r="AK421" s="1220"/>
      <c r="AL421" s="1244"/>
      <c r="AM421" s="303">
        <f t="shared" si="312"/>
        <v>433193.5</v>
      </c>
      <c r="AN421" s="312"/>
      <c r="AO421" s="312">
        <v>433193.5</v>
      </c>
      <c r="AP421" s="312">
        <v>0</v>
      </c>
      <c r="AQ421" s="312">
        <v>0</v>
      </c>
      <c r="AR421" s="312">
        <v>0</v>
      </c>
      <c r="AS421" s="312"/>
      <c r="AT421" s="1220"/>
      <c r="AU421" s="1247"/>
      <c r="AV421" s="303">
        <f t="shared" si="313"/>
        <v>433193.5</v>
      </c>
      <c r="AW421" s="312"/>
      <c r="AX421" s="302">
        <v>433193.5</v>
      </c>
      <c r="AY421" s="302">
        <v>0</v>
      </c>
      <c r="AZ421" s="302">
        <v>0</v>
      </c>
      <c r="BA421" s="302">
        <v>0</v>
      </c>
      <c r="BB421" s="312"/>
      <c r="BC421" s="1220"/>
      <c r="BD421" s="1250"/>
      <c r="BE421" s="303">
        <f t="shared" si="314"/>
        <v>433193.5</v>
      </c>
      <c r="BF421" s="312"/>
      <c r="BG421" s="302">
        <v>433193.5</v>
      </c>
      <c r="BH421" s="302">
        <v>0</v>
      </c>
      <c r="BI421" s="302">
        <v>0</v>
      </c>
      <c r="BJ421" s="302">
        <v>0</v>
      </c>
      <c r="BK421" s="312"/>
      <c r="BL421" s="1220"/>
      <c r="BM421" s="1253"/>
      <c r="BN421" s="303">
        <f t="shared" si="315"/>
        <v>433193.5</v>
      </c>
      <c r="BO421" s="312"/>
      <c r="BP421" s="312">
        <v>433193.5</v>
      </c>
      <c r="BQ421" s="312">
        <v>0</v>
      </c>
      <c r="BR421" s="312">
        <v>0</v>
      </c>
      <c r="BS421" s="312">
        <v>0</v>
      </c>
      <c r="BT421" s="312"/>
      <c r="BU421" s="313"/>
      <c r="BV421" s="314"/>
      <c r="BW421" s="314"/>
      <c r="BX421" s="314"/>
      <c r="BY421" s="314"/>
      <c r="BZ421" s="314"/>
      <c r="CA421" s="314"/>
      <c r="CB421" s="314"/>
      <c r="CC421" s="315"/>
    </row>
    <row r="422" spans="1:81" s="58" customFormat="1" ht="12.95" customHeight="1" x14ac:dyDescent="0.25">
      <c r="A422" s="37"/>
      <c r="B422" s="1321"/>
      <c r="C422" s="1475"/>
      <c r="D422" s="1283"/>
      <c r="E422" s="1286"/>
      <c r="F422" s="1286"/>
      <c r="G422" s="1286"/>
      <c r="H422" s="1286"/>
      <c r="I422" s="1389"/>
      <c r="J422" s="1220"/>
      <c r="K422" s="1217"/>
      <c r="L422" s="1223"/>
      <c r="M422" s="1226"/>
      <c r="N422" s="1229"/>
      <c r="O422" s="1232"/>
      <c r="P422" s="1235"/>
      <c r="Q422" s="1238"/>
      <c r="R422" s="1220"/>
      <c r="S422" s="364" t="s">
        <v>4908</v>
      </c>
      <c r="T422" s="365" t="s">
        <v>3834</v>
      </c>
      <c r="U422" s="365" t="s">
        <v>3839</v>
      </c>
      <c r="V422" s="365" t="s">
        <v>3842</v>
      </c>
      <c r="W422" s="364"/>
      <c r="X422" s="381">
        <v>44566</v>
      </c>
      <c r="Y422" s="381">
        <v>44591</v>
      </c>
      <c r="Z422" s="381">
        <v>44594</v>
      </c>
      <c r="AA422" s="381">
        <v>44925</v>
      </c>
      <c r="AB422" s="1220"/>
      <c r="AC422" s="1241"/>
      <c r="AD422" s="303">
        <f t="shared" si="279"/>
        <v>1732774</v>
      </c>
      <c r="AE422" s="303">
        <f t="shared" si="279"/>
        <v>0</v>
      </c>
      <c r="AF422" s="303">
        <f t="shared" si="279"/>
        <v>1732774</v>
      </c>
      <c r="AG422" s="303">
        <f t="shared" si="279"/>
        <v>0</v>
      </c>
      <c r="AH422" s="303">
        <f t="shared" si="279"/>
        <v>0</v>
      </c>
      <c r="AI422" s="303">
        <f t="shared" si="279"/>
        <v>0</v>
      </c>
      <c r="AJ422" s="303">
        <f t="shared" si="279"/>
        <v>0</v>
      </c>
      <c r="AK422" s="1220"/>
      <c r="AL422" s="1244"/>
      <c r="AM422" s="303">
        <f t="shared" si="312"/>
        <v>433193.5</v>
      </c>
      <c r="AN422" s="312"/>
      <c r="AO422" s="312">
        <v>433193.5</v>
      </c>
      <c r="AP422" s="312">
        <v>0</v>
      </c>
      <c r="AQ422" s="312">
        <v>0</v>
      </c>
      <c r="AR422" s="312">
        <v>0</v>
      </c>
      <c r="AS422" s="312"/>
      <c r="AT422" s="1220"/>
      <c r="AU422" s="1247"/>
      <c r="AV422" s="303">
        <f t="shared" si="313"/>
        <v>433193.5</v>
      </c>
      <c r="AW422" s="312"/>
      <c r="AX422" s="302">
        <v>433193.5</v>
      </c>
      <c r="AY422" s="302">
        <v>0</v>
      </c>
      <c r="AZ422" s="302">
        <v>0</v>
      </c>
      <c r="BA422" s="302">
        <v>0</v>
      </c>
      <c r="BB422" s="312"/>
      <c r="BC422" s="1220"/>
      <c r="BD422" s="1250"/>
      <c r="BE422" s="303">
        <f t="shared" si="314"/>
        <v>433193.5</v>
      </c>
      <c r="BF422" s="312"/>
      <c r="BG422" s="302">
        <v>433193.5</v>
      </c>
      <c r="BH422" s="302">
        <v>0</v>
      </c>
      <c r="BI422" s="302">
        <v>0</v>
      </c>
      <c r="BJ422" s="302">
        <v>0</v>
      </c>
      <c r="BK422" s="312"/>
      <c r="BL422" s="1220"/>
      <c r="BM422" s="1253"/>
      <c r="BN422" s="303">
        <f t="shared" si="315"/>
        <v>433193.5</v>
      </c>
      <c r="BO422" s="312"/>
      <c r="BP422" s="312">
        <v>433193.5</v>
      </c>
      <c r="BQ422" s="312">
        <v>0</v>
      </c>
      <c r="BR422" s="312">
        <v>0</v>
      </c>
      <c r="BS422" s="312">
        <v>0</v>
      </c>
      <c r="BT422" s="312"/>
      <c r="BU422" s="313"/>
      <c r="BV422" s="314"/>
      <c r="BW422" s="314"/>
      <c r="BX422" s="314"/>
      <c r="BY422" s="314"/>
      <c r="BZ422" s="314"/>
      <c r="CA422" s="314"/>
      <c r="CB422" s="314"/>
      <c r="CC422" s="315"/>
    </row>
    <row r="423" spans="1:81" s="58" customFormat="1" ht="12.95" customHeight="1" x14ac:dyDescent="0.25">
      <c r="A423" s="37"/>
      <c r="B423" s="1321"/>
      <c r="C423" s="1475"/>
      <c r="D423" s="1283"/>
      <c r="E423" s="1286"/>
      <c r="F423" s="1286"/>
      <c r="G423" s="1286"/>
      <c r="H423" s="1286"/>
      <c r="I423" s="1389"/>
      <c r="J423" s="1220"/>
      <c r="K423" s="1217"/>
      <c r="L423" s="1223"/>
      <c r="M423" s="1226"/>
      <c r="N423" s="1229"/>
      <c r="O423" s="1232"/>
      <c r="P423" s="1235"/>
      <c r="Q423" s="1238"/>
      <c r="R423" s="1220"/>
      <c r="S423" s="297" t="s">
        <v>4909</v>
      </c>
      <c r="T423" s="371" t="s">
        <v>3834</v>
      </c>
      <c r="U423" s="371" t="s">
        <v>3839</v>
      </c>
      <c r="V423" s="371" t="s">
        <v>3842</v>
      </c>
      <c r="W423" s="297"/>
      <c r="X423" s="382">
        <v>44566</v>
      </c>
      <c r="Y423" s="382">
        <v>44591</v>
      </c>
      <c r="Z423" s="382">
        <v>44594</v>
      </c>
      <c r="AA423" s="382">
        <v>44925</v>
      </c>
      <c r="AB423" s="1220"/>
      <c r="AC423" s="1241"/>
      <c r="AD423" s="303">
        <f t="shared" si="279"/>
        <v>1732774</v>
      </c>
      <c r="AE423" s="303">
        <f t="shared" si="279"/>
        <v>0</v>
      </c>
      <c r="AF423" s="303">
        <f t="shared" si="279"/>
        <v>1732774</v>
      </c>
      <c r="AG423" s="303">
        <f t="shared" si="279"/>
        <v>0</v>
      </c>
      <c r="AH423" s="303">
        <f t="shared" si="279"/>
        <v>0</v>
      </c>
      <c r="AI423" s="303">
        <f t="shared" si="279"/>
        <v>0</v>
      </c>
      <c r="AJ423" s="303">
        <f t="shared" si="279"/>
        <v>0</v>
      </c>
      <c r="AK423" s="1220"/>
      <c r="AL423" s="1244"/>
      <c r="AM423" s="303">
        <f t="shared" si="312"/>
        <v>433193.5</v>
      </c>
      <c r="AN423" s="311"/>
      <c r="AO423" s="311">
        <v>433193.5</v>
      </c>
      <c r="AP423" s="311">
        <v>0</v>
      </c>
      <c r="AQ423" s="311">
        <v>0</v>
      </c>
      <c r="AR423" s="311">
        <v>0</v>
      </c>
      <c r="AS423" s="311"/>
      <c r="AT423" s="1220"/>
      <c r="AU423" s="1247"/>
      <c r="AV423" s="303">
        <f t="shared" si="313"/>
        <v>433193.5</v>
      </c>
      <c r="AW423" s="311"/>
      <c r="AX423" s="302">
        <v>433193.5</v>
      </c>
      <c r="AY423" s="302">
        <v>0</v>
      </c>
      <c r="AZ423" s="302">
        <v>0</v>
      </c>
      <c r="BA423" s="302">
        <v>0</v>
      </c>
      <c r="BB423" s="311"/>
      <c r="BC423" s="1220"/>
      <c r="BD423" s="1250"/>
      <c r="BE423" s="303">
        <f t="shared" si="314"/>
        <v>433193.5</v>
      </c>
      <c r="BF423" s="311"/>
      <c r="BG423" s="302">
        <v>433193.5</v>
      </c>
      <c r="BH423" s="302">
        <v>0</v>
      </c>
      <c r="BI423" s="302">
        <v>0</v>
      </c>
      <c r="BJ423" s="302">
        <v>0</v>
      </c>
      <c r="BK423" s="311"/>
      <c r="BL423" s="1220"/>
      <c r="BM423" s="1253"/>
      <c r="BN423" s="303">
        <f t="shared" si="315"/>
        <v>433193.5</v>
      </c>
      <c r="BO423" s="311"/>
      <c r="BP423" s="311">
        <v>433193.5</v>
      </c>
      <c r="BQ423" s="311">
        <v>0</v>
      </c>
      <c r="BR423" s="311">
        <v>0</v>
      </c>
      <c r="BS423" s="311">
        <v>0</v>
      </c>
      <c r="BT423" s="311"/>
      <c r="BU423" s="1207"/>
      <c r="BV423" s="1208"/>
      <c r="BW423" s="1208"/>
      <c r="BX423" s="1208"/>
      <c r="BY423" s="1208"/>
      <c r="BZ423" s="1208"/>
      <c r="CA423" s="1208"/>
      <c r="CB423" s="1208"/>
      <c r="CC423" s="1209"/>
    </row>
    <row r="424" spans="1:81" s="58" customFormat="1" ht="12.95" customHeight="1" x14ac:dyDescent="0.25">
      <c r="A424" s="37"/>
      <c r="B424" s="1321"/>
      <c r="C424" s="1475"/>
      <c r="D424" s="1283"/>
      <c r="E424" s="1286"/>
      <c r="F424" s="1286"/>
      <c r="G424" s="1286"/>
      <c r="H424" s="1286"/>
      <c r="I424" s="1389"/>
      <c r="J424" s="1220"/>
      <c r="K424" s="1217"/>
      <c r="L424" s="1223"/>
      <c r="M424" s="1226"/>
      <c r="N424" s="1229"/>
      <c r="O424" s="1232"/>
      <c r="P424" s="1235"/>
      <c r="Q424" s="1238"/>
      <c r="R424" s="1220"/>
      <c r="S424" s="297" t="s">
        <v>4910</v>
      </c>
      <c r="T424" s="371" t="s">
        <v>3834</v>
      </c>
      <c r="U424" s="371" t="s">
        <v>3839</v>
      </c>
      <c r="V424" s="371" t="s">
        <v>3842</v>
      </c>
      <c r="W424" s="297"/>
      <c r="X424" s="382">
        <v>44566</v>
      </c>
      <c r="Y424" s="382">
        <v>44591</v>
      </c>
      <c r="Z424" s="382">
        <v>44594</v>
      </c>
      <c r="AA424" s="382">
        <v>44925</v>
      </c>
      <c r="AB424" s="1220"/>
      <c r="AC424" s="1241"/>
      <c r="AD424" s="303">
        <f t="shared" si="279"/>
        <v>1732774</v>
      </c>
      <c r="AE424" s="303">
        <f t="shared" si="279"/>
        <v>0</v>
      </c>
      <c r="AF424" s="303">
        <f t="shared" si="279"/>
        <v>1732774</v>
      </c>
      <c r="AG424" s="303">
        <f t="shared" si="279"/>
        <v>0</v>
      </c>
      <c r="AH424" s="303">
        <f t="shared" si="279"/>
        <v>0</v>
      </c>
      <c r="AI424" s="303">
        <f t="shared" si="279"/>
        <v>0</v>
      </c>
      <c r="AJ424" s="303">
        <f t="shared" si="279"/>
        <v>0</v>
      </c>
      <c r="AK424" s="1220"/>
      <c r="AL424" s="1244"/>
      <c r="AM424" s="303">
        <f t="shared" si="312"/>
        <v>433193.5</v>
      </c>
      <c r="AN424" s="311"/>
      <c r="AO424" s="311">
        <v>433193.5</v>
      </c>
      <c r="AP424" s="311">
        <v>0</v>
      </c>
      <c r="AQ424" s="311">
        <v>0</v>
      </c>
      <c r="AR424" s="311">
        <v>0</v>
      </c>
      <c r="AS424" s="311"/>
      <c r="AT424" s="1220"/>
      <c r="AU424" s="1247"/>
      <c r="AV424" s="303">
        <f t="shared" si="313"/>
        <v>433193.5</v>
      </c>
      <c r="AW424" s="311"/>
      <c r="AX424" s="302">
        <v>433193.5</v>
      </c>
      <c r="AY424" s="302">
        <v>0</v>
      </c>
      <c r="AZ424" s="302">
        <v>0</v>
      </c>
      <c r="BA424" s="302">
        <v>0</v>
      </c>
      <c r="BB424" s="311"/>
      <c r="BC424" s="1220"/>
      <c r="BD424" s="1250"/>
      <c r="BE424" s="303">
        <f t="shared" si="314"/>
        <v>433193.5</v>
      </c>
      <c r="BF424" s="311"/>
      <c r="BG424" s="302">
        <v>433193.5</v>
      </c>
      <c r="BH424" s="302">
        <v>0</v>
      </c>
      <c r="BI424" s="302">
        <v>0</v>
      </c>
      <c r="BJ424" s="302">
        <v>0</v>
      </c>
      <c r="BK424" s="311"/>
      <c r="BL424" s="1220"/>
      <c r="BM424" s="1253"/>
      <c r="BN424" s="303">
        <f t="shared" si="315"/>
        <v>433193.5</v>
      </c>
      <c r="BO424" s="311"/>
      <c r="BP424" s="311">
        <v>433193.5</v>
      </c>
      <c r="BQ424" s="311">
        <v>0</v>
      </c>
      <c r="BR424" s="311">
        <v>0</v>
      </c>
      <c r="BS424" s="311">
        <v>0</v>
      </c>
      <c r="BT424" s="311"/>
      <c r="BU424" s="1207"/>
      <c r="BV424" s="1208"/>
      <c r="BW424" s="1208"/>
      <c r="BX424" s="1208"/>
      <c r="BY424" s="1208"/>
      <c r="BZ424" s="1208"/>
      <c r="CA424" s="1208"/>
      <c r="CB424" s="1208"/>
      <c r="CC424" s="1209"/>
    </row>
    <row r="425" spans="1:81" s="58" customFormat="1" ht="12.95" customHeight="1" thickBot="1" x14ac:dyDescent="0.3">
      <c r="A425" s="37"/>
      <c r="B425" s="1321"/>
      <c r="C425" s="1476"/>
      <c r="D425" s="1284"/>
      <c r="E425" s="1287"/>
      <c r="F425" s="1287"/>
      <c r="G425" s="1287"/>
      <c r="H425" s="1287"/>
      <c r="I425" s="1410"/>
      <c r="J425" s="1221"/>
      <c r="K425" s="1218"/>
      <c r="L425" s="1224"/>
      <c r="M425" s="1227"/>
      <c r="N425" s="1230"/>
      <c r="O425" s="1233"/>
      <c r="P425" s="1236"/>
      <c r="Q425" s="1239"/>
      <c r="R425" s="1221"/>
      <c r="S425" s="372" t="s">
        <v>4911</v>
      </c>
      <c r="T425" s="373" t="s">
        <v>3834</v>
      </c>
      <c r="U425" s="373" t="s">
        <v>3839</v>
      </c>
      <c r="V425" s="373" t="s">
        <v>3842</v>
      </c>
      <c r="W425" s="372"/>
      <c r="X425" s="383">
        <v>44566</v>
      </c>
      <c r="Y425" s="383">
        <v>44591</v>
      </c>
      <c r="Z425" s="383">
        <v>44594</v>
      </c>
      <c r="AA425" s="383">
        <v>44925</v>
      </c>
      <c r="AB425" s="1221"/>
      <c r="AC425" s="1242"/>
      <c r="AD425" s="303">
        <f t="shared" si="279"/>
        <v>1732774</v>
      </c>
      <c r="AE425" s="303">
        <f t="shared" si="279"/>
        <v>0</v>
      </c>
      <c r="AF425" s="303">
        <f t="shared" si="279"/>
        <v>1732774</v>
      </c>
      <c r="AG425" s="303">
        <f t="shared" si="279"/>
        <v>0</v>
      </c>
      <c r="AH425" s="303">
        <f t="shared" si="279"/>
        <v>0</v>
      </c>
      <c r="AI425" s="303">
        <f t="shared" si="279"/>
        <v>0</v>
      </c>
      <c r="AJ425" s="303">
        <f t="shared" ref="AJ425:AJ488" si="324">+AS425+BB425+BK425+BT425</f>
        <v>0</v>
      </c>
      <c r="AK425" s="1221"/>
      <c r="AL425" s="1245"/>
      <c r="AM425" s="303">
        <f t="shared" si="312"/>
        <v>433193.5</v>
      </c>
      <c r="AN425" s="50"/>
      <c r="AO425" s="50">
        <v>433193.5</v>
      </c>
      <c r="AP425" s="50">
        <v>0</v>
      </c>
      <c r="AQ425" s="50">
        <v>0</v>
      </c>
      <c r="AR425" s="50">
        <v>0</v>
      </c>
      <c r="AS425" s="50"/>
      <c r="AT425" s="1221"/>
      <c r="AU425" s="1248"/>
      <c r="AV425" s="303">
        <f t="shared" si="313"/>
        <v>433193.5</v>
      </c>
      <c r="AW425" s="50"/>
      <c r="AX425" s="302">
        <v>433193.5</v>
      </c>
      <c r="AY425" s="302">
        <v>0</v>
      </c>
      <c r="AZ425" s="302">
        <v>0</v>
      </c>
      <c r="BA425" s="302">
        <v>0</v>
      </c>
      <c r="BB425" s="50"/>
      <c r="BC425" s="1221"/>
      <c r="BD425" s="1251"/>
      <c r="BE425" s="303">
        <f t="shared" si="314"/>
        <v>433193.5</v>
      </c>
      <c r="BF425" s="50"/>
      <c r="BG425" s="302">
        <v>433193.5</v>
      </c>
      <c r="BH425" s="302">
        <v>0</v>
      </c>
      <c r="BI425" s="302">
        <v>0</v>
      </c>
      <c r="BJ425" s="302">
        <v>0</v>
      </c>
      <c r="BK425" s="50"/>
      <c r="BL425" s="1221"/>
      <c r="BM425" s="1254"/>
      <c r="BN425" s="303">
        <f t="shared" si="315"/>
        <v>433193.5</v>
      </c>
      <c r="BO425" s="50"/>
      <c r="BP425" s="50">
        <v>433193.5</v>
      </c>
      <c r="BQ425" s="50">
        <v>0</v>
      </c>
      <c r="BR425" s="50">
        <v>0</v>
      </c>
      <c r="BS425" s="50">
        <v>0</v>
      </c>
      <c r="BT425" s="50"/>
      <c r="BU425" s="1210"/>
      <c r="BV425" s="1211"/>
      <c r="BW425" s="1211"/>
      <c r="BX425" s="1211"/>
      <c r="BY425" s="1211"/>
      <c r="BZ425" s="1211"/>
      <c r="CA425" s="1211"/>
      <c r="CB425" s="1211"/>
      <c r="CC425" s="1212"/>
    </row>
    <row r="426" spans="1:81" s="58" customFormat="1" ht="12.95" customHeight="1" thickTop="1" x14ac:dyDescent="0.25">
      <c r="A426" s="37"/>
      <c r="B426" s="1321"/>
      <c r="C426" s="1472" t="s">
        <v>204</v>
      </c>
      <c r="D426" s="1282">
        <v>1906</v>
      </c>
      <c r="E426" s="1285" t="s">
        <v>4433</v>
      </c>
      <c r="F426" s="1285">
        <v>1905032</v>
      </c>
      <c r="G426" s="1285" t="s">
        <v>4434</v>
      </c>
      <c r="H426" s="1285" t="s">
        <v>4435</v>
      </c>
      <c r="I426" s="1388">
        <v>2021004540215</v>
      </c>
      <c r="J426" s="1219">
        <v>118</v>
      </c>
      <c r="K426" s="1216" t="str">
        <f>+[3]Metas!K136</f>
        <v>Promoción de la implementación y adecuación del sistema de salud propio e intercultural (SISPI) para la comunidades étnicas (BARÍ-U´WA) incluyendo los municipios PDET.</v>
      </c>
      <c r="L426" s="1222"/>
      <c r="M426" s="1225">
        <f>SUM(N426:Q426)</f>
        <v>0</v>
      </c>
      <c r="N426" s="1228"/>
      <c r="O426" s="1231"/>
      <c r="P426" s="1234"/>
      <c r="Q426" s="1237"/>
      <c r="R426" s="1219">
        <f t="shared" ref="R426" si="325">+$J426</f>
        <v>118</v>
      </c>
      <c r="S426" s="361" t="s">
        <v>4912</v>
      </c>
      <c r="T426" s="362" t="s">
        <v>3834</v>
      </c>
      <c r="U426" s="240" t="s">
        <v>3839</v>
      </c>
      <c r="V426" s="240" t="s">
        <v>3842</v>
      </c>
      <c r="W426" s="233"/>
      <c r="X426" s="307">
        <v>44566</v>
      </c>
      <c r="Y426" s="307">
        <v>44591</v>
      </c>
      <c r="Z426" s="307">
        <v>44594</v>
      </c>
      <c r="AA426" s="307">
        <v>44925</v>
      </c>
      <c r="AB426" s="1219">
        <f t="shared" ref="AB426" si="326">+$J426</f>
        <v>118</v>
      </c>
      <c r="AC426" s="1240">
        <f t="shared" ref="AC426" si="327">+L426</f>
        <v>0</v>
      </c>
      <c r="AD426" s="308">
        <f t="shared" ref="AD426:AI441" si="328">+AM426+AV426+BE426+BN426</f>
        <v>5877368</v>
      </c>
      <c r="AE426" s="308">
        <f t="shared" si="328"/>
        <v>0</v>
      </c>
      <c r="AF426" s="308">
        <f t="shared" si="328"/>
        <v>5877368</v>
      </c>
      <c r="AG426" s="308">
        <f t="shared" si="328"/>
        <v>0</v>
      </c>
      <c r="AH426" s="308">
        <f t="shared" si="328"/>
        <v>0</v>
      </c>
      <c r="AI426" s="308">
        <f t="shared" si="328"/>
        <v>0</v>
      </c>
      <c r="AJ426" s="308">
        <f t="shared" si="324"/>
        <v>0</v>
      </c>
      <c r="AK426" s="1219">
        <f t="shared" ref="AK426" si="329">+$J426</f>
        <v>118</v>
      </c>
      <c r="AL426" s="1243">
        <f>+N426</f>
        <v>0</v>
      </c>
      <c r="AM426" s="308">
        <f t="shared" ref="AM426" si="330">SUM(AN426:AS426)</f>
        <v>1469342</v>
      </c>
      <c r="AN426" s="48"/>
      <c r="AO426" s="48">
        <v>1469342</v>
      </c>
      <c r="AP426" s="48">
        <v>0</v>
      </c>
      <c r="AQ426" s="48">
        <v>0</v>
      </c>
      <c r="AR426" s="48">
        <v>0</v>
      </c>
      <c r="AS426" s="48"/>
      <c r="AT426" s="1219">
        <f t="shared" ref="AT426" si="331">+$J426</f>
        <v>118</v>
      </c>
      <c r="AU426" s="1246">
        <f>+O426</f>
        <v>0</v>
      </c>
      <c r="AV426" s="308">
        <f t="shared" si="313"/>
        <v>1469342</v>
      </c>
      <c r="AW426" s="48"/>
      <c r="AX426" s="38">
        <v>1469342</v>
      </c>
      <c r="AY426" s="38">
        <v>0</v>
      </c>
      <c r="AZ426" s="38">
        <v>0</v>
      </c>
      <c r="BA426" s="38">
        <v>0</v>
      </c>
      <c r="BB426" s="48"/>
      <c r="BC426" s="1219">
        <f t="shared" ref="BC426" si="332">+$J426</f>
        <v>118</v>
      </c>
      <c r="BD426" s="1249">
        <f>+P426</f>
        <v>0</v>
      </c>
      <c r="BE426" s="308">
        <f t="shared" si="314"/>
        <v>1469342</v>
      </c>
      <c r="BF426" s="48"/>
      <c r="BG426" s="38">
        <v>1469342</v>
      </c>
      <c r="BH426" s="38">
        <v>0</v>
      </c>
      <c r="BI426" s="38">
        <v>0</v>
      </c>
      <c r="BJ426" s="38">
        <v>0</v>
      </c>
      <c r="BK426" s="48"/>
      <c r="BL426" s="1219">
        <f t="shared" ref="BL426" si="333">+$J426</f>
        <v>118</v>
      </c>
      <c r="BM426" s="1252">
        <f>+Q426</f>
        <v>0</v>
      </c>
      <c r="BN426" s="308">
        <f t="shared" si="315"/>
        <v>1469342</v>
      </c>
      <c r="BO426" s="48"/>
      <c r="BP426" s="48">
        <v>1469342</v>
      </c>
      <c r="BQ426" s="48">
        <v>0</v>
      </c>
      <c r="BR426" s="48">
        <v>0</v>
      </c>
      <c r="BS426" s="48">
        <v>0</v>
      </c>
      <c r="BT426" s="48"/>
      <c r="BU426" s="1204"/>
      <c r="BV426" s="1205"/>
      <c r="BW426" s="1205"/>
      <c r="BX426" s="1205"/>
      <c r="BY426" s="1205"/>
      <c r="BZ426" s="1205"/>
      <c r="CA426" s="1205"/>
      <c r="CB426" s="1205"/>
      <c r="CC426" s="1206"/>
    </row>
    <row r="427" spans="1:81" s="58" customFormat="1" ht="12.95" customHeight="1" x14ac:dyDescent="0.25">
      <c r="A427" s="37"/>
      <c r="B427" s="1321"/>
      <c r="C427" s="1473"/>
      <c r="D427" s="1283"/>
      <c r="E427" s="1286"/>
      <c r="F427" s="1286"/>
      <c r="G427" s="1286"/>
      <c r="H427" s="1286"/>
      <c r="I427" s="1389"/>
      <c r="J427" s="1220"/>
      <c r="K427" s="1217"/>
      <c r="L427" s="1223"/>
      <c r="M427" s="1226"/>
      <c r="N427" s="1229"/>
      <c r="O427" s="1232"/>
      <c r="P427" s="1235"/>
      <c r="Q427" s="1238"/>
      <c r="R427" s="1220"/>
      <c r="S427" s="364" t="s">
        <v>4913</v>
      </c>
      <c r="T427" s="365" t="s">
        <v>3834</v>
      </c>
      <c r="U427" s="365" t="s">
        <v>3839</v>
      </c>
      <c r="V427" s="365" t="s">
        <v>3842</v>
      </c>
      <c r="W427" s="364"/>
      <c r="X427" s="381">
        <v>44566</v>
      </c>
      <c r="Y427" s="381">
        <v>44591</v>
      </c>
      <c r="Z427" s="381">
        <v>44594</v>
      </c>
      <c r="AA427" s="381">
        <v>44925</v>
      </c>
      <c r="AB427" s="1220"/>
      <c r="AC427" s="1241"/>
      <c r="AD427" s="303">
        <f t="shared" si="328"/>
        <v>5877368</v>
      </c>
      <c r="AE427" s="303">
        <f t="shared" si="328"/>
        <v>0</v>
      </c>
      <c r="AF427" s="303">
        <f t="shared" si="328"/>
        <v>5877368</v>
      </c>
      <c r="AG427" s="303">
        <f t="shared" si="328"/>
        <v>0</v>
      </c>
      <c r="AH427" s="303">
        <f t="shared" si="328"/>
        <v>0</v>
      </c>
      <c r="AI427" s="303">
        <f t="shared" si="328"/>
        <v>0</v>
      </c>
      <c r="AJ427" s="303">
        <f t="shared" si="324"/>
        <v>0</v>
      </c>
      <c r="AK427" s="1220"/>
      <c r="AL427" s="1244"/>
      <c r="AM427" s="303">
        <f t="shared" si="312"/>
        <v>1469342</v>
      </c>
      <c r="AN427" s="312"/>
      <c r="AO427" s="312">
        <v>1469342</v>
      </c>
      <c r="AP427" s="312">
        <v>0</v>
      </c>
      <c r="AQ427" s="312">
        <v>0</v>
      </c>
      <c r="AR427" s="312">
        <v>0</v>
      </c>
      <c r="AS427" s="312"/>
      <c r="AT427" s="1220"/>
      <c r="AU427" s="1247"/>
      <c r="AV427" s="303">
        <f t="shared" si="313"/>
        <v>1469342</v>
      </c>
      <c r="AW427" s="312"/>
      <c r="AX427" s="302">
        <v>1469342</v>
      </c>
      <c r="AY427" s="302">
        <v>0</v>
      </c>
      <c r="AZ427" s="302">
        <v>0</v>
      </c>
      <c r="BA427" s="302">
        <v>0</v>
      </c>
      <c r="BB427" s="312"/>
      <c r="BC427" s="1220"/>
      <c r="BD427" s="1250"/>
      <c r="BE427" s="303">
        <f t="shared" si="314"/>
        <v>1469342</v>
      </c>
      <c r="BF427" s="312"/>
      <c r="BG427" s="302">
        <v>1469342</v>
      </c>
      <c r="BH427" s="302">
        <v>0</v>
      </c>
      <c r="BI427" s="302">
        <v>0</v>
      </c>
      <c r="BJ427" s="302">
        <v>0</v>
      </c>
      <c r="BK427" s="312"/>
      <c r="BL427" s="1220"/>
      <c r="BM427" s="1253"/>
      <c r="BN427" s="303">
        <f t="shared" si="315"/>
        <v>1469342</v>
      </c>
      <c r="BO427" s="312"/>
      <c r="BP427" s="312">
        <v>1469342</v>
      </c>
      <c r="BQ427" s="312">
        <v>0</v>
      </c>
      <c r="BR427" s="312">
        <v>0</v>
      </c>
      <c r="BS427" s="312">
        <v>0</v>
      </c>
      <c r="BT427" s="312"/>
      <c r="BU427" s="313"/>
      <c r="BV427" s="314"/>
      <c r="BW427" s="314"/>
      <c r="BX427" s="314"/>
      <c r="BY427" s="314"/>
      <c r="BZ427" s="314"/>
      <c r="CA427" s="314"/>
      <c r="CB427" s="314"/>
      <c r="CC427" s="315"/>
    </row>
    <row r="428" spans="1:81" s="58" customFormat="1" ht="12.95" customHeight="1" x14ac:dyDescent="0.25">
      <c r="A428" s="37"/>
      <c r="B428" s="1321"/>
      <c r="C428" s="1473"/>
      <c r="D428" s="1283"/>
      <c r="E428" s="1286"/>
      <c r="F428" s="1286"/>
      <c r="G428" s="1286"/>
      <c r="H428" s="1286"/>
      <c r="I428" s="1389"/>
      <c r="J428" s="1220"/>
      <c r="K428" s="1217"/>
      <c r="L428" s="1223"/>
      <c r="M428" s="1226"/>
      <c r="N428" s="1229"/>
      <c r="O428" s="1232"/>
      <c r="P428" s="1235"/>
      <c r="Q428" s="1238"/>
      <c r="R428" s="1220"/>
      <c r="S428" s="364" t="s">
        <v>4914</v>
      </c>
      <c r="T428" s="365" t="s">
        <v>3834</v>
      </c>
      <c r="U428" s="365" t="s">
        <v>3839</v>
      </c>
      <c r="V428" s="365" t="s">
        <v>3842</v>
      </c>
      <c r="W428" s="364"/>
      <c r="X428" s="381">
        <v>44566</v>
      </c>
      <c r="Y428" s="381">
        <v>44591</v>
      </c>
      <c r="Z428" s="381">
        <v>44594</v>
      </c>
      <c r="AA428" s="381">
        <v>44925</v>
      </c>
      <c r="AB428" s="1220"/>
      <c r="AC428" s="1241"/>
      <c r="AD428" s="303">
        <f t="shared" si="328"/>
        <v>5877368</v>
      </c>
      <c r="AE428" s="303">
        <f t="shared" si="328"/>
        <v>0</v>
      </c>
      <c r="AF428" s="303">
        <f t="shared" si="328"/>
        <v>5877368</v>
      </c>
      <c r="AG428" s="303">
        <f t="shared" si="328"/>
        <v>0</v>
      </c>
      <c r="AH428" s="303">
        <f t="shared" si="328"/>
        <v>0</v>
      </c>
      <c r="AI428" s="303">
        <f t="shared" si="328"/>
        <v>0</v>
      </c>
      <c r="AJ428" s="303">
        <f t="shared" si="324"/>
        <v>0</v>
      </c>
      <c r="AK428" s="1220"/>
      <c r="AL428" s="1244"/>
      <c r="AM428" s="303">
        <f t="shared" si="312"/>
        <v>1469342</v>
      </c>
      <c r="AN428" s="312"/>
      <c r="AO428" s="312">
        <v>1469342</v>
      </c>
      <c r="AP428" s="312">
        <v>0</v>
      </c>
      <c r="AQ428" s="312">
        <v>0</v>
      </c>
      <c r="AR428" s="312">
        <v>0</v>
      </c>
      <c r="AS428" s="312"/>
      <c r="AT428" s="1220"/>
      <c r="AU428" s="1247"/>
      <c r="AV428" s="303">
        <f t="shared" si="313"/>
        <v>1469342</v>
      </c>
      <c r="AW428" s="312"/>
      <c r="AX428" s="302">
        <v>1469342</v>
      </c>
      <c r="AY428" s="302">
        <v>0</v>
      </c>
      <c r="AZ428" s="302">
        <v>0</v>
      </c>
      <c r="BA428" s="302">
        <v>0</v>
      </c>
      <c r="BB428" s="312"/>
      <c r="BC428" s="1220"/>
      <c r="BD428" s="1250"/>
      <c r="BE428" s="303">
        <f t="shared" si="314"/>
        <v>1469342</v>
      </c>
      <c r="BF428" s="312"/>
      <c r="BG428" s="302">
        <v>1469342</v>
      </c>
      <c r="BH428" s="302">
        <v>0</v>
      </c>
      <c r="BI428" s="302">
        <v>0</v>
      </c>
      <c r="BJ428" s="302">
        <v>0</v>
      </c>
      <c r="BK428" s="312"/>
      <c r="BL428" s="1220"/>
      <c r="BM428" s="1253"/>
      <c r="BN428" s="303">
        <f t="shared" si="315"/>
        <v>1469342</v>
      </c>
      <c r="BO428" s="312"/>
      <c r="BP428" s="312">
        <v>1469342</v>
      </c>
      <c r="BQ428" s="312">
        <v>0</v>
      </c>
      <c r="BR428" s="312">
        <v>0</v>
      </c>
      <c r="BS428" s="312">
        <v>0</v>
      </c>
      <c r="BT428" s="312"/>
      <c r="BU428" s="313"/>
      <c r="BV428" s="314"/>
      <c r="BW428" s="314"/>
      <c r="BX428" s="314"/>
      <c r="BY428" s="314"/>
      <c r="BZ428" s="314"/>
      <c r="CA428" s="314"/>
      <c r="CB428" s="314"/>
      <c r="CC428" s="315"/>
    </row>
    <row r="429" spans="1:81" s="58" customFormat="1" ht="12.95" customHeight="1" x14ac:dyDescent="0.25">
      <c r="A429" s="37"/>
      <c r="B429" s="1321"/>
      <c r="C429" s="1473"/>
      <c r="D429" s="1283"/>
      <c r="E429" s="1286"/>
      <c r="F429" s="1286"/>
      <c r="G429" s="1286"/>
      <c r="H429" s="1286"/>
      <c r="I429" s="1389"/>
      <c r="J429" s="1220"/>
      <c r="K429" s="1217"/>
      <c r="L429" s="1223"/>
      <c r="M429" s="1226"/>
      <c r="N429" s="1229"/>
      <c r="O429" s="1232"/>
      <c r="P429" s="1235"/>
      <c r="Q429" s="1238"/>
      <c r="R429" s="1220"/>
      <c r="S429" s="364" t="s">
        <v>4915</v>
      </c>
      <c r="T429" s="365" t="s">
        <v>3834</v>
      </c>
      <c r="U429" s="365" t="s">
        <v>3839</v>
      </c>
      <c r="V429" s="365" t="s">
        <v>3842</v>
      </c>
      <c r="W429" s="364"/>
      <c r="X429" s="381">
        <v>44566</v>
      </c>
      <c r="Y429" s="381">
        <v>44591</v>
      </c>
      <c r="Z429" s="381">
        <v>44594</v>
      </c>
      <c r="AA429" s="381">
        <v>44925</v>
      </c>
      <c r="AB429" s="1220"/>
      <c r="AC429" s="1241"/>
      <c r="AD429" s="303">
        <f t="shared" si="328"/>
        <v>5877368</v>
      </c>
      <c r="AE429" s="303">
        <f t="shared" si="328"/>
        <v>0</v>
      </c>
      <c r="AF429" s="303">
        <f t="shared" si="328"/>
        <v>5877368</v>
      </c>
      <c r="AG429" s="303">
        <f t="shared" si="328"/>
        <v>0</v>
      </c>
      <c r="AH429" s="303">
        <f t="shared" si="328"/>
        <v>0</v>
      </c>
      <c r="AI429" s="303">
        <f t="shared" si="328"/>
        <v>0</v>
      </c>
      <c r="AJ429" s="303">
        <f t="shared" si="324"/>
        <v>0</v>
      </c>
      <c r="AK429" s="1220"/>
      <c r="AL429" s="1244"/>
      <c r="AM429" s="303">
        <f t="shared" si="312"/>
        <v>1469342</v>
      </c>
      <c r="AN429" s="312"/>
      <c r="AO429" s="312">
        <v>1469342</v>
      </c>
      <c r="AP429" s="312">
        <v>0</v>
      </c>
      <c r="AQ429" s="312">
        <v>0</v>
      </c>
      <c r="AR429" s="312">
        <v>0</v>
      </c>
      <c r="AS429" s="312"/>
      <c r="AT429" s="1220"/>
      <c r="AU429" s="1247"/>
      <c r="AV429" s="303">
        <f t="shared" si="313"/>
        <v>1469342</v>
      </c>
      <c r="AW429" s="312"/>
      <c r="AX429" s="302">
        <v>1469342</v>
      </c>
      <c r="AY429" s="302">
        <v>0</v>
      </c>
      <c r="AZ429" s="302">
        <v>0</v>
      </c>
      <c r="BA429" s="302">
        <v>0</v>
      </c>
      <c r="BB429" s="312"/>
      <c r="BC429" s="1220"/>
      <c r="BD429" s="1250"/>
      <c r="BE429" s="303">
        <f t="shared" si="314"/>
        <v>1469342</v>
      </c>
      <c r="BF429" s="312"/>
      <c r="BG429" s="302">
        <v>1469342</v>
      </c>
      <c r="BH429" s="302">
        <v>0</v>
      </c>
      <c r="BI429" s="302">
        <v>0</v>
      </c>
      <c r="BJ429" s="302">
        <v>0</v>
      </c>
      <c r="BK429" s="312"/>
      <c r="BL429" s="1220"/>
      <c r="BM429" s="1253"/>
      <c r="BN429" s="303">
        <f t="shared" si="315"/>
        <v>1469342</v>
      </c>
      <c r="BO429" s="312"/>
      <c r="BP429" s="312">
        <v>1469342</v>
      </c>
      <c r="BQ429" s="312">
        <v>0</v>
      </c>
      <c r="BR429" s="312">
        <v>0</v>
      </c>
      <c r="BS429" s="312">
        <v>0</v>
      </c>
      <c r="BT429" s="312"/>
      <c r="BU429" s="313"/>
      <c r="BV429" s="314"/>
      <c r="BW429" s="314"/>
      <c r="BX429" s="314"/>
      <c r="BY429" s="314"/>
      <c r="BZ429" s="314"/>
      <c r="CA429" s="314"/>
      <c r="CB429" s="314"/>
      <c r="CC429" s="315"/>
    </row>
    <row r="430" spans="1:81" s="58" customFormat="1" ht="12.95" customHeight="1" x14ac:dyDescent="0.25">
      <c r="A430" s="37"/>
      <c r="B430" s="1321"/>
      <c r="C430" s="1473"/>
      <c r="D430" s="1283"/>
      <c r="E430" s="1286"/>
      <c r="F430" s="1286"/>
      <c r="G430" s="1286"/>
      <c r="H430" s="1286"/>
      <c r="I430" s="1389"/>
      <c r="J430" s="1220"/>
      <c r="K430" s="1217"/>
      <c r="L430" s="1223"/>
      <c r="M430" s="1226"/>
      <c r="N430" s="1229"/>
      <c r="O430" s="1232"/>
      <c r="P430" s="1235"/>
      <c r="Q430" s="1238"/>
      <c r="R430" s="1220"/>
      <c r="S430" s="364" t="s">
        <v>4916</v>
      </c>
      <c r="T430" s="365" t="s">
        <v>3834</v>
      </c>
      <c r="U430" s="365" t="s">
        <v>3839</v>
      </c>
      <c r="V430" s="365" t="s">
        <v>3842</v>
      </c>
      <c r="W430" s="364"/>
      <c r="X430" s="381">
        <v>44566</v>
      </c>
      <c r="Y430" s="381">
        <v>44591</v>
      </c>
      <c r="Z430" s="381">
        <v>44594</v>
      </c>
      <c r="AA430" s="381">
        <v>44925</v>
      </c>
      <c r="AB430" s="1220"/>
      <c r="AC430" s="1241"/>
      <c r="AD430" s="303">
        <f t="shared" si="328"/>
        <v>5877368</v>
      </c>
      <c r="AE430" s="303">
        <f t="shared" si="328"/>
        <v>0</v>
      </c>
      <c r="AF430" s="303">
        <f t="shared" si="328"/>
        <v>5877368</v>
      </c>
      <c r="AG430" s="303">
        <f t="shared" si="328"/>
        <v>0</v>
      </c>
      <c r="AH430" s="303">
        <f t="shared" si="328"/>
        <v>0</v>
      </c>
      <c r="AI430" s="303">
        <f t="shared" si="328"/>
        <v>0</v>
      </c>
      <c r="AJ430" s="303">
        <f t="shared" si="324"/>
        <v>0</v>
      </c>
      <c r="AK430" s="1220"/>
      <c r="AL430" s="1244"/>
      <c r="AM430" s="303">
        <f t="shared" si="312"/>
        <v>1469342</v>
      </c>
      <c r="AN430" s="312"/>
      <c r="AO430" s="312">
        <v>1469342</v>
      </c>
      <c r="AP430" s="312">
        <v>0</v>
      </c>
      <c r="AQ430" s="312">
        <v>0</v>
      </c>
      <c r="AR430" s="312">
        <v>0</v>
      </c>
      <c r="AS430" s="312"/>
      <c r="AT430" s="1220"/>
      <c r="AU430" s="1247"/>
      <c r="AV430" s="303">
        <f t="shared" si="313"/>
        <v>1469342</v>
      </c>
      <c r="AW430" s="312"/>
      <c r="AX430" s="302">
        <v>1469342</v>
      </c>
      <c r="AY430" s="302">
        <v>0</v>
      </c>
      <c r="AZ430" s="302">
        <v>0</v>
      </c>
      <c r="BA430" s="302">
        <v>0</v>
      </c>
      <c r="BB430" s="312"/>
      <c r="BC430" s="1220"/>
      <c r="BD430" s="1250"/>
      <c r="BE430" s="303">
        <f t="shared" si="314"/>
        <v>1469342</v>
      </c>
      <c r="BF430" s="312"/>
      <c r="BG430" s="302">
        <v>1469342</v>
      </c>
      <c r="BH430" s="302">
        <v>0</v>
      </c>
      <c r="BI430" s="302">
        <v>0</v>
      </c>
      <c r="BJ430" s="302">
        <v>0</v>
      </c>
      <c r="BK430" s="312"/>
      <c r="BL430" s="1220"/>
      <c r="BM430" s="1253"/>
      <c r="BN430" s="303">
        <f t="shared" si="315"/>
        <v>1469342</v>
      </c>
      <c r="BO430" s="312"/>
      <c r="BP430" s="312">
        <v>1469342</v>
      </c>
      <c r="BQ430" s="312">
        <v>0</v>
      </c>
      <c r="BR430" s="312">
        <v>0</v>
      </c>
      <c r="BS430" s="312">
        <v>0</v>
      </c>
      <c r="BT430" s="312"/>
      <c r="BU430" s="313"/>
      <c r="BV430" s="314"/>
      <c r="BW430" s="314"/>
      <c r="BX430" s="314"/>
      <c r="BY430" s="314"/>
      <c r="BZ430" s="314"/>
      <c r="CA430" s="314"/>
      <c r="CB430" s="314"/>
      <c r="CC430" s="315"/>
    </row>
    <row r="431" spans="1:81" s="58" customFormat="1" ht="12.95" customHeight="1" x14ac:dyDescent="0.25">
      <c r="A431" s="37"/>
      <c r="B431" s="1321"/>
      <c r="C431" s="1473"/>
      <c r="D431" s="1283"/>
      <c r="E431" s="1286"/>
      <c r="F431" s="1286"/>
      <c r="G431" s="1286"/>
      <c r="H431" s="1286"/>
      <c r="I431" s="1389"/>
      <c r="J431" s="1220"/>
      <c r="K431" s="1217"/>
      <c r="L431" s="1223"/>
      <c r="M431" s="1226"/>
      <c r="N431" s="1229"/>
      <c r="O431" s="1232"/>
      <c r="P431" s="1235"/>
      <c r="Q431" s="1238"/>
      <c r="R431" s="1220"/>
      <c r="S431" s="364" t="s">
        <v>4917</v>
      </c>
      <c r="T431" s="365" t="s">
        <v>3834</v>
      </c>
      <c r="U431" s="365" t="s">
        <v>3839</v>
      </c>
      <c r="V431" s="365" t="s">
        <v>3842</v>
      </c>
      <c r="W431" s="364"/>
      <c r="X431" s="381">
        <v>44566</v>
      </c>
      <c r="Y431" s="381">
        <v>44591</v>
      </c>
      <c r="Z431" s="381">
        <v>44594</v>
      </c>
      <c r="AA431" s="381">
        <v>44925</v>
      </c>
      <c r="AB431" s="1220"/>
      <c r="AC431" s="1241"/>
      <c r="AD431" s="303">
        <f t="shared" si="328"/>
        <v>5877368</v>
      </c>
      <c r="AE431" s="303">
        <f t="shared" si="328"/>
        <v>0</v>
      </c>
      <c r="AF431" s="303">
        <f t="shared" si="328"/>
        <v>5877368</v>
      </c>
      <c r="AG431" s="303">
        <f t="shared" si="328"/>
        <v>0</v>
      </c>
      <c r="AH431" s="303">
        <f t="shared" si="328"/>
        <v>0</v>
      </c>
      <c r="AI431" s="303">
        <f t="shared" si="328"/>
        <v>0</v>
      </c>
      <c r="AJ431" s="303">
        <f t="shared" si="324"/>
        <v>0</v>
      </c>
      <c r="AK431" s="1220"/>
      <c r="AL431" s="1244"/>
      <c r="AM431" s="303">
        <f t="shared" si="312"/>
        <v>1469342</v>
      </c>
      <c r="AN431" s="312"/>
      <c r="AO431" s="312">
        <v>1469342</v>
      </c>
      <c r="AP431" s="312">
        <v>0</v>
      </c>
      <c r="AQ431" s="312">
        <v>0</v>
      </c>
      <c r="AR431" s="312">
        <v>0</v>
      </c>
      <c r="AS431" s="312"/>
      <c r="AT431" s="1220"/>
      <c r="AU431" s="1247"/>
      <c r="AV431" s="303">
        <f t="shared" si="313"/>
        <v>1469342</v>
      </c>
      <c r="AW431" s="312"/>
      <c r="AX431" s="302">
        <v>1469342</v>
      </c>
      <c r="AY431" s="302">
        <v>0</v>
      </c>
      <c r="AZ431" s="302">
        <v>0</v>
      </c>
      <c r="BA431" s="302">
        <v>0</v>
      </c>
      <c r="BB431" s="312"/>
      <c r="BC431" s="1220"/>
      <c r="BD431" s="1250"/>
      <c r="BE431" s="303">
        <f t="shared" si="314"/>
        <v>1469342</v>
      </c>
      <c r="BF431" s="312"/>
      <c r="BG431" s="302">
        <v>1469342</v>
      </c>
      <c r="BH431" s="302">
        <v>0</v>
      </c>
      <c r="BI431" s="302">
        <v>0</v>
      </c>
      <c r="BJ431" s="302">
        <v>0</v>
      </c>
      <c r="BK431" s="312"/>
      <c r="BL431" s="1220"/>
      <c r="BM431" s="1253"/>
      <c r="BN431" s="303">
        <f t="shared" si="315"/>
        <v>1469342</v>
      </c>
      <c r="BO431" s="312"/>
      <c r="BP431" s="312">
        <v>1469342</v>
      </c>
      <c r="BQ431" s="312">
        <v>0</v>
      </c>
      <c r="BR431" s="312">
        <v>0</v>
      </c>
      <c r="BS431" s="312">
        <v>0</v>
      </c>
      <c r="BT431" s="312"/>
      <c r="BU431" s="313"/>
      <c r="BV431" s="314"/>
      <c r="BW431" s="314"/>
      <c r="BX431" s="314"/>
      <c r="BY431" s="314"/>
      <c r="BZ431" s="314"/>
      <c r="CA431" s="314"/>
      <c r="CB431" s="314"/>
      <c r="CC431" s="315"/>
    </row>
    <row r="432" spans="1:81" s="58" customFormat="1" ht="12.95" customHeight="1" x14ac:dyDescent="0.25">
      <c r="A432" s="37"/>
      <c r="B432" s="1321"/>
      <c r="C432" s="1473"/>
      <c r="D432" s="1283"/>
      <c r="E432" s="1286"/>
      <c r="F432" s="1286"/>
      <c r="G432" s="1286"/>
      <c r="H432" s="1286"/>
      <c r="I432" s="1389"/>
      <c r="J432" s="1220"/>
      <c r="K432" s="1217"/>
      <c r="L432" s="1223"/>
      <c r="M432" s="1226"/>
      <c r="N432" s="1229"/>
      <c r="O432" s="1232"/>
      <c r="P432" s="1235"/>
      <c r="Q432" s="1238"/>
      <c r="R432" s="1220"/>
      <c r="S432" s="364" t="s">
        <v>4918</v>
      </c>
      <c r="T432" s="365" t="s">
        <v>3834</v>
      </c>
      <c r="U432" s="365" t="s">
        <v>3839</v>
      </c>
      <c r="V432" s="365" t="s">
        <v>3842</v>
      </c>
      <c r="W432" s="364"/>
      <c r="X432" s="381">
        <v>44566</v>
      </c>
      <c r="Y432" s="381">
        <v>44591</v>
      </c>
      <c r="Z432" s="381">
        <v>44594</v>
      </c>
      <c r="AA432" s="381">
        <v>44925</v>
      </c>
      <c r="AB432" s="1220"/>
      <c r="AC432" s="1241"/>
      <c r="AD432" s="303">
        <f t="shared" si="328"/>
        <v>5877368</v>
      </c>
      <c r="AE432" s="303">
        <f t="shared" si="328"/>
        <v>0</v>
      </c>
      <c r="AF432" s="303">
        <f t="shared" si="328"/>
        <v>5877368</v>
      </c>
      <c r="AG432" s="303">
        <f t="shared" si="328"/>
        <v>0</v>
      </c>
      <c r="AH432" s="303">
        <f t="shared" si="328"/>
        <v>0</v>
      </c>
      <c r="AI432" s="303">
        <f t="shared" si="328"/>
        <v>0</v>
      </c>
      <c r="AJ432" s="303">
        <f t="shared" si="324"/>
        <v>0</v>
      </c>
      <c r="AK432" s="1220"/>
      <c r="AL432" s="1244"/>
      <c r="AM432" s="303">
        <f t="shared" si="312"/>
        <v>1469342</v>
      </c>
      <c r="AN432" s="312"/>
      <c r="AO432" s="312">
        <v>1469342</v>
      </c>
      <c r="AP432" s="312">
        <v>0</v>
      </c>
      <c r="AQ432" s="312">
        <v>0</v>
      </c>
      <c r="AR432" s="312">
        <v>0</v>
      </c>
      <c r="AS432" s="312"/>
      <c r="AT432" s="1220"/>
      <c r="AU432" s="1247"/>
      <c r="AV432" s="303">
        <f t="shared" si="313"/>
        <v>1469342</v>
      </c>
      <c r="AW432" s="312"/>
      <c r="AX432" s="302">
        <v>1469342</v>
      </c>
      <c r="AY432" s="302">
        <v>0</v>
      </c>
      <c r="AZ432" s="302">
        <v>0</v>
      </c>
      <c r="BA432" s="302">
        <v>0</v>
      </c>
      <c r="BB432" s="312"/>
      <c r="BC432" s="1220"/>
      <c r="BD432" s="1250"/>
      <c r="BE432" s="303">
        <f t="shared" si="314"/>
        <v>1469342</v>
      </c>
      <c r="BF432" s="312"/>
      <c r="BG432" s="302">
        <v>1469342</v>
      </c>
      <c r="BH432" s="302">
        <v>0</v>
      </c>
      <c r="BI432" s="302">
        <v>0</v>
      </c>
      <c r="BJ432" s="302">
        <v>0</v>
      </c>
      <c r="BK432" s="312"/>
      <c r="BL432" s="1220"/>
      <c r="BM432" s="1253"/>
      <c r="BN432" s="303">
        <f t="shared" si="315"/>
        <v>1469342</v>
      </c>
      <c r="BO432" s="312"/>
      <c r="BP432" s="312">
        <v>1469342</v>
      </c>
      <c r="BQ432" s="312">
        <v>0</v>
      </c>
      <c r="BR432" s="312">
        <v>0</v>
      </c>
      <c r="BS432" s="312">
        <v>0</v>
      </c>
      <c r="BT432" s="312"/>
      <c r="BU432" s="313"/>
      <c r="BV432" s="314"/>
      <c r="BW432" s="314"/>
      <c r="BX432" s="314"/>
      <c r="BY432" s="314"/>
      <c r="BZ432" s="314"/>
      <c r="CA432" s="314"/>
      <c r="CB432" s="314"/>
      <c r="CC432" s="315"/>
    </row>
    <row r="433" spans="1:81" s="58" customFormat="1" ht="12.95" customHeight="1" x14ac:dyDescent="0.25">
      <c r="A433" s="37"/>
      <c r="B433" s="1321"/>
      <c r="C433" s="1473"/>
      <c r="D433" s="1283"/>
      <c r="E433" s="1286"/>
      <c r="F433" s="1286"/>
      <c r="G433" s="1286"/>
      <c r="H433" s="1286"/>
      <c r="I433" s="1389"/>
      <c r="J433" s="1220"/>
      <c r="K433" s="1217"/>
      <c r="L433" s="1223"/>
      <c r="M433" s="1226"/>
      <c r="N433" s="1229"/>
      <c r="O433" s="1232"/>
      <c r="P433" s="1235"/>
      <c r="Q433" s="1238"/>
      <c r="R433" s="1220"/>
      <c r="S433" s="297" t="s">
        <v>4919</v>
      </c>
      <c r="T433" s="365" t="s">
        <v>3834</v>
      </c>
      <c r="U433" s="365" t="s">
        <v>3839</v>
      </c>
      <c r="V433" s="365" t="s">
        <v>3842</v>
      </c>
      <c r="W433" s="364"/>
      <c r="X433" s="381">
        <v>44566</v>
      </c>
      <c r="Y433" s="381">
        <v>44591</v>
      </c>
      <c r="Z433" s="381">
        <v>44594</v>
      </c>
      <c r="AA433" s="381">
        <v>44925</v>
      </c>
      <c r="AB433" s="1220"/>
      <c r="AC433" s="1241"/>
      <c r="AD433" s="303">
        <f t="shared" si="328"/>
        <v>5877368</v>
      </c>
      <c r="AE433" s="303">
        <f t="shared" si="328"/>
        <v>0</v>
      </c>
      <c r="AF433" s="303">
        <f t="shared" si="328"/>
        <v>5877368</v>
      </c>
      <c r="AG433" s="303">
        <f t="shared" si="328"/>
        <v>0</v>
      </c>
      <c r="AH433" s="303">
        <f t="shared" si="328"/>
        <v>0</v>
      </c>
      <c r="AI433" s="303">
        <f t="shared" si="328"/>
        <v>0</v>
      </c>
      <c r="AJ433" s="303">
        <f t="shared" si="324"/>
        <v>0</v>
      </c>
      <c r="AK433" s="1220"/>
      <c r="AL433" s="1244"/>
      <c r="AM433" s="303">
        <f t="shared" si="312"/>
        <v>1469342</v>
      </c>
      <c r="AN433" s="311"/>
      <c r="AO433" s="311">
        <v>1469342</v>
      </c>
      <c r="AP433" s="311">
        <v>0</v>
      </c>
      <c r="AQ433" s="311">
        <v>0</v>
      </c>
      <c r="AR433" s="311">
        <v>0</v>
      </c>
      <c r="AS433" s="311"/>
      <c r="AT433" s="1220"/>
      <c r="AU433" s="1247"/>
      <c r="AV433" s="303">
        <f t="shared" si="313"/>
        <v>1469342</v>
      </c>
      <c r="AW433" s="311"/>
      <c r="AX433" s="302">
        <v>1469342</v>
      </c>
      <c r="AY433" s="302">
        <v>0</v>
      </c>
      <c r="AZ433" s="302">
        <v>0</v>
      </c>
      <c r="BA433" s="302">
        <v>0</v>
      </c>
      <c r="BB433" s="311"/>
      <c r="BC433" s="1220"/>
      <c r="BD433" s="1250"/>
      <c r="BE433" s="303">
        <f t="shared" si="314"/>
        <v>1469342</v>
      </c>
      <c r="BF433" s="311"/>
      <c r="BG433" s="302">
        <v>1469342</v>
      </c>
      <c r="BH433" s="302">
        <v>0</v>
      </c>
      <c r="BI433" s="302">
        <v>0</v>
      </c>
      <c r="BJ433" s="302">
        <v>0</v>
      </c>
      <c r="BK433" s="311"/>
      <c r="BL433" s="1220"/>
      <c r="BM433" s="1253"/>
      <c r="BN433" s="303">
        <f t="shared" si="315"/>
        <v>1469342</v>
      </c>
      <c r="BO433" s="311"/>
      <c r="BP433" s="311">
        <v>1469342</v>
      </c>
      <c r="BQ433" s="311">
        <v>0</v>
      </c>
      <c r="BR433" s="311">
        <v>0</v>
      </c>
      <c r="BS433" s="311">
        <v>0</v>
      </c>
      <c r="BT433" s="311"/>
      <c r="BU433" s="1207"/>
      <c r="BV433" s="1208"/>
      <c r="BW433" s="1208"/>
      <c r="BX433" s="1208"/>
      <c r="BY433" s="1208"/>
      <c r="BZ433" s="1208"/>
      <c r="CA433" s="1208"/>
      <c r="CB433" s="1208"/>
      <c r="CC433" s="1209"/>
    </row>
    <row r="434" spans="1:81" s="58" customFormat="1" ht="12.95" customHeight="1" x14ac:dyDescent="0.25">
      <c r="A434" s="37"/>
      <c r="B434" s="1321"/>
      <c r="C434" s="1473"/>
      <c r="D434" s="1283"/>
      <c r="E434" s="1286"/>
      <c r="F434" s="1286"/>
      <c r="G434" s="1286"/>
      <c r="H434" s="1286"/>
      <c r="I434" s="1389"/>
      <c r="J434" s="1220"/>
      <c r="K434" s="1217"/>
      <c r="L434" s="1223"/>
      <c r="M434" s="1226"/>
      <c r="N434" s="1229"/>
      <c r="O434" s="1232"/>
      <c r="P434" s="1235"/>
      <c r="Q434" s="1238"/>
      <c r="R434" s="1220"/>
      <c r="S434" s="297" t="s">
        <v>4920</v>
      </c>
      <c r="T434" s="365" t="s">
        <v>3834</v>
      </c>
      <c r="U434" s="365" t="s">
        <v>3839</v>
      </c>
      <c r="V434" s="365" t="s">
        <v>3842</v>
      </c>
      <c r="W434" s="364"/>
      <c r="X434" s="381">
        <v>44566</v>
      </c>
      <c r="Y434" s="381">
        <v>44591</v>
      </c>
      <c r="Z434" s="381">
        <v>44594</v>
      </c>
      <c r="AA434" s="381">
        <v>44925</v>
      </c>
      <c r="AB434" s="1220"/>
      <c r="AC434" s="1241"/>
      <c r="AD434" s="303">
        <f t="shared" si="328"/>
        <v>5877368</v>
      </c>
      <c r="AE434" s="303">
        <f t="shared" si="328"/>
        <v>0</v>
      </c>
      <c r="AF434" s="303">
        <f t="shared" si="328"/>
        <v>5877368</v>
      </c>
      <c r="AG434" s="303">
        <f t="shared" si="328"/>
        <v>0</v>
      </c>
      <c r="AH434" s="303">
        <f t="shared" si="328"/>
        <v>0</v>
      </c>
      <c r="AI434" s="303">
        <f t="shared" si="328"/>
        <v>0</v>
      </c>
      <c r="AJ434" s="303">
        <f t="shared" si="324"/>
        <v>0</v>
      </c>
      <c r="AK434" s="1220"/>
      <c r="AL434" s="1244"/>
      <c r="AM434" s="303">
        <f t="shared" si="312"/>
        <v>1469342</v>
      </c>
      <c r="AN434" s="311"/>
      <c r="AO434" s="311">
        <v>1469342</v>
      </c>
      <c r="AP434" s="311">
        <v>0</v>
      </c>
      <c r="AQ434" s="311">
        <v>0</v>
      </c>
      <c r="AR434" s="311">
        <v>0</v>
      </c>
      <c r="AS434" s="311"/>
      <c r="AT434" s="1220"/>
      <c r="AU434" s="1247"/>
      <c r="AV434" s="303">
        <f t="shared" si="313"/>
        <v>1469342</v>
      </c>
      <c r="AW434" s="311"/>
      <c r="AX434" s="302">
        <v>1469342</v>
      </c>
      <c r="AY434" s="302">
        <v>0</v>
      </c>
      <c r="AZ434" s="302">
        <v>0</v>
      </c>
      <c r="BA434" s="302">
        <v>0</v>
      </c>
      <c r="BB434" s="311"/>
      <c r="BC434" s="1220"/>
      <c r="BD434" s="1250"/>
      <c r="BE434" s="303">
        <f t="shared" si="314"/>
        <v>1469342</v>
      </c>
      <c r="BF434" s="311"/>
      <c r="BG434" s="302">
        <v>1469342</v>
      </c>
      <c r="BH434" s="302">
        <v>0</v>
      </c>
      <c r="BI434" s="302">
        <v>0</v>
      </c>
      <c r="BJ434" s="302">
        <v>0</v>
      </c>
      <c r="BK434" s="311"/>
      <c r="BL434" s="1220"/>
      <c r="BM434" s="1253"/>
      <c r="BN434" s="303">
        <f t="shared" si="315"/>
        <v>1469342</v>
      </c>
      <c r="BO434" s="311"/>
      <c r="BP434" s="311">
        <v>1469342</v>
      </c>
      <c r="BQ434" s="311">
        <v>0</v>
      </c>
      <c r="BR434" s="311">
        <v>0</v>
      </c>
      <c r="BS434" s="311">
        <v>0</v>
      </c>
      <c r="BT434" s="311"/>
      <c r="BU434" s="1207"/>
      <c r="BV434" s="1208"/>
      <c r="BW434" s="1208"/>
      <c r="BX434" s="1208"/>
      <c r="BY434" s="1208"/>
      <c r="BZ434" s="1208"/>
      <c r="CA434" s="1208"/>
      <c r="CB434" s="1208"/>
      <c r="CC434" s="1209"/>
    </row>
    <row r="435" spans="1:81" s="58" customFormat="1" ht="12.95" customHeight="1" thickBot="1" x14ac:dyDescent="0.3">
      <c r="A435" s="37"/>
      <c r="B435" s="1321"/>
      <c r="C435" s="1477"/>
      <c r="D435" s="1284"/>
      <c r="E435" s="1287"/>
      <c r="F435" s="1287"/>
      <c r="G435" s="1287"/>
      <c r="H435" s="1287"/>
      <c r="I435" s="1410"/>
      <c r="J435" s="1221"/>
      <c r="K435" s="1218"/>
      <c r="L435" s="1224"/>
      <c r="M435" s="1227"/>
      <c r="N435" s="1230"/>
      <c r="O435" s="1233"/>
      <c r="P435" s="1236"/>
      <c r="Q435" s="1239"/>
      <c r="R435" s="1221"/>
      <c r="S435" s="372" t="s">
        <v>4921</v>
      </c>
      <c r="T435" s="365" t="s">
        <v>3834</v>
      </c>
      <c r="U435" s="365" t="s">
        <v>3839</v>
      </c>
      <c r="V435" s="365" t="s">
        <v>3842</v>
      </c>
      <c r="W435" s="364"/>
      <c r="X435" s="381">
        <v>44566</v>
      </c>
      <c r="Y435" s="381">
        <v>44591</v>
      </c>
      <c r="Z435" s="381">
        <v>44594</v>
      </c>
      <c r="AA435" s="381">
        <v>44925</v>
      </c>
      <c r="AB435" s="1221"/>
      <c r="AC435" s="1242"/>
      <c r="AD435" s="303">
        <f t="shared" si="328"/>
        <v>213833655.40000001</v>
      </c>
      <c r="AE435" s="303">
        <f t="shared" si="328"/>
        <v>0</v>
      </c>
      <c r="AF435" s="303">
        <f t="shared" si="328"/>
        <v>213833655.40000001</v>
      </c>
      <c r="AG435" s="303">
        <f t="shared" si="328"/>
        <v>0</v>
      </c>
      <c r="AH435" s="303">
        <f t="shared" si="328"/>
        <v>0</v>
      </c>
      <c r="AI435" s="303">
        <f t="shared" si="328"/>
        <v>0</v>
      </c>
      <c r="AJ435" s="303">
        <f t="shared" si="324"/>
        <v>0</v>
      </c>
      <c r="AK435" s="1221"/>
      <c r="AL435" s="1245"/>
      <c r="AM435" s="303">
        <f t="shared" si="312"/>
        <v>53458413.850000001</v>
      </c>
      <c r="AN435" s="50"/>
      <c r="AO435" s="50">
        <v>53458413.850000001</v>
      </c>
      <c r="AP435" s="50">
        <v>0</v>
      </c>
      <c r="AQ435" s="50">
        <v>0</v>
      </c>
      <c r="AR435" s="50">
        <v>0</v>
      </c>
      <c r="AS435" s="50"/>
      <c r="AT435" s="1221"/>
      <c r="AU435" s="1248"/>
      <c r="AV435" s="303">
        <f t="shared" si="313"/>
        <v>53458413.850000001</v>
      </c>
      <c r="AW435" s="50"/>
      <c r="AX435" s="302">
        <v>53458413.850000001</v>
      </c>
      <c r="AY435" s="302">
        <v>0</v>
      </c>
      <c r="AZ435" s="302">
        <v>0</v>
      </c>
      <c r="BA435" s="302">
        <v>0</v>
      </c>
      <c r="BB435" s="50"/>
      <c r="BC435" s="1221"/>
      <c r="BD435" s="1251"/>
      <c r="BE435" s="303">
        <f t="shared" si="314"/>
        <v>53458413.850000001</v>
      </c>
      <c r="BF435" s="50"/>
      <c r="BG435" s="302">
        <v>53458413.850000001</v>
      </c>
      <c r="BH435" s="302">
        <v>0</v>
      </c>
      <c r="BI435" s="302">
        <v>0</v>
      </c>
      <c r="BJ435" s="302">
        <v>0</v>
      </c>
      <c r="BK435" s="50"/>
      <c r="BL435" s="1221"/>
      <c r="BM435" s="1254"/>
      <c r="BN435" s="303">
        <f t="shared" si="315"/>
        <v>53458413.850000001</v>
      </c>
      <c r="BO435" s="50"/>
      <c r="BP435" s="50">
        <v>53458413.850000001</v>
      </c>
      <c r="BQ435" s="50">
        <v>0</v>
      </c>
      <c r="BR435" s="50">
        <v>0</v>
      </c>
      <c r="BS435" s="50">
        <v>0</v>
      </c>
      <c r="BT435" s="50"/>
      <c r="BU435" s="1210"/>
      <c r="BV435" s="1211"/>
      <c r="BW435" s="1211"/>
      <c r="BX435" s="1211"/>
      <c r="BY435" s="1211"/>
      <c r="BZ435" s="1211"/>
      <c r="CA435" s="1211"/>
      <c r="CB435" s="1211"/>
      <c r="CC435" s="1212"/>
    </row>
    <row r="436" spans="1:81" s="58" customFormat="1" ht="12.95" customHeight="1" thickTop="1" x14ac:dyDescent="0.25">
      <c r="A436" s="37"/>
      <c r="B436" s="1321"/>
      <c r="C436" s="1478" t="s">
        <v>206</v>
      </c>
      <c r="D436" s="1282">
        <v>1906</v>
      </c>
      <c r="E436" s="1285" t="s">
        <v>4433</v>
      </c>
      <c r="F436" s="1285">
        <v>1905032</v>
      </c>
      <c r="G436" s="1285" t="s">
        <v>4434</v>
      </c>
      <c r="H436" s="1285" t="s">
        <v>4435</v>
      </c>
      <c r="I436" s="1388">
        <v>2021004540215</v>
      </c>
      <c r="J436" s="1219">
        <v>119</v>
      </c>
      <c r="K436" s="1216" t="str">
        <f>+[3]Metas!K137</f>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
      <c r="L436" s="1433"/>
      <c r="M436" s="1480">
        <f>SUM(N436:Q436)</f>
        <v>0</v>
      </c>
      <c r="N436" s="1482"/>
      <c r="O436" s="1484"/>
      <c r="P436" s="1486"/>
      <c r="Q436" s="1488"/>
      <c r="R436" s="1219">
        <f t="shared" ref="R436" si="334">+$J436</f>
        <v>119</v>
      </c>
      <c r="S436" s="361" t="s">
        <v>4922</v>
      </c>
      <c r="T436" s="362" t="s">
        <v>3834</v>
      </c>
      <c r="U436" s="240" t="s">
        <v>3839</v>
      </c>
      <c r="V436" s="240" t="s">
        <v>3842</v>
      </c>
      <c r="W436" s="233"/>
      <c r="X436" s="307">
        <v>44566</v>
      </c>
      <c r="Y436" s="307">
        <v>44591</v>
      </c>
      <c r="Z436" s="307">
        <v>44594</v>
      </c>
      <c r="AA436" s="307">
        <v>44925</v>
      </c>
      <c r="AB436" s="1219">
        <f t="shared" ref="AB436" si="335">+$J436</f>
        <v>119</v>
      </c>
      <c r="AC436" s="1240">
        <f t="shared" ref="AC436" si="336">+L436</f>
        <v>0</v>
      </c>
      <c r="AD436" s="308">
        <f t="shared" si="328"/>
        <v>2174314</v>
      </c>
      <c r="AE436" s="308">
        <f t="shared" si="328"/>
        <v>0</v>
      </c>
      <c r="AF436" s="308">
        <f t="shared" si="328"/>
        <v>2174314</v>
      </c>
      <c r="AG436" s="308">
        <f t="shared" si="328"/>
        <v>0</v>
      </c>
      <c r="AH436" s="308">
        <f t="shared" si="328"/>
        <v>0</v>
      </c>
      <c r="AI436" s="308">
        <f t="shared" si="328"/>
        <v>0</v>
      </c>
      <c r="AJ436" s="308">
        <f t="shared" si="324"/>
        <v>0</v>
      </c>
      <c r="AK436" s="1219">
        <f t="shared" ref="AK436" si="337">+$J436</f>
        <v>119</v>
      </c>
      <c r="AL436" s="1243">
        <f>+N436</f>
        <v>0</v>
      </c>
      <c r="AM436" s="308">
        <f t="shared" ref="AM436" si="338">SUM(AN436:AS436)</f>
        <v>543578.5</v>
      </c>
      <c r="AN436" s="48"/>
      <c r="AO436" s="48">
        <v>543578.5</v>
      </c>
      <c r="AP436" s="48">
        <v>0</v>
      </c>
      <c r="AQ436" s="48">
        <v>0</v>
      </c>
      <c r="AR436" s="48">
        <v>0</v>
      </c>
      <c r="AS436" s="48"/>
      <c r="AT436" s="1219">
        <f t="shared" ref="AT436" si="339">+$J436</f>
        <v>119</v>
      </c>
      <c r="AU436" s="1246">
        <f>+O436</f>
        <v>0</v>
      </c>
      <c r="AV436" s="308">
        <f t="shared" si="313"/>
        <v>543578.5</v>
      </c>
      <c r="AW436" s="48"/>
      <c r="AX436" s="38">
        <v>543578.5</v>
      </c>
      <c r="AY436" s="38">
        <v>0</v>
      </c>
      <c r="AZ436" s="38">
        <v>0</v>
      </c>
      <c r="BA436" s="38">
        <v>0</v>
      </c>
      <c r="BB436" s="48"/>
      <c r="BC436" s="1219">
        <f t="shared" ref="BC436" si="340">+$J436</f>
        <v>119</v>
      </c>
      <c r="BD436" s="1249">
        <f>+P436</f>
        <v>0</v>
      </c>
      <c r="BE436" s="308">
        <f t="shared" si="314"/>
        <v>543578.5</v>
      </c>
      <c r="BF436" s="48"/>
      <c r="BG436" s="38">
        <v>543578.5</v>
      </c>
      <c r="BH436" s="38">
        <v>0</v>
      </c>
      <c r="BI436" s="38">
        <v>0</v>
      </c>
      <c r="BJ436" s="38">
        <v>0</v>
      </c>
      <c r="BK436" s="48"/>
      <c r="BL436" s="1219">
        <f t="shared" ref="BL436" si="341">+$J436</f>
        <v>119</v>
      </c>
      <c r="BM436" s="1252">
        <f>+Q436</f>
        <v>0</v>
      </c>
      <c r="BN436" s="308">
        <f t="shared" si="315"/>
        <v>543578.5</v>
      </c>
      <c r="BO436" s="48"/>
      <c r="BP436" s="48">
        <v>543578.5</v>
      </c>
      <c r="BQ436" s="48">
        <v>0</v>
      </c>
      <c r="BR436" s="48">
        <v>0</v>
      </c>
      <c r="BS436" s="48">
        <v>0</v>
      </c>
      <c r="BT436" s="48"/>
      <c r="BU436" s="1204"/>
      <c r="BV436" s="1205"/>
      <c r="BW436" s="1205"/>
      <c r="BX436" s="1205"/>
      <c r="BY436" s="1205"/>
      <c r="BZ436" s="1205"/>
      <c r="CA436" s="1205"/>
      <c r="CB436" s="1205"/>
      <c r="CC436" s="1206"/>
    </row>
    <row r="437" spans="1:81" s="58" customFormat="1" ht="12.95" customHeight="1" x14ac:dyDescent="0.25">
      <c r="A437" s="37"/>
      <c r="B437" s="1321"/>
      <c r="C437" s="1479"/>
      <c r="D437" s="1283"/>
      <c r="E437" s="1286"/>
      <c r="F437" s="1286"/>
      <c r="G437" s="1286"/>
      <c r="H437" s="1286"/>
      <c r="I437" s="1389"/>
      <c r="J437" s="1220"/>
      <c r="K437" s="1217"/>
      <c r="L437" s="1434"/>
      <c r="M437" s="1481"/>
      <c r="N437" s="1483"/>
      <c r="O437" s="1485"/>
      <c r="P437" s="1487"/>
      <c r="Q437" s="1489"/>
      <c r="R437" s="1220"/>
      <c r="S437" s="364" t="s">
        <v>4923</v>
      </c>
      <c r="T437" s="365" t="s">
        <v>3834</v>
      </c>
      <c r="U437" s="365" t="s">
        <v>3839</v>
      </c>
      <c r="V437" s="365" t="s">
        <v>3842</v>
      </c>
      <c r="W437" s="364"/>
      <c r="X437" s="381">
        <v>44566</v>
      </c>
      <c r="Y437" s="381">
        <v>44591</v>
      </c>
      <c r="Z437" s="381">
        <v>44594</v>
      </c>
      <c r="AA437" s="381">
        <v>44925</v>
      </c>
      <c r="AB437" s="1220"/>
      <c r="AC437" s="1241"/>
      <c r="AD437" s="303">
        <f t="shared" si="328"/>
        <v>2174314</v>
      </c>
      <c r="AE437" s="303">
        <f t="shared" si="328"/>
        <v>0</v>
      </c>
      <c r="AF437" s="303">
        <f t="shared" si="328"/>
        <v>2174314</v>
      </c>
      <c r="AG437" s="303">
        <f t="shared" si="328"/>
        <v>0</v>
      </c>
      <c r="AH437" s="303">
        <f t="shared" si="328"/>
        <v>0</v>
      </c>
      <c r="AI437" s="303">
        <f t="shared" si="328"/>
        <v>0</v>
      </c>
      <c r="AJ437" s="303">
        <f t="shared" si="324"/>
        <v>0</v>
      </c>
      <c r="AK437" s="1220"/>
      <c r="AL437" s="1244"/>
      <c r="AM437" s="303">
        <f t="shared" si="312"/>
        <v>543578.5</v>
      </c>
      <c r="AN437" s="312"/>
      <c r="AO437" s="312">
        <v>543578.5</v>
      </c>
      <c r="AP437" s="312">
        <v>0</v>
      </c>
      <c r="AQ437" s="312">
        <v>0</v>
      </c>
      <c r="AR437" s="312">
        <v>0</v>
      </c>
      <c r="AS437" s="312"/>
      <c r="AT437" s="1220"/>
      <c r="AU437" s="1247"/>
      <c r="AV437" s="303">
        <f t="shared" si="313"/>
        <v>543578.5</v>
      </c>
      <c r="AW437" s="312"/>
      <c r="AX437" s="302">
        <v>543578.5</v>
      </c>
      <c r="AY437" s="302">
        <v>0</v>
      </c>
      <c r="AZ437" s="302">
        <v>0</v>
      </c>
      <c r="BA437" s="302">
        <v>0</v>
      </c>
      <c r="BB437" s="312"/>
      <c r="BC437" s="1220"/>
      <c r="BD437" s="1250"/>
      <c r="BE437" s="303">
        <f t="shared" si="314"/>
        <v>543578.5</v>
      </c>
      <c r="BF437" s="312"/>
      <c r="BG437" s="302">
        <v>543578.5</v>
      </c>
      <c r="BH437" s="302">
        <v>0</v>
      </c>
      <c r="BI437" s="302">
        <v>0</v>
      </c>
      <c r="BJ437" s="302">
        <v>0</v>
      </c>
      <c r="BK437" s="312"/>
      <c r="BL437" s="1220"/>
      <c r="BM437" s="1253"/>
      <c r="BN437" s="303">
        <f t="shared" si="315"/>
        <v>543578.5</v>
      </c>
      <c r="BO437" s="312"/>
      <c r="BP437" s="312">
        <v>543578.5</v>
      </c>
      <c r="BQ437" s="312">
        <v>0</v>
      </c>
      <c r="BR437" s="312">
        <v>0</v>
      </c>
      <c r="BS437" s="312">
        <v>0</v>
      </c>
      <c r="BT437" s="312"/>
      <c r="BU437" s="313"/>
      <c r="BV437" s="314"/>
      <c r="BW437" s="314"/>
      <c r="BX437" s="314"/>
      <c r="BY437" s="314"/>
      <c r="BZ437" s="314"/>
      <c r="CA437" s="314"/>
      <c r="CB437" s="314"/>
      <c r="CC437" s="315"/>
    </row>
    <row r="438" spans="1:81" s="58" customFormat="1" ht="12.95" customHeight="1" x14ac:dyDescent="0.25">
      <c r="A438" s="37"/>
      <c r="B438" s="1321"/>
      <c r="C438" s="1479"/>
      <c r="D438" s="1283"/>
      <c r="E438" s="1286"/>
      <c r="F438" s="1286"/>
      <c r="G438" s="1286"/>
      <c r="H438" s="1286"/>
      <c r="I438" s="1389"/>
      <c r="J438" s="1220"/>
      <c r="K438" s="1217"/>
      <c r="L438" s="1434"/>
      <c r="M438" s="1481"/>
      <c r="N438" s="1483"/>
      <c r="O438" s="1485"/>
      <c r="P438" s="1487"/>
      <c r="Q438" s="1489"/>
      <c r="R438" s="1220"/>
      <c r="S438" s="364" t="s">
        <v>4924</v>
      </c>
      <c r="T438" s="365" t="s">
        <v>3834</v>
      </c>
      <c r="U438" s="365" t="s">
        <v>3839</v>
      </c>
      <c r="V438" s="365" t="s">
        <v>3842</v>
      </c>
      <c r="W438" s="364"/>
      <c r="X438" s="381">
        <v>44566</v>
      </c>
      <c r="Y438" s="381">
        <v>44591</v>
      </c>
      <c r="Z438" s="381">
        <v>44594</v>
      </c>
      <c r="AA438" s="381">
        <v>44925</v>
      </c>
      <c r="AB438" s="1220"/>
      <c r="AC438" s="1241"/>
      <c r="AD438" s="303">
        <f t="shared" si="328"/>
        <v>2174314</v>
      </c>
      <c r="AE438" s="303">
        <f t="shared" si="328"/>
        <v>0</v>
      </c>
      <c r="AF438" s="303">
        <f t="shared" si="328"/>
        <v>2174314</v>
      </c>
      <c r="AG438" s="303">
        <f t="shared" si="328"/>
        <v>0</v>
      </c>
      <c r="AH438" s="303">
        <f t="shared" si="328"/>
        <v>0</v>
      </c>
      <c r="AI438" s="303">
        <f t="shared" si="328"/>
        <v>0</v>
      </c>
      <c r="AJ438" s="303">
        <f t="shared" si="324"/>
        <v>0</v>
      </c>
      <c r="AK438" s="1220"/>
      <c r="AL438" s="1244"/>
      <c r="AM438" s="303">
        <f t="shared" si="312"/>
        <v>543578.5</v>
      </c>
      <c r="AN438" s="312"/>
      <c r="AO438" s="312">
        <v>543578.5</v>
      </c>
      <c r="AP438" s="312">
        <v>0</v>
      </c>
      <c r="AQ438" s="312">
        <v>0</v>
      </c>
      <c r="AR438" s="312">
        <v>0</v>
      </c>
      <c r="AS438" s="312"/>
      <c r="AT438" s="1220"/>
      <c r="AU438" s="1247"/>
      <c r="AV438" s="303">
        <f t="shared" si="313"/>
        <v>543578.5</v>
      </c>
      <c r="AW438" s="312"/>
      <c r="AX438" s="302">
        <v>543578.5</v>
      </c>
      <c r="AY438" s="302">
        <v>0</v>
      </c>
      <c r="AZ438" s="302">
        <v>0</v>
      </c>
      <c r="BA438" s="302">
        <v>0</v>
      </c>
      <c r="BB438" s="312"/>
      <c r="BC438" s="1220"/>
      <c r="BD438" s="1250"/>
      <c r="BE438" s="303">
        <f t="shared" si="314"/>
        <v>543578.5</v>
      </c>
      <c r="BF438" s="312"/>
      <c r="BG438" s="302">
        <v>543578.5</v>
      </c>
      <c r="BH438" s="302">
        <v>0</v>
      </c>
      <c r="BI438" s="302">
        <v>0</v>
      </c>
      <c r="BJ438" s="302">
        <v>0</v>
      </c>
      <c r="BK438" s="312"/>
      <c r="BL438" s="1220"/>
      <c r="BM438" s="1253"/>
      <c r="BN438" s="303">
        <f t="shared" si="315"/>
        <v>543578.5</v>
      </c>
      <c r="BO438" s="312"/>
      <c r="BP438" s="312">
        <v>543578.5</v>
      </c>
      <c r="BQ438" s="312">
        <v>0</v>
      </c>
      <c r="BR438" s="312">
        <v>0</v>
      </c>
      <c r="BS438" s="312">
        <v>0</v>
      </c>
      <c r="BT438" s="312"/>
      <c r="BU438" s="313"/>
      <c r="BV438" s="314"/>
      <c r="BW438" s="314"/>
      <c r="BX438" s="314"/>
      <c r="BY438" s="314"/>
      <c r="BZ438" s="314"/>
      <c r="CA438" s="314"/>
      <c r="CB438" s="314"/>
      <c r="CC438" s="315"/>
    </row>
    <row r="439" spans="1:81" s="58" customFormat="1" ht="12.95" customHeight="1" x14ac:dyDescent="0.25">
      <c r="A439" s="37"/>
      <c r="B439" s="1321"/>
      <c r="C439" s="1479"/>
      <c r="D439" s="1283"/>
      <c r="E439" s="1286"/>
      <c r="F439" s="1286"/>
      <c r="G439" s="1286"/>
      <c r="H439" s="1286"/>
      <c r="I439" s="1389"/>
      <c r="J439" s="1220"/>
      <c r="K439" s="1217"/>
      <c r="L439" s="1434"/>
      <c r="M439" s="1481"/>
      <c r="N439" s="1483"/>
      <c r="O439" s="1485"/>
      <c r="P439" s="1487"/>
      <c r="Q439" s="1489"/>
      <c r="R439" s="1220"/>
      <c r="S439" s="364" t="s">
        <v>4925</v>
      </c>
      <c r="T439" s="365" t="s">
        <v>3834</v>
      </c>
      <c r="U439" s="365" t="s">
        <v>3839</v>
      </c>
      <c r="V439" s="365" t="s">
        <v>3842</v>
      </c>
      <c r="W439" s="364"/>
      <c r="X439" s="381">
        <v>44566</v>
      </c>
      <c r="Y439" s="381">
        <v>44591</v>
      </c>
      <c r="Z439" s="381">
        <v>44594</v>
      </c>
      <c r="AA439" s="381">
        <v>44925</v>
      </c>
      <c r="AB439" s="1220"/>
      <c r="AC439" s="1241"/>
      <c r="AD439" s="303">
        <f t="shared" si="328"/>
        <v>2174314</v>
      </c>
      <c r="AE439" s="303">
        <f t="shared" si="328"/>
        <v>0</v>
      </c>
      <c r="AF439" s="303">
        <f t="shared" si="328"/>
        <v>2174314</v>
      </c>
      <c r="AG439" s="303">
        <f t="shared" si="328"/>
        <v>0</v>
      </c>
      <c r="AH439" s="303">
        <f t="shared" si="328"/>
        <v>0</v>
      </c>
      <c r="AI439" s="303">
        <f t="shared" si="328"/>
        <v>0</v>
      </c>
      <c r="AJ439" s="303">
        <f t="shared" si="324"/>
        <v>0</v>
      </c>
      <c r="AK439" s="1220"/>
      <c r="AL439" s="1244"/>
      <c r="AM439" s="303">
        <f t="shared" si="312"/>
        <v>543578.5</v>
      </c>
      <c r="AN439" s="312"/>
      <c r="AO439" s="312">
        <v>543578.5</v>
      </c>
      <c r="AP439" s="312">
        <v>0</v>
      </c>
      <c r="AQ439" s="312">
        <v>0</v>
      </c>
      <c r="AR439" s="312">
        <v>0</v>
      </c>
      <c r="AS439" s="312"/>
      <c r="AT439" s="1220"/>
      <c r="AU439" s="1247"/>
      <c r="AV439" s="303">
        <f t="shared" si="313"/>
        <v>543578.5</v>
      </c>
      <c r="AW439" s="312"/>
      <c r="AX439" s="302">
        <v>543578.5</v>
      </c>
      <c r="AY439" s="302">
        <v>0</v>
      </c>
      <c r="AZ439" s="302">
        <v>0</v>
      </c>
      <c r="BA439" s="302">
        <v>0</v>
      </c>
      <c r="BB439" s="312"/>
      <c r="BC439" s="1220"/>
      <c r="BD439" s="1250"/>
      <c r="BE439" s="303">
        <f t="shared" si="314"/>
        <v>543578.5</v>
      </c>
      <c r="BF439" s="312"/>
      <c r="BG439" s="302">
        <v>543578.5</v>
      </c>
      <c r="BH439" s="302">
        <v>0</v>
      </c>
      <c r="BI439" s="302">
        <v>0</v>
      </c>
      <c r="BJ439" s="302">
        <v>0</v>
      </c>
      <c r="BK439" s="312"/>
      <c r="BL439" s="1220"/>
      <c r="BM439" s="1253"/>
      <c r="BN439" s="303">
        <f t="shared" si="315"/>
        <v>543578.5</v>
      </c>
      <c r="BO439" s="312"/>
      <c r="BP439" s="312">
        <v>543578.5</v>
      </c>
      <c r="BQ439" s="312">
        <v>0</v>
      </c>
      <c r="BR439" s="312">
        <v>0</v>
      </c>
      <c r="BS439" s="312">
        <v>0</v>
      </c>
      <c r="BT439" s="312"/>
      <c r="BU439" s="313"/>
      <c r="BV439" s="314"/>
      <c r="BW439" s="314"/>
      <c r="BX439" s="314"/>
      <c r="BY439" s="314"/>
      <c r="BZ439" s="314"/>
      <c r="CA439" s="314"/>
      <c r="CB439" s="314"/>
      <c r="CC439" s="315"/>
    </row>
    <row r="440" spans="1:81" s="58" customFormat="1" ht="12.95" customHeight="1" x14ac:dyDescent="0.25">
      <c r="A440" s="37"/>
      <c r="B440" s="1321"/>
      <c r="C440" s="1479"/>
      <c r="D440" s="1283"/>
      <c r="E440" s="1286"/>
      <c r="F440" s="1286"/>
      <c r="G440" s="1286"/>
      <c r="H440" s="1286"/>
      <c r="I440" s="1389"/>
      <c r="J440" s="1220"/>
      <c r="K440" s="1217"/>
      <c r="L440" s="1434"/>
      <c r="M440" s="1481"/>
      <c r="N440" s="1483"/>
      <c r="O440" s="1485"/>
      <c r="P440" s="1487"/>
      <c r="Q440" s="1489"/>
      <c r="R440" s="1220"/>
      <c r="S440" s="364" t="s">
        <v>4926</v>
      </c>
      <c r="T440" s="365" t="s">
        <v>3834</v>
      </c>
      <c r="U440" s="365" t="s">
        <v>3839</v>
      </c>
      <c r="V440" s="365" t="s">
        <v>3842</v>
      </c>
      <c r="W440" s="364"/>
      <c r="X440" s="381">
        <v>44566</v>
      </c>
      <c r="Y440" s="381">
        <v>44591</v>
      </c>
      <c r="Z440" s="381">
        <v>44594</v>
      </c>
      <c r="AA440" s="381">
        <v>44925</v>
      </c>
      <c r="AB440" s="1220"/>
      <c r="AC440" s="1241"/>
      <c r="AD440" s="303">
        <f t="shared" si="328"/>
        <v>2174314</v>
      </c>
      <c r="AE440" s="303">
        <f t="shared" si="328"/>
        <v>0</v>
      </c>
      <c r="AF440" s="303">
        <f t="shared" si="328"/>
        <v>2174314</v>
      </c>
      <c r="AG440" s="303">
        <f t="shared" si="328"/>
        <v>0</v>
      </c>
      <c r="AH440" s="303">
        <f t="shared" si="328"/>
        <v>0</v>
      </c>
      <c r="AI440" s="303">
        <f t="shared" si="328"/>
        <v>0</v>
      </c>
      <c r="AJ440" s="303">
        <f t="shared" si="324"/>
        <v>0</v>
      </c>
      <c r="AK440" s="1220"/>
      <c r="AL440" s="1244"/>
      <c r="AM440" s="303">
        <f t="shared" si="312"/>
        <v>543578.5</v>
      </c>
      <c r="AN440" s="312"/>
      <c r="AO440" s="312">
        <v>543578.5</v>
      </c>
      <c r="AP440" s="312">
        <v>0</v>
      </c>
      <c r="AQ440" s="312">
        <v>0</v>
      </c>
      <c r="AR440" s="312">
        <v>0</v>
      </c>
      <c r="AS440" s="312"/>
      <c r="AT440" s="1220"/>
      <c r="AU440" s="1247"/>
      <c r="AV440" s="303">
        <f t="shared" si="313"/>
        <v>543578.5</v>
      </c>
      <c r="AW440" s="312"/>
      <c r="AX440" s="302">
        <v>543578.5</v>
      </c>
      <c r="AY440" s="302">
        <v>0</v>
      </c>
      <c r="AZ440" s="302">
        <v>0</v>
      </c>
      <c r="BA440" s="302">
        <v>0</v>
      </c>
      <c r="BB440" s="312"/>
      <c r="BC440" s="1220"/>
      <c r="BD440" s="1250"/>
      <c r="BE440" s="303">
        <f t="shared" si="314"/>
        <v>543578.5</v>
      </c>
      <c r="BF440" s="312"/>
      <c r="BG440" s="302">
        <v>543578.5</v>
      </c>
      <c r="BH440" s="302">
        <v>0</v>
      </c>
      <c r="BI440" s="302">
        <v>0</v>
      </c>
      <c r="BJ440" s="302">
        <v>0</v>
      </c>
      <c r="BK440" s="312"/>
      <c r="BL440" s="1220"/>
      <c r="BM440" s="1253"/>
      <c r="BN440" s="303">
        <f t="shared" si="315"/>
        <v>543578.5</v>
      </c>
      <c r="BO440" s="312"/>
      <c r="BP440" s="312">
        <v>543578.5</v>
      </c>
      <c r="BQ440" s="312">
        <v>0</v>
      </c>
      <c r="BR440" s="312">
        <v>0</v>
      </c>
      <c r="BS440" s="312">
        <v>0</v>
      </c>
      <c r="BT440" s="312"/>
      <c r="BU440" s="313"/>
      <c r="BV440" s="314"/>
      <c r="BW440" s="314"/>
      <c r="BX440" s="314"/>
      <c r="BY440" s="314"/>
      <c r="BZ440" s="314"/>
      <c r="CA440" s="314"/>
      <c r="CB440" s="314"/>
      <c r="CC440" s="315"/>
    </row>
    <row r="441" spans="1:81" s="58" customFormat="1" ht="12.95" customHeight="1" x14ac:dyDescent="0.25">
      <c r="A441" s="37"/>
      <c r="B441" s="1321"/>
      <c r="C441" s="1479"/>
      <c r="D441" s="1283"/>
      <c r="E441" s="1286"/>
      <c r="F441" s="1286"/>
      <c r="G441" s="1286"/>
      <c r="H441" s="1286"/>
      <c r="I441" s="1389"/>
      <c r="J441" s="1220"/>
      <c r="K441" s="1217"/>
      <c r="L441" s="1434"/>
      <c r="M441" s="1481"/>
      <c r="N441" s="1483"/>
      <c r="O441" s="1485"/>
      <c r="P441" s="1487"/>
      <c r="Q441" s="1489"/>
      <c r="R441" s="1220"/>
      <c r="S441" s="364" t="s">
        <v>4927</v>
      </c>
      <c r="T441" s="365" t="s">
        <v>3834</v>
      </c>
      <c r="U441" s="365" t="s">
        <v>3839</v>
      </c>
      <c r="V441" s="365" t="s">
        <v>3842</v>
      </c>
      <c r="W441" s="364"/>
      <c r="X441" s="381">
        <v>44566</v>
      </c>
      <c r="Y441" s="381">
        <v>44591</v>
      </c>
      <c r="Z441" s="381">
        <v>44594</v>
      </c>
      <c r="AA441" s="381">
        <v>44925</v>
      </c>
      <c r="AB441" s="1220"/>
      <c r="AC441" s="1241"/>
      <c r="AD441" s="303">
        <f t="shared" si="328"/>
        <v>2174314</v>
      </c>
      <c r="AE441" s="303">
        <f t="shared" si="328"/>
        <v>0</v>
      </c>
      <c r="AF441" s="303">
        <f t="shared" si="328"/>
        <v>2174314</v>
      </c>
      <c r="AG441" s="303">
        <f t="shared" si="328"/>
        <v>0</v>
      </c>
      <c r="AH441" s="303">
        <f t="shared" si="328"/>
        <v>0</v>
      </c>
      <c r="AI441" s="303">
        <f t="shared" si="328"/>
        <v>0</v>
      </c>
      <c r="AJ441" s="303">
        <f t="shared" si="324"/>
        <v>0</v>
      </c>
      <c r="AK441" s="1220"/>
      <c r="AL441" s="1244"/>
      <c r="AM441" s="303">
        <f t="shared" si="312"/>
        <v>543578.5</v>
      </c>
      <c r="AN441" s="312"/>
      <c r="AO441" s="312">
        <v>543578.5</v>
      </c>
      <c r="AP441" s="312">
        <v>0</v>
      </c>
      <c r="AQ441" s="312">
        <v>0</v>
      </c>
      <c r="AR441" s="312">
        <v>0</v>
      </c>
      <c r="AS441" s="312"/>
      <c r="AT441" s="1220"/>
      <c r="AU441" s="1247"/>
      <c r="AV441" s="303">
        <f t="shared" si="313"/>
        <v>543578.5</v>
      </c>
      <c r="AW441" s="312"/>
      <c r="AX441" s="302">
        <v>543578.5</v>
      </c>
      <c r="AY441" s="302">
        <v>0</v>
      </c>
      <c r="AZ441" s="302">
        <v>0</v>
      </c>
      <c r="BA441" s="302">
        <v>0</v>
      </c>
      <c r="BB441" s="312"/>
      <c r="BC441" s="1220"/>
      <c r="BD441" s="1250"/>
      <c r="BE441" s="303">
        <f t="shared" si="314"/>
        <v>543578.5</v>
      </c>
      <c r="BF441" s="312"/>
      <c r="BG441" s="302">
        <v>543578.5</v>
      </c>
      <c r="BH441" s="302">
        <v>0</v>
      </c>
      <c r="BI441" s="302">
        <v>0</v>
      </c>
      <c r="BJ441" s="302">
        <v>0</v>
      </c>
      <c r="BK441" s="312"/>
      <c r="BL441" s="1220"/>
      <c r="BM441" s="1253"/>
      <c r="BN441" s="303">
        <f t="shared" si="315"/>
        <v>543578.5</v>
      </c>
      <c r="BO441" s="312"/>
      <c r="BP441" s="312">
        <v>543578.5</v>
      </c>
      <c r="BQ441" s="312">
        <v>0</v>
      </c>
      <c r="BR441" s="312">
        <v>0</v>
      </c>
      <c r="BS441" s="312">
        <v>0</v>
      </c>
      <c r="BT441" s="312"/>
      <c r="BU441" s="313"/>
      <c r="BV441" s="314"/>
      <c r="BW441" s="314"/>
      <c r="BX441" s="314"/>
      <c r="BY441" s="314"/>
      <c r="BZ441" s="314"/>
      <c r="CA441" s="314"/>
      <c r="CB441" s="314"/>
      <c r="CC441" s="315"/>
    </row>
    <row r="442" spans="1:81" s="58" customFormat="1" ht="12.95" customHeight="1" x14ac:dyDescent="0.25">
      <c r="A442" s="37"/>
      <c r="B442" s="1321"/>
      <c r="C442" s="1479"/>
      <c r="D442" s="1283"/>
      <c r="E442" s="1286"/>
      <c r="F442" s="1286"/>
      <c r="G442" s="1286"/>
      <c r="H442" s="1286"/>
      <c r="I442" s="1389"/>
      <c r="J442" s="1220"/>
      <c r="K442" s="1217"/>
      <c r="L442" s="1434"/>
      <c r="M442" s="1481"/>
      <c r="N442" s="1483"/>
      <c r="O442" s="1485"/>
      <c r="P442" s="1487"/>
      <c r="Q442" s="1489"/>
      <c r="R442" s="1220"/>
      <c r="S442" s="364" t="s">
        <v>4928</v>
      </c>
      <c r="T442" s="365" t="s">
        <v>3834</v>
      </c>
      <c r="U442" s="365" t="s">
        <v>3839</v>
      </c>
      <c r="V442" s="365" t="s">
        <v>3842</v>
      </c>
      <c r="W442" s="364"/>
      <c r="X442" s="381">
        <v>44566</v>
      </c>
      <c r="Y442" s="381">
        <v>44591</v>
      </c>
      <c r="Z442" s="381">
        <v>44594</v>
      </c>
      <c r="AA442" s="381">
        <v>44925</v>
      </c>
      <c r="AB442" s="1220"/>
      <c r="AC442" s="1241"/>
      <c r="AD442" s="303">
        <f t="shared" ref="AD442:AI457" si="342">+AM442+AV442+BE442+BN442</f>
        <v>2174314</v>
      </c>
      <c r="AE442" s="303">
        <f t="shared" si="342"/>
        <v>0</v>
      </c>
      <c r="AF442" s="303">
        <f t="shared" si="342"/>
        <v>2174314</v>
      </c>
      <c r="AG442" s="303">
        <f t="shared" si="342"/>
        <v>0</v>
      </c>
      <c r="AH442" s="303">
        <f t="shared" si="342"/>
        <v>0</v>
      </c>
      <c r="AI442" s="303">
        <f t="shared" si="342"/>
        <v>0</v>
      </c>
      <c r="AJ442" s="303">
        <f t="shared" si="324"/>
        <v>0</v>
      </c>
      <c r="AK442" s="1220"/>
      <c r="AL442" s="1244"/>
      <c r="AM442" s="303">
        <f t="shared" si="312"/>
        <v>543578.5</v>
      </c>
      <c r="AN442" s="312"/>
      <c r="AO442" s="312">
        <v>543578.5</v>
      </c>
      <c r="AP442" s="312">
        <v>0</v>
      </c>
      <c r="AQ442" s="312">
        <v>0</v>
      </c>
      <c r="AR442" s="312">
        <v>0</v>
      </c>
      <c r="AS442" s="312"/>
      <c r="AT442" s="1220"/>
      <c r="AU442" s="1247"/>
      <c r="AV442" s="303">
        <f t="shared" si="313"/>
        <v>543578.5</v>
      </c>
      <c r="AW442" s="312"/>
      <c r="AX442" s="302">
        <v>543578.5</v>
      </c>
      <c r="AY442" s="302">
        <v>0</v>
      </c>
      <c r="AZ442" s="302">
        <v>0</v>
      </c>
      <c r="BA442" s="302">
        <v>0</v>
      </c>
      <c r="BB442" s="312"/>
      <c r="BC442" s="1220"/>
      <c r="BD442" s="1250"/>
      <c r="BE442" s="303">
        <f t="shared" si="314"/>
        <v>543578.5</v>
      </c>
      <c r="BF442" s="312"/>
      <c r="BG442" s="302">
        <v>543578.5</v>
      </c>
      <c r="BH442" s="302">
        <v>0</v>
      </c>
      <c r="BI442" s="302">
        <v>0</v>
      </c>
      <c r="BJ442" s="302">
        <v>0</v>
      </c>
      <c r="BK442" s="312"/>
      <c r="BL442" s="1220"/>
      <c r="BM442" s="1253"/>
      <c r="BN442" s="303">
        <f t="shared" si="315"/>
        <v>543578.5</v>
      </c>
      <c r="BO442" s="312"/>
      <c r="BP442" s="312">
        <v>543578.5</v>
      </c>
      <c r="BQ442" s="312">
        <v>0</v>
      </c>
      <c r="BR442" s="312">
        <v>0</v>
      </c>
      <c r="BS442" s="312">
        <v>0</v>
      </c>
      <c r="BT442" s="312"/>
      <c r="BU442" s="313"/>
      <c r="BV442" s="314"/>
      <c r="BW442" s="314"/>
      <c r="BX442" s="314"/>
      <c r="BY442" s="314"/>
      <c r="BZ442" s="314"/>
      <c r="CA442" s="314"/>
      <c r="CB442" s="314"/>
      <c r="CC442" s="315"/>
    </row>
    <row r="443" spans="1:81" s="58" customFormat="1" ht="12.95" customHeight="1" thickBot="1" x14ac:dyDescent="0.3">
      <c r="A443" s="37"/>
      <c r="B443" s="1321"/>
      <c r="C443" s="1479"/>
      <c r="D443" s="1283"/>
      <c r="E443" s="1286"/>
      <c r="F443" s="1286"/>
      <c r="G443" s="1286"/>
      <c r="H443" s="1286"/>
      <c r="I443" s="1389"/>
      <c r="J443" s="1220"/>
      <c r="K443" s="1217"/>
      <c r="L443" s="1434"/>
      <c r="M443" s="1481"/>
      <c r="N443" s="1483"/>
      <c r="O443" s="1485"/>
      <c r="P443" s="1487"/>
      <c r="Q443" s="1489"/>
      <c r="R443" s="1220"/>
      <c r="S443" s="364" t="s">
        <v>4929</v>
      </c>
      <c r="T443" s="365" t="s">
        <v>3834</v>
      </c>
      <c r="U443" s="365" t="s">
        <v>3839</v>
      </c>
      <c r="V443" s="365" t="s">
        <v>3842</v>
      </c>
      <c r="W443" s="364"/>
      <c r="X443" s="381">
        <v>44566</v>
      </c>
      <c r="Y443" s="381">
        <v>44591</v>
      </c>
      <c r="Z443" s="381">
        <v>44594</v>
      </c>
      <c r="AA443" s="381">
        <v>44925</v>
      </c>
      <c r="AB443" s="1220"/>
      <c r="AC443" s="1241"/>
      <c r="AD443" s="303">
        <f t="shared" si="342"/>
        <v>4674314</v>
      </c>
      <c r="AE443" s="303">
        <f t="shared" si="342"/>
        <v>0</v>
      </c>
      <c r="AF443" s="303">
        <f t="shared" si="342"/>
        <v>4674314</v>
      </c>
      <c r="AG443" s="303">
        <f t="shared" si="342"/>
        <v>0</v>
      </c>
      <c r="AH443" s="303">
        <f t="shared" si="342"/>
        <v>0</v>
      </c>
      <c r="AI443" s="303">
        <f t="shared" si="342"/>
        <v>0</v>
      </c>
      <c r="AJ443" s="303">
        <f t="shared" si="324"/>
        <v>0</v>
      </c>
      <c r="AK443" s="1220"/>
      <c r="AL443" s="1244"/>
      <c r="AM443" s="303">
        <f t="shared" si="312"/>
        <v>1168578.5</v>
      </c>
      <c r="AN443" s="312"/>
      <c r="AO443" s="312">
        <v>1168578.5</v>
      </c>
      <c r="AP443" s="312">
        <v>0</v>
      </c>
      <c r="AQ443" s="312">
        <v>0</v>
      </c>
      <c r="AR443" s="312">
        <v>0</v>
      </c>
      <c r="AS443" s="312"/>
      <c r="AT443" s="1220"/>
      <c r="AU443" s="1247"/>
      <c r="AV443" s="303">
        <f t="shared" si="313"/>
        <v>1168578.5</v>
      </c>
      <c r="AW443" s="312"/>
      <c r="AX443" s="302">
        <v>1168578.5</v>
      </c>
      <c r="AY443" s="302">
        <v>0</v>
      </c>
      <c r="AZ443" s="302">
        <v>0</v>
      </c>
      <c r="BA443" s="302">
        <v>0</v>
      </c>
      <c r="BB443" s="312"/>
      <c r="BC443" s="1220"/>
      <c r="BD443" s="1250"/>
      <c r="BE443" s="303">
        <f t="shared" si="314"/>
        <v>1168578.5</v>
      </c>
      <c r="BF443" s="312"/>
      <c r="BG443" s="302">
        <v>1168578.5</v>
      </c>
      <c r="BH443" s="302">
        <v>0</v>
      </c>
      <c r="BI443" s="302">
        <v>0</v>
      </c>
      <c r="BJ443" s="302">
        <v>0</v>
      </c>
      <c r="BK443" s="312"/>
      <c r="BL443" s="1220"/>
      <c r="BM443" s="1253"/>
      <c r="BN443" s="303">
        <f t="shared" si="315"/>
        <v>1168578.5</v>
      </c>
      <c r="BO443" s="312"/>
      <c r="BP443" s="312">
        <v>1168578.5</v>
      </c>
      <c r="BQ443" s="312">
        <v>0</v>
      </c>
      <c r="BR443" s="312">
        <v>0</v>
      </c>
      <c r="BS443" s="312">
        <v>0</v>
      </c>
      <c r="BT443" s="312"/>
      <c r="BU443" s="313"/>
      <c r="BV443" s="314"/>
      <c r="BW443" s="314"/>
      <c r="BX443" s="314"/>
      <c r="BY443" s="314"/>
      <c r="BZ443" s="314"/>
      <c r="CA443" s="314"/>
      <c r="CB443" s="314"/>
      <c r="CC443" s="315"/>
    </row>
    <row r="444" spans="1:81" s="58" customFormat="1" ht="12.95" customHeight="1" thickTop="1" x14ac:dyDescent="0.25">
      <c r="A444" s="37"/>
      <c r="B444" s="1321"/>
      <c r="C444" s="1314" t="s">
        <v>208</v>
      </c>
      <c r="D444" s="1282">
        <v>1906</v>
      </c>
      <c r="E444" s="1285" t="s">
        <v>4433</v>
      </c>
      <c r="F444" s="1285">
        <v>1905032</v>
      </c>
      <c r="G444" s="1285" t="s">
        <v>4434</v>
      </c>
      <c r="H444" s="1285" t="s">
        <v>4435</v>
      </c>
      <c r="I444" s="1388">
        <v>2021004540215</v>
      </c>
      <c r="J444" s="1219">
        <v>120</v>
      </c>
      <c r="K444" s="1216" t="str">
        <f>+[3]Metas!K138</f>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
      <c r="L444" s="1433"/>
      <c r="M444" s="1480">
        <f>SUM(N444:Q444)</f>
        <v>0</v>
      </c>
      <c r="N444" s="1482"/>
      <c r="O444" s="1484"/>
      <c r="P444" s="1486"/>
      <c r="Q444" s="1488"/>
      <c r="R444" s="1219">
        <f t="shared" ref="R444" si="343">+$J444</f>
        <v>120</v>
      </c>
      <c r="S444" s="361" t="s">
        <v>4930</v>
      </c>
      <c r="T444" s="362" t="s">
        <v>3834</v>
      </c>
      <c r="U444" s="240" t="s">
        <v>3839</v>
      </c>
      <c r="V444" s="240" t="s">
        <v>3842</v>
      </c>
      <c r="W444" s="233"/>
      <c r="X444" s="307">
        <v>44566</v>
      </c>
      <c r="Y444" s="307">
        <v>44591</v>
      </c>
      <c r="Z444" s="307">
        <v>44594</v>
      </c>
      <c r="AA444" s="307">
        <v>44925</v>
      </c>
      <c r="AB444" s="1219">
        <f t="shared" ref="AB444:AB621" si="344">+$J444</f>
        <v>120</v>
      </c>
      <c r="AC444" s="1240">
        <f t="shared" ref="AC444" si="345">+L444</f>
        <v>0</v>
      </c>
      <c r="AD444" s="308">
        <f t="shared" si="342"/>
        <v>2174314</v>
      </c>
      <c r="AE444" s="308">
        <f t="shared" si="342"/>
        <v>0</v>
      </c>
      <c r="AF444" s="308">
        <f t="shared" si="342"/>
        <v>2174314</v>
      </c>
      <c r="AG444" s="308">
        <f t="shared" si="342"/>
        <v>0</v>
      </c>
      <c r="AH444" s="308">
        <f t="shared" si="342"/>
        <v>0</v>
      </c>
      <c r="AI444" s="308">
        <f t="shared" si="342"/>
        <v>0</v>
      </c>
      <c r="AJ444" s="308">
        <f t="shared" si="324"/>
        <v>0</v>
      </c>
      <c r="AK444" s="1219">
        <f t="shared" ref="AK444:AK621" si="346">+$J444</f>
        <v>120</v>
      </c>
      <c r="AL444" s="1243">
        <f>+N444</f>
        <v>0</v>
      </c>
      <c r="AM444" s="308">
        <f t="shared" ref="AM444" si="347">SUM(AN444:AS444)</f>
        <v>543578.5</v>
      </c>
      <c r="AN444" s="48"/>
      <c r="AO444" s="48">
        <v>543578.5</v>
      </c>
      <c r="AP444" s="48">
        <v>0</v>
      </c>
      <c r="AQ444" s="48">
        <v>0</v>
      </c>
      <c r="AR444" s="48">
        <v>0</v>
      </c>
      <c r="AS444" s="48"/>
      <c r="AT444" s="1219">
        <f t="shared" ref="AT444:AT621" si="348">+$J444</f>
        <v>120</v>
      </c>
      <c r="AU444" s="1246">
        <f>+O444</f>
        <v>0</v>
      </c>
      <c r="AV444" s="308">
        <f t="shared" si="313"/>
        <v>543578.5</v>
      </c>
      <c r="AW444" s="48"/>
      <c r="AX444" s="38">
        <v>543578.5</v>
      </c>
      <c r="AY444" s="38">
        <v>0</v>
      </c>
      <c r="AZ444" s="38">
        <v>0</v>
      </c>
      <c r="BA444" s="38">
        <v>0</v>
      </c>
      <c r="BB444" s="48"/>
      <c r="BC444" s="1219">
        <f t="shared" ref="BC444:BC621" si="349">+$J444</f>
        <v>120</v>
      </c>
      <c r="BD444" s="1249">
        <f>+P444</f>
        <v>0</v>
      </c>
      <c r="BE444" s="308">
        <f t="shared" si="314"/>
        <v>543578.5</v>
      </c>
      <c r="BF444" s="48"/>
      <c r="BG444" s="38">
        <v>543578.5</v>
      </c>
      <c r="BH444" s="38">
        <v>0</v>
      </c>
      <c r="BI444" s="38">
        <v>0</v>
      </c>
      <c r="BJ444" s="38">
        <v>0</v>
      </c>
      <c r="BK444" s="48"/>
      <c r="BL444" s="1219">
        <f t="shared" ref="BL444:BL621" si="350">+$J444</f>
        <v>120</v>
      </c>
      <c r="BM444" s="1252">
        <f>+Q444</f>
        <v>0</v>
      </c>
      <c r="BN444" s="308">
        <f t="shared" si="315"/>
        <v>543578.5</v>
      </c>
      <c r="BO444" s="48"/>
      <c r="BP444" s="48">
        <v>543578.5</v>
      </c>
      <c r="BQ444" s="48">
        <v>0</v>
      </c>
      <c r="BR444" s="48">
        <v>0</v>
      </c>
      <c r="BS444" s="48">
        <v>0</v>
      </c>
      <c r="BT444" s="48"/>
      <c r="BU444" s="1204"/>
      <c r="BV444" s="1205"/>
      <c r="BW444" s="1205"/>
      <c r="BX444" s="1205"/>
      <c r="BY444" s="1205"/>
      <c r="BZ444" s="1205"/>
      <c r="CA444" s="1205"/>
      <c r="CB444" s="1205"/>
      <c r="CC444" s="1206"/>
    </row>
    <row r="445" spans="1:81" s="58" customFormat="1" ht="12.95" customHeight="1" thickBot="1" x14ac:dyDescent="0.3">
      <c r="A445" s="37"/>
      <c r="B445" s="1321"/>
      <c r="C445" s="1315"/>
      <c r="D445" s="1283"/>
      <c r="E445" s="1286"/>
      <c r="F445" s="1286"/>
      <c r="G445" s="1286"/>
      <c r="H445" s="1286"/>
      <c r="I445" s="1389"/>
      <c r="J445" s="1220"/>
      <c r="K445" s="1217"/>
      <c r="L445" s="1434"/>
      <c r="M445" s="1481"/>
      <c r="N445" s="1483"/>
      <c r="O445" s="1485"/>
      <c r="P445" s="1487"/>
      <c r="Q445" s="1489"/>
      <c r="R445" s="1220"/>
      <c r="S445" s="297" t="s">
        <v>4931</v>
      </c>
      <c r="T445" s="365" t="s">
        <v>3834</v>
      </c>
      <c r="U445" s="365" t="s">
        <v>3839</v>
      </c>
      <c r="V445" s="365" t="s">
        <v>3842</v>
      </c>
      <c r="W445" s="364"/>
      <c r="X445" s="381">
        <v>44566</v>
      </c>
      <c r="Y445" s="381">
        <v>44591</v>
      </c>
      <c r="Z445" s="381">
        <v>44594</v>
      </c>
      <c r="AA445" s="381">
        <v>44925</v>
      </c>
      <c r="AB445" s="1220"/>
      <c r="AC445" s="1241"/>
      <c r="AD445" s="303">
        <f t="shared" si="342"/>
        <v>2174314</v>
      </c>
      <c r="AE445" s="303">
        <f t="shared" si="342"/>
        <v>0</v>
      </c>
      <c r="AF445" s="303">
        <f t="shared" si="342"/>
        <v>2174314</v>
      </c>
      <c r="AG445" s="303">
        <f t="shared" si="342"/>
        <v>0</v>
      </c>
      <c r="AH445" s="303">
        <f t="shared" si="342"/>
        <v>0</v>
      </c>
      <c r="AI445" s="303">
        <f t="shared" si="342"/>
        <v>0</v>
      </c>
      <c r="AJ445" s="303">
        <f t="shared" si="324"/>
        <v>0</v>
      </c>
      <c r="AK445" s="1220"/>
      <c r="AL445" s="1244"/>
      <c r="AM445" s="303">
        <f t="shared" si="312"/>
        <v>543578.5</v>
      </c>
      <c r="AN445" s="311"/>
      <c r="AO445" s="311">
        <v>543578.5</v>
      </c>
      <c r="AP445" s="311">
        <v>0</v>
      </c>
      <c r="AQ445" s="311">
        <v>0</v>
      </c>
      <c r="AR445" s="311">
        <v>0</v>
      </c>
      <c r="AS445" s="311"/>
      <c r="AT445" s="1220"/>
      <c r="AU445" s="1247"/>
      <c r="AV445" s="303">
        <f t="shared" si="313"/>
        <v>543578.5</v>
      </c>
      <c r="AW445" s="311"/>
      <c r="AX445" s="302">
        <v>543578.5</v>
      </c>
      <c r="AY445" s="302">
        <v>0</v>
      </c>
      <c r="AZ445" s="302">
        <v>0</v>
      </c>
      <c r="BA445" s="302">
        <v>0</v>
      </c>
      <c r="BB445" s="311"/>
      <c r="BC445" s="1220"/>
      <c r="BD445" s="1250"/>
      <c r="BE445" s="303">
        <f t="shared" si="314"/>
        <v>543578.5</v>
      </c>
      <c r="BF445" s="311"/>
      <c r="BG445" s="302">
        <v>543578.5</v>
      </c>
      <c r="BH445" s="302">
        <v>0</v>
      </c>
      <c r="BI445" s="302">
        <v>0</v>
      </c>
      <c r="BJ445" s="302">
        <v>0</v>
      </c>
      <c r="BK445" s="311"/>
      <c r="BL445" s="1220"/>
      <c r="BM445" s="1253"/>
      <c r="BN445" s="303">
        <f t="shared" si="315"/>
        <v>543578.5</v>
      </c>
      <c r="BO445" s="311"/>
      <c r="BP445" s="311">
        <v>543578.5</v>
      </c>
      <c r="BQ445" s="311">
        <v>0</v>
      </c>
      <c r="BR445" s="311">
        <v>0</v>
      </c>
      <c r="BS445" s="311">
        <v>0</v>
      </c>
      <c r="BT445" s="311"/>
      <c r="BU445" s="1207"/>
      <c r="BV445" s="1208"/>
      <c r="BW445" s="1208"/>
      <c r="BX445" s="1208"/>
      <c r="BY445" s="1208"/>
      <c r="BZ445" s="1208"/>
      <c r="CA445" s="1208"/>
      <c r="CB445" s="1208"/>
      <c r="CC445" s="1209"/>
    </row>
    <row r="446" spans="1:81" s="58" customFormat="1" ht="12.95" customHeight="1" thickTop="1" x14ac:dyDescent="0.25">
      <c r="A446" s="37"/>
      <c r="B446" s="1321"/>
      <c r="C446" s="1423" t="s">
        <v>210</v>
      </c>
      <c r="D446" s="1096"/>
      <c r="E446" s="1093"/>
      <c r="F446" s="1093"/>
      <c r="G446" s="1093"/>
      <c r="H446" s="1093"/>
      <c r="I446" s="1446"/>
      <c r="J446" s="1219">
        <v>121</v>
      </c>
      <c r="K446" s="1216" t="str">
        <f>+[3]Metas!K139</f>
        <v>Municipios y EPS asesorados y asistidos técnicamente en la implementación de la certificación de Discapacidad y seguimiento a la ampliación de la cobertura del Registro para la Localización y Caracterización de las Personas con Discapacidad - RLCPD.</v>
      </c>
      <c r="L446" s="1433"/>
      <c r="M446" s="1480">
        <f>SUM(N446:Q446)</f>
        <v>0</v>
      </c>
      <c r="N446" s="1482"/>
      <c r="O446" s="1484"/>
      <c r="P446" s="1486"/>
      <c r="Q446" s="1488"/>
      <c r="R446" s="1219">
        <f t="shared" ref="R446" si="351">+$J446</f>
        <v>121</v>
      </c>
      <c r="S446" s="361" t="s">
        <v>4932</v>
      </c>
      <c r="T446" s="362" t="s">
        <v>3834</v>
      </c>
      <c r="U446" s="240" t="s">
        <v>3839</v>
      </c>
      <c r="V446" s="240" t="s">
        <v>3842</v>
      </c>
      <c r="W446" s="233"/>
      <c r="X446" s="307">
        <v>44566</v>
      </c>
      <c r="Y446" s="307">
        <v>44591</v>
      </c>
      <c r="Z446" s="307">
        <v>44594</v>
      </c>
      <c r="AA446" s="307">
        <v>44925</v>
      </c>
      <c r="AB446" s="1219">
        <f t="shared" si="344"/>
        <v>121</v>
      </c>
      <c r="AC446" s="1240">
        <f t="shared" ref="AC446" si="352">+L446</f>
        <v>0</v>
      </c>
      <c r="AD446" s="308">
        <f t="shared" si="342"/>
        <v>3383246</v>
      </c>
      <c r="AE446" s="308">
        <f t="shared" si="342"/>
        <v>0</v>
      </c>
      <c r="AF446" s="308">
        <f t="shared" si="342"/>
        <v>3383246</v>
      </c>
      <c r="AG446" s="308">
        <f t="shared" si="342"/>
        <v>0</v>
      </c>
      <c r="AH446" s="308">
        <f t="shared" si="342"/>
        <v>0</v>
      </c>
      <c r="AI446" s="308">
        <f t="shared" si="342"/>
        <v>0</v>
      </c>
      <c r="AJ446" s="308">
        <f t="shared" si="324"/>
        <v>0</v>
      </c>
      <c r="AK446" s="1219">
        <f t="shared" si="346"/>
        <v>121</v>
      </c>
      <c r="AL446" s="1243">
        <f>+N446</f>
        <v>0</v>
      </c>
      <c r="AM446" s="308">
        <f t="shared" ref="AM446" si="353">SUM(AN446:AS446)</f>
        <v>845811.5</v>
      </c>
      <c r="AN446" s="48"/>
      <c r="AO446" s="48">
        <v>845811.5</v>
      </c>
      <c r="AP446" s="48">
        <v>0</v>
      </c>
      <c r="AQ446" s="48">
        <v>0</v>
      </c>
      <c r="AR446" s="48">
        <v>0</v>
      </c>
      <c r="AS446" s="48"/>
      <c r="AT446" s="1219">
        <f t="shared" si="348"/>
        <v>121</v>
      </c>
      <c r="AU446" s="1246">
        <f>+O446</f>
        <v>0</v>
      </c>
      <c r="AV446" s="308">
        <f t="shared" si="313"/>
        <v>845811.5</v>
      </c>
      <c r="AW446" s="48"/>
      <c r="AX446" s="38">
        <v>845811.5</v>
      </c>
      <c r="AY446" s="38">
        <v>0</v>
      </c>
      <c r="AZ446" s="38">
        <v>0</v>
      </c>
      <c r="BA446" s="38">
        <v>0</v>
      </c>
      <c r="BB446" s="48"/>
      <c r="BC446" s="1219">
        <f t="shared" si="349"/>
        <v>121</v>
      </c>
      <c r="BD446" s="1249">
        <f>+P446</f>
        <v>0</v>
      </c>
      <c r="BE446" s="308">
        <f t="shared" si="314"/>
        <v>845811.5</v>
      </c>
      <c r="BF446" s="48"/>
      <c r="BG446" s="38">
        <v>845811.5</v>
      </c>
      <c r="BH446" s="38">
        <v>0</v>
      </c>
      <c r="BI446" s="38">
        <v>0</v>
      </c>
      <c r="BJ446" s="38">
        <v>0</v>
      </c>
      <c r="BK446" s="48"/>
      <c r="BL446" s="1219">
        <f t="shared" si="350"/>
        <v>121</v>
      </c>
      <c r="BM446" s="1252">
        <f>+Q446</f>
        <v>0</v>
      </c>
      <c r="BN446" s="308">
        <f t="shared" si="315"/>
        <v>845811.5</v>
      </c>
      <c r="BO446" s="48"/>
      <c r="BP446" s="48">
        <v>845811.5</v>
      </c>
      <c r="BQ446" s="48">
        <v>0</v>
      </c>
      <c r="BR446" s="48">
        <v>0</v>
      </c>
      <c r="BS446" s="48">
        <v>0</v>
      </c>
      <c r="BT446" s="48"/>
      <c r="BU446" s="1204"/>
      <c r="BV446" s="1205"/>
      <c r="BW446" s="1205"/>
      <c r="BX446" s="1205"/>
      <c r="BY446" s="1205"/>
      <c r="BZ446" s="1205"/>
      <c r="CA446" s="1205"/>
      <c r="CB446" s="1205"/>
      <c r="CC446" s="1206"/>
    </row>
    <row r="447" spans="1:81" s="58" customFormat="1" ht="12.95" customHeight="1" x14ac:dyDescent="0.25">
      <c r="A447" s="37"/>
      <c r="B447" s="1321"/>
      <c r="C447" s="1424"/>
      <c r="D447" s="1097"/>
      <c r="E447" s="1094"/>
      <c r="F447" s="1094"/>
      <c r="G447" s="1094"/>
      <c r="H447" s="1094"/>
      <c r="I447" s="1447"/>
      <c r="J447" s="1220"/>
      <c r="K447" s="1217"/>
      <c r="L447" s="1434"/>
      <c r="M447" s="1481"/>
      <c r="N447" s="1483"/>
      <c r="O447" s="1485"/>
      <c r="P447" s="1487"/>
      <c r="Q447" s="1489"/>
      <c r="R447" s="1220"/>
      <c r="S447" s="364" t="s">
        <v>4933</v>
      </c>
      <c r="T447" s="365" t="s">
        <v>3834</v>
      </c>
      <c r="U447" s="365" t="s">
        <v>3839</v>
      </c>
      <c r="V447" s="365" t="s">
        <v>3842</v>
      </c>
      <c r="W447" s="364"/>
      <c r="X447" s="381">
        <v>44566</v>
      </c>
      <c r="Y447" s="381">
        <v>44591</v>
      </c>
      <c r="Z447" s="381">
        <v>44594</v>
      </c>
      <c r="AA447" s="381">
        <v>44925</v>
      </c>
      <c r="AB447" s="1220"/>
      <c r="AC447" s="1241"/>
      <c r="AD447" s="303">
        <f t="shared" si="342"/>
        <v>3383246</v>
      </c>
      <c r="AE447" s="303">
        <f t="shared" si="342"/>
        <v>0</v>
      </c>
      <c r="AF447" s="303">
        <f t="shared" si="342"/>
        <v>3383246</v>
      </c>
      <c r="AG447" s="303">
        <f t="shared" si="342"/>
        <v>0</v>
      </c>
      <c r="AH447" s="303">
        <f t="shared" si="342"/>
        <v>0</v>
      </c>
      <c r="AI447" s="303">
        <f t="shared" si="342"/>
        <v>0</v>
      </c>
      <c r="AJ447" s="303">
        <f t="shared" si="324"/>
        <v>0</v>
      </c>
      <c r="AK447" s="1220"/>
      <c r="AL447" s="1244"/>
      <c r="AM447" s="303">
        <f t="shared" si="312"/>
        <v>845811.5</v>
      </c>
      <c r="AN447" s="312"/>
      <c r="AO447" s="312">
        <v>845811.5</v>
      </c>
      <c r="AP447" s="312">
        <v>0</v>
      </c>
      <c r="AQ447" s="312">
        <v>0</v>
      </c>
      <c r="AR447" s="312">
        <v>0</v>
      </c>
      <c r="AS447" s="312"/>
      <c r="AT447" s="1220"/>
      <c r="AU447" s="1247"/>
      <c r="AV447" s="303">
        <f t="shared" si="313"/>
        <v>845811.5</v>
      </c>
      <c r="AW447" s="312"/>
      <c r="AX447" s="302">
        <v>845811.5</v>
      </c>
      <c r="AY447" s="302">
        <v>0</v>
      </c>
      <c r="AZ447" s="302">
        <v>0</v>
      </c>
      <c r="BA447" s="302">
        <v>0</v>
      </c>
      <c r="BB447" s="312"/>
      <c r="BC447" s="1220"/>
      <c r="BD447" s="1250"/>
      <c r="BE447" s="303">
        <f t="shared" si="314"/>
        <v>845811.5</v>
      </c>
      <c r="BF447" s="312"/>
      <c r="BG447" s="302">
        <v>845811.5</v>
      </c>
      <c r="BH447" s="302">
        <v>0</v>
      </c>
      <c r="BI447" s="302">
        <v>0</v>
      </c>
      <c r="BJ447" s="302">
        <v>0</v>
      </c>
      <c r="BK447" s="312"/>
      <c r="BL447" s="1220"/>
      <c r="BM447" s="1253"/>
      <c r="BN447" s="303">
        <f t="shared" si="315"/>
        <v>845811.5</v>
      </c>
      <c r="BO447" s="312"/>
      <c r="BP447" s="312">
        <v>845811.5</v>
      </c>
      <c r="BQ447" s="312">
        <v>0</v>
      </c>
      <c r="BR447" s="312">
        <v>0</v>
      </c>
      <c r="BS447" s="312">
        <v>0</v>
      </c>
      <c r="BT447" s="312"/>
      <c r="BU447" s="313"/>
      <c r="BV447" s="314"/>
      <c r="BW447" s="314"/>
      <c r="BX447" s="314"/>
      <c r="BY447" s="314"/>
      <c r="BZ447" s="314"/>
      <c r="CA447" s="314"/>
      <c r="CB447" s="314"/>
      <c r="CC447" s="315"/>
    </row>
    <row r="448" spans="1:81" s="58" customFormat="1" ht="12.95" customHeight="1" x14ac:dyDescent="0.25">
      <c r="A448" s="37"/>
      <c r="B448" s="1321"/>
      <c r="C448" s="1424"/>
      <c r="D448" s="1097"/>
      <c r="E448" s="1094"/>
      <c r="F448" s="1094"/>
      <c r="G448" s="1094"/>
      <c r="H448" s="1094"/>
      <c r="I448" s="1447"/>
      <c r="J448" s="1220"/>
      <c r="K448" s="1217"/>
      <c r="L448" s="1434"/>
      <c r="M448" s="1481"/>
      <c r="N448" s="1483"/>
      <c r="O448" s="1485"/>
      <c r="P448" s="1487"/>
      <c r="Q448" s="1489"/>
      <c r="R448" s="1220"/>
      <c r="S448" s="364" t="s">
        <v>4934</v>
      </c>
      <c r="T448" s="365" t="s">
        <v>3834</v>
      </c>
      <c r="U448" s="365" t="s">
        <v>3839</v>
      </c>
      <c r="V448" s="365" t="s">
        <v>3842</v>
      </c>
      <c r="W448" s="364"/>
      <c r="X448" s="381">
        <v>44566</v>
      </c>
      <c r="Y448" s="381">
        <v>44591</v>
      </c>
      <c r="Z448" s="381">
        <v>44594</v>
      </c>
      <c r="AA448" s="381">
        <v>44925</v>
      </c>
      <c r="AB448" s="1220"/>
      <c r="AC448" s="1241"/>
      <c r="AD448" s="303">
        <f t="shared" si="342"/>
        <v>3383246</v>
      </c>
      <c r="AE448" s="303">
        <f t="shared" si="342"/>
        <v>0</v>
      </c>
      <c r="AF448" s="303">
        <f t="shared" si="342"/>
        <v>3383246</v>
      </c>
      <c r="AG448" s="303">
        <f t="shared" si="342"/>
        <v>0</v>
      </c>
      <c r="AH448" s="303">
        <f t="shared" si="342"/>
        <v>0</v>
      </c>
      <c r="AI448" s="303">
        <f t="shared" si="342"/>
        <v>0</v>
      </c>
      <c r="AJ448" s="303">
        <f t="shared" si="324"/>
        <v>0</v>
      </c>
      <c r="AK448" s="1220"/>
      <c r="AL448" s="1244"/>
      <c r="AM448" s="303">
        <f t="shared" si="312"/>
        <v>845811.5</v>
      </c>
      <c r="AN448" s="312"/>
      <c r="AO448" s="312">
        <v>845811.5</v>
      </c>
      <c r="AP448" s="312">
        <v>0</v>
      </c>
      <c r="AQ448" s="312">
        <v>0</v>
      </c>
      <c r="AR448" s="312">
        <v>0</v>
      </c>
      <c r="AS448" s="312"/>
      <c r="AT448" s="1220"/>
      <c r="AU448" s="1247"/>
      <c r="AV448" s="303">
        <f t="shared" si="313"/>
        <v>845811.5</v>
      </c>
      <c r="AW448" s="312"/>
      <c r="AX448" s="302">
        <v>845811.5</v>
      </c>
      <c r="AY448" s="302">
        <v>0</v>
      </c>
      <c r="AZ448" s="302">
        <v>0</v>
      </c>
      <c r="BA448" s="302">
        <v>0</v>
      </c>
      <c r="BB448" s="312"/>
      <c r="BC448" s="1220"/>
      <c r="BD448" s="1250"/>
      <c r="BE448" s="303">
        <f t="shared" si="314"/>
        <v>845811.5</v>
      </c>
      <c r="BF448" s="312"/>
      <c r="BG448" s="302">
        <v>845811.5</v>
      </c>
      <c r="BH448" s="302">
        <v>0</v>
      </c>
      <c r="BI448" s="302">
        <v>0</v>
      </c>
      <c r="BJ448" s="302">
        <v>0</v>
      </c>
      <c r="BK448" s="312"/>
      <c r="BL448" s="1220"/>
      <c r="BM448" s="1253"/>
      <c r="BN448" s="303">
        <f t="shared" si="315"/>
        <v>845811.5</v>
      </c>
      <c r="BO448" s="312"/>
      <c r="BP448" s="312">
        <v>845811.5</v>
      </c>
      <c r="BQ448" s="312">
        <v>0</v>
      </c>
      <c r="BR448" s="312">
        <v>0</v>
      </c>
      <c r="BS448" s="312">
        <v>0</v>
      </c>
      <c r="BT448" s="312"/>
      <c r="BU448" s="313"/>
      <c r="BV448" s="314"/>
      <c r="BW448" s="314"/>
      <c r="BX448" s="314"/>
      <c r="BY448" s="314"/>
      <c r="BZ448" s="314"/>
      <c r="CA448" s="314"/>
      <c r="CB448" s="314"/>
      <c r="CC448" s="315"/>
    </row>
    <row r="449" spans="1:81" s="58" customFormat="1" ht="12.95" customHeight="1" x14ac:dyDescent="0.25">
      <c r="A449" s="37"/>
      <c r="B449" s="1321"/>
      <c r="C449" s="1424"/>
      <c r="D449" s="1097"/>
      <c r="E449" s="1094"/>
      <c r="F449" s="1094"/>
      <c r="G449" s="1094"/>
      <c r="H449" s="1094"/>
      <c r="I449" s="1447"/>
      <c r="J449" s="1220"/>
      <c r="K449" s="1217"/>
      <c r="L449" s="1434"/>
      <c r="M449" s="1481"/>
      <c r="N449" s="1483"/>
      <c r="O449" s="1485"/>
      <c r="P449" s="1487"/>
      <c r="Q449" s="1489"/>
      <c r="R449" s="1220"/>
      <c r="S449" s="364" t="s">
        <v>4935</v>
      </c>
      <c r="T449" s="365" t="s">
        <v>3834</v>
      </c>
      <c r="U449" s="365" t="s">
        <v>3839</v>
      </c>
      <c r="V449" s="365" t="s">
        <v>3842</v>
      </c>
      <c r="W449" s="364"/>
      <c r="X449" s="381">
        <v>44566</v>
      </c>
      <c r="Y449" s="381">
        <v>44591</v>
      </c>
      <c r="Z449" s="381">
        <v>44594</v>
      </c>
      <c r="AA449" s="381">
        <v>44925</v>
      </c>
      <c r="AB449" s="1220"/>
      <c r="AC449" s="1241"/>
      <c r="AD449" s="303">
        <f t="shared" si="342"/>
        <v>3383246</v>
      </c>
      <c r="AE449" s="303">
        <f t="shared" si="342"/>
        <v>0</v>
      </c>
      <c r="AF449" s="303">
        <f t="shared" si="342"/>
        <v>3383246</v>
      </c>
      <c r="AG449" s="303">
        <f t="shared" si="342"/>
        <v>0</v>
      </c>
      <c r="AH449" s="303">
        <f t="shared" si="342"/>
        <v>0</v>
      </c>
      <c r="AI449" s="303">
        <f t="shared" si="342"/>
        <v>0</v>
      </c>
      <c r="AJ449" s="303">
        <f t="shared" si="324"/>
        <v>0</v>
      </c>
      <c r="AK449" s="1220"/>
      <c r="AL449" s="1244"/>
      <c r="AM449" s="303">
        <f t="shared" si="312"/>
        <v>845811.5</v>
      </c>
      <c r="AN449" s="312"/>
      <c r="AO449" s="312">
        <v>845811.5</v>
      </c>
      <c r="AP449" s="312">
        <v>0</v>
      </c>
      <c r="AQ449" s="312">
        <v>0</v>
      </c>
      <c r="AR449" s="312">
        <v>0</v>
      </c>
      <c r="AS449" s="312"/>
      <c r="AT449" s="1220"/>
      <c r="AU449" s="1247"/>
      <c r="AV449" s="303">
        <f t="shared" si="313"/>
        <v>845811.5</v>
      </c>
      <c r="AW449" s="312"/>
      <c r="AX449" s="302">
        <v>845811.5</v>
      </c>
      <c r="AY449" s="302">
        <v>0</v>
      </c>
      <c r="AZ449" s="302">
        <v>0</v>
      </c>
      <c r="BA449" s="302">
        <v>0</v>
      </c>
      <c r="BB449" s="312"/>
      <c r="BC449" s="1220"/>
      <c r="BD449" s="1250"/>
      <c r="BE449" s="303">
        <f t="shared" si="314"/>
        <v>845811.5</v>
      </c>
      <c r="BF449" s="312"/>
      <c r="BG449" s="302">
        <v>845811.5</v>
      </c>
      <c r="BH449" s="302">
        <v>0</v>
      </c>
      <c r="BI449" s="302">
        <v>0</v>
      </c>
      <c r="BJ449" s="302">
        <v>0</v>
      </c>
      <c r="BK449" s="312"/>
      <c r="BL449" s="1220"/>
      <c r="BM449" s="1253"/>
      <c r="BN449" s="303">
        <f t="shared" si="315"/>
        <v>845811.5</v>
      </c>
      <c r="BO449" s="312"/>
      <c r="BP449" s="312">
        <v>845811.5</v>
      </c>
      <c r="BQ449" s="312">
        <v>0</v>
      </c>
      <c r="BR449" s="312">
        <v>0</v>
      </c>
      <c r="BS449" s="312">
        <v>0</v>
      </c>
      <c r="BT449" s="312"/>
      <c r="BU449" s="313"/>
      <c r="BV449" s="314"/>
      <c r="BW449" s="314"/>
      <c r="BX449" s="314"/>
      <c r="BY449" s="314"/>
      <c r="BZ449" s="314"/>
      <c r="CA449" s="314"/>
      <c r="CB449" s="314"/>
      <c r="CC449" s="315"/>
    </row>
    <row r="450" spans="1:81" s="58" customFormat="1" ht="12.95" customHeight="1" x14ac:dyDescent="0.25">
      <c r="A450" s="37"/>
      <c r="B450" s="1321"/>
      <c r="C450" s="1424"/>
      <c r="D450" s="1097"/>
      <c r="E450" s="1094"/>
      <c r="F450" s="1094"/>
      <c r="G450" s="1094"/>
      <c r="H450" s="1094"/>
      <c r="I450" s="1447"/>
      <c r="J450" s="1220"/>
      <c r="K450" s="1217"/>
      <c r="L450" s="1434"/>
      <c r="M450" s="1481"/>
      <c r="N450" s="1483"/>
      <c r="O450" s="1485"/>
      <c r="P450" s="1487"/>
      <c r="Q450" s="1489"/>
      <c r="R450" s="1220"/>
      <c r="S450" s="364" t="s">
        <v>4936</v>
      </c>
      <c r="T450" s="365" t="s">
        <v>3834</v>
      </c>
      <c r="U450" s="365" t="s">
        <v>3839</v>
      </c>
      <c r="V450" s="365" t="s">
        <v>3842</v>
      </c>
      <c r="W450" s="364"/>
      <c r="X450" s="381">
        <v>44566</v>
      </c>
      <c r="Y450" s="381">
        <v>44591</v>
      </c>
      <c r="Z450" s="381">
        <v>44594</v>
      </c>
      <c r="AA450" s="381">
        <v>44925</v>
      </c>
      <c r="AB450" s="1220"/>
      <c r="AC450" s="1241"/>
      <c r="AD450" s="303">
        <f t="shared" si="342"/>
        <v>3383246</v>
      </c>
      <c r="AE450" s="303">
        <f t="shared" si="342"/>
        <v>0</v>
      </c>
      <c r="AF450" s="303">
        <f t="shared" si="342"/>
        <v>3383246</v>
      </c>
      <c r="AG450" s="303">
        <f t="shared" si="342"/>
        <v>0</v>
      </c>
      <c r="AH450" s="303">
        <f t="shared" si="342"/>
        <v>0</v>
      </c>
      <c r="AI450" s="303">
        <f t="shared" si="342"/>
        <v>0</v>
      </c>
      <c r="AJ450" s="303">
        <f t="shared" si="324"/>
        <v>0</v>
      </c>
      <c r="AK450" s="1220"/>
      <c r="AL450" s="1244"/>
      <c r="AM450" s="303">
        <f t="shared" si="312"/>
        <v>845811.5</v>
      </c>
      <c r="AN450" s="312"/>
      <c r="AO450" s="312">
        <v>845811.5</v>
      </c>
      <c r="AP450" s="312">
        <v>0</v>
      </c>
      <c r="AQ450" s="312">
        <v>0</v>
      </c>
      <c r="AR450" s="312">
        <v>0</v>
      </c>
      <c r="AS450" s="312"/>
      <c r="AT450" s="1220"/>
      <c r="AU450" s="1247"/>
      <c r="AV450" s="303">
        <f t="shared" si="313"/>
        <v>845811.5</v>
      </c>
      <c r="AW450" s="312"/>
      <c r="AX450" s="302">
        <v>845811.5</v>
      </c>
      <c r="AY450" s="302">
        <v>0</v>
      </c>
      <c r="AZ450" s="302">
        <v>0</v>
      </c>
      <c r="BA450" s="302">
        <v>0</v>
      </c>
      <c r="BB450" s="312"/>
      <c r="BC450" s="1220"/>
      <c r="BD450" s="1250"/>
      <c r="BE450" s="303">
        <f t="shared" si="314"/>
        <v>845811.5</v>
      </c>
      <c r="BF450" s="312"/>
      <c r="BG450" s="302">
        <v>845811.5</v>
      </c>
      <c r="BH450" s="302">
        <v>0</v>
      </c>
      <c r="BI450" s="302">
        <v>0</v>
      </c>
      <c r="BJ450" s="302">
        <v>0</v>
      </c>
      <c r="BK450" s="312"/>
      <c r="BL450" s="1220"/>
      <c r="BM450" s="1253"/>
      <c r="BN450" s="303">
        <f t="shared" si="315"/>
        <v>845811.5</v>
      </c>
      <c r="BO450" s="312"/>
      <c r="BP450" s="312">
        <v>845811.5</v>
      </c>
      <c r="BQ450" s="312">
        <v>0</v>
      </c>
      <c r="BR450" s="312">
        <v>0</v>
      </c>
      <c r="BS450" s="312">
        <v>0</v>
      </c>
      <c r="BT450" s="312"/>
      <c r="BU450" s="313"/>
      <c r="BV450" s="314"/>
      <c r="BW450" s="314"/>
      <c r="BX450" s="314"/>
      <c r="BY450" s="314"/>
      <c r="BZ450" s="314"/>
      <c r="CA450" s="314"/>
      <c r="CB450" s="314"/>
      <c r="CC450" s="315"/>
    </row>
    <row r="451" spans="1:81" s="58" customFormat="1" ht="12.95" customHeight="1" x14ac:dyDescent="0.25">
      <c r="A451" s="37"/>
      <c r="B451" s="1321"/>
      <c r="C451" s="1424"/>
      <c r="D451" s="1097"/>
      <c r="E451" s="1094"/>
      <c r="F451" s="1094"/>
      <c r="G451" s="1094"/>
      <c r="H451" s="1094"/>
      <c r="I451" s="1447"/>
      <c r="J451" s="1220"/>
      <c r="K451" s="1217"/>
      <c r="L451" s="1434"/>
      <c r="M451" s="1481"/>
      <c r="N451" s="1483"/>
      <c r="O451" s="1485"/>
      <c r="P451" s="1487"/>
      <c r="Q451" s="1489"/>
      <c r="R451" s="1220"/>
      <c r="S451" s="364" t="s">
        <v>4937</v>
      </c>
      <c r="T451" s="365" t="s">
        <v>3834</v>
      </c>
      <c r="U451" s="365" t="s">
        <v>3839</v>
      </c>
      <c r="V451" s="365" t="s">
        <v>3842</v>
      </c>
      <c r="W451" s="364"/>
      <c r="X451" s="381">
        <v>44566</v>
      </c>
      <c r="Y451" s="381">
        <v>44591</v>
      </c>
      <c r="Z451" s="381">
        <v>44594</v>
      </c>
      <c r="AA451" s="381">
        <v>44925</v>
      </c>
      <c r="AB451" s="1220"/>
      <c r="AC451" s="1241"/>
      <c r="AD451" s="303">
        <f t="shared" si="342"/>
        <v>3383246</v>
      </c>
      <c r="AE451" s="303">
        <f t="shared" si="342"/>
        <v>0</v>
      </c>
      <c r="AF451" s="303">
        <f t="shared" si="342"/>
        <v>3383246</v>
      </c>
      <c r="AG451" s="303">
        <f t="shared" si="342"/>
        <v>0</v>
      </c>
      <c r="AH451" s="303">
        <f t="shared" si="342"/>
        <v>0</v>
      </c>
      <c r="AI451" s="303">
        <f t="shared" si="342"/>
        <v>0</v>
      </c>
      <c r="AJ451" s="303">
        <f t="shared" si="324"/>
        <v>0</v>
      </c>
      <c r="AK451" s="1220"/>
      <c r="AL451" s="1244"/>
      <c r="AM451" s="303">
        <f t="shared" si="312"/>
        <v>845811.5</v>
      </c>
      <c r="AN451" s="312"/>
      <c r="AO451" s="312">
        <v>845811.5</v>
      </c>
      <c r="AP451" s="312">
        <v>0</v>
      </c>
      <c r="AQ451" s="312">
        <v>0</v>
      </c>
      <c r="AR451" s="312">
        <v>0</v>
      </c>
      <c r="AS451" s="312"/>
      <c r="AT451" s="1220"/>
      <c r="AU451" s="1247"/>
      <c r="AV451" s="303">
        <f t="shared" si="313"/>
        <v>845811.5</v>
      </c>
      <c r="AW451" s="312"/>
      <c r="AX451" s="302">
        <v>845811.5</v>
      </c>
      <c r="AY451" s="302">
        <v>0</v>
      </c>
      <c r="AZ451" s="302">
        <v>0</v>
      </c>
      <c r="BA451" s="302">
        <v>0</v>
      </c>
      <c r="BB451" s="312"/>
      <c r="BC451" s="1220"/>
      <c r="BD451" s="1250"/>
      <c r="BE451" s="303">
        <f t="shared" si="314"/>
        <v>845811.5</v>
      </c>
      <c r="BF451" s="312"/>
      <c r="BG451" s="302">
        <v>845811.5</v>
      </c>
      <c r="BH451" s="302">
        <v>0</v>
      </c>
      <c r="BI451" s="302">
        <v>0</v>
      </c>
      <c r="BJ451" s="302">
        <v>0</v>
      </c>
      <c r="BK451" s="312"/>
      <c r="BL451" s="1220"/>
      <c r="BM451" s="1253"/>
      <c r="BN451" s="303">
        <f t="shared" si="315"/>
        <v>845811.5</v>
      </c>
      <c r="BO451" s="312"/>
      <c r="BP451" s="312">
        <v>845811.5</v>
      </c>
      <c r="BQ451" s="312">
        <v>0</v>
      </c>
      <c r="BR451" s="312">
        <v>0</v>
      </c>
      <c r="BS451" s="312">
        <v>0</v>
      </c>
      <c r="BT451" s="312"/>
      <c r="BU451" s="313"/>
      <c r="BV451" s="314"/>
      <c r="BW451" s="314"/>
      <c r="BX451" s="314"/>
      <c r="BY451" s="314"/>
      <c r="BZ451" s="314"/>
      <c r="CA451" s="314"/>
      <c r="CB451" s="314"/>
      <c r="CC451" s="315"/>
    </row>
    <row r="452" spans="1:81" s="58" customFormat="1" ht="12.95" customHeight="1" x14ac:dyDescent="0.25">
      <c r="A452" s="37"/>
      <c r="B452" s="1321"/>
      <c r="C452" s="1424"/>
      <c r="D452" s="1097"/>
      <c r="E452" s="1094"/>
      <c r="F452" s="1094"/>
      <c r="G452" s="1094"/>
      <c r="H452" s="1094"/>
      <c r="I452" s="1447"/>
      <c r="J452" s="1220"/>
      <c r="K452" s="1217"/>
      <c r="L452" s="1434"/>
      <c r="M452" s="1481"/>
      <c r="N452" s="1483"/>
      <c r="O452" s="1485"/>
      <c r="P452" s="1487"/>
      <c r="Q452" s="1489"/>
      <c r="R452" s="1220"/>
      <c r="S452" s="297" t="s">
        <v>4938</v>
      </c>
      <c r="T452" s="365" t="s">
        <v>3834</v>
      </c>
      <c r="U452" s="365" t="s">
        <v>3839</v>
      </c>
      <c r="V452" s="365" t="s">
        <v>3842</v>
      </c>
      <c r="W452" s="364"/>
      <c r="X452" s="381">
        <v>44566</v>
      </c>
      <c r="Y452" s="381">
        <v>44591</v>
      </c>
      <c r="Z452" s="381">
        <v>44594</v>
      </c>
      <c r="AA452" s="381">
        <v>44925</v>
      </c>
      <c r="AB452" s="1220"/>
      <c r="AC452" s="1241"/>
      <c r="AD452" s="303">
        <f t="shared" si="342"/>
        <v>3383246</v>
      </c>
      <c r="AE452" s="303">
        <f t="shared" si="342"/>
        <v>0</v>
      </c>
      <c r="AF452" s="303">
        <f t="shared" si="342"/>
        <v>3383246</v>
      </c>
      <c r="AG452" s="303">
        <f t="shared" si="342"/>
        <v>0</v>
      </c>
      <c r="AH452" s="303">
        <f t="shared" si="342"/>
        <v>0</v>
      </c>
      <c r="AI452" s="303">
        <f t="shared" si="342"/>
        <v>0</v>
      </c>
      <c r="AJ452" s="303">
        <f t="shared" si="324"/>
        <v>0</v>
      </c>
      <c r="AK452" s="1220"/>
      <c r="AL452" s="1244"/>
      <c r="AM452" s="303">
        <f t="shared" si="312"/>
        <v>845811.5</v>
      </c>
      <c r="AN452" s="311"/>
      <c r="AO452" s="311">
        <v>845811.5</v>
      </c>
      <c r="AP452" s="311">
        <v>0</v>
      </c>
      <c r="AQ452" s="311">
        <v>0</v>
      </c>
      <c r="AR452" s="311">
        <v>0</v>
      </c>
      <c r="AS452" s="311"/>
      <c r="AT452" s="1220"/>
      <c r="AU452" s="1247"/>
      <c r="AV452" s="303">
        <f t="shared" si="313"/>
        <v>845811.5</v>
      </c>
      <c r="AW452" s="311"/>
      <c r="AX452" s="302">
        <v>845811.5</v>
      </c>
      <c r="AY452" s="302">
        <v>0</v>
      </c>
      <c r="AZ452" s="302">
        <v>0</v>
      </c>
      <c r="BA452" s="302">
        <v>0</v>
      </c>
      <c r="BB452" s="311"/>
      <c r="BC452" s="1220"/>
      <c r="BD452" s="1250"/>
      <c r="BE452" s="303">
        <f t="shared" si="314"/>
        <v>845811.5</v>
      </c>
      <c r="BF452" s="311"/>
      <c r="BG452" s="302">
        <v>845811.5</v>
      </c>
      <c r="BH452" s="302">
        <v>0</v>
      </c>
      <c r="BI452" s="302">
        <v>0</v>
      </c>
      <c r="BJ452" s="302">
        <v>0</v>
      </c>
      <c r="BK452" s="311"/>
      <c r="BL452" s="1220"/>
      <c r="BM452" s="1253"/>
      <c r="BN452" s="303">
        <f t="shared" si="315"/>
        <v>845811.5</v>
      </c>
      <c r="BO452" s="311"/>
      <c r="BP452" s="311">
        <v>845811.5</v>
      </c>
      <c r="BQ452" s="311">
        <v>0</v>
      </c>
      <c r="BR452" s="311">
        <v>0</v>
      </c>
      <c r="BS452" s="311">
        <v>0</v>
      </c>
      <c r="BT452" s="311"/>
      <c r="BU452" s="1207"/>
      <c r="BV452" s="1208"/>
      <c r="BW452" s="1208"/>
      <c r="BX452" s="1208"/>
      <c r="BY452" s="1208"/>
      <c r="BZ452" s="1208"/>
      <c r="CA452" s="1208"/>
      <c r="CB452" s="1208"/>
      <c r="CC452" s="1209"/>
    </row>
    <row r="453" spans="1:81" s="58" customFormat="1" ht="12.95" customHeight="1" x14ac:dyDescent="0.25">
      <c r="A453" s="37"/>
      <c r="B453" s="1321"/>
      <c r="C453" s="1424"/>
      <c r="D453" s="1097"/>
      <c r="E453" s="1094"/>
      <c r="F453" s="1094"/>
      <c r="G453" s="1094"/>
      <c r="H453" s="1094"/>
      <c r="I453" s="1447"/>
      <c r="J453" s="1220"/>
      <c r="K453" s="1217"/>
      <c r="L453" s="1434"/>
      <c r="M453" s="1481"/>
      <c r="N453" s="1483"/>
      <c r="O453" s="1485"/>
      <c r="P453" s="1487"/>
      <c r="Q453" s="1489"/>
      <c r="R453" s="1220"/>
      <c r="S453" s="297" t="s">
        <v>4939</v>
      </c>
      <c r="T453" s="365" t="s">
        <v>3834</v>
      </c>
      <c r="U453" s="365" t="s">
        <v>3839</v>
      </c>
      <c r="V453" s="365" t="s">
        <v>3842</v>
      </c>
      <c r="W453" s="364"/>
      <c r="X453" s="381">
        <v>44566</v>
      </c>
      <c r="Y453" s="381">
        <v>44591</v>
      </c>
      <c r="Z453" s="381">
        <v>44594</v>
      </c>
      <c r="AA453" s="381">
        <v>44925</v>
      </c>
      <c r="AB453" s="1220"/>
      <c r="AC453" s="1241"/>
      <c r="AD453" s="303">
        <f t="shared" si="342"/>
        <v>3383246</v>
      </c>
      <c r="AE453" s="303">
        <f t="shared" si="342"/>
        <v>0</v>
      </c>
      <c r="AF453" s="303">
        <f t="shared" si="342"/>
        <v>3383246</v>
      </c>
      <c r="AG453" s="303">
        <f t="shared" si="342"/>
        <v>0</v>
      </c>
      <c r="AH453" s="303">
        <f t="shared" si="342"/>
        <v>0</v>
      </c>
      <c r="AI453" s="303">
        <f t="shared" si="342"/>
        <v>0</v>
      </c>
      <c r="AJ453" s="303">
        <f t="shared" si="324"/>
        <v>0</v>
      </c>
      <c r="AK453" s="1220"/>
      <c r="AL453" s="1244"/>
      <c r="AM453" s="303">
        <f t="shared" si="312"/>
        <v>845811.5</v>
      </c>
      <c r="AN453" s="311"/>
      <c r="AO453" s="311">
        <v>845811.5</v>
      </c>
      <c r="AP453" s="311">
        <v>0</v>
      </c>
      <c r="AQ453" s="311">
        <v>0</v>
      </c>
      <c r="AR453" s="311">
        <v>0</v>
      </c>
      <c r="AS453" s="311"/>
      <c r="AT453" s="1220"/>
      <c r="AU453" s="1247"/>
      <c r="AV453" s="303">
        <f t="shared" si="313"/>
        <v>845811.5</v>
      </c>
      <c r="AW453" s="311"/>
      <c r="AX453" s="302">
        <v>845811.5</v>
      </c>
      <c r="AY453" s="302">
        <v>0</v>
      </c>
      <c r="AZ453" s="302">
        <v>0</v>
      </c>
      <c r="BA453" s="302">
        <v>0</v>
      </c>
      <c r="BB453" s="311"/>
      <c r="BC453" s="1220"/>
      <c r="BD453" s="1250"/>
      <c r="BE453" s="303">
        <f t="shared" si="314"/>
        <v>845811.5</v>
      </c>
      <c r="BF453" s="311"/>
      <c r="BG453" s="302">
        <v>845811.5</v>
      </c>
      <c r="BH453" s="302">
        <v>0</v>
      </c>
      <c r="BI453" s="302">
        <v>0</v>
      </c>
      <c r="BJ453" s="302">
        <v>0</v>
      </c>
      <c r="BK453" s="311"/>
      <c r="BL453" s="1220"/>
      <c r="BM453" s="1253"/>
      <c r="BN453" s="303">
        <f t="shared" si="315"/>
        <v>845811.5</v>
      </c>
      <c r="BO453" s="311"/>
      <c r="BP453" s="311">
        <v>845811.5</v>
      </c>
      <c r="BQ453" s="311">
        <v>0</v>
      </c>
      <c r="BR453" s="311">
        <v>0</v>
      </c>
      <c r="BS453" s="311">
        <v>0</v>
      </c>
      <c r="BT453" s="311"/>
      <c r="BU453" s="1207"/>
      <c r="BV453" s="1208"/>
      <c r="BW453" s="1208"/>
      <c r="BX453" s="1208"/>
      <c r="BY453" s="1208"/>
      <c r="BZ453" s="1208"/>
      <c r="CA453" s="1208"/>
      <c r="CB453" s="1208"/>
      <c r="CC453" s="1209"/>
    </row>
    <row r="454" spans="1:81" s="58" customFormat="1" ht="12.95" customHeight="1" thickBot="1" x14ac:dyDescent="0.3">
      <c r="A454" s="37"/>
      <c r="B454" s="1321"/>
      <c r="C454" s="1445"/>
      <c r="D454" s="1098"/>
      <c r="E454" s="1095"/>
      <c r="F454" s="1095"/>
      <c r="G454" s="1095"/>
      <c r="H454" s="1095"/>
      <c r="I454" s="1448"/>
      <c r="J454" s="1221"/>
      <c r="K454" s="1218"/>
      <c r="L454" s="1490"/>
      <c r="M454" s="1491"/>
      <c r="N454" s="1492"/>
      <c r="O454" s="1493"/>
      <c r="P454" s="1494"/>
      <c r="Q454" s="1495"/>
      <c r="R454" s="1221"/>
      <c r="S454" s="372" t="s">
        <v>4940</v>
      </c>
      <c r="T454" s="365" t="s">
        <v>3834</v>
      </c>
      <c r="U454" s="365" t="s">
        <v>3839</v>
      </c>
      <c r="V454" s="365" t="s">
        <v>3842</v>
      </c>
      <c r="W454" s="364"/>
      <c r="X454" s="381">
        <v>44566</v>
      </c>
      <c r="Y454" s="381">
        <v>44591</v>
      </c>
      <c r="Z454" s="381">
        <v>44594</v>
      </c>
      <c r="AA454" s="381">
        <v>44925</v>
      </c>
      <c r="AB454" s="1221"/>
      <c r="AC454" s="1242"/>
      <c r="AD454" s="303">
        <f t="shared" si="342"/>
        <v>5883246</v>
      </c>
      <c r="AE454" s="303">
        <f t="shared" si="342"/>
        <v>0</v>
      </c>
      <c r="AF454" s="303">
        <f t="shared" si="342"/>
        <v>5883246</v>
      </c>
      <c r="AG454" s="303">
        <f t="shared" si="342"/>
        <v>0</v>
      </c>
      <c r="AH454" s="303">
        <f t="shared" si="342"/>
        <v>0</v>
      </c>
      <c r="AI454" s="303">
        <f t="shared" si="342"/>
        <v>0</v>
      </c>
      <c r="AJ454" s="303">
        <f t="shared" si="324"/>
        <v>0</v>
      </c>
      <c r="AK454" s="1221"/>
      <c r="AL454" s="1245"/>
      <c r="AM454" s="303">
        <f t="shared" si="312"/>
        <v>1470811.5</v>
      </c>
      <c r="AN454" s="50"/>
      <c r="AO454" s="50">
        <v>1470811.5</v>
      </c>
      <c r="AP454" s="50">
        <v>0</v>
      </c>
      <c r="AQ454" s="50">
        <v>0</v>
      </c>
      <c r="AR454" s="50">
        <v>0</v>
      </c>
      <c r="AS454" s="50"/>
      <c r="AT454" s="1221"/>
      <c r="AU454" s="1248"/>
      <c r="AV454" s="303">
        <f t="shared" si="313"/>
        <v>1470811.5</v>
      </c>
      <c r="AW454" s="50"/>
      <c r="AX454" s="302">
        <v>1470811.5</v>
      </c>
      <c r="AY454" s="302">
        <v>0</v>
      </c>
      <c r="AZ454" s="302">
        <v>0</v>
      </c>
      <c r="BA454" s="302">
        <v>0</v>
      </c>
      <c r="BB454" s="50"/>
      <c r="BC454" s="1221"/>
      <c r="BD454" s="1251"/>
      <c r="BE454" s="303">
        <f t="shared" si="314"/>
        <v>1470811.5</v>
      </c>
      <c r="BF454" s="50"/>
      <c r="BG454" s="302">
        <v>1470811.5</v>
      </c>
      <c r="BH454" s="302">
        <v>0</v>
      </c>
      <c r="BI454" s="302">
        <v>0</v>
      </c>
      <c r="BJ454" s="302">
        <v>0</v>
      </c>
      <c r="BK454" s="50"/>
      <c r="BL454" s="1221"/>
      <c r="BM454" s="1254"/>
      <c r="BN454" s="303">
        <f t="shared" si="315"/>
        <v>1470811.5</v>
      </c>
      <c r="BO454" s="50"/>
      <c r="BP454" s="50">
        <v>1470811.5</v>
      </c>
      <c r="BQ454" s="50">
        <v>0</v>
      </c>
      <c r="BR454" s="50">
        <v>0</v>
      </c>
      <c r="BS454" s="50">
        <v>0</v>
      </c>
      <c r="BT454" s="50"/>
      <c r="BU454" s="1210"/>
      <c r="BV454" s="1211"/>
      <c r="BW454" s="1211"/>
      <c r="BX454" s="1211"/>
      <c r="BY454" s="1211"/>
      <c r="BZ454" s="1211"/>
      <c r="CA454" s="1211"/>
      <c r="CB454" s="1211"/>
      <c r="CC454" s="1212"/>
    </row>
    <row r="455" spans="1:81" s="58" customFormat="1" ht="12.95" customHeight="1" thickTop="1" x14ac:dyDescent="0.25">
      <c r="A455" s="37"/>
      <c r="B455" s="1321"/>
      <c r="C455" s="1314" t="s">
        <v>212</v>
      </c>
      <c r="D455" s="1096"/>
      <c r="E455" s="1093"/>
      <c r="F455" s="1093"/>
      <c r="G455" s="1093"/>
      <c r="H455" s="1093"/>
      <c r="I455" s="1446"/>
      <c r="J455" s="1219">
        <v>122</v>
      </c>
      <c r="K455" s="1216" t="str">
        <f>+[3]Metas!K140</f>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
      <c r="L455" s="1433"/>
      <c r="M455" s="1480">
        <f>SUM(N455:Q455)</f>
        <v>0</v>
      </c>
      <c r="N455" s="1482"/>
      <c r="O455" s="1484"/>
      <c r="P455" s="1486"/>
      <c r="Q455" s="1488"/>
      <c r="R455" s="1219">
        <f t="shared" ref="R455" si="354">+$J455</f>
        <v>122</v>
      </c>
      <c r="S455" s="361" t="s">
        <v>4941</v>
      </c>
      <c r="T455" s="362" t="s">
        <v>3834</v>
      </c>
      <c r="U455" s="240" t="s">
        <v>3839</v>
      </c>
      <c r="V455" s="240" t="s">
        <v>3842</v>
      </c>
      <c r="W455" s="233"/>
      <c r="X455" s="307">
        <v>44566</v>
      </c>
      <c r="Y455" s="307">
        <v>44591</v>
      </c>
      <c r="Z455" s="307">
        <v>44594</v>
      </c>
      <c r="AA455" s="307">
        <v>44925</v>
      </c>
      <c r="AB455" s="1219">
        <f t="shared" si="344"/>
        <v>122</v>
      </c>
      <c r="AC455" s="1240">
        <f t="shared" ref="AC455" si="355">+L455</f>
        <v>0</v>
      </c>
      <c r="AD455" s="308">
        <f t="shared" si="342"/>
        <v>2894922</v>
      </c>
      <c r="AE455" s="308">
        <f t="shared" si="342"/>
        <v>0</v>
      </c>
      <c r="AF455" s="308">
        <f t="shared" si="342"/>
        <v>2894922</v>
      </c>
      <c r="AG455" s="308">
        <f t="shared" si="342"/>
        <v>0</v>
      </c>
      <c r="AH455" s="308">
        <f t="shared" si="342"/>
        <v>0</v>
      </c>
      <c r="AI455" s="308">
        <f t="shared" si="342"/>
        <v>0</v>
      </c>
      <c r="AJ455" s="308">
        <f t="shared" si="324"/>
        <v>0</v>
      </c>
      <c r="AK455" s="1219">
        <f t="shared" si="346"/>
        <v>122</v>
      </c>
      <c r="AL455" s="1243">
        <f>+N455</f>
        <v>0</v>
      </c>
      <c r="AM455" s="308">
        <f t="shared" ref="AM455" si="356">SUM(AN455:AS455)</f>
        <v>723730.5</v>
      </c>
      <c r="AN455" s="48"/>
      <c r="AO455" s="48">
        <v>723730.5</v>
      </c>
      <c r="AP455" s="48">
        <v>0</v>
      </c>
      <c r="AQ455" s="48">
        <v>0</v>
      </c>
      <c r="AR455" s="48">
        <v>0</v>
      </c>
      <c r="AS455" s="48"/>
      <c r="AT455" s="1219">
        <f t="shared" si="348"/>
        <v>122</v>
      </c>
      <c r="AU455" s="1246">
        <f>+O455</f>
        <v>0</v>
      </c>
      <c r="AV455" s="308">
        <f t="shared" si="313"/>
        <v>723730.5</v>
      </c>
      <c r="AW455" s="48"/>
      <c r="AX455" s="38">
        <v>723730.5</v>
      </c>
      <c r="AY455" s="38">
        <v>0</v>
      </c>
      <c r="AZ455" s="38">
        <v>0</v>
      </c>
      <c r="BA455" s="38">
        <v>0</v>
      </c>
      <c r="BB455" s="48"/>
      <c r="BC455" s="1219">
        <f t="shared" si="349"/>
        <v>122</v>
      </c>
      <c r="BD455" s="1249">
        <f>+P455</f>
        <v>0</v>
      </c>
      <c r="BE455" s="308">
        <f t="shared" si="314"/>
        <v>723730.5</v>
      </c>
      <c r="BF455" s="48"/>
      <c r="BG455" s="38">
        <v>723730.5</v>
      </c>
      <c r="BH455" s="38">
        <v>0</v>
      </c>
      <c r="BI455" s="38">
        <v>0</v>
      </c>
      <c r="BJ455" s="38">
        <v>0</v>
      </c>
      <c r="BK455" s="48"/>
      <c r="BL455" s="1219">
        <f t="shared" si="350"/>
        <v>122</v>
      </c>
      <c r="BM455" s="1252">
        <f>+Q455</f>
        <v>0</v>
      </c>
      <c r="BN455" s="308">
        <f t="shared" si="315"/>
        <v>723730.5</v>
      </c>
      <c r="BO455" s="48"/>
      <c r="BP455" s="48">
        <v>723730.5</v>
      </c>
      <c r="BQ455" s="48">
        <v>0</v>
      </c>
      <c r="BR455" s="48">
        <v>0</v>
      </c>
      <c r="BS455" s="48">
        <v>0</v>
      </c>
      <c r="BT455" s="48"/>
      <c r="BU455" s="1204"/>
      <c r="BV455" s="1205"/>
      <c r="BW455" s="1205"/>
      <c r="BX455" s="1205"/>
      <c r="BY455" s="1205"/>
      <c r="BZ455" s="1205"/>
      <c r="CA455" s="1205"/>
      <c r="CB455" s="1205"/>
      <c r="CC455" s="1206"/>
    </row>
    <row r="456" spans="1:81" s="58" customFormat="1" ht="12.95" customHeight="1" x14ac:dyDescent="0.25">
      <c r="A456" s="37"/>
      <c r="B456" s="1321"/>
      <c r="C456" s="1315"/>
      <c r="D456" s="1097"/>
      <c r="E456" s="1094"/>
      <c r="F456" s="1094"/>
      <c r="G456" s="1094"/>
      <c r="H456" s="1094"/>
      <c r="I456" s="1447"/>
      <c r="J456" s="1220"/>
      <c r="K456" s="1217"/>
      <c r="L456" s="1434"/>
      <c r="M456" s="1481"/>
      <c r="N456" s="1483"/>
      <c r="O456" s="1485"/>
      <c r="P456" s="1487"/>
      <c r="Q456" s="1489"/>
      <c r="R456" s="1220"/>
      <c r="S456" s="364" t="s">
        <v>4942</v>
      </c>
      <c r="T456" s="365" t="s">
        <v>3834</v>
      </c>
      <c r="U456" s="365" t="s">
        <v>3839</v>
      </c>
      <c r="V456" s="365" t="s">
        <v>3842</v>
      </c>
      <c r="W456" s="364"/>
      <c r="X456" s="381">
        <v>44566</v>
      </c>
      <c r="Y456" s="381">
        <v>44591</v>
      </c>
      <c r="Z456" s="381">
        <v>44594</v>
      </c>
      <c r="AA456" s="381">
        <v>44925</v>
      </c>
      <c r="AB456" s="1220"/>
      <c r="AC456" s="1241"/>
      <c r="AD456" s="303">
        <f t="shared" si="342"/>
        <v>2894922</v>
      </c>
      <c r="AE456" s="303">
        <f t="shared" si="342"/>
        <v>0</v>
      </c>
      <c r="AF456" s="303">
        <f t="shared" si="342"/>
        <v>2894922</v>
      </c>
      <c r="AG456" s="303">
        <f t="shared" si="342"/>
        <v>0</v>
      </c>
      <c r="AH456" s="303">
        <f t="shared" si="342"/>
        <v>0</v>
      </c>
      <c r="AI456" s="303">
        <f t="shared" si="342"/>
        <v>0</v>
      </c>
      <c r="AJ456" s="303">
        <f t="shared" si="324"/>
        <v>0</v>
      </c>
      <c r="AK456" s="1220"/>
      <c r="AL456" s="1244"/>
      <c r="AM456" s="303">
        <f t="shared" si="312"/>
        <v>723730.5</v>
      </c>
      <c r="AN456" s="312"/>
      <c r="AO456" s="312">
        <v>723730.5</v>
      </c>
      <c r="AP456" s="312">
        <v>0</v>
      </c>
      <c r="AQ456" s="312">
        <v>0</v>
      </c>
      <c r="AR456" s="312">
        <v>0</v>
      </c>
      <c r="AS456" s="312"/>
      <c r="AT456" s="1220"/>
      <c r="AU456" s="1247"/>
      <c r="AV456" s="303">
        <f t="shared" si="313"/>
        <v>723730.5</v>
      </c>
      <c r="AW456" s="312"/>
      <c r="AX456" s="302">
        <v>723730.5</v>
      </c>
      <c r="AY456" s="302">
        <v>0</v>
      </c>
      <c r="AZ456" s="302">
        <v>0</v>
      </c>
      <c r="BA456" s="302">
        <v>0</v>
      </c>
      <c r="BB456" s="312"/>
      <c r="BC456" s="1220"/>
      <c r="BD456" s="1250"/>
      <c r="BE456" s="303">
        <f t="shared" si="314"/>
        <v>723730.5</v>
      </c>
      <c r="BF456" s="312"/>
      <c r="BG456" s="302">
        <v>723730.5</v>
      </c>
      <c r="BH456" s="302">
        <v>0</v>
      </c>
      <c r="BI456" s="302">
        <v>0</v>
      </c>
      <c r="BJ456" s="302">
        <v>0</v>
      </c>
      <c r="BK456" s="312"/>
      <c r="BL456" s="1220"/>
      <c r="BM456" s="1253"/>
      <c r="BN456" s="303">
        <f t="shared" si="315"/>
        <v>723730.5</v>
      </c>
      <c r="BO456" s="312"/>
      <c r="BP456" s="312">
        <v>723730.5</v>
      </c>
      <c r="BQ456" s="312">
        <v>0</v>
      </c>
      <c r="BR456" s="312">
        <v>0</v>
      </c>
      <c r="BS456" s="312">
        <v>0</v>
      </c>
      <c r="BT456" s="312"/>
      <c r="BU456" s="313"/>
      <c r="BV456" s="314"/>
      <c r="BW456" s="314"/>
      <c r="BX456" s="314"/>
      <c r="BY456" s="314"/>
      <c r="BZ456" s="314"/>
      <c r="CA456" s="314"/>
      <c r="CB456" s="314"/>
      <c r="CC456" s="315"/>
    </row>
    <row r="457" spans="1:81" s="58" customFormat="1" ht="12.95" customHeight="1" x14ac:dyDescent="0.25">
      <c r="A457" s="37"/>
      <c r="B457" s="1321"/>
      <c r="C457" s="1315"/>
      <c r="D457" s="1097"/>
      <c r="E457" s="1094"/>
      <c r="F457" s="1094"/>
      <c r="G457" s="1094"/>
      <c r="H457" s="1094"/>
      <c r="I457" s="1447"/>
      <c r="J457" s="1220"/>
      <c r="K457" s="1217"/>
      <c r="L457" s="1434"/>
      <c r="M457" s="1481"/>
      <c r="N457" s="1483"/>
      <c r="O457" s="1485"/>
      <c r="P457" s="1487"/>
      <c r="Q457" s="1489"/>
      <c r="R457" s="1220"/>
      <c r="S457" s="364" t="s">
        <v>4943</v>
      </c>
      <c r="T457" s="365" t="s">
        <v>3834</v>
      </c>
      <c r="U457" s="365" t="s">
        <v>3839</v>
      </c>
      <c r="V457" s="365" t="s">
        <v>3842</v>
      </c>
      <c r="W457" s="364"/>
      <c r="X457" s="381">
        <v>44566</v>
      </c>
      <c r="Y457" s="381">
        <v>44591</v>
      </c>
      <c r="Z457" s="381">
        <v>44594</v>
      </c>
      <c r="AA457" s="381">
        <v>44925</v>
      </c>
      <c r="AB457" s="1220"/>
      <c r="AC457" s="1241"/>
      <c r="AD457" s="303">
        <f t="shared" si="342"/>
        <v>2894922</v>
      </c>
      <c r="AE457" s="303">
        <f t="shared" si="342"/>
        <v>0</v>
      </c>
      <c r="AF457" s="303">
        <f t="shared" si="342"/>
        <v>2894922</v>
      </c>
      <c r="AG457" s="303">
        <f t="shared" si="342"/>
        <v>0</v>
      </c>
      <c r="AH457" s="303">
        <f t="shared" si="342"/>
        <v>0</v>
      </c>
      <c r="AI457" s="303">
        <f t="shared" si="342"/>
        <v>0</v>
      </c>
      <c r="AJ457" s="303">
        <f t="shared" si="324"/>
        <v>0</v>
      </c>
      <c r="AK457" s="1220"/>
      <c r="AL457" s="1244"/>
      <c r="AM457" s="303">
        <f t="shared" si="312"/>
        <v>723730.5</v>
      </c>
      <c r="AN457" s="312"/>
      <c r="AO457" s="312">
        <v>723730.5</v>
      </c>
      <c r="AP457" s="312">
        <v>0</v>
      </c>
      <c r="AQ457" s="312">
        <v>0</v>
      </c>
      <c r="AR457" s="312">
        <v>0</v>
      </c>
      <c r="AS457" s="312"/>
      <c r="AT457" s="1220"/>
      <c r="AU457" s="1247"/>
      <c r="AV457" s="303">
        <f t="shared" si="313"/>
        <v>723730.5</v>
      </c>
      <c r="AW457" s="312"/>
      <c r="AX457" s="302">
        <v>723730.5</v>
      </c>
      <c r="AY457" s="302">
        <v>0</v>
      </c>
      <c r="AZ457" s="302">
        <v>0</v>
      </c>
      <c r="BA457" s="302">
        <v>0</v>
      </c>
      <c r="BB457" s="312"/>
      <c r="BC457" s="1220"/>
      <c r="BD457" s="1250"/>
      <c r="BE457" s="303">
        <f t="shared" si="314"/>
        <v>723730.5</v>
      </c>
      <c r="BF457" s="312"/>
      <c r="BG457" s="302">
        <v>723730.5</v>
      </c>
      <c r="BH457" s="302">
        <v>0</v>
      </c>
      <c r="BI457" s="302">
        <v>0</v>
      </c>
      <c r="BJ457" s="302">
        <v>0</v>
      </c>
      <c r="BK457" s="312"/>
      <c r="BL457" s="1220"/>
      <c r="BM457" s="1253"/>
      <c r="BN457" s="303">
        <f t="shared" si="315"/>
        <v>723730.5</v>
      </c>
      <c r="BO457" s="312"/>
      <c r="BP457" s="312">
        <v>723730.5</v>
      </c>
      <c r="BQ457" s="312">
        <v>0</v>
      </c>
      <c r="BR457" s="312">
        <v>0</v>
      </c>
      <c r="BS457" s="312">
        <v>0</v>
      </c>
      <c r="BT457" s="312"/>
      <c r="BU457" s="313"/>
      <c r="BV457" s="314"/>
      <c r="BW457" s="314"/>
      <c r="BX457" s="314"/>
      <c r="BY457" s="314"/>
      <c r="BZ457" s="314"/>
      <c r="CA457" s="314"/>
      <c r="CB457" s="314"/>
      <c r="CC457" s="315"/>
    </row>
    <row r="458" spans="1:81" s="58" customFormat="1" ht="12.95" customHeight="1" x14ac:dyDescent="0.25">
      <c r="A458" s="37"/>
      <c r="B458" s="1321"/>
      <c r="C458" s="1315"/>
      <c r="D458" s="1097"/>
      <c r="E458" s="1094"/>
      <c r="F458" s="1094"/>
      <c r="G458" s="1094"/>
      <c r="H458" s="1094"/>
      <c r="I458" s="1447"/>
      <c r="J458" s="1220"/>
      <c r="K458" s="1217"/>
      <c r="L458" s="1434"/>
      <c r="M458" s="1481"/>
      <c r="N458" s="1483"/>
      <c r="O458" s="1485"/>
      <c r="P458" s="1487"/>
      <c r="Q458" s="1489"/>
      <c r="R458" s="1220"/>
      <c r="S458" s="364" t="s">
        <v>4944</v>
      </c>
      <c r="T458" s="365" t="s">
        <v>3834</v>
      </c>
      <c r="U458" s="365" t="s">
        <v>3839</v>
      </c>
      <c r="V458" s="365" t="s">
        <v>3842</v>
      </c>
      <c r="W458" s="364"/>
      <c r="X458" s="381">
        <v>44566</v>
      </c>
      <c r="Y458" s="381">
        <v>44591</v>
      </c>
      <c r="Z458" s="381">
        <v>44594</v>
      </c>
      <c r="AA458" s="381">
        <v>44925</v>
      </c>
      <c r="AB458" s="1220"/>
      <c r="AC458" s="1241"/>
      <c r="AD458" s="303">
        <f t="shared" ref="AD458:AI473" si="357">+AM458+AV458+BE458+BN458</f>
        <v>2894922</v>
      </c>
      <c r="AE458" s="303">
        <f t="shared" si="357"/>
        <v>0</v>
      </c>
      <c r="AF458" s="303">
        <f t="shared" si="357"/>
        <v>2894922</v>
      </c>
      <c r="AG458" s="303">
        <f t="shared" si="357"/>
        <v>0</v>
      </c>
      <c r="AH458" s="303">
        <f t="shared" si="357"/>
        <v>0</v>
      </c>
      <c r="AI458" s="303">
        <f t="shared" si="357"/>
        <v>0</v>
      </c>
      <c r="AJ458" s="303">
        <f t="shared" si="324"/>
        <v>0</v>
      </c>
      <c r="AK458" s="1220"/>
      <c r="AL458" s="1244"/>
      <c r="AM458" s="303">
        <f t="shared" si="312"/>
        <v>723730.5</v>
      </c>
      <c r="AN458" s="312"/>
      <c r="AO458" s="312">
        <v>723730.5</v>
      </c>
      <c r="AP458" s="312">
        <v>0</v>
      </c>
      <c r="AQ458" s="312">
        <v>0</v>
      </c>
      <c r="AR458" s="312">
        <v>0</v>
      </c>
      <c r="AS458" s="312"/>
      <c r="AT458" s="1220"/>
      <c r="AU458" s="1247"/>
      <c r="AV458" s="303">
        <f t="shared" si="313"/>
        <v>723730.5</v>
      </c>
      <c r="AW458" s="312"/>
      <c r="AX458" s="302">
        <v>723730.5</v>
      </c>
      <c r="AY458" s="302">
        <v>0</v>
      </c>
      <c r="AZ458" s="302">
        <v>0</v>
      </c>
      <c r="BA458" s="302">
        <v>0</v>
      </c>
      <c r="BB458" s="312"/>
      <c r="BC458" s="1220"/>
      <c r="BD458" s="1250"/>
      <c r="BE458" s="303">
        <f t="shared" si="314"/>
        <v>723730.5</v>
      </c>
      <c r="BF458" s="312"/>
      <c r="BG458" s="302">
        <v>723730.5</v>
      </c>
      <c r="BH458" s="302">
        <v>0</v>
      </c>
      <c r="BI458" s="302">
        <v>0</v>
      </c>
      <c r="BJ458" s="302">
        <v>0</v>
      </c>
      <c r="BK458" s="312"/>
      <c r="BL458" s="1220"/>
      <c r="BM458" s="1253"/>
      <c r="BN458" s="303">
        <f t="shared" si="315"/>
        <v>723730.5</v>
      </c>
      <c r="BO458" s="312"/>
      <c r="BP458" s="312">
        <v>723730.5</v>
      </c>
      <c r="BQ458" s="312">
        <v>0</v>
      </c>
      <c r="BR458" s="312">
        <v>0</v>
      </c>
      <c r="BS458" s="312">
        <v>0</v>
      </c>
      <c r="BT458" s="312"/>
      <c r="BU458" s="313"/>
      <c r="BV458" s="314"/>
      <c r="BW458" s="314"/>
      <c r="BX458" s="314"/>
      <c r="BY458" s="314"/>
      <c r="BZ458" s="314"/>
      <c r="CA458" s="314"/>
      <c r="CB458" s="314"/>
      <c r="CC458" s="315"/>
    </row>
    <row r="459" spans="1:81" s="58" customFormat="1" ht="12.95" customHeight="1" x14ac:dyDescent="0.25">
      <c r="A459" s="37"/>
      <c r="B459" s="1321"/>
      <c r="C459" s="1315"/>
      <c r="D459" s="1097"/>
      <c r="E459" s="1094"/>
      <c r="F459" s="1094"/>
      <c r="G459" s="1094"/>
      <c r="H459" s="1094"/>
      <c r="I459" s="1447"/>
      <c r="J459" s="1220"/>
      <c r="K459" s="1217"/>
      <c r="L459" s="1434"/>
      <c r="M459" s="1481"/>
      <c r="N459" s="1483"/>
      <c r="O459" s="1485"/>
      <c r="P459" s="1487"/>
      <c r="Q459" s="1489"/>
      <c r="R459" s="1220"/>
      <c r="S459" s="364" t="s">
        <v>4945</v>
      </c>
      <c r="T459" s="365" t="s">
        <v>3834</v>
      </c>
      <c r="U459" s="365" t="s">
        <v>3839</v>
      </c>
      <c r="V459" s="365" t="s">
        <v>3842</v>
      </c>
      <c r="W459" s="364"/>
      <c r="X459" s="381">
        <v>44566</v>
      </c>
      <c r="Y459" s="381">
        <v>44591</v>
      </c>
      <c r="Z459" s="381">
        <v>44594</v>
      </c>
      <c r="AA459" s="381">
        <v>44925</v>
      </c>
      <c r="AB459" s="1220"/>
      <c r="AC459" s="1241"/>
      <c r="AD459" s="303">
        <f t="shared" si="357"/>
        <v>2894922</v>
      </c>
      <c r="AE459" s="303">
        <f t="shared" si="357"/>
        <v>0</v>
      </c>
      <c r="AF459" s="303">
        <f t="shared" si="357"/>
        <v>2894922</v>
      </c>
      <c r="AG459" s="303">
        <f t="shared" si="357"/>
        <v>0</v>
      </c>
      <c r="AH459" s="303">
        <f t="shared" si="357"/>
        <v>0</v>
      </c>
      <c r="AI459" s="303">
        <f t="shared" si="357"/>
        <v>0</v>
      </c>
      <c r="AJ459" s="303">
        <f t="shared" si="324"/>
        <v>0</v>
      </c>
      <c r="AK459" s="1220"/>
      <c r="AL459" s="1244"/>
      <c r="AM459" s="303">
        <f t="shared" si="312"/>
        <v>723730.5</v>
      </c>
      <c r="AN459" s="312"/>
      <c r="AO459" s="312">
        <v>723730.5</v>
      </c>
      <c r="AP459" s="312">
        <v>0</v>
      </c>
      <c r="AQ459" s="312">
        <v>0</v>
      </c>
      <c r="AR459" s="312">
        <v>0</v>
      </c>
      <c r="AS459" s="312"/>
      <c r="AT459" s="1220"/>
      <c r="AU459" s="1247"/>
      <c r="AV459" s="303">
        <f t="shared" si="313"/>
        <v>723730.5</v>
      </c>
      <c r="AW459" s="312"/>
      <c r="AX459" s="302">
        <v>723730.5</v>
      </c>
      <c r="AY459" s="302">
        <v>0</v>
      </c>
      <c r="AZ459" s="302">
        <v>0</v>
      </c>
      <c r="BA459" s="302">
        <v>0</v>
      </c>
      <c r="BB459" s="312"/>
      <c r="BC459" s="1220"/>
      <c r="BD459" s="1250"/>
      <c r="BE459" s="303">
        <f t="shared" si="314"/>
        <v>723730.5</v>
      </c>
      <c r="BF459" s="312"/>
      <c r="BG459" s="302">
        <v>723730.5</v>
      </c>
      <c r="BH459" s="302">
        <v>0</v>
      </c>
      <c r="BI459" s="302">
        <v>0</v>
      </c>
      <c r="BJ459" s="302">
        <v>0</v>
      </c>
      <c r="BK459" s="312"/>
      <c r="BL459" s="1220"/>
      <c r="BM459" s="1253"/>
      <c r="BN459" s="303">
        <f t="shared" si="315"/>
        <v>723730.5</v>
      </c>
      <c r="BO459" s="312"/>
      <c r="BP459" s="312">
        <v>723730.5</v>
      </c>
      <c r="BQ459" s="312">
        <v>0</v>
      </c>
      <c r="BR459" s="312">
        <v>0</v>
      </c>
      <c r="BS459" s="312">
        <v>0</v>
      </c>
      <c r="BT459" s="312"/>
      <c r="BU459" s="313"/>
      <c r="BV459" s="314"/>
      <c r="BW459" s="314"/>
      <c r="BX459" s="314"/>
      <c r="BY459" s="314"/>
      <c r="BZ459" s="314"/>
      <c r="CA459" s="314"/>
      <c r="CB459" s="314"/>
      <c r="CC459" s="315"/>
    </row>
    <row r="460" spans="1:81" s="58" customFormat="1" ht="12.95" customHeight="1" x14ac:dyDescent="0.25">
      <c r="A460" s="37"/>
      <c r="B460" s="1321"/>
      <c r="C460" s="1315"/>
      <c r="D460" s="1097"/>
      <c r="E460" s="1094"/>
      <c r="F460" s="1094"/>
      <c r="G460" s="1094"/>
      <c r="H460" s="1094"/>
      <c r="I460" s="1447"/>
      <c r="J460" s="1220"/>
      <c r="K460" s="1217"/>
      <c r="L460" s="1434"/>
      <c r="M460" s="1481"/>
      <c r="N460" s="1483"/>
      <c r="O460" s="1485"/>
      <c r="P460" s="1487"/>
      <c r="Q460" s="1489"/>
      <c r="R460" s="1220"/>
      <c r="S460" s="364" t="s">
        <v>4946</v>
      </c>
      <c r="T460" s="365" t="s">
        <v>3834</v>
      </c>
      <c r="U460" s="365" t="s">
        <v>3839</v>
      </c>
      <c r="V460" s="365" t="s">
        <v>3842</v>
      </c>
      <c r="W460" s="364"/>
      <c r="X460" s="381">
        <v>44566</v>
      </c>
      <c r="Y460" s="381">
        <v>44591</v>
      </c>
      <c r="Z460" s="381">
        <v>44594</v>
      </c>
      <c r="AA460" s="381">
        <v>44925</v>
      </c>
      <c r="AB460" s="1220"/>
      <c r="AC460" s="1241"/>
      <c r="AD460" s="303">
        <f t="shared" si="357"/>
        <v>2894922</v>
      </c>
      <c r="AE460" s="303">
        <f t="shared" si="357"/>
        <v>0</v>
      </c>
      <c r="AF460" s="303">
        <f t="shared" si="357"/>
        <v>2894922</v>
      </c>
      <c r="AG460" s="303">
        <f t="shared" si="357"/>
        <v>0</v>
      </c>
      <c r="AH460" s="303">
        <f t="shared" si="357"/>
        <v>0</v>
      </c>
      <c r="AI460" s="303">
        <f t="shared" si="357"/>
        <v>0</v>
      </c>
      <c r="AJ460" s="303">
        <f t="shared" si="324"/>
        <v>0</v>
      </c>
      <c r="AK460" s="1220"/>
      <c r="AL460" s="1244"/>
      <c r="AM460" s="303">
        <f t="shared" si="312"/>
        <v>723730.5</v>
      </c>
      <c r="AN460" s="312"/>
      <c r="AO460" s="312">
        <v>723730.5</v>
      </c>
      <c r="AP460" s="312">
        <v>0</v>
      </c>
      <c r="AQ460" s="312">
        <v>0</v>
      </c>
      <c r="AR460" s="312">
        <v>0</v>
      </c>
      <c r="AS460" s="312"/>
      <c r="AT460" s="1220"/>
      <c r="AU460" s="1247"/>
      <c r="AV460" s="303">
        <f t="shared" si="313"/>
        <v>723730.5</v>
      </c>
      <c r="AW460" s="312"/>
      <c r="AX460" s="302">
        <v>723730.5</v>
      </c>
      <c r="AY460" s="302">
        <v>0</v>
      </c>
      <c r="AZ460" s="302">
        <v>0</v>
      </c>
      <c r="BA460" s="302">
        <v>0</v>
      </c>
      <c r="BB460" s="312"/>
      <c r="BC460" s="1220"/>
      <c r="BD460" s="1250"/>
      <c r="BE460" s="303">
        <f t="shared" si="314"/>
        <v>723730.5</v>
      </c>
      <c r="BF460" s="312"/>
      <c r="BG460" s="302">
        <v>723730.5</v>
      </c>
      <c r="BH460" s="302">
        <v>0</v>
      </c>
      <c r="BI460" s="302">
        <v>0</v>
      </c>
      <c r="BJ460" s="302">
        <v>0</v>
      </c>
      <c r="BK460" s="312"/>
      <c r="BL460" s="1220"/>
      <c r="BM460" s="1253"/>
      <c r="BN460" s="303">
        <f t="shared" si="315"/>
        <v>723730.5</v>
      </c>
      <c r="BO460" s="312"/>
      <c r="BP460" s="312">
        <v>723730.5</v>
      </c>
      <c r="BQ460" s="312">
        <v>0</v>
      </c>
      <c r="BR460" s="312">
        <v>0</v>
      </c>
      <c r="BS460" s="312">
        <v>0</v>
      </c>
      <c r="BT460" s="312"/>
      <c r="BU460" s="313"/>
      <c r="BV460" s="314"/>
      <c r="BW460" s="314"/>
      <c r="BX460" s="314"/>
      <c r="BY460" s="314"/>
      <c r="BZ460" s="314"/>
      <c r="CA460" s="314"/>
      <c r="CB460" s="314"/>
      <c r="CC460" s="315"/>
    </row>
    <row r="461" spans="1:81" s="58" customFormat="1" ht="12.95" customHeight="1" x14ac:dyDescent="0.25">
      <c r="A461" s="37"/>
      <c r="B461" s="1321"/>
      <c r="C461" s="1315"/>
      <c r="D461" s="1097"/>
      <c r="E461" s="1094"/>
      <c r="F461" s="1094"/>
      <c r="G461" s="1094"/>
      <c r="H461" s="1094"/>
      <c r="I461" s="1447"/>
      <c r="J461" s="1220"/>
      <c r="K461" s="1217"/>
      <c r="L461" s="1434"/>
      <c r="M461" s="1481"/>
      <c r="N461" s="1483"/>
      <c r="O461" s="1485"/>
      <c r="P461" s="1487"/>
      <c r="Q461" s="1489"/>
      <c r="R461" s="1220"/>
      <c r="S461" s="364" t="s">
        <v>4947</v>
      </c>
      <c r="T461" s="365" t="s">
        <v>3834</v>
      </c>
      <c r="U461" s="365" t="s">
        <v>3839</v>
      </c>
      <c r="V461" s="365" t="s">
        <v>3842</v>
      </c>
      <c r="W461" s="364"/>
      <c r="X461" s="381">
        <v>44566</v>
      </c>
      <c r="Y461" s="381">
        <v>44591</v>
      </c>
      <c r="Z461" s="381">
        <v>44594</v>
      </c>
      <c r="AA461" s="381">
        <v>44925</v>
      </c>
      <c r="AB461" s="1220"/>
      <c r="AC461" s="1241"/>
      <c r="AD461" s="303">
        <f t="shared" si="357"/>
        <v>5894922</v>
      </c>
      <c r="AE461" s="303">
        <f t="shared" si="357"/>
        <v>0</v>
      </c>
      <c r="AF461" s="303">
        <f t="shared" si="357"/>
        <v>5894922</v>
      </c>
      <c r="AG461" s="303">
        <f t="shared" si="357"/>
        <v>0</v>
      </c>
      <c r="AH461" s="303">
        <f t="shared" si="357"/>
        <v>0</v>
      </c>
      <c r="AI461" s="303">
        <f t="shared" si="357"/>
        <v>0</v>
      </c>
      <c r="AJ461" s="303">
        <f t="shared" si="324"/>
        <v>0</v>
      </c>
      <c r="AK461" s="1220"/>
      <c r="AL461" s="1244"/>
      <c r="AM461" s="303">
        <f t="shared" si="312"/>
        <v>1473730.5</v>
      </c>
      <c r="AN461" s="312"/>
      <c r="AO461" s="312">
        <v>1473730.5</v>
      </c>
      <c r="AP461" s="312">
        <v>0</v>
      </c>
      <c r="AQ461" s="312">
        <v>0</v>
      </c>
      <c r="AR461" s="312">
        <v>0</v>
      </c>
      <c r="AS461" s="312"/>
      <c r="AT461" s="1220"/>
      <c r="AU461" s="1247"/>
      <c r="AV461" s="303">
        <f t="shared" si="313"/>
        <v>1473730.5</v>
      </c>
      <c r="AW461" s="312"/>
      <c r="AX461" s="302">
        <v>1473730.5</v>
      </c>
      <c r="AY461" s="302">
        <v>0</v>
      </c>
      <c r="AZ461" s="302">
        <v>0</v>
      </c>
      <c r="BA461" s="302">
        <v>0</v>
      </c>
      <c r="BB461" s="312"/>
      <c r="BC461" s="1220"/>
      <c r="BD461" s="1250"/>
      <c r="BE461" s="303">
        <f t="shared" si="314"/>
        <v>1473730.5</v>
      </c>
      <c r="BF461" s="312"/>
      <c r="BG461" s="302">
        <v>1473730.5</v>
      </c>
      <c r="BH461" s="302">
        <v>0</v>
      </c>
      <c r="BI461" s="302">
        <v>0</v>
      </c>
      <c r="BJ461" s="302">
        <v>0</v>
      </c>
      <c r="BK461" s="312"/>
      <c r="BL461" s="1220"/>
      <c r="BM461" s="1253"/>
      <c r="BN461" s="303">
        <f t="shared" si="315"/>
        <v>1473730.5</v>
      </c>
      <c r="BO461" s="312"/>
      <c r="BP461" s="312">
        <v>1473730.5</v>
      </c>
      <c r="BQ461" s="312">
        <v>0</v>
      </c>
      <c r="BR461" s="312">
        <v>0</v>
      </c>
      <c r="BS461" s="312">
        <v>0</v>
      </c>
      <c r="BT461" s="312"/>
      <c r="BU461" s="313"/>
      <c r="BV461" s="314"/>
      <c r="BW461" s="314"/>
      <c r="BX461" s="314"/>
      <c r="BY461" s="314"/>
      <c r="BZ461" s="314"/>
      <c r="CA461" s="314"/>
      <c r="CB461" s="314"/>
      <c r="CC461" s="315"/>
    </row>
    <row r="462" spans="1:81" s="58" customFormat="1" ht="12.95" customHeight="1" x14ac:dyDescent="0.25">
      <c r="A462" s="37"/>
      <c r="B462" s="1321"/>
      <c r="C462" s="1315"/>
      <c r="D462" s="1097"/>
      <c r="E462" s="1094"/>
      <c r="F462" s="1094"/>
      <c r="G462" s="1094"/>
      <c r="H462" s="1094"/>
      <c r="I462" s="1447"/>
      <c r="J462" s="1220"/>
      <c r="K462" s="1217"/>
      <c r="L462" s="1434"/>
      <c r="M462" s="1481"/>
      <c r="N462" s="1483"/>
      <c r="O462" s="1485"/>
      <c r="P462" s="1487"/>
      <c r="Q462" s="1489"/>
      <c r="R462" s="1220"/>
      <c r="S462" s="297" t="s">
        <v>4948</v>
      </c>
      <c r="T462" s="365" t="s">
        <v>3834</v>
      </c>
      <c r="U462" s="365" t="s">
        <v>3839</v>
      </c>
      <c r="V462" s="365" t="s">
        <v>3842</v>
      </c>
      <c r="W462" s="364"/>
      <c r="X462" s="381">
        <v>44566</v>
      </c>
      <c r="Y462" s="381">
        <v>44591</v>
      </c>
      <c r="Z462" s="381">
        <v>44594</v>
      </c>
      <c r="AA462" s="381">
        <v>44925</v>
      </c>
      <c r="AB462" s="1220"/>
      <c r="AC462" s="1241"/>
      <c r="AD462" s="303">
        <f t="shared" si="357"/>
        <v>2894922</v>
      </c>
      <c r="AE462" s="303">
        <f t="shared" si="357"/>
        <v>0</v>
      </c>
      <c r="AF462" s="303">
        <f t="shared" si="357"/>
        <v>2894922</v>
      </c>
      <c r="AG462" s="303">
        <f t="shared" si="357"/>
        <v>0</v>
      </c>
      <c r="AH462" s="303">
        <f t="shared" si="357"/>
        <v>0</v>
      </c>
      <c r="AI462" s="303">
        <f t="shared" si="357"/>
        <v>0</v>
      </c>
      <c r="AJ462" s="303">
        <f t="shared" si="324"/>
        <v>0</v>
      </c>
      <c r="AK462" s="1220"/>
      <c r="AL462" s="1244"/>
      <c r="AM462" s="303">
        <f t="shared" si="312"/>
        <v>723730.5</v>
      </c>
      <c r="AN462" s="311"/>
      <c r="AO462" s="311">
        <v>723730.5</v>
      </c>
      <c r="AP462" s="311">
        <v>0</v>
      </c>
      <c r="AQ462" s="311">
        <v>0</v>
      </c>
      <c r="AR462" s="311">
        <v>0</v>
      </c>
      <c r="AS462" s="311"/>
      <c r="AT462" s="1220"/>
      <c r="AU462" s="1247"/>
      <c r="AV462" s="303">
        <f t="shared" si="313"/>
        <v>723730.5</v>
      </c>
      <c r="AW462" s="311"/>
      <c r="AX462" s="302">
        <v>723730.5</v>
      </c>
      <c r="AY462" s="302">
        <v>0</v>
      </c>
      <c r="AZ462" s="302">
        <v>0</v>
      </c>
      <c r="BA462" s="302">
        <v>0</v>
      </c>
      <c r="BB462" s="311"/>
      <c r="BC462" s="1220"/>
      <c r="BD462" s="1250"/>
      <c r="BE462" s="303">
        <f t="shared" si="314"/>
        <v>723730.5</v>
      </c>
      <c r="BF462" s="311"/>
      <c r="BG462" s="302">
        <v>723730.5</v>
      </c>
      <c r="BH462" s="302">
        <v>0</v>
      </c>
      <c r="BI462" s="302">
        <v>0</v>
      </c>
      <c r="BJ462" s="302">
        <v>0</v>
      </c>
      <c r="BK462" s="311"/>
      <c r="BL462" s="1220"/>
      <c r="BM462" s="1253"/>
      <c r="BN462" s="303">
        <f t="shared" si="315"/>
        <v>723730.5</v>
      </c>
      <c r="BO462" s="311"/>
      <c r="BP462" s="311">
        <v>723730.5</v>
      </c>
      <c r="BQ462" s="311">
        <v>0</v>
      </c>
      <c r="BR462" s="311">
        <v>0</v>
      </c>
      <c r="BS462" s="311">
        <v>0</v>
      </c>
      <c r="BT462" s="311"/>
      <c r="BU462" s="1207"/>
      <c r="BV462" s="1208"/>
      <c r="BW462" s="1208"/>
      <c r="BX462" s="1208"/>
      <c r="BY462" s="1208"/>
      <c r="BZ462" s="1208"/>
      <c r="CA462" s="1208"/>
      <c r="CB462" s="1208"/>
      <c r="CC462" s="1209"/>
    </row>
    <row r="463" spans="1:81" s="58" customFormat="1" ht="12.95" customHeight="1" x14ac:dyDescent="0.25">
      <c r="A463" s="37"/>
      <c r="B463" s="1321"/>
      <c r="C463" s="1315"/>
      <c r="D463" s="1097"/>
      <c r="E463" s="1094"/>
      <c r="F463" s="1094"/>
      <c r="G463" s="1094"/>
      <c r="H463" s="1094"/>
      <c r="I463" s="1447"/>
      <c r="J463" s="1220"/>
      <c r="K463" s="1217"/>
      <c r="L463" s="1434"/>
      <c r="M463" s="1481"/>
      <c r="N463" s="1483"/>
      <c r="O463" s="1485"/>
      <c r="P463" s="1487"/>
      <c r="Q463" s="1489"/>
      <c r="R463" s="1220"/>
      <c r="S463" s="297" t="s">
        <v>4949</v>
      </c>
      <c r="T463" s="365" t="s">
        <v>3834</v>
      </c>
      <c r="U463" s="365" t="s">
        <v>3839</v>
      </c>
      <c r="V463" s="365" t="s">
        <v>3842</v>
      </c>
      <c r="W463" s="364"/>
      <c r="X463" s="381">
        <v>44566</v>
      </c>
      <c r="Y463" s="381">
        <v>44591</v>
      </c>
      <c r="Z463" s="381">
        <v>44594</v>
      </c>
      <c r="AA463" s="381">
        <v>44925</v>
      </c>
      <c r="AB463" s="1220"/>
      <c r="AC463" s="1241"/>
      <c r="AD463" s="303">
        <f t="shared" si="357"/>
        <v>2894922</v>
      </c>
      <c r="AE463" s="303">
        <f t="shared" si="357"/>
        <v>0</v>
      </c>
      <c r="AF463" s="303">
        <f t="shared" si="357"/>
        <v>2894922</v>
      </c>
      <c r="AG463" s="303">
        <f t="shared" si="357"/>
        <v>0</v>
      </c>
      <c r="AH463" s="303">
        <f t="shared" si="357"/>
        <v>0</v>
      </c>
      <c r="AI463" s="303">
        <f t="shared" si="357"/>
        <v>0</v>
      </c>
      <c r="AJ463" s="303">
        <f t="shared" si="324"/>
        <v>0</v>
      </c>
      <c r="AK463" s="1220"/>
      <c r="AL463" s="1244"/>
      <c r="AM463" s="303">
        <f t="shared" si="312"/>
        <v>723730.5</v>
      </c>
      <c r="AN463" s="311"/>
      <c r="AO463" s="311">
        <v>723730.5</v>
      </c>
      <c r="AP463" s="311">
        <v>0</v>
      </c>
      <c r="AQ463" s="311">
        <v>0</v>
      </c>
      <c r="AR463" s="311">
        <v>0</v>
      </c>
      <c r="AS463" s="311"/>
      <c r="AT463" s="1220"/>
      <c r="AU463" s="1247"/>
      <c r="AV463" s="303">
        <f t="shared" si="313"/>
        <v>723730.5</v>
      </c>
      <c r="AW463" s="311"/>
      <c r="AX463" s="302">
        <v>723730.5</v>
      </c>
      <c r="AY463" s="302">
        <v>0</v>
      </c>
      <c r="AZ463" s="302">
        <v>0</v>
      </c>
      <c r="BA463" s="302">
        <v>0</v>
      </c>
      <c r="BB463" s="311"/>
      <c r="BC463" s="1220"/>
      <c r="BD463" s="1250"/>
      <c r="BE463" s="303">
        <f t="shared" si="314"/>
        <v>723730.5</v>
      </c>
      <c r="BF463" s="311"/>
      <c r="BG463" s="302">
        <v>723730.5</v>
      </c>
      <c r="BH463" s="302">
        <v>0</v>
      </c>
      <c r="BI463" s="302">
        <v>0</v>
      </c>
      <c r="BJ463" s="302">
        <v>0</v>
      </c>
      <c r="BK463" s="311"/>
      <c r="BL463" s="1220"/>
      <c r="BM463" s="1253"/>
      <c r="BN463" s="303">
        <f t="shared" si="315"/>
        <v>723730.5</v>
      </c>
      <c r="BO463" s="311"/>
      <c r="BP463" s="311">
        <v>723730.5</v>
      </c>
      <c r="BQ463" s="311">
        <v>0</v>
      </c>
      <c r="BR463" s="311">
        <v>0</v>
      </c>
      <c r="BS463" s="311">
        <v>0</v>
      </c>
      <c r="BT463" s="311"/>
      <c r="BU463" s="1207"/>
      <c r="BV463" s="1208"/>
      <c r="BW463" s="1208"/>
      <c r="BX463" s="1208"/>
      <c r="BY463" s="1208"/>
      <c r="BZ463" s="1208"/>
      <c r="CA463" s="1208"/>
      <c r="CB463" s="1208"/>
      <c r="CC463" s="1209"/>
    </row>
    <row r="464" spans="1:81" s="58" customFormat="1" ht="12.95" customHeight="1" thickBot="1" x14ac:dyDescent="0.3">
      <c r="A464" s="37"/>
      <c r="B464" s="1322"/>
      <c r="C464" s="1316"/>
      <c r="D464" s="1098"/>
      <c r="E464" s="1095"/>
      <c r="F464" s="1095"/>
      <c r="G464" s="1095"/>
      <c r="H464" s="1095"/>
      <c r="I464" s="1448"/>
      <c r="J464" s="1221"/>
      <c r="K464" s="1218"/>
      <c r="L464" s="1490"/>
      <c r="M464" s="1491"/>
      <c r="N464" s="1492"/>
      <c r="O464" s="1493"/>
      <c r="P464" s="1494"/>
      <c r="Q464" s="1495"/>
      <c r="R464" s="1221"/>
      <c r="S464" s="372" t="s">
        <v>4950</v>
      </c>
      <c r="T464" s="365" t="s">
        <v>3834</v>
      </c>
      <c r="U464" s="365" t="s">
        <v>3839</v>
      </c>
      <c r="V464" s="365" t="s">
        <v>3842</v>
      </c>
      <c r="W464" s="364"/>
      <c r="X464" s="381">
        <v>44566</v>
      </c>
      <c r="Y464" s="381">
        <v>44591</v>
      </c>
      <c r="Z464" s="381">
        <v>44594</v>
      </c>
      <c r="AA464" s="381">
        <v>44925</v>
      </c>
      <c r="AB464" s="1221"/>
      <c r="AC464" s="1242"/>
      <c r="AD464" s="306">
        <f t="shared" si="357"/>
        <v>5394922</v>
      </c>
      <c r="AE464" s="306">
        <f t="shared" si="357"/>
        <v>0</v>
      </c>
      <c r="AF464" s="306">
        <f t="shared" si="357"/>
        <v>5394922</v>
      </c>
      <c r="AG464" s="306">
        <f t="shared" si="357"/>
        <v>0</v>
      </c>
      <c r="AH464" s="306">
        <f t="shared" si="357"/>
        <v>0</v>
      </c>
      <c r="AI464" s="306">
        <f t="shared" si="357"/>
        <v>0</v>
      </c>
      <c r="AJ464" s="306">
        <f t="shared" si="324"/>
        <v>0</v>
      </c>
      <c r="AK464" s="1221"/>
      <c r="AL464" s="1245"/>
      <c r="AM464" s="306">
        <f t="shared" si="312"/>
        <v>1348730.5</v>
      </c>
      <c r="AN464" s="50"/>
      <c r="AO464" s="50">
        <v>1348730.5</v>
      </c>
      <c r="AP464" s="50">
        <v>0</v>
      </c>
      <c r="AQ464" s="50">
        <v>0</v>
      </c>
      <c r="AR464" s="50">
        <v>0</v>
      </c>
      <c r="AS464" s="50"/>
      <c r="AT464" s="1221"/>
      <c r="AU464" s="1248"/>
      <c r="AV464" s="306">
        <f t="shared" si="313"/>
        <v>1348730.5</v>
      </c>
      <c r="AW464" s="50"/>
      <c r="AX464" s="302">
        <v>1348730.5</v>
      </c>
      <c r="AY464" s="302">
        <v>0</v>
      </c>
      <c r="AZ464" s="302">
        <v>0</v>
      </c>
      <c r="BA464" s="302">
        <v>0</v>
      </c>
      <c r="BB464" s="50"/>
      <c r="BC464" s="1221"/>
      <c r="BD464" s="1251"/>
      <c r="BE464" s="306">
        <f t="shared" si="314"/>
        <v>1348730.5</v>
      </c>
      <c r="BF464" s="50"/>
      <c r="BG464" s="302">
        <v>1348730.5</v>
      </c>
      <c r="BH464" s="302">
        <v>0</v>
      </c>
      <c r="BI464" s="302">
        <v>0</v>
      </c>
      <c r="BJ464" s="302">
        <v>0</v>
      </c>
      <c r="BK464" s="50"/>
      <c r="BL464" s="1221"/>
      <c r="BM464" s="1254"/>
      <c r="BN464" s="306">
        <f t="shared" si="315"/>
        <v>1348730.5</v>
      </c>
      <c r="BO464" s="50"/>
      <c r="BP464" s="50">
        <v>1348730.5</v>
      </c>
      <c r="BQ464" s="50">
        <v>0</v>
      </c>
      <c r="BR464" s="50">
        <v>0</v>
      </c>
      <c r="BS464" s="50">
        <v>0</v>
      </c>
      <c r="BT464" s="50"/>
      <c r="BU464" s="1210"/>
      <c r="BV464" s="1211"/>
      <c r="BW464" s="1211"/>
      <c r="BX464" s="1211"/>
      <c r="BY464" s="1211"/>
      <c r="BZ464" s="1211"/>
      <c r="CA464" s="1211"/>
      <c r="CB464" s="1211"/>
      <c r="CC464" s="1212"/>
    </row>
    <row r="465" spans="1:81" s="58" customFormat="1" ht="12.95" customHeight="1" thickTop="1" x14ac:dyDescent="0.25">
      <c r="A465" s="37"/>
      <c r="B465" s="1320" t="s">
        <v>213</v>
      </c>
      <c r="C465" s="1423" t="s">
        <v>216</v>
      </c>
      <c r="D465" s="1282">
        <v>1905</v>
      </c>
      <c r="E465" s="1285" t="s">
        <v>4433</v>
      </c>
      <c r="F465" s="1285">
        <v>1905015</v>
      </c>
      <c r="G465" s="1285" t="s">
        <v>4951</v>
      </c>
      <c r="H465" s="1285" t="s">
        <v>4952</v>
      </c>
      <c r="I465" s="1388">
        <v>2021004540214</v>
      </c>
      <c r="J465" s="1219">
        <v>123</v>
      </c>
      <c r="K465" s="1216" t="str">
        <f>+[3]Metas!K142</f>
        <v>Municipios con monitoreo y seguimiento de los planes territoriales de salud.</v>
      </c>
      <c r="L465" s="1222">
        <v>40</v>
      </c>
      <c r="M465" s="1225">
        <f>SUM(N465:Q465)/4</f>
        <v>40</v>
      </c>
      <c r="N465" s="1228">
        <v>40</v>
      </c>
      <c r="O465" s="1231">
        <v>40</v>
      </c>
      <c r="P465" s="1234">
        <v>40</v>
      </c>
      <c r="Q465" s="1237">
        <v>40</v>
      </c>
      <c r="R465" s="1219">
        <f t="shared" ref="R465" si="358">+$J465</f>
        <v>123</v>
      </c>
      <c r="S465" s="361" t="s">
        <v>4953</v>
      </c>
      <c r="T465" s="362" t="s">
        <v>3834</v>
      </c>
      <c r="U465" s="240" t="s">
        <v>3839</v>
      </c>
      <c r="V465" s="240" t="s">
        <v>3842</v>
      </c>
      <c r="W465" s="233"/>
      <c r="X465" s="307">
        <v>44566</v>
      </c>
      <c r="Y465" s="307">
        <v>44591</v>
      </c>
      <c r="Z465" s="307">
        <v>44594</v>
      </c>
      <c r="AA465" s="307">
        <v>44925</v>
      </c>
      <c r="AB465" s="1219">
        <f t="shared" si="344"/>
        <v>123</v>
      </c>
      <c r="AC465" s="1240">
        <f t="shared" ref="AC465" si="359">+L465</f>
        <v>40</v>
      </c>
      <c r="AD465" s="301">
        <f t="shared" si="357"/>
        <v>16000000</v>
      </c>
      <c r="AE465" s="301">
        <f t="shared" si="357"/>
        <v>0</v>
      </c>
      <c r="AF465" s="301">
        <f t="shared" si="357"/>
        <v>16000000</v>
      </c>
      <c r="AG465" s="301">
        <f t="shared" si="357"/>
        <v>0</v>
      </c>
      <c r="AH465" s="301">
        <f t="shared" si="357"/>
        <v>0</v>
      </c>
      <c r="AI465" s="301">
        <f t="shared" si="357"/>
        <v>0</v>
      </c>
      <c r="AJ465" s="301">
        <f t="shared" si="324"/>
        <v>0</v>
      </c>
      <c r="AK465" s="1219">
        <f t="shared" si="346"/>
        <v>123</v>
      </c>
      <c r="AL465" s="1244">
        <f>+N465</f>
        <v>40</v>
      </c>
      <c r="AM465" s="301">
        <f t="shared" ref="AM465:AM528" si="360">SUM(AN465:AS465)</f>
        <v>4000000</v>
      </c>
      <c r="AN465" s="48"/>
      <c r="AO465" s="48">
        <v>4000000</v>
      </c>
      <c r="AP465" s="48">
        <v>0</v>
      </c>
      <c r="AQ465" s="48">
        <v>0</v>
      </c>
      <c r="AR465" s="48">
        <v>0</v>
      </c>
      <c r="AS465" s="48"/>
      <c r="AT465" s="1219">
        <f t="shared" si="348"/>
        <v>123</v>
      </c>
      <c r="AU465" s="1246">
        <f>+O465</f>
        <v>40</v>
      </c>
      <c r="AV465" s="301">
        <f t="shared" ref="AV465:AV525" si="361">SUM(AW465:BB465)</f>
        <v>4000000</v>
      </c>
      <c r="AW465" s="48"/>
      <c r="AX465" s="38">
        <v>4000000</v>
      </c>
      <c r="AY465" s="38">
        <v>0</v>
      </c>
      <c r="AZ465" s="38">
        <v>0</v>
      </c>
      <c r="BA465" s="38">
        <v>0</v>
      </c>
      <c r="BB465" s="48"/>
      <c r="BC465" s="1219">
        <f t="shared" si="349"/>
        <v>123</v>
      </c>
      <c r="BD465" s="1249">
        <f>+P465</f>
        <v>40</v>
      </c>
      <c r="BE465" s="301">
        <f t="shared" ref="BE465:BE528" si="362">SUM(BF465:BK465)</f>
        <v>4000000</v>
      </c>
      <c r="BF465" s="48"/>
      <c r="BG465" s="38">
        <v>4000000</v>
      </c>
      <c r="BH465" s="38">
        <v>0</v>
      </c>
      <c r="BI465" s="38">
        <v>0</v>
      </c>
      <c r="BJ465" s="38">
        <v>0</v>
      </c>
      <c r="BK465" s="48"/>
      <c r="BL465" s="1219">
        <f t="shared" si="350"/>
        <v>123</v>
      </c>
      <c r="BM465" s="1252">
        <f>+Q465</f>
        <v>40</v>
      </c>
      <c r="BN465" s="301">
        <f t="shared" ref="BN465:BN528" si="363">SUM(BO465:BT465)</f>
        <v>4000000</v>
      </c>
      <c r="BO465" s="48"/>
      <c r="BP465" s="48">
        <v>4000000</v>
      </c>
      <c r="BQ465" s="48">
        <v>0</v>
      </c>
      <c r="BR465" s="48">
        <v>0</v>
      </c>
      <c r="BS465" s="48">
        <v>0</v>
      </c>
      <c r="BT465" s="48"/>
      <c r="BU465" s="1204"/>
      <c r="BV465" s="1205"/>
      <c r="BW465" s="1205"/>
      <c r="BX465" s="1205"/>
      <c r="BY465" s="1205"/>
      <c r="BZ465" s="1205"/>
      <c r="CA465" s="1205"/>
      <c r="CB465" s="1205"/>
      <c r="CC465" s="1206"/>
    </row>
    <row r="466" spans="1:81" s="58" customFormat="1" ht="12.95" customHeight="1" x14ac:dyDescent="0.25">
      <c r="A466" s="37"/>
      <c r="B466" s="1321"/>
      <c r="C466" s="1424"/>
      <c r="D466" s="1283"/>
      <c r="E466" s="1286"/>
      <c r="F466" s="1286"/>
      <c r="G466" s="1286"/>
      <c r="H466" s="1286"/>
      <c r="I466" s="1389"/>
      <c r="J466" s="1220"/>
      <c r="K466" s="1217"/>
      <c r="L466" s="1223"/>
      <c r="M466" s="1226"/>
      <c r="N466" s="1229"/>
      <c r="O466" s="1232"/>
      <c r="P466" s="1235"/>
      <c r="Q466" s="1238"/>
      <c r="R466" s="1220"/>
      <c r="S466" s="364" t="s">
        <v>4954</v>
      </c>
      <c r="T466" s="371" t="s">
        <v>3834</v>
      </c>
      <c r="U466" s="241" t="s">
        <v>3839</v>
      </c>
      <c r="V466" s="241" t="s">
        <v>3842</v>
      </c>
      <c r="W466" s="299"/>
      <c r="X466" s="300">
        <v>44566</v>
      </c>
      <c r="Y466" s="300">
        <v>44591</v>
      </c>
      <c r="Z466" s="300">
        <v>44594</v>
      </c>
      <c r="AA466" s="300">
        <v>44925</v>
      </c>
      <c r="AB466" s="1220"/>
      <c r="AC466" s="1241"/>
      <c r="AD466" s="303">
        <f t="shared" si="357"/>
        <v>14000000</v>
      </c>
      <c r="AE466" s="303">
        <f t="shared" si="357"/>
        <v>0</v>
      </c>
      <c r="AF466" s="303">
        <f t="shared" si="357"/>
        <v>14000000</v>
      </c>
      <c r="AG466" s="303">
        <f t="shared" si="357"/>
        <v>0</v>
      </c>
      <c r="AH466" s="303">
        <f t="shared" si="357"/>
        <v>0</v>
      </c>
      <c r="AI466" s="303">
        <f t="shared" si="357"/>
        <v>0</v>
      </c>
      <c r="AJ466" s="303">
        <f t="shared" si="324"/>
        <v>0</v>
      </c>
      <c r="AK466" s="1220"/>
      <c r="AL466" s="1244"/>
      <c r="AM466" s="303">
        <f t="shared" si="360"/>
        <v>3500000</v>
      </c>
      <c r="AN466" s="312"/>
      <c r="AO466" s="312">
        <v>3500000</v>
      </c>
      <c r="AP466" s="312">
        <v>0</v>
      </c>
      <c r="AQ466" s="312">
        <v>0</v>
      </c>
      <c r="AR466" s="312">
        <v>0</v>
      </c>
      <c r="AS466" s="312"/>
      <c r="AT466" s="1220"/>
      <c r="AU466" s="1247"/>
      <c r="AV466" s="303">
        <f t="shared" si="361"/>
        <v>3500000</v>
      </c>
      <c r="AW466" s="312"/>
      <c r="AX466" s="302">
        <v>3500000</v>
      </c>
      <c r="AY466" s="302">
        <v>0</v>
      </c>
      <c r="AZ466" s="302">
        <v>0</v>
      </c>
      <c r="BA466" s="302">
        <v>0</v>
      </c>
      <c r="BB466" s="312"/>
      <c r="BC466" s="1220"/>
      <c r="BD466" s="1250"/>
      <c r="BE466" s="303">
        <f t="shared" si="362"/>
        <v>3500000</v>
      </c>
      <c r="BF466" s="312"/>
      <c r="BG466" s="302">
        <v>3500000</v>
      </c>
      <c r="BH466" s="302">
        <v>0</v>
      </c>
      <c r="BI466" s="302">
        <v>0</v>
      </c>
      <c r="BJ466" s="302">
        <v>0</v>
      </c>
      <c r="BK466" s="312"/>
      <c r="BL466" s="1220"/>
      <c r="BM466" s="1253"/>
      <c r="BN466" s="303">
        <f t="shared" si="363"/>
        <v>3500000</v>
      </c>
      <c r="BO466" s="312"/>
      <c r="BP466" s="312">
        <v>3500000</v>
      </c>
      <c r="BQ466" s="312">
        <v>0</v>
      </c>
      <c r="BR466" s="312">
        <v>0</v>
      </c>
      <c r="BS466" s="312">
        <v>0</v>
      </c>
      <c r="BT466" s="312"/>
      <c r="BU466" s="313"/>
      <c r="BV466" s="314"/>
      <c r="BW466" s="314"/>
      <c r="BX466" s="314"/>
      <c r="BY466" s="314"/>
      <c r="BZ466" s="314"/>
      <c r="CA466" s="314"/>
      <c r="CB466" s="314"/>
      <c r="CC466" s="315"/>
    </row>
    <row r="467" spans="1:81" s="58" customFormat="1" ht="12.95" customHeight="1" x14ac:dyDescent="0.25">
      <c r="A467" s="37"/>
      <c r="B467" s="1321"/>
      <c r="C467" s="1424"/>
      <c r="D467" s="1283"/>
      <c r="E467" s="1286"/>
      <c r="F467" s="1286"/>
      <c r="G467" s="1286"/>
      <c r="H467" s="1286"/>
      <c r="I467" s="1389"/>
      <c r="J467" s="1220"/>
      <c r="K467" s="1217"/>
      <c r="L467" s="1223"/>
      <c r="M467" s="1226"/>
      <c r="N467" s="1229"/>
      <c r="O467" s="1232"/>
      <c r="P467" s="1235"/>
      <c r="Q467" s="1238"/>
      <c r="R467" s="1220"/>
      <c r="S467" s="364" t="s">
        <v>4955</v>
      </c>
      <c r="T467" s="371" t="s">
        <v>3834</v>
      </c>
      <c r="U467" s="241" t="s">
        <v>3839</v>
      </c>
      <c r="V467" s="241" t="s">
        <v>3842</v>
      </c>
      <c r="W467" s="299"/>
      <c r="X467" s="300">
        <v>44566</v>
      </c>
      <c r="Y467" s="300">
        <v>44591</v>
      </c>
      <c r="Z467" s="300">
        <v>44594</v>
      </c>
      <c r="AA467" s="300">
        <v>44925</v>
      </c>
      <c r="AB467" s="1220"/>
      <c r="AC467" s="1241"/>
      <c r="AD467" s="303">
        <f t="shared" si="357"/>
        <v>14000000</v>
      </c>
      <c r="AE467" s="303">
        <f t="shared" si="357"/>
        <v>0</v>
      </c>
      <c r="AF467" s="303">
        <f t="shared" si="357"/>
        <v>14000000</v>
      </c>
      <c r="AG467" s="303">
        <f t="shared" si="357"/>
        <v>0</v>
      </c>
      <c r="AH467" s="303">
        <f t="shared" si="357"/>
        <v>0</v>
      </c>
      <c r="AI467" s="303">
        <f t="shared" si="357"/>
        <v>0</v>
      </c>
      <c r="AJ467" s="303">
        <f t="shared" si="324"/>
        <v>0</v>
      </c>
      <c r="AK467" s="1220"/>
      <c r="AL467" s="1244"/>
      <c r="AM467" s="303">
        <f t="shared" si="360"/>
        <v>3500000</v>
      </c>
      <c r="AN467" s="312"/>
      <c r="AO467" s="312">
        <v>3500000</v>
      </c>
      <c r="AP467" s="312">
        <v>0</v>
      </c>
      <c r="AQ467" s="312">
        <v>0</v>
      </c>
      <c r="AR467" s="312">
        <v>0</v>
      </c>
      <c r="AS467" s="312"/>
      <c r="AT467" s="1220"/>
      <c r="AU467" s="1247"/>
      <c r="AV467" s="303">
        <f t="shared" si="361"/>
        <v>3500000</v>
      </c>
      <c r="AW467" s="312"/>
      <c r="AX467" s="302">
        <v>3500000</v>
      </c>
      <c r="AY467" s="302">
        <v>0</v>
      </c>
      <c r="AZ467" s="302">
        <v>0</v>
      </c>
      <c r="BA467" s="302">
        <v>0</v>
      </c>
      <c r="BB467" s="312"/>
      <c r="BC467" s="1220"/>
      <c r="BD467" s="1250"/>
      <c r="BE467" s="303">
        <f t="shared" si="362"/>
        <v>3500000</v>
      </c>
      <c r="BF467" s="312"/>
      <c r="BG467" s="302">
        <v>3500000</v>
      </c>
      <c r="BH467" s="302">
        <v>0</v>
      </c>
      <c r="BI467" s="302">
        <v>0</v>
      </c>
      <c r="BJ467" s="302">
        <v>0</v>
      </c>
      <c r="BK467" s="312"/>
      <c r="BL467" s="1220"/>
      <c r="BM467" s="1253"/>
      <c r="BN467" s="303">
        <f t="shared" si="363"/>
        <v>3500000</v>
      </c>
      <c r="BO467" s="312"/>
      <c r="BP467" s="312">
        <v>3500000</v>
      </c>
      <c r="BQ467" s="312">
        <v>0</v>
      </c>
      <c r="BR467" s="312">
        <v>0</v>
      </c>
      <c r="BS467" s="312">
        <v>0</v>
      </c>
      <c r="BT467" s="312"/>
      <c r="BU467" s="313"/>
      <c r="BV467" s="314"/>
      <c r="BW467" s="314"/>
      <c r="BX467" s="314"/>
      <c r="BY467" s="314"/>
      <c r="BZ467" s="314"/>
      <c r="CA467" s="314"/>
      <c r="CB467" s="314"/>
      <c r="CC467" s="315"/>
    </row>
    <row r="468" spans="1:81" s="58" customFormat="1" ht="12.95" customHeight="1" x14ac:dyDescent="0.25">
      <c r="A468" s="37"/>
      <c r="B468" s="1321"/>
      <c r="C468" s="1424"/>
      <c r="D468" s="1283"/>
      <c r="E468" s="1286"/>
      <c r="F468" s="1286"/>
      <c r="G468" s="1286"/>
      <c r="H468" s="1286"/>
      <c r="I468" s="1389"/>
      <c r="J468" s="1220"/>
      <c r="K468" s="1217"/>
      <c r="L468" s="1223"/>
      <c r="M468" s="1226"/>
      <c r="N468" s="1229"/>
      <c r="O468" s="1232"/>
      <c r="P468" s="1235"/>
      <c r="Q468" s="1238"/>
      <c r="R468" s="1220"/>
      <c r="S468" s="364" t="s">
        <v>4956</v>
      </c>
      <c r="T468" s="371" t="s">
        <v>3834</v>
      </c>
      <c r="U468" s="241" t="s">
        <v>3839</v>
      </c>
      <c r="V468" s="241" t="s">
        <v>3842</v>
      </c>
      <c r="W468" s="299"/>
      <c r="X468" s="300">
        <v>44566</v>
      </c>
      <c r="Y468" s="300">
        <v>44591</v>
      </c>
      <c r="Z468" s="300">
        <v>44594</v>
      </c>
      <c r="AA468" s="300">
        <v>44925</v>
      </c>
      <c r="AB468" s="1220"/>
      <c r="AC468" s="1241"/>
      <c r="AD468" s="303">
        <f t="shared" si="357"/>
        <v>15000000</v>
      </c>
      <c r="AE468" s="303">
        <f t="shared" si="357"/>
        <v>0</v>
      </c>
      <c r="AF468" s="303">
        <f t="shared" si="357"/>
        <v>15000000</v>
      </c>
      <c r="AG468" s="303">
        <f t="shared" si="357"/>
        <v>0</v>
      </c>
      <c r="AH468" s="303">
        <f t="shared" si="357"/>
        <v>0</v>
      </c>
      <c r="AI468" s="303">
        <f t="shared" si="357"/>
        <v>0</v>
      </c>
      <c r="AJ468" s="303">
        <f t="shared" si="324"/>
        <v>0</v>
      </c>
      <c r="AK468" s="1220"/>
      <c r="AL468" s="1244"/>
      <c r="AM468" s="303">
        <f t="shared" si="360"/>
        <v>3750000</v>
      </c>
      <c r="AN468" s="312"/>
      <c r="AO468" s="312">
        <v>3750000</v>
      </c>
      <c r="AP468" s="312">
        <v>0</v>
      </c>
      <c r="AQ468" s="312">
        <v>0</v>
      </c>
      <c r="AR468" s="312">
        <v>0</v>
      </c>
      <c r="AS468" s="312"/>
      <c r="AT468" s="1220"/>
      <c r="AU468" s="1247"/>
      <c r="AV468" s="303">
        <f t="shared" si="361"/>
        <v>3750000</v>
      </c>
      <c r="AW468" s="312"/>
      <c r="AX468" s="302">
        <v>3750000</v>
      </c>
      <c r="AY468" s="302">
        <v>0</v>
      </c>
      <c r="AZ468" s="302">
        <v>0</v>
      </c>
      <c r="BA468" s="302">
        <v>0</v>
      </c>
      <c r="BB468" s="312"/>
      <c r="BC468" s="1220"/>
      <c r="BD468" s="1250"/>
      <c r="BE468" s="303">
        <f t="shared" si="362"/>
        <v>3750000</v>
      </c>
      <c r="BF468" s="312"/>
      <c r="BG468" s="302">
        <v>3750000</v>
      </c>
      <c r="BH468" s="302">
        <v>0</v>
      </c>
      <c r="BI468" s="302">
        <v>0</v>
      </c>
      <c r="BJ468" s="302">
        <v>0</v>
      </c>
      <c r="BK468" s="312"/>
      <c r="BL468" s="1220"/>
      <c r="BM468" s="1253"/>
      <c r="BN468" s="303">
        <f t="shared" si="363"/>
        <v>3750000</v>
      </c>
      <c r="BO468" s="312"/>
      <c r="BP468" s="312">
        <v>3750000</v>
      </c>
      <c r="BQ468" s="312">
        <v>0</v>
      </c>
      <c r="BR468" s="312">
        <v>0</v>
      </c>
      <c r="BS468" s="312">
        <v>0</v>
      </c>
      <c r="BT468" s="312"/>
      <c r="BU468" s="313"/>
      <c r="BV468" s="314"/>
      <c r="BW468" s="314"/>
      <c r="BX468" s="314"/>
      <c r="BY468" s="314"/>
      <c r="BZ468" s="314"/>
      <c r="CA468" s="314"/>
      <c r="CB468" s="314"/>
      <c r="CC468" s="315"/>
    </row>
    <row r="469" spans="1:81" s="58" customFormat="1" ht="12.95" customHeight="1" x14ac:dyDescent="0.25">
      <c r="A469" s="37"/>
      <c r="B469" s="1321"/>
      <c r="C469" s="1424"/>
      <c r="D469" s="1283"/>
      <c r="E469" s="1286"/>
      <c r="F469" s="1286"/>
      <c r="G469" s="1286"/>
      <c r="H469" s="1286"/>
      <c r="I469" s="1389"/>
      <c r="J469" s="1220"/>
      <c r="K469" s="1217"/>
      <c r="L469" s="1223"/>
      <c r="M469" s="1226"/>
      <c r="N469" s="1229"/>
      <c r="O469" s="1232"/>
      <c r="P469" s="1235"/>
      <c r="Q469" s="1238"/>
      <c r="R469" s="1220"/>
      <c r="S469" s="364" t="s">
        <v>4957</v>
      </c>
      <c r="T469" s="371" t="s">
        <v>3834</v>
      </c>
      <c r="U469" s="241" t="s">
        <v>3839</v>
      </c>
      <c r="V469" s="241" t="s">
        <v>3842</v>
      </c>
      <c r="W469" s="299"/>
      <c r="X469" s="300">
        <v>44566</v>
      </c>
      <c r="Y469" s="300">
        <v>44591</v>
      </c>
      <c r="Z469" s="300">
        <v>44594</v>
      </c>
      <c r="AA469" s="300">
        <v>44925</v>
      </c>
      <c r="AB469" s="1220"/>
      <c r="AC469" s="1241"/>
      <c r="AD469" s="303">
        <f t="shared" si="357"/>
        <v>14000000</v>
      </c>
      <c r="AE469" s="303">
        <f t="shared" si="357"/>
        <v>0</v>
      </c>
      <c r="AF469" s="303">
        <f t="shared" si="357"/>
        <v>14000000</v>
      </c>
      <c r="AG469" s="303">
        <f t="shared" si="357"/>
        <v>0</v>
      </c>
      <c r="AH469" s="303">
        <f t="shared" si="357"/>
        <v>0</v>
      </c>
      <c r="AI469" s="303">
        <f t="shared" si="357"/>
        <v>0</v>
      </c>
      <c r="AJ469" s="303">
        <f t="shared" si="324"/>
        <v>0</v>
      </c>
      <c r="AK469" s="1220"/>
      <c r="AL469" s="1244"/>
      <c r="AM469" s="303">
        <f t="shared" si="360"/>
        <v>3500000</v>
      </c>
      <c r="AN469" s="312"/>
      <c r="AO469" s="312">
        <v>3500000</v>
      </c>
      <c r="AP469" s="312">
        <v>0</v>
      </c>
      <c r="AQ469" s="312">
        <v>0</v>
      </c>
      <c r="AR469" s="312">
        <v>0</v>
      </c>
      <c r="AS469" s="312"/>
      <c r="AT469" s="1220"/>
      <c r="AU469" s="1247"/>
      <c r="AV469" s="303">
        <f t="shared" si="361"/>
        <v>3500000</v>
      </c>
      <c r="AW469" s="312"/>
      <c r="AX469" s="302">
        <v>3500000</v>
      </c>
      <c r="AY469" s="302">
        <v>0</v>
      </c>
      <c r="AZ469" s="302">
        <v>0</v>
      </c>
      <c r="BA469" s="302">
        <v>0</v>
      </c>
      <c r="BB469" s="312"/>
      <c r="BC469" s="1220"/>
      <c r="BD469" s="1250"/>
      <c r="BE469" s="303">
        <f t="shared" si="362"/>
        <v>3500000</v>
      </c>
      <c r="BF469" s="312"/>
      <c r="BG469" s="302">
        <v>3500000</v>
      </c>
      <c r="BH469" s="302">
        <v>0</v>
      </c>
      <c r="BI469" s="302">
        <v>0</v>
      </c>
      <c r="BJ469" s="302">
        <v>0</v>
      </c>
      <c r="BK469" s="312"/>
      <c r="BL469" s="1220"/>
      <c r="BM469" s="1253"/>
      <c r="BN469" s="303">
        <f t="shared" si="363"/>
        <v>3500000</v>
      </c>
      <c r="BO469" s="312"/>
      <c r="BP469" s="312">
        <v>3500000</v>
      </c>
      <c r="BQ469" s="312">
        <v>0</v>
      </c>
      <c r="BR469" s="312">
        <v>0</v>
      </c>
      <c r="BS469" s="312">
        <v>0</v>
      </c>
      <c r="BT469" s="312"/>
      <c r="BU469" s="313"/>
      <c r="BV469" s="314"/>
      <c r="BW469" s="314"/>
      <c r="BX469" s="314"/>
      <c r="BY469" s="314"/>
      <c r="BZ469" s="314"/>
      <c r="CA469" s="314"/>
      <c r="CB469" s="314"/>
      <c r="CC469" s="315"/>
    </row>
    <row r="470" spans="1:81" s="58" customFormat="1" ht="12.95" customHeight="1" x14ac:dyDescent="0.25">
      <c r="A470" s="37"/>
      <c r="B470" s="1321"/>
      <c r="C470" s="1424"/>
      <c r="D470" s="1283"/>
      <c r="E470" s="1286"/>
      <c r="F470" s="1286"/>
      <c r="G470" s="1286"/>
      <c r="H470" s="1286"/>
      <c r="I470" s="1389"/>
      <c r="J470" s="1220"/>
      <c r="K470" s="1217"/>
      <c r="L470" s="1223"/>
      <c r="M470" s="1226"/>
      <c r="N470" s="1229"/>
      <c r="O470" s="1232"/>
      <c r="P470" s="1235"/>
      <c r="Q470" s="1238"/>
      <c r="R470" s="1220"/>
      <c r="S470" s="364" t="s">
        <v>4958</v>
      </c>
      <c r="T470" s="371" t="s">
        <v>3834</v>
      </c>
      <c r="U470" s="241" t="s">
        <v>3839</v>
      </c>
      <c r="V470" s="241" t="s">
        <v>3842</v>
      </c>
      <c r="W470" s="299"/>
      <c r="X470" s="300">
        <v>44566</v>
      </c>
      <c r="Y470" s="300">
        <v>44591</v>
      </c>
      <c r="Z470" s="300">
        <v>44594</v>
      </c>
      <c r="AA470" s="300">
        <v>44925</v>
      </c>
      <c r="AB470" s="1220"/>
      <c r="AC470" s="1241"/>
      <c r="AD470" s="303">
        <f t="shared" si="357"/>
        <v>14000000</v>
      </c>
      <c r="AE470" s="303">
        <f t="shared" si="357"/>
        <v>0</v>
      </c>
      <c r="AF470" s="303">
        <f t="shared" si="357"/>
        <v>14000000</v>
      </c>
      <c r="AG470" s="303">
        <f t="shared" si="357"/>
        <v>0</v>
      </c>
      <c r="AH470" s="303">
        <f t="shared" si="357"/>
        <v>0</v>
      </c>
      <c r="AI470" s="303">
        <f t="shared" si="357"/>
        <v>0</v>
      </c>
      <c r="AJ470" s="303">
        <f t="shared" si="324"/>
        <v>0</v>
      </c>
      <c r="AK470" s="1220"/>
      <c r="AL470" s="1244"/>
      <c r="AM470" s="303">
        <f t="shared" si="360"/>
        <v>3500000</v>
      </c>
      <c r="AN470" s="312"/>
      <c r="AO470" s="312">
        <v>3500000</v>
      </c>
      <c r="AP470" s="312">
        <v>0</v>
      </c>
      <c r="AQ470" s="312">
        <v>0</v>
      </c>
      <c r="AR470" s="312">
        <v>0</v>
      </c>
      <c r="AS470" s="312"/>
      <c r="AT470" s="1220"/>
      <c r="AU470" s="1247"/>
      <c r="AV470" s="303">
        <f t="shared" si="361"/>
        <v>3500000</v>
      </c>
      <c r="AW470" s="312"/>
      <c r="AX470" s="302">
        <v>3500000</v>
      </c>
      <c r="AY470" s="302">
        <v>0</v>
      </c>
      <c r="AZ470" s="302">
        <v>0</v>
      </c>
      <c r="BA470" s="302">
        <v>0</v>
      </c>
      <c r="BB470" s="312"/>
      <c r="BC470" s="1220"/>
      <c r="BD470" s="1250"/>
      <c r="BE470" s="303">
        <f t="shared" si="362"/>
        <v>3500000</v>
      </c>
      <c r="BF470" s="312"/>
      <c r="BG470" s="302">
        <v>3500000</v>
      </c>
      <c r="BH470" s="302">
        <v>0</v>
      </c>
      <c r="BI470" s="302">
        <v>0</v>
      </c>
      <c r="BJ470" s="302">
        <v>0</v>
      </c>
      <c r="BK470" s="312"/>
      <c r="BL470" s="1220"/>
      <c r="BM470" s="1253"/>
      <c r="BN470" s="303">
        <f t="shared" si="363"/>
        <v>3500000</v>
      </c>
      <c r="BO470" s="312"/>
      <c r="BP470" s="312">
        <v>3500000</v>
      </c>
      <c r="BQ470" s="312">
        <v>0</v>
      </c>
      <c r="BR470" s="312">
        <v>0</v>
      </c>
      <c r="BS470" s="312">
        <v>0</v>
      </c>
      <c r="BT470" s="312"/>
      <c r="BU470" s="313"/>
      <c r="BV470" s="314"/>
      <c r="BW470" s="314"/>
      <c r="BX470" s="314"/>
      <c r="BY470" s="314"/>
      <c r="BZ470" s="314"/>
      <c r="CA470" s="314"/>
      <c r="CB470" s="314"/>
      <c r="CC470" s="315"/>
    </row>
    <row r="471" spans="1:81" s="58" customFormat="1" ht="12.95" customHeight="1" x14ac:dyDescent="0.25">
      <c r="A471" s="37"/>
      <c r="B471" s="1321"/>
      <c r="C471" s="1424"/>
      <c r="D471" s="1283"/>
      <c r="E471" s="1286"/>
      <c r="F471" s="1286"/>
      <c r="G471" s="1286"/>
      <c r="H471" s="1286"/>
      <c r="I471" s="1389"/>
      <c r="J471" s="1220"/>
      <c r="K471" s="1217"/>
      <c r="L471" s="1223"/>
      <c r="M471" s="1226"/>
      <c r="N471" s="1229"/>
      <c r="O471" s="1232"/>
      <c r="P471" s="1235"/>
      <c r="Q471" s="1238"/>
      <c r="R471" s="1220"/>
      <c r="S471" s="364" t="s">
        <v>4959</v>
      </c>
      <c r="T471" s="371" t="s">
        <v>3834</v>
      </c>
      <c r="U471" s="241" t="s">
        <v>3839</v>
      </c>
      <c r="V471" s="241" t="s">
        <v>3842</v>
      </c>
      <c r="W471" s="299"/>
      <c r="X471" s="300">
        <v>44566</v>
      </c>
      <c r="Y471" s="300">
        <v>44591</v>
      </c>
      <c r="Z471" s="300">
        <v>44594</v>
      </c>
      <c r="AA471" s="300">
        <v>44925</v>
      </c>
      <c r="AB471" s="1220"/>
      <c r="AC471" s="1241"/>
      <c r="AD471" s="303">
        <f t="shared" si="357"/>
        <v>15000000</v>
      </c>
      <c r="AE471" s="303">
        <f t="shared" si="357"/>
        <v>0</v>
      </c>
      <c r="AF471" s="303">
        <f t="shared" si="357"/>
        <v>15000000</v>
      </c>
      <c r="AG471" s="303">
        <f t="shared" si="357"/>
        <v>0</v>
      </c>
      <c r="AH471" s="303">
        <f t="shared" si="357"/>
        <v>0</v>
      </c>
      <c r="AI471" s="303">
        <f t="shared" si="357"/>
        <v>0</v>
      </c>
      <c r="AJ471" s="303">
        <f t="shared" si="324"/>
        <v>0</v>
      </c>
      <c r="AK471" s="1220"/>
      <c r="AL471" s="1244"/>
      <c r="AM471" s="303">
        <f t="shared" si="360"/>
        <v>3750000</v>
      </c>
      <c r="AN471" s="312"/>
      <c r="AO471" s="312">
        <v>3750000</v>
      </c>
      <c r="AP471" s="312">
        <v>0</v>
      </c>
      <c r="AQ471" s="312">
        <v>0</v>
      </c>
      <c r="AR471" s="312">
        <v>0</v>
      </c>
      <c r="AS471" s="312"/>
      <c r="AT471" s="1220"/>
      <c r="AU471" s="1247"/>
      <c r="AV471" s="303">
        <f t="shared" si="361"/>
        <v>3750000</v>
      </c>
      <c r="AW471" s="312"/>
      <c r="AX471" s="302">
        <v>3750000</v>
      </c>
      <c r="AY471" s="302">
        <v>0</v>
      </c>
      <c r="AZ471" s="302">
        <v>0</v>
      </c>
      <c r="BA471" s="302">
        <v>0</v>
      </c>
      <c r="BB471" s="312"/>
      <c r="BC471" s="1220"/>
      <c r="BD471" s="1250"/>
      <c r="BE471" s="303">
        <f t="shared" si="362"/>
        <v>3750000</v>
      </c>
      <c r="BF471" s="312"/>
      <c r="BG471" s="302">
        <v>3750000</v>
      </c>
      <c r="BH471" s="302">
        <v>0</v>
      </c>
      <c r="BI471" s="302">
        <v>0</v>
      </c>
      <c r="BJ471" s="302">
        <v>0</v>
      </c>
      <c r="BK471" s="312"/>
      <c r="BL471" s="1220"/>
      <c r="BM471" s="1253"/>
      <c r="BN471" s="303">
        <f t="shared" si="363"/>
        <v>3750000</v>
      </c>
      <c r="BO471" s="312"/>
      <c r="BP471" s="312">
        <v>3750000</v>
      </c>
      <c r="BQ471" s="312">
        <v>0</v>
      </c>
      <c r="BR471" s="312">
        <v>0</v>
      </c>
      <c r="BS471" s="312">
        <v>0</v>
      </c>
      <c r="BT471" s="312"/>
      <c r="BU471" s="313"/>
      <c r="BV471" s="314"/>
      <c r="BW471" s="314"/>
      <c r="BX471" s="314"/>
      <c r="BY471" s="314"/>
      <c r="BZ471" s="314"/>
      <c r="CA471" s="314"/>
      <c r="CB471" s="314"/>
      <c r="CC471" s="315"/>
    </row>
    <row r="472" spans="1:81" s="58" customFormat="1" ht="12.95" customHeight="1" x14ac:dyDescent="0.25">
      <c r="A472" s="37"/>
      <c r="B472" s="1321"/>
      <c r="C472" s="1424"/>
      <c r="D472" s="1283"/>
      <c r="E472" s="1286"/>
      <c r="F472" s="1286"/>
      <c r="G472" s="1286"/>
      <c r="H472" s="1286"/>
      <c r="I472" s="1389"/>
      <c r="J472" s="1220"/>
      <c r="K472" s="1217"/>
      <c r="L472" s="1223"/>
      <c r="M472" s="1226"/>
      <c r="N472" s="1229"/>
      <c r="O472" s="1232"/>
      <c r="P472" s="1235"/>
      <c r="Q472" s="1238"/>
      <c r="R472" s="1220"/>
      <c r="S472" s="364" t="s">
        <v>4960</v>
      </c>
      <c r="T472" s="371" t="s">
        <v>3834</v>
      </c>
      <c r="U472" s="241" t="s">
        <v>3839</v>
      </c>
      <c r="V472" s="241" t="s">
        <v>3842</v>
      </c>
      <c r="W472" s="299"/>
      <c r="X472" s="300">
        <v>44566</v>
      </c>
      <c r="Y472" s="300">
        <v>44591</v>
      </c>
      <c r="Z472" s="300">
        <v>44594</v>
      </c>
      <c r="AA472" s="300">
        <v>44925</v>
      </c>
      <c r="AB472" s="1220"/>
      <c r="AC472" s="1241"/>
      <c r="AD472" s="303">
        <f t="shared" si="357"/>
        <v>17000000</v>
      </c>
      <c r="AE472" s="303">
        <f t="shared" si="357"/>
        <v>0</v>
      </c>
      <c r="AF472" s="303">
        <f t="shared" si="357"/>
        <v>17000000</v>
      </c>
      <c r="AG472" s="303">
        <f t="shared" si="357"/>
        <v>0</v>
      </c>
      <c r="AH472" s="303">
        <f t="shared" si="357"/>
        <v>0</v>
      </c>
      <c r="AI472" s="303">
        <f t="shared" si="357"/>
        <v>0</v>
      </c>
      <c r="AJ472" s="303">
        <f t="shared" si="324"/>
        <v>0</v>
      </c>
      <c r="AK472" s="1220"/>
      <c r="AL472" s="1244"/>
      <c r="AM472" s="303">
        <f t="shared" si="360"/>
        <v>4250000</v>
      </c>
      <c r="AN472" s="312"/>
      <c r="AO472" s="312">
        <v>4250000</v>
      </c>
      <c r="AP472" s="312">
        <v>0</v>
      </c>
      <c r="AQ472" s="312">
        <v>0</v>
      </c>
      <c r="AR472" s="312">
        <v>0</v>
      </c>
      <c r="AS472" s="312"/>
      <c r="AT472" s="1220"/>
      <c r="AU472" s="1247"/>
      <c r="AV472" s="303">
        <f t="shared" si="361"/>
        <v>4250000</v>
      </c>
      <c r="AW472" s="312"/>
      <c r="AX472" s="302">
        <v>4250000</v>
      </c>
      <c r="AY472" s="302">
        <v>0</v>
      </c>
      <c r="AZ472" s="302">
        <v>0</v>
      </c>
      <c r="BA472" s="302">
        <v>0</v>
      </c>
      <c r="BB472" s="312"/>
      <c r="BC472" s="1220"/>
      <c r="BD472" s="1250"/>
      <c r="BE472" s="303">
        <f t="shared" si="362"/>
        <v>4250000</v>
      </c>
      <c r="BF472" s="312"/>
      <c r="BG472" s="302">
        <v>4250000</v>
      </c>
      <c r="BH472" s="302">
        <v>0</v>
      </c>
      <c r="BI472" s="302">
        <v>0</v>
      </c>
      <c r="BJ472" s="302">
        <v>0</v>
      </c>
      <c r="BK472" s="312"/>
      <c r="BL472" s="1220"/>
      <c r="BM472" s="1253"/>
      <c r="BN472" s="303">
        <f t="shared" si="363"/>
        <v>4250000</v>
      </c>
      <c r="BO472" s="312"/>
      <c r="BP472" s="312">
        <v>4250000</v>
      </c>
      <c r="BQ472" s="312">
        <v>0</v>
      </c>
      <c r="BR472" s="312">
        <v>0</v>
      </c>
      <c r="BS472" s="312">
        <v>0</v>
      </c>
      <c r="BT472" s="312"/>
      <c r="BU472" s="313"/>
      <c r="BV472" s="314"/>
      <c r="BW472" s="314"/>
      <c r="BX472" s="314"/>
      <c r="BY472" s="314"/>
      <c r="BZ472" s="314"/>
      <c r="CA472" s="314"/>
      <c r="CB472" s="314"/>
      <c r="CC472" s="315"/>
    </row>
    <row r="473" spans="1:81" s="58" customFormat="1" ht="12.95" customHeight="1" x14ac:dyDescent="0.25">
      <c r="A473" s="37"/>
      <c r="B473" s="1321"/>
      <c r="C473" s="1424"/>
      <c r="D473" s="1283"/>
      <c r="E473" s="1286"/>
      <c r="F473" s="1286"/>
      <c r="G473" s="1286"/>
      <c r="H473" s="1286"/>
      <c r="I473" s="1389"/>
      <c r="J473" s="1220"/>
      <c r="K473" s="1217"/>
      <c r="L473" s="1223"/>
      <c r="M473" s="1226"/>
      <c r="N473" s="1229"/>
      <c r="O473" s="1232"/>
      <c r="P473" s="1235"/>
      <c r="Q473" s="1238"/>
      <c r="R473" s="1220"/>
      <c r="S473" s="364" t="s">
        <v>4961</v>
      </c>
      <c r="T473" s="371" t="s">
        <v>3834</v>
      </c>
      <c r="U473" s="241" t="s">
        <v>3839</v>
      </c>
      <c r="V473" s="241" t="s">
        <v>3842</v>
      </c>
      <c r="W473" s="299"/>
      <c r="X473" s="300">
        <v>44566</v>
      </c>
      <c r="Y473" s="300">
        <v>44591</v>
      </c>
      <c r="Z473" s="300">
        <v>44594</v>
      </c>
      <c r="AA473" s="300">
        <v>44925</v>
      </c>
      <c r="AB473" s="1220"/>
      <c r="AC473" s="1241"/>
      <c r="AD473" s="303">
        <f t="shared" si="357"/>
        <v>14000000</v>
      </c>
      <c r="AE473" s="303">
        <f t="shared" si="357"/>
        <v>0</v>
      </c>
      <c r="AF473" s="303">
        <f t="shared" si="357"/>
        <v>14000000</v>
      </c>
      <c r="AG473" s="303">
        <f t="shared" si="357"/>
        <v>0</v>
      </c>
      <c r="AH473" s="303">
        <f t="shared" si="357"/>
        <v>0</v>
      </c>
      <c r="AI473" s="303">
        <f t="shared" si="357"/>
        <v>0</v>
      </c>
      <c r="AJ473" s="303">
        <f t="shared" si="324"/>
        <v>0</v>
      </c>
      <c r="AK473" s="1220"/>
      <c r="AL473" s="1244"/>
      <c r="AM473" s="303">
        <f t="shared" si="360"/>
        <v>3500000</v>
      </c>
      <c r="AN473" s="312"/>
      <c r="AO473" s="312">
        <v>3500000</v>
      </c>
      <c r="AP473" s="312">
        <v>0</v>
      </c>
      <c r="AQ473" s="312">
        <v>0</v>
      </c>
      <c r="AR473" s="312">
        <v>0</v>
      </c>
      <c r="AS473" s="312"/>
      <c r="AT473" s="1220"/>
      <c r="AU473" s="1247"/>
      <c r="AV473" s="303">
        <f t="shared" si="361"/>
        <v>3500000</v>
      </c>
      <c r="AW473" s="312"/>
      <c r="AX473" s="302">
        <v>3500000</v>
      </c>
      <c r="AY473" s="302">
        <v>0</v>
      </c>
      <c r="AZ473" s="302">
        <v>0</v>
      </c>
      <c r="BA473" s="302">
        <v>0</v>
      </c>
      <c r="BB473" s="312"/>
      <c r="BC473" s="1220"/>
      <c r="BD473" s="1250"/>
      <c r="BE473" s="303">
        <f t="shared" si="362"/>
        <v>3500000</v>
      </c>
      <c r="BF473" s="312"/>
      <c r="BG473" s="302">
        <v>3500000</v>
      </c>
      <c r="BH473" s="302">
        <v>0</v>
      </c>
      <c r="BI473" s="302">
        <v>0</v>
      </c>
      <c r="BJ473" s="302">
        <v>0</v>
      </c>
      <c r="BK473" s="312"/>
      <c r="BL473" s="1220"/>
      <c r="BM473" s="1253"/>
      <c r="BN473" s="303">
        <f t="shared" si="363"/>
        <v>3500000</v>
      </c>
      <c r="BO473" s="312"/>
      <c r="BP473" s="312">
        <v>3500000</v>
      </c>
      <c r="BQ473" s="312">
        <v>0</v>
      </c>
      <c r="BR473" s="312">
        <v>0</v>
      </c>
      <c r="BS473" s="312">
        <v>0</v>
      </c>
      <c r="BT473" s="312"/>
      <c r="BU473" s="313"/>
      <c r="BV473" s="314"/>
      <c r="BW473" s="314"/>
      <c r="BX473" s="314"/>
      <c r="BY473" s="314"/>
      <c r="BZ473" s="314"/>
      <c r="CA473" s="314"/>
      <c r="CB473" s="314"/>
      <c r="CC473" s="315"/>
    </row>
    <row r="474" spans="1:81" s="58" customFormat="1" ht="12.95" customHeight="1" x14ac:dyDescent="0.25">
      <c r="A474" s="37"/>
      <c r="B474" s="1321"/>
      <c r="C474" s="1424"/>
      <c r="D474" s="1283"/>
      <c r="E474" s="1286"/>
      <c r="F474" s="1286"/>
      <c r="G474" s="1286"/>
      <c r="H474" s="1286"/>
      <c r="I474" s="1389"/>
      <c r="J474" s="1220"/>
      <c r="K474" s="1217"/>
      <c r="L474" s="1223"/>
      <c r="M474" s="1226"/>
      <c r="N474" s="1229"/>
      <c r="O474" s="1232"/>
      <c r="P474" s="1235"/>
      <c r="Q474" s="1238"/>
      <c r="R474" s="1220"/>
      <c r="S474" s="364" t="s">
        <v>4962</v>
      </c>
      <c r="T474" s="371" t="s">
        <v>3834</v>
      </c>
      <c r="U474" s="241" t="s">
        <v>3839</v>
      </c>
      <c r="V474" s="241" t="s">
        <v>3842</v>
      </c>
      <c r="W474" s="299"/>
      <c r="X474" s="300">
        <v>44566</v>
      </c>
      <c r="Y474" s="300">
        <v>44591</v>
      </c>
      <c r="Z474" s="300">
        <v>44594</v>
      </c>
      <c r="AA474" s="300">
        <v>44925</v>
      </c>
      <c r="AB474" s="1220"/>
      <c r="AC474" s="1241"/>
      <c r="AD474" s="303">
        <f t="shared" ref="AD474:AJ512" si="364">+AM474+AV474+BE474+BN474</f>
        <v>7000000</v>
      </c>
      <c r="AE474" s="303">
        <f t="shared" si="364"/>
        <v>0</v>
      </c>
      <c r="AF474" s="303">
        <f t="shared" si="364"/>
        <v>7000000</v>
      </c>
      <c r="AG474" s="303">
        <f t="shared" si="364"/>
        <v>0</v>
      </c>
      <c r="AH474" s="303">
        <f t="shared" si="364"/>
        <v>0</v>
      </c>
      <c r="AI474" s="303">
        <f t="shared" si="364"/>
        <v>0</v>
      </c>
      <c r="AJ474" s="303">
        <f t="shared" si="324"/>
        <v>0</v>
      </c>
      <c r="AK474" s="1220"/>
      <c r="AL474" s="1244"/>
      <c r="AM474" s="303">
        <f t="shared" si="360"/>
        <v>1750000</v>
      </c>
      <c r="AN474" s="312"/>
      <c r="AO474" s="312">
        <v>1750000</v>
      </c>
      <c r="AP474" s="312">
        <v>0</v>
      </c>
      <c r="AQ474" s="312">
        <v>0</v>
      </c>
      <c r="AR474" s="312">
        <v>0</v>
      </c>
      <c r="AS474" s="312"/>
      <c r="AT474" s="1220"/>
      <c r="AU474" s="1247"/>
      <c r="AV474" s="303">
        <f t="shared" si="361"/>
        <v>1750000</v>
      </c>
      <c r="AW474" s="312"/>
      <c r="AX474" s="302">
        <v>1750000</v>
      </c>
      <c r="AY474" s="302">
        <v>0</v>
      </c>
      <c r="AZ474" s="302">
        <v>0</v>
      </c>
      <c r="BA474" s="302">
        <v>0</v>
      </c>
      <c r="BB474" s="312"/>
      <c r="BC474" s="1220"/>
      <c r="BD474" s="1250"/>
      <c r="BE474" s="303">
        <f t="shared" si="362"/>
        <v>1750000</v>
      </c>
      <c r="BF474" s="312"/>
      <c r="BG474" s="302">
        <v>1750000</v>
      </c>
      <c r="BH474" s="302">
        <v>0</v>
      </c>
      <c r="BI474" s="302">
        <v>0</v>
      </c>
      <c r="BJ474" s="302">
        <v>0</v>
      </c>
      <c r="BK474" s="312"/>
      <c r="BL474" s="1220"/>
      <c r="BM474" s="1253"/>
      <c r="BN474" s="303">
        <f t="shared" si="363"/>
        <v>1750000</v>
      </c>
      <c r="BO474" s="312"/>
      <c r="BP474" s="312">
        <v>1750000</v>
      </c>
      <c r="BQ474" s="312">
        <v>0</v>
      </c>
      <c r="BR474" s="312">
        <v>0</v>
      </c>
      <c r="BS474" s="312">
        <v>0</v>
      </c>
      <c r="BT474" s="312"/>
      <c r="BU474" s="313"/>
      <c r="BV474" s="314"/>
      <c r="BW474" s="314"/>
      <c r="BX474" s="314"/>
      <c r="BY474" s="314"/>
      <c r="BZ474" s="314"/>
      <c r="CA474" s="314"/>
      <c r="CB474" s="314"/>
      <c r="CC474" s="315"/>
    </row>
    <row r="475" spans="1:81" s="58" customFormat="1" ht="12.95" customHeight="1" x14ac:dyDescent="0.25">
      <c r="A475" s="37"/>
      <c r="B475" s="1321"/>
      <c r="C475" s="1424"/>
      <c r="D475" s="1283"/>
      <c r="E475" s="1286"/>
      <c r="F475" s="1286"/>
      <c r="G475" s="1286"/>
      <c r="H475" s="1286"/>
      <c r="I475" s="1389"/>
      <c r="J475" s="1220"/>
      <c r="K475" s="1217"/>
      <c r="L475" s="1223"/>
      <c r="M475" s="1226"/>
      <c r="N475" s="1229"/>
      <c r="O475" s="1232"/>
      <c r="P475" s="1235"/>
      <c r="Q475" s="1238"/>
      <c r="R475" s="1220"/>
      <c r="S475" s="364" t="s">
        <v>4963</v>
      </c>
      <c r="T475" s="371" t="s">
        <v>3834</v>
      </c>
      <c r="U475" s="241" t="s">
        <v>3839</v>
      </c>
      <c r="V475" s="241" t="s">
        <v>3842</v>
      </c>
      <c r="W475" s="299"/>
      <c r="X475" s="300">
        <v>44566</v>
      </c>
      <c r="Y475" s="300">
        <v>44591</v>
      </c>
      <c r="Z475" s="300">
        <v>44594</v>
      </c>
      <c r="AA475" s="300">
        <v>44925</v>
      </c>
      <c r="AB475" s="1220"/>
      <c r="AC475" s="1241"/>
      <c r="AD475" s="303">
        <f t="shared" si="364"/>
        <v>7000000</v>
      </c>
      <c r="AE475" s="303">
        <f t="shared" si="364"/>
        <v>0</v>
      </c>
      <c r="AF475" s="303">
        <f t="shared" si="364"/>
        <v>7000000</v>
      </c>
      <c r="AG475" s="303">
        <f t="shared" si="364"/>
        <v>0</v>
      </c>
      <c r="AH475" s="303">
        <f t="shared" si="364"/>
        <v>0</v>
      </c>
      <c r="AI475" s="303">
        <f t="shared" si="364"/>
        <v>0</v>
      </c>
      <c r="AJ475" s="303">
        <f t="shared" si="324"/>
        <v>0</v>
      </c>
      <c r="AK475" s="1220"/>
      <c r="AL475" s="1244"/>
      <c r="AM475" s="303">
        <f t="shared" si="360"/>
        <v>1750000</v>
      </c>
      <c r="AN475" s="312"/>
      <c r="AO475" s="312">
        <v>1750000</v>
      </c>
      <c r="AP475" s="312">
        <v>0</v>
      </c>
      <c r="AQ475" s="312">
        <v>0</v>
      </c>
      <c r="AR475" s="312">
        <v>0</v>
      </c>
      <c r="AS475" s="312"/>
      <c r="AT475" s="1220"/>
      <c r="AU475" s="1247"/>
      <c r="AV475" s="303">
        <f t="shared" si="361"/>
        <v>1750000</v>
      </c>
      <c r="AW475" s="312"/>
      <c r="AX475" s="302">
        <v>1750000</v>
      </c>
      <c r="AY475" s="302">
        <v>0</v>
      </c>
      <c r="AZ475" s="302">
        <v>0</v>
      </c>
      <c r="BA475" s="302">
        <v>0</v>
      </c>
      <c r="BB475" s="312"/>
      <c r="BC475" s="1220"/>
      <c r="BD475" s="1250"/>
      <c r="BE475" s="303">
        <f t="shared" si="362"/>
        <v>1750000</v>
      </c>
      <c r="BF475" s="312"/>
      <c r="BG475" s="302">
        <v>1750000</v>
      </c>
      <c r="BH475" s="302">
        <v>0</v>
      </c>
      <c r="BI475" s="302">
        <v>0</v>
      </c>
      <c r="BJ475" s="302">
        <v>0</v>
      </c>
      <c r="BK475" s="312"/>
      <c r="BL475" s="1220"/>
      <c r="BM475" s="1253"/>
      <c r="BN475" s="303">
        <f t="shared" si="363"/>
        <v>1750000</v>
      </c>
      <c r="BO475" s="312"/>
      <c r="BP475" s="312">
        <v>1750000</v>
      </c>
      <c r="BQ475" s="312">
        <v>0</v>
      </c>
      <c r="BR475" s="312">
        <v>0</v>
      </c>
      <c r="BS475" s="312">
        <v>0</v>
      </c>
      <c r="BT475" s="312"/>
      <c r="BU475" s="313"/>
      <c r="BV475" s="314"/>
      <c r="BW475" s="314"/>
      <c r="BX475" s="314"/>
      <c r="BY475" s="314"/>
      <c r="BZ475" s="314"/>
      <c r="CA475" s="314"/>
      <c r="CB475" s="314"/>
      <c r="CC475" s="315"/>
    </row>
    <row r="476" spans="1:81" s="58" customFormat="1" ht="12.95" customHeight="1" x14ac:dyDescent="0.25">
      <c r="A476" s="37"/>
      <c r="B476" s="1321"/>
      <c r="C476" s="1424"/>
      <c r="D476" s="1283"/>
      <c r="E476" s="1286"/>
      <c r="F476" s="1286"/>
      <c r="G476" s="1286"/>
      <c r="H476" s="1286"/>
      <c r="I476" s="1389"/>
      <c r="J476" s="1220"/>
      <c r="K476" s="1217"/>
      <c r="L476" s="1223"/>
      <c r="M476" s="1226"/>
      <c r="N476" s="1229"/>
      <c r="O476" s="1232"/>
      <c r="P476" s="1235"/>
      <c r="Q476" s="1238"/>
      <c r="R476" s="1220"/>
      <c r="S476" s="364" t="s">
        <v>4964</v>
      </c>
      <c r="T476" s="371" t="s">
        <v>3834</v>
      </c>
      <c r="U476" s="241" t="s">
        <v>3839</v>
      </c>
      <c r="V476" s="241" t="s">
        <v>3842</v>
      </c>
      <c r="W476" s="299"/>
      <c r="X476" s="300">
        <v>44566</v>
      </c>
      <c r="Y476" s="300">
        <v>44591</v>
      </c>
      <c r="Z476" s="300">
        <v>44594</v>
      </c>
      <c r="AA476" s="300">
        <v>44925</v>
      </c>
      <c r="AB476" s="1220"/>
      <c r="AC476" s="1241"/>
      <c r="AD476" s="303">
        <f t="shared" si="364"/>
        <v>19000000</v>
      </c>
      <c r="AE476" s="303">
        <f t="shared" si="364"/>
        <v>0</v>
      </c>
      <c r="AF476" s="303">
        <f t="shared" si="364"/>
        <v>19000000</v>
      </c>
      <c r="AG476" s="303">
        <f t="shared" si="364"/>
        <v>0</v>
      </c>
      <c r="AH476" s="303">
        <f t="shared" si="364"/>
        <v>0</v>
      </c>
      <c r="AI476" s="303">
        <f t="shared" si="364"/>
        <v>0</v>
      </c>
      <c r="AJ476" s="303">
        <f t="shared" si="324"/>
        <v>0</v>
      </c>
      <c r="AK476" s="1220"/>
      <c r="AL476" s="1244"/>
      <c r="AM476" s="303">
        <f t="shared" si="360"/>
        <v>4750000</v>
      </c>
      <c r="AN476" s="312"/>
      <c r="AO476" s="312">
        <v>4750000</v>
      </c>
      <c r="AP476" s="312">
        <v>0</v>
      </c>
      <c r="AQ476" s="312">
        <v>0</v>
      </c>
      <c r="AR476" s="312">
        <v>0</v>
      </c>
      <c r="AS476" s="312"/>
      <c r="AT476" s="1220"/>
      <c r="AU476" s="1247"/>
      <c r="AV476" s="303">
        <f t="shared" si="361"/>
        <v>4750000</v>
      </c>
      <c r="AW476" s="312"/>
      <c r="AX476" s="302">
        <v>4750000</v>
      </c>
      <c r="AY476" s="302">
        <v>0</v>
      </c>
      <c r="AZ476" s="302">
        <v>0</v>
      </c>
      <c r="BA476" s="302">
        <v>0</v>
      </c>
      <c r="BB476" s="312"/>
      <c r="BC476" s="1220"/>
      <c r="BD476" s="1250"/>
      <c r="BE476" s="303">
        <f t="shared" si="362"/>
        <v>4750000</v>
      </c>
      <c r="BF476" s="312"/>
      <c r="BG476" s="302">
        <v>4750000</v>
      </c>
      <c r="BH476" s="302">
        <v>0</v>
      </c>
      <c r="BI476" s="302">
        <v>0</v>
      </c>
      <c r="BJ476" s="302">
        <v>0</v>
      </c>
      <c r="BK476" s="312"/>
      <c r="BL476" s="1220"/>
      <c r="BM476" s="1253"/>
      <c r="BN476" s="303">
        <f t="shared" si="363"/>
        <v>4750000</v>
      </c>
      <c r="BO476" s="312"/>
      <c r="BP476" s="312">
        <v>4750000</v>
      </c>
      <c r="BQ476" s="312">
        <v>0</v>
      </c>
      <c r="BR476" s="312">
        <v>0</v>
      </c>
      <c r="BS476" s="312">
        <v>0</v>
      </c>
      <c r="BT476" s="312"/>
      <c r="BU476" s="313"/>
      <c r="BV476" s="314"/>
      <c r="BW476" s="314"/>
      <c r="BX476" s="314"/>
      <c r="BY476" s="314"/>
      <c r="BZ476" s="314"/>
      <c r="CA476" s="314"/>
      <c r="CB476" s="314"/>
      <c r="CC476" s="315"/>
    </row>
    <row r="477" spans="1:81" s="58" customFormat="1" ht="12.95" customHeight="1" x14ac:dyDescent="0.25">
      <c r="A477" s="37"/>
      <c r="B477" s="1321"/>
      <c r="C477" s="1424"/>
      <c r="D477" s="1283"/>
      <c r="E477" s="1286"/>
      <c r="F477" s="1286"/>
      <c r="G477" s="1286"/>
      <c r="H477" s="1286"/>
      <c r="I477" s="1389"/>
      <c r="J477" s="1220"/>
      <c r="K477" s="1217"/>
      <c r="L477" s="1223"/>
      <c r="M477" s="1226"/>
      <c r="N477" s="1229"/>
      <c r="O477" s="1232"/>
      <c r="P477" s="1235"/>
      <c r="Q477" s="1238"/>
      <c r="R477" s="1220"/>
      <c r="S477" s="364" t="s">
        <v>4965</v>
      </c>
      <c r="T477" s="371" t="s">
        <v>3834</v>
      </c>
      <c r="U477" s="241" t="s">
        <v>3839</v>
      </c>
      <c r="V477" s="241" t="s">
        <v>3842</v>
      </c>
      <c r="W477" s="299"/>
      <c r="X477" s="300">
        <v>44566</v>
      </c>
      <c r="Y477" s="300">
        <v>44591</v>
      </c>
      <c r="Z477" s="300">
        <v>44594</v>
      </c>
      <c r="AA477" s="300">
        <v>44925</v>
      </c>
      <c r="AB477" s="1220"/>
      <c r="AC477" s="1241"/>
      <c r="AD477" s="303">
        <f t="shared" si="364"/>
        <v>19000000</v>
      </c>
      <c r="AE477" s="303">
        <f t="shared" si="364"/>
        <v>0</v>
      </c>
      <c r="AF477" s="303">
        <f t="shared" si="364"/>
        <v>19000000</v>
      </c>
      <c r="AG477" s="303">
        <f t="shared" si="364"/>
        <v>0</v>
      </c>
      <c r="AH477" s="303">
        <f t="shared" si="364"/>
        <v>0</v>
      </c>
      <c r="AI477" s="303">
        <f t="shared" si="364"/>
        <v>0</v>
      </c>
      <c r="AJ477" s="303">
        <f t="shared" si="324"/>
        <v>0</v>
      </c>
      <c r="AK477" s="1220"/>
      <c r="AL477" s="1244"/>
      <c r="AM477" s="303">
        <f t="shared" si="360"/>
        <v>4750000</v>
      </c>
      <c r="AN477" s="312"/>
      <c r="AO477" s="312">
        <v>4750000</v>
      </c>
      <c r="AP477" s="312">
        <v>0</v>
      </c>
      <c r="AQ477" s="312">
        <v>0</v>
      </c>
      <c r="AR477" s="312">
        <v>0</v>
      </c>
      <c r="AS477" s="312"/>
      <c r="AT477" s="1220"/>
      <c r="AU477" s="1247"/>
      <c r="AV477" s="303">
        <f t="shared" si="361"/>
        <v>4750000</v>
      </c>
      <c r="AW477" s="312"/>
      <c r="AX477" s="302">
        <v>4750000</v>
      </c>
      <c r="AY477" s="302">
        <v>0</v>
      </c>
      <c r="AZ477" s="302">
        <v>0</v>
      </c>
      <c r="BA477" s="302">
        <v>0</v>
      </c>
      <c r="BB477" s="312"/>
      <c r="BC477" s="1220"/>
      <c r="BD477" s="1250"/>
      <c r="BE477" s="303">
        <f t="shared" si="362"/>
        <v>4750000</v>
      </c>
      <c r="BF477" s="312"/>
      <c r="BG477" s="302">
        <v>4750000</v>
      </c>
      <c r="BH477" s="302">
        <v>0</v>
      </c>
      <c r="BI477" s="302">
        <v>0</v>
      </c>
      <c r="BJ477" s="302">
        <v>0</v>
      </c>
      <c r="BK477" s="312"/>
      <c r="BL477" s="1220"/>
      <c r="BM477" s="1253"/>
      <c r="BN477" s="303">
        <f t="shared" si="363"/>
        <v>4750000</v>
      </c>
      <c r="BO477" s="312"/>
      <c r="BP477" s="312">
        <v>4750000</v>
      </c>
      <c r="BQ477" s="312">
        <v>0</v>
      </c>
      <c r="BR477" s="312">
        <v>0</v>
      </c>
      <c r="BS477" s="312">
        <v>0</v>
      </c>
      <c r="BT477" s="312"/>
      <c r="BU477" s="313"/>
      <c r="BV477" s="314"/>
      <c r="BW477" s="314"/>
      <c r="BX477" s="314"/>
      <c r="BY477" s="314"/>
      <c r="BZ477" s="314"/>
      <c r="CA477" s="314"/>
      <c r="CB477" s="314"/>
      <c r="CC477" s="315"/>
    </row>
    <row r="478" spans="1:81" s="58" customFormat="1" ht="12.95" customHeight="1" x14ac:dyDescent="0.25">
      <c r="A478" s="37"/>
      <c r="B478" s="1321"/>
      <c r="C478" s="1424"/>
      <c r="D478" s="1283"/>
      <c r="E478" s="1286"/>
      <c r="F478" s="1286"/>
      <c r="G478" s="1286"/>
      <c r="H478" s="1286"/>
      <c r="I478" s="1389"/>
      <c r="J478" s="1220"/>
      <c r="K478" s="1217"/>
      <c r="L478" s="1223"/>
      <c r="M478" s="1226"/>
      <c r="N478" s="1229"/>
      <c r="O478" s="1232"/>
      <c r="P478" s="1235"/>
      <c r="Q478" s="1238"/>
      <c r="R478" s="1220"/>
      <c r="S478" s="364" t="s">
        <v>4966</v>
      </c>
      <c r="T478" s="371" t="s">
        <v>3834</v>
      </c>
      <c r="U478" s="241" t="s">
        <v>3839</v>
      </c>
      <c r="V478" s="241" t="s">
        <v>3842</v>
      </c>
      <c r="W478" s="299"/>
      <c r="X478" s="300">
        <v>44566</v>
      </c>
      <c r="Y478" s="300">
        <v>44591</v>
      </c>
      <c r="Z478" s="300">
        <v>44594</v>
      </c>
      <c r="AA478" s="300">
        <v>44925</v>
      </c>
      <c r="AB478" s="1220"/>
      <c r="AC478" s="1241"/>
      <c r="AD478" s="303">
        <f t="shared" si="364"/>
        <v>10000000</v>
      </c>
      <c r="AE478" s="303">
        <f t="shared" si="364"/>
        <v>0</v>
      </c>
      <c r="AF478" s="303">
        <f t="shared" si="364"/>
        <v>10000000</v>
      </c>
      <c r="AG478" s="303">
        <f t="shared" si="364"/>
        <v>0</v>
      </c>
      <c r="AH478" s="303">
        <f t="shared" si="364"/>
        <v>0</v>
      </c>
      <c r="AI478" s="303">
        <f t="shared" si="364"/>
        <v>0</v>
      </c>
      <c r="AJ478" s="303">
        <f t="shared" si="324"/>
        <v>0</v>
      </c>
      <c r="AK478" s="1220"/>
      <c r="AL478" s="1244"/>
      <c r="AM478" s="303">
        <f t="shared" si="360"/>
        <v>2500000</v>
      </c>
      <c r="AN478" s="312"/>
      <c r="AO478" s="312">
        <v>2500000</v>
      </c>
      <c r="AP478" s="312">
        <v>0</v>
      </c>
      <c r="AQ478" s="312">
        <v>0</v>
      </c>
      <c r="AR478" s="312">
        <v>0</v>
      </c>
      <c r="AS478" s="312"/>
      <c r="AT478" s="1220"/>
      <c r="AU478" s="1247"/>
      <c r="AV478" s="303">
        <f t="shared" si="361"/>
        <v>2500000</v>
      </c>
      <c r="AW478" s="312"/>
      <c r="AX478" s="302">
        <v>2500000</v>
      </c>
      <c r="AY478" s="302">
        <v>0</v>
      </c>
      <c r="AZ478" s="302">
        <v>0</v>
      </c>
      <c r="BA478" s="302">
        <v>0</v>
      </c>
      <c r="BB478" s="312"/>
      <c r="BC478" s="1220"/>
      <c r="BD478" s="1250"/>
      <c r="BE478" s="303">
        <f t="shared" si="362"/>
        <v>2500000</v>
      </c>
      <c r="BF478" s="312"/>
      <c r="BG478" s="302">
        <v>2500000</v>
      </c>
      <c r="BH478" s="302">
        <v>0</v>
      </c>
      <c r="BI478" s="302">
        <v>0</v>
      </c>
      <c r="BJ478" s="302">
        <v>0</v>
      </c>
      <c r="BK478" s="312"/>
      <c r="BL478" s="1220"/>
      <c r="BM478" s="1253"/>
      <c r="BN478" s="303">
        <f t="shared" si="363"/>
        <v>2500000</v>
      </c>
      <c r="BO478" s="312"/>
      <c r="BP478" s="312">
        <v>2500000</v>
      </c>
      <c r="BQ478" s="312">
        <v>0</v>
      </c>
      <c r="BR478" s="312">
        <v>0</v>
      </c>
      <c r="BS478" s="312">
        <v>0</v>
      </c>
      <c r="BT478" s="312"/>
      <c r="BU478" s="313"/>
      <c r="BV478" s="314"/>
      <c r="BW478" s="314"/>
      <c r="BX478" s="314"/>
      <c r="BY478" s="314"/>
      <c r="BZ478" s="314"/>
      <c r="CA478" s="314"/>
      <c r="CB478" s="314"/>
      <c r="CC478" s="315"/>
    </row>
    <row r="479" spans="1:81" s="58" customFormat="1" ht="12.95" customHeight="1" x14ac:dyDescent="0.25">
      <c r="A479" s="37"/>
      <c r="B479" s="1321"/>
      <c r="C479" s="1424"/>
      <c r="D479" s="1283"/>
      <c r="E479" s="1286"/>
      <c r="F479" s="1286"/>
      <c r="G479" s="1286"/>
      <c r="H479" s="1286"/>
      <c r="I479" s="1389"/>
      <c r="J479" s="1220"/>
      <c r="K479" s="1217"/>
      <c r="L479" s="1223"/>
      <c r="M479" s="1226"/>
      <c r="N479" s="1229"/>
      <c r="O479" s="1232"/>
      <c r="P479" s="1235"/>
      <c r="Q479" s="1238"/>
      <c r="R479" s="1220"/>
      <c r="S479" s="364" t="s">
        <v>4967</v>
      </c>
      <c r="T479" s="371" t="s">
        <v>3834</v>
      </c>
      <c r="U479" s="241" t="s">
        <v>3839</v>
      </c>
      <c r="V479" s="241" t="s">
        <v>3842</v>
      </c>
      <c r="W479" s="299"/>
      <c r="X479" s="300">
        <v>44566</v>
      </c>
      <c r="Y479" s="300">
        <v>44591</v>
      </c>
      <c r="Z479" s="300">
        <v>44594</v>
      </c>
      <c r="AA479" s="300">
        <v>44925</v>
      </c>
      <c r="AB479" s="1220"/>
      <c r="AC479" s="1241"/>
      <c r="AD479" s="303">
        <f t="shared" si="364"/>
        <v>16000000</v>
      </c>
      <c r="AE479" s="303">
        <f t="shared" si="364"/>
        <v>0</v>
      </c>
      <c r="AF479" s="303">
        <f t="shared" si="364"/>
        <v>16000000</v>
      </c>
      <c r="AG479" s="303">
        <f t="shared" si="364"/>
        <v>0</v>
      </c>
      <c r="AH479" s="303">
        <f t="shared" si="364"/>
        <v>0</v>
      </c>
      <c r="AI479" s="303">
        <f t="shared" si="364"/>
        <v>0</v>
      </c>
      <c r="AJ479" s="303">
        <f t="shared" si="324"/>
        <v>0</v>
      </c>
      <c r="AK479" s="1220"/>
      <c r="AL479" s="1244"/>
      <c r="AM479" s="303">
        <f t="shared" si="360"/>
        <v>4000000</v>
      </c>
      <c r="AN479" s="312"/>
      <c r="AO479" s="312">
        <v>4000000</v>
      </c>
      <c r="AP479" s="312">
        <v>0</v>
      </c>
      <c r="AQ479" s="312">
        <v>0</v>
      </c>
      <c r="AR479" s="312">
        <v>0</v>
      </c>
      <c r="AS479" s="312"/>
      <c r="AT479" s="1220"/>
      <c r="AU479" s="1247"/>
      <c r="AV479" s="303">
        <f t="shared" si="361"/>
        <v>4000000</v>
      </c>
      <c r="AW479" s="312"/>
      <c r="AX479" s="302">
        <v>4000000</v>
      </c>
      <c r="AY479" s="302">
        <v>0</v>
      </c>
      <c r="AZ479" s="302">
        <v>0</v>
      </c>
      <c r="BA479" s="302">
        <v>0</v>
      </c>
      <c r="BB479" s="312"/>
      <c r="BC479" s="1220"/>
      <c r="BD479" s="1250"/>
      <c r="BE479" s="303">
        <f t="shared" si="362"/>
        <v>4000000</v>
      </c>
      <c r="BF479" s="312"/>
      <c r="BG479" s="302">
        <v>4000000</v>
      </c>
      <c r="BH479" s="302">
        <v>0</v>
      </c>
      <c r="BI479" s="302">
        <v>0</v>
      </c>
      <c r="BJ479" s="302">
        <v>0</v>
      </c>
      <c r="BK479" s="312"/>
      <c r="BL479" s="1220"/>
      <c r="BM479" s="1253"/>
      <c r="BN479" s="303">
        <f t="shared" si="363"/>
        <v>4000000</v>
      </c>
      <c r="BO479" s="312"/>
      <c r="BP479" s="312">
        <v>4000000</v>
      </c>
      <c r="BQ479" s="312">
        <v>0</v>
      </c>
      <c r="BR479" s="312">
        <v>0</v>
      </c>
      <c r="BS479" s="312">
        <v>0</v>
      </c>
      <c r="BT479" s="312"/>
      <c r="BU479" s="313"/>
      <c r="BV479" s="314"/>
      <c r="BW479" s="314"/>
      <c r="BX479" s="314"/>
      <c r="BY479" s="314"/>
      <c r="BZ479" s="314"/>
      <c r="CA479" s="314"/>
      <c r="CB479" s="314"/>
      <c r="CC479" s="315"/>
    </row>
    <row r="480" spans="1:81" s="58" customFormat="1" ht="12.95" customHeight="1" x14ac:dyDescent="0.25">
      <c r="A480" s="37"/>
      <c r="B480" s="1321"/>
      <c r="C480" s="1424"/>
      <c r="D480" s="1283"/>
      <c r="E480" s="1286"/>
      <c r="F480" s="1286"/>
      <c r="G480" s="1286"/>
      <c r="H480" s="1286"/>
      <c r="I480" s="1389"/>
      <c r="J480" s="1220"/>
      <c r="K480" s="1217"/>
      <c r="L480" s="1223"/>
      <c r="M480" s="1226"/>
      <c r="N480" s="1229"/>
      <c r="O480" s="1232"/>
      <c r="P480" s="1235"/>
      <c r="Q480" s="1238"/>
      <c r="R480" s="1220"/>
      <c r="S480" s="364" t="s">
        <v>4968</v>
      </c>
      <c r="T480" s="371" t="s">
        <v>3834</v>
      </c>
      <c r="U480" s="241" t="s">
        <v>3839</v>
      </c>
      <c r="V480" s="241" t="s">
        <v>3842</v>
      </c>
      <c r="W480" s="299"/>
      <c r="X480" s="300">
        <v>44566</v>
      </c>
      <c r="Y480" s="300">
        <v>44591</v>
      </c>
      <c r="Z480" s="300">
        <v>44594</v>
      </c>
      <c r="AA480" s="300">
        <v>44925</v>
      </c>
      <c r="AB480" s="1220"/>
      <c r="AC480" s="1241"/>
      <c r="AD480" s="303">
        <f t="shared" si="364"/>
        <v>12500000</v>
      </c>
      <c r="AE480" s="303">
        <f t="shared" si="364"/>
        <v>0</v>
      </c>
      <c r="AF480" s="303">
        <f t="shared" si="364"/>
        <v>12500000</v>
      </c>
      <c r="AG480" s="303">
        <f t="shared" si="364"/>
        <v>0</v>
      </c>
      <c r="AH480" s="303">
        <f t="shared" si="364"/>
        <v>0</v>
      </c>
      <c r="AI480" s="303">
        <f t="shared" si="364"/>
        <v>0</v>
      </c>
      <c r="AJ480" s="303">
        <f t="shared" si="324"/>
        <v>0</v>
      </c>
      <c r="AK480" s="1220"/>
      <c r="AL480" s="1244"/>
      <c r="AM480" s="303">
        <f t="shared" si="360"/>
        <v>3125000</v>
      </c>
      <c r="AN480" s="312"/>
      <c r="AO480" s="312">
        <v>3125000</v>
      </c>
      <c r="AP480" s="312">
        <v>0</v>
      </c>
      <c r="AQ480" s="312">
        <v>0</v>
      </c>
      <c r="AR480" s="312">
        <v>0</v>
      </c>
      <c r="AS480" s="312"/>
      <c r="AT480" s="1220"/>
      <c r="AU480" s="1247"/>
      <c r="AV480" s="303">
        <f t="shared" si="361"/>
        <v>3125000</v>
      </c>
      <c r="AW480" s="312"/>
      <c r="AX480" s="302">
        <v>3125000</v>
      </c>
      <c r="AY480" s="302">
        <v>0</v>
      </c>
      <c r="AZ480" s="302">
        <v>0</v>
      </c>
      <c r="BA480" s="302">
        <v>0</v>
      </c>
      <c r="BB480" s="312"/>
      <c r="BC480" s="1220"/>
      <c r="BD480" s="1250"/>
      <c r="BE480" s="303">
        <f t="shared" si="362"/>
        <v>3125000</v>
      </c>
      <c r="BF480" s="312"/>
      <c r="BG480" s="302">
        <v>3125000</v>
      </c>
      <c r="BH480" s="302">
        <v>0</v>
      </c>
      <c r="BI480" s="302">
        <v>0</v>
      </c>
      <c r="BJ480" s="302">
        <v>0</v>
      </c>
      <c r="BK480" s="312"/>
      <c r="BL480" s="1220"/>
      <c r="BM480" s="1253"/>
      <c r="BN480" s="303">
        <f t="shared" si="363"/>
        <v>3125000</v>
      </c>
      <c r="BO480" s="312"/>
      <c r="BP480" s="312">
        <v>3125000</v>
      </c>
      <c r="BQ480" s="312">
        <v>0</v>
      </c>
      <c r="BR480" s="312">
        <v>0</v>
      </c>
      <c r="BS480" s="312">
        <v>0</v>
      </c>
      <c r="BT480" s="312"/>
      <c r="BU480" s="313"/>
      <c r="BV480" s="314"/>
      <c r="BW480" s="314"/>
      <c r="BX480" s="314"/>
      <c r="BY480" s="314"/>
      <c r="BZ480" s="314"/>
      <c r="CA480" s="314"/>
      <c r="CB480" s="314"/>
      <c r="CC480" s="315"/>
    </row>
    <row r="481" spans="1:81" s="58" customFormat="1" ht="12.95" customHeight="1" x14ac:dyDescent="0.25">
      <c r="A481" s="37"/>
      <c r="B481" s="1321"/>
      <c r="C481" s="1424"/>
      <c r="D481" s="1283"/>
      <c r="E481" s="1286"/>
      <c r="F481" s="1286"/>
      <c r="G481" s="1286"/>
      <c r="H481" s="1286"/>
      <c r="I481" s="1389"/>
      <c r="J481" s="1220"/>
      <c r="K481" s="1217"/>
      <c r="L481" s="1223"/>
      <c r="M481" s="1226"/>
      <c r="N481" s="1229"/>
      <c r="O481" s="1232"/>
      <c r="P481" s="1235"/>
      <c r="Q481" s="1238"/>
      <c r="R481" s="1220"/>
      <c r="S481" s="364" t="s">
        <v>4969</v>
      </c>
      <c r="T481" s="371" t="s">
        <v>3834</v>
      </c>
      <c r="U481" s="241" t="s">
        <v>3839</v>
      </c>
      <c r="V481" s="241" t="s">
        <v>3842</v>
      </c>
      <c r="W481" s="299"/>
      <c r="X481" s="300">
        <v>44566</v>
      </c>
      <c r="Y481" s="300">
        <v>44591</v>
      </c>
      <c r="Z481" s="300">
        <v>44594</v>
      </c>
      <c r="AA481" s="300">
        <v>44925</v>
      </c>
      <c r="AB481" s="1220"/>
      <c r="AC481" s="1241"/>
      <c r="AD481" s="303">
        <f t="shared" si="364"/>
        <v>12500000</v>
      </c>
      <c r="AE481" s="303">
        <f t="shared" si="364"/>
        <v>0</v>
      </c>
      <c r="AF481" s="303">
        <f t="shared" si="364"/>
        <v>12500000</v>
      </c>
      <c r="AG481" s="303">
        <f t="shared" si="364"/>
        <v>0</v>
      </c>
      <c r="AH481" s="303">
        <f t="shared" si="364"/>
        <v>0</v>
      </c>
      <c r="AI481" s="303">
        <f t="shared" si="364"/>
        <v>0</v>
      </c>
      <c r="AJ481" s="303">
        <f t="shared" si="324"/>
        <v>0</v>
      </c>
      <c r="AK481" s="1220"/>
      <c r="AL481" s="1244"/>
      <c r="AM481" s="303">
        <f t="shared" si="360"/>
        <v>3125000</v>
      </c>
      <c r="AN481" s="312"/>
      <c r="AO481" s="312">
        <v>3125000</v>
      </c>
      <c r="AP481" s="312">
        <v>0</v>
      </c>
      <c r="AQ481" s="312">
        <v>0</v>
      </c>
      <c r="AR481" s="312">
        <v>0</v>
      </c>
      <c r="AS481" s="312"/>
      <c r="AT481" s="1220"/>
      <c r="AU481" s="1247"/>
      <c r="AV481" s="303">
        <f t="shared" si="361"/>
        <v>3125000</v>
      </c>
      <c r="AW481" s="312"/>
      <c r="AX481" s="302">
        <v>3125000</v>
      </c>
      <c r="AY481" s="302">
        <v>0</v>
      </c>
      <c r="AZ481" s="302">
        <v>0</v>
      </c>
      <c r="BA481" s="302">
        <v>0</v>
      </c>
      <c r="BB481" s="312"/>
      <c r="BC481" s="1220"/>
      <c r="BD481" s="1250"/>
      <c r="BE481" s="303">
        <f t="shared" si="362"/>
        <v>3125000</v>
      </c>
      <c r="BF481" s="312"/>
      <c r="BG481" s="302">
        <v>3125000</v>
      </c>
      <c r="BH481" s="302">
        <v>0</v>
      </c>
      <c r="BI481" s="302">
        <v>0</v>
      </c>
      <c r="BJ481" s="302">
        <v>0</v>
      </c>
      <c r="BK481" s="312"/>
      <c r="BL481" s="1220"/>
      <c r="BM481" s="1253"/>
      <c r="BN481" s="303">
        <f t="shared" si="363"/>
        <v>3125000</v>
      </c>
      <c r="BO481" s="312"/>
      <c r="BP481" s="312">
        <v>3125000</v>
      </c>
      <c r="BQ481" s="312">
        <v>0</v>
      </c>
      <c r="BR481" s="312">
        <v>0</v>
      </c>
      <c r="BS481" s="312">
        <v>0</v>
      </c>
      <c r="BT481" s="312"/>
      <c r="BU481" s="313"/>
      <c r="BV481" s="314"/>
      <c r="BW481" s="314"/>
      <c r="BX481" s="314"/>
      <c r="BY481" s="314"/>
      <c r="BZ481" s="314"/>
      <c r="CA481" s="314"/>
      <c r="CB481" s="314"/>
      <c r="CC481" s="315"/>
    </row>
    <row r="482" spans="1:81" s="58" customFormat="1" ht="12.95" customHeight="1" x14ac:dyDescent="0.25">
      <c r="A482" s="37"/>
      <c r="B482" s="1321"/>
      <c r="C482" s="1424"/>
      <c r="D482" s="1283"/>
      <c r="E482" s="1286"/>
      <c r="F482" s="1286"/>
      <c r="G482" s="1286"/>
      <c r="H482" s="1286"/>
      <c r="I482" s="1389"/>
      <c r="J482" s="1220"/>
      <c r="K482" s="1217"/>
      <c r="L482" s="1223"/>
      <c r="M482" s="1226"/>
      <c r="N482" s="1229"/>
      <c r="O482" s="1232"/>
      <c r="P482" s="1235"/>
      <c r="Q482" s="1238"/>
      <c r="R482" s="1220"/>
      <c r="S482" s="364" t="s">
        <v>4970</v>
      </c>
      <c r="T482" s="371" t="s">
        <v>3834</v>
      </c>
      <c r="U482" s="241" t="s">
        <v>3839</v>
      </c>
      <c r="V482" s="241" t="s">
        <v>3842</v>
      </c>
      <c r="W482" s="299"/>
      <c r="X482" s="300">
        <v>44566</v>
      </c>
      <c r="Y482" s="300">
        <v>44591</v>
      </c>
      <c r="Z482" s="300">
        <v>44594</v>
      </c>
      <c r="AA482" s="300">
        <v>44925</v>
      </c>
      <c r="AB482" s="1220"/>
      <c r="AC482" s="1241"/>
      <c r="AD482" s="303">
        <f t="shared" si="364"/>
        <v>19000000</v>
      </c>
      <c r="AE482" s="303">
        <f t="shared" si="364"/>
        <v>0</v>
      </c>
      <c r="AF482" s="303">
        <f t="shared" si="364"/>
        <v>19000000</v>
      </c>
      <c r="AG482" s="303">
        <f t="shared" si="364"/>
        <v>0</v>
      </c>
      <c r="AH482" s="303">
        <f t="shared" si="364"/>
        <v>0</v>
      </c>
      <c r="AI482" s="303">
        <f t="shared" si="364"/>
        <v>0</v>
      </c>
      <c r="AJ482" s="303">
        <f t="shared" si="324"/>
        <v>0</v>
      </c>
      <c r="AK482" s="1220"/>
      <c r="AL482" s="1244"/>
      <c r="AM482" s="303">
        <f t="shared" si="360"/>
        <v>4750000</v>
      </c>
      <c r="AN482" s="312"/>
      <c r="AO482" s="312">
        <v>4750000</v>
      </c>
      <c r="AP482" s="312">
        <v>0</v>
      </c>
      <c r="AQ482" s="312">
        <v>0</v>
      </c>
      <c r="AR482" s="312">
        <v>0</v>
      </c>
      <c r="AS482" s="312"/>
      <c r="AT482" s="1220"/>
      <c r="AU482" s="1247"/>
      <c r="AV482" s="303">
        <f t="shared" si="361"/>
        <v>4750000</v>
      </c>
      <c r="AW482" s="312"/>
      <c r="AX482" s="302">
        <v>4750000</v>
      </c>
      <c r="AY482" s="302">
        <v>0</v>
      </c>
      <c r="AZ482" s="302">
        <v>0</v>
      </c>
      <c r="BA482" s="302">
        <v>0</v>
      </c>
      <c r="BB482" s="312"/>
      <c r="BC482" s="1220"/>
      <c r="BD482" s="1250"/>
      <c r="BE482" s="303">
        <f t="shared" si="362"/>
        <v>4750000</v>
      </c>
      <c r="BF482" s="312"/>
      <c r="BG482" s="302">
        <v>4750000</v>
      </c>
      <c r="BH482" s="302">
        <v>0</v>
      </c>
      <c r="BI482" s="302">
        <v>0</v>
      </c>
      <c r="BJ482" s="302">
        <v>0</v>
      </c>
      <c r="BK482" s="312"/>
      <c r="BL482" s="1220"/>
      <c r="BM482" s="1253"/>
      <c r="BN482" s="303">
        <f t="shared" si="363"/>
        <v>4750000</v>
      </c>
      <c r="BO482" s="312"/>
      <c r="BP482" s="312">
        <v>4750000</v>
      </c>
      <c r="BQ482" s="312">
        <v>0</v>
      </c>
      <c r="BR482" s="312">
        <v>0</v>
      </c>
      <c r="BS482" s="312">
        <v>0</v>
      </c>
      <c r="BT482" s="312"/>
      <c r="BU482" s="313"/>
      <c r="BV482" s="314"/>
      <c r="BW482" s="314"/>
      <c r="BX482" s="314"/>
      <c r="BY482" s="314"/>
      <c r="BZ482" s="314"/>
      <c r="CA482" s="314"/>
      <c r="CB482" s="314"/>
      <c r="CC482" s="315"/>
    </row>
    <row r="483" spans="1:81" s="58" customFormat="1" ht="12.95" customHeight="1" x14ac:dyDescent="0.25">
      <c r="A483" s="37"/>
      <c r="B483" s="1321"/>
      <c r="C483" s="1424"/>
      <c r="D483" s="1283"/>
      <c r="E483" s="1286"/>
      <c r="F483" s="1286"/>
      <c r="G483" s="1286"/>
      <c r="H483" s="1286"/>
      <c r="I483" s="1389"/>
      <c r="J483" s="1220"/>
      <c r="K483" s="1217"/>
      <c r="L483" s="1223"/>
      <c r="M483" s="1226"/>
      <c r="N483" s="1229"/>
      <c r="O483" s="1232"/>
      <c r="P483" s="1235"/>
      <c r="Q483" s="1238"/>
      <c r="R483" s="1220"/>
      <c r="S483" s="364" t="s">
        <v>4971</v>
      </c>
      <c r="T483" s="371" t="s">
        <v>3834</v>
      </c>
      <c r="U483" s="241" t="s">
        <v>3839</v>
      </c>
      <c r="V483" s="241" t="s">
        <v>3842</v>
      </c>
      <c r="W483" s="299"/>
      <c r="X483" s="300">
        <v>44566</v>
      </c>
      <c r="Y483" s="300">
        <v>44591</v>
      </c>
      <c r="Z483" s="300">
        <v>44594</v>
      </c>
      <c r="AA483" s="300">
        <v>44925</v>
      </c>
      <c r="AB483" s="1220"/>
      <c r="AC483" s="1241"/>
      <c r="AD483" s="303">
        <f t="shared" si="364"/>
        <v>16000000</v>
      </c>
      <c r="AE483" s="303">
        <f t="shared" si="364"/>
        <v>0</v>
      </c>
      <c r="AF483" s="303">
        <f t="shared" si="364"/>
        <v>16000000</v>
      </c>
      <c r="AG483" s="303">
        <f t="shared" si="364"/>
        <v>0</v>
      </c>
      <c r="AH483" s="303">
        <f t="shared" si="364"/>
        <v>0</v>
      </c>
      <c r="AI483" s="303">
        <f t="shared" si="364"/>
        <v>0</v>
      </c>
      <c r="AJ483" s="303">
        <f t="shared" si="324"/>
        <v>0</v>
      </c>
      <c r="AK483" s="1220"/>
      <c r="AL483" s="1244"/>
      <c r="AM483" s="303">
        <f t="shared" si="360"/>
        <v>4000000</v>
      </c>
      <c r="AN483" s="312"/>
      <c r="AO483" s="312">
        <v>4000000</v>
      </c>
      <c r="AP483" s="312">
        <v>0</v>
      </c>
      <c r="AQ483" s="312">
        <v>0</v>
      </c>
      <c r="AR483" s="312">
        <v>0</v>
      </c>
      <c r="AS483" s="312"/>
      <c r="AT483" s="1220"/>
      <c r="AU483" s="1247"/>
      <c r="AV483" s="303">
        <f t="shared" si="361"/>
        <v>4000000</v>
      </c>
      <c r="AW483" s="312"/>
      <c r="AX483" s="302">
        <v>4000000</v>
      </c>
      <c r="AY483" s="302">
        <v>0</v>
      </c>
      <c r="AZ483" s="302">
        <v>0</v>
      </c>
      <c r="BA483" s="302">
        <v>0</v>
      </c>
      <c r="BB483" s="312"/>
      <c r="BC483" s="1220"/>
      <c r="BD483" s="1250"/>
      <c r="BE483" s="303">
        <f t="shared" si="362"/>
        <v>4000000</v>
      </c>
      <c r="BF483" s="312"/>
      <c r="BG483" s="302">
        <v>4000000</v>
      </c>
      <c r="BH483" s="302">
        <v>0</v>
      </c>
      <c r="BI483" s="302">
        <v>0</v>
      </c>
      <c r="BJ483" s="302">
        <v>0</v>
      </c>
      <c r="BK483" s="312"/>
      <c r="BL483" s="1220"/>
      <c r="BM483" s="1253"/>
      <c r="BN483" s="303">
        <f t="shared" si="363"/>
        <v>4000000</v>
      </c>
      <c r="BO483" s="312"/>
      <c r="BP483" s="312">
        <v>4000000</v>
      </c>
      <c r="BQ483" s="312">
        <v>0</v>
      </c>
      <c r="BR483" s="312">
        <v>0</v>
      </c>
      <c r="BS483" s="312">
        <v>0</v>
      </c>
      <c r="BT483" s="312"/>
      <c r="BU483" s="313"/>
      <c r="BV483" s="314"/>
      <c r="BW483" s="314"/>
      <c r="BX483" s="314"/>
      <c r="BY483" s="314"/>
      <c r="BZ483" s="314"/>
      <c r="CA483" s="314"/>
      <c r="CB483" s="314"/>
      <c r="CC483" s="315"/>
    </row>
    <row r="484" spans="1:81" s="58" customFormat="1" ht="12.95" customHeight="1" x14ac:dyDescent="0.25">
      <c r="A484" s="37"/>
      <c r="B484" s="1321"/>
      <c r="C484" s="1424"/>
      <c r="D484" s="1283"/>
      <c r="E484" s="1286"/>
      <c r="F484" s="1286"/>
      <c r="G484" s="1286"/>
      <c r="H484" s="1286"/>
      <c r="I484" s="1389"/>
      <c r="J484" s="1220"/>
      <c r="K484" s="1217"/>
      <c r="L484" s="1223"/>
      <c r="M484" s="1226"/>
      <c r="N484" s="1229"/>
      <c r="O484" s="1232"/>
      <c r="P484" s="1235"/>
      <c r="Q484" s="1238"/>
      <c r="R484" s="1220"/>
      <c r="S484" s="364" t="s">
        <v>4972</v>
      </c>
      <c r="T484" s="371" t="s">
        <v>3834</v>
      </c>
      <c r="U484" s="241" t="s">
        <v>3839</v>
      </c>
      <c r="V484" s="241" t="s">
        <v>3842</v>
      </c>
      <c r="W484" s="299"/>
      <c r="X484" s="300">
        <v>44566</v>
      </c>
      <c r="Y484" s="300">
        <v>44591</v>
      </c>
      <c r="Z484" s="300">
        <v>44594</v>
      </c>
      <c r="AA484" s="300">
        <v>44925</v>
      </c>
      <c r="AB484" s="1220"/>
      <c r="AC484" s="1241"/>
      <c r="AD484" s="303">
        <f t="shared" si="364"/>
        <v>16000000</v>
      </c>
      <c r="AE484" s="303">
        <f t="shared" si="364"/>
        <v>0</v>
      </c>
      <c r="AF484" s="303">
        <f t="shared" si="364"/>
        <v>16000000</v>
      </c>
      <c r="AG484" s="303">
        <f t="shared" si="364"/>
        <v>0</v>
      </c>
      <c r="AH484" s="303">
        <f t="shared" si="364"/>
        <v>0</v>
      </c>
      <c r="AI484" s="303">
        <f t="shared" si="364"/>
        <v>0</v>
      </c>
      <c r="AJ484" s="303">
        <f t="shared" si="324"/>
        <v>0</v>
      </c>
      <c r="AK484" s="1220"/>
      <c r="AL484" s="1244"/>
      <c r="AM484" s="303">
        <f t="shared" si="360"/>
        <v>4000000</v>
      </c>
      <c r="AN484" s="312"/>
      <c r="AO484" s="312">
        <v>4000000</v>
      </c>
      <c r="AP484" s="312">
        <v>0</v>
      </c>
      <c r="AQ484" s="312">
        <v>0</v>
      </c>
      <c r="AR484" s="312">
        <v>0</v>
      </c>
      <c r="AS484" s="312"/>
      <c r="AT484" s="1220"/>
      <c r="AU484" s="1247"/>
      <c r="AV484" s="303">
        <f t="shared" si="361"/>
        <v>4000000</v>
      </c>
      <c r="AW484" s="312"/>
      <c r="AX484" s="302">
        <v>4000000</v>
      </c>
      <c r="AY484" s="302">
        <v>0</v>
      </c>
      <c r="AZ484" s="302">
        <v>0</v>
      </c>
      <c r="BA484" s="302">
        <v>0</v>
      </c>
      <c r="BB484" s="312"/>
      <c r="BC484" s="1220"/>
      <c r="BD484" s="1250"/>
      <c r="BE484" s="303">
        <f t="shared" si="362"/>
        <v>4000000</v>
      </c>
      <c r="BF484" s="312"/>
      <c r="BG484" s="302">
        <v>4000000</v>
      </c>
      <c r="BH484" s="302">
        <v>0</v>
      </c>
      <c r="BI484" s="302">
        <v>0</v>
      </c>
      <c r="BJ484" s="302">
        <v>0</v>
      </c>
      <c r="BK484" s="312"/>
      <c r="BL484" s="1220"/>
      <c r="BM484" s="1253"/>
      <c r="BN484" s="303">
        <f t="shared" si="363"/>
        <v>4000000</v>
      </c>
      <c r="BO484" s="312"/>
      <c r="BP484" s="312">
        <v>4000000</v>
      </c>
      <c r="BQ484" s="312">
        <v>0</v>
      </c>
      <c r="BR484" s="312">
        <v>0</v>
      </c>
      <c r="BS484" s="312">
        <v>0</v>
      </c>
      <c r="BT484" s="312"/>
      <c r="BU484" s="313"/>
      <c r="BV484" s="314"/>
      <c r="BW484" s="314"/>
      <c r="BX484" s="314"/>
      <c r="BY484" s="314"/>
      <c r="BZ484" s="314"/>
      <c r="CA484" s="314"/>
      <c r="CB484" s="314"/>
      <c r="CC484" s="315"/>
    </row>
    <row r="485" spans="1:81" s="58" customFormat="1" ht="12.95" customHeight="1" x14ac:dyDescent="0.25">
      <c r="A485" s="37"/>
      <c r="B485" s="1321"/>
      <c r="C485" s="1424"/>
      <c r="D485" s="1283"/>
      <c r="E485" s="1286"/>
      <c r="F485" s="1286"/>
      <c r="G485" s="1286"/>
      <c r="H485" s="1286"/>
      <c r="I485" s="1389"/>
      <c r="J485" s="1220"/>
      <c r="K485" s="1217"/>
      <c r="L485" s="1223"/>
      <c r="M485" s="1226"/>
      <c r="N485" s="1229"/>
      <c r="O485" s="1232"/>
      <c r="P485" s="1235"/>
      <c r="Q485" s="1238"/>
      <c r="R485" s="1220"/>
      <c r="S485" s="364" t="s">
        <v>4973</v>
      </c>
      <c r="T485" s="371" t="s">
        <v>3834</v>
      </c>
      <c r="U485" s="241" t="s">
        <v>3839</v>
      </c>
      <c r="V485" s="241" t="s">
        <v>3842</v>
      </c>
      <c r="W485" s="299"/>
      <c r="X485" s="300">
        <v>44566</v>
      </c>
      <c r="Y485" s="300">
        <v>44591</v>
      </c>
      <c r="Z485" s="300">
        <v>44594</v>
      </c>
      <c r="AA485" s="300">
        <v>44925</v>
      </c>
      <c r="AB485" s="1220"/>
      <c r="AC485" s="1241"/>
      <c r="AD485" s="303">
        <f t="shared" si="364"/>
        <v>38000000</v>
      </c>
      <c r="AE485" s="303">
        <f t="shared" si="364"/>
        <v>0</v>
      </c>
      <c r="AF485" s="303">
        <f t="shared" si="364"/>
        <v>38000000</v>
      </c>
      <c r="AG485" s="303">
        <f t="shared" si="364"/>
        <v>0</v>
      </c>
      <c r="AH485" s="303">
        <f t="shared" si="364"/>
        <v>0</v>
      </c>
      <c r="AI485" s="303">
        <f t="shared" si="364"/>
        <v>0</v>
      </c>
      <c r="AJ485" s="303">
        <f t="shared" si="324"/>
        <v>0</v>
      </c>
      <c r="AK485" s="1220"/>
      <c r="AL485" s="1244"/>
      <c r="AM485" s="303">
        <f t="shared" si="360"/>
        <v>9500000</v>
      </c>
      <c r="AN485" s="312"/>
      <c r="AO485" s="312">
        <v>9500000</v>
      </c>
      <c r="AP485" s="312">
        <v>0</v>
      </c>
      <c r="AQ485" s="312">
        <v>0</v>
      </c>
      <c r="AR485" s="312">
        <v>0</v>
      </c>
      <c r="AS485" s="312"/>
      <c r="AT485" s="1220"/>
      <c r="AU485" s="1247"/>
      <c r="AV485" s="303">
        <f t="shared" si="361"/>
        <v>9500000</v>
      </c>
      <c r="AW485" s="312"/>
      <c r="AX485" s="302">
        <v>9500000</v>
      </c>
      <c r="AY485" s="302">
        <v>0</v>
      </c>
      <c r="AZ485" s="302">
        <v>0</v>
      </c>
      <c r="BA485" s="302">
        <v>0</v>
      </c>
      <c r="BB485" s="312"/>
      <c r="BC485" s="1220"/>
      <c r="BD485" s="1250"/>
      <c r="BE485" s="303">
        <f t="shared" si="362"/>
        <v>9500000</v>
      </c>
      <c r="BF485" s="312"/>
      <c r="BG485" s="302">
        <v>9500000</v>
      </c>
      <c r="BH485" s="302">
        <v>0</v>
      </c>
      <c r="BI485" s="302">
        <v>0</v>
      </c>
      <c r="BJ485" s="302">
        <v>0</v>
      </c>
      <c r="BK485" s="312"/>
      <c r="BL485" s="1220"/>
      <c r="BM485" s="1253"/>
      <c r="BN485" s="303">
        <f t="shared" si="363"/>
        <v>9500000</v>
      </c>
      <c r="BO485" s="312"/>
      <c r="BP485" s="312">
        <v>9500000</v>
      </c>
      <c r="BQ485" s="312">
        <v>0</v>
      </c>
      <c r="BR485" s="312">
        <v>0</v>
      </c>
      <c r="BS485" s="312">
        <v>0</v>
      </c>
      <c r="BT485" s="312"/>
      <c r="BU485" s="313"/>
      <c r="BV485" s="314"/>
      <c r="BW485" s="314"/>
      <c r="BX485" s="314"/>
      <c r="BY485" s="314"/>
      <c r="BZ485" s="314"/>
      <c r="CA485" s="314"/>
      <c r="CB485" s="314"/>
      <c r="CC485" s="315"/>
    </row>
    <row r="486" spans="1:81" s="58" customFormat="1" ht="12.95" customHeight="1" x14ac:dyDescent="0.25">
      <c r="A486" s="37"/>
      <c r="B486" s="1321"/>
      <c r="C486" s="1424"/>
      <c r="D486" s="1283"/>
      <c r="E486" s="1286"/>
      <c r="F486" s="1286"/>
      <c r="G486" s="1286"/>
      <c r="H486" s="1286"/>
      <c r="I486" s="1389"/>
      <c r="J486" s="1220"/>
      <c r="K486" s="1217"/>
      <c r="L486" s="1223"/>
      <c r="M486" s="1226"/>
      <c r="N486" s="1229"/>
      <c r="O486" s="1232"/>
      <c r="P486" s="1235"/>
      <c r="Q486" s="1238"/>
      <c r="R486" s="1220"/>
      <c r="S486" s="364" t="s">
        <v>4974</v>
      </c>
      <c r="T486" s="371" t="s">
        <v>3834</v>
      </c>
      <c r="U486" s="241" t="s">
        <v>3839</v>
      </c>
      <c r="V486" s="241" t="s">
        <v>3842</v>
      </c>
      <c r="W486" s="299"/>
      <c r="X486" s="300">
        <v>44566</v>
      </c>
      <c r="Y486" s="300">
        <v>44591</v>
      </c>
      <c r="Z486" s="300">
        <v>44594</v>
      </c>
      <c r="AA486" s="300">
        <v>44925</v>
      </c>
      <c r="AB486" s="1220"/>
      <c r="AC486" s="1241"/>
      <c r="AD486" s="303">
        <f t="shared" si="364"/>
        <v>20000000</v>
      </c>
      <c r="AE486" s="303">
        <f t="shared" si="364"/>
        <v>0</v>
      </c>
      <c r="AF486" s="303">
        <f t="shared" si="364"/>
        <v>20000000</v>
      </c>
      <c r="AG486" s="303">
        <f t="shared" si="364"/>
        <v>0</v>
      </c>
      <c r="AH486" s="303">
        <f t="shared" si="364"/>
        <v>0</v>
      </c>
      <c r="AI486" s="303">
        <f t="shared" si="364"/>
        <v>0</v>
      </c>
      <c r="AJ486" s="303">
        <f t="shared" si="324"/>
        <v>0</v>
      </c>
      <c r="AK486" s="1220"/>
      <c r="AL486" s="1244"/>
      <c r="AM486" s="303">
        <f t="shared" si="360"/>
        <v>5000000</v>
      </c>
      <c r="AN486" s="312"/>
      <c r="AO486" s="312">
        <v>5000000</v>
      </c>
      <c r="AP486" s="312">
        <v>0</v>
      </c>
      <c r="AQ486" s="312">
        <v>0</v>
      </c>
      <c r="AR486" s="312">
        <v>0</v>
      </c>
      <c r="AS486" s="312"/>
      <c r="AT486" s="1220"/>
      <c r="AU486" s="1247"/>
      <c r="AV486" s="303">
        <f t="shared" si="361"/>
        <v>5000000</v>
      </c>
      <c r="AW486" s="312"/>
      <c r="AX486" s="302">
        <v>5000000</v>
      </c>
      <c r="AY486" s="302">
        <v>0</v>
      </c>
      <c r="AZ486" s="302">
        <v>0</v>
      </c>
      <c r="BA486" s="302">
        <v>0</v>
      </c>
      <c r="BB486" s="312"/>
      <c r="BC486" s="1220"/>
      <c r="BD486" s="1250"/>
      <c r="BE486" s="303">
        <f t="shared" si="362"/>
        <v>5000000</v>
      </c>
      <c r="BF486" s="312"/>
      <c r="BG486" s="302">
        <v>5000000</v>
      </c>
      <c r="BH486" s="302">
        <v>0</v>
      </c>
      <c r="BI486" s="302">
        <v>0</v>
      </c>
      <c r="BJ486" s="302">
        <v>0</v>
      </c>
      <c r="BK486" s="312"/>
      <c r="BL486" s="1220"/>
      <c r="BM486" s="1253"/>
      <c r="BN486" s="303">
        <f t="shared" si="363"/>
        <v>5000000</v>
      </c>
      <c r="BO486" s="312"/>
      <c r="BP486" s="312">
        <v>5000000</v>
      </c>
      <c r="BQ486" s="312">
        <v>0</v>
      </c>
      <c r="BR486" s="312">
        <v>0</v>
      </c>
      <c r="BS486" s="312">
        <v>0</v>
      </c>
      <c r="BT486" s="312"/>
      <c r="BU486" s="313"/>
      <c r="BV486" s="314"/>
      <c r="BW486" s="314"/>
      <c r="BX486" s="314"/>
      <c r="BY486" s="314"/>
      <c r="BZ486" s="314"/>
      <c r="CA486" s="314"/>
      <c r="CB486" s="314"/>
      <c r="CC486" s="315"/>
    </row>
    <row r="487" spans="1:81" s="58" customFormat="1" ht="12.95" customHeight="1" x14ac:dyDescent="0.25">
      <c r="A487" s="37"/>
      <c r="B487" s="1321"/>
      <c r="C487" s="1424"/>
      <c r="D487" s="1283"/>
      <c r="E487" s="1286"/>
      <c r="F487" s="1286"/>
      <c r="G487" s="1286"/>
      <c r="H487" s="1286"/>
      <c r="I487" s="1389"/>
      <c r="J487" s="1220"/>
      <c r="K487" s="1217"/>
      <c r="L487" s="1223"/>
      <c r="M487" s="1226"/>
      <c r="N487" s="1229"/>
      <c r="O487" s="1232"/>
      <c r="P487" s="1235"/>
      <c r="Q487" s="1238"/>
      <c r="R487" s="1220"/>
      <c r="S487" s="364" t="s">
        <v>4975</v>
      </c>
      <c r="T487" s="371" t="s">
        <v>3834</v>
      </c>
      <c r="U487" s="241" t="s">
        <v>3839</v>
      </c>
      <c r="V487" s="241" t="s">
        <v>3842</v>
      </c>
      <c r="W487" s="299"/>
      <c r="X487" s="300">
        <v>44566</v>
      </c>
      <c r="Y487" s="300">
        <v>44591</v>
      </c>
      <c r="Z487" s="300">
        <v>44594</v>
      </c>
      <c r="AA487" s="300">
        <v>44925</v>
      </c>
      <c r="AB487" s="1220"/>
      <c r="AC487" s="1241"/>
      <c r="AD487" s="303">
        <f t="shared" si="364"/>
        <v>16000000</v>
      </c>
      <c r="AE487" s="303">
        <f t="shared" si="364"/>
        <v>0</v>
      </c>
      <c r="AF487" s="303">
        <f t="shared" si="364"/>
        <v>16000000</v>
      </c>
      <c r="AG487" s="303">
        <f t="shared" si="364"/>
        <v>0</v>
      </c>
      <c r="AH487" s="303">
        <f t="shared" si="364"/>
        <v>0</v>
      </c>
      <c r="AI487" s="303">
        <f t="shared" si="364"/>
        <v>0</v>
      </c>
      <c r="AJ487" s="303">
        <f t="shared" si="324"/>
        <v>0</v>
      </c>
      <c r="AK487" s="1220"/>
      <c r="AL487" s="1244"/>
      <c r="AM487" s="303">
        <f t="shared" si="360"/>
        <v>4000000</v>
      </c>
      <c r="AN487" s="312"/>
      <c r="AO487" s="312">
        <v>4000000</v>
      </c>
      <c r="AP487" s="312">
        <v>0</v>
      </c>
      <c r="AQ487" s="312">
        <v>0</v>
      </c>
      <c r="AR487" s="312">
        <v>0</v>
      </c>
      <c r="AS487" s="312"/>
      <c r="AT487" s="1220"/>
      <c r="AU487" s="1247"/>
      <c r="AV487" s="303">
        <f t="shared" si="361"/>
        <v>4000000</v>
      </c>
      <c r="AW487" s="312"/>
      <c r="AX487" s="302">
        <v>4000000</v>
      </c>
      <c r="AY487" s="302">
        <v>0</v>
      </c>
      <c r="AZ487" s="302">
        <v>0</v>
      </c>
      <c r="BA487" s="302">
        <v>0</v>
      </c>
      <c r="BB487" s="312"/>
      <c r="BC487" s="1220"/>
      <c r="BD487" s="1250"/>
      <c r="BE487" s="303">
        <f t="shared" si="362"/>
        <v>4000000</v>
      </c>
      <c r="BF487" s="312"/>
      <c r="BG487" s="302">
        <v>4000000</v>
      </c>
      <c r="BH487" s="302">
        <v>0</v>
      </c>
      <c r="BI487" s="302">
        <v>0</v>
      </c>
      <c r="BJ487" s="302">
        <v>0</v>
      </c>
      <c r="BK487" s="312"/>
      <c r="BL487" s="1220"/>
      <c r="BM487" s="1253"/>
      <c r="BN487" s="303">
        <f t="shared" si="363"/>
        <v>4000000</v>
      </c>
      <c r="BO487" s="312"/>
      <c r="BP487" s="312">
        <v>4000000</v>
      </c>
      <c r="BQ487" s="312">
        <v>0</v>
      </c>
      <c r="BR487" s="312">
        <v>0</v>
      </c>
      <c r="BS487" s="312">
        <v>0</v>
      </c>
      <c r="BT487" s="312"/>
      <c r="BU487" s="313"/>
      <c r="BV487" s="314"/>
      <c r="BW487" s="314"/>
      <c r="BX487" s="314"/>
      <c r="BY487" s="314"/>
      <c r="BZ487" s="314"/>
      <c r="CA487" s="314"/>
      <c r="CB487" s="314"/>
      <c r="CC487" s="315"/>
    </row>
    <row r="488" spans="1:81" s="58" customFormat="1" ht="12.95" customHeight="1" x14ac:dyDescent="0.25">
      <c r="A488" s="37"/>
      <c r="B488" s="1321"/>
      <c r="C488" s="1424"/>
      <c r="D488" s="1283"/>
      <c r="E488" s="1286"/>
      <c r="F488" s="1286"/>
      <c r="G488" s="1286"/>
      <c r="H488" s="1286"/>
      <c r="I488" s="1389"/>
      <c r="J488" s="1220"/>
      <c r="K488" s="1217"/>
      <c r="L488" s="1223"/>
      <c r="M488" s="1226"/>
      <c r="N488" s="1229"/>
      <c r="O488" s="1232"/>
      <c r="P488" s="1235"/>
      <c r="Q488" s="1238"/>
      <c r="R488" s="1220"/>
      <c r="S488" s="364" t="s">
        <v>4976</v>
      </c>
      <c r="T488" s="371" t="s">
        <v>3834</v>
      </c>
      <c r="U488" s="241" t="s">
        <v>3839</v>
      </c>
      <c r="V488" s="241" t="s">
        <v>3842</v>
      </c>
      <c r="W488" s="299"/>
      <c r="X488" s="300">
        <v>44566</v>
      </c>
      <c r="Y488" s="300">
        <v>44591</v>
      </c>
      <c r="Z488" s="300">
        <v>44594</v>
      </c>
      <c r="AA488" s="300">
        <v>44925</v>
      </c>
      <c r="AB488" s="1220"/>
      <c r="AC488" s="1241"/>
      <c r="AD488" s="303">
        <f t="shared" si="364"/>
        <v>19000000</v>
      </c>
      <c r="AE488" s="303">
        <f t="shared" si="364"/>
        <v>0</v>
      </c>
      <c r="AF488" s="303">
        <f t="shared" si="364"/>
        <v>19000000</v>
      </c>
      <c r="AG488" s="303">
        <f t="shared" si="364"/>
        <v>0</v>
      </c>
      <c r="AH488" s="303">
        <f t="shared" si="364"/>
        <v>0</v>
      </c>
      <c r="AI488" s="303">
        <f t="shared" si="364"/>
        <v>0</v>
      </c>
      <c r="AJ488" s="303">
        <f t="shared" si="324"/>
        <v>0</v>
      </c>
      <c r="AK488" s="1220"/>
      <c r="AL488" s="1244"/>
      <c r="AM488" s="303">
        <f t="shared" si="360"/>
        <v>4750000</v>
      </c>
      <c r="AN488" s="312"/>
      <c r="AO488" s="312">
        <v>4750000</v>
      </c>
      <c r="AP488" s="312">
        <v>0</v>
      </c>
      <c r="AQ488" s="312">
        <v>0</v>
      </c>
      <c r="AR488" s="312">
        <v>0</v>
      </c>
      <c r="AS488" s="312"/>
      <c r="AT488" s="1220"/>
      <c r="AU488" s="1247"/>
      <c r="AV488" s="303">
        <f t="shared" si="361"/>
        <v>4750000</v>
      </c>
      <c r="AW488" s="312"/>
      <c r="AX488" s="302">
        <v>4750000</v>
      </c>
      <c r="AY488" s="302">
        <v>0</v>
      </c>
      <c r="AZ488" s="302">
        <v>0</v>
      </c>
      <c r="BA488" s="302">
        <v>0</v>
      </c>
      <c r="BB488" s="312"/>
      <c r="BC488" s="1220"/>
      <c r="BD488" s="1250"/>
      <c r="BE488" s="303">
        <f t="shared" si="362"/>
        <v>4750000</v>
      </c>
      <c r="BF488" s="312"/>
      <c r="BG488" s="302">
        <v>4750000</v>
      </c>
      <c r="BH488" s="302">
        <v>0</v>
      </c>
      <c r="BI488" s="302">
        <v>0</v>
      </c>
      <c r="BJ488" s="302">
        <v>0</v>
      </c>
      <c r="BK488" s="312"/>
      <c r="BL488" s="1220"/>
      <c r="BM488" s="1253"/>
      <c r="BN488" s="303">
        <f t="shared" si="363"/>
        <v>4750000</v>
      </c>
      <c r="BO488" s="312"/>
      <c r="BP488" s="312">
        <v>4750000</v>
      </c>
      <c r="BQ488" s="312">
        <v>0</v>
      </c>
      <c r="BR488" s="312">
        <v>0</v>
      </c>
      <c r="BS488" s="312">
        <v>0</v>
      </c>
      <c r="BT488" s="312"/>
      <c r="BU488" s="313"/>
      <c r="BV488" s="314"/>
      <c r="BW488" s="314"/>
      <c r="BX488" s="314"/>
      <c r="BY488" s="314"/>
      <c r="BZ488" s="314"/>
      <c r="CA488" s="314"/>
      <c r="CB488" s="314"/>
      <c r="CC488" s="315"/>
    </row>
    <row r="489" spans="1:81" s="58" customFormat="1" ht="12.95" customHeight="1" x14ac:dyDescent="0.25">
      <c r="A489" s="37"/>
      <c r="B489" s="1321"/>
      <c r="C489" s="1424"/>
      <c r="D489" s="1283"/>
      <c r="E489" s="1286"/>
      <c r="F489" s="1286"/>
      <c r="G489" s="1286"/>
      <c r="H489" s="1286"/>
      <c r="I489" s="1389"/>
      <c r="J489" s="1220"/>
      <c r="K489" s="1217"/>
      <c r="L489" s="1223"/>
      <c r="M489" s="1226"/>
      <c r="N489" s="1229"/>
      <c r="O489" s="1232"/>
      <c r="P489" s="1235"/>
      <c r="Q489" s="1238"/>
      <c r="R489" s="1220"/>
      <c r="S489" s="364" t="s">
        <v>4977</v>
      </c>
      <c r="T489" s="371" t="s">
        <v>3834</v>
      </c>
      <c r="U489" s="241" t="s">
        <v>3839</v>
      </c>
      <c r="V489" s="241" t="s">
        <v>3842</v>
      </c>
      <c r="W489" s="299"/>
      <c r="X489" s="300">
        <v>44566</v>
      </c>
      <c r="Y489" s="300">
        <v>44591</v>
      </c>
      <c r="Z489" s="300">
        <v>44594</v>
      </c>
      <c r="AA489" s="300">
        <v>44925</v>
      </c>
      <c r="AB489" s="1220"/>
      <c r="AC489" s="1241"/>
      <c r="AD489" s="303">
        <f t="shared" si="364"/>
        <v>24048000</v>
      </c>
      <c r="AE489" s="303">
        <f t="shared" si="364"/>
        <v>0</v>
      </c>
      <c r="AF489" s="303">
        <f t="shared" si="364"/>
        <v>24048000</v>
      </c>
      <c r="AG489" s="303">
        <f t="shared" si="364"/>
        <v>0</v>
      </c>
      <c r="AH489" s="303">
        <f t="shared" si="364"/>
        <v>0</v>
      </c>
      <c r="AI489" s="303">
        <f t="shared" si="364"/>
        <v>0</v>
      </c>
      <c r="AJ489" s="303">
        <f t="shared" si="364"/>
        <v>0</v>
      </c>
      <c r="AK489" s="1220"/>
      <c r="AL489" s="1244"/>
      <c r="AM489" s="303">
        <f t="shared" si="360"/>
        <v>6012000</v>
      </c>
      <c r="AN489" s="312"/>
      <c r="AO489" s="312">
        <v>6012000</v>
      </c>
      <c r="AP489" s="312">
        <v>0</v>
      </c>
      <c r="AQ489" s="312">
        <v>0</v>
      </c>
      <c r="AR489" s="312">
        <v>0</v>
      </c>
      <c r="AS489" s="312"/>
      <c r="AT489" s="1220"/>
      <c r="AU489" s="1247"/>
      <c r="AV489" s="303">
        <f t="shared" si="361"/>
        <v>6012000</v>
      </c>
      <c r="AW489" s="312"/>
      <c r="AX489" s="302">
        <v>6012000</v>
      </c>
      <c r="AY489" s="302">
        <v>0</v>
      </c>
      <c r="AZ489" s="302">
        <v>0</v>
      </c>
      <c r="BA489" s="302">
        <v>0</v>
      </c>
      <c r="BB489" s="312"/>
      <c r="BC489" s="1220"/>
      <c r="BD489" s="1250"/>
      <c r="BE489" s="303">
        <f t="shared" si="362"/>
        <v>6012000</v>
      </c>
      <c r="BF489" s="312"/>
      <c r="BG489" s="302">
        <v>6012000</v>
      </c>
      <c r="BH489" s="302">
        <v>0</v>
      </c>
      <c r="BI489" s="302">
        <v>0</v>
      </c>
      <c r="BJ489" s="302">
        <v>0</v>
      </c>
      <c r="BK489" s="312"/>
      <c r="BL489" s="1220"/>
      <c r="BM489" s="1253"/>
      <c r="BN489" s="303">
        <f t="shared" si="363"/>
        <v>6012000</v>
      </c>
      <c r="BO489" s="312"/>
      <c r="BP489" s="312">
        <v>6012000</v>
      </c>
      <c r="BQ489" s="312">
        <v>0</v>
      </c>
      <c r="BR489" s="312">
        <v>0</v>
      </c>
      <c r="BS489" s="312">
        <v>0</v>
      </c>
      <c r="BT489" s="312"/>
      <c r="BU489" s="313"/>
      <c r="BV489" s="314"/>
      <c r="BW489" s="314"/>
      <c r="BX489" s="314"/>
      <c r="BY489" s="314"/>
      <c r="BZ489" s="314"/>
      <c r="CA489" s="314"/>
      <c r="CB489" s="314"/>
      <c r="CC489" s="315"/>
    </row>
    <row r="490" spans="1:81" s="58" customFormat="1" ht="12.95" customHeight="1" x14ac:dyDescent="0.25">
      <c r="A490" s="37"/>
      <c r="B490" s="1321"/>
      <c r="C490" s="1424"/>
      <c r="D490" s="1283"/>
      <c r="E490" s="1286"/>
      <c r="F490" s="1286"/>
      <c r="G490" s="1286"/>
      <c r="H490" s="1286"/>
      <c r="I490" s="1389"/>
      <c r="J490" s="1220"/>
      <c r="K490" s="1217"/>
      <c r="L490" s="1223"/>
      <c r="M490" s="1226"/>
      <c r="N490" s="1229"/>
      <c r="O490" s="1232"/>
      <c r="P490" s="1235"/>
      <c r="Q490" s="1238"/>
      <c r="R490" s="1220"/>
      <c r="S490" s="364" t="s">
        <v>4978</v>
      </c>
      <c r="T490" s="371" t="s">
        <v>3834</v>
      </c>
      <c r="U490" s="241" t="s">
        <v>3839</v>
      </c>
      <c r="V490" s="241" t="s">
        <v>3842</v>
      </c>
      <c r="W490" s="299"/>
      <c r="X490" s="300">
        <v>44566</v>
      </c>
      <c r="Y490" s="300">
        <v>44591</v>
      </c>
      <c r="Z490" s="300">
        <v>44594</v>
      </c>
      <c r="AA490" s="300">
        <v>44925</v>
      </c>
      <c r="AB490" s="1220"/>
      <c r="AC490" s="1241"/>
      <c r="AD490" s="303">
        <f t="shared" si="364"/>
        <v>18000000</v>
      </c>
      <c r="AE490" s="303">
        <f t="shared" si="364"/>
        <v>0</v>
      </c>
      <c r="AF490" s="303">
        <f t="shared" si="364"/>
        <v>18000000</v>
      </c>
      <c r="AG490" s="303">
        <f t="shared" si="364"/>
        <v>0</v>
      </c>
      <c r="AH490" s="303">
        <f t="shared" si="364"/>
        <v>0</v>
      </c>
      <c r="AI490" s="303">
        <f t="shared" si="364"/>
        <v>0</v>
      </c>
      <c r="AJ490" s="303">
        <f t="shared" si="364"/>
        <v>0</v>
      </c>
      <c r="AK490" s="1220"/>
      <c r="AL490" s="1244"/>
      <c r="AM490" s="303">
        <f t="shared" si="360"/>
        <v>4500000</v>
      </c>
      <c r="AN490" s="312"/>
      <c r="AO490" s="312">
        <v>4500000</v>
      </c>
      <c r="AP490" s="312">
        <v>0</v>
      </c>
      <c r="AQ490" s="312">
        <v>0</v>
      </c>
      <c r="AR490" s="312">
        <v>0</v>
      </c>
      <c r="AS490" s="312"/>
      <c r="AT490" s="1220"/>
      <c r="AU490" s="1247"/>
      <c r="AV490" s="303">
        <f t="shared" si="361"/>
        <v>4500000</v>
      </c>
      <c r="AW490" s="312"/>
      <c r="AX490" s="302">
        <v>4500000</v>
      </c>
      <c r="AY490" s="302">
        <v>0</v>
      </c>
      <c r="AZ490" s="302">
        <v>0</v>
      </c>
      <c r="BA490" s="302">
        <v>0</v>
      </c>
      <c r="BB490" s="312"/>
      <c r="BC490" s="1220"/>
      <c r="BD490" s="1250"/>
      <c r="BE490" s="303">
        <f t="shared" si="362"/>
        <v>4500000</v>
      </c>
      <c r="BF490" s="312"/>
      <c r="BG490" s="302">
        <v>4500000</v>
      </c>
      <c r="BH490" s="302">
        <v>0</v>
      </c>
      <c r="BI490" s="302">
        <v>0</v>
      </c>
      <c r="BJ490" s="302">
        <v>0</v>
      </c>
      <c r="BK490" s="312"/>
      <c r="BL490" s="1220"/>
      <c r="BM490" s="1253"/>
      <c r="BN490" s="303">
        <f t="shared" si="363"/>
        <v>4500000</v>
      </c>
      <c r="BO490" s="312"/>
      <c r="BP490" s="312">
        <v>4500000</v>
      </c>
      <c r="BQ490" s="312">
        <v>0</v>
      </c>
      <c r="BR490" s="312">
        <v>0</v>
      </c>
      <c r="BS490" s="312">
        <v>0</v>
      </c>
      <c r="BT490" s="312"/>
      <c r="BU490" s="313"/>
      <c r="BV490" s="314"/>
      <c r="BW490" s="314"/>
      <c r="BX490" s="314"/>
      <c r="BY490" s="314"/>
      <c r="BZ490" s="314"/>
      <c r="CA490" s="314"/>
      <c r="CB490" s="314"/>
      <c r="CC490" s="315"/>
    </row>
    <row r="491" spans="1:81" s="58" customFormat="1" ht="12.95" customHeight="1" x14ac:dyDescent="0.25">
      <c r="A491" s="37"/>
      <c r="B491" s="1321"/>
      <c r="C491" s="1424"/>
      <c r="D491" s="1283"/>
      <c r="E491" s="1286"/>
      <c r="F491" s="1286"/>
      <c r="G491" s="1286"/>
      <c r="H491" s="1286"/>
      <c r="I491" s="1389"/>
      <c r="J491" s="1220"/>
      <c r="K491" s="1217"/>
      <c r="L491" s="1223"/>
      <c r="M491" s="1226"/>
      <c r="N491" s="1229"/>
      <c r="O491" s="1232"/>
      <c r="P491" s="1235"/>
      <c r="Q491" s="1238"/>
      <c r="R491" s="1220"/>
      <c r="S491" s="364" t="s">
        <v>4979</v>
      </c>
      <c r="T491" s="371" t="s">
        <v>3834</v>
      </c>
      <c r="U491" s="241" t="s">
        <v>3839</v>
      </c>
      <c r="V491" s="241" t="s">
        <v>3842</v>
      </c>
      <c r="W491" s="299"/>
      <c r="X491" s="300">
        <v>44566</v>
      </c>
      <c r="Y491" s="300">
        <v>44591</v>
      </c>
      <c r="Z491" s="300">
        <v>44594</v>
      </c>
      <c r="AA491" s="300">
        <v>44925</v>
      </c>
      <c r="AB491" s="1220"/>
      <c r="AC491" s="1241"/>
      <c r="AD491" s="303">
        <f t="shared" si="364"/>
        <v>25000000</v>
      </c>
      <c r="AE491" s="303">
        <f t="shared" si="364"/>
        <v>0</v>
      </c>
      <c r="AF491" s="303">
        <f t="shared" si="364"/>
        <v>25000000</v>
      </c>
      <c r="AG491" s="303">
        <f t="shared" si="364"/>
        <v>0</v>
      </c>
      <c r="AH491" s="303">
        <f t="shared" si="364"/>
        <v>0</v>
      </c>
      <c r="AI491" s="303">
        <f t="shared" si="364"/>
        <v>0</v>
      </c>
      <c r="AJ491" s="303">
        <f t="shared" si="364"/>
        <v>0</v>
      </c>
      <c r="AK491" s="1220"/>
      <c r="AL491" s="1244"/>
      <c r="AM491" s="303">
        <f t="shared" si="360"/>
        <v>6250000</v>
      </c>
      <c r="AN491" s="312"/>
      <c r="AO491" s="312">
        <v>6250000</v>
      </c>
      <c r="AP491" s="312">
        <v>0</v>
      </c>
      <c r="AQ491" s="312">
        <v>0</v>
      </c>
      <c r="AR491" s="312">
        <v>0</v>
      </c>
      <c r="AS491" s="312"/>
      <c r="AT491" s="1220"/>
      <c r="AU491" s="1247"/>
      <c r="AV491" s="303">
        <f t="shared" si="361"/>
        <v>6250000</v>
      </c>
      <c r="AW491" s="312"/>
      <c r="AX491" s="302">
        <v>6250000</v>
      </c>
      <c r="AY491" s="302">
        <v>0</v>
      </c>
      <c r="AZ491" s="302">
        <v>0</v>
      </c>
      <c r="BA491" s="302">
        <v>0</v>
      </c>
      <c r="BB491" s="312"/>
      <c r="BC491" s="1220"/>
      <c r="BD491" s="1250"/>
      <c r="BE491" s="303">
        <f t="shared" si="362"/>
        <v>6250000</v>
      </c>
      <c r="BF491" s="312"/>
      <c r="BG491" s="302">
        <v>6250000</v>
      </c>
      <c r="BH491" s="302">
        <v>0</v>
      </c>
      <c r="BI491" s="302">
        <v>0</v>
      </c>
      <c r="BJ491" s="302">
        <v>0</v>
      </c>
      <c r="BK491" s="312"/>
      <c r="BL491" s="1220"/>
      <c r="BM491" s="1253"/>
      <c r="BN491" s="303">
        <f t="shared" si="363"/>
        <v>6250000</v>
      </c>
      <c r="BO491" s="312"/>
      <c r="BP491" s="312">
        <v>6250000</v>
      </c>
      <c r="BQ491" s="312">
        <v>0</v>
      </c>
      <c r="BR491" s="312">
        <v>0</v>
      </c>
      <c r="BS491" s="312">
        <v>0</v>
      </c>
      <c r="BT491" s="312"/>
      <c r="BU491" s="313"/>
      <c r="BV491" s="314"/>
      <c r="BW491" s="314"/>
      <c r="BX491" s="314"/>
      <c r="BY491" s="314"/>
      <c r="BZ491" s="314"/>
      <c r="CA491" s="314"/>
      <c r="CB491" s="314"/>
      <c r="CC491" s="315"/>
    </row>
    <row r="492" spans="1:81" s="58" customFormat="1" ht="12.95" customHeight="1" x14ac:dyDescent="0.25">
      <c r="A492" s="37"/>
      <c r="B492" s="1321"/>
      <c r="C492" s="1424"/>
      <c r="D492" s="1283"/>
      <c r="E492" s="1286"/>
      <c r="F492" s="1286"/>
      <c r="G492" s="1286"/>
      <c r="H492" s="1286"/>
      <c r="I492" s="1389"/>
      <c r="J492" s="1220"/>
      <c r="K492" s="1217"/>
      <c r="L492" s="1223"/>
      <c r="M492" s="1226"/>
      <c r="N492" s="1229"/>
      <c r="O492" s="1232"/>
      <c r="P492" s="1235"/>
      <c r="Q492" s="1238"/>
      <c r="R492" s="1220"/>
      <c r="S492" s="364" t="s">
        <v>4980</v>
      </c>
      <c r="T492" s="371" t="s">
        <v>3834</v>
      </c>
      <c r="U492" s="241" t="s">
        <v>3839</v>
      </c>
      <c r="V492" s="241" t="s">
        <v>3842</v>
      </c>
      <c r="W492" s="299"/>
      <c r="X492" s="300">
        <v>44566</v>
      </c>
      <c r="Y492" s="300">
        <v>44591</v>
      </c>
      <c r="Z492" s="300">
        <v>44594</v>
      </c>
      <c r="AA492" s="300">
        <v>44925</v>
      </c>
      <c r="AB492" s="1220"/>
      <c r="AC492" s="1241"/>
      <c r="AD492" s="303">
        <f t="shared" si="364"/>
        <v>17000000</v>
      </c>
      <c r="AE492" s="303">
        <f t="shared" si="364"/>
        <v>0</v>
      </c>
      <c r="AF492" s="303">
        <f t="shared" si="364"/>
        <v>17000000</v>
      </c>
      <c r="AG492" s="303">
        <f t="shared" si="364"/>
        <v>0</v>
      </c>
      <c r="AH492" s="303">
        <f t="shared" si="364"/>
        <v>0</v>
      </c>
      <c r="AI492" s="303">
        <f t="shared" si="364"/>
        <v>0</v>
      </c>
      <c r="AJ492" s="303">
        <f t="shared" si="364"/>
        <v>0</v>
      </c>
      <c r="AK492" s="1220"/>
      <c r="AL492" s="1244"/>
      <c r="AM492" s="303">
        <f t="shared" si="360"/>
        <v>4250000</v>
      </c>
      <c r="AN492" s="312"/>
      <c r="AO492" s="312">
        <v>4250000</v>
      </c>
      <c r="AP492" s="312">
        <v>0</v>
      </c>
      <c r="AQ492" s="312">
        <v>0</v>
      </c>
      <c r="AR492" s="312">
        <v>0</v>
      </c>
      <c r="AS492" s="312"/>
      <c r="AT492" s="1220"/>
      <c r="AU492" s="1247"/>
      <c r="AV492" s="303">
        <f t="shared" si="361"/>
        <v>4250000</v>
      </c>
      <c r="AW492" s="312"/>
      <c r="AX492" s="302">
        <v>4250000</v>
      </c>
      <c r="AY492" s="302">
        <v>0</v>
      </c>
      <c r="AZ492" s="302">
        <v>0</v>
      </c>
      <c r="BA492" s="302">
        <v>0</v>
      </c>
      <c r="BB492" s="312"/>
      <c r="BC492" s="1220"/>
      <c r="BD492" s="1250"/>
      <c r="BE492" s="303">
        <f t="shared" si="362"/>
        <v>4250000</v>
      </c>
      <c r="BF492" s="312"/>
      <c r="BG492" s="302">
        <v>4250000</v>
      </c>
      <c r="BH492" s="302">
        <v>0</v>
      </c>
      <c r="BI492" s="302">
        <v>0</v>
      </c>
      <c r="BJ492" s="302">
        <v>0</v>
      </c>
      <c r="BK492" s="312"/>
      <c r="BL492" s="1220"/>
      <c r="BM492" s="1253"/>
      <c r="BN492" s="303">
        <f t="shared" si="363"/>
        <v>4250000</v>
      </c>
      <c r="BO492" s="312"/>
      <c r="BP492" s="312">
        <v>4250000</v>
      </c>
      <c r="BQ492" s="312">
        <v>0</v>
      </c>
      <c r="BR492" s="312">
        <v>0</v>
      </c>
      <c r="BS492" s="312">
        <v>0</v>
      </c>
      <c r="BT492" s="312"/>
      <c r="BU492" s="313"/>
      <c r="BV492" s="314"/>
      <c r="BW492" s="314"/>
      <c r="BX492" s="314"/>
      <c r="BY492" s="314"/>
      <c r="BZ492" s="314"/>
      <c r="CA492" s="314"/>
      <c r="CB492" s="314"/>
      <c r="CC492" s="315"/>
    </row>
    <row r="493" spans="1:81" s="58" customFormat="1" ht="12.95" customHeight="1" x14ac:dyDescent="0.25">
      <c r="A493" s="37"/>
      <c r="B493" s="1321"/>
      <c r="C493" s="1424"/>
      <c r="D493" s="1283"/>
      <c r="E493" s="1286"/>
      <c r="F493" s="1286"/>
      <c r="G493" s="1286"/>
      <c r="H493" s="1286"/>
      <c r="I493" s="1389"/>
      <c r="J493" s="1220"/>
      <c r="K493" s="1217"/>
      <c r="L493" s="1223"/>
      <c r="M493" s="1226"/>
      <c r="N493" s="1229"/>
      <c r="O493" s="1232"/>
      <c r="P493" s="1235"/>
      <c r="Q493" s="1238"/>
      <c r="R493" s="1220"/>
      <c r="S493" s="364" t="s">
        <v>4981</v>
      </c>
      <c r="T493" s="371" t="s">
        <v>3834</v>
      </c>
      <c r="U493" s="241" t="s">
        <v>3839</v>
      </c>
      <c r="V493" s="241" t="s">
        <v>3842</v>
      </c>
      <c r="W493" s="299"/>
      <c r="X493" s="300">
        <v>44566</v>
      </c>
      <c r="Y493" s="300">
        <v>44591</v>
      </c>
      <c r="Z493" s="300">
        <v>44594</v>
      </c>
      <c r="AA493" s="300">
        <v>44925</v>
      </c>
      <c r="AB493" s="1220"/>
      <c r="AC493" s="1241"/>
      <c r="AD493" s="303">
        <f t="shared" si="364"/>
        <v>60000000</v>
      </c>
      <c r="AE493" s="303">
        <f t="shared" si="364"/>
        <v>0</v>
      </c>
      <c r="AF493" s="303">
        <f t="shared" si="364"/>
        <v>60000000</v>
      </c>
      <c r="AG493" s="303">
        <f t="shared" si="364"/>
        <v>0</v>
      </c>
      <c r="AH493" s="303">
        <f t="shared" si="364"/>
        <v>0</v>
      </c>
      <c r="AI493" s="303">
        <f t="shared" si="364"/>
        <v>0</v>
      </c>
      <c r="AJ493" s="303">
        <f t="shared" si="364"/>
        <v>0</v>
      </c>
      <c r="AK493" s="1220"/>
      <c r="AL493" s="1244"/>
      <c r="AM493" s="303">
        <f t="shared" si="360"/>
        <v>15000000</v>
      </c>
      <c r="AN493" s="312"/>
      <c r="AO493" s="312">
        <v>15000000</v>
      </c>
      <c r="AP493" s="312">
        <v>0</v>
      </c>
      <c r="AQ493" s="312">
        <v>0</v>
      </c>
      <c r="AR493" s="312">
        <v>0</v>
      </c>
      <c r="AS493" s="312"/>
      <c r="AT493" s="1220"/>
      <c r="AU493" s="1247"/>
      <c r="AV493" s="303">
        <f t="shared" si="361"/>
        <v>15000000</v>
      </c>
      <c r="AW493" s="312"/>
      <c r="AX493" s="302">
        <v>15000000</v>
      </c>
      <c r="AY493" s="302">
        <v>0</v>
      </c>
      <c r="AZ493" s="302">
        <v>0</v>
      </c>
      <c r="BA493" s="302">
        <v>0</v>
      </c>
      <c r="BB493" s="312"/>
      <c r="BC493" s="1220"/>
      <c r="BD493" s="1250"/>
      <c r="BE493" s="303">
        <f t="shared" si="362"/>
        <v>15000000</v>
      </c>
      <c r="BF493" s="312"/>
      <c r="BG493" s="302">
        <v>15000000</v>
      </c>
      <c r="BH493" s="302">
        <v>0</v>
      </c>
      <c r="BI493" s="302">
        <v>0</v>
      </c>
      <c r="BJ493" s="302">
        <v>0</v>
      </c>
      <c r="BK493" s="312"/>
      <c r="BL493" s="1220"/>
      <c r="BM493" s="1253"/>
      <c r="BN493" s="303">
        <f t="shared" si="363"/>
        <v>15000000</v>
      </c>
      <c r="BO493" s="312"/>
      <c r="BP493" s="312">
        <v>15000000</v>
      </c>
      <c r="BQ493" s="312">
        <v>0</v>
      </c>
      <c r="BR493" s="312">
        <v>0</v>
      </c>
      <c r="BS493" s="312">
        <v>0</v>
      </c>
      <c r="BT493" s="312"/>
      <c r="BU493" s="313"/>
      <c r="BV493" s="314"/>
      <c r="BW493" s="314"/>
      <c r="BX493" s="314"/>
      <c r="BY493" s="314"/>
      <c r="BZ493" s="314"/>
      <c r="CA493" s="314"/>
      <c r="CB493" s="314"/>
      <c r="CC493" s="315"/>
    </row>
    <row r="494" spans="1:81" s="58" customFormat="1" ht="12.95" customHeight="1" x14ac:dyDescent="0.25">
      <c r="A494" s="37"/>
      <c r="B494" s="1321"/>
      <c r="C494" s="1424"/>
      <c r="D494" s="1283"/>
      <c r="E494" s="1286"/>
      <c r="F494" s="1286"/>
      <c r="G494" s="1286"/>
      <c r="H494" s="1286"/>
      <c r="I494" s="1389"/>
      <c r="J494" s="1220"/>
      <c r="K494" s="1217"/>
      <c r="L494" s="1223"/>
      <c r="M494" s="1226"/>
      <c r="N494" s="1229"/>
      <c r="O494" s="1232"/>
      <c r="P494" s="1235"/>
      <c r="Q494" s="1238"/>
      <c r="R494" s="1220"/>
      <c r="S494" s="364" t="s">
        <v>4982</v>
      </c>
      <c r="T494" s="371" t="s">
        <v>3834</v>
      </c>
      <c r="U494" s="241" t="s">
        <v>3839</v>
      </c>
      <c r="V494" s="241" t="s">
        <v>3842</v>
      </c>
      <c r="W494" s="299"/>
      <c r="X494" s="300">
        <v>44566</v>
      </c>
      <c r="Y494" s="300">
        <v>44591</v>
      </c>
      <c r="Z494" s="300">
        <v>44594</v>
      </c>
      <c r="AA494" s="300">
        <v>44925</v>
      </c>
      <c r="AB494" s="1220"/>
      <c r="AC494" s="1241"/>
      <c r="AD494" s="303">
        <f t="shared" si="364"/>
        <v>18000000</v>
      </c>
      <c r="AE494" s="303">
        <f t="shared" si="364"/>
        <v>0</v>
      </c>
      <c r="AF494" s="303">
        <f t="shared" si="364"/>
        <v>18000000</v>
      </c>
      <c r="AG494" s="303">
        <f t="shared" si="364"/>
        <v>0</v>
      </c>
      <c r="AH494" s="303">
        <f t="shared" si="364"/>
        <v>0</v>
      </c>
      <c r="AI494" s="303">
        <f t="shared" si="364"/>
        <v>0</v>
      </c>
      <c r="AJ494" s="303">
        <f t="shared" si="364"/>
        <v>0</v>
      </c>
      <c r="AK494" s="1220"/>
      <c r="AL494" s="1244"/>
      <c r="AM494" s="303">
        <f t="shared" si="360"/>
        <v>4500000</v>
      </c>
      <c r="AN494" s="312"/>
      <c r="AO494" s="312">
        <v>4500000</v>
      </c>
      <c r="AP494" s="312">
        <v>0</v>
      </c>
      <c r="AQ494" s="312">
        <v>0</v>
      </c>
      <c r="AR494" s="312">
        <v>0</v>
      </c>
      <c r="AS494" s="312"/>
      <c r="AT494" s="1220"/>
      <c r="AU494" s="1247"/>
      <c r="AV494" s="303">
        <f t="shared" si="361"/>
        <v>4500000</v>
      </c>
      <c r="AW494" s="312"/>
      <c r="AX494" s="302">
        <v>4500000</v>
      </c>
      <c r="AY494" s="302">
        <v>0</v>
      </c>
      <c r="AZ494" s="302">
        <v>0</v>
      </c>
      <c r="BA494" s="302">
        <v>0</v>
      </c>
      <c r="BB494" s="312"/>
      <c r="BC494" s="1220"/>
      <c r="BD494" s="1250"/>
      <c r="BE494" s="303">
        <f t="shared" si="362"/>
        <v>4500000</v>
      </c>
      <c r="BF494" s="312"/>
      <c r="BG494" s="302">
        <v>4500000</v>
      </c>
      <c r="BH494" s="302">
        <v>0</v>
      </c>
      <c r="BI494" s="302">
        <v>0</v>
      </c>
      <c r="BJ494" s="302">
        <v>0</v>
      </c>
      <c r="BK494" s="312"/>
      <c r="BL494" s="1220"/>
      <c r="BM494" s="1253"/>
      <c r="BN494" s="303">
        <f t="shared" si="363"/>
        <v>4500000</v>
      </c>
      <c r="BO494" s="312"/>
      <c r="BP494" s="312">
        <v>4500000</v>
      </c>
      <c r="BQ494" s="312">
        <v>0</v>
      </c>
      <c r="BR494" s="312">
        <v>0</v>
      </c>
      <c r="BS494" s="312">
        <v>0</v>
      </c>
      <c r="BT494" s="312"/>
      <c r="BU494" s="313"/>
      <c r="BV494" s="314"/>
      <c r="BW494" s="314"/>
      <c r="BX494" s="314"/>
      <c r="BY494" s="314"/>
      <c r="BZ494" s="314"/>
      <c r="CA494" s="314"/>
      <c r="CB494" s="314"/>
      <c r="CC494" s="315"/>
    </row>
    <row r="495" spans="1:81" s="58" customFormat="1" ht="12.95" customHeight="1" x14ac:dyDescent="0.25">
      <c r="A495" s="37"/>
      <c r="B495" s="1321"/>
      <c r="C495" s="1424"/>
      <c r="D495" s="1283"/>
      <c r="E495" s="1286"/>
      <c r="F495" s="1286"/>
      <c r="G495" s="1286"/>
      <c r="H495" s="1286"/>
      <c r="I495" s="1389"/>
      <c r="J495" s="1220"/>
      <c r="K495" s="1217"/>
      <c r="L495" s="1223"/>
      <c r="M495" s="1226"/>
      <c r="N495" s="1229"/>
      <c r="O495" s="1232"/>
      <c r="P495" s="1235"/>
      <c r="Q495" s="1238"/>
      <c r="R495" s="1220"/>
      <c r="S495" s="364" t="s">
        <v>4983</v>
      </c>
      <c r="T495" s="371" t="s">
        <v>3834</v>
      </c>
      <c r="U495" s="241" t="s">
        <v>3839</v>
      </c>
      <c r="V495" s="241" t="s">
        <v>3842</v>
      </c>
      <c r="W495" s="299"/>
      <c r="X495" s="300">
        <v>44566</v>
      </c>
      <c r="Y495" s="300">
        <v>44591</v>
      </c>
      <c r="Z495" s="300">
        <v>44594</v>
      </c>
      <c r="AA495" s="300">
        <v>44925</v>
      </c>
      <c r="AB495" s="1220"/>
      <c r="AC495" s="1241"/>
      <c r="AD495" s="303">
        <f t="shared" si="364"/>
        <v>18000000</v>
      </c>
      <c r="AE495" s="303">
        <f t="shared" si="364"/>
        <v>0</v>
      </c>
      <c r="AF495" s="303">
        <f t="shared" si="364"/>
        <v>18000000</v>
      </c>
      <c r="AG495" s="303">
        <f t="shared" si="364"/>
        <v>0</v>
      </c>
      <c r="AH495" s="303">
        <f t="shared" si="364"/>
        <v>0</v>
      </c>
      <c r="AI495" s="303">
        <f t="shared" si="364"/>
        <v>0</v>
      </c>
      <c r="AJ495" s="303">
        <f t="shared" si="364"/>
        <v>0</v>
      </c>
      <c r="AK495" s="1220"/>
      <c r="AL495" s="1244"/>
      <c r="AM495" s="303">
        <f t="shared" si="360"/>
        <v>4500000</v>
      </c>
      <c r="AN495" s="312"/>
      <c r="AO495" s="312">
        <v>4500000</v>
      </c>
      <c r="AP495" s="312">
        <v>0</v>
      </c>
      <c r="AQ495" s="312">
        <v>0</v>
      </c>
      <c r="AR495" s="312">
        <v>0</v>
      </c>
      <c r="AS495" s="312"/>
      <c r="AT495" s="1220"/>
      <c r="AU495" s="1247"/>
      <c r="AV495" s="303">
        <f t="shared" si="361"/>
        <v>4500000</v>
      </c>
      <c r="AW495" s="312"/>
      <c r="AX495" s="302">
        <v>4500000</v>
      </c>
      <c r="AY495" s="302">
        <v>0</v>
      </c>
      <c r="AZ495" s="302">
        <v>0</v>
      </c>
      <c r="BA495" s="302">
        <v>0</v>
      </c>
      <c r="BB495" s="312"/>
      <c r="BC495" s="1220"/>
      <c r="BD495" s="1250"/>
      <c r="BE495" s="303">
        <f t="shared" si="362"/>
        <v>4500000</v>
      </c>
      <c r="BF495" s="312"/>
      <c r="BG495" s="302">
        <v>4500000</v>
      </c>
      <c r="BH495" s="302">
        <v>0</v>
      </c>
      <c r="BI495" s="302">
        <v>0</v>
      </c>
      <c r="BJ495" s="302">
        <v>0</v>
      </c>
      <c r="BK495" s="312"/>
      <c r="BL495" s="1220"/>
      <c r="BM495" s="1253"/>
      <c r="BN495" s="303">
        <f t="shared" si="363"/>
        <v>4500000</v>
      </c>
      <c r="BO495" s="312"/>
      <c r="BP495" s="312">
        <v>4500000</v>
      </c>
      <c r="BQ495" s="312">
        <v>0</v>
      </c>
      <c r="BR495" s="312">
        <v>0</v>
      </c>
      <c r="BS495" s="312">
        <v>0</v>
      </c>
      <c r="BT495" s="312"/>
      <c r="BU495" s="313"/>
      <c r="BV495" s="314"/>
      <c r="BW495" s="314"/>
      <c r="BX495" s="314"/>
      <c r="BY495" s="314"/>
      <c r="BZ495" s="314"/>
      <c r="CA495" s="314"/>
      <c r="CB495" s="314"/>
      <c r="CC495" s="315"/>
    </row>
    <row r="496" spans="1:81" s="58" customFormat="1" ht="12.95" customHeight="1" x14ac:dyDescent="0.25">
      <c r="A496" s="37"/>
      <c r="B496" s="1321"/>
      <c r="C496" s="1424"/>
      <c r="D496" s="1283"/>
      <c r="E496" s="1286"/>
      <c r="F496" s="1286"/>
      <c r="G496" s="1286"/>
      <c r="H496" s="1286"/>
      <c r="I496" s="1389"/>
      <c r="J496" s="1220"/>
      <c r="K496" s="1217"/>
      <c r="L496" s="1223"/>
      <c r="M496" s="1226"/>
      <c r="N496" s="1229"/>
      <c r="O496" s="1232"/>
      <c r="P496" s="1235"/>
      <c r="Q496" s="1238"/>
      <c r="R496" s="1220"/>
      <c r="S496" s="364" t="s">
        <v>4984</v>
      </c>
      <c r="T496" s="371" t="s">
        <v>3834</v>
      </c>
      <c r="U496" s="241" t="s">
        <v>3839</v>
      </c>
      <c r="V496" s="241" t="s">
        <v>3842</v>
      </c>
      <c r="W496" s="299"/>
      <c r="X496" s="300">
        <v>44566</v>
      </c>
      <c r="Y496" s="300">
        <v>44591</v>
      </c>
      <c r="Z496" s="300">
        <v>44594</v>
      </c>
      <c r="AA496" s="300">
        <v>44925</v>
      </c>
      <c r="AB496" s="1220"/>
      <c r="AC496" s="1241"/>
      <c r="AD496" s="303">
        <f t="shared" si="364"/>
        <v>15000000</v>
      </c>
      <c r="AE496" s="303">
        <f t="shared" si="364"/>
        <v>0</v>
      </c>
      <c r="AF496" s="303">
        <f t="shared" si="364"/>
        <v>15000000</v>
      </c>
      <c r="AG496" s="303">
        <f t="shared" si="364"/>
        <v>0</v>
      </c>
      <c r="AH496" s="303">
        <f t="shared" si="364"/>
        <v>0</v>
      </c>
      <c r="AI496" s="303">
        <f t="shared" si="364"/>
        <v>0</v>
      </c>
      <c r="AJ496" s="303">
        <f t="shared" si="364"/>
        <v>0</v>
      </c>
      <c r="AK496" s="1220"/>
      <c r="AL496" s="1244"/>
      <c r="AM496" s="303">
        <f t="shared" si="360"/>
        <v>3750000</v>
      </c>
      <c r="AN496" s="312"/>
      <c r="AO496" s="312">
        <v>3750000</v>
      </c>
      <c r="AP496" s="312">
        <v>0</v>
      </c>
      <c r="AQ496" s="312">
        <v>0</v>
      </c>
      <c r="AR496" s="312">
        <v>0</v>
      </c>
      <c r="AS496" s="312"/>
      <c r="AT496" s="1220"/>
      <c r="AU496" s="1247"/>
      <c r="AV496" s="303">
        <f t="shared" si="361"/>
        <v>3750000</v>
      </c>
      <c r="AW496" s="312"/>
      <c r="AX496" s="302">
        <v>3750000</v>
      </c>
      <c r="AY496" s="302">
        <v>0</v>
      </c>
      <c r="AZ496" s="302">
        <v>0</v>
      </c>
      <c r="BA496" s="302">
        <v>0</v>
      </c>
      <c r="BB496" s="312"/>
      <c r="BC496" s="1220"/>
      <c r="BD496" s="1250"/>
      <c r="BE496" s="303">
        <f t="shared" si="362"/>
        <v>3750000</v>
      </c>
      <c r="BF496" s="312"/>
      <c r="BG496" s="302">
        <v>3750000</v>
      </c>
      <c r="BH496" s="302">
        <v>0</v>
      </c>
      <c r="BI496" s="302">
        <v>0</v>
      </c>
      <c r="BJ496" s="302">
        <v>0</v>
      </c>
      <c r="BK496" s="312"/>
      <c r="BL496" s="1220"/>
      <c r="BM496" s="1253"/>
      <c r="BN496" s="303">
        <f t="shared" si="363"/>
        <v>3750000</v>
      </c>
      <c r="BO496" s="312"/>
      <c r="BP496" s="312">
        <v>3750000</v>
      </c>
      <c r="BQ496" s="312">
        <v>0</v>
      </c>
      <c r="BR496" s="312">
        <v>0</v>
      </c>
      <c r="BS496" s="312">
        <v>0</v>
      </c>
      <c r="BT496" s="312"/>
      <c r="BU496" s="313"/>
      <c r="BV496" s="314"/>
      <c r="BW496" s="314"/>
      <c r="BX496" s="314"/>
      <c r="BY496" s="314"/>
      <c r="BZ496" s="314"/>
      <c r="CA496" s="314"/>
      <c r="CB496" s="314"/>
      <c r="CC496" s="315"/>
    </row>
    <row r="497" spans="1:81" s="58" customFormat="1" ht="12.95" customHeight="1" x14ac:dyDescent="0.25">
      <c r="A497" s="37"/>
      <c r="B497" s="1321"/>
      <c r="C497" s="1424"/>
      <c r="D497" s="1283"/>
      <c r="E497" s="1286"/>
      <c r="F497" s="1286"/>
      <c r="G497" s="1286"/>
      <c r="H497" s="1286"/>
      <c r="I497" s="1389"/>
      <c r="J497" s="1220"/>
      <c r="K497" s="1217"/>
      <c r="L497" s="1223"/>
      <c r="M497" s="1226"/>
      <c r="N497" s="1229"/>
      <c r="O497" s="1232"/>
      <c r="P497" s="1235"/>
      <c r="Q497" s="1238"/>
      <c r="R497" s="1220"/>
      <c r="S497" s="364" t="s">
        <v>4985</v>
      </c>
      <c r="T497" s="371" t="s">
        <v>3834</v>
      </c>
      <c r="U497" s="241" t="s">
        <v>3839</v>
      </c>
      <c r="V497" s="241" t="s">
        <v>3842</v>
      </c>
      <c r="W497" s="299"/>
      <c r="X497" s="300">
        <v>44566</v>
      </c>
      <c r="Y497" s="300">
        <v>44591</v>
      </c>
      <c r="Z497" s="300">
        <v>44594</v>
      </c>
      <c r="AA497" s="300">
        <v>44925</v>
      </c>
      <c r="AB497" s="1220"/>
      <c r="AC497" s="1241"/>
      <c r="AD497" s="303">
        <f t="shared" si="364"/>
        <v>15000000</v>
      </c>
      <c r="AE497" s="303">
        <f t="shared" si="364"/>
        <v>0</v>
      </c>
      <c r="AF497" s="303">
        <f t="shared" si="364"/>
        <v>15000000</v>
      </c>
      <c r="AG497" s="303">
        <f t="shared" si="364"/>
        <v>0</v>
      </c>
      <c r="AH497" s="303">
        <f t="shared" si="364"/>
        <v>0</v>
      </c>
      <c r="AI497" s="303">
        <f t="shared" si="364"/>
        <v>0</v>
      </c>
      <c r="AJ497" s="303">
        <f t="shared" si="364"/>
        <v>0</v>
      </c>
      <c r="AK497" s="1220"/>
      <c r="AL497" s="1244"/>
      <c r="AM497" s="303">
        <f t="shared" si="360"/>
        <v>3750000</v>
      </c>
      <c r="AN497" s="312"/>
      <c r="AO497" s="312">
        <v>3750000</v>
      </c>
      <c r="AP497" s="312">
        <v>0</v>
      </c>
      <c r="AQ497" s="312">
        <v>0</v>
      </c>
      <c r="AR497" s="312">
        <v>0</v>
      </c>
      <c r="AS497" s="312"/>
      <c r="AT497" s="1220"/>
      <c r="AU497" s="1247"/>
      <c r="AV497" s="303">
        <f t="shared" si="361"/>
        <v>3750000</v>
      </c>
      <c r="AW497" s="312"/>
      <c r="AX497" s="302">
        <v>3750000</v>
      </c>
      <c r="AY497" s="302">
        <v>0</v>
      </c>
      <c r="AZ497" s="302">
        <v>0</v>
      </c>
      <c r="BA497" s="302">
        <v>0</v>
      </c>
      <c r="BB497" s="312"/>
      <c r="BC497" s="1220"/>
      <c r="BD497" s="1250"/>
      <c r="BE497" s="303">
        <f t="shared" si="362"/>
        <v>3750000</v>
      </c>
      <c r="BF497" s="312"/>
      <c r="BG497" s="302">
        <v>3750000</v>
      </c>
      <c r="BH497" s="302">
        <v>0</v>
      </c>
      <c r="BI497" s="302">
        <v>0</v>
      </c>
      <c r="BJ497" s="302">
        <v>0</v>
      </c>
      <c r="BK497" s="312"/>
      <c r="BL497" s="1220"/>
      <c r="BM497" s="1253"/>
      <c r="BN497" s="303">
        <f t="shared" si="363"/>
        <v>3750000</v>
      </c>
      <c r="BO497" s="312"/>
      <c r="BP497" s="312">
        <v>3750000</v>
      </c>
      <c r="BQ497" s="312">
        <v>0</v>
      </c>
      <c r="BR497" s="312">
        <v>0</v>
      </c>
      <c r="BS497" s="312">
        <v>0</v>
      </c>
      <c r="BT497" s="312"/>
      <c r="BU497" s="313"/>
      <c r="BV497" s="314"/>
      <c r="BW497" s="314"/>
      <c r="BX497" s="314"/>
      <c r="BY497" s="314"/>
      <c r="BZ497" s="314"/>
      <c r="CA497" s="314"/>
      <c r="CB497" s="314"/>
      <c r="CC497" s="315"/>
    </row>
    <row r="498" spans="1:81" s="58" customFormat="1" ht="12.95" customHeight="1" x14ac:dyDescent="0.25">
      <c r="A498" s="37"/>
      <c r="B498" s="1321"/>
      <c r="C498" s="1424"/>
      <c r="D498" s="1283"/>
      <c r="E498" s="1286"/>
      <c r="F498" s="1286"/>
      <c r="G498" s="1286"/>
      <c r="H498" s="1286"/>
      <c r="I498" s="1389"/>
      <c r="J498" s="1220"/>
      <c r="K498" s="1217"/>
      <c r="L498" s="1223"/>
      <c r="M498" s="1226"/>
      <c r="N498" s="1229"/>
      <c r="O498" s="1232"/>
      <c r="P498" s="1235"/>
      <c r="Q498" s="1238"/>
      <c r="R498" s="1220"/>
      <c r="S498" s="364" t="s">
        <v>4986</v>
      </c>
      <c r="T498" s="371" t="s">
        <v>3834</v>
      </c>
      <c r="U498" s="241" t="s">
        <v>3839</v>
      </c>
      <c r="V498" s="241" t="s">
        <v>3842</v>
      </c>
      <c r="W498" s="299"/>
      <c r="X498" s="300">
        <v>44566</v>
      </c>
      <c r="Y498" s="300">
        <v>44591</v>
      </c>
      <c r="Z498" s="300">
        <v>44594</v>
      </c>
      <c r="AA498" s="300">
        <v>44925</v>
      </c>
      <c r="AB498" s="1220"/>
      <c r="AC498" s="1241"/>
      <c r="AD498" s="303">
        <f t="shared" si="364"/>
        <v>18500000</v>
      </c>
      <c r="AE498" s="303">
        <f t="shared" si="364"/>
        <v>0</v>
      </c>
      <c r="AF498" s="303">
        <f t="shared" si="364"/>
        <v>18500000</v>
      </c>
      <c r="AG498" s="303">
        <f t="shared" si="364"/>
        <v>0</v>
      </c>
      <c r="AH498" s="303">
        <f t="shared" si="364"/>
        <v>0</v>
      </c>
      <c r="AI498" s="303">
        <f t="shared" si="364"/>
        <v>0</v>
      </c>
      <c r="AJ498" s="303">
        <f t="shared" si="364"/>
        <v>0</v>
      </c>
      <c r="AK498" s="1220"/>
      <c r="AL498" s="1244"/>
      <c r="AM498" s="303">
        <f t="shared" si="360"/>
        <v>4625000</v>
      </c>
      <c r="AN498" s="312"/>
      <c r="AO498" s="312">
        <v>4625000</v>
      </c>
      <c r="AP498" s="312">
        <v>0</v>
      </c>
      <c r="AQ498" s="312">
        <v>0</v>
      </c>
      <c r="AR498" s="312">
        <v>0</v>
      </c>
      <c r="AS498" s="312"/>
      <c r="AT498" s="1220"/>
      <c r="AU498" s="1247"/>
      <c r="AV498" s="303">
        <f t="shared" si="361"/>
        <v>4625000</v>
      </c>
      <c r="AW498" s="312"/>
      <c r="AX498" s="302">
        <v>4625000</v>
      </c>
      <c r="AY498" s="302">
        <v>0</v>
      </c>
      <c r="AZ498" s="302">
        <v>0</v>
      </c>
      <c r="BA498" s="302">
        <v>0</v>
      </c>
      <c r="BB498" s="312"/>
      <c r="BC498" s="1220"/>
      <c r="BD498" s="1250"/>
      <c r="BE498" s="303">
        <f t="shared" si="362"/>
        <v>4625000</v>
      </c>
      <c r="BF498" s="312"/>
      <c r="BG498" s="302">
        <v>4625000</v>
      </c>
      <c r="BH498" s="302">
        <v>0</v>
      </c>
      <c r="BI498" s="302">
        <v>0</v>
      </c>
      <c r="BJ498" s="302">
        <v>0</v>
      </c>
      <c r="BK498" s="312"/>
      <c r="BL498" s="1220"/>
      <c r="BM498" s="1253"/>
      <c r="BN498" s="303">
        <f t="shared" si="363"/>
        <v>4625000</v>
      </c>
      <c r="BO498" s="312"/>
      <c r="BP498" s="312">
        <v>4625000</v>
      </c>
      <c r="BQ498" s="312">
        <v>0</v>
      </c>
      <c r="BR498" s="312">
        <v>0</v>
      </c>
      <c r="BS498" s="312">
        <v>0</v>
      </c>
      <c r="BT498" s="312"/>
      <c r="BU498" s="313"/>
      <c r="BV498" s="314"/>
      <c r="BW498" s="314"/>
      <c r="BX498" s="314"/>
      <c r="BY498" s="314"/>
      <c r="BZ498" s="314"/>
      <c r="CA498" s="314"/>
      <c r="CB498" s="314"/>
      <c r="CC498" s="315"/>
    </row>
    <row r="499" spans="1:81" s="58" customFormat="1" ht="12.95" customHeight="1" x14ac:dyDescent="0.25">
      <c r="A499" s="37"/>
      <c r="B499" s="1321"/>
      <c r="C499" s="1424"/>
      <c r="D499" s="1283"/>
      <c r="E499" s="1286"/>
      <c r="F499" s="1286"/>
      <c r="G499" s="1286"/>
      <c r="H499" s="1286"/>
      <c r="I499" s="1389"/>
      <c r="J499" s="1220"/>
      <c r="K499" s="1217"/>
      <c r="L499" s="1223"/>
      <c r="M499" s="1226"/>
      <c r="N499" s="1229"/>
      <c r="O499" s="1232"/>
      <c r="P499" s="1235"/>
      <c r="Q499" s="1238"/>
      <c r="R499" s="1220"/>
      <c r="S499" s="364" t="s">
        <v>4987</v>
      </c>
      <c r="T499" s="371" t="s">
        <v>3834</v>
      </c>
      <c r="U499" s="241" t="s">
        <v>3839</v>
      </c>
      <c r="V499" s="241" t="s">
        <v>3842</v>
      </c>
      <c r="W499" s="299"/>
      <c r="X499" s="300">
        <v>44566</v>
      </c>
      <c r="Y499" s="300">
        <v>44591</v>
      </c>
      <c r="Z499" s="300">
        <v>44594</v>
      </c>
      <c r="AA499" s="300">
        <v>44925</v>
      </c>
      <c r="AB499" s="1220"/>
      <c r="AC499" s="1241"/>
      <c r="AD499" s="303">
        <f t="shared" si="364"/>
        <v>20000000</v>
      </c>
      <c r="AE499" s="303">
        <f t="shared" si="364"/>
        <v>0</v>
      </c>
      <c r="AF499" s="303">
        <f t="shared" si="364"/>
        <v>20000000</v>
      </c>
      <c r="AG499" s="303">
        <f t="shared" si="364"/>
        <v>0</v>
      </c>
      <c r="AH499" s="303">
        <f t="shared" si="364"/>
        <v>0</v>
      </c>
      <c r="AI499" s="303">
        <f t="shared" si="364"/>
        <v>0</v>
      </c>
      <c r="AJ499" s="303">
        <f t="shared" si="364"/>
        <v>0</v>
      </c>
      <c r="AK499" s="1220"/>
      <c r="AL499" s="1244"/>
      <c r="AM499" s="303">
        <f t="shared" si="360"/>
        <v>5000000</v>
      </c>
      <c r="AN499" s="312"/>
      <c r="AO499" s="312">
        <v>5000000</v>
      </c>
      <c r="AP499" s="312">
        <v>0</v>
      </c>
      <c r="AQ499" s="312">
        <v>0</v>
      </c>
      <c r="AR499" s="312">
        <v>0</v>
      </c>
      <c r="AS499" s="312"/>
      <c r="AT499" s="1220"/>
      <c r="AU499" s="1247"/>
      <c r="AV499" s="303">
        <f t="shared" si="361"/>
        <v>5000000</v>
      </c>
      <c r="AW499" s="312"/>
      <c r="AX499" s="302">
        <v>5000000</v>
      </c>
      <c r="AY499" s="302">
        <v>0</v>
      </c>
      <c r="AZ499" s="302">
        <v>0</v>
      </c>
      <c r="BA499" s="302">
        <v>0</v>
      </c>
      <c r="BB499" s="312"/>
      <c r="BC499" s="1220"/>
      <c r="BD499" s="1250"/>
      <c r="BE499" s="303">
        <f t="shared" si="362"/>
        <v>5000000</v>
      </c>
      <c r="BF499" s="312"/>
      <c r="BG499" s="302">
        <v>5000000</v>
      </c>
      <c r="BH499" s="302">
        <v>0</v>
      </c>
      <c r="BI499" s="302">
        <v>0</v>
      </c>
      <c r="BJ499" s="302">
        <v>0</v>
      </c>
      <c r="BK499" s="312"/>
      <c r="BL499" s="1220"/>
      <c r="BM499" s="1253"/>
      <c r="BN499" s="303">
        <f t="shared" si="363"/>
        <v>5000000</v>
      </c>
      <c r="BO499" s="312"/>
      <c r="BP499" s="312">
        <v>5000000</v>
      </c>
      <c r="BQ499" s="312">
        <v>0</v>
      </c>
      <c r="BR499" s="312">
        <v>0</v>
      </c>
      <c r="BS499" s="312">
        <v>0</v>
      </c>
      <c r="BT499" s="312"/>
      <c r="BU499" s="313"/>
      <c r="BV499" s="314"/>
      <c r="BW499" s="314"/>
      <c r="BX499" s="314"/>
      <c r="BY499" s="314"/>
      <c r="BZ499" s="314"/>
      <c r="CA499" s="314"/>
      <c r="CB499" s="314"/>
      <c r="CC499" s="315"/>
    </row>
    <row r="500" spans="1:81" s="58" customFormat="1" ht="12.95" customHeight="1" x14ac:dyDescent="0.25">
      <c r="A500" s="37"/>
      <c r="B500" s="1321"/>
      <c r="C500" s="1424"/>
      <c r="D500" s="1283"/>
      <c r="E500" s="1286"/>
      <c r="F500" s="1286"/>
      <c r="G500" s="1286"/>
      <c r="H500" s="1286"/>
      <c r="I500" s="1389"/>
      <c r="J500" s="1220"/>
      <c r="K500" s="1217"/>
      <c r="L500" s="1223"/>
      <c r="M500" s="1226"/>
      <c r="N500" s="1229"/>
      <c r="O500" s="1232"/>
      <c r="P500" s="1235"/>
      <c r="Q500" s="1238"/>
      <c r="R500" s="1220"/>
      <c r="S500" s="364" t="s">
        <v>4988</v>
      </c>
      <c r="T500" s="371" t="s">
        <v>3834</v>
      </c>
      <c r="U500" s="241" t="s">
        <v>3839</v>
      </c>
      <c r="V500" s="241" t="s">
        <v>3842</v>
      </c>
      <c r="W500" s="299"/>
      <c r="X500" s="300">
        <v>44566</v>
      </c>
      <c r="Y500" s="300">
        <v>44591</v>
      </c>
      <c r="Z500" s="300">
        <v>44594</v>
      </c>
      <c r="AA500" s="300">
        <v>44925</v>
      </c>
      <c r="AB500" s="1220"/>
      <c r="AC500" s="1241"/>
      <c r="AD500" s="303">
        <f t="shared" si="364"/>
        <v>16000000</v>
      </c>
      <c r="AE500" s="303">
        <f t="shared" si="364"/>
        <v>0</v>
      </c>
      <c r="AF500" s="303">
        <f t="shared" si="364"/>
        <v>16000000</v>
      </c>
      <c r="AG500" s="303">
        <f t="shared" si="364"/>
        <v>0</v>
      </c>
      <c r="AH500" s="303">
        <f t="shared" si="364"/>
        <v>0</v>
      </c>
      <c r="AI500" s="303">
        <f t="shared" si="364"/>
        <v>0</v>
      </c>
      <c r="AJ500" s="303">
        <f t="shared" si="364"/>
        <v>0</v>
      </c>
      <c r="AK500" s="1220"/>
      <c r="AL500" s="1244"/>
      <c r="AM500" s="303">
        <f t="shared" si="360"/>
        <v>4000000</v>
      </c>
      <c r="AN500" s="312"/>
      <c r="AO500" s="312">
        <v>4000000</v>
      </c>
      <c r="AP500" s="312">
        <v>0</v>
      </c>
      <c r="AQ500" s="312">
        <v>0</v>
      </c>
      <c r="AR500" s="312">
        <v>0</v>
      </c>
      <c r="AS500" s="312"/>
      <c r="AT500" s="1220"/>
      <c r="AU500" s="1247"/>
      <c r="AV500" s="303">
        <f t="shared" si="361"/>
        <v>4000000</v>
      </c>
      <c r="AW500" s="312"/>
      <c r="AX500" s="302">
        <v>4000000</v>
      </c>
      <c r="AY500" s="302">
        <v>0</v>
      </c>
      <c r="AZ500" s="302">
        <v>0</v>
      </c>
      <c r="BA500" s="302">
        <v>0</v>
      </c>
      <c r="BB500" s="312"/>
      <c r="BC500" s="1220"/>
      <c r="BD500" s="1250"/>
      <c r="BE500" s="303">
        <f t="shared" si="362"/>
        <v>4000000</v>
      </c>
      <c r="BF500" s="312"/>
      <c r="BG500" s="302">
        <v>4000000</v>
      </c>
      <c r="BH500" s="302">
        <v>0</v>
      </c>
      <c r="BI500" s="302">
        <v>0</v>
      </c>
      <c r="BJ500" s="302">
        <v>0</v>
      </c>
      <c r="BK500" s="312"/>
      <c r="BL500" s="1220"/>
      <c r="BM500" s="1253"/>
      <c r="BN500" s="303">
        <f t="shared" si="363"/>
        <v>4000000</v>
      </c>
      <c r="BO500" s="312"/>
      <c r="BP500" s="312">
        <v>4000000</v>
      </c>
      <c r="BQ500" s="312">
        <v>0</v>
      </c>
      <c r="BR500" s="312">
        <v>0</v>
      </c>
      <c r="BS500" s="312">
        <v>0</v>
      </c>
      <c r="BT500" s="312"/>
      <c r="BU500" s="313"/>
      <c r="BV500" s="314"/>
      <c r="BW500" s="314"/>
      <c r="BX500" s="314"/>
      <c r="BY500" s="314"/>
      <c r="BZ500" s="314"/>
      <c r="CA500" s="314"/>
      <c r="CB500" s="314"/>
      <c r="CC500" s="315"/>
    </row>
    <row r="501" spans="1:81" s="58" customFormat="1" ht="12.95" customHeight="1" x14ac:dyDescent="0.25">
      <c r="A501" s="37"/>
      <c r="B501" s="1321"/>
      <c r="C501" s="1424"/>
      <c r="D501" s="1283"/>
      <c r="E501" s="1286"/>
      <c r="F501" s="1286"/>
      <c r="G501" s="1286"/>
      <c r="H501" s="1286"/>
      <c r="I501" s="1389"/>
      <c r="J501" s="1220"/>
      <c r="K501" s="1217"/>
      <c r="L501" s="1223"/>
      <c r="M501" s="1226"/>
      <c r="N501" s="1229"/>
      <c r="O501" s="1232"/>
      <c r="P501" s="1235"/>
      <c r="Q501" s="1238"/>
      <c r="R501" s="1220"/>
      <c r="S501" s="364" t="s">
        <v>4989</v>
      </c>
      <c r="T501" s="371" t="s">
        <v>3834</v>
      </c>
      <c r="U501" s="241" t="s">
        <v>3839</v>
      </c>
      <c r="V501" s="241" t="s">
        <v>3842</v>
      </c>
      <c r="W501" s="299"/>
      <c r="X501" s="300">
        <v>44566</v>
      </c>
      <c r="Y501" s="300">
        <v>44591</v>
      </c>
      <c r="Z501" s="300">
        <v>44594</v>
      </c>
      <c r="AA501" s="300">
        <v>44925</v>
      </c>
      <c r="AB501" s="1220"/>
      <c r="AC501" s="1241"/>
      <c r="AD501" s="303">
        <f t="shared" si="364"/>
        <v>16000000</v>
      </c>
      <c r="AE501" s="303">
        <f t="shared" si="364"/>
        <v>0</v>
      </c>
      <c r="AF501" s="303">
        <f t="shared" si="364"/>
        <v>16000000</v>
      </c>
      <c r="AG501" s="303">
        <f t="shared" si="364"/>
        <v>0</v>
      </c>
      <c r="AH501" s="303">
        <f t="shared" si="364"/>
        <v>0</v>
      </c>
      <c r="AI501" s="303">
        <f t="shared" si="364"/>
        <v>0</v>
      </c>
      <c r="AJ501" s="303">
        <f t="shared" si="364"/>
        <v>0</v>
      </c>
      <c r="AK501" s="1220"/>
      <c r="AL501" s="1244"/>
      <c r="AM501" s="303">
        <f t="shared" si="360"/>
        <v>4000000</v>
      </c>
      <c r="AN501" s="312"/>
      <c r="AO501" s="312">
        <v>4000000</v>
      </c>
      <c r="AP501" s="312">
        <v>0</v>
      </c>
      <c r="AQ501" s="312">
        <v>0</v>
      </c>
      <c r="AR501" s="312">
        <v>0</v>
      </c>
      <c r="AS501" s="312"/>
      <c r="AT501" s="1220"/>
      <c r="AU501" s="1247"/>
      <c r="AV501" s="303">
        <f t="shared" si="361"/>
        <v>4000000</v>
      </c>
      <c r="AW501" s="312"/>
      <c r="AX501" s="302">
        <v>4000000</v>
      </c>
      <c r="AY501" s="302">
        <v>0</v>
      </c>
      <c r="AZ501" s="302">
        <v>0</v>
      </c>
      <c r="BA501" s="302">
        <v>0</v>
      </c>
      <c r="BB501" s="312"/>
      <c r="BC501" s="1220"/>
      <c r="BD501" s="1250"/>
      <c r="BE501" s="303">
        <f t="shared" si="362"/>
        <v>4000000</v>
      </c>
      <c r="BF501" s="312"/>
      <c r="BG501" s="302">
        <v>4000000</v>
      </c>
      <c r="BH501" s="302">
        <v>0</v>
      </c>
      <c r="BI501" s="302">
        <v>0</v>
      </c>
      <c r="BJ501" s="302">
        <v>0</v>
      </c>
      <c r="BK501" s="312"/>
      <c r="BL501" s="1220"/>
      <c r="BM501" s="1253"/>
      <c r="BN501" s="303">
        <f t="shared" si="363"/>
        <v>4000000</v>
      </c>
      <c r="BO501" s="312"/>
      <c r="BP501" s="312">
        <v>4000000</v>
      </c>
      <c r="BQ501" s="312">
        <v>0</v>
      </c>
      <c r="BR501" s="312">
        <v>0</v>
      </c>
      <c r="BS501" s="312">
        <v>0</v>
      </c>
      <c r="BT501" s="312"/>
      <c r="BU501" s="313"/>
      <c r="BV501" s="314"/>
      <c r="BW501" s="314"/>
      <c r="BX501" s="314"/>
      <c r="BY501" s="314"/>
      <c r="BZ501" s="314"/>
      <c r="CA501" s="314"/>
      <c r="CB501" s="314"/>
      <c r="CC501" s="315"/>
    </row>
    <row r="502" spans="1:81" s="58" customFormat="1" ht="12.95" customHeight="1" x14ac:dyDescent="0.25">
      <c r="A502" s="37"/>
      <c r="B502" s="1321"/>
      <c r="C502" s="1424"/>
      <c r="D502" s="1283"/>
      <c r="E502" s="1286"/>
      <c r="F502" s="1286"/>
      <c r="G502" s="1286"/>
      <c r="H502" s="1286"/>
      <c r="I502" s="1389"/>
      <c r="J502" s="1220"/>
      <c r="K502" s="1217"/>
      <c r="L502" s="1223"/>
      <c r="M502" s="1226"/>
      <c r="N502" s="1229"/>
      <c r="O502" s="1232"/>
      <c r="P502" s="1235"/>
      <c r="Q502" s="1238"/>
      <c r="R502" s="1220"/>
      <c r="S502" s="364" t="s">
        <v>4990</v>
      </c>
      <c r="T502" s="371" t="s">
        <v>3834</v>
      </c>
      <c r="U502" s="241" t="s">
        <v>3839</v>
      </c>
      <c r="V502" s="241" t="s">
        <v>3842</v>
      </c>
      <c r="W502" s="299"/>
      <c r="X502" s="300">
        <v>44566</v>
      </c>
      <c r="Y502" s="300">
        <v>44591</v>
      </c>
      <c r="Z502" s="300">
        <v>44594</v>
      </c>
      <c r="AA502" s="300">
        <v>44925</v>
      </c>
      <c r="AB502" s="1220"/>
      <c r="AC502" s="1241"/>
      <c r="AD502" s="303">
        <f t="shared" si="364"/>
        <v>15500000</v>
      </c>
      <c r="AE502" s="303">
        <f t="shared" si="364"/>
        <v>0</v>
      </c>
      <c r="AF502" s="303">
        <f t="shared" si="364"/>
        <v>15500000</v>
      </c>
      <c r="AG502" s="303">
        <f t="shared" si="364"/>
        <v>0</v>
      </c>
      <c r="AH502" s="303">
        <f t="shared" si="364"/>
        <v>0</v>
      </c>
      <c r="AI502" s="303">
        <f t="shared" si="364"/>
        <v>0</v>
      </c>
      <c r="AJ502" s="303">
        <f t="shared" si="364"/>
        <v>0</v>
      </c>
      <c r="AK502" s="1220"/>
      <c r="AL502" s="1244"/>
      <c r="AM502" s="303">
        <f t="shared" si="360"/>
        <v>3875000</v>
      </c>
      <c r="AN502" s="312"/>
      <c r="AO502" s="312">
        <v>3875000</v>
      </c>
      <c r="AP502" s="312">
        <v>0</v>
      </c>
      <c r="AQ502" s="312">
        <v>0</v>
      </c>
      <c r="AR502" s="312">
        <v>0</v>
      </c>
      <c r="AS502" s="312"/>
      <c r="AT502" s="1220"/>
      <c r="AU502" s="1247"/>
      <c r="AV502" s="303">
        <f t="shared" si="361"/>
        <v>3875000</v>
      </c>
      <c r="AW502" s="312"/>
      <c r="AX502" s="302">
        <v>3875000</v>
      </c>
      <c r="AY502" s="302">
        <v>0</v>
      </c>
      <c r="AZ502" s="302">
        <v>0</v>
      </c>
      <c r="BA502" s="302">
        <v>0</v>
      </c>
      <c r="BB502" s="312"/>
      <c r="BC502" s="1220"/>
      <c r="BD502" s="1250"/>
      <c r="BE502" s="303">
        <f t="shared" si="362"/>
        <v>3875000</v>
      </c>
      <c r="BF502" s="312"/>
      <c r="BG502" s="302">
        <v>3875000</v>
      </c>
      <c r="BH502" s="302">
        <v>0</v>
      </c>
      <c r="BI502" s="302">
        <v>0</v>
      </c>
      <c r="BJ502" s="302">
        <v>0</v>
      </c>
      <c r="BK502" s="312"/>
      <c r="BL502" s="1220"/>
      <c r="BM502" s="1253"/>
      <c r="BN502" s="303">
        <f t="shared" si="363"/>
        <v>3875000</v>
      </c>
      <c r="BO502" s="312"/>
      <c r="BP502" s="312">
        <v>3875000</v>
      </c>
      <c r="BQ502" s="312">
        <v>0</v>
      </c>
      <c r="BR502" s="312">
        <v>0</v>
      </c>
      <c r="BS502" s="312">
        <v>0</v>
      </c>
      <c r="BT502" s="312"/>
      <c r="BU502" s="313"/>
      <c r="BV502" s="314"/>
      <c r="BW502" s="314"/>
      <c r="BX502" s="314"/>
      <c r="BY502" s="314"/>
      <c r="BZ502" s="314"/>
      <c r="CA502" s="314"/>
      <c r="CB502" s="314"/>
      <c r="CC502" s="315"/>
    </row>
    <row r="503" spans="1:81" s="58" customFormat="1" ht="12.95" customHeight="1" x14ac:dyDescent="0.25">
      <c r="A503" s="37"/>
      <c r="B503" s="1321"/>
      <c r="C503" s="1424"/>
      <c r="D503" s="1283"/>
      <c r="E503" s="1286"/>
      <c r="F503" s="1286"/>
      <c r="G503" s="1286"/>
      <c r="H503" s="1286"/>
      <c r="I503" s="1389"/>
      <c r="J503" s="1220"/>
      <c r="K503" s="1217"/>
      <c r="L503" s="1223"/>
      <c r="M503" s="1226"/>
      <c r="N503" s="1229"/>
      <c r="O503" s="1232"/>
      <c r="P503" s="1235"/>
      <c r="Q503" s="1238"/>
      <c r="R503" s="1220"/>
      <c r="S503" s="364" t="s">
        <v>4991</v>
      </c>
      <c r="T503" s="371" t="s">
        <v>3834</v>
      </c>
      <c r="U503" s="241" t="s">
        <v>3839</v>
      </c>
      <c r="V503" s="241" t="s">
        <v>3842</v>
      </c>
      <c r="W503" s="299"/>
      <c r="X503" s="300">
        <v>44566</v>
      </c>
      <c r="Y503" s="300">
        <v>44591</v>
      </c>
      <c r="Z503" s="300">
        <v>44594</v>
      </c>
      <c r="AA503" s="300">
        <v>44925</v>
      </c>
      <c r="AB503" s="1220"/>
      <c r="AC503" s="1241"/>
      <c r="AD503" s="303">
        <f t="shared" si="364"/>
        <v>16000000</v>
      </c>
      <c r="AE503" s="303">
        <f t="shared" si="364"/>
        <v>0</v>
      </c>
      <c r="AF503" s="303">
        <f t="shared" si="364"/>
        <v>16000000</v>
      </c>
      <c r="AG503" s="303">
        <f t="shared" si="364"/>
        <v>0</v>
      </c>
      <c r="AH503" s="303">
        <f t="shared" si="364"/>
        <v>0</v>
      </c>
      <c r="AI503" s="303">
        <f t="shared" si="364"/>
        <v>0</v>
      </c>
      <c r="AJ503" s="303">
        <f t="shared" si="364"/>
        <v>0</v>
      </c>
      <c r="AK503" s="1220"/>
      <c r="AL503" s="1244"/>
      <c r="AM503" s="303">
        <f t="shared" si="360"/>
        <v>4000000</v>
      </c>
      <c r="AN503" s="312"/>
      <c r="AO503" s="312">
        <v>4000000</v>
      </c>
      <c r="AP503" s="312">
        <v>0</v>
      </c>
      <c r="AQ503" s="312">
        <v>0</v>
      </c>
      <c r="AR503" s="312">
        <v>0</v>
      </c>
      <c r="AS503" s="312"/>
      <c r="AT503" s="1220"/>
      <c r="AU503" s="1247"/>
      <c r="AV503" s="303">
        <f t="shared" si="361"/>
        <v>4000000</v>
      </c>
      <c r="AW503" s="312"/>
      <c r="AX503" s="302">
        <v>4000000</v>
      </c>
      <c r="AY503" s="302">
        <v>0</v>
      </c>
      <c r="AZ503" s="302">
        <v>0</v>
      </c>
      <c r="BA503" s="302">
        <v>0</v>
      </c>
      <c r="BB503" s="312"/>
      <c r="BC503" s="1220"/>
      <c r="BD503" s="1250"/>
      <c r="BE503" s="303">
        <f t="shared" si="362"/>
        <v>4000000</v>
      </c>
      <c r="BF503" s="312"/>
      <c r="BG503" s="302">
        <v>4000000</v>
      </c>
      <c r="BH503" s="302">
        <v>0</v>
      </c>
      <c r="BI503" s="302">
        <v>0</v>
      </c>
      <c r="BJ503" s="302">
        <v>0</v>
      </c>
      <c r="BK503" s="312"/>
      <c r="BL503" s="1220"/>
      <c r="BM503" s="1253"/>
      <c r="BN503" s="303">
        <f t="shared" si="363"/>
        <v>4000000</v>
      </c>
      <c r="BO503" s="312"/>
      <c r="BP503" s="312">
        <v>4000000</v>
      </c>
      <c r="BQ503" s="312">
        <v>0</v>
      </c>
      <c r="BR503" s="312">
        <v>0</v>
      </c>
      <c r="BS503" s="312">
        <v>0</v>
      </c>
      <c r="BT503" s="312"/>
      <c r="BU503" s="313"/>
      <c r="BV503" s="314"/>
      <c r="BW503" s="314"/>
      <c r="BX503" s="314"/>
      <c r="BY503" s="314"/>
      <c r="BZ503" s="314"/>
      <c r="CA503" s="314"/>
      <c r="CB503" s="314"/>
      <c r="CC503" s="315"/>
    </row>
    <row r="504" spans="1:81" s="58" customFormat="1" ht="12.95" customHeight="1" x14ac:dyDescent="0.25">
      <c r="A504" s="37"/>
      <c r="B504" s="1321"/>
      <c r="C504" s="1424"/>
      <c r="D504" s="1283"/>
      <c r="E504" s="1286"/>
      <c r="F504" s="1286"/>
      <c r="G504" s="1286"/>
      <c r="H504" s="1286"/>
      <c r="I504" s="1389"/>
      <c r="J504" s="1220"/>
      <c r="K504" s="1217"/>
      <c r="L504" s="1223"/>
      <c r="M504" s="1226"/>
      <c r="N504" s="1229"/>
      <c r="O504" s="1232"/>
      <c r="P504" s="1235"/>
      <c r="Q504" s="1238"/>
      <c r="R504" s="1220"/>
      <c r="S504" s="364" t="s">
        <v>4992</v>
      </c>
      <c r="T504" s="371" t="s">
        <v>3834</v>
      </c>
      <c r="U504" s="241" t="s">
        <v>3839</v>
      </c>
      <c r="V504" s="241" t="s">
        <v>3842</v>
      </c>
      <c r="W504" s="299"/>
      <c r="X504" s="300">
        <v>44566</v>
      </c>
      <c r="Y504" s="300">
        <v>44591</v>
      </c>
      <c r="Z504" s="300">
        <v>44594</v>
      </c>
      <c r="AA504" s="300">
        <v>44925</v>
      </c>
      <c r="AB504" s="1220"/>
      <c r="AC504" s="1241"/>
      <c r="AD504" s="303">
        <f t="shared" si="364"/>
        <v>13000000</v>
      </c>
      <c r="AE504" s="303">
        <f t="shared" si="364"/>
        <v>0</v>
      </c>
      <c r="AF504" s="303">
        <f t="shared" si="364"/>
        <v>13000000</v>
      </c>
      <c r="AG504" s="303">
        <f t="shared" si="364"/>
        <v>0</v>
      </c>
      <c r="AH504" s="303">
        <f t="shared" si="364"/>
        <v>0</v>
      </c>
      <c r="AI504" s="303">
        <f t="shared" si="364"/>
        <v>0</v>
      </c>
      <c r="AJ504" s="303">
        <f t="shared" si="364"/>
        <v>0</v>
      </c>
      <c r="AK504" s="1220"/>
      <c r="AL504" s="1244"/>
      <c r="AM504" s="303">
        <f t="shared" si="360"/>
        <v>3250000</v>
      </c>
      <c r="AN504" s="312"/>
      <c r="AO504" s="312">
        <v>3250000</v>
      </c>
      <c r="AP504" s="312">
        <v>0</v>
      </c>
      <c r="AQ504" s="312">
        <v>0</v>
      </c>
      <c r="AR504" s="312">
        <v>0</v>
      </c>
      <c r="AS504" s="312"/>
      <c r="AT504" s="1220"/>
      <c r="AU504" s="1247"/>
      <c r="AV504" s="303">
        <f t="shared" si="361"/>
        <v>3250000</v>
      </c>
      <c r="AW504" s="312"/>
      <c r="AX504" s="302">
        <v>3250000</v>
      </c>
      <c r="AY504" s="302">
        <v>0</v>
      </c>
      <c r="AZ504" s="302">
        <v>0</v>
      </c>
      <c r="BA504" s="302">
        <v>0</v>
      </c>
      <c r="BB504" s="312"/>
      <c r="BC504" s="1220"/>
      <c r="BD504" s="1250"/>
      <c r="BE504" s="303">
        <f t="shared" si="362"/>
        <v>3250000</v>
      </c>
      <c r="BF504" s="312"/>
      <c r="BG504" s="302">
        <v>3250000</v>
      </c>
      <c r="BH504" s="302">
        <v>0</v>
      </c>
      <c r="BI504" s="302">
        <v>0</v>
      </c>
      <c r="BJ504" s="302">
        <v>0</v>
      </c>
      <c r="BK504" s="312"/>
      <c r="BL504" s="1220"/>
      <c r="BM504" s="1253"/>
      <c r="BN504" s="303">
        <f t="shared" si="363"/>
        <v>3250000</v>
      </c>
      <c r="BO504" s="312"/>
      <c r="BP504" s="312">
        <v>3250000</v>
      </c>
      <c r="BQ504" s="312">
        <v>0</v>
      </c>
      <c r="BR504" s="312">
        <v>0</v>
      </c>
      <c r="BS504" s="312">
        <v>0</v>
      </c>
      <c r="BT504" s="312"/>
      <c r="BU504" s="313"/>
      <c r="BV504" s="314"/>
      <c r="BW504" s="314"/>
      <c r="BX504" s="314"/>
      <c r="BY504" s="314"/>
      <c r="BZ504" s="314"/>
      <c r="CA504" s="314"/>
      <c r="CB504" s="314"/>
      <c r="CC504" s="315"/>
    </row>
    <row r="505" spans="1:81" s="58" customFormat="1" ht="12.95" customHeight="1" x14ac:dyDescent="0.25">
      <c r="A505" s="37"/>
      <c r="B505" s="1321"/>
      <c r="C505" s="1424"/>
      <c r="D505" s="1283"/>
      <c r="E505" s="1286"/>
      <c r="F505" s="1286"/>
      <c r="G505" s="1286"/>
      <c r="H505" s="1286"/>
      <c r="I505" s="1389"/>
      <c r="J505" s="1220"/>
      <c r="K505" s="1217"/>
      <c r="L505" s="1223"/>
      <c r="M505" s="1226"/>
      <c r="N505" s="1229"/>
      <c r="O505" s="1232"/>
      <c r="P505" s="1235"/>
      <c r="Q505" s="1238"/>
      <c r="R505" s="1220"/>
      <c r="S505" s="364" t="s">
        <v>4993</v>
      </c>
      <c r="T505" s="371" t="s">
        <v>3834</v>
      </c>
      <c r="U505" s="241" t="s">
        <v>3839</v>
      </c>
      <c r="V505" s="241" t="s">
        <v>3842</v>
      </c>
      <c r="W505" s="299"/>
      <c r="X505" s="300">
        <v>44566</v>
      </c>
      <c r="Y505" s="300">
        <v>44591</v>
      </c>
      <c r="Z505" s="300">
        <v>44594</v>
      </c>
      <c r="AA505" s="300">
        <v>44925</v>
      </c>
      <c r="AB505" s="1220"/>
      <c r="AC505" s="1241"/>
      <c r="AD505" s="303">
        <f t="shared" si="364"/>
        <v>13000000</v>
      </c>
      <c r="AE505" s="303">
        <f t="shared" si="364"/>
        <v>0</v>
      </c>
      <c r="AF505" s="303">
        <f t="shared" si="364"/>
        <v>13000000</v>
      </c>
      <c r="AG505" s="303">
        <f t="shared" si="364"/>
        <v>0</v>
      </c>
      <c r="AH505" s="303">
        <f t="shared" si="364"/>
        <v>0</v>
      </c>
      <c r="AI505" s="303">
        <f t="shared" si="364"/>
        <v>0</v>
      </c>
      <c r="AJ505" s="303">
        <f t="shared" si="364"/>
        <v>0</v>
      </c>
      <c r="AK505" s="1220"/>
      <c r="AL505" s="1244"/>
      <c r="AM505" s="303">
        <f t="shared" si="360"/>
        <v>3250000</v>
      </c>
      <c r="AN505" s="312"/>
      <c r="AO505" s="312">
        <v>3250000</v>
      </c>
      <c r="AP505" s="312">
        <v>0</v>
      </c>
      <c r="AQ505" s="312">
        <v>0</v>
      </c>
      <c r="AR505" s="312">
        <v>0</v>
      </c>
      <c r="AS505" s="312"/>
      <c r="AT505" s="1220"/>
      <c r="AU505" s="1247"/>
      <c r="AV505" s="303">
        <f t="shared" si="361"/>
        <v>3250000</v>
      </c>
      <c r="AW505" s="312"/>
      <c r="AX505" s="302">
        <v>3250000</v>
      </c>
      <c r="AY505" s="302">
        <v>0</v>
      </c>
      <c r="AZ505" s="302">
        <v>0</v>
      </c>
      <c r="BA505" s="302">
        <v>0</v>
      </c>
      <c r="BB505" s="312"/>
      <c r="BC505" s="1220"/>
      <c r="BD505" s="1250"/>
      <c r="BE505" s="303">
        <f t="shared" si="362"/>
        <v>3250000</v>
      </c>
      <c r="BF505" s="312"/>
      <c r="BG505" s="302">
        <v>3250000</v>
      </c>
      <c r="BH505" s="302">
        <v>0</v>
      </c>
      <c r="BI505" s="302">
        <v>0</v>
      </c>
      <c r="BJ505" s="302">
        <v>0</v>
      </c>
      <c r="BK505" s="312"/>
      <c r="BL505" s="1220"/>
      <c r="BM505" s="1253"/>
      <c r="BN505" s="303">
        <f t="shared" si="363"/>
        <v>3250000</v>
      </c>
      <c r="BO505" s="312"/>
      <c r="BP505" s="312">
        <v>3250000</v>
      </c>
      <c r="BQ505" s="312">
        <v>0</v>
      </c>
      <c r="BR505" s="312">
        <v>0</v>
      </c>
      <c r="BS505" s="312">
        <v>0</v>
      </c>
      <c r="BT505" s="312"/>
      <c r="BU505" s="313"/>
      <c r="BV505" s="314"/>
      <c r="BW505" s="314"/>
      <c r="BX505" s="314"/>
      <c r="BY505" s="314"/>
      <c r="BZ505" s="314"/>
      <c r="CA505" s="314"/>
      <c r="CB505" s="314"/>
      <c r="CC505" s="315"/>
    </row>
    <row r="506" spans="1:81" s="58" customFormat="1" ht="12.95" customHeight="1" x14ac:dyDescent="0.25">
      <c r="A506" s="37"/>
      <c r="B506" s="1321"/>
      <c r="C506" s="1424"/>
      <c r="D506" s="1283"/>
      <c r="E506" s="1286"/>
      <c r="F506" s="1286"/>
      <c r="G506" s="1286"/>
      <c r="H506" s="1286"/>
      <c r="I506" s="1389"/>
      <c r="J506" s="1220"/>
      <c r="K506" s="1217"/>
      <c r="L506" s="1223"/>
      <c r="M506" s="1226"/>
      <c r="N506" s="1229"/>
      <c r="O506" s="1232"/>
      <c r="P506" s="1235"/>
      <c r="Q506" s="1238"/>
      <c r="R506" s="1220"/>
      <c r="S506" s="297" t="s">
        <v>4994</v>
      </c>
      <c r="T506" s="371" t="s">
        <v>3834</v>
      </c>
      <c r="U506" s="241" t="s">
        <v>3839</v>
      </c>
      <c r="V506" s="241" t="s">
        <v>3842</v>
      </c>
      <c r="W506" s="299"/>
      <c r="X506" s="300">
        <v>44566</v>
      </c>
      <c r="Y506" s="300">
        <v>44591</v>
      </c>
      <c r="Z506" s="300">
        <v>44594</v>
      </c>
      <c r="AA506" s="300">
        <v>44925</v>
      </c>
      <c r="AB506" s="1220"/>
      <c r="AC506" s="1241"/>
      <c r="AD506" s="303">
        <f t="shared" si="364"/>
        <v>16500000</v>
      </c>
      <c r="AE506" s="303">
        <f t="shared" si="364"/>
        <v>0</v>
      </c>
      <c r="AF506" s="303">
        <f t="shared" si="364"/>
        <v>16500000</v>
      </c>
      <c r="AG506" s="303">
        <f t="shared" si="364"/>
        <v>0</v>
      </c>
      <c r="AH506" s="303">
        <f t="shared" si="364"/>
        <v>0</v>
      </c>
      <c r="AI506" s="303">
        <f t="shared" si="364"/>
        <v>0</v>
      </c>
      <c r="AJ506" s="303">
        <f t="shared" si="364"/>
        <v>0</v>
      </c>
      <c r="AK506" s="1220"/>
      <c r="AL506" s="1244"/>
      <c r="AM506" s="303">
        <f t="shared" si="360"/>
        <v>4125000</v>
      </c>
      <c r="AN506" s="311"/>
      <c r="AO506" s="311">
        <v>4125000</v>
      </c>
      <c r="AP506" s="311">
        <v>0</v>
      </c>
      <c r="AQ506" s="311">
        <v>0</v>
      </c>
      <c r="AR506" s="311">
        <v>0</v>
      </c>
      <c r="AS506" s="311"/>
      <c r="AT506" s="1220"/>
      <c r="AU506" s="1247"/>
      <c r="AV506" s="303">
        <f t="shared" si="361"/>
        <v>4125000</v>
      </c>
      <c r="AW506" s="311"/>
      <c r="AX506" s="302">
        <v>4125000</v>
      </c>
      <c r="AY506" s="302">
        <v>0</v>
      </c>
      <c r="AZ506" s="302">
        <v>0</v>
      </c>
      <c r="BA506" s="302">
        <v>0</v>
      </c>
      <c r="BB506" s="311"/>
      <c r="BC506" s="1220"/>
      <c r="BD506" s="1250"/>
      <c r="BE506" s="303">
        <f t="shared" si="362"/>
        <v>4125000</v>
      </c>
      <c r="BF506" s="311"/>
      <c r="BG506" s="302">
        <v>4125000</v>
      </c>
      <c r="BH506" s="302">
        <v>0</v>
      </c>
      <c r="BI506" s="302">
        <v>0</v>
      </c>
      <c r="BJ506" s="302">
        <v>0</v>
      </c>
      <c r="BK506" s="311"/>
      <c r="BL506" s="1220"/>
      <c r="BM506" s="1253"/>
      <c r="BN506" s="303">
        <f t="shared" si="363"/>
        <v>4125000</v>
      </c>
      <c r="BO506" s="311"/>
      <c r="BP506" s="311">
        <v>4125000</v>
      </c>
      <c r="BQ506" s="311">
        <v>0</v>
      </c>
      <c r="BR506" s="311">
        <v>0</v>
      </c>
      <c r="BS506" s="311">
        <v>0</v>
      </c>
      <c r="BT506" s="311"/>
      <c r="BU506" s="1207"/>
      <c r="BV506" s="1208"/>
      <c r="BW506" s="1208"/>
      <c r="BX506" s="1208"/>
      <c r="BY506" s="1208"/>
      <c r="BZ506" s="1208"/>
      <c r="CA506" s="1208"/>
      <c r="CB506" s="1208"/>
      <c r="CC506" s="1209"/>
    </row>
    <row r="507" spans="1:81" s="58" customFormat="1" ht="12.95" customHeight="1" thickBot="1" x14ac:dyDescent="0.3">
      <c r="A507" s="37"/>
      <c r="B507" s="1321"/>
      <c r="C507" s="1424"/>
      <c r="D507" s="1283"/>
      <c r="E507" s="1286"/>
      <c r="F507" s="1286"/>
      <c r="G507" s="1286"/>
      <c r="H507" s="1286"/>
      <c r="I507" s="1389"/>
      <c r="J507" s="1220"/>
      <c r="K507" s="1217"/>
      <c r="L507" s="1223"/>
      <c r="M507" s="1226"/>
      <c r="N507" s="1229"/>
      <c r="O507" s="1232"/>
      <c r="P507" s="1235"/>
      <c r="Q507" s="1238"/>
      <c r="R507" s="1220"/>
      <c r="S507" s="297" t="s">
        <v>4995</v>
      </c>
      <c r="T507" s="371" t="s">
        <v>3834</v>
      </c>
      <c r="U507" s="241" t="s">
        <v>3839</v>
      </c>
      <c r="V507" s="241" t="s">
        <v>3842</v>
      </c>
      <c r="W507" s="299"/>
      <c r="X507" s="300">
        <v>44566</v>
      </c>
      <c r="Y507" s="300">
        <v>44591</v>
      </c>
      <c r="Z507" s="300">
        <v>44594</v>
      </c>
      <c r="AA507" s="300">
        <v>44925</v>
      </c>
      <c r="AB507" s="1220"/>
      <c r="AC507" s="1241"/>
      <c r="AD507" s="303">
        <f t="shared" si="364"/>
        <v>17500000</v>
      </c>
      <c r="AE507" s="303">
        <f t="shared" si="364"/>
        <v>0</v>
      </c>
      <c r="AF507" s="303">
        <f t="shared" si="364"/>
        <v>17500000</v>
      </c>
      <c r="AG507" s="303">
        <f t="shared" si="364"/>
        <v>0</v>
      </c>
      <c r="AH507" s="303">
        <f t="shared" si="364"/>
        <v>0</v>
      </c>
      <c r="AI507" s="303">
        <f t="shared" si="364"/>
        <v>0</v>
      </c>
      <c r="AJ507" s="303">
        <f t="shared" si="364"/>
        <v>0</v>
      </c>
      <c r="AK507" s="1220"/>
      <c r="AL507" s="1244"/>
      <c r="AM507" s="303">
        <f t="shared" si="360"/>
        <v>4375000</v>
      </c>
      <c r="AN507" s="311"/>
      <c r="AO507" s="311">
        <v>4375000</v>
      </c>
      <c r="AP507" s="311">
        <v>0</v>
      </c>
      <c r="AQ507" s="311">
        <v>0</v>
      </c>
      <c r="AR507" s="311">
        <v>0</v>
      </c>
      <c r="AS507" s="311"/>
      <c r="AT507" s="1220"/>
      <c r="AU507" s="1247"/>
      <c r="AV507" s="303">
        <f t="shared" si="361"/>
        <v>4375000</v>
      </c>
      <c r="AW507" s="311"/>
      <c r="AX507" s="302">
        <v>4375000</v>
      </c>
      <c r="AY507" s="302">
        <v>0</v>
      </c>
      <c r="AZ507" s="302">
        <v>0</v>
      </c>
      <c r="BA507" s="302">
        <v>0</v>
      </c>
      <c r="BB507" s="311"/>
      <c r="BC507" s="1220"/>
      <c r="BD507" s="1250"/>
      <c r="BE507" s="303">
        <f t="shared" si="362"/>
        <v>4375000</v>
      </c>
      <c r="BF507" s="311"/>
      <c r="BG507" s="302">
        <v>4375000</v>
      </c>
      <c r="BH507" s="302">
        <v>0</v>
      </c>
      <c r="BI507" s="302">
        <v>0</v>
      </c>
      <c r="BJ507" s="302">
        <v>0</v>
      </c>
      <c r="BK507" s="311"/>
      <c r="BL507" s="1220"/>
      <c r="BM507" s="1253"/>
      <c r="BN507" s="303">
        <f t="shared" si="363"/>
        <v>4375000</v>
      </c>
      <c r="BO507" s="311"/>
      <c r="BP507" s="311">
        <v>4375000</v>
      </c>
      <c r="BQ507" s="311">
        <v>0</v>
      </c>
      <c r="BR507" s="311">
        <v>0</v>
      </c>
      <c r="BS507" s="311">
        <v>0</v>
      </c>
      <c r="BT507" s="311"/>
      <c r="BU507" s="1207"/>
      <c r="BV507" s="1208"/>
      <c r="BW507" s="1208"/>
      <c r="BX507" s="1208"/>
      <c r="BY507" s="1208"/>
      <c r="BZ507" s="1208"/>
      <c r="CA507" s="1208"/>
      <c r="CB507" s="1208"/>
      <c r="CC507" s="1209"/>
    </row>
    <row r="508" spans="1:81" s="58" customFormat="1" ht="12.95" customHeight="1" thickTop="1" thickBot="1" x14ac:dyDescent="0.3">
      <c r="A508" s="37"/>
      <c r="B508" s="1321"/>
      <c r="C508" s="1424"/>
      <c r="D508" s="384">
        <v>1905</v>
      </c>
      <c r="E508" s="385" t="s">
        <v>4433</v>
      </c>
      <c r="F508" s="385">
        <v>1905015</v>
      </c>
      <c r="G508" s="385" t="s">
        <v>4951</v>
      </c>
      <c r="H508" s="385" t="s">
        <v>4952</v>
      </c>
      <c r="I508" s="386">
        <v>2021004540214</v>
      </c>
      <c r="J508" s="270">
        <v>124</v>
      </c>
      <c r="K508" s="271" t="str">
        <f>+[3]Metas!K143</f>
        <v>Incremento del índice de desempeño de la gestión del plan territorial de salud.</v>
      </c>
      <c r="L508" s="387"/>
      <c r="M508" s="388">
        <f>SUM(N508:Q508)</f>
        <v>0</v>
      </c>
      <c r="N508" s="276"/>
      <c r="O508" s="277"/>
      <c r="P508" s="278"/>
      <c r="Q508" s="279"/>
      <c r="R508" s="270">
        <f t="shared" ref="R508:R509" si="365">+$J508</f>
        <v>124</v>
      </c>
      <c r="S508" s="233"/>
      <c r="T508" s="240"/>
      <c r="U508" s="240"/>
      <c r="V508" s="240"/>
      <c r="W508" s="233"/>
      <c r="X508" s="307"/>
      <c r="Y508" s="307"/>
      <c r="Z508" s="307"/>
      <c r="AA508" s="307"/>
      <c r="AB508" s="270">
        <f t="shared" si="344"/>
        <v>124</v>
      </c>
      <c r="AC508" s="273">
        <f t="shared" ref="AC508:AC509" si="366">+L508</f>
        <v>0</v>
      </c>
      <c r="AD508" s="308">
        <f t="shared" si="364"/>
        <v>650000000</v>
      </c>
      <c r="AE508" s="308">
        <f t="shared" si="364"/>
        <v>0</v>
      </c>
      <c r="AF508" s="308">
        <f t="shared" si="364"/>
        <v>650000000</v>
      </c>
      <c r="AG508" s="308">
        <f t="shared" si="364"/>
        <v>0</v>
      </c>
      <c r="AH508" s="308">
        <f t="shared" si="364"/>
        <v>0</v>
      </c>
      <c r="AI508" s="308">
        <f t="shared" si="364"/>
        <v>0</v>
      </c>
      <c r="AJ508" s="308">
        <f t="shared" si="364"/>
        <v>0</v>
      </c>
      <c r="AK508" s="270">
        <f t="shared" si="346"/>
        <v>124</v>
      </c>
      <c r="AL508" s="269">
        <f>+N508</f>
        <v>0</v>
      </c>
      <c r="AM508" s="303">
        <f t="shared" si="360"/>
        <v>162500000</v>
      </c>
      <c r="AN508" s="48"/>
      <c r="AO508" s="48">
        <v>162500000</v>
      </c>
      <c r="AP508" s="48">
        <v>0</v>
      </c>
      <c r="AQ508" s="48">
        <v>0</v>
      </c>
      <c r="AR508" s="48">
        <v>0</v>
      </c>
      <c r="AS508" s="48"/>
      <c r="AT508" s="270">
        <f t="shared" si="348"/>
        <v>124</v>
      </c>
      <c r="AU508" s="266">
        <f>+O508</f>
        <v>0</v>
      </c>
      <c r="AV508" s="308">
        <f t="shared" si="361"/>
        <v>162500000</v>
      </c>
      <c r="AW508" s="48"/>
      <c r="AX508" s="38">
        <v>162500000</v>
      </c>
      <c r="AY508" s="38">
        <v>0</v>
      </c>
      <c r="AZ508" s="38">
        <v>0</v>
      </c>
      <c r="BA508" s="38">
        <v>0</v>
      </c>
      <c r="BB508" s="48"/>
      <c r="BC508" s="270">
        <f t="shared" si="349"/>
        <v>124</v>
      </c>
      <c r="BD508" s="267">
        <f>+P508</f>
        <v>0</v>
      </c>
      <c r="BE508" s="308">
        <f t="shared" si="362"/>
        <v>162500000</v>
      </c>
      <c r="BF508" s="48"/>
      <c r="BG508" s="38">
        <v>162500000</v>
      </c>
      <c r="BH508" s="38">
        <v>0</v>
      </c>
      <c r="BI508" s="38">
        <v>0</v>
      </c>
      <c r="BJ508" s="38">
        <v>0</v>
      </c>
      <c r="BK508" s="48"/>
      <c r="BL508" s="270">
        <f t="shared" si="350"/>
        <v>124</v>
      </c>
      <c r="BM508" s="268">
        <f>+Q508</f>
        <v>0</v>
      </c>
      <c r="BN508" s="308">
        <f t="shared" si="363"/>
        <v>162500000</v>
      </c>
      <c r="BO508" s="48"/>
      <c r="BP508" s="48">
        <v>162500000</v>
      </c>
      <c r="BQ508" s="48">
        <v>0</v>
      </c>
      <c r="BR508" s="48">
        <v>0</v>
      </c>
      <c r="BS508" s="48">
        <v>0</v>
      </c>
      <c r="BT508" s="48"/>
      <c r="BU508" s="1204"/>
      <c r="BV508" s="1205"/>
      <c r="BW508" s="1205"/>
      <c r="BX508" s="1205"/>
      <c r="BY508" s="1205"/>
      <c r="BZ508" s="1205"/>
      <c r="CA508" s="1205"/>
      <c r="CB508" s="1205"/>
      <c r="CC508" s="1206"/>
    </row>
    <row r="509" spans="1:81" s="58" customFormat="1" ht="12.95" customHeight="1" thickTop="1" x14ac:dyDescent="0.25">
      <c r="A509" s="37"/>
      <c r="B509" s="1321"/>
      <c r="C509" s="1424"/>
      <c r="D509" s="1282">
        <v>1905</v>
      </c>
      <c r="E509" s="1285" t="s">
        <v>4433</v>
      </c>
      <c r="F509" s="1285">
        <v>1905015</v>
      </c>
      <c r="G509" s="1285" t="s">
        <v>4951</v>
      </c>
      <c r="H509" s="1285" t="s">
        <v>4952</v>
      </c>
      <c r="I509" s="1388">
        <v>2021004540214</v>
      </c>
      <c r="J509" s="1219">
        <v>125</v>
      </c>
      <c r="K509" s="1216" t="str">
        <f>+[3]Metas!K144</f>
        <v>Municipios implementan la política de participación social en salud, incluyendo los Municipios PDET</v>
      </c>
      <c r="L509" s="1222"/>
      <c r="M509" s="1225">
        <f>SUM(N509:Q509)</f>
        <v>0</v>
      </c>
      <c r="N509" s="1228"/>
      <c r="O509" s="1231"/>
      <c r="P509" s="1234"/>
      <c r="Q509" s="1237"/>
      <c r="R509" s="1219">
        <f t="shared" si="365"/>
        <v>125</v>
      </c>
      <c r="S509" s="361" t="s">
        <v>4996</v>
      </c>
      <c r="T509" s="362" t="s">
        <v>3834</v>
      </c>
      <c r="U509" s="362" t="s">
        <v>3839</v>
      </c>
      <c r="V509" s="362" t="s">
        <v>3842</v>
      </c>
      <c r="W509" s="233"/>
      <c r="X509" s="307">
        <v>44566</v>
      </c>
      <c r="Y509" s="307">
        <v>44591</v>
      </c>
      <c r="Z509" s="307">
        <v>44594</v>
      </c>
      <c r="AA509" s="307">
        <v>44925</v>
      </c>
      <c r="AB509" s="1219">
        <f t="shared" si="344"/>
        <v>125</v>
      </c>
      <c r="AC509" s="1240">
        <f t="shared" si="366"/>
        <v>0</v>
      </c>
      <c r="AD509" s="303">
        <f t="shared" si="364"/>
        <v>5000000</v>
      </c>
      <c r="AE509" s="303">
        <f t="shared" si="364"/>
        <v>0</v>
      </c>
      <c r="AF509" s="303">
        <f t="shared" si="364"/>
        <v>5000000</v>
      </c>
      <c r="AG509" s="303">
        <f t="shared" si="364"/>
        <v>0</v>
      </c>
      <c r="AH509" s="303">
        <f t="shared" si="364"/>
        <v>0</v>
      </c>
      <c r="AI509" s="303">
        <f t="shared" si="364"/>
        <v>0</v>
      </c>
      <c r="AJ509" s="303">
        <f t="shared" si="364"/>
        <v>0</v>
      </c>
      <c r="AK509" s="1219">
        <f t="shared" si="346"/>
        <v>125</v>
      </c>
      <c r="AL509" s="1243">
        <f>+N509</f>
        <v>0</v>
      </c>
      <c r="AM509" s="301">
        <f t="shared" si="360"/>
        <v>1250000</v>
      </c>
      <c r="AN509" s="48"/>
      <c r="AO509" s="48">
        <v>1250000</v>
      </c>
      <c r="AP509" s="48">
        <v>0</v>
      </c>
      <c r="AQ509" s="48">
        <v>0</v>
      </c>
      <c r="AR509" s="48">
        <v>0</v>
      </c>
      <c r="AS509" s="48"/>
      <c r="AT509" s="1219">
        <f t="shared" si="348"/>
        <v>125</v>
      </c>
      <c r="AU509" s="1246">
        <f>+O509</f>
        <v>0</v>
      </c>
      <c r="AV509" s="301">
        <f t="shared" si="361"/>
        <v>1250000</v>
      </c>
      <c r="AW509" s="48"/>
      <c r="AX509" s="38">
        <v>1250000</v>
      </c>
      <c r="AY509" s="38">
        <v>0</v>
      </c>
      <c r="AZ509" s="38">
        <v>0</v>
      </c>
      <c r="BA509" s="38">
        <v>0</v>
      </c>
      <c r="BB509" s="48"/>
      <c r="BC509" s="1219">
        <f t="shared" si="349"/>
        <v>125</v>
      </c>
      <c r="BD509" s="1249">
        <f>+P509</f>
        <v>0</v>
      </c>
      <c r="BE509" s="301">
        <f t="shared" si="362"/>
        <v>1250000</v>
      </c>
      <c r="BF509" s="48"/>
      <c r="BG509" s="38">
        <v>1250000</v>
      </c>
      <c r="BH509" s="38">
        <v>0</v>
      </c>
      <c r="BI509" s="38">
        <v>0</v>
      </c>
      <c r="BJ509" s="38">
        <v>0</v>
      </c>
      <c r="BK509" s="48"/>
      <c r="BL509" s="1219">
        <f t="shared" si="350"/>
        <v>125</v>
      </c>
      <c r="BM509" s="1252">
        <f>+Q509</f>
        <v>0</v>
      </c>
      <c r="BN509" s="301">
        <f t="shared" si="363"/>
        <v>1250000</v>
      </c>
      <c r="BO509" s="48"/>
      <c r="BP509" s="48">
        <v>1250000</v>
      </c>
      <c r="BQ509" s="48">
        <v>0</v>
      </c>
      <c r="BR509" s="48">
        <v>0</v>
      </c>
      <c r="BS509" s="48">
        <v>0</v>
      </c>
      <c r="BT509" s="48"/>
      <c r="BU509" s="1204"/>
      <c r="BV509" s="1205"/>
      <c r="BW509" s="1205"/>
      <c r="BX509" s="1205"/>
      <c r="BY509" s="1205"/>
      <c r="BZ509" s="1205"/>
      <c r="CA509" s="1205"/>
      <c r="CB509" s="1205"/>
      <c r="CC509" s="1206"/>
    </row>
    <row r="510" spans="1:81" s="58" customFormat="1" ht="12.95" customHeight="1" x14ac:dyDescent="0.25">
      <c r="A510" s="37"/>
      <c r="B510" s="1321"/>
      <c r="C510" s="1424"/>
      <c r="D510" s="1283"/>
      <c r="E510" s="1286"/>
      <c r="F510" s="1286"/>
      <c r="G510" s="1286"/>
      <c r="H510" s="1286"/>
      <c r="I510" s="1389"/>
      <c r="J510" s="1220"/>
      <c r="K510" s="1217"/>
      <c r="L510" s="1223"/>
      <c r="M510" s="1226"/>
      <c r="N510" s="1229"/>
      <c r="O510" s="1232"/>
      <c r="P510" s="1235"/>
      <c r="Q510" s="1238"/>
      <c r="R510" s="1220"/>
      <c r="S510" s="364" t="s">
        <v>4997</v>
      </c>
      <c r="T510" s="365" t="s">
        <v>3834</v>
      </c>
      <c r="U510" s="365" t="s">
        <v>3839</v>
      </c>
      <c r="V510" s="365" t="s">
        <v>3842</v>
      </c>
      <c r="W510" s="299"/>
      <c r="X510" s="300">
        <v>44566</v>
      </c>
      <c r="Y510" s="300">
        <v>44591</v>
      </c>
      <c r="Z510" s="300">
        <v>44594</v>
      </c>
      <c r="AA510" s="300">
        <v>44925</v>
      </c>
      <c r="AB510" s="1220"/>
      <c r="AC510" s="1241"/>
      <c r="AD510" s="303">
        <f t="shared" si="364"/>
        <v>3000000</v>
      </c>
      <c r="AE510" s="303">
        <f t="shared" si="364"/>
        <v>0</v>
      </c>
      <c r="AF510" s="303">
        <f t="shared" si="364"/>
        <v>3000000</v>
      </c>
      <c r="AG510" s="303">
        <f t="shared" si="364"/>
        <v>0</v>
      </c>
      <c r="AH510" s="303">
        <f t="shared" si="364"/>
        <v>0</v>
      </c>
      <c r="AI510" s="303">
        <f t="shared" si="364"/>
        <v>0</v>
      </c>
      <c r="AJ510" s="303">
        <f t="shared" si="364"/>
        <v>0</v>
      </c>
      <c r="AK510" s="1220"/>
      <c r="AL510" s="1244"/>
      <c r="AM510" s="303">
        <f t="shared" si="360"/>
        <v>750000</v>
      </c>
      <c r="AN510" s="312"/>
      <c r="AO510" s="312">
        <v>750000</v>
      </c>
      <c r="AP510" s="312">
        <v>0</v>
      </c>
      <c r="AQ510" s="312">
        <v>0</v>
      </c>
      <c r="AR510" s="312">
        <v>0</v>
      </c>
      <c r="AS510" s="312"/>
      <c r="AT510" s="1220"/>
      <c r="AU510" s="1247"/>
      <c r="AV510" s="303">
        <f t="shared" si="361"/>
        <v>750000</v>
      </c>
      <c r="AW510" s="312"/>
      <c r="AX510" s="302">
        <v>750000</v>
      </c>
      <c r="AY510" s="302">
        <v>0</v>
      </c>
      <c r="AZ510" s="302">
        <v>0</v>
      </c>
      <c r="BA510" s="302">
        <v>0</v>
      </c>
      <c r="BB510" s="312"/>
      <c r="BC510" s="1220"/>
      <c r="BD510" s="1250"/>
      <c r="BE510" s="303">
        <f t="shared" si="362"/>
        <v>750000</v>
      </c>
      <c r="BF510" s="312"/>
      <c r="BG510" s="302">
        <v>750000</v>
      </c>
      <c r="BH510" s="302">
        <v>0</v>
      </c>
      <c r="BI510" s="302">
        <v>0</v>
      </c>
      <c r="BJ510" s="302">
        <v>0</v>
      </c>
      <c r="BK510" s="312"/>
      <c r="BL510" s="1220"/>
      <c r="BM510" s="1253"/>
      <c r="BN510" s="303">
        <f t="shared" si="363"/>
        <v>750000</v>
      </c>
      <c r="BO510" s="312"/>
      <c r="BP510" s="312">
        <v>750000</v>
      </c>
      <c r="BQ510" s="312">
        <v>0</v>
      </c>
      <c r="BR510" s="312">
        <v>0</v>
      </c>
      <c r="BS510" s="312">
        <v>0</v>
      </c>
      <c r="BT510" s="312"/>
      <c r="BU510" s="313"/>
      <c r="BV510" s="314"/>
      <c r="BW510" s="314"/>
      <c r="BX510" s="314"/>
      <c r="BY510" s="314"/>
      <c r="BZ510" s="314"/>
      <c r="CA510" s="314"/>
      <c r="CB510" s="314"/>
      <c r="CC510" s="315"/>
    </row>
    <row r="511" spans="1:81" s="58" customFormat="1" ht="12.95" customHeight="1" x14ac:dyDescent="0.25">
      <c r="A511" s="37"/>
      <c r="B511" s="1321"/>
      <c r="C511" s="1424"/>
      <c r="D511" s="1283"/>
      <c r="E511" s="1286"/>
      <c r="F511" s="1286"/>
      <c r="G511" s="1286"/>
      <c r="H511" s="1286"/>
      <c r="I511" s="1389"/>
      <c r="J511" s="1220"/>
      <c r="K511" s="1217"/>
      <c r="L511" s="1223"/>
      <c r="M511" s="1226"/>
      <c r="N511" s="1229"/>
      <c r="O511" s="1232"/>
      <c r="P511" s="1235"/>
      <c r="Q511" s="1238"/>
      <c r="R511" s="1220"/>
      <c r="S511" s="364" t="s">
        <v>4998</v>
      </c>
      <c r="T511" s="365" t="s">
        <v>3834</v>
      </c>
      <c r="U511" s="365" t="s">
        <v>3839</v>
      </c>
      <c r="V511" s="365" t="s">
        <v>3842</v>
      </c>
      <c r="W511" s="299"/>
      <c r="X511" s="300">
        <v>44566</v>
      </c>
      <c r="Y511" s="300">
        <v>44591</v>
      </c>
      <c r="Z511" s="300">
        <v>44594</v>
      </c>
      <c r="AA511" s="300">
        <v>44925</v>
      </c>
      <c r="AB511" s="1220"/>
      <c r="AC511" s="1241"/>
      <c r="AD511" s="303">
        <f t="shared" si="364"/>
        <v>3000000</v>
      </c>
      <c r="AE511" s="303">
        <f t="shared" si="364"/>
        <v>0</v>
      </c>
      <c r="AF511" s="303">
        <f t="shared" si="364"/>
        <v>3000000</v>
      </c>
      <c r="AG511" s="303">
        <f t="shared" si="364"/>
        <v>0</v>
      </c>
      <c r="AH511" s="303">
        <f t="shared" si="364"/>
        <v>0</v>
      </c>
      <c r="AI511" s="303">
        <f t="shared" si="364"/>
        <v>0</v>
      </c>
      <c r="AJ511" s="303">
        <f t="shared" si="364"/>
        <v>0</v>
      </c>
      <c r="AK511" s="1220"/>
      <c r="AL511" s="1244"/>
      <c r="AM511" s="303">
        <f t="shared" si="360"/>
        <v>750000</v>
      </c>
      <c r="AN511" s="312"/>
      <c r="AO511" s="312">
        <v>750000</v>
      </c>
      <c r="AP511" s="312">
        <v>0</v>
      </c>
      <c r="AQ511" s="312">
        <v>0</v>
      </c>
      <c r="AR511" s="312">
        <v>0</v>
      </c>
      <c r="AS511" s="312"/>
      <c r="AT511" s="1220"/>
      <c r="AU511" s="1247"/>
      <c r="AV511" s="303">
        <f t="shared" si="361"/>
        <v>750000</v>
      </c>
      <c r="AW511" s="312"/>
      <c r="AX511" s="302">
        <v>750000</v>
      </c>
      <c r="AY511" s="302">
        <v>0</v>
      </c>
      <c r="AZ511" s="302">
        <v>0</v>
      </c>
      <c r="BA511" s="302">
        <v>0</v>
      </c>
      <c r="BB511" s="312"/>
      <c r="BC511" s="1220"/>
      <c r="BD511" s="1250"/>
      <c r="BE511" s="303">
        <f t="shared" si="362"/>
        <v>750000</v>
      </c>
      <c r="BF511" s="312"/>
      <c r="BG511" s="302">
        <v>750000</v>
      </c>
      <c r="BH511" s="302">
        <v>0</v>
      </c>
      <c r="BI511" s="302">
        <v>0</v>
      </c>
      <c r="BJ511" s="302">
        <v>0</v>
      </c>
      <c r="BK511" s="312"/>
      <c r="BL511" s="1220"/>
      <c r="BM511" s="1253"/>
      <c r="BN511" s="303">
        <f t="shared" si="363"/>
        <v>750000</v>
      </c>
      <c r="BO511" s="312"/>
      <c r="BP511" s="312">
        <v>750000</v>
      </c>
      <c r="BQ511" s="312">
        <v>0</v>
      </c>
      <c r="BR511" s="312">
        <v>0</v>
      </c>
      <c r="BS511" s="312">
        <v>0</v>
      </c>
      <c r="BT511" s="312"/>
      <c r="BU511" s="313"/>
      <c r="BV511" s="314"/>
      <c r="BW511" s="314"/>
      <c r="BX511" s="314"/>
      <c r="BY511" s="314"/>
      <c r="BZ511" s="314"/>
      <c r="CA511" s="314"/>
      <c r="CB511" s="314"/>
      <c r="CC511" s="315"/>
    </row>
    <row r="512" spans="1:81" s="58" customFormat="1" ht="12.95" customHeight="1" x14ac:dyDescent="0.25">
      <c r="A512" s="37"/>
      <c r="B512" s="1321"/>
      <c r="C512" s="1424"/>
      <c r="D512" s="1283"/>
      <c r="E512" s="1286"/>
      <c r="F512" s="1286"/>
      <c r="G512" s="1286"/>
      <c r="H512" s="1286"/>
      <c r="I512" s="1389"/>
      <c r="J512" s="1220"/>
      <c r="K512" s="1217"/>
      <c r="L512" s="1223"/>
      <c r="M512" s="1226"/>
      <c r="N512" s="1229"/>
      <c r="O512" s="1232"/>
      <c r="P512" s="1235"/>
      <c r="Q512" s="1238"/>
      <c r="R512" s="1220"/>
      <c r="S512" s="364" t="s">
        <v>4999</v>
      </c>
      <c r="T512" s="365" t="s">
        <v>3834</v>
      </c>
      <c r="U512" s="365" t="s">
        <v>3839</v>
      </c>
      <c r="V512" s="365" t="s">
        <v>3842</v>
      </c>
      <c r="W512" s="299"/>
      <c r="X512" s="300">
        <v>44566</v>
      </c>
      <c r="Y512" s="300">
        <v>44591</v>
      </c>
      <c r="Z512" s="300">
        <v>44594</v>
      </c>
      <c r="AA512" s="300">
        <v>44925</v>
      </c>
      <c r="AB512" s="1220"/>
      <c r="AC512" s="1241"/>
      <c r="AD512" s="303">
        <f t="shared" si="364"/>
        <v>3000000</v>
      </c>
      <c r="AE512" s="303">
        <f t="shared" si="364"/>
        <v>0</v>
      </c>
      <c r="AF512" s="303">
        <f t="shared" si="364"/>
        <v>3000000</v>
      </c>
      <c r="AG512" s="303">
        <f t="shared" si="364"/>
        <v>0</v>
      </c>
      <c r="AH512" s="303">
        <f t="shared" ref="AH512:AJ572" si="367">+AQ512+AZ512+BI512+BR512</f>
        <v>0</v>
      </c>
      <c r="AI512" s="303">
        <f t="shared" si="367"/>
        <v>0</v>
      </c>
      <c r="AJ512" s="303">
        <f t="shared" si="367"/>
        <v>0</v>
      </c>
      <c r="AK512" s="1220"/>
      <c r="AL512" s="1244"/>
      <c r="AM512" s="303">
        <f t="shared" si="360"/>
        <v>750000</v>
      </c>
      <c r="AN512" s="312"/>
      <c r="AO512" s="312">
        <v>750000</v>
      </c>
      <c r="AP512" s="312">
        <v>0</v>
      </c>
      <c r="AQ512" s="312">
        <v>0</v>
      </c>
      <c r="AR512" s="312">
        <v>0</v>
      </c>
      <c r="AS512" s="312"/>
      <c r="AT512" s="1220"/>
      <c r="AU512" s="1247"/>
      <c r="AV512" s="303">
        <f t="shared" si="361"/>
        <v>750000</v>
      </c>
      <c r="AW512" s="312"/>
      <c r="AX512" s="302">
        <v>750000</v>
      </c>
      <c r="AY512" s="302">
        <v>0</v>
      </c>
      <c r="AZ512" s="302">
        <v>0</v>
      </c>
      <c r="BA512" s="302">
        <v>0</v>
      </c>
      <c r="BB512" s="312"/>
      <c r="BC512" s="1220"/>
      <c r="BD512" s="1250"/>
      <c r="BE512" s="303">
        <f t="shared" si="362"/>
        <v>750000</v>
      </c>
      <c r="BF512" s="312"/>
      <c r="BG512" s="302">
        <v>750000</v>
      </c>
      <c r="BH512" s="302">
        <v>0</v>
      </c>
      <c r="BI512" s="302">
        <v>0</v>
      </c>
      <c r="BJ512" s="302">
        <v>0</v>
      </c>
      <c r="BK512" s="312"/>
      <c r="BL512" s="1220"/>
      <c r="BM512" s="1253"/>
      <c r="BN512" s="303">
        <f t="shared" si="363"/>
        <v>750000</v>
      </c>
      <c r="BO512" s="312"/>
      <c r="BP512" s="312">
        <v>750000</v>
      </c>
      <c r="BQ512" s="312">
        <v>0</v>
      </c>
      <c r="BR512" s="312">
        <v>0</v>
      </c>
      <c r="BS512" s="312">
        <v>0</v>
      </c>
      <c r="BT512" s="312"/>
      <c r="BU512" s="313"/>
      <c r="BV512" s="314"/>
      <c r="BW512" s="314"/>
      <c r="BX512" s="314"/>
      <c r="BY512" s="314"/>
      <c r="BZ512" s="314"/>
      <c r="CA512" s="314"/>
      <c r="CB512" s="314"/>
      <c r="CC512" s="315"/>
    </row>
    <row r="513" spans="1:81" s="58" customFormat="1" ht="12.95" customHeight="1" x14ac:dyDescent="0.25">
      <c r="A513" s="37"/>
      <c r="B513" s="1321"/>
      <c r="C513" s="1424"/>
      <c r="D513" s="1283"/>
      <c r="E513" s="1286"/>
      <c r="F513" s="1286"/>
      <c r="G513" s="1286"/>
      <c r="H513" s="1286"/>
      <c r="I513" s="1389"/>
      <c r="J513" s="1220"/>
      <c r="K513" s="1217"/>
      <c r="L513" s="1223"/>
      <c r="M513" s="1226"/>
      <c r="N513" s="1229"/>
      <c r="O513" s="1232"/>
      <c r="P513" s="1235"/>
      <c r="Q513" s="1238"/>
      <c r="R513" s="1220"/>
      <c r="S513" s="364" t="s">
        <v>5000</v>
      </c>
      <c r="T513" s="365" t="s">
        <v>3834</v>
      </c>
      <c r="U513" s="365" t="s">
        <v>3839</v>
      </c>
      <c r="V513" s="365" t="s">
        <v>3842</v>
      </c>
      <c r="W513" s="299"/>
      <c r="X513" s="300">
        <v>44566</v>
      </c>
      <c r="Y513" s="300">
        <v>44591</v>
      </c>
      <c r="Z513" s="300">
        <v>44594</v>
      </c>
      <c r="AA513" s="300">
        <v>44925</v>
      </c>
      <c r="AB513" s="1220"/>
      <c r="AC513" s="1241"/>
      <c r="AD513" s="303">
        <f t="shared" ref="AD513:AG528" si="368">+AM513+AV513+BE513+BN513</f>
        <v>6000000</v>
      </c>
      <c r="AE513" s="303">
        <f t="shared" si="368"/>
        <v>0</v>
      </c>
      <c r="AF513" s="303">
        <f t="shared" si="368"/>
        <v>6000000</v>
      </c>
      <c r="AG513" s="303">
        <f t="shared" si="368"/>
        <v>0</v>
      </c>
      <c r="AH513" s="303">
        <f t="shared" si="367"/>
        <v>0</v>
      </c>
      <c r="AI513" s="303">
        <f t="shared" si="367"/>
        <v>0</v>
      </c>
      <c r="AJ513" s="303">
        <f t="shared" si="367"/>
        <v>0</v>
      </c>
      <c r="AK513" s="1220"/>
      <c r="AL513" s="1244"/>
      <c r="AM513" s="303">
        <f t="shared" si="360"/>
        <v>1500000</v>
      </c>
      <c r="AN513" s="312"/>
      <c r="AO513" s="312">
        <v>1500000</v>
      </c>
      <c r="AP513" s="312">
        <v>0</v>
      </c>
      <c r="AQ513" s="312">
        <v>0</v>
      </c>
      <c r="AR513" s="312">
        <v>0</v>
      </c>
      <c r="AS513" s="312"/>
      <c r="AT513" s="1220"/>
      <c r="AU513" s="1247"/>
      <c r="AV513" s="303">
        <f t="shared" si="361"/>
        <v>1500000</v>
      </c>
      <c r="AW513" s="312"/>
      <c r="AX513" s="302">
        <v>1500000</v>
      </c>
      <c r="AY513" s="302">
        <v>0</v>
      </c>
      <c r="AZ513" s="302">
        <v>0</v>
      </c>
      <c r="BA513" s="302">
        <v>0</v>
      </c>
      <c r="BB513" s="312"/>
      <c r="BC513" s="1220"/>
      <c r="BD513" s="1250"/>
      <c r="BE513" s="303">
        <f t="shared" si="362"/>
        <v>1500000</v>
      </c>
      <c r="BF513" s="312"/>
      <c r="BG513" s="302">
        <v>1500000</v>
      </c>
      <c r="BH513" s="302">
        <v>0</v>
      </c>
      <c r="BI513" s="302">
        <v>0</v>
      </c>
      <c r="BJ513" s="302">
        <v>0</v>
      </c>
      <c r="BK513" s="312"/>
      <c r="BL513" s="1220"/>
      <c r="BM513" s="1253"/>
      <c r="BN513" s="303">
        <f t="shared" si="363"/>
        <v>1500000</v>
      </c>
      <c r="BO513" s="312"/>
      <c r="BP513" s="312">
        <v>1500000</v>
      </c>
      <c r="BQ513" s="312">
        <v>0</v>
      </c>
      <c r="BR513" s="312">
        <v>0</v>
      </c>
      <c r="BS513" s="312">
        <v>0</v>
      </c>
      <c r="BT513" s="312"/>
      <c r="BU513" s="313"/>
      <c r="BV513" s="314"/>
      <c r="BW513" s="314"/>
      <c r="BX513" s="314"/>
      <c r="BY513" s="314"/>
      <c r="BZ513" s="314"/>
      <c r="CA513" s="314"/>
      <c r="CB513" s="314"/>
      <c r="CC513" s="315"/>
    </row>
    <row r="514" spans="1:81" s="58" customFormat="1" ht="12.95" customHeight="1" x14ac:dyDescent="0.25">
      <c r="A514" s="37"/>
      <c r="B514" s="1321"/>
      <c r="C514" s="1424"/>
      <c r="D514" s="1283"/>
      <c r="E514" s="1286"/>
      <c r="F514" s="1286"/>
      <c r="G514" s="1286"/>
      <c r="H514" s="1286"/>
      <c r="I514" s="1389"/>
      <c r="J514" s="1220"/>
      <c r="K514" s="1217"/>
      <c r="L514" s="1223"/>
      <c r="M514" s="1226"/>
      <c r="N514" s="1229"/>
      <c r="O514" s="1232"/>
      <c r="P514" s="1235"/>
      <c r="Q514" s="1238"/>
      <c r="R514" s="1220"/>
      <c r="S514" s="364" t="s">
        <v>5001</v>
      </c>
      <c r="T514" s="365" t="s">
        <v>3834</v>
      </c>
      <c r="U514" s="365" t="s">
        <v>3839</v>
      </c>
      <c r="V514" s="365" t="s">
        <v>3842</v>
      </c>
      <c r="W514" s="299"/>
      <c r="X514" s="300">
        <v>44566</v>
      </c>
      <c r="Y514" s="300">
        <v>44591</v>
      </c>
      <c r="Z514" s="300">
        <v>44594</v>
      </c>
      <c r="AA514" s="300">
        <v>44925</v>
      </c>
      <c r="AB514" s="1220"/>
      <c r="AC514" s="1241"/>
      <c r="AD514" s="303">
        <f t="shared" si="368"/>
        <v>5000000</v>
      </c>
      <c r="AE514" s="303">
        <f t="shared" si="368"/>
        <v>0</v>
      </c>
      <c r="AF514" s="303">
        <f t="shared" si="368"/>
        <v>5000000</v>
      </c>
      <c r="AG514" s="303">
        <f t="shared" si="368"/>
        <v>0</v>
      </c>
      <c r="AH514" s="303">
        <f t="shared" si="367"/>
        <v>0</v>
      </c>
      <c r="AI514" s="303">
        <f t="shared" si="367"/>
        <v>0</v>
      </c>
      <c r="AJ514" s="303">
        <f t="shared" si="367"/>
        <v>0</v>
      </c>
      <c r="AK514" s="1220"/>
      <c r="AL514" s="1244"/>
      <c r="AM514" s="303">
        <f t="shared" si="360"/>
        <v>1250000</v>
      </c>
      <c r="AN514" s="312"/>
      <c r="AO514" s="312">
        <v>1250000</v>
      </c>
      <c r="AP514" s="312">
        <v>0</v>
      </c>
      <c r="AQ514" s="312">
        <v>0</v>
      </c>
      <c r="AR514" s="312">
        <v>0</v>
      </c>
      <c r="AS514" s="312"/>
      <c r="AT514" s="1220"/>
      <c r="AU514" s="1247"/>
      <c r="AV514" s="303">
        <f t="shared" si="361"/>
        <v>1250000</v>
      </c>
      <c r="AW514" s="312"/>
      <c r="AX514" s="302">
        <v>1250000</v>
      </c>
      <c r="AY514" s="302">
        <v>0</v>
      </c>
      <c r="AZ514" s="302">
        <v>0</v>
      </c>
      <c r="BA514" s="302">
        <v>0</v>
      </c>
      <c r="BB514" s="312"/>
      <c r="BC514" s="1220"/>
      <c r="BD514" s="1250"/>
      <c r="BE514" s="303">
        <f t="shared" si="362"/>
        <v>1250000</v>
      </c>
      <c r="BF514" s="312"/>
      <c r="BG514" s="302">
        <v>1250000</v>
      </c>
      <c r="BH514" s="302">
        <v>0</v>
      </c>
      <c r="BI514" s="302">
        <v>0</v>
      </c>
      <c r="BJ514" s="302">
        <v>0</v>
      </c>
      <c r="BK514" s="312"/>
      <c r="BL514" s="1220"/>
      <c r="BM514" s="1253"/>
      <c r="BN514" s="303">
        <f t="shared" si="363"/>
        <v>1250000</v>
      </c>
      <c r="BO514" s="312"/>
      <c r="BP514" s="312">
        <v>1250000</v>
      </c>
      <c r="BQ514" s="312">
        <v>0</v>
      </c>
      <c r="BR514" s="312">
        <v>0</v>
      </c>
      <c r="BS514" s="312">
        <v>0</v>
      </c>
      <c r="BT514" s="312"/>
      <c r="BU514" s="313"/>
      <c r="BV514" s="314"/>
      <c r="BW514" s="314"/>
      <c r="BX514" s="314"/>
      <c r="BY514" s="314"/>
      <c r="BZ514" s="314"/>
      <c r="CA514" s="314"/>
      <c r="CB514" s="314"/>
      <c r="CC514" s="315"/>
    </row>
    <row r="515" spans="1:81" s="58" customFormat="1" ht="12.95" customHeight="1" x14ac:dyDescent="0.25">
      <c r="A515" s="37"/>
      <c r="B515" s="1321"/>
      <c r="C515" s="1424"/>
      <c r="D515" s="1283"/>
      <c r="E515" s="1286"/>
      <c r="F515" s="1286"/>
      <c r="G515" s="1286"/>
      <c r="H515" s="1286"/>
      <c r="I515" s="1389"/>
      <c r="J515" s="1220"/>
      <c r="K515" s="1217"/>
      <c r="L515" s="1223"/>
      <c r="M515" s="1226"/>
      <c r="N515" s="1229"/>
      <c r="O515" s="1232"/>
      <c r="P515" s="1235"/>
      <c r="Q515" s="1238"/>
      <c r="R515" s="1220"/>
      <c r="S515" s="364" t="s">
        <v>5002</v>
      </c>
      <c r="T515" s="365" t="s">
        <v>3834</v>
      </c>
      <c r="U515" s="365" t="s">
        <v>3839</v>
      </c>
      <c r="V515" s="365" t="s">
        <v>3842</v>
      </c>
      <c r="W515" s="299"/>
      <c r="X515" s="300">
        <v>44566</v>
      </c>
      <c r="Y515" s="300">
        <v>44591</v>
      </c>
      <c r="Z515" s="300">
        <v>44594</v>
      </c>
      <c r="AA515" s="300">
        <v>44925</v>
      </c>
      <c r="AB515" s="1220"/>
      <c r="AC515" s="1241"/>
      <c r="AD515" s="303">
        <f t="shared" si="368"/>
        <v>5000000</v>
      </c>
      <c r="AE515" s="303">
        <f t="shared" si="368"/>
        <v>0</v>
      </c>
      <c r="AF515" s="303">
        <f t="shared" si="368"/>
        <v>5000000</v>
      </c>
      <c r="AG515" s="303">
        <f t="shared" si="368"/>
        <v>0</v>
      </c>
      <c r="AH515" s="303">
        <f t="shared" si="367"/>
        <v>0</v>
      </c>
      <c r="AI515" s="303">
        <f t="shared" si="367"/>
        <v>0</v>
      </c>
      <c r="AJ515" s="303">
        <f t="shared" si="367"/>
        <v>0</v>
      </c>
      <c r="AK515" s="1220"/>
      <c r="AL515" s="1244"/>
      <c r="AM515" s="303">
        <f t="shared" si="360"/>
        <v>1250000</v>
      </c>
      <c r="AN515" s="312"/>
      <c r="AO515" s="312">
        <v>1250000</v>
      </c>
      <c r="AP515" s="312">
        <v>0</v>
      </c>
      <c r="AQ515" s="312">
        <v>0</v>
      </c>
      <c r="AR515" s="312">
        <v>0</v>
      </c>
      <c r="AS515" s="312"/>
      <c r="AT515" s="1220"/>
      <c r="AU515" s="1247"/>
      <c r="AV515" s="303">
        <f t="shared" si="361"/>
        <v>1250000</v>
      </c>
      <c r="AW515" s="312"/>
      <c r="AX515" s="302">
        <v>1250000</v>
      </c>
      <c r="AY515" s="302">
        <v>0</v>
      </c>
      <c r="AZ515" s="302">
        <v>0</v>
      </c>
      <c r="BA515" s="302">
        <v>0</v>
      </c>
      <c r="BB515" s="312"/>
      <c r="BC515" s="1220"/>
      <c r="BD515" s="1250"/>
      <c r="BE515" s="303">
        <f t="shared" si="362"/>
        <v>1250000</v>
      </c>
      <c r="BF515" s="312"/>
      <c r="BG515" s="302">
        <v>1250000</v>
      </c>
      <c r="BH515" s="302">
        <v>0</v>
      </c>
      <c r="BI515" s="302">
        <v>0</v>
      </c>
      <c r="BJ515" s="302">
        <v>0</v>
      </c>
      <c r="BK515" s="312"/>
      <c r="BL515" s="1220"/>
      <c r="BM515" s="1253"/>
      <c r="BN515" s="303">
        <f t="shared" si="363"/>
        <v>1250000</v>
      </c>
      <c r="BO515" s="312"/>
      <c r="BP515" s="312">
        <v>1250000</v>
      </c>
      <c r="BQ515" s="312">
        <v>0</v>
      </c>
      <c r="BR515" s="312">
        <v>0</v>
      </c>
      <c r="BS515" s="312">
        <v>0</v>
      </c>
      <c r="BT515" s="312"/>
      <c r="BU515" s="313"/>
      <c r="BV515" s="314"/>
      <c r="BW515" s="314"/>
      <c r="BX515" s="314"/>
      <c r="BY515" s="314"/>
      <c r="BZ515" s="314"/>
      <c r="CA515" s="314"/>
      <c r="CB515" s="314"/>
      <c r="CC515" s="315"/>
    </row>
    <row r="516" spans="1:81" s="58" customFormat="1" ht="12.95" customHeight="1" x14ac:dyDescent="0.25">
      <c r="A516" s="37"/>
      <c r="B516" s="1321"/>
      <c r="C516" s="1424"/>
      <c r="D516" s="1283"/>
      <c r="E516" s="1286"/>
      <c r="F516" s="1286"/>
      <c r="G516" s="1286"/>
      <c r="H516" s="1286"/>
      <c r="I516" s="1389"/>
      <c r="J516" s="1220"/>
      <c r="K516" s="1217"/>
      <c r="L516" s="1223"/>
      <c r="M516" s="1226"/>
      <c r="N516" s="1229"/>
      <c r="O516" s="1232"/>
      <c r="P516" s="1235"/>
      <c r="Q516" s="1238"/>
      <c r="R516" s="1220"/>
      <c r="S516" s="364" t="s">
        <v>5003</v>
      </c>
      <c r="T516" s="365" t="s">
        <v>3834</v>
      </c>
      <c r="U516" s="365" t="s">
        <v>3839</v>
      </c>
      <c r="V516" s="365" t="s">
        <v>3842</v>
      </c>
      <c r="W516" s="299"/>
      <c r="X516" s="300">
        <v>44566</v>
      </c>
      <c r="Y516" s="300">
        <v>44591</v>
      </c>
      <c r="Z516" s="300">
        <v>44594</v>
      </c>
      <c r="AA516" s="300">
        <v>44925</v>
      </c>
      <c r="AB516" s="1220"/>
      <c r="AC516" s="1241"/>
      <c r="AD516" s="303">
        <f t="shared" si="368"/>
        <v>5000000</v>
      </c>
      <c r="AE516" s="303">
        <f t="shared" si="368"/>
        <v>0</v>
      </c>
      <c r="AF516" s="303">
        <f t="shared" si="368"/>
        <v>5000000</v>
      </c>
      <c r="AG516" s="303">
        <f t="shared" si="368"/>
        <v>0</v>
      </c>
      <c r="AH516" s="303">
        <f t="shared" si="367"/>
        <v>0</v>
      </c>
      <c r="AI516" s="303">
        <f t="shared" si="367"/>
        <v>0</v>
      </c>
      <c r="AJ516" s="303">
        <f t="shared" si="367"/>
        <v>0</v>
      </c>
      <c r="AK516" s="1220"/>
      <c r="AL516" s="1244"/>
      <c r="AM516" s="303">
        <f t="shared" si="360"/>
        <v>1250000</v>
      </c>
      <c r="AN516" s="312"/>
      <c r="AO516" s="312">
        <v>1250000</v>
      </c>
      <c r="AP516" s="312">
        <v>0</v>
      </c>
      <c r="AQ516" s="312">
        <v>0</v>
      </c>
      <c r="AR516" s="312">
        <v>0</v>
      </c>
      <c r="AS516" s="312"/>
      <c r="AT516" s="1220"/>
      <c r="AU516" s="1247"/>
      <c r="AV516" s="303">
        <f t="shared" si="361"/>
        <v>1250000</v>
      </c>
      <c r="AW516" s="312"/>
      <c r="AX516" s="302">
        <v>1250000</v>
      </c>
      <c r="AY516" s="302">
        <v>0</v>
      </c>
      <c r="AZ516" s="302">
        <v>0</v>
      </c>
      <c r="BA516" s="302">
        <v>0</v>
      </c>
      <c r="BB516" s="312"/>
      <c r="BC516" s="1220"/>
      <c r="BD516" s="1250"/>
      <c r="BE516" s="303">
        <f t="shared" si="362"/>
        <v>1250000</v>
      </c>
      <c r="BF516" s="312"/>
      <c r="BG516" s="302">
        <v>1250000</v>
      </c>
      <c r="BH516" s="302">
        <v>0</v>
      </c>
      <c r="BI516" s="302">
        <v>0</v>
      </c>
      <c r="BJ516" s="302">
        <v>0</v>
      </c>
      <c r="BK516" s="312"/>
      <c r="BL516" s="1220"/>
      <c r="BM516" s="1253"/>
      <c r="BN516" s="303">
        <f t="shared" si="363"/>
        <v>1250000</v>
      </c>
      <c r="BO516" s="312"/>
      <c r="BP516" s="312">
        <v>1250000</v>
      </c>
      <c r="BQ516" s="312">
        <v>0</v>
      </c>
      <c r="BR516" s="312">
        <v>0</v>
      </c>
      <c r="BS516" s="312">
        <v>0</v>
      </c>
      <c r="BT516" s="312"/>
      <c r="BU516" s="313"/>
      <c r="BV516" s="314"/>
      <c r="BW516" s="314"/>
      <c r="BX516" s="314"/>
      <c r="BY516" s="314"/>
      <c r="BZ516" s="314"/>
      <c r="CA516" s="314"/>
      <c r="CB516" s="314"/>
      <c r="CC516" s="315"/>
    </row>
    <row r="517" spans="1:81" s="58" customFormat="1" ht="12.95" customHeight="1" x14ac:dyDescent="0.25">
      <c r="A517" s="37"/>
      <c r="B517" s="1321"/>
      <c r="C517" s="1424"/>
      <c r="D517" s="1283"/>
      <c r="E517" s="1286"/>
      <c r="F517" s="1286"/>
      <c r="G517" s="1286"/>
      <c r="H517" s="1286"/>
      <c r="I517" s="1389"/>
      <c r="J517" s="1220"/>
      <c r="K517" s="1217"/>
      <c r="L517" s="1223"/>
      <c r="M517" s="1226"/>
      <c r="N517" s="1229"/>
      <c r="O517" s="1232"/>
      <c r="P517" s="1235"/>
      <c r="Q517" s="1238"/>
      <c r="R517" s="1220"/>
      <c r="S517" s="364" t="s">
        <v>5004</v>
      </c>
      <c r="T517" s="365" t="s">
        <v>3834</v>
      </c>
      <c r="U517" s="365" t="s">
        <v>3839</v>
      </c>
      <c r="V517" s="365" t="s">
        <v>3842</v>
      </c>
      <c r="W517" s="299"/>
      <c r="X517" s="300">
        <v>44566</v>
      </c>
      <c r="Y517" s="300">
        <v>44591</v>
      </c>
      <c r="Z517" s="300">
        <v>44594</v>
      </c>
      <c r="AA517" s="300">
        <v>44925</v>
      </c>
      <c r="AB517" s="1220"/>
      <c r="AC517" s="1241"/>
      <c r="AD517" s="303">
        <f t="shared" si="368"/>
        <v>5000000</v>
      </c>
      <c r="AE517" s="303">
        <f t="shared" si="368"/>
        <v>0</v>
      </c>
      <c r="AF517" s="303">
        <f t="shared" si="368"/>
        <v>5000000</v>
      </c>
      <c r="AG517" s="303">
        <f t="shared" si="368"/>
        <v>0</v>
      </c>
      <c r="AH517" s="303">
        <f t="shared" si="367"/>
        <v>0</v>
      </c>
      <c r="AI517" s="303">
        <f t="shared" si="367"/>
        <v>0</v>
      </c>
      <c r="AJ517" s="303">
        <f t="shared" si="367"/>
        <v>0</v>
      </c>
      <c r="AK517" s="1220"/>
      <c r="AL517" s="1244"/>
      <c r="AM517" s="303">
        <f t="shared" si="360"/>
        <v>1250000</v>
      </c>
      <c r="AN517" s="312"/>
      <c r="AO517" s="312">
        <v>1250000</v>
      </c>
      <c r="AP517" s="312">
        <v>0</v>
      </c>
      <c r="AQ517" s="312">
        <v>0</v>
      </c>
      <c r="AR517" s="312">
        <v>0</v>
      </c>
      <c r="AS517" s="312"/>
      <c r="AT517" s="1220"/>
      <c r="AU517" s="1247"/>
      <c r="AV517" s="303">
        <f t="shared" si="361"/>
        <v>1250000</v>
      </c>
      <c r="AW517" s="312"/>
      <c r="AX517" s="302">
        <v>1250000</v>
      </c>
      <c r="AY517" s="302">
        <v>0</v>
      </c>
      <c r="AZ517" s="302">
        <v>0</v>
      </c>
      <c r="BA517" s="302">
        <v>0</v>
      </c>
      <c r="BB517" s="312"/>
      <c r="BC517" s="1220"/>
      <c r="BD517" s="1250"/>
      <c r="BE517" s="303">
        <f t="shared" si="362"/>
        <v>1250000</v>
      </c>
      <c r="BF517" s="312"/>
      <c r="BG517" s="302">
        <v>1250000</v>
      </c>
      <c r="BH517" s="302">
        <v>0</v>
      </c>
      <c r="BI517" s="302">
        <v>0</v>
      </c>
      <c r="BJ517" s="302">
        <v>0</v>
      </c>
      <c r="BK517" s="312"/>
      <c r="BL517" s="1220"/>
      <c r="BM517" s="1253"/>
      <c r="BN517" s="303">
        <f t="shared" si="363"/>
        <v>1250000</v>
      </c>
      <c r="BO517" s="312"/>
      <c r="BP517" s="312">
        <v>1250000</v>
      </c>
      <c r="BQ517" s="312">
        <v>0</v>
      </c>
      <c r="BR517" s="312">
        <v>0</v>
      </c>
      <c r="BS517" s="312">
        <v>0</v>
      </c>
      <c r="BT517" s="312"/>
      <c r="BU517" s="313"/>
      <c r="BV517" s="314"/>
      <c r="BW517" s="314"/>
      <c r="BX517" s="314"/>
      <c r="BY517" s="314"/>
      <c r="BZ517" s="314"/>
      <c r="CA517" s="314"/>
      <c r="CB517" s="314"/>
      <c r="CC517" s="315"/>
    </row>
    <row r="518" spans="1:81" s="58" customFormat="1" ht="12.95" customHeight="1" x14ac:dyDescent="0.25">
      <c r="A518" s="37"/>
      <c r="B518" s="1321"/>
      <c r="C518" s="1424"/>
      <c r="D518" s="1283"/>
      <c r="E518" s="1286"/>
      <c r="F518" s="1286"/>
      <c r="G518" s="1286"/>
      <c r="H518" s="1286"/>
      <c r="I518" s="1389"/>
      <c r="J518" s="1220"/>
      <c r="K518" s="1217"/>
      <c r="L518" s="1223"/>
      <c r="M518" s="1226"/>
      <c r="N518" s="1229"/>
      <c r="O518" s="1232"/>
      <c r="P518" s="1235"/>
      <c r="Q518" s="1238"/>
      <c r="R518" s="1220"/>
      <c r="S518" s="364" t="s">
        <v>5005</v>
      </c>
      <c r="T518" s="365" t="s">
        <v>3834</v>
      </c>
      <c r="U518" s="365" t="s">
        <v>3839</v>
      </c>
      <c r="V518" s="365" t="s">
        <v>3842</v>
      </c>
      <c r="W518" s="299"/>
      <c r="X518" s="300">
        <v>44566</v>
      </c>
      <c r="Y518" s="300">
        <v>44591</v>
      </c>
      <c r="Z518" s="300">
        <v>44594</v>
      </c>
      <c r="AA518" s="300">
        <v>44925</v>
      </c>
      <c r="AB518" s="1220"/>
      <c r="AC518" s="1241"/>
      <c r="AD518" s="303">
        <f t="shared" si="368"/>
        <v>10000000</v>
      </c>
      <c r="AE518" s="303">
        <f t="shared" si="368"/>
        <v>0</v>
      </c>
      <c r="AF518" s="303">
        <f t="shared" si="368"/>
        <v>10000000</v>
      </c>
      <c r="AG518" s="303">
        <f t="shared" si="368"/>
        <v>0</v>
      </c>
      <c r="AH518" s="303">
        <f t="shared" si="367"/>
        <v>0</v>
      </c>
      <c r="AI518" s="303">
        <f t="shared" si="367"/>
        <v>0</v>
      </c>
      <c r="AJ518" s="303">
        <f t="shared" si="367"/>
        <v>0</v>
      </c>
      <c r="AK518" s="1220"/>
      <c r="AL518" s="1244"/>
      <c r="AM518" s="303">
        <f t="shared" si="360"/>
        <v>2500000</v>
      </c>
      <c r="AN518" s="312"/>
      <c r="AO518" s="312">
        <v>2500000</v>
      </c>
      <c r="AP518" s="312">
        <v>0</v>
      </c>
      <c r="AQ518" s="312">
        <v>0</v>
      </c>
      <c r="AR518" s="312">
        <v>0</v>
      </c>
      <c r="AS518" s="312"/>
      <c r="AT518" s="1220"/>
      <c r="AU518" s="1247"/>
      <c r="AV518" s="303">
        <f t="shared" si="361"/>
        <v>2500000</v>
      </c>
      <c r="AW518" s="312"/>
      <c r="AX518" s="302">
        <v>2500000</v>
      </c>
      <c r="AY518" s="302">
        <v>0</v>
      </c>
      <c r="AZ518" s="302">
        <v>0</v>
      </c>
      <c r="BA518" s="302">
        <v>0</v>
      </c>
      <c r="BB518" s="312"/>
      <c r="BC518" s="1220"/>
      <c r="BD518" s="1250"/>
      <c r="BE518" s="303">
        <f t="shared" si="362"/>
        <v>2500000</v>
      </c>
      <c r="BF518" s="312"/>
      <c r="BG518" s="302">
        <v>2500000</v>
      </c>
      <c r="BH518" s="302">
        <v>0</v>
      </c>
      <c r="BI518" s="302">
        <v>0</v>
      </c>
      <c r="BJ518" s="302">
        <v>0</v>
      </c>
      <c r="BK518" s="312"/>
      <c r="BL518" s="1220"/>
      <c r="BM518" s="1253"/>
      <c r="BN518" s="303">
        <f t="shared" si="363"/>
        <v>2500000</v>
      </c>
      <c r="BO518" s="312"/>
      <c r="BP518" s="312">
        <v>2500000</v>
      </c>
      <c r="BQ518" s="312">
        <v>0</v>
      </c>
      <c r="BR518" s="312">
        <v>0</v>
      </c>
      <c r="BS518" s="312">
        <v>0</v>
      </c>
      <c r="BT518" s="312"/>
      <c r="BU518" s="313"/>
      <c r="BV518" s="314"/>
      <c r="BW518" s="314"/>
      <c r="BX518" s="314"/>
      <c r="BY518" s="314"/>
      <c r="BZ518" s="314"/>
      <c r="CA518" s="314"/>
      <c r="CB518" s="314"/>
      <c r="CC518" s="315"/>
    </row>
    <row r="519" spans="1:81" s="58" customFormat="1" ht="12.95" customHeight="1" x14ac:dyDescent="0.25">
      <c r="A519" s="37"/>
      <c r="B519" s="1321"/>
      <c r="C519" s="1424"/>
      <c r="D519" s="1283"/>
      <c r="E519" s="1286"/>
      <c r="F519" s="1286"/>
      <c r="G519" s="1286"/>
      <c r="H519" s="1286"/>
      <c r="I519" s="1389"/>
      <c r="J519" s="1220"/>
      <c r="K519" s="1217"/>
      <c r="L519" s="1223"/>
      <c r="M519" s="1226"/>
      <c r="N519" s="1229"/>
      <c r="O519" s="1232"/>
      <c r="P519" s="1235"/>
      <c r="Q519" s="1238"/>
      <c r="R519" s="1220"/>
      <c r="S519" s="297" t="s">
        <v>5006</v>
      </c>
      <c r="T519" s="371" t="s">
        <v>3834</v>
      </c>
      <c r="U519" s="371" t="s">
        <v>3839</v>
      </c>
      <c r="V519" s="371" t="s">
        <v>3842</v>
      </c>
      <c r="W519" s="41"/>
      <c r="X519" s="34">
        <v>44566</v>
      </c>
      <c r="Y519" s="34">
        <v>44591</v>
      </c>
      <c r="Z519" s="34">
        <v>44594</v>
      </c>
      <c r="AA519" s="34">
        <v>44925</v>
      </c>
      <c r="AB519" s="1220"/>
      <c r="AC519" s="1241"/>
      <c r="AD519" s="303">
        <f t="shared" si="368"/>
        <v>27000000</v>
      </c>
      <c r="AE519" s="303">
        <f t="shared" si="368"/>
        <v>0</v>
      </c>
      <c r="AF519" s="303">
        <f t="shared" si="368"/>
        <v>27000000</v>
      </c>
      <c r="AG519" s="303">
        <f t="shared" si="368"/>
        <v>0</v>
      </c>
      <c r="AH519" s="303">
        <f t="shared" si="367"/>
        <v>0</v>
      </c>
      <c r="AI519" s="303">
        <f t="shared" si="367"/>
        <v>0</v>
      </c>
      <c r="AJ519" s="303">
        <f t="shared" si="367"/>
        <v>0</v>
      </c>
      <c r="AK519" s="1220"/>
      <c r="AL519" s="1244"/>
      <c r="AM519" s="303">
        <f t="shared" si="360"/>
        <v>6750000</v>
      </c>
      <c r="AN519" s="311"/>
      <c r="AO519" s="311">
        <v>6750000</v>
      </c>
      <c r="AP519" s="311">
        <v>0</v>
      </c>
      <c r="AQ519" s="311">
        <v>0</v>
      </c>
      <c r="AR519" s="311">
        <v>0</v>
      </c>
      <c r="AS519" s="311"/>
      <c r="AT519" s="1220"/>
      <c r="AU519" s="1247"/>
      <c r="AV519" s="303">
        <f t="shared" si="361"/>
        <v>6750000</v>
      </c>
      <c r="AW519" s="311"/>
      <c r="AX519" s="302">
        <v>6750000</v>
      </c>
      <c r="AY519" s="302">
        <v>0</v>
      </c>
      <c r="AZ519" s="302">
        <v>0</v>
      </c>
      <c r="BA519" s="302">
        <v>0</v>
      </c>
      <c r="BB519" s="311"/>
      <c r="BC519" s="1220"/>
      <c r="BD519" s="1250"/>
      <c r="BE519" s="303">
        <f t="shared" si="362"/>
        <v>6750000</v>
      </c>
      <c r="BF519" s="311"/>
      <c r="BG519" s="302">
        <v>6750000</v>
      </c>
      <c r="BH519" s="302">
        <v>0</v>
      </c>
      <c r="BI519" s="302">
        <v>0</v>
      </c>
      <c r="BJ519" s="302">
        <v>0</v>
      </c>
      <c r="BK519" s="311"/>
      <c r="BL519" s="1220"/>
      <c r="BM519" s="1253"/>
      <c r="BN519" s="303">
        <f t="shared" si="363"/>
        <v>6750000</v>
      </c>
      <c r="BO519" s="311"/>
      <c r="BP519" s="311">
        <v>6750000</v>
      </c>
      <c r="BQ519" s="311">
        <v>0</v>
      </c>
      <c r="BR519" s="311">
        <v>0</v>
      </c>
      <c r="BS519" s="311">
        <v>0</v>
      </c>
      <c r="BT519" s="311"/>
      <c r="BU519" s="1207"/>
      <c r="BV519" s="1208"/>
      <c r="BW519" s="1208"/>
      <c r="BX519" s="1208"/>
      <c r="BY519" s="1208"/>
      <c r="BZ519" s="1208"/>
      <c r="CA519" s="1208"/>
      <c r="CB519" s="1208"/>
      <c r="CC519" s="1209"/>
    </row>
    <row r="520" spans="1:81" s="58" customFormat="1" ht="12.95" customHeight="1" x14ac:dyDescent="0.25">
      <c r="A520" s="37"/>
      <c r="B520" s="1321"/>
      <c r="C520" s="1424"/>
      <c r="D520" s="1283"/>
      <c r="E520" s="1286"/>
      <c r="F520" s="1286"/>
      <c r="G520" s="1286"/>
      <c r="H520" s="1286"/>
      <c r="I520" s="1389"/>
      <c r="J520" s="1220"/>
      <c r="K520" s="1217"/>
      <c r="L520" s="1223"/>
      <c r="M520" s="1226"/>
      <c r="N520" s="1229"/>
      <c r="O520" s="1232"/>
      <c r="P520" s="1235"/>
      <c r="Q520" s="1238"/>
      <c r="R520" s="1220"/>
      <c r="S520" s="297" t="s">
        <v>5007</v>
      </c>
      <c r="T520" s="371" t="s">
        <v>3834</v>
      </c>
      <c r="U520" s="371" t="s">
        <v>3839</v>
      </c>
      <c r="V520" s="371" t="s">
        <v>3842</v>
      </c>
      <c r="W520" s="41"/>
      <c r="X520" s="34">
        <v>44566</v>
      </c>
      <c r="Y520" s="34">
        <v>44591</v>
      </c>
      <c r="Z520" s="34">
        <v>44594</v>
      </c>
      <c r="AA520" s="34">
        <v>44925</v>
      </c>
      <c r="AB520" s="1220"/>
      <c r="AC520" s="1241"/>
      <c r="AD520" s="303">
        <f t="shared" si="368"/>
        <v>3000000</v>
      </c>
      <c r="AE520" s="303">
        <f t="shared" si="368"/>
        <v>0</v>
      </c>
      <c r="AF520" s="303">
        <f t="shared" si="368"/>
        <v>3000000</v>
      </c>
      <c r="AG520" s="303">
        <f t="shared" si="368"/>
        <v>0</v>
      </c>
      <c r="AH520" s="303">
        <f t="shared" si="367"/>
        <v>0</v>
      </c>
      <c r="AI520" s="303">
        <f t="shared" si="367"/>
        <v>0</v>
      </c>
      <c r="AJ520" s="303">
        <f t="shared" si="367"/>
        <v>0</v>
      </c>
      <c r="AK520" s="1220"/>
      <c r="AL520" s="1244"/>
      <c r="AM520" s="303">
        <f t="shared" si="360"/>
        <v>750000</v>
      </c>
      <c r="AN520" s="311"/>
      <c r="AO520" s="311">
        <v>750000</v>
      </c>
      <c r="AP520" s="311">
        <v>0</v>
      </c>
      <c r="AQ520" s="311">
        <v>0</v>
      </c>
      <c r="AR520" s="311">
        <v>0</v>
      </c>
      <c r="AS520" s="311"/>
      <c r="AT520" s="1220"/>
      <c r="AU520" s="1247"/>
      <c r="AV520" s="303">
        <f t="shared" si="361"/>
        <v>750000</v>
      </c>
      <c r="AW520" s="311"/>
      <c r="AX520" s="302">
        <v>750000</v>
      </c>
      <c r="AY520" s="302">
        <v>0</v>
      </c>
      <c r="AZ520" s="302">
        <v>0</v>
      </c>
      <c r="BA520" s="302">
        <v>0</v>
      </c>
      <c r="BB520" s="311"/>
      <c r="BC520" s="1220"/>
      <c r="BD520" s="1250"/>
      <c r="BE520" s="303">
        <f t="shared" si="362"/>
        <v>750000</v>
      </c>
      <c r="BF520" s="311"/>
      <c r="BG520" s="302">
        <v>750000</v>
      </c>
      <c r="BH520" s="302">
        <v>0</v>
      </c>
      <c r="BI520" s="302">
        <v>0</v>
      </c>
      <c r="BJ520" s="302">
        <v>0</v>
      </c>
      <c r="BK520" s="311"/>
      <c r="BL520" s="1220"/>
      <c r="BM520" s="1253"/>
      <c r="BN520" s="303">
        <f t="shared" si="363"/>
        <v>750000</v>
      </c>
      <c r="BO520" s="311"/>
      <c r="BP520" s="311">
        <v>750000</v>
      </c>
      <c r="BQ520" s="311">
        <v>0</v>
      </c>
      <c r="BR520" s="311">
        <v>0</v>
      </c>
      <c r="BS520" s="311">
        <v>0</v>
      </c>
      <c r="BT520" s="311"/>
      <c r="BU520" s="1207"/>
      <c r="BV520" s="1208"/>
      <c r="BW520" s="1208"/>
      <c r="BX520" s="1208"/>
      <c r="BY520" s="1208"/>
      <c r="BZ520" s="1208"/>
      <c r="CA520" s="1208"/>
      <c r="CB520" s="1208"/>
      <c r="CC520" s="1209"/>
    </row>
    <row r="521" spans="1:81" s="58" customFormat="1" ht="12.95" customHeight="1" x14ac:dyDescent="0.25">
      <c r="A521" s="37"/>
      <c r="B521" s="1321"/>
      <c r="C521" s="1424"/>
      <c r="D521" s="1283"/>
      <c r="E521" s="1286"/>
      <c r="F521" s="1286"/>
      <c r="G521" s="1286"/>
      <c r="H521" s="1286"/>
      <c r="I521" s="1389"/>
      <c r="J521" s="1220"/>
      <c r="K521" s="1217"/>
      <c r="L521" s="1223"/>
      <c r="M521" s="1226"/>
      <c r="N521" s="1229"/>
      <c r="O521" s="1232"/>
      <c r="P521" s="1235"/>
      <c r="Q521" s="1238"/>
      <c r="R521" s="1220"/>
      <c r="S521" s="297" t="s">
        <v>5008</v>
      </c>
      <c r="T521" s="371" t="s">
        <v>3834</v>
      </c>
      <c r="U521" s="371" t="s">
        <v>3839</v>
      </c>
      <c r="V521" s="371" t="s">
        <v>3842</v>
      </c>
      <c r="W521" s="41"/>
      <c r="X521" s="34">
        <v>44566</v>
      </c>
      <c r="Y521" s="34">
        <v>44591</v>
      </c>
      <c r="Z521" s="34">
        <v>44594</v>
      </c>
      <c r="AA521" s="34">
        <v>44925</v>
      </c>
      <c r="AB521" s="1220"/>
      <c r="AC521" s="1241"/>
      <c r="AD521" s="303">
        <f t="shared" si="368"/>
        <v>3500000</v>
      </c>
      <c r="AE521" s="303">
        <f t="shared" si="368"/>
        <v>0</v>
      </c>
      <c r="AF521" s="303">
        <f t="shared" si="368"/>
        <v>3500000</v>
      </c>
      <c r="AG521" s="303">
        <f t="shared" si="368"/>
        <v>0</v>
      </c>
      <c r="AH521" s="303">
        <f t="shared" si="367"/>
        <v>0</v>
      </c>
      <c r="AI521" s="303">
        <f t="shared" si="367"/>
        <v>0</v>
      </c>
      <c r="AJ521" s="303">
        <f t="shared" si="367"/>
        <v>0</v>
      </c>
      <c r="AK521" s="1220"/>
      <c r="AL521" s="1244"/>
      <c r="AM521" s="303">
        <f t="shared" si="360"/>
        <v>875000</v>
      </c>
      <c r="AN521" s="389"/>
      <c r="AO521" s="389">
        <v>875000</v>
      </c>
      <c r="AP521" s="389">
        <v>0</v>
      </c>
      <c r="AQ521" s="389">
        <v>0</v>
      </c>
      <c r="AR521" s="389">
        <v>0</v>
      </c>
      <c r="AS521" s="389"/>
      <c r="AT521" s="1220"/>
      <c r="AU521" s="1247"/>
      <c r="AV521" s="303">
        <f t="shared" si="361"/>
        <v>875000</v>
      </c>
      <c r="AW521" s="389"/>
      <c r="AX521" s="302">
        <v>875000</v>
      </c>
      <c r="AY521" s="302">
        <v>0</v>
      </c>
      <c r="AZ521" s="302">
        <v>0</v>
      </c>
      <c r="BA521" s="302">
        <v>0</v>
      </c>
      <c r="BB521" s="389"/>
      <c r="BC521" s="1220"/>
      <c r="BD521" s="1250"/>
      <c r="BE521" s="303">
        <f t="shared" si="362"/>
        <v>875000</v>
      </c>
      <c r="BF521" s="389"/>
      <c r="BG521" s="302">
        <v>875000</v>
      </c>
      <c r="BH521" s="302">
        <v>0</v>
      </c>
      <c r="BI521" s="302">
        <v>0</v>
      </c>
      <c r="BJ521" s="302">
        <v>0</v>
      </c>
      <c r="BK521" s="389"/>
      <c r="BL521" s="1220"/>
      <c r="BM521" s="1253"/>
      <c r="BN521" s="303">
        <f t="shared" si="363"/>
        <v>875000</v>
      </c>
      <c r="BO521" s="389"/>
      <c r="BP521" s="389">
        <v>875000</v>
      </c>
      <c r="BQ521" s="389">
        <v>0</v>
      </c>
      <c r="BR521" s="389">
        <v>0</v>
      </c>
      <c r="BS521" s="389">
        <v>0</v>
      </c>
      <c r="BT521" s="389"/>
      <c r="BU521" s="390"/>
      <c r="BV521" s="391"/>
      <c r="BW521" s="391"/>
      <c r="BX521" s="391"/>
      <c r="BY521" s="391"/>
      <c r="BZ521" s="391"/>
      <c r="CA521" s="391"/>
      <c r="CB521" s="391"/>
      <c r="CC521" s="392"/>
    </row>
    <row r="522" spans="1:81" s="58" customFormat="1" ht="12.95" customHeight="1" thickBot="1" x14ac:dyDescent="0.3">
      <c r="A522" s="37"/>
      <c r="B522" s="1321"/>
      <c r="C522" s="1424"/>
      <c r="D522" s="1284"/>
      <c r="E522" s="1287"/>
      <c r="F522" s="1287"/>
      <c r="G522" s="1287"/>
      <c r="H522" s="1287"/>
      <c r="I522" s="1410"/>
      <c r="J522" s="1221"/>
      <c r="K522" s="1218"/>
      <c r="L522" s="1224"/>
      <c r="M522" s="1227"/>
      <c r="N522" s="1230"/>
      <c r="O522" s="1233"/>
      <c r="P522" s="1236"/>
      <c r="Q522" s="1239"/>
      <c r="R522" s="1221"/>
      <c r="S522" s="297" t="s">
        <v>5009</v>
      </c>
      <c r="T522" s="373" t="s">
        <v>3834</v>
      </c>
      <c r="U522" s="373" t="s">
        <v>3839</v>
      </c>
      <c r="V522" s="373" t="s">
        <v>3842</v>
      </c>
      <c r="W522" s="234"/>
      <c r="X522" s="305">
        <v>44566</v>
      </c>
      <c r="Y522" s="305">
        <v>44591</v>
      </c>
      <c r="Z522" s="305">
        <v>44594</v>
      </c>
      <c r="AA522" s="305">
        <v>44925</v>
      </c>
      <c r="AB522" s="1221"/>
      <c r="AC522" s="1242"/>
      <c r="AD522" s="306">
        <f t="shared" si="368"/>
        <v>3500000</v>
      </c>
      <c r="AE522" s="306">
        <f t="shared" si="368"/>
        <v>0</v>
      </c>
      <c r="AF522" s="306">
        <f t="shared" si="368"/>
        <v>3500000</v>
      </c>
      <c r="AG522" s="306">
        <f t="shared" si="368"/>
        <v>0</v>
      </c>
      <c r="AH522" s="306">
        <f t="shared" si="367"/>
        <v>0</v>
      </c>
      <c r="AI522" s="306">
        <f t="shared" si="367"/>
        <v>0</v>
      </c>
      <c r="AJ522" s="306">
        <f t="shared" si="367"/>
        <v>0</v>
      </c>
      <c r="AK522" s="1221"/>
      <c r="AL522" s="1245"/>
      <c r="AM522" s="306">
        <f t="shared" si="360"/>
        <v>875000</v>
      </c>
      <c r="AN522" s="50"/>
      <c r="AO522" s="50">
        <v>875000</v>
      </c>
      <c r="AP522" s="50">
        <v>0</v>
      </c>
      <c r="AQ522" s="50">
        <v>0</v>
      </c>
      <c r="AR522" s="50">
        <v>0</v>
      </c>
      <c r="AS522" s="50"/>
      <c r="AT522" s="1221"/>
      <c r="AU522" s="1248"/>
      <c r="AV522" s="306">
        <f t="shared" si="361"/>
        <v>875000</v>
      </c>
      <c r="AW522" s="50"/>
      <c r="AX522" s="302">
        <v>875000</v>
      </c>
      <c r="AY522" s="302">
        <v>0</v>
      </c>
      <c r="AZ522" s="302">
        <v>0</v>
      </c>
      <c r="BA522" s="302">
        <v>0</v>
      </c>
      <c r="BB522" s="50"/>
      <c r="BC522" s="1221"/>
      <c r="BD522" s="1251"/>
      <c r="BE522" s="306">
        <f t="shared" si="362"/>
        <v>875000</v>
      </c>
      <c r="BF522" s="50"/>
      <c r="BG522" s="302">
        <v>875000</v>
      </c>
      <c r="BH522" s="302">
        <v>0</v>
      </c>
      <c r="BI522" s="302">
        <v>0</v>
      </c>
      <c r="BJ522" s="302">
        <v>0</v>
      </c>
      <c r="BK522" s="50"/>
      <c r="BL522" s="1221"/>
      <c r="BM522" s="1254"/>
      <c r="BN522" s="306">
        <f t="shared" si="363"/>
        <v>875000</v>
      </c>
      <c r="BO522" s="50"/>
      <c r="BP522" s="50">
        <v>875000</v>
      </c>
      <c r="BQ522" s="50">
        <v>0</v>
      </c>
      <c r="BR522" s="50">
        <v>0</v>
      </c>
      <c r="BS522" s="50">
        <v>0</v>
      </c>
      <c r="BT522" s="50"/>
      <c r="BU522" s="1210"/>
      <c r="BV522" s="1211"/>
      <c r="BW522" s="1211"/>
      <c r="BX522" s="1211"/>
      <c r="BY522" s="1211"/>
      <c r="BZ522" s="1211"/>
      <c r="CA522" s="1211"/>
      <c r="CB522" s="1211"/>
      <c r="CC522" s="1212"/>
    </row>
    <row r="523" spans="1:81" s="58" customFormat="1" ht="12.95" customHeight="1" thickTop="1" x14ac:dyDescent="0.25">
      <c r="A523" s="37"/>
      <c r="B523" s="1321"/>
      <c r="C523" s="1424"/>
      <c r="D523" s="1282">
        <v>1903</v>
      </c>
      <c r="E523" s="1285" t="s">
        <v>4445</v>
      </c>
      <c r="F523" s="1285">
        <v>1903035</v>
      </c>
      <c r="G523" s="1285" t="s">
        <v>4446</v>
      </c>
      <c r="H523" s="1285" t="s">
        <v>4447</v>
      </c>
      <c r="I523" s="1388">
        <v>2021004540150</v>
      </c>
      <c r="J523" s="1219">
        <v>126</v>
      </c>
      <c r="K523" s="1216" t="str">
        <f>+[3]Metas!K145</f>
        <v>Municipios con el sistema de vigilancia SIVIGILA actualizado y operando.</v>
      </c>
      <c r="L523" s="1222">
        <v>40</v>
      </c>
      <c r="M523" s="1225">
        <f>SUM(N523:Q523)/4</f>
        <v>40</v>
      </c>
      <c r="N523" s="1228">
        <v>40</v>
      </c>
      <c r="O523" s="1231">
        <v>40</v>
      </c>
      <c r="P523" s="1234">
        <v>40</v>
      </c>
      <c r="Q523" s="1237">
        <v>40</v>
      </c>
      <c r="R523" s="1219">
        <f t="shared" ref="R523" si="369">+$J523</f>
        <v>126</v>
      </c>
      <c r="S523" s="361" t="s">
        <v>5010</v>
      </c>
      <c r="T523" s="362" t="s">
        <v>3834</v>
      </c>
      <c r="U523" s="362" t="s">
        <v>3839</v>
      </c>
      <c r="V523" s="362" t="s">
        <v>3842</v>
      </c>
      <c r="W523" s="233"/>
      <c r="X523" s="300">
        <v>44566</v>
      </c>
      <c r="Y523" s="300">
        <v>44591</v>
      </c>
      <c r="Z523" s="300">
        <v>44594</v>
      </c>
      <c r="AA523" s="300">
        <v>44925</v>
      </c>
      <c r="AB523" s="1219">
        <f t="shared" si="344"/>
        <v>126</v>
      </c>
      <c r="AC523" s="1240">
        <f t="shared" ref="AC523" si="370">+L523</f>
        <v>40</v>
      </c>
      <c r="AD523" s="303">
        <f t="shared" si="368"/>
        <v>579149883</v>
      </c>
      <c r="AE523" s="303">
        <f t="shared" si="368"/>
        <v>0</v>
      </c>
      <c r="AF523" s="303">
        <f t="shared" si="368"/>
        <v>579149883</v>
      </c>
      <c r="AG523" s="303">
        <f t="shared" si="368"/>
        <v>0</v>
      </c>
      <c r="AH523" s="303">
        <f t="shared" si="367"/>
        <v>0</v>
      </c>
      <c r="AI523" s="303">
        <f t="shared" si="367"/>
        <v>0</v>
      </c>
      <c r="AJ523" s="303">
        <f t="shared" si="367"/>
        <v>0</v>
      </c>
      <c r="AK523" s="1219">
        <f t="shared" si="346"/>
        <v>126</v>
      </c>
      <c r="AL523" s="1243">
        <f>+N523</f>
        <v>40</v>
      </c>
      <c r="AM523" s="303">
        <f t="shared" si="360"/>
        <v>144787470.75</v>
      </c>
      <c r="AN523" s="48"/>
      <c r="AO523" s="48">
        <v>144787470.75</v>
      </c>
      <c r="AP523" s="48">
        <v>0</v>
      </c>
      <c r="AQ523" s="48">
        <v>0</v>
      </c>
      <c r="AR523" s="48">
        <v>0</v>
      </c>
      <c r="AS523" s="48"/>
      <c r="AT523" s="1219">
        <f t="shared" si="348"/>
        <v>126</v>
      </c>
      <c r="AU523" s="1246">
        <f>+O523</f>
        <v>40</v>
      </c>
      <c r="AV523" s="303">
        <f t="shared" si="361"/>
        <v>144787470.75</v>
      </c>
      <c r="AW523" s="48"/>
      <c r="AX523" s="38">
        <v>144787470.75</v>
      </c>
      <c r="AY523" s="38">
        <v>0</v>
      </c>
      <c r="AZ523" s="38">
        <v>0</v>
      </c>
      <c r="BA523" s="38">
        <v>0</v>
      </c>
      <c r="BB523" s="48"/>
      <c r="BC523" s="1219">
        <f t="shared" si="349"/>
        <v>126</v>
      </c>
      <c r="BD523" s="1249">
        <f>+P523</f>
        <v>40</v>
      </c>
      <c r="BE523" s="303">
        <f t="shared" si="362"/>
        <v>144787470.75</v>
      </c>
      <c r="BF523" s="48"/>
      <c r="BG523" s="38">
        <v>144787470.75</v>
      </c>
      <c r="BH523" s="38">
        <v>0</v>
      </c>
      <c r="BI523" s="38">
        <v>0</v>
      </c>
      <c r="BJ523" s="38">
        <v>0</v>
      </c>
      <c r="BK523" s="48"/>
      <c r="BL523" s="1219">
        <f t="shared" si="350"/>
        <v>126</v>
      </c>
      <c r="BM523" s="1252">
        <f>+Q523</f>
        <v>40</v>
      </c>
      <c r="BN523" s="303">
        <f t="shared" si="363"/>
        <v>144787470.75</v>
      </c>
      <c r="BO523" s="48"/>
      <c r="BP523" s="48">
        <v>144787470.75</v>
      </c>
      <c r="BQ523" s="48">
        <v>0</v>
      </c>
      <c r="BR523" s="48">
        <v>0</v>
      </c>
      <c r="BS523" s="48">
        <v>0</v>
      </c>
      <c r="BT523" s="48"/>
      <c r="BU523" s="1204"/>
      <c r="BV523" s="1205"/>
      <c r="BW523" s="1205"/>
      <c r="BX523" s="1205"/>
      <c r="BY523" s="1205"/>
      <c r="BZ523" s="1205"/>
      <c r="CA523" s="1205"/>
      <c r="CB523" s="1205"/>
      <c r="CC523" s="1206"/>
    </row>
    <row r="524" spans="1:81" s="58" customFormat="1" ht="12.95" customHeight="1" x14ac:dyDescent="0.25">
      <c r="A524" s="37"/>
      <c r="B524" s="1321"/>
      <c r="C524" s="1424"/>
      <c r="D524" s="1283"/>
      <c r="E524" s="1286"/>
      <c r="F524" s="1286"/>
      <c r="G524" s="1286"/>
      <c r="H524" s="1286"/>
      <c r="I524" s="1389"/>
      <c r="J524" s="1220"/>
      <c r="K524" s="1217"/>
      <c r="L524" s="1223"/>
      <c r="M524" s="1226"/>
      <c r="N524" s="1229"/>
      <c r="O524" s="1232"/>
      <c r="P524" s="1235"/>
      <c r="Q524" s="1238"/>
      <c r="R524" s="1220"/>
      <c r="S524" s="364" t="s">
        <v>5011</v>
      </c>
      <c r="T524" s="371" t="s">
        <v>3834</v>
      </c>
      <c r="U524" s="241" t="s">
        <v>3839</v>
      </c>
      <c r="V524" s="241" t="s">
        <v>3842</v>
      </c>
      <c r="W524" s="299"/>
      <c r="X524" s="300">
        <v>44566</v>
      </c>
      <c r="Y524" s="300">
        <v>44591</v>
      </c>
      <c r="Z524" s="300">
        <v>44594</v>
      </c>
      <c r="AA524" s="300">
        <v>44925</v>
      </c>
      <c r="AB524" s="1220"/>
      <c r="AC524" s="1241"/>
      <c r="AD524" s="303">
        <f t="shared" si="368"/>
        <v>0</v>
      </c>
      <c r="AE524" s="303">
        <f t="shared" si="368"/>
        <v>0</v>
      </c>
      <c r="AF524" s="303">
        <f t="shared" si="368"/>
        <v>0</v>
      </c>
      <c r="AG524" s="303">
        <f t="shared" si="368"/>
        <v>0</v>
      </c>
      <c r="AH524" s="303">
        <f t="shared" si="367"/>
        <v>0</v>
      </c>
      <c r="AI524" s="303">
        <f t="shared" si="367"/>
        <v>0</v>
      </c>
      <c r="AJ524" s="303">
        <f t="shared" si="367"/>
        <v>0</v>
      </c>
      <c r="AK524" s="1220"/>
      <c r="AL524" s="1244"/>
      <c r="AM524" s="303">
        <f t="shared" si="360"/>
        <v>0</v>
      </c>
      <c r="AN524" s="312"/>
      <c r="AO524" s="312">
        <v>0</v>
      </c>
      <c r="AP524" s="312">
        <v>0</v>
      </c>
      <c r="AQ524" s="312">
        <v>0</v>
      </c>
      <c r="AR524" s="312">
        <v>0</v>
      </c>
      <c r="AS524" s="312"/>
      <c r="AT524" s="1220"/>
      <c r="AU524" s="1247"/>
      <c r="AV524" s="303">
        <f t="shared" si="361"/>
        <v>0</v>
      </c>
      <c r="AW524" s="312"/>
      <c r="AX524" s="302">
        <v>0</v>
      </c>
      <c r="AY524" s="302">
        <v>0</v>
      </c>
      <c r="AZ524" s="302">
        <v>0</v>
      </c>
      <c r="BA524" s="302">
        <v>0</v>
      </c>
      <c r="BB524" s="312"/>
      <c r="BC524" s="1220"/>
      <c r="BD524" s="1250"/>
      <c r="BE524" s="303">
        <f t="shared" si="362"/>
        <v>0</v>
      </c>
      <c r="BF524" s="312"/>
      <c r="BG524" s="302">
        <v>0</v>
      </c>
      <c r="BH524" s="302">
        <v>0</v>
      </c>
      <c r="BI524" s="302">
        <v>0</v>
      </c>
      <c r="BJ524" s="302">
        <v>0</v>
      </c>
      <c r="BK524" s="312"/>
      <c r="BL524" s="1220"/>
      <c r="BM524" s="1253"/>
      <c r="BN524" s="303">
        <f t="shared" si="363"/>
        <v>0</v>
      </c>
      <c r="BO524" s="312"/>
      <c r="BP524" s="312">
        <v>0</v>
      </c>
      <c r="BQ524" s="312">
        <v>0</v>
      </c>
      <c r="BR524" s="312">
        <v>0</v>
      </c>
      <c r="BS524" s="312">
        <v>0</v>
      </c>
      <c r="BT524" s="312"/>
      <c r="BU524" s="313"/>
      <c r="BV524" s="314"/>
      <c r="BW524" s="314"/>
      <c r="BX524" s="314"/>
      <c r="BY524" s="314"/>
      <c r="BZ524" s="314"/>
      <c r="CA524" s="314"/>
      <c r="CB524" s="314"/>
      <c r="CC524" s="315"/>
    </row>
    <row r="525" spans="1:81" s="58" customFormat="1" ht="12.95" customHeight="1" x14ac:dyDescent="0.25">
      <c r="A525" s="37"/>
      <c r="B525" s="1321"/>
      <c r="C525" s="1424"/>
      <c r="D525" s="1283"/>
      <c r="E525" s="1286"/>
      <c r="F525" s="1286"/>
      <c r="G525" s="1286"/>
      <c r="H525" s="1286"/>
      <c r="I525" s="1389"/>
      <c r="J525" s="1220"/>
      <c r="K525" s="1217"/>
      <c r="L525" s="1223"/>
      <c r="M525" s="1226"/>
      <c r="N525" s="1229"/>
      <c r="O525" s="1232"/>
      <c r="P525" s="1235"/>
      <c r="Q525" s="1238"/>
      <c r="R525" s="1220"/>
      <c r="S525" s="364" t="s">
        <v>5012</v>
      </c>
      <c r="T525" s="371" t="s">
        <v>3834</v>
      </c>
      <c r="U525" s="241" t="s">
        <v>3839</v>
      </c>
      <c r="V525" s="241" t="s">
        <v>3842</v>
      </c>
      <c r="W525" s="299"/>
      <c r="X525" s="300">
        <v>44566</v>
      </c>
      <c r="Y525" s="300">
        <v>44591</v>
      </c>
      <c r="Z525" s="300">
        <v>44594</v>
      </c>
      <c r="AA525" s="300">
        <v>44925</v>
      </c>
      <c r="AB525" s="1220"/>
      <c r="AC525" s="1241"/>
      <c r="AD525" s="303">
        <f t="shared" si="368"/>
        <v>194954102.15000001</v>
      </c>
      <c r="AE525" s="303">
        <f t="shared" si="368"/>
        <v>0</v>
      </c>
      <c r="AF525" s="303">
        <f t="shared" si="368"/>
        <v>194954102.15000001</v>
      </c>
      <c r="AG525" s="303">
        <f t="shared" si="368"/>
        <v>0</v>
      </c>
      <c r="AH525" s="303">
        <f t="shared" si="367"/>
        <v>0</v>
      </c>
      <c r="AI525" s="303">
        <f t="shared" si="367"/>
        <v>0</v>
      </c>
      <c r="AJ525" s="303">
        <f t="shared" si="367"/>
        <v>0</v>
      </c>
      <c r="AK525" s="1220"/>
      <c r="AL525" s="1244"/>
      <c r="AM525" s="303">
        <f t="shared" si="360"/>
        <v>48738525.537500001</v>
      </c>
      <c r="AN525" s="312"/>
      <c r="AO525" s="312">
        <v>48738525.537500001</v>
      </c>
      <c r="AP525" s="312">
        <v>0</v>
      </c>
      <c r="AQ525" s="312">
        <v>0</v>
      </c>
      <c r="AR525" s="312">
        <v>0</v>
      </c>
      <c r="AS525" s="312"/>
      <c r="AT525" s="1220"/>
      <c r="AU525" s="1247"/>
      <c r="AV525" s="303">
        <f t="shared" si="361"/>
        <v>48738525.537500001</v>
      </c>
      <c r="AW525" s="312"/>
      <c r="AX525" s="302">
        <v>48738525.537500001</v>
      </c>
      <c r="AY525" s="302">
        <v>0</v>
      </c>
      <c r="AZ525" s="302">
        <v>0</v>
      </c>
      <c r="BA525" s="302">
        <v>0</v>
      </c>
      <c r="BB525" s="312"/>
      <c r="BC525" s="1220"/>
      <c r="BD525" s="1250"/>
      <c r="BE525" s="303">
        <f t="shared" si="362"/>
        <v>48738525.537500001</v>
      </c>
      <c r="BF525" s="312"/>
      <c r="BG525" s="302">
        <v>48738525.537500001</v>
      </c>
      <c r="BH525" s="302">
        <v>0</v>
      </c>
      <c r="BI525" s="302">
        <v>0</v>
      </c>
      <c r="BJ525" s="302">
        <v>0</v>
      </c>
      <c r="BK525" s="312"/>
      <c r="BL525" s="1220"/>
      <c r="BM525" s="1253"/>
      <c r="BN525" s="303">
        <f t="shared" si="363"/>
        <v>48738525.537500001</v>
      </c>
      <c r="BO525" s="312"/>
      <c r="BP525" s="312">
        <v>48738525.537500001</v>
      </c>
      <c r="BQ525" s="312">
        <v>0</v>
      </c>
      <c r="BR525" s="312">
        <v>0</v>
      </c>
      <c r="BS525" s="312">
        <v>0</v>
      </c>
      <c r="BT525" s="312"/>
      <c r="BU525" s="313"/>
      <c r="BV525" s="314"/>
      <c r="BW525" s="314"/>
      <c r="BX525" s="314"/>
      <c r="BY525" s="314"/>
      <c r="BZ525" s="314"/>
      <c r="CA525" s="314"/>
      <c r="CB525" s="314"/>
      <c r="CC525" s="315"/>
    </row>
    <row r="526" spans="1:81" s="58" customFormat="1" ht="12.95" customHeight="1" x14ac:dyDescent="0.25">
      <c r="A526" s="37"/>
      <c r="B526" s="1321"/>
      <c r="C526" s="1424"/>
      <c r="D526" s="1283"/>
      <c r="E526" s="1286"/>
      <c r="F526" s="1286"/>
      <c r="G526" s="1286"/>
      <c r="H526" s="1286"/>
      <c r="I526" s="1389"/>
      <c r="J526" s="1220"/>
      <c r="K526" s="1217"/>
      <c r="L526" s="1223"/>
      <c r="M526" s="1226"/>
      <c r="N526" s="1229"/>
      <c r="O526" s="1232"/>
      <c r="P526" s="1235"/>
      <c r="Q526" s="1238"/>
      <c r="R526" s="1220"/>
      <c r="S526" s="364" t="s">
        <v>5013</v>
      </c>
      <c r="T526" s="371" t="s">
        <v>3834</v>
      </c>
      <c r="U526" s="241" t="s">
        <v>3839</v>
      </c>
      <c r="V526" s="241" t="s">
        <v>3842</v>
      </c>
      <c r="W526" s="299"/>
      <c r="X526" s="300">
        <v>44566</v>
      </c>
      <c r="Y526" s="300">
        <v>44591</v>
      </c>
      <c r="Z526" s="300">
        <v>44594</v>
      </c>
      <c r="AA526" s="300">
        <v>44925</v>
      </c>
      <c r="AB526" s="1220"/>
      <c r="AC526" s="1241"/>
      <c r="AD526" s="303">
        <f t="shared" si="368"/>
        <v>10262426</v>
      </c>
      <c r="AE526" s="303">
        <f t="shared" si="368"/>
        <v>0</v>
      </c>
      <c r="AF526" s="303">
        <f t="shared" si="368"/>
        <v>10262426</v>
      </c>
      <c r="AG526" s="303">
        <f t="shared" si="368"/>
        <v>0</v>
      </c>
      <c r="AH526" s="303">
        <f t="shared" si="367"/>
        <v>0</v>
      </c>
      <c r="AI526" s="303">
        <f t="shared" si="367"/>
        <v>0</v>
      </c>
      <c r="AJ526" s="303">
        <f t="shared" si="367"/>
        <v>0</v>
      </c>
      <c r="AK526" s="1220"/>
      <c r="AL526" s="1244"/>
      <c r="AM526" s="303">
        <f t="shared" si="360"/>
        <v>2565606.5</v>
      </c>
      <c r="AN526" s="312"/>
      <c r="AO526" s="312">
        <v>2565606.5</v>
      </c>
      <c r="AP526" s="312">
        <v>0</v>
      </c>
      <c r="AQ526" s="312">
        <v>0</v>
      </c>
      <c r="AR526" s="312">
        <v>0</v>
      </c>
      <c r="AS526" s="312"/>
      <c r="AT526" s="1220"/>
      <c r="AU526" s="1247"/>
      <c r="AV526" s="303">
        <f t="shared" ref="AV526:AV543" si="371">SUM(AW526:BB526)</f>
        <v>2565606.5</v>
      </c>
      <c r="AW526" s="312"/>
      <c r="AX526" s="302">
        <v>2565606.5</v>
      </c>
      <c r="AY526" s="302">
        <v>0</v>
      </c>
      <c r="AZ526" s="302">
        <v>0</v>
      </c>
      <c r="BA526" s="302">
        <v>0</v>
      </c>
      <c r="BB526" s="312"/>
      <c r="BC526" s="1220"/>
      <c r="BD526" s="1250"/>
      <c r="BE526" s="303">
        <f t="shared" si="362"/>
        <v>2565606.5</v>
      </c>
      <c r="BF526" s="312"/>
      <c r="BG526" s="302">
        <v>2565606.5</v>
      </c>
      <c r="BH526" s="302">
        <v>0</v>
      </c>
      <c r="BI526" s="302">
        <v>0</v>
      </c>
      <c r="BJ526" s="302">
        <v>0</v>
      </c>
      <c r="BK526" s="312"/>
      <c r="BL526" s="1220"/>
      <c r="BM526" s="1253"/>
      <c r="BN526" s="303">
        <f t="shared" si="363"/>
        <v>2565606.5</v>
      </c>
      <c r="BO526" s="312"/>
      <c r="BP526" s="312">
        <v>2565606.5</v>
      </c>
      <c r="BQ526" s="312">
        <v>0</v>
      </c>
      <c r="BR526" s="312">
        <v>0</v>
      </c>
      <c r="BS526" s="312">
        <v>0</v>
      </c>
      <c r="BT526" s="312"/>
      <c r="BU526" s="313"/>
      <c r="BV526" s="314"/>
      <c r="BW526" s="314"/>
      <c r="BX526" s="314"/>
      <c r="BY526" s="314"/>
      <c r="BZ526" s="314"/>
      <c r="CA526" s="314"/>
      <c r="CB526" s="314"/>
      <c r="CC526" s="315"/>
    </row>
    <row r="527" spans="1:81" s="58" customFormat="1" ht="12.95" customHeight="1" x14ac:dyDescent="0.25">
      <c r="A527" s="37"/>
      <c r="B527" s="1321"/>
      <c r="C527" s="1424"/>
      <c r="D527" s="1283"/>
      <c r="E527" s="1286"/>
      <c r="F527" s="1286"/>
      <c r="G527" s="1286"/>
      <c r="H527" s="1286"/>
      <c r="I527" s="1389"/>
      <c r="J527" s="1220"/>
      <c r="K527" s="1217"/>
      <c r="L527" s="1223"/>
      <c r="M527" s="1226"/>
      <c r="N527" s="1229"/>
      <c r="O527" s="1232"/>
      <c r="P527" s="1235"/>
      <c r="Q527" s="1238"/>
      <c r="R527" s="1220"/>
      <c r="S527" s="364" t="s">
        <v>5014</v>
      </c>
      <c r="T527" s="371" t="s">
        <v>3834</v>
      </c>
      <c r="U527" s="241" t="s">
        <v>3839</v>
      </c>
      <c r="V527" s="241" t="s">
        <v>3842</v>
      </c>
      <c r="W527" s="299"/>
      <c r="X527" s="300">
        <v>44566</v>
      </c>
      <c r="Y527" s="300">
        <v>44591</v>
      </c>
      <c r="Z527" s="300">
        <v>44594</v>
      </c>
      <c r="AA527" s="300">
        <v>44925</v>
      </c>
      <c r="AB527" s="1220"/>
      <c r="AC527" s="1241"/>
      <c r="AD527" s="303">
        <f t="shared" si="368"/>
        <v>8755559</v>
      </c>
      <c r="AE527" s="303">
        <f t="shared" si="368"/>
        <v>0</v>
      </c>
      <c r="AF527" s="303">
        <f t="shared" si="368"/>
        <v>8755559</v>
      </c>
      <c r="AG527" s="303">
        <f t="shared" si="368"/>
        <v>0</v>
      </c>
      <c r="AH527" s="303">
        <f t="shared" si="367"/>
        <v>0</v>
      </c>
      <c r="AI527" s="303">
        <f t="shared" si="367"/>
        <v>0</v>
      </c>
      <c r="AJ527" s="303">
        <f t="shared" si="367"/>
        <v>0</v>
      </c>
      <c r="AK527" s="1220"/>
      <c r="AL527" s="1244"/>
      <c r="AM527" s="303">
        <f t="shared" si="360"/>
        <v>2188889.75</v>
      </c>
      <c r="AN527" s="312"/>
      <c r="AO527" s="312">
        <v>2188889.75</v>
      </c>
      <c r="AP527" s="312">
        <v>0</v>
      </c>
      <c r="AQ527" s="312">
        <v>0</v>
      </c>
      <c r="AR527" s="312">
        <v>0</v>
      </c>
      <c r="AS527" s="312"/>
      <c r="AT527" s="1220"/>
      <c r="AU527" s="1247"/>
      <c r="AV527" s="303">
        <f t="shared" si="371"/>
        <v>2188889.75</v>
      </c>
      <c r="AW527" s="312"/>
      <c r="AX527" s="302">
        <v>2188889.75</v>
      </c>
      <c r="AY527" s="302">
        <v>0</v>
      </c>
      <c r="AZ527" s="302">
        <v>0</v>
      </c>
      <c r="BA527" s="302">
        <v>0</v>
      </c>
      <c r="BB527" s="312"/>
      <c r="BC527" s="1220"/>
      <c r="BD527" s="1250"/>
      <c r="BE527" s="303">
        <f t="shared" si="362"/>
        <v>2188889.75</v>
      </c>
      <c r="BF527" s="312"/>
      <c r="BG527" s="302">
        <v>2188889.75</v>
      </c>
      <c r="BH527" s="302">
        <v>0</v>
      </c>
      <c r="BI527" s="302">
        <v>0</v>
      </c>
      <c r="BJ527" s="302">
        <v>0</v>
      </c>
      <c r="BK527" s="312"/>
      <c r="BL527" s="1220"/>
      <c r="BM527" s="1253"/>
      <c r="BN527" s="303">
        <f t="shared" si="363"/>
        <v>2188889.75</v>
      </c>
      <c r="BO527" s="312"/>
      <c r="BP527" s="312">
        <v>2188889.75</v>
      </c>
      <c r="BQ527" s="312">
        <v>0</v>
      </c>
      <c r="BR527" s="312">
        <v>0</v>
      </c>
      <c r="BS527" s="312">
        <v>0</v>
      </c>
      <c r="BT527" s="312"/>
      <c r="BU527" s="313"/>
      <c r="BV527" s="314"/>
      <c r="BW527" s="314"/>
      <c r="BX527" s="314"/>
      <c r="BY527" s="314"/>
      <c r="BZ527" s="314"/>
      <c r="CA527" s="314"/>
      <c r="CB527" s="314"/>
      <c r="CC527" s="315"/>
    </row>
    <row r="528" spans="1:81" s="58" customFormat="1" ht="12.95" customHeight="1" x14ac:dyDescent="0.25">
      <c r="A528" s="37"/>
      <c r="B528" s="1321"/>
      <c r="C528" s="1424"/>
      <c r="D528" s="1283"/>
      <c r="E528" s="1286"/>
      <c r="F528" s="1286"/>
      <c r="G528" s="1286"/>
      <c r="H528" s="1286"/>
      <c r="I528" s="1389"/>
      <c r="J528" s="1220"/>
      <c r="K528" s="1217"/>
      <c r="L528" s="1223"/>
      <c r="M528" s="1226"/>
      <c r="N528" s="1229"/>
      <c r="O528" s="1232"/>
      <c r="P528" s="1235"/>
      <c r="Q528" s="1238"/>
      <c r="R528" s="1220"/>
      <c r="S528" s="364" t="s">
        <v>5015</v>
      </c>
      <c r="T528" s="371" t="s">
        <v>3834</v>
      </c>
      <c r="U528" s="241" t="s">
        <v>3839</v>
      </c>
      <c r="V528" s="241" t="s">
        <v>3842</v>
      </c>
      <c r="W528" s="299"/>
      <c r="X528" s="300">
        <v>44566</v>
      </c>
      <c r="Y528" s="300">
        <v>44591</v>
      </c>
      <c r="Z528" s="300">
        <v>44594</v>
      </c>
      <c r="AA528" s="300">
        <v>44925</v>
      </c>
      <c r="AB528" s="1220"/>
      <c r="AC528" s="1241"/>
      <c r="AD528" s="303">
        <f t="shared" si="368"/>
        <v>39195216</v>
      </c>
      <c r="AE528" s="303">
        <f t="shared" si="368"/>
        <v>0</v>
      </c>
      <c r="AF528" s="303">
        <f t="shared" si="368"/>
        <v>39195216</v>
      </c>
      <c r="AG528" s="303">
        <f t="shared" si="368"/>
        <v>0</v>
      </c>
      <c r="AH528" s="303">
        <f t="shared" si="367"/>
        <v>0</v>
      </c>
      <c r="AI528" s="303">
        <f t="shared" si="367"/>
        <v>0</v>
      </c>
      <c r="AJ528" s="303">
        <f t="shared" si="367"/>
        <v>0</v>
      </c>
      <c r="AK528" s="1220"/>
      <c r="AL528" s="1244"/>
      <c r="AM528" s="303">
        <f t="shared" si="360"/>
        <v>9798804</v>
      </c>
      <c r="AN528" s="312"/>
      <c r="AO528" s="312">
        <v>9798804</v>
      </c>
      <c r="AP528" s="312">
        <v>0</v>
      </c>
      <c r="AQ528" s="312">
        <v>0</v>
      </c>
      <c r="AR528" s="312">
        <v>0</v>
      </c>
      <c r="AS528" s="312"/>
      <c r="AT528" s="1220"/>
      <c r="AU528" s="1247"/>
      <c r="AV528" s="303">
        <f t="shared" si="371"/>
        <v>9798804</v>
      </c>
      <c r="AW528" s="312"/>
      <c r="AX528" s="302">
        <v>9798804</v>
      </c>
      <c r="AY528" s="302">
        <v>0</v>
      </c>
      <c r="AZ528" s="302">
        <v>0</v>
      </c>
      <c r="BA528" s="302">
        <v>0</v>
      </c>
      <c r="BB528" s="312"/>
      <c r="BC528" s="1220"/>
      <c r="BD528" s="1250"/>
      <c r="BE528" s="303">
        <f t="shared" si="362"/>
        <v>9798804</v>
      </c>
      <c r="BF528" s="312"/>
      <c r="BG528" s="302">
        <v>9798804</v>
      </c>
      <c r="BH528" s="302">
        <v>0</v>
      </c>
      <c r="BI528" s="302">
        <v>0</v>
      </c>
      <c r="BJ528" s="302">
        <v>0</v>
      </c>
      <c r="BK528" s="312"/>
      <c r="BL528" s="1220"/>
      <c r="BM528" s="1253"/>
      <c r="BN528" s="303">
        <f t="shared" si="363"/>
        <v>9798804</v>
      </c>
      <c r="BO528" s="312"/>
      <c r="BP528" s="312">
        <v>9798804</v>
      </c>
      <c r="BQ528" s="312">
        <v>0</v>
      </c>
      <c r="BR528" s="312">
        <v>0</v>
      </c>
      <c r="BS528" s="312">
        <v>0</v>
      </c>
      <c r="BT528" s="312"/>
      <c r="BU528" s="313"/>
      <c r="BV528" s="314"/>
      <c r="BW528" s="314"/>
      <c r="BX528" s="314"/>
      <c r="BY528" s="314"/>
      <c r="BZ528" s="314"/>
      <c r="CA528" s="314"/>
      <c r="CB528" s="314"/>
      <c r="CC528" s="315"/>
    </row>
    <row r="529" spans="1:81" s="58" customFormat="1" ht="12.95" customHeight="1" x14ac:dyDescent="0.25">
      <c r="A529" s="37"/>
      <c r="B529" s="1321"/>
      <c r="C529" s="1424"/>
      <c r="D529" s="1283"/>
      <c r="E529" s="1286"/>
      <c r="F529" s="1286"/>
      <c r="G529" s="1286"/>
      <c r="H529" s="1286"/>
      <c r="I529" s="1389"/>
      <c r="J529" s="1220"/>
      <c r="K529" s="1217"/>
      <c r="L529" s="1223"/>
      <c r="M529" s="1226"/>
      <c r="N529" s="1229"/>
      <c r="O529" s="1232"/>
      <c r="P529" s="1235"/>
      <c r="Q529" s="1238"/>
      <c r="R529" s="1220"/>
      <c r="S529" s="364" t="s">
        <v>5016</v>
      </c>
      <c r="T529" s="371" t="s">
        <v>3834</v>
      </c>
      <c r="U529" s="241" t="s">
        <v>3839</v>
      </c>
      <c r="V529" s="241" t="s">
        <v>3842</v>
      </c>
      <c r="W529" s="299"/>
      <c r="X529" s="300">
        <v>44566</v>
      </c>
      <c r="Y529" s="300">
        <v>44591</v>
      </c>
      <c r="Z529" s="300">
        <v>44594</v>
      </c>
      <c r="AA529" s="300">
        <v>44925</v>
      </c>
      <c r="AB529" s="1220"/>
      <c r="AC529" s="1241"/>
      <c r="AD529" s="303">
        <f t="shared" ref="AD529:AG547" si="372">+AM529+AV529+BE529+BN529</f>
        <v>0</v>
      </c>
      <c r="AE529" s="303">
        <f t="shared" si="372"/>
        <v>0</v>
      </c>
      <c r="AF529" s="303">
        <f t="shared" si="372"/>
        <v>0</v>
      </c>
      <c r="AG529" s="303">
        <f t="shared" si="372"/>
        <v>0</v>
      </c>
      <c r="AH529" s="303">
        <f t="shared" si="367"/>
        <v>0</v>
      </c>
      <c r="AI529" s="303">
        <f t="shared" si="367"/>
        <v>0</v>
      </c>
      <c r="AJ529" s="303">
        <f t="shared" si="367"/>
        <v>0</v>
      </c>
      <c r="AK529" s="1220"/>
      <c r="AL529" s="1244"/>
      <c r="AM529" s="303">
        <f t="shared" ref="AM529:AM592" si="373">SUM(AN529:AS529)</f>
        <v>0</v>
      </c>
      <c r="AN529" s="312"/>
      <c r="AO529" s="312">
        <v>0</v>
      </c>
      <c r="AP529" s="312">
        <v>0</v>
      </c>
      <c r="AQ529" s="312">
        <v>0</v>
      </c>
      <c r="AR529" s="312">
        <v>0</v>
      </c>
      <c r="AS529" s="312"/>
      <c r="AT529" s="1220"/>
      <c r="AU529" s="1247"/>
      <c r="AV529" s="303">
        <f t="shared" si="371"/>
        <v>0</v>
      </c>
      <c r="AW529" s="312"/>
      <c r="AX529" s="302">
        <v>0</v>
      </c>
      <c r="AY529" s="302">
        <v>0</v>
      </c>
      <c r="AZ529" s="302">
        <v>0</v>
      </c>
      <c r="BA529" s="302">
        <v>0</v>
      </c>
      <c r="BB529" s="312"/>
      <c r="BC529" s="1220"/>
      <c r="BD529" s="1250"/>
      <c r="BE529" s="303">
        <f t="shared" ref="BE529:BE589" si="374">SUM(BF529:BK529)</f>
        <v>0</v>
      </c>
      <c r="BF529" s="312"/>
      <c r="BG529" s="302">
        <v>0</v>
      </c>
      <c r="BH529" s="302">
        <v>0</v>
      </c>
      <c r="BI529" s="302">
        <v>0</v>
      </c>
      <c r="BJ529" s="302">
        <v>0</v>
      </c>
      <c r="BK529" s="312"/>
      <c r="BL529" s="1220"/>
      <c r="BM529" s="1253"/>
      <c r="BN529" s="303">
        <f t="shared" ref="BN529:BN589" si="375">SUM(BO529:BT529)</f>
        <v>0</v>
      </c>
      <c r="BO529" s="312"/>
      <c r="BP529" s="312">
        <v>0</v>
      </c>
      <c r="BQ529" s="312">
        <v>0</v>
      </c>
      <c r="BR529" s="312">
        <v>0</v>
      </c>
      <c r="BS529" s="312">
        <v>0</v>
      </c>
      <c r="BT529" s="312"/>
      <c r="BU529" s="313"/>
      <c r="BV529" s="314"/>
      <c r="BW529" s="314"/>
      <c r="BX529" s="314"/>
      <c r="BY529" s="314"/>
      <c r="BZ529" s="314"/>
      <c r="CA529" s="314"/>
      <c r="CB529" s="314"/>
      <c r="CC529" s="315"/>
    </row>
    <row r="530" spans="1:81" s="58" customFormat="1" ht="12.95" customHeight="1" x14ac:dyDescent="0.25">
      <c r="A530" s="37"/>
      <c r="B530" s="1321"/>
      <c r="C530" s="1424"/>
      <c r="D530" s="1283"/>
      <c r="E530" s="1286"/>
      <c r="F530" s="1286"/>
      <c r="G530" s="1286"/>
      <c r="H530" s="1286"/>
      <c r="I530" s="1389"/>
      <c r="J530" s="1220"/>
      <c r="K530" s="1217"/>
      <c r="L530" s="1223"/>
      <c r="M530" s="1226"/>
      <c r="N530" s="1229"/>
      <c r="O530" s="1232"/>
      <c r="P530" s="1235"/>
      <c r="Q530" s="1238"/>
      <c r="R530" s="1220"/>
      <c r="S530" s="364" t="s">
        <v>5017</v>
      </c>
      <c r="T530" s="371" t="s">
        <v>3834</v>
      </c>
      <c r="U530" s="241" t="s">
        <v>3839</v>
      </c>
      <c r="V530" s="241" t="s">
        <v>3842</v>
      </c>
      <c r="W530" s="299"/>
      <c r="X530" s="300">
        <v>44566</v>
      </c>
      <c r="Y530" s="300">
        <v>44591</v>
      </c>
      <c r="Z530" s="300">
        <v>44594</v>
      </c>
      <c r="AA530" s="300">
        <v>44925</v>
      </c>
      <c r="AB530" s="1220"/>
      <c r="AC530" s="1241"/>
      <c r="AD530" s="303">
        <f t="shared" si="372"/>
        <v>484943831</v>
      </c>
      <c r="AE530" s="303">
        <f t="shared" si="372"/>
        <v>0</v>
      </c>
      <c r="AF530" s="303">
        <f t="shared" si="372"/>
        <v>484943831</v>
      </c>
      <c r="AG530" s="303">
        <f t="shared" si="372"/>
        <v>0</v>
      </c>
      <c r="AH530" s="303">
        <f t="shared" si="367"/>
        <v>0</v>
      </c>
      <c r="AI530" s="303">
        <f t="shared" si="367"/>
        <v>0</v>
      </c>
      <c r="AJ530" s="303">
        <f t="shared" si="367"/>
        <v>0</v>
      </c>
      <c r="AK530" s="1220"/>
      <c r="AL530" s="1244"/>
      <c r="AM530" s="303">
        <f t="shared" si="373"/>
        <v>121235957.75</v>
      </c>
      <c r="AN530" s="312"/>
      <c r="AO530" s="312">
        <v>121235957.75</v>
      </c>
      <c r="AP530" s="312">
        <v>0</v>
      </c>
      <c r="AQ530" s="312">
        <v>0</v>
      </c>
      <c r="AR530" s="312">
        <v>0</v>
      </c>
      <c r="AS530" s="312"/>
      <c r="AT530" s="1220"/>
      <c r="AU530" s="1247"/>
      <c r="AV530" s="303">
        <f t="shared" si="371"/>
        <v>121235957.75</v>
      </c>
      <c r="AW530" s="312"/>
      <c r="AX530" s="302">
        <v>121235957.75</v>
      </c>
      <c r="AY530" s="302">
        <v>0</v>
      </c>
      <c r="AZ530" s="302">
        <v>0</v>
      </c>
      <c r="BA530" s="302">
        <v>0</v>
      </c>
      <c r="BB530" s="312"/>
      <c r="BC530" s="1220"/>
      <c r="BD530" s="1250"/>
      <c r="BE530" s="303">
        <f t="shared" si="374"/>
        <v>121235957.75</v>
      </c>
      <c r="BF530" s="312"/>
      <c r="BG530" s="302">
        <v>121235957.75</v>
      </c>
      <c r="BH530" s="302">
        <v>0</v>
      </c>
      <c r="BI530" s="302">
        <v>0</v>
      </c>
      <c r="BJ530" s="302">
        <v>0</v>
      </c>
      <c r="BK530" s="312"/>
      <c r="BL530" s="1220"/>
      <c r="BM530" s="1253"/>
      <c r="BN530" s="303">
        <f t="shared" si="375"/>
        <v>121235957.75</v>
      </c>
      <c r="BO530" s="312"/>
      <c r="BP530" s="312">
        <v>121235957.75</v>
      </c>
      <c r="BQ530" s="312">
        <v>0</v>
      </c>
      <c r="BR530" s="312">
        <v>0</v>
      </c>
      <c r="BS530" s="312">
        <v>0</v>
      </c>
      <c r="BT530" s="312"/>
      <c r="BU530" s="313"/>
      <c r="BV530" s="314"/>
      <c r="BW530" s="314"/>
      <c r="BX530" s="314"/>
      <c r="BY530" s="314"/>
      <c r="BZ530" s="314"/>
      <c r="CA530" s="314"/>
      <c r="CB530" s="314"/>
      <c r="CC530" s="315"/>
    </row>
    <row r="531" spans="1:81" s="58" customFormat="1" ht="12.95" customHeight="1" x14ac:dyDescent="0.25">
      <c r="A531" s="37"/>
      <c r="B531" s="1321"/>
      <c r="C531" s="1424"/>
      <c r="D531" s="1283"/>
      <c r="E531" s="1286"/>
      <c r="F531" s="1286"/>
      <c r="G531" s="1286"/>
      <c r="H531" s="1286"/>
      <c r="I531" s="1389"/>
      <c r="J531" s="1220"/>
      <c r="K531" s="1217"/>
      <c r="L531" s="1223"/>
      <c r="M531" s="1226"/>
      <c r="N531" s="1229"/>
      <c r="O531" s="1232"/>
      <c r="P531" s="1235"/>
      <c r="Q531" s="1238"/>
      <c r="R531" s="1220"/>
      <c r="S531" s="364" t="s">
        <v>5018</v>
      </c>
      <c r="T531" s="371" t="s">
        <v>3834</v>
      </c>
      <c r="U531" s="241" t="s">
        <v>3839</v>
      </c>
      <c r="V531" s="241" t="s">
        <v>3842</v>
      </c>
      <c r="W531" s="299"/>
      <c r="X531" s="300">
        <v>44566</v>
      </c>
      <c r="Y531" s="300">
        <v>44591</v>
      </c>
      <c r="Z531" s="300">
        <v>44594</v>
      </c>
      <c r="AA531" s="300">
        <v>44925</v>
      </c>
      <c r="AB531" s="1220"/>
      <c r="AC531" s="1241"/>
      <c r="AD531" s="303">
        <f t="shared" si="372"/>
        <v>0</v>
      </c>
      <c r="AE531" s="303">
        <f t="shared" si="372"/>
        <v>0</v>
      </c>
      <c r="AF531" s="303">
        <f t="shared" si="372"/>
        <v>0</v>
      </c>
      <c r="AG531" s="303">
        <f t="shared" si="372"/>
        <v>0</v>
      </c>
      <c r="AH531" s="303">
        <f t="shared" si="367"/>
        <v>0</v>
      </c>
      <c r="AI531" s="303">
        <f t="shared" si="367"/>
        <v>0</v>
      </c>
      <c r="AJ531" s="303">
        <f t="shared" si="367"/>
        <v>0</v>
      </c>
      <c r="AK531" s="1220"/>
      <c r="AL531" s="1244"/>
      <c r="AM531" s="303">
        <f t="shared" si="373"/>
        <v>0</v>
      </c>
      <c r="AN531" s="312"/>
      <c r="AO531" s="312">
        <v>0</v>
      </c>
      <c r="AP531" s="312">
        <v>0</v>
      </c>
      <c r="AQ531" s="312">
        <v>0</v>
      </c>
      <c r="AR531" s="312">
        <v>0</v>
      </c>
      <c r="AS531" s="312"/>
      <c r="AT531" s="1220"/>
      <c r="AU531" s="1247"/>
      <c r="AV531" s="303">
        <f t="shared" si="371"/>
        <v>0</v>
      </c>
      <c r="AW531" s="312"/>
      <c r="AX531" s="302">
        <v>0</v>
      </c>
      <c r="AY531" s="302">
        <v>0</v>
      </c>
      <c r="AZ531" s="302">
        <v>0</v>
      </c>
      <c r="BA531" s="302">
        <v>0</v>
      </c>
      <c r="BB531" s="312"/>
      <c r="BC531" s="1220"/>
      <c r="BD531" s="1250"/>
      <c r="BE531" s="303">
        <f t="shared" si="374"/>
        <v>0</v>
      </c>
      <c r="BF531" s="312"/>
      <c r="BG531" s="302">
        <v>0</v>
      </c>
      <c r="BH531" s="302">
        <v>0</v>
      </c>
      <c r="BI531" s="302">
        <v>0</v>
      </c>
      <c r="BJ531" s="302">
        <v>0</v>
      </c>
      <c r="BK531" s="312"/>
      <c r="BL531" s="1220"/>
      <c r="BM531" s="1253"/>
      <c r="BN531" s="303">
        <f t="shared" si="375"/>
        <v>0</v>
      </c>
      <c r="BO531" s="312"/>
      <c r="BP531" s="312">
        <v>0</v>
      </c>
      <c r="BQ531" s="312">
        <v>0</v>
      </c>
      <c r="BR531" s="312">
        <v>0</v>
      </c>
      <c r="BS531" s="312">
        <v>0</v>
      </c>
      <c r="BT531" s="312"/>
      <c r="BU531" s="313"/>
      <c r="BV531" s="314"/>
      <c r="BW531" s="314"/>
      <c r="BX531" s="314"/>
      <c r="BY531" s="314"/>
      <c r="BZ531" s="314"/>
      <c r="CA531" s="314"/>
      <c r="CB531" s="314"/>
      <c r="CC531" s="315"/>
    </row>
    <row r="532" spans="1:81" s="58" customFormat="1" ht="12.95" customHeight="1" x14ac:dyDescent="0.25">
      <c r="A532" s="37"/>
      <c r="B532" s="1321"/>
      <c r="C532" s="1424"/>
      <c r="D532" s="1283"/>
      <c r="E532" s="1286"/>
      <c r="F532" s="1286"/>
      <c r="G532" s="1286"/>
      <c r="H532" s="1286"/>
      <c r="I532" s="1389"/>
      <c r="J532" s="1220"/>
      <c r="K532" s="1217"/>
      <c r="L532" s="1223"/>
      <c r="M532" s="1226"/>
      <c r="N532" s="1229"/>
      <c r="O532" s="1232"/>
      <c r="P532" s="1235"/>
      <c r="Q532" s="1238"/>
      <c r="R532" s="1220"/>
      <c r="S532" s="364" t="s">
        <v>5019</v>
      </c>
      <c r="T532" s="371" t="s">
        <v>3834</v>
      </c>
      <c r="U532" s="241" t="s">
        <v>3839</v>
      </c>
      <c r="V532" s="241" t="s">
        <v>3842</v>
      </c>
      <c r="W532" s="299"/>
      <c r="X532" s="300">
        <v>44566</v>
      </c>
      <c r="Y532" s="300">
        <v>44591</v>
      </c>
      <c r="Z532" s="300">
        <v>44594</v>
      </c>
      <c r="AA532" s="300">
        <v>44925</v>
      </c>
      <c r="AB532" s="1220"/>
      <c r="AC532" s="1241"/>
      <c r="AD532" s="303">
        <f t="shared" si="372"/>
        <v>0</v>
      </c>
      <c r="AE532" s="303">
        <f t="shared" si="372"/>
        <v>0</v>
      </c>
      <c r="AF532" s="303">
        <f t="shared" si="372"/>
        <v>0</v>
      </c>
      <c r="AG532" s="303">
        <f t="shared" si="372"/>
        <v>0</v>
      </c>
      <c r="AH532" s="303">
        <f t="shared" si="367"/>
        <v>0</v>
      </c>
      <c r="AI532" s="303">
        <f t="shared" si="367"/>
        <v>0</v>
      </c>
      <c r="AJ532" s="303">
        <f t="shared" si="367"/>
        <v>0</v>
      </c>
      <c r="AK532" s="1220"/>
      <c r="AL532" s="1244"/>
      <c r="AM532" s="303">
        <f t="shared" si="373"/>
        <v>0</v>
      </c>
      <c r="AN532" s="312"/>
      <c r="AO532" s="312">
        <v>0</v>
      </c>
      <c r="AP532" s="312">
        <v>0</v>
      </c>
      <c r="AQ532" s="312">
        <v>0</v>
      </c>
      <c r="AR532" s="312">
        <v>0</v>
      </c>
      <c r="AS532" s="312"/>
      <c r="AT532" s="1220"/>
      <c r="AU532" s="1247"/>
      <c r="AV532" s="303">
        <f t="shared" si="371"/>
        <v>0</v>
      </c>
      <c r="AW532" s="312"/>
      <c r="AX532" s="302">
        <v>0</v>
      </c>
      <c r="AY532" s="302">
        <v>0</v>
      </c>
      <c r="AZ532" s="302">
        <v>0</v>
      </c>
      <c r="BA532" s="302">
        <v>0</v>
      </c>
      <c r="BB532" s="312"/>
      <c r="BC532" s="1220"/>
      <c r="BD532" s="1250"/>
      <c r="BE532" s="303">
        <f t="shared" si="374"/>
        <v>0</v>
      </c>
      <c r="BF532" s="312"/>
      <c r="BG532" s="302">
        <v>0</v>
      </c>
      <c r="BH532" s="302">
        <v>0</v>
      </c>
      <c r="BI532" s="302">
        <v>0</v>
      </c>
      <c r="BJ532" s="302">
        <v>0</v>
      </c>
      <c r="BK532" s="312"/>
      <c r="BL532" s="1220"/>
      <c r="BM532" s="1253"/>
      <c r="BN532" s="303">
        <f t="shared" si="375"/>
        <v>0</v>
      </c>
      <c r="BO532" s="312"/>
      <c r="BP532" s="312">
        <v>0</v>
      </c>
      <c r="BQ532" s="312">
        <v>0</v>
      </c>
      <c r="BR532" s="312">
        <v>0</v>
      </c>
      <c r="BS532" s="312">
        <v>0</v>
      </c>
      <c r="BT532" s="312"/>
      <c r="BU532" s="313"/>
      <c r="BV532" s="314"/>
      <c r="BW532" s="314"/>
      <c r="BX532" s="314"/>
      <c r="BY532" s="314"/>
      <c r="BZ532" s="314"/>
      <c r="CA532" s="314"/>
      <c r="CB532" s="314"/>
      <c r="CC532" s="315"/>
    </row>
    <row r="533" spans="1:81" s="58" customFormat="1" ht="12.95" customHeight="1" x14ac:dyDescent="0.25">
      <c r="A533" s="37"/>
      <c r="B533" s="1321"/>
      <c r="C533" s="1424"/>
      <c r="D533" s="1283"/>
      <c r="E533" s="1286"/>
      <c r="F533" s="1286"/>
      <c r="G533" s="1286"/>
      <c r="H533" s="1286"/>
      <c r="I533" s="1389"/>
      <c r="J533" s="1220"/>
      <c r="K533" s="1217"/>
      <c r="L533" s="1223"/>
      <c r="M533" s="1226"/>
      <c r="N533" s="1229"/>
      <c r="O533" s="1232"/>
      <c r="P533" s="1235"/>
      <c r="Q533" s="1238"/>
      <c r="R533" s="1220"/>
      <c r="S533" s="364" t="s">
        <v>5020</v>
      </c>
      <c r="T533" s="371" t="s">
        <v>3834</v>
      </c>
      <c r="U533" s="241" t="s">
        <v>3839</v>
      </c>
      <c r="V533" s="241" t="s">
        <v>3842</v>
      </c>
      <c r="W533" s="299"/>
      <c r="X533" s="300">
        <v>44566</v>
      </c>
      <c r="Y533" s="300">
        <v>44591</v>
      </c>
      <c r="Z533" s="300">
        <v>44594</v>
      </c>
      <c r="AA533" s="300">
        <v>44925</v>
      </c>
      <c r="AB533" s="1220"/>
      <c r="AC533" s="1241"/>
      <c r="AD533" s="303">
        <f t="shared" si="372"/>
        <v>0</v>
      </c>
      <c r="AE533" s="303">
        <f t="shared" si="372"/>
        <v>0</v>
      </c>
      <c r="AF533" s="303">
        <f t="shared" si="372"/>
        <v>0</v>
      </c>
      <c r="AG533" s="303">
        <f t="shared" si="372"/>
        <v>0</v>
      </c>
      <c r="AH533" s="303">
        <f t="shared" si="367"/>
        <v>0</v>
      </c>
      <c r="AI533" s="303">
        <f t="shared" si="367"/>
        <v>0</v>
      </c>
      <c r="AJ533" s="303">
        <f t="shared" si="367"/>
        <v>0</v>
      </c>
      <c r="AK533" s="1220"/>
      <c r="AL533" s="1244"/>
      <c r="AM533" s="303">
        <f t="shared" si="373"/>
        <v>0</v>
      </c>
      <c r="AN533" s="312"/>
      <c r="AO533" s="312">
        <v>0</v>
      </c>
      <c r="AP533" s="312">
        <v>0</v>
      </c>
      <c r="AQ533" s="312">
        <v>0</v>
      </c>
      <c r="AR533" s="312">
        <v>0</v>
      </c>
      <c r="AS533" s="312"/>
      <c r="AT533" s="1220"/>
      <c r="AU533" s="1247"/>
      <c r="AV533" s="303">
        <f t="shared" si="371"/>
        <v>0</v>
      </c>
      <c r="AW533" s="312"/>
      <c r="AX533" s="302">
        <v>0</v>
      </c>
      <c r="AY533" s="302">
        <v>0</v>
      </c>
      <c r="AZ533" s="302">
        <v>0</v>
      </c>
      <c r="BA533" s="302">
        <v>0</v>
      </c>
      <c r="BB533" s="312"/>
      <c r="BC533" s="1220"/>
      <c r="BD533" s="1250"/>
      <c r="BE533" s="303">
        <f t="shared" si="374"/>
        <v>0</v>
      </c>
      <c r="BF533" s="312"/>
      <c r="BG533" s="302">
        <v>0</v>
      </c>
      <c r="BH533" s="302">
        <v>0</v>
      </c>
      <c r="BI533" s="302">
        <v>0</v>
      </c>
      <c r="BJ533" s="302">
        <v>0</v>
      </c>
      <c r="BK533" s="312"/>
      <c r="BL533" s="1220"/>
      <c r="BM533" s="1253"/>
      <c r="BN533" s="303">
        <f t="shared" si="375"/>
        <v>0</v>
      </c>
      <c r="BO533" s="312"/>
      <c r="BP533" s="312">
        <v>0</v>
      </c>
      <c r="BQ533" s="312">
        <v>0</v>
      </c>
      <c r="BR533" s="312">
        <v>0</v>
      </c>
      <c r="BS533" s="312">
        <v>0</v>
      </c>
      <c r="BT533" s="312"/>
      <c r="BU533" s="313"/>
      <c r="BV533" s="314"/>
      <c r="BW533" s="314"/>
      <c r="BX533" s="314"/>
      <c r="BY533" s="314"/>
      <c r="BZ533" s="314"/>
      <c r="CA533" s="314"/>
      <c r="CB533" s="314"/>
      <c r="CC533" s="315"/>
    </row>
    <row r="534" spans="1:81" s="58" customFormat="1" ht="12.95" customHeight="1" x14ac:dyDescent="0.25">
      <c r="A534" s="37"/>
      <c r="B534" s="1321"/>
      <c r="C534" s="1424"/>
      <c r="D534" s="1283"/>
      <c r="E534" s="1286"/>
      <c r="F534" s="1286"/>
      <c r="G534" s="1286"/>
      <c r="H534" s="1286"/>
      <c r="I534" s="1389"/>
      <c r="J534" s="1220"/>
      <c r="K534" s="1217"/>
      <c r="L534" s="1223"/>
      <c r="M534" s="1226"/>
      <c r="N534" s="1229"/>
      <c r="O534" s="1232"/>
      <c r="P534" s="1235"/>
      <c r="Q534" s="1238"/>
      <c r="R534" s="1220"/>
      <c r="S534" s="364" t="s">
        <v>5021</v>
      </c>
      <c r="T534" s="371" t="s">
        <v>3834</v>
      </c>
      <c r="U534" s="241" t="s">
        <v>3839</v>
      </c>
      <c r="V534" s="241" t="s">
        <v>3842</v>
      </c>
      <c r="W534" s="299"/>
      <c r="X534" s="300">
        <v>44566</v>
      </c>
      <c r="Y534" s="300">
        <v>44591</v>
      </c>
      <c r="Z534" s="300">
        <v>44594</v>
      </c>
      <c r="AA534" s="300">
        <v>44925</v>
      </c>
      <c r="AB534" s="1220"/>
      <c r="AC534" s="1241"/>
      <c r="AD534" s="303">
        <f t="shared" si="372"/>
        <v>569641000</v>
      </c>
      <c r="AE534" s="303">
        <f t="shared" si="372"/>
        <v>0</v>
      </c>
      <c r="AF534" s="303">
        <f t="shared" si="372"/>
        <v>569641000</v>
      </c>
      <c r="AG534" s="303">
        <f t="shared" si="372"/>
        <v>0</v>
      </c>
      <c r="AH534" s="303">
        <f t="shared" si="367"/>
        <v>0</v>
      </c>
      <c r="AI534" s="303">
        <f t="shared" si="367"/>
        <v>0</v>
      </c>
      <c r="AJ534" s="303">
        <f t="shared" si="367"/>
        <v>0</v>
      </c>
      <c r="AK534" s="1220"/>
      <c r="AL534" s="1244"/>
      <c r="AM534" s="303">
        <f t="shared" si="373"/>
        <v>142410250</v>
      </c>
      <c r="AN534" s="312"/>
      <c r="AO534" s="312">
        <v>142410250</v>
      </c>
      <c r="AP534" s="312">
        <v>0</v>
      </c>
      <c r="AQ534" s="312">
        <v>0</v>
      </c>
      <c r="AR534" s="312">
        <v>0</v>
      </c>
      <c r="AS534" s="312"/>
      <c r="AT534" s="1220"/>
      <c r="AU534" s="1247"/>
      <c r="AV534" s="303">
        <f t="shared" si="371"/>
        <v>142410250</v>
      </c>
      <c r="AW534" s="312"/>
      <c r="AX534" s="302">
        <v>142410250</v>
      </c>
      <c r="AY534" s="302">
        <v>0</v>
      </c>
      <c r="AZ534" s="302">
        <v>0</v>
      </c>
      <c r="BA534" s="302">
        <v>0</v>
      </c>
      <c r="BB534" s="312"/>
      <c r="BC534" s="1220"/>
      <c r="BD534" s="1250"/>
      <c r="BE534" s="303">
        <f t="shared" si="374"/>
        <v>142410250</v>
      </c>
      <c r="BF534" s="312"/>
      <c r="BG534" s="302">
        <v>142410250</v>
      </c>
      <c r="BH534" s="302">
        <v>0</v>
      </c>
      <c r="BI534" s="302">
        <v>0</v>
      </c>
      <c r="BJ534" s="302">
        <v>0</v>
      </c>
      <c r="BK534" s="312"/>
      <c r="BL534" s="1220"/>
      <c r="BM534" s="1253"/>
      <c r="BN534" s="303">
        <f t="shared" si="375"/>
        <v>142410250</v>
      </c>
      <c r="BO534" s="312"/>
      <c r="BP534" s="312">
        <v>142410250</v>
      </c>
      <c r="BQ534" s="312">
        <v>0</v>
      </c>
      <c r="BR534" s="312">
        <v>0</v>
      </c>
      <c r="BS534" s="312">
        <v>0</v>
      </c>
      <c r="BT534" s="312"/>
      <c r="BU534" s="313"/>
      <c r="BV534" s="314"/>
      <c r="BW534" s="314"/>
      <c r="BX534" s="314"/>
      <c r="BY534" s="314"/>
      <c r="BZ534" s="314"/>
      <c r="CA534" s="314"/>
      <c r="CB534" s="314"/>
      <c r="CC534" s="315"/>
    </row>
    <row r="535" spans="1:81" s="58" customFormat="1" ht="12.95" customHeight="1" x14ac:dyDescent="0.25">
      <c r="A535" s="37"/>
      <c r="B535" s="1321"/>
      <c r="C535" s="1424"/>
      <c r="D535" s="1283"/>
      <c r="E535" s="1286"/>
      <c r="F535" s="1286"/>
      <c r="G535" s="1286"/>
      <c r="H535" s="1286"/>
      <c r="I535" s="1389"/>
      <c r="J535" s="1220"/>
      <c r="K535" s="1217"/>
      <c r="L535" s="1223"/>
      <c r="M535" s="1226"/>
      <c r="N535" s="1229"/>
      <c r="O535" s="1232"/>
      <c r="P535" s="1235"/>
      <c r="Q535" s="1238"/>
      <c r="R535" s="1220"/>
      <c r="S535" s="364" t="s">
        <v>5022</v>
      </c>
      <c r="T535" s="371" t="s">
        <v>3834</v>
      </c>
      <c r="U535" s="241" t="s">
        <v>3839</v>
      </c>
      <c r="V535" s="241" t="s">
        <v>3842</v>
      </c>
      <c r="W535" s="299"/>
      <c r="X535" s="300">
        <v>44566</v>
      </c>
      <c r="Y535" s="300">
        <v>44591</v>
      </c>
      <c r="Z535" s="300">
        <v>44594</v>
      </c>
      <c r="AA535" s="300">
        <v>44925</v>
      </c>
      <c r="AB535" s="1220"/>
      <c r="AC535" s="1241"/>
      <c r="AD535" s="303">
        <f t="shared" si="372"/>
        <v>0</v>
      </c>
      <c r="AE535" s="303">
        <f t="shared" si="372"/>
        <v>0</v>
      </c>
      <c r="AF535" s="303">
        <f t="shared" si="372"/>
        <v>0</v>
      </c>
      <c r="AG535" s="303">
        <f t="shared" si="372"/>
        <v>0</v>
      </c>
      <c r="AH535" s="303">
        <f t="shared" si="367"/>
        <v>0</v>
      </c>
      <c r="AI535" s="303">
        <f t="shared" si="367"/>
        <v>0</v>
      </c>
      <c r="AJ535" s="303">
        <f t="shared" si="367"/>
        <v>0</v>
      </c>
      <c r="AK535" s="1220"/>
      <c r="AL535" s="1244"/>
      <c r="AM535" s="303">
        <f t="shared" si="373"/>
        <v>0</v>
      </c>
      <c r="AN535" s="312"/>
      <c r="AO535" s="312">
        <v>0</v>
      </c>
      <c r="AP535" s="312">
        <v>0</v>
      </c>
      <c r="AQ535" s="312">
        <v>0</v>
      </c>
      <c r="AR535" s="312">
        <v>0</v>
      </c>
      <c r="AS535" s="312"/>
      <c r="AT535" s="1220"/>
      <c r="AU535" s="1247"/>
      <c r="AV535" s="303">
        <f t="shared" si="371"/>
        <v>0</v>
      </c>
      <c r="AW535" s="312"/>
      <c r="AX535" s="302">
        <v>0</v>
      </c>
      <c r="AY535" s="302">
        <v>0</v>
      </c>
      <c r="AZ535" s="302">
        <v>0</v>
      </c>
      <c r="BA535" s="302">
        <v>0</v>
      </c>
      <c r="BB535" s="312"/>
      <c r="BC535" s="1220"/>
      <c r="BD535" s="1250"/>
      <c r="BE535" s="303">
        <f t="shared" si="374"/>
        <v>0</v>
      </c>
      <c r="BF535" s="312"/>
      <c r="BG535" s="302">
        <v>0</v>
      </c>
      <c r="BH535" s="302">
        <v>0</v>
      </c>
      <c r="BI535" s="302">
        <v>0</v>
      </c>
      <c r="BJ535" s="302">
        <v>0</v>
      </c>
      <c r="BK535" s="312"/>
      <c r="BL535" s="1220"/>
      <c r="BM535" s="1253"/>
      <c r="BN535" s="303">
        <f t="shared" si="375"/>
        <v>0</v>
      </c>
      <c r="BO535" s="312"/>
      <c r="BP535" s="312">
        <v>0</v>
      </c>
      <c r="BQ535" s="312">
        <v>0</v>
      </c>
      <c r="BR535" s="312">
        <v>0</v>
      </c>
      <c r="BS535" s="312">
        <v>0</v>
      </c>
      <c r="BT535" s="312"/>
      <c r="BU535" s="313"/>
      <c r="BV535" s="314"/>
      <c r="BW535" s="314"/>
      <c r="BX535" s="314"/>
      <c r="BY535" s="314"/>
      <c r="BZ535" s="314"/>
      <c r="CA535" s="314"/>
      <c r="CB535" s="314"/>
      <c r="CC535" s="315"/>
    </row>
    <row r="536" spans="1:81" s="58" customFormat="1" ht="12.95" customHeight="1" x14ac:dyDescent="0.25">
      <c r="A536" s="37"/>
      <c r="B536" s="1321"/>
      <c r="C536" s="1424"/>
      <c r="D536" s="1283"/>
      <c r="E536" s="1286"/>
      <c r="F536" s="1286"/>
      <c r="G536" s="1286"/>
      <c r="H536" s="1286"/>
      <c r="I536" s="1389"/>
      <c r="J536" s="1220"/>
      <c r="K536" s="1217"/>
      <c r="L536" s="1223"/>
      <c r="M536" s="1226"/>
      <c r="N536" s="1229"/>
      <c r="O536" s="1232"/>
      <c r="P536" s="1235"/>
      <c r="Q536" s="1238"/>
      <c r="R536" s="1220"/>
      <c r="S536" s="364" t="s">
        <v>5023</v>
      </c>
      <c r="T536" s="371" t="s">
        <v>3834</v>
      </c>
      <c r="U536" s="241" t="s">
        <v>3839</v>
      </c>
      <c r="V536" s="241" t="s">
        <v>3842</v>
      </c>
      <c r="W536" s="299"/>
      <c r="X536" s="300">
        <v>44566</v>
      </c>
      <c r="Y536" s="300">
        <v>44591</v>
      </c>
      <c r="Z536" s="300">
        <v>44594</v>
      </c>
      <c r="AA536" s="300">
        <v>44925</v>
      </c>
      <c r="AB536" s="1220"/>
      <c r="AC536" s="1241"/>
      <c r="AD536" s="303">
        <f t="shared" si="372"/>
        <v>0</v>
      </c>
      <c r="AE536" s="303">
        <f t="shared" si="372"/>
        <v>0</v>
      </c>
      <c r="AF536" s="303">
        <f t="shared" si="372"/>
        <v>0</v>
      </c>
      <c r="AG536" s="303">
        <f t="shared" si="372"/>
        <v>0</v>
      </c>
      <c r="AH536" s="303">
        <f t="shared" si="367"/>
        <v>0</v>
      </c>
      <c r="AI536" s="303">
        <f t="shared" si="367"/>
        <v>0</v>
      </c>
      <c r="AJ536" s="303">
        <f t="shared" si="367"/>
        <v>0</v>
      </c>
      <c r="AK536" s="1220"/>
      <c r="AL536" s="1244"/>
      <c r="AM536" s="303">
        <f t="shared" si="373"/>
        <v>0</v>
      </c>
      <c r="AN536" s="312"/>
      <c r="AO536" s="312">
        <v>0</v>
      </c>
      <c r="AP536" s="312">
        <v>0</v>
      </c>
      <c r="AQ536" s="312">
        <v>0</v>
      </c>
      <c r="AR536" s="312">
        <v>0</v>
      </c>
      <c r="AS536" s="312"/>
      <c r="AT536" s="1220"/>
      <c r="AU536" s="1247"/>
      <c r="AV536" s="303">
        <f t="shared" si="371"/>
        <v>0</v>
      </c>
      <c r="AW536" s="312"/>
      <c r="AX536" s="302">
        <v>0</v>
      </c>
      <c r="AY536" s="302">
        <v>0</v>
      </c>
      <c r="AZ536" s="302">
        <v>0</v>
      </c>
      <c r="BA536" s="302">
        <v>0</v>
      </c>
      <c r="BB536" s="312"/>
      <c r="BC536" s="1220"/>
      <c r="BD536" s="1250"/>
      <c r="BE536" s="303">
        <f t="shared" si="374"/>
        <v>0</v>
      </c>
      <c r="BF536" s="312"/>
      <c r="BG536" s="302">
        <v>0</v>
      </c>
      <c r="BH536" s="302">
        <v>0</v>
      </c>
      <c r="BI536" s="302">
        <v>0</v>
      </c>
      <c r="BJ536" s="302">
        <v>0</v>
      </c>
      <c r="BK536" s="312"/>
      <c r="BL536" s="1220"/>
      <c r="BM536" s="1253"/>
      <c r="BN536" s="303">
        <f t="shared" si="375"/>
        <v>0</v>
      </c>
      <c r="BO536" s="312"/>
      <c r="BP536" s="312">
        <v>0</v>
      </c>
      <c r="BQ536" s="312">
        <v>0</v>
      </c>
      <c r="BR536" s="312">
        <v>0</v>
      </c>
      <c r="BS536" s="312">
        <v>0</v>
      </c>
      <c r="BT536" s="312"/>
      <c r="BU536" s="313"/>
      <c r="BV536" s="314"/>
      <c r="BW536" s="314"/>
      <c r="BX536" s="314"/>
      <c r="BY536" s="314"/>
      <c r="BZ536" s="314"/>
      <c r="CA536" s="314"/>
      <c r="CB536" s="314"/>
      <c r="CC536" s="315"/>
    </row>
    <row r="537" spans="1:81" s="58" customFormat="1" ht="12.95" customHeight="1" x14ac:dyDescent="0.25">
      <c r="A537" s="37"/>
      <c r="B537" s="1321"/>
      <c r="C537" s="1424"/>
      <c r="D537" s="1283"/>
      <c r="E537" s="1286"/>
      <c r="F537" s="1286"/>
      <c r="G537" s="1286"/>
      <c r="H537" s="1286"/>
      <c r="I537" s="1389"/>
      <c r="J537" s="1220"/>
      <c r="K537" s="1217"/>
      <c r="L537" s="1223"/>
      <c r="M537" s="1226"/>
      <c r="N537" s="1229"/>
      <c r="O537" s="1232"/>
      <c r="P537" s="1235"/>
      <c r="Q537" s="1238"/>
      <c r="R537" s="1220"/>
      <c r="S537" s="364" t="s">
        <v>5024</v>
      </c>
      <c r="T537" s="371" t="s">
        <v>3834</v>
      </c>
      <c r="U537" s="241" t="s">
        <v>3839</v>
      </c>
      <c r="V537" s="241" t="s">
        <v>3842</v>
      </c>
      <c r="W537" s="299"/>
      <c r="X537" s="300">
        <v>44566</v>
      </c>
      <c r="Y537" s="300">
        <v>44591</v>
      </c>
      <c r="Z537" s="300">
        <v>44594</v>
      </c>
      <c r="AA537" s="300">
        <v>44925</v>
      </c>
      <c r="AB537" s="1220"/>
      <c r="AC537" s="1241"/>
      <c r="AD537" s="303">
        <f t="shared" si="372"/>
        <v>0</v>
      </c>
      <c r="AE537" s="303">
        <f t="shared" si="372"/>
        <v>0</v>
      </c>
      <c r="AF537" s="303">
        <f t="shared" si="372"/>
        <v>0</v>
      </c>
      <c r="AG537" s="303">
        <f t="shared" si="372"/>
        <v>0</v>
      </c>
      <c r="AH537" s="303">
        <f t="shared" si="367"/>
        <v>0</v>
      </c>
      <c r="AI537" s="303">
        <f t="shared" si="367"/>
        <v>0</v>
      </c>
      <c r="AJ537" s="303">
        <f t="shared" si="367"/>
        <v>0</v>
      </c>
      <c r="AK537" s="1220"/>
      <c r="AL537" s="1244"/>
      <c r="AM537" s="303">
        <f t="shared" si="373"/>
        <v>0</v>
      </c>
      <c r="AN537" s="312"/>
      <c r="AO537" s="312">
        <v>0</v>
      </c>
      <c r="AP537" s="312">
        <v>0</v>
      </c>
      <c r="AQ537" s="312">
        <v>0</v>
      </c>
      <c r="AR537" s="312">
        <v>0</v>
      </c>
      <c r="AS537" s="312"/>
      <c r="AT537" s="1220"/>
      <c r="AU537" s="1247"/>
      <c r="AV537" s="303">
        <f t="shared" si="371"/>
        <v>0</v>
      </c>
      <c r="AW537" s="312"/>
      <c r="AX537" s="302">
        <v>0</v>
      </c>
      <c r="AY537" s="302">
        <v>0</v>
      </c>
      <c r="AZ537" s="302">
        <v>0</v>
      </c>
      <c r="BA537" s="302">
        <v>0</v>
      </c>
      <c r="BB537" s="312"/>
      <c r="BC537" s="1220"/>
      <c r="BD537" s="1250"/>
      <c r="BE537" s="303">
        <f t="shared" si="374"/>
        <v>0</v>
      </c>
      <c r="BF537" s="312"/>
      <c r="BG537" s="302">
        <v>0</v>
      </c>
      <c r="BH537" s="302">
        <v>0</v>
      </c>
      <c r="BI537" s="302">
        <v>0</v>
      </c>
      <c r="BJ537" s="302">
        <v>0</v>
      </c>
      <c r="BK537" s="312"/>
      <c r="BL537" s="1220"/>
      <c r="BM537" s="1253"/>
      <c r="BN537" s="303">
        <f t="shared" si="375"/>
        <v>0</v>
      </c>
      <c r="BO537" s="312"/>
      <c r="BP537" s="312">
        <v>0</v>
      </c>
      <c r="BQ537" s="312">
        <v>0</v>
      </c>
      <c r="BR537" s="312">
        <v>0</v>
      </c>
      <c r="BS537" s="312">
        <v>0</v>
      </c>
      <c r="BT537" s="312"/>
      <c r="BU537" s="313"/>
      <c r="BV537" s="314"/>
      <c r="BW537" s="314"/>
      <c r="BX537" s="314"/>
      <c r="BY537" s="314"/>
      <c r="BZ537" s="314"/>
      <c r="CA537" s="314"/>
      <c r="CB537" s="314"/>
      <c r="CC537" s="315"/>
    </row>
    <row r="538" spans="1:81" s="58" customFormat="1" ht="12.95" customHeight="1" x14ac:dyDescent="0.25">
      <c r="A538" s="37"/>
      <c r="B538" s="1321"/>
      <c r="C538" s="1424"/>
      <c r="D538" s="1283"/>
      <c r="E538" s="1286"/>
      <c r="F538" s="1286"/>
      <c r="G538" s="1286"/>
      <c r="H538" s="1286"/>
      <c r="I538" s="1389"/>
      <c r="J538" s="1220"/>
      <c r="K538" s="1217"/>
      <c r="L538" s="1223"/>
      <c r="M538" s="1226"/>
      <c r="N538" s="1229"/>
      <c r="O538" s="1232"/>
      <c r="P538" s="1235"/>
      <c r="Q538" s="1238"/>
      <c r="R538" s="1220"/>
      <c r="S538" s="364" t="s">
        <v>5025</v>
      </c>
      <c r="T538" s="371" t="s">
        <v>3834</v>
      </c>
      <c r="U538" s="241" t="s">
        <v>3839</v>
      </c>
      <c r="V538" s="241" t="s">
        <v>3842</v>
      </c>
      <c r="W538" s="299"/>
      <c r="X538" s="300">
        <v>44566</v>
      </c>
      <c r="Y538" s="300">
        <v>44591</v>
      </c>
      <c r="Z538" s="300">
        <v>44594</v>
      </c>
      <c r="AA538" s="300">
        <v>44925</v>
      </c>
      <c r="AB538" s="1220"/>
      <c r="AC538" s="1241"/>
      <c r="AD538" s="303">
        <f t="shared" si="372"/>
        <v>0</v>
      </c>
      <c r="AE538" s="303">
        <f t="shared" si="372"/>
        <v>0</v>
      </c>
      <c r="AF538" s="303">
        <f t="shared" si="372"/>
        <v>0</v>
      </c>
      <c r="AG538" s="303">
        <f t="shared" si="372"/>
        <v>0</v>
      </c>
      <c r="AH538" s="303">
        <f t="shared" si="367"/>
        <v>0</v>
      </c>
      <c r="AI538" s="303">
        <f t="shared" si="367"/>
        <v>0</v>
      </c>
      <c r="AJ538" s="303">
        <f t="shared" si="367"/>
        <v>0</v>
      </c>
      <c r="AK538" s="1220"/>
      <c r="AL538" s="1244"/>
      <c r="AM538" s="303">
        <f t="shared" si="373"/>
        <v>0</v>
      </c>
      <c r="AN538" s="312"/>
      <c r="AO538" s="312">
        <v>0</v>
      </c>
      <c r="AP538" s="312">
        <v>0</v>
      </c>
      <c r="AQ538" s="312">
        <v>0</v>
      </c>
      <c r="AR538" s="312">
        <v>0</v>
      </c>
      <c r="AS538" s="312"/>
      <c r="AT538" s="1220"/>
      <c r="AU538" s="1247"/>
      <c r="AV538" s="303">
        <f t="shared" si="371"/>
        <v>0</v>
      </c>
      <c r="AW538" s="312"/>
      <c r="AX538" s="302">
        <v>0</v>
      </c>
      <c r="AY538" s="302">
        <v>0</v>
      </c>
      <c r="AZ538" s="302">
        <v>0</v>
      </c>
      <c r="BA538" s="302">
        <v>0</v>
      </c>
      <c r="BB538" s="312"/>
      <c r="BC538" s="1220"/>
      <c r="BD538" s="1250"/>
      <c r="BE538" s="303">
        <f t="shared" si="374"/>
        <v>0</v>
      </c>
      <c r="BF538" s="312"/>
      <c r="BG538" s="302">
        <v>0</v>
      </c>
      <c r="BH538" s="302">
        <v>0</v>
      </c>
      <c r="BI538" s="302">
        <v>0</v>
      </c>
      <c r="BJ538" s="302">
        <v>0</v>
      </c>
      <c r="BK538" s="312"/>
      <c r="BL538" s="1220"/>
      <c r="BM538" s="1253"/>
      <c r="BN538" s="303">
        <f t="shared" si="375"/>
        <v>0</v>
      </c>
      <c r="BO538" s="312"/>
      <c r="BP538" s="312">
        <v>0</v>
      </c>
      <c r="BQ538" s="312">
        <v>0</v>
      </c>
      <c r="BR538" s="312">
        <v>0</v>
      </c>
      <c r="BS538" s="312">
        <v>0</v>
      </c>
      <c r="BT538" s="312"/>
      <c r="BU538" s="313"/>
      <c r="BV538" s="314"/>
      <c r="BW538" s="314"/>
      <c r="BX538" s="314"/>
      <c r="BY538" s="314"/>
      <c r="BZ538" s="314"/>
      <c r="CA538" s="314"/>
      <c r="CB538" s="314"/>
      <c r="CC538" s="315"/>
    </row>
    <row r="539" spans="1:81" s="58" customFormat="1" ht="12.95" customHeight="1" x14ac:dyDescent="0.25">
      <c r="A539" s="37"/>
      <c r="B539" s="1321"/>
      <c r="C539" s="1424"/>
      <c r="D539" s="1283"/>
      <c r="E539" s="1286"/>
      <c r="F539" s="1286"/>
      <c r="G539" s="1286"/>
      <c r="H539" s="1286"/>
      <c r="I539" s="1389"/>
      <c r="J539" s="1220"/>
      <c r="K539" s="1217"/>
      <c r="L539" s="1223"/>
      <c r="M539" s="1226"/>
      <c r="N539" s="1229"/>
      <c r="O539" s="1232"/>
      <c r="P539" s="1235"/>
      <c r="Q539" s="1238"/>
      <c r="R539" s="1220"/>
      <c r="S539" s="364" t="s">
        <v>5026</v>
      </c>
      <c r="T539" s="371" t="s">
        <v>3834</v>
      </c>
      <c r="U539" s="241" t="s">
        <v>3839</v>
      </c>
      <c r="V539" s="241" t="s">
        <v>3842</v>
      </c>
      <c r="W539" s="299"/>
      <c r="X539" s="300">
        <v>44566</v>
      </c>
      <c r="Y539" s="300">
        <v>44591</v>
      </c>
      <c r="Z539" s="300">
        <v>44594</v>
      </c>
      <c r="AA539" s="300">
        <v>44925</v>
      </c>
      <c r="AB539" s="1220"/>
      <c r="AC539" s="1241"/>
      <c r="AD539" s="303">
        <f t="shared" si="372"/>
        <v>0</v>
      </c>
      <c r="AE539" s="303">
        <f t="shared" si="372"/>
        <v>0</v>
      </c>
      <c r="AF539" s="303">
        <f t="shared" si="372"/>
        <v>0</v>
      </c>
      <c r="AG539" s="303">
        <f t="shared" si="372"/>
        <v>0</v>
      </c>
      <c r="AH539" s="303">
        <f t="shared" si="367"/>
        <v>0</v>
      </c>
      <c r="AI539" s="303">
        <f t="shared" si="367"/>
        <v>0</v>
      </c>
      <c r="AJ539" s="303">
        <f t="shared" si="367"/>
        <v>0</v>
      </c>
      <c r="AK539" s="1220"/>
      <c r="AL539" s="1244"/>
      <c r="AM539" s="303">
        <f t="shared" si="373"/>
        <v>0</v>
      </c>
      <c r="AN539" s="312"/>
      <c r="AO539" s="312">
        <v>0</v>
      </c>
      <c r="AP539" s="312">
        <v>0</v>
      </c>
      <c r="AQ539" s="312">
        <v>0</v>
      </c>
      <c r="AR539" s="312">
        <v>0</v>
      </c>
      <c r="AS539" s="312"/>
      <c r="AT539" s="1220"/>
      <c r="AU539" s="1247"/>
      <c r="AV539" s="303">
        <f t="shared" si="371"/>
        <v>0</v>
      </c>
      <c r="AW539" s="312"/>
      <c r="AX539" s="302">
        <v>0</v>
      </c>
      <c r="AY539" s="302">
        <v>0</v>
      </c>
      <c r="AZ539" s="302">
        <v>0</v>
      </c>
      <c r="BA539" s="302">
        <v>0</v>
      </c>
      <c r="BB539" s="312"/>
      <c r="BC539" s="1220"/>
      <c r="BD539" s="1250"/>
      <c r="BE539" s="303">
        <f t="shared" si="374"/>
        <v>0</v>
      </c>
      <c r="BF539" s="312"/>
      <c r="BG539" s="302">
        <v>0</v>
      </c>
      <c r="BH539" s="302">
        <v>0</v>
      </c>
      <c r="BI539" s="302">
        <v>0</v>
      </c>
      <c r="BJ539" s="302">
        <v>0</v>
      </c>
      <c r="BK539" s="312"/>
      <c r="BL539" s="1220"/>
      <c r="BM539" s="1253"/>
      <c r="BN539" s="303">
        <f t="shared" si="375"/>
        <v>0</v>
      </c>
      <c r="BO539" s="312"/>
      <c r="BP539" s="312">
        <v>0</v>
      </c>
      <c r="BQ539" s="312">
        <v>0</v>
      </c>
      <c r="BR539" s="312">
        <v>0</v>
      </c>
      <c r="BS539" s="312">
        <v>0</v>
      </c>
      <c r="BT539" s="312"/>
      <c r="BU539" s="313"/>
      <c r="BV539" s="314"/>
      <c r="BW539" s="314"/>
      <c r="BX539" s="314"/>
      <c r="BY539" s="314"/>
      <c r="BZ539" s="314"/>
      <c r="CA539" s="314"/>
      <c r="CB539" s="314"/>
      <c r="CC539" s="315"/>
    </row>
    <row r="540" spans="1:81" s="58" customFormat="1" ht="12.95" customHeight="1" x14ac:dyDescent="0.25">
      <c r="A540" s="37"/>
      <c r="B540" s="1321"/>
      <c r="C540" s="1424"/>
      <c r="D540" s="1283"/>
      <c r="E540" s="1286"/>
      <c r="F540" s="1286"/>
      <c r="G540" s="1286"/>
      <c r="H540" s="1286"/>
      <c r="I540" s="1389"/>
      <c r="J540" s="1220"/>
      <c r="K540" s="1217"/>
      <c r="L540" s="1223"/>
      <c r="M540" s="1226"/>
      <c r="N540" s="1229"/>
      <c r="O540" s="1232"/>
      <c r="P540" s="1235"/>
      <c r="Q540" s="1238"/>
      <c r="R540" s="1220"/>
      <c r="S540" s="364" t="s">
        <v>5027</v>
      </c>
      <c r="T540" s="371" t="s">
        <v>3834</v>
      </c>
      <c r="U540" s="241" t="s">
        <v>3839</v>
      </c>
      <c r="V540" s="241" t="s">
        <v>3842</v>
      </c>
      <c r="W540" s="299"/>
      <c r="X540" s="300">
        <v>44566</v>
      </c>
      <c r="Y540" s="300">
        <v>44591</v>
      </c>
      <c r="Z540" s="300">
        <v>44594</v>
      </c>
      <c r="AA540" s="300">
        <v>44925</v>
      </c>
      <c r="AB540" s="1220"/>
      <c r="AC540" s="1241"/>
      <c r="AD540" s="303">
        <f t="shared" si="372"/>
        <v>0</v>
      </c>
      <c r="AE540" s="303">
        <f t="shared" si="372"/>
        <v>0</v>
      </c>
      <c r="AF540" s="303">
        <f t="shared" si="372"/>
        <v>0</v>
      </c>
      <c r="AG540" s="303">
        <f t="shared" si="372"/>
        <v>0</v>
      </c>
      <c r="AH540" s="303">
        <f t="shared" si="367"/>
        <v>0</v>
      </c>
      <c r="AI540" s="303">
        <f t="shared" si="367"/>
        <v>0</v>
      </c>
      <c r="AJ540" s="303">
        <f t="shared" si="367"/>
        <v>0</v>
      </c>
      <c r="AK540" s="1220"/>
      <c r="AL540" s="1244"/>
      <c r="AM540" s="303">
        <f t="shared" si="373"/>
        <v>0</v>
      </c>
      <c r="AN540" s="312"/>
      <c r="AO540" s="312">
        <v>0</v>
      </c>
      <c r="AP540" s="312">
        <v>0</v>
      </c>
      <c r="AQ540" s="312">
        <v>0</v>
      </c>
      <c r="AR540" s="312">
        <v>0</v>
      </c>
      <c r="AS540" s="312"/>
      <c r="AT540" s="1220"/>
      <c r="AU540" s="1247"/>
      <c r="AV540" s="303">
        <f t="shared" si="371"/>
        <v>0</v>
      </c>
      <c r="AW540" s="312"/>
      <c r="AX540" s="302">
        <v>0</v>
      </c>
      <c r="AY540" s="302">
        <v>0</v>
      </c>
      <c r="AZ540" s="302">
        <v>0</v>
      </c>
      <c r="BA540" s="302">
        <v>0</v>
      </c>
      <c r="BB540" s="312"/>
      <c r="BC540" s="1220"/>
      <c r="BD540" s="1250"/>
      <c r="BE540" s="303">
        <f t="shared" si="374"/>
        <v>0</v>
      </c>
      <c r="BF540" s="312"/>
      <c r="BG540" s="302">
        <v>0</v>
      </c>
      <c r="BH540" s="302">
        <v>0</v>
      </c>
      <c r="BI540" s="302">
        <v>0</v>
      </c>
      <c r="BJ540" s="302">
        <v>0</v>
      </c>
      <c r="BK540" s="312"/>
      <c r="BL540" s="1220"/>
      <c r="BM540" s="1253"/>
      <c r="BN540" s="303">
        <f t="shared" si="375"/>
        <v>0</v>
      </c>
      <c r="BO540" s="312"/>
      <c r="BP540" s="312">
        <v>0</v>
      </c>
      <c r="BQ540" s="312">
        <v>0</v>
      </c>
      <c r="BR540" s="312">
        <v>0</v>
      </c>
      <c r="BS540" s="312">
        <v>0</v>
      </c>
      <c r="BT540" s="312"/>
      <c r="BU540" s="313"/>
      <c r="BV540" s="314"/>
      <c r="BW540" s="314"/>
      <c r="BX540" s="314"/>
      <c r="BY540" s="314"/>
      <c r="BZ540" s="314"/>
      <c r="CA540" s="314"/>
      <c r="CB540" s="314"/>
      <c r="CC540" s="315"/>
    </row>
    <row r="541" spans="1:81" s="58" customFormat="1" ht="12.95" customHeight="1" x14ac:dyDescent="0.25">
      <c r="A541" s="37"/>
      <c r="B541" s="1321"/>
      <c r="C541" s="1424"/>
      <c r="D541" s="1283"/>
      <c r="E541" s="1286"/>
      <c r="F541" s="1286"/>
      <c r="G541" s="1286"/>
      <c r="H541" s="1286"/>
      <c r="I541" s="1389"/>
      <c r="J541" s="1220"/>
      <c r="K541" s="1217"/>
      <c r="L541" s="1223"/>
      <c r="M541" s="1226"/>
      <c r="N541" s="1229"/>
      <c r="O541" s="1232"/>
      <c r="P541" s="1235"/>
      <c r="Q541" s="1238"/>
      <c r="R541" s="1220"/>
      <c r="S541" s="364" t="s">
        <v>5028</v>
      </c>
      <c r="T541" s="371" t="s">
        <v>3834</v>
      </c>
      <c r="U541" s="241" t="s">
        <v>3839</v>
      </c>
      <c r="V541" s="241" t="s">
        <v>3842</v>
      </c>
      <c r="W541" s="299"/>
      <c r="X541" s="300">
        <v>44566</v>
      </c>
      <c r="Y541" s="300">
        <v>44591</v>
      </c>
      <c r="Z541" s="300">
        <v>44594</v>
      </c>
      <c r="AA541" s="300">
        <v>44925</v>
      </c>
      <c r="AB541" s="1220"/>
      <c r="AC541" s="1241"/>
      <c r="AD541" s="303">
        <f t="shared" si="372"/>
        <v>0</v>
      </c>
      <c r="AE541" s="303">
        <f t="shared" si="372"/>
        <v>0</v>
      </c>
      <c r="AF541" s="303">
        <f t="shared" si="372"/>
        <v>0</v>
      </c>
      <c r="AG541" s="303">
        <f t="shared" si="372"/>
        <v>0</v>
      </c>
      <c r="AH541" s="303">
        <f t="shared" si="367"/>
        <v>0</v>
      </c>
      <c r="AI541" s="303">
        <f t="shared" si="367"/>
        <v>0</v>
      </c>
      <c r="AJ541" s="303">
        <f t="shared" si="367"/>
        <v>0</v>
      </c>
      <c r="AK541" s="1220"/>
      <c r="AL541" s="1244"/>
      <c r="AM541" s="303">
        <f t="shared" si="373"/>
        <v>0</v>
      </c>
      <c r="AN541" s="312"/>
      <c r="AO541" s="312">
        <v>0</v>
      </c>
      <c r="AP541" s="312">
        <v>0</v>
      </c>
      <c r="AQ541" s="312">
        <v>0</v>
      </c>
      <c r="AR541" s="312">
        <v>0</v>
      </c>
      <c r="AS541" s="312"/>
      <c r="AT541" s="1220"/>
      <c r="AU541" s="1247"/>
      <c r="AV541" s="303">
        <f t="shared" si="371"/>
        <v>0</v>
      </c>
      <c r="AW541" s="312"/>
      <c r="AX541" s="302">
        <v>0</v>
      </c>
      <c r="AY541" s="302">
        <v>0</v>
      </c>
      <c r="AZ541" s="302">
        <v>0</v>
      </c>
      <c r="BA541" s="302">
        <v>0</v>
      </c>
      <c r="BB541" s="312"/>
      <c r="BC541" s="1220"/>
      <c r="BD541" s="1250"/>
      <c r="BE541" s="303">
        <f t="shared" si="374"/>
        <v>0</v>
      </c>
      <c r="BF541" s="312"/>
      <c r="BG541" s="302">
        <v>0</v>
      </c>
      <c r="BH541" s="302">
        <v>0</v>
      </c>
      <c r="BI541" s="302">
        <v>0</v>
      </c>
      <c r="BJ541" s="302">
        <v>0</v>
      </c>
      <c r="BK541" s="312"/>
      <c r="BL541" s="1220"/>
      <c r="BM541" s="1253"/>
      <c r="BN541" s="303">
        <f t="shared" si="375"/>
        <v>0</v>
      </c>
      <c r="BO541" s="312"/>
      <c r="BP541" s="312">
        <v>0</v>
      </c>
      <c r="BQ541" s="312">
        <v>0</v>
      </c>
      <c r="BR541" s="312">
        <v>0</v>
      </c>
      <c r="BS541" s="312">
        <v>0</v>
      </c>
      <c r="BT541" s="312"/>
      <c r="BU541" s="313"/>
      <c r="BV541" s="314"/>
      <c r="BW541" s="314"/>
      <c r="BX541" s="314"/>
      <c r="BY541" s="314"/>
      <c r="BZ541" s="314"/>
      <c r="CA541" s="314"/>
      <c r="CB541" s="314"/>
      <c r="CC541" s="315"/>
    </row>
    <row r="542" spans="1:81" s="58" customFormat="1" ht="12.95" customHeight="1" x14ac:dyDescent="0.25">
      <c r="A542" s="37"/>
      <c r="B542" s="1321"/>
      <c r="C542" s="1424"/>
      <c r="D542" s="1283"/>
      <c r="E542" s="1286"/>
      <c r="F542" s="1286"/>
      <c r="G542" s="1286"/>
      <c r="H542" s="1286"/>
      <c r="I542" s="1389"/>
      <c r="J542" s="1220"/>
      <c r="K542" s="1217"/>
      <c r="L542" s="1223"/>
      <c r="M542" s="1226"/>
      <c r="N542" s="1229"/>
      <c r="O542" s="1232"/>
      <c r="P542" s="1235"/>
      <c r="Q542" s="1238"/>
      <c r="R542" s="1220"/>
      <c r="S542" s="297" t="s">
        <v>5029</v>
      </c>
      <c r="T542" s="371" t="s">
        <v>3834</v>
      </c>
      <c r="U542" s="241" t="s">
        <v>3839</v>
      </c>
      <c r="V542" s="241" t="s">
        <v>3842</v>
      </c>
      <c r="W542" s="299"/>
      <c r="X542" s="300">
        <v>44566</v>
      </c>
      <c r="Y542" s="300">
        <v>44591</v>
      </c>
      <c r="Z542" s="300">
        <v>44594</v>
      </c>
      <c r="AA542" s="300">
        <v>44925</v>
      </c>
      <c r="AB542" s="1220"/>
      <c r="AC542" s="1241"/>
      <c r="AD542" s="303">
        <f t="shared" si="372"/>
        <v>0</v>
      </c>
      <c r="AE542" s="303">
        <f t="shared" si="372"/>
        <v>0</v>
      </c>
      <c r="AF542" s="303">
        <f t="shared" si="372"/>
        <v>0</v>
      </c>
      <c r="AG542" s="303">
        <f t="shared" si="372"/>
        <v>0</v>
      </c>
      <c r="AH542" s="303">
        <f t="shared" si="367"/>
        <v>0</v>
      </c>
      <c r="AI542" s="303">
        <f t="shared" si="367"/>
        <v>0</v>
      </c>
      <c r="AJ542" s="303">
        <f t="shared" si="367"/>
        <v>0</v>
      </c>
      <c r="AK542" s="1220"/>
      <c r="AL542" s="1244"/>
      <c r="AM542" s="303">
        <f t="shared" si="373"/>
        <v>0</v>
      </c>
      <c r="AN542" s="311"/>
      <c r="AO542" s="311">
        <v>0</v>
      </c>
      <c r="AP542" s="311">
        <v>0</v>
      </c>
      <c r="AQ542" s="311">
        <v>0</v>
      </c>
      <c r="AR542" s="311">
        <v>0</v>
      </c>
      <c r="AS542" s="311"/>
      <c r="AT542" s="1220"/>
      <c r="AU542" s="1247"/>
      <c r="AV542" s="303">
        <f t="shared" si="371"/>
        <v>0</v>
      </c>
      <c r="AW542" s="311"/>
      <c r="AX542" s="302">
        <v>0</v>
      </c>
      <c r="AY542" s="302">
        <v>0</v>
      </c>
      <c r="AZ542" s="302">
        <v>0</v>
      </c>
      <c r="BA542" s="302">
        <v>0</v>
      </c>
      <c r="BB542" s="311"/>
      <c r="BC542" s="1220"/>
      <c r="BD542" s="1250"/>
      <c r="BE542" s="303">
        <f t="shared" si="374"/>
        <v>0</v>
      </c>
      <c r="BF542" s="311"/>
      <c r="BG542" s="302">
        <v>0</v>
      </c>
      <c r="BH542" s="302">
        <v>0</v>
      </c>
      <c r="BI542" s="302">
        <v>0</v>
      </c>
      <c r="BJ542" s="302">
        <v>0</v>
      </c>
      <c r="BK542" s="311"/>
      <c r="BL542" s="1220"/>
      <c r="BM542" s="1253"/>
      <c r="BN542" s="303">
        <f t="shared" si="375"/>
        <v>0</v>
      </c>
      <c r="BO542" s="311"/>
      <c r="BP542" s="311">
        <v>0</v>
      </c>
      <c r="BQ542" s="311">
        <v>0</v>
      </c>
      <c r="BR542" s="311">
        <v>0</v>
      </c>
      <c r="BS542" s="311">
        <v>0</v>
      </c>
      <c r="BT542" s="311"/>
      <c r="BU542" s="1207"/>
      <c r="BV542" s="1208"/>
      <c r="BW542" s="1208"/>
      <c r="BX542" s="1208"/>
      <c r="BY542" s="1208"/>
      <c r="BZ542" s="1208"/>
      <c r="CA542" s="1208"/>
      <c r="CB542" s="1208"/>
      <c r="CC542" s="1209"/>
    </row>
    <row r="543" spans="1:81" s="58" customFormat="1" ht="12.95" customHeight="1" thickBot="1" x14ac:dyDescent="0.3">
      <c r="A543" s="37"/>
      <c r="B543" s="1321"/>
      <c r="C543" s="1424"/>
      <c r="D543" s="1283"/>
      <c r="E543" s="1286"/>
      <c r="F543" s="1286"/>
      <c r="G543" s="1286"/>
      <c r="H543" s="1286"/>
      <c r="I543" s="1389"/>
      <c r="J543" s="1220"/>
      <c r="K543" s="1217"/>
      <c r="L543" s="1223"/>
      <c r="M543" s="1226"/>
      <c r="N543" s="1229"/>
      <c r="O543" s="1232"/>
      <c r="P543" s="1235"/>
      <c r="Q543" s="1238"/>
      <c r="R543" s="1220"/>
      <c r="S543" s="297" t="s">
        <v>5030</v>
      </c>
      <c r="T543" s="371" t="s">
        <v>3834</v>
      </c>
      <c r="U543" s="241" t="s">
        <v>3839</v>
      </c>
      <c r="V543" s="241" t="s">
        <v>3842</v>
      </c>
      <c r="W543" s="299"/>
      <c r="X543" s="305">
        <v>44566</v>
      </c>
      <c r="Y543" s="305">
        <v>44591</v>
      </c>
      <c r="Z543" s="305">
        <v>44594</v>
      </c>
      <c r="AA543" s="305">
        <v>44925</v>
      </c>
      <c r="AB543" s="1220"/>
      <c r="AC543" s="1241"/>
      <c r="AD543" s="306">
        <f t="shared" si="372"/>
        <v>0</v>
      </c>
      <c r="AE543" s="306">
        <f t="shared" si="372"/>
        <v>0</v>
      </c>
      <c r="AF543" s="306">
        <f t="shared" si="372"/>
        <v>0</v>
      </c>
      <c r="AG543" s="306">
        <f t="shared" si="372"/>
        <v>0</v>
      </c>
      <c r="AH543" s="306">
        <f t="shared" si="367"/>
        <v>0</v>
      </c>
      <c r="AI543" s="306">
        <f t="shared" si="367"/>
        <v>0</v>
      </c>
      <c r="AJ543" s="306">
        <f t="shared" si="367"/>
        <v>0</v>
      </c>
      <c r="AK543" s="1220"/>
      <c r="AL543" s="1244"/>
      <c r="AM543" s="306">
        <f t="shared" si="373"/>
        <v>0</v>
      </c>
      <c r="AN543" s="311"/>
      <c r="AO543" s="311">
        <v>0</v>
      </c>
      <c r="AP543" s="311">
        <v>0</v>
      </c>
      <c r="AQ543" s="311">
        <v>0</v>
      </c>
      <c r="AR543" s="311">
        <v>0</v>
      </c>
      <c r="AS543" s="311"/>
      <c r="AT543" s="1220"/>
      <c r="AU543" s="1247"/>
      <c r="AV543" s="306">
        <f t="shared" si="371"/>
        <v>0</v>
      </c>
      <c r="AW543" s="311"/>
      <c r="AX543" s="302">
        <v>0</v>
      </c>
      <c r="AY543" s="302">
        <v>0</v>
      </c>
      <c r="AZ543" s="302">
        <v>0</v>
      </c>
      <c r="BA543" s="302">
        <v>0</v>
      </c>
      <c r="BB543" s="311"/>
      <c r="BC543" s="1220"/>
      <c r="BD543" s="1250"/>
      <c r="BE543" s="306">
        <f t="shared" si="374"/>
        <v>0</v>
      </c>
      <c r="BF543" s="311"/>
      <c r="BG543" s="302">
        <v>0</v>
      </c>
      <c r="BH543" s="302">
        <v>0</v>
      </c>
      <c r="BI543" s="302">
        <v>0</v>
      </c>
      <c r="BJ543" s="302">
        <v>0</v>
      </c>
      <c r="BK543" s="311"/>
      <c r="BL543" s="1220"/>
      <c r="BM543" s="1253"/>
      <c r="BN543" s="306">
        <f t="shared" si="375"/>
        <v>0</v>
      </c>
      <c r="BO543" s="311"/>
      <c r="BP543" s="311">
        <v>0</v>
      </c>
      <c r="BQ543" s="311">
        <v>0</v>
      </c>
      <c r="BR543" s="311">
        <v>0</v>
      </c>
      <c r="BS543" s="311">
        <v>0</v>
      </c>
      <c r="BT543" s="311"/>
      <c r="BU543" s="1207"/>
      <c r="BV543" s="1208"/>
      <c r="BW543" s="1208"/>
      <c r="BX543" s="1208"/>
      <c r="BY543" s="1208"/>
      <c r="BZ543" s="1208"/>
      <c r="CA543" s="1208"/>
      <c r="CB543" s="1208"/>
      <c r="CC543" s="1209"/>
    </row>
    <row r="544" spans="1:81" s="58" customFormat="1" ht="12.95" customHeight="1" thickTop="1" x14ac:dyDescent="0.25">
      <c r="A544" s="37"/>
      <c r="B544" s="1321"/>
      <c r="C544" s="1424"/>
      <c r="D544" s="1282">
        <v>1903</v>
      </c>
      <c r="E544" s="1285" t="s">
        <v>4445</v>
      </c>
      <c r="F544" s="1285">
        <v>1903035</v>
      </c>
      <c r="G544" s="1285" t="s">
        <v>4446</v>
      </c>
      <c r="H544" s="1285" t="s">
        <v>4447</v>
      </c>
      <c r="I544" s="1388">
        <v>2021004540150</v>
      </c>
      <c r="J544" s="1219">
        <v>127</v>
      </c>
      <c r="K544" s="1216" t="str">
        <f>+[3]Metas!K146</f>
        <v>El Departamento cuenta con el observatorio de salud pública del Departamento, con énfasis en COVID-19</v>
      </c>
      <c r="L544" s="1222">
        <v>1</v>
      </c>
      <c r="M544" s="1225">
        <f>SUM(N544:Q544)/4</f>
        <v>1</v>
      </c>
      <c r="N544" s="1228">
        <v>1</v>
      </c>
      <c r="O544" s="1231">
        <v>1</v>
      </c>
      <c r="P544" s="1234">
        <v>1</v>
      </c>
      <c r="Q544" s="1237">
        <v>1</v>
      </c>
      <c r="R544" s="1219">
        <f t="shared" ref="R544" si="376">+$J544</f>
        <v>127</v>
      </c>
      <c r="S544" s="361" t="s">
        <v>5031</v>
      </c>
      <c r="T544" s="362" t="s">
        <v>3834</v>
      </c>
      <c r="U544" s="240" t="s">
        <v>3839</v>
      </c>
      <c r="V544" s="240" t="s">
        <v>3842</v>
      </c>
      <c r="W544" s="233"/>
      <c r="X544" s="300">
        <v>44566</v>
      </c>
      <c r="Y544" s="300">
        <v>44591</v>
      </c>
      <c r="Z544" s="300">
        <v>44594</v>
      </c>
      <c r="AA544" s="300">
        <v>44925</v>
      </c>
      <c r="AB544" s="1219">
        <f t="shared" si="344"/>
        <v>127</v>
      </c>
      <c r="AC544" s="1240">
        <f t="shared" ref="AC544" si="377">+L544</f>
        <v>1</v>
      </c>
      <c r="AD544" s="301">
        <f t="shared" si="372"/>
        <v>15000000</v>
      </c>
      <c r="AE544" s="301">
        <f t="shared" si="372"/>
        <v>0</v>
      </c>
      <c r="AF544" s="301">
        <f t="shared" si="372"/>
        <v>15000000</v>
      </c>
      <c r="AG544" s="301">
        <f t="shared" si="372"/>
        <v>0</v>
      </c>
      <c r="AH544" s="301">
        <f t="shared" si="367"/>
        <v>0</v>
      </c>
      <c r="AI544" s="301">
        <f t="shared" si="367"/>
        <v>0</v>
      </c>
      <c r="AJ544" s="301">
        <f t="shared" si="367"/>
        <v>0</v>
      </c>
      <c r="AK544" s="1219">
        <f t="shared" si="346"/>
        <v>127</v>
      </c>
      <c r="AL544" s="1243">
        <f>+N544</f>
        <v>1</v>
      </c>
      <c r="AM544" s="301">
        <f t="shared" si="373"/>
        <v>3750000</v>
      </c>
      <c r="AN544" s="48"/>
      <c r="AO544" s="48">
        <v>3750000</v>
      </c>
      <c r="AP544" s="48">
        <v>0</v>
      </c>
      <c r="AQ544" s="48">
        <v>0</v>
      </c>
      <c r="AR544" s="48">
        <v>0</v>
      </c>
      <c r="AS544" s="48"/>
      <c r="AT544" s="1219">
        <f t="shared" si="348"/>
        <v>127</v>
      </c>
      <c r="AU544" s="1246">
        <f>+O544</f>
        <v>1</v>
      </c>
      <c r="AV544" s="301">
        <f t="shared" ref="AV544:AV589" si="378">SUM(AW544:BB544)</f>
        <v>3750000</v>
      </c>
      <c r="AW544" s="48"/>
      <c r="AX544" s="38">
        <v>3750000</v>
      </c>
      <c r="AY544" s="38">
        <v>0</v>
      </c>
      <c r="AZ544" s="38">
        <v>0</v>
      </c>
      <c r="BA544" s="38">
        <v>0</v>
      </c>
      <c r="BB544" s="48"/>
      <c r="BC544" s="1219">
        <f t="shared" si="349"/>
        <v>127</v>
      </c>
      <c r="BD544" s="1249">
        <f>+P544</f>
        <v>1</v>
      </c>
      <c r="BE544" s="301">
        <f t="shared" si="374"/>
        <v>3750000</v>
      </c>
      <c r="BF544" s="48"/>
      <c r="BG544" s="38">
        <v>3750000</v>
      </c>
      <c r="BH544" s="38">
        <v>0</v>
      </c>
      <c r="BI544" s="38">
        <v>0</v>
      </c>
      <c r="BJ544" s="38">
        <v>0</v>
      </c>
      <c r="BK544" s="48"/>
      <c r="BL544" s="1219">
        <f t="shared" si="350"/>
        <v>127</v>
      </c>
      <c r="BM544" s="1252">
        <f>+Q544</f>
        <v>1</v>
      </c>
      <c r="BN544" s="301">
        <f t="shared" si="375"/>
        <v>3750000</v>
      </c>
      <c r="BO544" s="48"/>
      <c r="BP544" s="48">
        <v>3750000</v>
      </c>
      <c r="BQ544" s="48">
        <v>0</v>
      </c>
      <c r="BR544" s="48">
        <v>0</v>
      </c>
      <c r="BS544" s="48">
        <v>0</v>
      </c>
      <c r="BT544" s="48"/>
      <c r="BU544" s="1204"/>
      <c r="BV544" s="1205"/>
      <c r="BW544" s="1205"/>
      <c r="BX544" s="1205"/>
      <c r="BY544" s="1205"/>
      <c r="BZ544" s="1205"/>
      <c r="CA544" s="1205"/>
      <c r="CB544" s="1205"/>
      <c r="CC544" s="1206"/>
    </row>
    <row r="545" spans="1:81" s="58" customFormat="1" ht="12.95" customHeight="1" x14ac:dyDescent="0.25">
      <c r="A545" s="37"/>
      <c r="B545" s="1321"/>
      <c r="C545" s="1424"/>
      <c r="D545" s="1283"/>
      <c r="E545" s="1286"/>
      <c r="F545" s="1286"/>
      <c r="G545" s="1286"/>
      <c r="H545" s="1286"/>
      <c r="I545" s="1389"/>
      <c r="J545" s="1220"/>
      <c r="K545" s="1217"/>
      <c r="L545" s="1223"/>
      <c r="M545" s="1226"/>
      <c r="N545" s="1229"/>
      <c r="O545" s="1232"/>
      <c r="P545" s="1235"/>
      <c r="Q545" s="1238"/>
      <c r="R545" s="1220"/>
      <c r="S545" s="364" t="s">
        <v>5032</v>
      </c>
      <c r="T545" s="371" t="s">
        <v>3834</v>
      </c>
      <c r="U545" s="241" t="s">
        <v>3839</v>
      </c>
      <c r="V545" s="241" t="s">
        <v>3842</v>
      </c>
      <c r="W545" s="299"/>
      <c r="X545" s="300">
        <v>44566</v>
      </c>
      <c r="Y545" s="300">
        <v>44591</v>
      </c>
      <c r="Z545" s="300">
        <v>44594</v>
      </c>
      <c r="AA545" s="300">
        <v>44925</v>
      </c>
      <c r="AB545" s="1220"/>
      <c r="AC545" s="1241"/>
      <c r="AD545" s="303">
        <f t="shared" si="372"/>
        <v>15000000</v>
      </c>
      <c r="AE545" s="303">
        <f t="shared" si="372"/>
        <v>0</v>
      </c>
      <c r="AF545" s="303">
        <f t="shared" si="372"/>
        <v>15000000</v>
      </c>
      <c r="AG545" s="303">
        <f t="shared" si="372"/>
        <v>0</v>
      </c>
      <c r="AH545" s="303">
        <f t="shared" si="367"/>
        <v>0</v>
      </c>
      <c r="AI545" s="303">
        <f t="shared" si="367"/>
        <v>0</v>
      </c>
      <c r="AJ545" s="303">
        <f t="shared" si="367"/>
        <v>0</v>
      </c>
      <c r="AK545" s="1220"/>
      <c r="AL545" s="1244"/>
      <c r="AM545" s="303">
        <f t="shared" si="373"/>
        <v>3750000</v>
      </c>
      <c r="AN545" s="312"/>
      <c r="AO545" s="312">
        <v>3750000</v>
      </c>
      <c r="AP545" s="312">
        <v>0</v>
      </c>
      <c r="AQ545" s="312">
        <v>0</v>
      </c>
      <c r="AR545" s="312">
        <v>0</v>
      </c>
      <c r="AS545" s="312"/>
      <c r="AT545" s="1220"/>
      <c r="AU545" s="1247"/>
      <c r="AV545" s="303">
        <f t="shared" si="378"/>
        <v>3750000</v>
      </c>
      <c r="AW545" s="312"/>
      <c r="AX545" s="302">
        <v>3750000</v>
      </c>
      <c r="AY545" s="302">
        <v>0</v>
      </c>
      <c r="AZ545" s="302">
        <v>0</v>
      </c>
      <c r="BA545" s="302">
        <v>0</v>
      </c>
      <c r="BB545" s="312"/>
      <c r="BC545" s="1220"/>
      <c r="BD545" s="1250"/>
      <c r="BE545" s="303">
        <f t="shared" si="374"/>
        <v>3750000</v>
      </c>
      <c r="BF545" s="312"/>
      <c r="BG545" s="302">
        <v>3750000</v>
      </c>
      <c r="BH545" s="302">
        <v>0</v>
      </c>
      <c r="BI545" s="302">
        <v>0</v>
      </c>
      <c r="BJ545" s="302">
        <v>0</v>
      </c>
      <c r="BK545" s="312"/>
      <c r="BL545" s="1220"/>
      <c r="BM545" s="1253"/>
      <c r="BN545" s="303">
        <f t="shared" si="375"/>
        <v>3750000</v>
      </c>
      <c r="BO545" s="312"/>
      <c r="BP545" s="312">
        <v>3750000</v>
      </c>
      <c r="BQ545" s="312">
        <v>0</v>
      </c>
      <c r="BR545" s="312">
        <v>0</v>
      </c>
      <c r="BS545" s="312">
        <v>0</v>
      </c>
      <c r="BT545" s="312"/>
      <c r="BU545" s="313"/>
      <c r="BV545" s="314"/>
      <c r="BW545" s="314"/>
      <c r="BX545" s="314"/>
      <c r="BY545" s="314"/>
      <c r="BZ545" s="314"/>
      <c r="CA545" s="314"/>
      <c r="CB545" s="314"/>
      <c r="CC545" s="315"/>
    </row>
    <row r="546" spans="1:81" s="58" customFormat="1" ht="12.95" customHeight="1" x14ac:dyDescent="0.25">
      <c r="A546" s="37"/>
      <c r="B546" s="1321"/>
      <c r="C546" s="1424"/>
      <c r="D546" s="1283"/>
      <c r="E546" s="1286"/>
      <c r="F546" s="1286"/>
      <c r="G546" s="1286"/>
      <c r="H546" s="1286"/>
      <c r="I546" s="1389"/>
      <c r="J546" s="1220"/>
      <c r="K546" s="1217"/>
      <c r="L546" s="1223"/>
      <c r="M546" s="1226"/>
      <c r="N546" s="1229"/>
      <c r="O546" s="1232"/>
      <c r="P546" s="1235"/>
      <c r="Q546" s="1238"/>
      <c r="R546" s="1220"/>
      <c r="S546" s="364" t="s">
        <v>5033</v>
      </c>
      <c r="T546" s="371" t="s">
        <v>3834</v>
      </c>
      <c r="U546" s="241" t="s">
        <v>3839</v>
      </c>
      <c r="V546" s="241" t="s">
        <v>3842</v>
      </c>
      <c r="W546" s="299"/>
      <c r="X546" s="300">
        <v>44566</v>
      </c>
      <c r="Y546" s="300">
        <v>44591</v>
      </c>
      <c r="Z546" s="300">
        <v>44594</v>
      </c>
      <c r="AA546" s="300">
        <v>44925</v>
      </c>
      <c r="AB546" s="1220"/>
      <c r="AC546" s="1241"/>
      <c r="AD546" s="303">
        <f t="shared" si="372"/>
        <v>15000000</v>
      </c>
      <c r="AE546" s="303">
        <f t="shared" si="372"/>
        <v>0</v>
      </c>
      <c r="AF546" s="303">
        <f t="shared" si="372"/>
        <v>15000000</v>
      </c>
      <c r="AG546" s="303">
        <f t="shared" si="372"/>
        <v>0</v>
      </c>
      <c r="AH546" s="303">
        <f t="shared" si="367"/>
        <v>0</v>
      </c>
      <c r="AI546" s="303">
        <f t="shared" si="367"/>
        <v>0</v>
      </c>
      <c r="AJ546" s="303">
        <f t="shared" si="367"/>
        <v>0</v>
      </c>
      <c r="AK546" s="1220"/>
      <c r="AL546" s="1244"/>
      <c r="AM546" s="303">
        <f t="shared" si="373"/>
        <v>3750000</v>
      </c>
      <c r="AN546" s="312"/>
      <c r="AO546" s="312">
        <v>3750000</v>
      </c>
      <c r="AP546" s="312">
        <v>0</v>
      </c>
      <c r="AQ546" s="312">
        <v>0</v>
      </c>
      <c r="AR546" s="312">
        <v>0</v>
      </c>
      <c r="AS546" s="312"/>
      <c r="AT546" s="1220"/>
      <c r="AU546" s="1247"/>
      <c r="AV546" s="303">
        <f t="shared" si="378"/>
        <v>3750000</v>
      </c>
      <c r="AW546" s="312"/>
      <c r="AX546" s="302">
        <v>3750000</v>
      </c>
      <c r="AY546" s="302">
        <v>0</v>
      </c>
      <c r="AZ546" s="302">
        <v>0</v>
      </c>
      <c r="BA546" s="302">
        <v>0</v>
      </c>
      <c r="BB546" s="312"/>
      <c r="BC546" s="1220"/>
      <c r="BD546" s="1250"/>
      <c r="BE546" s="303">
        <f t="shared" si="374"/>
        <v>3750000</v>
      </c>
      <c r="BF546" s="312"/>
      <c r="BG546" s="302">
        <v>3750000</v>
      </c>
      <c r="BH546" s="302">
        <v>0</v>
      </c>
      <c r="BI546" s="302">
        <v>0</v>
      </c>
      <c r="BJ546" s="302">
        <v>0</v>
      </c>
      <c r="BK546" s="312"/>
      <c r="BL546" s="1220"/>
      <c r="BM546" s="1253"/>
      <c r="BN546" s="303">
        <f t="shared" si="375"/>
        <v>3750000</v>
      </c>
      <c r="BO546" s="312"/>
      <c r="BP546" s="312">
        <v>3750000</v>
      </c>
      <c r="BQ546" s="312">
        <v>0</v>
      </c>
      <c r="BR546" s="312">
        <v>0</v>
      </c>
      <c r="BS546" s="312">
        <v>0</v>
      </c>
      <c r="BT546" s="312"/>
      <c r="BU546" s="313"/>
      <c r="BV546" s="314"/>
      <c r="BW546" s="314"/>
      <c r="BX546" s="314"/>
      <c r="BY546" s="314"/>
      <c r="BZ546" s="314"/>
      <c r="CA546" s="314"/>
      <c r="CB546" s="314"/>
      <c r="CC546" s="315"/>
    </row>
    <row r="547" spans="1:81" s="58" customFormat="1" ht="12.95" customHeight="1" x14ac:dyDescent="0.25">
      <c r="A547" s="37"/>
      <c r="B547" s="1321"/>
      <c r="C547" s="1424"/>
      <c r="D547" s="1283"/>
      <c r="E547" s="1286"/>
      <c r="F547" s="1286"/>
      <c r="G547" s="1286"/>
      <c r="H547" s="1286"/>
      <c r="I547" s="1389"/>
      <c r="J547" s="1220"/>
      <c r="K547" s="1217"/>
      <c r="L547" s="1223"/>
      <c r="M547" s="1226"/>
      <c r="N547" s="1229"/>
      <c r="O547" s="1232"/>
      <c r="P547" s="1235"/>
      <c r="Q547" s="1238"/>
      <c r="R547" s="1220"/>
      <c r="S547" s="364" t="s">
        <v>5034</v>
      </c>
      <c r="T547" s="371" t="s">
        <v>3834</v>
      </c>
      <c r="U547" s="241" t="s">
        <v>3839</v>
      </c>
      <c r="V547" s="241" t="s">
        <v>3842</v>
      </c>
      <c r="W547" s="299"/>
      <c r="X547" s="300">
        <v>44566</v>
      </c>
      <c r="Y547" s="300">
        <v>44591</v>
      </c>
      <c r="Z547" s="300">
        <v>44594</v>
      </c>
      <c r="AA547" s="300">
        <v>44925</v>
      </c>
      <c r="AB547" s="1220"/>
      <c r="AC547" s="1241"/>
      <c r="AD547" s="303">
        <f t="shared" si="372"/>
        <v>70000000</v>
      </c>
      <c r="AE547" s="303">
        <f t="shared" si="372"/>
        <v>0</v>
      </c>
      <c r="AF547" s="303">
        <f t="shared" si="372"/>
        <v>70000000</v>
      </c>
      <c r="AG547" s="303">
        <f t="shared" si="372"/>
        <v>0</v>
      </c>
      <c r="AH547" s="303">
        <f t="shared" si="367"/>
        <v>0</v>
      </c>
      <c r="AI547" s="303">
        <f t="shared" si="367"/>
        <v>0</v>
      </c>
      <c r="AJ547" s="303">
        <f t="shared" si="367"/>
        <v>0</v>
      </c>
      <c r="AK547" s="1220"/>
      <c r="AL547" s="1244"/>
      <c r="AM547" s="303">
        <f t="shared" si="373"/>
        <v>17500000</v>
      </c>
      <c r="AN547" s="312"/>
      <c r="AO547" s="312">
        <v>17500000</v>
      </c>
      <c r="AP547" s="312">
        <v>0</v>
      </c>
      <c r="AQ547" s="312">
        <v>0</v>
      </c>
      <c r="AR547" s="312">
        <v>0</v>
      </c>
      <c r="AS547" s="312"/>
      <c r="AT547" s="1220"/>
      <c r="AU547" s="1247"/>
      <c r="AV547" s="303">
        <f t="shared" si="378"/>
        <v>17500000</v>
      </c>
      <c r="AW547" s="312"/>
      <c r="AX547" s="302">
        <v>17500000</v>
      </c>
      <c r="AY547" s="302">
        <v>0</v>
      </c>
      <c r="AZ547" s="302">
        <v>0</v>
      </c>
      <c r="BA547" s="302">
        <v>0</v>
      </c>
      <c r="BB547" s="312"/>
      <c r="BC547" s="1220"/>
      <c r="BD547" s="1250"/>
      <c r="BE547" s="303">
        <f t="shared" si="374"/>
        <v>17500000</v>
      </c>
      <c r="BF547" s="312"/>
      <c r="BG547" s="302">
        <v>17500000</v>
      </c>
      <c r="BH547" s="302">
        <v>0</v>
      </c>
      <c r="BI547" s="302">
        <v>0</v>
      </c>
      <c r="BJ547" s="302">
        <v>0</v>
      </c>
      <c r="BK547" s="312"/>
      <c r="BL547" s="1220"/>
      <c r="BM547" s="1253"/>
      <c r="BN547" s="303">
        <f t="shared" si="375"/>
        <v>17500000</v>
      </c>
      <c r="BO547" s="312"/>
      <c r="BP547" s="312">
        <v>17500000</v>
      </c>
      <c r="BQ547" s="312">
        <v>0</v>
      </c>
      <c r="BR547" s="312">
        <v>0</v>
      </c>
      <c r="BS547" s="312">
        <v>0</v>
      </c>
      <c r="BT547" s="312"/>
      <c r="BU547" s="313"/>
      <c r="BV547" s="314"/>
      <c r="BW547" s="314"/>
      <c r="BX547" s="314"/>
      <c r="BY547" s="314"/>
      <c r="BZ547" s="314"/>
      <c r="CA547" s="314"/>
      <c r="CB547" s="314"/>
      <c r="CC547" s="315"/>
    </row>
    <row r="548" spans="1:81" s="58" customFormat="1" ht="12.95" customHeight="1" x14ac:dyDescent="0.25">
      <c r="A548" s="37"/>
      <c r="B548" s="1321"/>
      <c r="C548" s="1424"/>
      <c r="D548" s="1283"/>
      <c r="E548" s="1286"/>
      <c r="F548" s="1286"/>
      <c r="G548" s="1286"/>
      <c r="H548" s="1286"/>
      <c r="I548" s="1389"/>
      <c r="J548" s="1220"/>
      <c r="K548" s="1217"/>
      <c r="L548" s="1223"/>
      <c r="M548" s="1226"/>
      <c r="N548" s="1229"/>
      <c r="O548" s="1232"/>
      <c r="P548" s="1235"/>
      <c r="Q548" s="1238"/>
      <c r="R548" s="1220"/>
      <c r="S548" s="364" t="s">
        <v>5035</v>
      </c>
      <c r="T548" s="371" t="s">
        <v>3834</v>
      </c>
      <c r="U548" s="241" t="s">
        <v>3839</v>
      </c>
      <c r="V548" s="241" t="s">
        <v>3842</v>
      </c>
      <c r="W548" s="299"/>
      <c r="X548" s="300">
        <v>44566</v>
      </c>
      <c r="Y548" s="300">
        <v>44591</v>
      </c>
      <c r="Z548" s="300">
        <v>44594</v>
      </c>
      <c r="AA548" s="300">
        <v>44925</v>
      </c>
      <c r="AB548" s="1220"/>
      <c r="AC548" s="1241"/>
      <c r="AD548" s="303">
        <f t="shared" ref="AD548:AG563" si="379">+AM548+AV548+BE548+BN548</f>
        <v>15000000</v>
      </c>
      <c r="AE548" s="303">
        <f t="shared" si="379"/>
        <v>0</v>
      </c>
      <c r="AF548" s="303">
        <f t="shared" si="379"/>
        <v>15000000</v>
      </c>
      <c r="AG548" s="303">
        <f t="shared" si="379"/>
        <v>0</v>
      </c>
      <c r="AH548" s="303">
        <f t="shared" si="367"/>
        <v>0</v>
      </c>
      <c r="AI548" s="303">
        <f t="shared" si="367"/>
        <v>0</v>
      </c>
      <c r="AJ548" s="303">
        <f t="shared" si="367"/>
        <v>0</v>
      </c>
      <c r="AK548" s="1220"/>
      <c r="AL548" s="1244"/>
      <c r="AM548" s="303">
        <f t="shared" si="373"/>
        <v>3750000</v>
      </c>
      <c r="AN548" s="312"/>
      <c r="AO548" s="312">
        <v>3750000</v>
      </c>
      <c r="AP548" s="312">
        <v>0</v>
      </c>
      <c r="AQ548" s="312">
        <v>0</v>
      </c>
      <c r="AR548" s="312">
        <v>0</v>
      </c>
      <c r="AS548" s="312"/>
      <c r="AT548" s="1220"/>
      <c r="AU548" s="1247"/>
      <c r="AV548" s="303">
        <f t="shared" si="378"/>
        <v>3750000</v>
      </c>
      <c r="AW548" s="312"/>
      <c r="AX548" s="302">
        <v>3750000</v>
      </c>
      <c r="AY548" s="302">
        <v>0</v>
      </c>
      <c r="AZ548" s="302">
        <v>0</v>
      </c>
      <c r="BA548" s="302">
        <v>0</v>
      </c>
      <c r="BB548" s="312"/>
      <c r="BC548" s="1220"/>
      <c r="BD548" s="1250"/>
      <c r="BE548" s="303">
        <f t="shared" si="374"/>
        <v>3750000</v>
      </c>
      <c r="BF548" s="312"/>
      <c r="BG548" s="302">
        <v>3750000</v>
      </c>
      <c r="BH548" s="302">
        <v>0</v>
      </c>
      <c r="BI548" s="302">
        <v>0</v>
      </c>
      <c r="BJ548" s="302">
        <v>0</v>
      </c>
      <c r="BK548" s="312"/>
      <c r="BL548" s="1220"/>
      <c r="BM548" s="1253"/>
      <c r="BN548" s="303">
        <f t="shared" si="375"/>
        <v>3750000</v>
      </c>
      <c r="BO548" s="312"/>
      <c r="BP548" s="312">
        <v>3750000</v>
      </c>
      <c r="BQ548" s="312">
        <v>0</v>
      </c>
      <c r="BR548" s="312">
        <v>0</v>
      </c>
      <c r="BS548" s="312">
        <v>0</v>
      </c>
      <c r="BT548" s="312"/>
      <c r="BU548" s="313"/>
      <c r="BV548" s="314"/>
      <c r="BW548" s="314"/>
      <c r="BX548" s="314"/>
      <c r="BY548" s="314"/>
      <c r="BZ548" s="314"/>
      <c r="CA548" s="314"/>
      <c r="CB548" s="314"/>
      <c r="CC548" s="315"/>
    </row>
    <row r="549" spans="1:81" s="58" customFormat="1" ht="12.95" customHeight="1" x14ac:dyDescent="0.25">
      <c r="A549" s="37"/>
      <c r="B549" s="1321"/>
      <c r="C549" s="1424"/>
      <c r="D549" s="1283"/>
      <c r="E549" s="1286"/>
      <c r="F549" s="1286"/>
      <c r="G549" s="1286"/>
      <c r="H549" s="1286"/>
      <c r="I549" s="1389"/>
      <c r="J549" s="1220"/>
      <c r="K549" s="1217"/>
      <c r="L549" s="1223"/>
      <c r="M549" s="1226"/>
      <c r="N549" s="1229"/>
      <c r="O549" s="1232"/>
      <c r="P549" s="1235"/>
      <c r="Q549" s="1238"/>
      <c r="R549" s="1220"/>
      <c r="S549" s="364" t="s">
        <v>5036</v>
      </c>
      <c r="T549" s="371" t="s">
        <v>3834</v>
      </c>
      <c r="U549" s="241" t="s">
        <v>3839</v>
      </c>
      <c r="V549" s="241" t="s">
        <v>3842</v>
      </c>
      <c r="W549" s="299"/>
      <c r="X549" s="300">
        <v>44566</v>
      </c>
      <c r="Y549" s="300">
        <v>44591</v>
      </c>
      <c r="Z549" s="300">
        <v>44594</v>
      </c>
      <c r="AA549" s="300">
        <v>44925</v>
      </c>
      <c r="AB549" s="1220"/>
      <c r="AC549" s="1241"/>
      <c r="AD549" s="303">
        <f t="shared" si="379"/>
        <v>15000000</v>
      </c>
      <c r="AE549" s="303">
        <f t="shared" si="379"/>
        <v>0</v>
      </c>
      <c r="AF549" s="303">
        <f t="shared" si="379"/>
        <v>15000000</v>
      </c>
      <c r="AG549" s="303">
        <f t="shared" si="379"/>
        <v>0</v>
      </c>
      <c r="AH549" s="303">
        <f t="shared" si="367"/>
        <v>0</v>
      </c>
      <c r="AI549" s="303">
        <f t="shared" si="367"/>
        <v>0</v>
      </c>
      <c r="AJ549" s="303">
        <f t="shared" si="367"/>
        <v>0</v>
      </c>
      <c r="AK549" s="1220"/>
      <c r="AL549" s="1244"/>
      <c r="AM549" s="303">
        <f t="shared" si="373"/>
        <v>3750000</v>
      </c>
      <c r="AN549" s="312"/>
      <c r="AO549" s="312">
        <v>3750000</v>
      </c>
      <c r="AP549" s="312">
        <v>0</v>
      </c>
      <c r="AQ549" s="312">
        <v>0</v>
      </c>
      <c r="AR549" s="312">
        <v>0</v>
      </c>
      <c r="AS549" s="312"/>
      <c r="AT549" s="1220"/>
      <c r="AU549" s="1247"/>
      <c r="AV549" s="303">
        <f t="shared" si="378"/>
        <v>3750000</v>
      </c>
      <c r="AW549" s="312"/>
      <c r="AX549" s="302">
        <v>3750000</v>
      </c>
      <c r="AY549" s="302">
        <v>0</v>
      </c>
      <c r="AZ549" s="302">
        <v>0</v>
      </c>
      <c r="BA549" s="302">
        <v>0</v>
      </c>
      <c r="BB549" s="312"/>
      <c r="BC549" s="1220"/>
      <c r="BD549" s="1250"/>
      <c r="BE549" s="303">
        <f t="shared" si="374"/>
        <v>3750000</v>
      </c>
      <c r="BF549" s="312"/>
      <c r="BG549" s="302">
        <v>3750000</v>
      </c>
      <c r="BH549" s="302">
        <v>0</v>
      </c>
      <c r="BI549" s="302">
        <v>0</v>
      </c>
      <c r="BJ549" s="302">
        <v>0</v>
      </c>
      <c r="BK549" s="312"/>
      <c r="BL549" s="1220"/>
      <c r="BM549" s="1253"/>
      <c r="BN549" s="303">
        <f t="shared" si="375"/>
        <v>3750000</v>
      </c>
      <c r="BO549" s="312"/>
      <c r="BP549" s="312">
        <v>3750000</v>
      </c>
      <c r="BQ549" s="312">
        <v>0</v>
      </c>
      <c r="BR549" s="312">
        <v>0</v>
      </c>
      <c r="BS549" s="312">
        <v>0</v>
      </c>
      <c r="BT549" s="312"/>
      <c r="BU549" s="313"/>
      <c r="BV549" s="314"/>
      <c r="BW549" s="314"/>
      <c r="BX549" s="314"/>
      <c r="BY549" s="314"/>
      <c r="BZ549" s="314"/>
      <c r="CA549" s="314"/>
      <c r="CB549" s="314"/>
      <c r="CC549" s="315"/>
    </row>
    <row r="550" spans="1:81" s="58" customFormat="1" ht="12.95" customHeight="1" x14ac:dyDescent="0.25">
      <c r="A550" s="37"/>
      <c r="B550" s="1321"/>
      <c r="C550" s="1424"/>
      <c r="D550" s="1283"/>
      <c r="E550" s="1286"/>
      <c r="F550" s="1286"/>
      <c r="G550" s="1286"/>
      <c r="H550" s="1286"/>
      <c r="I550" s="1389"/>
      <c r="J550" s="1220"/>
      <c r="K550" s="1217"/>
      <c r="L550" s="1223"/>
      <c r="M550" s="1226"/>
      <c r="N550" s="1229"/>
      <c r="O550" s="1232"/>
      <c r="P550" s="1235"/>
      <c r="Q550" s="1238"/>
      <c r="R550" s="1220"/>
      <c r="S550" s="364" t="s">
        <v>5037</v>
      </c>
      <c r="T550" s="371" t="s">
        <v>3834</v>
      </c>
      <c r="U550" s="241" t="s">
        <v>3839</v>
      </c>
      <c r="V550" s="241" t="s">
        <v>3842</v>
      </c>
      <c r="W550" s="299"/>
      <c r="X550" s="300">
        <v>44566</v>
      </c>
      <c r="Y550" s="300">
        <v>44591</v>
      </c>
      <c r="Z550" s="300">
        <v>44594</v>
      </c>
      <c r="AA550" s="300">
        <v>44925</v>
      </c>
      <c r="AB550" s="1220"/>
      <c r="AC550" s="1241"/>
      <c r="AD550" s="303">
        <f t="shared" si="379"/>
        <v>20000000</v>
      </c>
      <c r="AE550" s="303">
        <f t="shared" si="379"/>
        <v>0</v>
      </c>
      <c r="AF550" s="303">
        <f t="shared" si="379"/>
        <v>20000000</v>
      </c>
      <c r="AG550" s="303">
        <f t="shared" si="379"/>
        <v>0</v>
      </c>
      <c r="AH550" s="303">
        <f t="shared" si="367"/>
        <v>0</v>
      </c>
      <c r="AI550" s="303">
        <f t="shared" si="367"/>
        <v>0</v>
      </c>
      <c r="AJ550" s="303">
        <f t="shared" si="367"/>
        <v>0</v>
      </c>
      <c r="AK550" s="1220"/>
      <c r="AL550" s="1244"/>
      <c r="AM550" s="303">
        <f t="shared" si="373"/>
        <v>5000000</v>
      </c>
      <c r="AN550" s="312"/>
      <c r="AO550" s="312">
        <v>5000000</v>
      </c>
      <c r="AP550" s="312">
        <v>0</v>
      </c>
      <c r="AQ550" s="312">
        <v>0</v>
      </c>
      <c r="AR550" s="312">
        <v>0</v>
      </c>
      <c r="AS550" s="312"/>
      <c r="AT550" s="1220"/>
      <c r="AU550" s="1247"/>
      <c r="AV550" s="303">
        <f t="shared" si="378"/>
        <v>5000000</v>
      </c>
      <c r="AW550" s="312"/>
      <c r="AX550" s="302">
        <v>5000000</v>
      </c>
      <c r="AY550" s="302">
        <v>0</v>
      </c>
      <c r="AZ550" s="302">
        <v>0</v>
      </c>
      <c r="BA550" s="302">
        <v>0</v>
      </c>
      <c r="BB550" s="312"/>
      <c r="BC550" s="1220"/>
      <c r="BD550" s="1250"/>
      <c r="BE550" s="303">
        <f t="shared" si="374"/>
        <v>5000000</v>
      </c>
      <c r="BF550" s="312"/>
      <c r="BG550" s="302">
        <v>5000000</v>
      </c>
      <c r="BH550" s="302">
        <v>0</v>
      </c>
      <c r="BI550" s="302">
        <v>0</v>
      </c>
      <c r="BJ550" s="302">
        <v>0</v>
      </c>
      <c r="BK550" s="312"/>
      <c r="BL550" s="1220"/>
      <c r="BM550" s="1253"/>
      <c r="BN550" s="303">
        <f t="shared" si="375"/>
        <v>5000000</v>
      </c>
      <c r="BO550" s="312"/>
      <c r="BP550" s="312">
        <v>5000000</v>
      </c>
      <c r="BQ550" s="312">
        <v>0</v>
      </c>
      <c r="BR550" s="312">
        <v>0</v>
      </c>
      <c r="BS550" s="312">
        <v>0</v>
      </c>
      <c r="BT550" s="312"/>
      <c r="BU550" s="313"/>
      <c r="BV550" s="314"/>
      <c r="BW550" s="314"/>
      <c r="BX550" s="314"/>
      <c r="BY550" s="314"/>
      <c r="BZ550" s="314"/>
      <c r="CA550" s="314"/>
      <c r="CB550" s="314"/>
      <c r="CC550" s="315"/>
    </row>
    <row r="551" spans="1:81" s="58" customFormat="1" ht="12.95" customHeight="1" x14ac:dyDescent="0.25">
      <c r="A551" s="37"/>
      <c r="B551" s="1321"/>
      <c r="C551" s="1424"/>
      <c r="D551" s="1283"/>
      <c r="E551" s="1286"/>
      <c r="F551" s="1286"/>
      <c r="G551" s="1286"/>
      <c r="H551" s="1286"/>
      <c r="I551" s="1389"/>
      <c r="J551" s="1220"/>
      <c r="K551" s="1217"/>
      <c r="L551" s="1223"/>
      <c r="M551" s="1226"/>
      <c r="N551" s="1229"/>
      <c r="O551" s="1232"/>
      <c r="P551" s="1235"/>
      <c r="Q551" s="1238"/>
      <c r="R551" s="1220"/>
      <c r="S551" s="364" t="s">
        <v>5038</v>
      </c>
      <c r="T551" s="371" t="s">
        <v>3834</v>
      </c>
      <c r="U551" s="241" t="s">
        <v>3839</v>
      </c>
      <c r="V551" s="241" t="s">
        <v>3842</v>
      </c>
      <c r="W551" s="299"/>
      <c r="X551" s="300">
        <v>44566</v>
      </c>
      <c r="Y551" s="300">
        <v>44591</v>
      </c>
      <c r="Z551" s="300">
        <v>44594</v>
      </c>
      <c r="AA551" s="300">
        <v>44925</v>
      </c>
      <c r="AB551" s="1220"/>
      <c r="AC551" s="1241"/>
      <c r="AD551" s="303">
        <f t="shared" si="379"/>
        <v>16000000</v>
      </c>
      <c r="AE551" s="303">
        <f t="shared" si="379"/>
        <v>0</v>
      </c>
      <c r="AF551" s="303">
        <f t="shared" si="379"/>
        <v>16000000</v>
      </c>
      <c r="AG551" s="303">
        <f t="shared" si="379"/>
        <v>0</v>
      </c>
      <c r="AH551" s="303">
        <f t="shared" si="367"/>
        <v>0</v>
      </c>
      <c r="AI551" s="303">
        <f t="shared" si="367"/>
        <v>0</v>
      </c>
      <c r="AJ551" s="303">
        <f t="shared" si="367"/>
        <v>0</v>
      </c>
      <c r="AK551" s="1220"/>
      <c r="AL551" s="1244"/>
      <c r="AM551" s="303">
        <f t="shared" si="373"/>
        <v>4000000</v>
      </c>
      <c r="AN551" s="312"/>
      <c r="AO551" s="312">
        <v>4000000</v>
      </c>
      <c r="AP551" s="312">
        <v>0</v>
      </c>
      <c r="AQ551" s="312">
        <v>0</v>
      </c>
      <c r="AR551" s="312">
        <v>0</v>
      </c>
      <c r="AS551" s="312"/>
      <c r="AT551" s="1220"/>
      <c r="AU551" s="1247"/>
      <c r="AV551" s="303">
        <f t="shared" si="378"/>
        <v>4000000</v>
      </c>
      <c r="AW551" s="312"/>
      <c r="AX551" s="302">
        <v>4000000</v>
      </c>
      <c r="AY551" s="302">
        <v>0</v>
      </c>
      <c r="AZ551" s="302">
        <v>0</v>
      </c>
      <c r="BA551" s="302">
        <v>0</v>
      </c>
      <c r="BB551" s="312"/>
      <c r="BC551" s="1220"/>
      <c r="BD551" s="1250"/>
      <c r="BE551" s="303">
        <f t="shared" si="374"/>
        <v>4000000</v>
      </c>
      <c r="BF551" s="312"/>
      <c r="BG551" s="302">
        <v>4000000</v>
      </c>
      <c r="BH551" s="302">
        <v>0</v>
      </c>
      <c r="BI551" s="302">
        <v>0</v>
      </c>
      <c r="BJ551" s="302">
        <v>0</v>
      </c>
      <c r="BK551" s="312"/>
      <c r="BL551" s="1220"/>
      <c r="BM551" s="1253"/>
      <c r="BN551" s="303">
        <f t="shared" si="375"/>
        <v>4000000</v>
      </c>
      <c r="BO551" s="312"/>
      <c r="BP551" s="312">
        <v>4000000</v>
      </c>
      <c r="BQ551" s="312">
        <v>0</v>
      </c>
      <c r="BR551" s="312">
        <v>0</v>
      </c>
      <c r="BS551" s="312">
        <v>0</v>
      </c>
      <c r="BT551" s="312"/>
      <c r="BU551" s="313"/>
      <c r="BV551" s="314"/>
      <c r="BW551" s="314"/>
      <c r="BX551" s="314"/>
      <c r="BY551" s="314"/>
      <c r="BZ551" s="314"/>
      <c r="CA551" s="314"/>
      <c r="CB551" s="314"/>
      <c r="CC551" s="315"/>
    </row>
    <row r="552" spans="1:81" s="58" customFormat="1" ht="12.95" customHeight="1" x14ac:dyDescent="0.25">
      <c r="A552" s="37"/>
      <c r="B552" s="1321"/>
      <c r="C552" s="1424"/>
      <c r="D552" s="1283"/>
      <c r="E552" s="1286"/>
      <c r="F552" s="1286"/>
      <c r="G552" s="1286"/>
      <c r="H552" s="1286"/>
      <c r="I552" s="1389"/>
      <c r="J552" s="1220"/>
      <c r="K552" s="1217"/>
      <c r="L552" s="1223"/>
      <c r="M552" s="1226"/>
      <c r="N552" s="1229"/>
      <c r="O552" s="1232"/>
      <c r="P552" s="1235"/>
      <c r="Q552" s="1238"/>
      <c r="R552" s="1220"/>
      <c r="S552" s="364" t="s">
        <v>5039</v>
      </c>
      <c r="T552" s="371" t="s">
        <v>3834</v>
      </c>
      <c r="U552" s="241" t="s">
        <v>3839</v>
      </c>
      <c r="V552" s="241" t="s">
        <v>3842</v>
      </c>
      <c r="W552" s="299"/>
      <c r="X552" s="34">
        <v>44566</v>
      </c>
      <c r="Y552" s="34">
        <v>44591</v>
      </c>
      <c r="Z552" s="34">
        <v>44594</v>
      </c>
      <c r="AA552" s="34">
        <v>44925</v>
      </c>
      <c r="AB552" s="1220"/>
      <c r="AC552" s="1241"/>
      <c r="AD552" s="303">
        <f t="shared" si="379"/>
        <v>16000000</v>
      </c>
      <c r="AE552" s="303">
        <f t="shared" si="379"/>
        <v>0</v>
      </c>
      <c r="AF552" s="303">
        <f t="shared" si="379"/>
        <v>16000000</v>
      </c>
      <c r="AG552" s="303">
        <f t="shared" si="379"/>
        <v>0</v>
      </c>
      <c r="AH552" s="303">
        <f t="shared" si="367"/>
        <v>0</v>
      </c>
      <c r="AI552" s="303">
        <f t="shared" si="367"/>
        <v>0</v>
      </c>
      <c r="AJ552" s="303">
        <f t="shared" si="367"/>
        <v>0</v>
      </c>
      <c r="AK552" s="1220"/>
      <c r="AL552" s="1244"/>
      <c r="AM552" s="303">
        <f t="shared" si="373"/>
        <v>4000000</v>
      </c>
      <c r="AN552" s="312"/>
      <c r="AO552" s="312">
        <v>4000000</v>
      </c>
      <c r="AP552" s="312">
        <v>0</v>
      </c>
      <c r="AQ552" s="312">
        <v>0</v>
      </c>
      <c r="AR552" s="312">
        <v>0</v>
      </c>
      <c r="AS552" s="312"/>
      <c r="AT552" s="1220"/>
      <c r="AU552" s="1247"/>
      <c r="AV552" s="303">
        <f t="shared" si="378"/>
        <v>4000000</v>
      </c>
      <c r="AW552" s="312"/>
      <c r="AX552" s="302">
        <v>4000000</v>
      </c>
      <c r="AY552" s="302">
        <v>0</v>
      </c>
      <c r="AZ552" s="302">
        <v>0</v>
      </c>
      <c r="BA552" s="302">
        <v>0</v>
      </c>
      <c r="BB552" s="312"/>
      <c r="BC552" s="1220"/>
      <c r="BD552" s="1250"/>
      <c r="BE552" s="303">
        <f t="shared" si="374"/>
        <v>4000000</v>
      </c>
      <c r="BF552" s="312"/>
      <c r="BG552" s="302">
        <v>4000000</v>
      </c>
      <c r="BH552" s="302">
        <v>0</v>
      </c>
      <c r="BI552" s="302">
        <v>0</v>
      </c>
      <c r="BJ552" s="302">
        <v>0</v>
      </c>
      <c r="BK552" s="312"/>
      <c r="BL552" s="1220"/>
      <c r="BM552" s="1253"/>
      <c r="BN552" s="303">
        <f t="shared" si="375"/>
        <v>4000000</v>
      </c>
      <c r="BO552" s="312"/>
      <c r="BP552" s="312">
        <v>4000000</v>
      </c>
      <c r="BQ552" s="312">
        <v>0</v>
      </c>
      <c r="BR552" s="312">
        <v>0</v>
      </c>
      <c r="BS552" s="312">
        <v>0</v>
      </c>
      <c r="BT552" s="312"/>
      <c r="BU552" s="313"/>
      <c r="BV552" s="314"/>
      <c r="BW552" s="314"/>
      <c r="BX552" s="314"/>
      <c r="BY552" s="314"/>
      <c r="BZ552" s="314"/>
      <c r="CA552" s="314"/>
      <c r="CB552" s="314"/>
      <c r="CC552" s="315"/>
    </row>
    <row r="553" spans="1:81" s="58" customFormat="1" ht="12.95" customHeight="1" thickBot="1" x14ac:dyDescent="0.3">
      <c r="A553" s="37"/>
      <c r="B553" s="1321"/>
      <c r="C553" s="1424"/>
      <c r="D553" s="1283"/>
      <c r="E553" s="1286"/>
      <c r="F553" s="1286"/>
      <c r="G553" s="1286"/>
      <c r="H553" s="1286"/>
      <c r="I553" s="1389"/>
      <c r="J553" s="1220"/>
      <c r="K553" s="1217"/>
      <c r="L553" s="1223"/>
      <c r="M553" s="1226"/>
      <c r="N553" s="1229"/>
      <c r="O553" s="1232"/>
      <c r="P553" s="1235"/>
      <c r="Q553" s="1238"/>
      <c r="R553" s="1220"/>
      <c r="S553" s="364" t="s">
        <v>5040</v>
      </c>
      <c r="T553" s="371" t="s">
        <v>3834</v>
      </c>
      <c r="U553" s="241" t="s">
        <v>3839</v>
      </c>
      <c r="V553" s="241" t="s">
        <v>3842</v>
      </c>
      <c r="W553" s="234"/>
      <c r="X553" s="305">
        <v>44566</v>
      </c>
      <c r="Y553" s="305">
        <v>44591</v>
      </c>
      <c r="Z553" s="305">
        <v>44594</v>
      </c>
      <c r="AA553" s="305">
        <v>44925</v>
      </c>
      <c r="AB553" s="1220"/>
      <c r="AC553" s="1241"/>
      <c r="AD553" s="306">
        <f t="shared" si="379"/>
        <v>16000000</v>
      </c>
      <c r="AE553" s="306">
        <f t="shared" si="379"/>
        <v>0</v>
      </c>
      <c r="AF553" s="306">
        <f t="shared" si="379"/>
        <v>16000000</v>
      </c>
      <c r="AG553" s="306">
        <f t="shared" si="379"/>
        <v>0</v>
      </c>
      <c r="AH553" s="306">
        <f t="shared" si="367"/>
        <v>0</v>
      </c>
      <c r="AI553" s="306">
        <f t="shared" si="367"/>
        <v>0</v>
      </c>
      <c r="AJ553" s="306">
        <f t="shared" si="367"/>
        <v>0</v>
      </c>
      <c r="AK553" s="1220"/>
      <c r="AL553" s="1244"/>
      <c r="AM553" s="306">
        <f t="shared" si="373"/>
        <v>4000000</v>
      </c>
      <c r="AN553" s="312"/>
      <c r="AO553" s="312">
        <v>4000000</v>
      </c>
      <c r="AP553" s="312">
        <v>0</v>
      </c>
      <c r="AQ553" s="312">
        <v>0</v>
      </c>
      <c r="AR553" s="312">
        <v>0</v>
      </c>
      <c r="AS553" s="312"/>
      <c r="AT553" s="1220"/>
      <c r="AU553" s="1247"/>
      <c r="AV553" s="306">
        <f t="shared" si="378"/>
        <v>4000000</v>
      </c>
      <c r="AW553" s="312"/>
      <c r="AX553" s="302">
        <v>4000000</v>
      </c>
      <c r="AY553" s="302">
        <v>0</v>
      </c>
      <c r="AZ553" s="302">
        <v>0</v>
      </c>
      <c r="BA553" s="302">
        <v>0</v>
      </c>
      <c r="BB553" s="312"/>
      <c r="BC553" s="1220"/>
      <c r="BD553" s="1250"/>
      <c r="BE553" s="306">
        <f t="shared" si="374"/>
        <v>4000000</v>
      </c>
      <c r="BF553" s="312"/>
      <c r="BG553" s="302">
        <v>4000000</v>
      </c>
      <c r="BH553" s="302">
        <v>0</v>
      </c>
      <c r="BI553" s="302">
        <v>0</v>
      </c>
      <c r="BJ553" s="302">
        <v>0</v>
      </c>
      <c r="BK553" s="312"/>
      <c r="BL553" s="1220"/>
      <c r="BM553" s="1253"/>
      <c r="BN553" s="306">
        <f t="shared" si="375"/>
        <v>4000000</v>
      </c>
      <c r="BO553" s="312"/>
      <c r="BP553" s="312">
        <v>4000000</v>
      </c>
      <c r="BQ553" s="312">
        <v>0</v>
      </c>
      <c r="BR553" s="312">
        <v>0</v>
      </c>
      <c r="BS553" s="312">
        <v>0</v>
      </c>
      <c r="BT553" s="312"/>
      <c r="BU553" s="313"/>
      <c r="BV553" s="314"/>
      <c r="BW553" s="314"/>
      <c r="BX553" s="314"/>
      <c r="BY553" s="314"/>
      <c r="BZ553" s="314"/>
      <c r="CA553" s="314"/>
      <c r="CB553" s="314"/>
      <c r="CC553" s="315"/>
    </row>
    <row r="554" spans="1:81" s="58" customFormat="1" ht="12.95" customHeight="1" thickTop="1" x14ac:dyDescent="0.25">
      <c r="A554" s="37"/>
      <c r="B554" s="1321"/>
      <c r="C554" s="1424"/>
      <c r="D554" s="1282">
        <v>1903</v>
      </c>
      <c r="E554" s="1285" t="s">
        <v>4445</v>
      </c>
      <c r="F554" s="1285">
        <v>1903035</v>
      </c>
      <c r="G554" s="1285" t="s">
        <v>4446</v>
      </c>
      <c r="H554" s="1285" t="s">
        <v>4447</v>
      </c>
      <c r="I554" s="1388">
        <v>2021004540150</v>
      </c>
      <c r="J554" s="1219">
        <v>128</v>
      </c>
      <c r="K554" s="1216" t="str">
        <f>+[3]Metas!K147</f>
        <v xml:space="preserve">Municipios con vigilancia de establecimientos y servicios farmacéuticos. </v>
      </c>
      <c r="L554" s="1222">
        <v>40</v>
      </c>
      <c r="M554" s="1225">
        <f>SUM(N554:Q554)/4</f>
        <v>40</v>
      </c>
      <c r="N554" s="1228">
        <v>40</v>
      </c>
      <c r="O554" s="1231">
        <v>40</v>
      </c>
      <c r="P554" s="1234">
        <v>40</v>
      </c>
      <c r="Q554" s="1237">
        <v>40</v>
      </c>
      <c r="R554" s="1219">
        <f t="shared" ref="R554" si="380">+$J554</f>
        <v>128</v>
      </c>
      <c r="S554" s="361" t="s">
        <v>5041</v>
      </c>
      <c r="T554" s="362" t="s">
        <v>3834</v>
      </c>
      <c r="U554" s="240" t="s">
        <v>3839</v>
      </c>
      <c r="V554" s="240" t="s">
        <v>3842</v>
      </c>
      <c r="W554" s="299"/>
      <c r="X554" s="300">
        <v>44566</v>
      </c>
      <c r="Y554" s="300">
        <v>44591</v>
      </c>
      <c r="Z554" s="300">
        <v>44594</v>
      </c>
      <c r="AA554" s="300">
        <v>44925</v>
      </c>
      <c r="AB554" s="1219">
        <f t="shared" si="344"/>
        <v>128</v>
      </c>
      <c r="AC554" s="1240">
        <f t="shared" ref="AC554" si="381">+L554</f>
        <v>40</v>
      </c>
      <c r="AD554" s="303">
        <f t="shared" si="379"/>
        <v>339538808</v>
      </c>
      <c r="AE554" s="303">
        <f t="shared" si="379"/>
        <v>0</v>
      </c>
      <c r="AF554" s="303">
        <f t="shared" si="379"/>
        <v>339538808</v>
      </c>
      <c r="AG554" s="303">
        <f t="shared" si="379"/>
        <v>0</v>
      </c>
      <c r="AH554" s="303">
        <f t="shared" si="367"/>
        <v>0</v>
      </c>
      <c r="AI554" s="303">
        <f t="shared" si="367"/>
        <v>0</v>
      </c>
      <c r="AJ554" s="303">
        <f t="shared" si="367"/>
        <v>0</v>
      </c>
      <c r="AK554" s="1219">
        <f t="shared" si="346"/>
        <v>128</v>
      </c>
      <c r="AL554" s="1243">
        <f>+N554</f>
        <v>40</v>
      </c>
      <c r="AM554" s="301">
        <f t="shared" si="373"/>
        <v>84884702</v>
      </c>
      <c r="AN554" s="48"/>
      <c r="AO554" s="48">
        <v>84884702</v>
      </c>
      <c r="AP554" s="48">
        <v>0</v>
      </c>
      <c r="AQ554" s="48">
        <v>0</v>
      </c>
      <c r="AR554" s="48">
        <v>0</v>
      </c>
      <c r="AS554" s="48"/>
      <c r="AT554" s="1219">
        <f t="shared" si="348"/>
        <v>128</v>
      </c>
      <c r="AU554" s="1246">
        <f>+O554</f>
        <v>40</v>
      </c>
      <c r="AV554" s="301">
        <f t="shared" si="378"/>
        <v>84884702</v>
      </c>
      <c r="AW554" s="48"/>
      <c r="AX554" s="38">
        <v>84884702</v>
      </c>
      <c r="AY554" s="38">
        <v>0</v>
      </c>
      <c r="AZ554" s="38">
        <v>0</v>
      </c>
      <c r="BA554" s="38">
        <v>0</v>
      </c>
      <c r="BB554" s="48"/>
      <c r="BC554" s="1219">
        <f t="shared" si="349"/>
        <v>128</v>
      </c>
      <c r="BD554" s="1249">
        <f>+P554</f>
        <v>40</v>
      </c>
      <c r="BE554" s="301">
        <f t="shared" si="374"/>
        <v>84884702</v>
      </c>
      <c r="BF554" s="48"/>
      <c r="BG554" s="38">
        <v>84884702</v>
      </c>
      <c r="BH554" s="38">
        <v>0</v>
      </c>
      <c r="BI554" s="38">
        <v>0</v>
      </c>
      <c r="BJ554" s="38">
        <v>0</v>
      </c>
      <c r="BK554" s="48"/>
      <c r="BL554" s="1219">
        <f t="shared" si="350"/>
        <v>128</v>
      </c>
      <c r="BM554" s="1252">
        <f>+Q554</f>
        <v>40</v>
      </c>
      <c r="BN554" s="301">
        <f t="shared" si="375"/>
        <v>84884702</v>
      </c>
      <c r="BO554" s="48"/>
      <c r="BP554" s="48">
        <v>84884702</v>
      </c>
      <c r="BQ554" s="48">
        <v>0</v>
      </c>
      <c r="BR554" s="48">
        <v>0</v>
      </c>
      <c r="BS554" s="48">
        <v>0</v>
      </c>
      <c r="BT554" s="48"/>
      <c r="BU554" s="1204"/>
      <c r="BV554" s="1205"/>
      <c r="BW554" s="1205"/>
      <c r="BX554" s="1205"/>
      <c r="BY554" s="1205"/>
      <c r="BZ554" s="1205"/>
      <c r="CA554" s="1205"/>
      <c r="CB554" s="1205"/>
      <c r="CC554" s="1206"/>
    </row>
    <row r="555" spans="1:81" s="58" customFormat="1" ht="12.95" customHeight="1" x14ac:dyDescent="0.25">
      <c r="A555" s="37"/>
      <c r="B555" s="1321"/>
      <c r="C555" s="1424"/>
      <c r="D555" s="1283"/>
      <c r="E555" s="1286"/>
      <c r="F555" s="1286"/>
      <c r="G555" s="1286"/>
      <c r="H555" s="1286"/>
      <c r="I555" s="1389"/>
      <c r="J555" s="1220"/>
      <c r="K555" s="1217"/>
      <c r="L555" s="1223"/>
      <c r="M555" s="1226"/>
      <c r="N555" s="1229"/>
      <c r="O555" s="1232"/>
      <c r="P555" s="1235"/>
      <c r="Q555" s="1238"/>
      <c r="R555" s="1220"/>
      <c r="S555" s="364" t="s">
        <v>5042</v>
      </c>
      <c r="T555" s="371" t="s">
        <v>3834</v>
      </c>
      <c r="U555" s="241" t="s">
        <v>3839</v>
      </c>
      <c r="V555" s="241" t="s">
        <v>3842</v>
      </c>
      <c r="W555" s="299"/>
      <c r="X555" s="300">
        <v>44566</v>
      </c>
      <c r="Y555" s="300">
        <v>44591</v>
      </c>
      <c r="Z555" s="300">
        <v>44594</v>
      </c>
      <c r="AA555" s="300">
        <v>44925</v>
      </c>
      <c r="AB555" s="1220"/>
      <c r="AC555" s="1241"/>
      <c r="AD555" s="303">
        <f t="shared" si="379"/>
        <v>28608273.329999983</v>
      </c>
      <c r="AE555" s="303">
        <f t="shared" si="379"/>
        <v>0</v>
      </c>
      <c r="AF555" s="303">
        <f t="shared" si="379"/>
        <v>28608273.329999983</v>
      </c>
      <c r="AG555" s="303">
        <f t="shared" si="379"/>
        <v>0</v>
      </c>
      <c r="AH555" s="303">
        <f t="shared" si="367"/>
        <v>0</v>
      </c>
      <c r="AI555" s="303">
        <f t="shared" si="367"/>
        <v>0</v>
      </c>
      <c r="AJ555" s="303">
        <f t="shared" si="367"/>
        <v>0</v>
      </c>
      <c r="AK555" s="1220"/>
      <c r="AL555" s="1244"/>
      <c r="AM555" s="303">
        <f t="shared" si="373"/>
        <v>7152068.3324999958</v>
      </c>
      <c r="AN555" s="312"/>
      <c r="AO555" s="312">
        <v>7152068.3324999958</v>
      </c>
      <c r="AP555" s="312">
        <v>0</v>
      </c>
      <c r="AQ555" s="312">
        <v>0</v>
      </c>
      <c r="AR555" s="312">
        <v>0</v>
      </c>
      <c r="AS555" s="312"/>
      <c r="AT555" s="1220"/>
      <c r="AU555" s="1247"/>
      <c r="AV555" s="303">
        <f t="shared" si="378"/>
        <v>7152068.3324999958</v>
      </c>
      <c r="AW555" s="312"/>
      <c r="AX555" s="302">
        <v>7152068.3324999958</v>
      </c>
      <c r="AY555" s="302">
        <v>0</v>
      </c>
      <c r="AZ555" s="302">
        <v>0</v>
      </c>
      <c r="BA555" s="302">
        <v>0</v>
      </c>
      <c r="BB555" s="312"/>
      <c r="BC555" s="1220"/>
      <c r="BD555" s="1250"/>
      <c r="BE555" s="303">
        <f t="shared" si="374"/>
        <v>7152068.3324999958</v>
      </c>
      <c r="BF555" s="312"/>
      <c r="BG555" s="302">
        <v>7152068.3324999958</v>
      </c>
      <c r="BH555" s="302">
        <v>0</v>
      </c>
      <c r="BI555" s="302">
        <v>0</v>
      </c>
      <c r="BJ555" s="302">
        <v>0</v>
      </c>
      <c r="BK555" s="312"/>
      <c r="BL555" s="1220"/>
      <c r="BM555" s="1253"/>
      <c r="BN555" s="303">
        <f t="shared" si="375"/>
        <v>7152068.3324999958</v>
      </c>
      <c r="BO555" s="312"/>
      <c r="BP555" s="312">
        <v>7152068.3324999958</v>
      </c>
      <c r="BQ555" s="312">
        <v>0</v>
      </c>
      <c r="BR555" s="312">
        <v>0</v>
      </c>
      <c r="BS555" s="312">
        <v>0</v>
      </c>
      <c r="BT555" s="312"/>
      <c r="BU555" s="313"/>
      <c r="BV555" s="314"/>
      <c r="BW555" s="314"/>
      <c r="BX555" s="314"/>
      <c r="BY555" s="314"/>
      <c r="BZ555" s="314"/>
      <c r="CA555" s="314"/>
      <c r="CB555" s="314"/>
      <c r="CC555" s="315"/>
    </row>
    <row r="556" spans="1:81" s="58" customFormat="1" ht="12.95" customHeight="1" x14ac:dyDescent="0.25">
      <c r="A556" s="37"/>
      <c r="B556" s="1321"/>
      <c r="C556" s="1424"/>
      <c r="D556" s="1283"/>
      <c r="E556" s="1286"/>
      <c r="F556" s="1286"/>
      <c r="G556" s="1286"/>
      <c r="H556" s="1286"/>
      <c r="I556" s="1389"/>
      <c r="J556" s="1220"/>
      <c r="K556" s="1217"/>
      <c r="L556" s="1223"/>
      <c r="M556" s="1226"/>
      <c r="N556" s="1229"/>
      <c r="O556" s="1232"/>
      <c r="P556" s="1235"/>
      <c r="Q556" s="1238"/>
      <c r="R556" s="1220"/>
      <c r="S556" s="364" t="s">
        <v>5043</v>
      </c>
      <c r="T556" s="371" t="s">
        <v>3834</v>
      </c>
      <c r="U556" s="241" t="s">
        <v>3839</v>
      </c>
      <c r="V556" s="241" t="s">
        <v>3842</v>
      </c>
      <c r="W556" s="299"/>
      <c r="X556" s="300">
        <v>44566</v>
      </c>
      <c r="Y556" s="300">
        <v>44591</v>
      </c>
      <c r="Z556" s="300">
        <v>44594</v>
      </c>
      <c r="AA556" s="300">
        <v>44925</v>
      </c>
      <c r="AB556" s="1220"/>
      <c r="AC556" s="1241"/>
      <c r="AD556" s="303">
        <f t="shared" si="379"/>
        <v>10000000</v>
      </c>
      <c r="AE556" s="303">
        <f t="shared" si="379"/>
        <v>0</v>
      </c>
      <c r="AF556" s="303">
        <f t="shared" si="379"/>
        <v>10000000</v>
      </c>
      <c r="AG556" s="303">
        <f t="shared" si="379"/>
        <v>0</v>
      </c>
      <c r="AH556" s="303">
        <f t="shared" si="367"/>
        <v>0</v>
      </c>
      <c r="AI556" s="303">
        <f t="shared" si="367"/>
        <v>0</v>
      </c>
      <c r="AJ556" s="303">
        <f t="shared" si="367"/>
        <v>0</v>
      </c>
      <c r="AK556" s="1220"/>
      <c r="AL556" s="1244"/>
      <c r="AM556" s="303">
        <f t="shared" si="373"/>
        <v>2500000</v>
      </c>
      <c r="AN556" s="312"/>
      <c r="AO556" s="312">
        <v>2500000</v>
      </c>
      <c r="AP556" s="312">
        <v>0</v>
      </c>
      <c r="AQ556" s="312">
        <v>0</v>
      </c>
      <c r="AR556" s="312">
        <v>0</v>
      </c>
      <c r="AS556" s="312"/>
      <c r="AT556" s="1220"/>
      <c r="AU556" s="1247"/>
      <c r="AV556" s="303">
        <f t="shared" si="378"/>
        <v>2500000</v>
      </c>
      <c r="AW556" s="312"/>
      <c r="AX556" s="302">
        <v>2500000</v>
      </c>
      <c r="AY556" s="302">
        <v>0</v>
      </c>
      <c r="AZ556" s="302">
        <v>0</v>
      </c>
      <c r="BA556" s="302">
        <v>0</v>
      </c>
      <c r="BB556" s="312"/>
      <c r="BC556" s="1220"/>
      <c r="BD556" s="1250"/>
      <c r="BE556" s="303">
        <f t="shared" si="374"/>
        <v>2500000</v>
      </c>
      <c r="BF556" s="312"/>
      <c r="BG556" s="302">
        <v>2500000</v>
      </c>
      <c r="BH556" s="302">
        <v>0</v>
      </c>
      <c r="BI556" s="302">
        <v>0</v>
      </c>
      <c r="BJ556" s="302">
        <v>0</v>
      </c>
      <c r="BK556" s="312"/>
      <c r="BL556" s="1220"/>
      <c r="BM556" s="1253"/>
      <c r="BN556" s="303">
        <f t="shared" si="375"/>
        <v>2500000</v>
      </c>
      <c r="BO556" s="312"/>
      <c r="BP556" s="312">
        <v>2500000</v>
      </c>
      <c r="BQ556" s="312">
        <v>0</v>
      </c>
      <c r="BR556" s="312">
        <v>0</v>
      </c>
      <c r="BS556" s="312">
        <v>0</v>
      </c>
      <c r="BT556" s="312"/>
      <c r="BU556" s="313"/>
      <c r="BV556" s="314"/>
      <c r="BW556" s="314"/>
      <c r="BX556" s="314"/>
      <c r="BY556" s="314"/>
      <c r="BZ556" s="314"/>
      <c r="CA556" s="314"/>
      <c r="CB556" s="314"/>
      <c r="CC556" s="315"/>
    </row>
    <row r="557" spans="1:81" s="58" customFormat="1" ht="12.95" customHeight="1" x14ac:dyDescent="0.25">
      <c r="A557" s="37"/>
      <c r="B557" s="1321"/>
      <c r="C557" s="1424"/>
      <c r="D557" s="1283"/>
      <c r="E557" s="1286"/>
      <c r="F557" s="1286"/>
      <c r="G557" s="1286"/>
      <c r="H557" s="1286"/>
      <c r="I557" s="1389"/>
      <c r="J557" s="1220"/>
      <c r="K557" s="1217"/>
      <c r="L557" s="1223"/>
      <c r="M557" s="1226"/>
      <c r="N557" s="1229"/>
      <c r="O557" s="1232"/>
      <c r="P557" s="1235"/>
      <c r="Q557" s="1238"/>
      <c r="R557" s="1220"/>
      <c r="S557" s="364" t="s">
        <v>5044</v>
      </c>
      <c r="T557" s="371" t="s">
        <v>3834</v>
      </c>
      <c r="U557" s="241" t="s">
        <v>3839</v>
      </c>
      <c r="V557" s="241" t="s">
        <v>3842</v>
      </c>
      <c r="W557" s="299"/>
      <c r="X557" s="300">
        <v>44566</v>
      </c>
      <c r="Y557" s="300">
        <v>44591</v>
      </c>
      <c r="Z557" s="300">
        <v>44594</v>
      </c>
      <c r="AA557" s="300">
        <v>44925</v>
      </c>
      <c r="AB557" s="1220"/>
      <c r="AC557" s="1241"/>
      <c r="AD557" s="303">
        <f t="shared" si="379"/>
        <v>10000000</v>
      </c>
      <c r="AE557" s="303">
        <f t="shared" si="379"/>
        <v>0</v>
      </c>
      <c r="AF557" s="303">
        <f t="shared" si="379"/>
        <v>10000000</v>
      </c>
      <c r="AG557" s="303">
        <f t="shared" si="379"/>
        <v>0</v>
      </c>
      <c r="AH557" s="303">
        <f t="shared" si="367"/>
        <v>0</v>
      </c>
      <c r="AI557" s="303">
        <f t="shared" si="367"/>
        <v>0</v>
      </c>
      <c r="AJ557" s="303">
        <f t="shared" si="367"/>
        <v>0</v>
      </c>
      <c r="AK557" s="1220"/>
      <c r="AL557" s="1244"/>
      <c r="AM557" s="303">
        <f t="shared" si="373"/>
        <v>2500000</v>
      </c>
      <c r="AN557" s="312"/>
      <c r="AO557" s="312">
        <v>2500000</v>
      </c>
      <c r="AP557" s="312">
        <v>0</v>
      </c>
      <c r="AQ557" s="312">
        <v>0</v>
      </c>
      <c r="AR557" s="312">
        <v>0</v>
      </c>
      <c r="AS557" s="312"/>
      <c r="AT557" s="1220"/>
      <c r="AU557" s="1247"/>
      <c r="AV557" s="303">
        <f t="shared" si="378"/>
        <v>2500000</v>
      </c>
      <c r="AW557" s="312"/>
      <c r="AX557" s="302">
        <v>2500000</v>
      </c>
      <c r="AY557" s="302">
        <v>0</v>
      </c>
      <c r="AZ557" s="302">
        <v>0</v>
      </c>
      <c r="BA557" s="302">
        <v>0</v>
      </c>
      <c r="BB557" s="312"/>
      <c r="BC557" s="1220"/>
      <c r="BD557" s="1250"/>
      <c r="BE557" s="303">
        <f t="shared" si="374"/>
        <v>2500000</v>
      </c>
      <c r="BF557" s="312"/>
      <c r="BG557" s="302">
        <v>2500000</v>
      </c>
      <c r="BH557" s="302">
        <v>0</v>
      </c>
      <c r="BI557" s="302">
        <v>0</v>
      </c>
      <c r="BJ557" s="302">
        <v>0</v>
      </c>
      <c r="BK557" s="312"/>
      <c r="BL557" s="1220"/>
      <c r="BM557" s="1253"/>
      <c r="BN557" s="303">
        <f t="shared" si="375"/>
        <v>2500000</v>
      </c>
      <c r="BO557" s="312"/>
      <c r="BP557" s="312">
        <v>2500000</v>
      </c>
      <c r="BQ557" s="312">
        <v>0</v>
      </c>
      <c r="BR557" s="312">
        <v>0</v>
      </c>
      <c r="BS557" s="312">
        <v>0</v>
      </c>
      <c r="BT557" s="312"/>
      <c r="BU557" s="313"/>
      <c r="BV557" s="314"/>
      <c r="BW557" s="314"/>
      <c r="BX557" s="314"/>
      <c r="BY557" s="314"/>
      <c r="BZ557" s="314"/>
      <c r="CA557" s="314"/>
      <c r="CB557" s="314"/>
      <c r="CC557" s="315"/>
    </row>
    <row r="558" spans="1:81" s="58" customFormat="1" ht="12.95" customHeight="1" x14ac:dyDescent="0.25">
      <c r="A558" s="37"/>
      <c r="B558" s="1321"/>
      <c r="C558" s="1424"/>
      <c r="D558" s="1283"/>
      <c r="E558" s="1286"/>
      <c r="F558" s="1286"/>
      <c r="G558" s="1286"/>
      <c r="H558" s="1286"/>
      <c r="I558" s="1389"/>
      <c r="J558" s="1220"/>
      <c r="K558" s="1217"/>
      <c r="L558" s="1223"/>
      <c r="M558" s="1226"/>
      <c r="N558" s="1229"/>
      <c r="O558" s="1232"/>
      <c r="P558" s="1235"/>
      <c r="Q558" s="1238"/>
      <c r="R558" s="1220"/>
      <c r="S558" s="364" t="s">
        <v>5045</v>
      </c>
      <c r="T558" s="371" t="s">
        <v>3834</v>
      </c>
      <c r="U558" s="241" t="s">
        <v>3839</v>
      </c>
      <c r="V558" s="241" t="s">
        <v>3842</v>
      </c>
      <c r="W558" s="299"/>
      <c r="X558" s="300">
        <v>44566</v>
      </c>
      <c r="Y558" s="300">
        <v>44591</v>
      </c>
      <c r="Z558" s="300">
        <v>44594</v>
      </c>
      <c r="AA558" s="300">
        <v>44925</v>
      </c>
      <c r="AB558" s="1220"/>
      <c r="AC558" s="1241"/>
      <c r="AD558" s="303">
        <f t="shared" si="379"/>
        <v>10000000</v>
      </c>
      <c r="AE558" s="303">
        <f t="shared" si="379"/>
        <v>0</v>
      </c>
      <c r="AF558" s="303">
        <f t="shared" si="379"/>
        <v>10000000</v>
      </c>
      <c r="AG558" s="303">
        <f t="shared" si="379"/>
        <v>0</v>
      </c>
      <c r="AH558" s="303">
        <f t="shared" si="367"/>
        <v>0</v>
      </c>
      <c r="AI558" s="303">
        <f t="shared" si="367"/>
        <v>0</v>
      </c>
      <c r="AJ558" s="303">
        <f t="shared" si="367"/>
        <v>0</v>
      </c>
      <c r="AK558" s="1220"/>
      <c r="AL558" s="1244"/>
      <c r="AM558" s="303">
        <f t="shared" si="373"/>
        <v>2500000</v>
      </c>
      <c r="AN558" s="312"/>
      <c r="AO558" s="312">
        <v>2500000</v>
      </c>
      <c r="AP558" s="312">
        <v>0</v>
      </c>
      <c r="AQ558" s="312">
        <v>0</v>
      </c>
      <c r="AR558" s="312">
        <v>0</v>
      </c>
      <c r="AS558" s="312"/>
      <c r="AT558" s="1220"/>
      <c r="AU558" s="1247"/>
      <c r="AV558" s="303">
        <f t="shared" si="378"/>
        <v>2500000</v>
      </c>
      <c r="AW558" s="312"/>
      <c r="AX558" s="302">
        <v>2500000</v>
      </c>
      <c r="AY558" s="302">
        <v>0</v>
      </c>
      <c r="AZ558" s="302">
        <v>0</v>
      </c>
      <c r="BA558" s="302">
        <v>0</v>
      </c>
      <c r="BB558" s="312"/>
      <c r="BC558" s="1220"/>
      <c r="BD558" s="1250"/>
      <c r="BE558" s="303">
        <f t="shared" si="374"/>
        <v>2500000</v>
      </c>
      <c r="BF558" s="312"/>
      <c r="BG558" s="302">
        <v>2500000</v>
      </c>
      <c r="BH558" s="302">
        <v>0</v>
      </c>
      <c r="BI558" s="302">
        <v>0</v>
      </c>
      <c r="BJ558" s="302">
        <v>0</v>
      </c>
      <c r="BK558" s="312"/>
      <c r="BL558" s="1220"/>
      <c r="BM558" s="1253"/>
      <c r="BN558" s="303">
        <f t="shared" si="375"/>
        <v>2500000</v>
      </c>
      <c r="BO558" s="312"/>
      <c r="BP558" s="312">
        <v>2500000</v>
      </c>
      <c r="BQ558" s="312">
        <v>0</v>
      </c>
      <c r="BR558" s="312">
        <v>0</v>
      </c>
      <c r="BS558" s="312">
        <v>0</v>
      </c>
      <c r="BT558" s="312"/>
      <c r="BU558" s="313"/>
      <c r="BV558" s="314"/>
      <c r="BW558" s="314"/>
      <c r="BX558" s="314"/>
      <c r="BY558" s="314"/>
      <c r="BZ558" s="314"/>
      <c r="CA558" s="314"/>
      <c r="CB558" s="314"/>
      <c r="CC558" s="315"/>
    </row>
    <row r="559" spans="1:81" s="58" customFormat="1" ht="12.95" customHeight="1" x14ac:dyDescent="0.25">
      <c r="A559" s="37"/>
      <c r="B559" s="1321"/>
      <c r="C559" s="1424"/>
      <c r="D559" s="1283"/>
      <c r="E559" s="1286"/>
      <c r="F559" s="1286"/>
      <c r="G559" s="1286"/>
      <c r="H559" s="1286"/>
      <c r="I559" s="1389"/>
      <c r="J559" s="1220"/>
      <c r="K559" s="1217"/>
      <c r="L559" s="1223"/>
      <c r="M559" s="1226"/>
      <c r="N559" s="1229"/>
      <c r="O559" s="1232"/>
      <c r="P559" s="1235"/>
      <c r="Q559" s="1238"/>
      <c r="R559" s="1220"/>
      <c r="S559" s="364" t="s">
        <v>5046</v>
      </c>
      <c r="T559" s="371" t="s">
        <v>3834</v>
      </c>
      <c r="U559" s="241" t="s">
        <v>3839</v>
      </c>
      <c r="V559" s="241" t="s">
        <v>3842</v>
      </c>
      <c r="W559" s="299"/>
      <c r="X559" s="300">
        <v>44566</v>
      </c>
      <c r="Y559" s="300">
        <v>44591</v>
      </c>
      <c r="Z559" s="300">
        <v>44594</v>
      </c>
      <c r="AA559" s="300">
        <v>44925</v>
      </c>
      <c r="AB559" s="1220"/>
      <c r="AC559" s="1241"/>
      <c r="AD559" s="303">
        <f t="shared" si="379"/>
        <v>10000000</v>
      </c>
      <c r="AE559" s="303">
        <f t="shared" si="379"/>
        <v>0</v>
      </c>
      <c r="AF559" s="303">
        <f t="shared" si="379"/>
        <v>10000000</v>
      </c>
      <c r="AG559" s="303">
        <f t="shared" si="379"/>
        <v>0</v>
      </c>
      <c r="AH559" s="303">
        <f t="shared" si="367"/>
        <v>0</v>
      </c>
      <c r="AI559" s="303">
        <f t="shared" si="367"/>
        <v>0</v>
      </c>
      <c r="AJ559" s="303">
        <f t="shared" si="367"/>
        <v>0</v>
      </c>
      <c r="AK559" s="1220"/>
      <c r="AL559" s="1244"/>
      <c r="AM559" s="303">
        <f t="shared" si="373"/>
        <v>2500000</v>
      </c>
      <c r="AN559" s="312"/>
      <c r="AO559" s="312">
        <v>2500000</v>
      </c>
      <c r="AP559" s="312">
        <v>0</v>
      </c>
      <c r="AQ559" s="312">
        <v>0</v>
      </c>
      <c r="AR559" s="312">
        <v>0</v>
      </c>
      <c r="AS559" s="312"/>
      <c r="AT559" s="1220"/>
      <c r="AU559" s="1247"/>
      <c r="AV559" s="303">
        <f t="shared" si="378"/>
        <v>2500000</v>
      </c>
      <c r="AW559" s="312"/>
      <c r="AX559" s="302">
        <v>2500000</v>
      </c>
      <c r="AY559" s="302">
        <v>0</v>
      </c>
      <c r="AZ559" s="302">
        <v>0</v>
      </c>
      <c r="BA559" s="302">
        <v>0</v>
      </c>
      <c r="BB559" s="312"/>
      <c r="BC559" s="1220"/>
      <c r="BD559" s="1250"/>
      <c r="BE559" s="303">
        <f t="shared" si="374"/>
        <v>2500000</v>
      </c>
      <c r="BF559" s="312"/>
      <c r="BG559" s="302">
        <v>2500000</v>
      </c>
      <c r="BH559" s="302">
        <v>0</v>
      </c>
      <c r="BI559" s="302">
        <v>0</v>
      </c>
      <c r="BJ559" s="302">
        <v>0</v>
      </c>
      <c r="BK559" s="312"/>
      <c r="BL559" s="1220"/>
      <c r="BM559" s="1253"/>
      <c r="BN559" s="303">
        <f t="shared" si="375"/>
        <v>2500000</v>
      </c>
      <c r="BO559" s="312"/>
      <c r="BP559" s="312">
        <v>2500000</v>
      </c>
      <c r="BQ559" s="312">
        <v>0</v>
      </c>
      <c r="BR559" s="312">
        <v>0</v>
      </c>
      <c r="BS559" s="312">
        <v>0</v>
      </c>
      <c r="BT559" s="312"/>
      <c r="BU559" s="313"/>
      <c r="BV559" s="314"/>
      <c r="BW559" s="314"/>
      <c r="BX559" s="314"/>
      <c r="BY559" s="314"/>
      <c r="BZ559" s="314"/>
      <c r="CA559" s="314"/>
      <c r="CB559" s="314"/>
      <c r="CC559" s="315"/>
    </row>
    <row r="560" spans="1:81" s="58" customFormat="1" ht="12.95" customHeight="1" x14ac:dyDescent="0.25">
      <c r="A560" s="37"/>
      <c r="B560" s="1321"/>
      <c r="C560" s="1424"/>
      <c r="D560" s="1283"/>
      <c r="E560" s="1286"/>
      <c r="F560" s="1286"/>
      <c r="G560" s="1286"/>
      <c r="H560" s="1286"/>
      <c r="I560" s="1389"/>
      <c r="J560" s="1220"/>
      <c r="K560" s="1217"/>
      <c r="L560" s="1223"/>
      <c r="M560" s="1226"/>
      <c r="N560" s="1229"/>
      <c r="O560" s="1232"/>
      <c r="P560" s="1235"/>
      <c r="Q560" s="1238"/>
      <c r="R560" s="1220"/>
      <c r="S560" s="364" t="s">
        <v>5047</v>
      </c>
      <c r="T560" s="371" t="s">
        <v>3834</v>
      </c>
      <c r="U560" s="241" t="s">
        <v>3839</v>
      </c>
      <c r="V560" s="241" t="s">
        <v>3842</v>
      </c>
      <c r="W560" s="299"/>
      <c r="X560" s="300">
        <v>44566</v>
      </c>
      <c r="Y560" s="300">
        <v>44591</v>
      </c>
      <c r="Z560" s="300">
        <v>44594</v>
      </c>
      <c r="AA560" s="300">
        <v>44925</v>
      </c>
      <c r="AB560" s="1220"/>
      <c r="AC560" s="1241"/>
      <c r="AD560" s="303">
        <f t="shared" si="379"/>
        <v>10000000</v>
      </c>
      <c r="AE560" s="303">
        <f t="shared" si="379"/>
        <v>0</v>
      </c>
      <c r="AF560" s="303">
        <f t="shared" si="379"/>
        <v>10000000</v>
      </c>
      <c r="AG560" s="303">
        <f t="shared" si="379"/>
        <v>0</v>
      </c>
      <c r="AH560" s="303">
        <f t="shared" si="367"/>
        <v>0</v>
      </c>
      <c r="AI560" s="303">
        <f t="shared" si="367"/>
        <v>0</v>
      </c>
      <c r="AJ560" s="303">
        <f t="shared" si="367"/>
        <v>0</v>
      </c>
      <c r="AK560" s="1220"/>
      <c r="AL560" s="1244"/>
      <c r="AM560" s="303">
        <f t="shared" si="373"/>
        <v>2500000</v>
      </c>
      <c r="AN560" s="312"/>
      <c r="AO560" s="312">
        <v>2500000</v>
      </c>
      <c r="AP560" s="312">
        <v>0</v>
      </c>
      <c r="AQ560" s="312">
        <v>0</v>
      </c>
      <c r="AR560" s="312">
        <v>0</v>
      </c>
      <c r="AS560" s="312"/>
      <c r="AT560" s="1220"/>
      <c r="AU560" s="1247"/>
      <c r="AV560" s="303">
        <f t="shared" si="378"/>
        <v>2500000</v>
      </c>
      <c r="AW560" s="312"/>
      <c r="AX560" s="302">
        <v>2500000</v>
      </c>
      <c r="AY560" s="302">
        <v>0</v>
      </c>
      <c r="AZ560" s="302">
        <v>0</v>
      </c>
      <c r="BA560" s="302">
        <v>0</v>
      </c>
      <c r="BB560" s="312"/>
      <c r="BC560" s="1220"/>
      <c r="BD560" s="1250"/>
      <c r="BE560" s="303">
        <f t="shared" si="374"/>
        <v>2500000</v>
      </c>
      <c r="BF560" s="312"/>
      <c r="BG560" s="302">
        <v>2500000</v>
      </c>
      <c r="BH560" s="302">
        <v>0</v>
      </c>
      <c r="BI560" s="302">
        <v>0</v>
      </c>
      <c r="BJ560" s="302">
        <v>0</v>
      </c>
      <c r="BK560" s="312"/>
      <c r="BL560" s="1220"/>
      <c r="BM560" s="1253"/>
      <c r="BN560" s="303">
        <f t="shared" si="375"/>
        <v>2500000</v>
      </c>
      <c r="BO560" s="312"/>
      <c r="BP560" s="312">
        <v>2500000</v>
      </c>
      <c r="BQ560" s="312">
        <v>0</v>
      </c>
      <c r="BR560" s="312">
        <v>0</v>
      </c>
      <c r="BS560" s="312">
        <v>0</v>
      </c>
      <c r="BT560" s="312"/>
      <c r="BU560" s="313"/>
      <c r="BV560" s="314"/>
      <c r="BW560" s="314"/>
      <c r="BX560" s="314"/>
      <c r="BY560" s="314"/>
      <c r="BZ560" s="314"/>
      <c r="CA560" s="314"/>
      <c r="CB560" s="314"/>
      <c r="CC560" s="315"/>
    </row>
    <row r="561" spans="1:81" s="58" customFormat="1" ht="12.95" customHeight="1" x14ac:dyDescent="0.25">
      <c r="A561" s="37"/>
      <c r="B561" s="1321"/>
      <c r="C561" s="1424"/>
      <c r="D561" s="1283"/>
      <c r="E561" s="1286"/>
      <c r="F561" s="1286"/>
      <c r="G561" s="1286"/>
      <c r="H561" s="1286"/>
      <c r="I561" s="1389"/>
      <c r="J561" s="1220"/>
      <c r="K561" s="1217"/>
      <c r="L561" s="1223"/>
      <c r="M561" s="1226"/>
      <c r="N561" s="1229"/>
      <c r="O561" s="1232"/>
      <c r="P561" s="1235"/>
      <c r="Q561" s="1238"/>
      <c r="R561" s="1220"/>
      <c r="S561" s="364" t="s">
        <v>5048</v>
      </c>
      <c r="T561" s="371" t="s">
        <v>3834</v>
      </c>
      <c r="U561" s="241" t="s">
        <v>3839</v>
      </c>
      <c r="V561" s="241" t="s">
        <v>3842</v>
      </c>
      <c r="W561" s="299"/>
      <c r="X561" s="300">
        <v>44566</v>
      </c>
      <c r="Y561" s="300">
        <v>44591</v>
      </c>
      <c r="Z561" s="300">
        <v>44594</v>
      </c>
      <c r="AA561" s="300">
        <v>44925</v>
      </c>
      <c r="AB561" s="1220"/>
      <c r="AC561" s="1241"/>
      <c r="AD561" s="303">
        <f t="shared" si="379"/>
        <v>10000000</v>
      </c>
      <c r="AE561" s="303">
        <f t="shared" si="379"/>
        <v>0</v>
      </c>
      <c r="AF561" s="303">
        <f t="shared" si="379"/>
        <v>10000000</v>
      </c>
      <c r="AG561" s="303">
        <f t="shared" si="379"/>
        <v>0</v>
      </c>
      <c r="AH561" s="303">
        <f t="shared" si="367"/>
        <v>0</v>
      </c>
      <c r="AI561" s="303">
        <f t="shared" si="367"/>
        <v>0</v>
      </c>
      <c r="AJ561" s="303">
        <f t="shared" si="367"/>
        <v>0</v>
      </c>
      <c r="AK561" s="1220"/>
      <c r="AL561" s="1244"/>
      <c r="AM561" s="303">
        <f t="shared" si="373"/>
        <v>2500000</v>
      </c>
      <c r="AN561" s="312"/>
      <c r="AO561" s="312">
        <v>2500000</v>
      </c>
      <c r="AP561" s="312">
        <v>0</v>
      </c>
      <c r="AQ561" s="312">
        <v>0</v>
      </c>
      <c r="AR561" s="312">
        <v>0</v>
      </c>
      <c r="AS561" s="312"/>
      <c r="AT561" s="1220"/>
      <c r="AU561" s="1247"/>
      <c r="AV561" s="303">
        <f t="shared" si="378"/>
        <v>2500000</v>
      </c>
      <c r="AW561" s="312"/>
      <c r="AX561" s="302">
        <v>2500000</v>
      </c>
      <c r="AY561" s="302">
        <v>0</v>
      </c>
      <c r="AZ561" s="302">
        <v>0</v>
      </c>
      <c r="BA561" s="302">
        <v>0</v>
      </c>
      <c r="BB561" s="312"/>
      <c r="BC561" s="1220"/>
      <c r="BD561" s="1250"/>
      <c r="BE561" s="303">
        <f t="shared" si="374"/>
        <v>2500000</v>
      </c>
      <c r="BF561" s="312"/>
      <c r="BG561" s="302">
        <v>2500000</v>
      </c>
      <c r="BH561" s="302">
        <v>0</v>
      </c>
      <c r="BI561" s="302">
        <v>0</v>
      </c>
      <c r="BJ561" s="302">
        <v>0</v>
      </c>
      <c r="BK561" s="312"/>
      <c r="BL561" s="1220"/>
      <c r="BM561" s="1253"/>
      <c r="BN561" s="303">
        <f t="shared" si="375"/>
        <v>2500000</v>
      </c>
      <c r="BO561" s="312"/>
      <c r="BP561" s="312">
        <v>2500000</v>
      </c>
      <c r="BQ561" s="312">
        <v>0</v>
      </c>
      <c r="BR561" s="312">
        <v>0</v>
      </c>
      <c r="BS561" s="312">
        <v>0</v>
      </c>
      <c r="BT561" s="312"/>
      <c r="BU561" s="313"/>
      <c r="BV561" s="314"/>
      <c r="BW561" s="314"/>
      <c r="BX561" s="314"/>
      <c r="BY561" s="314"/>
      <c r="BZ561" s="314"/>
      <c r="CA561" s="314"/>
      <c r="CB561" s="314"/>
      <c r="CC561" s="315"/>
    </row>
    <row r="562" spans="1:81" s="58" customFormat="1" ht="12.95" customHeight="1" x14ac:dyDescent="0.25">
      <c r="A562" s="37"/>
      <c r="B562" s="1321"/>
      <c r="C562" s="1424"/>
      <c r="D562" s="1283"/>
      <c r="E562" s="1286"/>
      <c r="F562" s="1286"/>
      <c r="G562" s="1286"/>
      <c r="H562" s="1286"/>
      <c r="I562" s="1389"/>
      <c r="J562" s="1220"/>
      <c r="K562" s="1217"/>
      <c r="L562" s="1223"/>
      <c r="M562" s="1226"/>
      <c r="N562" s="1229"/>
      <c r="O562" s="1232"/>
      <c r="P562" s="1235"/>
      <c r="Q562" s="1238"/>
      <c r="R562" s="1220"/>
      <c r="S562" s="364" t="s">
        <v>5049</v>
      </c>
      <c r="T562" s="371" t="s">
        <v>3834</v>
      </c>
      <c r="U562" s="241" t="s">
        <v>3839</v>
      </c>
      <c r="V562" s="241" t="s">
        <v>3842</v>
      </c>
      <c r="W562" s="299"/>
      <c r="X562" s="300">
        <v>44566</v>
      </c>
      <c r="Y562" s="300">
        <v>44591</v>
      </c>
      <c r="Z562" s="300">
        <v>44594</v>
      </c>
      <c r="AA562" s="300">
        <v>44925</v>
      </c>
      <c r="AB562" s="1220"/>
      <c r="AC562" s="1241"/>
      <c r="AD562" s="303">
        <f t="shared" si="379"/>
        <v>10000000</v>
      </c>
      <c r="AE562" s="303">
        <f t="shared" si="379"/>
        <v>0</v>
      </c>
      <c r="AF562" s="303">
        <f t="shared" si="379"/>
        <v>10000000</v>
      </c>
      <c r="AG562" s="303">
        <f t="shared" si="379"/>
        <v>0</v>
      </c>
      <c r="AH562" s="303">
        <f t="shared" si="367"/>
        <v>0</v>
      </c>
      <c r="AI562" s="303">
        <f t="shared" si="367"/>
        <v>0</v>
      </c>
      <c r="AJ562" s="303">
        <f t="shared" si="367"/>
        <v>0</v>
      </c>
      <c r="AK562" s="1220"/>
      <c r="AL562" s="1244"/>
      <c r="AM562" s="303">
        <f t="shared" si="373"/>
        <v>2500000</v>
      </c>
      <c r="AN562" s="312"/>
      <c r="AO562" s="312">
        <v>2500000</v>
      </c>
      <c r="AP562" s="312">
        <v>0</v>
      </c>
      <c r="AQ562" s="312">
        <v>0</v>
      </c>
      <c r="AR562" s="312">
        <v>0</v>
      </c>
      <c r="AS562" s="312"/>
      <c r="AT562" s="1220"/>
      <c r="AU562" s="1247"/>
      <c r="AV562" s="303">
        <f t="shared" si="378"/>
        <v>2500000</v>
      </c>
      <c r="AW562" s="312"/>
      <c r="AX562" s="302">
        <v>2500000</v>
      </c>
      <c r="AY562" s="302">
        <v>0</v>
      </c>
      <c r="AZ562" s="302">
        <v>0</v>
      </c>
      <c r="BA562" s="302">
        <v>0</v>
      </c>
      <c r="BB562" s="312"/>
      <c r="BC562" s="1220"/>
      <c r="BD562" s="1250"/>
      <c r="BE562" s="303">
        <f t="shared" si="374"/>
        <v>2500000</v>
      </c>
      <c r="BF562" s="312"/>
      <c r="BG562" s="302">
        <v>2500000</v>
      </c>
      <c r="BH562" s="302">
        <v>0</v>
      </c>
      <c r="BI562" s="302">
        <v>0</v>
      </c>
      <c r="BJ562" s="302">
        <v>0</v>
      </c>
      <c r="BK562" s="312"/>
      <c r="BL562" s="1220"/>
      <c r="BM562" s="1253"/>
      <c r="BN562" s="303">
        <f t="shared" si="375"/>
        <v>2500000</v>
      </c>
      <c r="BO562" s="312"/>
      <c r="BP562" s="312">
        <v>2500000</v>
      </c>
      <c r="BQ562" s="312">
        <v>0</v>
      </c>
      <c r="BR562" s="312">
        <v>0</v>
      </c>
      <c r="BS562" s="312">
        <v>0</v>
      </c>
      <c r="BT562" s="312"/>
      <c r="BU562" s="313"/>
      <c r="BV562" s="314"/>
      <c r="BW562" s="314"/>
      <c r="BX562" s="314"/>
      <c r="BY562" s="314"/>
      <c r="BZ562" s="314"/>
      <c r="CA562" s="314"/>
      <c r="CB562" s="314"/>
      <c r="CC562" s="315"/>
    </row>
    <row r="563" spans="1:81" s="58" customFormat="1" ht="12.95" customHeight="1" x14ac:dyDescent="0.25">
      <c r="A563" s="37"/>
      <c r="B563" s="1321"/>
      <c r="C563" s="1424"/>
      <c r="D563" s="1283"/>
      <c r="E563" s="1286"/>
      <c r="F563" s="1286"/>
      <c r="G563" s="1286"/>
      <c r="H563" s="1286"/>
      <c r="I563" s="1389"/>
      <c r="J563" s="1220"/>
      <c r="K563" s="1217"/>
      <c r="L563" s="1223"/>
      <c r="M563" s="1226"/>
      <c r="N563" s="1229"/>
      <c r="O563" s="1232"/>
      <c r="P563" s="1235"/>
      <c r="Q563" s="1238"/>
      <c r="R563" s="1220"/>
      <c r="S563" s="364" t="s">
        <v>5050</v>
      </c>
      <c r="T563" s="371" t="s">
        <v>3834</v>
      </c>
      <c r="U563" s="241" t="s">
        <v>3839</v>
      </c>
      <c r="V563" s="241" t="s">
        <v>3842</v>
      </c>
      <c r="W563" s="299"/>
      <c r="X563" s="300">
        <v>44566</v>
      </c>
      <c r="Y563" s="300">
        <v>44591</v>
      </c>
      <c r="Z563" s="300">
        <v>44594</v>
      </c>
      <c r="AA563" s="300">
        <v>44925</v>
      </c>
      <c r="AB563" s="1220"/>
      <c r="AC563" s="1241"/>
      <c r="AD563" s="303">
        <f t="shared" si="379"/>
        <v>10000000</v>
      </c>
      <c r="AE563" s="303">
        <f t="shared" si="379"/>
        <v>0</v>
      </c>
      <c r="AF563" s="303">
        <f t="shared" si="379"/>
        <v>10000000</v>
      </c>
      <c r="AG563" s="303">
        <f t="shared" si="379"/>
        <v>0</v>
      </c>
      <c r="AH563" s="303">
        <f t="shared" si="367"/>
        <v>0</v>
      </c>
      <c r="AI563" s="303">
        <f t="shared" si="367"/>
        <v>0</v>
      </c>
      <c r="AJ563" s="303">
        <f t="shared" si="367"/>
        <v>0</v>
      </c>
      <c r="AK563" s="1220"/>
      <c r="AL563" s="1244"/>
      <c r="AM563" s="303">
        <f t="shared" si="373"/>
        <v>2500000</v>
      </c>
      <c r="AN563" s="312"/>
      <c r="AO563" s="312">
        <v>2500000</v>
      </c>
      <c r="AP563" s="312">
        <v>0</v>
      </c>
      <c r="AQ563" s="312">
        <v>0</v>
      </c>
      <c r="AR563" s="312">
        <v>0</v>
      </c>
      <c r="AS563" s="312"/>
      <c r="AT563" s="1220"/>
      <c r="AU563" s="1247"/>
      <c r="AV563" s="303">
        <f t="shared" si="378"/>
        <v>2500000</v>
      </c>
      <c r="AW563" s="312"/>
      <c r="AX563" s="302">
        <v>2500000</v>
      </c>
      <c r="AY563" s="302">
        <v>0</v>
      </c>
      <c r="AZ563" s="302">
        <v>0</v>
      </c>
      <c r="BA563" s="302">
        <v>0</v>
      </c>
      <c r="BB563" s="312"/>
      <c r="BC563" s="1220"/>
      <c r="BD563" s="1250"/>
      <c r="BE563" s="303">
        <f t="shared" si="374"/>
        <v>2500000</v>
      </c>
      <c r="BF563" s="312"/>
      <c r="BG563" s="302">
        <v>2500000</v>
      </c>
      <c r="BH563" s="302">
        <v>0</v>
      </c>
      <c r="BI563" s="302">
        <v>0</v>
      </c>
      <c r="BJ563" s="302">
        <v>0</v>
      </c>
      <c r="BK563" s="312"/>
      <c r="BL563" s="1220"/>
      <c r="BM563" s="1253"/>
      <c r="BN563" s="303">
        <f t="shared" si="375"/>
        <v>2500000</v>
      </c>
      <c r="BO563" s="312"/>
      <c r="BP563" s="312">
        <v>2500000</v>
      </c>
      <c r="BQ563" s="312">
        <v>0</v>
      </c>
      <c r="BR563" s="312">
        <v>0</v>
      </c>
      <c r="BS563" s="312">
        <v>0</v>
      </c>
      <c r="BT563" s="312"/>
      <c r="BU563" s="313"/>
      <c r="BV563" s="314"/>
      <c r="BW563" s="314"/>
      <c r="BX563" s="314"/>
      <c r="BY563" s="314"/>
      <c r="BZ563" s="314"/>
      <c r="CA563" s="314"/>
      <c r="CB563" s="314"/>
      <c r="CC563" s="315"/>
    </row>
    <row r="564" spans="1:81" s="58" customFormat="1" ht="12.95" customHeight="1" x14ac:dyDescent="0.25">
      <c r="A564" s="37"/>
      <c r="B564" s="1321"/>
      <c r="C564" s="1424"/>
      <c r="D564" s="1283"/>
      <c r="E564" s="1286"/>
      <c r="F564" s="1286"/>
      <c r="G564" s="1286"/>
      <c r="H564" s="1286"/>
      <c r="I564" s="1389"/>
      <c r="J564" s="1220"/>
      <c r="K564" s="1217"/>
      <c r="L564" s="1223"/>
      <c r="M564" s="1226"/>
      <c r="N564" s="1229"/>
      <c r="O564" s="1232"/>
      <c r="P564" s="1235"/>
      <c r="Q564" s="1238"/>
      <c r="R564" s="1220"/>
      <c r="S564" s="364" t="s">
        <v>5051</v>
      </c>
      <c r="T564" s="371" t="s">
        <v>3834</v>
      </c>
      <c r="U564" s="241" t="s">
        <v>3839</v>
      </c>
      <c r="V564" s="241" t="s">
        <v>3842</v>
      </c>
      <c r="W564" s="299"/>
      <c r="X564" s="300">
        <v>44566</v>
      </c>
      <c r="Y564" s="300">
        <v>44591</v>
      </c>
      <c r="Z564" s="300">
        <v>44594</v>
      </c>
      <c r="AA564" s="300">
        <v>44925</v>
      </c>
      <c r="AB564" s="1220"/>
      <c r="AC564" s="1241"/>
      <c r="AD564" s="303">
        <f t="shared" ref="AD564:AJ611" si="382">+AM564+AV564+BE564+BN564</f>
        <v>10000000</v>
      </c>
      <c r="AE564" s="303">
        <f t="shared" si="382"/>
        <v>0</v>
      </c>
      <c r="AF564" s="303">
        <f t="shared" si="382"/>
        <v>10000000</v>
      </c>
      <c r="AG564" s="303">
        <f t="shared" si="382"/>
        <v>0</v>
      </c>
      <c r="AH564" s="303">
        <f t="shared" si="367"/>
        <v>0</v>
      </c>
      <c r="AI564" s="303">
        <f t="shared" si="367"/>
        <v>0</v>
      </c>
      <c r="AJ564" s="303">
        <f t="shared" si="367"/>
        <v>0</v>
      </c>
      <c r="AK564" s="1220"/>
      <c r="AL564" s="1244"/>
      <c r="AM564" s="303">
        <f t="shared" si="373"/>
        <v>2500000</v>
      </c>
      <c r="AN564" s="312"/>
      <c r="AO564" s="312">
        <v>2500000</v>
      </c>
      <c r="AP564" s="312">
        <v>0</v>
      </c>
      <c r="AQ564" s="312">
        <v>0</v>
      </c>
      <c r="AR564" s="312">
        <v>0</v>
      </c>
      <c r="AS564" s="312"/>
      <c r="AT564" s="1220"/>
      <c r="AU564" s="1247"/>
      <c r="AV564" s="303">
        <f t="shared" si="378"/>
        <v>2500000</v>
      </c>
      <c r="AW564" s="312"/>
      <c r="AX564" s="302">
        <v>2500000</v>
      </c>
      <c r="AY564" s="302">
        <v>0</v>
      </c>
      <c r="AZ564" s="302">
        <v>0</v>
      </c>
      <c r="BA564" s="302">
        <v>0</v>
      </c>
      <c r="BB564" s="312"/>
      <c r="BC564" s="1220"/>
      <c r="BD564" s="1250"/>
      <c r="BE564" s="303">
        <f t="shared" si="374"/>
        <v>2500000</v>
      </c>
      <c r="BF564" s="312"/>
      <c r="BG564" s="302">
        <v>2500000</v>
      </c>
      <c r="BH564" s="302">
        <v>0</v>
      </c>
      <c r="BI564" s="302">
        <v>0</v>
      </c>
      <c r="BJ564" s="302">
        <v>0</v>
      </c>
      <c r="BK564" s="312"/>
      <c r="BL564" s="1220"/>
      <c r="BM564" s="1253"/>
      <c r="BN564" s="303">
        <f t="shared" si="375"/>
        <v>2500000</v>
      </c>
      <c r="BO564" s="312"/>
      <c r="BP564" s="312">
        <v>2500000</v>
      </c>
      <c r="BQ564" s="312">
        <v>0</v>
      </c>
      <c r="BR564" s="312">
        <v>0</v>
      </c>
      <c r="BS564" s="312">
        <v>0</v>
      </c>
      <c r="BT564" s="312"/>
      <c r="BU564" s="313"/>
      <c r="BV564" s="314"/>
      <c r="BW564" s="314"/>
      <c r="BX564" s="314"/>
      <c r="BY564" s="314"/>
      <c r="BZ564" s="314"/>
      <c r="CA564" s="314"/>
      <c r="CB564" s="314"/>
      <c r="CC564" s="315"/>
    </row>
    <row r="565" spans="1:81" s="58" customFormat="1" ht="12.95" customHeight="1" x14ac:dyDescent="0.25">
      <c r="A565" s="37"/>
      <c r="B565" s="1321"/>
      <c r="C565" s="1424"/>
      <c r="D565" s="1283"/>
      <c r="E565" s="1286"/>
      <c r="F565" s="1286"/>
      <c r="G565" s="1286"/>
      <c r="H565" s="1286"/>
      <c r="I565" s="1389"/>
      <c r="J565" s="1220"/>
      <c r="K565" s="1217"/>
      <c r="L565" s="1223"/>
      <c r="M565" s="1226"/>
      <c r="N565" s="1229"/>
      <c r="O565" s="1232"/>
      <c r="P565" s="1235"/>
      <c r="Q565" s="1238"/>
      <c r="R565" s="1220"/>
      <c r="S565" s="364" t="s">
        <v>5052</v>
      </c>
      <c r="T565" s="371" t="s">
        <v>3834</v>
      </c>
      <c r="U565" s="241" t="s">
        <v>3839</v>
      </c>
      <c r="V565" s="241" t="s">
        <v>3842</v>
      </c>
      <c r="W565" s="299"/>
      <c r="X565" s="300">
        <v>44566</v>
      </c>
      <c r="Y565" s="300">
        <v>44591</v>
      </c>
      <c r="Z565" s="300">
        <v>44594</v>
      </c>
      <c r="AA565" s="300">
        <v>44925</v>
      </c>
      <c r="AB565" s="1220"/>
      <c r="AC565" s="1241"/>
      <c r="AD565" s="303">
        <f t="shared" si="382"/>
        <v>0</v>
      </c>
      <c r="AE565" s="303">
        <f t="shared" si="382"/>
        <v>0</v>
      </c>
      <c r="AF565" s="303">
        <f t="shared" si="382"/>
        <v>0</v>
      </c>
      <c r="AG565" s="303">
        <f t="shared" si="382"/>
        <v>0</v>
      </c>
      <c r="AH565" s="303">
        <f t="shared" si="367"/>
        <v>0</v>
      </c>
      <c r="AI565" s="303">
        <f t="shared" si="367"/>
        <v>0</v>
      </c>
      <c r="AJ565" s="303">
        <f t="shared" si="367"/>
        <v>0</v>
      </c>
      <c r="AK565" s="1220"/>
      <c r="AL565" s="1244"/>
      <c r="AM565" s="303">
        <f t="shared" si="373"/>
        <v>0</v>
      </c>
      <c r="AN565" s="312"/>
      <c r="AO565" s="312">
        <v>0</v>
      </c>
      <c r="AP565" s="312">
        <v>0</v>
      </c>
      <c r="AQ565" s="312">
        <v>0</v>
      </c>
      <c r="AR565" s="312">
        <v>0</v>
      </c>
      <c r="AS565" s="312"/>
      <c r="AT565" s="1220"/>
      <c r="AU565" s="1247"/>
      <c r="AV565" s="303">
        <f t="shared" si="378"/>
        <v>0</v>
      </c>
      <c r="AW565" s="312"/>
      <c r="AX565" s="302">
        <v>0</v>
      </c>
      <c r="AY565" s="302">
        <v>0</v>
      </c>
      <c r="AZ565" s="302">
        <v>0</v>
      </c>
      <c r="BA565" s="302">
        <v>0</v>
      </c>
      <c r="BB565" s="312"/>
      <c r="BC565" s="1220"/>
      <c r="BD565" s="1250"/>
      <c r="BE565" s="303">
        <f t="shared" si="374"/>
        <v>0</v>
      </c>
      <c r="BF565" s="312"/>
      <c r="BG565" s="302">
        <v>0</v>
      </c>
      <c r="BH565" s="302">
        <v>0</v>
      </c>
      <c r="BI565" s="302">
        <v>0</v>
      </c>
      <c r="BJ565" s="302">
        <v>0</v>
      </c>
      <c r="BK565" s="312"/>
      <c r="BL565" s="1220"/>
      <c r="BM565" s="1253"/>
      <c r="BN565" s="303">
        <f t="shared" si="375"/>
        <v>0</v>
      </c>
      <c r="BO565" s="312"/>
      <c r="BP565" s="312">
        <v>0</v>
      </c>
      <c r="BQ565" s="312">
        <v>0</v>
      </c>
      <c r="BR565" s="312">
        <v>0</v>
      </c>
      <c r="BS565" s="312">
        <v>0</v>
      </c>
      <c r="BT565" s="312"/>
      <c r="BU565" s="313"/>
      <c r="BV565" s="314"/>
      <c r="BW565" s="314"/>
      <c r="BX565" s="314"/>
      <c r="BY565" s="314"/>
      <c r="BZ565" s="314"/>
      <c r="CA565" s="314"/>
      <c r="CB565" s="314"/>
      <c r="CC565" s="315"/>
    </row>
    <row r="566" spans="1:81" s="58" customFormat="1" ht="12.95" customHeight="1" x14ac:dyDescent="0.25">
      <c r="A566" s="37"/>
      <c r="B566" s="1321"/>
      <c r="C566" s="1424"/>
      <c r="D566" s="1283"/>
      <c r="E566" s="1286"/>
      <c r="F566" s="1286"/>
      <c r="G566" s="1286"/>
      <c r="H566" s="1286"/>
      <c r="I566" s="1389"/>
      <c r="J566" s="1220"/>
      <c r="K566" s="1217"/>
      <c r="L566" s="1223"/>
      <c r="M566" s="1226"/>
      <c r="N566" s="1229"/>
      <c r="O566" s="1232"/>
      <c r="P566" s="1235"/>
      <c r="Q566" s="1238"/>
      <c r="R566" s="1220"/>
      <c r="S566" s="364" t="s">
        <v>5053</v>
      </c>
      <c r="T566" s="371" t="s">
        <v>3834</v>
      </c>
      <c r="U566" s="241" t="s">
        <v>3839</v>
      </c>
      <c r="V566" s="241" t="s">
        <v>3842</v>
      </c>
      <c r="W566" s="299"/>
      <c r="X566" s="300">
        <v>44566</v>
      </c>
      <c r="Y566" s="300">
        <v>44591</v>
      </c>
      <c r="Z566" s="300">
        <v>44594</v>
      </c>
      <c r="AA566" s="300">
        <v>44925</v>
      </c>
      <c r="AB566" s="1220"/>
      <c r="AC566" s="1241"/>
      <c r="AD566" s="303">
        <f t="shared" si="382"/>
        <v>1000000</v>
      </c>
      <c r="AE566" s="303">
        <f t="shared" si="382"/>
        <v>0</v>
      </c>
      <c r="AF566" s="303">
        <f t="shared" si="382"/>
        <v>1000000</v>
      </c>
      <c r="AG566" s="303">
        <f t="shared" si="382"/>
        <v>0</v>
      </c>
      <c r="AH566" s="303">
        <f t="shared" si="367"/>
        <v>0</v>
      </c>
      <c r="AI566" s="303">
        <f t="shared" si="367"/>
        <v>0</v>
      </c>
      <c r="AJ566" s="303">
        <f t="shared" si="367"/>
        <v>0</v>
      </c>
      <c r="AK566" s="1220"/>
      <c r="AL566" s="1244"/>
      <c r="AM566" s="303">
        <f t="shared" si="373"/>
        <v>250000</v>
      </c>
      <c r="AN566" s="312"/>
      <c r="AO566" s="312">
        <v>250000</v>
      </c>
      <c r="AP566" s="312">
        <v>0</v>
      </c>
      <c r="AQ566" s="312">
        <v>0</v>
      </c>
      <c r="AR566" s="312">
        <v>0</v>
      </c>
      <c r="AS566" s="312"/>
      <c r="AT566" s="1220"/>
      <c r="AU566" s="1247"/>
      <c r="AV566" s="303">
        <f t="shared" si="378"/>
        <v>250000</v>
      </c>
      <c r="AW566" s="312"/>
      <c r="AX566" s="302">
        <v>250000</v>
      </c>
      <c r="AY566" s="302">
        <v>0</v>
      </c>
      <c r="AZ566" s="302">
        <v>0</v>
      </c>
      <c r="BA566" s="302">
        <v>0</v>
      </c>
      <c r="BB566" s="312"/>
      <c r="BC566" s="1220"/>
      <c r="BD566" s="1250"/>
      <c r="BE566" s="303">
        <f t="shared" si="374"/>
        <v>250000</v>
      </c>
      <c r="BF566" s="312"/>
      <c r="BG566" s="302">
        <v>250000</v>
      </c>
      <c r="BH566" s="302">
        <v>0</v>
      </c>
      <c r="BI566" s="302">
        <v>0</v>
      </c>
      <c r="BJ566" s="302">
        <v>0</v>
      </c>
      <c r="BK566" s="312"/>
      <c r="BL566" s="1220"/>
      <c r="BM566" s="1253"/>
      <c r="BN566" s="303">
        <f t="shared" si="375"/>
        <v>250000</v>
      </c>
      <c r="BO566" s="312"/>
      <c r="BP566" s="312">
        <v>250000</v>
      </c>
      <c r="BQ566" s="312">
        <v>0</v>
      </c>
      <c r="BR566" s="312">
        <v>0</v>
      </c>
      <c r="BS566" s="312">
        <v>0</v>
      </c>
      <c r="BT566" s="312"/>
      <c r="BU566" s="313"/>
      <c r="BV566" s="314"/>
      <c r="BW566" s="314"/>
      <c r="BX566" s="314"/>
      <c r="BY566" s="314"/>
      <c r="BZ566" s="314"/>
      <c r="CA566" s="314"/>
      <c r="CB566" s="314"/>
      <c r="CC566" s="315"/>
    </row>
    <row r="567" spans="1:81" s="58" customFormat="1" ht="12.95" customHeight="1" x14ac:dyDescent="0.25">
      <c r="A567" s="37"/>
      <c r="B567" s="1321"/>
      <c r="C567" s="1424"/>
      <c r="D567" s="1283"/>
      <c r="E567" s="1286"/>
      <c r="F567" s="1286"/>
      <c r="G567" s="1286"/>
      <c r="H567" s="1286"/>
      <c r="I567" s="1389"/>
      <c r="J567" s="1220"/>
      <c r="K567" s="1217"/>
      <c r="L567" s="1223"/>
      <c r="M567" s="1226"/>
      <c r="N567" s="1229"/>
      <c r="O567" s="1232"/>
      <c r="P567" s="1235"/>
      <c r="Q567" s="1238"/>
      <c r="R567" s="1220"/>
      <c r="S567" s="364" t="s">
        <v>5054</v>
      </c>
      <c r="T567" s="371" t="s">
        <v>3834</v>
      </c>
      <c r="U567" s="241" t="s">
        <v>3839</v>
      </c>
      <c r="V567" s="241" t="s">
        <v>3842</v>
      </c>
      <c r="W567" s="299"/>
      <c r="X567" s="300">
        <v>44566</v>
      </c>
      <c r="Y567" s="300">
        <v>44591</v>
      </c>
      <c r="Z567" s="300">
        <v>44594</v>
      </c>
      <c r="AA567" s="300">
        <v>44925</v>
      </c>
      <c r="AB567" s="1220"/>
      <c r="AC567" s="1241"/>
      <c r="AD567" s="303">
        <f t="shared" si="382"/>
        <v>40000000</v>
      </c>
      <c r="AE567" s="303">
        <f t="shared" si="382"/>
        <v>0</v>
      </c>
      <c r="AF567" s="303">
        <f t="shared" si="382"/>
        <v>40000000</v>
      </c>
      <c r="AG567" s="303">
        <f t="shared" si="382"/>
        <v>0</v>
      </c>
      <c r="AH567" s="303">
        <f t="shared" si="367"/>
        <v>0</v>
      </c>
      <c r="AI567" s="303">
        <f t="shared" si="367"/>
        <v>0</v>
      </c>
      <c r="AJ567" s="303">
        <f t="shared" si="367"/>
        <v>0</v>
      </c>
      <c r="AK567" s="1220"/>
      <c r="AL567" s="1244"/>
      <c r="AM567" s="303">
        <f t="shared" si="373"/>
        <v>10000000</v>
      </c>
      <c r="AN567" s="312"/>
      <c r="AO567" s="312">
        <v>10000000</v>
      </c>
      <c r="AP567" s="312">
        <v>0</v>
      </c>
      <c r="AQ567" s="312">
        <v>0</v>
      </c>
      <c r="AR567" s="312">
        <v>0</v>
      </c>
      <c r="AS567" s="312"/>
      <c r="AT567" s="1220"/>
      <c r="AU567" s="1247"/>
      <c r="AV567" s="303">
        <f t="shared" si="378"/>
        <v>10000000</v>
      </c>
      <c r="AW567" s="312"/>
      <c r="AX567" s="302">
        <v>10000000</v>
      </c>
      <c r="AY567" s="302">
        <v>0</v>
      </c>
      <c r="AZ567" s="302">
        <v>0</v>
      </c>
      <c r="BA567" s="302">
        <v>0</v>
      </c>
      <c r="BB567" s="312"/>
      <c r="BC567" s="1220"/>
      <c r="BD567" s="1250"/>
      <c r="BE567" s="303">
        <f t="shared" si="374"/>
        <v>10000000</v>
      </c>
      <c r="BF567" s="312"/>
      <c r="BG567" s="302">
        <v>10000000</v>
      </c>
      <c r="BH567" s="302">
        <v>0</v>
      </c>
      <c r="BI567" s="302">
        <v>0</v>
      </c>
      <c r="BJ567" s="302">
        <v>0</v>
      </c>
      <c r="BK567" s="312"/>
      <c r="BL567" s="1220"/>
      <c r="BM567" s="1253"/>
      <c r="BN567" s="303">
        <f t="shared" si="375"/>
        <v>10000000</v>
      </c>
      <c r="BO567" s="312"/>
      <c r="BP567" s="312">
        <v>10000000</v>
      </c>
      <c r="BQ567" s="312">
        <v>0</v>
      </c>
      <c r="BR567" s="312">
        <v>0</v>
      </c>
      <c r="BS567" s="312">
        <v>0</v>
      </c>
      <c r="BT567" s="312"/>
      <c r="BU567" s="313"/>
      <c r="BV567" s="314"/>
      <c r="BW567" s="314"/>
      <c r="BX567" s="314"/>
      <c r="BY567" s="314"/>
      <c r="BZ567" s="314"/>
      <c r="CA567" s="314"/>
      <c r="CB567" s="314"/>
      <c r="CC567" s="315"/>
    </row>
    <row r="568" spans="1:81" s="58" customFormat="1" ht="12.95" customHeight="1" x14ac:dyDescent="0.25">
      <c r="A568" s="37"/>
      <c r="B568" s="1321"/>
      <c r="C568" s="1424"/>
      <c r="D568" s="1283"/>
      <c r="E568" s="1286"/>
      <c r="F568" s="1286"/>
      <c r="G568" s="1286"/>
      <c r="H568" s="1286"/>
      <c r="I568" s="1389"/>
      <c r="J568" s="1220"/>
      <c r="K568" s="1217"/>
      <c r="L568" s="1223"/>
      <c r="M568" s="1226"/>
      <c r="N568" s="1229"/>
      <c r="O568" s="1232"/>
      <c r="P568" s="1235"/>
      <c r="Q568" s="1238"/>
      <c r="R568" s="1220"/>
      <c r="S568" s="364" t="s">
        <v>5055</v>
      </c>
      <c r="T568" s="371" t="s">
        <v>3834</v>
      </c>
      <c r="U568" s="241" t="s">
        <v>3839</v>
      </c>
      <c r="V568" s="241" t="s">
        <v>3842</v>
      </c>
      <c r="W568" s="299"/>
      <c r="X568" s="300">
        <v>44566</v>
      </c>
      <c r="Y568" s="300">
        <v>44591</v>
      </c>
      <c r="Z568" s="300">
        <v>44594</v>
      </c>
      <c r="AA568" s="300">
        <v>44925</v>
      </c>
      <c r="AB568" s="1220"/>
      <c r="AC568" s="1241"/>
      <c r="AD568" s="303">
        <f t="shared" si="382"/>
        <v>400000000</v>
      </c>
      <c r="AE568" s="303">
        <f t="shared" si="382"/>
        <v>0</v>
      </c>
      <c r="AF568" s="303">
        <f t="shared" si="382"/>
        <v>400000000</v>
      </c>
      <c r="AG568" s="303">
        <f t="shared" si="382"/>
        <v>0</v>
      </c>
      <c r="AH568" s="303">
        <f t="shared" si="367"/>
        <v>0</v>
      </c>
      <c r="AI568" s="303">
        <f t="shared" si="367"/>
        <v>0</v>
      </c>
      <c r="AJ568" s="303">
        <f t="shared" si="367"/>
        <v>0</v>
      </c>
      <c r="AK568" s="1220"/>
      <c r="AL568" s="1244"/>
      <c r="AM568" s="303">
        <f t="shared" si="373"/>
        <v>100000000</v>
      </c>
      <c r="AN568" s="312"/>
      <c r="AO568" s="312">
        <v>100000000</v>
      </c>
      <c r="AP568" s="312">
        <v>0</v>
      </c>
      <c r="AQ568" s="312">
        <v>0</v>
      </c>
      <c r="AR568" s="312">
        <v>0</v>
      </c>
      <c r="AS568" s="312"/>
      <c r="AT568" s="1220"/>
      <c r="AU568" s="1247"/>
      <c r="AV568" s="303">
        <f t="shared" si="378"/>
        <v>100000000</v>
      </c>
      <c r="AW568" s="312"/>
      <c r="AX568" s="302">
        <v>100000000</v>
      </c>
      <c r="AY568" s="302">
        <v>0</v>
      </c>
      <c r="AZ568" s="302">
        <v>0</v>
      </c>
      <c r="BA568" s="302">
        <v>0</v>
      </c>
      <c r="BB568" s="312"/>
      <c r="BC568" s="1220"/>
      <c r="BD568" s="1250"/>
      <c r="BE568" s="303">
        <f t="shared" si="374"/>
        <v>100000000</v>
      </c>
      <c r="BF568" s="312"/>
      <c r="BG568" s="302">
        <v>100000000</v>
      </c>
      <c r="BH568" s="302">
        <v>0</v>
      </c>
      <c r="BI568" s="302">
        <v>0</v>
      </c>
      <c r="BJ568" s="302">
        <v>0</v>
      </c>
      <c r="BK568" s="312"/>
      <c r="BL568" s="1220"/>
      <c r="BM568" s="1253"/>
      <c r="BN568" s="303">
        <f t="shared" si="375"/>
        <v>100000000</v>
      </c>
      <c r="BO568" s="312"/>
      <c r="BP568" s="312">
        <v>100000000</v>
      </c>
      <c r="BQ568" s="312">
        <v>0</v>
      </c>
      <c r="BR568" s="312">
        <v>0</v>
      </c>
      <c r="BS568" s="312">
        <v>0</v>
      </c>
      <c r="BT568" s="312"/>
      <c r="BU568" s="313"/>
      <c r="BV568" s="314"/>
      <c r="BW568" s="314"/>
      <c r="BX568" s="314"/>
      <c r="BY568" s="314"/>
      <c r="BZ568" s="314"/>
      <c r="CA568" s="314"/>
      <c r="CB568" s="314"/>
      <c r="CC568" s="315"/>
    </row>
    <row r="569" spans="1:81" s="58" customFormat="1" ht="12.95" customHeight="1" x14ac:dyDescent="0.25">
      <c r="A569" s="37"/>
      <c r="B569" s="1321"/>
      <c r="C569" s="1424"/>
      <c r="D569" s="1283"/>
      <c r="E569" s="1286"/>
      <c r="F569" s="1286"/>
      <c r="G569" s="1286"/>
      <c r="H569" s="1286"/>
      <c r="I569" s="1389"/>
      <c r="J569" s="1220"/>
      <c r="K569" s="1217"/>
      <c r="L569" s="1223"/>
      <c r="M569" s="1226"/>
      <c r="N569" s="1229"/>
      <c r="O569" s="1232"/>
      <c r="P569" s="1235"/>
      <c r="Q569" s="1238"/>
      <c r="R569" s="1220"/>
      <c r="S569" s="364" t="s">
        <v>5056</v>
      </c>
      <c r="T569" s="371" t="s">
        <v>3834</v>
      </c>
      <c r="U569" s="241" t="s">
        <v>3839</v>
      </c>
      <c r="V569" s="241" t="s">
        <v>3842</v>
      </c>
      <c r="W569" s="299"/>
      <c r="X569" s="300">
        <v>44566</v>
      </c>
      <c r="Y569" s="300">
        <v>44591</v>
      </c>
      <c r="Z569" s="300">
        <v>44594</v>
      </c>
      <c r="AA569" s="300">
        <v>44925</v>
      </c>
      <c r="AB569" s="1220"/>
      <c r="AC569" s="1241"/>
      <c r="AD569" s="303">
        <f t="shared" si="382"/>
        <v>800000000</v>
      </c>
      <c r="AE569" s="303">
        <f t="shared" si="382"/>
        <v>0</v>
      </c>
      <c r="AF569" s="303">
        <f t="shared" si="382"/>
        <v>800000000</v>
      </c>
      <c r="AG569" s="303">
        <f t="shared" si="382"/>
        <v>0</v>
      </c>
      <c r="AH569" s="303">
        <f t="shared" si="367"/>
        <v>0</v>
      </c>
      <c r="AI569" s="303">
        <f t="shared" si="367"/>
        <v>0</v>
      </c>
      <c r="AJ569" s="303">
        <f t="shared" si="367"/>
        <v>0</v>
      </c>
      <c r="AK569" s="1220"/>
      <c r="AL569" s="1244"/>
      <c r="AM569" s="303">
        <f t="shared" si="373"/>
        <v>200000000</v>
      </c>
      <c r="AN569" s="312"/>
      <c r="AO569" s="312">
        <v>200000000</v>
      </c>
      <c r="AP569" s="312">
        <v>0</v>
      </c>
      <c r="AQ569" s="312">
        <v>0</v>
      </c>
      <c r="AR569" s="312">
        <v>0</v>
      </c>
      <c r="AS569" s="312"/>
      <c r="AT569" s="1220"/>
      <c r="AU569" s="1247"/>
      <c r="AV569" s="303">
        <f t="shared" si="378"/>
        <v>200000000</v>
      </c>
      <c r="AW569" s="312"/>
      <c r="AX569" s="302">
        <v>200000000</v>
      </c>
      <c r="AY569" s="302">
        <v>0</v>
      </c>
      <c r="AZ569" s="302">
        <v>0</v>
      </c>
      <c r="BA569" s="302">
        <v>0</v>
      </c>
      <c r="BB569" s="312"/>
      <c r="BC569" s="1220"/>
      <c r="BD569" s="1250"/>
      <c r="BE569" s="303">
        <f t="shared" si="374"/>
        <v>200000000</v>
      </c>
      <c r="BF569" s="312"/>
      <c r="BG569" s="302">
        <v>200000000</v>
      </c>
      <c r="BH569" s="302">
        <v>0</v>
      </c>
      <c r="BI569" s="302">
        <v>0</v>
      </c>
      <c r="BJ569" s="302">
        <v>0</v>
      </c>
      <c r="BK569" s="312"/>
      <c r="BL569" s="1220"/>
      <c r="BM569" s="1253"/>
      <c r="BN569" s="303">
        <f t="shared" si="375"/>
        <v>200000000</v>
      </c>
      <c r="BO569" s="312"/>
      <c r="BP569" s="312">
        <v>200000000</v>
      </c>
      <c r="BQ569" s="312">
        <v>0</v>
      </c>
      <c r="BR569" s="312">
        <v>0</v>
      </c>
      <c r="BS569" s="312">
        <v>0</v>
      </c>
      <c r="BT569" s="312"/>
      <c r="BU569" s="313"/>
      <c r="BV569" s="314"/>
      <c r="BW569" s="314"/>
      <c r="BX569" s="314"/>
      <c r="BY569" s="314"/>
      <c r="BZ569" s="314"/>
      <c r="CA569" s="314"/>
      <c r="CB569" s="314"/>
      <c r="CC569" s="315"/>
    </row>
    <row r="570" spans="1:81" s="58" customFormat="1" ht="12.95" customHeight="1" x14ac:dyDescent="0.25">
      <c r="A570" s="37"/>
      <c r="B570" s="1321"/>
      <c r="C570" s="1424"/>
      <c r="D570" s="1283"/>
      <c r="E570" s="1286"/>
      <c r="F570" s="1286"/>
      <c r="G570" s="1286"/>
      <c r="H570" s="1286"/>
      <c r="I570" s="1389"/>
      <c r="J570" s="1220"/>
      <c r="K570" s="1217"/>
      <c r="L570" s="1223"/>
      <c r="M570" s="1226"/>
      <c r="N570" s="1229"/>
      <c r="O570" s="1232"/>
      <c r="P570" s="1235"/>
      <c r="Q570" s="1238"/>
      <c r="R570" s="1220"/>
      <c r="S570" s="364" t="s">
        <v>5057</v>
      </c>
      <c r="T570" s="371" t="s">
        <v>3834</v>
      </c>
      <c r="U570" s="241" t="s">
        <v>3839</v>
      </c>
      <c r="V570" s="241" t="s">
        <v>3842</v>
      </c>
      <c r="W570" s="299"/>
      <c r="X570" s="300">
        <v>44566</v>
      </c>
      <c r="Y570" s="300">
        <v>44591</v>
      </c>
      <c r="Z570" s="300">
        <v>44594</v>
      </c>
      <c r="AA570" s="300">
        <v>44925</v>
      </c>
      <c r="AB570" s="1220"/>
      <c r="AC570" s="1241"/>
      <c r="AD570" s="303">
        <f t="shared" si="382"/>
        <v>150000000</v>
      </c>
      <c r="AE570" s="303">
        <f t="shared" si="382"/>
        <v>0</v>
      </c>
      <c r="AF570" s="303">
        <f t="shared" si="382"/>
        <v>150000000</v>
      </c>
      <c r="AG570" s="303">
        <f t="shared" si="382"/>
        <v>0</v>
      </c>
      <c r="AH570" s="303">
        <f t="shared" si="367"/>
        <v>0</v>
      </c>
      <c r="AI570" s="303">
        <f t="shared" si="367"/>
        <v>0</v>
      </c>
      <c r="AJ570" s="303">
        <f t="shared" si="367"/>
        <v>0</v>
      </c>
      <c r="AK570" s="1220"/>
      <c r="AL570" s="1244"/>
      <c r="AM570" s="303">
        <f t="shared" si="373"/>
        <v>37500000</v>
      </c>
      <c r="AN570" s="312"/>
      <c r="AO570" s="312">
        <v>37500000</v>
      </c>
      <c r="AP570" s="312">
        <v>0</v>
      </c>
      <c r="AQ570" s="312">
        <v>0</v>
      </c>
      <c r="AR570" s="312">
        <v>0</v>
      </c>
      <c r="AS570" s="312"/>
      <c r="AT570" s="1220"/>
      <c r="AU570" s="1247"/>
      <c r="AV570" s="303">
        <f t="shared" si="378"/>
        <v>37500000</v>
      </c>
      <c r="AW570" s="312"/>
      <c r="AX570" s="302">
        <v>37500000</v>
      </c>
      <c r="AY570" s="302">
        <v>0</v>
      </c>
      <c r="AZ570" s="302">
        <v>0</v>
      </c>
      <c r="BA570" s="302">
        <v>0</v>
      </c>
      <c r="BB570" s="312"/>
      <c r="BC570" s="1220"/>
      <c r="BD570" s="1250"/>
      <c r="BE570" s="303">
        <f t="shared" si="374"/>
        <v>37500000</v>
      </c>
      <c r="BF570" s="312"/>
      <c r="BG570" s="302">
        <v>37500000</v>
      </c>
      <c r="BH570" s="302">
        <v>0</v>
      </c>
      <c r="BI570" s="302">
        <v>0</v>
      </c>
      <c r="BJ570" s="302">
        <v>0</v>
      </c>
      <c r="BK570" s="312"/>
      <c r="BL570" s="1220"/>
      <c r="BM570" s="1253"/>
      <c r="BN570" s="303">
        <f t="shared" si="375"/>
        <v>37500000</v>
      </c>
      <c r="BO570" s="312"/>
      <c r="BP570" s="312">
        <v>37500000</v>
      </c>
      <c r="BQ570" s="312">
        <v>0</v>
      </c>
      <c r="BR570" s="312">
        <v>0</v>
      </c>
      <c r="BS570" s="312">
        <v>0</v>
      </c>
      <c r="BT570" s="312"/>
      <c r="BU570" s="313"/>
      <c r="BV570" s="314"/>
      <c r="BW570" s="314"/>
      <c r="BX570" s="314"/>
      <c r="BY570" s="314"/>
      <c r="BZ570" s="314"/>
      <c r="CA570" s="314"/>
      <c r="CB570" s="314"/>
      <c r="CC570" s="315"/>
    </row>
    <row r="571" spans="1:81" s="58" customFormat="1" ht="12.95" customHeight="1" x14ac:dyDescent="0.25">
      <c r="A571" s="37"/>
      <c r="B571" s="1321"/>
      <c r="C571" s="1424"/>
      <c r="D571" s="1283"/>
      <c r="E571" s="1286"/>
      <c r="F571" s="1286"/>
      <c r="G571" s="1286"/>
      <c r="H571" s="1286"/>
      <c r="I571" s="1389"/>
      <c r="J571" s="1220"/>
      <c r="K571" s="1217"/>
      <c r="L571" s="1223"/>
      <c r="M571" s="1226"/>
      <c r="N571" s="1229"/>
      <c r="O571" s="1232"/>
      <c r="P571" s="1235"/>
      <c r="Q571" s="1238"/>
      <c r="R571" s="1220"/>
      <c r="S571" s="364" t="s">
        <v>5058</v>
      </c>
      <c r="T571" s="371" t="s">
        <v>3834</v>
      </c>
      <c r="U571" s="241" t="s">
        <v>3839</v>
      </c>
      <c r="V571" s="241" t="s">
        <v>3842</v>
      </c>
      <c r="W571" s="299"/>
      <c r="X571" s="300">
        <v>44566</v>
      </c>
      <c r="Y571" s="300">
        <v>44591</v>
      </c>
      <c r="Z571" s="300">
        <v>44594</v>
      </c>
      <c r="AA571" s="300">
        <v>44925</v>
      </c>
      <c r="AB571" s="1220"/>
      <c r="AC571" s="1241"/>
      <c r="AD571" s="303">
        <f t="shared" si="382"/>
        <v>80000000</v>
      </c>
      <c r="AE571" s="303">
        <f t="shared" si="382"/>
        <v>0</v>
      </c>
      <c r="AF571" s="303">
        <f t="shared" si="382"/>
        <v>80000000</v>
      </c>
      <c r="AG571" s="303">
        <f t="shared" si="382"/>
        <v>0</v>
      </c>
      <c r="AH571" s="303">
        <f t="shared" si="367"/>
        <v>0</v>
      </c>
      <c r="AI571" s="303">
        <f t="shared" si="367"/>
        <v>0</v>
      </c>
      <c r="AJ571" s="303">
        <f t="shared" si="367"/>
        <v>0</v>
      </c>
      <c r="AK571" s="1220"/>
      <c r="AL571" s="1244"/>
      <c r="AM571" s="303">
        <f t="shared" si="373"/>
        <v>20000000</v>
      </c>
      <c r="AN571" s="312"/>
      <c r="AO571" s="312">
        <v>20000000</v>
      </c>
      <c r="AP571" s="312">
        <v>0</v>
      </c>
      <c r="AQ571" s="312">
        <v>0</v>
      </c>
      <c r="AR571" s="312">
        <v>0</v>
      </c>
      <c r="AS571" s="312"/>
      <c r="AT571" s="1220"/>
      <c r="AU571" s="1247"/>
      <c r="AV571" s="303">
        <f t="shared" si="378"/>
        <v>20000000</v>
      </c>
      <c r="AW571" s="312"/>
      <c r="AX571" s="302">
        <v>20000000</v>
      </c>
      <c r="AY571" s="302">
        <v>0</v>
      </c>
      <c r="AZ571" s="302">
        <v>0</v>
      </c>
      <c r="BA571" s="302">
        <v>0</v>
      </c>
      <c r="BB571" s="312"/>
      <c r="BC571" s="1220"/>
      <c r="BD571" s="1250"/>
      <c r="BE571" s="303">
        <f t="shared" si="374"/>
        <v>20000000</v>
      </c>
      <c r="BF571" s="312"/>
      <c r="BG571" s="302">
        <v>20000000</v>
      </c>
      <c r="BH571" s="302">
        <v>0</v>
      </c>
      <c r="BI571" s="302">
        <v>0</v>
      </c>
      <c r="BJ571" s="302">
        <v>0</v>
      </c>
      <c r="BK571" s="312"/>
      <c r="BL571" s="1220"/>
      <c r="BM571" s="1253"/>
      <c r="BN571" s="303">
        <f t="shared" si="375"/>
        <v>20000000</v>
      </c>
      <c r="BO571" s="312"/>
      <c r="BP571" s="312">
        <v>20000000</v>
      </c>
      <c r="BQ571" s="312">
        <v>0</v>
      </c>
      <c r="BR571" s="312">
        <v>0</v>
      </c>
      <c r="BS571" s="312">
        <v>0</v>
      </c>
      <c r="BT571" s="312"/>
      <c r="BU571" s="313"/>
      <c r="BV571" s="314"/>
      <c r="BW571" s="314"/>
      <c r="BX571" s="314"/>
      <c r="BY571" s="314"/>
      <c r="BZ571" s="314"/>
      <c r="CA571" s="314"/>
      <c r="CB571" s="314"/>
      <c r="CC571" s="315"/>
    </row>
    <row r="572" spans="1:81" s="58" customFormat="1" ht="12.95" customHeight="1" x14ac:dyDescent="0.25">
      <c r="A572" s="37"/>
      <c r="B572" s="1321"/>
      <c r="C572" s="1424"/>
      <c r="D572" s="1283"/>
      <c r="E572" s="1286"/>
      <c r="F572" s="1286"/>
      <c r="G572" s="1286"/>
      <c r="H572" s="1286"/>
      <c r="I572" s="1389"/>
      <c r="J572" s="1220"/>
      <c r="K572" s="1217"/>
      <c r="L572" s="1223"/>
      <c r="M572" s="1226"/>
      <c r="N572" s="1229"/>
      <c r="O572" s="1232"/>
      <c r="P572" s="1235"/>
      <c r="Q572" s="1238"/>
      <c r="R572" s="1220"/>
      <c r="S572" s="364" t="s">
        <v>5059</v>
      </c>
      <c r="T572" s="371" t="s">
        <v>3834</v>
      </c>
      <c r="U572" s="241" t="s">
        <v>3839</v>
      </c>
      <c r="V572" s="241" t="s">
        <v>3842</v>
      </c>
      <c r="W572" s="299"/>
      <c r="X572" s="300">
        <v>44566</v>
      </c>
      <c r="Y572" s="300">
        <v>44591</v>
      </c>
      <c r="Z572" s="300">
        <v>44594</v>
      </c>
      <c r="AA572" s="300">
        <v>44925</v>
      </c>
      <c r="AB572" s="1220"/>
      <c r="AC572" s="1241"/>
      <c r="AD572" s="303">
        <f t="shared" si="382"/>
        <v>2500000</v>
      </c>
      <c r="AE572" s="303">
        <f t="shared" si="382"/>
        <v>0</v>
      </c>
      <c r="AF572" s="303">
        <f t="shared" si="382"/>
        <v>2500000</v>
      </c>
      <c r="AG572" s="303">
        <f t="shared" si="382"/>
        <v>0</v>
      </c>
      <c r="AH572" s="303">
        <f t="shared" si="367"/>
        <v>0</v>
      </c>
      <c r="AI572" s="303">
        <f t="shared" si="367"/>
        <v>0</v>
      </c>
      <c r="AJ572" s="303">
        <f t="shared" si="367"/>
        <v>0</v>
      </c>
      <c r="AK572" s="1220"/>
      <c r="AL572" s="1244"/>
      <c r="AM572" s="303">
        <f t="shared" si="373"/>
        <v>625000</v>
      </c>
      <c r="AN572" s="312"/>
      <c r="AO572" s="312">
        <v>625000</v>
      </c>
      <c r="AP572" s="312">
        <v>0</v>
      </c>
      <c r="AQ572" s="312">
        <v>0</v>
      </c>
      <c r="AR572" s="312">
        <v>0</v>
      </c>
      <c r="AS572" s="312"/>
      <c r="AT572" s="1220"/>
      <c r="AU572" s="1247"/>
      <c r="AV572" s="303">
        <f t="shared" si="378"/>
        <v>625000</v>
      </c>
      <c r="AW572" s="312"/>
      <c r="AX572" s="302">
        <v>625000</v>
      </c>
      <c r="AY572" s="302">
        <v>0</v>
      </c>
      <c r="AZ572" s="302">
        <v>0</v>
      </c>
      <c r="BA572" s="302">
        <v>0</v>
      </c>
      <c r="BB572" s="312"/>
      <c r="BC572" s="1220"/>
      <c r="BD572" s="1250"/>
      <c r="BE572" s="303">
        <f t="shared" si="374"/>
        <v>625000</v>
      </c>
      <c r="BF572" s="312"/>
      <c r="BG572" s="302">
        <v>625000</v>
      </c>
      <c r="BH572" s="302">
        <v>0</v>
      </c>
      <c r="BI572" s="302">
        <v>0</v>
      </c>
      <c r="BJ572" s="302">
        <v>0</v>
      </c>
      <c r="BK572" s="312"/>
      <c r="BL572" s="1220"/>
      <c r="BM572" s="1253"/>
      <c r="BN572" s="303">
        <f t="shared" si="375"/>
        <v>625000</v>
      </c>
      <c r="BO572" s="312"/>
      <c r="BP572" s="312">
        <v>625000</v>
      </c>
      <c r="BQ572" s="312">
        <v>0</v>
      </c>
      <c r="BR572" s="312">
        <v>0</v>
      </c>
      <c r="BS572" s="312">
        <v>0</v>
      </c>
      <c r="BT572" s="312"/>
      <c r="BU572" s="313"/>
      <c r="BV572" s="314"/>
      <c r="BW572" s="314"/>
      <c r="BX572" s="314"/>
      <c r="BY572" s="314"/>
      <c r="BZ572" s="314"/>
      <c r="CA572" s="314"/>
      <c r="CB572" s="314"/>
      <c r="CC572" s="315"/>
    </row>
    <row r="573" spans="1:81" s="58" customFormat="1" ht="12.95" customHeight="1" x14ac:dyDescent="0.25">
      <c r="A573" s="37"/>
      <c r="B573" s="1321"/>
      <c r="C573" s="1424"/>
      <c r="D573" s="1283"/>
      <c r="E573" s="1286"/>
      <c r="F573" s="1286"/>
      <c r="G573" s="1286"/>
      <c r="H573" s="1286"/>
      <c r="I573" s="1389"/>
      <c r="J573" s="1220"/>
      <c r="K573" s="1217"/>
      <c r="L573" s="1223"/>
      <c r="M573" s="1226"/>
      <c r="N573" s="1229"/>
      <c r="O573" s="1232"/>
      <c r="P573" s="1235"/>
      <c r="Q573" s="1238"/>
      <c r="R573" s="1220"/>
      <c r="S573" s="364" t="s">
        <v>5060</v>
      </c>
      <c r="T573" s="371" t="s">
        <v>3834</v>
      </c>
      <c r="U573" s="241" t="s">
        <v>3839</v>
      </c>
      <c r="V573" s="241" t="s">
        <v>3842</v>
      </c>
      <c r="W573" s="299"/>
      <c r="X573" s="300">
        <v>44566</v>
      </c>
      <c r="Y573" s="300">
        <v>44591</v>
      </c>
      <c r="Z573" s="300">
        <v>44594</v>
      </c>
      <c r="AA573" s="300">
        <v>44925</v>
      </c>
      <c r="AB573" s="1220"/>
      <c r="AC573" s="1241"/>
      <c r="AD573" s="303">
        <f t="shared" si="382"/>
        <v>2500000</v>
      </c>
      <c r="AE573" s="303">
        <f t="shared" si="382"/>
        <v>0</v>
      </c>
      <c r="AF573" s="303">
        <f t="shared" si="382"/>
        <v>2500000</v>
      </c>
      <c r="AG573" s="303">
        <f t="shared" si="382"/>
        <v>0</v>
      </c>
      <c r="AH573" s="303">
        <f t="shared" si="382"/>
        <v>0</v>
      </c>
      <c r="AI573" s="303">
        <f t="shared" si="382"/>
        <v>0</v>
      </c>
      <c r="AJ573" s="303">
        <f t="shared" si="382"/>
        <v>0</v>
      </c>
      <c r="AK573" s="1220"/>
      <c r="AL573" s="1244"/>
      <c r="AM573" s="303">
        <f t="shared" si="373"/>
        <v>625000</v>
      </c>
      <c r="AN573" s="312"/>
      <c r="AO573" s="312">
        <v>625000</v>
      </c>
      <c r="AP573" s="312">
        <v>0</v>
      </c>
      <c r="AQ573" s="312">
        <v>0</v>
      </c>
      <c r="AR573" s="312">
        <v>0</v>
      </c>
      <c r="AS573" s="312"/>
      <c r="AT573" s="1220"/>
      <c r="AU573" s="1247"/>
      <c r="AV573" s="303">
        <f t="shared" si="378"/>
        <v>625000</v>
      </c>
      <c r="AW573" s="312"/>
      <c r="AX573" s="302">
        <v>625000</v>
      </c>
      <c r="AY573" s="302">
        <v>0</v>
      </c>
      <c r="AZ573" s="302">
        <v>0</v>
      </c>
      <c r="BA573" s="302">
        <v>0</v>
      </c>
      <c r="BB573" s="312"/>
      <c r="BC573" s="1220"/>
      <c r="BD573" s="1250"/>
      <c r="BE573" s="303">
        <f t="shared" si="374"/>
        <v>625000</v>
      </c>
      <c r="BF573" s="312"/>
      <c r="BG573" s="302">
        <v>625000</v>
      </c>
      <c r="BH573" s="302">
        <v>0</v>
      </c>
      <c r="BI573" s="302">
        <v>0</v>
      </c>
      <c r="BJ573" s="302">
        <v>0</v>
      </c>
      <c r="BK573" s="312"/>
      <c r="BL573" s="1220"/>
      <c r="BM573" s="1253"/>
      <c r="BN573" s="303">
        <f t="shared" si="375"/>
        <v>625000</v>
      </c>
      <c r="BO573" s="312"/>
      <c r="BP573" s="312">
        <v>625000</v>
      </c>
      <c r="BQ573" s="312">
        <v>0</v>
      </c>
      <c r="BR573" s="312">
        <v>0</v>
      </c>
      <c r="BS573" s="312">
        <v>0</v>
      </c>
      <c r="BT573" s="312"/>
      <c r="BU573" s="313"/>
      <c r="BV573" s="314"/>
      <c r="BW573" s="314"/>
      <c r="BX573" s="314"/>
      <c r="BY573" s="314"/>
      <c r="BZ573" s="314"/>
      <c r="CA573" s="314"/>
      <c r="CB573" s="314"/>
      <c r="CC573" s="315"/>
    </row>
    <row r="574" spans="1:81" s="58" customFormat="1" ht="12.95" customHeight="1" x14ac:dyDescent="0.25">
      <c r="A574" s="37"/>
      <c r="B574" s="1321"/>
      <c r="C574" s="1424"/>
      <c r="D574" s="1283"/>
      <c r="E574" s="1286"/>
      <c r="F574" s="1286"/>
      <c r="G574" s="1286"/>
      <c r="H574" s="1286"/>
      <c r="I574" s="1389"/>
      <c r="J574" s="1220"/>
      <c r="K574" s="1217"/>
      <c r="L574" s="1223"/>
      <c r="M574" s="1226"/>
      <c r="N574" s="1229"/>
      <c r="O574" s="1232"/>
      <c r="P574" s="1235"/>
      <c r="Q574" s="1238"/>
      <c r="R574" s="1220"/>
      <c r="S574" s="364" t="s">
        <v>5061</v>
      </c>
      <c r="T574" s="371" t="s">
        <v>3834</v>
      </c>
      <c r="U574" s="241" t="s">
        <v>3839</v>
      </c>
      <c r="V574" s="241" t="s">
        <v>3842</v>
      </c>
      <c r="W574" s="299"/>
      <c r="X574" s="300">
        <v>44566</v>
      </c>
      <c r="Y574" s="300">
        <v>44591</v>
      </c>
      <c r="Z574" s="300">
        <v>44594</v>
      </c>
      <c r="AA574" s="300">
        <v>44925</v>
      </c>
      <c r="AB574" s="1220"/>
      <c r="AC574" s="1241"/>
      <c r="AD574" s="303">
        <f t="shared" si="382"/>
        <v>50000000</v>
      </c>
      <c r="AE574" s="303">
        <f t="shared" si="382"/>
        <v>0</v>
      </c>
      <c r="AF574" s="303">
        <f t="shared" si="382"/>
        <v>50000000</v>
      </c>
      <c r="AG574" s="303">
        <f t="shared" si="382"/>
        <v>0</v>
      </c>
      <c r="AH574" s="303">
        <f t="shared" si="382"/>
        <v>0</v>
      </c>
      <c r="AI574" s="303">
        <f t="shared" si="382"/>
        <v>0</v>
      </c>
      <c r="AJ574" s="303">
        <f t="shared" si="382"/>
        <v>0</v>
      </c>
      <c r="AK574" s="1220"/>
      <c r="AL574" s="1244"/>
      <c r="AM574" s="303">
        <f t="shared" si="373"/>
        <v>12500000</v>
      </c>
      <c r="AN574" s="312"/>
      <c r="AO574" s="312">
        <v>12500000</v>
      </c>
      <c r="AP574" s="312">
        <v>0</v>
      </c>
      <c r="AQ574" s="312">
        <v>0</v>
      </c>
      <c r="AR574" s="312">
        <v>0</v>
      </c>
      <c r="AS574" s="312"/>
      <c r="AT574" s="1220"/>
      <c r="AU574" s="1247"/>
      <c r="AV574" s="303">
        <f t="shared" si="378"/>
        <v>12500000</v>
      </c>
      <c r="AW574" s="312"/>
      <c r="AX574" s="302">
        <v>12500000</v>
      </c>
      <c r="AY574" s="302">
        <v>0</v>
      </c>
      <c r="AZ574" s="302">
        <v>0</v>
      </c>
      <c r="BA574" s="302">
        <v>0</v>
      </c>
      <c r="BB574" s="312"/>
      <c r="BC574" s="1220"/>
      <c r="BD574" s="1250"/>
      <c r="BE574" s="303">
        <f t="shared" si="374"/>
        <v>12500000</v>
      </c>
      <c r="BF574" s="312"/>
      <c r="BG574" s="302">
        <v>12500000</v>
      </c>
      <c r="BH574" s="302">
        <v>0</v>
      </c>
      <c r="BI574" s="302">
        <v>0</v>
      </c>
      <c r="BJ574" s="302">
        <v>0</v>
      </c>
      <c r="BK574" s="312"/>
      <c r="BL574" s="1220"/>
      <c r="BM574" s="1253"/>
      <c r="BN574" s="303">
        <f t="shared" si="375"/>
        <v>12500000</v>
      </c>
      <c r="BO574" s="312"/>
      <c r="BP574" s="312">
        <v>12500000</v>
      </c>
      <c r="BQ574" s="312">
        <v>0</v>
      </c>
      <c r="BR574" s="312">
        <v>0</v>
      </c>
      <c r="BS574" s="312">
        <v>0</v>
      </c>
      <c r="BT574" s="312"/>
      <c r="BU574" s="313"/>
      <c r="BV574" s="314"/>
      <c r="BW574" s="314"/>
      <c r="BX574" s="314"/>
      <c r="BY574" s="314"/>
      <c r="BZ574" s="314"/>
      <c r="CA574" s="314"/>
      <c r="CB574" s="314"/>
      <c r="CC574" s="315"/>
    </row>
    <row r="575" spans="1:81" s="58" customFormat="1" ht="12.95" customHeight="1" x14ac:dyDescent="0.25">
      <c r="A575" s="37"/>
      <c r="B575" s="1321"/>
      <c r="C575" s="1424"/>
      <c r="D575" s="1283"/>
      <c r="E575" s="1286"/>
      <c r="F575" s="1286"/>
      <c r="G575" s="1286"/>
      <c r="H575" s="1286"/>
      <c r="I575" s="1389"/>
      <c r="J575" s="1220"/>
      <c r="K575" s="1217"/>
      <c r="L575" s="1223"/>
      <c r="M575" s="1226"/>
      <c r="N575" s="1229"/>
      <c r="O575" s="1232"/>
      <c r="P575" s="1235"/>
      <c r="Q575" s="1238"/>
      <c r="R575" s="1220"/>
      <c r="S575" s="364" t="s">
        <v>5062</v>
      </c>
      <c r="T575" s="371" t="s">
        <v>3834</v>
      </c>
      <c r="U575" s="241" t="s">
        <v>3839</v>
      </c>
      <c r="V575" s="241" t="s">
        <v>3842</v>
      </c>
      <c r="W575" s="299"/>
      <c r="X575" s="300">
        <v>44566</v>
      </c>
      <c r="Y575" s="300">
        <v>44591</v>
      </c>
      <c r="Z575" s="300">
        <v>44594</v>
      </c>
      <c r="AA575" s="300">
        <v>44925</v>
      </c>
      <c r="AB575" s="1220"/>
      <c r="AC575" s="1241"/>
      <c r="AD575" s="303">
        <f t="shared" si="382"/>
        <v>50000000</v>
      </c>
      <c r="AE575" s="303">
        <f t="shared" si="382"/>
        <v>0</v>
      </c>
      <c r="AF575" s="303">
        <f t="shared" si="382"/>
        <v>50000000</v>
      </c>
      <c r="AG575" s="303">
        <f t="shared" si="382"/>
        <v>0</v>
      </c>
      <c r="AH575" s="303">
        <f t="shared" si="382"/>
        <v>0</v>
      </c>
      <c r="AI575" s="303">
        <f t="shared" si="382"/>
        <v>0</v>
      </c>
      <c r="AJ575" s="303">
        <f t="shared" si="382"/>
        <v>0</v>
      </c>
      <c r="AK575" s="1220"/>
      <c r="AL575" s="1244"/>
      <c r="AM575" s="303">
        <f t="shared" si="373"/>
        <v>12500000</v>
      </c>
      <c r="AN575" s="312"/>
      <c r="AO575" s="312">
        <v>12500000</v>
      </c>
      <c r="AP575" s="312">
        <v>0</v>
      </c>
      <c r="AQ575" s="312">
        <v>0</v>
      </c>
      <c r="AR575" s="312">
        <v>0</v>
      </c>
      <c r="AS575" s="312"/>
      <c r="AT575" s="1220"/>
      <c r="AU575" s="1247"/>
      <c r="AV575" s="303">
        <f t="shared" si="378"/>
        <v>12500000</v>
      </c>
      <c r="AW575" s="312"/>
      <c r="AX575" s="302">
        <v>12500000</v>
      </c>
      <c r="AY575" s="302">
        <v>0</v>
      </c>
      <c r="AZ575" s="302">
        <v>0</v>
      </c>
      <c r="BA575" s="302">
        <v>0</v>
      </c>
      <c r="BB575" s="312"/>
      <c r="BC575" s="1220"/>
      <c r="BD575" s="1250"/>
      <c r="BE575" s="303">
        <f t="shared" si="374"/>
        <v>12500000</v>
      </c>
      <c r="BF575" s="312"/>
      <c r="BG575" s="302">
        <v>12500000</v>
      </c>
      <c r="BH575" s="302">
        <v>0</v>
      </c>
      <c r="BI575" s="302">
        <v>0</v>
      </c>
      <c r="BJ575" s="302">
        <v>0</v>
      </c>
      <c r="BK575" s="312"/>
      <c r="BL575" s="1220"/>
      <c r="BM575" s="1253"/>
      <c r="BN575" s="303">
        <f t="shared" si="375"/>
        <v>12500000</v>
      </c>
      <c r="BO575" s="312"/>
      <c r="BP575" s="312">
        <v>12500000</v>
      </c>
      <c r="BQ575" s="312">
        <v>0</v>
      </c>
      <c r="BR575" s="312">
        <v>0</v>
      </c>
      <c r="BS575" s="312">
        <v>0</v>
      </c>
      <c r="BT575" s="312"/>
      <c r="BU575" s="313"/>
      <c r="BV575" s="314"/>
      <c r="BW575" s="314"/>
      <c r="BX575" s="314"/>
      <c r="BY575" s="314"/>
      <c r="BZ575" s="314"/>
      <c r="CA575" s="314"/>
      <c r="CB575" s="314"/>
      <c r="CC575" s="315"/>
    </row>
    <row r="576" spans="1:81" s="58" customFormat="1" ht="12.95" customHeight="1" x14ac:dyDescent="0.25">
      <c r="A576" s="37"/>
      <c r="B576" s="1321"/>
      <c r="C576" s="1424"/>
      <c r="D576" s="1283"/>
      <c r="E576" s="1286"/>
      <c r="F576" s="1286"/>
      <c r="G576" s="1286"/>
      <c r="H576" s="1286"/>
      <c r="I576" s="1389"/>
      <c r="J576" s="1220"/>
      <c r="K576" s="1217"/>
      <c r="L576" s="1223"/>
      <c r="M576" s="1226"/>
      <c r="N576" s="1229"/>
      <c r="O576" s="1232"/>
      <c r="P576" s="1235"/>
      <c r="Q576" s="1238"/>
      <c r="R576" s="1220"/>
      <c r="S576" s="364" t="s">
        <v>5063</v>
      </c>
      <c r="T576" s="371" t="s">
        <v>3834</v>
      </c>
      <c r="U576" s="241" t="s">
        <v>3839</v>
      </c>
      <c r="V576" s="241" t="s">
        <v>3842</v>
      </c>
      <c r="W576" s="299"/>
      <c r="X576" s="300">
        <v>44566</v>
      </c>
      <c r="Y576" s="300">
        <v>44591</v>
      </c>
      <c r="Z576" s="300">
        <v>44594</v>
      </c>
      <c r="AA576" s="300">
        <v>44925</v>
      </c>
      <c r="AB576" s="1220"/>
      <c r="AC576" s="1241"/>
      <c r="AD576" s="303">
        <f t="shared" si="382"/>
        <v>50000000</v>
      </c>
      <c r="AE576" s="303">
        <f t="shared" si="382"/>
        <v>0</v>
      </c>
      <c r="AF576" s="303">
        <f t="shared" si="382"/>
        <v>50000000</v>
      </c>
      <c r="AG576" s="303">
        <f t="shared" si="382"/>
        <v>0</v>
      </c>
      <c r="AH576" s="303">
        <f t="shared" si="382"/>
        <v>0</v>
      </c>
      <c r="AI576" s="303">
        <f t="shared" si="382"/>
        <v>0</v>
      </c>
      <c r="AJ576" s="303">
        <f t="shared" si="382"/>
        <v>0</v>
      </c>
      <c r="AK576" s="1220"/>
      <c r="AL576" s="1244"/>
      <c r="AM576" s="303">
        <f t="shared" si="373"/>
        <v>12500000</v>
      </c>
      <c r="AN576" s="312"/>
      <c r="AO576" s="312">
        <v>12500000</v>
      </c>
      <c r="AP576" s="312">
        <v>0</v>
      </c>
      <c r="AQ576" s="312">
        <v>0</v>
      </c>
      <c r="AR576" s="312">
        <v>0</v>
      </c>
      <c r="AS576" s="312"/>
      <c r="AT576" s="1220"/>
      <c r="AU576" s="1247"/>
      <c r="AV576" s="303">
        <f t="shared" si="378"/>
        <v>12500000</v>
      </c>
      <c r="AW576" s="312"/>
      <c r="AX576" s="302">
        <v>12500000</v>
      </c>
      <c r="AY576" s="302">
        <v>0</v>
      </c>
      <c r="AZ576" s="302">
        <v>0</v>
      </c>
      <c r="BA576" s="302">
        <v>0</v>
      </c>
      <c r="BB576" s="312"/>
      <c r="BC576" s="1220"/>
      <c r="BD576" s="1250"/>
      <c r="BE576" s="303">
        <f t="shared" si="374"/>
        <v>12500000</v>
      </c>
      <c r="BF576" s="312"/>
      <c r="BG576" s="302">
        <v>12500000</v>
      </c>
      <c r="BH576" s="302">
        <v>0</v>
      </c>
      <c r="BI576" s="302">
        <v>0</v>
      </c>
      <c r="BJ576" s="302">
        <v>0</v>
      </c>
      <c r="BK576" s="312"/>
      <c r="BL576" s="1220"/>
      <c r="BM576" s="1253"/>
      <c r="BN576" s="303">
        <f t="shared" si="375"/>
        <v>12500000</v>
      </c>
      <c r="BO576" s="312"/>
      <c r="BP576" s="312">
        <v>12500000</v>
      </c>
      <c r="BQ576" s="312">
        <v>0</v>
      </c>
      <c r="BR576" s="312">
        <v>0</v>
      </c>
      <c r="BS576" s="312">
        <v>0</v>
      </c>
      <c r="BT576" s="312"/>
      <c r="BU576" s="313"/>
      <c r="BV576" s="314"/>
      <c r="BW576" s="314"/>
      <c r="BX576" s="314"/>
      <c r="BY576" s="314"/>
      <c r="BZ576" s="314"/>
      <c r="CA576" s="314"/>
      <c r="CB576" s="314"/>
      <c r="CC576" s="315"/>
    </row>
    <row r="577" spans="1:81" s="58" customFormat="1" ht="12.95" customHeight="1" x14ac:dyDescent="0.25">
      <c r="A577" s="37"/>
      <c r="B577" s="1321"/>
      <c r="C577" s="1424"/>
      <c r="D577" s="1283"/>
      <c r="E577" s="1286"/>
      <c r="F577" s="1286"/>
      <c r="G577" s="1286"/>
      <c r="H577" s="1286"/>
      <c r="I577" s="1389"/>
      <c r="J577" s="1220"/>
      <c r="K577" s="1217"/>
      <c r="L577" s="1223"/>
      <c r="M577" s="1226"/>
      <c r="N577" s="1229"/>
      <c r="O577" s="1232"/>
      <c r="P577" s="1235"/>
      <c r="Q577" s="1238"/>
      <c r="R577" s="1220"/>
      <c r="S577" s="364" t="s">
        <v>5064</v>
      </c>
      <c r="T577" s="371" t="s">
        <v>3834</v>
      </c>
      <c r="U577" s="241" t="s">
        <v>3839</v>
      </c>
      <c r="V577" s="241" t="s">
        <v>3842</v>
      </c>
      <c r="W577" s="299"/>
      <c r="X577" s="300">
        <v>44566</v>
      </c>
      <c r="Y577" s="300">
        <v>44591</v>
      </c>
      <c r="Z577" s="300">
        <v>44594</v>
      </c>
      <c r="AA577" s="300">
        <v>44925</v>
      </c>
      <c r="AB577" s="1220"/>
      <c r="AC577" s="1241"/>
      <c r="AD577" s="303">
        <f t="shared" si="382"/>
        <v>3500000</v>
      </c>
      <c r="AE577" s="303">
        <f t="shared" si="382"/>
        <v>0</v>
      </c>
      <c r="AF577" s="303">
        <f t="shared" si="382"/>
        <v>3500000</v>
      </c>
      <c r="AG577" s="303">
        <f t="shared" si="382"/>
        <v>0</v>
      </c>
      <c r="AH577" s="303">
        <f t="shared" si="382"/>
        <v>0</v>
      </c>
      <c r="AI577" s="303">
        <f t="shared" si="382"/>
        <v>0</v>
      </c>
      <c r="AJ577" s="303">
        <f t="shared" si="382"/>
        <v>0</v>
      </c>
      <c r="AK577" s="1220"/>
      <c r="AL577" s="1244"/>
      <c r="AM577" s="303">
        <f t="shared" si="373"/>
        <v>875000</v>
      </c>
      <c r="AN577" s="312"/>
      <c r="AO577" s="312">
        <v>875000</v>
      </c>
      <c r="AP577" s="312">
        <v>0</v>
      </c>
      <c r="AQ577" s="312">
        <v>0</v>
      </c>
      <c r="AR577" s="312">
        <v>0</v>
      </c>
      <c r="AS577" s="312"/>
      <c r="AT577" s="1220"/>
      <c r="AU577" s="1247"/>
      <c r="AV577" s="303">
        <f t="shared" si="378"/>
        <v>875000</v>
      </c>
      <c r="AW577" s="312"/>
      <c r="AX577" s="302">
        <v>875000</v>
      </c>
      <c r="AY577" s="302">
        <v>0</v>
      </c>
      <c r="AZ577" s="302">
        <v>0</v>
      </c>
      <c r="BA577" s="302">
        <v>0</v>
      </c>
      <c r="BB577" s="312"/>
      <c r="BC577" s="1220"/>
      <c r="BD577" s="1250"/>
      <c r="BE577" s="303">
        <f t="shared" si="374"/>
        <v>875000</v>
      </c>
      <c r="BF577" s="312"/>
      <c r="BG577" s="302">
        <v>875000</v>
      </c>
      <c r="BH577" s="302">
        <v>0</v>
      </c>
      <c r="BI577" s="302">
        <v>0</v>
      </c>
      <c r="BJ577" s="302">
        <v>0</v>
      </c>
      <c r="BK577" s="312"/>
      <c r="BL577" s="1220"/>
      <c r="BM577" s="1253"/>
      <c r="BN577" s="303">
        <f t="shared" si="375"/>
        <v>875000</v>
      </c>
      <c r="BO577" s="312"/>
      <c r="BP577" s="312">
        <v>875000</v>
      </c>
      <c r="BQ577" s="312">
        <v>0</v>
      </c>
      <c r="BR577" s="312">
        <v>0</v>
      </c>
      <c r="BS577" s="312">
        <v>0</v>
      </c>
      <c r="BT577" s="312"/>
      <c r="BU577" s="313"/>
      <c r="BV577" s="314"/>
      <c r="BW577" s="314"/>
      <c r="BX577" s="314"/>
      <c r="BY577" s="314"/>
      <c r="BZ577" s="314"/>
      <c r="CA577" s="314"/>
      <c r="CB577" s="314"/>
      <c r="CC577" s="315"/>
    </row>
    <row r="578" spans="1:81" s="58" customFormat="1" ht="12.95" customHeight="1" x14ac:dyDescent="0.25">
      <c r="A578" s="37"/>
      <c r="B578" s="1321"/>
      <c r="C578" s="1424"/>
      <c r="D578" s="1283"/>
      <c r="E578" s="1286"/>
      <c r="F578" s="1286"/>
      <c r="G578" s="1286"/>
      <c r="H578" s="1286"/>
      <c r="I578" s="1389"/>
      <c r="J578" s="1220"/>
      <c r="K578" s="1217"/>
      <c r="L578" s="1223"/>
      <c r="M578" s="1226"/>
      <c r="N578" s="1229"/>
      <c r="O578" s="1232"/>
      <c r="P578" s="1235"/>
      <c r="Q578" s="1238"/>
      <c r="R578" s="1220"/>
      <c r="S578" s="364" t="s">
        <v>5065</v>
      </c>
      <c r="T578" s="371" t="s">
        <v>3834</v>
      </c>
      <c r="U578" s="241" t="s">
        <v>3839</v>
      </c>
      <c r="V578" s="241" t="s">
        <v>3842</v>
      </c>
      <c r="W578" s="299"/>
      <c r="X578" s="300">
        <v>44566</v>
      </c>
      <c r="Y578" s="300">
        <v>44591</v>
      </c>
      <c r="Z578" s="300">
        <v>44594</v>
      </c>
      <c r="AA578" s="300">
        <v>44925</v>
      </c>
      <c r="AB578" s="1220"/>
      <c r="AC578" s="1241"/>
      <c r="AD578" s="303">
        <f t="shared" si="382"/>
        <v>3500000</v>
      </c>
      <c r="AE578" s="303">
        <f t="shared" si="382"/>
        <v>0</v>
      </c>
      <c r="AF578" s="303">
        <f t="shared" si="382"/>
        <v>3500000</v>
      </c>
      <c r="AG578" s="303">
        <f t="shared" si="382"/>
        <v>0</v>
      </c>
      <c r="AH578" s="303">
        <f t="shared" si="382"/>
        <v>0</v>
      </c>
      <c r="AI578" s="303">
        <f t="shared" si="382"/>
        <v>0</v>
      </c>
      <c r="AJ578" s="303">
        <f t="shared" si="382"/>
        <v>0</v>
      </c>
      <c r="AK578" s="1220"/>
      <c r="AL578" s="1244"/>
      <c r="AM578" s="303">
        <f t="shared" si="373"/>
        <v>875000</v>
      </c>
      <c r="AN578" s="312"/>
      <c r="AO578" s="312">
        <v>875000</v>
      </c>
      <c r="AP578" s="312">
        <v>0</v>
      </c>
      <c r="AQ578" s="312">
        <v>0</v>
      </c>
      <c r="AR578" s="312">
        <v>0</v>
      </c>
      <c r="AS578" s="312"/>
      <c r="AT578" s="1220"/>
      <c r="AU578" s="1247"/>
      <c r="AV578" s="303">
        <f t="shared" si="378"/>
        <v>875000</v>
      </c>
      <c r="AW578" s="312"/>
      <c r="AX578" s="302">
        <v>875000</v>
      </c>
      <c r="AY578" s="302">
        <v>0</v>
      </c>
      <c r="AZ578" s="302">
        <v>0</v>
      </c>
      <c r="BA578" s="302">
        <v>0</v>
      </c>
      <c r="BB578" s="312"/>
      <c r="BC578" s="1220"/>
      <c r="BD578" s="1250"/>
      <c r="BE578" s="303">
        <f t="shared" si="374"/>
        <v>875000</v>
      </c>
      <c r="BF578" s="312"/>
      <c r="BG578" s="302">
        <v>875000</v>
      </c>
      <c r="BH578" s="302">
        <v>0</v>
      </c>
      <c r="BI578" s="302">
        <v>0</v>
      </c>
      <c r="BJ578" s="302">
        <v>0</v>
      </c>
      <c r="BK578" s="312"/>
      <c r="BL578" s="1220"/>
      <c r="BM578" s="1253"/>
      <c r="BN578" s="303">
        <f t="shared" si="375"/>
        <v>875000</v>
      </c>
      <c r="BO578" s="312"/>
      <c r="BP578" s="312">
        <v>875000</v>
      </c>
      <c r="BQ578" s="312">
        <v>0</v>
      </c>
      <c r="BR578" s="312">
        <v>0</v>
      </c>
      <c r="BS578" s="312">
        <v>0</v>
      </c>
      <c r="BT578" s="312"/>
      <c r="BU578" s="313"/>
      <c r="BV578" s="314"/>
      <c r="BW578" s="314"/>
      <c r="BX578" s="314"/>
      <c r="BY578" s="314"/>
      <c r="BZ578" s="314"/>
      <c r="CA578" s="314"/>
      <c r="CB578" s="314"/>
      <c r="CC578" s="315"/>
    </row>
    <row r="579" spans="1:81" s="58" customFormat="1" ht="12.95" customHeight="1" x14ac:dyDescent="0.25">
      <c r="A579" s="37"/>
      <c r="B579" s="1321"/>
      <c r="C579" s="1424"/>
      <c r="D579" s="1283"/>
      <c r="E579" s="1286"/>
      <c r="F579" s="1286"/>
      <c r="G579" s="1286"/>
      <c r="H579" s="1286"/>
      <c r="I579" s="1389"/>
      <c r="J579" s="1220"/>
      <c r="K579" s="1217"/>
      <c r="L579" s="1223"/>
      <c r="M579" s="1226"/>
      <c r="N579" s="1229"/>
      <c r="O579" s="1232"/>
      <c r="P579" s="1235"/>
      <c r="Q579" s="1238"/>
      <c r="R579" s="1220"/>
      <c r="S579" s="364" t="s">
        <v>5066</v>
      </c>
      <c r="T579" s="371" t="s">
        <v>3834</v>
      </c>
      <c r="U579" s="241" t="s">
        <v>3839</v>
      </c>
      <c r="V579" s="241" t="s">
        <v>3842</v>
      </c>
      <c r="W579" s="299"/>
      <c r="X579" s="300">
        <v>44566</v>
      </c>
      <c r="Y579" s="300">
        <v>44591</v>
      </c>
      <c r="Z579" s="300">
        <v>44594</v>
      </c>
      <c r="AA579" s="300">
        <v>44925</v>
      </c>
      <c r="AB579" s="1220"/>
      <c r="AC579" s="1241"/>
      <c r="AD579" s="303">
        <f t="shared" si="382"/>
        <v>2500000</v>
      </c>
      <c r="AE579" s="303">
        <f t="shared" si="382"/>
        <v>0</v>
      </c>
      <c r="AF579" s="303">
        <f t="shared" si="382"/>
        <v>2500000</v>
      </c>
      <c r="AG579" s="303">
        <f t="shared" si="382"/>
        <v>0</v>
      </c>
      <c r="AH579" s="303">
        <f t="shared" si="382"/>
        <v>0</v>
      </c>
      <c r="AI579" s="303">
        <f t="shared" si="382"/>
        <v>0</v>
      </c>
      <c r="AJ579" s="303">
        <f t="shared" si="382"/>
        <v>0</v>
      </c>
      <c r="AK579" s="1220"/>
      <c r="AL579" s="1244"/>
      <c r="AM579" s="303">
        <f t="shared" si="373"/>
        <v>625000</v>
      </c>
      <c r="AN579" s="312"/>
      <c r="AO579" s="312">
        <v>625000</v>
      </c>
      <c r="AP579" s="312">
        <v>0</v>
      </c>
      <c r="AQ579" s="312">
        <v>0</v>
      </c>
      <c r="AR579" s="312">
        <v>0</v>
      </c>
      <c r="AS579" s="312"/>
      <c r="AT579" s="1220"/>
      <c r="AU579" s="1247"/>
      <c r="AV579" s="303">
        <f t="shared" si="378"/>
        <v>625000</v>
      </c>
      <c r="AW579" s="312"/>
      <c r="AX579" s="302">
        <v>625000</v>
      </c>
      <c r="AY579" s="302">
        <v>0</v>
      </c>
      <c r="AZ579" s="302">
        <v>0</v>
      </c>
      <c r="BA579" s="302">
        <v>0</v>
      </c>
      <c r="BB579" s="312"/>
      <c r="BC579" s="1220"/>
      <c r="BD579" s="1250"/>
      <c r="BE579" s="303">
        <f t="shared" si="374"/>
        <v>625000</v>
      </c>
      <c r="BF579" s="312"/>
      <c r="BG579" s="302">
        <v>625000</v>
      </c>
      <c r="BH579" s="302">
        <v>0</v>
      </c>
      <c r="BI579" s="302">
        <v>0</v>
      </c>
      <c r="BJ579" s="302">
        <v>0</v>
      </c>
      <c r="BK579" s="312"/>
      <c r="BL579" s="1220"/>
      <c r="BM579" s="1253"/>
      <c r="BN579" s="303">
        <f t="shared" si="375"/>
        <v>625000</v>
      </c>
      <c r="BO579" s="312"/>
      <c r="BP579" s="312">
        <v>625000</v>
      </c>
      <c r="BQ579" s="312">
        <v>0</v>
      </c>
      <c r="BR579" s="312">
        <v>0</v>
      </c>
      <c r="BS579" s="312">
        <v>0</v>
      </c>
      <c r="BT579" s="312"/>
      <c r="BU579" s="313"/>
      <c r="BV579" s="314"/>
      <c r="BW579" s="314"/>
      <c r="BX579" s="314"/>
      <c r="BY579" s="314"/>
      <c r="BZ579" s="314"/>
      <c r="CA579" s="314"/>
      <c r="CB579" s="314"/>
      <c r="CC579" s="315"/>
    </row>
    <row r="580" spans="1:81" s="58" customFormat="1" ht="12.95" customHeight="1" x14ac:dyDescent="0.25">
      <c r="A580" s="37"/>
      <c r="B580" s="1321"/>
      <c r="C580" s="1424"/>
      <c r="D580" s="1283"/>
      <c r="E580" s="1286"/>
      <c r="F580" s="1286"/>
      <c r="G580" s="1286"/>
      <c r="H580" s="1286"/>
      <c r="I580" s="1389"/>
      <c r="J580" s="1220"/>
      <c r="K580" s="1217"/>
      <c r="L580" s="1223"/>
      <c r="M580" s="1226"/>
      <c r="N580" s="1229"/>
      <c r="O580" s="1232"/>
      <c r="P580" s="1235"/>
      <c r="Q580" s="1238"/>
      <c r="R580" s="1220"/>
      <c r="S580" s="364" t="s">
        <v>5067</v>
      </c>
      <c r="T580" s="371" t="s">
        <v>3834</v>
      </c>
      <c r="U580" s="241" t="s">
        <v>3839</v>
      </c>
      <c r="V580" s="241" t="s">
        <v>3842</v>
      </c>
      <c r="W580" s="299"/>
      <c r="X580" s="300">
        <v>44566</v>
      </c>
      <c r="Y580" s="300">
        <v>44591</v>
      </c>
      <c r="Z580" s="300">
        <v>44594</v>
      </c>
      <c r="AA580" s="300">
        <v>44925</v>
      </c>
      <c r="AB580" s="1220"/>
      <c r="AC580" s="1241"/>
      <c r="AD580" s="303">
        <f t="shared" si="382"/>
        <v>0</v>
      </c>
      <c r="AE580" s="303">
        <f t="shared" si="382"/>
        <v>0</v>
      </c>
      <c r="AF580" s="303">
        <f t="shared" si="382"/>
        <v>0</v>
      </c>
      <c r="AG580" s="303">
        <f t="shared" si="382"/>
        <v>0</v>
      </c>
      <c r="AH580" s="303">
        <f t="shared" si="382"/>
        <v>0</v>
      </c>
      <c r="AI580" s="303">
        <f t="shared" si="382"/>
        <v>0</v>
      </c>
      <c r="AJ580" s="303">
        <f t="shared" si="382"/>
        <v>0</v>
      </c>
      <c r="AK580" s="1220"/>
      <c r="AL580" s="1244"/>
      <c r="AM580" s="303">
        <f t="shared" si="373"/>
        <v>0</v>
      </c>
      <c r="AN580" s="312"/>
      <c r="AO580" s="312">
        <v>0</v>
      </c>
      <c r="AP580" s="312">
        <v>0</v>
      </c>
      <c r="AQ580" s="312">
        <v>0</v>
      </c>
      <c r="AR580" s="312">
        <v>0</v>
      </c>
      <c r="AS580" s="312"/>
      <c r="AT580" s="1220"/>
      <c r="AU580" s="1247"/>
      <c r="AV580" s="303">
        <f t="shared" si="378"/>
        <v>0</v>
      </c>
      <c r="AW580" s="312"/>
      <c r="AX580" s="302">
        <v>0</v>
      </c>
      <c r="AY580" s="302">
        <v>0</v>
      </c>
      <c r="AZ580" s="302">
        <v>0</v>
      </c>
      <c r="BA580" s="302">
        <v>0</v>
      </c>
      <c r="BB580" s="312"/>
      <c r="BC580" s="1220"/>
      <c r="BD580" s="1250"/>
      <c r="BE580" s="303">
        <f t="shared" si="374"/>
        <v>0</v>
      </c>
      <c r="BF580" s="312"/>
      <c r="BG580" s="302">
        <v>0</v>
      </c>
      <c r="BH580" s="302">
        <v>0</v>
      </c>
      <c r="BI580" s="302">
        <v>0</v>
      </c>
      <c r="BJ580" s="302">
        <v>0</v>
      </c>
      <c r="BK580" s="312"/>
      <c r="BL580" s="1220"/>
      <c r="BM580" s="1253"/>
      <c r="BN580" s="303">
        <f t="shared" si="375"/>
        <v>0</v>
      </c>
      <c r="BO580" s="312"/>
      <c r="BP580" s="312">
        <v>0</v>
      </c>
      <c r="BQ580" s="312">
        <v>0</v>
      </c>
      <c r="BR580" s="312">
        <v>0</v>
      </c>
      <c r="BS580" s="312">
        <v>0</v>
      </c>
      <c r="BT580" s="312"/>
      <c r="BU580" s="313"/>
      <c r="BV580" s="314"/>
      <c r="BW580" s="314"/>
      <c r="BX580" s="314"/>
      <c r="BY580" s="314"/>
      <c r="BZ580" s="314"/>
      <c r="CA580" s="314"/>
      <c r="CB580" s="314"/>
      <c r="CC580" s="315"/>
    </row>
    <row r="581" spans="1:81" s="58" customFormat="1" ht="12.95" customHeight="1" x14ac:dyDescent="0.25">
      <c r="A581" s="37"/>
      <c r="B581" s="1321"/>
      <c r="C581" s="1424"/>
      <c r="D581" s="1283"/>
      <c r="E581" s="1286"/>
      <c r="F581" s="1286"/>
      <c r="G581" s="1286"/>
      <c r="H581" s="1286"/>
      <c r="I581" s="1389"/>
      <c r="J581" s="1220"/>
      <c r="K581" s="1217"/>
      <c r="L581" s="1223"/>
      <c r="M581" s="1226"/>
      <c r="N581" s="1229"/>
      <c r="O581" s="1232"/>
      <c r="P581" s="1235"/>
      <c r="Q581" s="1238"/>
      <c r="R581" s="1220"/>
      <c r="S581" s="364" t="s">
        <v>5068</v>
      </c>
      <c r="T581" s="371" t="s">
        <v>3834</v>
      </c>
      <c r="U581" s="241" t="s">
        <v>3839</v>
      </c>
      <c r="V581" s="241" t="s">
        <v>3842</v>
      </c>
      <c r="W581" s="299"/>
      <c r="X581" s="300">
        <v>44566</v>
      </c>
      <c r="Y581" s="300">
        <v>44591</v>
      </c>
      <c r="Z581" s="300">
        <v>44594</v>
      </c>
      <c r="AA581" s="300">
        <v>44925</v>
      </c>
      <c r="AB581" s="1220"/>
      <c r="AC581" s="1241"/>
      <c r="AD581" s="303">
        <f t="shared" si="382"/>
        <v>5000000</v>
      </c>
      <c r="AE581" s="303">
        <f t="shared" si="382"/>
        <v>0</v>
      </c>
      <c r="AF581" s="303">
        <f t="shared" si="382"/>
        <v>5000000</v>
      </c>
      <c r="AG581" s="303">
        <f t="shared" si="382"/>
        <v>0</v>
      </c>
      <c r="AH581" s="303">
        <f t="shared" si="382"/>
        <v>0</v>
      </c>
      <c r="AI581" s="303">
        <f t="shared" si="382"/>
        <v>0</v>
      </c>
      <c r="AJ581" s="303">
        <f t="shared" si="382"/>
        <v>0</v>
      </c>
      <c r="AK581" s="1220"/>
      <c r="AL581" s="1244"/>
      <c r="AM581" s="303">
        <f t="shared" si="373"/>
        <v>1250000</v>
      </c>
      <c r="AN581" s="312"/>
      <c r="AO581" s="312">
        <v>1250000</v>
      </c>
      <c r="AP581" s="312">
        <v>0</v>
      </c>
      <c r="AQ581" s="312">
        <v>0</v>
      </c>
      <c r="AR581" s="312">
        <v>0</v>
      </c>
      <c r="AS581" s="312"/>
      <c r="AT581" s="1220"/>
      <c r="AU581" s="1247"/>
      <c r="AV581" s="303">
        <f t="shared" si="378"/>
        <v>1250000</v>
      </c>
      <c r="AW581" s="312"/>
      <c r="AX581" s="302">
        <v>1250000</v>
      </c>
      <c r="AY581" s="302">
        <v>0</v>
      </c>
      <c r="AZ581" s="302">
        <v>0</v>
      </c>
      <c r="BA581" s="302">
        <v>0</v>
      </c>
      <c r="BB581" s="312"/>
      <c r="BC581" s="1220"/>
      <c r="BD581" s="1250"/>
      <c r="BE581" s="303">
        <f t="shared" si="374"/>
        <v>1250000</v>
      </c>
      <c r="BF581" s="312"/>
      <c r="BG581" s="302">
        <v>1250000</v>
      </c>
      <c r="BH581" s="302">
        <v>0</v>
      </c>
      <c r="BI581" s="302">
        <v>0</v>
      </c>
      <c r="BJ581" s="302">
        <v>0</v>
      </c>
      <c r="BK581" s="312"/>
      <c r="BL581" s="1220"/>
      <c r="BM581" s="1253"/>
      <c r="BN581" s="303">
        <f t="shared" si="375"/>
        <v>1250000</v>
      </c>
      <c r="BO581" s="312"/>
      <c r="BP581" s="312">
        <v>1250000</v>
      </c>
      <c r="BQ581" s="312">
        <v>0</v>
      </c>
      <c r="BR581" s="312">
        <v>0</v>
      </c>
      <c r="BS581" s="312">
        <v>0</v>
      </c>
      <c r="BT581" s="312"/>
      <c r="BU581" s="313"/>
      <c r="BV581" s="314"/>
      <c r="BW581" s="314"/>
      <c r="BX581" s="314"/>
      <c r="BY581" s="314"/>
      <c r="BZ581" s="314"/>
      <c r="CA581" s="314"/>
      <c r="CB581" s="314"/>
      <c r="CC581" s="315"/>
    </row>
    <row r="582" spans="1:81" s="58" customFormat="1" ht="12.95" customHeight="1" x14ac:dyDescent="0.25">
      <c r="A582" s="37"/>
      <c r="B582" s="1321"/>
      <c r="C582" s="1424"/>
      <c r="D582" s="1283"/>
      <c r="E582" s="1286"/>
      <c r="F582" s="1286"/>
      <c r="G582" s="1286"/>
      <c r="H582" s="1286"/>
      <c r="I582" s="1389"/>
      <c r="J582" s="1220"/>
      <c r="K582" s="1217"/>
      <c r="L582" s="1223"/>
      <c r="M582" s="1226"/>
      <c r="N582" s="1229"/>
      <c r="O582" s="1232"/>
      <c r="P582" s="1235"/>
      <c r="Q582" s="1238"/>
      <c r="R582" s="1220"/>
      <c r="S582" s="364" t="s">
        <v>5069</v>
      </c>
      <c r="T582" s="371" t="s">
        <v>3834</v>
      </c>
      <c r="U582" s="241" t="s">
        <v>3839</v>
      </c>
      <c r="V582" s="241" t="s">
        <v>3842</v>
      </c>
      <c r="W582" s="299"/>
      <c r="X582" s="300">
        <v>44566</v>
      </c>
      <c r="Y582" s="300">
        <v>44591</v>
      </c>
      <c r="Z582" s="300">
        <v>44594</v>
      </c>
      <c r="AA582" s="300">
        <v>44925</v>
      </c>
      <c r="AB582" s="1220"/>
      <c r="AC582" s="1241"/>
      <c r="AD582" s="303">
        <f t="shared" si="382"/>
        <v>455598403</v>
      </c>
      <c r="AE582" s="303">
        <f t="shared" si="382"/>
        <v>0</v>
      </c>
      <c r="AF582" s="303">
        <f t="shared" si="382"/>
        <v>455598403</v>
      </c>
      <c r="AG582" s="303">
        <f t="shared" si="382"/>
        <v>0</v>
      </c>
      <c r="AH582" s="303">
        <f t="shared" si="382"/>
        <v>0</v>
      </c>
      <c r="AI582" s="303">
        <f t="shared" si="382"/>
        <v>0</v>
      </c>
      <c r="AJ582" s="303">
        <f t="shared" si="382"/>
        <v>0</v>
      </c>
      <c r="AK582" s="1220"/>
      <c r="AL582" s="1244"/>
      <c r="AM582" s="303">
        <f t="shared" si="373"/>
        <v>113899600.75</v>
      </c>
      <c r="AN582" s="312"/>
      <c r="AO582" s="312">
        <v>113899600.75</v>
      </c>
      <c r="AP582" s="312">
        <v>0</v>
      </c>
      <c r="AQ582" s="312">
        <v>0</v>
      </c>
      <c r="AR582" s="312">
        <v>0</v>
      </c>
      <c r="AS582" s="312"/>
      <c r="AT582" s="1220"/>
      <c r="AU582" s="1247"/>
      <c r="AV582" s="303">
        <f t="shared" si="378"/>
        <v>113899600.75</v>
      </c>
      <c r="AW582" s="312"/>
      <c r="AX582" s="302">
        <v>113899600.75</v>
      </c>
      <c r="AY582" s="302">
        <v>0</v>
      </c>
      <c r="AZ582" s="302">
        <v>0</v>
      </c>
      <c r="BA582" s="302">
        <v>0</v>
      </c>
      <c r="BB582" s="312"/>
      <c r="BC582" s="1220"/>
      <c r="BD582" s="1250"/>
      <c r="BE582" s="303">
        <f t="shared" si="374"/>
        <v>113899600.75</v>
      </c>
      <c r="BF582" s="312"/>
      <c r="BG582" s="302">
        <v>113899600.75</v>
      </c>
      <c r="BH582" s="302">
        <v>0</v>
      </c>
      <c r="BI582" s="302">
        <v>0</v>
      </c>
      <c r="BJ582" s="302">
        <v>0</v>
      </c>
      <c r="BK582" s="312"/>
      <c r="BL582" s="1220"/>
      <c r="BM582" s="1253"/>
      <c r="BN582" s="303">
        <f t="shared" si="375"/>
        <v>113899600.75</v>
      </c>
      <c r="BO582" s="312"/>
      <c r="BP582" s="312">
        <v>113899600.75</v>
      </c>
      <c r="BQ582" s="312">
        <v>0</v>
      </c>
      <c r="BR582" s="312">
        <v>0</v>
      </c>
      <c r="BS582" s="312">
        <v>0</v>
      </c>
      <c r="BT582" s="312"/>
      <c r="BU582" s="313"/>
      <c r="BV582" s="314"/>
      <c r="BW582" s="314"/>
      <c r="BX582" s="314"/>
      <c r="BY582" s="314"/>
      <c r="BZ582" s="314"/>
      <c r="CA582" s="314"/>
      <c r="CB582" s="314"/>
      <c r="CC582" s="315"/>
    </row>
    <row r="583" spans="1:81" s="58" customFormat="1" ht="12.95" customHeight="1" x14ac:dyDescent="0.25">
      <c r="A583" s="37"/>
      <c r="B583" s="1321"/>
      <c r="C583" s="1424"/>
      <c r="D583" s="1283"/>
      <c r="E583" s="1286"/>
      <c r="F583" s="1286"/>
      <c r="G583" s="1286"/>
      <c r="H583" s="1286"/>
      <c r="I583" s="1389"/>
      <c r="J583" s="1220"/>
      <c r="K583" s="1217"/>
      <c r="L583" s="1223"/>
      <c r="M583" s="1226"/>
      <c r="N583" s="1229"/>
      <c r="O583" s="1232"/>
      <c r="P583" s="1235"/>
      <c r="Q583" s="1238"/>
      <c r="R583" s="1220"/>
      <c r="S583" s="364" t="s">
        <v>5070</v>
      </c>
      <c r="T583" s="371" t="s">
        <v>3834</v>
      </c>
      <c r="U583" s="241" t="s">
        <v>3839</v>
      </c>
      <c r="V583" s="241" t="s">
        <v>3842</v>
      </c>
      <c r="W583" s="299"/>
      <c r="X583" s="300">
        <v>44566</v>
      </c>
      <c r="Y583" s="300">
        <v>44591</v>
      </c>
      <c r="Z583" s="300">
        <v>44594</v>
      </c>
      <c r="AA583" s="300">
        <v>44925</v>
      </c>
      <c r="AB583" s="1220"/>
      <c r="AC583" s="1241"/>
      <c r="AD583" s="303">
        <f t="shared" si="382"/>
        <v>200000</v>
      </c>
      <c r="AE583" s="303">
        <f t="shared" si="382"/>
        <v>0</v>
      </c>
      <c r="AF583" s="303">
        <f t="shared" si="382"/>
        <v>200000</v>
      </c>
      <c r="AG583" s="303">
        <f t="shared" si="382"/>
        <v>0</v>
      </c>
      <c r="AH583" s="303">
        <f t="shared" si="382"/>
        <v>0</v>
      </c>
      <c r="AI583" s="303">
        <f t="shared" si="382"/>
        <v>0</v>
      </c>
      <c r="AJ583" s="303">
        <f t="shared" si="382"/>
        <v>0</v>
      </c>
      <c r="AK583" s="1220"/>
      <c r="AL583" s="1244"/>
      <c r="AM583" s="303">
        <f t="shared" si="373"/>
        <v>50000</v>
      </c>
      <c r="AN583" s="312"/>
      <c r="AO583" s="312">
        <v>50000</v>
      </c>
      <c r="AP583" s="312">
        <v>0</v>
      </c>
      <c r="AQ583" s="312">
        <v>0</v>
      </c>
      <c r="AR583" s="312">
        <v>0</v>
      </c>
      <c r="AS583" s="312"/>
      <c r="AT583" s="1220"/>
      <c r="AU583" s="1247"/>
      <c r="AV583" s="303">
        <f t="shared" si="378"/>
        <v>50000</v>
      </c>
      <c r="AW583" s="312"/>
      <c r="AX583" s="302">
        <v>50000</v>
      </c>
      <c r="AY583" s="302">
        <v>0</v>
      </c>
      <c r="AZ583" s="302">
        <v>0</v>
      </c>
      <c r="BA583" s="302">
        <v>0</v>
      </c>
      <c r="BB583" s="312"/>
      <c r="BC583" s="1220"/>
      <c r="BD583" s="1250"/>
      <c r="BE583" s="303">
        <f t="shared" si="374"/>
        <v>50000</v>
      </c>
      <c r="BF583" s="312"/>
      <c r="BG583" s="302">
        <v>50000</v>
      </c>
      <c r="BH583" s="302">
        <v>0</v>
      </c>
      <c r="BI583" s="302">
        <v>0</v>
      </c>
      <c r="BJ583" s="302">
        <v>0</v>
      </c>
      <c r="BK583" s="312"/>
      <c r="BL583" s="1220"/>
      <c r="BM583" s="1253"/>
      <c r="BN583" s="303">
        <f t="shared" si="375"/>
        <v>50000</v>
      </c>
      <c r="BO583" s="312"/>
      <c r="BP583" s="312">
        <v>50000</v>
      </c>
      <c r="BQ583" s="312">
        <v>0</v>
      </c>
      <c r="BR583" s="312">
        <v>0</v>
      </c>
      <c r="BS583" s="312">
        <v>0</v>
      </c>
      <c r="BT583" s="312"/>
      <c r="BU583" s="313"/>
      <c r="BV583" s="314"/>
      <c r="BW583" s="314"/>
      <c r="BX583" s="314"/>
      <c r="BY583" s="314"/>
      <c r="BZ583" s="314"/>
      <c r="CA583" s="314"/>
      <c r="CB583" s="314"/>
      <c r="CC583" s="315"/>
    </row>
    <row r="584" spans="1:81" s="58" customFormat="1" ht="12.95" customHeight="1" x14ac:dyDescent="0.25">
      <c r="A584" s="37"/>
      <c r="B584" s="1321"/>
      <c r="C584" s="1424"/>
      <c r="D584" s="1283"/>
      <c r="E584" s="1286"/>
      <c r="F584" s="1286"/>
      <c r="G584" s="1286"/>
      <c r="H584" s="1286"/>
      <c r="I584" s="1389"/>
      <c r="J584" s="1220"/>
      <c r="K584" s="1217"/>
      <c r="L584" s="1223"/>
      <c r="M584" s="1226"/>
      <c r="N584" s="1229"/>
      <c r="O584" s="1232"/>
      <c r="P584" s="1235"/>
      <c r="Q584" s="1238"/>
      <c r="R584" s="1220"/>
      <c r="S584" s="364" t="s">
        <v>5071</v>
      </c>
      <c r="T584" s="371" t="s">
        <v>3834</v>
      </c>
      <c r="U584" s="241" t="s">
        <v>3839</v>
      </c>
      <c r="V584" s="241" t="s">
        <v>3842</v>
      </c>
      <c r="W584" s="299"/>
      <c r="X584" s="300">
        <v>44566</v>
      </c>
      <c r="Y584" s="300">
        <v>44591</v>
      </c>
      <c r="Z584" s="300">
        <v>44594</v>
      </c>
      <c r="AA584" s="300">
        <v>44925</v>
      </c>
      <c r="AB584" s="1220"/>
      <c r="AC584" s="1241"/>
      <c r="AD584" s="303">
        <f t="shared" si="382"/>
        <v>100000000</v>
      </c>
      <c r="AE584" s="303">
        <f t="shared" si="382"/>
        <v>0</v>
      </c>
      <c r="AF584" s="303">
        <f t="shared" si="382"/>
        <v>100000000</v>
      </c>
      <c r="AG584" s="303">
        <f t="shared" si="382"/>
        <v>0</v>
      </c>
      <c r="AH584" s="303">
        <f t="shared" si="382"/>
        <v>0</v>
      </c>
      <c r="AI584" s="303">
        <f t="shared" si="382"/>
        <v>0</v>
      </c>
      <c r="AJ584" s="303">
        <f t="shared" si="382"/>
        <v>0</v>
      </c>
      <c r="AK584" s="1220"/>
      <c r="AL584" s="1244"/>
      <c r="AM584" s="303">
        <f t="shared" si="373"/>
        <v>25000000</v>
      </c>
      <c r="AN584" s="312"/>
      <c r="AO584" s="312">
        <v>25000000</v>
      </c>
      <c r="AP584" s="312">
        <v>0</v>
      </c>
      <c r="AQ584" s="312">
        <v>0</v>
      </c>
      <c r="AR584" s="312">
        <v>0</v>
      </c>
      <c r="AS584" s="312"/>
      <c r="AT584" s="1220"/>
      <c r="AU584" s="1247"/>
      <c r="AV584" s="303">
        <f t="shared" si="378"/>
        <v>25000000</v>
      </c>
      <c r="AW584" s="312"/>
      <c r="AX584" s="302">
        <v>25000000</v>
      </c>
      <c r="AY584" s="302">
        <v>0</v>
      </c>
      <c r="AZ584" s="302">
        <v>0</v>
      </c>
      <c r="BA584" s="302">
        <v>0</v>
      </c>
      <c r="BB584" s="312"/>
      <c r="BC584" s="1220"/>
      <c r="BD584" s="1250"/>
      <c r="BE584" s="303">
        <f t="shared" si="374"/>
        <v>25000000</v>
      </c>
      <c r="BF584" s="312"/>
      <c r="BG584" s="302">
        <v>25000000</v>
      </c>
      <c r="BH584" s="302">
        <v>0</v>
      </c>
      <c r="BI584" s="302">
        <v>0</v>
      </c>
      <c r="BJ584" s="302">
        <v>0</v>
      </c>
      <c r="BK584" s="312"/>
      <c r="BL584" s="1220"/>
      <c r="BM584" s="1253"/>
      <c r="BN584" s="303">
        <f t="shared" si="375"/>
        <v>25000000</v>
      </c>
      <c r="BO584" s="312"/>
      <c r="BP584" s="312">
        <v>25000000</v>
      </c>
      <c r="BQ584" s="312">
        <v>0</v>
      </c>
      <c r="BR584" s="312">
        <v>0</v>
      </c>
      <c r="BS584" s="312">
        <v>0</v>
      </c>
      <c r="BT584" s="312"/>
      <c r="BU584" s="313"/>
      <c r="BV584" s="314"/>
      <c r="BW584" s="314"/>
      <c r="BX584" s="314"/>
      <c r="BY584" s="314"/>
      <c r="BZ584" s="314"/>
      <c r="CA584" s="314"/>
      <c r="CB584" s="314"/>
      <c r="CC584" s="315"/>
    </row>
    <row r="585" spans="1:81" s="58" customFormat="1" ht="12.95" customHeight="1" x14ac:dyDescent="0.25">
      <c r="A585" s="37"/>
      <c r="B585" s="1321"/>
      <c r="C585" s="1424"/>
      <c r="D585" s="1283"/>
      <c r="E585" s="1286"/>
      <c r="F585" s="1286"/>
      <c r="G585" s="1286"/>
      <c r="H585" s="1286"/>
      <c r="I585" s="1389"/>
      <c r="J585" s="1220"/>
      <c r="K585" s="1217"/>
      <c r="L585" s="1223"/>
      <c r="M585" s="1226"/>
      <c r="N585" s="1229"/>
      <c r="O585" s="1232"/>
      <c r="P585" s="1235"/>
      <c r="Q585" s="1238"/>
      <c r="R585" s="1220"/>
      <c r="S585" s="364" t="s">
        <v>5072</v>
      </c>
      <c r="T585" s="371" t="s">
        <v>3834</v>
      </c>
      <c r="U585" s="241" t="s">
        <v>3839</v>
      </c>
      <c r="V585" s="241" t="s">
        <v>3842</v>
      </c>
      <c r="W585" s="299"/>
      <c r="X585" s="300">
        <v>44566</v>
      </c>
      <c r="Y585" s="300">
        <v>44591</v>
      </c>
      <c r="Z585" s="300">
        <v>44594</v>
      </c>
      <c r="AA585" s="300">
        <v>44925</v>
      </c>
      <c r="AB585" s="1220"/>
      <c r="AC585" s="1241"/>
      <c r="AD585" s="303">
        <f t="shared" si="382"/>
        <v>3000000</v>
      </c>
      <c r="AE585" s="303">
        <f t="shared" si="382"/>
        <v>0</v>
      </c>
      <c r="AF585" s="303">
        <f t="shared" si="382"/>
        <v>3000000</v>
      </c>
      <c r="AG585" s="303">
        <f t="shared" si="382"/>
        <v>0</v>
      </c>
      <c r="AH585" s="303">
        <f t="shared" si="382"/>
        <v>0</v>
      </c>
      <c r="AI585" s="303">
        <f t="shared" si="382"/>
        <v>0</v>
      </c>
      <c r="AJ585" s="303">
        <f t="shared" si="382"/>
        <v>0</v>
      </c>
      <c r="AK585" s="1220"/>
      <c r="AL585" s="1244"/>
      <c r="AM585" s="303">
        <f t="shared" si="373"/>
        <v>750000</v>
      </c>
      <c r="AN585" s="312"/>
      <c r="AO585" s="312">
        <v>750000</v>
      </c>
      <c r="AP585" s="312">
        <v>0</v>
      </c>
      <c r="AQ585" s="312">
        <v>0</v>
      </c>
      <c r="AR585" s="312">
        <v>0</v>
      </c>
      <c r="AS585" s="312"/>
      <c r="AT585" s="1220"/>
      <c r="AU585" s="1247"/>
      <c r="AV585" s="303">
        <f t="shared" si="378"/>
        <v>750000</v>
      </c>
      <c r="AW585" s="312"/>
      <c r="AX585" s="302">
        <v>750000</v>
      </c>
      <c r="AY585" s="302">
        <v>0</v>
      </c>
      <c r="AZ585" s="302">
        <v>0</v>
      </c>
      <c r="BA585" s="302">
        <v>0</v>
      </c>
      <c r="BB585" s="312"/>
      <c r="BC585" s="1220"/>
      <c r="BD585" s="1250"/>
      <c r="BE585" s="303">
        <f t="shared" si="374"/>
        <v>750000</v>
      </c>
      <c r="BF585" s="312"/>
      <c r="BG585" s="302">
        <v>750000</v>
      </c>
      <c r="BH585" s="302">
        <v>0</v>
      </c>
      <c r="BI585" s="302">
        <v>0</v>
      </c>
      <c r="BJ585" s="302">
        <v>0</v>
      </c>
      <c r="BK585" s="312"/>
      <c r="BL585" s="1220"/>
      <c r="BM585" s="1253"/>
      <c r="BN585" s="303">
        <f t="shared" si="375"/>
        <v>750000</v>
      </c>
      <c r="BO585" s="312"/>
      <c r="BP585" s="312">
        <v>750000</v>
      </c>
      <c r="BQ585" s="312">
        <v>0</v>
      </c>
      <c r="BR585" s="312">
        <v>0</v>
      </c>
      <c r="BS585" s="312">
        <v>0</v>
      </c>
      <c r="BT585" s="312"/>
      <c r="BU585" s="313"/>
      <c r="BV585" s="314"/>
      <c r="BW585" s="314"/>
      <c r="BX585" s="314"/>
      <c r="BY585" s="314"/>
      <c r="BZ585" s="314"/>
      <c r="CA585" s="314"/>
      <c r="CB585" s="314"/>
      <c r="CC585" s="315"/>
    </row>
    <row r="586" spans="1:81" s="58" customFormat="1" ht="12.95" customHeight="1" x14ac:dyDescent="0.25">
      <c r="A586" s="37"/>
      <c r="B586" s="1321"/>
      <c r="C586" s="1424"/>
      <c r="D586" s="1283"/>
      <c r="E586" s="1286"/>
      <c r="F586" s="1286"/>
      <c r="G586" s="1286"/>
      <c r="H586" s="1286"/>
      <c r="I586" s="1389"/>
      <c r="J586" s="1220"/>
      <c r="K586" s="1217"/>
      <c r="L586" s="1223"/>
      <c r="M586" s="1226"/>
      <c r="N586" s="1229"/>
      <c r="O586" s="1232"/>
      <c r="P586" s="1235"/>
      <c r="Q586" s="1238"/>
      <c r="R586" s="1220"/>
      <c r="S586" s="364" t="s">
        <v>5073</v>
      </c>
      <c r="T586" s="371" t="s">
        <v>3834</v>
      </c>
      <c r="U586" s="241" t="s">
        <v>3839</v>
      </c>
      <c r="V586" s="241" t="s">
        <v>3842</v>
      </c>
      <c r="W586" s="299"/>
      <c r="X586" s="300">
        <v>44566</v>
      </c>
      <c r="Y586" s="300">
        <v>44591</v>
      </c>
      <c r="Z586" s="300">
        <v>44594</v>
      </c>
      <c r="AA586" s="300">
        <v>44925</v>
      </c>
      <c r="AB586" s="1220"/>
      <c r="AC586" s="1241"/>
      <c r="AD586" s="303">
        <f t="shared" si="382"/>
        <v>10000000</v>
      </c>
      <c r="AE586" s="303">
        <f t="shared" si="382"/>
        <v>0</v>
      </c>
      <c r="AF586" s="303">
        <f t="shared" si="382"/>
        <v>10000000</v>
      </c>
      <c r="AG586" s="303">
        <f t="shared" si="382"/>
        <v>0</v>
      </c>
      <c r="AH586" s="303">
        <f t="shared" si="382"/>
        <v>0</v>
      </c>
      <c r="AI586" s="303">
        <f t="shared" si="382"/>
        <v>0</v>
      </c>
      <c r="AJ586" s="303">
        <f t="shared" si="382"/>
        <v>0</v>
      </c>
      <c r="AK586" s="1220"/>
      <c r="AL586" s="1244"/>
      <c r="AM586" s="303">
        <f t="shared" si="373"/>
        <v>2500000</v>
      </c>
      <c r="AN586" s="312"/>
      <c r="AO586" s="312">
        <v>2500000</v>
      </c>
      <c r="AP586" s="312">
        <v>0</v>
      </c>
      <c r="AQ586" s="312">
        <v>0</v>
      </c>
      <c r="AR586" s="312">
        <v>0</v>
      </c>
      <c r="AS586" s="312"/>
      <c r="AT586" s="1220"/>
      <c r="AU586" s="1247"/>
      <c r="AV586" s="303">
        <f t="shared" si="378"/>
        <v>2500000</v>
      </c>
      <c r="AW586" s="312"/>
      <c r="AX586" s="302">
        <v>2500000</v>
      </c>
      <c r="AY586" s="302">
        <v>0</v>
      </c>
      <c r="AZ586" s="302">
        <v>0</v>
      </c>
      <c r="BA586" s="302">
        <v>0</v>
      </c>
      <c r="BB586" s="312"/>
      <c r="BC586" s="1220"/>
      <c r="BD586" s="1250"/>
      <c r="BE586" s="303">
        <f t="shared" si="374"/>
        <v>2500000</v>
      </c>
      <c r="BF586" s="312"/>
      <c r="BG586" s="302">
        <v>2500000</v>
      </c>
      <c r="BH586" s="302">
        <v>0</v>
      </c>
      <c r="BI586" s="302">
        <v>0</v>
      </c>
      <c r="BJ586" s="302">
        <v>0</v>
      </c>
      <c r="BK586" s="312"/>
      <c r="BL586" s="1220"/>
      <c r="BM586" s="1253"/>
      <c r="BN586" s="303">
        <f t="shared" si="375"/>
        <v>2500000</v>
      </c>
      <c r="BO586" s="312"/>
      <c r="BP586" s="312">
        <v>2500000</v>
      </c>
      <c r="BQ586" s="312">
        <v>0</v>
      </c>
      <c r="BR586" s="312">
        <v>0</v>
      </c>
      <c r="BS586" s="312">
        <v>0</v>
      </c>
      <c r="BT586" s="312"/>
      <c r="BU586" s="313"/>
      <c r="BV586" s="314"/>
      <c r="BW586" s="314"/>
      <c r="BX586" s="314"/>
      <c r="BY586" s="314"/>
      <c r="BZ586" s="314"/>
      <c r="CA586" s="314"/>
      <c r="CB586" s="314"/>
      <c r="CC586" s="315"/>
    </row>
    <row r="587" spans="1:81" s="58" customFormat="1" ht="12.95" customHeight="1" x14ac:dyDescent="0.25">
      <c r="A587" s="37"/>
      <c r="B587" s="1321"/>
      <c r="C587" s="1424"/>
      <c r="D587" s="1283"/>
      <c r="E587" s="1286"/>
      <c r="F587" s="1286"/>
      <c r="G587" s="1286"/>
      <c r="H587" s="1286"/>
      <c r="I587" s="1389"/>
      <c r="J587" s="1220"/>
      <c r="K587" s="1217"/>
      <c r="L587" s="1223"/>
      <c r="M587" s="1226"/>
      <c r="N587" s="1229"/>
      <c r="O587" s="1232"/>
      <c r="P587" s="1235"/>
      <c r="Q587" s="1238"/>
      <c r="R587" s="1220"/>
      <c r="S587" s="364" t="s">
        <v>5074</v>
      </c>
      <c r="T587" s="371" t="s">
        <v>3834</v>
      </c>
      <c r="U587" s="241" t="s">
        <v>3839</v>
      </c>
      <c r="V587" s="241" t="s">
        <v>3842</v>
      </c>
      <c r="W587" s="299"/>
      <c r="X587" s="300">
        <v>44566</v>
      </c>
      <c r="Y587" s="300">
        <v>44591</v>
      </c>
      <c r="Z587" s="300">
        <v>44594</v>
      </c>
      <c r="AA587" s="300">
        <v>44925</v>
      </c>
      <c r="AB587" s="1220"/>
      <c r="AC587" s="1241"/>
      <c r="AD587" s="303">
        <f t="shared" si="382"/>
        <v>5000000</v>
      </c>
      <c r="AE587" s="303">
        <f t="shared" si="382"/>
        <v>0</v>
      </c>
      <c r="AF587" s="303">
        <f t="shared" si="382"/>
        <v>5000000</v>
      </c>
      <c r="AG587" s="303">
        <f t="shared" si="382"/>
        <v>0</v>
      </c>
      <c r="AH587" s="303">
        <f t="shared" si="382"/>
        <v>0</v>
      </c>
      <c r="AI587" s="303">
        <f t="shared" si="382"/>
        <v>0</v>
      </c>
      <c r="AJ587" s="303">
        <f t="shared" si="382"/>
        <v>0</v>
      </c>
      <c r="AK587" s="1220"/>
      <c r="AL587" s="1244"/>
      <c r="AM587" s="303">
        <f t="shared" si="373"/>
        <v>1250000</v>
      </c>
      <c r="AN587" s="312"/>
      <c r="AO587" s="312">
        <v>1250000</v>
      </c>
      <c r="AP587" s="312">
        <v>0</v>
      </c>
      <c r="AQ587" s="312">
        <v>0</v>
      </c>
      <c r="AR587" s="312">
        <v>0</v>
      </c>
      <c r="AS587" s="312"/>
      <c r="AT587" s="1220"/>
      <c r="AU587" s="1247"/>
      <c r="AV587" s="303">
        <f t="shared" si="378"/>
        <v>1250000</v>
      </c>
      <c r="AW587" s="312"/>
      <c r="AX587" s="302">
        <v>1250000</v>
      </c>
      <c r="AY587" s="302">
        <v>0</v>
      </c>
      <c r="AZ587" s="302">
        <v>0</v>
      </c>
      <c r="BA587" s="302">
        <v>0</v>
      </c>
      <c r="BB587" s="312"/>
      <c r="BC587" s="1220"/>
      <c r="BD587" s="1250"/>
      <c r="BE587" s="303">
        <f t="shared" si="374"/>
        <v>1250000</v>
      </c>
      <c r="BF587" s="312"/>
      <c r="BG587" s="302">
        <v>1250000</v>
      </c>
      <c r="BH587" s="302">
        <v>0</v>
      </c>
      <c r="BI587" s="302">
        <v>0</v>
      </c>
      <c r="BJ587" s="302">
        <v>0</v>
      </c>
      <c r="BK587" s="312"/>
      <c r="BL587" s="1220"/>
      <c r="BM587" s="1253"/>
      <c r="BN587" s="303">
        <f t="shared" si="375"/>
        <v>1250000</v>
      </c>
      <c r="BO587" s="312"/>
      <c r="BP587" s="312">
        <v>1250000</v>
      </c>
      <c r="BQ587" s="312">
        <v>0</v>
      </c>
      <c r="BR587" s="312">
        <v>0</v>
      </c>
      <c r="BS587" s="312">
        <v>0</v>
      </c>
      <c r="BT587" s="312"/>
      <c r="BU587" s="313"/>
      <c r="BV587" s="314"/>
      <c r="BW587" s="314"/>
      <c r="BX587" s="314"/>
      <c r="BY587" s="314"/>
      <c r="BZ587" s="314"/>
      <c r="CA587" s="314"/>
      <c r="CB587" s="314"/>
      <c r="CC587" s="315"/>
    </row>
    <row r="588" spans="1:81" s="58" customFormat="1" ht="12.95" customHeight="1" x14ac:dyDescent="0.25">
      <c r="A588" s="37"/>
      <c r="B588" s="1321"/>
      <c r="C588" s="1424"/>
      <c r="D588" s="1283"/>
      <c r="E588" s="1286"/>
      <c r="F588" s="1286"/>
      <c r="G588" s="1286"/>
      <c r="H588" s="1286"/>
      <c r="I588" s="1389"/>
      <c r="J588" s="1220"/>
      <c r="K588" s="1217"/>
      <c r="L588" s="1223"/>
      <c r="M588" s="1226"/>
      <c r="N588" s="1229"/>
      <c r="O588" s="1232"/>
      <c r="P588" s="1235"/>
      <c r="Q588" s="1238"/>
      <c r="R588" s="1220"/>
      <c r="S588" s="364" t="s">
        <v>5075</v>
      </c>
      <c r="T588" s="371" t="s">
        <v>3834</v>
      </c>
      <c r="U588" s="241" t="s">
        <v>3839</v>
      </c>
      <c r="V588" s="241" t="s">
        <v>3842</v>
      </c>
      <c r="W588" s="299"/>
      <c r="X588" s="300">
        <v>44566</v>
      </c>
      <c r="Y588" s="300">
        <v>44591</v>
      </c>
      <c r="Z588" s="300">
        <v>44594</v>
      </c>
      <c r="AA588" s="300">
        <v>44925</v>
      </c>
      <c r="AB588" s="1220"/>
      <c r="AC588" s="1241"/>
      <c r="AD588" s="303">
        <f t="shared" si="382"/>
        <v>15000000</v>
      </c>
      <c r="AE588" s="303">
        <f t="shared" si="382"/>
        <v>0</v>
      </c>
      <c r="AF588" s="303">
        <f t="shared" si="382"/>
        <v>15000000</v>
      </c>
      <c r="AG588" s="303">
        <f t="shared" si="382"/>
        <v>0</v>
      </c>
      <c r="AH588" s="303">
        <f t="shared" si="382"/>
        <v>0</v>
      </c>
      <c r="AI588" s="303">
        <f t="shared" si="382"/>
        <v>0</v>
      </c>
      <c r="AJ588" s="303">
        <f t="shared" si="382"/>
        <v>0</v>
      </c>
      <c r="AK588" s="1220"/>
      <c r="AL588" s="1244"/>
      <c r="AM588" s="303">
        <f t="shared" si="373"/>
        <v>3750000</v>
      </c>
      <c r="AN588" s="312"/>
      <c r="AO588" s="312">
        <v>3750000</v>
      </c>
      <c r="AP588" s="312">
        <v>0</v>
      </c>
      <c r="AQ588" s="312">
        <v>0</v>
      </c>
      <c r="AR588" s="312">
        <v>0</v>
      </c>
      <c r="AS588" s="312"/>
      <c r="AT588" s="1220"/>
      <c r="AU588" s="1247"/>
      <c r="AV588" s="303">
        <f t="shared" si="378"/>
        <v>3750000</v>
      </c>
      <c r="AW588" s="312"/>
      <c r="AX588" s="302">
        <v>3750000</v>
      </c>
      <c r="AY588" s="302">
        <v>0</v>
      </c>
      <c r="AZ588" s="302">
        <v>0</v>
      </c>
      <c r="BA588" s="302">
        <v>0</v>
      </c>
      <c r="BB588" s="312"/>
      <c r="BC588" s="1220"/>
      <c r="BD588" s="1250"/>
      <c r="BE588" s="303">
        <f t="shared" si="374"/>
        <v>3750000</v>
      </c>
      <c r="BF588" s="312"/>
      <c r="BG588" s="302">
        <v>3750000</v>
      </c>
      <c r="BH588" s="302">
        <v>0</v>
      </c>
      <c r="BI588" s="302">
        <v>0</v>
      </c>
      <c r="BJ588" s="302">
        <v>0</v>
      </c>
      <c r="BK588" s="312"/>
      <c r="BL588" s="1220"/>
      <c r="BM588" s="1253"/>
      <c r="BN588" s="303">
        <f t="shared" si="375"/>
        <v>3750000</v>
      </c>
      <c r="BO588" s="312"/>
      <c r="BP588" s="312">
        <v>3750000</v>
      </c>
      <c r="BQ588" s="312">
        <v>0</v>
      </c>
      <c r="BR588" s="312">
        <v>0</v>
      </c>
      <c r="BS588" s="312">
        <v>0</v>
      </c>
      <c r="BT588" s="312"/>
      <c r="BU588" s="313"/>
      <c r="BV588" s="314"/>
      <c r="BW588" s="314"/>
      <c r="BX588" s="314"/>
      <c r="BY588" s="314"/>
      <c r="BZ588" s="314"/>
      <c r="CA588" s="314"/>
      <c r="CB588" s="314"/>
      <c r="CC588" s="315"/>
    </row>
    <row r="589" spans="1:81" s="58" customFormat="1" ht="12.95" customHeight="1" thickBot="1" x14ac:dyDescent="0.3">
      <c r="A589" s="37"/>
      <c r="B589" s="1321"/>
      <c r="C589" s="1424"/>
      <c r="D589" s="1283"/>
      <c r="E589" s="1286"/>
      <c r="F589" s="1286"/>
      <c r="G589" s="1286"/>
      <c r="H589" s="1286"/>
      <c r="I589" s="1389"/>
      <c r="J589" s="1220"/>
      <c r="K589" s="1217"/>
      <c r="L589" s="1223"/>
      <c r="M589" s="1226"/>
      <c r="N589" s="1229"/>
      <c r="O589" s="1232"/>
      <c r="P589" s="1235"/>
      <c r="Q589" s="1238"/>
      <c r="R589" s="1220"/>
      <c r="S589" s="364" t="s">
        <v>5076</v>
      </c>
      <c r="T589" s="371" t="s">
        <v>3834</v>
      </c>
      <c r="U589" s="241" t="s">
        <v>3839</v>
      </c>
      <c r="V589" s="241" t="s">
        <v>3842</v>
      </c>
      <c r="W589" s="299"/>
      <c r="X589" s="300">
        <v>44566</v>
      </c>
      <c r="Y589" s="300">
        <v>44591</v>
      </c>
      <c r="Z589" s="300">
        <v>44594</v>
      </c>
      <c r="AA589" s="300">
        <v>44925</v>
      </c>
      <c r="AB589" s="1220"/>
      <c r="AC589" s="1241"/>
      <c r="AD589" s="303">
        <f t="shared" si="382"/>
        <v>15000000</v>
      </c>
      <c r="AE589" s="303">
        <f t="shared" si="382"/>
        <v>0</v>
      </c>
      <c r="AF589" s="303">
        <f t="shared" si="382"/>
        <v>15000000</v>
      </c>
      <c r="AG589" s="303">
        <f t="shared" si="382"/>
        <v>0</v>
      </c>
      <c r="AH589" s="303">
        <f t="shared" si="382"/>
        <v>0</v>
      </c>
      <c r="AI589" s="303">
        <f t="shared" si="382"/>
        <v>0</v>
      </c>
      <c r="AJ589" s="303">
        <f t="shared" si="382"/>
        <v>0</v>
      </c>
      <c r="AK589" s="1220"/>
      <c r="AL589" s="1244"/>
      <c r="AM589" s="303">
        <f t="shared" si="373"/>
        <v>3750000</v>
      </c>
      <c r="AN589" s="312"/>
      <c r="AO589" s="312">
        <v>3750000</v>
      </c>
      <c r="AP589" s="312">
        <v>0</v>
      </c>
      <c r="AQ589" s="312">
        <v>0</v>
      </c>
      <c r="AR589" s="312">
        <v>0</v>
      </c>
      <c r="AS589" s="312"/>
      <c r="AT589" s="1220"/>
      <c r="AU589" s="1247"/>
      <c r="AV589" s="303">
        <f t="shared" si="378"/>
        <v>3750000</v>
      </c>
      <c r="AW589" s="312"/>
      <c r="AX589" s="302">
        <v>3750000</v>
      </c>
      <c r="AY589" s="302">
        <v>0</v>
      </c>
      <c r="AZ589" s="302">
        <v>0</v>
      </c>
      <c r="BA589" s="302">
        <v>0</v>
      </c>
      <c r="BB589" s="312"/>
      <c r="BC589" s="1220"/>
      <c r="BD589" s="1250"/>
      <c r="BE589" s="303">
        <f t="shared" si="374"/>
        <v>3750000</v>
      </c>
      <c r="BF589" s="312"/>
      <c r="BG589" s="302">
        <v>3750000</v>
      </c>
      <c r="BH589" s="302">
        <v>0</v>
      </c>
      <c r="BI589" s="302">
        <v>0</v>
      </c>
      <c r="BJ589" s="302">
        <v>0</v>
      </c>
      <c r="BK589" s="312"/>
      <c r="BL589" s="1220"/>
      <c r="BM589" s="1253"/>
      <c r="BN589" s="303">
        <f t="shared" si="375"/>
        <v>3750000</v>
      </c>
      <c r="BO589" s="312"/>
      <c r="BP589" s="312">
        <v>3750000</v>
      </c>
      <c r="BQ589" s="312">
        <v>0</v>
      </c>
      <c r="BR589" s="312">
        <v>0</v>
      </c>
      <c r="BS589" s="312">
        <v>0</v>
      </c>
      <c r="BT589" s="312"/>
      <c r="BU589" s="313"/>
      <c r="BV589" s="314"/>
      <c r="BW589" s="314"/>
      <c r="BX589" s="314"/>
      <c r="BY589" s="314"/>
      <c r="BZ589" s="314"/>
      <c r="CA589" s="314"/>
      <c r="CB589" s="314"/>
      <c r="CC589" s="315"/>
    </row>
    <row r="590" spans="1:81" s="58" customFormat="1" ht="12.95" customHeight="1" thickTop="1" thickBot="1" x14ac:dyDescent="0.3">
      <c r="A590" s="37"/>
      <c r="B590" s="1321"/>
      <c r="C590" s="1424"/>
      <c r="D590" s="1282">
        <v>1906</v>
      </c>
      <c r="E590" s="1285" t="s">
        <v>5077</v>
      </c>
      <c r="F590" s="1285">
        <v>1906004</v>
      </c>
      <c r="G590" s="1285" t="s">
        <v>5078</v>
      </c>
      <c r="H590" s="1285" t="s">
        <v>5079</v>
      </c>
      <c r="I590" s="1446">
        <v>2021004540178</v>
      </c>
      <c r="J590" s="1219">
        <v>129</v>
      </c>
      <c r="K590" s="1216" t="str">
        <f>+[3]Metas!K148</f>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
      <c r="L590" s="1433">
        <v>0.98</v>
      </c>
      <c r="M590" s="1480">
        <f>SUM(N590:Q590)/4</f>
        <v>0.98</v>
      </c>
      <c r="N590" s="1482">
        <v>0.98</v>
      </c>
      <c r="O590" s="1484">
        <v>0.98</v>
      </c>
      <c r="P590" s="1486">
        <v>0.98</v>
      </c>
      <c r="Q590" s="1488">
        <v>0.98</v>
      </c>
      <c r="R590" s="1219">
        <f t="shared" ref="R590" si="383">+$J590</f>
        <v>129</v>
      </c>
      <c r="S590" s="393" t="s">
        <v>5080</v>
      </c>
      <c r="T590" s="240" t="s">
        <v>3834</v>
      </c>
      <c r="U590" s="240" t="s">
        <v>3839</v>
      </c>
      <c r="V590" s="240" t="s">
        <v>3842</v>
      </c>
      <c r="W590" s="376" t="s">
        <v>5081</v>
      </c>
      <c r="X590" s="307">
        <v>44564</v>
      </c>
      <c r="Y590" s="307">
        <v>44926</v>
      </c>
      <c r="Z590" s="307">
        <v>44564</v>
      </c>
      <c r="AA590" s="307">
        <v>44926</v>
      </c>
      <c r="AB590" s="1219">
        <f t="shared" si="344"/>
        <v>129</v>
      </c>
      <c r="AC590" s="1240">
        <f t="shared" ref="AC590" si="384">+L590</f>
        <v>0.98</v>
      </c>
      <c r="AD590" s="303">
        <f t="shared" si="382"/>
        <v>22680744</v>
      </c>
      <c r="AE590" s="308">
        <f t="shared" si="382"/>
        <v>22680744</v>
      </c>
      <c r="AF590" s="303">
        <f t="shared" si="382"/>
        <v>0</v>
      </c>
      <c r="AG590" s="308">
        <f t="shared" si="382"/>
        <v>0</v>
      </c>
      <c r="AH590" s="308">
        <f t="shared" si="382"/>
        <v>0</v>
      </c>
      <c r="AI590" s="308">
        <f t="shared" si="382"/>
        <v>0</v>
      </c>
      <c r="AJ590" s="308">
        <f t="shared" si="382"/>
        <v>0</v>
      </c>
      <c r="AK590" s="1219">
        <f t="shared" si="346"/>
        <v>129</v>
      </c>
      <c r="AL590" s="1243">
        <f>+N590</f>
        <v>0.98</v>
      </c>
      <c r="AM590" s="308">
        <f t="shared" si="373"/>
        <v>5670186</v>
      </c>
      <c r="AN590" s="48">
        <v>5670186</v>
      </c>
      <c r="AO590" s="48"/>
      <c r="AP590" s="48"/>
      <c r="AQ590" s="48"/>
      <c r="AR590" s="48"/>
      <c r="AS590" s="48"/>
      <c r="AT590" s="1219">
        <f t="shared" si="348"/>
        <v>129</v>
      </c>
      <c r="AU590" s="1246">
        <f>+O590</f>
        <v>0.98</v>
      </c>
      <c r="AV590" s="308">
        <f t="shared" ref="AV590:AV614" si="385">SUM(AW590:BB590)</f>
        <v>5670186</v>
      </c>
      <c r="AW590" s="48">
        <v>5670186</v>
      </c>
      <c r="AX590" s="48"/>
      <c r="AY590" s="48"/>
      <c r="AZ590" s="48"/>
      <c r="BA590" s="48"/>
      <c r="BB590" s="48"/>
      <c r="BC590" s="1219">
        <f t="shared" si="349"/>
        <v>129</v>
      </c>
      <c r="BD590" s="1249">
        <f>+P590</f>
        <v>0.98</v>
      </c>
      <c r="BE590" s="308">
        <f t="shared" ref="BE590:BE614" si="386">SUM(BF590:BK590)</f>
        <v>5670186</v>
      </c>
      <c r="BF590" s="48">
        <v>5670186</v>
      </c>
      <c r="BG590" s="48"/>
      <c r="BH590" s="48"/>
      <c r="BI590" s="48"/>
      <c r="BJ590" s="48"/>
      <c r="BK590" s="48"/>
      <c r="BL590" s="1219">
        <f t="shared" si="350"/>
        <v>129</v>
      </c>
      <c r="BM590" s="1252">
        <f>+Q590</f>
        <v>0.98</v>
      </c>
      <c r="BN590" s="308">
        <f t="shared" ref="BN590:BN614" si="387">SUM(BO590:BT590)</f>
        <v>5670186</v>
      </c>
      <c r="BO590" s="48">
        <v>5670186</v>
      </c>
      <c r="BP590" s="48"/>
      <c r="BQ590" s="48"/>
      <c r="BR590" s="48"/>
      <c r="BS590" s="48"/>
      <c r="BT590" s="48"/>
      <c r="BU590" s="1204"/>
      <c r="BV590" s="1205"/>
      <c r="BW590" s="1205"/>
      <c r="BX590" s="1205"/>
      <c r="BY590" s="1205"/>
      <c r="BZ590" s="1205"/>
      <c r="CA590" s="1205"/>
      <c r="CB590" s="1205"/>
      <c r="CC590" s="1206"/>
    </row>
    <row r="591" spans="1:81" s="58" customFormat="1" ht="12.6" customHeight="1" thickTop="1" thickBot="1" x14ac:dyDescent="0.3">
      <c r="A591" s="37"/>
      <c r="B591" s="1321"/>
      <c r="C591" s="1424"/>
      <c r="D591" s="1283"/>
      <c r="E591" s="1286"/>
      <c r="F591" s="1286"/>
      <c r="G591" s="1286"/>
      <c r="H591" s="1286"/>
      <c r="I591" s="1447"/>
      <c r="J591" s="1220"/>
      <c r="K591" s="1217"/>
      <c r="L591" s="1434"/>
      <c r="M591" s="1481"/>
      <c r="N591" s="1483"/>
      <c r="O591" s="1485"/>
      <c r="P591" s="1487"/>
      <c r="Q591" s="1489"/>
      <c r="R591" s="1220"/>
      <c r="S591" s="394" t="s">
        <v>5082</v>
      </c>
      <c r="T591" s="288" t="s">
        <v>3834</v>
      </c>
      <c r="U591" s="288" t="s">
        <v>3839</v>
      </c>
      <c r="V591" s="288" t="s">
        <v>3842</v>
      </c>
      <c r="W591" s="395" t="s">
        <v>5083</v>
      </c>
      <c r="X591" s="307">
        <v>44564</v>
      </c>
      <c r="Y591" s="307">
        <v>44926</v>
      </c>
      <c r="Z591" s="307">
        <v>44564</v>
      </c>
      <c r="AA591" s="307">
        <v>44926</v>
      </c>
      <c r="AB591" s="1220"/>
      <c r="AC591" s="1241"/>
      <c r="AD591" s="303">
        <f t="shared" si="382"/>
        <v>22680744</v>
      </c>
      <c r="AE591" s="308">
        <f t="shared" si="382"/>
        <v>22680744</v>
      </c>
      <c r="AF591" s="303">
        <f t="shared" si="382"/>
        <v>0</v>
      </c>
      <c r="AG591" s="301"/>
      <c r="AH591" s="301"/>
      <c r="AI591" s="301"/>
      <c r="AJ591" s="301"/>
      <c r="AK591" s="1220"/>
      <c r="AL591" s="1244"/>
      <c r="AM591" s="308">
        <f t="shared" si="373"/>
        <v>5670186</v>
      </c>
      <c r="AN591" s="312">
        <v>5670186</v>
      </c>
      <c r="AO591" s="312"/>
      <c r="AP591" s="312"/>
      <c r="AQ591" s="312"/>
      <c r="AR591" s="312"/>
      <c r="AS591" s="312"/>
      <c r="AT591" s="1220"/>
      <c r="AU591" s="1247"/>
      <c r="AV591" s="308">
        <f t="shared" si="385"/>
        <v>5670186</v>
      </c>
      <c r="AW591" s="312">
        <v>5670186</v>
      </c>
      <c r="AX591" s="312"/>
      <c r="AY591" s="312"/>
      <c r="AZ591" s="312"/>
      <c r="BA591" s="312"/>
      <c r="BB591" s="312"/>
      <c r="BC591" s="1220"/>
      <c r="BD591" s="1250"/>
      <c r="BE591" s="308">
        <f t="shared" si="386"/>
        <v>5670186</v>
      </c>
      <c r="BF591" s="312">
        <v>5670186</v>
      </c>
      <c r="BG591" s="312"/>
      <c r="BH591" s="312"/>
      <c r="BI591" s="312"/>
      <c r="BJ591" s="312"/>
      <c r="BK591" s="312"/>
      <c r="BL591" s="1220"/>
      <c r="BM591" s="1253"/>
      <c r="BN591" s="308">
        <f t="shared" si="387"/>
        <v>5670186</v>
      </c>
      <c r="BO591" s="312">
        <v>5670186</v>
      </c>
      <c r="BP591" s="312"/>
      <c r="BQ591" s="312"/>
      <c r="BR591" s="312"/>
      <c r="BS591" s="312"/>
      <c r="BT591" s="312"/>
      <c r="BU591" s="313"/>
      <c r="BV591" s="314"/>
      <c r="BW591" s="314"/>
      <c r="BX591" s="314"/>
      <c r="BY591" s="314"/>
      <c r="BZ591" s="314"/>
      <c r="CA591" s="314"/>
      <c r="CB591" s="314"/>
      <c r="CC591" s="315"/>
    </row>
    <row r="592" spans="1:81" s="58" customFormat="1" ht="12.95" customHeight="1" thickTop="1" thickBot="1" x14ac:dyDescent="0.3">
      <c r="A592" s="37"/>
      <c r="B592" s="1321"/>
      <c r="C592" s="1424"/>
      <c r="D592" s="1283"/>
      <c r="E592" s="1286"/>
      <c r="F592" s="1286"/>
      <c r="G592" s="1286"/>
      <c r="H592" s="1286"/>
      <c r="I592" s="1447"/>
      <c r="J592" s="1220"/>
      <c r="K592" s="1217"/>
      <c r="L592" s="1434"/>
      <c r="M592" s="1481"/>
      <c r="N592" s="1483"/>
      <c r="O592" s="1485"/>
      <c r="P592" s="1487"/>
      <c r="Q592" s="1489"/>
      <c r="R592" s="1220"/>
      <c r="S592" s="394" t="s">
        <v>5084</v>
      </c>
      <c r="T592" s="288" t="s">
        <v>3834</v>
      </c>
      <c r="U592" s="288" t="s">
        <v>3839</v>
      </c>
      <c r="V592" s="288" t="s">
        <v>3842</v>
      </c>
      <c r="W592" s="395" t="s">
        <v>5085</v>
      </c>
      <c r="X592" s="307">
        <v>44564</v>
      </c>
      <c r="Y592" s="307">
        <v>44926</v>
      </c>
      <c r="Z592" s="307">
        <v>44564</v>
      </c>
      <c r="AA592" s="307">
        <v>44926</v>
      </c>
      <c r="AB592" s="1220"/>
      <c r="AC592" s="1241"/>
      <c r="AD592" s="303">
        <f t="shared" si="382"/>
        <v>22680744</v>
      </c>
      <c r="AE592" s="308">
        <f t="shared" si="382"/>
        <v>22680744</v>
      </c>
      <c r="AF592" s="303">
        <f t="shared" si="382"/>
        <v>0</v>
      </c>
      <c r="AG592" s="301"/>
      <c r="AH592" s="301"/>
      <c r="AI592" s="301"/>
      <c r="AJ592" s="301"/>
      <c r="AK592" s="1220"/>
      <c r="AL592" s="1244"/>
      <c r="AM592" s="308">
        <f t="shared" si="373"/>
        <v>5670186</v>
      </c>
      <c r="AN592" s="312">
        <v>5670186</v>
      </c>
      <c r="AO592" s="312"/>
      <c r="AP592" s="312"/>
      <c r="AQ592" s="312"/>
      <c r="AR592" s="312"/>
      <c r="AS592" s="312"/>
      <c r="AT592" s="1220"/>
      <c r="AU592" s="1247"/>
      <c r="AV592" s="308">
        <f t="shared" si="385"/>
        <v>5670186</v>
      </c>
      <c r="AW592" s="312">
        <v>5670186</v>
      </c>
      <c r="AX592" s="312"/>
      <c r="AY592" s="312"/>
      <c r="AZ592" s="312"/>
      <c r="BA592" s="312"/>
      <c r="BB592" s="312"/>
      <c r="BC592" s="1220"/>
      <c r="BD592" s="1250"/>
      <c r="BE592" s="308">
        <f t="shared" si="386"/>
        <v>5670186</v>
      </c>
      <c r="BF592" s="312">
        <v>5670186</v>
      </c>
      <c r="BG592" s="312"/>
      <c r="BH592" s="312"/>
      <c r="BI592" s="312"/>
      <c r="BJ592" s="312"/>
      <c r="BK592" s="312"/>
      <c r="BL592" s="1220"/>
      <c r="BM592" s="1253"/>
      <c r="BN592" s="308">
        <f t="shared" si="387"/>
        <v>5670186</v>
      </c>
      <c r="BO592" s="312">
        <v>5670186</v>
      </c>
      <c r="BP592" s="312"/>
      <c r="BQ592" s="312"/>
      <c r="BR592" s="312"/>
      <c r="BS592" s="312"/>
      <c r="BT592" s="312"/>
      <c r="BU592" s="313"/>
      <c r="BV592" s="314"/>
      <c r="BW592" s="314"/>
      <c r="BX592" s="314"/>
      <c r="BY592" s="314"/>
      <c r="BZ592" s="314"/>
      <c r="CA592" s="314"/>
      <c r="CB592" s="314"/>
      <c r="CC592" s="315"/>
    </row>
    <row r="593" spans="1:81" s="58" customFormat="1" ht="12.95" customHeight="1" thickTop="1" thickBot="1" x14ac:dyDescent="0.3">
      <c r="A593" s="37"/>
      <c r="B593" s="1321"/>
      <c r="C593" s="1424"/>
      <c r="D593" s="1283"/>
      <c r="E593" s="1286"/>
      <c r="F593" s="1286"/>
      <c r="G593" s="1286"/>
      <c r="H593" s="1286"/>
      <c r="I593" s="1447"/>
      <c r="J593" s="1220"/>
      <c r="K593" s="1217"/>
      <c r="L593" s="1434"/>
      <c r="M593" s="1481"/>
      <c r="N593" s="1483"/>
      <c r="O593" s="1485"/>
      <c r="P593" s="1487"/>
      <c r="Q593" s="1489"/>
      <c r="R593" s="1220"/>
      <c r="S593" s="396" t="s">
        <v>5086</v>
      </c>
      <c r="T593" s="288" t="s">
        <v>3834</v>
      </c>
      <c r="U593" s="288" t="s">
        <v>3839</v>
      </c>
      <c r="V593" s="288" t="s">
        <v>3842</v>
      </c>
      <c r="W593" s="395" t="s">
        <v>5083</v>
      </c>
      <c r="X593" s="307">
        <v>44564</v>
      </c>
      <c r="Y593" s="307">
        <v>44926</v>
      </c>
      <c r="Z593" s="307">
        <v>44564</v>
      </c>
      <c r="AA593" s="307">
        <v>44926</v>
      </c>
      <c r="AB593" s="1220"/>
      <c r="AC593" s="1241"/>
      <c r="AD593" s="303">
        <f t="shared" si="382"/>
        <v>22680744</v>
      </c>
      <c r="AE593" s="308">
        <f t="shared" si="382"/>
        <v>22680744</v>
      </c>
      <c r="AF593" s="303">
        <f t="shared" si="382"/>
        <v>0</v>
      </c>
      <c r="AG593" s="301"/>
      <c r="AH593" s="301"/>
      <c r="AI593" s="301"/>
      <c r="AJ593" s="301"/>
      <c r="AK593" s="1220"/>
      <c r="AL593" s="1244"/>
      <c r="AM593" s="308">
        <f t="shared" ref="AM593:AM614" si="388">SUM(AN593:AS593)</f>
        <v>5670186</v>
      </c>
      <c r="AN593" s="312">
        <v>5670186</v>
      </c>
      <c r="AO593" s="312"/>
      <c r="AP593" s="312"/>
      <c r="AQ593" s="312"/>
      <c r="AR593" s="312"/>
      <c r="AS593" s="312"/>
      <c r="AT593" s="1220"/>
      <c r="AU593" s="1247"/>
      <c r="AV593" s="308">
        <f t="shared" si="385"/>
        <v>5670186</v>
      </c>
      <c r="AW593" s="312">
        <v>5670186</v>
      </c>
      <c r="AX593" s="312"/>
      <c r="AY593" s="312"/>
      <c r="AZ593" s="312"/>
      <c r="BA593" s="312"/>
      <c r="BB593" s="312"/>
      <c r="BC593" s="1220"/>
      <c r="BD593" s="1250"/>
      <c r="BE593" s="308">
        <f t="shared" si="386"/>
        <v>5670186</v>
      </c>
      <c r="BF593" s="312">
        <v>5670186</v>
      </c>
      <c r="BG593" s="312"/>
      <c r="BH593" s="312"/>
      <c r="BI593" s="312"/>
      <c r="BJ593" s="312"/>
      <c r="BK593" s="312"/>
      <c r="BL593" s="1220"/>
      <c r="BM593" s="1253"/>
      <c r="BN593" s="308">
        <f t="shared" si="387"/>
        <v>5670186</v>
      </c>
      <c r="BO593" s="312">
        <v>5670186</v>
      </c>
      <c r="BP593" s="312"/>
      <c r="BQ593" s="312"/>
      <c r="BR593" s="312"/>
      <c r="BS593" s="312"/>
      <c r="BT593" s="312"/>
      <c r="BU593" s="313"/>
      <c r="BV593" s="314"/>
      <c r="BW593" s="314"/>
      <c r="BX593" s="314"/>
      <c r="BY593" s="314"/>
      <c r="BZ593" s="314"/>
      <c r="CA593" s="314"/>
      <c r="CB593" s="314"/>
      <c r="CC593" s="315"/>
    </row>
    <row r="594" spans="1:81" s="58" customFormat="1" ht="12.95" customHeight="1" thickTop="1" thickBot="1" x14ac:dyDescent="0.3">
      <c r="A594" s="37"/>
      <c r="B594" s="1321"/>
      <c r="C594" s="1424"/>
      <c r="D594" s="1283"/>
      <c r="E594" s="1286"/>
      <c r="F594" s="1286"/>
      <c r="G594" s="1286"/>
      <c r="H594" s="1286"/>
      <c r="I594" s="1447"/>
      <c r="J594" s="1220"/>
      <c r="K594" s="1217"/>
      <c r="L594" s="1434"/>
      <c r="M594" s="1481"/>
      <c r="N594" s="1483"/>
      <c r="O594" s="1485"/>
      <c r="P594" s="1487"/>
      <c r="Q594" s="1489"/>
      <c r="R594" s="1220"/>
      <c r="S594" s="394" t="s">
        <v>5087</v>
      </c>
      <c r="T594" s="288" t="s">
        <v>3834</v>
      </c>
      <c r="U594" s="288" t="s">
        <v>3839</v>
      </c>
      <c r="V594" s="288" t="s">
        <v>3842</v>
      </c>
      <c r="W594" s="395" t="s">
        <v>5088</v>
      </c>
      <c r="X594" s="307">
        <v>44564</v>
      </c>
      <c r="Y594" s="307">
        <v>44926</v>
      </c>
      <c r="Z594" s="307">
        <v>44564</v>
      </c>
      <c r="AA594" s="307">
        <v>44926</v>
      </c>
      <c r="AB594" s="1220"/>
      <c r="AC594" s="1241"/>
      <c r="AD594" s="303">
        <f t="shared" si="382"/>
        <v>22680744</v>
      </c>
      <c r="AE594" s="308">
        <f t="shared" si="382"/>
        <v>22680744</v>
      </c>
      <c r="AF594" s="303">
        <f t="shared" si="382"/>
        <v>0</v>
      </c>
      <c r="AG594" s="301"/>
      <c r="AH594" s="301"/>
      <c r="AI594" s="301"/>
      <c r="AJ594" s="301"/>
      <c r="AK594" s="1220"/>
      <c r="AL594" s="1244"/>
      <c r="AM594" s="308">
        <f t="shared" si="388"/>
        <v>5670186</v>
      </c>
      <c r="AN594" s="312">
        <v>5670186</v>
      </c>
      <c r="AO594" s="312"/>
      <c r="AP594" s="312"/>
      <c r="AQ594" s="312"/>
      <c r="AR594" s="312"/>
      <c r="AS594" s="312"/>
      <c r="AT594" s="1220"/>
      <c r="AU594" s="1247"/>
      <c r="AV594" s="308">
        <f t="shared" si="385"/>
        <v>5670186</v>
      </c>
      <c r="AW594" s="312">
        <v>5670186</v>
      </c>
      <c r="AX594" s="312"/>
      <c r="AY594" s="312"/>
      <c r="AZ594" s="312"/>
      <c r="BA594" s="312"/>
      <c r="BB594" s="312"/>
      <c r="BC594" s="1220"/>
      <c r="BD594" s="1250"/>
      <c r="BE594" s="308">
        <f t="shared" si="386"/>
        <v>5670186</v>
      </c>
      <c r="BF594" s="312">
        <v>5670186</v>
      </c>
      <c r="BG594" s="312"/>
      <c r="BH594" s="312"/>
      <c r="BI594" s="312"/>
      <c r="BJ594" s="312"/>
      <c r="BK594" s="312"/>
      <c r="BL594" s="1220"/>
      <c r="BM594" s="1253"/>
      <c r="BN594" s="308">
        <f t="shared" si="387"/>
        <v>5670186</v>
      </c>
      <c r="BO594" s="312">
        <v>5670186</v>
      </c>
      <c r="BP594" s="312"/>
      <c r="BQ594" s="312"/>
      <c r="BR594" s="312"/>
      <c r="BS594" s="312"/>
      <c r="BT594" s="312"/>
      <c r="BU594" s="313"/>
      <c r="BV594" s="314"/>
      <c r="BW594" s="314"/>
      <c r="BX594" s="314"/>
      <c r="BY594" s="314"/>
      <c r="BZ594" s="314"/>
      <c r="CA594" s="314"/>
      <c r="CB594" s="314"/>
      <c r="CC594" s="315"/>
    </row>
    <row r="595" spans="1:81" s="58" customFormat="1" ht="12.95" customHeight="1" thickTop="1" thickBot="1" x14ac:dyDescent="0.3">
      <c r="A595" s="37"/>
      <c r="B595" s="1321"/>
      <c r="C595" s="1424"/>
      <c r="D595" s="1283"/>
      <c r="E595" s="1286"/>
      <c r="F595" s="1286"/>
      <c r="G595" s="1286"/>
      <c r="H595" s="1286"/>
      <c r="I595" s="1447"/>
      <c r="J595" s="1220"/>
      <c r="K595" s="1217"/>
      <c r="L595" s="1434"/>
      <c r="M595" s="1481"/>
      <c r="N595" s="1483"/>
      <c r="O595" s="1485"/>
      <c r="P595" s="1487"/>
      <c r="Q595" s="1489"/>
      <c r="R595" s="1220"/>
      <c r="S595" s="394" t="s">
        <v>5089</v>
      </c>
      <c r="T595" s="288" t="s">
        <v>3834</v>
      </c>
      <c r="U595" s="288" t="s">
        <v>3839</v>
      </c>
      <c r="V595" s="288" t="s">
        <v>3842</v>
      </c>
      <c r="W595" s="395" t="s">
        <v>5090</v>
      </c>
      <c r="X595" s="307">
        <v>44564</v>
      </c>
      <c r="Y595" s="307">
        <v>44926</v>
      </c>
      <c r="Z595" s="307">
        <v>44564</v>
      </c>
      <c r="AA595" s="307">
        <v>44926</v>
      </c>
      <c r="AB595" s="1220"/>
      <c r="AC595" s="1241"/>
      <c r="AD595" s="303">
        <f t="shared" si="382"/>
        <v>32926894476</v>
      </c>
      <c r="AE595" s="308">
        <f t="shared" si="382"/>
        <v>32926894476</v>
      </c>
      <c r="AF595" s="303">
        <f t="shared" si="382"/>
        <v>0</v>
      </c>
      <c r="AG595" s="301"/>
      <c r="AH595" s="301"/>
      <c r="AI595" s="301"/>
      <c r="AJ595" s="301"/>
      <c r="AK595" s="1220"/>
      <c r="AL595" s="1244"/>
      <c r="AM595" s="308">
        <f t="shared" si="388"/>
        <v>8231723619</v>
      </c>
      <c r="AN595" s="312">
        <v>8231723619</v>
      </c>
      <c r="AO595" s="312"/>
      <c r="AP595" s="312"/>
      <c r="AQ595" s="312"/>
      <c r="AR595" s="312"/>
      <c r="AS595" s="312"/>
      <c r="AT595" s="1220"/>
      <c r="AU595" s="1247"/>
      <c r="AV595" s="308">
        <f t="shared" si="385"/>
        <v>8231723619</v>
      </c>
      <c r="AW595" s="312">
        <v>8231723619</v>
      </c>
      <c r="AX595" s="312"/>
      <c r="AY595" s="312"/>
      <c r="AZ595" s="312"/>
      <c r="BA595" s="312"/>
      <c r="BB595" s="312"/>
      <c r="BC595" s="1220"/>
      <c r="BD595" s="1250"/>
      <c r="BE595" s="308">
        <f t="shared" si="386"/>
        <v>8231723619</v>
      </c>
      <c r="BF595" s="312">
        <v>8231723619</v>
      </c>
      <c r="BG595" s="312"/>
      <c r="BH595" s="312"/>
      <c r="BI595" s="312"/>
      <c r="BJ595" s="312"/>
      <c r="BK595" s="312"/>
      <c r="BL595" s="1220"/>
      <c r="BM595" s="1253"/>
      <c r="BN595" s="308">
        <f t="shared" si="387"/>
        <v>8231723619</v>
      </c>
      <c r="BO595" s="312">
        <v>8231723619</v>
      </c>
      <c r="BP595" s="312"/>
      <c r="BQ595" s="312"/>
      <c r="BR595" s="312"/>
      <c r="BS595" s="312"/>
      <c r="BT595" s="312"/>
      <c r="BU595" s="313"/>
      <c r="BV595" s="314"/>
      <c r="BW595" s="314"/>
      <c r="BX595" s="314"/>
      <c r="BY595" s="314"/>
      <c r="BZ595" s="314"/>
      <c r="CA595" s="314"/>
      <c r="CB595" s="314"/>
      <c r="CC595" s="315"/>
    </row>
    <row r="596" spans="1:81" s="58" customFormat="1" ht="12.6" customHeight="1" thickTop="1" thickBot="1" x14ac:dyDescent="0.3">
      <c r="A596" s="37"/>
      <c r="B596" s="1321"/>
      <c r="C596" s="1424"/>
      <c r="D596" s="1283"/>
      <c r="E596" s="1286"/>
      <c r="F596" s="1286"/>
      <c r="G596" s="1286"/>
      <c r="H596" s="1286"/>
      <c r="I596" s="1447"/>
      <c r="J596" s="1220"/>
      <c r="K596" s="1217"/>
      <c r="L596" s="1434"/>
      <c r="M596" s="1481"/>
      <c r="N596" s="1483"/>
      <c r="O596" s="1485"/>
      <c r="P596" s="1487"/>
      <c r="Q596" s="1489"/>
      <c r="R596" s="1220"/>
      <c r="S596" s="394" t="s">
        <v>5091</v>
      </c>
      <c r="T596" s="288" t="s">
        <v>3834</v>
      </c>
      <c r="U596" s="288" t="s">
        <v>3839</v>
      </c>
      <c r="V596" s="288" t="s">
        <v>3842</v>
      </c>
      <c r="W596" s="395" t="s">
        <v>5092</v>
      </c>
      <c r="X596" s="307">
        <v>44564</v>
      </c>
      <c r="Y596" s="307">
        <v>44926</v>
      </c>
      <c r="Z596" s="307">
        <v>44564</v>
      </c>
      <c r="AA596" s="307">
        <v>44926</v>
      </c>
      <c r="AB596" s="1220"/>
      <c r="AC596" s="1241"/>
      <c r="AD596" s="303">
        <f t="shared" si="382"/>
        <v>23337152</v>
      </c>
      <c r="AE596" s="308">
        <f t="shared" si="382"/>
        <v>23337152</v>
      </c>
      <c r="AF596" s="303">
        <f t="shared" si="382"/>
        <v>0</v>
      </c>
      <c r="AG596" s="301"/>
      <c r="AH596" s="301"/>
      <c r="AI596" s="301"/>
      <c r="AJ596" s="301"/>
      <c r="AK596" s="1220"/>
      <c r="AL596" s="1244"/>
      <c r="AM596" s="308">
        <f t="shared" si="388"/>
        <v>5834288</v>
      </c>
      <c r="AN596" s="312">
        <v>5834288</v>
      </c>
      <c r="AO596" s="312"/>
      <c r="AP596" s="312"/>
      <c r="AQ596" s="312"/>
      <c r="AR596" s="312"/>
      <c r="AS596" s="312"/>
      <c r="AT596" s="1220"/>
      <c r="AU596" s="1247"/>
      <c r="AV596" s="308">
        <f t="shared" si="385"/>
        <v>5834288</v>
      </c>
      <c r="AW596" s="312">
        <v>5834288</v>
      </c>
      <c r="AX596" s="312"/>
      <c r="AY596" s="312"/>
      <c r="AZ596" s="312"/>
      <c r="BA596" s="312"/>
      <c r="BB596" s="312"/>
      <c r="BC596" s="1220"/>
      <c r="BD596" s="1250"/>
      <c r="BE596" s="308">
        <f t="shared" si="386"/>
        <v>5834288</v>
      </c>
      <c r="BF596" s="312">
        <v>5834288</v>
      </c>
      <c r="BG596" s="312"/>
      <c r="BH596" s="312"/>
      <c r="BI596" s="312"/>
      <c r="BJ596" s="312"/>
      <c r="BK596" s="312"/>
      <c r="BL596" s="1220"/>
      <c r="BM596" s="1253"/>
      <c r="BN596" s="308">
        <f t="shared" si="387"/>
        <v>5834288</v>
      </c>
      <c r="BO596" s="312">
        <v>5834288</v>
      </c>
      <c r="BP596" s="312"/>
      <c r="BQ596" s="312"/>
      <c r="BR596" s="312"/>
      <c r="BS596" s="312"/>
      <c r="BT596" s="312"/>
      <c r="BU596" s="313"/>
      <c r="BV596" s="314"/>
      <c r="BW596" s="314"/>
      <c r="BX596" s="314"/>
      <c r="BY596" s="314"/>
      <c r="BZ596" s="314"/>
      <c r="CA596" s="314"/>
      <c r="CB596" s="314"/>
      <c r="CC596" s="315"/>
    </row>
    <row r="597" spans="1:81" s="58" customFormat="1" ht="12.6" customHeight="1" thickTop="1" thickBot="1" x14ac:dyDescent="0.3">
      <c r="A597" s="37"/>
      <c r="B597" s="1321"/>
      <c r="C597" s="1424"/>
      <c r="D597" s="1283"/>
      <c r="E597" s="1286"/>
      <c r="F597" s="1286"/>
      <c r="G597" s="1286"/>
      <c r="H597" s="1286"/>
      <c r="I597" s="1447"/>
      <c r="J597" s="1220"/>
      <c r="K597" s="1217"/>
      <c r="L597" s="1434"/>
      <c r="M597" s="1481"/>
      <c r="N597" s="1483"/>
      <c r="O597" s="1485"/>
      <c r="P597" s="1487"/>
      <c r="Q597" s="1489"/>
      <c r="R597" s="1220"/>
      <c r="S597" s="394" t="s">
        <v>5093</v>
      </c>
      <c r="T597" s="241" t="s">
        <v>3834</v>
      </c>
      <c r="U597" s="241" t="s">
        <v>3839</v>
      </c>
      <c r="V597" s="241" t="s">
        <v>3842</v>
      </c>
      <c r="W597" s="378" t="s">
        <v>5094</v>
      </c>
      <c r="X597" s="307">
        <v>44564</v>
      </c>
      <c r="Y597" s="307">
        <v>44926</v>
      </c>
      <c r="Z597" s="307">
        <v>44564</v>
      </c>
      <c r="AA597" s="307">
        <v>44926</v>
      </c>
      <c r="AB597" s="1220"/>
      <c r="AC597" s="1241"/>
      <c r="AD597" s="303">
        <f t="shared" si="382"/>
        <v>23337152</v>
      </c>
      <c r="AE597" s="308">
        <f t="shared" si="382"/>
        <v>23337152</v>
      </c>
      <c r="AF597" s="303">
        <f t="shared" si="382"/>
        <v>0</v>
      </c>
      <c r="AG597" s="303">
        <f t="shared" si="382"/>
        <v>0</v>
      </c>
      <c r="AH597" s="303">
        <f t="shared" si="382"/>
        <v>0</v>
      </c>
      <c r="AI597" s="303">
        <f t="shared" si="382"/>
        <v>0</v>
      </c>
      <c r="AJ597" s="303">
        <f t="shared" si="382"/>
        <v>0</v>
      </c>
      <c r="AK597" s="1220"/>
      <c r="AL597" s="1244"/>
      <c r="AM597" s="303">
        <f t="shared" si="388"/>
        <v>5834288</v>
      </c>
      <c r="AN597" s="312">
        <v>5834288</v>
      </c>
      <c r="AO597" s="311"/>
      <c r="AP597" s="311"/>
      <c r="AQ597" s="311"/>
      <c r="AR597" s="311"/>
      <c r="AS597" s="311"/>
      <c r="AT597" s="1220"/>
      <c r="AU597" s="1247"/>
      <c r="AV597" s="303">
        <f t="shared" si="385"/>
        <v>5834288</v>
      </c>
      <c r="AW597" s="312">
        <v>5834288</v>
      </c>
      <c r="AX597" s="311"/>
      <c r="AY597" s="311"/>
      <c r="AZ597" s="311"/>
      <c r="BA597" s="311"/>
      <c r="BB597" s="311"/>
      <c r="BC597" s="1220"/>
      <c r="BD597" s="1250"/>
      <c r="BE597" s="303">
        <f t="shared" si="386"/>
        <v>5834288</v>
      </c>
      <c r="BF597" s="312">
        <v>5834288</v>
      </c>
      <c r="BG597" s="311"/>
      <c r="BH597" s="311"/>
      <c r="BI597" s="311"/>
      <c r="BJ597" s="311"/>
      <c r="BK597" s="311"/>
      <c r="BL597" s="1220"/>
      <c r="BM597" s="1253"/>
      <c r="BN597" s="303">
        <f t="shared" si="387"/>
        <v>5834288</v>
      </c>
      <c r="BO597" s="312">
        <v>5834288</v>
      </c>
      <c r="BP597" s="311"/>
      <c r="BQ597" s="311"/>
      <c r="BR597" s="311"/>
      <c r="BS597" s="311"/>
      <c r="BT597" s="311"/>
      <c r="BU597" s="1207"/>
      <c r="BV597" s="1208"/>
      <c r="BW597" s="1208"/>
      <c r="BX597" s="1208"/>
      <c r="BY597" s="1208"/>
      <c r="BZ597" s="1208"/>
      <c r="CA597" s="1208"/>
      <c r="CB597" s="1208"/>
      <c r="CC597" s="1209"/>
    </row>
    <row r="598" spans="1:81" s="58" customFormat="1" ht="12.95" customHeight="1" thickTop="1" thickBot="1" x14ac:dyDescent="0.3">
      <c r="A598" s="37"/>
      <c r="B598" s="1321"/>
      <c r="C598" s="1424"/>
      <c r="D598" s="1283"/>
      <c r="E598" s="1286"/>
      <c r="F598" s="1286"/>
      <c r="G598" s="1286"/>
      <c r="H598" s="1286"/>
      <c r="I598" s="1447"/>
      <c r="J598" s="1220"/>
      <c r="K598" s="1217"/>
      <c r="L598" s="1434"/>
      <c r="M598" s="1481"/>
      <c r="N598" s="1483"/>
      <c r="O598" s="1485"/>
      <c r="P598" s="1487"/>
      <c r="Q598" s="1489"/>
      <c r="R598" s="1220"/>
      <c r="S598" s="396" t="s">
        <v>5095</v>
      </c>
      <c r="T598" s="241" t="s">
        <v>3834</v>
      </c>
      <c r="U598" s="241" t="s">
        <v>3839</v>
      </c>
      <c r="V598" s="241" t="s">
        <v>3842</v>
      </c>
      <c r="W598" s="378" t="s">
        <v>5096</v>
      </c>
      <c r="X598" s="307">
        <v>44564</v>
      </c>
      <c r="Y598" s="307">
        <v>44926</v>
      </c>
      <c r="Z598" s="307">
        <v>44564</v>
      </c>
      <c r="AA598" s="307">
        <v>44926</v>
      </c>
      <c r="AB598" s="1220"/>
      <c r="AC598" s="1241"/>
      <c r="AD598" s="303">
        <f t="shared" si="382"/>
        <v>23337152</v>
      </c>
      <c r="AE598" s="308">
        <f t="shared" si="382"/>
        <v>23337152</v>
      </c>
      <c r="AF598" s="303">
        <f t="shared" si="382"/>
        <v>0</v>
      </c>
      <c r="AG598" s="303">
        <f t="shared" si="382"/>
        <v>0</v>
      </c>
      <c r="AH598" s="303">
        <f t="shared" si="382"/>
        <v>0</v>
      </c>
      <c r="AI598" s="303">
        <f t="shared" si="382"/>
        <v>0</v>
      </c>
      <c r="AJ598" s="303">
        <f t="shared" si="382"/>
        <v>0</v>
      </c>
      <c r="AK598" s="1220"/>
      <c r="AL598" s="1244"/>
      <c r="AM598" s="303">
        <f t="shared" si="388"/>
        <v>5834288</v>
      </c>
      <c r="AN598" s="312">
        <v>5834288</v>
      </c>
      <c r="AO598" s="311"/>
      <c r="AP598" s="311"/>
      <c r="AQ598" s="311"/>
      <c r="AR598" s="311"/>
      <c r="AS598" s="311"/>
      <c r="AT598" s="1220"/>
      <c r="AU598" s="1247"/>
      <c r="AV598" s="303">
        <f t="shared" si="385"/>
        <v>5834288</v>
      </c>
      <c r="AW598" s="312">
        <v>5834288</v>
      </c>
      <c r="AX598" s="311"/>
      <c r="AY598" s="311"/>
      <c r="AZ598" s="311"/>
      <c r="BA598" s="311"/>
      <c r="BB598" s="311"/>
      <c r="BC598" s="1220"/>
      <c r="BD598" s="1250"/>
      <c r="BE598" s="303">
        <f t="shared" si="386"/>
        <v>5834288</v>
      </c>
      <c r="BF598" s="312">
        <v>5834288</v>
      </c>
      <c r="BG598" s="311"/>
      <c r="BH598" s="311"/>
      <c r="BI598" s="311"/>
      <c r="BJ598" s="311"/>
      <c r="BK598" s="311"/>
      <c r="BL598" s="1220"/>
      <c r="BM598" s="1253"/>
      <c r="BN598" s="303">
        <f t="shared" si="387"/>
        <v>5834288</v>
      </c>
      <c r="BO598" s="312">
        <v>5834288</v>
      </c>
      <c r="BP598" s="311"/>
      <c r="BQ598" s="311"/>
      <c r="BR598" s="311"/>
      <c r="BS598" s="311"/>
      <c r="BT598" s="311"/>
      <c r="BU598" s="1207"/>
      <c r="BV598" s="1208"/>
      <c r="BW598" s="1208"/>
      <c r="BX598" s="1208"/>
      <c r="BY598" s="1208"/>
      <c r="BZ598" s="1208"/>
      <c r="CA598" s="1208"/>
      <c r="CB598" s="1208"/>
      <c r="CC598" s="1209"/>
    </row>
    <row r="599" spans="1:81" s="58" customFormat="1" ht="12.95" customHeight="1" thickTop="1" thickBot="1" x14ac:dyDescent="0.3">
      <c r="A599" s="37"/>
      <c r="B599" s="1321"/>
      <c r="C599" s="1424"/>
      <c r="D599" s="1284"/>
      <c r="E599" s="1287"/>
      <c r="F599" s="1287"/>
      <c r="G599" s="1287"/>
      <c r="H599" s="1287"/>
      <c r="I599" s="1448"/>
      <c r="J599" s="1221"/>
      <c r="K599" s="1218"/>
      <c r="L599" s="1490"/>
      <c r="M599" s="1491"/>
      <c r="N599" s="1492"/>
      <c r="O599" s="1493"/>
      <c r="P599" s="1494"/>
      <c r="Q599" s="1495"/>
      <c r="R599" s="1221"/>
      <c r="S599" s="396" t="s">
        <v>5097</v>
      </c>
      <c r="T599" s="242" t="s">
        <v>3834</v>
      </c>
      <c r="U599" s="242" t="s">
        <v>3839</v>
      </c>
      <c r="V599" s="242" t="s">
        <v>3842</v>
      </c>
      <c r="W599" s="380" t="s">
        <v>5098</v>
      </c>
      <c r="X599" s="307">
        <v>44564</v>
      </c>
      <c r="Y599" s="307">
        <v>44926</v>
      </c>
      <c r="Z599" s="307">
        <v>44564</v>
      </c>
      <c r="AA599" s="307">
        <v>44926</v>
      </c>
      <c r="AB599" s="1221"/>
      <c r="AC599" s="1242"/>
      <c r="AD599" s="303">
        <f t="shared" si="382"/>
        <v>23337152</v>
      </c>
      <c r="AE599" s="308">
        <f t="shared" si="382"/>
        <v>23337152</v>
      </c>
      <c r="AF599" s="303">
        <f t="shared" si="382"/>
        <v>0</v>
      </c>
      <c r="AG599" s="306">
        <f t="shared" si="382"/>
        <v>0</v>
      </c>
      <c r="AH599" s="306">
        <f t="shared" si="382"/>
        <v>0</v>
      </c>
      <c r="AI599" s="306">
        <f t="shared" si="382"/>
        <v>0</v>
      </c>
      <c r="AJ599" s="306">
        <f t="shared" si="382"/>
        <v>0</v>
      </c>
      <c r="AK599" s="1221"/>
      <c r="AL599" s="1245"/>
      <c r="AM599" s="306">
        <f t="shared" si="388"/>
        <v>5834288</v>
      </c>
      <c r="AN599" s="50">
        <v>5834288</v>
      </c>
      <c r="AO599" s="50"/>
      <c r="AP599" s="50"/>
      <c r="AQ599" s="50"/>
      <c r="AR599" s="50"/>
      <c r="AS599" s="50"/>
      <c r="AT599" s="1221"/>
      <c r="AU599" s="1248"/>
      <c r="AV599" s="306">
        <f t="shared" si="385"/>
        <v>5834288</v>
      </c>
      <c r="AW599" s="50">
        <v>5834288</v>
      </c>
      <c r="AX599" s="50"/>
      <c r="AY599" s="50"/>
      <c r="AZ599" s="50"/>
      <c r="BA599" s="50"/>
      <c r="BB599" s="50"/>
      <c r="BC599" s="1221"/>
      <c r="BD599" s="1251"/>
      <c r="BE599" s="306">
        <f t="shared" si="386"/>
        <v>5834288</v>
      </c>
      <c r="BF599" s="50">
        <v>5834288</v>
      </c>
      <c r="BG599" s="50"/>
      <c r="BH599" s="50"/>
      <c r="BI599" s="50"/>
      <c r="BJ599" s="50"/>
      <c r="BK599" s="50"/>
      <c r="BL599" s="1221"/>
      <c r="BM599" s="1254"/>
      <c r="BN599" s="306">
        <f t="shared" si="387"/>
        <v>5834288</v>
      </c>
      <c r="BO599" s="50">
        <v>5834288</v>
      </c>
      <c r="BP599" s="50"/>
      <c r="BQ599" s="50"/>
      <c r="BR599" s="50"/>
      <c r="BS599" s="50"/>
      <c r="BT599" s="50"/>
      <c r="BU599" s="1210"/>
      <c r="BV599" s="1211"/>
      <c r="BW599" s="1211"/>
      <c r="BX599" s="1211"/>
      <c r="BY599" s="1211"/>
      <c r="BZ599" s="1211"/>
      <c r="CA599" s="1211"/>
      <c r="CB599" s="1211"/>
      <c r="CC599" s="1212"/>
    </row>
    <row r="600" spans="1:81" s="58" customFormat="1" ht="12.95" customHeight="1" thickTop="1" thickBot="1" x14ac:dyDescent="0.3">
      <c r="A600" s="37"/>
      <c r="B600" s="1321"/>
      <c r="C600" s="1424"/>
      <c r="D600" s="1282">
        <v>1906</v>
      </c>
      <c r="E600" s="1285" t="s">
        <v>5077</v>
      </c>
      <c r="F600" s="1285">
        <v>1906004</v>
      </c>
      <c r="G600" s="1285" t="s">
        <v>5078</v>
      </c>
      <c r="H600" s="1285" t="s">
        <v>5079</v>
      </c>
      <c r="I600" s="1446">
        <v>2021004540178</v>
      </c>
      <c r="J600" s="1219">
        <v>130</v>
      </c>
      <c r="K600" s="1216" t="str">
        <f>+[3]Metas!K149</f>
        <v>Cumplimiento al programa territorial de rediseño, reorganización y modernización (infraestructura y dotación) de la red pública del Departamento incluidos en el Plan Bienal de Salud Pública</v>
      </c>
      <c r="L600" s="1433">
        <v>1</v>
      </c>
      <c r="M600" s="1480">
        <f>SUM(N600:Q600)</f>
        <v>4</v>
      </c>
      <c r="N600" s="1482">
        <v>1</v>
      </c>
      <c r="O600" s="1484">
        <v>1</v>
      </c>
      <c r="P600" s="1486">
        <v>1</v>
      </c>
      <c r="Q600" s="1488">
        <v>1</v>
      </c>
      <c r="R600" s="1219">
        <f t="shared" ref="R600" si="389">+$J600</f>
        <v>130</v>
      </c>
      <c r="S600" s="396" t="s">
        <v>5099</v>
      </c>
      <c r="T600" s="240" t="s">
        <v>3834</v>
      </c>
      <c r="U600" s="240" t="s">
        <v>3839</v>
      </c>
      <c r="V600" s="240" t="s">
        <v>3842</v>
      </c>
      <c r="W600" s="376" t="s">
        <v>5100</v>
      </c>
      <c r="X600" s="307">
        <v>44564</v>
      </c>
      <c r="Y600" s="307">
        <v>44926</v>
      </c>
      <c r="Z600" s="307">
        <v>44564</v>
      </c>
      <c r="AA600" s="307">
        <v>44926</v>
      </c>
      <c r="AB600" s="1219">
        <f t="shared" si="344"/>
        <v>130</v>
      </c>
      <c r="AC600" s="1240">
        <f t="shared" ref="AC600" si="390">+L600</f>
        <v>1</v>
      </c>
      <c r="AD600" s="303">
        <f t="shared" si="382"/>
        <v>20080033</v>
      </c>
      <c r="AE600" s="308">
        <f t="shared" si="382"/>
        <v>20080033</v>
      </c>
      <c r="AF600" s="303">
        <f t="shared" si="382"/>
        <v>0</v>
      </c>
      <c r="AG600" s="308">
        <f t="shared" si="382"/>
        <v>0</v>
      </c>
      <c r="AH600" s="308">
        <f t="shared" si="382"/>
        <v>0</v>
      </c>
      <c r="AI600" s="308">
        <f t="shared" si="382"/>
        <v>0</v>
      </c>
      <c r="AJ600" s="308">
        <f t="shared" si="382"/>
        <v>0</v>
      </c>
      <c r="AK600" s="1219">
        <f t="shared" si="346"/>
        <v>130</v>
      </c>
      <c r="AL600" s="1243">
        <f>+N600</f>
        <v>1</v>
      </c>
      <c r="AM600" s="308">
        <f t="shared" si="388"/>
        <v>5020008</v>
      </c>
      <c r="AN600" s="397">
        <v>5020008</v>
      </c>
      <c r="AO600" s="48"/>
      <c r="AP600" s="48"/>
      <c r="AQ600" s="48"/>
      <c r="AR600" s="48"/>
      <c r="AS600" s="48"/>
      <c r="AT600" s="1219">
        <f t="shared" si="348"/>
        <v>130</v>
      </c>
      <c r="AU600" s="1246">
        <f>+O600</f>
        <v>1</v>
      </c>
      <c r="AV600" s="308">
        <f t="shared" si="385"/>
        <v>5020008</v>
      </c>
      <c r="AW600" s="397">
        <v>5020008</v>
      </c>
      <c r="AX600" s="48"/>
      <c r="AY600" s="48"/>
      <c r="AZ600" s="48"/>
      <c r="BA600" s="48"/>
      <c r="BB600" s="48"/>
      <c r="BC600" s="1219">
        <f t="shared" si="349"/>
        <v>130</v>
      </c>
      <c r="BD600" s="1249">
        <f>+P600</f>
        <v>1</v>
      </c>
      <c r="BE600" s="308">
        <f t="shared" si="386"/>
        <v>5020008</v>
      </c>
      <c r="BF600" s="397">
        <v>5020008</v>
      </c>
      <c r="BG600" s="48"/>
      <c r="BH600" s="48"/>
      <c r="BI600" s="48"/>
      <c r="BJ600" s="48"/>
      <c r="BK600" s="48"/>
      <c r="BL600" s="1219">
        <f t="shared" si="350"/>
        <v>130</v>
      </c>
      <c r="BM600" s="1252">
        <f>+Q600</f>
        <v>1</v>
      </c>
      <c r="BN600" s="308">
        <f t="shared" si="387"/>
        <v>5020009</v>
      </c>
      <c r="BO600" s="397">
        <v>5020009</v>
      </c>
      <c r="BP600" s="48"/>
      <c r="BQ600" s="48"/>
      <c r="BR600" s="48"/>
      <c r="BS600" s="48"/>
      <c r="BT600" s="48"/>
      <c r="BU600" s="1204"/>
      <c r="BV600" s="1205"/>
      <c r="BW600" s="1205"/>
      <c r="BX600" s="1205"/>
      <c r="BY600" s="1205"/>
      <c r="BZ600" s="1205"/>
      <c r="CA600" s="1205"/>
      <c r="CB600" s="1205"/>
      <c r="CC600" s="1206"/>
    </row>
    <row r="601" spans="1:81" s="58" customFormat="1" ht="12.95" customHeight="1" thickTop="1" thickBot="1" x14ac:dyDescent="0.3">
      <c r="A601" s="37"/>
      <c r="B601" s="1321"/>
      <c r="C601" s="1424"/>
      <c r="D601" s="1283"/>
      <c r="E601" s="1286"/>
      <c r="F601" s="1286"/>
      <c r="G601" s="1286"/>
      <c r="H601" s="1286"/>
      <c r="I601" s="1447"/>
      <c r="J601" s="1220"/>
      <c r="K601" s="1217"/>
      <c r="L601" s="1434"/>
      <c r="M601" s="1481"/>
      <c r="N601" s="1483"/>
      <c r="O601" s="1485"/>
      <c r="P601" s="1487"/>
      <c r="Q601" s="1489"/>
      <c r="R601" s="1220"/>
      <c r="S601" s="396" t="s">
        <v>5101</v>
      </c>
      <c r="T601" s="241" t="s">
        <v>3834</v>
      </c>
      <c r="U601" s="241" t="s">
        <v>3839</v>
      </c>
      <c r="V601" s="241" t="s">
        <v>3842</v>
      </c>
      <c r="W601" s="380" t="s">
        <v>5098</v>
      </c>
      <c r="X601" s="307">
        <v>44564</v>
      </c>
      <c r="Y601" s="307">
        <v>44926</v>
      </c>
      <c r="Z601" s="307">
        <v>44564</v>
      </c>
      <c r="AA601" s="307">
        <v>44926</v>
      </c>
      <c r="AB601" s="1220"/>
      <c r="AC601" s="1241"/>
      <c r="AD601" s="303">
        <f t="shared" si="382"/>
        <v>20080033</v>
      </c>
      <c r="AE601" s="303">
        <f t="shared" si="382"/>
        <v>20080033</v>
      </c>
      <c r="AF601" s="303">
        <f t="shared" si="382"/>
        <v>0</v>
      </c>
      <c r="AG601" s="303">
        <f t="shared" si="382"/>
        <v>0</v>
      </c>
      <c r="AH601" s="303">
        <f t="shared" si="382"/>
        <v>0</v>
      </c>
      <c r="AI601" s="303">
        <f t="shared" si="382"/>
        <v>0</v>
      </c>
      <c r="AJ601" s="303">
        <f t="shared" si="382"/>
        <v>0</v>
      </c>
      <c r="AK601" s="1220"/>
      <c r="AL601" s="1244"/>
      <c r="AM601" s="303">
        <f t="shared" si="388"/>
        <v>5020008</v>
      </c>
      <c r="AN601" s="311">
        <v>5020008</v>
      </c>
      <c r="AO601" s="311"/>
      <c r="AP601" s="311"/>
      <c r="AQ601" s="311"/>
      <c r="AR601" s="311"/>
      <c r="AS601" s="311"/>
      <c r="AT601" s="1220"/>
      <c r="AU601" s="1247"/>
      <c r="AV601" s="303">
        <f t="shared" si="385"/>
        <v>5020008</v>
      </c>
      <c r="AW601" s="311">
        <v>5020008</v>
      </c>
      <c r="AX601" s="311"/>
      <c r="AY601" s="311"/>
      <c r="AZ601" s="311"/>
      <c r="BA601" s="311"/>
      <c r="BB601" s="311"/>
      <c r="BC601" s="1220"/>
      <c r="BD601" s="1250"/>
      <c r="BE601" s="303">
        <f t="shared" si="386"/>
        <v>5020008</v>
      </c>
      <c r="BF601" s="311">
        <v>5020008</v>
      </c>
      <c r="BG601" s="311"/>
      <c r="BH601" s="311"/>
      <c r="BI601" s="311"/>
      <c r="BJ601" s="311"/>
      <c r="BK601" s="311"/>
      <c r="BL601" s="1220"/>
      <c r="BM601" s="1253"/>
      <c r="BN601" s="303">
        <f t="shared" si="387"/>
        <v>5020009</v>
      </c>
      <c r="BO601" s="311">
        <v>5020009</v>
      </c>
      <c r="BP601" s="311"/>
      <c r="BQ601" s="311"/>
      <c r="BR601" s="311"/>
      <c r="BS601" s="311"/>
      <c r="BT601" s="311"/>
      <c r="BU601" s="1207"/>
      <c r="BV601" s="1208"/>
      <c r="BW601" s="1208"/>
      <c r="BX601" s="1208"/>
      <c r="BY601" s="1208"/>
      <c r="BZ601" s="1208"/>
      <c r="CA601" s="1208"/>
      <c r="CB601" s="1208"/>
      <c r="CC601" s="1209"/>
    </row>
    <row r="602" spans="1:81" s="58" customFormat="1" ht="12.95" customHeight="1" thickTop="1" thickBot="1" x14ac:dyDescent="0.3">
      <c r="A602" s="37"/>
      <c r="B602" s="1321"/>
      <c r="C602" s="1424"/>
      <c r="D602" s="1283"/>
      <c r="E602" s="1286"/>
      <c r="F602" s="1286"/>
      <c r="G602" s="1286"/>
      <c r="H602" s="1286"/>
      <c r="I602" s="1447"/>
      <c r="J602" s="1220"/>
      <c r="K602" s="1217"/>
      <c r="L602" s="1434"/>
      <c r="M602" s="1481"/>
      <c r="N602" s="1483"/>
      <c r="O602" s="1485"/>
      <c r="P602" s="1487"/>
      <c r="Q602" s="1489"/>
      <c r="R602" s="1220"/>
      <c r="S602" s="396" t="s">
        <v>5102</v>
      </c>
      <c r="T602" s="241" t="s">
        <v>3834</v>
      </c>
      <c r="U602" s="241" t="s">
        <v>3839</v>
      </c>
      <c r="V602" s="241" t="s">
        <v>3842</v>
      </c>
      <c r="W602" s="380" t="s">
        <v>5098</v>
      </c>
      <c r="X602" s="307">
        <v>44564</v>
      </c>
      <c r="Y602" s="307">
        <v>44926</v>
      </c>
      <c r="Z602" s="307">
        <v>44564</v>
      </c>
      <c r="AA602" s="307">
        <v>44926</v>
      </c>
      <c r="AB602" s="1220"/>
      <c r="AC602" s="1241"/>
      <c r="AD602" s="303">
        <f t="shared" si="382"/>
        <v>20080033</v>
      </c>
      <c r="AE602" s="303">
        <f t="shared" si="382"/>
        <v>20080033</v>
      </c>
      <c r="AF602" s="303">
        <f t="shared" si="382"/>
        <v>0</v>
      </c>
      <c r="AG602" s="303">
        <f t="shared" si="382"/>
        <v>0</v>
      </c>
      <c r="AH602" s="303">
        <f t="shared" si="382"/>
        <v>0</v>
      </c>
      <c r="AI602" s="303">
        <f t="shared" si="382"/>
        <v>0</v>
      </c>
      <c r="AJ602" s="303">
        <f t="shared" si="382"/>
        <v>0</v>
      </c>
      <c r="AK602" s="1220"/>
      <c r="AL602" s="1244"/>
      <c r="AM602" s="303">
        <f t="shared" si="388"/>
        <v>5020008</v>
      </c>
      <c r="AN602" s="311">
        <v>5020008</v>
      </c>
      <c r="AO602" s="311"/>
      <c r="AP602" s="311"/>
      <c r="AQ602" s="311"/>
      <c r="AR602" s="311"/>
      <c r="AS602" s="311"/>
      <c r="AT602" s="1220"/>
      <c r="AU602" s="1247"/>
      <c r="AV602" s="303">
        <f t="shared" si="385"/>
        <v>5020008</v>
      </c>
      <c r="AW602" s="311">
        <v>5020008</v>
      </c>
      <c r="AX602" s="311"/>
      <c r="AY602" s="311"/>
      <c r="AZ602" s="311"/>
      <c r="BA602" s="311"/>
      <c r="BB602" s="311"/>
      <c r="BC602" s="1220"/>
      <c r="BD602" s="1250"/>
      <c r="BE602" s="303">
        <f t="shared" si="386"/>
        <v>5020008</v>
      </c>
      <c r="BF602" s="311">
        <v>5020008</v>
      </c>
      <c r="BG602" s="311"/>
      <c r="BH602" s="311"/>
      <c r="BI602" s="311"/>
      <c r="BJ602" s="311"/>
      <c r="BK602" s="311"/>
      <c r="BL602" s="1220"/>
      <c r="BM602" s="1253"/>
      <c r="BN602" s="303">
        <f t="shared" si="387"/>
        <v>5020009</v>
      </c>
      <c r="BO602" s="311">
        <v>5020009</v>
      </c>
      <c r="BP602" s="311"/>
      <c r="BQ602" s="311"/>
      <c r="BR602" s="311"/>
      <c r="BS602" s="311"/>
      <c r="BT602" s="311"/>
      <c r="BU602" s="1207"/>
      <c r="BV602" s="1208"/>
      <c r="BW602" s="1208"/>
      <c r="BX602" s="1208"/>
      <c r="BY602" s="1208"/>
      <c r="BZ602" s="1208"/>
      <c r="CA602" s="1208"/>
      <c r="CB602" s="1208"/>
      <c r="CC602" s="1209"/>
    </row>
    <row r="603" spans="1:81" s="58" customFormat="1" ht="88.5" customHeight="1" thickTop="1" thickBot="1" x14ac:dyDescent="0.3">
      <c r="A603" s="37"/>
      <c r="B603" s="1321"/>
      <c r="C603" s="1424"/>
      <c r="D603" s="1284"/>
      <c r="E603" s="1287"/>
      <c r="F603" s="1287"/>
      <c r="G603" s="1287"/>
      <c r="H603" s="1287"/>
      <c r="I603" s="1448"/>
      <c r="J603" s="1221"/>
      <c r="K603" s="1218"/>
      <c r="L603" s="1490"/>
      <c r="M603" s="1491"/>
      <c r="N603" s="1492"/>
      <c r="O603" s="1493"/>
      <c r="P603" s="1494"/>
      <c r="Q603" s="1495"/>
      <c r="R603" s="1221"/>
      <c r="S603" s="398" t="s">
        <v>5103</v>
      </c>
      <c r="T603" s="242" t="s">
        <v>3834</v>
      </c>
      <c r="U603" s="242" t="s">
        <v>3839</v>
      </c>
      <c r="V603" s="242" t="s">
        <v>3842</v>
      </c>
      <c r="W603" s="380" t="s">
        <v>5104</v>
      </c>
      <c r="X603" s="307">
        <v>44564</v>
      </c>
      <c r="Y603" s="307">
        <v>44926</v>
      </c>
      <c r="Z603" s="307">
        <v>44564</v>
      </c>
      <c r="AA603" s="307">
        <v>44926</v>
      </c>
      <c r="AB603" s="1221"/>
      <c r="AC603" s="1242"/>
      <c r="AD603" s="303">
        <f t="shared" si="382"/>
        <v>20080033</v>
      </c>
      <c r="AE603" s="306">
        <f t="shared" si="382"/>
        <v>20080033</v>
      </c>
      <c r="AF603" s="303">
        <f t="shared" si="382"/>
        <v>0</v>
      </c>
      <c r="AG603" s="306">
        <f t="shared" si="382"/>
        <v>0</v>
      </c>
      <c r="AH603" s="306">
        <f t="shared" si="382"/>
        <v>0</v>
      </c>
      <c r="AI603" s="306">
        <f t="shared" si="382"/>
        <v>0</v>
      </c>
      <c r="AJ603" s="306">
        <f t="shared" si="382"/>
        <v>0</v>
      </c>
      <c r="AK603" s="1221"/>
      <c r="AL603" s="1245"/>
      <c r="AM603" s="306">
        <f t="shared" si="388"/>
        <v>5020008</v>
      </c>
      <c r="AN603" s="312">
        <v>5020008</v>
      </c>
      <c r="AO603" s="50"/>
      <c r="AP603" s="50"/>
      <c r="AQ603" s="50"/>
      <c r="AR603" s="50"/>
      <c r="AS603" s="50"/>
      <c r="AT603" s="1221"/>
      <c r="AU603" s="1248"/>
      <c r="AV603" s="306">
        <f t="shared" si="385"/>
        <v>5020008</v>
      </c>
      <c r="AW603" s="312">
        <v>5020008</v>
      </c>
      <c r="AX603" s="50"/>
      <c r="AY603" s="50"/>
      <c r="AZ603" s="50"/>
      <c r="BA603" s="50"/>
      <c r="BB603" s="50"/>
      <c r="BC603" s="1221"/>
      <c r="BD603" s="1251"/>
      <c r="BE603" s="306">
        <f t="shared" si="386"/>
        <v>5020008</v>
      </c>
      <c r="BF603" s="312">
        <v>5020008</v>
      </c>
      <c r="BG603" s="50"/>
      <c r="BH603" s="50"/>
      <c r="BI603" s="50"/>
      <c r="BJ603" s="50"/>
      <c r="BK603" s="50"/>
      <c r="BL603" s="1221"/>
      <c r="BM603" s="1254"/>
      <c r="BN603" s="306">
        <f t="shared" si="387"/>
        <v>5020009</v>
      </c>
      <c r="BO603" s="312">
        <v>5020009</v>
      </c>
      <c r="BP603" s="50"/>
      <c r="BQ603" s="50"/>
      <c r="BR603" s="50"/>
      <c r="BS603" s="50"/>
      <c r="BT603" s="50"/>
      <c r="BU603" s="1210"/>
      <c r="BV603" s="1211"/>
      <c r="BW603" s="1211"/>
      <c r="BX603" s="1211"/>
      <c r="BY603" s="1211"/>
      <c r="BZ603" s="1211"/>
      <c r="CA603" s="1211"/>
      <c r="CB603" s="1211"/>
      <c r="CC603" s="1212"/>
    </row>
    <row r="604" spans="1:81" s="58" customFormat="1" ht="12.95" customHeight="1" thickTop="1" thickBot="1" x14ac:dyDescent="0.3">
      <c r="A604" s="37"/>
      <c r="B604" s="1321"/>
      <c r="C604" s="1424"/>
      <c r="D604" s="1096">
        <v>1992</v>
      </c>
      <c r="E604" s="1093" t="s">
        <v>5105</v>
      </c>
      <c r="F604" s="1093" t="s">
        <v>5106</v>
      </c>
      <c r="G604" s="1093">
        <v>436845</v>
      </c>
      <c r="H604" s="1093" t="s">
        <v>5107</v>
      </c>
      <c r="I604" s="1446">
        <v>2021004540164</v>
      </c>
      <c r="J604" s="1219">
        <v>131</v>
      </c>
      <c r="K604" s="1216" t="str">
        <f>+[3]Metas!K150</f>
        <v>Verificación de los prestadores de servicios de salud habilitados en el REPS según el plan anual de visitas y seguimiento, monitoreo y evaluación a los planes de contingencia de las IPS</v>
      </c>
      <c r="L604" s="1433">
        <v>0.2</v>
      </c>
      <c r="M604" s="1480">
        <f>SUM(N604:Q604)</f>
        <v>0.2</v>
      </c>
      <c r="N604" s="1482">
        <v>0.05</v>
      </c>
      <c r="O604" s="1484">
        <v>0.05</v>
      </c>
      <c r="P604" s="1486">
        <v>0.05</v>
      </c>
      <c r="Q604" s="1488">
        <v>0.05</v>
      </c>
      <c r="R604" s="1219">
        <f t="shared" ref="R604" si="391">+$J604</f>
        <v>131</v>
      </c>
      <c r="S604" s="399" t="s">
        <v>5108</v>
      </c>
      <c r="T604" s="242" t="s">
        <v>3834</v>
      </c>
      <c r="U604" s="242" t="s">
        <v>3839</v>
      </c>
      <c r="V604" s="242" t="s">
        <v>3842</v>
      </c>
      <c r="W604" s="400" t="s">
        <v>5109</v>
      </c>
      <c r="X604" s="34">
        <v>44562</v>
      </c>
      <c r="Y604" s="34">
        <v>44925</v>
      </c>
      <c r="Z604" s="34">
        <v>44562</v>
      </c>
      <c r="AA604" s="34">
        <v>44925</v>
      </c>
      <c r="AB604" s="1219">
        <f t="shared" si="344"/>
        <v>131</v>
      </c>
      <c r="AC604" s="1240">
        <f t="shared" ref="AC604" si="392">+L604</f>
        <v>0.2</v>
      </c>
      <c r="AD604" s="303">
        <f t="shared" si="382"/>
        <v>5013852</v>
      </c>
      <c r="AE604" s="308">
        <f t="shared" si="382"/>
        <v>4066152</v>
      </c>
      <c r="AF604" s="303">
        <f t="shared" si="382"/>
        <v>947700</v>
      </c>
      <c r="AG604" s="308">
        <f t="shared" si="382"/>
        <v>0</v>
      </c>
      <c r="AH604" s="308">
        <f t="shared" si="382"/>
        <v>0</v>
      </c>
      <c r="AI604" s="308">
        <f t="shared" si="382"/>
        <v>0</v>
      </c>
      <c r="AJ604" s="308">
        <f t="shared" si="382"/>
        <v>0</v>
      </c>
      <c r="AK604" s="1219">
        <f t="shared" si="346"/>
        <v>131</v>
      </c>
      <c r="AL604" s="1243">
        <f>+N604</f>
        <v>0.05</v>
      </c>
      <c r="AM604" s="308">
        <f t="shared" si="388"/>
        <v>1253463</v>
      </c>
      <c r="AN604" s="312">
        <v>1016538</v>
      </c>
      <c r="AO604" s="312">
        <v>236925</v>
      </c>
      <c r="AP604" s="48"/>
      <c r="AQ604" s="48"/>
      <c r="AR604" s="48"/>
      <c r="AS604" s="48"/>
      <c r="AT604" s="1219">
        <f t="shared" si="348"/>
        <v>131</v>
      </c>
      <c r="AU604" s="1246">
        <f>+O604</f>
        <v>0.05</v>
      </c>
      <c r="AV604" s="308">
        <f t="shared" si="385"/>
        <v>1253463</v>
      </c>
      <c r="AW604" s="312">
        <v>1016538</v>
      </c>
      <c r="AX604" s="312">
        <v>236925</v>
      </c>
      <c r="AY604" s="48"/>
      <c r="AZ604" s="48"/>
      <c r="BA604" s="48"/>
      <c r="BB604" s="48"/>
      <c r="BC604" s="1219">
        <f t="shared" si="349"/>
        <v>131</v>
      </c>
      <c r="BD604" s="1249">
        <f>+P604</f>
        <v>0.05</v>
      </c>
      <c r="BE604" s="308">
        <f t="shared" si="386"/>
        <v>1253463</v>
      </c>
      <c r="BF604" s="312">
        <v>1016538</v>
      </c>
      <c r="BG604" s="312">
        <v>236925</v>
      </c>
      <c r="BH604" s="48"/>
      <c r="BI604" s="48"/>
      <c r="BJ604" s="48"/>
      <c r="BK604" s="48"/>
      <c r="BL604" s="1219">
        <f t="shared" si="350"/>
        <v>131</v>
      </c>
      <c r="BM604" s="1252">
        <f>+Q604</f>
        <v>0.05</v>
      </c>
      <c r="BN604" s="308">
        <f t="shared" si="387"/>
        <v>1253463</v>
      </c>
      <c r="BO604" s="312">
        <v>1016538</v>
      </c>
      <c r="BP604" s="312">
        <v>236925</v>
      </c>
      <c r="BQ604" s="48"/>
      <c r="BR604" s="48"/>
      <c r="BS604" s="48"/>
      <c r="BT604" s="48"/>
      <c r="BU604" s="1204"/>
      <c r="BV604" s="1205"/>
      <c r="BW604" s="1205"/>
      <c r="BX604" s="1205"/>
      <c r="BY604" s="1205"/>
      <c r="BZ604" s="1205"/>
      <c r="CA604" s="1205"/>
      <c r="CB604" s="1205"/>
      <c r="CC604" s="1206"/>
    </row>
    <row r="605" spans="1:81" s="58" customFormat="1" ht="12.95" customHeight="1" thickTop="1" thickBot="1" x14ac:dyDescent="0.3">
      <c r="A605" s="37"/>
      <c r="B605" s="1321"/>
      <c r="C605" s="1424"/>
      <c r="D605" s="1097"/>
      <c r="E605" s="1094"/>
      <c r="F605" s="1094"/>
      <c r="G605" s="1094"/>
      <c r="H605" s="1094"/>
      <c r="I605" s="1447"/>
      <c r="J605" s="1220"/>
      <c r="K605" s="1217"/>
      <c r="L605" s="1434"/>
      <c r="M605" s="1481"/>
      <c r="N605" s="1483"/>
      <c r="O605" s="1485"/>
      <c r="P605" s="1487"/>
      <c r="Q605" s="1489"/>
      <c r="R605" s="1220"/>
      <c r="S605" s="401" t="s">
        <v>5110</v>
      </c>
      <c r="T605" s="242" t="s">
        <v>3834</v>
      </c>
      <c r="U605" s="242" t="s">
        <v>3839</v>
      </c>
      <c r="V605" s="242" t="s">
        <v>3842</v>
      </c>
      <c r="W605" s="400" t="s">
        <v>5111</v>
      </c>
      <c r="X605" s="34">
        <v>44562</v>
      </c>
      <c r="Y605" s="34">
        <v>44925</v>
      </c>
      <c r="Z605" s="34">
        <v>44562</v>
      </c>
      <c r="AA605" s="34">
        <v>44925</v>
      </c>
      <c r="AB605" s="1220"/>
      <c r="AC605" s="1241"/>
      <c r="AD605" s="308">
        <f>+AM605+AV605+BE605+BN605</f>
        <v>5013852</v>
      </c>
      <c r="AE605" s="308">
        <f t="shared" si="382"/>
        <v>4066152</v>
      </c>
      <c r="AF605" s="303">
        <f t="shared" si="382"/>
        <v>947700</v>
      </c>
      <c r="AG605" s="301"/>
      <c r="AH605" s="301"/>
      <c r="AI605" s="301"/>
      <c r="AJ605" s="301"/>
      <c r="AK605" s="1220"/>
      <c r="AL605" s="1244"/>
      <c r="AM605" s="308">
        <f t="shared" si="388"/>
        <v>1253463</v>
      </c>
      <c r="AN605" s="312">
        <v>1016538</v>
      </c>
      <c r="AO605" s="312">
        <v>236925</v>
      </c>
      <c r="AP605" s="312"/>
      <c r="AQ605" s="312"/>
      <c r="AR605" s="312"/>
      <c r="AS605" s="312"/>
      <c r="AT605" s="1220"/>
      <c r="AU605" s="1247"/>
      <c r="AV605" s="308">
        <f t="shared" si="385"/>
        <v>1253463</v>
      </c>
      <c r="AW605" s="312">
        <v>1016538</v>
      </c>
      <c r="AX605" s="312">
        <v>236925</v>
      </c>
      <c r="AY605" s="312"/>
      <c r="AZ605" s="312"/>
      <c r="BA605" s="312"/>
      <c r="BB605" s="312"/>
      <c r="BC605" s="1220"/>
      <c r="BD605" s="1250"/>
      <c r="BE605" s="308">
        <f t="shared" si="386"/>
        <v>1253463</v>
      </c>
      <c r="BF605" s="312">
        <v>1016538</v>
      </c>
      <c r="BG605" s="312">
        <v>236925</v>
      </c>
      <c r="BH605" s="312"/>
      <c r="BI605" s="312"/>
      <c r="BJ605" s="312"/>
      <c r="BK605" s="312"/>
      <c r="BL605" s="1220"/>
      <c r="BM605" s="1253"/>
      <c r="BN605" s="308">
        <f t="shared" si="387"/>
        <v>1253463</v>
      </c>
      <c r="BO605" s="312">
        <v>1016538</v>
      </c>
      <c r="BP605" s="312">
        <v>236925</v>
      </c>
      <c r="BQ605" s="312"/>
      <c r="BR605" s="312"/>
      <c r="BS605" s="312"/>
      <c r="BT605" s="312"/>
      <c r="BU605" s="313"/>
      <c r="BV605" s="314"/>
      <c r="BW605" s="314"/>
      <c r="BX605" s="314"/>
      <c r="BY605" s="314"/>
      <c r="BZ605" s="314"/>
      <c r="CA605" s="314"/>
      <c r="CB605" s="314"/>
      <c r="CC605" s="315"/>
    </row>
    <row r="606" spans="1:81" s="58" customFormat="1" ht="12.95" customHeight="1" thickTop="1" thickBot="1" x14ac:dyDescent="0.3">
      <c r="A606" s="37"/>
      <c r="B606" s="1321"/>
      <c r="C606" s="1424"/>
      <c r="D606" s="1097"/>
      <c r="E606" s="1094"/>
      <c r="F606" s="1094"/>
      <c r="G606" s="1094"/>
      <c r="H606" s="1094"/>
      <c r="I606" s="1447"/>
      <c r="J606" s="1220"/>
      <c r="K606" s="1217"/>
      <c r="L606" s="1434"/>
      <c r="M606" s="1481"/>
      <c r="N606" s="1483"/>
      <c r="O606" s="1485"/>
      <c r="P606" s="1487"/>
      <c r="Q606" s="1489"/>
      <c r="R606" s="1220"/>
      <c r="S606" s="401" t="s">
        <v>5112</v>
      </c>
      <c r="T606" s="242" t="s">
        <v>3834</v>
      </c>
      <c r="U606" s="242" t="s">
        <v>3839</v>
      </c>
      <c r="V606" s="242" t="s">
        <v>3842</v>
      </c>
      <c r="W606" s="400" t="s">
        <v>5113</v>
      </c>
      <c r="X606" s="34">
        <v>44562</v>
      </c>
      <c r="Y606" s="34">
        <v>44925</v>
      </c>
      <c r="Z606" s="34">
        <v>44562</v>
      </c>
      <c r="AA606" s="34">
        <v>44925</v>
      </c>
      <c r="AB606" s="1220"/>
      <c r="AC606" s="1241"/>
      <c r="AD606" s="303">
        <f t="shared" si="382"/>
        <v>5013852</v>
      </c>
      <c r="AE606" s="308">
        <f t="shared" si="382"/>
        <v>4066152</v>
      </c>
      <c r="AF606" s="303">
        <f t="shared" si="382"/>
        <v>947700</v>
      </c>
      <c r="AG606" s="301"/>
      <c r="AH606" s="301"/>
      <c r="AI606" s="301"/>
      <c r="AJ606" s="301"/>
      <c r="AK606" s="1220"/>
      <c r="AL606" s="1244"/>
      <c r="AM606" s="308">
        <f t="shared" si="388"/>
        <v>1253463</v>
      </c>
      <c r="AN606" s="312">
        <v>1016538</v>
      </c>
      <c r="AO606" s="312">
        <v>236925</v>
      </c>
      <c r="AP606" s="312"/>
      <c r="AQ606" s="312"/>
      <c r="AR606" s="312"/>
      <c r="AS606" s="312"/>
      <c r="AT606" s="1220"/>
      <c r="AU606" s="1247"/>
      <c r="AV606" s="308">
        <f t="shared" si="385"/>
        <v>1253463</v>
      </c>
      <c r="AW606" s="312">
        <v>1016538</v>
      </c>
      <c r="AX606" s="312">
        <v>236925</v>
      </c>
      <c r="AY606" s="312"/>
      <c r="AZ606" s="312"/>
      <c r="BA606" s="312"/>
      <c r="BB606" s="312"/>
      <c r="BC606" s="1220"/>
      <c r="BD606" s="1250"/>
      <c r="BE606" s="308">
        <f t="shared" si="386"/>
        <v>1253463</v>
      </c>
      <c r="BF606" s="312">
        <v>1016538</v>
      </c>
      <c r="BG606" s="312">
        <v>236925</v>
      </c>
      <c r="BH606" s="312"/>
      <c r="BI606" s="312"/>
      <c r="BJ606" s="312"/>
      <c r="BK606" s="312"/>
      <c r="BL606" s="1220"/>
      <c r="BM606" s="1253"/>
      <c r="BN606" s="308">
        <f t="shared" si="387"/>
        <v>1253463</v>
      </c>
      <c r="BO606" s="312">
        <v>1016538</v>
      </c>
      <c r="BP606" s="312">
        <v>236925</v>
      </c>
      <c r="BQ606" s="312"/>
      <c r="BR606" s="312"/>
      <c r="BS606" s="312"/>
      <c r="BT606" s="312"/>
      <c r="BU606" s="313"/>
      <c r="BV606" s="314"/>
      <c r="BW606" s="314"/>
      <c r="BX606" s="314"/>
      <c r="BY606" s="314"/>
      <c r="BZ606" s="314"/>
      <c r="CA606" s="314"/>
      <c r="CB606" s="314"/>
      <c r="CC606" s="315"/>
    </row>
    <row r="607" spans="1:81" s="58" customFormat="1" ht="12.95" customHeight="1" thickTop="1" thickBot="1" x14ac:dyDescent="0.3">
      <c r="A607" s="37"/>
      <c r="B607" s="1321"/>
      <c r="C607" s="1424"/>
      <c r="D607" s="1097"/>
      <c r="E607" s="1094"/>
      <c r="F607" s="1094"/>
      <c r="G607" s="1094"/>
      <c r="H607" s="1094"/>
      <c r="I607" s="1447"/>
      <c r="J607" s="1220"/>
      <c r="K607" s="1217"/>
      <c r="L607" s="1434"/>
      <c r="M607" s="1481"/>
      <c r="N607" s="1483"/>
      <c r="O607" s="1485"/>
      <c r="P607" s="1487"/>
      <c r="Q607" s="1489"/>
      <c r="R607" s="1220"/>
      <c r="S607" s="401" t="s">
        <v>5114</v>
      </c>
      <c r="T607" s="242" t="s">
        <v>3834</v>
      </c>
      <c r="U607" s="242" t="s">
        <v>3839</v>
      </c>
      <c r="V607" s="242" t="s">
        <v>3842</v>
      </c>
      <c r="W607" s="400" t="s">
        <v>5115</v>
      </c>
      <c r="X607" s="34">
        <v>44562</v>
      </c>
      <c r="Y607" s="34">
        <v>44925</v>
      </c>
      <c r="Z607" s="34">
        <v>44562</v>
      </c>
      <c r="AA607" s="34">
        <v>44925</v>
      </c>
      <c r="AB607" s="1220"/>
      <c r="AC607" s="1241"/>
      <c r="AD607" s="303">
        <f t="shared" si="382"/>
        <v>5013852</v>
      </c>
      <c r="AE607" s="308">
        <f t="shared" si="382"/>
        <v>4066152</v>
      </c>
      <c r="AF607" s="303">
        <f t="shared" si="382"/>
        <v>947700</v>
      </c>
      <c r="AG607" s="301"/>
      <c r="AH607" s="301"/>
      <c r="AI607" s="301"/>
      <c r="AJ607" s="301"/>
      <c r="AK607" s="1220"/>
      <c r="AL607" s="1244"/>
      <c r="AM607" s="308">
        <f t="shared" si="388"/>
        <v>1253463</v>
      </c>
      <c r="AN607" s="312">
        <v>1016538</v>
      </c>
      <c r="AO607" s="312">
        <v>236925</v>
      </c>
      <c r="AP607" s="312"/>
      <c r="AQ607" s="312"/>
      <c r="AR607" s="312"/>
      <c r="AS607" s="312"/>
      <c r="AT607" s="1220"/>
      <c r="AU607" s="1247"/>
      <c r="AV607" s="308">
        <f t="shared" si="385"/>
        <v>1253463</v>
      </c>
      <c r="AW607" s="312">
        <v>1016538</v>
      </c>
      <c r="AX607" s="312">
        <v>236925</v>
      </c>
      <c r="AY607" s="312"/>
      <c r="AZ607" s="312"/>
      <c r="BA607" s="312"/>
      <c r="BB607" s="312"/>
      <c r="BC607" s="1220"/>
      <c r="BD607" s="1250"/>
      <c r="BE607" s="308">
        <f t="shared" si="386"/>
        <v>1253463</v>
      </c>
      <c r="BF607" s="312">
        <v>1016538</v>
      </c>
      <c r="BG607" s="312">
        <v>236925</v>
      </c>
      <c r="BH607" s="312"/>
      <c r="BI607" s="312"/>
      <c r="BJ607" s="312"/>
      <c r="BK607" s="312"/>
      <c r="BL607" s="1220"/>
      <c r="BM607" s="1253"/>
      <c r="BN607" s="308">
        <f t="shared" si="387"/>
        <v>1253463</v>
      </c>
      <c r="BO607" s="312">
        <v>1016538</v>
      </c>
      <c r="BP607" s="312">
        <v>236925</v>
      </c>
      <c r="BQ607" s="312"/>
      <c r="BR607" s="312"/>
      <c r="BS607" s="312"/>
      <c r="BT607" s="312"/>
      <c r="BU607" s="313"/>
      <c r="BV607" s="314"/>
      <c r="BW607" s="314"/>
      <c r="BX607" s="314"/>
      <c r="BY607" s="314"/>
      <c r="BZ607" s="314"/>
      <c r="CA607" s="314"/>
      <c r="CB607" s="314"/>
      <c r="CC607" s="315"/>
    </row>
    <row r="608" spans="1:81" s="58" customFormat="1" ht="12.95" customHeight="1" thickTop="1" thickBot="1" x14ac:dyDescent="0.3">
      <c r="A608" s="37"/>
      <c r="B608" s="1321"/>
      <c r="C608" s="1424"/>
      <c r="D608" s="1097"/>
      <c r="E608" s="1094"/>
      <c r="F608" s="1094"/>
      <c r="G608" s="1094"/>
      <c r="H608" s="1094"/>
      <c r="I608" s="1447"/>
      <c r="J608" s="1220"/>
      <c r="K608" s="1217"/>
      <c r="L608" s="1434"/>
      <c r="M608" s="1481"/>
      <c r="N608" s="1483"/>
      <c r="O608" s="1485"/>
      <c r="P608" s="1487"/>
      <c r="Q608" s="1489"/>
      <c r="R608" s="1220"/>
      <c r="S608" s="402" t="s">
        <v>5116</v>
      </c>
      <c r="T608" s="242" t="s">
        <v>3834</v>
      </c>
      <c r="U608" s="242" t="s">
        <v>3839</v>
      </c>
      <c r="V608" s="242" t="s">
        <v>3842</v>
      </c>
      <c r="W608" s="400" t="s">
        <v>5117</v>
      </c>
      <c r="X608" s="34">
        <v>44562</v>
      </c>
      <c r="Y608" s="34">
        <v>44925</v>
      </c>
      <c r="Z608" s="34">
        <v>44562</v>
      </c>
      <c r="AA608" s="34">
        <v>44925</v>
      </c>
      <c r="AB608" s="1220"/>
      <c r="AC608" s="1241"/>
      <c r="AD608" s="303">
        <f t="shared" si="382"/>
        <v>5013852</v>
      </c>
      <c r="AE608" s="308">
        <f t="shared" si="382"/>
        <v>4066152</v>
      </c>
      <c r="AF608" s="303">
        <f t="shared" si="382"/>
        <v>947700</v>
      </c>
      <c r="AG608" s="301"/>
      <c r="AH608" s="301"/>
      <c r="AI608" s="301"/>
      <c r="AJ608" s="301"/>
      <c r="AK608" s="1220"/>
      <c r="AL608" s="1244"/>
      <c r="AM608" s="308">
        <f t="shared" si="388"/>
        <v>1253463</v>
      </c>
      <c r="AN608" s="312">
        <v>1016538</v>
      </c>
      <c r="AO608" s="312">
        <v>236925</v>
      </c>
      <c r="AP608" s="312"/>
      <c r="AQ608" s="312"/>
      <c r="AR608" s="312"/>
      <c r="AS608" s="312"/>
      <c r="AT608" s="1220"/>
      <c r="AU608" s="1247"/>
      <c r="AV608" s="308">
        <f t="shared" si="385"/>
        <v>1253463</v>
      </c>
      <c r="AW608" s="312">
        <v>1016538</v>
      </c>
      <c r="AX608" s="312">
        <v>236925</v>
      </c>
      <c r="AY608" s="312"/>
      <c r="AZ608" s="312"/>
      <c r="BA608" s="312"/>
      <c r="BB608" s="312"/>
      <c r="BC608" s="1220"/>
      <c r="BD608" s="1250"/>
      <c r="BE608" s="308">
        <f t="shared" si="386"/>
        <v>1253463</v>
      </c>
      <c r="BF608" s="312">
        <v>1016538</v>
      </c>
      <c r="BG608" s="312">
        <v>236925</v>
      </c>
      <c r="BH608" s="312"/>
      <c r="BI608" s="312"/>
      <c r="BJ608" s="312"/>
      <c r="BK608" s="312"/>
      <c r="BL608" s="1220"/>
      <c r="BM608" s="1253"/>
      <c r="BN608" s="308">
        <f t="shared" si="387"/>
        <v>1253463</v>
      </c>
      <c r="BO608" s="312">
        <v>1016538</v>
      </c>
      <c r="BP608" s="312">
        <v>236925</v>
      </c>
      <c r="BQ608" s="312"/>
      <c r="BR608" s="312"/>
      <c r="BS608" s="312"/>
      <c r="BT608" s="312"/>
      <c r="BU608" s="313"/>
      <c r="BV608" s="314"/>
      <c r="BW608" s="314"/>
      <c r="BX608" s="314"/>
      <c r="BY608" s="314"/>
      <c r="BZ608" s="314"/>
      <c r="CA608" s="314"/>
      <c r="CB608" s="314"/>
      <c r="CC608" s="315"/>
    </row>
    <row r="609" spans="1:81" s="58" customFormat="1" ht="12.95" customHeight="1" thickTop="1" thickBot="1" x14ac:dyDescent="0.3">
      <c r="A609" s="37"/>
      <c r="B609" s="1321"/>
      <c r="C609" s="1424"/>
      <c r="D609" s="1097"/>
      <c r="E609" s="1094"/>
      <c r="F609" s="1094"/>
      <c r="G609" s="1094"/>
      <c r="H609" s="1094"/>
      <c r="I609" s="1447"/>
      <c r="J609" s="1220"/>
      <c r="K609" s="1217"/>
      <c r="L609" s="1434"/>
      <c r="M609" s="1481"/>
      <c r="N609" s="1483"/>
      <c r="O609" s="1485"/>
      <c r="P609" s="1487"/>
      <c r="Q609" s="1489"/>
      <c r="R609" s="1220"/>
      <c r="S609" s="401" t="s">
        <v>5118</v>
      </c>
      <c r="T609" s="242" t="s">
        <v>3834</v>
      </c>
      <c r="U609" s="242" t="s">
        <v>3839</v>
      </c>
      <c r="V609" s="242" t="s">
        <v>3842</v>
      </c>
      <c r="W609" s="400" t="s">
        <v>5119</v>
      </c>
      <c r="X609" s="34">
        <v>44562</v>
      </c>
      <c r="Y609" s="34">
        <v>44925</v>
      </c>
      <c r="Z609" s="34">
        <v>44562</v>
      </c>
      <c r="AA609" s="34">
        <v>44925</v>
      </c>
      <c r="AB609" s="1220"/>
      <c r="AC609" s="1241"/>
      <c r="AD609" s="303">
        <f t="shared" si="382"/>
        <v>5013852</v>
      </c>
      <c r="AE609" s="308">
        <f t="shared" si="382"/>
        <v>4066152</v>
      </c>
      <c r="AF609" s="303">
        <f t="shared" si="382"/>
        <v>947700</v>
      </c>
      <c r="AG609" s="301"/>
      <c r="AH609" s="301"/>
      <c r="AI609" s="301"/>
      <c r="AJ609" s="301"/>
      <c r="AK609" s="1220"/>
      <c r="AL609" s="1244"/>
      <c r="AM609" s="308">
        <f t="shared" si="388"/>
        <v>1253463</v>
      </c>
      <c r="AN609" s="312">
        <v>1016538</v>
      </c>
      <c r="AO609" s="312">
        <v>236925</v>
      </c>
      <c r="AP609" s="312"/>
      <c r="AQ609" s="312"/>
      <c r="AR609" s="312"/>
      <c r="AS609" s="312"/>
      <c r="AT609" s="1220"/>
      <c r="AU609" s="1247"/>
      <c r="AV609" s="308">
        <f t="shared" si="385"/>
        <v>1253463</v>
      </c>
      <c r="AW609" s="312">
        <v>1016538</v>
      </c>
      <c r="AX609" s="312">
        <v>236925</v>
      </c>
      <c r="AY609" s="312"/>
      <c r="AZ609" s="312"/>
      <c r="BA609" s="312"/>
      <c r="BB609" s="312"/>
      <c r="BC609" s="1220"/>
      <c r="BD609" s="1250"/>
      <c r="BE609" s="308">
        <f t="shared" si="386"/>
        <v>1253463</v>
      </c>
      <c r="BF609" s="312">
        <v>1016538</v>
      </c>
      <c r="BG609" s="312">
        <v>236925</v>
      </c>
      <c r="BH609" s="312"/>
      <c r="BI609" s="312"/>
      <c r="BJ609" s="312"/>
      <c r="BK609" s="312"/>
      <c r="BL609" s="1220"/>
      <c r="BM609" s="1253"/>
      <c r="BN609" s="308">
        <f t="shared" si="387"/>
        <v>1253463</v>
      </c>
      <c r="BO609" s="312">
        <v>1016538</v>
      </c>
      <c r="BP609" s="312">
        <v>236925</v>
      </c>
      <c r="BQ609" s="312"/>
      <c r="BR609" s="312"/>
      <c r="BS609" s="312"/>
      <c r="BT609" s="312"/>
      <c r="BU609" s="313"/>
      <c r="BV609" s="314"/>
      <c r="BW609" s="314"/>
      <c r="BX609" s="314"/>
      <c r="BY609" s="314"/>
      <c r="BZ609" s="314"/>
      <c r="CA609" s="314"/>
      <c r="CB609" s="314"/>
      <c r="CC609" s="315"/>
    </row>
    <row r="610" spans="1:81" s="58" customFormat="1" ht="12.95" customHeight="1" thickTop="1" thickBot="1" x14ac:dyDescent="0.3">
      <c r="A610" s="37"/>
      <c r="B610" s="1321"/>
      <c r="C610" s="1424"/>
      <c r="D610" s="1097"/>
      <c r="E610" s="1094"/>
      <c r="F610" s="1094"/>
      <c r="G610" s="1094"/>
      <c r="H610" s="1094"/>
      <c r="I610" s="1447"/>
      <c r="J610" s="1220"/>
      <c r="K610" s="1217"/>
      <c r="L610" s="1434"/>
      <c r="M610" s="1481"/>
      <c r="N610" s="1483"/>
      <c r="O610" s="1485"/>
      <c r="P610" s="1487"/>
      <c r="Q610" s="1489"/>
      <c r="R610" s="1220"/>
      <c r="S610" s="401" t="s">
        <v>5120</v>
      </c>
      <c r="T610" s="242" t="s">
        <v>3834</v>
      </c>
      <c r="U610" s="242" t="s">
        <v>3839</v>
      </c>
      <c r="V610" s="242" t="s">
        <v>3842</v>
      </c>
      <c r="W610" s="400" t="s">
        <v>5121</v>
      </c>
      <c r="X610" s="34">
        <v>44562</v>
      </c>
      <c r="Y610" s="34">
        <v>44925</v>
      </c>
      <c r="Z610" s="34">
        <v>44562</v>
      </c>
      <c r="AA610" s="34">
        <v>44925</v>
      </c>
      <c r="AB610" s="1220"/>
      <c r="AC610" s="1241"/>
      <c r="AD610" s="303">
        <f t="shared" si="382"/>
        <v>5013852</v>
      </c>
      <c r="AE610" s="308">
        <f t="shared" si="382"/>
        <v>4066152</v>
      </c>
      <c r="AF610" s="303">
        <f t="shared" si="382"/>
        <v>947700</v>
      </c>
      <c r="AG610" s="301"/>
      <c r="AH610" s="301"/>
      <c r="AI610" s="301"/>
      <c r="AJ610" s="301"/>
      <c r="AK610" s="1220"/>
      <c r="AL610" s="1244"/>
      <c r="AM610" s="308">
        <f t="shared" si="388"/>
        <v>1253463</v>
      </c>
      <c r="AN610" s="312">
        <v>1016538</v>
      </c>
      <c r="AO610" s="312">
        <v>236925</v>
      </c>
      <c r="AP610" s="312"/>
      <c r="AQ610" s="312"/>
      <c r="AR610" s="312"/>
      <c r="AS610" s="312"/>
      <c r="AT610" s="1220"/>
      <c r="AU610" s="1247"/>
      <c r="AV610" s="308">
        <f t="shared" si="385"/>
        <v>1253463</v>
      </c>
      <c r="AW610" s="312">
        <v>1016538</v>
      </c>
      <c r="AX610" s="312">
        <v>236925</v>
      </c>
      <c r="AY610" s="312"/>
      <c r="AZ610" s="312"/>
      <c r="BA610" s="312"/>
      <c r="BB610" s="312"/>
      <c r="BC610" s="1220"/>
      <c r="BD610" s="1250"/>
      <c r="BE610" s="308">
        <f t="shared" si="386"/>
        <v>1253463</v>
      </c>
      <c r="BF610" s="312">
        <v>1016538</v>
      </c>
      <c r="BG610" s="312">
        <v>236925</v>
      </c>
      <c r="BH610" s="312"/>
      <c r="BI610" s="312"/>
      <c r="BJ610" s="312"/>
      <c r="BK610" s="312"/>
      <c r="BL610" s="1220"/>
      <c r="BM610" s="1253"/>
      <c r="BN610" s="308">
        <f t="shared" si="387"/>
        <v>1253463</v>
      </c>
      <c r="BO610" s="312">
        <v>1016538</v>
      </c>
      <c r="BP610" s="312">
        <v>236925</v>
      </c>
      <c r="BQ610" s="312"/>
      <c r="BR610" s="312"/>
      <c r="BS610" s="312"/>
      <c r="BT610" s="312"/>
      <c r="BU610" s="313"/>
      <c r="BV610" s="314"/>
      <c r="BW610" s="314"/>
      <c r="BX610" s="314"/>
      <c r="BY610" s="314"/>
      <c r="BZ610" s="314"/>
      <c r="CA610" s="314"/>
      <c r="CB610" s="314"/>
      <c r="CC610" s="315"/>
    </row>
    <row r="611" spans="1:81" s="58" customFormat="1" ht="12.95" customHeight="1" thickTop="1" thickBot="1" x14ac:dyDescent="0.3">
      <c r="A611" s="37"/>
      <c r="B611" s="1321"/>
      <c r="C611" s="1424"/>
      <c r="D611" s="1097"/>
      <c r="E611" s="1094"/>
      <c r="F611" s="1094"/>
      <c r="G611" s="1094"/>
      <c r="H611" s="1094"/>
      <c r="I611" s="1447"/>
      <c r="J611" s="1220"/>
      <c r="K611" s="1217"/>
      <c r="L611" s="1434"/>
      <c r="M611" s="1481"/>
      <c r="N611" s="1483"/>
      <c r="O611" s="1485"/>
      <c r="P611" s="1487"/>
      <c r="Q611" s="1489"/>
      <c r="R611" s="1220"/>
      <c r="S611" s="401" t="s">
        <v>5122</v>
      </c>
      <c r="T611" s="242" t="s">
        <v>3834</v>
      </c>
      <c r="U611" s="242" t="s">
        <v>3839</v>
      </c>
      <c r="V611" s="242" t="s">
        <v>3842</v>
      </c>
      <c r="W611" s="403" t="s">
        <v>5123</v>
      </c>
      <c r="X611" s="34">
        <v>44562</v>
      </c>
      <c r="Y611" s="34">
        <v>44925</v>
      </c>
      <c r="Z611" s="34">
        <v>44562</v>
      </c>
      <c r="AA611" s="34">
        <v>44925</v>
      </c>
      <c r="AB611" s="1220"/>
      <c r="AC611" s="1241"/>
      <c r="AD611" s="303">
        <f t="shared" si="382"/>
        <v>5013852</v>
      </c>
      <c r="AE611" s="308">
        <f t="shared" si="382"/>
        <v>4066152</v>
      </c>
      <c r="AF611" s="303">
        <f t="shared" ref="AF611:AJ624" si="393">+AO611+AX611+BG611+BP611</f>
        <v>947700</v>
      </c>
      <c r="AG611" s="301"/>
      <c r="AH611" s="301"/>
      <c r="AI611" s="301"/>
      <c r="AJ611" s="301"/>
      <c r="AK611" s="1220"/>
      <c r="AL611" s="1244"/>
      <c r="AM611" s="308">
        <f t="shared" si="388"/>
        <v>1253463</v>
      </c>
      <c r="AN611" s="312">
        <v>1016538</v>
      </c>
      <c r="AO611" s="312">
        <v>236925</v>
      </c>
      <c r="AP611" s="312"/>
      <c r="AQ611" s="312"/>
      <c r="AR611" s="312"/>
      <c r="AS611" s="312"/>
      <c r="AT611" s="1220"/>
      <c r="AU611" s="1247"/>
      <c r="AV611" s="308">
        <f t="shared" si="385"/>
        <v>1253463</v>
      </c>
      <c r="AW611" s="312">
        <v>1016538</v>
      </c>
      <c r="AX611" s="312">
        <v>236925</v>
      </c>
      <c r="AY611" s="312"/>
      <c r="AZ611" s="312"/>
      <c r="BA611" s="312"/>
      <c r="BB611" s="312"/>
      <c r="BC611" s="1220"/>
      <c r="BD611" s="1250"/>
      <c r="BE611" s="308">
        <f t="shared" si="386"/>
        <v>1253463</v>
      </c>
      <c r="BF611" s="312">
        <v>1016538</v>
      </c>
      <c r="BG611" s="312">
        <v>236925</v>
      </c>
      <c r="BH611" s="312"/>
      <c r="BI611" s="312"/>
      <c r="BJ611" s="312"/>
      <c r="BK611" s="312"/>
      <c r="BL611" s="1220"/>
      <c r="BM611" s="1253"/>
      <c r="BN611" s="308">
        <f t="shared" si="387"/>
        <v>1253463</v>
      </c>
      <c r="BO611" s="312">
        <v>1016538</v>
      </c>
      <c r="BP611" s="312">
        <v>236925</v>
      </c>
      <c r="BQ611" s="312"/>
      <c r="BR611" s="312"/>
      <c r="BS611" s="312"/>
      <c r="BT611" s="312"/>
      <c r="BU611" s="313"/>
      <c r="BV611" s="314"/>
      <c r="BW611" s="314"/>
      <c r="BX611" s="314"/>
      <c r="BY611" s="314"/>
      <c r="BZ611" s="314"/>
      <c r="CA611" s="314"/>
      <c r="CB611" s="314"/>
      <c r="CC611" s="315"/>
    </row>
    <row r="612" spans="1:81" s="58" customFormat="1" ht="12.95" customHeight="1" thickTop="1" thickBot="1" x14ac:dyDescent="0.3">
      <c r="A612" s="37"/>
      <c r="B612" s="1321"/>
      <c r="C612" s="1424"/>
      <c r="D612" s="1097"/>
      <c r="E612" s="1094"/>
      <c r="F612" s="1094"/>
      <c r="G612" s="1094"/>
      <c r="H612" s="1094"/>
      <c r="I612" s="1447"/>
      <c r="J612" s="1220"/>
      <c r="K612" s="1217"/>
      <c r="L612" s="1434"/>
      <c r="M612" s="1481"/>
      <c r="N612" s="1483"/>
      <c r="O612" s="1485"/>
      <c r="P612" s="1487"/>
      <c r="Q612" s="1489"/>
      <c r="R612" s="1220"/>
      <c r="S612" s="401" t="s">
        <v>5124</v>
      </c>
      <c r="T612" s="242" t="s">
        <v>3834</v>
      </c>
      <c r="U612" s="242" t="s">
        <v>3839</v>
      </c>
      <c r="V612" s="242" t="s">
        <v>3842</v>
      </c>
      <c r="W612" s="403" t="s">
        <v>5125</v>
      </c>
      <c r="X612" s="34">
        <v>44562</v>
      </c>
      <c r="Y612" s="34">
        <v>44925</v>
      </c>
      <c r="Z612" s="34">
        <v>44562</v>
      </c>
      <c r="AA612" s="34">
        <v>44925</v>
      </c>
      <c r="AB612" s="1220"/>
      <c r="AC612" s="1241"/>
      <c r="AD612" s="303">
        <f t="shared" ref="AD612:AE624" si="394">+AM612+AV612+BE612+BN612</f>
        <v>5013852</v>
      </c>
      <c r="AE612" s="303">
        <f t="shared" si="394"/>
        <v>4066152</v>
      </c>
      <c r="AF612" s="303">
        <f t="shared" si="393"/>
        <v>947700</v>
      </c>
      <c r="AG612" s="303">
        <f t="shared" si="393"/>
        <v>0</v>
      </c>
      <c r="AH612" s="303">
        <f t="shared" si="393"/>
        <v>0</v>
      </c>
      <c r="AI612" s="303">
        <f t="shared" si="393"/>
        <v>0</v>
      </c>
      <c r="AJ612" s="303">
        <f t="shared" si="393"/>
        <v>0</v>
      </c>
      <c r="AK612" s="1220"/>
      <c r="AL612" s="1244"/>
      <c r="AM612" s="303">
        <f t="shared" si="388"/>
        <v>1253463</v>
      </c>
      <c r="AN612" s="312">
        <v>1016538</v>
      </c>
      <c r="AO612" s="312">
        <v>236925</v>
      </c>
      <c r="AP612" s="311"/>
      <c r="AQ612" s="311"/>
      <c r="AR612" s="311"/>
      <c r="AS612" s="311"/>
      <c r="AT612" s="1220"/>
      <c r="AU612" s="1247"/>
      <c r="AV612" s="303">
        <f t="shared" si="385"/>
        <v>1253463</v>
      </c>
      <c r="AW612" s="312">
        <v>1016538</v>
      </c>
      <c r="AX612" s="312">
        <v>236925</v>
      </c>
      <c r="AY612" s="311"/>
      <c r="AZ612" s="311"/>
      <c r="BA612" s="311"/>
      <c r="BB612" s="311"/>
      <c r="BC612" s="1220"/>
      <c r="BD612" s="1250"/>
      <c r="BE612" s="303">
        <f t="shared" si="386"/>
        <v>1253463</v>
      </c>
      <c r="BF612" s="312">
        <v>1016538</v>
      </c>
      <c r="BG612" s="312">
        <v>236925</v>
      </c>
      <c r="BH612" s="311"/>
      <c r="BI612" s="311"/>
      <c r="BJ612" s="311"/>
      <c r="BK612" s="311"/>
      <c r="BL612" s="1220"/>
      <c r="BM612" s="1253"/>
      <c r="BN612" s="303">
        <f t="shared" si="387"/>
        <v>1253463</v>
      </c>
      <c r="BO612" s="312">
        <v>1016538</v>
      </c>
      <c r="BP612" s="312">
        <v>236925</v>
      </c>
      <c r="BQ612" s="311"/>
      <c r="BR612" s="311"/>
      <c r="BS612" s="311"/>
      <c r="BT612" s="311"/>
      <c r="BU612" s="1207"/>
      <c r="BV612" s="1208"/>
      <c r="BW612" s="1208"/>
      <c r="BX612" s="1208"/>
      <c r="BY612" s="1208"/>
      <c r="BZ612" s="1208"/>
      <c r="CA612" s="1208"/>
      <c r="CB612" s="1208"/>
      <c r="CC612" s="1209"/>
    </row>
    <row r="613" spans="1:81" s="58" customFormat="1" ht="12.95" customHeight="1" thickTop="1" thickBot="1" x14ac:dyDescent="0.3">
      <c r="A613" s="37"/>
      <c r="B613" s="1321"/>
      <c r="C613" s="1424"/>
      <c r="D613" s="1097"/>
      <c r="E613" s="1094"/>
      <c r="F613" s="1094"/>
      <c r="G613" s="1094"/>
      <c r="H613" s="1094"/>
      <c r="I613" s="1447"/>
      <c r="J613" s="1220"/>
      <c r="K613" s="1217"/>
      <c r="L613" s="1434"/>
      <c r="M613" s="1481"/>
      <c r="N613" s="1483"/>
      <c r="O613" s="1485"/>
      <c r="P613" s="1487"/>
      <c r="Q613" s="1489"/>
      <c r="R613" s="1220"/>
      <c r="S613" s="401" t="s">
        <v>5126</v>
      </c>
      <c r="T613" s="242" t="s">
        <v>3834</v>
      </c>
      <c r="U613" s="242" t="s">
        <v>3839</v>
      </c>
      <c r="V613" s="242" t="s">
        <v>3842</v>
      </c>
      <c r="W613" s="403" t="s">
        <v>5127</v>
      </c>
      <c r="X613" s="34">
        <v>44562</v>
      </c>
      <c r="Y613" s="34">
        <v>44925</v>
      </c>
      <c r="Z613" s="34">
        <v>44562</v>
      </c>
      <c r="AA613" s="34">
        <v>44925</v>
      </c>
      <c r="AB613" s="1220"/>
      <c r="AC613" s="1241"/>
      <c r="AD613" s="303">
        <f t="shared" si="394"/>
        <v>5013852</v>
      </c>
      <c r="AE613" s="303">
        <f t="shared" si="394"/>
        <v>4066152</v>
      </c>
      <c r="AF613" s="303">
        <f t="shared" si="393"/>
        <v>947700</v>
      </c>
      <c r="AG613" s="303">
        <f t="shared" si="393"/>
        <v>0</v>
      </c>
      <c r="AH613" s="303">
        <f t="shared" si="393"/>
        <v>0</v>
      </c>
      <c r="AI613" s="303">
        <f t="shared" si="393"/>
        <v>0</v>
      </c>
      <c r="AJ613" s="303">
        <f t="shared" si="393"/>
        <v>0</v>
      </c>
      <c r="AK613" s="1220"/>
      <c r="AL613" s="1244"/>
      <c r="AM613" s="303">
        <f t="shared" si="388"/>
        <v>1253463</v>
      </c>
      <c r="AN613" s="312">
        <v>1016538</v>
      </c>
      <c r="AO613" s="312">
        <v>236925</v>
      </c>
      <c r="AP613" s="311"/>
      <c r="AQ613" s="311"/>
      <c r="AR613" s="311"/>
      <c r="AS613" s="311"/>
      <c r="AT613" s="1220"/>
      <c r="AU613" s="1247"/>
      <c r="AV613" s="303">
        <f t="shared" si="385"/>
        <v>1253463</v>
      </c>
      <c r="AW613" s="312">
        <v>1016538</v>
      </c>
      <c r="AX613" s="312">
        <v>236925</v>
      </c>
      <c r="AY613" s="311"/>
      <c r="AZ613" s="311"/>
      <c r="BA613" s="311"/>
      <c r="BB613" s="311"/>
      <c r="BC613" s="1220"/>
      <c r="BD613" s="1250"/>
      <c r="BE613" s="303">
        <f t="shared" si="386"/>
        <v>1253463</v>
      </c>
      <c r="BF613" s="312">
        <v>1016538</v>
      </c>
      <c r="BG613" s="312">
        <v>236925</v>
      </c>
      <c r="BH613" s="311"/>
      <c r="BI613" s="311"/>
      <c r="BJ613" s="311"/>
      <c r="BK613" s="311"/>
      <c r="BL613" s="1220"/>
      <c r="BM613" s="1253"/>
      <c r="BN613" s="303">
        <f t="shared" si="387"/>
        <v>1253463</v>
      </c>
      <c r="BO613" s="312">
        <v>1016538</v>
      </c>
      <c r="BP613" s="312">
        <v>236925</v>
      </c>
      <c r="BQ613" s="311"/>
      <c r="BR613" s="311"/>
      <c r="BS613" s="311"/>
      <c r="BT613" s="311"/>
      <c r="BU613" s="1207"/>
      <c r="BV613" s="1208"/>
      <c r="BW613" s="1208"/>
      <c r="BX613" s="1208"/>
      <c r="BY613" s="1208"/>
      <c r="BZ613" s="1208"/>
      <c r="CA613" s="1208"/>
      <c r="CB613" s="1208"/>
      <c r="CC613" s="1209"/>
    </row>
    <row r="614" spans="1:81" s="58" customFormat="1" ht="75" customHeight="1" thickTop="1" thickBot="1" x14ac:dyDescent="0.3">
      <c r="A614" s="37"/>
      <c r="B614" s="1321"/>
      <c r="C614" s="1424"/>
      <c r="D614" s="274">
        <v>1992</v>
      </c>
      <c r="E614" s="275" t="s">
        <v>5105</v>
      </c>
      <c r="F614" s="275" t="s">
        <v>5128</v>
      </c>
      <c r="G614" s="275">
        <v>436845</v>
      </c>
      <c r="H614" s="275" t="s">
        <v>5107</v>
      </c>
      <c r="I614" s="404">
        <v>202100454016</v>
      </c>
      <c r="J614" s="270">
        <v>132</v>
      </c>
      <c r="K614" s="271" t="str">
        <f>+[3]Metas!K151</f>
        <v>Seguimiento y monitoreo de los prestadores de servicios de salud con quejas interpuestas por los usuarios del SGSSS</v>
      </c>
      <c r="L614" s="387">
        <v>0.25</v>
      </c>
      <c r="M614" s="388">
        <f>SUM(N614:Q614)</f>
        <v>0.24</v>
      </c>
      <c r="N614" s="276">
        <v>0.06</v>
      </c>
      <c r="O614" s="277">
        <v>0.06</v>
      </c>
      <c r="P614" s="278">
        <v>0.06</v>
      </c>
      <c r="Q614" s="279">
        <v>0.06</v>
      </c>
      <c r="R614" s="270">
        <f t="shared" ref="R614:R615" si="395">+$J614</f>
        <v>132</v>
      </c>
      <c r="S614" s="405" t="s">
        <v>5129</v>
      </c>
      <c r="T614" s="241" t="s">
        <v>3834</v>
      </c>
      <c r="U614" s="241" t="s">
        <v>3839</v>
      </c>
      <c r="V614" s="241" t="s">
        <v>3842</v>
      </c>
      <c r="W614" s="376" t="s">
        <v>5130</v>
      </c>
      <c r="X614" s="34">
        <v>44562</v>
      </c>
      <c r="Y614" s="34">
        <v>44925</v>
      </c>
      <c r="Z614" s="34">
        <v>44562</v>
      </c>
      <c r="AA614" s="34">
        <v>44925</v>
      </c>
      <c r="AB614" s="270">
        <f t="shared" si="344"/>
        <v>132</v>
      </c>
      <c r="AC614" s="273">
        <f t="shared" ref="AC614:AC615" si="396">+L614</f>
        <v>0.25</v>
      </c>
      <c r="AD614" s="303">
        <f t="shared" si="394"/>
        <v>250692596</v>
      </c>
      <c r="AE614" s="308">
        <f t="shared" si="394"/>
        <v>203307592</v>
      </c>
      <c r="AF614" s="303">
        <f t="shared" si="393"/>
        <v>47385004</v>
      </c>
      <c r="AG614" s="308">
        <f t="shared" si="393"/>
        <v>0</v>
      </c>
      <c r="AH614" s="308">
        <f t="shared" si="393"/>
        <v>0</v>
      </c>
      <c r="AI614" s="308">
        <f t="shared" si="393"/>
        <v>0</v>
      </c>
      <c r="AJ614" s="308">
        <f t="shared" si="393"/>
        <v>0</v>
      </c>
      <c r="AK614" s="270">
        <f t="shared" si="346"/>
        <v>132</v>
      </c>
      <c r="AL614" s="269">
        <f>+N614</f>
        <v>0.06</v>
      </c>
      <c r="AM614" s="308">
        <f t="shared" si="388"/>
        <v>62673149</v>
      </c>
      <c r="AN614" s="48">
        <v>50826898</v>
      </c>
      <c r="AO614" s="48">
        <v>11846251</v>
      </c>
      <c r="AP614" s="48"/>
      <c r="AQ614" s="48"/>
      <c r="AR614" s="48"/>
      <c r="AS614" s="48"/>
      <c r="AT614" s="270">
        <f t="shared" si="348"/>
        <v>132</v>
      </c>
      <c r="AU614" s="266">
        <f>+O614</f>
        <v>0.06</v>
      </c>
      <c r="AV614" s="308">
        <f t="shared" si="385"/>
        <v>62673149</v>
      </c>
      <c r="AW614" s="48">
        <v>50826898</v>
      </c>
      <c r="AX614" s="48">
        <v>11846251</v>
      </c>
      <c r="AY614" s="48"/>
      <c r="AZ614" s="48"/>
      <c r="BA614" s="48"/>
      <c r="BB614" s="48"/>
      <c r="BC614" s="270">
        <f t="shared" si="349"/>
        <v>132</v>
      </c>
      <c r="BD614" s="267">
        <f>+P614</f>
        <v>0.06</v>
      </c>
      <c r="BE614" s="308">
        <f t="shared" si="386"/>
        <v>62673149</v>
      </c>
      <c r="BF614" s="48">
        <v>50826898</v>
      </c>
      <c r="BG614" s="48">
        <v>11846251</v>
      </c>
      <c r="BH614" s="48"/>
      <c r="BI614" s="48"/>
      <c r="BJ614" s="48"/>
      <c r="BK614" s="48"/>
      <c r="BL614" s="270">
        <f t="shared" si="350"/>
        <v>132</v>
      </c>
      <c r="BM614" s="268">
        <f>+Q614</f>
        <v>0.06</v>
      </c>
      <c r="BN614" s="308">
        <f t="shared" si="387"/>
        <v>62673149</v>
      </c>
      <c r="BO614" s="48">
        <v>50826898</v>
      </c>
      <c r="BP614" s="48">
        <v>11846251</v>
      </c>
      <c r="BQ614" s="48"/>
      <c r="BR614" s="48"/>
      <c r="BS614" s="48"/>
      <c r="BT614" s="48"/>
      <c r="BU614" s="1204"/>
      <c r="BV614" s="1205"/>
      <c r="BW614" s="1205"/>
      <c r="BX614" s="1205"/>
      <c r="BY614" s="1205"/>
      <c r="BZ614" s="1205"/>
      <c r="CA614" s="1205"/>
      <c r="CB614" s="1205"/>
      <c r="CC614" s="1206"/>
    </row>
    <row r="615" spans="1:81" s="58" customFormat="1" ht="34.9" customHeight="1" thickTop="1" thickBot="1" x14ac:dyDescent="0.3">
      <c r="A615" s="37"/>
      <c r="B615" s="1321"/>
      <c r="C615" s="1424"/>
      <c r="D615" s="1096">
        <v>1992</v>
      </c>
      <c r="E615" s="1093" t="s">
        <v>5105</v>
      </c>
      <c r="F615" s="1093" t="s">
        <v>5128</v>
      </c>
      <c r="G615" s="1093">
        <v>436845</v>
      </c>
      <c r="H615" s="1093" t="s">
        <v>5107</v>
      </c>
      <c r="I615" s="1446">
        <v>202100454016</v>
      </c>
      <c r="J615" s="1219">
        <v>133</v>
      </c>
      <c r="K615" s="1216" t="str">
        <f>+[3]Metas!K152</f>
        <v>Seguimiento y monitoreo al 100% de los prestadores de servicios de salud habilitados en el REPS con servicios de seguridad y salud en el trabajo y radiología e imágenes diagnósticas.</v>
      </c>
      <c r="L615" s="1433">
        <v>0.25</v>
      </c>
      <c r="M615" s="1480">
        <f>SUM(N615:Q615)</f>
        <v>0.24</v>
      </c>
      <c r="N615" s="1482">
        <v>0.06</v>
      </c>
      <c r="O615" s="1484">
        <v>0.06</v>
      </c>
      <c r="P615" s="1486">
        <v>0.06</v>
      </c>
      <c r="Q615" s="1488">
        <v>0.06</v>
      </c>
      <c r="R615" s="1219">
        <f t="shared" si="395"/>
        <v>133</v>
      </c>
      <c r="S615" s="401" t="s">
        <v>5131</v>
      </c>
      <c r="T615" s="241" t="s">
        <v>3834</v>
      </c>
      <c r="U615" s="241" t="s">
        <v>3839</v>
      </c>
      <c r="V615" s="241" t="s">
        <v>3842</v>
      </c>
      <c r="W615" s="400" t="s">
        <v>5132</v>
      </c>
      <c r="X615" s="34">
        <v>44562</v>
      </c>
      <c r="Y615" s="34">
        <v>44925</v>
      </c>
      <c r="Z615" s="34">
        <v>44562</v>
      </c>
      <c r="AA615" s="34">
        <v>44925</v>
      </c>
      <c r="AB615" s="1219">
        <f t="shared" si="344"/>
        <v>133</v>
      </c>
      <c r="AC615" s="1240">
        <f t="shared" si="396"/>
        <v>0.25</v>
      </c>
      <c r="AD615" s="303">
        <f t="shared" si="394"/>
        <v>20891044</v>
      </c>
      <c r="AE615" s="308">
        <f t="shared" si="394"/>
        <v>16942296</v>
      </c>
      <c r="AF615" s="303">
        <f t="shared" si="393"/>
        <v>3948748</v>
      </c>
      <c r="AG615" s="308">
        <f t="shared" si="393"/>
        <v>0</v>
      </c>
      <c r="AH615" s="308">
        <f t="shared" si="393"/>
        <v>0</v>
      </c>
      <c r="AI615" s="308">
        <f t="shared" si="393"/>
        <v>0</v>
      </c>
      <c r="AJ615" s="308">
        <f t="shared" si="393"/>
        <v>0</v>
      </c>
      <c r="AK615" s="1219">
        <f t="shared" si="346"/>
        <v>133</v>
      </c>
      <c r="AL615" s="1243">
        <f>+N615</f>
        <v>0.06</v>
      </c>
      <c r="AM615" s="308">
        <f t="shared" ref="AM615:AM621" si="397">SUM(AN615:AS615)</f>
        <v>5222761</v>
      </c>
      <c r="AN615" s="48">
        <v>4235574</v>
      </c>
      <c r="AO615" s="48">
        <v>987187</v>
      </c>
      <c r="AP615" s="48"/>
      <c r="AQ615" s="48"/>
      <c r="AR615" s="48"/>
      <c r="AS615" s="48"/>
      <c r="AT615" s="1219">
        <f t="shared" si="348"/>
        <v>133</v>
      </c>
      <c r="AU615" s="1246">
        <f>+O615</f>
        <v>0.06</v>
      </c>
      <c r="AV615" s="308">
        <f t="shared" ref="AV615:AV624" si="398">SUM(AW615:BB615)</f>
        <v>5222761</v>
      </c>
      <c r="AW615" s="48">
        <v>4235574</v>
      </c>
      <c r="AX615" s="48">
        <v>987187</v>
      </c>
      <c r="AY615" s="48"/>
      <c r="AZ615" s="48"/>
      <c r="BA615" s="48"/>
      <c r="BB615" s="48"/>
      <c r="BC615" s="1219">
        <f t="shared" si="349"/>
        <v>133</v>
      </c>
      <c r="BD615" s="1249">
        <f>+P615</f>
        <v>0.06</v>
      </c>
      <c r="BE615" s="308">
        <f t="shared" ref="BE615:BE624" si="399">SUM(BF615:BK615)</f>
        <v>5222761</v>
      </c>
      <c r="BF615" s="48">
        <v>4235574</v>
      </c>
      <c r="BG615" s="48">
        <v>987187</v>
      </c>
      <c r="BH615" s="48"/>
      <c r="BI615" s="48"/>
      <c r="BJ615" s="48"/>
      <c r="BK615" s="48"/>
      <c r="BL615" s="1219">
        <f t="shared" si="350"/>
        <v>133</v>
      </c>
      <c r="BM615" s="1252">
        <f>+Q615</f>
        <v>0.06</v>
      </c>
      <c r="BN615" s="308">
        <f t="shared" ref="BN615:BN624" si="400">SUM(BO615:BT615)</f>
        <v>5222761</v>
      </c>
      <c r="BO615" s="48">
        <v>4235574</v>
      </c>
      <c r="BP615" s="48">
        <v>987187</v>
      </c>
      <c r="BQ615" s="48"/>
      <c r="BR615" s="48"/>
      <c r="BS615" s="48"/>
      <c r="BT615" s="48"/>
      <c r="BU615" s="1204"/>
      <c r="BV615" s="1205"/>
      <c r="BW615" s="1205"/>
      <c r="BX615" s="1205"/>
      <c r="BY615" s="1205"/>
      <c r="BZ615" s="1205"/>
      <c r="CA615" s="1205"/>
      <c r="CB615" s="1205"/>
      <c r="CC615" s="1206"/>
    </row>
    <row r="616" spans="1:81" s="58" customFormat="1" ht="34.9" customHeight="1" thickTop="1" thickBot="1" x14ac:dyDescent="0.3">
      <c r="A616" s="37"/>
      <c r="B616" s="1321"/>
      <c r="C616" s="1424"/>
      <c r="D616" s="1097"/>
      <c r="E616" s="1094"/>
      <c r="F616" s="1094"/>
      <c r="G616" s="1094"/>
      <c r="H616" s="1094"/>
      <c r="I616" s="1447"/>
      <c r="J616" s="1220"/>
      <c r="K616" s="1217"/>
      <c r="L616" s="1434"/>
      <c r="M616" s="1481"/>
      <c r="N616" s="1483"/>
      <c r="O616" s="1485"/>
      <c r="P616" s="1487"/>
      <c r="Q616" s="1489"/>
      <c r="R616" s="1220"/>
      <c r="S616" s="401" t="s">
        <v>5133</v>
      </c>
      <c r="T616" s="241" t="s">
        <v>3834</v>
      </c>
      <c r="U616" s="241" t="s">
        <v>3839</v>
      </c>
      <c r="V616" s="241" t="s">
        <v>3842</v>
      </c>
      <c r="W616" s="400" t="s">
        <v>5132</v>
      </c>
      <c r="X616" s="34">
        <v>44562</v>
      </c>
      <c r="Y616" s="34">
        <v>44925</v>
      </c>
      <c r="Z616" s="34">
        <v>44562</v>
      </c>
      <c r="AA616" s="34">
        <v>44925</v>
      </c>
      <c r="AB616" s="1220"/>
      <c r="AC616" s="1241"/>
      <c r="AD616" s="303">
        <f t="shared" si="394"/>
        <v>20891044</v>
      </c>
      <c r="AE616" s="303">
        <f t="shared" si="394"/>
        <v>16942296</v>
      </c>
      <c r="AF616" s="303">
        <f t="shared" si="393"/>
        <v>3948748</v>
      </c>
      <c r="AG616" s="303">
        <f t="shared" si="393"/>
        <v>0</v>
      </c>
      <c r="AH616" s="303">
        <f t="shared" si="393"/>
        <v>0</v>
      </c>
      <c r="AI616" s="303">
        <f t="shared" si="393"/>
        <v>0</v>
      </c>
      <c r="AJ616" s="303">
        <f t="shared" si="393"/>
        <v>0</v>
      </c>
      <c r="AK616" s="1220"/>
      <c r="AL616" s="1244"/>
      <c r="AM616" s="303">
        <f t="shared" si="397"/>
        <v>5222761</v>
      </c>
      <c r="AN616" s="48">
        <v>4235574</v>
      </c>
      <c r="AO616" s="48">
        <v>987187</v>
      </c>
      <c r="AP616" s="311"/>
      <c r="AQ616" s="311"/>
      <c r="AR616" s="311"/>
      <c r="AS616" s="311"/>
      <c r="AT616" s="1220"/>
      <c r="AU616" s="1247"/>
      <c r="AV616" s="303">
        <f t="shared" si="398"/>
        <v>5222761</v>
      </c>
      <c r="AW616" s="48">
        <v>4235574</v>
      </c>
      <c r="AX616" s="48">
        <v>987187</v>
      </c>
      <c r="AY616" s="311"/>
      <c r="AZ616" s="311"/>
      <c r="BA616" s="311"/>
      <c r="BB616" s="311"/>
      <c r="BC616" s="1220"/>
      <c r="BD616" s="1250"/>
      <c r="BE616" s="303">
        <f t="shared" si="399"/>
        <v>5222761</v>
      </c>
      <c r="BF616" s="48">
        <v>4235574</v>
      </c>
      <c r="BG616" s="48">
        <v>987187</v>
      </c>
      <c r="BH616" s="311"/>
      <c r="BI616" s="311"/>
      <c r="BJ616" s="311"/>
      <c r="BK616" s="311"/>
      <c r="BL616" s="1220"/>
      <c r="BM616" s="1253"/>
      <c r="BN616" s="303">
        <f t="shared" si="400"/>
        <v>5222761</v>
      </c>
      <c r="BO616" s="48">
        <v>4235574</v>
      </c>
      <c r="BP616" s="48">
        <v>987187</v>
      </c>
      <c r="BQ616" s="311"/>
      <c r="BR616" s="311"/>
      <c r="BS616" s="311"/>
      <c r="BT616" s="311"/>
      <c r="BU616" s="1207"/>
      <c r="BV616" s="1208"/>
      <c r="BW616" s="1208"/>
      <c r="BX616" s="1208"/>
      <c r="BY616" s="1208"/>
      <c r="BZ616" s="1208"/>
      <c r="CA616" s="1208"/>
      <c r="CB616" s="1208"/>
      <c r="CC616" s="1209"/>
    </row>
    <row r="617" spans="1:81" s="58" customFormat="1" ht="12.95" customHeight="1" thickTop="1" x14ac:dyDescent="0.25">
      <c r="A617" s="37"/>
      <c r="B617" s="1321"/>
      <c r="C617" s="1424"/>
      <c r="D617" s="1096">
        <v>1906</v>
      </c>
      <c r="E617" s="1093"/>
      <c r="F617" s="1093">
        <v>1906028</v>
      </c>
      <c r="G617" s="1093"/>
      <c r="H617" s="1093" t="s">
        <v>5134</v>
      </c>
      <c r="I617" s="1446" t="s">
        <v>5135</v>
      </c>
      <c r="J617" s="1219">
        <v>134</v>
      </c>
      <c r="K617" s="1216" t="str">
        <f>+[3]Metas!K153</f>
        <v>Del seguimiento y auditoria a las cuentas presentadas por la prestación de los servicios de salud de la red pública y privada, con cargo al Departamento, tanto de la Ley de punto final como la de la población MIGRANTE</v>
      </c>
      <c r="L617" s="1433">
        <v>1</v>
      </c>
      <c r="M617" s="1480">
        <f>SUM(N617:Q617)</f>
        <v>4</v>
      </c>
      <c r="N617" s="1482">
        <v>1</v>
      </c>
      <c r="O617" s="1484">
        <v>1</v>
      </c>
      <c r="P617" s="1486">
        <v>1</v>
      </c>
      <c r="Q617" s="1488">
        <v>1</v>
      </c>
      <c r="R617" s="1219">
        <f t="shared" ref="R617" si="401">+$J617</f>
        <v>134</v>
      </c>
      <c r="S617" s="406" t="s">
        <v>5136</v>
      </c>
      <c r="T617" s="240"/>
      <c r="U617" s="240"/>
      <c r="V617" s="240"/>
      <c r="W617" s="407" t="s">
        <v>5137</v>
      </c>
      <c r="X617" s="300">
        <v>44566</v>
      </c>
      <c r="Y617" s="300">
        <v>44591</v>
      </c>
      <c r="Z617" s="300">
        <v>44594</v>
      </c>
      <c r="AA617" s="300">
        <v>44925</v>
      </c>
      <c r="AB617" s="1219">
        <f t="shared" si="344"/>
        <v>134</v>
      </c>
      <c r="AC617" s="1240">
        <f t="shared" ref="AC617" si="402">+L617</f>
        <v>1</v>
      </c>
      <c r="AD617" s="303">
        <f t="shared" si="394"/>
        <v>8673623164</v>
      </c>
      <c r="AE617" s="308">
        <f t="shared" si="394"/>
        <v>0</v>
      </c>
      <c r="AF617" s="303">
        <f t="shared" si="393"/>
        <v>8673623164</v>
      </c>
      <c r="AG617" s="308">
        <f t="shared" si="393"/>
        <v>0</v>
      </c>
      <c r="AH617" s="308">
        <f t="shared" si="393"/>
        <v>0</v>
      </c>
      <c r="AI617" s="308">
        <f t="shared" si="393"/>
        <v>0</v>
      </c>
      <c r="AJ617" s="308">
        <f t="shared" si="393"/>
        <v>0</v>
      </c>
      <c r="AK617" s="1219">
        <f t="shared" si="346"/>
        <v>134</v>
      </c>
      <c r="AL617" s="1243">
        <f>+N617</f>
        <v>1</v>
      </c>
      <c r="AM617" s="308">
        <f t="shared" si="397"/>
        <v>2168405791</v>
      </c>
      <c r="AN617" s="48"/>
      <c r="AO617" s="48">
        <v>2168405791</v>
      </c>
      <c r="AP617" s="48"/>
      <c r="AQ617" s="48"/>
      <c r="AR617" s="48"/>
      <c r="AS617" s="48"/>
      <c r="AT617" s="1219">
        <f t="shared" si="348"/>
        <v>134</v>
      </c>
      <c r="AU617" s="1246">
        <f>+O617</f>
        <v>1</v>
      </c>
      <c r="AV617" s="308">
        <f t="shared" si="398"/>
        <v>2168405791</v>
      </c>
      <c r="AW617" s="48"/>
      <c r="AX617" s="48">
        <v>2168405791</v>
      </c>
      <c r="AY617" s="48"/>
      <c r="AZ617" s="48"/>
      <c r="BA617" s="48"/>
      <c r="BB617" s="48"/>
      <c r="BC617" s="1219">
        <f t="shared" si="349"/>
        <v>134</v>
      </c>
      <c r="BD617" s="1249">
        <f>+P617</f>
        <v>1</v>
      </c>
      <c r="BE617" s="308">
        <f t="shared" si="399"/>
        <v>2168405791</v>
      </c>
      <c r="BF617" s="48"/>
      <c r="BG617" s="48">
        <v>2168405791</v>
      </c>
      <c r="BH617" s="48"/>
      <c r="BI617" s="48"/>
      <c r="BJ617" s="48"/>
      <c r="BK617" s="48"/>
      <c r="BL617" s="1219">
        <f t="shared" si="350"/>
        <v>134</v>
      </c>
      <c r="BM617" s="1252">
        <f>+Q617</f>
        <v>1</v>
      </c>
      <c r="BN617" s="308">
        <f t="shared" si="400"/>
        <v>2168405791</v>
      </c>
      <c r="BO617" s="48"/>
      <c r="BP617" s="48">
        <v>2168405791</v>
      </c>
      <c r="BQ617" s="48"/>
      <c r="BR617" s="48"/>
      <c r="BS617" s="48"/>
      <c r="BT617" s="48"/>
      <c r="BU617" s="1204"/>
      <c r="BV617" s="1205"/>
      <c r="BW617" s="1205"/>
      <c r="BX617" s="1205"/>
      <c r="BY617" s="1205"/>
      <c r="BZ617" s="1205"/>
      <c r="CA617" s="1205"/>
      <c r="CB617" s="1205"/>
      <c r="CC617" s="1206"/>
    </row>
    <row r="618" spans="1:81" s="58" customFormat="1" ht="12.95" customHeight="1" x14ac:dyDescent="0.25">
      <c r="A618" s="37"/>
      <c r="B618" s="1321"/>
      <c r="C618" s="1424"/>
      <c r="D618" s="1097"/>
      <c r="E618" s="1094"/>
      <c r="F618" s="1094"/>
      <c r="G618" s="1094"/>
      <c r="H618" s="1094"/>
      <c r="I618" s="1447"/>
      <c r="J618" s="1220"/>
      <c r="K618" s="1217"/>
      <c r="L618" s="1434"/>
      <c r="M618" s="1481"/>
      <c r="N618" s="1483"/>
      <c r="O618" s="1485"/>
      <c r="P618" s="1487"/>
      <c r="Q618" s="1489"/>
      <c r="R618" s="1220"/>
      <c r="S618" s="406" t="s">
        <v>5138</v>
      </c>
      <c r="T618" s="241"/>
      <c r="U618" s="241"/>
      <c r="V618" s="241"/>
      <c r="W618" s="408" t="s">
        <v>5139</v>
      </c>
      <c r="X618" s="300">
        <v>44566</v>
      </c>
      <c r="Y618" s="300">
        <v>44591</v>
      </c>
      <c r="Z618" s="300">
        <v>44594</v>
      </c>
      <c r="AA618" s="300">
        <v>44925</v>
      </c>
      <c r="AB618" s="1220"/>
      <c r="AC618" s="1241"/>
      <c r="AD618" s="303">
        <f t="shared" si="394"/>
        <v>30094036920</v>
      </c>
      <c r="AE618" s="303">
        <f t="shared" si="394"/>
        <v>15047018460</v>
      </c>
      <c r="AF618" s="303">
        <f t="shared" si="393"/>
        <v>15047018460</v>
      </c>
      <c r="AG618" s="303">
        <f t="shared" si="393"/>
        <v>0</v>
      </c>
      <c r="AH618" s="303">
        <f t="shared" si="393"/>
        <v>0</v>
      </c>
      <c r="AI618" s="303">
        <f t="shared" si="393"/>
        <v>0</v>
      </c>
      <c r="AJ618" s="303">
        <f t="shared" si="393"/>
        <v>0</v>
      </c>
      <c r="AK618" s="1220"/>
      <c r="AL618" s="1244"/>
      <c r="AM618" s="303">
        <f t="shared" si="397"/>
        <v>7523509230</v>
      </c>
      <c r="AN618" s="311"/>
      <c r="AO618" s="311">
        <v>7523509230</v>
      </c>
      <c r="AP618" s="311"/>
      <c r="AQ618" s="311"/>
      <c r="AR618" s="311"/>
      <c r="AS618" s="311"/>
      <c r="AT618" s="1220"/>
      <c r="AU618" s="1247"/>
      <c r="AV618" s="303">
        <f t="shared" si="398"/>
        <v>7523509230</v>
      </c>
      <c r="AW618" s="311">
        <v>7523509230</v>
      </c>
      <c r="AX618" s="311"/>
      <c r="AY618" s="311"/>
      <c r="AZ618" s="311"/>
      <c r="BA618" s="311"/>
      <c r="BB618" s="311"/>
      <c r="BC618" s="1220"/>
      <c r="BD618" s="1250"/>
      <c r="BE618" s="303">
        <f t="shared" si="399"/>
        <v>7523509230</v>
      </c>
      <c r="BF618" s="311"/>
      <c r="BG618" s="311">
        <v>7523509230</v>
      </c>
      <c r="BH618" s="311"/>
      <c r="BI618" s="311"/>
      <c r="BJ618" s="311"/>
      <c r="BK618" s="311"/>
      <c r="BL618" s="1220"/>
      <c r="BM618" s="1253"/>
      <c r="BN618" s="303">
        <f t="shared" si="400"/>
        <v>7523509230</v>
      </c>
      <c r="BO618" s="311">
        <v>7523509230</v>
      </c>
      <c r="BP618" s="311"/>
      <c r="BQ618" s="311"/>
      <c r="BR618" s="311"/>
      <c r="BS618" s="311"/>
      <c r="BT618" s="311"/>
      <c r="BU618" s="1207"/>
      <c r="BV618" s="1208"/>
      <c r="BW618" s="1208"/>
      <c r="BX618" s="1208"/>
      <c r="BY618" s="1208"/>
      <c r="BZ618" s="1208"/>
      <c r="CA618" s="1208"/>
      <c r="CB618" s="1208"/>
      <c r="CC618" s="1209"/>
    </row>
    <row r="619" spans="1:81" s="58" customFormat="1" ht="12.95" customHeight="1" x14ac:dyDescent="0.25">
      <c r="A619" s="37"/>
      <c r="B619" s="1321"/>
      <c r="C619" s="1424"/>
      <c r="D619" s="1097"/>
      <c r="E619" s="1094"/>
      <c r="F619" s="1094"/>
      <c r="G619" s="1094"/>
      <c r="H619" s="1094"/>
      <c r="I619" s="1447"/>
      <c r="J619" s="1220"/>
      <c r="K619" s="1217"/>
      <c r="L619" s="1434"/>
      <c r="M619" s="1481"/>
      <c r="N619" s="1483"/>
      <c r="O619" s="1485"/>
      <c r="P619" s="1487"/>
      <c r="Q619" s="1489"/>
      <c r="R619" s="1220"/>
      <c r="S619" s="406" t="s">
        <v>5140</v>
      </c>
      <c r="T619" s="241"/>
      <c r="U619" s="241"/>
      <c r="V619" s="241"/>
      <c r="W619" s="409">
        <v>3228</v>
      </c>
      <c r="X619" s="300">
        <v>44566</v>
      </c>
      <c r="Y619" s="300">
        <v>44591</v>
      </c>
      <c r="Z619" s="300">
        <v>44594</v>
      </c>
      <c r="AA619" s="300">
        <v>44925</v>
      </c>
      <c r="AB619" s="1220"/>
      <c r="AC619" s="1241"/>
      <c r="AD619" s="303">
        <f t="shared" si="394"/>
        <v>350884000</v>
      </c>
      <c r="AE619" s="303">
        <f t="shared" si="394"/>
        <v>0</v>
      </c>
      <c r="AF619" s="303">
        <f t="shared" si="393"/>
        <v>0</v>
      </c>
      <c r="AG619" s="303">
        <f t="shared" si="393"/>
        <v>0</v>
      </c>
      <c r="AH619" s="303">
        <f t="shared" si="393"/>
        <v>0</v>
      </c>
      <c r="AI619" s="303">
        <f t="shared" si="393"/>
        <v>350884000</v>
      </c>
      <c r="AJ619" s="303">
        <f t="shared" si="393"/>
        <v>0</v>
      </c>
      <c r="AK619" s="1220"/>
      <c r="AL619" s="1244"/>
      <c r="AM619" s="303">
        <f t="shared" si="397"/>
        <v>87721000</v>
      </c>
      <c r="AN619" s="311"/>
      <c r="AO619" s="311"/>
      <c r="AP619" s="311"/>
      <c r="AQ619" s="311"/>
      <c r="AR619" s="311">
        <v>87721000</v>
      </c>
      <c r="AS619" s="311"/>
      <c r="AT619" s="1220"/>
      <c r="AU619" s="1247"/>
      <c r="AV619" s="303">
        <f t="shared" si="398"/>
        <v>87721000</v>
      </c>
      <c r="AW619" s="311"/>
      <c r="AX619" s="311"/>
      <c r="AY619" s="311"/>
      <c r="AZ619" s="311"/>
      <c r="BA619" s="311">
        <v>87721000</v>
      </c>
      <c r="BB619" s="311"/>
      <c r="BC619" s="1220"/>
      <c r="BD619" s="1250"/>
      <c r="BE619" s="303">
        <f t="shared" si="399"/>
        <v>87721000</v>
      </c>
      <c r="BF619" s="311"/>
      <c r="BG619" s="311"/>
      <c r="BH619" s="311"/>
      <c r="BI619" s="311"/>
      <c r="BJ619" s="311">
        <v>87721000</v>
      </c>
      <c r="BK619" s="311"/>
      <c r="BL619" s="1220"/>
      <c r="BM619" s="1253"/>
      <c r="BN619" s="303">
        <f t="shared" si="400"/>
        <v>87721000</v>
      </c>
      <c r="BO619" s="311"/>
      <c r="BP619" s="311"/>
      <c r="BQ619" s="311"/>
      <c r="BR619" s="311"/>
      <c r="BS619" s="311">
        <v>87721000</v>
      </c>
      <c r="BT619" s="311"/>
      <c r="BU619" s="1207"/>
      <c r="BV619" s="1208"/>
      <c r="BW619" s="1208"/>
      <c r="BX619" s="1208"/>
      <c r="BY619" s="1208"/>
      <c r="BZ619" s="1208"/>
      <c r="CA619" s="1208"/>
      <c r="CB619" s="1208"/>
      <c r="CC619" s="1209"/>
    </row>
    <row r="620" spans="1:81" s="58" customFormat="1" ht="12.95" customHeight="1" thickBot="1" x14ac:dyDescent="0.3">
      <c r="A620" s="37"/>
      <c r="B620" s="1321"/>
      <c r="C620" s="1424"/>
      <c r="D620" s="1098"/>
      <c r="E620" s="1095"/>
      <c r="F620" s="1095"/>
      <c r="G620" s="1095"/>
      <c r="H620" s="1095"/>
      <c r="I620" s="1448"/>
      <c r="J620" s="1221"/>
      <c r="K620" s="1218"/>
      <c r="L620" s="1490"/>
      <c r="M620" s="1491"/>
      <c r="N620" s="1492"/>
      <c r="O620" s="1493"/>
      <c r="P620" s="1494"/>
      <c r="Q620" s="1495"/>
      <c r="R620" s="1221"/>
      <c r="S620" s="406" t="s">
        <v>5140</v>
      </c>
      <c r="T620" s="242"/>
      <c r="U620" s="242"/>
      <c r="V620" s="242"/>
      <c r="W620" s="410">
        <v>1</v>
      </c>
      <c r="X620" s="300">
        <v>44566</v>
      </c>
      <c r="Y620" s="300">
        <v>44591</v>
      </c>
      <c r="Z620" s="300">
        <v>44594</v>
      </c>
      <c r="AA620" s="300">
        <v>44925</v>
      </c>
      <c r="AB620" s="1221"/>
      <c r="AC620" s="1242"/>
      <c r="AD620" s="303">
        <f t="shared" si="394"/>
        <v>300903720</v>
      </c>
      <c r="AE620" s="306">
        <f t="shared" si="394"/>
        <v>300903720</v>
      </c>
      <c r="AF620" s="303">
        <f t="shared" si="393"/>
        <v>0</v>
      </c>
      <c r="AG620" s="306">
        <f t="shared" si="393"/>
        <v>0</v>
      </c>
      <c r="AH620" s="306">
        <f t="shared" si="393"/>
        <v>0</v>
      </c>
      <c r="AI620" s="306">
        <f t="shared" si="393"/>
        <v>0</v>
      </c>
      <c r="AJ620" s="306">
        <f t="shared" si="393"/>
        <v>0</v>
      </c>
      <c r="AK620" s="1221"/>
      <c r="AL620" s="1245"/>
      <c r="AM620" s="306">
        <f t="shared" si="397"/>
        <v>75225930</v>
      </c>
      <c r="AN620" s="50">
        <v>75225930</v>
      </c>
      <c r="AO620" s="50"/>
      <c r="AP620" s="50"/>
      <c r="AQ620" s="50"/>
      <c r="AR620" s="50"/>
      <c r="AS620" s="50"/>
      <c r="AT620" s="1221"/>
      <c r="AU620" s="1248"/>
      <c r="AV620" s="306">
        <f t="shared" si="398"/>
        <v>75225930</v>
      </c>
      <c r="AW620" s="50">
        <v>75225930</v>
      </c>
      <c r="AX620" s="50"/>
      <c r="AY620" s="50"/>
      <c r="AZ620" s="50"/>
      <c r="BA620" s="50"/>
      <c r="BB620" s="50"/>
      <c r="BC620" s="1221"/>
      <c r="BD620" s="1251"/>
      <c r="BE620" s="306">
        <f t="shared" si="399"/>
        <v>75225930</v>
      </c>
      <c r="BF620" s="50">
        <v>75225930</v>
      </c>
      <c r="BG620" s="50"/>
      <c r="BH620" s="50"/>
      <c r="BI620" s="50"/>
      <c r="BJ620" s="50"/>
      <c r="BK620" s="50"/>
      <c r="BL620" s="1221"/>
      <c r="BM620" s="1254"/>
      <c r="BN620" s="306">
        <f t="shared" si="400"/>
        <v>75225930</v>
      </c>
      <c r="BO620" s="50">
        <v>75225930</v>
      </c>
      <c r="BP620" s="50"/>
      <c r="BQ620" s="50"/>
      <c r="BR620" s="50"/>
      <c r="BS620" s="50"/>
      <c r="BT620" s="50"/>
      <c r="BU620" s="1210"/>
      <c r="BV620" s="1211"/>
      <c r="BW620" s="1211"/>
      <c r="BX620" s="1211"/>
      <c r="BY620" s="1211"/>
      <c r="BZ620" s="1211"/>
      <c r="CA620" s="1211"/>
      <c r="CB620" s="1211"/>
      <c r="CC620" s="1212"/>
    </row>
    <row r="621" spans="1:81" s="58" customFormat="1" ht="12.95" customHeight="1" thickTop="1" thickBot="1" x14ac:dyDescent="0.3">
      <c r="A621" s="37"/>
      <c r="B621" s="1321"/>
      <c r="C621" s="1424"/>
      <c r="D621" s="1282">
        <v>1907</v>
      </c>
      <c r="E621" s="1285" t="s">
        <v>4853</v>
      </c>
      <c r="F621" s="1285" t="s">
        <v>4854</v>
      </c>
      <c r="G621" s="1285" t="s">
        <v>4855</v>
      </c>
      <c r="H621" s="1285" t="s">
        <v>4856</v>
      </c>
      <c r="I621" s="1446">
        <v>2021004540180</v>
      </c>
      <c r="J621" s="1219">
        <v>135</v>
      </c>
      <c r="K621" s="1216" t="str">
        <f>+[3]Metas!K154</f>
        <v>Gestión de las referencias y contrareferencias presentadas por la red prestadora incluyendo la población migrante, retornada y refugiada-MRR, y municipios PDET.</v>
      </c>
      <c r="L621" s="1496">
        <v>1</v>
      </c>
      <c r="M621" s="1480">
        <f>SUM(N621:Q621)</f>
        <v>0</v>
      </c>
      <c r="N621" s="1499" t="s">
        <v>5141</v>
      </c>
      <c r="O621" s="1502" t="s">
        <v>5141</v>
      </c>
      <c r="P621" s="1505" t="s">
        <v>5141</v>
      </c>
      <c r="Q621" s="1508" t="s">
        <v>5141</v>
      </c>
      <c r="R621" s="1219">
        <f t="shared" ref="R621" si="403">+$J621</f>
        <v>135</v>
      </c>
      <c r="S621" s="375" t="s">
        <v>5142</v>
      </c>
      <c r="T621" s="240" t="s">
        <v>3834</v>
      </c>
      <c r="U621" s="240" t="s">
        <v>3839</v>
      </c>
      <c r="V621" s="240" t="s">
        <v>3842</v>
      </c>
      <c r="W621" s="376" t="s">
        <v>5143</v>
      </c>
      <c r="X621" s="307">
        <v>44564</v>
      </c>
      <c r="Y621" s="307">
        <v>44898</v>
      </c>
      <c r="Z621" s="307">
        <v>44564</v>
      </c>
      <c r="AA621" s="307">
        <v>44898</v>
      </c>
      <c r="AB621" s="1219">
        <f t="shared" si="344"/>
        <v>135</v>
      </c>
      <c r="AC621" s="1240">
        <f t="shared" ref="AC621" si="404">+L621</f>
        <v>1</v>
      </c>
      <c r="AD621" s="303">
        <f t="shared" si="394"/>
        <v>57750000</v>
      </c>
      <c r="AE621" s="303"/>
      <c r="AF621" s="303">
        <f t="shared" si="393"/>
        <v>0</v>
      </c>
      <c r="AG621" s="308">
        <f t="shared" si="393"/>
        <v>0</v>
      </c>
      <c r="AH621" s="308">
        <f t="shared" si="393"/>
        <v>0</v>
      </c>
      <c r="AI621" s="308">
        <f t="shared" si="393"/>
        <v>0</v>
      </c>
      <c r="AJ621" s="308">
        <f t="shared" si="393"/>
        <v>0</v>
      </c>
      <c r="AK621" s="1219">
        <f t="shared" si="346"/>
        <v>135</v>
      </c>
      <c r="AL621" s="1243" t="str">
        <f>+N621</f>
        <v>Gestion del 100% de las referencias y contrareferencias presentadas al CRUE de las 16 ESE´s del Departamento incluyendo las ESE que cubren los municipios PDET</v>
      </c>
      <c r="AM621" s="308">
        <f t="shared" si="397"/>
        <v>0</v>
      </c>
      <c r="AN621" s="48"/>
      <c r="AO621" s="48"/>
      <c r="AP621" s="48"/>
      <c r="AQ621" s="48"/>
      <c r="AR621" s="48"/>
      <c r="AS621" s="48"/>
      <c r="AT621" s="1219">
        <f t="shared" si="348"/>
        <v>135</v>
      </c>
      <c r="AU621" s="1246" t="str">
        <f>+O621</f>
        <v>Gestion del 100% de las referencias y contrareferencias presentadas al CRUE de las 16 ESE´s del Departamento incluyendo las ESE que cubren los municipios PDET</v>
      </c>
      <c r="AV621" s="308">
        <f t="shared" si="398"/>
        <v>19250000</v>
      </c>
      <c r="AW621" s="48">
        <v>19250000</v>
      </c>
      <c r="AX621" s="48"/>
      <c r="AY621" s="48"/>
      <c r="AZ621" s="48"/>
      <c r="BA621" s="48"/>
      <c r="BB621" s="48"/>
      <c r="BC621" s="1219">
        <f t="shared" si="349"/>
        <v>135</v>
      </c>
      <c r="BD621" s="1249" t="str">
        <f>+P621</f>
        <v>Gestion del 100% de las referencias y contrareferencias presentadas al CRUE de las 16 ESE´s del Departamento incluyendo las ESE que cubren los municipios PDET</v>
      </c>
      <c r="BE621" s="308">
        <f t="shared" si="399"/>
        <v>19250000</v>
      </c>
      <c r="BF621" s="48">
        <v>19250000</v>
      </c>
      <c r="BG621" s="48"/>
      <c r="BH621" s="48"/>
      <c r="BI621" s="48"/>
      <c r="BJ621" s="48"/>
      <c r="BK621" s="48"/>
      <c r="BL621" s="1219">
        <f t="shared" si="350"/>
        <v>135</v>
      </c>
      <c r="BM621" s="1252" t="str">
        <f>+Q621</f>
        <v>Gestion del 100% de las referencias y contrareferencias presentadas al CRUE de las 16 ESE´s del Departamento incluyendo las ESE que cubren los municipios PDET</v>
      </c>
      <c r="BN621" s="308">
        <f t="shared" si="400"/>
        <v>19250000</v>
      </c>
      <c r="BO621" s="48">
        <v>19250000</v>
      </c>
      <c r="BP621" s="48"/>
      <c r="BQ621" s="48"/>
      <c r="BR621" s="48"/>
      <c r="BS621" s="48"/>
      <c r="BT621" s="48"/>
      <c r="BU621" s="1204"/>
      <c r="BV621" s="1205"/>
      <c r="BW621" s="1205"/>
      <c r="BX621" s="1205"/>
      <c r="BY621" s="1205"/>
      <c r="BZ621" s="1205"/>
      <c r="CA621" s="1205"/>
      <c r="CB621" s="1205"/>
      <c r="CC621" s="1206"/>
    </row>
    <row r="622" spans="1:81" s="58" customFormat="1" ht="12.95" customHeight="1" thickTop="1" thickBot="1" x14ac:dyDescent="0.3">
      <c r="A622" s="37"/>
      <c r="B622" s="1321"/>
      <c r="C622" s="1424"/>
      <c r="D622" s="1283"/>
      <c r="E622" s="1286"/>
      <c r="F622" s="1286"/>
      <c r="G622" s="1286"/>
      <c r="H622" s="1286"/>
      <c r="I622" s="1447"/>
      <c r="J622" s="1220"/>
      <c r="K622" s="1217"/>
      <c r="L622" s="1497"/>
      <c r="M622" s="1481"/>
      <c r="N622" s="1500"/>
      <c r="O622" s="1503"/>
      <c r="P622" s="1506"/>
      <c r="Q622" s="1509"/>
      <c r="R622" s="1220"/>
      <c r="S622" s="377" t="s">
        <v>5144</v>
      </c>
      <c r="T622" s="241" t="s">
        <v>3834</v>
      </c>
      <c r="U622" s="241" t="s">
        <v>3839</v>
      </c>
      <c r="V622" s="241" t="s">
        <v>3842</v>
      </c>
      <c r="W622" s="378" t="s">
        <v>5145</v>
      </c>
      <c r="X622" s="307">
        <v>44564</v>
      </c>
      <c r="Y622" s="307">
        <v>44898</v>
      </c>
      <c r="Z622" s="307">
        <v>44564</v>
      </c>
      <c r="AA622" s="307">
        <v>44898</v>
      </c>
      <c r="AB622" s="1220"/>
      <c r="AC622" s="1241"/>
      <c r="AD622" s="303">
        <f t="shared" si="394"/>
        <v>24750000</v>
      </c>
      <c r="AE622" s="303"/>
      <c r="AF622" s="303">
        <f t="shared" si="393"/>
        <v>0</v>
      </c>
      <c r="AG622" s="301"/>
      <c r="AH622" s="301"/>
      <c r="AI622" s="301"/>
      <c r="AJ622" s="301"/>
      <c r="AK622" s="1220"/>
      <c r="AL622" s="1244"/>
      <c r="AM622" s="301"/>
      <c r="AN622" s="312"/>
      <c r="AO622" s="312"/>
      <c r="AP622" s="312"/>
      <c r="AQ622" s="312"/>
      <c r="AR622" s="312"/>
      <c r="AS622" s="312"/>
      <c r="AT622" s="1220"/>
      <c r="AU622" s="1247"/>
      <c r="AV622" s="308">
        <f t="shared" si="398"/>
        <v>8250000</v>
      </c>
      <c r="AW622" s="311">
        <v>8250000</v>
      </c>
      <c r="AX622" s="312"/>
      <c r="AY622" s="312"/>
      <c r="AZ622" s="312"/>
      <c r="BA622" s="312"/>
      <c r="BB622" s="312"/>
      <c r="BC622" s="1220"/>
      <c r="BD622" s="1250"/>
      <c r="BE622" s="308">
        <f t="shared" si="399"/>
        <v>8250000</v>
      </c>
      <c r="BF622" s="311">
        <v>8250000</v>
      </c>
      <c r="BG622" s="312"/>
      <c r="BH622" s="312"/>
      <c r="BI622" s="312"/>
      <c r="BJ622" s="312"/>
      <c r="BK622" s="312"/>
      <c r="BL622" s="1220"/>
      <c r="BM622" s="1253"/>
      <c r="BN622" s="308">
        <f t="shared" si="400"/>
        <v>8250000</v>
      </c>
      <c r="BO622" s="311">
        <v>8250000</v>
      </c>
      <c r="BP622" s="312"/>
      <c r="BQ622" s="312"/>
      <c r="BR622" s="312"/>
      <c r="BS622" s="312"/>
      <c r="BT622" s="312"/>
      <c r="BU622" s="313"/>
      <c r="BV622" s="314"/>
      <c r="BW622" s="314"/>
      <c r="BX622" s="314"/>
      <c r="BY622" s="314"/>
      <c r="BZ622" s="314"/>
      <c r="CA622" s="314"/>
      <c r="CB622" s="314"/>
      <c r="CC622" s="315"/>
    </row>
    <row r="623" spans="1:81" s="58" customFormat="1" ht="12.95" customHeight="1" thickTop="1" thickBot="1" x14ac:dyDescent="0.3">
      <c r="A623" s="37"/>
      <c r="B623" s="1321"/>
      <c r="C623" s="1424"/>
      <c r="D623" s="1283"/>
      <c r="E623" s="1286"/>
      <c r="F623" s="1286"/>
      <c r="G623" s="1286"/>
      <c r="H623" s="1286"/>
      <c r="I623" s="1447"/>
      <c r="J623" s="1220"/>
      <c r="K623" s="1217"/>
      <c r="L623" s="1497"/>
      <c r="M623" s="1481"/>
      <c r="N623" s="1500"/>
      <c r="O623" s="1503"/>
      <c r="P623" s="1506"/>
      <c r="Q623" s="1509"/>
      <c r="R623" s="1220"/>
      <c r="S623" s="299"/>
      <c r="T623" s="288"/>
      <c r="U623" s="288"/>
      <c r="V623" s="288"/>
      <c r="W623" s="299"/>
      <c r="X623" s="300"/>
      <c r="Y623" s="300"/>
      <c r="Z623" s="300"/>
      <c r="AA623" s="300"/>
      <c r="AB623" s="1220"/>
      <c r="AC623" s="1241"/>
      <c r="AD623" s="303">
        <f t="shared" si="394"/>
        <v>0</v>
      </c>
      <c r="AE623" s="303"/>
      <c r="AF623" s="303">
        <f t="shared" si="393"/>
        <v>0</v>
      </c>
      <c r="AG623" s="301"/>
      <c r="AH623" s="301"/>
      <c r="AI623" s="301"/>
      <c r="AJ623" s="301"/>
      <c r="AK623" s="1220"/>
      <c r="AL623" s="1244"/>
      <c r="AM623" s="301"/>
      <c r="AN623" s="312"/>
      <c r="AO623" s="312"/>
      <c r="AP623" s="312"/>
      <c r="AQ623" s="312"/>
      <c r="AR623" s="312"/>
      <c r="AS623" s="312"/>
      <c r="AT623" s="1220"/>
      <c r="AU623" s="1247"/>
      <c r="AV623" s="308">
        <f t="shared" si="398"/>
        <v>0</v>
      </c>
      <c r="AW623" s="312"/>
      <c r="AX623" s="312"/>
      <c r="AY623" s="312"/>
      <c r="AZ623" s="312"/>
      <c r="BA623" s="312"/>
      <c r="BB623" s="312"/>
      <c r="BC623" s="1220"/>
      <c r="BD623" s="1250"/>
      <c r="BE623" s="308">
        <f t="shared" si="399"/>
        <v>0</v>
      </c>
      <c r="BF623" s="312"/>
      <c r="BG623" s="312"/>
      <c r="BH623" s="312"/>
      <c r="BI623" s="312"/>
      <c r="BJ623" s="312"/>
      <c r="BK623" s="312"/>
      <c r="BL623" s="1220"/>
      <c r="BM623" s="1253"/>
      <c r="BN623" s="308">
        <f t="shared" si="400"/>
        <v>0</v>
      </c>
      <c r="BO623" s="312"/>
      <c r="BP623" s="312"/>
      <c r="BQ623" s="312"/>
      <c r="BR623" s="312"/>
      <c r="BS623" s="312"/>
      <c r="BT623" s="312"/>
      <c r="BU623" s="313"/>
      <c r="BV623" s="314"/>
      <c r="BW623" s="314"/>
      <c r="BX623" s="314"/>
      <c r="BY623" s="314"/>
      <c r="BZ623" s="314"/>
      <c r="CA623" s="314"/>
      <c r="CB623" s="314"/>
      <c r="CC623" s="315"/>
    </row>
    <row r="624" spans="1:81" s="58" customFormat="1" ht="12.95" customHeight="1" thickTop="1" thickBot="1" x14ac:dyDescent="0.3">
      <c r="A624" s="37"/>
      <c r="B624" s="1321"/>
      <c r="C624" s="1424"/>
      <c r="D624" s="1284"/>
      <c r="E624" s="1287"/>
      <c r="F624" s="1287"/>
      <c r="G624" s="1287"/>
      <c r="H624" s="1287"/>
      <c r="I624" s="1448"/>
      <c r="J624" s="1220"/>
      <c r="K624" s="1217"/>
      <c r="L624" s="1498"/>
      <c r="M624" s="1481"/>
      <c r="N624" s="1501"/>
      <c r="O624" s="1504"/>
      <c r="P624" s="1507"/>
      <c r="Q624" s="1510"/>
      <c r="R624" s="1220"/>
      <c r="S624" s="299"/>
      <c r="T624" s="288"/>
      <c r="U624" s="288"/>
      <c r="V624" s="288"/>
      <c r="W624" s="299"/>
      <c r="X624" s="300"/>
      <c r="Y624" s="300"/>
      <c r="Z624" s="300"/>
      <c r="AA624" s="300"/>
      <c r="AB624" s="1220"/>
      <c r="AC624" s="1241"/>
      <c r="AD624" s="303">
        <f t="shared" si="394"/>
        <v>0</v>
      </c>
      <c r="AE624" s="303"/>
      <c r="AF624" s="303">
        <f t="shared" si="393"/>
        <v>0</v>
      </c>
      <c r="AG624" s="301"/>
      <c r="AH624" s="301"/>
      <c r="AI624" s="301"/>
      <c r="AJ624" s="301"/>
      <c r="AK624" s="1220"/>
      <c r="AL624" s="1244"/>
      <c r="AM624" s="301"/>
      <c r="AN624" s="312"/>
      <c r="AO624" s="312"/>
      <c r="AP624" s="312"/>
      <c r="AQ624" s="312"/>
      <c r="AR624" s="312"/>
      <c r="AS624" s="312"/>
      <c r="AT624" s="1220"/>
      <c r="AU624" s="1247"/>
      <c r="AV624" s="308">
        <f t="shared" si="398"/>
        <v>0</v>
      </c>
      <c r="AW624" s="312"/>
      <c r="AX624" s="312"/>
      <c r="AY624" s="312"/>
      <c r="AZ624" s="312"/>
      <c r="BA624" s="312"/>
      <c r="BB624" s="312"/>
      <c r="BC624" s="1220"/>
      <c r="BD624" s="1250"/>
      <c r="BE624" s="308">
        <f t="shared" si="399"/>
        <v>0</v>
      </c>
      <c r="BF624" s="312"/>
      <c r="BG624" s="312"/>
      <c r="BH624" s="312"/>
      <c r="BI624" s="312"/>
      <c r="BJ624" s="312"/>
      <c r="BK624" s="312"/>
      <c r="BL624" s="1220"/>
      <c r="BM624" s="1253"/>
      <c r="BN624" s="308">
        <f t="shared" si="400"/>
        <v>0</v>
      </c>
      <c r="BO624" s="312"/>
      <c r="BP624" s="312"/>
      <c r="BQ624" s="312"/>
      <c r="BR624" s="312"/>
      <c r="BS624" s="312"/>
      <c r="BT624" s="312"/>
      <c r="BU624" s="313"/>
      <c r="BV624" s="314"/>
      <c r="BW624" s="314"/>
      <c r="BX624" s="314"/>
      <c r="BY624" s="314"/>
      <c r="BZ624" s="314"/>
      <c r="CA624" s="314"/>
      <c r="CB624" s="314"/>
      <c r="CC624" s="315"/>
    </row>
    <row r="625" spans="30:35" ht="12.95" customHeight="1" thickTop="1" x14ac:dyDescent="0.25">
      <c r="AD625" s="411">
        <f t="shared" ref="AD625:AI625" si="405">SUM(AD11:AD624)</f>
        <v>91405153615</v>
      </c>
      <c r="AE625" s="411">
        <f t="shared" si="405"/>
        <v>48922242820</v>
      </c>
      <c r="AF625" s="411">
        <f t="shared" si="405"/>
        <v>39007590163</v>
      </c>
      <c r="AG625" s="411">
        <f t="shared" si="405"/>
        <v>0</v>
      </c>
      <c r="AH625" s="411">
        <f t="shared" si="405"/>
        <v>0</v>
      </c>
      <c r="AI625" s="411">
        <f t="shared" si="405"/>
        <v>3392820632</v>
      </c>
    </row>
  </sheetData>
  <protectedRanges>
    <protectedRange sqref="S590:S599" name="Rango1_1_1"/>
    <protectedRange sqref="S600:S603" name="Rango1_5_1"/>
    <protectedRange sqref="W604:W606" name="Rango1_1_1_1_1_1"/>
    <protectedRange sqref="W607:W613" name="Rango1_1_1_1_2_1"/>
    <protectedRange sqref="S615" name="Rango1_1_1_5_1_2_1"/>
    <protectedRange sqref="S616" name="Rango1_1_1_5_1_2"/>
    <protectedRange sqref="W615:W616" name="Rango1_1_1_1"/>
  </protectedRanges>
  <mergeCells count="1510">
    <mergeCell ref="AK621:AK624"/>
    <mergeCell ref="AL621:AL624"/>
    <mergeCell ref="AT621:AT624"/>
    <mergeCell ref="AU621:AU624"/>
    <mergeCell ref="BC621:BC624"/>
    <mergeCell ref="BD621:BD624"/>
    <mergeCell ref="BL621:BL624"/>
    <mergeCell ref="BM621:BM624"/>
    <mergeCell ref="BU621:CC621"/>
    <mergeCell ref="D621:D624"/>
    <mergeCell ref="E621:E624"/>
    <mergeCell ref="F621:F624"/>
    <mergeCell ref="G621:G624"/>
    <mergeCell ref="H621:H624"/>
    <mergeCell ref="I621:I624"/>
    <mergeCell ref="J621:J624"/>
    <mergeCell ref="K621:K624"/>
    <mergeCell ref="L621:L624"/>
    <mergeCell ref="M621:M624"/>
    <mergeCell ref="N621:N624"/>
    <mergeCell ref="O621:O624"/>
    <mergeCell ref="P621:P624"/>
    <mergeCell ref="Q621:Q624"/>
    <mergeCell ref="R621:R624"/>
    <mergeCell ref="AB621:AB624"/>
    <mergeCell ref="AC621:AC624"/>
    <mergeCell ref="BM615:BM616"/>
    <mergeCell ref="BU615:CC615"/>
    <mergeCell ref="BU616:CC616"/>
    <mergeCell ref="D617:D620"/>
    <mergeCell ref="E617:E620"/>
    <mergeCell ref="F617:F620"/>
    <mergeCell ref="G617:G620"/>
    <mergeCell ref="H617:H620"/>
    <mergeCell ref="I617:I620"/>
    <mergeCell ref="J617:J620"/>
    <mergeCell ref="K617:K620"/>
    <mergeCell ref="L617:L620"/>
    <mergeCell ref="M617:M620"/>
    <mergeCell ref="N617:N620"/>
    <mergeCell ref="O617:O620"/>
    <mergeCell ref="P617:P620"/>
    <mergeCell ref="Q617:Q620"/>
    <mergeCell ref="R617:R620"/>
    <mergeCell ref="AB617:AB620"/>
    <mergeCell ref="AC617:AC620"/>
    <mergeCell ref="AK617:AK620"/>
    <mergeCell ref="AL617:AL620"/>
    <mergeCell ref="AT617:AT620"/>
    <mergeCell ref="AU617:AU620"/>
    <mergeCell ref="BC617:BC620"/>
    <mergeCell ref="BD617:BD620"/>
    <mergeCell ref="BL617:BL620"/>
    <mergeCell ref="BM617:BM620"/>
    <mergeCell ref="BU617:CC617"/>
    <mergeCell ref="BU618:CC618"/>
    <mergeCell ref="BU619:CC619"/>
    <mergeCell ref="BU620:CC620"/>
    <mergeCell ref="BC604:BC613"/>
    <mergeCell ref="BD604:BD613"/>
    <mergeCell ref="BL604:BL613"/>
    <mergeCell ref="BM604:BM613"/>
    <mergeCell ref="BU604:CC604"/>
    <mergeCell ref="BU612:CC612"/>
    <mergeCell ref="BU613:CC613"/>
    <mergeCell ref="BU614:CC614"/>
    <mergeCell ref="D615:D616"/>
    <mergeCell ref="E615:E616"/>
    <mergeCell ref="F615:F616"/>
    <mergeCell ref="G615:G616"/>
    <mergeCell ref="H615:H616"/>
    <mergeCell ref="I615:I616"/>
    <mergeCell ref="J615:J616"/>
    <mergeCell ref="K615:K616"/>
    <mergeCell ref="L615:L616"/>
    <mergeCell ref="M615:M616"/>
    <mergeCell ref="N615:N616"/>
    <mergeCell ref="O615:O616"/>
    <mergeCell ref="P615:P616"/>
    <mergeCell ref="Q615:Q616"/>
    <mergeCell ref="R615:R616"/>
    <mergeCell ref="AB615:AB616"/>
    <mergeCell ref="AC615:AC616"/>
    <mergeCell ref="AK615:AK616"/>
    <mergeCell ref="AL615:AL616"/>
    <mergeCell ref="AT615:AT616"/>
    <mergeCell ref="AU615:AU616"/>
    <mergeCell ref="BC615:BC616"/>
    <mergeCell ref="BD615:BD616"/>
    <mergeCell ref="BL615:BL616"/>
    <mergeCell ref="AL600:AL603"/>
    <mergeCell ref="AT600:AT603"/>
    <mergeCell ref="AU600:AU603"/>
    <mergeCell ref="BC600:BC603"/>
    <mergeCell ref="BD600:BD603"/>
    <mergeCell ref="BL600:BL603"/>
    <mergeCell ref="BM600:BM603"/>
    <mergeCell ref="BU600:CC600"/>
    <mergeCell ref="BU601:CC601"/>
    <mergeCell ref="BU602:CC602"/>
    <mergeCell ref="BU603:CC603"/>
    <mergeCell ref="D604:D613"/>
    <mergeCell ref="E604:E613"/>
    <mergeCell ref="F604:F613"/>
    <mergeCell ref="G604:G613"/>
    <mergeCell ref="H604:H613"/>
    <mergeCell ref="I604:I613"/>
    <mergeCell ref="J604:J613"/>
    <mergeCell ref="K604:K613"/>
    <mergeCell ref="L604:L613"/>
    <mergeCell ref="M604:M613"/>
    <mergeCell ref="N604:N613"/>
    <mergeCell ref="O604:O613"/>
    <mergeCell ref="P604:P613"/>
    <mergeCell ref="Q604:Q613"/>
    <mergeCell ref="R604:R613"/>
    <mergeCell ref="AB604:AB613"/>
    <mergeCell ref="AC604:AC613"/>
    <mergeCell ref="AK604:AK613"/>
    <mergeCell ref="AL604:AL613"/>
    <mergeCell ref="AT604:AT613"/>
    <mergeCell ref="AU604:AU613"/>
    <mergeCell ref="AB590:AB599"/>
    <mergeCell ref="AC590:AC599"/>
    <mergeCell ref="AK590:AK599"/>
    <mergeCell ref="AL590:AL599"/>
    <mergeCell ref="AT590:AT599"/>
    <mergeCell ref="AU590:AU599"/>
    <mergeCell ref="BC590:BC599"/>
    <mergeCell ref="BD590:BD599"/>
    <mergeCell ref="BL590:BL599"/>
    <mergeCell ref="BM590:BM599"/>
    <mergeCell ref="BU590:CC590"/>
    <mergeCell ref="BU597:CC597"/>
    <mergeCell ref="BU598:CC598"/>
    <mergeCell ref="BU599:CC599"/>
    <mergeCell ref="D600:D603"/>
    <mergeCell ref="E600:E603"/>
    <mergeCell ref="F600:F603"/>
    <mergeCell ref="G600:G603"/>
    <mergeCell ref="H600:H603"/>
    <mergeCell ref="I600:I603"/>
    <mergeCell ref="J600:J603"/>
    <mergeCell ref="K600:K603"/>
    <mergeCell ref="L600:L603"/>
    <mergeCell ref="M600:M603"/>
    <mergeCell ref="N600:N603"/>
    <mergeCell ref="O600:O603"/>
    <mergeCell ref="P600:P603"/>
    <mergeCell ref="Q600:Q603"/>
    <mergeCell ref="R600:R603"/>
    <mergeCell ref="AB600:AB603"/>
    <mergeCell ref="AC600:AC603"/>
    <mergeCell ref="AK600:AK603"/>
    <mergeCell ref="BU544:CC544"/>
    <mergeCell ref="D554:D589"/>
    <mergeCell ref="E554:E589"/>
    <mergeCell ref="F554:F589"/>
    <mergeCell ref="G554:G589"/>
    <mergeCell ref="H554:H589"/>
    <mergeCell ref="I554:I589"/>
    <mergeCell ref="J554:J589"/>
    <mergeCell ref="K554:K589"/>
    <mergeCell ref="L554:L589"/>
    <mergeCell ref="M554:M589"/>
    <mergeCell ref="N554:N589"/>
    <mergeCell ref="O554:O589"/>
    <mergeCell ref="P554:P589"/>
    <mergeCell ref="Q554:Q589"/>
    <mergeCell ref="R554:R589"/>
    <mergeCell ref="AB554:AB589"/>
    <mergeCell ref="AC554:AC589"/>
    <mergeCell ref="AK554:AK589"/>
    <mergeCell ref="AL554:AL589"/>
    <mergeCell ref="AT554:AT589"/>
    <mergeCell ref="AU554:AU589"/>
    <mergeCell ref="BC554:BC589"/>
    <mergeCell ref="BD554:BD589"/>
    <mergeCell ref="BL554:BL589"/>
    <mergeCell ref="BM554:BM589"/>
    <mergeCell ref="BU554:CC554"/>
    <mergeCell ref="BC523:BC543"/>
    <mergeCell ref="BD523:BD543"/>
    <mergeCell ref="BL523:BL543"/>
    <mergeCell ref="BM523:BM543"/>
    <mergeCell ref="BU523:CC523"/>
    <mergeCell ref="BU542:CC542"/>
    <mergeCell ref="BU543:CC543"/>
    <mergeCell ref="D544:D553"/>
    <mergeCell ref="E544:E553"/>
    <mergeCell ref="F544:F553"/>
    <mergeCell ref="G544:G553"/>
    <mergeCell ref="H544:H553"/>
    <mergeCell ref="I544:I553"/>
    <mergeCell ref="J544:J553"/>
    <mergeCell ref="K544:K553"/>
    <mergeCell ref="L544:L553"/>
    <mergeCell ref="M544:M553"/>
    <mergeCell ref="N544:N553"/>
    <mergeCell ref="O544:O553"/>
    <mergeCell ref="P544:P553"/>
    <mergeCell ref="Q544:Q553"/>
    <mergeCell ref="R544:R553"/>
    <mergeCell ref="AB544:AB553"/>
    <mergeCell ref="AC544:AC553"/>
    <mergeCell ref="AK544:AK553"/>
    <mergeCell ref="AL544:AL553"/>
    <mergeCell ref="AT544:AT553"/>
    <mergeCell ref="AU544:AU553"/>
    <mergeCell ref="BC544:BC553"/>
    <mergeCell ref="BD544:BD553"/>
    <mergeCell ref="BL544:BL553"/>
    <mergeCell ref="BM544:BM553"/>
    <mergeCell ref="AL509:AL522"/>
    <mergeCell ref="AT509:AT522"/>
    <mergeCell ref="AU509:AU522"/>
    <mergeCell ref="BC509:BC522"/>
    <mergeCell ref="BD509:BD522"/>
    <mergeCell ref="BL509:BL522"/>
    <mergeCell ref="BM509:BM522"/>
    <mergeCell ref="BU509:CC509"/>
    <mergeCell ref="BU519:CC519"/>
    <mergeCell ref="BU520:CC520"/>
    <mergeCell ref="BU522:CC522"/>
    <mergeCell ref="D523:D543"/>
    <mergeCell ref="E523:E543"/>
    <mergeCell ref="F523:F543"/>
    <mergeCell ref="G523:G543"/>
    <mergeCell ref="H523:H543"/>
    <mergeCell ref="I523:I543"/>
    <mergeCell ref="J523:J543"/>
    <mergeCell ref="K523:K543"/>
    <mergeCell ref="L523:L543"/>
    <mergeCell ref="M523:M543"/>
    <mergeCell ref="N523:N543"/>
    <mergeCell ref="O523:O543"/>
    <mergeCell ref="P523:P543"/>
    <mergeCell ref="Q523:Q543"/>
    <mergeCell ref="R523:R543"/>
    <mergeCell ref="AB523:AB543"/>
    <mergeCell ref="AC523:AC543"/>
    <mergeCell ref="AK523:AK543"/>
    <mergeCell ref="AL523:AL543"/>
    <mergeCell ref="AT523:AT543"/>
    <mergeCell ref="AU523:AU543"/>
    <mergeCell ref="AB465:AB507"/>
    <mergeCell ref="AC465:AC507"/>
    <mergeCell ref="AK465:AK507"/>
    <mergeCell ref="AL465:AL507"/>
    <mergeCell ref="AT465:AT507"/>
    <mergeCell ref="AU465:AU507"/>
    <mergeCell ref="BC465:BC507"/>
    <mergeCell ref="BD465:BD507"/>
    <mergeCell ref="BL465:BL507"/>
    <mergeCell ref="BM465:BM507"/>
    <mergeCell ref="BU465:CC465"/>
    <mergeCell ref="BU506:CC506"/>
    <mergeCell ref="BU507:CC507"/>
    <mergeCell ref="BU508:CC508"/>
    <mergeCell ref="D509:D522"/>
    <mergeCell ref="E509:E522"/>
    <mergeCell ref="F509:F522"/>
    <mergeCell ref="G509:G522"/>
    <mergeCell ref="H509:H522"/>
    <mergeCell ref="I509:I522"/>
    <mergeCell ref="J509:J522"/>
    <mergeCell ref="K509:K522"/>
    <mergeCell ref="L509:L522"/>
    <mergeCell ref="M509:M522"/>
    <mergeCell ref="N509:N522"/>
    <mergeCell ref="O509:O522"/>
    <mergeCell ref="P509:P522"/>
    <mergeCell ref="Q509:Q522"/>
    <mergeCell ref="R509:R522"/>
    <mergeCell ref="AB509:AB522"/>
    <mergeCell ref="AC509:AC522"/>
    <mergeCell ref="AK509:AK522"/>
    <mergeCell ref="B465:B624"/>
    <mergeCell ref="C465:C624"/>
    <mergeCell ref="D465:D507"/>
    <mergeCell ref="E465:E507"/>
    <mergeCell ref="F465:F507"/>
    <mergeCell ref="G465:G507"/>
    <mergeCell ref="H465:H507"/>
    <mergeCell ref="I465:I507"/>
    <mergeCell ref="J465:J507"/>
    <mergeCell ref="K465:K507"/>
    <mergeCell ref="L465:L507"/>
    <mergeCell ref="M465:M507"/>
    <mergeCell ref="N465:N507"/>
    <mergeCell ref="O465:O507"/>
    <mergeCell ref="P465:P507"/>
    <mergeCell ref="Q465:Q507"/>
    <mergeCell ref="R465:R507"/>
    <mergeCell ref="D590:D599"/>
    <mergeCell ref="E590:E599"/>
    <mergeCell ref="F590:F599"/>
    <mergeCell ref="G590:G599"/>
    <mergeCell ref="H590:H599"/>
    <mergeCell ref="I590:I599"/>
    <mergeCell ref="J590:J599"/>
    <mergeCell ref="K590:K599"/>
    <mergeCell ref="L590:L599"/>
    <mergeCell ref="M590:M599"/>
    <mergeCell ref="N590:N599"/>
    <mergeCell ref="O590:O599"/>
    <mergeCell ref="P590:P599"/>
    <mergeCell ref="Q590:Q599"/>
    <mergeCell ref="R590:R599"/>
    <mergeCell ref="BU453:CC453"/>
    <mergeCell ref="BU454:CC454"/>
    <mergeCell ref="C455:C464"/>
    <mergeCell ref="D455:D464"/>
    <mergeCell ref="E455:E464"/>
    <mergeCell ref="F455:F464"/>
    <mergeCell ref="G455:G464"/>
    <mergeCell ref="H455:H464"/>
    <mergeCell ref="I455:I464"/>
    <mergeCell ref="J455:J464"/>
    <mergeCell ref="K455:K464"/>
    <mergeCell ref="L455:L464"/>
    <mergeCell ref="M455:M464"/>
    <mergeCell ref="N455:N464"/>
    <mergeCell ref="O455:O464"/>
    <mergeCell ref="P455:P464"/>
    <mergeCell ref="Q455:Q464"/>
    <mergeCell ref="R455:R464"/>
    <mergeCell ref="AB455:AB464"/>
    <mergeCell ref="AC455:AC464"/>
    <mergeCell ref="AK455:AK464"/>
    <mergeCell ref="AL455:AL464"/>
    <mergeCell ref="AT455:AT464"/>
    <mergeCell ref="AU455:AU464"/>
    <mergeCell ref="BC455:BC464"/>
    <mergeCell ref="BD455:BD464"/>
    <mergeCell ref="BL455:BL464"/>
    <mergeCell ref="BM455:BM464"/>
    <mergeCell ref="BU455:CC455"/>
    <mergeCell ref="BU462:CC462"/>
    <mergeCell ref="BU463:CC463"/>
    <mergeCell ref="BU464:CC464"/>
    <mergeCell ref="BL444:BL445"/>
    <mergeCell ref="BM444:BM445"/>
    <mergeCell ref="BU444:CC444"/>
    <mergeCell ref="BU445:CC445"/>
    <mergeCell ref="C446:C454"/>
    <mergeCell ref="D446:D454"/>
    <mergeCell ref="E446:E454"/>
    <mergeCell ref="F446:F454"/>
    <mergeCell ref="G446:G454"/>
    <mergeCell ref="H446:H454"/>
    <mergeCell ref="I446:I454"/>
    <mergeCell ref="J446:J454"/>
    <mergeCell ref="K446:K454"/>
    <mergeCell ref="L446:L454"/>
    <mergeCell ref="M446:M454"/>
    <mergeCell ref="N446:N454"/>
    <mergeCell ref="O446:O454"/>
    <mergeCell ref="P446:P454"/>
    <mergeCell ref="Q446:Q454"/>
    <mergeCell ref="R446:R454"/>
    <mergeCell ref="AB446:AB454"/>
    <mergeCell ref="AC446:AC454"/>
    <mergeCell ref="AK446:AK454"/>
    <mergeCell ref="AL446:AL454"/>
    <mergeCell ref="AT446:AT454"/>
    <mergeCell ref="AU446:AU454"/>
    <mergeCell ref="BC446:BC454"/>
    <mergeCell ref="BD446:BD454"/>
    <mergeCell ref="BL446:BL454"/>
    <mergeCell ref="BM446:BM454"/>
    <mergeCell ref="BU446:CC446"/>
    <mergeCell ref="BU452:CC452"/>
    <mergeCell ref="AL436:AL443"/>
    <mergeCell ref="AT436:AT443"/>
    <mergeCell ref="AU436:AU443"/>
    <mergeCell ref="BC436:BC443"/>
    <mergeCell ref="BD436:BD443"/>
    <mergeCell ref="BL436:BL443"/>
    <mergeCell ref="BM436:BM443"/>
    <mergeCell ref="BU436:CC436"/>
    <mergeCell ref="C444:C445"/>
    <mergeCell ref="D444:D445"/>
    <mergeCell ref="E444:E445"/>
    <mergeCell ref="F444:F445"/>
    <mergeCell ref="G444:G445"/>
    <mergeCell ref="H444:H445"/>
    <mergeCell ref="I444:I445"/>
    <mergeCell ref="J444:J445"/>
    <mergeCell ref="K444:K445"/>
    <mergeCell ref="L444:L445"/>
    <mergeCell ref="M444:M445"/>
    <mergeCell ref="N444:N445"/>
    <mergeCell ref="O444:O445"/>
    <mergeCell ref="P444:P445"/>
    <mergeCell ref="Q444:Q445"/>
    <mergeCell ref="R444:R445"/>
    <mergeCell ref="AB444:AB445"/>
    <mergeCell ref="AC444:AC445"/>
    <mergeCell ref="AK444:AK445"/>
    <mergeCell ref="AL444:AL445"/>
    <mergeCell ref="AT444:AT445"/>
    <mergeCell ref="AU444:AU445"/>
    <mergeCell ref="BC444:BC445"/>
    <mergeCell ref="BD444:BD445"/>
    <mergeCell ref="AC426:AC435"/>
    <mergeCell ref="AK426:AK435"/>
    <mergeCell ref="AL426:AL435"/>
    <mergeCell ref="AT426:AT435"/>
    <mergeCell ref="AU426:AU435"/>
    <mergeCell ref="BC426:BC435"/>
    <mergeCell ref="BD426:BD435"/>
    <mergeCell ref="BL426:BL435"/>
    <mergeCell ref="BM426:BM435"/>
    <mergeCell ref="BU426:CC426"/>
    <mergeCell ref="BU433:CC433"/>
    <mergeCell ref="BU434:CC434"/>
    <mergeCell ref="BU435:CC435"/>
    <mergeCell ref="C436:C443"/>
    <mergeCell ref="D436:D443"/>
    <mergeCell ref="E436:E443"/>
    <mergeCell ref="F436:F443"/>
    <mergeCell ref="G436:G443"/>
    <mergeCell ref="H436:H443"/>
    <mergeCell ref="I436:I443"/>
    <mergeCell ref="J436:J443"/>
    <mergeCell ref="K436:K443"/>
    <mergeCell ref="L436:L443"/>
    <mergeCell ref="M436:M443"/>
    <mergeCell ref="N436:N443"/>
    <mergeCell ref="O436:O443"/>
    <mergeCell ref="P436:P443"/>
    <mergeCell ref="Q436:Q443"/>
    <mergeCell ref="R436:R443"/>
    <mergeCell ref="AB436:AB443"/>
    <mergeCell ref="AC436:AC443"/>
    <mergeCell ref="AK436:AK443"/>
    <mergeCell ref="C426:C435"/>
    <mergeCell ref="D426:D435"/>
    <mergeCell ref="E426:E435"/>
    <mergeCell ref="F426:F435"/>
    <mergeCell ref="G426:G435"/>
    <mergeCell ref="H426:H435"/>
    <mergeCell ref="I426:I435"/>
    <mergeCell ref="J426:J435"/>
    <mergeCell ref="K426:K435"/>
    <mergeCell ref="L426:L435"/>
    <mergeCell ref="M426:M435"/>
    <mergeCell ref="N426:N435"/>
    <mergeCell ref="O426:O435"/>
    <mergeCell ref="P426:P435"/>
    <mergeCell ref="Q426:Q435"/>
    <mergeCell ref="R426:R435"/>
    <mergeCell ref="AB426:AB435"/>
    <mergeCell ref="BU403:CC403"/>
    <mergeCell ref="D413:D425"/>
    <mergeCell ref="E413:E425"/>
    <mergeCell ref="F413:F425"/>
    <mergeCell ref="G413:G425"/>
    <mergeCell ref="H413:H425"/>
    <mergeCell ref="I413:I425"/>
    <mergeCell ref="J413:J425"/>
    <mergeCell ref="K413:K425"/>
    <mergeCell ref="L413:L425"/>
    <mergeCell ref="M413:M425"/>
    <mergeCell ref="N413:N425"/>
    <mergeCell ref="O413:O425"/>
    <mergeCell ref="P413:P425"/>
    <mergeCell ref="Q413:Q425"/>
    <mergeCell ref="R413:R425"/>
    <mergeCell ref="AB413:AB425"/>
    <mergeCell ref="AC413:AC425"/>
    <mergeCell ref="AK413:AK425"/>
    <mergeCell ref="AL413:AL425"/>
    <mergeCell ref="AT413:AT425"/>
    <mergeCell ref="AU413:AU425"/>
    <mergeCell ref="BC413:BC425"/>
    <mergeCell ref="BD413:BD425"/>
    <mergeCell ref="BL413:BL425"/>
    <mergeCell ref="BM413:BM425"/>
    <mergeCell ref="BU413:CC413"/>
    <mergeCell ref="BU423:CC423"/>
    <mergeCell ref="BU424:CC424"/>
    <mergeCell ref="BU425:CC425"/>
    <mergeCell ref="BD401:BD402"/>
    <mergeCell ref="BL401:BL402"/>
    <mergeCell ref="BM401:BM402"/>
    <mergeCell ref="BU401:CC401"/>
    <mergeCell ref="BU402:CC402"/>
    <mergeCell ref="B403:B464"/>
    <mergeCell ref="C403:C425"/>
    <mergeCell ref="D403:D412"/>
    <mergeCell ref="E403:E412"/>
    <mergeCell ref="F403:F412"/>
    <mergeCell ref="G403:G412"/>
    <mergeCell ref="H403:H412"/>
    <mergeCell ref="I403:I412"/>
    <mergeCell ref="J403:J412"/>
    <mergeCell ref="K403:K412"/>
    <mergeCell ref="L403:L412"/>
    <mergeCell ref="M403:M412"/>
    <mergeCell ref="N403:N412"/>
    <mergeCell ref="O403:O412"/>
    <mergeCell ref="P403:P412"/>
    <mergeCell ref="Q403:Q412"/>
    <mergeCell ref="R403:R412"/>
    <mergeCell ref="AB403:AB412"/>
    <mergeCell ref="AC403:AC412"/>
    <mergeCell ref="AK403:AK412"/>
    <mergeCell ref="AL403:AL412"/>
    <mergeCell ref="AT403:AT412"/>
    <mergeCell ref="AU403:AU412"/>
    <mergeCell ref="BC403:BC412"/>
    <mergeCell ref="BD403:BD412"/>
    <mergeCell ref="BL403:BL412"/>
    <mergeCell ref="BM403:BM412"/>
    <mergeCell ref="AK390:AK400"/>
    <mergeCell ref="AL390:AL400"/>
    <mergeCell ref="AT390:AT400"/>
    <mergeCell ref="AU390:AU400"/>
    <mergeCell ref="BC390:BC400"/>
    <mergeCell ref="BD390:BD400"/>
    <mergeCell ref="BL390:BL400"/>
    <mergeCell ref="BM390:BM400"/>
    <mergeCell ref="BU390:CC390"/>
    <mergeCell ref="C401:C402"/>
    <mergeCell ref="D401:D402"/>
    <mergeCell ref="E401:E402"/>
    <mergeCell ref="F401:F402"/>
    <mergeCell ref="G401:G402"/>
    <mergeCell ref="H401:H402"/>
    <mergeCell ref="I401:I402"/>
    <mergeCell ref="J401:J402"/>
    <mergeCell ref="K401:K402"/>
    <mergeCell ref="L401:L402"/>
    <mergeCell ref="M401:M402"/>
    <mergeCell ref="N401:N402"/>
    <mergeCell ref="O401:O402"/>
    <mergeCell ref="P401:P402"/>
    <mergeCell ref="Q401:Q402"/>
    <mergeCell ref="R401:R402"/>
    <mergeCell ref="AB401:AB402"/>
    <mergeCell ref="AC401:AC402"/>
    <mergeCell ref="AK401:AK402"/>
    <mergeCell ref="AL401:AL402"/>
    <mergeCell ref="AT401:AT402"/>
    <mergeCell ref="AU401:AU402"/>
    <mergeCell ref="BC401:BC402"/>
    <mergeCell ref="AC386:AC389"/>
    <mergeCell ref="AK386:AK389"/>
    <mergeCell ref="AL386:AL389"/>
    <mergeCell ref="AT386:AT389"/>
    <mergeCell ref="AU386:AU389"/>
    <mergeCell ref="BC386:BC389"/>
    <mergeCell ref="BD386:BD389"/>
    <mergeCell ref="BL386:BL389"/>
    <mergeCell ref="BM386:BM389"/>
    <mergeCell ref="BU386:CC386"/>
    <mergeCell ref="BU387:CC387"/>
    <mergeCell ref="BU388:CC388"/>
    <mergeCell ref="BU389:CC389"/>
    <mergeCell ref="B390:B402"/>
    <mergeCell ref="C390:C400"/>
    <mergeCell ref="D390:D400"/>
    <mergeCell ref="E390:E400"/>
    <mergeCell ref="F390:F400"/>
    <mergeCell ref="G390:G400"/>
    <mergeCell ref="H390:H400"/>
    <mergeCell ref="I390:I400"/>
    <mergeCell ref="J390:J400"/>
    <mergeCell ref="K390:K400"/>
    <mergeCell ref="L390:L400"/>
    <mergeCell ref="M390:M400"/>
    <mergeCell ref="N390:N400"/>
    <mergeCell ref="O390:O400"/>
    <mergeCell ref="P390:P400"/>
    <mergeCell ref="Q390:Q400"/>
    <mergeCell ref="R390:R400"/>
    <mergeCell ref="AB390:AB400"/>
    <mergeCell ref="AC390:AC400"/>
    <mergeCell ref="C386:C389"/>
    <mergeCell ref="D386:D389"/>
    <mergeCell ref="E386:E389"/>
    <mergeCell ref="F386:F389"/>
    <mergeCell ref="G386:G389"/>
    <mergeCell ref="H386:H389"/>
    <mergeCell ref="I386:I389"/>
    <mergeCell ref="J386:J389"/>
    <mergeCell ref="K386:K389"/>
    <mergeCell ref="L386:L389"/>
    <mergeCell ref="M386:M389"/>
    <mergeCell ref="N386:N389"/>
    <mergeCell ref="O386:O389"/>
    <mergeCell ref="P386:P389"/>
    <mergeCell ref="Q386:Q389"/>
    <mergeCell ref="R386:R389"/>
    <mergeCell ref="AB386:AB389"/>
    <mergeCell ref="AK382:AK385"/>
    <mergeCell ref="AL382:AL385"/>
    <mergeCell ref="AT382:AT385"/>
    <mergeCell ref="AU382:AU385"/>
    <mergeCell ref="BC382:BC385"/>
    <mergeCell ref="BD382:BD385"/>
    <mergeCell ref="BL382:BL385"/>
    <mergeCell ref="BM382:BM385"/>
    <mergeCell ref="BU382:CC382"/>
    <mergeCell ref="BU383:CC383"/>
    <mergeCell ref="L384:L385"/>
    <mergeCell ref="M384:M385"/>
    <mergeCell ref="N384:N385"/>
    <mergeCell ref="O384:O385"/>
    <mergeCell ref="P384:P385"/>
    <mergeCell ref="Q384:Q385"/>
    <mergeCell ref="BU384:CC384"/>
    <mergeCell ref="BU385:CC385"/>
    <mergeCell ref="AB374:AB381"/>
    <mergeCell ref="AC374:AC381"/>
    <mergeCell ref="AK374:AK381"/>
    <mergeCell ref="AL374:AL381"/>
    <mergeCell ref="AT374:AT381"/>
    <mergeCell ref="AU374:AU381"/>
    <mergeCell ref="BC374:BC381"/>
    <mergeCell ref="BD374:BD381"/>
    <mergeCell ref="BL374:BL381"/>
    <mergeCell ref="BM374:BM381"/>
    <mergeCell ref="BU374:CC374"/>
    <mergeCell ref="BU380:CC380"/>
    <mergeCell ref="BU381:CC381"/>
    <mergeCell ref="B382:B389"/>
    <mergeCell ref="C382:C385"/>
    <mergeCell ref="D382:D385"/>
    <mergeCell ref="E382:E385"/>
    <mergeCell ref="F382:F385"/>
    <mergeCell ref="G382:G385"/>
    <mergeCell ref="H382:H385"/>
    <mergeCell ref="I382:I385"/>
    <mergeCell ref="J382:J385"/>
    <mergeCell ref="K382:K385"/>
    <mergeCell ref="L382:L383"/>
    <mergeCell ref="M382:M383"/>
    <mergeCell ref="N382:N383"/>
    <mergeCell ref="O382:O383"/>
    <mergeCell ref="P382:P383"/>
    <mergeCell ref="Q382:Q383"/>
    <mergeCell ref="R382:R385"/>
    <mergeCell ref="AB382:AB385"/>
    <mergeCell ref="AC382:AC385"/>
    <mergeCell ref="BM356:BM363"/>
    <mergeCell ref="BU356:CC356"/>
    <mergeCell ref="D364:D373"/>
    <mergeCell ref="E364:E373"/>
    <mergeCell ref="F364:F373"/>
    <mergeCell ref="G364:G373"/>
    <mergeCell ref="H364:H373"/>
    <mergeCell ref="I364:I373"/>
    <mergeCell ref="J364:J373"/>
    <mergeCell ref="K364:K373"/>
    <mergeCell ref="L364:L373"/>
    <mergeCell ref="M364:M373"/>
    <mergeCell ref="N364:N373"/>
    <mergeCell ref="O364:O373"/>
    <mergeCell ref="P364:P373"/>
    <mergeCell ref="Q364:Q373"/>
    <mergeCell ref="R364:R373"/>
    <mergeCell ref="AB364:AB373"/>
    <mergeCell ref="AC364:AC373"/>
    <mergeCell ref="AK364:AK373"/>
    <mergeCell ref="AL364:AL373"/>
    <mergeCell ref="AT364:AT373"/>
    <mergeCell ref="AU364:AU373"/>
    <mergeCell ref="BC364:BC373"/>
    <mergeCell ref="BD364:BD373"/>
    <mergeCell ref="BL364:BL373"/>
    <mergeCell ref="BM364:BM373"/>
    <mergeCell ref="BU364:CC364"/>
    <mergeCell ref="BU372:CC372"/>
    <mergeCell ref="BU373:CC373"/>
    <mergeCell ref="AU337:AU355"/>
    <mergeCell ref="BC337:BC355"/>
    <mergeCell ref="BD337:BD355"/>
    <mergeCell ref="BL337:BL355"/>
    <mergeCell ref="BM337:BM355"/>
    <mergeCell ref="BU337:CC337"/>
    <mergeCell ref="BU354:CC354"/>
    <mergeCell ref="BU355:CC355"/>
    <mergeCell ref="D356:D363"/>
    <mergeCell ref="E356:E363"/>
    <mergeCell ref="F356:F363"/>
    <mergeCell ref="G356:G363"/>
    <mergeCell ref="H356:H363"/>
    <mergeCell ref="I356:I363"/>
    <mergeCell ref="J356:J363"/>
    <mergeCell ref="K356:K363"/>
    <mergeCell ref="L356:L363"/>
    <mergeCell ref="M356:M363"/>
    <mergeCell ref="N356:N363"/>
    <mergeCell ref="O356:O363"/>
    <mergeCell ref="P356:P363"/>
    <mergeCell ref="Q356:Q363"/>
    <mergeCell ref="R356:R363"/>
    <mergeCell ref="AB356:AB363"/>
    <mergeCell ref="AC356:AC363"/>
    <mergeCell ref="AK356:AK363"/>
    <mergeCell ref="AL356:AL363"/>
    <mergeCell ref="AT356:AT363"/>
    <mergeCell ref="AU356:AU363"/>
    <mergeCell ref="BC356:BC363"/>
    <mergeCell ref="BD356:BD363"/>
    <mergeCell ref="BL356:BL363"/>
    <mergeCell ref="AC329:AC336"/>
    <mergeCell ref="AK329:AK336"/>
    <mergeCell ref="AL329:AL336"/>
    <mergeCell ref="AT329:AT336"/>
    <mergeCell ref="AU329:AU336"/>
    <mergeCell ref="BC329:BC336"/>
    <mergeCell ref="BD329:BD336"/>
    <mergeCell ref="BL329:BL336"/>
    <mergeCell ref="BM329:BM336"/>
    <mergeCell ref="BU329:CC329"/>
    <mergeCell ref="BU335:CC335"/>
    <mergeCell ref="BU336:CC336"/>
    <mergeCell ref="D337:D355"/>
    <mergeCell ref="E337:E355"/>
    <mergeCell ref="F337:F355"/>
    <mergeCell ref="G337:G355"/>
    <mergeCell ref="H337:H355"/>
    <mergeCell ref="I337:I355"/>
    <mergeCell ref="J337:J355"/>
    <mergeCell ref="K337:K355"/>
    <mergeCell ref="L337:L355"/>
    <mergeCell ref="M337:M355"/>
    <mergeCell ref="N337:N355"/>
    <mergeCell ref="O337:O355"/>
    <mergeCell ref="P337:P355"/>
    <mergeCell ref="Q337:Q355"/>
    <mergeCell ref="R337:R355"/>
    <mergeCell ref="AB337:AB355"/>
    <mergeCell ref="AC337:AC355"/>
    <mergeCell ref="AK337:AK355"/>
    <mergeCell ref="AL337:AL355"/>
    <mergeCell ref="AT337:AT355"/>
    <mergeCell ref="C329:C381"/>
    <mergeCell ref="D329:D336"/>
    <mergeCell ref="E329:E336"/>
    <mergeCell ref="F329:F336"/>
    <mergeCell ref="G329:G336"/>
    <mergeCell ref="H329:H336"/>
    <mergeCell ref="I329:I336"/>
    <mergeCell ref="J329:J336"/>
    <mergeCell ref="K329:K336"/>
    <mergeCell ref="L329:L336"/>
    <mergeCell ref="M329:M336"/>
    <mergeCell ref="N329:N336"/>
    <mergeCell ref="O329:O336"/>
    <mergeCell ref="P329:P336"/>
    <mergeCell ref="Q329:Q336"/>
    <mergeCell ref="R329:R336"/>
    <mergeCell ref="AB329:AB336"/>
    <mergeCell ref="D374:D381"/>
    <mergeCell ref="E374:E381"/>
    <mergeCell ref="F374:F381"/>
    <mergeCell ref="G374:G381"/>
    <mergeCell ref="H374:H381"/>
    <mergeCell ref="I374:I381"/>
    <mergeCell ref="J374:J381"/>
    <mergeCell ref="K374:K381"/>
    <mergeCell ref="L374:L381"/>
    <mergeCell ref="M374:M381"/>
    <mergeCell ref="N374:N381"/>
    <mergeCell ref="O374:O381"/>
    <mergeCell ref="P374:P381"/>
    <mergeCell ref="Q374:Q381"/>
    <mergeCell ref="R374:R381"/>
    <mergeCell ref="BU301:CC301"/>
    <mergeCell ref="D310:D328"/>
    <mergeCell ref="E310:E328"/>
    <mergeCell ref="F310:F328"/>
    <mergeCell ref="G310:G328"/>
    <mergeCell ref="H310:H328"/>
    <mergeCell ref="I310:I328"/>
    <mergeCell ref="J310:J328"/>
    <mergeCell ref="K310:K328"/>
    <mergeCell ref="L310:L328"/>
    <mergeCell ref="M310:M328"/>
    <mergeCell ref="N310:N328"/>
    <mergeCell ref="O310:O328"/>
    <mergeCell ref="P310:P328"/>
    <mergeCell ref="Q310:Q328"/>
    <mergeCell ref="R310:R328"/>
    <mergeCell ref="AB310:AB328"/>
    <mergeCell ref="AC310:AC328"/>
    <mergeCell ref="AK310:AK328"/>
    <mergeCell ref="AL310:AL328"/>
    <mergeCell ref="AT310:AT328"/>
    <mergeCell ref="AU310:AU328"/>
    <mergeCell ref="BC310:BC328"/>
    <mergeCell ref="BD310:BD328"/>
    <mergeCell ref="BL310:BL328"/>
    <mergeCell ref="BM310:BM328"/>
    <mergeCell ref="BU310:CC310"/>
    <mergeCell ref="BU327:CC327"/>
    <mergeCell ref="BU328:CC328"/>
    <mergeCell ref="AT288:AT300"/>
    <mergeCell ref="AU288:AU300"/>
    <mergeCell ref="BC288:BC300"/>
    <mergeCell ref="BD288:BD300"/>
    <mergeCell ref="BL288:BL300"/>
    <mergeCell ref="BM288:BM300"/>
    <mergeCell ref="BU288:CC288"/>
    <mergeCell ref="D301:D309"/>
    <mergeCell ref="E301:E309"/>
    <mergeCell ref="F301:F309"/>
    <mergeCell ref="G301:G309"/>
    <mergeCell ref="H301:H309"/>
    <mergeCell ref="I301:I309"/>
    <mergeCell ref="J301:J309"/>
    <mergeCell ref="K301:K309"/>
    <mergeCell ref="L301:L309"/>
    <mergeCell ref="M301:M309"/>
    <mergeCell ref="N301:N309"/>
    <mergeCell ref="O301:O309"/>
    <mergeCell ref="P301:P309"/>
    <mergeCell ref="Q301:Q309"/>
    <mergeCell ref="R301:R309"/>
    <mergeCell ref="AB301:AB309"/>
    <mergeCell ref="AC301:AC309"/>
    <mergeCell ref="AK301:AK309"/>
    <mergeCell ref="AL301:AL309"/>
    <mergeCell ref="AT301:AT309"/>
    <mergeCell ref="AU301:AU309"/>
    <mergeCell ref="BC301:BC309"/>
    <mergeCell ref="BD301:BD309"/>
    <mergeCell ref="BL301:BL309"/>
    <mergeCell ref="BM301:BM309"/>
    <mergeCell ref="F288:F300"/>
    <mergeCell ref="G288:G300"/>
    <mergeCell ref="H288:H300"/>
    <mergeCell ref="I288:I300"/>
    <mergeCell ref="J288:J300"/>
    <mergeCell ref="K288:K300"/>
    <mergeCell ref="L288:L300"/>
    <mergeCell ref="M288:M300"/>
    <mergeCell ref="N288:N300"/>
    <mergeCell ref="O288:O300"/>
    <mergeCell ref="P288:P300"/>
    <mergeCell ref="Q288:Q300"/>
    <mergeCell ref="R288:R300"/>
    <mergeCell ref="AB288:AB300"/>
    <mergeCell ref="AC288:AC300"/>
    <mergeCell ref="AK288:AK300"/>
    <mergeCell ref="AL288:AL300"/>
    <mergeCell ref="BU242:CC242"/>
    <mergeCell ref="BU243:CC243"/>
    <mergeCell ref="B244:B381"/>
    <mergeCell ref="C244:C328"/>
    <mergeCell ref="D244:D287"/>
    <mergeCell ref="E244:E287"/>
    <mergeCell ref="F244:F287"/>
    <mergeCell ref="G244:G287"/>
    <mergeCell ref="H244:H287"/>
    <mergeCell ref="I244:I287"/>
    <mergeCell ref="J244:J287"/>
    <mergeCell ref="K244:K287"/>
    <mergeCell ref="L244:L287"/>
    <mergeCell ref="M244:M287"/>
    <mergeCell ref="N244:N287"/>
    <mergeCell ref="O244:O287"/>
    <mergeCell ref="P244:P287"/>
    <mergeCell ref="Q244:Q287"/>
    <mergeCell ref="R244:R287"/>
    <mergeCell ref="AB244:AB287"/>
    <mergeCell ref="AC244:AC287"/>
    <mergeCell ref="AK244:AK287"/>
    <mergeCell ref="AL244:AL287"/>
    <mergeCell ref="AT244:AT287"/>
    <mergeCell ref="AU244:AU287"/>
    <mergeCell ref="BC244:BC287"/>
    <mergeCell ref="BD244:BD287"/>
    <mergeCell ref="BL244:BL287"/>
    <mergeCell ref="BM244:BM287"/>
    <mergeCell ref="BU244:CC244"/>
    <mergeCell ref="D288:D300"/>
    <mergeCell ref="E288:E300"/>
    <mergeCell ref="BM236:BM239"/>
    <mergeCell ref="BU236:CC236"/>
    <mergeCell ref="BU237:CC237"/>
    <mergeCell ref="BU238:CC238"/>
    <mergeCell ref="BU239:CC239"/>
    <mergeCell ref="D240:D243"/>
    <mergeCell ref="E240:E243"/>
    <mergeCell ref="F240:F243"/>
    <mergeCell ref="G240:G243"/>
    <mergeCell ref="H240:H243"/>
    <mergeCell ref="I240:I243"/>
    <mergeCell ref="J240:J243"/>
    <mergeCell ref="K240:K243"/>
    <mergeCell ref="L240:L243"/>
    <mergeCell ref="M240:M243"/>
    <mergeCell ref="N240:N243"/>
    <mergeCell ref="O240:O243"/>
    <mergeCell ref="P240:P243"/>
    <mergeCell ref="Q240:Q243"/>
    <mergeCell ref="R240:R243"/>
    <mergeCell ref="AB240:AB243"/>
    <mergeCell ref="AC240:AC243"/>
    <mergeCell ref="AK240:AK243"/>
    <mergeCell ref="AL240:AL243"/>
    <mergeCell ref="AT240:AT243"/>
    <mergeCell ref="AU240:AU243"/>
    <mergeCell ref="BC240:BC243"/>
    <mergeCell ref="BD240:BD243"/>
    <mergeCell ref="BL240:BL243"/>
    <mergeCell ref="BM240:BM243"/>
    <mergeCell ref="BU240:CC240"/>
    <mergeCell ref="BU241:CC241"/>
    <mergeCell ref="AT234:AT235"/>
    <mergeCell ref="AU234:AU235"/>
    <mergeCell ref="BC234:BC235"/>
    <mergeCell ref="BD234:BD235"/>
    <mergeCell ref="BL234:BL235"/>
    <mergeCell ref="BM234:BM235"/>
    <mergeCell ref="BU234:CC234"/>
    <mergeCell ref="BU235:CC235"/>
    <mergeCell ref="D236:D239"/>
    <mergeCell ref="E236:E239"/>
    <mergeCell ref="F236:F239"/>
    <mergeCell ref="G236:G239"/>
    <mergeCell ref="H236:H239"/>
    <mergeCell ref="I236:I239"/>
    <mergeCell ref="J236:J239"/>
    <mergeCell ref="K236:K239"/>
    <mergeCell ref="L236:L239"/>
    <mergeCell ref="M236:M239"/>
    <mergeCell ref="N236:N239"/>
    <mergeCell ref="O236:O239"/>
    <mergeCell ref="P236:P239"/>
    <mergeCell ref="Q236:Q239"/>
    <mergeCell ref="R236:R239"/>
    <mergeCell ref="AB236:AB239"/>
    <mergeCell ref="AC236:AC239"/>
    <mergeCell ref="AK236:AK239"/>
    <mergeCell ref="AL236:AL239"/>
    <mergeCell ref="AT236:AT239"/>
    <mergeCell ref="AU236:AU239"/>
    <mergeCell ref="BC236:BC239"/>
    <mergeCell ref="BD236:BD239"/>
    <mergeCell ref="BL236:BL239"/>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AB234:AB235"/>
    <mergeCell ref="AC234:AC235"/>
    <mergeCell ref="AK234:AK235"/>
    <mergeCell ref="AL234:AL235"/>
    <mergeCell ref="BU225:CC225"/>
    <mergeCell ref="C226:C243"/>
    <mergeCell ref="D226:D233"/>
    <mergeCell ref="E226:E233"/>
    <mergeCell ref="F226:F233"/>
    <mergeCell ref="G226:G233"/>
    <mergeCell ref="H226:H233"/>
    <mergeCell ref="I226:I233"/>
    <mergeCell ref="J226:J233"/>
    <mergeCell ref="K226:K233"/>
    <mergeCell ref="L226:L233"/>
    <mergeCell ref="M226:M233"/>
    <mergeCell ref="N226:N233"/>
    <mergeCell ref="O226:O233"/>
    <mergeCell ref="P226:P233"/>
    <mergeCell ref="Q226:Q233"/>
    <mergeCell ref="R226:R233"/>
    <mergeCell ref="AB226:AB233"/>
    <mergeCell ref="AC226:AC233"/>
    <mergeCell ref="AK226:AK233"/>
    <mergeCell ref="AL226:AL233"/>
    <mergeCell ref="AT226:AT233"/>
    <mergeCell ref="AU226:AU233"/>
    <mergeCell ref="BC226:BC233"/>
    <mergeCell ref="BD226:BD233"/>
    <mergeCell ref="BL226:BL233"/>
    <mergeCell ref="BM226:BM233"/>
    <mergeCell ref="BU226:CC226"/>
    <mergeCell ref="BU232:CC232"/>
    <mergeCell ref="BU233:CC233"/>
    <mergeCell ref="D234:D235"/>
    <mergeCell ref="E234:E235"/>
    <mergeCell ref="D216:D225"/>
    <mergeCell ref="E216:E225"/>
    <mergeCell ref="F216:F225"/>
    <mergeCell ref="G216:G225"/>
    <mergeCell ref="H216:H225"/>
    <mergeCell ref="I216:I225"/>
    <mergeCell ref="J216:J225"/>
    <mergeCell ref="K216:K225"/>
    <mergeCell ref="L216:L225"/>
    <mergeCell ref="M216:M225"/>
    <mergeCell ref="N216:N225"/>
    <mergeCell ref="O216:O225"/>
    <mergeCell ref="P216:P225"/>
    <mergeCell ref="Q216:Q225"/>
    <mergeCell ref="R216:R225"/>
    <mergeCell ref="AB216:AB225"/>
    <mergeCell ref="AC216:AC225"/>
    <mergeCell ref="D204:D215"/>
    <mergeCell ref="E204:E215"/>
    <mergeCell ref="F204:F215"/>
    <mergeCell ref="G204:G215"/>
    <mergeCell ref="H204:H215"/>
    <mergeCell ref="I204:I215"/>
    <mergeCell ref="J204:J215"/>
    <mergeCell ref="K204:K215"/>
    <mergeCell ref="L204:L215"/>
    <mergeCell ref="M204:M215"/>
    <mergeCell ref="N204:N215"/>
    <mergeCell ref="O204:O215"/>
    <mergeCell ref="P204:P215"/>
    <mergeCell ref="Q204:Q215"/>
    <mergeCell ref="R204:R215"/>
    <mergeCell ref="AB204:AB215"/>
    <mergeCell ref="AC204:AC215"/>
    <mergeCell ref="BL187:BL196"/>
    <mergeCell ref="BM187:BM196"/>
    <mergeCell ref="C197:C203"/>
    <mergeCell ref="D197:D203"/>
    <mergeCell ref="E197:E203"/>
    <mergeCell ref="F197:F203"/>
    <mergeCell ref="G197:G203"/>
    <mergeCell ref="H197:H203"/>
    <mergeCell ref="I197:I203"/>
    <mergeCell ref="J197:J203"/>
    <mergeCell ref="K197:K203"/>
    <mergeCell ref="L197:L203"/>
    <mergeCell ref="M197:M203"/>
    <mergeCell ref="N197:N203"/>
    <mergeCell ref="O197:O203"/>
    <mergeCell ref="P197:P203"/>
    <mergeCell ref="Q197:Q203"/>
    <mergeCell ref="R197:R203"/>
    <mergeCell ref="AB197:AB203"/>
    <mergeCell ref="AC197:AC203"/>
    <mergeCell ref="AK197:AK203"/>
    <mergeCell ref="AL197:AL203"/>
    <mergeCell ref="AT197:AT203"/>
    <mergeCell ref="AU197:AU203"/>
    <mergeCell ref="BC197:BC203"/>
    <mergeCell ref="BD197:BD203"/>
    <mergeCell ref="BL197:BL203"/>
    <mergeCell ref="BM197:BM203"/>
    <mergeCell ref="BM160:BM172"/>
    <mergeCell ref="B173:B203"/>
    <mergeCell ref="C173:C196"/>
    <mergeCell ref="D173:D186"/>
    <mergeCell ref="E173:E186"/>
    <mergeCell ref="F173:F186"/>
    <mergeCell ref="G173:G186"/>
    <mergeCell ref="H173:H186"/>
    <mergeCell ref="I173:I186"/>
    <mergeCell ref="J173:J186"/>
    <mergeCell ref="K173:K186"/>
    <mergeCell ref="L173:L186"/>
    <mergeCell ref="M173:M186"/>
    <mergeCell ref="N173:N186"/>
    <mergeCell ref="O173:O186"/>
    <mergeCell ref="P173:P186"/>
    <mergeCell ref="Q173:Q186"/>
    <mergeCell ref="R173:R186"/>
    <mergeCell ref="AB173:AB186"/>
    <mergeCell ref="AC173:AC186"/>
    <mergeCell ref="AK173:AK186"/>
    <mergeCell ref="AL173:AL186"/>
    <mergeCell ref="AT173:AT186"/>
    <mergeCell ref="AU173:AU186"/>
    <mergeCell ref="BC173:BC186"/>
    <mergeCell ref="BD173:BD186"/>
    <mergeCell ref="BL173:BL186"/>
    <mergeCell ref="BM173:BM186"/>
    <mergeCell ref="D187:D196"/>
    <mergeCell ref="E187:E196"/>
    <mergeCell ref="F187:F196"/>
    <mergeCell ref="BD187:BD196"/>
    <mergeCell ref="AB103:AB139"/>
    <mergeCell ref="AC103:AC139"/>
    <mergeCell ref="AK103:AK139"/>
    <mergeCell ref="AL103:AL139"/>
    <mergeCell ref="AT103:AT139"/>
    <mergeCell ref="AU103:AU139"/>
    <mergeCell ref="BC103:BC139"/>
    <mergeCell ref="BD103:BD139"/>
    <mergeCell ref="BL103:BL139"/>
    <mergeCell ref="BM103:BM139"/>
    <mergeCell ref="C140:C172"/>
    <mergeCell ref="D140:D159"/>
    <mergeCell ref="L140:L159"/>
    <mergeCell ref="M140:M159"/>
    <mergeCell ref="N140:N159"/>
    <mergeCell ref="O140:O159"/>
    <mergeCell ref="P140:P159"/>
    <mergeCell ref="Q140:Q159"/>
    <mergeCell ref="R140:R159"/>
    <mergeCell ref="AB140:AB159"/>
    <mergeCell ref="AC140:AC159"/>
    <mergeCell ref="AK140:AK159"/>
    <mergeCell ref="AL140:AL159"/>
    <mergeCell ref="AT140:AT159"/>
    <mergeCell ref="AU140:AU159"/>
    <mergeCell ref="BC140:BC159"/>
    <mergeCell ref="BD140:BD159"/>
    <mergeCell ref="BL140:BL159"/>
    <mergeCell ref="BM140:BM159"/>
    <mergeCell ref="J160:J172"/>
    <mergeCell ref="K160:K172"/>
    <mergeCell ref="L160:L172"/>
    <mergeCell ref="B103:B172"/>
    <mergeCell ref="C103:C139"/>
    <mergeCell ref="D103:D139"/>
    <mergeCell ref="E103:E139"/>
    <mergeCell ref="F103:F139"/>
    <mergeCell ref="G103:G139"/>
    <mergeCell ref="H103:H139"/>
    <mergeCell ref="I103:I139"/>
    <mergeCell ref="J103:J139"/>
    <mergeCell ref="K103:K139"/>
    <mergeCell ref="L103:L139"/>
    <mergeCell ref="M103:M139"/>
    <mergeCell ref="N103:N139"/>
    <mergeCell ref="O103:O139"/>
    <mergeCell ref="P103:P139"/>
    <mergeCell ref="Q103:Q139"/>
    <mergeCell ref="R103:R139"/>
    <mergeCell ref="M160:M172"/>
    <mergeCell ref="N160:N172"/>
    <mergeCell ref="O160:O172"/>
    <mergeCell ref="P160:P172"/>
    <mergeCell ref="Q160:Q172"/>
    <mergeCell ref="R160:R172"/>
    <mergeCell ref="C36:C60"/>
    <mergeCell ref="D36:D45"/>
    <mergeCell ref="E36:E45"/>
    <mergeCell ref="F36:F45"/>
    <mergeCell ref="G36:G45"/>
    <mergeCell ref="H36:H45"/>
    <mergeCell ref="I36:I45"/>
    <mergeCell ref="J36:J45"/>
    <mergeCell ref="K36:K45"/>
    <mergeCell ref="L36:L45"/>
    <mergeCell ref="M36:M45"/>
    <mergeCell ref="N36:N45"/>
    <mergeCell ref="O36:O45"/>
    <mergeCell ref="P36:P45"/>
    <mergeCell ref="Q36:Q45"/>
    <mergeCell ref="R36:R45"/>
    <mergeCell ref="AB36:AB45"/>
    <mergeCell ref="D46:D60"/>
    <mergeCell ref="E46:E60"/>
    <mergeCell ref="F46:F60"/>
    <mergeCell ref="G46:G60"/>
    <mergeCell ref="H46:H60"/>
    <mergeCell ref="I46:I60"/>
    <mergeCell ref="J46:J60"/>
    <mergeCell ref="K46:K60"/>
    <mergeCell ref="L46:L60"/>
    <mergeCell ref="M46:M60"/>
    <mergeCell ref="N46:N60"/>
    <mergeCell ref="O46:O60"/>
    <mergeCell ref="P46:P60"/>
    <mergeCell ref="Q46:Q60"/>
    <mergeCell ref="R46:R60"/>
    <mergeCell ref="B11:B60"/>
    <mergeCell ref="C11:C35"/>
    <mergeCell ref="D11:D17"/>
    <mergeCell ref="E11:E17"/>
    <mergeCell ref="F11:F17"/>
    <mergeCell ref="G11:G17"/>
    <mergeCell ref="H11:H17"/>
    <mergeCell ref="I11:I17"/>
    <mergeCell ref="J11:J17"/>
    <mergeCell ref="K11:K17"/>
    <mergeCell ref="L11:L17"/>
    <mergeCell ref="M11:M17"/>
    <mergeCell ref="N11:N17"/>
    <mergeCell ref="O11:O17"/>
    <mergeCell ref="P11:P17"/>
    <mergeCell ref="Q11:Q17"/>
    <mergeCell ref="R11:R17"/>
    <mergeCell ref="D18:D25"/>
    <mergeCell ref="E18:E25"/>
    <mergeCell ref="F18:F25"/>
    <mergeCell ref="G18:G25"/>
    <mergeCell ref="H18:H25"/>
    <mergeCell ref="I18:I25"/>
    <mergeCell ref="J18:J25"/>
    <mergeCell ref="K18:K25"/>
    <mergeCell ref="L18:L25"/>
    <mergeCell ref="M18:M25"/>
    <mergeCell ref="N18:N25"/>
    <mergeCell ref="O18:O25"/>
    <mergeCell ref="P18:P25"/>
    <mergeCell ref="Q18:Q25"/>
    <mergeCell ref="R18:R25"/>
    <mergeCell ref="C2:H2"/>
    <mergeCell ref="R2:S2"/>
    <mergeCell ref="T2:V2"/>
    <mergeCell ref="C3:H3"/>
    <mergeCell ref="R3:S3"/>
    <mergeCell ref="T3:V3"/>
    <mergeCell ref="C4:H5"/>
    <mergeCell ref="R4:S5"/>
    <mergeCell ref="T4:V4"/>
    <mergeCell ref="T5:V5"/>
    <mergeCell ref="R90:R102"/>
    <mergeCell ref="H187:H196"/>
    <mergeCell ref="I187:I196"/>
    <mergeCell ref="H140:H159"/>
    <mergeCell ref="I140:I159"/>
    <mergeCell ref="H160:H172"/>
    <mergeCell ref="I160:I172"/>
    <mergeCell ref="H61:H89"/>
    <mergeCell ref="I61:I89"/>
    <mergeCell ref="H90:H102"/>
    <mergeCell ref="I90:I102"/>
    <mergeCell ref="H26:H35"/>
    <mergeCell ref="I26:I35"/>
    <mergeCell ref="D7:D9"/>
    <mergeCell ref="E7:E9"/>
    <mergeCell ref="F7:F9"/>
    <mergeCell ref="G7:G9"/>
    <mergeCell ref="H7:H9"/>
    <mergeCell ref="I7:I9"/>
    <mergeCell ref="D26:D35"/>
    <mergeCell ref="E26:E35"/>
    <mergeCell ref="D160:D172"/>
    <mergeCell ref="E160:E172"/>
    <mergeCell ref="F160:F172"/>
    <mergeCell ref="G160:G172"/>
    <mergeCell ref="G187:G196"/>
    <mergeCell ref="E140:E159"/>
    <mergeCell ref="F140:F159"/>
    <mergeCell ref="G140:G159"/>
    <mergeCell ref="D90:D102"/>
    <mergeCell ref="E90:E102"/>
    <mergeCell ref="F90:F102"/>
    <mergeCell ref="G90:G102"/>
    <mergeCell ref="D61:D89"/>
    <mergeCell ref="E61:E89"/>
    <mergeCell ref="F61:F89"/>
    <mergeCell ref="G61:G89"/>
    <mergeCell ref="F26:F35"/>
    <mergeCell ref="G26:G35"/>
    <mergeCell ref="B2:B5"/>
    <mergeCell ref="AB2:AJ2"/>
    <mergeCell ref="AK2:AM2"/>
    <mergeCell ref="BU7:CC9"/>
    <mergeCell ref="BJ8:BJ9"/>
    <mergeCell ref="BK8:BK9"/>
    <mergeCell ref="BN8:BN9"/>
    <mergeCell ref="BO8:BR8"/>
    <mergeCell ref="AL7:AL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L4:BT5"/>
    <mergeCell ref="BU4:BW4"/>
    <mergeCell ref="BX4:CC4"/>
    <mergeCell ref="AK5:AM5"/>
    <mergeCell ref="AN5:AS5"/>
    <mergeCell ref="BC5:BE5"/>
    <mergeCell ref="BF5:BK5"/>
    <mergeCell ref="BU5:BW5"/>
    <mergeCell ref="BX5:CC5"/>
    <mergeCell ref="O7:O9"/>
    <mergeCell ref="P7:P9"/>
    <mergeCell ref="Q7:Q9"/>
    <mergeCell ref="R7:R9"/>
    <mergeCell ref="W7:W9"/>
    <mergeCell ref="AM7:AS7"/>
    <mergeCell ref="BU3:BW3"/>
    <mergeCell ref="BX3:CC3"/>
    <mergeCell ref="AB4:AJ5"/>
    <mergeCell ref="AK4:AM4"/>
    <mergeCell ref="AN4:AS4"/>
    <mergeCell ref="AT4:BB5"/>
    <mergeCell ref="BC4:BE4"/>
    <mergeCell ref="BF4:BK4"/>
    <mergeCell ref="AR8:AR9"/>
    <mergeCell ref="AS8:AS9"/>
    <mergeCell ref="X7:Y7"/>
    <mergeCell ref="Z7:AA7"/>
    <mergeCell ref="AB7:AB9"/>
    <mergeCell ref="AC7:AC9"/>
    <mergeCell ref="AD7:AJ7"/>
    <mergeCell ref="AK7:AK9"/>
    <mergeCell ref="AD8:AD9"/>
    <mergeCell ref="AE8:AH8"/>
    <mergeCell ref="AI8:AI9"/>
    <mergeCell ref="AJ8:AJ9"/>
    <mergeCell ref="AT7:AT9"/>
    <mergeCell ref="AU7:AU9"/>
    <mergeCell ref="AV7:BB7"/>
    <mergeCell ref="BC7:BC9"/>
    <mergeCell ref="AM8:AM9"/>
    <mergeCell ref="AN8:AQ8"/>
    <mergeCell ref="BC11:BC17"/>
    <mergeCell ref="BD11:BD17"/>
    <mergeCell ref="BL11:BL17"/>
    <mergeCell ref="S7:S9"/>
    <mergeCell ref="T7:T9"/>
    <mergeCell ref="U7:U9"/>
    <mergeCell ref="V7:V9"/>
    <mergeCell ref="AB18:AB25"/>
    <mergeCell ref="AC18:AC25"/>
    <mergeCell ref="AK18:AK25"/>
    <mergeCell ref="AL18:AL25"/>
    <mergeCell ref="BU18:CC18"/>
    <mergeCell ref="B7:B9"/>
    <mergeCell ref="C7:C9"/>
    <mergeCell ref="J7:J9"/>
    <mergeCell ref="K7:K9"/>
    <mergeCell ref="L7:L9"/>
    <mergeCell ref="M7:M9"/>
    <mergeCell ref="BS8:BS9"/>
    <mergeCell ref="BT8:BT9"/>
    <mergeCell ref="AV8:AV9"/>
    <mergeCell ref="AW8:AZ8"/>
    <mergeCell ref="BA8:BA9"/>
    <mergeCell ref="BB8:BB9"/>
    <mergeCell ref="BE8:BE9"/>
    <mergeCell ref="BF8:BI8"/>
    <mergeCell ref="BD7:BD9"/>
    <mergeCell ref="BE7:BK7"/>
    <mergeCell ref="BL7:BL9"/>
    <mergeCell ref="BM7:BM9"/>
    <mergeCell ref="BN7:BT7"/>
    <mergeCell ref="N7:N9"/>
    <mergeCell ref="BU26:CC26"/>
    <mergeCell ref="BM11:BM17"/>
    <mergeCell ref="AT18:AT25"/>
    <mergeCell ref="AU18:AU25"/>
    <mergeCell ref="BC18:BC25"/>
    <mergeCell ref="BD18:BD25"/>
    <mergeCell ref="BL18:BL25"/>
    <mergeCell ref="BM18:BM25"/>
    <mergeCell ref="P26:P35"/>
    <mergeCell ref="J26:J35"/>
    <mergeCell ref="K26:K35"/>
    <mergeCell ref="L26:L35"/>
    <mergeCell ref="M26:M35"/>
    <mergeCell ref="N26:N35"/>
    <mergeCell ref="O26:O35"/>
    <mergeCell ref="Q26:Q35"/>
    <mergeCell ref="R26:R35"/>
    <mergeCell ref="AB26:AB35"/>
    <mergeCell ref="AC26:AC35"/>
    <mergeCell ref="AK26:AK35"/>
    <mergeCell ref="AL26:AL35"/>
    <mergeCell ref="AT26:AT35"/>
    <mergeCell ref="AU26:AU35"/>
    <mergeCell ref="BC26:BC35"/>
    <mergeCell ref="BL26:BL35"/>
    <mergeCell ref="BU11:CC11"/>
    <mergeCell ref="AB11:AB17"/>
    <mergeCell ref="AC11:AC17"/>
    <mergeCell ref="AK11:AK17"/>
    <mergeCell ref="AL11:AL17"/>
    <mergeCell ref="AT11:AT17"/>
    <mergeCell ref="AU11:AU17"/>
    <mergeCell ref="AC36:AC45"/>
    <mergeCell ref="AK36:AK45"/>
    <mergeCell ref="AL36:AL45"/>
    <mergeCell ref="AT36:AT45"/>
    <mergeCell ref="AU36:AU45"/>
    <mergeCell ref="BC36:BC45"/>
    <mergeCell ref="BL36:BL45"/>
    <mergeCell ref="BU36:CC36"/>
    <mergeCell ref="BU46:CC46"/>
    <mergeCell ref="BU59:CC59"/>
    <mergeCell ref="BU60:CC60"/>
    <mergeCell ref="BU61:CC61"/>
    <mergeCell ref="AL46:AL60"/>
    <mergeCell ref="AT46:AT60"/>
    <mergeCell ref="AU46:AU60"/>
    <mergeCell ref="BC46:BC60"/>
    <mergeCell ref="BD46:BD60"/>
    <mergeCell ref="BL46:BL60"/>
    <mergeCell ref="BM46:BM60"/>
    <mergeCell ref="BL61:BL89"/>
    <mergeCell ref="BM61:BM89"/>
    <mergeCell ref="AC61:AC89"/>
    <mergeCell ref="AK61:AK89"/>
    <mergeCell ref="AL61:AL89"/>
    <mergeCell ref="AT61:AT89"/>
    <mergeCell ref="AU61:AU89"/>
    <mergeCell ref="BC61:BC89"/>
    <mergeCell ref="BD61:BD89"/>
    <mergeCell ref="AB46:AB60"/>
    <mergeCell ref="AC46:AC60"/>
    <mergeCell ref="AK46:AK60"/>
    <mergeCell ref="BU89:CC89"/>
    <mergeCell ref="J90:J102"/>
    <mergeCell ref="K90:K102"/>
    <mergeCell ref="L90:L102"/>
    <mergeCell ref="M90:M102"/>
    <mergeCell ref="N90:N102"/>
    <mergeCell ref="O90:O102"/>
    <mergeCell ref="P90:P102"/>
    <mergeCell ref="Q90:Q102"/>
    <mergeCell ref="AB90:AB102"/>
    <mergeCell ref="AC90:AC102"/>
    <mergeCell ref="AK90:AK102"/>
    <mergeCell ref="AL90:AL102"/>
    <mergeCell ref="AT90:AT102"/>
    <mergeCell ref="AU90:AU102"/>
    <mergeCell ref="BC90:BC102"/>
    <mergeCell ref="J61:J89"/>
    <mergeCell ref="K61:K89"/>
    <mergeCell ref="L61:L89"/>
    <mergeCell ref="M61:M89"/>
    <mergeCell ref="N61:N89"/>
    <mergeCell ref="O61:O89"/>
    <mergeCell ref="P61:P89"/>
    <mergeCell ref="Q61:Q89"/>
    <mergeCell ref="R61:R89"/>
    <mergeCell ref="AB61:AB89"/>
    <mergeCell ref="BD90:BD102"/>
    <mergeCell ref="BL90:BL102"/>
    <mergeCell ref="BM90:BM102"/>
    <mergeCell ref="J140:J159"/>
    <mergeCell ref="K140:K159"/>
    <mergeCell ref="BU160:CC160"/>
    <mergeCell ref="BU173:CC173"/>
    <mergeCell ref="BU185:CC185"/>
    <mergeCell ref="BU186:CC186"/>
    <mergeCell ref="J187:J196"/>
    <mergeCell ref="K187:K196"/>
    <mergeCell ref="L187:L196"/>
    <mergeCell ref="M187:M196"/>
    <mergeCell ref="N187:N196"/>
    <mergeCell ref="O187:O196"/>
    <mergeCell ref="P187:P196"/>
    <mergeCell ref="Q187:Q196"/>
    <mergeCell ref="R187:R196"/>
    <mergeCell ref="BU187:CC187"/>
    <mergeCell ref="AB187:AB196"/>
    <mergeCell ref="AC187:AC196"/>
    <mergeCell ref="AK187:AK196"/>
    <mergeCell ref="AL187:AL196"/>
    <mergeCell ref="AT187:AT196"/>
    <mergeCell ref="AU187:AU196"/>
    <mergeCell ref="BC187:BC196"/>
    <mergeCell ref="AB160:AB172"/>
    <mergeCell ref="AC160:AC172"/>
    <mergeCell ref="AK160:AK172"/>
    <mergeCell ref="AL160:AL172"/>
    <mergeCell ref="AT160:AT172"/>
    <mergeCell ref="AU160:AU172"/>
    <mergeCell ref="BC160:BC172"/>
    <mergeCell ref="BD160:BD172"/>
    <mergeCell ref="BL160:BL172"/>
    <mergeCell ref="B61:B102"/>
    <mergeCell ref="C61:C89"/>
    <mergeCell ref="C90:C102"/>
    <mergeCell ref="B204:B243"/>
    <mergeCell ref="C204:C225"/>
    <mergeCell ref="BU203:CC203"/>
    <mergeCell ref="BU204:CC204"/>
    <mergeCell ref="BU195:CC195"/>
    <mergeCell ref="BU196:CC196"/>
    <mergeCell ref="BU197:CC197"/>
    <mergeCell ref="BU201:CC201"/>
    <mergeCell ref="BU202:CC202"/>
    <mergeCell ref="AK204:AK215"/>
    <mergeCell ref="AL204:AL215"/>
    <mergeCell ref="AT204:AT215"/>
    <mergeCell ref="AU204:AU215"/>
    <mergeCell ref="BC204:BC215"/>
    <mergeCell ref="BD204:BD215"/>
    <mergeCell ref="BL204:BL215"/>
    <mergeCell ref="BM204:BM215"/>
    <mergeCell ref="AK216:AK225"/>
    <mergeCell ref="AL216:AL225"/>
    <mergeCell ref="AT216:AT225"/>
    <mergeCell ref="AU216:AU225"/>
    <mergeCell ref="BC216:BC225"/>
    <mergeCell ref="BD216:BD225"/>
    <mergeCell ref="BL216:BL225"/>
    <mergeCell ref="BM216:BM225"/>
    <mergeCell ref="BU215:CC215"/>
    <mergeCell ref="BU216:CC216"/>
    <mergeCell ref="BU103:CC103"/>
    <mergeCell ref="BU140:CC140"/>
  </mergeCells>
  <conditionalFormatting sqref="L374:L379 L226:L231 L234 L236 L329:L334 L337:L353 L403:L422 L426:L432 L436:L443 L446:L451 L465:L505 L508:L518 L523:L541 L604:L611 L614:L615 L617 L90:L172 L390:L400 L244:L309 L11:L58 L356:L371 L544:L596">
    <cfRule type="expression" dxfId="442" priority="29">
      <formula>$L11=$M11</formula>
    </cfRule>
  </conditionalFormatting>
  <conditionalFormatting sqref="L173:L184">
    <cfRule type="expression" dxfId="441" priority="27">
      <formula>$L173=$M173</formula>
    </cfRule>
  </conditionalFormatting>
  <conditionalFormatting sqref="L61:L88">
    <cfRule type="expression" dxfId="440" priority="28">
      <formula>$L61=$M61</formula>
    </cfRule>
  </conditionalFormatting>
  <conditionalFormatting sqref="L197:L200">
    <cfRule type="expression" dxfId="439" priority="25">
      <formula>$L197=$M197</formula>
    </cfRule>
  </conditionalFormatting>
  <conditionalFormatting sqref="L187:L194">
    <cfRule type="expression" dxfId="438" priority="26">
      <formula>$L187=$M187</formula>
    </cfRule>
  </conditionalFormatting>
  <conditionalFormatting sqref="L204:L214">
    <cfRule type="expression" dxfId="437" priority="24">
      <formula>$L204=$M204</formula>
    </cfRule>
  </conditionalFormatting>
  <conditionalFormatting sqref="L216:L224">
    <cfRule type="expression" dxfId="436" priority="23">
      <formula>$L216=$M216</formula>
    </cfRule>
  </conditionalFormatting>
  <conditionalFormatting sqref="L240">
    <cfRule type="expression" dxfId="435" priority="22">
      <formula>$L240=$M240</formula>
    </cfRule>
  </conditionalFormatting>
  <conditionalFormatting sqref="L310:L326">
    <cfRule type="expression" dxfId="434" priority="21">
      <formula>$L310=$M310</formula>
    </cfRule>
  </conditionalFormatting>
  <conditionalFormatting sqref="L401">
    <cfRule type="expression" dxfId="433" priority="20">
      <formula>$L401=$M401</formula>
    </cfRule>
  </conditionalFormatting>
  <conditionalFormatting sqref="L444">
    <cfRule type="expression" dxfId="432" priority="19">
      <formula>$L444=$M444</formula>
    </cfRule>
  </conditionalFormatting>
  <conditionalFormatting sqref="L455:L461">
    <cfRule type="expression" dxfId="431" priority="18">
      <formula>$L455=$M455</formula>
    </cfRule>
  </conditionalFormatting>
  <conditionalFormatting sqref="L600">
    <cfRule type="expression" dxfId="430" priority="17">
      <formula>$L600=$M600</formula>
    </cfRule>
  </conditionalFormatting>
  <conditionalFormatting sqref="L382">
    <cfRule type="expression" dxfId="429" priority="16">
      <formula>$L382=$M382</formula>
    </cfRule>
  </conditionalFormatting>
  <conditionalFormatting sqref="M382">
    <cfRule type="expression" dxfId="428" priority="15">
      <formula>$L382=$M382</formula>
    </cfRule>
  </conditionalFormatting>
  <conditionalFormatting sqref="N382">
    <cfRule type="expression" dxfId="427" priority="14">
      <formula>$L382=$M382</formula>
    </cfRule>
  </conditionalFormatting>
  <conditionalFormatting sqref="O382">
    <cfRule type="expression" dxfId="426" priority="13">
      <formula>$L382=$M382</formula>
    </cfRule>
  </conditionalFormatting>
  <conditionalFormatting sqref="P382">
    <cfRule type="expression" dxfId="425" priority="12">
      <formula>$L382=$M382</formula>
    </cfRule>
  </conditionalFormatting>
  <conditionalFormatting sqref="Q382">
    <cfRule type="expression" dxfId="424" priority="11">
      <formula>$L382=$M382</formula>
    </cfRule>
  </conditionalFormatting>
  <conditionalFormatting sqref="L386">
    <cfRule type="expression" dxfId="423" priority="10">
      <formula>$L386=$M386</formula>
    </cfRule>
  </conditionalFormatting>
  <conditionalFormatting sqref="N386">
    <cfRule type="expression" dxfId="422" priority="9">
      <formula>$L386=$M386</formula>
    </cfRule>
  </conditionalFormatting>
  <conditionalFormatting sqref="O386">
    <cfRule type="expression" dxfId="421" priority="8">
      <formula>$L386=$M386</formula>
    </cfRule>
  </conditionalFormatting>
  <conditionalFormatting sqref="P386">
    <cfRule type="expression" dxfId="420" priority="7">
      <formula>$L386=$M386</formula>
    </cfRule>
  </conditionalFormatting>
  <conditionalFormatting sqref="Q386">
    <cfRule type="expression" dxfId="419" priority="6">
      <formula>$L386=$M386</formula>
    </cfRule>
  </conditionalFormatting>
  <conditionalFormatting sqref="L621">
    <cfRule type="expression" dxfId="418" priority="5">
      <formula>$L621=$M621</formula>
    </cfRule>
  </conditionalFormatting>
  <conditionalFormatting sqref="N621">
    <cfRule type="expression" dxfId="417" priority="4">
      <formula>$L621=$M621</formula>
    </cfRule>
  </conditionalFormatting>
  <conditionalFormatting sqref="O621">
    <cfRule type="expression" dxfId="416" priority="3">
      <formula>$L621=$M621</formula>
    </cfRule>
  </conditionalFormatting>
  <conditionalFormatting sqref="P621">
    <cfRule type="expression" dxfId="415" priority="2">
      <formula>$L621=$M621</formula>
    </cfRule>
  </conditionalFormatting>
  <conditionalFormatting sqref="Q621">
    <cfRule type="expression" dxfId="414" priority="1">
      <formula>$L621=$M621</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CC123"/>
  <sheetViews>
    <sheetView showZeros="0" view="pageBreakPreview" zoomScale="60" zoomScaleNormal="60" workbookViewId="0">
      <pane ySplit="10" topLeftCell="A11" activePane="bottomLeft" state="frozen"/>
      <selection pane="bottomLeft"/>
    </sheetView>
  </sheetViews>
  <sheetFormatPr baseColWidth="10" defaultColWidth="11.42578125" defaultRowHeight="40.15" customHeight="1" x14ac:dyDescent="0.25"/>
  <cols>
    <col min="1" max="1" width="2.7109375" style="23" customWidth="1"/>
    <col min="2" max="2" width="15.7109375" style="36" customWidth="1"/>
    <col min="3" max="7" width="15.7109375" style="5" customWidth="1"/>
    <col min="8" max="8" width="25.28515625" style="5" customWidth="1"/>
    <col min="9" max="9" width="23.85546875" style="5" customWidth="1"/>
    <col min="10" max="10" width="6.5703125" style="54" customWidth="1"/>
    <col min="11" max="11" width="25.7109375" style="4" customWidth="1"/>
    <col min="12" max="13" width="11.85546875" style="25" customWidth="1"/>
    <col min="14" max="14" width="13" style="26" customWidth="1"/>
    <col min="15" max="15" width="15.85546875" style="26" customWidth="1"/>
    <col min="16" max="16" width="10.140625" style="26" customWidth="1"/>
    <col min="17" max="17" width="9.7109375" style="26" customWidth="1"/>
    <col min="18" max="18" width="6.5703125" style="5" customWidth="1"/>
    <col min="19" max="19" width="95.7109375" style="5" customWidth="1"/>
    <col min="20" max="21" width="15.7109375" style="5" customWidth="1"/>
    <col min="22" max="22" width="10.7109375" style="5" customWidth="1"/>
    <col min="23" max="23" width="25.7109375" style="5" customWidth="1"/>
    <col min="24" max="24" width="16.7109375" style="30" customWidth="1"/>
    <col min="25" max="25" width="21.42578125" style="30" customWidth="1"/>
    <col min="26" max="26" width="18.5703125" style="30" customWidth="1"/>
    <col min="27" max="27" width="19.140625" style="30" customWidth="1"/>
    <col min="28" max="28" width="6.5703125" style="4" customWidth="1"/>
    <col min="29" max="29" width="12.7109375" style="24" customWidth="1"/>
    <col min="30" max="36" width="12.7109375" style="27" customWidth="1"/>
    <col min="37" max="37" width="6.5703125" style="4" customWidth="1"/>
    <col min="38" max="38" width="12.71093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101" width="12.7109375" style="29" customWidth="1"/>
    <col min="102" max="16384" width="11.42578125" style="29"/>
  </cols>
  <sheetData>
    <row r="1" spans="1:81" ht="16.149999999999999" customHeight="1" x14ac:dyDescent="0.25">
      <c r="R1" s="26"/>
    </row>
    <row r="2" spans="1:81" s="58" customFormat="1" ht="16.149999999999999" customHeight="1" x14ac:dyDescent="0.25">
      <c r="A2" s="37"/>
      <c r="B2" s="1131"/>
      <c r="C2" s="1115" t="s">
        <v>0</v>
      </c>
      <c r="D2" s="1115"/>
      <c r="E2" s="1115"/>
      <c r="F2" s="1115"/>
      <c r="G2" s="1115"/>
      <c r="H2" s="1115"/>
      <c r="I2" s="235"/>
      <c r="J2" s="247" t="s">
        <v>1</v>
      </c>
      <c r="K2" s="247"/>
      <c r="L2" s="1262" t="s">
        <v>226</v>
      </c>
      <c r="M2" s="1263"/>
      <c r="N2" s="1263"/>
      <c r="O2" s="1263"/>
      <c r="P2" s="1263"/>
      <c r="Q2" s="1264"/>
      <c r="R2" s="1114" t="s">
        <v>0</v>
      </c>
      <c r="S2" s="1116"/>
      <c r="T2" s="1195" t="s">
        <v>1</v>
      </c>
      <c r="U2" s="1196"/>
      <c r="V2" s="1197"/>
      <c r="W2" s="1269" t="str">
        <f>+$L2</f>
        <v>INDENORTE</v>
      </c>
      <c r="X2" s="1270"/>
      <c r="Y2" s="1270"/>
      <c r="Z2" s="1270"/>
      <c r="AA2" s="1271"/>
      <c r="AB2" s="1114" t="s">
        <v>0</v>
      </c>
      <c r="AC2" s="1115"/>
      <c r="AD2" s="1115"/>
      <c r="AE2" s="1115"/>
      <c r="AF2" s="1115"/>
      <c r="AG2" s="1115"/>
      <c r="AH2" s="1115"/>
      <c r="AI2" s="1115"/>
      <c r="AJ2" s="1116"/>
      <c r="AK2" s="1112" t="s">
        <v>1</v>
      </c>
      <c r="AL2" s="1112"/>
      <c r="AM2" s="1112"/>
      <c r="AN2" s="1108" t="str">
        <f>+$L2</f>
        <v>INDENORTE</v>
      </c>
      <c r="AO2" s="1108"/>
      <c r="AP2" s="1108"/>
      <c r="AQ2" s="1108"/>
      <c r="AR2" s="1108"/>
      <c r="AS2" s="1108"/>
      <c r="AT2" s="1114" t="s">
        <v>0</v>
      </c>
      <c r="AU2" s="1115"/>
      <c r="AV2" s="1115"/>
      <c r="AW2" s="1115"/>
      <c r="AX2" s="1115"/>
      <c r="AY2" s="1115"/>
      <c r="AZ2" s="1115"/>
      <c r="BA2" s="1115"/>
      <c r="BB2" s="1116"/>
      <c r="BC2" s="1112" t="s">
        <v>1</v>
      </c>
      <c r="BD2" s="1112"/>
      <c r="BE2" s="1112"/>
      <c r="BF2" s="1108" t="str">
        <f>+$L2</f>
        <v>INDENORTE</v>
      </c>
      <c r="BG2" s="1108"/>
      <c r="BH2" s="1108"/>
      <c r="BI2" s="1108"/>
      <c r="BJ2" s="1108"/>
      <c r="BK2" s="1108"/>
      <c r="BL2" s="1114" t="s">
        <v>0</v>
      </c>
      <c r="BM2" s="1115"/>
      <c r="BN2" s="1115"/>
      <c r="BO2" s="1115"/>
      <c r="BP2" s="1115"/>
      <c r="BQ2" s="1115"/>
      <c r="BR2" s="1115"/>
      <c r="BS2" s="1115"/>
      <c r="BT2" s="1116"/>
      <c r="BU2" s="1112" t="s">
        <v>1</v>
      </c>
      <c r="BV2" s="1112"/>
      <c r="BW2" s="1112"/>
      <c r="BX2" s="1108" t="str">
        <f>+$L2</f>
        <v>INDENORTE</v>
      </c>
      <c r="BY2" s="1108"/>
      <c r="BZ2" s="1108"/>
      <c r="CA2" s="1108"/>
      <c r="CB2" s="1108"/>
      <c r="CC2" s="1108"/>
    </row>
    <row r="3" spans="1:81" s="58" customFormat="1" ht="16.149999999999999" customHeight="1" x14ac:dyDescent="0.25">
      <c r="A3" s="37"/>
      <c r="B3" s="1132"/>
      <c r="C3" s="1110" t="s">
        <v>1668</v>
      </c>
      <c r="D3" s="1110"/>
      <c r="E3" s="1110"/>
      <c r="F3" s="1110"/>
      <c r="G3" s="1110"/>
      <c r="H3" s="1110"/>
      <c r="I3" s="236"/>
      <c r="J3" s="247" t="s">
        <v>2</v>
      </c>
      <c r="K3" s="247"/>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113">
        <f>+$L3</f>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58" customFormat="1" ht="16.149999999999999" customHeight="1" x14ac:dyDescent="0.25">
      <c r="A4" s="37"/>
      <c r="B4" s="1132"/>
      <c r="C4" s="1143" t="s">
        <v>3860</v>
      </c>
      <c r="D4" s="1143"/>
      <c r="E4" s="1143"/>
      <c r="F4" s="1143"/>
      <c r="G4" s="1143"/>
      <c r="H4" s="1143"/>
      <c r="I4" s="236"/>
      <c r="J4" s="247" t="s">
        <v>1667</v>
      </c>
      <c r="K4" s="247"/>
      <c r="L4" s="1256" t="s">
        <v>20</v>
      </c>
      <c r="M4" s="1257"/>
      <c r="N4" s="1257"/>
      <c r="O4" s="1257"/>
      <c r="P4" s="1257"/>
      <c r="Q4" s="1258"/>
      <c r="R4" s="1142" t="s">
        <v>3860</v>
      </c>
      <c r="S4" s="1144"/>
      <c r="T4" s="1195" t="s">
        <v>1675</v>
      </c>
      <c r="U4" s="1196"/>
      <c r="V4" s="1197"/>
      <c r="W4" s="1272" t="str">
        <f>+$L4</f>
        <v>1. Bienestar Social</v>
      </c>
      <c r="X4" s="1273"/>
      <c r="Y4" s="1273"/>
      <c r="Z4" s="1273"/>
      <c r="AA4" s="1274"/>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58" customFormat="1" ht="16.149999999999999" customHeight="1" x14ac:dyDescent="0.25">
      <c r="A5" s="37"/>
      <c r="B5" s="1133"/>
      <c r="C5" s="1146"/>
      <c r="D5" s="1146"/>
      <c r="E5" s="1146"/>
      <c r="F5" s="1146"/>
      <c r="G5" s="1146"/>
      <c r="H5" s="1146"/>
      <c r="I5" s="237"/>
      <c r="J5" s="247" t="s">
        <v>1670</v>
      </c>
      <c r="K5" s="247"/>
      <c r="L5" s="1259" t="s">
        <v>220</v>
      </c>
      <c r="M5" s="1260"/>
      <c r="N5" s="1260"/>
      <c r="O5" s="1260"/>
      <c r="P5" s="1260"/>
      <c r="Q5" s="1261"/>
      <c r="R5" s="1145"/>
      <c r="S5" s="1147"/>
      <c r="T5" s="1195" t="s">
        <v>1676</v>
      </c>
      <c r="U5" s="1196"/>
      <c r="V5" s="1197"/>
      <c r="W5" s="1275" t="str">
        <f>+$L5</f>
        <v>1.3 Más Oportunidades para el Deporte y la Recreación.</v>
      </c>
      <c r="X5" s="1276"/>
      <c r="Y5" s="1276"/>
      <c r="Z5" s="1276"/>
      <c r="AA5" s="1277"/>
      <c r="AB5" s="1145"/>
      <c r="AC5" s="1146"/>
      <c r="AD5" s="1146"/>
      <c r="AE5" s="1146"/>
      <c r="AF5" s="1146"/>
      <c r="AG5" s="1146"/>
      <c r="AH5" s="1146"/>
      <c r="AI5" s="1146"/>
      <c r="AJ5" s="1147"/>
      <c r="AK5" s="1112" t="s">
        <v>1670</v>
      </c>
      <c r="AL5" s="1112"/>
      <c r="AM5" s="1112"/>
      <c r="AN5" s="1149" t="str">
        <f>+$L5</f>
        <v>1.3 Más Oportunidades para el Deporte y la Recreación.</v>
      </c>
      <c r="AO5" s="1149"/>
      <c r="AP5" s="1149"/>
      <c r="AQ5" s="1149"/>
      <c r="AR5" s="1149"/>
      <c r="AS5" s="1149"/>
      <c r="AT5" s="1145"/>
      <c r="AU5" s="1146"/>
      <c r="AV5" s="1146"/>
      <c r="AW5" s="1146"/>
      <c r="AX5" s="1146"/>
      <c r="AY5" s="1146"/>
      <c r="AZ5" s="1146"/>
      <c r="BA5" s="1146"/>
      <c r="BB5" s="1147"/>
      <c r="BC5" s="1112" t="s">
        <v>1670</v>
      </c>
      <c r="BD5" s="1112"/>
      <c r="BE5" s="1112"/>
      <c r="BF5" s="1149" t="str">
        <f>+$L5</f>
        <v>1.3 Más Oportunidades para el Deporte y la Recreación.</v>
      </c>
      <c r="BG5" s="1149"/>
      <c r="BH5" s="1149"/>
      <c r="BI5" s="1149"/>
      <c r="BJ5" s="1149"/>
      <c r="BK5" s="1149"/>
      <c r="BL5" s="1145"/>
      <c r="BM5" s="1146"/>
      <c r="BN5" s="1146"/>
      <c r="BO5" s="1146"/>
      <c r="BP5" s="1146"/>
      <c r="BQ5" s="1146"/>
      <c r="BR5" s="1146"/>
      <c r="BS5" s="1146"/>
      <c r="BT5" s="1147"/>
      <c r="BU5" s="1112" t="s">
        <v>1670</v>
      </c>
      <c r="BV5" s="1112"/>
      <c r="BW5" s="1112"/>
      <c r="BX5" s="1149" t="str">
        <f>+$L5</f>
        <v>1.3 Más Oportunidades para el Deporte y la Recreación.</v>
      </c>
      <c r="BY5" s="1149"/>
      <c r="BZ5" s="1149"/>
      <c r="CA5" s="1149"/>
      <c r="CB5" s="1149"/>
      <c r="CC5" s="1149"/>
    </row>
    <row r="6" spans="1:81" ht="16.149999999999999" customHeight="1" thickBot="1" x14ac:dyDescent="0.3">
      <c r="B6" s="2"/>
      <c r="C6" s="2"/>
      <c r="D6" s="2"/>
      <c r="E6" s="2"/>
      <c r="F6" s="2"/>
      <c r="G6" s="2"/>
      <c r="H6" s="2"/>
      <c r="I6" s="2"/>
      <c r="J6" s="284"/>
      <c r="K6" s="29"/>
      <c r="L6" s="29"/>
      <c r="M6" s="29"/>
      <c r="N6" s="29"/>
      <c r="O6" s="29"/>
      <c r="P6" s="29"/>
      <c r="Q6" s="29"/>
      <c r="R6" s="29"/>
      <c r="S6" s="2"/>
      <c r="T6" s="2"/>
      <c r="U6" s="2"/>
      <c r="V6" s="2"/>
      <c r="W6" s="2"/>
      <c r="X6" s="60"/>
      <c r="Y6" s="60"/>
      <c r="Z6" s="60"/>
      <c r="AA6" s="27"/>
      <c r="AB6" s="27"/>
      <c r="AC6" s="29"/>
      <c r="AK6" s="27"/>
      <c r="AT6" s="27"/>
      <c r="BC6" s="27"/>
      <c r="BL6" s="27"/>
    </row>
    <row r="7" spans="1:81" ht="16.149999999999999" customHeight="1" thickBot="1" x14ac:dyDescent="0.3">
      <c r="A7" s="29"/>
      <c r="B7" s="1130" t="s">
        <v>3</v>
      </c>
      <c r="C7" s="1130" t="s">
        <v>1672</v>
      </c>
      <c r="D7" s="1107" t="s">
        <v>5146</v>
      </c>
      <c r="E7" s="1107" t="s">
        <v>5147</v>
      </c>
      <c r="F7" s="1107" t="s">
        <v>5148</v>
      </c>
      <c r="G7" s="1099" t="s">
        <v>5149</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29"/>
      <c r="B8" s="1130"/>
      <c r="C8" s="1130"/>
      <c r="D8" s="1107"/>
      <c r="E8" s="1107"/>
      <c r="F8" s="1107"/>
      <c r="G8" s="1100"/>
      <c r="H8" s="1100"/>
      <c r="I8" s="1100"/>
      <c r="J8" s="1134"/>
      <c r="K8" s="1135"/>
      <c r="L8" s="1137"/>
      <c r="M8" s="1140"/>
      <c r="N8" s="1164"/>
      <c r="O8" s="1167"/>
      <c r="P8" s="1170"/>
      <c r="Q8" s="1173"/>
      <c r="R8" s="1134"/>
      <c r="S8" s="1176"/>
      <c r="T8" s="1128"/>
      <c r="U8" s="1128"/>
      <c r="V8" s="1128"/>
      <c r="W8" s="1176"/>
      <c r="X8" s="285" t="s">
        <v>12</v>
      </c>
      <c r="Y8" s="285" t="s">
        <v>13</v>
      </c>
      <c r="Z8" s="285" t="s">
        <v>12</v>
      </c>
      <c r="AA8" s="285"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33" customHeight="1" x14ac:dyDescent="0.25">
      <c r="A9" s="29"/>
      <c r="B9" s="1130"/>
      <c r="C9" s="1130"/>
      <c r="D9" s="1107"/>
      <c r="E9" s="1107"/>
      <c r="F9" s="1107"/>
      <c r="G9" s="1101"/>
      <c r="H9" s="1101"/>
      <c r="I9" s="1101"/>
      <c r="J9" s="1134"/>
      <c r="K9" s="1135"/>
      <c r="L9" s="1138"/>
      <c r="M9" s="1141"/>
      <c r="N9" s="1165"/>
      <c r="O9" s="1168"/>
      <c r="P9" s="1171"/>
      <c r="Q9" s="1174"/>
      <c r="R9" s="1134"/>
      <c r="S9" s="1177"/>
      <c r="T9" s="1128"/>
      <c r="U9" s="1128"/>
      <c r="V9" s="1128"/>
      <c r="W9" s="1177"/>
      <c r="X9" s="412" t="s">
        <v>1671</v>
      </c>
      <c r="Y9" s="286" t="s">
        <v>1671</v>
      </c>
      <c r="Z9" s="286" t="s">
        <v>1671</v>
      </c>
      <c r="AA9" s="286" t="s">
        <v>1671</v>
      </c>
      <c r="AB9" s="1130"/>
      <c r="AC9" s="1138"/>
      <c r="AD9" s="1105"/>
      <c r="AE9" s="287" t="s">
        <v>14</v>
      </c>
      <c r="AF9" s="287" t="s">
        <v>17</v>
      </c>
      <c r="AG9" s="287" t="s">
        <v>15</v>
      </c>
      <c r="AH9" s="287" t="s">
        <v>16</v>
      </c>
      <c r="AI9" s="1127"/>
      <c r="AJ9" s="1103"/>
      <c r="AK9" s="1130"/>
      <c r="AL9" s="1183"/>
      <c r="AM9" s="1151"/>
      <c r="AN9" s="287" t="s">
        <v>14</v>
      </c>
      <c r="AO9" s="287" t="s">
        <v>17</v>
      </c>
      <c r="AP9" s="287" t="s">
        <v>15</v>
      </c>
      <c r="AQ9" s="287" t="s">
        <v>16</v>
      </c>
      <c r="AR9" s="1127"/>
      <c r="AS9" s="1103"/>
      <c r="AT9" s="1130"/>
      <c r="AU9" s="1186"/>
      <c r="AV9" s="1151"/>
      <c r="AW9" s="287" t="s">
        <v>14</v>
      </c>
      <c r="AX9" s="287" t="s">
        <v>17</v>
      </c>
      <c r="AY9" s="287" t="s">
        <v>15</v>
      </c>
      <c r="AZ9" s="287" t="s">
        <v>16</v>
      </c>
      <c r="BA9" s="1127"/>
      <c r="BB9" s="1103"/>
      <c r="BC9" s="1130"/>
      <c r="BD9" s="1154"/>
      <c r="BE9" s="1151"/>
      <c r="BF9" s="287" t="s">
        <v>14</v>
      </c>
      <c r="BG9" s="287" t="s">
        <v>17</v>
      </c>
      <c r="BH9" s="287" t="s">
        <v>15</v>
      </c>
      <c r="BI9" s="287" t="s">
        <v>16</v>
      </c>
      <c r="BJ9" s="1127"/>
      <c r="BK9" s="1103"/>
      <c r="BL9" s="1130"/>
      <c r="BM9" s="1159"/>
      <c r="BN9" s="1105"/>
      <c r="BO9" s="287" t="s">
        <v>14</v>
      </c>
      <c r="BP9" s="287" t="s">
        <v>17</v>
      </c>
      <c r="BQ9" s="287" t="s">
        <v>15</v>
      </c>
      <c r="BR9" s="287" t="s">
        <v>16</v>
      </c>
      <c r="BS9" s="1127"/>
      <c r="BT9" s="1215"/>
      <c r="BU9" s="1123"/>
      <c r="BV9" s="1124"/>
      <c r="BW9" s="1124"/>
      <c r="BX9" s="1124"/>
      <c r="BY9" s="1124"/>
      <c r="BZ9" s="1124"/>
      <c r="CA9" s="1124"/>
      <c r="CB9" s="1124"/>
      <c r="CC9" s="1125"/>
    </row>
    <row r="10" spans="1:81" ht="16.149999999999999" customHeight="1" thickBot="1" x14ac:dyDescent="0.3">
      <c r="B10" s="2"/>
      <c r="R10" s="26"/>
    </row>
    <row r="11" spans="1:81" s="58" customFormat="1" ht="89.25" customHeight="1" thickTop="1" thickBot="1" x14ac:dyDescent="0.3">
      <c r="A11" s="37"/>
      <c r="B11" s="1333" t="s">
        <v>221</v>
      </c>
      <c r="C11" s="1393" t="s">
        <v>224</v>
      </c>
      <c r="D11" s="1282">
        <v>4301</v>
      </c>
      <c r="E11" s="1285" t="s">
        <v>5150</v>
      </c>
      <c r="F11" s="1285">
        <v>4301007</v>
      </c>
      <c r="G11" s="1285" t="s">
        <v>5151</v>
      </c>
      <c r="H11" s="1285"/>
      <c r="I11" s="1388"/>
      <c r="J11" s="1219">
        <v>136</v>
      </c>
      <c r="K11" s="1216" t="str">
        <f>+[5]Metas!K157</f>
        <v>Escuelas de Formación Deportiva Formalizadas</v>
      </c>
      <c r="L11" s="1222">
        <v>10</v>
      </c>
      <c r="M11" s="1225">
        <v>10</v>
      </c>
      <c r="N11" s="1228">
        <v>2</v>
      </c>
      <c r="O11" s="1512">
        <v>2</v>
      </c>
      <c r="P11" s="1234">
        <v>3</v>
      </c>
      <c r="Q11" s="1237">
        <v>3</v>
      </c>
      <c r="R11" s="1219">
        <f>+$J11</f>
        <v>136</v>
      </c>
      <c r="S11" s="413" t="s">
        <v>5152</v>
      </c>
      <c r="T11" s="240"/>
      <c r="U11" s="240"/>
      <c r="V11" s="240"/>
      <c r="W11" s="413" t="s">
        <v>5153</v>
      </c>
      <c r="X11" s="414">
        <v>44593</v>
      </c>
      <c r="Y11" s="414">
        <v>44915</v>
      </c>
      <c r="Z11" s="414">
        <v>44593</v>
      </c>
      <c r="AA11" s="414">
        <v>44915</v>
      </c>
      <c r="AB11" s="1219">
        <f>+$J11</f>
        <v>136</v>
      </c>
      <c r="AC11" s="1240">
        <f>+L11</f>
        <v>10</v>
      </c>
      <c r="AD11" s="308">
        <f>+AM11+AV11+BE11+BN11</f>
        <v>0</v>
      </c>
      <c r="AE11" s="308">
        <f t="shared" ref="AE11:AJ26" si="0">+AN11+AW11+BF11+BO11</f>
        <v>0</v>
      </c>
      <c r="AF11" s="308">
        <f t="shared" si="0"/>
        <v>0</v>
      </c>
      <c r="AG11" s="308">
        <f t="shared" si="0"/>
        <v>0</v>
      </c>
      <c r="AH11" s="308">
        <f t="shared" si="0"/>
        <v>0</v>
      </c>
      <c r="AI11" s="308">
        <f t="shared" si="0"/>
        <v>0</v>
      </c>
      <c r="AJ11" s="308">
        <f t="shared" si="0"/>
        <v>0</v>
      </c>
      <c r="AK11" s="1219">
        <f>+$J11</f>
        <v>136</v>
      </c>
      <c r="AL11" s="1310">
        <f>+N11</f>
        <v>2</v>
      </c>
      <c r="AM11" s="308">
        <f>SUM(AN11:AS11)</f>
        <v>0</v>
      </c>
      <c r="AN11" s="38"/>
      <c r="AO11" s="38"/>
      <c r="AP11" s="38"/>
      <c r="AQ11" s="38"/>
      <c r="AR11" s="38"/>
      <c r="AS11" s="38"/>
      <c r="AT11" s="1219">
        <f>+$J11</f>
        <v>136</v>
      </c>
      <c r="AU11" s="1311">
        <f>+O11</f>
        <v>2</v>
      </c>
      <c r="AV11" s="308">
        <f>SUM(AW11:BB11)</f>
        <v>0</v>
      </c>
      <c r="AW11" s="38"/>
      <c r="AX11" s="38"/>
      <c r="AY11" s="38"/>
      <c r="AZ11" s="38"/>
      <c r="BA11" s="38"/>
      <c r="BB11" s="38"/>
      <c r="BC11" s="1219">
        <f>+$J11</f>
        <v>136</v>
      </c>
      <c r="BD11" s="1312">
        <f>+P11</f>
        <v>3</v>
      </c>
      <c r="BE11" s="308">
        <f>SUM(BF11:BK11)</f>
        <v>0</v>
      </c>
      <c r="BF11" s="38"/>
      <c r="BG11" s="38"/>
      <c r="BH11" s="38"/>
      <c r="BI11" s="38"/>
      <c r="BJ11" s="38"/>
      <c r="BK11" s="38"/>
      <c r="BL11" s="1219">
        <f>+$J11</f>
        <v>136</v>
      </c>
      <c r="BM11" s="1313">
        <f>+Q11</f>
        <v>3</v>
      </c>
      <c r="BN11" s="308">
        <f>SUM(BO11:BT11)</f>
        <v>0</v>
      </c>
      <c r="BO11" s="38"/>
      <c r="BP11" s="38"/>
      <c r="BQ11" s="38"/>
      <c r="BR11" s="38"/>
      <c r="BS11" s="38"/>
      <c r="BT11" s="38"/>
      <c r="BU11" s="1204"/>
      <c r="BV11" s="1205"/>
      <c r="BW11" s="1205"/>
      <c r="BX11" s="1205"/>
      <c r="BY11" s="1205"/>
      <c r="BZ11" s="1205"/>
      <c r="CA11" s="1205"/>
      <c r="CB11" s="1205"/>
      <c r="CC11" s="1206"/>
    </row>
    <row r="12" spans="1:81" s="58" customFormat="1" ht="118.5" customHeight="1" thickTop="1" x14ac:dyDescent="0.25">
      <c r="A12" s="37"/>
      <c r="B12" s="1334"/>
      <c r="C12" s="1394"/>
      <c r="D12" s="1283"/>
      <c r="E12" s="1286"/>
      <c r="F12" s="1286"/>
      <c r="G12" s="1286"/>
      <c r="H12" s="1286"/>
      <c r="I12" s="1389"/>
      <c r="J12" s="1220"/>
      <c r="K12" s="1217"/>
      <c r="L12" s="1223"/>
      <c r="M12" s="1226"/>
      <c r="N12" s="1229"/>
      <c r="O12" s="1513"/>
      <c r="P12" s="1235"/>
      <c r="Q12" s="1238"/>
      <c r="R12" s="1220"/>
      <c r="S12" s="415" t="s">
        <v>5154</v>
      </c>
      <c r="T12" s="241"/>
      <c r="U12" s="241"/>
      <c r="V12" s="241"/>
      <c r="W12" s="415" t="s">
        <v>5155</v>
      </c>
      <c r="X12" s="414">
        <v>44593</v>
      </c>
      <c r="Y12" s="414">
        <v>44915</v>
      </c>
      <c r="Z12" s="414">
        <v>44593</v>
      </c>
      <c r="AA12" s="414">
        <v>44915</v>
      </c>
      <c r="AB12" s="1220"/>
      <c r="AC12" s="1241"/>
      <c r="AD12" s="303">
        <v>10</v>
      </c>
      <c r="AE12" s="303">
        <v>10</v>
      </c>
      <c r="AF12" s="303">
        <f t="shared" si="0"/>
        <v>0</v>
      </c>
      <c r="AG12" s="303">
        <f t="shared" si="0"/>
        <v>0</v>
      </c>
      <c r="AH12" s="303">
        <f t="shared" si="0"/>
        <v>0</v>
      </c>
      <c r="AI12" s="303">
        <f t="shared" si="0"/>
        <v>0</v>
      </c>
      <c r="AJ12" s="303">
        <f t="shared" si="0"/>
        <v>0</v>
      </c>
      <c r="AK12" s="1220"/>
      <c r="AL12" s="1302"/>
      <c r="AM12" s="303">
        <f t="shared" ref="AM12:AM75" si="1">SUM(AN12:AS12)</f>
        <v>3</v>
      </c>
      <c r="AN12" s="304">
        <v>3</v>
      </c>
      <c r="AO12" s="304"/>
      <c r="AP12" s="304"/>
      <c r="AQ12" s="304"/>
      <c r="AR12" s="304"/>
      <c r="AS12" s="304"/>
      <c r="AT12" s="1220"/>
      <c r="AU12" s="1304"/>
      <c r="AV12" s="303">
        <f t="shared" ref="AV12:AV74" si="2">SUM(AW12:BB12)</f>
        <v>0</v>
      </c>
      <c r="AW12" s="304"/>
      <c r="AX12" s="304"/>
      <c r="AY12" s="304"/>
      <c r="AZ12" s="304"/>
      <c r="BA12" s="304"/>
      <c r="BB12" s="304"/>
      <c r="BC12" s="1220"/>
      <c r="BD12" s="1306"/>
      <c r="BE12" s="303">
        <f t="shared" ref="BE12:BE75" si="3">SUM(BF12:BK12)</f>
        <v>0</v>
      </c>
      <c r="BF12" s="304"/>
      <c r="BG12" s="304"/>
      <c r="BH12" s="304"/>
      <c r="BI12" s="304"/>
      <c r="BJ12" s="304"/>
      <c r="BK12" s="304"/>
      <c r="BL12" s="1220"/>
      <c r="BM12" s="1308"/>
      <c r="BN12" s="303">
        <f t="shared" ref="BN12:BN75" si="4">SUM(BO12:BT12)</f>
        <v>0</v>
      </c>
      <c r="BO12" s="304"/>
      <c r="BP12" s="304"/>
      <c r="BQ12" s="304"/>
      <c r="BR12" s="304"/>
      <c r="BS12" s="304"/>
      <c r="BT12" s="304"/>
      <c r="BU12" s="1207"/>
      <c r="BV12" s="1208"/>
      <c r="BW12" s="1208"/>
      <c r="BX12" s="1208"/>
      <c r="BY12" s="1208"/>
      <c r="BZ12" s="1208"/>
      <c r="CA12" s="1208"/>
      <c r="CB12" s="1208"/>
      <c r="CC12" s="1209"/>
    </row>
    <row r="13" spans="1:81" s="58" customFormat="1" ht="40.5" customHeight="1" x14ac:dyDescent="0.25">
      <c r="A13" s="37"/>
      <c r="B13" s="1334"/>
      <c r="C13" s="1394"/>
      <c r="D13" s="1283"/>
      <c r="E13" s="1286"/>
      <c r="F13" s="1286"/>
      <c r="G13" s="1286"/>
      <c r="H13" s="1286"/>
      <c r="I13" s="1389"/>
      <c r="J13" s="1220"/>
      <c r="K13" s="1217"/>
      <c r="L13" s="1223"/>
      <c r="M13" s="1226"/>
      <c r="N13" s="1229"/>
      <c r="O13" s="1513"/>
      <c r="P13" s="1235"/>
      <c r="Q13" s="1238"/>
      <c r="R13" s="1220"/>
      <c r="S13" s="416"/>
      <c r="T13" s="241"/>
      <c r="U13" s="241"/>
      <c r="V13" s="241"/>
      <c r="W13" s="415"/>
      <c r="X13" s="34"/>
      <c r="Y13" s="34"/>
      <c r="Z13" s="34"/>
      <c r="AA13" s="34"/>
      <c r="AB13" s="1220"/>
      <c r="AC13" s="1241"/>
      <c r="AD13" s="303">
        <f t="shared" ref="AD13:AD14" si="5">+AM13+AV13+BE13+BN13</f>
        <v>0</v>
      </c>
      <c r="AE13" s="303">
        <f t="shared" si="0"/>
        <v>0</v>
      </c>
      <c r="AF13" s="303">
        <f t="shared" si="0"/>
        <v>0</v>
      </c>
      <c r="AG13" s="303">
        <f t="shared" si="0"/>
        <v>0</v>
      </c>
      <c r="AH13" s="303">
        <f t="shared" si="0"/>
        <v>0</v>
      </c>
      <c r="AI13" s="303">
        <f t="shared" si="0"/>
        <v>0</v>
      </c>
      <c r="AJ13" s="303">
        <f t="shared" si="0"/>
        <v>0</v>
      </c>
      <c r="AK13" s="1220"/>
      <c r="AL13" s="1302"/>
      <c r="AM13" s="303">
        <f t="shared" si="1"/>
        <v>0</v>
      </c>
      <c r="AN13" s="304"/>
      <c r="AO13" s="304"/>
      <c r="AP13" s="304"/>
      <c r="AQ13" s="304"/>
      <c r="AR13" s="304"/>
      <c r="AS13" s="304"/>
      <c r="AT13" s="1220"/>
      <c r="AU13" s="1304"/>
      <c r="AV13" s="303">
        <f t="shared" si="2"/>
        <v>0</v>
      </c>
      <c r="AW13" s="304"/>
      <c r="AX13" s="304"/>
      <c r="AY13" s="304"/>
      <c r="AZ13" s="304"/>
      <c r="BA13" s="304"/>
      <c r="BB13" s="304"/>
      <c r="BC13" s="1220"/>
      <c r="BD13" s="1306"/>
      <c r="BE13" s="303">
        <f t="shared" si="3"/>
        <v>0</v>
      </c>
      <c r="BF13" s="304"/>
      <c r="BG13" s="304"/>
      <c r="BH13" s="304"/>
      <c r="BI13" s="304"/>
      <c r="BJ13" s="304"/>
      <c r="BK13" s="304"/>
      <c r="BL13" s="1220"/>
      <c r="BM13" s="1308"/>
      <c r="BN13" s="303">
        <f t="shared" si="4"/>
        <v>0</v>
      </c>
      <c r="BO13" s="304"/>
      <c r="BP13" s="304"/>
      <c r="BQ13" s="304"/>
      <c r="BR13" s="304"/>
      <c r="BS13" s="304"/>
      <c r="BT13" s="304"/>
      <c r="BU13" s="1207"/>
      <c r="BV13" s="1208"/>
      <c r="BW13" s="1208"/>
      <c r="BX13" s="1208"/>
      <c r="BY13" s="1208"/>
      <c r="BZ13" s="1208"/>
      <c r="CA13" s="1208"/>
      <c r="CB13" s="1208"/>
      <c r="CC13" s="1209"/>
    </row>
    <row r="14" spans="1:81" s="58" customFormat="1" ht="40.15" customHeight="1" thickBot="1" x14ac:dyDescent="0.3">
      <c r="A14" s="37"/>
      <c r="B14" s="1334"/>
      <c r="C14" s="1394"/>
      <c r="D14" s="1284"/>
      <c r="E14" s="1287"/>
      <c r="F14" s="1287"/>
      <c r="G14" s="1287"/>
      <c r="H14" s="1287"/>
      <c r="I14" s="1410"/>
      <c r="J14" s="1221"/>
      <c r="K14" s="1218"/>
      <c r="L14" s="1224"/>
      <c r="M14" s="1227"/>
      <c r="N14" s="1230"/>
      <c r="O14" s="1514"/>
      <c r="P14" s="1236"/>
      <c r="Q14" s="1239"/>
      <c r="R14" s="1221"/>
      <c r="S14" s="234"/>
      <c r="T14" s="242"/>
      <c r="U14" s="242"/>
      <c r="V14" s="242"/>
      <c r="W14" s="234"/>
      <c r="X14" s="305"/>
      <c r="Y14" s="305"/>
      <c r="Z14" s="305"/>
      <c r="AA14" s="305"/>
      <c r="AB14" s="1221"/>
      <c r="AC14" s="1242"/>
      <c r="AD14" s="306">
        <f t="shared" si="5"/>
        <v>0</v>
      </c>
      <c r="AE14" s="306">
        <f t="shared" si="0"/>
        <v>0</v>
      </c>
      <c r="AF14" s="306">
        <f t="shared" si="0"/>
        <v>0</v>
      </c>
      <c r="AG14" s="306">
        <f t="shared" si="0"/>
        <v>0</v>
      </c>
      <c r="AH14" s="306">
        <f t="shared" si="0"/>
        <v>0</v>
      </c>
      <c r="AI14" s="306">
        <f t="shared" si="0"/>
        <v>0</v>
      </c>
      <c r="AJ14" s="306">
        <f t="shared" si="0"/>
        <v>0</v>
      </c>
      <c r="AK14" s="1221"/>
      <c r="AL14" s="1303"/>
      <c r="AM14" s="306">
        <f t="shared" si="1"/>
        <v>0</v>
      </c>
      <c r="AN14" s="39"/>
      <c r="AO14" s="39"/>
      <c r="AP14" s="39"/>
      <c r="AQ14" s="39"/>
      <c r="AR14" s="39"/>
      <c r="AS14" s="39"/>
      <c r="AT14" s="1221"/>
      <c r="AU14" s="1305"/>
      <c r="AV14" s="306">
        <f t="shared" si="2"/>
        <v>0</v>
      </c>
      <c r="AW14" s="39"/>
      <c r="AX14" s="39"/>
      <c r="AY14" s="39"/>
      <c r="AZ14" s="39"/>
      <c r="BA14" s="39"/>
      <c r="BB14" s="39"/>
      <c r="BC14" s="1221"/>
      <c r="BD14" s="1307"/>
      <c r="BE14" s="306">
        <f t="shared" si="3"/>
        <v>0</v>
      </c>
      <c r="BF14" s="39"/>
      <c r="BG14" s="39"/>
      <c r="BH14" s="39"/>
      <c r="BI14" s="39"/>
      <c r="BJ14" s="39"/>
      <c r="BK14" s="39"/>
      <c r="BL14" s="1221"/>
      <c r="BM14" s="1309"/>
      <c r="BN14" s="306">
        <f t="shared" si="4"/>
        <v>0</v>
      </c>
      <c r="BO14" s="39"/>
      <c r="BP14" s="39"/>
      <c r="BQ14" s="39"/>
      <c r="BR14" s="39"/>
      <c r="BS14" s="39"/>
      <c r="BT14" s="39"/>
      <c r="BU14" s="1210"/>
      <c r="BV14" s="1211"/>
      <c r="BW14" s="1211"/>
      <c r="BX14" s="1211"/>
      <c r="BY14" s="1211"/>
      <c r="BZ14" s="1211"/>
      <c r="CA14" s="1211"/>
      <c r="CB14" s="1211"/>
      <c r="CC14" s="1212"/>
    </row>
    <row r="15" spans="1:81" s="58" customFormat="1" ht="108" customHeight="1" thickTop="1" thickBot="1" x14ac:dyDescent="0.3">
      <c r="A15" s="37"/>
      <c r="B15" s="1334"/>
      <c r="C15" s="1394"/>
      <c r="D15" s="1282">
        <v>4301</v>
      </c>
      <c r="E15" s="1285" t="s">
        <v>5150</v>
      </c>
      <c r="F15" s="1285">
        <v>4301007</v>
      </c>
      <c r="G15" s="1285" t="s">
        <v>5151</v>
      </c>
      <c r="H15" s="1285" t="s">
        <v>5156</v>
      </c>
      <c r="I15" s="1388">
        <v>2021004540090</v>
      </c>
      <c r="J15" s="1219">
        <v>137</v>
      </c>
      <c r="K15" s="1216" t="str">
        <f>+[5]Metas!K158</f>
        <v>Escuelas de Formación Deportiva funcionando</v>
      </c>
      <c r="L15" s="1222">
        <v>10</v>
      </c>
      <c r="M15" s="1225">
        <v>10</v>
      </c>
      <c r="N15" s="1228">
        <v>2</v>
      </c>
      <c r="O15" s="1231">
        <v>2</v>
      </c>
      <c r="P15" s="1234">
        <v>3</v>
      </c>
      <c r="Q15" s="1237">
        <v>3</v>
      </c>
      <c r="R15" s="1219">
        <f>+$J15</f>
        <v>137</v>
      </c>
      <c r="S15" s="413" t="s">
        <v>5157</v>
      </c>
      <c r="T15" s="240"/>
      <c r="U15" s="240"/>
      <c r="V15" s="240"/>
      <c r="W15" s="413" t="s">
        <v>5158</v>
      </c>
      <c r="X15" s="414">
        <v>44593</v>
      </c>
      <c r="Y15" s="414">
        <v>44915</v>
      </c>
      <c r="Z15" s="414">
        <v>44593</v>
      </c>
      <c r="AA15" s="414">
        <v>44915</v>
      </c>
      <c r="AB15" s="1219">
        <f>+$J15</f>
        <v>137</v>
      </c>
      <c r="AC15" s="1240">
        <f>+L15</f>
        <v>10</v>
      </c>
      <c r="AD15" s="308">
        <f>+AM15+AV15+BE15+BN15</f>
        <v>450</v>
      </c>
      <c r="AE15" s="308">
        <f t="shared" si="0"/>
        <v>100</v>
      </c>
      <c r="AF15" s="308">
        <f t="shared" si="0"/>
        <v>0</v>
      </c>
      <c r="AG15" s="308">
        <f t="shared" si="0"/>
        <v>0</v>
      </c>
      <c r="AH15" s="308">
        <f t="shared" si="0"/>
        <v>0</v>
      </c>
      <c r="AI15" s="308">
        <f t="shared" si="0"/>
        <v>350</v>
      </c>
      <c r="AJ15" s="308">
        <f t="shared" si="0"/>
        <v>0</v>
      </c>
      <c r="AK15" s="1219">
        <f>+$J15</f>
        <v>137</v>
      </c>
      <c r="AL15" s="1310">
        <f>+N15</f>
        <v>2</v>
      </c>
      <c r="AM15" s="308">
        <f t="shared" si="1"/>
        <v>450</v>
      </c>
      <c r="AN15" s="38">
        <v>100</v>
      </c>
      <c r="AO15" s="38"/>
      <c r="AP15" s="38"/>
      <c r="AQ15" s="38"/>
      <c r="AR15" s="38">
        <v>350</v>
      </c>
      <c r="AS15" s="38"/>
      <c r="AT15" s="1219">
        <f>+$J15</f>
        <v>137</v>
      </c>
      <c r="AU15" s="1311">
        <f>+O15</f>
        <v>2</v>
      </c>
      <c r="AV15" s="308">
        <f t="shared" si="2"/>
        <v>0</v>
      </c>
      <c r="AW15" s="38"/>
      <c r="AX15" s="38"/>
      <c r="AY15" s="38"/>
      <c r="AZ15" s="38"/>
      <c r="BA15" s="38"/>
      <c r="BB15" s="38"/>
      <c r="BC15" s="1219">
        <f>+$J15</f>
        <v>137</v>
      </c>
      <c r="BD15" s="1312">
        <f>+P15</f>
        <v>3</v>
      </c>
      <c r="BE15" s="308">
        <f t="shared" si="3"/>
        <v>0</v>
      </c>
      <c r="BF15" s="38"/>
      <c r="BG15" s="38"/>
      <c r="BH15" s="38"/>
      <c r="BI15" s="38"/>
      <c r="BJ15" s="38"/>
      <c r="BK15" s="38"/>
      <c r="BL15" s="1219">
        <f>+$J15</f>
        <v>137</v>
      </c>
      <c r="BM15" s="1313">
        <f>+Q15</f>
        <v>3</v>
      </c>
      <c r="BN15" s="308">
        <f t="shared" si="4"/>
        <v>0</v>
      </c>
      <c r="BO15" s="38"/>
      <c r="BP15" s="38"/>
      <c r="BQ15" s="38"/>
      <c r="BR15" s="38"/>
      <c r="BS15" s="38"/>
      <c r="BT15" s="38"/>
      <c r="BU15" s="1204"/>
      <c r="BV15" s="1205"/>
      <c r="BW15" s="1205"/>
      <c r="BX15" s="1205"/>
      <c r="BY15" s="1205"/>
      <c r="BZ15" s="1205"/>
      <c r="CA15" s="1205"/>
      <c r="CB15" s="1205"/>
      <c r="CC15" s="1206"/>
    </row>
    <row r="16" spans="1:81" s="58" customFormat="1" ht="115.5" customHeight="1" thickTop="1" thickBot="1" x14ac:dyDescent="0.3">
      <c r="A16" s="37"/>
      <c r="B16" s="1334"/>
      <c r="C16" s="1394"/>
      <c r="D16" s="1283"/>
      <c r="E16" s="1286"/>
      <c r="F16" s="1286"/>
      <c r="G16" s="1286"/>
      <c r="H16" s="1286"/>
      <c r="I16" s="1389"/>
      <c r="J16" s="1220"/>
      <c r="K16" s="1217"/>
      <c r="L16" s="1223"/>
      <c r="M16" s="1226"/>
      <c r="N16" s="1229"/>
      <c r="O16" s="1232"/>
      <c r="P16" s="1235"/>
      <c r="Q16" s="1238"/>
      <c r="R16" s="1220"/>
      <c r="S16" s="415" t="s">
        <v>5159</v>
      </c>
      <c r="T16" s="241"/>
      <c r="U16" s="241"/>
      <c r="V16" s="241"/>
      <c r="W16" s="415" t="s">
        <v>5160</v>
      </c>
      <c r="X16" s="414">
        <v>44585</v>
      </c>
      <c r="Y16" s="414">
        <v>44895</v>
      </c>
      <c r="Z16" s="414">
        <v>44585</v>
      </c>
      <c r="AA16" s="414">
        <v>44895</v>
      </c>
      <c r="AB16" s="1220"/>
      <c r="AC16" s="1241"/>
      <c r="AD16" s="303">
        <v>1100</v>
      </c>
      <c r="AE16" s="303">
        <v>1100</v>
      </c>
      <c r="AF16" s="303">
        <f t="shared" si="0"/>
        <v>0</v>
      </c>
      <c r="AG16" s="303">
        <f t="shared" si="0"/>
        <v>0</v>
      </c>
      <c r="AH16" s="303">
        <f t="shared" si="0"/>
        <v>0</v>
      </c>
      <c r="AI16" s="303"/>
      <c r="AJ16" s="303">
        <f t="shared" si="0"/>
        <v>0</v>
      </c>
      <c r="AK16" s="1220"/>
      <c r="AL16" s="1302"/>
      <c r="AM16" s="303">
        <f t="shared" si="1"/>
        <v>275</v>
      </c>
      <c r="AN16" s="304">
        <v>275</v>
      </c>
      <c r="AO16" s="304"/>
      <c r="AP16" s="304"/>
      <c r="AQ16" s="304"/>
      <c r="AR16" s="304"/>
      <c r="AS16" s="304"/>
      <c r="AT16" s="1220"/>
      <c r="AU16" s="1304"/>
      <c r="AV16" s="303">
        <f t="shared" si="2"/>
        <v>275</v>
      </c>
      <c r="AW16" s="304">
        <v>275</v>
      </c>
      <c r="AX16" s="304"/>
      <c r="AY16" s="304"/>
      <c r="AZ16" s="304"/>
      <c r="BA16" s="304"/>
      <c r="BB16" s="304"/>
      <c r="BC16" s="1220"/>
      <c r="BD16" s="1306"/>
      <c r="BE16" s="303">
        <f t="shared" si="3"/>
        <v>275</v>
      </c>
      <c r="BF16" s="304">
        <v>275</v>
      </c>
      <c r="BG16" s="304"/>
      <c r="BH16" s="304"/>
      <c r="BI16" s="304"/>
      <c r="BJ16" s="304"/>
      <c r="BK16" s="304"/>
      <c r="BL16" s="1220"/>
      <c r="BM16" s="1308"/>
      <c r="BN16" s="303">
        <f t="shared" si="4"/>
        <v>275</v>
      </c>
      <c r="BO16" s="304">
        <v>275</v>
      </c>
      <c r="BP16" s="304"/>
      <c r="BQ16" s="304"/>
      <c r="BR16" s="304"/>
      <c r="BS16" s="304"/>
      <c r="BT16" s="304"/>
      <c r="BU16" s="1207"/>
      <c r="BV16" s="1208"/>
      <c r="BW16" s="1208"/>
      <c r="BX16" s="1208"/>
      <c r="BY16" s="1208"/>
      <c r="BZ16" s="1208"/>
      <c r="CA16" s="1208"/>
      <c r="CB16" s="1208"/>
      <c r="CC16" s="1209"/>
    </row>
    <row r="17" spans="1:81" s="58" customFormat="1" ht="40.5" customHeight="1" thickTop="1" x14ac:dyDescent="0.25">
      <c r="A17" s="37"/>
      <c r="B17" s="1334"/>
      <c r="C17" s="1394"/>
      <c r="D17" s="1283"/>
      <c r="E17" s="1286"/>
      <c r="F17" s="1286"/>
      <c r="G17" s="1286"/>
      <c r="H17" s="1286"/>
      <c r="I17" s="1389"/>
      <c r="J17" s="1220"/>
      <c r="K17" s="1217"/>
      <c r="L17" s="1223"/>
      <c r="M17" s="1226"/>
      <c r="N17" s="1229"/>
      <c r="O17" s="1232"/>
      <c r="P17" s="1235"/>
      <c r="Q17" s="1238"/>
      <c r="R17" s="1220"/>
      <c r="S17" s="415"/>
      <c r="T17" s="241"/>
      <c r="U17" s="241"/>
      <c r="V17" s="241"/>
      <c r="W17" s="415"/>
      <c r="X17" s="414"/>
      <c r="Y17" s="414"/>
      <c r="Z17" s="414"/>
      <c r="AA17" s="414"/>
      <c r="AB17" s="1220"/>
      <c r="AC17" s="1241"/>
      <c r="AD17" s="303"/>
      <c r="AE17" s="303"/>
      <c r="AF17" s="303">
        <f t="shared" si="0"/>
        <v>0</v>
      </c>
      <c r="AG17" s="303">
        <f t="shared" si="0"/>
        <v>0</v>
      </c>
      <c r="AH17" s="303">
        <f t="shared" si="0"/>
        <v>0</v>
      </c>
      <c r="AI17" s="303">
        <f t="shared" si="0"/>
        <v>0</v>
      </c>
      <c r="AJ17" s="303">
        <f t="shared" si="0"/>
        <v>0</v>
      </c>
      <c r="AK17" s="1220"/>
      <c r="AL17" s="1302"/>
      <c r="AM17" s="303">
        <f t="shared" si="1"/>
        <v>0</v>
      </c>
      <c r="AN17" s="304"/>
      <c r="AO17" s="304"/>
      <c r="AP17" s="304"/>
      <c r="AQ17" s="304"/>
      <c r="AR17" s="304"/>
      <c r="AS17" s="304"/>
      <c r="AT17" s="1220"/>
      <c r="AU17" s="1304"/>
      <c r="AV17" s="303">
        <f t="shared" si="2"/>
        <v>0</v>
      </c>
      <c r="AW17" s="304"/>
      <c r="AX17" s="304"/>
      <c r="AY17" s="304"/>
      <c r="AZ17" s="304"/>
      <c r="BA17" s="304"/>
      <c r="BB17" s="304"/>
      <c r="BC17" s="1220"/>
      <c r="BD17" s="1306"/>
      <c r="BE17" s="303">
        <f t="shared" si="3"/>
        <v>0</v>
      </c>
      <c r="BF17" s="304"/>
      <c r="BG17" s="304"/>
      <c r="BH17" s="304"/>
      <c r="BI17" s="304"/>
      <c r="BJ17" s="304"/>
      <c r="BK17" s="304"/>
      <c r="BL17" s="1220"/>
      <c r="BM17" s="1308"/>
      <c r="BN17" s="303">
        <f t="shared" si="4"/>
        <v>0</v>
      </c>
      <c r="BO17" s="304"/>
      <c r="BP17" s="304"/>
      <c r="BQ17" s="304"/>
      <c r="BR17" s="304"/>
      <c r="BS17" s="304"/>
      <c r="BT17" s="304"/>
      <c r="BU17" s="1207"/>
      <c r="BV17" s="1208"/>
      <c r="BW17" s="1208"/>
      <c r="BX17" s="1208"/>
      <c r="BY17" s="1208"/>
      <c r="BZ17" s="1208"/>
      <c r="CA17" s="1208"/>
      <c r="CB17" s="1208"/>
      <c r="CC17" s="1209"/>
    </row>
    <row r="18" spans="1:81" s="58" customFormat="1" ht="40.15" customHeight="1" thickBot="1" x14ac:dyDescent="0.3">
      <c r="A18" s="37"/>
      <c r="B18" s="1334"/>
      <c r="C18" s="1394"/>
      <c r="D18" s="1284"/>
      <c r="E18" s="1287"/>
      <c r="F18" s="1287"/>
      <c r="G18" s="1287"/>
      <c r="H18" s="1287"/>
      <c r="I18" s="1410"/>
      <c r="J18" s="1221"/>
      <c r="K18" s="1218"/>
      <c r="L18" s="1224"/>
      <c r="M18" s="1227"/>
      <c r="N18" s="1230"/>
      <c r="O18" s="1233"/>
      <c r="P18" s="1236"/>
      <c r="Q18" s="1239"/>
      <c r="R18" s="1221"/>
      <c r="S18" s="417" t="s">
        <v>5161</v>
      </c>
      <c r="T18" s="242"/>
      <c r="U18" s="242"/>
      <c r="V18" s="242"/>
      <c r="W18" s="234"/>
      <c r="X18" s="305"/>
      <c r="Y18" s="305"/>
      <c r="Z18" s="305"/>
      <c r="AA18" s="305"/>
      <c r="AB18" s="1221"/>
      <c r="AC18" s="1242"/>
      <c r="AD18" s="306">
        <f t="shared" ref="AD18:AJ33" si="6">+AM18+AV18+BE18+BN18</f>
        <v>0</v>
      </c>
      <c r="AE18" s="306">
        <f t="shared" si="0"/>
        <v>0</v>
      </c>
      <c r="AF18" s="306">
        <f t="shared" si="0"/>
        <v>0</v>
      </c>
      <c r="AG18" s="306">
        <f t="shared" si="0"/>
        <v>0</v>
      </c>
      <c r="AH18" s="306">
        <f t="shared" si="0"/>
        <v>0</v>
      </c>
      <c r="AI18" s="306">
        <f t="shared" si="0"/>
        <v>0</v>
      </c>
      <c r="AJ18" s="306">
        <f t="shared" si="0"/>
        <v>0</v>
      </c>
      <c r="AK18" s="1221"/>
      <c r="AL18" s="1303"/>
      <c r="AM18" s="306">
        <f t="shared" si="1"/>
        <v>0</v>
      </c>
      <c r="AN18" s="39"/>
      <c r="AO18" s="39"/>
      <c r="AP18" s="39"/>
      <c r="AQ18" s="39"/>
      <c r="AR18" s="39"/>
      <c r="AS18" s="39"/>
      <c r="AT18" s="1221"/>
      <c r="AU18" s="1305"/>
      <c r="AV18" s="306">
        <f t="shared" si="2"/>
        <v>0</v>
      </c>
      <c r="AW18" s="39"/>
      <c r="AX18" s="39"/>
      <c r="AY18" s="39"/>
      <c r="AZ18" s="39"/>
      <c r="BA18" s="39"/>
      <c r="BB18" s="39"/>
      <c r="BC18" s="1221"/>
      <c r="BD18" s="1307"/>
      <c r="BE18" s="306">
        <f t="shared" si="3"/>
        <v>0</v>
      </c>
      <c r="BF18" s="39"/>
      <c r="BG18" s="39"/>
      <c r="BH18" s="39"/>
      <c r="BI18" s="39"/>
      <c r="BJ18" s="39"/>
      <c r="BK18" s="39"/>
      <c r="BL18" s="1221"/>
      <c r="BM18" s="1309"/>
      <c r="BN18" s="306">
        <f t="shared" si="4"/>
        <v>0</v>
      </c>
      <c r="BO18" s="39"/>
      <c r="BP18" s="39"/>
      <c r="BQ18" s="39"/>
      <c r="BR18" s="39"/>
      <c r="BS18" s="39"/>
      <c r="BT18" s="39"/>
      <c r="BU18" s="1210"/>
      <c r="BV18" s="1211"/>
      <c r="BW18" s="1211"/>
      <c r="BX18" s="1211"/>
      <c r="BY18" s="1211"/>
      <c r="BZ18" s="1211"/>
      <c r="CA18" s="1211"/>
      <c r="CB18" s="1211"/>
      <c r="CC18" s="1212"/>
    </row>
    <row r="19" spans="1:81" s="58" customFormat="1" ht="111.75" customHeight="1" thickTop="1" x14ac:dyDescent="0.25">
      <c r="A19" s="37"/>
      <c r="B19" s="1334"/>
      <c r="C19" s="1394"/>
      <c r="D19" s="1282">
        <v>4301</v>
      </c>
      <c r="E19" s="1285" t="s">
        <v>5150</v>
      </c>
      <c r="F19" s="1285">
        <v>4301007</v>
      </c>
      <c r="G19" s="1285" t="s">
        <v>5151</v>
      </c>
      <c r="H19" s="1285" t="s">
        <v>5156</v>
      </c>
      <c r="I19" s="1388">
        <v>2021004540090</v>
      </c>
      <c r="J19" s="1219">
        <v>138</v>
      </c>
      <c r="K19" s="1216" t="str">
        <f>+[5]Metas!K159</f>
        <v>Festival de escuelas “Los niños se la juegan por el medio ambiente” organizado y desarrollado</v>
      </c>
      <c r="L19" s="1222"/>
      <c r="M19" s="1225"/>
      <c r="N19" s="1228"/>
      <c r="O19" s="1231"/>
      <c r="P19" s="1234">
        <v>1</v>
      </c>
      <c r="Q19" s="1237"/>
      <c r="R19" s="1219">
        <f>+$J19</f>
        <v>138</v>
      </c>
      <c r="S19" s="413" t="s">
        <v>5162</v>
      </c>
      <c r="T19" s="240"/>
      <c r="U19" s="240"/>
      <c r="V19" s="240"/>
      <c r="W19" s="413" t="s">
        <v>5163</v>
      </c>
      <c r="X19" s="414">
        <v>44616</v>
      </c>
      <c r="Y19" s="414">
        <v>44762</v>
      </c>
      <c r="Z19" s="414">
        <v>44727</v>
      </c>
      <c r="AA19" s="414">
        <v>44732</v>
      </c>
      <c r="AB19" s="1219">
        <f>+$J19</f>
        <v>138</v>
      </c>
      <c r="AC19" s="1240">
        <f>+L19</f>
        <v>0</v>
      </c>
      <c r="AD19" s="308">
        <f t="shared" si="6"/>
        <v>30</v>
      </c>
      <c r="AE19" s="308">
        <v>30</v>
      </c>
      <c r="AF19" s="308">
        <f t="shared" si="0"/>
        <v>0</v>
      </c>
      <c r="AG19" s="308">
        <f t="shared" si="0"/>
        <v>0</v>
      </c>
      <c r="AH19" s="308">
        <f t="shared" si="0"/>
        <v>0</v>
      </c>
      <c r="AI19" s="308">
        <f t="shared" si="0"/>
        <v>0</v>
      </c>
      <c r="AJ19" s="308">
        <f t="shared" si="0"/>
        <v>0</v>
      </c>
      <c r="AK19" s="1219">
        <f>+$J19</f>
        <v>138</v>
      </c>
      <c r="AL19" s="1310">
        <f>+N19</f>
        <v>0</v>
      </c>
      <c r="AM19" s="308">
        <f t="shared" si="1"/>
        <v>0</v>
      </c>
      <c r="AN19" s="38"/>
      <c r="AO19" s="38"/>
      <c r="AP19" s="38"/>
      <c r="AQ19" s="38"/>
      <c r="AR19" s="38"/>
      <c r="AS19" s="38"/>
      <c r="AT19" s="1219">
        <f>+$J19</f>
        <v>138</v>
      </c>
      <c r="AU19" s="1311">
        <f>+O19</f>
        <v>0</v>
      </c>
      <c r="AV19" s="308">
        <f t="shared" si="2"/>
        <v>30</v>
      </c>
      <c r="AW19" s="38">
        <v>30</v>
      </c>
      <c r="AX19" s="38"/>
      <c r="AY19" s="38"/>
      <c r="AZ19" s="38"/>
      <c r="BA19" s="38"/>
      <c r="BB19" s="38"/>
      <c r="BC19" s="1219">
        <f>+$J19</f>
        <v>138</v>
      </c>
      <c r="BD19" s="55">
        <f>+P19</f>
        <v>1</v>
      </c>
      <c r="BE19" s="308">
        <f t="shared" si="3"/>
        <v>0</v>
      </c>
      <c r="BF19" s="38"/>
      <c r="BG19" s="38"/>
      <c r="BH19" s="38"/>
      <c r="BI19" s="38"/>
      <c r="BJ19" s="38"/>
      <c r="BK19" s="38"/>
      <c r="BL19" s="1219">
        <f>+$J19</f>
        <v>138</v>
      </c>
      <c r="BM19" s="43">
        <f>+Q19</f>
        <v>0</v>
      </c>
      <c r="BN19" s="308">
        <f t="shared" si="4"/>
        <v>0</v>
      </c>
      <c r="BO19" s="38"/>
      <c r="BP19" s="38"/>
      <c r="BQ19" s="38"/>
      <c r="BR19" s="38"/>
      <c r="BS19" s="38"/>
      <c r="BT19" s="38"/>
      <c r="BU19" s="1204"/>
      <c r="BV19" s="1205"/>
      <c r="BW19" s="1205"/>
      <c r="BX19" s="1205"/>
      <c r="BY19" s="1205"/>
      <c r="BZ19" s="1205"/>
      <c r="CA19" s="1205"/>
      <c r="CB19" s="1205"/>
      <c r="CC19" s="1206"/>
    </row>
    <row r="20" spans="1:81" s="58" customFormat="1" ht="40.15" customHeight="1" x14ac:dyDescent="0.25">
      <c r="A20" s="37"/>
      <c r="B20" s="1334"/>
      <c r="C20" s="1394"/>
      <c r="D20" s="1283"/>
      <c r="E20" s="1286"/>
      <c r="F20" s="1286"/>
      <c r="G20" s="1286"/>
      <c r="H20" s="1286"/>
      <c r="I20" s="1389"/>
      <c r="J20" s="1220"/>
      <c r="K20" s="1217"/>
      <c r="L20" s="1223"/>
      <c r="M20" s="1226"/>
      <c r="N20" s="1229"/>
      <c r="O20" s="1232"/>
      <c r="P20" s="1235"/>
      <c r="Q20" s="1238"/>
      <c r="R20" s="1220"/>
      <c r="S20" s="41"/>
      <c r="T20" s="241"/>
      <c r="U20" s="241"/>
      <c r="V20" s="241"/>
      <c r="W20" s="41"/>
      <c r="X20" s="34"/>
      <c r="Y20" s="34"/>
      <c r="Z20" s="34"/>
      <c r="AA20" s="34"/>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1"/>
        <v>0</v>
      </c>
      <c r="AN20" s="304"/>
      <c r="AO20" s="304"/>
      <c r="AP20" s="304"/>
      <c r="AQ20" s="304"/>
      <c r="AR20" s="304"/>
      <c r="AS20" s="304"/>
      <c r="AT20" s="1220"/>
      <c r="AU20" s="1304"/>
      <c r="AV20" s="303">
        <f t="shared" si="2"/>
        <v>0</v>
      </c>
      <c r="AW20" s="304"/>
      <c r="AX20" s="304"/>
      <c r="AY20" s="304"/>
      <c r="AZ20" s="304"/>
      <c r="BA20" s="304"/>
      <c r="BB20" s="304"/>
      <c r="BC20" s="1220"/>
      <c r="BD20" s="309"/>
      <c r="BE20" s="303">
        <f t="shared" si="3"/>
        <v>0</v>
      </c>
      <c r="BF20" s="304"/>
      <c r="BG20" s="304"/>
      <c r="BH20" s="304"/>
      <c r="BI20" s="304"/>
      <c r="BJ20" s="304"/>
      <c r="BK20" s="304"/>
      <c r="BL20" s="1220"/>
      <c r="BM20" s="310"/>
      <c r="BN20" s="303">
        <f t="shared" si="4"/>
        <v>0</v>
      </c>
      <c r="BO20" s="304"/>
      <c r="BP20" s="304"/>
      <c r="BQ20" s="304"/>
      <c r="BR20" s="304"/>
      <c r="BS20" s="304"/>
      <c r="BT20" s="304"/>
      <c r="BU20" s="1207"/>
      <c r="BV20" s="1208"/>
      <c r="BW20" s="1208"/>
      <c r="BX20" s="1208"/>
      <c r="BY20" s="1208"/>
      <c r="BZ20" s="1208"/>
      <c r="CA20" s="1208"/>
      <c r="CB20" s="1208"/>
      <c r="CC20" s="1209"/>
    </row>
    <row r="21" spans="1:81" s="58" customFormat="1" ht="40.15" customHeight="1" x14ac:dyDescent="0.25">
      <c r="A21" s="37"/>
      <c r="B21" s="1334"/>
      <c r="C21" s="1394"/>
      <c r="D21" s="1283"/>
      <c r="E21" s="1286"/>
      <c r="F21" s="1286"/>
      <c r="G21" s="1286"/>
      <c r="H21" s="1286"/>
      <c r="I21" s="1389"/>
      <c r="J21" s="1220"/>
      <c r="K21" s="1217"/>
      <c r="L21" s="1223"/>
      <c r="M21" s="1226"/>
      <c r="N21" s="1229"/>
      <c r="O21" s="1232"/>
      <c r="P21" s="1235"/>
      <c r="Q21" s="1238"/>
      <c r="R21" s="1220"/>
      <c r="S21" s="41"/>
      <c r="T21" s="241"/>
      <c r="U21" s="241"/>
      <c r="V21" s="241"/>
      <c r="W21" s="41"/>
      <c r="X21" s="34"/>
      <c r="Y21" s="34"/>
      <c r="Z21" s="34"/>
      <c r="AA21" s="34"/>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1"/>
        <v>0</v>
      </c>
      <c r="AN21" s="304"/>
      <c r="AO21" s="304"/>
      <c r="AP21" s="304"/>
      <c r="AQ21" s="304"/>
      <c r="AR21" s="304"/>
      <c r="AS21" s="304"/>
      <c r="AT21" s="1220"/>
      <c r="AU21" s="1304"/>
      <c r="AV21" s="303">
        <f t="shared" si="2"/>
        <v>0</v>
      </c>
      <c r="AW21" s="304"/>
      <c r="AX21" s="304"/>
      <c r="AY21" s="304"/>
      <c r="AZ21" s="304"/>
      <c r="BA21" s="304"/>
      <c r="BB21" s="304"/>
      <c r="BC21" s="1220"/>
      <c r="BD21" s="309"/>
      <c r="BE21" s="303">
        <f t="shared" si="3"/>
        <v>0</v>
      </c>
      <c r="BF21" s="304"/>
      <c r="BG21" s="304"/>
      <c r="BH21" s="304"/>
      <c r="BI21" s="304"/>
      <c r="BJ21" s="304"/>
      <c r="BK21" s="304"/>
      <c r="BL21" s="1220"/>
      <c r="BM21" s="310"/>
      <c r="BN21" s="303">
        <f t="shared" si="4"/>
        <v>0</v>
      </c>
      <c r="BO21" s="304"/>
      <c r="BP21" s="304"/>
      <c r="BQ21" s="304"/>
      <c r="BR21" s="304"/>
      <c r="BS21" s="304"/>
      <c r="BT21" s="304"/>
      <c r="BU21" s="1207"/>
      <c r="BV21" s="1208"/>
      <c r="BW21" s="1208"/>
      <c r="BX21" s="1208"/>
      <c r="BY21" s="1208"/>
      <c r="BZ21" s="1208"/>
      <c r="CA21" s="1208"/>
      <c r="CB21" s="1208"/>
      <c r="CC21" s="1209"/>
    </row>
    <row r="22" spans="1:81" s="58" customFormat="1" ht="40.15" customHeight="1" thickBot="1" x14ac:dyDescent="0.3">
      <c r="A22" s="37"/>
      <c r="B22" s="1334"/>
      <c r="C22" s="1511"/>
      <c r="D22" s="1284"/>
      <c r="E22" s="1287"/>
      <c r="F22" s="1287"/>
      <c r="G22" s="1287"/>
      <c r="H22" s="1287"/>
      <c r="I22" s="1410"/>
      <c r="J22" s="1221"/>
      <c r="K22" s="1218"/>
      <c r="L22" s="1224"/>
      <c r="M22" s="1227"/>
      <c r="N22" s="1230"/>
      <c r="O22" s="1233"/>
      <c r="P22" s="1236"/>
      <c r="Q22" s="1239"/>
      <c r="R22" s="1221"/>
      <c r="S22" s="234"/>
      <c r="T22" s="242"/>
      <c r="U22" s="242"/>
      <c r="V22" s="242"/>
      <c r="W22" s="234"/>
      <c r="X22" s="305"/>
      <c r="Y22" s="305"/>
      <c r="Z22" s="305"/>
      <c r="AA22" s="305"/>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1"/>
        <v>0</v>
      </c>
      <c r="AN22" s="39"/>
      <c r="AO22" s="39"/>
      <c r="AP22" s="39"/>
      <c r="AQ22" s="39"/>
      <c r="AR22" s="39"/>
      <c r="AS22" s="39"/>
      <c r="AT22" s="1221"/>
      <c r="AU22" s="1305"/>
      <c r="AV22" s="306">
        <f t="shared" si="2"/>
        <v>0</v>
      </c>
      <c r="AW22" s="39"/>
      <c r="AX22" s="39"/>
      <c r="AY22" s="39"/>
      <c r="AZ22" s="39"/>
      <c r="BA22" s="39"/>
      <c r="BB22" s="39"/>
      <c r="BC22" s="1221"/>
      <c r="BD22" s="56"/>
      <c r="BE22" s="306">
        <f t="shared" si="3"/>
        <v>0</v>
      </c>
      <c r="BF22" s="39"/>
      <c r="BG22" s="39"/>
      <c r="BH22" s="39"/>
      <c r="BI22" s="39"/>
      <c r="BJ22" s="39"/>
      <c r="BK22" s="39"/>
      <c r="BL22" s="1221"/>
      <c r="BM22" s="44"/>
      <c r="BN22" s="306">
        <f t="shared" si="4"/>
        <v>0</v>
      </c>
      <c r="BO22" s="39"/>
      <c r="BP22" s="39"/>
      <c r="BQ22" s="39"/>
      <c r="BR22" s="39"/>
      <c r="BS22" s="39"/>
      <c r="BT22" s="39"/>
      <c r="BU22" s="1210"/>
      <c r="BV22" s="1211"/>
      <c r="BW22" s="1211"/>
      <c r="BX22" s="1211"/>
      <c r="BY22" s="1211"/>
      <c r="BZ22" s="1211"/>
      <c r="CA22" s="1211"/>
      <c r="CB22" s="1211"/>
      <c r="CC22" s="1212"/>
    </row>
    <row r="23" spans="1:81" s="58" customFormat="1" ht="102" customHeight="1" thickTop="1" thickBot="1" x14ac:dyDescent="0.3">
      <c r="A23" s="37"/>
      <c r="B23" s="1334"/>
      <c r="C23" s="1314" t="s">
        <v>229</v>
      </c>
      <c r="D23" s="1282">
        <v>4301</v>
      </c>
      <c r="E23" s="1285" t="s">
        <v>5150</v>
      </c>
      <c r="F23" s="1285">
        <v>4301037</v>
      </c>
      <c r="G23" s="1285" t="s">
        <v>5164</v>
      </c>
      <c r="H23" s="1285" t="s">
        <v>5165</v>
      </c>
      <c r="I23" s="1388">
        <v>2021004540200</v>
      </c>
      <c r="J23" s="1219">
        <v>139</v>
      </c>
      <c r="K23" s="1216" t="str">
        <f>+[5]Metas!K160</f>
        <v>municipios participando en los Juegos Supérate Intercolegiados</v>
      </c>
      <c r="L23" s="1222">
        <v>40</v>
      </c>
      <c r="M23" s="1225">
        <v>40</v>
      </c>
      <c r="N23" s="1228">
        <v>10</v>
      </c>
      <c r="O23" s="1231">
        <v>10</v>
      </c>
      <c r="P23" s="1234">
        <v>20</v>
      </c>
      <c r="Q23" s="1237"/>
      <c r="R23" s="1219">
        <f t="shared" ref="R23" si="7">+$J23</f>
        <v>139</v>
      </c>
      <c r="S23" s="413" t="s">
        <v>5166</v>
      </c>
      <c r="T23" s="240"/>
      <c r="U23" s="240"/>
      <c r="V23" s="240"/>
      <c r="W23" s="413" t="s">
        <v>5167</v>
      </c>
      <c r="X23" s="414">
        <v>44607</v>
      </c>
      <c r="Y23" s="414">
        <v>44681</v>
      </c>
      <c r="Z23" s="414">
        <v>44635</v>
      </c>
      <c r="AA23" s="414">
        <v>44681</v>
      </c>
      <c r="AB23" s="1219">
        <f t="shared" ref="AB23" si="8">+$J23</f>
        <v>139</v>
      </c>
      <c r="AC23" s="1240">
        <f>+L23</f>
        <v>40</v>
      </c>
      <c r="AD23" s="308">
        <f t="shared" si="6"/>
        <v>0</v>
      </c>
      <c r="AE23" s="308">
        <f t="shared" si="0"/>
        <v>0</v>
      </c>
      <c r="AF23" s="308">
        <f t="shared" si="0"/>
        <v>0</v>
      </c>
      <c r="AG23" s="308">
        <f t="shared" si="0"/>
        <v>0</v>
      </c>
      <c r="AH23" s="308">
        <f t="shared" si="0"/>
        <v>0</v>
      </c>
      <c r="AI23" s="308">
        <f t="shared" si="0"/>
        <v>0</v>
      </c>
      <c r="AJ23" s="308">
        <f t="shared" si="0"/>
        <v>0</v>
      </c>
      <c r="AK23" s="1219">
        <f t="shared" ref="AK23" si="9">+$J23</f>
        <v>139</v>
      </c>
      <c r="AL23" s="1310"/>
      <c r="AM23" s="308">
        <f t="shared" si="1"/>
        <v>0</v>
      </c>
      <c r="AN23" s="38"/>
      <c r="AO23" s="38"/>
      <c r="AP23" s="38"/>
      <c r="AQ23" s="38"/>
      <c r="AR23" s="38"/>
      <c r="AS23" s="38"/>
      <c r="AT23" s="1219">
        <f t="shared" ref="AT23" si="10">+$J23</f>
        <v>139</v>
      </c>
      <c r="AU23" s="1311">
        <f>+O23</f>
        <v>10</v>
      </c>
      <c r="AV23" s="308">
        <f t="shared" si="2"/>
        <v>0</v>
      </c>
      <c r="AW23" s="38"/>
      <c r="AX23" s="38"/>
      <c r="AY23" s="38"/>
      <c r="AZ23" s="38"/>
      <c r="BA23" s="38"/>
      <c r="BB23" s="38"/>
      <c r="BC23" s="1219">
        <f t="shared" ref="BC23" si="11">+$J23</f>
        <v>139</v>
      </c>
      <c r="BD23" s="55">
        <f>+P23</f>
        <v>20</v>
      </c>
      <c r="BE23" s="308">
        <f t="shared" si="3"/>
        <v>0</v>
      </c>
      <c r="BF23" s="38"/>
      <c r="BG23" s="38"/>
      <c r="BH23" s="38"/>
      <c r="BI23" s="38"/>
      <c r="BJ23" s="38"/>
      <c r="BK23" s="38"/>
      <c r="BL23" s="1219">
        <f t="shared" ref="BL23" si="12">+$J23</f>
        <v>139</v>
      </c>
      <c r="BM23" s="43">
        <f>+Q23</f>
        <v>0</v>
      </c>
      <c r="BN23" s="308">
        <f t="shared" si="4"/>
        <v>0</v>
      </c>
      <c r="BO23" s="38"/>
      <c r="BP23" s="38"/>
      <c r="BQ23" s="38"/>
      <c r="BR23" s="38"/>
      <c r="BS23" s="38"/>
      <c r="BT23" s="38"/>
      <c r="BU23" s="1204"/>
      <c r="BV23" s="1205"/>
      <c r="BW23" s="1205"/>
      <c r="BX23" s="1205"/>
      <c r="BY23" s="1205"/>
      <c r="BZ23" s="1205"/>
      <c r="CA23" s="1205"/>
      <c r="CB23" s="1205"/>
      <c r="CC23" s="1206"/>
    </row>
    <row r="24" spans="1:81" s="58" customFormat="1" ht="127.5" customHeight="1" thickTop="1" thickBot="1" x14ac:dyDescent="0.3">
      <c r="A24" s="37"/>
      <c r="B24" s="1334"/>
      <c r="C24" s="1315"/>
      <c r="D24" s="1283"/>
      <c r="E24" s="1286"/>
      <c r="F24" s="1286"/>
      <c r="G24" s="1286"/>
      <c r="H24" s="1286"/>
      <c r="I24" s="1389"/>
      <c r="J24" s="1220"/>
      <c r="K24" s="1217"/>
      <c r="L24" s="1223"/>
      <c r="M24" s="1226"/>
      <c r="N24" s="1229"/>
      <c r="O24" s="1232"/>
      <c r="P24" s="1235"/>
      <c r="Q24" s="1238"/>
      <c r="R24" s="1220"/>
      <c r="S24" s="415" t="s">
        <v>5168</v>
      </c>
      <c r="T24" s="241"/>
      <c r="U24" s="241"/>
      <c r="V24" s="241"/>
      <c r="W24" s="415" t="s">
        <v>5169</v>
      </c>
      <c r="X24" s="414">
        <v>44616</v>
      </c>
      <c r="Y24" s="414">
        <v>44671</v>
      </c>
      <c r="Z24" s="414">
        <v>44616</v>
      </c>
      <c r="AA24" s="414">
        <v>44671</v>
      </c>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1"/>
        <v>0</v>
      </c>
      <c r="AN24" s="304"/>
      <c r="AO24" s="304"/>
      <c r="AP24" s="304"/>
      <c r="AQ24" s="304"/>
      <c r="AR24" s="304"/>
      <c r="AS24" s="304"/>
      <c r="AT24" s="1220"/>
      <c r="AU24" s="1304"/>
      <c r="AV24" s="303">
        <f t="shared" si="2"/>
        <v>0</v>
      </c>
      <c r="AW24" s="304"/>
      <c r="AX24" s="304"/>
      <c r="AY24" s="304"/>
      <c r="AZ24" s="304"/>
      <c r="BA24" s="304"/>
      <c r="BB24" s="304"/>
      <c r="BC24" s="1220"/>
      <c r="BD24" s="309"/>
      <c r="BE24" s="303">
        <f t="shared" si="3"/>
        <v>0</v>
      </c>
      <c r="BF24" s="304"/>
      <c r="BG24" s="304"/>
      <c r="BH24" s="304"/>
      <c r="BI24" s="304"/>
      <c r="BJ24" s="304"/>
      <c r="BK24" s="304"/>
      <c r="BL24" s="1220"/>
      <c r="BM24" s="310"/>
      <c r="BN24" s="303">
        <f t="shared" si="4"/>
        <v>0</v>
      </c>
      <c r="BO24" s="304"/>
      <c r="BP24" s="304"/>
      <c r="BQ24" s="304"/>
      <c r="BR24" s="304"/>
      <c r="BS24" s="304"/>
      <c r="BT24" s="304"/>
      <c r="BU24" s="1207"/>
      <c r="BV24" s="1208"/>
      <c r="BW24" s="1208"/>
      <c r="BX24" s="1208"/>
      <c r="BY24" s="1208"/>
      <c r="BZ24" s="1208"/>
      <c r="CA24" s="1208"/>
      <c r="CB24" s="1208"/>
      <c r="CC24" s="1209"/>
    </row>
    <row r="25" spans="1:81" s="58" customFormat="1" ht="99.75" customHeight="1" thickTop="1" x14ac:dyDescent="0.25">
      <c r="A25" s="37"/>
      <c r="B25" s="1334"/>
      <c r="C25" s="1315"/>
      <c r="D25" s="1283"/>
      <c r="E25" s="1286"/>
      <c r="F25" s="1286"/>
      <c r="G25" s="1286"/>
      <c r="H25" s="1286"/>
      <c r="I25" s="1389"/>
      <c r="J25" s="1220"/>
      <c r="K25" s="1217"/>
      <c r="L25" s="1223"/>
      <c r="M25" s="1226"/>
      <c r="N25" s="1229"/>
      <c r="O25" s="1232"/>
      <c r="P25" s="1235"/>
      <c r="Q25" s="1238"/>
      <c r="R25" s="1220"/>
      <c r="S25" s="415" t="s">
        <v>5170</v>
      </c>
      <c r="T25" s="241"/>
      <c r="U25" s="241"/>
      <c r="V25" s="241"/>
      <c r="W25" s="415" t="s">
        <v>5171</v>
      </c>
      <c r="X25" s="414">
        <v>44635</v>
      </c>
      <c r="Y25" s="414">
        <v>44915</v>
      </c>
      <c r="Z25" s="414">
        <v>44635</v>
      </c>
      <c r="AA25" s="414">
        <v>44915</v>
      </c>
      <c r="AB25" s="1220"/>
      <c r="AC25" s="1241"/>
      <c r="AD25" s="303">
        <v>400</v>
      </c>
      <c r="AE25" s="303"/>
      <c r="AF25" s="303">
        <f t="shared" si="0"/>
        <v>0</v>
      </c>
      <c r="AG25" s="303">
        <f t="shared" si="0"/>
        <v>0</v>
      </c>
      <c r="AH25" s="303">
        <f t="shared" si="0"/>
        <v>0</v>
      </c>
      <c r="AI25" s="303">
        <f t="shared" si="0"/>
        <v>400</v>
      </c>
      <c r="AJ25" s="303">
        <f t="shared" si="0"/>
        <v>0</v>
      </c>
      <c r="AK25" s="1220"/>
      <c r="AL25" s="1302"/>
      <c r="AM25" s="303">
        <f t="shared" si="1"/>
        <v>500</v>
      </c>
      <c r="AN25" s="304">
        <v>100</v>
      </c>
      <c r="AO25" s="304"/>
      <c r="AP25" s="304"/>
      <c r="AQ25" s="304"/>
      <c r="AR25" s="304">
        <v>400</v>
      </c>
      <c r="AS25" s="304"/>
      <c r="AT25" s="1220"/>
      <c r="AU25" s="1304"/>
      <c r="AV25" s="303">
        <f t="shared" si="2"/>
        <v>0</v>
      </c>
      <c r="AW25" s="304"/>
      <c r="AX25" s="304"/>
      <c r="AY25" s="304"/>
      <c r="AZ25" s="304"/>
      <c r="BA25" s="304"/>
      <c r="BB25" s="304"/>
      <c r="BC25" s="1220"/>
      <c r="BD25" s="309"/>
      <c r="BE25" s="303">
        <f t="shared" si="3"/>
        <v>0</v>
      </c>
      <c r="BF25" s="304"/>
      <c r="BG25" s="304"/>
      <c r="BH25" s="304"/>
      <c r="BI25" s="304"/>
      <c r="BJ25" s="304"/>
      <c r="BK25" s="304"/>
      <c r="BL25" s="1220"/>
      <c r="BM25" s="310"/>
      <c r="BN25" s="303">
        <f t="shared" si="4"/>
        <v>0</v>
      </c>
      <c r="BO25" s="304"/>
      <c r="BP25" s="304"/>
      <c r="BQ25" s="304"/>
      <c r="BR25" s="304"/>
      <c r="BS25" s="304"/>
      <c r="BT25" s="304"/>
      <c r="BU25" s="1207"/>
      <c r="BV25" s="1208"/>
      <c r="BW25" s="1208"/>
      <c r="BX25" s="1208"/>
      <c r="BY25" s="1208"/>
      <c r="BZ25" s="1208"/>
      <c r="CA25" s="1208"/>
      <c r="CB25" s="1208"/>
      <c r="CC25" s="1209"/>
    </row>
    <row r="26" spans="1:81" s="58" customFormat="1" ht="150.75" customHeight="1" thickBot="1" x14ac:dyDescent="0.3">
      <c r="A26" s="37"/>
      <c r="B26" s="1334"/>
      <c r="C26" s="1315"/>
      <c r="D26" s="1284"/>
      <c r="E26" s="1287"/>
      <c r="F26" s="1287"/>
      <c r="G26" s="1287"/>
      <c r="H26" s="1287"/>
      <c r="I26" s="1410"/>
      <c r="J26" s="1221"/>
      <c r="K26" s="1218"/>
      <c r="L26" s="1224"/>
      <c r="M26" s="1227"/>
      <c r="N26" s="1230"/>
      <c r="O26" s="1233"/>
      <c r="P26" s="1236"/>
      <c r="Q26" s="1239"/>
      <c r="R26" s="1221"/>
      <c r="S26" s="417" t="s">
        <v>5172</v>
      </c>
      <c r="T26" s="242"/>
      <c r="U26" s="242"/>
      <c r="V26" s="242"/>
      <c r="W26" s="417" t="s">
        <v>5173</v>
      </c>
      <c r="X26" s="305"/>
      <c r="Y26" s="305"/>
      <c r="Z26" s="305"/>
      <c r="AA26" s="305"/>
      <c r="AB26" s="1221"/>
      <c r="AC26" s="1242"/>
      <c r="AD26" s="306">
        <v>511</v>
      </c>
      <c r="AE26" s="306">
        <v>100</v>
      </c>
      <c r="AF26" s="306">
        <f t="shared" si="0"/>
        <v>0</v>
      </c>
      <c r="AG26" s="306">
        <f t="shared" si="0"/>
        <v>0</v>
      </c>
      <c r="AH26" s="306">
        <f t="shared" si="0"/>
        <v>0</v>
      </c>
      <c r="AI26" s="306">
        <v>411</v>
      </c>
      <c r="AJ26" s="306">
        <f t="shared" si="0"/>
        <v>0</v>
      </c>
      <c r="AK26" s="1221"/>
      <c r="AL26" s="1303"/>
      <c r="AM26" s="306">
        <f t="shared" si="1"/>
        <v>100</v>
      </c>
      <c r="AN26" s="39">
        <v>100</v>
      </c>
      <c r="AO26" s="39"/>
      <c r="AP26" s="39"/>
      <c r="AQ26" s="39"/>
      <c r="AR26" s="39"/>
      <c r="AS26" s="39"/>
      <c r="AT26" s="1221"/>
      <c r="AU26" s="1305"/>
      <c r="AV26" s="306">
        <f t="shared" si="2"/>
        <v>411</v>
      </c>
      <c r="AW26" s="39"/>
      <c r="AX26" s="39"/>
      <c r="AY26" s="39"/>
      <c r="AZ26" s="39"/>
      <c r="BA26" s="39">
        <v>411</v>
      </c>
      <c r="BB26" s="39"/>
      <c r="BC26" s="1221"/>
      <c r="BD26" s="56"/>
      <c r="BE26" s="306">
        <f t="shared" si="3"/>
        <v>0</v>
      </c>
      <c r="BF26" s="39"/>
      <c r="BG26" s="39"/>
      <c r="BH26" s="39"/>
      <c r="BI26" s="39"/>
      <c r="BJ26" s="39"/>
      <c r="BK26" s="39"/>
      <c r="BL26" s="1221"/>
      <c r="BM26" s="44"/>
      <c r="BN26" s="306">
        <f t="shared" si="4"/>
        <v>0</v>
      </c>
      <c r="BO26" s="39"/>
      <c r="BP26" s="39"/>
      <c r="BQ26" s="39"/>
      <c r="BR26" s="39"/>
      <c r="BS26" s="39"/>
      <c r="BT26" s="39"/>
      <c r="BU26" s="1210"/>
      <c r="BV26" s="1211"/>
      <c r="BW26" s="1211"/>
      <c r="BX26" s="1211"/>
      <c r="BY26" s="1211"/>
      <c r="BZ26" s="1211"/>
      <c r="CA26" s="1211"/>
      <c r="CB26" s="1211"/>
      <c r="CC26" s="1212"/>
    </row>
    <row r="27" spans="1:81" s="58" customFormat="1" ht="135" customHeight="1" thickTop="1" x14ac:dyDescent="0.25">
      <c r="A27" s="37"/>
      <c r="B27" s="1334" t="s">
        <v>230</v>
      </c>
      <c r="C27" s="1315" t="s">
        <v>233</v>
      </c>
      <c r="D27" s="1282">
        <v>4301</v>
      </c>
      <c r="E27" s="1285" t="s">
        <v>5150</v>
      </c>
      <c r="F27" s="1282">
        <v>4301001</v>
      </c>
      <c r="G27" s="1285" t="s">
        <v>5174</v>
      </c>
      <c r="H27" s="1093"/>
      <c r="I27" s="1093"/>
      <c r="J27" s="1219">
        <v>140</v>
      </c>
      <c r="K27" s="1216" t="str">
        <f>+[5]Metas!K162</f>
        <v xml:space="preserve">Capacitaciones dirigidas al recurso humano que tiene a cargo el desarrollo del deporte asociado y alto rendimiento </v>
      </c>
      <c r="L27" s="1222"/>
      <c r="M27" s="1225">
        <f>SUM(N27:Q27)</f>
        <v>0</v>
      </c>
      <c r="N27" s="1228"/>
      <c r="O27" s="1231"/>
      <c r="P27" s="1234"/>
      <c r="Q27" s="1237"/>
      <c r="R27" s="1219">
        <f t="shared" ref="R27" si="13">+$J27</f>
        <v>140</v>
      </c>
      <c r="S27" s="413" t="s">
        <v>5175</v>
      </c>
      <c r="T27" s="240"/>
      <c r="U27" s="240"/>
      <c r="V27" s="240"/>
      <c r="W27" s="413" t="s">
        <v>5176</v>
      </c>
      <c r="X27" s="414">
        <v>44585</v>
      </c>
      <c r="Y27" s="414">
        <v>44701</v>
      </c>
      <c r="Z27" s="414">
        <v>44585</v>
      </c>
      <c r="AA27" s="414">
        <v>44915</v>
      </c>
      <c r="AB27" s="1219">
        <f t="shared" ref="AB27" si="14">+$J27</f>
        <v>140</v>
      </c>
      <c r="AC27" s="1240">
        <f t="shared" ref="AC27" si="15">+L27</f>
        <v>0</v>
      </c>
      <c r="AD27" s="308">
        <f t="shared" si="6"/>
        <v>10</v>
      </c>
      <c r="AE27" s="308">
        <f t="shared" si="6"/>
        <v>10</v>
      </c>
      <c r="AF27" s="308">
        <f t="shared" si="6"/>
        <v>0</v>
      </c>
      <c r="AG27" s="308">
        <f t="shared" si="6"/>
        <v>0</v>
      </c>
      <c r="AH27" s="308">
        <f t="shared" si="6"/>
        <v>0</v>
      </c>
      <c r="AI27" s="308">
        <f t="shared" si="6"/>
        <v>0</v>
      </c>
      <c r="AJ27" s="308">
        <f t="shared" si="6"/>
        <v>0</v>
      </c>
      <c r="AK27" s="1219">
        <f t="shared" ref="AK27" si="16">+$J27</f>
        <v>140</v>
      </c>
      <c r="AL27" s="1243">
        <f>+N27</f>
        <v>0</v>
      </c>
      <c r="AM27" s="308">
        <v>2</v>
      </c>
      <c r="AN27" s="48">
        <v>2</v>
      </c>
      <c r="AO27" s="48"/>
      <c r="AP27" s="48"/>
      <c r="AQ27" s="48"/>
      <c r="AR27" s="48"/>
      <c r="AS27" s="48"/>
      <c r="AT27" s="1219">
        <f t="shared" ref="AT27" si="17">+$J27</f>
        <v>140</v>
      </c>
      <c r="AU27" s="1246">
        <f>+O27</f>
        <v>0</v>
      </c>
      <c r="AV27" s="308">
        <f t="shared" si="2"/>
        <v>4</v>
      </c>
      <c r="AW27" s="48">
        <v>4</v>
      </c>
      <c r="AX27" s="48"/>
      <c r="AY27" s="48"/>
      <c r="AZ27" s="48"/>
      <c r="BA27" s="48"/>
      <c r="BB27" s="48"/>
      <c r="BC27" s="1219">
        <f t="shared" ref="BC27" si="18">+$J27</f>
        <v>140</v>
      </c>
      <c r="BD27" s="1249">
        <f>+P27</f>
        <v>0</v>
      </c>
      <c r="BE27" s="308">
        <f t="shared" si="3"/>
        <v>2</v>
      </c>
      <c r="BF27" s="48">
        <v>2</v>
      </c>
      <c r="BG27" s="48"/>
      <c r="BH27" s="48"/>
      <c r="BI27" s="48"/>
      <c r="BJ27" s="48"/>
      <c r="BK27" s="48"/>
      <c r="BL27" s="1219">
        <f t="shared" ref="BL27" si="19">+$J27</f>
        <v>140</v>
      </c>
      <c r="BM27" s="1252">
        <f>+Q27</f>
        <v>0</v>
      </c>
      <c r="BN27" s="308">
        <f t="shared" si="4"/>
        <v>2</v>
      </c>
      <c r="BO27" s="48">
        <v>2</v>
      </c>
      <c r="BP27" s="48"/>
      <c r="BQ27" s="48"/>
      <c r="BR27" s="48"/>
      <c r="BS27" s="48"/>
      <c r="BT27" s="48"/>
      <c r="BU27" s="1204"/>
      <c r="BV27" s="1205"/>
      <c r="BW27" s="1205"/>
      <c r="BX27" s="1205"/>
      <c r="BY27" s="1205"/>
      <c r="BZ27" s="1205"/>
      <c r="CA27" s="1205"/>
      <c r="CB27" s="1205"/>
      <c r="CC27" s="1206"/>
    </row>
    <row r="28" spans="1:81" s="58" customFormat="1" ht="40.15" customHeight="1" x14ac:dyDescent="0.25">
      <c r="A28" s="37"/>
      <c r="B28" s="1334"/>
      <c r="C28" s="1315"/>
      <c r="D28" s="1283"/>
      <c r="E28" s="1286"/>
      <c r="F28" s="1283"/>
      <c r="G28" s="1286"/>
      <c r="H28" s="1094"/>
      <c r="I28" s="1094"/>
      <c r="J28" s="1220"/>
      <c r="K28" s="1217"/>
      <c r="L28" s="1223"/>
      <c r="M28" s="1226"/>
      <c r="N28" s="1229"/>
      <c r="O28" s="1232"/>
      <c r="P28" s="1235"/>
      <c r="Q28" s="1238"/>
      <c r="R28" s="1220"/>
      <c r="S28" s="415" t="s">
        <v>5177</v>
      </c>
      <c r="T28" s="241"/>
      <c r="U28" s="241"/>
      <c r="V28" s="241"/>
      <c r="W28" s="41"/>
      <c r="X28" s="34"/>
      <c r="Y28" s="34"/>
      <c r="Z28" s="34"/>
      <c r="AA28" s="34"/>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1"/>
        <v>0</v>
      </c>
      <c r="AN28" s="311"/>
      <c r="AO28" s="311"/>
      <c r="AP28" s="311"/>
      <c r="AQ28" s="311"/>
      <c r="AR28" s="311"/>
      <c r="AS28" s="311"/>
      <c r="AT28" s="1220"/>
      <c r="AU28" s="1247"/>
      <c r="AV28" s="303">
        <f t="shared" si="2"/>
        <v>0</v>
      </c>
      <c r="AW28" s="311"/>
      <c r="AX28" s="311"/>
      <c r="AY28" s="311"/>
      <c r="AZ28" s="311"/>
      <c r="BA28" s="311"/>
      <c r="BB28" s="311"/>
      <c r="BC28" s="1220"/>
      <c r="BD28" s="1250"/>
      <c r="BE28" s="303">
        <f t="shared" si="3"/>
        <v>0</v>
      </c>
      <c r="BF28" s="311"/>
      <c r="BG28" s="311"/>
      <c r="BH28" s="311"/>
      <c r="BI28" s="311"/>
      <c r="BJ28" s="311"/>
      <c r="BK28" s="311"/>
      <c r="BL28" s="1220"/>
      <c r="BM28" s="1253"/>
      <c r="BN28" s="303">
        <f t="shared" si="4"/>
        <v>0</v>
      </c>
      <c r="BO28" s="311"/>
      <c r="BP28" s="311"/>
      <c r="BQ28" s="311"/>
      <c r="BR28" s="311"/>
      <c r="BS28" s="311"/>
      <c r="BT28" s="311"/>
      <c r="BU28" s="1207"/>
      <c r="BV28" s="1208"/>
      <c r="BW28" s="1208"/>
      <c r="BX28" s="1208"/>
      <c r="BY28" s="1208"/>
      <c r="BZ28" s="1208"/>
      <c r="CA28" s="1208"/>
      <c r="CB28" s="1208"/>
      <c r="CC28" s="1209"/>
    </row>
    <row r="29" spans="1:81" s="58" customFormat="1" ht="40.15" customHeight="1" x14ac:dyDescent="0.25">
      <c r="A29" s="37"/>
      <c r="B29" s="1334"/>
      <c r="C29" s="1315"/>
      <c r="D29" s="1283"/>
      <c r="E29" s="1286"/>
      <c r="F29" s="1283"/>
      <c r="G29" s="1286"/>
      <c r="H29" s="1094"/>
      <c r="I29" s="1094"/>
      <c r="J29" s="1220"/>
      <c r="K29" s="1217"/>
      <c r="L29" s="1223"/>
      <c r="M29" s="1226"/>
      <c r="N29" s="1229"/>
      <c r="O29" s="1232"/>
      <c r="P29" s="1235"/>
      <c r="Q29" s="1238"/>
      <c r="R29" s="1220"/>
      <c r="S29" s="41"/>
      <c r="T29" s="241"/>
      <c r="U29" s="241"/>
      <c r="V29" s="241"/>
      <c r="W29" s="41"/>
      <c r="X29" s="34"/>
      <c r="Y29" s="34"/>
      <c r="Z29" s="34"/>
      <c r="AA29" s="34"/>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1"/>
        <v>0</v>
      </c>
      <c r="AN29" s="311"/>
      <c r="AO29" s="311"/>
      <c r="AP29" s="311"/>
      <c r="AQ29" s="311"/>
      <c r="AR29" s="311"/>
      <c r="AS29" s="311"/>
      <c r="AT29" s="1220"/>
      <c r="AU29" s="1247"/>
      <c r="AV29" s="303">
        <f t="shared" si="2"/>
        <v>0</v>
      </c>
      <c r="AW29" s="311"/>
      <c r="AX29" s="311"/>
      <c r="AY29" s="311"/>
      <c r="AZ29" s="311"/>
      <c r="BA29" s="311"/>
      <c r="BB29" s="311"/>
      <c r="BC29" s="1220"/>
      <c r="BD29" s="1250"/>
      <c r="BE29" s="303">
        <f t="shared" si="3"/>
        <v>0</v>
      </c>
      <c r="BF29" s="311"/>
      <c r="BG29" s="311"/>
      <c r="BH29" s="311"/>
      <c r="BI29" s="311"/>
      <c r="BJ29" s="311"/>
      <c r="BK29" s="311"/>
      <c r="BL29" s="1220"/>
      <c r="BM29" s="1253"/>
      <c r="BN29" s="303">
        <f t="shared" si="4"/>
        <v>0</v>
      </c>
      <c r="BO29" s="311"/>
      <c r="BP29" s="311"/>
      <c r="BQ29" s="311"/>
      <c r="BR29" s="311"/>
      <c r="BS29" s="311"/>
      <c r="BT29" s="311"/>
      <c r="BU29" s="1207"/>
      <c r="BV29" s="1208"/>
      <c r="BW29" s="1208"/>
      <c r="BX29" s="1208"/>
      <c r="BY29" s="1208"/>
      <c r="BZ29" s="1208"/>
      <c r="CA29" s="1208"/>
      <c r="CB29" s="1208"/>
      <c r="CC29" s="1209"/>
    </row>
    <row r="30" spans="1:81" s="58" customFormat="1" ht="40.15" customHeight="1" thickBot="1" x14ac:dyDescent="0.3">
      <c r="A30" s="37"/>
      <c r="B30" s="1334"/>
      <c r="C30" s="1316"/>
      <c r="D30" s="1284"/>
      <c r="E30" s="1287"/>
      <c r="F30" s="1284"/>
      <c r="G30" s="1287"/>
      <c r="H30" s="1095"/>
      <c r="I30" s="1095"/>
      <c r="J30" s="1221"/>
      <c r="K30" s="1218"/>
      <c r="L30" s="1224"/>
      <c r="M30" s="1227"/>
      <c r="N30" s="1230"/>
      <c r="O30" s="1233"/>
      <c r="P30" s="1236"/>
      <c r="Q30" s="1239"/>
      <c r="R30" s="1221"/>
      <c r="S30" s="234"/>
      <c r="T30" s="242"/>
      <c r="U30" s="242"/>
      <c r="V30" s="242"/>
      <c r="W30" s="234"/>
      <c r="X30" s="305"/>
      <c r="Y30" s="305"/>
      <c r="Z30" s="305"/>
      <c r="AA30" s="305"/>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1"/>
        <v>0</v>
      </c>
      <c r="AN30" s="50"/>
      <c r="AO30" s="50"/>
      <c r="AP30" s="50"/>
      <c r="AQ30" s="50"/>
      <c r="AR30" s="50"/>
      <c r="AS30" s="50"/>
      <c r="AT30" s="1221"/>
      <c r="AU30" s="1248"/>
      <c r="AV30" s="306">
        <f t="shared" si="2"/>
        <v>0</v>
      </c>
      <c r="AW30" s="50"/>
      <c r="AX30" s="50"/>
      <c r="AY30" s="50"/>
      <c r="AZ30" s="50"/>
      <c r="BA30" s="50"/>
      <c r="BB30" s="50"/>
      <c r="BC30" s="1221"/>
      <c r="BD30" s="1251"/>
      <c r="BE30" s="306">
        <f t="shared" si="3"/>
        <v>0</v>
      </c>
      <c r="BF30" s="50"/>
      <c r="BG30" s="50"/>
      <c r="BH30" s="50"/>
      <c r="BI30" s="50"/>
      <c r="BJ30" s="50"/>
      <c r="BK30" s="50"/>
      <c r="BL30" s="1221"/>
      <c r="BM30" s="1254"/>
      <c r="BN30" s="306">
        <f t="shared" si="4"/>
        <v>0</v>
      </c>
      <c r="BO30" s="50"/>
      <c r="BP30" s="50"/>
      <c r="BQ30" s="50"/>
      <c r="BR30" s="50"/>
      <c r="BS30" s="50"/>
      <c r="BT30" s="50"/>
      <c r="BU30" s="1210"/>
      <c r="BV30" s="1211"/>
      <c r="BW30" s="1211"/>
      <c r="BX30" s="1211"/>
      <c r="BY30" s="1211"/>
      <c r="BZ30" s="1211"/>
      <c r="CA30" s="1211"/>
      <c r="CB30" s="1211"/>
      <c r="CC30" s="1212"/>
    </row>
    <row r="31" spans="1:81" s="58" customFormat="1" ht="125.25" customHeight="1" thickTop="1" x14ac:dyDescent="0.25">
      <c r="A31" s="37"/>
      <c r="B31" s="1334"/>
      <c r="C31" s="1314" t="s">
        <v>236</v>
      </c>
      <c r="D31" s="1282">
        <v>4301</v>
      </c>
      <c r="E31" s="1285" t="s">
        <v>5150</v>
      </c>
      <c r="F31" s="1285">
        <v>4301037</v>
      </c>
      <c r="G31" s="1285" t="s">
        <v>5164</v>
      </c>
      <c r="H31" s="1093"/>
      <c r="I31" s="1093"/>
      <c r="J31" s="1219">
        <v>141</v>
      </c>
      <c r="K31" s="1216" t="str">
        <f>+[5]Metas!K163</f>
        <v>Base de datos de la reserva deportiva del Departamento en las diferentes disciplinas deportivas convencionales y paranacionales organizada y consolidada</v>
      </c>
      <c r="L31" s="1433">
        <v>0.3</v>
      </c>
      <c r="M31" s="1480">
        <v>0.3</v>
      </c>
      <c r="N31" s="1482">
        <v>0.1</v>
      </c>
      <c r="O31" s="1484">
        <v>0.1</v>
      </c>
      <c r="P31" s="1486">
        <v>0.1</v>
      </c>
      <c r="Q31" s="1488"/>
      <c r="R31" s="1219">
        <f t="shared" ref="R31" si="20">+$J31</f>
        <v>141</v>
      </c>
      <c r="S31" s="413" t="s">
        <v>5178</v>
      </c>
      <c r="T31" s="240"/>
      <c r="U31" s="240"/>
      <c r="V31" s="240"/>
      <c r="W31" s="413" t="s">
        <v>5179</v>
      </c>
      <c r="X31" s="414">
        <v>44635</v>
      </c>
      <c r="Y31" s="414">
        <v>44880</v>
      </c>
      <c r="Z31" s="414">
        <v>44635</v>
      </c>
      <c r="AA31" s="414">
        <v>44880</v>
      </c>
      <c r="AB31" s="1219">
        <f t="shared" ref="AB31" si="21">+$J31</f>
        <v>141</v>
      </c>
      <c r="AC31" s="1240">
        <f t="shared" ref="AC31" si="22">+L31</f>
        <v>0.3</v>
      </c>
      <c r="AD31" s="308">
        <f t="shared" si="6"/>
        <v>10</v>
      </c>
      <c r="AE31" s="308">
        <f t="shared" si="6"/>
        <v>10</v>
      </c>
      <c r="AF31" s="308">
        <f t="shared" si="6"/>
        <v>0</v>
      </c>
      <c r="AG31" s="308">
        <f t="shared" si="6"/>
        <v>0</v>
      </c>
      <c r="AH31" s="308">
        <f t="shared" si="6"/>
        <v>0</v>
      </c>
      <c r="AI31" s="308">
        <f t="shared" si="6"/>
        <v>0</v>
      </c>
      <c r="AJ31" s="308">
        <f t="shared" si="6"/>
        <v>0</v>
      </c>
      <c r="AK31" s="1219">
        <f t="shared" ref="AK31" si="23">+$J31</f>
        <v>141</v>
      </c>
      <c r="AL31" s="1243">
        <f>+N31</f>
        <v>0.1</v>
      </c>
      <c r="AM31" s="308">
        <f t="shared" si="1"/>
        <v>2</v>
      </c>
      <c r="AN31" s="48">
        <v>2</v>
      </c>
      <c r="AO31" s="48"/>
      <c r="AP31" s="48"/>
      <c r="AQ31" s="48"/>
      <c r="AR31" s="48"/>
      <c r="AS31" s="48"/>
      <c r="AT31" s="1219">
        <f t="shared" ref="AT31" si="24">+$J31</f>
        <v>141</v>
      </c>
      <c r="AU31" s="1246">
        <f>+O31</f>
        <v>0.1</v>
      </c>
      <c r="AV31" s="308">
        <f t="shared" si="2"/>
        <v>2</v>
      </c>
      <c r="AW31" s="48">
        <v>2</v>
      </c>
      <c r="AX31" s="48"/>
      <c r="AY31" s="48"/>
      <c r="AZ31" s="48"/>
      <c r="BA31" s="48"/>
      <c r="BB31" s="48"/>
      <c r="BC31" s="1219">
        <f t="shared" ref="BC31" si="25">+$J31</f>
        <v>141</v>
      </c>
      <c r="BD31" s="1249">
        <f>+P31</f>
        <v>0.1</v>
      </c>
      <c r="BE31" s="308">
        <f t="shared" si="3"/>
        <v>3</v>
      </c>
      <c r="BF31" s="48">
        <v>3</v>
      </c>
      <c r="BG31" s="48"/>
      <c r="BH31" s="48"/>
      <c r="BI31" s="48"/>
      <c r="BJ31" s="48"/>
      <c r="BK31" s="48"/>
      <c r="BL31" s="1219">
        <f t="shared" ref="BL31" si="26">+$J31</f>
        <v>141</v>
      </c>
      <c r="BM31" s="1252">
        <f>+Q31</f>
        <v>0</v>
      </c>
      <c r="BN31" s="308">
        <f t="shared" si="4"/>
        <v>3</v>
      </c>
      <c r="BO31" s="48">
        <v>3</v>
      </c>
      <c r="BP31" s="48"/>
      <c r="BQ31" s="48"/>
      <c r="BR31" s="48"/>
      <c r="BS31" s="48"/>
      <c r="BT31" s="48"/>
      <c r="BU31" s="1204"/>
      <c r="BV31" s="1205"/>
      <c r="BW31" s="1205"/>
      <c r="BX31" s="1205"/>
      <c r="BY31" s="1205"/>
      <c r="BZ31" s="1205"/>
      <c r="CA31" s="1205"/>
      <c r="CB31" s="1205"/>
      <c r="CC31" s="1206"/>
    </row>
    <row r="32" spans="1:81" s="58" customFormat="1" ht="40.15" customHeight="1" x14ac:dyDescent="0.25">
      <c r="A32" s="37"/>
      <c r="B32" s="1334"/>
      <c r="C32" s="1315"/>
      <c r="D32" s="1283"/>
      <c r="E32" s="1286"/>
      <c r="F32" s="1286"/>
      <c r="G32" s="1286"/>
      <c r="H32" s="1094"/>
      <c r="I32" s="1094"/>
      <c r="J32" s="1220"/>
      <c r="K32" s="1217"/>
      <c r="L32" s="1434"/>
      <c r="M32" s="1481"/>
      <c r="N32" s="1483"/>
      <c r="O32" s="1485"/>
      <c r="P32" s="1487"/>
      <c r="Q32" s="1489"/>
      <c r="R32" s="1220"/>
      <c r="S32" s="41"/>
      <c r="T32" s="241"/>
      <c r="U32" s="241"/>
      <c r="V32" s="241"/>
      <c r="W32" s="41"/>
      <c r="X32" s="34"/>
      <c r="Y32" s="34"/>
      <c r="Z32" s="34"/>
      <c r="AA32" s="34"/>
      <c r="AB32" s="1220"/>
      <c r="AC32" s="1241"/>
      <c r="AD32" s="303">
        <f t="shared" si="6"/>
        <v>0</v>
      </c>
      <c r="AE32" s="303">
        <f t="shared" si="6"/>
        <v>0</v>
      </c>
      <c r="AF32" s="303">
        <f t="shared" si="6"/>
        <v>0</v>
      </c>
      <c r="AG32" s="303">
        <f t="shared" si="6"/>
        <v>0</v>
      </c>
      <c r="AH32" s="303">
        <f t="shared" si="6"/>
        <v>0</v>
      </c>
      <c r="AI32" s="303">
        <f t="shared" si="6"/>
        <v>0</v>
      </c>
      <c r="AJ32" s="303">
        <f t="shared" si="6"/>
        <v>0</v>
      </c>
      <c r="AK32" s="1220"/>
      <c r="AL32" s="1244"/>
      <c r="AM32" s="303">
        <f t="shared" si="1"/>
        <v>0</v>
      </c>
      <c r="AN32" s="311"/>
      <c r="AO32" s="311"/>
      <c r="AP32" s="311"/>
      <c r="AQ32" s="311"/>
      <c r="AR32" s="311"/>
      <c r="AS32" s="311"/>
      <c r="AT32" s="1220"/>
      <c r="AU32" s="1247"/>
      <c r="AV32" s="303">
        <f t="shared" si="2"/>
        <v>0</v>
      </c>
      <c r="AW32" s="311"/>
      <c r="AX32" s="311"/>
      <c r="AY32" s="311"/>
      <c r="AZ32" s="311"/>
      <c r="BA32" s="311"/>
      <c r="BB32" s="311"/>
      <c r="BC32" s="1220"/>
      <c r="BD32" s="1250"/>
      <c r="BE32" s="303">
        <f t="shared" si="3"/>
        <v>0</v>
      </c>
      <c r="BF32" s="311"/>
      <c r="BG32" s="311"/>
      <c r="BH32" s="311"/>
      <c r="BI32" s="311"/>
      <c r="BJ32" s="311"/>
      <c r="BK32" s="311"/>
      <c r="BL32" s="1220"/>
      <c r="BM32" s="1253"/>
      <c r="BN32" s="303">
        <f t="shared" si="4"/>
        <v>0</v>
      </c>
      <c r="BO32" s="311"/>
      <c r="BP32" s="311"/>
      <c r="BQ32" s="311"/>
      <c r="BR32" s="311"/>
      <c r="BS32" s="311"/>
      <c r="BT32" s="311"/>
      <c r="BU32" s="1207"/>
      <c r="BV32" s="1208"/>
      <c r="BW32" s="1208"/>
      <c r="BX32" s="1208"/>
      <c r="BY32" s="1208"/>
      <c r="BZ32" s="1208"/>
      <c r="CA32" s="1208"/>
      <c r="CB32" s="1208"/>
      <c r="CC32" s="1209"/>
    </row>
    <row r="33" spans="1:81" s="58" customFormat="1" ht="40.15" customHeight="1" x14ac:dyDescent="0.25">
      <c r="A33" s="37"/>
      <c r="B33" s="1334"/>
      <c r="C33" s="1315"/>
      <c r="D33" s="1283"/>
      <c r="E33" s="1286"/>
      <c r="F33" s="1286"/>
      <c r="G33" s="1286"/>
      <c r="H33" s="1094"/>
      <c r="I33" s="1094"/>
      <c r="J33" s="1220"/>
      <c r="K33" s="1217"/>
      <c r="L33" s="1434"/>
      <c r="M33" s="1481"/>
      <c r="N33" s="1483"/>
      <c r="O33" s="1485"/>
      <c r="P33" s="1487"/>
      <c r="Q33" s="1489"/>
      <c r="R33" s="1220"/>
      <c r="S33" s="41"/>
      <c r="T33" s="241"/>
      <c r="U33" s="241"/>
      <c r="V33" s="241"/>
      <c r="W33" s="41"/>
      <c r="X33" s="34"/>
      <c r="Y33" s="34"/>
      <c r="Z33" s="34"/>
      <c r="AA33" s="34"/>
      <c r="AB33" s="1220"/>
      <c r="AC33" s="1241"/>
      <c r="AD33" s="303">
        <f t="shared" si="6"/>
        <v>0</v>
      </c>
      <c r="AE33" s="303">
        <f t="shared" si="6"/>
        <v>0</v>
      </c>
      <c r="AF33" s="303">
        <f t="shared" si="6"/>
        <v>0</v>
      </c>
      <c r="AG33" s="303">
        <f t="shared" si="6"/>
        <v>0</v>
      </c>
      <c r="AH33" s="303">
        <f t="shared" si="6"/>
        <v>0</v>
      </c>
      <c r="AI33" s="303">
        <f t="shared" si="6"/>
        <v>0</v>
      </c>
      <c r="AJ33" s="303">
        <f t="shared" si="6"/>
        <v>0</v>
      </c>
      <c r="AK33" s="1220"/>
      <c r="AL33" s="1244"/>
      <c r="AM33" s="303">
        <f t="shared" si="1"/>
        <v>0</v>
      </c>
      <c r="AN33" s="311"/>
      <c r="AO33" s="311"/>
      <c r="AP33" s="311"/>
      <c r="AQ33" s="311"/>
      <c r="AR33" s="311"/>
      <c r="AS33" s="311"/>
      <c r="AT33" s="1220"/>
      <c r="AU33" s="1247"/>
      <c r="AV33" s="303">
        <f t="shared" si="2"/>
        <v>0</v>
      </c>
      <c r="AW33" s="311"/>
      <c r="AX33" s="311"/>
      <c r="AY33" s="311"/>
      <c r="AZ33" s="311"/>
      <c r="BA33" s="311"/>
      <c r="BB33" s="311"/>
      <c r="BC33" s="1220"/>
      <c r="BD33" s="1250"/>
      <c r="BE33" s="303">
        <f t="shared" si="3"/>
        <v>0</v>
      </c>
      <c r="BF33" s="311"/>
      <c r="BG33" s="311"/>
      <c r="BH33" s="311"/>
      <c r="BI33" s="311"/>
      <c r="BJ33" s="311"/>
      <c r="BK33" s="311"/>
      <c r="BL33" s="1220"/>
      <c r="BM33" s="1253"/>
      <c r="BN33" s="303">
        <f t="shared" si="4"/>
        <v>0</v>
      </c>
      <c r="BO33" s="311"/>
      <c r="BP33" s="311"/>
      <c r="BQ33" s="311"/>
      <c r="BR33" s="311"/>
      <c r="BS33" s="311"/>
      <c r="BT33" s="311"/>
      <c r="BU33" s="1207"/>
      <c r="BV33" s="1208"/>
      <c r="BW33" s="1208"/>
      <c r="BX33" s="1208"/>
      <c r="BY33" s="1208"/>
      <c r="BZ33" s="1208"/>
      <c r="CA33" s="1208"/>
      <c r="CB33" s="1208"/>
      <c r="CC33" s="1209"/>
    </row>
    <row r="34" spans="1:81" s="58" customFormat="1" ht="40.15" customHeight="1" thickBot="1" x14ac:dyDescent="0.3">
      <c r="A34" s="37"/>
      <c r="B34" s="1334"/>
      <c r="C34" s="1315"/>
      <c r="D34" s="1284"/>
      <c r="E34" s="1287"/>
      <c r="F34" s="1287"/>
      <c r="G34" s="1287"/>
      <c r="H34" s="1095"/>
      <c r="I34" s="1095"/>
      <c r="J34" s="1221"/>
      <c r="K34" s="1218"/>
      <c r="L34" s="1490"/>
      <c r="M34" s="1491"/>
      <c r="N34" s="1492"/>
      <c r="O34" s="1493"/>
      <c r="P34" s="1494"/>
      <c r="Q34" s="1495"/>
      <c r="R34" s="1221"/>
      <c r="S34" s="234"/>
      <c r="T34" s="242"/>
      <c r="U34" s="242"/>
      <c r="V34" s="242"/>
      <c r="W34" s="234"/>
      <c r="X34" s="305"/>
      <c r="Y34" s="305"/>
      <c r="Z34" s="305"/>
      <c r="AA34" s="305"/>
      <c r="AB34" s="1221"/>
      <c r="AC34" s="1242"/>
      <c r="AD34" s="306">
        <f t="shared" ref="AD34:AJ70" si="27">+AM34+AV34+BE34+BN34</f>
        <v>0</v>
      </c>
      <c r="AE34" s="306">
        <f t="shared" si="27"/>
        <v>0</v>
      </c>
      <c r="AF34" s="306">
        <f t="shared" si="27"/>
        <v>0</v>
      </c>
      <c r="AG34" s="306">
        <f t="shared" si="27"/>
        <v>0</v>
      </c>
      <c r="AH34" s="306">
        <f t="shared" si="27"/>
        <v>0</v>
      </c>
      <c r="AI34" s="306">
        <f t="shared" si="27"/>
        <v>0</v>
      </c>
      <c r="AJ34" s="306">
        <f t="shared" si="27"/>
        <v>0</v>
      </c>
      <c r="AK34" s="1221"/>
      <c r="AL34" s="1245"/>
      <c r="AM34" s="306">
        <f t="shared" si="1"/>
        <v>0</v>
      </c>
      <c r="AN34" s="50"/>
      <c r="AO34" s="50"/>
      <c r="AP34" s="50"/>
      <c r="AQ34" s="50"/>
      <c r="AR34" s="50"/>
      <c r="AS34" s="50"/>
      <c r="AT34" s="1221"/>
      <c r="AU34" s="1248"/>
      <c r="AV34" s="306">
        <f t="shared" si="2"/>
        <v>0</v>
      </c>
      <c r="AW34" s="50"/>
      <c r="AX34" s="50"/>
      <c r="AY34" s="50"/>
      <c r="AZ34" s="50"/>
      <c r="BA34" s="50"/>
      <c r="BB34" s="50"/>
      <c r="BC34" s="1221"/>
      <c r="BD34" s="1251"/>
      <c r="BE34" s="306">
        <f t="shared" si="3"/>
        <v>0</v>
      </c>
      <c r="BF34" s="50"/>
      <c r="BG34" s="50"/>
      <c r="BH34" s="50"/>
      <c r="BI34" s="50"/>
      <c r="BJ34" s="50"/>
      <c r="BK34" s="50"/>
      <c r="BL34" s="1221"/>
      <c r="BM34" s="1254"/>
      <c r="BN34" s="306">
        <f t="shared" si="4"/>
        <v>0</v>
      </c>
      <c r="BO34" s="50"/>
      <c r="BP34" s="50"/>
      <c r="BQ34" s="50"/>
      <c r="BR34" s="50"/>
      <c r="BS34" s="50"/>
      <c r="BT34" s="50"/>
      <c r="BU34" s="1210"/>
      <c r="BV34" s="1211"/>
      <c r="BW34" s="1211"/>
      <c r="BX34" s="1211"/>
      <c r="BY34" s="1211"/>
      <c r="BZ34" s="1211"/>
      <c r="CA34" s="1211"/>
      <c r="CB34" s="1211"/>
      <c r="CC34" s="1212"/>
    </row>
    <row r="35" spans="1:81" s="58" customFormat="1" ht="115.5" customHeight="1" thickTop="1" thickBot="1" x14ac:dyDescent="0.3">
      <c r="A35" s="37"/>
      <c r="B35" s="1334"/>
      <c r="C35" s="1315"/>
      <c r="D35" s="1282">
        <v>4301</v>
      </c>
      <c r="E35" s="1285" t="s">
        <v>5150</v>
      </c>
      <c r="F35" s="1285">
        <v>4301001</v>
      </c>
      <c r="G35" s="1285" t="s">
        <v>5174</v>
      </c>
      <c r="H35" s="1093"/>
      <c r="I35" s="1093"/>
      <c r="J35" s="1219">
        <v>142</v>
      </c>
      <c r="K35" s="1216" t="str">
        <f>+[5]Metas!K164</f>
        <v>Atletas de las diferentes disciplinas deportivas que conforman la reserva deportiva del Departamento apoyados</v>
      </c>
      <c r="L35" s="1222">
        <v>90</v>
      </c>
      <c r="M35" s="1225">
        <v>90</v>
      </c>
      <c r="N35" s="1228">
        <v>5</v>
      </c>
      <c r="O35" s="1231">
        <v>5</v>
      </c>
      <c r="P35" s="1234">
        <v>10</v>
      </c>
      <c r="Q35" s="1237">
        <v>10</v>
      </c>
      <c r="R35" s="1219">
        <f t="shared" ref="R35" si="28">+$J35</f>
        <v>142</v>
      </c>
      <c r="S35" s="413" t="s">
        <v>5180</v>
      </c>
      <c r="T35" s="240"/>
      <c r="U35" s="240"/>
      <c r="V35" s="240"/>
      <c r="W35" s="413" t="s">
        <v>5181</v>
      </c>
      <c r="X35" s="414">
        <v>44635</v>
      </c>
      <c r="Y35" s="414">
        <v>44895</v>
      </c>
      <c r="Z35" s="414">
        <v>44666</v>
      </c>
      <c r="AA35" s="414">
        <v>44895</v>
      </c>
      <c r="AB35" s="1219">
        <f t="shared" ref="AB35" si="29">+$J35</f>
        <v>142</v>
      </c>
      <c r="AC35" s="1240">
        <f t="shared" ref="AC35" si="30">+L35</f>
        <v>90</v>
      </c>
      <c r="AD35" s="308">
        <f t="shared" si="27"/>
        <v>290</v>
      </c>
      <c r="AE35" s="308">
        <v>290</v>
      </c>
      <c r="AF35" s="308"/>
      <c r="AG35" s="308">
        <f t="shared" si="27"/>
        <v>0</v>
      </c>
      <c r="AH35" s="308">
        <f t="shared" si="27"/>
        <v>0</v>
      </c>
      <c r="AI35" s="308">
        <f t="shared" si="27"/>
        <v>0</v>
      </c>
      <c r="AJ35" s="308">
        <f t="shared" si="27"/>
        <v>0</v>
      </c>
      <c r="AK35" s="1219">
        <f t="shared" ref="AK35" si="31">+$J35</f>
        <v>142</v>
      </c>
      <c r="AL35" s="1243">
        <f>+N35</f>
        <v>5</v>
      </c>
      <c r="AM35" s="308">
        <f t="shared" si="1"/>
        <v>200</v>
      </c>
      <c r="AN35" s="48">
        <v>200</v>
      </c>
      <c r="AO35" s="48"/>
      <c r="AP35" s="48"/>
      <c r="AQ35" s="48"/>
      <c r="AR35" s="48"/>
      <c r="AS35" s="48"/>
      <c r="AT35" s="1219">
        <f t="shared" ref="AT35" si="32">+$J35</f>
        <v>142</v>
      </c>
      <c r="AU35" s="1246">
        <f>+O35</f>
        <v>5</v>
      </c>
      <c r="AV35" s="308">
        <f t="shared" si="2"/>
        <v>90</v>
      </c>
      <c r="AW35" s="48">
        <v>90</v>
      </c>
      <c r="AX35" s="48"/>
      <c r="AY35" s="48"/>
      <c r="AZ35" s="48"/>
      <c r="BA35" s="48"/>
      <c r="BB35" s="48"/>
      <c r="BC35" s="1219">
        <f t="shared" ref="BC35" si="33">+$J35</f>
        <v>142</v>
      </c>
      <c r="BD35" s="1249">
        <f>+P35</f>
        <v>10</v>
      </c>
      <c r="BE35" s="308">
        <f t="shared" si="3"/>
        <v>0</v>
      </c>
      <c r="BF35" s="48"/>
      <c r="BG35" s="48"/>
      <c r="BH35" s="48"/>
      <c r="BI35" s="48"/>
      <c r="BJ35" s="48"/>
      <c r="BK35" s="48"/>
      <c r="BL35" s="1219">
        <f t="shared" ref="BL35" si="34">+$J35</f>
        <v>142</v>
      </c>
      <c r="BM35" s="1252">
        <f>+Q35</f>
        <v>10</v>
      </c>
      <c r="BN35" s="308">
        <f t="shared" si="4"/>
        <v>0</v>
      </c>
      <c r="BO35" s="48"/>
      <c r="BP35" s="48"/>
      <c r="BQ35" s="48"/>
      <c r="BR35" s="48"/>
      <c r="BS35" s="48"/>
      <c r="BT35" s="48"/>
      <c r="BU35" s="1204"/>
      <c r="BV35" s="1205"/>
      <c r="BW35" s="1205"/>
      <c r="BX35" s="1205"/>
      <c r="BY35" s="1205"/>
      <c r="BZ35" s="1205"/>
      <c r="CA35" s="1205"/>
      <c r="CB35" s="1205"/>
      <c r="CC35" s="1206"/>
    </row>
    <row r="36" spans="1:81" s="58" customFormat="1" ht="40.15" customHeight="1" thickTop="1" x14ac:dyDescent="0.25">
      <c r="A36" s="37"/>
      <c r="B36" s="1334"/>
      <c r="C36" s="1315"/>
      <c r="D36" s="1283"/>
      <c r="E36" s="1286"/>
      <c r="F36" s="1286"/>
      <c r="G36" s="1286"/>
      <c r="H36" s="1094"/>
      <c r="I36" s="1094"/>
      <c r="J36" s="1220"/>
      <c r="K36" s="1217"/>
      <c r="L36" s="1223"/>
      <c r="M36" s="1226"/>
      <c r="N36" s="1229"/>
      <c r="O36" s="1232"/>
      <c r="P36" s="1235"/>
      <c r="Q36" s="1238"/>
      <c r="R36" s="1220"/>
      <c r="S36" s="415" t="s">
        <v>5182</v>
      </c>
      <c r="T36" s="241"/>
      <c r="U36" s="241"/>
      <c r="V36" s="241"/>
      <c r="W36" s="415" t="s">
        <v>5183</v>
      </c>
      <c r="X36" s="414">
        <v>44635</v>
      </c>
      <c r="Y36" s="414">
        <v>44895</v>
      </c>
      <c r="Z36" s="414">
        <v>44666</v>
      </c>
      <c r="AA36" s="414">
        <v>44895</v>
      </c>
      <c r="AB36" s="1220"/>
      <c r="AC36" s="1241"/>
      <c r="AD36" s="303">
        <f t="shared" si="27"/>
        <v>20</v>
      </c>
      <c r="AE36" s="303">
        <f t="shared" si="27"/>
        <v>20</v>
      </c>
      <c r="AF36" s="303">
        <f t="shared" si="27"/>
        <v>0</v>
      </c>
      <c r="AG36" s="303">
        <f t="shared" si="27"/>
        <v>0</v>
      </c>
      <c r="AH36" s="303">
        <f t="shared" si="27"/>
        <v>0</v>
      </c>
      <c r="AI36" s="303">
        <f t="shared" si="27"/>
        <v>0</v>
      </c>
      <c r="AJ36" s="303">
        <f t="shared" si="27"/>
        <v>0</v>
      </c>
      <c r="AK36" s="1220"/>
      <c r="AL36" s="1244"/>
      <c r="AM36" s="303">
        <f t="shared" si="1"/>
        <v>20</v>
      </c>
      <c r="AN36" s="311">
        <v>20</v>
      </c>
      <c r="AO36" s="311"/>
      <c r="AP36" s="311"/>
      <c r="AQ36" s="311"/>
      <c r="AR36" s="311"/>
      <c r="AS36" s="311"/>
      <c r="AT36" s="1220"/>
      <c r="AU36" s="1247"/>
      <c r="AV36" s="303">
        <f t="shared" si="2"/>
        <v>0</v>
      </c>
      <c r="AW36" s="311"/>
      <c r="AX36" s="311"/>
      <c r="AY36" s="311"/>
      <c r="AZ36" s="311"/>
      <c r="BA36" s="311"/>
      <c r="BB36" s="311"/>
      <c r="BC36" s="1220"/>
      <c r="BD36" s="1250"/>
      <c r="BE36" s="303">
        <f t="shared" si="3"/>
        <v>0</v>
      </c>
      <c r="BF36" s="311"/>
      <c r="BG36" s="311"/>
      <c r="BH36" s="311"/>
      <c r="BI36" s="311"/>
      <c r="BJ36" s="311"/>
      <c r="BK36" s="311"/>
      <c r="BL36" s="1220"/>
      <c r="BM36" s="1253"/>
      <c r="BN36" s="303">
        <f t="shared" si="4"/>
        <v>0</v>
      </c>
      <c r="BO36" s="311"/>
      <c r="BP36" s="311"/>
      <c r="BQ36" s="311"/>
      <c r="BR36" s="311"/>
      <c r="BS36" s="311"/>
      <c r="BT36" s="311"/>
      <c r="BU36" s="1207"/>
      <c r="BV36" s="1208"/>
      <c r="BW36" s="1208"/>
      <c r="BX36" s="1208"/>
      <c r="BY36" s="1208"/>
      <c r="BZ36" s="1208"/>
      <c r="CA36" s="1208"/>
      <c r="CB36" s="1208"/>
      <c r="CC36" s="1209"/>
    </row>
    <row r="37" spans="1:81" s="58" customFormat="1" ht="40.15" customHeight="1" x14ac:dyDescent="0.25">
      <c r="A37" s="37"/>
      <c r="B37" s="1334"/>
      <c r="C37" s="1315"/>
      <c r="D37" s="1283"/>
      <c r="E37" s="1286"/>
      <c r="F37" s="1286"/>
      <c r="G37" s="1286"/>
      <c r="H37" s="1094"/>
      <c r="I37" s="1094"/>
      <c r="J37" s="1220"/>
      <c r="K37" s="1217"/>
      <c r="L37" s="1223"/>
      <c r="M37" s="1226"/>
      <c r="N37" s="1229"/>
      <c r="O37" s="1232"/>
      <c r="P37" s="1235"/>
      <c r="Q37" s="1238"/>
      <c r="R37" s="1220"/>
      <c r="S37" s="41"/>
      <c r="T37" s="241"/>
      <c r="U37" s="241"/>
      <c r="V37" s="241"/>
      <c r="W37" s="41"/>
      <c r="X37" s="34"/>
      <c r="Y37" s="34"/>
      <c r="Z37" s="34"/>
      <c r="AA37" s="34"/>
      <c r="AB37" s="1220"/>
      <c r="AC37" s="1241"/>
      <c r="AD37" s="303">
        <f t="shared" si="27"/>
        <v>0</v>
      </c>
      <c r="AE37" s="303">
        <f t="shared" si="27"/>
        <v>0</v>
      </c>
      <c r="AF37" s="303">
        <f t="shared" si="27"/>
        <v>0</v>
      </c>
      <c r="AG37" s="303">
        <f t="shared" si="27"/>
        <v>0</v>
      </c>
      <c r="AH37" s="303">
        <f t="shared" si="27"/>
        <v>0</v>
      </c>
      <c r="AI37" s="303">
        <f t="shared" si="27"/>
        <v>0</v>
      </c>
      <c r="AJ37" s="303">
        <f t="shared" si="27"/>
        <v>0</v>
      </c>
      <c r="AK37" s="1220"/>
      <c r="AL37" s="1244"/>
      <c r="AM37" s="303">
        <f t="shared" si="1"/>
        <v>0</v>
      </c>
      <c r="AN37" s="311"/>
      <c r="AO37" s="311"/>
      <c r="AP37" s="311"/>
      <c r="AQ37" s="311"/>
      <c r="AR37" s="311"/>
      <c r="AS37" s="311"/>
      <c r="AT37" s="1220"/>
      <c r="AU37" s="1247"/>
      <c r="AV37" s="303">
        <f t="shared" si="2"/>
        <v>0</v>
      </c>
      <c r="AW37" s="311"/>
      <c r="AX37" s="311"/>
      <c r="AY37" s="311"/>
      <c r="AZ37" s="311"/>
      <c r="BA37" s="311"/>
      <c r="BB37" s="311"/>
      <c r="BC37" s="1220"/>
      <c r="BD37" s="1250"/>
      <c r="BE37" s="303">
        <f t="shared" si="3"/>
        <v>0</v>
      </c>
      <c r="BF37" s="311"/>
      <c r="BG37" s="311"/>
      <c r="BH37" s="311"/>
      <c r="BI37" s="311"/>
      <c r="BJ37" s="311"/>
      <c r="BK37" s="311"/>
      <c r="BL37" s="1220"/>
      <c r="BM37" s="1253"/>
      <c r="BN37" s="303">
        <f t="shared" si="4"/>
        <v>0</v>
      </c>
      <c r="BO37" s="311"/>
      <c r="BP37" s="311"/>
      <c r="BQ37" s="311"/>
      <c r="BR37" s="311"/>
      <c r="BS37" s="311"/>
      <c r="BT37" s="311"/>
      <c r="BU37" s="1207"/>
      <c r="BV37" s="1208"/>
      <c r="BW37" s="1208"/>
      <c r="BX37" s="1208"/>
      <c r="BY37" s="1208"/>
      <c r="BZ37" s="1208"/>
      <c r="CA37" s="1208"/>
      <c r="CB37" s="1208"/>
      <c r="CC37" s="1209"/>
    </row>
    <row r="38" spans="1:81" s="58" customFormat="1" ht="40.15" customHeight="1" thickBot="1" x14ac:dyDescent="0.3">
      <c r="A38" s="37"/>
      <c r="B38" s="1334"/>
      <c r="C38" s="1316"/>
      <c r="D38" s="1284"/>
      <c r="E38" s="1287"/>
      <c r="F38" s="1287"/>
      <c r="G38" s="1287"/>
      <c r="H38" s="1095"/>
      <c r="I38" s="1095"/>
      <c r="J38" s="1221"/>
      <c r="K38" s="1218"/>
      <c r="L38" s="1224"/>
      <c r="M38" s="1227"/>
      <c r="N38" s="1230"/>
      <c r="O38" s="1233"/>
      <c r="P38" s="1236"/>
      <c r="Q38" s="1239"/>
      <c r="R38" s="1221"/>
      <c r="S38" s="234"/>
      <c r="T38" s="242"/>
      <c r="U38" s="242"/>
      <c r="V38" s="242"/>
      <c r="W38" s="234"/>
      <c r="X38" s="305"/>
      <c r="Y38" s="305"/>
      <c r="Z38" s="305"/>
      <c r="AA38" s="305"/>
      <c r="AB38" s="1221"/>
      <c r="AC38" s="1242"/>
      <c r="AD38" s="306">
        <f t="shared" si="27"/>
        <v>0</v>
      </c>
      <c r="AE38" s="306">
        <f t="shared" si="27"/>
        <v>0</v>
      </c>
      <c r="AF38" s="306">
        <f t="shared" si="27"/>
        <v>0</v>
      </c>
      <c r="AG38" s="306">
        <f t="shared" si="27"/>
        <v>0</v>
      </c>
      <c r="AH38" s="306">
        <f t="shared" si="27"/>
        <v>0</v>
      </c>
      <c r="AI38" s="306">
        <f t="shared" si="27"/>
        <v>0</v>
      </c>
      <c r="AJ38" s="306">
        <f t="shared" si="27"/>
        <v>0</v>
      </c>
      <c r="AK38" s="1221"/>
      <c r="AL38" s="1245"/>
      <c r="AM38" s="306">
        <f t="shared" si="1"/>
        <v>0</v>
      </c>
      <c r="AN38" s="50"/>
      <c r="AO38" s="50"/>
      <c r="AP38" s="50"/>
      <c r="AQ38" s="50"/>
      <c r="AR38" s="50"/>
      <c r="AS38" s="50"/>
      <c r="AT38" s="1221"/>
      <c r="AU38" s="1248"/>
      <c r="AV38" s="306">
        <f t="shared" si="2"/>
        <v>0</v>
      </c>
      <c r="AW38" s="50"/>
      <c r="AX38" s="50"/>
      <c r="AY38" s="50"/>
      <c r="AZ38" s="50"/>
      <c r="BA38" s="50"/>
      <c r="BB38" s="50"/>
      <c r="BC38" s="1221"/>
      <c r="BD38" s="1251"/>
      <c r="BE38" s="306">
        <f t="shared" si="3"/>
        <v>0</v>
      </c>
      <c r="BF38" s="50"/>
      <c r="BG38" s="50"/>
      <c r="BH38" s="50"/>
      <c r="BI38" s="50"/>
      <c r="BJ38" s="50"/>
      <c r="BK38" s="50"/>
      <c r="BL38" s="1221"/>
      <c r="BM38" s="1254"/>
      <c r="BN38" s="306">
        <f t="shared" si="4"/>
        <v>0</v>
      </c>
      <c r="BO38" s="50"/>
      <c r="BP38" s="50"/>
      <c r="BQ38" s="50"/>
      <c r="BR38" s="50"/>
      <c r="BS38" s="50"/>
      <c r="BT38" s="50"/>
      <c r="BU38" s="1210"/>
      <c r="BV38" s="1211"/>
      <c r="BW38" s="1211"/>
      <c r="BX38" s="1211"/>
      <c r="BY38" s="1211"/>
      <c r="BZ38" s="1211"/>
      <c r="CA38" s="1211"/>
      <c r="CB38" s="1211"/>
      <c r="CC38" s="1212"/>
    </row>
    <row r="39" spans="1:81" s="58" customFormat="1" ht="117" customHeight="1" thickTop="1" x14ac:dyDescent="0.25">
      <c r="A39" s="37"/>
      <c r="B39" s="1334"/>
      <c r="C39" s="1314" t="s">
        <v>239</v>
      </c>
      <c r="D39" s="1282">
        <v>4301</v>
      </c>
      <c r="E39" s="1285" t="s">
        <v>5150</v>
      </c>
      <c r="F39" s="1285">
        <v>4301001</v>
      </c>
      <c r="G39" s="1285" t="s">
        <v>5184</v>
      </c>
      <c r="H39" s="1285" t="s">
        <v>5156</v>
      </c>
      <c r="I39" s="1388">
        <v>2021004540090</v>
      </c>
      <c r="J39" s="1219">
        <v>143</v>
      </c>
      <c r="K39" s="1216" t="str">
        <f>+[5]Metas!K165</f>
        <v>Participaciones anuales del deporte Convencional y Paranacional en campeonatos nacionales e internacionales</v>
      </c>
      <c r="L39" s="1222">
        <v>55</v>
      </c>
      <c r="M39" s="1225">
        <v>55</v>
      </c>
      <c r="N39" s="1228">
        <v>5</v>
      </c>
      <c r="O39" s="1231">
        <v>10</v>
      </c>
      <c r="P39" s="1234"/>
      <c r="Q39" s="1237">
        <v>25</v>
      </c>
      <c r="R39" s="1219">
        <f t="shared" ref="R39" si="35">+$J39</f>
        <v>143</v>
      </c>
      <c r="S39" s="413" t="s">
        <v>5185</v>
      </c>
      <c r="T39" s="240"/>
      <c r="U39" s="240"/>
      <c r="V39" s="240"/>
      <c r="W39" s="418" t="s">
        <v>5186</v>
      </c>
      <c r="X39" s="414">
        <v>44585</v>
      </c>
      <c r="Y39" s="414">
        <v>44915</v>
      </c>
      <c r="Z39" s="414">
        <v>44585</v>
      </c>
      <c r="AA39" s="414">
        <v>44915</v>
      </c>
      <c r="AB39" s="1219">
        <f t="shared" ref="AB39" si="36">+$J39</f>
        <v>143</v>
      </c>
      <c r="AC39" s="1240">
        <f t="shared" ref="AC39" si="37">+L39</f>
        <v>55</v>
      </c>
      <c r="AD39" s="308">
        <v>1300</v>
      </c>
      <c r="AE39" s="308">
        <v>1300</v>
      </c>
      <c r="AF39" s="308">
        <f t="shared" si="27"/>
        <v>0</v>
      </c>
      <c r="AG39" s="308">
        <f t="shared" si="27"/>
        <v>0</v>
      </c>
      <c r="AH39" s="308">
        <f t="shared" si="27"/>
        <v>0</v>
      </c>
      <c r="AI39" s="308">
        <f t="shared" si="27"/>
        <v>0</v>
      </c>
      <c r="AJ39" s="308">
        <f t="shared" si="27"/>
        <v>0</v>
      </c>
      <c r="AK39" s="1219">
        <f t="shared" ref="AK39" si="38">+$J39</f>
        <v>143</v>
      </c>
      <c r="AL39" s="1243">
        <f>+N39</f>
        <v>5</v>
      </c>
      <c r="AM39" s="308">
        <v>700</v>
      </c>
      <c r="AN39" s="48">
        <v>700</v>
      </c>
      <c r="AO39" s="48"/>
      <c r="AP39" s="48"/>
      <c r="AQ39" s="48"/>
      <c r="AR39" s="48"/>
      <c r="AS39" s="48"/>
      <c r="AT39" s="1219">
        <f t="shared" ref="AT39" si="39">+$J39</f>
        <v>143</v>
      </c>
      <c r="AU39" s="1246">
        <f>+O39</f>
        <v>10</v>
      </c>
      <c r="AV39" s="308">
        <v>600</v>
      </c>
      <c r="AW39" s="48">
        <v>600</v>
      </c>
      <c r="AX39" s="48"/>
      <c r="AY39" s="48"/>
      <c r="AZ39" s="48"/>
      <c r="BA39" s="48"/>
      <c r="BB39" s="48"/>
      <c r="BC39" s="1219">
        <f t="shared" ref="BC39" si="40">+$J39</f>
        <v>143</v>
      </c>
      <c r="BD39" s="1249">
        <f>+P39</f>
        <v>0</v>
      </c>
      <c r="BE39" s="308"/>
      <c r="BF39" s="48"/>
      <c r="BG39" s="48"/>
      <c r="BH39" s="48"/>
      <c r="BI39" s="48"/>
      <c r="BJ39" s="48"/>
      <c r="BK39" s="48"/>
      <c r="BL39" s="1219">
        <f t="shared" ref="BL39" si="41">+$J39</f>
        <v>143</v>
      </c>
      <c r="BM39" s="1252">
        <f>+Q39</f>
        <v>25</v>
      </c>
      <c r="BN39" s="308">
        <v>500</v>
      </c>
      <c r="BO39" s="48">
        <v>500</v>
      </c>
      <c r="BP39" s="48"/>
      <c r="BQ39" s="48"/>
      <c r="BR39" s="48"/>
      <c r="BS39" s="48"/>
      <c r="BT39" s="48"/>
      <c r="BU39" s="1204"/>
      <c r="BV39" s="1205"/>
      <c r="BW39" s="1205"/>
      <c r="BX39" s="1205"/>
      <c r="BY39" s="1205"/>
      <c r="BZ39" s="1205"/>
      <c r="CA39" s="1205"/>
      <c r="CB39" s="1205"/>
      <c r="CC39" s="1206"/>
    </row>
    <row r="40" spans="1:81" s="58" customFormat="1" ht="40.15" customHeight="1" x14ac:dyDescent="0.25">
      <c r="A40" s="37"/>
      <c r="B40" s="1334"/>
      <c r="C40" s="1315"/>
      <c r="D40" s="1283"/>
      <c r="E40" s="1286"/>
      <c r="F40" s="1286"/>
      <c r="G40" s="1286"/>
      <c r="H40" s="1286"/>
      <c r="I40" s="1389"/>
      <c r="J40" s="1220"/>
      <c r="K40" s="1217"/>
      <c r="L40" s="1223"/>
      <c r="M40" s="1226"/>
      <c r="N40" s="1229"/>
      <c r="O40" s="1232"/>
      <c r="P40" s="1235"/>
      <c r="Q40" s="1238"/>
      <c r="R40" s="1220"/>
      <c r="S40" s="415" t="s">
        <v>5187</v>
      </c>
      <c r="T40" s="241"/>
      <c r="U40" s="241"/>
      <c r="V40" s="241"/>
      <c r="W40" s="41"/>
      <c r="X40" s="34"/>
      <c r="Y40" s="34"/>
      <c r="Z40" s="34"/>
      <c r="AA40" s="34"/>
      <c r="AB40" s="1220"/>
      <c r="AC40" s="1241"/>
      <c r="AD40" s="303">
        <f t="shared" si="27"/>
        <v>0</v>
      </c>
      <c r="AE40" s="303">
        <f t="shared" si="27"/>
        <v>0</v>
      </c>
      <c r="AF40" s="303">
        <f t="shared" si="27"/>
        <v>0</v>
      </c>
      <c r="AG40" s="303">
        <f t="shared" si="27"/>
        <v>0</v>
      </c>
      <c r="AH40" s="303">
        <f t="shared" si="27"/>
        <v>0</v>
      </c>
      <c r="AI40" s="303">
        <f t="shared" si="27"/>
        <v>0</v>
      </c>
      <c r="AJ40" s="303">
        <f t="shared" si="27"/>
        <v>0</v>
      </c>
      <c r="AK40" s="1220"/>
      <c r="AL40" s="1244"/>
      <c r="AM40" s="303">
        <f t="shared" si="1"/>
        <v>0</v>
      </c>
      <c r="AN40" s="311"/>
      <c r="AO40" s="311"/>
      <c r="AP40" s="311"/>
      <c r="AQ40" s="311"/>
      <c r="AR40" s="311"/>
      <c r="AS40" s="311"/>
      <c r="AT40" s="1220"/>
      <c r="AU40" s="1247"/>
      <c r="AV40" s="303">
        <f t="shared" si="2"/>
        <v>0</v>
      </c>
      <c r="AW40" s="311"/>
      <c r="AX40" s="311"/>
      <c r="AY40" s="311"/>
      <c r="AZ40" s="311"/>
      <c r="BA40" s="311"/>
      <c r="BB40" s="311"/>
      <c r="BC40" s="1220"/>
      <c r="BD40" s="1250"/>
      <c r="BE40" s="303">
        <f t="shared" si="3"/>
        <v>0</v>
      </c>
      <c r="BF40" s="311"/>
      <c r="BG40" s="311"/>
      <c r="BH40" s="311"/>
      <c r="BI40" s="311"/>
      <c r="BJ40" s="311"/>
      <c r="BK40" s="311"/>
      <c r="BL40" s="1220"/>
      <c r="BM40" s="1253"/>
      <c r="BN40" s="303">
        <f t="shared" si="4"/>
        <v>0</v>
      </c>
      <c r="BO40" s="311"/>
      <c r="BP40" s="311"/>
      <c r="BQ40" s="311"/>
      <c r="BR40" s="311"/>
      <c r="BS40" s="311"/>
      <c r="BT40" s="311"/>
      <c r="BU40" s="1207"/>
      <c r="BV40" s="1208"/>
      <c r="BW40" s="1208"/>
      <c r="BX40" s="1208"/>
      <c r="BY40" s="1208"/>
      <c r="BZ40" s="1208"/>
      <c r="CA40" s="1208"/>
      <c r="CB40" s="1208"/>
      <c r="CC40" s="1209"/>
    </row>
    <row r="41" spans="1:81" s="58" customFormat="1" ht="40.15" customHeight="1" x14ac:dyDescent="0.25">
      <c r="A41" s="37"/>
      <c r="B41" s="1334"/>
      <c r="C41" s="1315"/>
      <c r="D41" s="1283"/>
      <c r="E41" s="1286"/>
      <c r="F41" s="1286"/>
      <c r="G41" s="1286"/>
      <c r="H41" s="1286"/>
      <c r="I41" s="1389"/>
      <c r="J41" s="1220"/>
      <c r="K41" s="1217"/>
      <c r="L41" s="1223"/>
      <c r="M41" s="1226"/>
      <c r="N41" s="1229"/>
      <c r="O41" s="1232"/>
      <c r="P41" s="1235"/>
      <c r="Q41" s="1238"/>
      <c r="R41" s="1220"/>
      <c r="S41" s="41"/>
      <c r="T41" s="241"/>
      <c r="U41" s="241"/>
      <c r="V41" s="241"/>
      <c r="W41" s="41"/>
      <c r="X41" s="34"/>
      <c r="Y41" s="34"/>
      <c r="Z41" s="34"/>
      <c r="AA41" s="34"/>
      <c r="AB41" s="1220"/>
      <c r="AC41" s="1241"/>
      <c r="AD41" s="303">
        <f t="shared" si="27"/>
        <v>0</v>
      </c>
      <c r="AE41" s="303">
        <f t="shared" si="27"/>
        <v>0</v>
      </c>
      <c r="AF41" s="303">
        <f t="shared" si="27"/>
        <v>0</v>
      </c>
      <c r="AG41" s="303">
        <f t="shared" si="27"/>
        <v>0</v>
      </c>
      <c r="AH41" s="303">
        <f t="shared" si="27"/>
        <v>0</v>
      </c>
      <c r="AI41" s="303">
        <f t="shared" si="27"/>
        <v>0</v>
      </c>
      <c r="AJ41" s="303">
        <f t="shared" si="27"/>
        <v>0</v>
      </c>
      <c r="AK41" s="1220"/>
      <c r="AL41" s="1244"/>
      <c r="AM41" s="303">
        <f t="shared" si="1"/>
        <v>0</v>
      </c>
      <c r="AN41" s="311"/>
      <c r="AO41" s="311"/>
      <c r="AP41" s="311"/>
      <c r="AQ41" s="311"/>
      <c r="AR41" s="311"/>
      <c r="AS41" s="311"/>
      <c r="AT41" s="1220"/>
      <c r="AU41" s="1247"/>
      <c r="AV41" s="303">
        <f t="shared" si="2"/>
        <v>0</v>
      </c>
      <c r="AW41" s="311"/>
      <c r="AX41" s="311"/>
      <c r="AY41" s="311"/>
      <c r="AZ41" s="311"/>
      <c r="BA41" s="311"/>
      <c r="BB41" s="311"/>
      <c r="BC41" s="1220"/>
      <c r="BD41" s="1250"/>
      <c r="BE41" s="303">
        <f t="shared" si="3"/>
        <v>0</v>
      </c>
      <c r="BF41" s="311"/>
      <c r="BG41" s="311"/>
      <c r="BH41" s="311"/>
      <c r="BI41" s="311"/>
      <c r="BJ41" s="311"/>
      <c r="BK41" s="311"/>
      <c r="BL41" s="1220"/>
      <c r="BM41" s="1253"/>
      <c r="BN41" s="303">
        <f t="shared" si="4"/>
        <v>0</v>
      </c>
      <c r="BO41" s="311"/>
      <c r="BP41" s="311"/>
      <c r="BQ41" s="311"/>
      <c r="BR41" s="311"/>
      <c r="BS41" s="311"/>
      <c r="BT41" s="311"/>
      <c r="BU41" s="1207"/>
      <c r="BV41" s="1208"/>
      <c r="BW41" s="1208"/>
      <c r="BX41" s="1208"/>
      <c r="BY41" s="1208"/>
      <c r="BZ41" s="1208"/>
      <c r="CA41" s="1208"/>
      <c r="CB41" s="1208"/>
      <c r="CC41" s="1209"/>
    </row>
    <row r="42" spans="1:81" s="58" customFormat="1" ht="40.15" customHeight="1" thickBot="1" x14ac:dyDescent="0.3">
      <c r="A42" s="37"/>
      <c r="B42" s="1334"/>
      <c r="C42" s="1315"/>
      <c r="D42" s="1284"/>
      <c r="E42" s="1287"/>
      <c r="F42" s="1287"/>
      <c r="G42" s="1287"/>
      <c r="H42" s="1287"/>
      <c r="I42" s="1410"/>
      <c r="J42" s="1221"/>
      <c r="K42" s="1218"/>
      <c r="L42" s="1224"/>
      <c r="M42" s="1227"/>
      <c r="N42" s="1230"/>
      <c r="O42" s="1233"/>
      <c r="P42" s="1236"/>
      <c r="Q42" s="1239"/>
      <c r="R42" s="1221"/>
      <c r="S42" s="234"/>
      <c r="T42" s="242"/>
      <c r="U42" s="242"/>
      <c r="V42" s="242"/>
      <c r="W42" s="234"/>
      <c r="X42" s="305"/>
      <c r="Y42" s="305"/>
      <c r="Z42" s="305"/>
      <c r="AA42" s="305"/>
      <c r="AB42" s="1221"/>
      <c r="AC42" s="1242"/>
      <c r="AD42" s="306">
        <f t="shared" si="27"/>
        <v>0</v>
      </c>
      <c r="AE42" s="306">
        <f t="shared" si="27"/>
        <v>0</v>
      </c>
      <c r="AF42" s="306">
        <f t="shared" si="27"/>
        <v>0</v>
      </c>
      <c r="AG42" s="306">
        <f t="shared" si="27"/>
        <v>0</v>
      </c>
      <c r="AH42" s="306">
        <f t="shared" si="27"/>
        <v>0</v>
      </c>
      <c r="AI42" s="306">
        <f t="shared" si="27"/>
        <v>0</v>
      </c>
      <c r="AJ42" s="306">
        <f t="shared" si="27"/>
        <v>0</v>
      </c>
      <c r="AK42" s="1221"/>
      <c r="AL42" s="1245"/>
      <c r="AM42" s="306">
        <f t="shared" si="1"/>
        <v>0</v>
      </c>
      <c r="AN42" s="50"/>
      <c r="AO42" s="50"/>
      <c r="AP42" s="50"/>
      <c r="AQ42" s="50"/>
      <c r="AR42" s="50"/>
      <c r="AS42" s="50"/>
      <c r="AT42" s="1221"/>
      <c r="AU42" s="1248"/>
      <c r="AV42" s="306">
        <f t="shared" si="2"/>
        <v>0</v>
      </c>
      <c r="AW42" s="50"/>
      <c r="AX42" s="50"/>
      <c r="AY42" s="50"/>
      <c r="AZ42" s="50"/>
      <c r="BA42" s="50"/>
      <c r="BB42" s="50"/>
      <c r="BC42" s="1221"/>
      <c r="BD42" s="1251"/>
      <c r="BE42" s="306">
        <f t="shared" si="3"/>
        <v>0</v>
      </c>
      <c r="BF42" s="50"/>
      <c r="BG42" s="50"/>
      <c r="BH42" s="50"/>
      <c r="BI42" s="50"/>
      <c r="BJ42" s="50"/>
      <c r="BK42" s="50"/>
      <c r="BL42" s="1221"/>
      <c r="BM42" s="1254"/>
      <c r="BN42" s="306">
        <f t="shared" si="4"/>
        <v>0</v>
      </c>
      <c r="BO42" s="50"/>
      <c r="BP42" s="50"/>
      <c r="BQ42" s="50"/>
      <c r="BR42" s="50"/>
      <c r="BS42" s="50"/>
      <c r="BT42" s="50"/>
      <c r="BU42" s="1210"/>
      <c r="BV42" s="1211"/>
      <c r="BW42" s="1211"/>
      <c r="BX42" s="1211"/>
      <c r="BY42" s="1211"/>
      <c r="BZ42" s="1211"/>
      <c r="CA42" s="1211"/>
      <c r="CB42" s="1211"/>
      <c r="CC42" s="1212"/>
    </row>
    <row r="43" spans="1:81" s="58" customFormat="1" ht="114.75" customHeight="1" thickTop="1" thickBot="1" x14ac:dyDescent="0.3">
      <c r="A43" s="37"/>
      <c r="B43" s="1334"/>
      <c r="C43" s="1315"/>
      <c r="D43" s="1282">
        <v>4301</v>
      </c>
      <c r="E43" s="1285" t="s">
        <v>5150</v>
      </c>
      <c r="F43" s="1285">
        <v>4301001</v>
      </c>
      <c r="G43" s="1285" t="s">
        <v>5184</v>
      </c>
      <c r="H43" s="1285" t="s">
        <v>5188</v>
      </c>
      <c r="I43" s="1388" t="s">
        <v>5189</v>
      </c>
      <c r="J43" s="1219">
        <v>144</v>
      </c>
      <c r="K43" s="1216" t="str">
        <f>+[5]Metas!K166</f>
        <v>Ligas del deporte convencional (24) y Paranacional (5) apoyadas para la preparación y participación de atletas en Juegos Nacionales 2023</v>
      </c>
      <c r="L43" s="1222">
        <v>29</v>
      </c>
      <c r="M43" s="1225">
        <v>29</v>
      </c>
      <c r="N43" s="1228">
        <v>7</v>
      </c>
      <c r="O43" s="1231">
        <v>7</v>
      </c>
      <c r="P43" s="1234">
        <v>9</v>
      </c>
      <c r="Q43" s="1237">
        <v>6</v>
      </c>
      <c r="R43" s="1219">
        <f t="shared" ref="R43" si="42">+$J43</f>
        <v>144</v>
      </c>
      <c r="S43" s="413" t="s">
        <v>5190</v>
      </c>
      <c r="T43" s="240"/>
      <c r="U43" s="240"/>
      <c r="V43" s="240"/>
      <c r="W43" s="418" t="s">
        <v>5191</v>
      </c>
      <c r="X43" s="414">
        <v>44585</v>
      </c>
      <c r="Y43" s="414">
        <v>44915</v>
      </c>
      <c r="Z43" s="414">
        <v>44585</v>
      </c>
      <c r="AA43" s="414">
        <v>44915</v>
      </c>
      <c r="AB43" s="1219">
        <f t="shared" ref="AB43" si="43">+$J43</f>
        <v>144</v>
      </c>
      <c r="AC43" s="1240">
        <f t="shared" ref="AC43" si="44">+L43</f>
        <v>29</v>
      </c>
      <c r="AD43" s="308"/>
      <c r="AE43" s="308"/>
      <c r="AF43" s="308">
        <f t="shared" si="27"/>
        <v>0</v>
      </c>
      <c r="AG43" s="308">
        <f t="shared" si="27"/>
        <v>0</v>
      </c>
      <c r="AH43" s="308">
        <f t="shared" si="27"/>
        <v>0</v>
      </c>
      <c r="AI43" s="308">
        <f t="shared" si="27"/>
        <v>0</v>
      </c>
      <c r="AJ43" s="308">
        <f t="shared" si="27"/>
        <v>0</v>
      </c>
      <c r="AK43" s="1219">
        <f t="shared" ref="AK43" si="45">+$J43</f>
        <v>144</v>
      </c>
      <c r="AL43" s="1243">
        <f>+N43</f>
        <v>7</v>
      </c>
      <c r="AM43" s="308"/>
      <c r="AN43" s="48"/>
      <c r="AO43" s="48"/>
      <c r="AP43" s="48"/>
      <c r="AQ43" s="48"/>
      <c r="AR43" s="48"/>
      <c r="AS43" s="48"/>
      <c r="AT43" s="1219">
        <f t="shared" ref="AT43" si="46">+$J43</f>
        <v>144</v>
      </c>
      <c r="AU43" s="1246">
        <f>+O43</f>
        <v>7</v>
      </c>
      <c r="AV43" s="308">
        <f t="shared" si="2"/>
        <v>0</v>
      </c>
      <c r="AW43" s="48"/>
      <c r="AX43" s="48"/>
      <c r="AY43" s="48"/>
      <c r="AZ43" s="48"/>
      <c r="BA43" s="48"/>
      <c r="BB43" s="48"/>
      <c r="BC43" s="1219">
        <f t="shared" ref="BC43" si="47">+$J43</f>
        <v>144</v>
      </c>
      <c r="BD43" s="1249">
        <f>+P43</f>
        <v>9</v>
      </c>
      <c r="BE43" s="308">
        <f t="shared" si="3"/>
        <v>0</v>
      </c>
      <c r="BF43" s="48"/>
      <c r="BG43" s="48"/>
      <c r="BH43" s="48"/>
      <c r="BI43" s="48"/>
      <c r="BJ43" s="48"/>
      <c r="BK43" s="48"/>
      <c r="BL43" s="1219">
        <f t="shared" ref="BL43" si="48">+$J43</f>
        <v>144</v>
      </c>
      <c r="BM43" s="1252">
        <f>+Q43</f>
        <v>6</v>
      </c>
      <c r="BN43" s="308">
        <f t="shared" si="4"/>
        <v>0</v>
      </c>
      <c r="BO43" s="48"/>
      <c r="BP43" s="48"/>
      <c r="BQ43" s="48"/>
      <c r="BR43" s="48"/>
      <c r="BS43" s="48"/>
      <c r="BT43" s="48"/>
      <c r="BU43" s="1204"/>
      <c r="BV43" s="1205"/>
      <c r="BW43" s="1205"/>
      <c r="BX43" s="1205"/>
      <c r="BY43" s="1205"/>
      <c r="BZ43" s="1205"/>
      <c r="CA43" s="1205"/>
      <c r="CB43" s="1205"/>
      <c r="CC43" s="1206"/>
    </row>
    <row r="44" spans="1:81" s="58" customFormat="1" ht="148.5" customHeight="1" thickTop="1" x14ac:dyDescent="0.25">
      <c r="A44" s="37"/>
      <c r="B44" s="1334"/>
      <c r="C44" s="1315"/>
      <c r="D44" s="1283"/>
      <c r="E44" s="1286"/>
      <c r="F44" s="1286"/>
      <c r="G44" s="1286"/>
      <c r="H44" s="1286"/>
      <c r="I44" s="1389"/>
      <c r="J44" s="1220"/>
      <c r="K44" s="1217"/>
      <c r="L44" s="1223"/>
      <c r="M44" s="1226"/>
      <c r="N44" s="1229"/>
      <c r="O44" s="1232"/>
      <c r="P44" s="1235"/>
      <c r="Q44" s="1238"/>
      <c r="R44" s="1220"/>
      <c r="S44" s="415" t="s">
        <v>5192</v>
      </c>
      <c r="T44" s="241"/>
      <c r="U44" s="241"/>
      <c r="V44" s="241"/>
      <c r="W44" s="415" t="s">
        <v>5193</v>
      </c>
      <c r="X44" s="414">
        <v>44585</v>
      </c>
      <c r="Y44" s="414">
        <v>44915</v>
      </c>
      <c r="Z44" s="414">
        <v>44585</v>
      </c>
      <c r="AA44" s="414">
        <v>44915</v>
      </c>
      <c r="AB44" s="1220"/>
      <c r="AC44" s="1241"/>
      <c r="AD44" s="303">
        <f t="shared" si="27"/>
        <v>1500</v>
      </c>
      <c r="AE44" s="303">
        <v>1500</v>
      </c>
      <c r="AF44" s="303">
        <f t="shared" si="27"/>
        <v>0</v>
      </c>
      <c r="AG44" s="303">
        <f t="shared" si="27"/>
        <v>0</v>
      </c>
      <c r="AH44" s="303">
        <f t="shared" si="27"/>
        <v>0</v>
      </c>
      <c r="AI44" s="303">
        <f t="shared" si="27"/>
        <v>0</v>
      </c>
      <c r="AJ44" s="303">
        <f t="shared" si="27"/>
        <v>0</v>
      </c>
      <c r="AK44" s="1220"/>
      <c r="AL44" s="1244"/>
      <c r="AM44" s="303">
        <f t="shared" si="1"/>
        <v>500</v>
      </c>
      <c r="AN44" s="311">
        <v>500</v>
      </c>
      <c r="AO44" s="311"/>
      <c r="AP44" s="311"/>
      <c r="AQ44" s="311"/>
      <c r="AR44" s="311"/>
      <c r="AS44" s="311"/>
      <c r="AT44" s="1220"/>
      <c r="AU44" s="1247"/>
      <c r="AV44" s="303">
        <f t="shared" si="2"/>
        <v>500</v>
      </c>
      <c r="AW44" s="311">
        <v>500</v>
      </c>
      <c r="AX44" s="311"/>
      <c r="AY44" s="311"/>
      <c r="AZ44" s="311"/>
      <c r="BA44" s="311"/>
      <c r="BB44" s="311"/>
      <c r="BC44" s="1220"/>
      <c r="BD44" s="1250"/>
      <c r="BE44" s="303">
        <v>300</v>
      </c>
      <c r="BF44" s="311">
        <v>300</v>
      </c>
      <c r="BG44" s="311"/>
      <c r="BH44" s="311"/>
      <c r="BI44" s="311"/>
      <c r="BJ44" s="311"/>
      <c r="BK44" s="311"/>
      <c r="BL44" s="1220"/>
      <c r="BM44" s="1253"/>
      <c r="BN44" s="303">
        <f t="shared" si="4"/>
        <v>200</v>
      </c>
      <c r="BO44" s="311">
        <v>200</v>
      </c>
      <c r="BP44" s="311"/>
      <c r="BQ44" s="311"/>
      <c r="BR44" s="311"/>
      <c r="BS44" s="311"/>
      <c r="BT44" s="311"/>
      <c r="BU44" s="1207"/>
      <c r="BV44" s="1208"/>
      <c r="BW44" s="1208"/>
      <c r="BX44" s="1208"/>
      <c r="BY44" s="1208"/>
      <c r="BZ44" s="1208"/>
      <c r="CA44" s="1208"/>
      <c r="CB44" s="1208"/>
      <c r="CC44" s="1209"/>
    </row>
    <row r="45" spans="1:81" s="58" customFormat="1" ht="62.25" customHeight="1" x14ac:dyDescent="0.25">
      <c r="A45" s="37"/>
      <c r="B45" s="1334"/>
      <c r="C45" s="1315"/>
      <c r="D45" s="1283"/>
      <c r="E45" s="1286"/>
      <c r="F45" s="1286"/>
      <c r="G45" s="1286"/>
      <c r="H45" s="1286"/>
      <c r="I45" s="1389"/>
      <c r="J45" s="1220"/>
      <c r="K45" s="1217"/>
      <c r="L45" s="1223"/>
      <c r="M45" s="1226"/>
      <c r="N45" s="1229"/>
      <c r="O45" s="1232"/>
      <c r="P45" s="1235"/>
      <c r="Q45" s="1238"/>
      <c r="R45" s="1220"/>
      <c r="S45" s="41"/>
      <c r="T45" s="241"/>
      <c r="U45" s="241"/>
      <c r="V45" s="241"/>
      <c r="W45" s="41"/>
      <c r="X45" s="34"/>
      <c r="Y45" s="34"/>
      <c r="Z45" s="34"/>
      <c r="AA45" s="34"/>
      <c r="AB45" s="1220"/>
      <c r="AC45" s="1241"/>
      <c r="AD45" s="303">
        <f t="shared" si="27"/>
        <v>0</v>
      </c>
      <c r="AE45" s="303">
        <f t="shared" si="27"/>
        <v>0</v>
      </c>
      <c r="AF45" s="303">
        <f t="shared" si="27"/>
        <v>0</v>
      </c>
      <c r="AG45" s="303">
        <f t="shared" si="27"/>
        <v>0</v>
      </c>
      <c r="AH45" s="303">
        <f t="shared" si="27"/>
        <v>0</v>
      </c>
      <c r="AI45" s="303">
        <f t="shared" si="27"/>
        <v>0</v>
      </c>
      <c r="AJ45" s="303">
        <f t="shared" si="27"/>
        <v>0</v>
      </c>
      <c r="AK45" s="1220"/>
      <c r="AL45" s="1244"/>
      <c r="AM45" s="303">
        <f t="shared" si="1"/>
        <v>0</v>
      </c>
      <c r="AN45" s="311"/>
      <c r="AO45" s="311"/>
      <c r="AP45" s="311"/>
      <c r="AQ45" s="311"/>
      <c r="AR45" s="311"/>
      <c r="AS45" s="311"/>
      <c r="AT45" s="1220"/>
      <c r="AU45" s="1247"/>
      <c r="AV45" s="303">
        <f t="shared" si="2"/>
        <v>0</v>
      </c>
      <c r="AW45" s="311"/>
      <c r="AX45" s="311"/>
      <c r="AY45" s="311"/>
      <c r="AZ45" s="311"/>
      <c r="BA45" s="311"/>
      <c r="BB45" s="311"/>
      <c r="BC45" s="1220"/>
      <c r="BD45" s="1250"/>
      <c r="BE45" s="303">
        <f t="shared" si="3"/>
        <v>0</v>
      </c>
      <c r="BF45" s="311"/>
      <c r="BG45" s="311"/>
      <c r="BH45" s="311"/>
      <c r="BI45" s="311"/>
      <c r="BJ45" s="311"/>
      <c r="BK45" s="311"/>
      <c r="BL45" s="1220"/>
      <c r="BM45" s="1253"/>
      <c r="BN45" s="303">
        <f t="shared" si="4"/>
        <v>0</v>
      </c>
      <c r="BO45" s="311"/>
      <c r="BP45" s="311"/>
      <c r="BQ45" s="311"/>
      <c r="BR45" s="311"/>
      <c r="BS45" s="311"/>
      <c r="BT45" s="311"/>
      <c r="BU45" s="1207"/>
      <c r="BV45" s="1208"/>
      <c r="BW45" s="1208"/>
      <c r="BX45" s="1208"/>
      <c r="BY45" s="1208"/>
      <c r="BZ45" s="1208"/>
      <c r="CA45" s="1208"/>
      <c r="CB45" s="1208"/>
      <c r="CC45" s="1209"/>
    </row>
    <row r="46" spans="1:81" s="58" customFormat="1" ht="87.75" customHeight="1" thickBot="1" x14ac:dyDescent="0.3">
      <c r="A46" s="37"/>
      <c r="B46" s="1334"/>
      <c r="C46" s="1315"/>
      <c r="D46" s="1284"/>
      <c r="E46" s="1287"/>
      <c r="F46" s="1287"/>
      <c r="G46" s="1287"/>
      <c r="H46" s="1287"/>
      <c r="I46" s="1410"/>
      <c r="J46" s="1221"/>
      <c r="K46" s="1218"/>
      <c r="L46" s="1224"/>
      <c r="M46" s="1227"/>
      <c r="N46" s="1230"/>
      <c r="O46" s="1233"/>
      <c r="P46" s="1236"/>
      <c r="Q46" s="1239"/>
      <c r="R46" s="1221"/>
      <c r="S46" s="234"/>
      <c r="T46" s="242"/>
      <c r="U46" s="242"/>
      <c r="V46" s="242"/>
      <c r="W46" s="234"/>
      <c r="X46" s="305"/>
      <c r="Y46" s="305"/>
      <c r="Z46" s="305"/>
      <c r="AA46" s="305"/>
      <c r="AB46" s="1221"/>
      <c r="AC46" s="1242"/>
      <c r="AD46" s="306">
        <f t="shared" si="27"/>
        <v>0</v>
      </c>
      <c r="AE46" s="306">
        <f t="shared" si="27"/>
        <v>0</v>
      </c>
      <c r="AF46" s="306">
        <f t="shared" si="27"/>
        <v>0</v>
      </c>
      <c r="AG46" s="306">
        <f t="shared" si="27"/>
        <v>0</v>
      </c>
      <c r="AH46" s="306">
        <f t="shared" si="27"/>
        <v>0</v>
      </c>
      <c r="AI46" s="306">
        <f t="shared" si="27"/>
        <v>0</v>
      </c>
      <c r="AJ46" s="306">
        <f t="shared" si="27"/>
        <v>0</v>
      </c>
      <c r="AK46" s="1221"/>
      <c r="AL46" s="1245"/>
      <c r="AM46" s="306">
        <f t="shared" si="1"/>
        <v>0</v>
      </c>
      <c r="AN46" s="50"/>
      <c r="AO46" s="50"/>
      <c r="AP46" s="50"/>
      <c r="AQ46" s="50"/>
      <c r="AR46" s="50"/>
      <c r="AS46" s="50"/>
      <c r="AT46" s="1221"/>
      <c r="AU46" s="1248"/>
      <c r="AV46" s="306">
        <f t="shared" si="2"/>
        <v>0</v>
      </c>
      <c r="AW46" s="50"/>
      <c r="AX46" s="50"/>
      <c r="AY46" s="50"/>
      <c r="AZ46" s="50"/>
      <c r="BA46" s="50"/>
      <c r="BB46" s="50"/>
      <c r="BC46" s="1221"/>
      <c r="BD46" s="1251"/>
      <c r="BE46" s="306">
        <f t="shared" si="3"/>
        <v>0</v>
      </c>
      <c r="BF46" s="50"/>
      <c r="BG46" s="50"/>
      <c r="BH46" s="50"/>
      <c r="BI46" s="50"/>
      <c r="BJ46" s="50"/>
      <c r="BK46" s="50"/>
      <c r="BL46" s="1221"/>
      <c r="BM46" s="1254"/>
      <c r="BN46" s="306">
        <f t="shared" si="4"/>
        <v>0</v>
      </c>
      <c r="BO46" s="50"/>
      <c r="BP46" s="50"/>
      <c r="BQ46" s="50"/>
      <c r="BR46" s="50"/>
      <c r="BS46" s="50"/>
      <c r="BT46" s="50"/>
      <c r="BU46" s="1210"/>
      <c r="BV46" s="1211"/>
      <c r="BW46" s="1211"/>
      <c r="BX46" s="1211"/>
      <c r="BY46" s="1211"/>
      <c r="BZ46" s="1211"/>
      <c r="CA46" s="1211"/>
      <c r="CB46" s="1211"/>
      <c r="CC46" s="1212"/>
    </row>
    <row r="47" spans="1:81" s="58" customFormat="1" ht="114.75" customHeight="1" thickTop="1" x14ac:dyDescent="0.25">
      <c r="A47" s="37"/>
      <c r="B47" s="1334"/>
      <c r="C47" s="1315"/>
      <c r="D47" s="1282">
        <v>4302</v>
      </c>
      <c r="E47" s="1285" t="s">
        <v>5194</v>
      </c>
      <c r="F47" s="1285">
        <v>4302004</v>
      </c>
      <c r="G47" s="1285" t="s">
        <v>5195</v>
      </c>
      <c r="H47" s="1093"/>
      <c r="I47" s="1093"/>
      <c r="J47" s="1219">
        <v>145</v>
      </c>
      <c r="K47" s="1216" t="str">
        <f>+[5]Metas!K167</f>
        <v>Eventos Deportivos Nacionales e Internacionales realizados en el Departamento</v>
      </c>
      <c r="L47" s="1222">
        <v>2</v>
      </c>
      <c r="M47" s="1225">
        <v>2</v>
      </c>
      <c r="N47" s="1228"/>
      <c r="O47" s="1231">
        <v>1</v>
      </c>
      <c r="P47" s="1234"/>
      <c r="Q47" s="1237">
        <v>1</v>
      </c>
      <c r="R47" s="1219">
        <f t="shared" ref="R47" si="49">+$J47</f>
        <v>145</v>
      </c>
      <c r="S47" s="413" t="s">
        <v>5196</v>
      </c>
      <c r="T47" s="240"/>
      <c r="U47" s="240"/>
      <c r="V47" s="240"/>
      <c r="W47" s="418" t="s">
        <v>5197</v>
      </c>
      <c r="X47" s="414">
        <v>44585</v>
      </c>
      <c r="Y47" s="414">
        <v>44915</v>
      </c>
      <c r="Z47" s="414">
        <v>44585</v>
      </c>
      <c r="AA47" s="414">
        <v>44915</v>
      </c>
      <c r="AB47" s="1219">
        <f t="shared" ref="AB47" si="50">+$J47</f>
        <v>145</v>
      </c>
      <c r="AC47" s="1240">
        <f t="shared" ref="AC47" si="51">+L47</f>
        <v>2</v>
      </c>
      <c r="AD47" s="308">
        <v>70</v>
      </c>
      <c r="AE47" s="308">
        <v>70</v>
      </c>
      <c r="AF47" s="308">
        <f t="shared" si="27"/>
        <v>0</v>
      </c>
      <c r="AG47" s="308">
        <f t="shared" si="27"/>
        <v>0</v>
      </c>
      <c r="AH47" s="308">
        <f t="shared" si="27"/>
        <v>0</v>
      </c>
      <c r="AI47" s="308">
        <f t="shared" si="27"/>
        <v>0</v>
      </c>
      <c r="AJ47" s="308">
        <f t="shared" si="27"/>
        <v>0</v>
      </c>
      <c r="AK47" s="1219">
        <f t="shared" ref="AK47" si="52">+$J47</f>
        <v>145</v>
      </c>
      <c r="AL47" s="1243">
        <f>+N47</f>
        <v>0</v>
      </c>
      <c r="AM47" s="308"/>
      <c r="AN47" s="48"/>
      <c r="AO47" s="48"/>
      <c r="AP47" s="48"/>
      <c r="AQ47" s="48"/>
      <c r="AR47" s="48"/>
      <c r="AS47" s="48"/>
      <c r="AT47" s="1219">
        <f t="shared" ref="AT47" si="53">+$J47</f>
        <v>145</v>
      </c>
      <c r="AU47" s="1246">
        <f>+O47</f>
        <v>1</v>
      </c>
      <c r="AV47" s="308">
        <f t="shared" si="2"/>
        <v>70</v>
      </c>
      <c r="AW47" s="48">
        <v>70</v>
      </c>
      <c r="AX47" s="48"/>
      <c r="AY47" s="48"/>
      <c r="AZ47" s="48"/>
      <c r="BA47" s="48"/>
      <c r="BB47" s="48"/>
      <c r="BC47" s="1219">
        <f t="shared" ref="BC47" si="54">+$J47</f>
        <v>145</v>
      </c>
      <c r="BD47" s="1249">
        <f>+P47</f>
        <v>0</v>
      </c>
      <c r="BE47" s="308"/>
      <c r="BF47" s="48"/>
      <c r="BG47" s="48"/>
      <c r="BH47" s="48"/>
      <c r="BI47" s="48"/>
      <c r="BJ47" s="48"/>
      <c r="BK47" s="48"/>
      <c r="BL47" s="1219">
        <f t="shared" ref="BL47" si="55">+$J47</f>
        <v>145</v>
      </c>
      <c r="BM47" s="1252">
        <f>+Q47</f>
        <v>1</v>
      </c>
      <c r="BN47" s="308">
        <f t="shared" si="4"/>
        <v>0</v>
      </c>
      <c r="BO47" s="48"/>
      <c r="BP47" s="48"/>
      <c r="BQ47" s="48"/>
      <c r="BR47" s="48"/>
      <c r="BS47" s="48"/>
      <c r="BT47" s="48"/>
      <c r="BU47" s="1204"/>
      <c r="BV47" s="1205"/>
      <c r="BW47" s="1205"/>
      <c r="BX47" s="1205"/>
      <c r="BY47" s="1205"/>
      <c r="BZ47" s="1205"/>
      <c r="CA47" s="1205"/>
      <c r="CB47" s="1205"/>
      <c r="CC47" s="1206"/>
    </row>
    <row r="48" spans="1:81" s="58" customFormat="1" ht="40.15" customHeight="1" x14ac:dyDescent="0.25">
      <c r="A48" s="37"/>
      <c r="B48" s="1334"/>
      <c r="C48" s="1315"/>
      <c r="D48" s="1283"/>
      <c r="E48" s="1286"/>
      <c r="F48" s="1286"/>
      <c r="G48" s="1286"/>
      <c r="H48" s="1094"/>
      <c r="I48" s="1094"/>
      <c r="J48" s="1220"/>
      <c r="K48" s="1217"/>
      <c r="L48" s="1223"/>
      <c r="M48" s="1226"/>
      <c r="N48" s="1229"/>
      <c r="O48" s="1232"/>
      <c r="P48" s="1235"/>
      <c r="Q48" s="1238"/>
      <c r="R48" s="1220"/>
      <c r="S48" s="41"/>
      <c r="T48" s="241"/>
      <c r="U48" s="241"/>
      <c r="V48" s="241"/>
      <c r="W48" s="41"/>
      <c r="X48" s="34"/>
      <c r="Y48" s="34"/>
      <c r="Z48" s="34"/>
      <c r="AA48" s="34"/>
      <c r="AB48" s="1220"/>
      <c r="AC48" s="1241"/>
      <c r="AD48" s="303">
        <f t="shared" si="27"/>
        <v>0</v>
      </c>
      <c r="AE48" s="303">
        <f t="shared" si="27"/>
        <v>0</v>
      </c>
      <c r="AF48" s="303">
        <f t="shared" si="27"/>
        <v>0</v>
      </c>
      <c r="AG48" s="303">
        <f t="shared" si="27"/>
        <v>0</v>
      </c>
      <c r="AH48" s="303">
        <f t="shared" si="27"/>
        <v>0</v>
      </c>
      <c r="AI48" s="303">
        <f t="shared" si="27"/>
        <v>0</v>
      </c>
      <c r="AJ48" s="303">
        <f t="shared" si="27"/>
        <v>0</v>
      </c>
      <c r="AK48" s="1220"/>
      <c r="AL48" s="1244"/>
      <c r="AM48" s="303">
        <f t="shared" si="1"/>
        <v>0</v>
      </c>
      <c r="AN48" s="311"/>
      <c r="AO48" s="311"/>
      <c r="AP48" s="311"/>
      <c r="AQ48" s="311"/>
      <c r="AR48" s="311"/>
      <c r="AS48" s="311"/>
      <c r="AT48" s="1220"/>
      <c r="AU48" s="1247"/>
      <c r="AV48" s="303">
        <f t="shared" si="2"/>
        <v>0</v>
      </c>
      <c r="AW48" s="311"/>
      <c r="AX48" s="311"/>
      <c r="AY48" s="311"/>
      <c r="AZ48" s="311"/>
      <c r="BA48" s="311"/>
      <c r="BB48" s="311"/>
      <c r="BC48" s="1220"/>
      <c r="BD48" s="1250"/>
      <c r="BE48" s="303">
        <f t="shared" si="3"/>
        <v>0</v>
      </c>
      <c r="BF48" s="311"/>
      <c r="BG48" s="311"/>
      <c r="BH48" s="311"/>
      <c r="BI48" s="311"/>
      <c r="BJ48" s="311"/>
      <c r="BK48" s="311"/>
      <c r="BL48" s="1220"/>
      <c r="BM48" s="1253"/>
      <c r="BN48" s="303">
        <f t="shared" si="4"/>
        <v>0</v>
      </c>
      <c r="BO48" s="311"/>
      <c r="BP48" s="311"/>
      <c r="BQ48" s="311"/>
      <c r="BR48" s="311"/>
      <c r="BS48" s="311"/>
      <c r="BT48" s="311"/>
      <c r="BU48" s="1207"/>
      <c r="BV48" s="1208"/>
      <c r="BW48" s="1208"/>
      <c r="BX48" s="1208"/>
      <c r="BY48" s="1208"/>
      <c r="BZ48" s="1208"/>
      <c r="CA48" s="1208"/>
      <c r="CB48" s="1208"/>
      <c r="CC48" s="1209"/>
    </row>
    <row r="49" spans="1:81" s="58" customFormat="1" ht="40.15" customHeight="1" x14ac:dyDescent="0.25">
      <c r="A49" s="37"/>
      <c r="B49" s="1334"/>
      <c r="C49" s="1315"/>
      <c r="D49" s="1283"/>
      <c r="E49" s="1286"/>
      <c r="F49" s="1286"/>
      <c r="G49" s="1286"/>
      <c r="H49" s="1094"/>
      <c r="I49" s="1094"/>
      <c r="J49" s="1220"/>
      <c r="K49" s="1217"/>
      <c r="L49" s="1223"/>
      <c r="M49" s="1226"/>
      <c r="N49" s="1229"/>
      <c r="O49" s="1232"/>
      <c r="P49" s="1235"/>
      <c r="Q49" s="1238"/>
      <c r="R49" s="1220"/>
      <c r="S49" s="41"/>
      <c r="T49" s="241"/>
      <c r="U49" s="241"/>
      <c r="V49" s="241"/>
      <c r="W49" s="41"/>
      <c r="X49" s="34"/>
      <c r="Y49" s="34"/>
      <c r="Z49" s="34"/>
      <c r="AA49" s="34"/>
      <c r="AB49" s="1220"/>
      <c r="AC49" s="1241"/>
      <c r="AD49" s="303">
        <f t="shared" si="27"/>
        <v>0</v>
      </c>
      <c r="AE49" s="303">
        <f t="shared" si="27"/>
        <v>0</v>
      </c>
      <c r="AF49" s="303">
        <f t="shared" si="27"/>
        <v>0</v>
      </c>
      <c r="AG49" s="303">
        <f t="shared" si="27"/>
        <v>0</v>
      </c>
      <c r="AH49" s="303">
        <f t="shared" si="27"/>
        <v>0</v>
      </c>
      <c r="AI49" s="303">
        <f t="shared" si="27"/>
        <v>0</v>
      </c>
      <c r="AJ49" s="303">
        <f t="shared" si="27"/>
        <v>0</v>
      </c>
      <c r="AK49" s="1220"/>
      <c r="AL49" s="1244"/>
      <c r="AM49" s="303">
        <f t="shared" si="1"/>
        <v>0</v>
      </c>
      <c r="AN49" s="311"/>
      <c r="AO49" s="311"/>
      <c r="AP49" s="311"/>
      <c r="AQ49" s="311"/>
      <c r="AR49" s="311"/>
      <c r="AS49" s="311"/>
      <c r="AT49" s="1220"/>
      <c r="AU49" s="1247"/>
      <c r="AV49" s="303">
        <f t="shared" si="2"/>
        <v>0</v>
      </c>
      <c r="AW49" s="311"/>
      <c r="AX49" s="311"/>
      <c r="AY49" s="311"/>
      <c r="AZ49" s="311"/>
      <c r="BA49" s="311"/>
      <c r="BB49" s="311"/>
      <c r="BC49" s="1220"/>
      <c r="BD49" s="1250"/>
      <c r="BE49" s="303">
        <f t="shared" si="3"/>
        <v>0</v>
      </c>
      <c r="BF49" s="311"/>
      <c r="BG49" s="311"/>
      <c r="BH49" s="311"/>
      <c r="BI49" s="311"/>
      <c r="BJ49" s="311"/>
      <c r="BK49" s="311"/>
      <c r="BL49" s="1220"/>
      <c r="BM49" s="1253"/>
      <c r="BN49" s="303">
        <f t="shared" si="4"/>
        <v>0</v>
      </c>
      <c r="BO49" s="311"/>
      <c r="BP49" s="311"/>
      <c r="BQ49" s="311"/>
      <c r="BR49" s="311"/>
      <c r="BS49" s="311"/>
      <c r="BT49" s="311"/>
      <c r="BU49" s="1207"/>
      <c r="BV49" s="1208"/>
      <c r="BW49" s="1208"/>
      <c r="BX49" s="1208"/>
      <c r="BY49" s="1208"/>
      <c r="BZ49" s="1208"/>
      <c r="CA49" s="1208"/>
      <c r="CB49" s="1208"/>
      <c r="CC49" s="1209"/>
    </row>
    <row r="50" spans="1:81" s="58" customFormat="1" ht="40.15" customHeight="1" thickBot="1" x14ac:dyDescent="0.3">
      <c r="A50" s="37"/>
      <c r="B50" s="1334"/>
      <c r="C50" s="1315"/>
      <c r="D50" s="1284"/>
      <c r="E50" s="1287"/>
      <c r="F50" s="1287"/>
      <c r="G50" s="1287"/>
      <c r="H50" s="1095"/>
      <c r="I50" s="1095"/>
      <c r="J50" s="1221"/>
      <c r="K50" s="1218"/>
      <c r="L50" s="1224"/>
      <c r="M50" s="1227"/>
      <c r="N50" s="1230"/>
      <c r="O50" s="1233"/>
      <c r="P50" s="1236"/>
      <c r="Q50" s="1239"/>
      <c r="R50" s="1221"/>
      <c r="S50" s="234"/>
      <c r="T50" s="242"/>
      <c r="U50" s="242"/>
      <c r="V50" s="242"/>
      <c r="W50" s="234"/>
      <c r="X50" s="305"/>
      <c r="Y50" s="305"/>
      <c r="Z50" s="305"/>
      <c r="AA50" s="305"/>
      <c r="AB50" s="1221"/>
      <c r="AC50" s="1242"/>
      <c r="AD50" s="306">
        <f t="shared" si="27"/>
        <v>0</v>
      </c>
      <c r="AE50" s="306">
        <f t="shared" si="27"/>
        <v>0</v>
      </c>
      <c r="AF50" s="306">
        <f t="shared" si="27"/>
        <v>0</v>
      </c>
      <c r="AG50" s="306">
        <f t="shared" si="27"/>
        <v>0</v>
      </c>
      <c r="AH50" s="306">
        <f t="shared" si="27"/>
        <v>0</v>
      </c>
      <c r="AI50" s="306">
        <f t="shared" si="27"/>
        <v>0</v>
      </c>
      <c r="AJ50" s="306">
        <f t="shared" si="27"/>
        <v>0</v>
      </c>
      <c r="AK50" s="1221"/>
      <c r="AL50" s="1245"/>
      <c r="AM50" s="306">
        <f t="shared" si="1"/>
        <v>0</v>
      </c>
      <c r="AN50" s="50"/>
      <c r="AO50" s="50"/>
      <c r="AP50" s="50"/>
      <c r="AQ50" s="50"/>
      <c r="AR50" s="50"/>
      <c r="AS50" s="50"/>
      <c r="AT50" s="1221"/>
      <c r="AU50" s="1248"/>
      <c r="AV50" s="306">
        <f t="shared" si="2"/>
        <v>0</v>
      </c>
      <c r="AW50" s="50"/>
      <c r="AX50" s="50"/>
      <c r="AY50" s="50"/>
      <c r="AZ50" s="50"/>
      <c r="BA50" s="50"/>
      <c r="BB50" s="50"/>
      <c r="BC50" s="1221"/>
      <c r="BD50" s="1251"/>
      <c r="BE50" s="306">
        <f t="shared" si="3"/>
        <v>0</v>
      </c>
      <c r="BF50" s="50"/>
      <c r="BG50" s="50"/>
      <c r="BH50" s="50"/>
      <c r="BI50" s="50"/>
      <c r="BJ50" s="50"/>
      <c r="BK50" s="50"/>
      <c r="BL50" s="1221"/>
      <c r="BM50" s="1254"/>
      <c r="BN50" s="306">
        <f t="shared" si="4"/>
        <v>0</v>
      </c>
      <c r="BO50" s="50"/>
      <c r="BP50" s="50"/>
      <c r="BQ50" s="50"/>
      <c r="BR50" s="50"/>
      <c r="BS50" s="50"/>
      <c r="BT50" s="50"/>
      <c r="BU50" s="1210"/>
      <c r="BV50" s="1211"/>
      <c r="BW50" s="1211"/>
      <c r="BX50" s="1211"/>
      <c r="BY50" s="1211"/>
      <c r="BZ50" s="1211"/>
      <c r="CA50" s="1211"/>
      <c r="CB50" s="1211"/>
      <c r="CC50" s="1212"/>
    </row>
    <row r="51" spans="1:81" s="58" customFormat="1" ht="89.25" customHeight="1" thickTop="1" x14ac:dyDescent="0.25">
      <c r="A51" s="37"/>
      <c r="B51" s="1334"/>
      <c r="C51" s="1315"/>
      <c r="D51" s="1282">
        <v>4302</v>
      </c>
      <c r="E51" s="1285" t="s">
        <v>5194</v>
      </c>
      <c r="F51" s="1285">
        <v>4302004</v>
      </c>
      <c r="G51" s="1285" t="s">
        <v>5195</v>
      </c>
      <c r="H51" s="1093"/>
      <c r="I51" s="1093"/>
      <c r="J51" s="1219">
        <v>146</v>
      </c>
      <c r="K51" s="1216" t="str">
        <f>+[5]Metas!K168</f>
        <v>Participación en los XXII Juegos Deportivos Nacionales y VI Paranacionales 2023</v>
      </c>
      <c r="L51" s="1222"/>
      <c r="M51" s="1225">
        <f>SUM(N51:Q51)</f>
        <v>0</v>
      </c>
      <c r="N51" s="1228"/>
      <c r="O51" s="1231"/>
      <c r="P51" s="1234"/>
      <c r="Q51" s="1237"/>
      <c r="R51" s="1219">
        <f t="shared" ref="R51" si="56">+$J51</f>
        <v>146</v>
      </c>
      <c r="S51" s="413" t="s">
        <v>5198</v>
      </c>
      <c r="T51" s="240"/>
      <c r="U51" s="240"/>
      <c r="V51" s="240"/>
      <c r="W51" s="413" t="s">
        <v>5199</v>
      </c>
      <c r="X51" s="414">
        <v>44585</v>
      </c>
      <c r="Y51" s="414">
        <v>44915</v>
      </c>
      <c r="Z51" s="414">
        <v>44585</v>
      </c>
      <c r="AA51" s="414">
        <v>44915</v>
      </c>
      <c r="AB51" s="1219">
        <f t="shared" ref="AB51" si="57">+$J51</f>
        <v>146</v>
      </c>
      <c r="AC51" s="1240">
        <f t="shared" ref="AC51" si="58">+L51</f>
        <v>0</v>
      </c>
      <c r="AD51" s="308">
        <f t="shared" si="27"/>
        <v>0</v>
      </c>
      <c r="AE51" s="308">
        <f t="shared" si="27"/>
        <v>0</v>
      </c>
      <c r="AF51" s="308">
        <f t="shared" si="27"/>
        <v>0</v>
      </c>
      <c r="AG51" s="308">
        <f t="shared" si="27"/>
        <v>0</v>
      </c>
      <c r="AH51" s="308">
        <f t="shared" si="27"/>
        <v>0</v>
      </c>
      <c r="AI51" s="308">
        <f t="shared" si="27"/>
        <v>0</v>
      </c>
      <c r="AJ51" s="308">
        <f t="shared" si="27"/>
        <v>0</v>
      </c>
      <c r="AK51" s="1219">
        <f t="shared" ref="AK51" si="59">+$J51</f>
        <v>146</v>
      </c>
      <c r="AL51" s="1243">
        <f>+N51</f>
        <v>0</v>
      </c>
      <c r="AM51" s="308">
        <f t="shared" si="1"/>
        <v>0</v>
      </c>
      <c r="AN51" s="48"/>
      <c r="AO51" s="48"/>
      <c r="AP51" s="48"/>
      <c r="AQ51" s="48"/>
      <c r="AR51" s="48"/>
      <c r="AS51" s="48"/>
      <c r="AT51" s="1219">
        <f t="shared" ref="AT51" si="60">+$J51</f>
        <v>146</v>
      </c>
      <c r="AU51" s="1246">
        <f>+O51</f>
        <v>0</v>
      </c>
      <c r="AV51" s="308">
        <f t="shared" si="2"/>
        <v>0</v>
      </c>
      <c r="AW51" s="48"/>
      <c r="AX51" s="48"/>
      <c r="AY51" s="48"/>
      <c r="AZ51" s="48"/>
      <c r="BA51" s="48"/>
      <c r="BB51" s="48"/>
      <c r="BC51" s="1219">
        <f t="shared" ref="BC51" si="61">+$J51</f>
        <v>146</v>
      </c>
      <c r="BD51" s="1249">
        <f>+P51</f>
        <v>0</v>
      </c>
      <c r="BE51" s="308">
        <f t="shared" si="3"/>
        <v>0</v>
      </c>
      <c r="BF51" s="48"/>
      <c r="BG51" s="48"/>
      <c r="BH51" s="48"/>
      <c r="BI51" s="48"/>
      <c r="BJ51" s="48"/>
      <c r="BK51" s="48"/>
      <c r="BL51" s="1219">
        <f t="shared" ref="BL51" si="62">+$J51</f>
        <v>146</v>
      </c>
      <c r="BM51" s="1252">
        <f>+Q51</f>
        <v>0</v>
      </c>
      <c r="BN51" s="308">
        <f t="shared" si="4"/>
        <v>0</v>
      </c>
      <c r="BO51" s="48"/>
      <c r="BP51" s="48"/>
      <c r="BQ51" s="48"/>
      <c r="BR51" s="48"/>
      <c r="BS51" s="48"/>
      <c r="BT51" s="48"/>
      <c r="BU51" s="1204"/>
      <c r="BV51" s="1205"/>
      <c r="BW51" s="1205"/>
      <c r="BX51" s="1205"/>
      <c r="BY51" s="1205"/>
      <c r="BZ51" s="1205"/>
      <c r="CA51" s="1205"/>
      <c r="CB51" s="1205"/>
      <c r="CC51" s="1206"/>
    </row>
    <row r="52" spans="1:81" s="58" customFormat="1" ht="40.15" customHeight="1" x14ac:dyDescent="0.25">
      <c r="A52" s="37"/>
      <c r="B52" s="1334"/>
      <c r="C52" s="1315"/>
      <c r="D52" s="1283"/>
      <c r="E52" s="1286"/>
      <c r="F52" s="1286"/>
      <c r="G52" s="1286"/>
      <c r="H52" s="1094"/>
      <c r="I52" s="1094"/>
      <c r="J52" s="1220"/>
      <c r="K52" s="1217"/>
      <c r="L52" s="1223"/>
      <c r="M52" s="1226"/>
      <c r="N52" s="1229"/>
      <c r="O52" s="1232"/>
      <c r="P52" s="1235"/>
      <c r="Q52" s="1238"/>
      <c r="R52" s="1220"/>
      <c r="S52" s="41"/>
      <c r="T52" s="241"/>
      <c r="U52" s="241"/>
      <c r="V52" s="241"/>
      <c r="W52" s="41"/>
      <c r="X52" s="34"/>
      <c r="Y52" s="34"/>
      <c r="Z52" s="34"/>
      <c r="AA52" s="34"/>
      <c r="AB52" s="1220"/>
      <c r="AC52" s="1241"/>
      <c r="AD52" s="303">
        <f t="shared" si="27"/>
        <v>0</v>
      </c>
      <c r="AE52" s="303">
        <f t="shared" si="27"/>
        <v>0</v>
      </c>
      <c r="AF52" s="303">
        <f t="shared" si="27"/>
        <v>0</v>
      </c>
      <c r="AG52" s="303">
        <f t="shared" si="27"/>
        <v>0</v>
      </c>
      <c r="AH52" s="303">
        <f t="shared" si="27"/>
        <v>0</v>
      </c>
      <c r="AI52" s="303">
        <f t="shared" si="27"/>
        <v>0</v>
      </c>
      <c r="AJ52" s="303">
        <f t="shared" si="27"/>
        <v>0</v>
      </c>
      <c r="AK52" s="1220"/>
      <c r="AL52" s="1244"/>
      <c r="AM52" s="303">
        <f t="shared" si="1"/>
        <v>0</v>
      </c>
      <c r="AN52" s="311"/>
      <c r="AO52" s="311"/>
      <c r="AP52" s="311"/>
      <c r="AQ52" s="311"/>
      <c r="AR52" s="311"/>
      <c r="AS52" s="311"/>
      <c r="AT52" s="1220"/>
      <c r="AU52" s="1247"/>
      <c r="AV52" s="303">
        <f t="shared" si="2"/>
        <v>0</v>
      </c>
      <c r="AW52" s="311"/>
      <c r="AX52" s="311"/>
      <c r="AY52" s="311"/>
      <c r="AZ52" s="311"/>
      <c r="BA52" s="311"/>
      <c r="BB52" s="311"/>
      <c r="BC52" s="1220"/>
      <c r="BD52" s="1250"/>
      <c r="BE52" s="303">
        <f t="shared" si="3"/>
        <v>0</v>
      </c>
      <c r="BF52" s="311"/>
      <c r="BG52" s="311"/>
      <c r="BH52" s="311"/>
      <c r="BI52" s="311"/>
      <c r="BJ52" s="311"/>
      <c r="BK52" s="311"/>
      <c r="BL52" s="1220"/>
      <c r="BM52" s="1253"/>
      <c r="BN52" s="303">
        <f t="shared" si="4"/>
        <v>0</v>
      </c>
      <c r="BO52" s="311"/>
      <c r="BP52" s="311"/>
      <c r="BQ52" s="311"/>
      <c r="BR52" s="311"/>
      <c r="BS52" s="311"/>
      <c r="BT52" s="311"/>
      <c r="BU52" s="1207"/>
      <c r="BV52" s="1208"/>
      <c r="BW52" s="1208"/>
      <c r="BX52" s="1208"/>
      <c r="BY52" s="1208"/>
      <c r="BZ52" s="1208"/>
      <c r="CA52" s="1208"/>
      <c r="CB52" s="1208"/>
      <c r="CC52" s="1209"/>
    </row>
    <row r="53" spans="1:81" s="58" customFormat="1" ht="40.15" customHeight="1" x14ac:dyDescent="0.25">
      <c r="A53" s="37"/>
      <c r="B53" s="1334"/>
      <c r="C53" s="1315"/>
      <c r="D53" s="1283"/>
      <c r="E53" s="1286"/>
      <c r="F53" s="1286"/>
      <c r="G53" s="1286"/>
      <c r="H53" s="1094"/>
      <c r="I53" s="1094"/>
      <c r="J53" s="1220"/>
      <c r="K53" s="1217"/>
      <c r="L53" s="1223"/>
      <c r="M53" s="1226"/>
      <c r="N53" s="1229"/>
      <c r="O53" s="1232"/>
      <c r="P53" s="1235"/>
      <c r="Q53" s="1238"/>
      <c r="R53" s="1220"/>
      <c r="S53" s="41"/>
      <c r="T53" s="241"/>
      <c r="U53" s="241"/>
      <c r="V53" s="241"/>
      <c r="W53" s="41"/>
      <c r="X53" s="34"/>
      <c r="Y53" s="34"/>
      <c r="Z53" s="34"/>
      <c r="AA53" s="34"/>
      <c r="AB53" s="1220"/>
      <c r="AC53" s="1241"/>
      <c r="AD53" s="303">
        <f t="shared" si="27"/>
        <v>0</v>
      </c>
      <c r="AE53" s="303">
        <f t="shared" si="27"/>
        <v>0</v>
      </c>
      <c r="AF53" s="303">
        <f t="shared" si="27"/>
        <v>0</v>
      </c>
      <c r="AG53" s="303">
        <f t="shared" si="27"/>
        <v>0</v>
      </c>
      <c r="AH53" s="303">
        <f t="shared" si="27"/>
        <v>0</v>
      </c>
      <c r="AI53" s="303">
        <f t="shared" si="27"/>
        <v>0</v>
      </c>
      <c r="AJ53" s="303">
        <f t="shared" si="27"/>
        <v>0</v>
      </c>
      <c r="AK53" s="1220"/>
      <c r="AL53" s="1244"/>
      <c r="AM53" s="303">
        <f t="shared" si="1"/>
        <v>0</v>
      </c>
      <c r="AN53" s="311"/>
      <c r="AO53" s="311"/>
      <c r="AP53" s="311"/>
      <c r="AQ53" s="311"/>
      <c r="AR53" s="311"/>
      <c r="AS53" s="311"/>
      <c r="AT53" s="1220"/>
      <c r="AU53" s="1247"/>
      <c r="AV53" s="303">
        <f t="shared" si="2"/>
        <v>0</v>
      </c>
      <c r="AW53" s="311"/>
      <c r="AX53" s="311"/>
      <c r="AY53" s="311"/>
      <c r="AZ53" s="311"/>
      <c r="BA53" s="311"/>
      <c r="BB53" s="311"/>
      <c r="BC53" s="1220"/>
      <c r="BD53" s="1250"/>
      <c r="BE53" s="303">
        <f t="shared" si="3"/>
        <v>0</v>
      </c>
      <c r="BF53" s="311"/>
      <c r="BG53" s="311"/>
      <c r="BH53" s="311"/>
      <c r="BI53" s="311"/>
      <c r="BJ53" s="311"/>
      <c r="BK53" s="311"/>
      <c r="BL53" s="1220"/>
      <c r="BM53" s="1253"/>
      <c r="BN53" s="303">
        <f t="shared" si="4"/>
        <v>0</v>
      </c>
      <c r="BO53" s="311"/>
      <c r="BP53" s="311"/>
      <c r="BQ53" s="311"/>
      <c r="BR53" s="311"/>
      <c r="BS53" s="311"/>
      <c r="BT53" s="311"/>
      <c r="BU53" s="1207"/>
      <c r="BV53" s="1208"/>
      <c r="BW53" s="1208"/>
      <c r="BX53" s="1208"/>
      <c r="BY53" s="1208"/>
      <c r="BZ53" s="1208"/>
      <c r="CA53" s="1208"/>
      <c r="CB53" s="1208"/>
      <c r="CC53" s="1209"/>
    </row>
    <row r="54" spans="1:81" s="58" customFormat="1" ht="40.15" customHeight="1" thickBot="1" x14ac:dyDescent="0.3">
      <c r="A54" s="37"/>
      <c r="B54" s="1334"/>
      <c r="C54" s="1316"/>
      <c r="D54" s="1284"/>
      <c r="E54" s="1287"/>
      <c r="F54" s="1287"/>
      <c r="G54" s="1287"/>
      <c r="H54" s="1095"/>
      <c r="I54" s="1095"/>
      <c r="J54" s="1221"/>
      <c r="K54" s="1218"/>
      <c r="L54" s="1224"/>
      <c r="M54" s="1227"/>
      <c r="N54" s="1230"/>
      <c r="O54" s="1233"/>
      <c r="P54" s="1236"/>
      <c r="Q54" s="1239"/>
      <c r="R54" s="1221"/>
      <c r="S54" s="234"/>
      <c r="T54" s="242"/>
      <c r="U54" s="242"/>
      <c r="V54" s="242"/>
      <c r="W54" s="234"/>
      <c r="X54" s="305"/>
      <c r="Y54" s="305"/>
      <c r="Z54" s="305"/>
      <c r="AA54" s="305"/>
      <c r="AB54" s="1221"/>
      <c r="AC54" s="1242"/>
      <c r="AD54" s="306">
        <f t="shared" si="27"/>
        <v>0</v>
      </c>
      <c r="AE54" s="306">
        <f t="shared" si="27"/>
        <v>0</v>
      </c>
      <c r="AF54" s="306">
        <f t="shared" si="27"/>
        <v>0</v>
      </c>
      <c r="AG54" s="306">
        <f t="shared" si="27"/>
        <v>0</v>
      </c>
      <c r="AH54" s="306">
        <f t="shared" si="27"/>
        <v>0</v>
      </c>
      <c r="AI54" s="306">
        <f t="shared" si="27"/>
        <v>0</v>
      </c>
      <c r="AJ54" s="306">
        <f t="shared" si="27"/>
        <v>0</v>
      </c>
      <c r="AK54" s="1221"/>
      <c r="AL54" s="1245"/>
      <c r="AM54" s="306">
        <f t="shared" si="1"/>
        <v>0</v>
      </c>
      <c r="AN54" s="50"/>
      <c r="AO54" s="50"/>
      <c r="AP54" s="50"/>
      <c r="AQ54" s="50"/>
      <c r="AR54" s="50"/>
      <c r="AS54" s="50"/>
      <c r="AT54" s="1221"/>
      <c r="AU54" s="1248"/>
      <c r="AV54" s="306">
        <f t="shared" si="2"/>
        <v>0</v>
      </c>
      <c r="AW54" s="50"/>
      <c r="AX54" s="50"/>
      <c r="AY54" s="50"/>
      <c r="AZ54" s="50"/>
      <c r="BA54" s="50"/>
      <c r="BB54" s="50"/>
      <c r="BC54" s="1221"/>
      <c r="BD54" s="1251"/>
      <c r="BE54" s="306">
        <f t="shared" si="3"/>
        <v>0</v>
      </c>
      <c r="BF54" s="50"/>
      <c r="BG54" s="50"/>
      <c r="BH54" s="50"/>
      <c r="BI54" s="50"/>
      <c r="BJ54" s="50"/>
      <c r="BK54" s="50"/>
      <c r="BL54" s="1221"/>
      <c r="BM54" s="1254"/>
      <c r="BN54" s="306">
        <f t="shared" si="4"/>
        <v>0</v>
      </c>
      <c r="BO54" s="50"/>
      <c r="BP54" s="50"/>
      <c r="BQ54" s="50"/>
      <c r="BR54" s="50"/>
      <c r="BS54" s="50"/>
      <c r="BT54" s="50"/>
      <c r="BU54" s="1210"/>
      <c r="BV54" s="1211"/>
      <c r="BW54" s="1211"/>
      <c r="BX54" s="1211"/>
      <c r="BY54" s="1211"/>
      <c r="BZ54" s="1211"/>
      <c r="CA54" s="1211"/>
      <c r="CB54" s="1211"/>
      <c r="CC54" s="1212"/>
    </row>
    <row r="55" spans="1:81" s="58" customFormat="1" ht="111" customHeight="1" thickTop="1" x14ac:dyDescent="0.25">
      <c r="A55" s="37"/>
      <c r="B55" s="1334"/>
      <c r="C55" s="1314" t="s">
        <v>245</v>
      </c>
      <c r="D55" s="1282">
        <v>4301</v>
      </c>
      <c r="E55" s="1285" t="s">
        <v>5150</v>
      </c>
      <c r="F55" s="1285">
        <v>4301001</v>
      </c>
      <c r="G55" s="1285" t="s">
        <v>5184</v>
      </c>
      <c r="H55" s="1285" t="s">
        <v>5156</v>
      </c>
      <c r="I55" s="1388">
        <v>2021004540090</v>
      </c>
      <c r="J55" s="1219">
        <v>147</v>
      </c>
      <c r="K55" s="1216" t="str">
        <f>+[5]Metas!K169</f>
        <v>Deportistas medallistas de Juegos Nacionales 2019 apoyados</v>
      </c>
      <c r="L55" s="1222">
        <v>134</v>
      </c>
      <c r="M55" s="1225">
        <v>134</v>
      </c>
      <c r="N55" s="1228">
        <v>134</v>
      </c>
      <c r="O55" s="1231">
        <v>134</v>
      </c>
      <c r="P55" s="1234">
        <v>134</v>
      </c>
      <c r="Q55" s="1237">
        <v>134</v>
      </c>
      <c r="R55" s="1219">
        <f t="shared" ref="R55" si="63">+$J55</f>
        <v>147</v>
      </c>
      <c r="S55" s="413" t="s">
        <v>5200</v>
      </c>
      <c r="T55" s="240"/>
      <c r="U55" s="240"/>
      <c r="V55" s="240"/>
      <c r="W55" s="413" t="s">
        <v>5201</v>
      </c>
      <c r="X55" s="414">
        <v>44562</v>
      </c>
      <c r="Y55" s="414">
        <v>44925</v>
      </c>
      <c r="Z55" s="414">
        <v>44562</v>
      </c>
      <c r="AA55" s="414">
        <v>44925</v>
      </c>
      <c r="AB55" s="1219">
        <f t="shared" ref="AB55" si="64">+$J55</f>
        <v>147</v>
      </c>
      <c r="AC55" s="1240">
        <f t="shared" ref="AC55" si="65">+L55</f>
        <v>134</v>
      </c>
      <c r="AD55" s="308">
        <v>489</v>
      </c>
      <c r="AE55" s="308">
        <v>489</v>
      </c>
      <c r="AF55" s="308">
        <f t="shared" si="27"/>
        <v>0</v>
      </c>
      <c r="AG55" s="308">
        <f t="shared" si="27"/>
        <v>0</v>
      </c>
      <c r="AH55" s="308">
        <f t="shared" si="27"/>
        <v>0</v>
      </c>
      <c r="AI55" s="308">
        <f t="shared" si="27"/>
        <v>0</v>
      </c>
      <c r="AJ55" s="308">
        <f t="shared" si="27"/>
        <v>0</v>
      </c>
      <c r="AK55" s="1219">
        <f t="shared" ref="AK55" si="66">+$J55</f>
        <v>147</v>
      </c>
      <c r="AL55" s="1243">
        <f>+N55</f>
        <v>134</v>
      </c>
      <c r="AM55" s="308">
        <f t="shared" si="1"/>
        <v>122</v>
      </c>
      <c r="AN55" s="48">
        <v>122</v>
      </c>
      <c r="AO55" s="48"/>
      <c r="AP55" s="48"/>
      <c r="AQ55" s="48"/>
      <c r="AR55" s="48"/>
      <c r="AS55" s="48"/>
      <c r="AT55" s="1219">
        <f t="shared" ref="AT55" si="67">+$J55</f>
        <v>147</v>
      </c>
      <c r="AU55" s="1246">
        <f>+O55</f>
        <v>134</v>
      </c>
      <c r="AV55" s="308">
        <f t="shared" si="2"/>
        <v>122</v>
      </c>
      <c r="AW55" s="48">
        <v>122</v>
      </c>
      <c r="AX55" s="48"/>
      <c r="AY55" s="48"/>
      <c r="AZ55" s="48"/>
      <c r="BA55" s="48"/>
      <c r="BB55" s="48"/>
      <c r="BC55" s="1219">
        <f t="shared" ref="BC55" si="68">+$J55</f>
        <v>147</v>
      </c>
      <c r="BD55" s="1249">
        <f>+P55</f>
        <v>134</v>
      </c>
      <c r="BE55" s="308">
        <f t="shared" si="3"/>
        <v>122</v>
      </c>
      <c r="BF55" s="48">
        <v>122</v>
      </c>
      <c r="BG55" s="48"/>
      <c r="BH55" s="48"/>
      <c r="BI55" s="48"/>
      <c r="BJ55" s="48"/>
      <c r="BK55" s="48"/>
      <c r="BL55" s="1219">
        <f t="shared" ref="BL55" si="69">+$J55</f>
        <v>147</v>
      </c>
      <c r="BM55" s="1252">
        <f>+Q55</f>
        <v>134</v>
      </c>
      <c r="BN55" s="308">
        <f t="shared" si="4"/>
        <v>122</v>
      </c>
      <c r="BO55" s="48">
        <v>122</v>
      </c>
      <c r="BP55" s="48"/>
      <c r="BQ55" s="48"/>
      <c r="BR55" s="48"/>
      <c r="BS55" s="48"/>
      <c r="BT55" s="48"/>
      <c r="BU55" s="1204"/>
      <c r="BV55" s="1205"/>
      <c r="BW55" s="1205"/>
      <c r="BX55" s="1205"/>
      <c r="BY55" s="1205"/>
      <c r="BZ55" s="1205"/>
      <c r="CA55" s="1205"/>
      <c r="CB55" s="1205"/>
      <c r="CC55" s="1206"/>
    </row>
    <row r="56" spans="1:81" s="58" customFormat="1" ht="40.15" customHeight="1" x14ac:dyDescent="0.25">
      <c r="A56" s="37"/>
      <c r="B56" s="1334"/>
      <c r="C56" s="1315"/>
      <c r="D56" s="1283"/>
      <c r="E56" s="1286"/>
      <c r="F56" s="1286"/>
      <c r="G56" s="1286"/>
      <c r="H56" s="1286"/>
      <c r="I56" s="1389"/>
      <c r="J56" s="1220"/>
      <c r="K56" s="1217"/>
      <c r="L56" s="1223"/>
      <c r="M56" s="1226"/>
      <c r="N56" s="1229"/>
      <c r="O56" s="1232"/>
      <c r="P56" s="1235"/>
      <c r="Q56" s="1238"/>
      <c r="R56" s="1220"/>
      <c r="S56" s="41"/>
      <c r="T56" s="241"/>
      <c r="U56" s="241"/>
      <c r="V56" s="241"/>
      <c r="W56" s="41"/>
      <c r="X56" s="34"/>
      <c r="Y56" s="34"/>
      <c r="Z56" s="34"/>
      <c r="AA56" s="34"/>
      <c r="AB56" s="1220"/>
      <c r="AC56" s="1241"/>
      <c r="AD56" s="303">
        <f t="shared" si="27"/>
        <v>0</v>
      </c>
      <c r="AE56" s="303">
        <f t="shared" si="27"/>
        <v>0</v>
      </c>
      <c r="AF56" s="303">
        <f t="shared" si="27"/>
        <v>0</v>
      </c>
      <c r="AG56" s="303">
        <f t="shared" si="27"/>
        <v>0</v>
      </c>
      <c r="AH56" s="303">
        <f t="shared" si="27"/>
        <v>0</v>
      </c>
      <c r="AI56" s="303">
        <f t="shared" si="27"/>
        <v>0</v>
      </c>
      <c r="AJ56" s="303">
        <f t="shared" si="27"/>
        <v>0</v>
      </c>
      <c r="AK56" s="1220"/>
      <c r="AL56" s="1244"/>
      <c r="AM56" s="303">
        <f t="shared" si="1"/>
        <v>0</v>
      </c>
      <c r="AN56" s="311"/>
      <c r="AO56" s="311"/>
      <c r="AP56" s="311"/>
      <c r="AQ56" s="311"/>
      <c r="AR56" s="311"/>
      <c r="AS56" s="311"/>
      <c r="AT56" s="1220"/>
      <c r="AU56" s="1247"/>
      <c r="AV56" s="303">
        <f t="shared" si="2"/>
        <v>0</v>
      </c>
      <c r="AW56" s="311"/>
      <c r="AX56" s="311"/>
      <c r="AY56" s="311"/>
      <c r="AZ56" s="311"/>
      <c r="BA56" s="311"/>
      <c r="BB56" s="311"/>
      <c r="BC56" s="1220"/>
      <c r="BD56" s="1250"/>
      <c r="BE56" s="303">
        <f t="shared" si="3"/>
        <v>0</v>
      </c>
      <c r="BF56" s="311"/>
      <c r="BG56" s="311"/>
      <c r="BH56" s="311"/>
      <c r="BI56" s="311"/>
      <c r="BJ56" s="311"/>
      <c r="BK56" s="311"/>
      <c r="BL56" s="1220"/>
      <c r="BM56" s="1253"/>
      <c r="BN56" s="303">
        <f t="shared" si="4"/>
        <v>0</v>
      </c>
      <c r="BO56" s="311"/>
      <c r="BP56" s="311"/>
      <c r="BQ56" s="311"/>
      <c r="BR56" s="311"/>
      <c r="BS56" s="311"/>
      <c r="BT56" s="311"/>
      <c r="BU56" s="1207"/>
      <c r="BV56" s="1208"/>
      <c r="BW56" s="1208"/>
      <c r="BX56" s="1208"/>
      <c r="BY56" s="1208"/>
      <c r="BZ56" s="1208"/>
      <c r="CA56" s="1208"/>
      <c r="CB56" s="1208"/>
      <c r="CC56" s="1209"/>
    </row>
    <row r="57" spans="1:81" s="58" customFormat="1" ht="40.15" customHeight="1" x14ac:dyDescent="0.25">
      <c r="A57" s="37"/>
      <c r="B57" s="1334"/>
      <c r="C57" s="1315"/>
      <c r="D57" s="1283"/>
      <c r="E57" s="1286"/>
      <c r="F57" s="1286"/>
      <c r="G57" s="1286"/>
      <c r="H57" s="1286"/>
      <c r="I57" s="1389"/>
      <c r="J57" s="1220"/>
      <c r="K57" s="1217"/>
      <c r="L57" s="1223"/>
      <c r="M57" s="1226"/>
      <c r="N57" s="1229"/>
      <c r="O57" s="1232"/>
      <c r="P57" s="1235"/>
      <c r="Q57" s="1238"/>
      <c r="R57" s="1220"/>
      <c r="S57" s="41"/>
      <c r="T57" s="241"/>
      <c r="U57" s="241"/>
      <c r="V57" s="241"/>
      <c r="W57" s="41"/>
      <c r="X57" s="34"/>
      <c r="Y57" s="34"/>
      <c r="Z57" s="34"/>
      <c r="AA57" s="34"/>
      <c r="AB57" s="1220"/>
      <c r="AC57" s="1241"/>
      <c r="AD57" s="303">
        <f t="shared" si="27"/>
        <v>0</v>
      </c>
      <c r="AE57" s="303">
        <f t="shared" si="27"/>
        <v>0</v>
      </c>
      <c r="AF57" s="303">
        <f t="shared" si="27"/>
        <v>0</v>
      </c>
      <c r="AG57" s="303">
        <f t="shared" si="27"/>
        <v>0</v>
      </c>
      <c r="AH57" s="303">
        <f t="shared" si="27"/>
        <v>0</v>
      </c>
      <c r="AI57" s="303">
        <f t="shared" si="27"/>
        <v>0</v>
      </c>
      <c r="AJ57" s="303">
        <f t="shared" si="27"/>
        <v>0</v>
      </c>
      <c r="AK57" s="1220"/>
      <c r="AL57" s="1244"/>
      <c r="AM57" s="303">
        <f t="shared" si="1"/>
        <v>0</v>
      </c>
      <c r="AN57" s="311"/>
      <c r="AO57" s="311"/>
      <c r="AP57" s="311"/>
      <c r="AQ57" s="311"/>
      <c r="AR57" s="311"/>
      <c r="AS57" s="311"/>
      <c r="AT57" s="1220"/>
      <c r="AU57" s="1247"/>
      <c r="AV57" s="303">
        <f t="shared" si="2"/>
        <v>0</v>
      </c>
      <c r="AW57" s="311"/>
      <c r="AX57" s="311"/>
      <c r="AY57" s="311"/>
      <c r="AZ57" s="311"/>
      <c r="BA57" s="311"/>
      <c r="BB57" s="311"/>
      <c r="BC57" s="1220"/>
      <c r="BD57" s="1250"/>
      <c r="BE57" s="303">
        <f t="shared" si="3"/>
        <v>0</v>
      </c>
      <c r="BF57" s="311"/>
      <c r="BG57" s="311"/>
      <c r="BH57" s="311"/>
      <c r="BI57" s="311"/>
      <c r="BJ57" s="311"/>
      <c r="BK57" s="311"/>
      <c r="BL57" s="1220"/>
      <c r="BM57" s="1253"/>
      <c r="BN57" s="303">
        <f t="shared" si="4"/>
        <v>0</v>
      </c>
      <c r="BO57" s="311"/>
      <c r="BP57" s="311"/>
      <c r="BQ57" s="311"/>
      <c r="BR57" s="311"/>
      <c r="BS57" s="311"/>
      <c r="BT57" s="311"/>
      <c r="BU57" s="1207"/>
      <c r="BV57" s="1208"/>
      <c r="BW57" s="1208"/>
      <c r="BX57" s="1208"/>
      <c r="BY57" s="1208"/>
      <c r="BZ57" s="1208"/>
      <c r="CA57" s="1208"/>
      <c r="CB57" s="1208"/>
      <c r="CC57" s="1209"/>
    </row>
    <row r="58" spans="1:81" s="58" customFormat="1" ht="40.15" customHeight="1" thickBot="1" x14ac:dyDescent="0.3">
      <c r="A58" s="37"/>
      <c r="B58" s="1335"/>
      <c r="C58" s="1316"/>
      <c r="D58" s="1284"/>
      <c r="E58" s="1287"/>
      <c r="F58" s="1287"/>
      <c r="G58" s="1287"/>
      <c r="H58" s="1287"/>
      <c r="I58" s="1410"/>
      <c r="J58" s="1221"/>
      <c r="K58" s="1218"/>
      <c r="L58" s="1224"/>
      <c r="M58" s="1227"/>
      <c r="N58" s="1230"/>
      <c r="O58" s="1233"/>
      <c r="P58" s="1236"/>
      <c r="Q58" s="1239"/>
      <c r="R58" s="1221"/>
      <c r="S58" s="234"/>
      <c r="T58" s="242"/>
      <c r="U58" s="242"/>
      <c r="V58" s="242"/>
      <c r="W58" s="234"/>
      <c r="X58" s="305"/>
      <c r="Y58" s="305"/>
      <c r="Z58" s="305"/>
      <c r="AA58" s="305"/>
      <c r="AB58" s="1221"/>
      <c r="AC58" s="1242"/>
      <c r="AD58" s="306">
        <f t="shared" si="27"/>
        <v>0</v>
      </c>
      <c r="AE58" s="306">
        <f t="shared" si="27"/>
        <v>0</v>
      </c>
      <c r="AF58" s="306">
        <f t="shared" si="27"/>
        <v>0</v>
      </c>
      <c r="AG58" s="306">
        <f t="shared" si="27"/>
        <v>0</v>
      </c>
      <c r="AH58" s="306">
        <f t="shared" si="27"/>
        <v>0</v>
      </c>
      <c r="AI58" s="306">
        <f t="shared" si="27"/>
        <v>0</v>
      </c>
      <c r="AJ58" s="306">
        <f t="shared" si="27"/>
        <v>0</v>
      </c>
      <c r="AK58" s="1221"/>
      <c r="AL58" s="1245"/>
      <c r="AM58" s="306">
        <f t="shared" si="1"/>
        <v>0</v>
      </c>
      <c r="AN58" s="50"/>
      <c r="AO58" s="50"/>
      <c r="AP58" s="50"/>
      <c r="AQ58" s="50"/>
      <c r="AR58" s="50"/>
      <c r="AS58" s="50"/>
      <c r="AT58" s="1221"/>
      <c r="AU58" s="1248"/>
      <c r="AV58" s="306">
        <f t="shared" si="2"/>
        <v>0</v>
      </c>
      <c r="AW58" s="50"/>
      <c r="AX58" s="50"/>
      <c r="AY58" s="50"/>
      <c r="AZ58" s="50"/>
      <c r="BA58" s="50"/>
      <c r="BB58" s="50"/>
      <c r="BC58" s="1221"/>
      <c r="BD58" s="1251"/>
      <c r="BE58" s="306">
        <f t="shared" si="3"/>
        <v>0</v>
      </c>
      <c r="BF58" s="50"/>
      <c r="BG58" s="50"/>
      <c r="BH58" s="50"/>
      <c r="BI58" s="50"/>
      <c r="BJ58" s="50"/>
      <c r="BK58" s="50"/>
      <c r="BL58" s="1221"/>
      <c r="BM58" s="1254"/>
      <c r="BN58" s="306">
        <f t="shared" si="4"/>
        <v>0</v>
      </c>
      <c r="BO58" s="50"/>
      <c r="BP58" s="50"/>
      <c r="BQ58" s="50"/>
      <c r="BR58" s="50"/>
      <c r="BS58" s="50"/>
      <c r="BT58" s="50"/>
      <c r="BU58" s="1210"/>
      <c r="BV58" s="1211"/>
      <c r="BW58" s="1211"/>
      <c r="BX58" s="1211"/>
      <c r="BY58" s="1211"/>
      <c r="BZ58" s="1211"/>
      <c r="CA58" s="1211"/>
      <c r="CB58" s="1211"/>
      <c r="CC58" s="1212"/>
    </row>
    <row r="59" spans="1:81" s="58" customFormat="1" ht="75" customHeight="1" thickTop="1" x14ac:dyDescent="0.25">
      <c r="A59" s="37"/>
      <c r="B59" s="1317" t="s">
        <v>247</v>
      </c>
      <c r="C59" s="1314" t="s">
        <v>247</v>
      </c>
      <c r="D59" s="1282">
        <v>4301</v>
      </c>
      <c r="E59" s="1285" t="s">
        <v>5150</v>
      </c>
      <c r="F59" s="1285">
        <v>4301038</v>
      </c>
      <c r="G59" s="1285" t="s">
        <v>5202</v>
      </c>
      <c r="H59" s="1093"/>
      <c r="I59" s="1093"/>
      <c r="J59" s="1219">
        <v>148</v>
      </c>
      <c r="K59" s="1216" t="str">
        <f>+[5]Metas!K171</f>
        <v>Carrera Atlética “Corriendo por el medio ambiente” organizada y desarrollada</v>
      </c>
      <c r="L59" s="1222"/>
      <c r="M59" s="1225">
        <f t="shared" ref="M59:M67" si="70">SUM(N59:Q59)</f>
        <v>1</v>
      </c>
      <c r="N59" s="1228"/>
      <c r="O59" s="1231"/>
      <c r="P59" s="1234">
        <v>1</v>
      </c>
      <c r="Q59" s="1237"/>
      <c r="R59" s="1219">
        <f t="shared" ref="R59" si="71">+$J59</f>
        <v>148</v>
      </c>
      <c r="S59" s="413" t="s">
        <v>5203</v>
      </c>
      <c r="T59" s="240"/>
      <c r="U59" s="240"/>
      <c r="V59" s="240"/>
      <c r="W59" s="413" t="s">
        <v>5204</v>
      </c>
      <c r="X59" s="414">
        <v>44635</v>
      </c>
      <c r="Y59" s="414">
        <v>44732</v>
      </c>
      <c r="Z59" s="414">
        <v>44698</v>
      </c>
      <c r="AA59" s="414">
        <v>44698</v>
      </c>
      <c r="AB59" s="1219">
        <f t="shared" ref="AB59" si="72">+$J59</f>
        <v>148</v>
      </c>
      <c r="AC59" s="1240">
        <f t="shared" ref="AC59" si="73">+L59</f>
        <v>0</v>
      </c>
      <c r="AD59" s="308">
        <f t="shared" si="27"/>
        <v>50</v>
      </c>
      <c r="AE59" s="308">
        <v>50</v>
      </c>
      <c r="AF59" s="308">
        <f t="shared" si="27"/>
        <v>0</v>
      </c>
      <c r="AG59" s="308">
        <f t="shared" si="27"/>
        <v>0</v>
      </c>
      <c r="AH59" s="308">
        <f t="shared" si="27"/>
        <v>0</v>
      </c>
      <c r="AI59" s="308">
        <f t="shared" si="27"/>
        <v>0</v>
      </c>
      <c r="AJ59" s="308">
        <f t="shared" si="27"/>
        <v>0</v>
      </c>
      <c r="AK59" s="1219">
        <f t="shared" ref="AK59" si="74">+$J59</f>
        <v>148</v>
      </c>
      <c r="AL59" s="1243">
        <f t="shared" ref="AL59:AL79" si="75">+N59</f>
        <v>0</v>
      </c>
      <c r="AM59" s="308">
        <f t="shared" si="1"/>
        <v>0</v>
      </c>
      <c r="AN59" s="48"/>
      <c r="AO59" s="48"/>
      <c r="AP59" s="48"/>
      <c r="AQ59" s="48"/>
      <c r="AR59" s="48"/>
      <c r="AS59" s="48"/>
      <c r="AT59" s="1219">
        <f t="shared" ref="AT59" si="76">+$J59</f>
        <v>148</v>
      </c>
      <c r="AU59" s="1246">
        <f t="shared" ref="AU59:AU79" si="77">+O59</f>
        <v>0</v>
      </c>
      <c r="AV59" s="308">
        <f t="shared" si="2"/>
        <v>50</v>
      </c>
      <c r="AW59" s="48">
        <v>50</v>
      </c>
      <c r="AX59" s="48"/>
      <c r="AY59" s="48"/>
      <c r="AZ59" s="48"/>
      <c r="BA59" s="48"/>
      <c r="BB59" s="48"/>
      <c r="BC59" s="1219">
        <f t="shared" ref="BC59" si="78">+$J59</f>
        <v>148</v>
      </c>
      <c r="BD59" s="1249">
        <f t="shared" ref="BD59:BD79" si="79">+P59</f>
        <v>1</v>
      </c>
      <c r="BE59" s="308"/>
      <c r="BF59" s="48"/>
      <c r="BG59" s="48"/>
      <c r="BH59" s="48"/>
      <c r="BI59" s="48"/>
      <c r="BJ59" s="48"/>
      <c r="BK59" s="48"/>
      <c r="BL59" s="1219">
        <f t="shared" ref="BL59" si="80">+$J59</f>
        <v>148</v>
      </c>
      <c r="BM59" s="1252">
        <f t="shared" ref="BM59:BM79" si="81">+Q59</f>
        <v>0</v>
      </c>
      <c r="BN59" s="308">
        <f t="shared" si="4"/>
        <v>0</v>
      </c>
      <c r="BO59" s="48"/>
      <c r="BP59" s="48"/>
      <c r="BQ59" s="48"/>
      <c r="BR59" s="48"/>
      <c r="BS59" s="48"/>
      <c r="BT59" s="48"/>
      <c r="BU59" s="1204"/>
      <c r="BV59" s="1205"/>
      <c r="BW59" s="1205"/>
      <c r="BX59" s="1205"/>
      <c r="BY59" s="1205"/>
      <c r="BZ59" s="1205"/>
      <c r="CA59" s="1205"/>
      <c r="CB59" s="1205"/>
      <c r="CC59" s="1206"/>
    </row>
    <row r="60" spans="1:81" s="58" customFormat="1" ht="40.15" customHeight="1" x14ac:dyDescent="0.25">
      <c r="A60" s="37"/>
      <c r="B60" s="1318"/>
      <c r="C60" s="1315"/>
      <c r="D60" s="1283"/>
      <c r="E60" s="1286"/>
      <c r="F60" s="1286"/>
      <c r="G60" s="1286"/>
      <c r="H60" s="1094"/>
      <c r="I60" s="1094"/>
      <c r="J60" s="1220"/>
      <c r="K60" s="1217"/>
      <c r="L60" s="1223"/>
      <c r="M60" s="1226"/>
      <c r="N60" s="1229"/>
      <c r="O60" s="1232"/>
      <c r="P60" s="1235"/>
      <c r="Q60" s="1238"/>
      <c r="R60" s="1220"/>
      <c r="S60" s="41"/>
      <c r="T60" s="241"/>
      <c r="U60" s="241"/>
      <c r="V60" s="241"/>
      <c r="W60" s="41"/>
      <c r="X60" s="34"/>
      <c r="Y60" s="34"/>
      <c r="Z60" s="34"/>
      <c r="AA60" s="34"/>
      <c r="AB60" s="1220"/>
      <c r="AC60" s="1241"/>
      <c r="AD60" s="303">
        <f t="shared" si="27"/>
        <v>0</v>
      </c>
      <c r="AE60" s="303">
        <f t="shared" si="27"/>
        <v>0</v>
      </c>
      <c r="AF60" s="303">
        <f t="shared" si="27"/>
        <v>0</v>
      </c>
      <c r="AG60" s="303">
        <f t="shared" si="27"/>
        <v>0</v>
      </c>
      <c r="AH60" s="303">
        <f t="shared" si="27"/>
        <v>0</v>
      </c>
      <c r="AI60" s="303">
        <f t="shared" si="27"/>
        <v>0</v>
      </c>
      <c r="AJ60" s="303">
        <f t="shared" si="27"/>
        <v>0</v>
      </c>
      <c r="AK60" s="1220"/>
      <c r="AL60" s="1244"/>
      <c r="AM60" s="303">
        <f t="shared" si="1"/>
        <v>0</v>
      </c>
      <c r="AN60" s="311"/>
      <c r="AO60" s="311"/>
      <c r="AP60" s="311"/>
      <c r="AQ60" s="311"/>
      <c r="AR60" s="311"/>
      <c r="AS60" s="311"/>
      <c r="AT60" s="1220"/>
      <c r="AU60" s="1247"/>
      <c r="AV60" s="303">
        <f t="shared" si="2"/>
        <v>0</v>
      </c>
      <c r="AW60" s="311"/>
      <c r="AX60" s="311"/>
      <c r="AY60" s="311"/>
      <c r="AZ60" s="311"/>
      <c r="BA60" s="311"/>
      <c r="BB60" s="311"/>
      <c r="BC60" s="1220"/>
      <c r="BD60" s="1250"/>
      <c r="BE60" s="303">
        <f t="shared" si="3"/>
        <v>0</v>
      </c>
      <c r="BF60" s="311"/>
      <c r="BG60" s="311"/>
      <c r="BH60" s="311"/>
      <c r="BI60" s="311"/>
      <c r="BJ60" s="311"/>
      <c r="BK60" s="311"/>
      <c r="BL60" s="1220"/>
      <c r="BM60" s="1253"/>
      <c r="BN60" s="303">
        <f t="shared" si="4"/>
        <v>0</v>
      </c>
      <c r="BO60" s="311"/>
      <c r="BP60" s="311"/>
      <c r="BQ60" s="311"/>
      <c r="BR60" s="311"/>
      <c r="BS60" s="311"/>
      <c r="BT60" s="311"/>
      <c r="BU60" s="1207"/>
      <c r="BV60" s="1208"/>
      <c r="BW60" s="1208"/>
      <c r="BX60" s="1208"/>
      <c r="BY60" s="1208"/>
      <c r="BZ60" s="1208"/>
      <c r="CA60" s="1208"/>
      <c r="CB60" s="1208"/>
      <c r="CC60" s="1209"/>
    </row>
    <row r="61" spans="1:81" s="58" customFormat="1" ht="40.15" customHeight="1" x14ac:dyDescent="0.25">
      <c r="A61" s="37"/>
      <c r="B61" s="1318"/>
      <c r="C61" s="1315"/>
      <c r="D61" s="1283"/>
      <c r="E61" s="1286"/>
      <c r="F61" s="1286"/>
      <c r="G61" s="1286"/>
      <c r="H61" s="1094"/>
      <c r="I61" s="1094"/>
      <c r="J61" s="1220"/>
      <c r="K61" s="1217"/>
      <c r="L61" s="1223"/>
      <c r="M61" s="1226"/>
      <c r="N61" s="1229"/>
      <c r="O61" s="1232"/>
      <c r="P61" s="1235"/>
      <c r="Q61" s="1238"/>
      <c r="R61" s="1220"/>
      <c r="S61" s="41"/>
      <c r="T61" s="241"/>
      <c r="U61" s="241"/>
      <c r="V61" s="241"/>
      <c r="W61" s="41"/>
      <c r="X61" s="34"/>
      <c r="Y61" s="34"/>
      <c r="Z61" s="34"/>
      <c r="AA61" s="34"/>
      <c r="AB61" s="1220"/>
      <c r="AC61" s="1241"/>
      <c r="AD61" s="303">
        <f t="shared" si="27"/>
        <v>0</v>
      </c>
      <c r="AE61" s="303">
        <f t="shared" si="27"/>
        <v>0</v>
      </c>
      <c r="AF61" s="303">
        <f t="shared" si="27"/>
        <v>0</v>
      </c>
      <c r="AG61" s="303">
        <f t="shared" si="27"/>
        <v>0</v>
      </c>
      <c r="AH61" s="303">
        <f t="shared" si="27"/>
        <v>0</v>
      </c>
      <c r="AI61" s="303">
        <f t="shared" si="27"/>
        <v>0</v>
      </c>
      <c r="AJ61" s="303">
        <f t="shared" si="27"/>
        <v>0</v>
      </c>
      <c r="AK61" s="1220"/>
      <c r="AL61" s="1244"/>
      <c r="AM61" s="303">
        <f t="shared" si="1"/>
        <v>0</v>
      </c>
      <c r="AN61" s="311"/>
      <c r="AO61" s="311"/>
      <c r="AP61" s="311"/>
      <c r="AQ61" s="311"/>
      <c r="AR61" s="311"/>
      <c r="AS61" s="311"/>
      <c r="AT61" s="1220"/>
      <c r="AU61" s="1247"/>
      <c r="AV61" s="303">
        <f t="shared" si="2"/>
        <v>0</v>
      </c>
      <c r="AW61" s="311"/>
      <c r="AX61" s="311"/>
      <c r="AY61" s="311"/>
      <c r="AZ61" s="311"/>
      <c r="BA61" s="311"/>
      <c r="BB61" s="311"/>
      <c r="BC61" s="1220"/>
      <c r="BD61" s="1250"/>
      <c r="BE61" s="303">
        <f t="shared" si="3"/>
        <v>0</v>
      </c>
      <c r="BF61" s="311"/>
      <c r="BG61" s="311"/>
      <c r="BH61" s="311"/>
      <c r="BI61" s="311"/>
      <c r="BJ61" s="311"/>
      <c r="BK61" s="311"/>
      <c r="BL61" s="1220"/>
      <c r="BM61" s="1253"/>
      <c r="BN61" s="303">
        <f t="shared" si="4"/>
        <v>0</v>
      </c>
      <c r="BO61" s="311"/>
      <c r="BP61" s="311"/>
      <c r="BQ61" s="311"/>
      <c r="BR61" s="311"/>
      <c r="BS61" s="311"/>
      <c r="BT61" s="311"/>
      <c r="BU61" s="1207"/>
      <c r="BV61" s="1208"/>
      <c r="BW61" s="1208"/>
      <c r="BX61" s="1208"/>
      <c r="BY61" s="1208"/>
      <c r="BZ61" s="1208"/>
      <c r="CA61" s="1208"/>
      <c r="CB61" s="1208"/>
      <c r="CC61" s="1209"/>
    </row>
    <row r="62" spans="1:81" s="58" customFormat="1" ht="40.15" customHeight="1" thickBot="1" x14ac:dyDescent="0.3">
      <c r="A62" s="37"/>
      <c r="B62" s="1318"/>
      <c r="C62" s="1315"/>
      <c r="D62" s="1284"/>
      <c r="E62" s="1287"/>
      <c r="F62" s="1287"/>
      <c r="G62" s="1287"/>
      <c r="H62" s="1095"/>
      <c r="I62" s="1095"/>
      <c r="J62" s="1221"/>
      <c r="K62" s="1218"/>
      <c r="L62" s="1224"/>
      <c r="M62" s="1227"/>
      <c r="N62" s="1230"/>
      <c r="O62" s="1233"/>
      <c r="P62" s="1236"/>
      <c r="Q62" s="1239"/>
      <c r="R62" s="1221"/>
      <c r="S62" s="234"/>
      <c r="T62" s="242"/>
      <c r="U62" s="242"/>
      <c r="V62" s="242"/>
      <c r="W62" s="234"/>
      <c r="X62" s="305"/>
      <c r="Y62" s="305"/>
      <c r="Z62" s="305"/>
      <c r="AA62" s="305"/>
      <c r="AB62" s="1221"/>
      <c r="AC62" s="1242"/>
      <c r="AD62" s="306">
        <f t="shared" si="27"/>
        <v>0</v>
      </c>
      <c r="AE62" s="306">
        <f t="shared" si="27"/>
        <v>0</v>
      </c>
      <c r="AF62" s="306">
        <f t="shared" si="27"/>
        <v>0</v>
      </c>
      <c r="AG62" s="306">
        <f t="shared" si="27"/>
        <v>0</v>
      </c>
      <c r="AH62" s="306">
        <f t="shared" si="27"/>
        <v>0</v>
      </c>
      <c r="AI62" s="306">
        <f t="shared" si="27"/>
        <v>0</v>
      </c>
      <c r="AJ62" s="306">
        <f t="shared" si="27"/>
        <v>0</v>
      </c>
      <c r="AK62" s="1221"/>
      <c r="AL62" s="1245"/>
      <c r="AM62" s="306">
        <f t="shared" si="1"/>
        <v>0</v>
      </c>
      <c r="AN62" s="50"/>
      <c r="AO62" s="50"/>
      <c r="AP62" s="50"/>
      <c r="AQ62" s="50"/>
      <c r="AR62" s="50"/>
      <c r="AS62" s="50"/>
      <c r="AT62" s="1221"/>
      <c r="AU62" s="1248"/>
      <c r="AV62" s="306">
        <f t="shared" si="2"/>
        <v>0</v>
      </c>
      <c r="AW62" s="50"/>
      <c r="AX62" s="50"/>
      <c r="AY62" s="50"/>
      <c r="AZ62" s="50"/>
      <c r="BA62" s="50"/>
      <c r="BB62" s="50"/>
      <c r="BC62" s="1221"/>
      <c r="BD62" s="1251"/>
      <c r="BE62" s="306">
        <f t="shared" si="3"/>
        <v>0</v>
      </c>
      <c r="BF62" s="50"/>
      <c r="BG62" s="50"/>
      <c r="BH62" s="50"/>
      <c r="BI62" s="50"/>
      <c r="BJ62" s="50"/>
      <c r="BK62" s="50"/>
      <c r="BL62" s="1221"/>
      <c r="BM62" s="1254"/>
      <c r="BN62" s="306">
        <f t="shared" si="4"/>
        <v>0</v>
      </c>
      <c r="BO62" s="50"/>
      <c r="BP62" s="50"/>
      <c r="BQ62" s="50"/>
      <c r="BR62" s="50"/>
      <c r="BS62" s="50"/>
      <c r="BT62" s="50"/>
      <c r="BU62" s="1210"/>
      <c r="BV62" s="1211"/>
      <c r="BW62" s="1211"/>
      <c r="BX62" s="1211"/>
      <c r="BY62" s="1211"/>
      <c r="BZ62" s="1211"/>
      <c r="CA62" s="1211"/>
      <c r="CB62" s="1211"/>
      <c r="CC62" s="1212"/>
    </row>
    <row r="63" spans="1:81" s="58" customFormat="1" ht="90" customHeight="1" thickTop="1" x14ac:dyDescent="0.25">
      <c r="A63" s="37"/>
      <c r="B63" s="1318"/>
      <c r="C63" s="1315"/>
      <c r="D63" s="1282">
        <v>4301</v>
      </c>
      <c r="E63" s="1285" t="s">
        <v>5150</v>
      </c>
      <c r="F63" s="1285">
        <v>4301038</v>
      </c>
      <c r="G63" s="1285" t="s">
        <v>5202</v>
      </c>
      <c r="H63" s="1285" t="s">
        <v>5156</v>
      </c>
      <c r="I63" s="1388">
        <v>2021004540090</v>
      </c>
      <c r="J63" s="1219">
        <v>149</v>
      </c>
      <c r="K63" s="1216" t="str">
        <f>+[5]Metas!K172</f>
        <v>Torneo Departamental “Fútbol en Paz” organizado y desarrollado</v>
      </c>
      <c r="L63" s="1222">
        <v>1</v>
      </c>
      <c r="M63" s="1225">
        <v>1</v>
      </c>
      <c r="N63" s="1228"/>
      <c r="O63" s="1231"/>
      <c r="P63" s="1234"/>
      <c r="Q63" s="1237"/>
      <c r="R63" s="1219">
        <f t="shared" ref="R63" si="82">+$J63</f>
        <v>149</v>
      </c>
      <c r="S63" s="413" t="s">
        <v>5205</v>
      </c>
      <c r="T63" s="240"/>
      <c r="U63" s="240"/>
      <c r="V63" s="240"/>
      <c r="W63" s="413" t="s">
        <v>5206</v>
      </c>
      <c r="X63" s="307"/>
      <c r="Y63" s="307"/>
      <c r="Z63" s="307"/>
      <c r="AA63" s="307"/>
      <c r="AB63" s="1219">
        <f t="shared" ref="AB63" si="83">+$J63</f>
        <v>149</v>
      </c>
      <c r="AC63" s="1240">
        <f t="shared" ref="AC63" si="84">+L63</f>
        <v>1</v>
      </c>
      <c r="AD63" s="308">
        <f t="shared" si="27"/>
        <v>0</v>
      </c>
      <c r="AE63" s="308">
        <f t="shared" si="27"/>
        <v>0</v>
      </c>
      <c r="AF63" s="308">
        <f t="shared" si="27"/>
        <v>0</v>
      </c>
      <c r="AG63" s="308">
        <f t="shared" si="27"/>
        <v>0</v>
      </c>
      <c r="AH63" s="308">
        <f t="shared" si="27"/>
        <v>0</v>
      </c>
      <c r="AI63" s="308">
        <f t="shared" si="27"/>
        <v>0</v>
      </c>
      <c r="AJ63" s="308">
        <f t="shared" si="27"/>
        <v>0</v>
      </c>
      <c r="AK63" s="1219">
        <f t="shared" ref="AK63" si="85">+$J63</f>
        <v>149</v>
      </c>
      <c r="AL63" s="1243">
        <f t="shared" si="75"/>
        <v>0</v>
      </c>
      <c r="AM63" s="308">
        <f t="shared" si="1"/>
        <v>0</v>
      </c>
      <c r="AN63" s="48"/>
      <c r="AO63" s="48"/>
      <c r="AP63" s="48"/>
      <c r="AQ63" s="48"/>
      <c r="AR63" s="48"/>
      <c r="AS63" s="48"/>
      <c r="AT63" s="1219">
        <f t="shared" ref="AT63" si="86">+$J63</f>
        <v>149</v>
      </c>
      <c r="AU63" s="1246">
        <f t="shared" si="77"/>
        <v>0</v>
      </c>
      <c r="AV63" s="308">
        <f t="shared" si="2"/>
        <v>0</v>
      </c>
      <c r="AW63" s="48"/>
      <c r="AX63" s="48"/>
      <c r="AY63" s="48"/>
      <c r="AZ63" s="48"/>
      <c r="BA63" s="48"/>
      <c r="BB63" s="48"/>
      <c r="BC63" s="1219">
        <f t="shared" ref="BC63" si="87">+$J63</f>
        <v>149</v>
      </c>
      <c r="BD63" s="1249">
        <f t="shared" si="79"/>
        <v>0</v>
      </c>
      <c r="BE63" s="308">
        <f t="shared" si="3"/>
        <v>0</v>
      </c>
      <c r="BF63" s="48"/>
      <c r="BG63" s="48"/>
      <c r="BH63" s="48"/>
      <c r="BI63" s="48"/>
      <c r="BJ63" s="48"/>
      <c r="BK63" s="48"/>
      <c r="BL63" s="1219">
        <f t="shared" ref="BL63" si="88">+$J63</f>
        <v>149</v>
      </c>
      <c r="BM63" s="1252">
        <f t="shared" si="81"/>
        <v>0</v>
      </c>
      <c r="BN63" s="308">
        <f t="shared" si="4"/>
        <v>0</v>
      </c>
      <c r="BO63" s="48"/>
      <c r="BP63" s="48"/>
      <c r="BQ63" s="48"/>
      <c r="BR63" s="48"/>
      <c r="BS63" s="48"/>
      <c r="BT63" s="48"/>
      <c r="BU63" s="1204"/>
      <c r="BV63" s="1205"/>
      <c r="BW63" s="1205"/>
      <c r="BX63" s="1205"/>
      <c r="BY63" s="1205"/>
      <c r="BZ63" s="1205"/>
      <c r="CA63" s="1205"/>
      <c r="CB63" s="1205"/>
      <c r="CC63" s="1206"/>
    </row>
    <row r="64" spans="1:81" s="58" customFormat="1" ht="40.15" customHeight="1" x14ac:dyDescent="0.25">
      <c r="A64" s="37"/>
      <c r="B64" s="1318"/>
      <c r="C64" s="1315"/>
      <c r="D64" s="1283"/>
      <c r="E64" s="1286"/>
      <c r="F64" s="1286"/>
      <c r="G64" s="1286"/>
      <c r="H64" s="1286"/>
      <c r="I64" s="1389"/>
      <c r="J64" s="1220"/>
      <c r="K64" s="1217"/>
      <c r="L64" s="1223"/>
      <c r="M64" s="1226"/>
      <c r="N64" s="1229"/>
      <c r="O64" s="1232"/>
      <c r="P64" s="1235"/>
      <c r="Q64" s="1238"/>
      <c r="R64" s="1220"/>
      <c r="S64" s="41"/>
      <c r="T64" s="241"/>
      <c r="U64" s="241"/>
      <c r="V64" s="241"/>
      <c r="W64" s="41"/>
      <c r="X64" s="34"/>
      <c r="Y64" s="34"/>
      <c r="Z64" s="34"/>
      <c r="AA64" s="34"/>
      <c r="AB64" s="1220"/>
      <c r="AC64" s="1241"/>
      <c r="AD64" s="303">
        <f t="shared" si="27"/>
        <v>0</v>
      </c>
      <c r="AE64" s="303">
        <f t="shared" si="27"/>
        <v>0</v>
      </c>
      <c r="AF64" s="303">
        <f t="shared" si="27"/>
        <v>0</v>
      </c>
      <c r="AG64" s="303">
        <f t="shared" si="27"/>
        <v>0</v>
      </c>
      <c r="AH64" s="303">
        <f t="shared" si="27"/>
        <v>0</v>
      </c>
      <c r="AI64" s="303">
        <f t="shared" si="27"/>
        <v>0</v>
      </c>
      <c r="AJ64" s="303">
        <f t="shared" si="27"/>
        <v>0</v>
      </c>
      <c r="AK64" s="1220"/>
      <c r="AL64" s="1244"/>
      <c r="AM64" s="303">
        <f t="shared" si="1"/>
        <v>0</v>
      </c>
      <c r="AN64" s="311"/>
      <c r="AO64" s="311"/>
      <c r="AP64" s="311"/>
      <c r="AQ64" s="311"/>
      <c r="AR64" s="311"/>
      <c r="AS64" s="311"/>
      <c r="AT64" s="1220"/>
      <c r="AU64" s="1247"/>
      <c r="AV64" s="303">
        <f t="shared" si="2"/>
        <v>0</v>
      </c>
      <c r="AW64" s="311"/>
      <c r="AX64" s="311"/>
      <c r="AY64" s="311"/>
      <c r="AZ64" s="311"/>
      <c r="BA64" s="311"/>
      <c r="BB64" s="311"/>
      <c r="BC64" s="1220"/>
      <c r="BD64" s="1250"/>
      <c r="BE64" s="303">
        <f t="shared" si="3"/>
        <v>0</v>
      </c>
      <c r="BF64" s="311"/>
      <c r="BG64" s="311"/>
      <c r="BH64" s="311"/>
      <c r="BI64" s="311"/>
      <c r="BJ64" s="311"/>
      <c r="BK64" s="311"/>
      <c r="BL64" s="1220"/>
      <c r="BM64" s="1253"/>
      <c r="BN64" s="303">
        <f t="shared" si="4"/>
        <v>0</v>
      </c>
      <c r="BO64" s="311"/>
      <c r="BP64" s="311"/>
      <c r="BQ64" s="311"/>
      <c r="BR64" s="311"/>
      <c r="BS64" s="311"/>
      <c r="BT64" s="311"/>
      <c r="BU64" s="1207"/>
      <c r="BV64" s="1208"/>
      <c r="BW64" s="1208"/>
      <c r="BX64" s="1208"/>
      <c r="BY64" s="1208"/>
      <c r="BZ64" s="1208"/>
      <c r="CA64" s="1208"/>
      <c r="CB64" s="1208"/>
      <c r="CC64" s="1209"/>
    </row>
    <row r="65" spans="1:81" s="58" customFormat="1" ht="40.15" customHeight="1" x14ac:dyDescent="0.25">
      <c r="A65" s="37"/>
      <c r="B65" s="1318"/>
      <c r="C65" s="1315"/>
      <c r="D65" s="1283"/>
      <c r="E65" s="1286"/>
      <c r="F65" s="1286"/>
      <c r="G65" s="1286"/>
      <c r="H65" s="1286"/>
      <c r="I65" s="1389"/>
      <c r="J65" s="1220"/>
      <c r="K65" s="1217"/>
      <c r="L65" s="1223"/>
      <c r="M65" s="1226"/>
      <c r="N65" s="1229"/>
      <c r="O65" s="1232"/>
      <c r="P65" s="1235"/>
      <c r="Q65" s="1238"/>
      <c r="R65" s="1220"/>
      <c r="S65" s="41"/>
      <c r="T65" s="241"/>
      <c r="U65" s="241"/>
      <c r="V65" s="241"/>
      <c r="W65" s="41"/>
      <c r="X65" s="34"/>
      <c r="Y65" s="34"/>
      <c r="Z65" s="34"/>
      <c r="AA65" s="34"/>
      <c r="AB65" s="1220"/>
      <c r="AC65" s="1241"/>
      <c r="AD65" s="303">
        <f t="shared" si="27"/>
        <v>0</v>
      </c>
      <c r="AE65" s="303">
        <f t="shared" si="27"/>
        <v>0</v>
      </c>
      <c r="AF65" s="303">
        <f t="shared" si="27"/>
        <v>0</v>
      </c>
      <c r="AG65" s="303">
        <f t="shared" si="27"/>
        <v>0</v>
      </c>
      <c r="AH65" s="303">
        <f t="shared" si="27"/>
        <v>0</v>
      </c>
      <c r="AI65" s="303">
        <f t="shared" si="27"/>
        <v>0</v>
      </c>
      <c r="AJ65" s="303">
        <f t="shared" si="27"/>
        <v>0</v>
      </c>
      <c r="AK65" s="1220"/>
      <c r="AL65" s="1244"/>
      <c r="AM65" s="303">
        <f t="shared" si="1"/>
        <v>0</v>
      </c>
      <c r="AN65" s="311"/>
      <c r="AO65" s="311"/>
      <c r="AP65" s="311"/>
      <c r="AQ65" s="311"/>
      <c r="AR65" s="311"/>
      <c r="AS65" s="311"/>
      <c r="AT65" s="1220"/>
      <c r="AU65" s="1247"/>
      <c r="AV65" s="303">
        <f t="shared" si="2"/>
        <v>0</v>
      </c>
      <c r="AW65" s="311"/>
      <c r="AX65" s="311"/>
      <c r="AY65" s="311"/>
      <c r="AZ65" s="311"/>
      <c r="BA65" s="311"/>
      <c r="BB65" s="311"/>
      <c r="BC65" s="1220"/>
      <c r="BD65" s="1250"/>
      <c r="BE65" s="303">
        <f t="shared" si="3"/>
        <v>0</v>
      </c>
      <c r="BF65" s="311"/>
      <c r="BG65" s="311"/>
      <c r="BH65" s="311"/>
      <c r="BI65" s="311"/>
      <c r="BJ65" s="311"/>
      <c r="BK65" s="311"/>
      <c r="BL65" s="1220"/>
      <c r="BM65" s="1253"/>
      <c r="BN65" s="303">
        <f t="shared" si="4"/>
        <v>0</v>
      </c>
      <c r="BO65" s="311"/>
      <c r="BP65" s="311"/>
      <c r="BQ65" s="311"/>
      <c r="BR65" s="311"/>
      <c r="BS65" s="311"/>
      <c r="BT65" s="311"/>
      <c r="BU65" s="1207"/>
      <c r="BV65" s="1208"/>
      <c r="BW65" s="1208"/>
      <c r="BX65" s="1208"/>
      <c r="BY65" s="1208"/>
      <c r="BZ65" s="1208"/>
      <c r="CA65" s="1208"/>
      <c r="CB65" s="1208"/>
      <c r="CC65" s="1209"/>
    </row>
    <row r="66" spans="1:81" s="58" customFormat="1" ht="40.15" customHeight="1" thickBot="1" x14ac:dyDescent="0.3">
      <c r="A66" s="37"/>
      <c r="B66" s="1318"/>
      <c r="C66" s="1315"/>
      <c r="D66" s="1284"/>
      <c r="E66" s="1287"/>
      <c r="F66" s="1287"/>
      <c r="G66" s="1287"/>
      <c r="H66" s="1287"/>
      <c r="I66" s="1410"/>
      <c r="J66" s="1221"/>
      <c r="K66" s="1218"/>
      <c r="L66" s="1224"/>
      <c r="M66" s="1227"/>
      <c r="N66" s="1230"/>
      <c r="O66" s="1233"/>
      <c r="P66" s="1236"/>
      <c r="Q66" s="1239"/>
      <c r="R66" s="1221"/>
      <c r="S66" s="234"/>
      <c r="T66" s="242"/>
      <c r="U66" s="242"/>
      <c r="V66" s="242"/>
      <c r="W66" s="234"/>
      <c r="X66" s="305"/>
      <c r="Y66" s="305"/>
      <c r="Z66" s="305"/>
      <c r="AA66" s="305"/>
      <c r="AB66" s="1221"/>
      <c r="AC66" s="1242"/>
      <c r="AD66" s="306">
        <f t="shared" si="27"/>
        <v>0</v>
      </c>
      <c r="AE66" s="306">
        <f t="shared" si="27"/>
        <v>0</v>
      </c>
      <c r="AF66" s="306">
        <f t="shared" si="27"/>
        <v>0</v>
      </c>
      <c r="AG66" s="306">
        <f t="shared" si="27"/>
        <v>0</v>
      </c>
      <c r="AH66" s="306">
        <f t="shared" si="27"/>
        <v>0</v>
      </c>
      <c r="AI66" s="306">
        <f t="shared" si="27"/>
        <v>0</v>
      </c>
      <c r="AJ66" s="306">
        <f t="shared" si="27"/>
        <v>0</v>
      </c>
      <c r="AK66" s="1221"/>
      <c r="AL66" s="1245"/>
      <c r="AM66" s="306">
        <f t="shared" si="1"/>
        <v>0</v>
      </c>
      <c r="AN66" s="50"/>
      <c r="AO66" s="50"/>
      <c r="AP66" s="50"/>
      <c r="AQ66" s="50"/>
      <c r="AR66" s="50"/>
      <c r="AS66" s="50"/>
      <c r="AT66" s="1221"/>
      <c r="AU66" s="1248"/>
      <c r="AV66" s="306">
        <f t="shared" si="2"/>
        <v>0</v>
      </c>
      <c r="AW66" s="50"/>
      <c r="AX66" s="50"/>
      <c r="AY66" s="50"/>
      <c r="AZ66" s="50"/>
      <c r="BA66" s="50"/>
      <c r="BB66" s="50"/>
      <c r="BC66" s="1221"/>
      <c r="BD66" s="1251"/>
      <c r="BE66" s="306">
        <f t="shared" si="3"/>
        <v>0</v>
      </c>
      <c r="BF66" s="50"/>
      <c r="BG66" s="50"/>
      <c r="BH66" s="50"/>
      <c r="BI66" s="50"/>
      <c r="BJ66" s="50"/>
      <c r="BK66" s="50"/>
      <c r="BL66" s="1221"/>
      <c r="BM66" s="1254"/>
      <c r="BN66" s="306">
        <f t="shared" si="4"/>
        <v>0</v>
      </c>
      <c r="BO66" s="50"/>
      <c r="BP66" s="50"/>
      <c r="BQ66" s="50"/>
      <c r="BR66" s="50"/>
      <c r="BS66" s="50"/>
      <c r="BT66" s="50"/>
      <c r="BU66" s="1210"/>
      <c r="BV66" s="1211"/>
      <c r="BW66" s="1211"/>
      <c r="BX66" s="1211"/>
      <c r="BY66" s="1211"/>
      <c r="BZ66" s="1211"/>
      <c r="CA66" s="1211"/>
      <c r="CB66" s="1211"/>
      <c r="CC66" s="1212"/>
    </row>
    <row r="67" spans="1:81" s="58" customFormat="1" ht="86.25" customHeight="1" thickTop="1" x14ac:dyDescent="0.25">
      <c r="A67" s="37"/>
      <c r="B67" s="1318"/>
      <c r="C67" s="1315"/>
      <c r="D67" s="1282">
        <v>4301</v>
      </c>
      <c r="E67" s="1285" t="s">
        <v>5150</v>
      </c>
      <c r="F67" s="1285">
        <v>4301038</v>
      </c>
      <c r="G67" s="1285" t="s">
        <v>5202</v>
      </c>
      <c r="H67" s="1093"/>
      <c r="I67" s="1093"/>
      <c r="J67" s="1219">
        <v>150</v>
      </c>
      <c r="K67" s="1216" t="str">
        <f>+[5]Metas!K173</f>
        <v>Evento de recreación con población migrante, connacionales, retornados y población receptora organizado y desarrollado</v>
      </c>
      <c r="L67" s="1222"/>
      <c r="M67" s="1225">
        <f t="shared" si="70"/>
        <v>1</v>
      </c>
      <c r="N67" s="1228"/>
      <c r="O67" s="1231">
        <v>1</v>
      </c>
      <c r="P67" s="1234"/>
      <c r="Q67" s="1237"/>
      <c r="R67" s="1219">
        <f t="shared" ref="R67" si="89">+$J67</f>
        <v>150</v>
      </c>
      <c r="S67" s="413" t="s">
        <v>5207</v>
      </c>
      <c r="T67" s="240"/>
      <c r="U67" s="240"/>
      <c r="V67" s="240"/>
      <c r="W67" s="413" t="s">
        <v>5208</v>
      </c>
      <c r="X67" s="414">
        <v>44585</v>
      </c>
      <c r="Y67" s="414">
        <v>44762</v>
      </c>
      <c r="Z67" s="414">
        <v>44679</v>
      </c>
      <c r="AA67" s="414">
        <v>44680</v>
      </c>
      <c r="AB67" s="1219">
        <f t="shared" ref="AB67" si="90">+$J67</f>
        <v>150</v>
      </c>
      <c r="AC67" s="1240">
        <f t="shared" ref="AC67" si="91">+L67</f>
        <v>0</v>
      </c>
      <c r="AD67" s="308">
        <f t="shared" si="27"/>
        <v>50</v>
      </c>
      <c r="AE67" s="308">
        <v>50</v>
      </c>
      <c r="AF67" s="308">
        <f t="shared" si="27"/>
        <v>0</v>
      </c>
      <c r="AG67" s="308">
        <f t="shared" si="27"/>
        <v>0</v>
      </c>
      <c r="AH67" s="308">
        <f t="shared" si="27"/>
        <v>0</v>
      </c>
      <c r="AI67" s="308">
        <f t="shared" si="27"/>
        <v>0</v>
      </c>
      <c r="AJ67" s="308">
        <f t="shared" si="27"/>
        <v>0</v>
      </c>
      <c r="AK67" s="1219">
        <f t="shared" ref="AK67" si="92">+$J67</f>
        <v>150</v>
      </c>
      <c r="AL67" s="1243">
        <f t="shared" si="75"/>
        <v>0</v>
      </c>
      <c r="AM67" s="308">
        <f t="shared" si="1"/>
        <v>0</v>
      </c>
      <c r="AN67" s="48"/>
      <c r="AO67" s="48"/>
      <c r="AP67" s="48"/>
      <c r="AQ67" s="48"/>
      <c r="AR67" s="48"/>
      <c r="AS67" s="48"/>
      <c r="AT67" s="1219">
        <f t="shared" ref="AT67" si="93">+$J67</f>
        <v>150</v>
      </c>
      <c r="AU67" s="1246">
        <f t="shared" si="77"/>
        <v>1</v>
      </c>
      <c r="AV67" s="308">
        <f t="shared" si="2"/>
        <v>50</v>
      </c>
      <c r="AW67" s="48">
        <v>50</v>
      </c>
      <c r="AX67" s="48"/>
      <c r="AY67" s="48"/>
      <c r="AZ67" s="48"/>
      <c r="BA67" s="48"/>
      <c r="BB67" s="48"/>
      <c r="BC67" s="1219">
        <f t="shared" ref="BC67" si="94">+$J67</f>
        <v>150</v>
      </c>
      <c r="BD67" s="1249">
        <f t="shared" si="79"/>
        <v>0</v>
      </c>
      <c r="BE67" s="308">
        <f t="shared" si="3"/>
        <v>0</v>
      </c>
      <c r="BF67" s="48"/>
      <c r="BG67" s="48"/>
      <c r="BH67" s="48"/>
      <c r="BI67" s="48"/>
      <c r="BJ67" s="48"/>
      <c r="BK67" s="48"/>
      <c r="BL67" s="1219">
        <f t="shared" ref="BL67" si="95">+$J67</f>
        <v>150</v>
      </c>
      <c r="BM67" s="1252">
        <f t="shared" si="81"/>
        <v>0</v>
      </c>
      <c r="BN67" s="308">
        <f t="shared" si="4"/>
        <v>0</v>
      </c>
      <c r="BO67" s="48"/>
      <c r="BP67" s="48"/>
      <c r="BQ67" s="48"/>
      <c r="BR67" s="48"/>
      <c r="BS67" s="48"/>
      <c r="BT67" s="48"/>
      <c r="BU67" s="1204"/>
      <c r="BV67" s="1205"/>
      <c r="BW67" s="1205"/>
      <c r="BX67" s="1205"/>
      <c r="BY67" s="1205"/>
      <c r="BZ67" s="1205"/>
      <c r="CA67" s="1205"/>
      <c r="CB67" s="1205"/>
      <c r="CC67" s="1206"/>
    </row>
    <row r="68" spans="1:81" s="58" customFormat="1" ht="40.15" customHeight="1" x14ac:dyDescent="0.25">
      <c r="A68" s="37"/>
      <c r="B68" s="1318"/>
      <c r="C68" s="1315"/>
      <c r="D68" s="1283"/>
      <c r="E68" s="1286"/>
      <c r="F68" s="1286"/>
      <c r="G68" s="1286"/>
      <c r="H68" s="1094"/>
      <c r="I68" s="1094"/>
      <c r="J68" s="1220"/>
      <c r="K68" s="1217"/>
      <c r="L68" s="1223"/>
      <c r="M68" s="1226"/>
      <c r="N68" s="1229"/>
      <c r="O68" s="1232"/>
      <c r="P68" s="1235"/>
      <c r="Q68" s="1238"/>
      <c r="R68" s="1220"/>
      <c r="S68" s="41"/>
      <c r="T68" s="241"/>
      <c r="U68" s="241"/>
      <c r="V68" s="241"/>
      <c r="W68" s="41"/>
      <c r="X68" s="34"/>
      <c r="Y68" s="34"/>
      <c r="Z68" s="34"/>
      <c r="AA68" s="34"/>
      <c r="AB68" s="1220"/>
      <c r="AC68" s="1241"/>
      <c r="AD68" s="303">
        <f t="shared" si="27"/>
        <v>0</v>
      </c>
      <c r="AE68" s="303">
        <f t="shared" si="27"/>
        <v>0</v>
      </c>
      <c r="AF68" s="303">
        <f t="shared" si="27"/>
        <v>0</v>
      </c>
      <c r="AG68" s="303">
        <f t="shared" si="27"/>
        <v>0</v>
      </c>
      <c r="AH68" s="303">
        <f t="shared" si="27"/>
        <v>0</v>
      </c>
      <c r="AI68" s="303">
        <f t="shared" si="27"/>
        <v>0</v>
      </c>
      <c r="AJ68" s="303">
        <f t="shared" si="27"/>
        <v>0</v>
      </c>
      <c r="AK68" s="1220"/>
      <c r="AL68" s="1244"/>
      <c r="AM68" s="303">
        <f t="shared" si="1"/>
        <v>0</v>
      </c>
      <c r="AN68" s="311"/>
      <c r="AO68" s="311"/>
      <c r="AP68" s="311"/>
      <c r="AQ68" s="311"/>
      <c r="AR68" s="311"/>
      <c r="AS68" s="311"/>
      <c r="AT68" s="1220"/>
      <c r="AU68" s="1247"/>
      <c r="AV68" s="303">
        <f t="shared" si="2"/>
        <v>0</v>
      </c>
      <c r="AW68" s="311"/>
      <c r="AX68" s="311"/>
      <c r="AY68" s="311"/>
      <c r="AZ68" s="311"/>
      <c r="BA68" s="311"/>
      <c r="BB68" s="311"/>
      <c r="BC68" s="1220"/>
      <c r="BD68" s="1250"/>
      <c r="BE68" s="303">
        <f t="shared" si="3"/>
        <v>0</v>
      </c>
      <c r="BF68" s="311"/>
      <c r="BG68" s="311"/>
      <c r="BH68" s="311"/>
      <c r="BI68" s="311"/>
      <c r="BJ68" s="311"/>
      <c r="BK68" s="311"/>
      <c r="BL68" s="1220"/>
      <c r="BM68" s="1253"/>
      <c r="BN68" s="303">
        <f t="shared" si="4"/>
        <v>0</v>
      </c>
      <c r="BO68" s="311"/>
      <c r="BP68" s="311"/>
      <c r="BQ68" s="311"/>
      <c r="BR68" s="311"/>
      <c r="BS68" s="311"/>
      <c r="BT68" s="311"/>
      <c r="BU68" s="1207"/>
      <c r="BV68" s="1208"/>
      <c r="BW68" s="1208"/>
      <c r="BX68" s="1208"/>
      <c r="BY68" s="1208"/>
      <c r="BZ68" s="1208"/>
      <c r="CA68" s="1208"/>
      <c r="CB68" s="1208"/>
      <c r="CC68" s="1209"/>
    </row>
    <row r="69" spans="1:81" s="58" customFormat="1" ht="40.15" customHeight="1" x14ac:dyDescent="0.25">
      <c r="A69" s="37"/>
      <c r="B69" s="1318"/>
      <c r="C69" s="1315"/>
      <c r="D69" s="1283"/>
      <c r="E69" s="1286"/>
      <c r="F69" s="1286"/>
      <c r="G69" s="1286"/>
      <c r="H69" s="1094"/>
      <c r="I69" s="1094"/>
      <c r="J69" s="1220"/>
      <c r="K69" s="1217"/>
      <c r="L69" s="1223"/>
      <c r="M69" s="1226"/>
      <c r="N69" s="1229"/>
      <c r="O69" s="1232"/>
      <c r="P69" s="1235"/>
      <c r="Q69" s="1238"/>
      <c r="R69" s="1220"/>
      <c r="S69" s="41"/>
      <c r="T69" s="241"/>
      <c r="U69" s="241"/>
      <c r="V69" s="241"/>
      <c r="W69" s="41"/>
      <c r="X69" s="34"/>
      <c r="Y69" s="34"/>
      <c r="Z69" s="34"/>
      <c r="AA69" s="34"/>
      <c r="AB69" s="1220"/>
      <c r="AC69" s="1241"/>
      <c r="AD69" s="303">
        <f t="shared" si="27"/>
        <v>0</v>
      </c>
      <c r="AE69" s="303">
        <f t="shared" si="27"/>
        <v>0</v>
      </c>
      <c r="AF69" s="303">
        <f t="shared" si="27"/>
        <v>0</v>
      </c>
      <c r="AG69" s="303">
        <f t="shared" si="27"/>
        <v>0</v>
      </c>
      <c r="AH69" s="303">
        <f t="shared" si="27"/>
        <v>0</v>
      </c>
      <c r="AI69" s="303">
        <f t="shared" si="27"/>
        <v>0</v>
      </c>
      <c r="AJ69" s="303">
        <f t="shared" si="27"/>
        <v>0</v>
      </c>
      <c r="AK69" s="1220"/>
      <c r="AL69" s="1244"/>
      <c r="AM69" s="303">
        <f t="shared" si="1"/>
        <v>0</v>
      </c>
      <c r="AN69" s="311"/>
      <c r="AO69" s="311"/>
      <c r="AP69" s="311"/>
      <c r="AQ69" s="311"/>
      <c r="AR69" s="311"/>
      <c r="AS69" s="311"/>
      <c r="AT69" s="1220"/>
      <c r="AU69" s="1247"/>
      <c r="AV69" s="303">
        <f t="shared" si="2"/>
        <v>0</v>
      </c>
      <c r="AW69" s="311"/>
      <c r="AX69" s="311"/>
      <c r="AY69" s="311"/>
      <c r="AZ69" s="311"/>
      <c r="BA69" s="311"/>
      <c r="BB69" s="311"/>
      <c r="BC69" s="1220"/>
      <c r="BD69" s="1250"/>
      <c r="BE69" s="303">
        <f t="shared" si="3"/>
        <v>0</v>
      </c>
      <c r="BF69" s="311"/>
      <c r="BG69" s="311"/>
      <c r="BH69" s="311"/>
      <c r="BI69" s="311"/>
      <c r="BJ69" s="311"/>
      <c r="BK69" s="311"/>
      <c r="BL69" s="1220"/>
      <c r="BM69" s="1253"/>
      <c r="BN69" s="303">
        <f t="shared" si="4"/>
        <v>0</v>
      </c>
      <c r="BO69" s="311"/>
      <c r="BP69" s="311"/>
      <c r="BQ69" s="311"/>
      <c r="BR69" s="311"/>
      <c r="BS69" s="311"/>
      <c r="BT69" s="311"/>
      <c r="BU69" s="1207"/>
      <c r="BV69" s="1208"/>
      <c r="BW69" s="1208"/>
      <c r="BX69" s="1208"/>
      <c r="BY69" s="1208"/>
      <c r="BZ69" s="1208"/>
      <c r="CA69" s="1208"/>
      <c r="CB69" s="1208"/>
      <c r="CC69" s="1209"/>
    </row>
    <row r="70" spans="1:81" s="58" customFormat="1" ht="40.15" customHeight="1" thickBot="1" x14ac:dyDescent="0.3">
      <c r="A70" s="37"/>
      <c r="B70" s="1318"/>
      <c r="C70" s="1315"/>
      <c r="D70" s="1284"/>
      <c r="E70" s="1287"/>
      <c r="F70" s="1287"/>
      <c r="G70" s="1287"/>
      <c r="H70" s="1095"/>
      <c r="I70" s="1095"/>
      <c r="J70" s="1221"/>
      <c r="K70" s="1218"/>
      <c r="L70" s="1224"/>
      <c r="M70" s="1227"/>
      <c r="N70" s="1230"/>
      <c r="O70" s="1233"/>
      <c r="P70" s="1236"/>
      <c r="Q70" s="1239"/>
      <c r="R70" s="1221"/>
      <c r="S70" s="234"/>
      <c r="T70" s="242"/>
      <c r="U70" s="242"/>
      <c r="V70" s="242"/>
      <c r="W70" s="234"/>
      <c r="X70" s="305"/>
      <c r="Y70" s="305"/>
      <c r="Z70" s="305"/>
      <c r="AA70" s="305"/>
      <c r="AB70" s="1221"/>
      <c r="AC70" s="1242"/>
      <c r="AD70" s="306">
        <f t="shared" si="27"/>
        <v>0</v>
      </c>
      <c r="AE70" s="306">
        <f t="shared" si="27"/>
        <v>0</v>
      </c>
      <c r="AF70" s="306">
        <f t="shared" si="27"/>
        <v>0</v>
      </c>
      <c r="AG70" s="306">
        <f t="shared" si="27"/>
        <v>0</v>
      </c>
      <c r="AH70" s="306">
        <f t="shared" si="27"/>
        <v>0</v>
      </c>
      <c r="AI70" s="306">
        <f t="shared" si="27"/>
        <v>0</v>
      </c>
      <c r="AJ70" s="306">
        <f t="shared" si="27"/>
        <v>0</v>
      </c>
      <c r="AK70" s="1221"/>
      <c r="AL70" s="1245"/>
      <c r="AM70" s="306">
        <f t="shared" si="1"/>
        <v>0</v>
      </c>
      <c r="AN70" s="50"/>
      <c r="AO70" s="50"/>
      <c r="AP70" s="50"/>
      <c r="AQ70" s="50"/>
      <c r="AR70" s="50"/>
      <c r="AS70" s="50"/>
      <c r="AT70" s="1221"/>
      <c r="AU70" s="1248"/>
      <c r="AV70" s="306">
        <f t="shared" si="2"/>
        <v>0</v>
      </c>
      <c r="AW70" s="50"/>
      <c r="AX70" s="50"/>
      <c r="AY70" s="50"/>
      <c r="AZ70" s="50"/>
      <c r="BA70" s="50"/>
      <c r="BB70" s="50"/>
      <c r="BC70" s="1221"/>
      <c r="BD70" s="1251"/>
      <c r="BE70" s="306">
        <f t="shared" si="3"/>
        <v>0</v>
      </c>
      <c r="BF70" s="50"/>
      <c r="BG70" s="50"/>
      <c r="BH70" s="50"/>
      <c r="BI70" s="50"/>
      <c r="BJ70" s="50"/>
      <c r="BK70" s="50"/>
      <c r="BL70" s="1221"/>
      <c r="BM70" s="1254"/>
      <c r="BN70" s="306">
        <f t="shared" si="4"/>
        <v>0</v>
      </c>
      <c r="BO70" s="50"/>
      <c r="BP70" s="50"/>
      <c r="BQ70" s="50"/>
      <c r="BR70" s="50"/>
      <c r="BS70" s="50"/>
      <c r="BT70" s="50"/>
      <c r="BU70" s="1210"/>
      <c r="BV70" s="1211"/>
      <c r="BW70" s="1211"/>
      <c r="BX70" s="1211"/>
      <c r="BY70" s="1211"/>
      <c r="BZ70" s="1211"/>
      <c r="CA70" s="1211"/>
      <c r="CB70" s="1211"/>
      <c r="CC70" s="1212"/>
    </row>
    <row r="71" spans="1:81" s="58" customFormat="1" ht="96.75" customHeight="1" thickTop="1" thickBot="1" x14ac:dyDescent="0.3">
      <c r="A71" s="37"/>
      <c r="B71" s="1318"/>
      <c r="C71" s="1315"/>
      <c r="D71" s="1282">
        <v>4301</v>
      </c>
      <c r="E71" s="1285" t="s">
        <v>5150</v>
      </c>
      <c r="F71" s="1285">
        <v>4301038</v>
      </c>
      <c r="G71" s="1285" t="s">
        <v>5202</v>
      </c>
      <c r="H71" s="1093"/>
      <c r="I71" s="1093"/>
      <c r="J71" s="1219">
        <v>151</v>
      </c>
      <c r="K71" s="1216" t="str">
        <f>+[5]Metas!K174</f>
        <v>Juegos Deportivos y Recreativos categoría abierta con inclusión social organizado y desarrollado</v>
      </c>
      <c r="L71" s="1222">
        <v>1</v>
      </c>
      <c r="M71" s="1225">
        <v>1</v>
      </c>
      <c r="N71" s="1228"/>
      <c r="O71" s="1231"/>
      <c r="P71" s="1234">
        <v>1</v>
      </c>
      <c r="Q71" s="1237"/>
      <c r="R71" s="1219">
        <f t="shared" ref="R71" si="96">+$J71</f>
        <v>151</v>
      </c>
      <c r="S71" s="413" t="s">
        <v>5209</v>
      </c>
      <c r="T71" s="240"/>
      <c r="U71" s="240"/>
      <c r="V71" s="240"/>
      <c r="W71" s="413" t="s">
        <v>5210</v>
      </c>
      <c r="X71" s="414">
        <v>44635</v>
      </c>
      <c r="Y71" s="414" t="s">
        <v>5211</v>
      </c>
      <c r="Z71" s="414">
        <v>44667</v>
      </c>
      <c r="AA71" s="414">
        <v>44696</v>
      </c>
      <c r="AB71" s="1219">
        <f t="shared" ref="AB71" si="97">+$J71</f>
        <v>151</v>
      </c>
      <c r="AC71" s="1240">
        <f t="shared" ref="AC71" si="98">+L71</f>
        <v>1</v>
      </c>
      <c r="AD71" s="308">
        <f t="shared" ref="AD71:AJ108" si="99">+AM71+AV71+BE71+BN71</f>
        <v>0</v>
      </c>
      <c r="AE71" s="308"/>
      <c r="AF71" s="308">
        <f t="shared" si="99"/>
        <v>0</v>
      </c>
      <c r="AG71" s="308">
        <f t="shared" si="99"/>
        <v>0</v>
      </c>
      <c r="AH71" s="308">
        <f t="shared" si="99"/>
        <v>0</v>
      </c>
      <c r="AI71" s="308">
        <f t="shared" si="99"/>
        <v>0</v>
      </c>
      <c r="AJ71" s="308">
        <f t="shared" si="99"/>
        <v>0</v>
      </c>
      <c r="AK71" s="1219">
        <f t="shared" ref="AK71" si="100">+$J71</f>
        <v>151</v>
      </c>
      <c r="AL71" s="1243">
        <f t="shared" si="75"/>
        <v>0</v>
      </c>
      <c r="AM71" s="308">
        <f t="shared" si="1"/>
        <v>0</v>
      </c>
      <c r="AN71" s="48"/>
      <c r="AO71" s="48"/>
      <c r="AP71" s="48"/>
      <c r="AQ71" s="48"/>
      <c r="AR71" s="48"/>
      <c r="AS71" s="48"/>
      <c r="AT71" s="1219">
        <f t="shared" ref="AT71" si="101">+$J71</f>
        <v>151</v>
      </c>
      <c r="AU71" s="1246">
        <f t="shared" si="77"/>
        <v>0</v>
      </c>
      <c r="AV71" s="308">
        <f t="shared" si="2"/>
        <v>0</v>
      </c>
      <c r="AW71" s="48"/>
      <c r="AX71" s="48"/>
      <c r="AY71" s="48"/>
      <c r="AZ71" s="48"/>
      <c r="BA71" s="48"/>
      <c r="BB71" s="48"/>
      <c r="BC71" s="1219">
        <f t="shared" ref="BC71" si="102">+$J71</f>
        <v>151</v>
      </c>
      <c r="BD71" s="1249">
        <f t="shared" si="79"/>
        <v>1</v>
      </c>
      <c r="BE71" s="308">
        <f t="shared" si="3"/>
        <v>0</v>
      </c>
      <c r="BF71" s="48"/>
      <c r="BG71" s="48"/>
      <c r="BH71" s="48"/>
      <c r="BI71" s="48"/>
      <c r="BJ71" s="48"/>
      <c r="BK71" s="48"/>
      <c r="BL71" s="1219">
        <f t="shared" ref="BL71" si="103">+$J71</f>
        <v>151</v>
      </c>
      <c r="BM71" s="1252">
        <f t="shared" si="81"/>
        <v>0</v>
      </c>
      <c r="BN71" s="308">
        <f t="shared" si="4"/>
        <v>0</v>
      </c>
      <c r="BO71" s="48"/>
      <c r="BP71" s="48"/>
      <c r="BQ71" s="48"/>
      <c r="BR71" s="48"/>
      <c r="BS71" s="48"/>
      <c r="BT71" s="48"/>
      <c r="BU71" s="1204"/>
      <c r="BV71" s="1205"/>
      <c r="BW71" s="1205"/>
      <c r="BX71" s="1205"/>
      <c r="BY71" s="1205"/>
      <c r="BZ71" s="1205"/>
      <c r="CA71" s="1205"/>
      <c r="CB71" s="1205"/>
      <c r="CC71" s="1206"/>
    </row>
    <row r="72" spans="1:81" s="58" customFormat="1" ht="135" customHeight="1" thickTop="1" x14ac:dyDescent="0.25">
      <c r="A72" s="37"/>
      <c r="B72" s="1318"/>
      <c r="C72" s="1315"/>
      <c r="D72" s="1283"/>
      <c r="E72" s="1286"/>
      <c r="F72" s="1286"/>
      <c r="G72" s="1286"/>
      <c r="H72" s="1094"/>
      <c r="I72" s="1094"/>
      <c r="J72" s="1220"/>
      <c r="K72" s="1217"/>
      <c r="L72" s="1223"/>
      <c r="M72" s="1226"/>
      <c r="N72" s="1229"/>
      <c r="O72" s="1232"/>
      <c r="P72" s="1235"/>
      <c r="Q72" s="1238"/>
      <c r="R72" s="1220"/>
      <c r="S72" s="415" t="s">
        <v>5212</v>
      </c>
      <c r="T72" s="241"/>
      <c r="U72" s="241"/>
      <c r="V72" s="241"/>
      <c r="W72" s="413" t="s">
        <v>5213</v>
      </c>
      <c r="X72" s="414">
        <v>44635</v>
      </c>
      <c r="Y72" s="414">
        <v>44742</v>
      </c>
      <c r="Z72" s="414">
        <v>44728</v>
      </c>
      <c r="AA72" s="414">
        <v>44731</v>
      </c>
      <c r="AB72" s="1220"/>
      <c r="AC72" s="1241"/>
      <c r="AD72" s="303">
        <v>50</v>
      </c>
      <c r="AE72" s="303">
        <v>50</v>
      </c>
      <c r="AF72" s="303">
        <f t="shared" si="99"/>
        <v>0</v>
      </c>
      <c r="AG72" s="303">
        <f t="shared" si="99"/>
        <v>0</v>
      </c>
      <c r="AH72" s="303">
        <f t="shared" si="99"/>
        <v>0</v>
      </c>
      <c r="AI72" s="303">
        <f t="shared" si="99"/>
        <v>0</v>
      </c>
      <c r="AJ72" s="303">
        <f t="shared" si="99"/>
        <v>0</v>
      </c>
      <c r="AK72" s="1220"/>
      <c r="AL72" s="1244"/>
      <c r="AM72" s="303">
        <f t="shared" si="1"/>
        <v>0</v>
      </c>
      <c r="AN72" s="311"/>
      <c r="AO72" s="311"/>
      <c r="AP72" s="311"/>
      <c r="AQ72" s="311"/>
      <c r="AR72" s="311"/>
      <c r="AS72" s="311"/>
      <c r="AT72" s="1220"/>
      <c r="AU72" s="1247"/>
      <c r="AV72" s="303">
        <f t="shared" si="2"/>
        <v>50</v>
      </c>
      <c r="AW72" s="311">
        <v>50</v>
      </c>
      <c r="AX72" s="311"/>
      <c r="AY72" s="311"/>
      <c r="AZ72" s="311"/>
      <c r="BA72" s="311"/>
      <c r="BB72" s="311"/>
      <c r="BC72" s="1220"/>
      <c r="BD72" s="1250"/>
      <c r="BE72" s="303">
        <f t="shared" si="3"/>
        <v>0</v>
      </c>
      <c r="BF72" s="311"/>
      <c r="BG72" s="311"/>
      <c r="BH72" s="311"/>
      <c r="BI72" s="311"/>
      <c r="BJ72" s="311"/>
      <c r="BK72" s="311"/>
      <c r="BL72" s="1220"/>
      <c r="BM72" s="1253"/>
      <c r="BN72" s="303">
        <f t="shared" si="4"/>
        <v>0</v>
      </c>
      <c r="BO72" s="311"/>
      <c r="BP72" s="311"/>
      <c r="BQ72" s="311"/>
      <c r="BR72" s="311"/>
      <c r="BS72" s="311"/>
      <c r="BT72" s="311"/>
      <c r="BU72" s="1207"/>
      <c r="BV72" s="1208"/>
      <c r="BW72" s="1208"/>
      <c r="BX72" s="1208"/>
      <c r="BY72" s="1208"/>
      <c r="BZ72" s="1208"/>
      <c r="CA72" s="1208"/>
      <c r="CB72" s="1208"/>
      <c r="CC72" s="1209"/>
    </row>
    <row r="73" spans="1:81" s="58" customFormat="1" ht="40.15" customHeight="1" x14ac:dyDescent="0.25">
      <c r="A73" s="37"/>
      <c r="B73" s="1318"/>
      <c r="C73" s="1315"/>
      <c r="D73" s="1283"/>
      <c r="E73" s="1286"/>
      <c r="F73" s="1286"/>
      <c r="G73" s="1286"/>
      <c r="H73" s="1094"/>
      <c r="I73" s="1094"/>
      <c r="J73" s="1220"/>
      <c r="K73" s="1217"/>
      <c r="L73" s="1223"/>
      <c r="M73" s="1226"/>
      <c r="N73" s="1229"/>
      <c r="O73" s="1232"/>
      <c r="P73" s="1235"/>
      <c r="Q73" s="1238"/>
      <c r="R73" s="1220"/>
      <c r="S73" s="41"/>
      <c r="T73" s="241"/>
      <c r="U73" s="241"/>
      <c r="V73" s="241"/>
      <c r="W73" s="41"/>
      <c r="X73" s="34"/>
      <c r="Y73" s="34"/>
      <c r="Z73" s="34"/>
      <c r="AA73" s="34"/>
      <c r="AB73" s="1220"/>
      <c r="AC73" s="1241"/>
      <c r="AD73" s="303">
        <f t="shared" si="99"/>
        <v>0</v>
      </c>
      <c r="AE73" s="303">
        <f t="shared" si="99"/>
        <v>0</v>
      </c>
      <c r="AF73" s="303">
        <f t="shared" si="99"/>
        <v>0</v>
      </c>
      <c r="AG73" s="303">
        <f t="shared" si="99"/>
        <v>0</v>
      </c>
      <c r="AH73" s="303">
        <f t="shared" si="99"/>
        <v>0</v>
      </c>
      <c r="AI73" s="303">
        <f t="shared" si="99"/>
        <v>0</v>
      </c>
      <c r="AJ73" s="303">
        <f t="shared" si="99"/>
        <v>0</v>
      </c>
      <c r="AK73" s="1220"/>
      <c r="AL73" s="1244"/>
      <c r="AM73" s="303">
        <f t="shared" si="1"/>
        <v>0</v>
      </c>
      <c r="AN73" s="311"/>
      <c r="AO73" s="311"/>
      <c r="AP73" s="311"/>
      <c r="AQ73" s="311"/>
      <c r="AR73" s="311"/>
      <c r="AS73" s="311"/>
      <c r="AT73" s="1220"/>
      <c r="AU73" s="1247"/>
      <c r="AV73" s="303">
        <f t="shared" si="2"/>
        <v>0</v>
      </c>
      <c r="AW73" s="311"/>
      <c r="AX73" s="311"/>
      <c r="AY73" s="311"/>
      <c r="AZ73" s="311"/>
      <c r="BA73" s="311"/>
      <c r="BB73" s="311"/>
      <c r="BC73" s="1220"/>
      <c r="BD73" s="1250"/>
      <c r="BE73" s="303">
        <f t="shared" si="3"/>
        <v>0</v>
      </c>
      <c r="BF73" s="311"/>
      <c r="BG73" s="311"/>
      <c r="BH73" s="311"/>
      <c r="BI73" s="311"/>
      <c r="BJ73" s="311"/>
      <c r="BK73" s="311"/>
      <c r="BL73" s="1220"/>
      <c r="BM73" s="1253"/>
      <c r="BN73" s="303">
        <f t="shared" si="4"/>
        <v>0</v>
      </c>
      <c r="BO73" s="311"/>
      <c r="BP73" s="311"/>
      <c r="BQ73" s="311"/>
      <c r="BR73" s="311"/>
      <c r="BS73" s="311"/>
      <c r="BT73" s="311"/>
      <c r="BU73" s="1207"/>
      <c r="BV73" s="1208"/>
      <c r="BW73" s="1208"/>
      <c r="BX73" s="1208"/>
      <c r="BY73" s="1208"/>
      <c r="BZ73" s="1208"/>
      <c r="CA73" s="1208"/>
      <c r="CB73" s="1208"/>
      <c r="CC73" s="1209"/>
    </row>
    <row r="74" spans="1:81" s="58" customFormat="1" ht="40.15" customHeight="1" thickBot="1" x14ac:dyDescent="0.3">
      <c r="A74" s="37"/>
      <c r="B74" s="1318"/>
      <c r="C74" s="1315"/>
      <c r="D74" s="1284"/>
      <c r="E74" s="1287"/>
      <c r="F74" s="1287"/>
      <c r="G74" s="1287"/>
      <c r="H74" s="1095"/>
      <c r="I74" s="1095"/>
      <c r="J74" s="1221"/>
      <c r="K74" s="1218"/>
      <c r="L74" s="1224"/>
      <c r="M74" s="1227"/>
      <c r="N74" s="1230"/>
      <c r="O74" s="1233"/>
      <c r="P74" s="1236"/>
      <c r="Q74" s="1239"/>
      <c r="R74" s="1221"/>
      <c r="S74" s="234"/>
      <c r="T74" s="242"/>
      <c r="U74" s="242"/>
      <c r="V74" s="242"/>
      <c r="W74" s="234"/>
      <c r="X74" s="305"/>
      <c r="Y74" s="305"/>
      <c r="Z74" s="305"/>
      <c r="AA74" s="305"/>
      <c r="AB74" s="1221"/>
      <c r="AC74" s="1242"/>
      <c r="AD74" s="306">
        <f t="shared" si="99"/>
        <v>0</v>
      </c>
      <c r="AE74" s="306">
        <f t="shared" si="99"/>
        <v>0</v>
      </c>
      <c r="AF74" s="306">
        <f t="shared" si="99"/>
        <v>0</v>
      </c>
      <c r="AG74" s="306">
        <f t="shared" si="99"/>
        <v>0</v>
      </c>
      <c r="AH74" s="306">
        <f t="shared" si="99"/>
        <v>0</v>
      </c>
      <c r="AI74" s="306">
        <f t="shared" si="99"/>
        <v>0</v>
      </c>
      <c r="AJ74" s="306">
        <f t="shared" si="99"/>
        <v>0</v>
      </c>
      <c r="AK74" s="1221"/>
      <c r="AL74" s="1245"/>
      <c r="AM74" s="306">
        <f t="shared" si="1"/>
        <v>0</v>
      </c>
      <c r="AN74" s="50"/>
      <c r="AO74" s="50"/>
      <c r="AP74" s="50"/>
      <c r="AQ74" s="50"/>
      <c r="AR74" s="50"/>
      <c r="AS74" s="50"/>
      <c r="AT74" s="1221"/>
      <c r="AU74" s="1248"/>
      <c r="AV74" s="306">
        <f t="shared" si="2"/>
        <v>0</v>
      </c>
      <c r="AW74" s="50"/>
      <c r="AX74" s="50"/>
      <c r="AY74" s="50"/>
      <c r="AZ74" s="50"/>
      <c r="BA74" s="50"/>
      <c r="BB74" s="50"/>
      <c r="BC74" s="1221"/>
      <c r="BD74" s="1251"/>
      <c r="BE74" s="306">
        <f t="shared" si="3"/>
        <v>0</v>
      </c>
      <c r="BF74" s="50"/>
      <c r="BG74" s="50"/>
      <c r="BH74" s="50"/>
      <c r="BI74" s="50"/>
      <c r="BJ74" s="50"/>
      <c r="BK74" s="50"/>
      <c r="BL74" s="1221"/>
      <c r="BM74" s="1254"/>
      <c r="BN74" s="306">
        <f t="shared" si="4"/>
        <v>0</v>
      </c>
      <c r="BO74" s="50"/>
      <c r="BP74" s="50"/>
      <c r="BQ74" s="50"/>
      <c r="BR74" s="50"/>
      <c r="BS74" s="50"/>
      <c r="BT74" s="50"/>
      <c r="BU74" s="1210"/>
      <c r="BV74" s="1211"/>
      <c r="BW74" s="1211"/>
      <c r="BX74" s="1211"/>
      <c r="BY74" s="1211"/>
      <c r="BZ74" s="1211"/>
      <c r="CA74" s="1211"/>
      <c r="CB74" s="1211"/>
      <c r="CC74" s="1212"/>
    </row>
    <row r="75" spans="1:81" s="58" customFormat="1" ht="179.25" customHeight="1" thickTop="1" x14ac:dyDescent="0.25">
      <c r="A75" s="37"/>
      <c r="B75" s="1318"/>
      <c r="C75" s="1315"/>
      <c r="D75" s="1282">
        <v>4301</v>
      </c>
      <c r="E75" s="1285" t="s">
        <v>5150</v>
      </c>
      <c r="F75" s="1285">
        <v>4301037</v>
      </c>
      <c r="G75" s="1285" t="s">
        <v>5164</v>
      </c>
      <c r="H75" s="1285" t="s">
        <v>5156</v>
      </c>
      <c r="I75" s="1388">
        <v>2021004540090</v>
      </c>
      <c r="J75" s="1219">
        <v>152</v>
      </c>
      <c r="K75" s="1216" t="str">
        <f>+[5]Metas!K175</f>
        <v>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v>
      </c>
      <c r="L75" s="1222">
        <v>39</v>
      </c>
      <c r="M75" s="1225">
        <v>39</v>
      </c>
      <c r="N75" s="1228">
        <v>10</v>
      </c>
      <c r="O75" s="1231">
        <v>10</v>
      </c>
      <c r="P75" s="1234">
        <v>10</v>
      </c>
      <c r="Q75" s="1237">
        <v>9</v>
      </c>
      <c r="R75" s="1219">
        <f t="shared" ref="R75" si="104">+$J75</f>
        <v>152</v>
      </c>
      <c r="S75" s="413" t="s">
        <v>5214</v>
      </c>
      <c r="T75" s="240"/>
      <c r="U75" s="240"/>
      <c r="V75" s="240"/>
      <c r="W75" s="413" t="s">
        <v>5215</v>
      </c>
      <c r="X75" s="414">
        <v>44607</v>
      </c>
      <c r="Y75" s="414">
        <v>44895</v>
      </c>
      <c r="Z75" s="414">
        <v>44607</v>
      </c>
      <c r="AA75" s="414">
        <v>44895</v>
      </c>
      <c r="AB75" s="1219">
        <f t="shared" ref="AB75" si="105">+$J75</f>
        <v>152</v>
      </c>
      <c r="AC75" s="1240">
        <f t="shared" ref="AC75" si="106">+L75</f>
        <v>39</v>
      </c>
      <c r="AD75" s="308">
        <f t="shared" si="99"/>
        <v>300</v>
      </c>
      <c r="AE75" s="308">
        <f t="shared" si="99"/>
        <v>139</v>
      </c>
      <c r="AF75" s="308">
        <f t="shared" si="99"/>
        <v>0</v>
      </c>
      <c r="AG75" s="308">
        <f t="shared" si="99"/>
        <v>0</v>
      </c>
      <c r="AH75" s="308">
        <f t="shared" si="99"/>
        <v>0</v>
      </c>
      <c r="AI75" s="308">
        <f t="shared" si="99"/>
        <v>200</v>
      </c>
      <c r="AJ75" s="308">
        <f t="shared" si="99"/>
        <v>0</v>
      </c>
      <c r="AK75" s="1219">
        <f t="shared" ref="AK75" si="107">+$J75</f>
        <v>152</v>
      </c>
      <c r="AL75" s="1243">
        <f t="shared" si="75"/>
        <v>10</v>
      </c>
      <c r="AM75" s="308">
        <f t="shared" si="1"/>
        <v>100</v>
      </c>
      <c r="AN75" s="48">
        <v>100</v>
      </c>
      <c r="AO75" s="48"/>
      <c r="AP75" s="48"/>
      <c r="AQ75" s="48"/>
      <c r="AR75" s="48"/>
      <c r="AS75" s="48"/>
      <c r="AT75" s="1219">
        <f t="shared" ref="AT75" si="108">+$J75</f>
        <v>152</v>
      </c>
      <c r="AU75" s="1246">
        <f t="shared" si="77"/>
        <v>10</v>
      </c>
      <c r="AV75" s="308">
        <v>200</v>
      </c>
      <c r="AW75" s="48">
        <v>39</v>
      </c>
      <c r="AX75" s="48"/>
      <c r="AY75" s="48"/>
      <c r="AZ75" s="48"/>
      <c r="BA75" s="48">
        <v>200</v>
      </c>
      <c r="BB75" s="48"/>
      <c r="BC75" s="1219">
        <f t="shared" ref="BC75" si="109">+$J75</f>
        <v>152</v>
      </c>
      <c r="BD75" s="1249">
        <f t="shared" si="79"/>
        <v>10</v>
      </c>
      <c r="BE75" s="308">
        <f t="shared" si="3"/>
        <v>0</v>
      </c>
      <c r="BF75" s="48"/>
      <c r="BG75" s="48"/>
      <c r="BH75" s="48"/>
      <c r="BI75" s="48"/>
      <c r="BJ75" s="48"/>
      <c r="BK75" s="48"/>
      <c r="BL75" s="1219">
        <f t="shared" ref="BL75" si="110">+$J75</f>
        <v>152</v>
      </c>
      <c r="BM75" s="1252">
        <f t="shared" si="81"/>
        <v>9</v>
      </c>
      <c r="BN75" s="308">
        <f t="shared" si="4"/>
        <v>0</v>
      </c>
      <c r="BO75" s="48"/>
      <c r="BP75" s="48"/>
      <c r="BQ75" s="48"/>
      <c r="BR75" s="48"/>
      <c r="BS75" s="48"/>
      <c r="BT75" s="48"/>
      <c r="BU75" s="1204"/>
      <c r="BV75" s="1205"/>
      <c r="BW75" s="1205"/>
      <c r="BX75" s="1205"/>
      <c r="BY75" s="1205"/>
      <c r="BZ75" s="1205"/>
      <c r="CA75" s="1205"/>
      <c r="CB75" s="1205"/>
      <c r="CC75" s="1206"/>
    </row>
    <row r="76" spans="1:81" s="58" customFormat="1" ht="50.25" customHeight="1" x14ac:dyDescent="0.25">
      <c r="A76" s="37"/>
      <c r="B76" s="1318"/>
      <c r="C76" s="1315"/>
      <c r="D76" s="1283"/>
      <c r="E76" s="1286"/>
      <c r="F76" s="1286"/>
      <c r="G76" s="1286"/>
      <c r="H76" s="1286"/>
      <c r="I76" s="1389"/>
      <c r="J76" s="1220"/>
      <c r="K76" s="1217"/>
      <c r="L76" s="1223"/>
      <c r="M76" s="1226"/>
      <c r="N76" s="1229"/>
      <c r="O76" s="1232"/>
      <c r="P76" s="1235"/>
      <c r="Q76" s="1238"/>
      <c r="R76" s="1220"/>
      <c r="S76" s="415" t="s">
        <v>5216</v>
      </c>
      <c r="T76" s="241"/>
      <c r="U76" s="241"/>
      <c r="V76" s="241"/>
      <c r="W76" s="41"/>
      <c r="X76" s="34"/>
      <c r="Y76" s="34"/>
      <c r="Z76" s="34"/>
      <c r="AA76" s="34"/>
      <c r="AB76" s="1220"/>
      <c r="AC76" s="1241"/>
      <c r="AD76" s="303">
        <f t="shared" si="99"/>
        <v>0</v>
      </c>
      <c r="AE76" s="303">
        <f t="shared" si="99"/>
        <v>0</v>
      </c>
      <c r="AF76" s="303">
        <f t="shared" si="99"/>
        <v>0</v>
      </c>
      <c r="AG76" s="303">
        <f t="shared" si="99"/>
        <v>0</v>
      </c>
      <c r="AH76" s="303">
        <f t="shared" si="99"/>
        <v>0</v>
      </c>
      <c r="AI76" s="303">
        <f t="shared" si="99"/>
        <v>0</v>
      </c>
      <c r="AJ76" s="303">
        <f t="shared" si="99"/>
        <v>0</v>
      </c>
      <c r="AK76" s="1220"/>
      <c r="AL76" s="1244"/>
      <c r="AM76" s="303">
        <f t="shared" ref="AM76:AM122" si="111">SUM(AN76:AS76)</f>
        <v>0</v>
      </c>
      <c r="AN76" s="311"/>
      <c r="AO76" s="311"/>
      <c r="AP76" s="311"/>
      <c r="AQ76" s="311"/>
      <c r="AR76" s="311"/>
      <c r="AS76" s="311"/>
      <c r="AT76" s="1220"/>
      <c r="AU76" s="1247"/>
      <c r="AV76" s="303">
        <f t="shared" ref="AV76:AV122" si="112">SUM(AW76:BB76)</f>
        <v>0</v>
      </c>
      <c r="AW76" s="311"/>
      <c r="AX76" s="311"/>
      <c r="AY76" s="311"/>
      <c r="AZ76" s="311"/>
      <c r="BA76" s="311"/>
      <c r="BB76" s="311"/>
      <c r="BC76" s="1220"/>
      <c r="BD76" s="1250"/>
      <c r="BE76" s="303">
        <f t="shared" ref="BE76:BE122" si="113">SUM(BF76:BK76)</f>
        <v>0</v>
      </c>
      <c r="BF76" s="311"/>
      <c r="BG76" s="311"/>
      <c r="BH76" s="311"/>
      <c r="BI76" s="311"/>
      <c r="BJ76" s="311"/>
      <c r="BK76" s="311"/>
      <c r="BL76" s="1220"/>
      <c r="BM76" s="1253"/>
      <c r="BN76" s="303">
        <f t="shared" ref="BN76:BN122" si="114">SUM(BO76:BT76)</f>
        <v>0</v>
      </c>
      <c r="BO76" s="311"/>
      <c r="BP76" s="311"/>
      <c r="BQ76" s="311"/>
      <c r="BR76" s="311"/>
      <c r="BS76" s="311"/>
      <c r="BT76" s="311"/>
      <c r="BU76" s="1207"/>
      <c r="BV76" s="1208"/>
      <c r="BW76" s="1208"/>
      <c r="BX76" s="1208"/>
      <c r="BY76" s="1208"/>
      <c r="BZ76" s="1208"/>
      <c r="CA76" s="1208"/>
      <c r="CB76" s="1208"/>
      <c r="CC76" s="1209"/>
    </row>
    <row r="77" spans="1:81" s="58" customFormat="1" ht="40.15" customHeight="1" x14ac:dyDescent="0.25">
      <c r="A77" s="37"/>
      <c r="B77" s="1318"/>
      <c r="C77" s="1315"/>
      <c r="D77" s="1283"/>
      <c r="E77" s="1286"/>
      <c r="F77" s="1286"/>
      <c r="G77" s="1286"/>
      <c r="H77" s="1286"/>
      <c r="I77" s="1389"/>
      <c r="J77" s="1220"/>
      <c r="K77" s="1217"/>
      <c r="L77" s="1223"/>
      <c r="M77" s="1226"/>
      <c r="N77" s="1229"/>
      <c r="O77" s="1232"/>
      <c r="P77" s="1235"/>
      <c r="Q77" s="1238"/>
      <c r="R77" s="1220"/>
      <c r="S77" s="415"/>
      <c r="T77" s="241"/>
      <c r="U77" s="241"/>
      <c r="V77" s="241"/>
      <c r="W77" s="41"/>
      <c r="X77" s="34"/>
      <c r="Y77" s="34"/>
      <c r="Z77" s="34"/>
      <c r="AA77" s="34"/>
      <c r="AB77" s="1220"/>
      <c r="AC77" s="1241"/>
      <c r="AD77" s="303">
        <f t="shared" si="99"/>
        <v>0</v>
      </c>
      <c r="AE77" s="303">
        <f t="shared" si="99"/>
        <v>0</v>
      </c>
      <c r="AF77" s="303">
        <f t="shared" si="99"/>
        <v>0</v>
      </c>
      <c r="AG77" s="303">
        <f t="shared" si="99"/>
        <v>0</v>
      </c>
      <c r="AH77" s="303">
        <f t="shared" si="99"/>
        <v>0</v>
      </c>
      <c r="AI77" s="303">
        <f t="shared" si="99"/>
        <v>0</v>
      </c>
      <c r="AJ77" s="303">
        <f t="shared" si="99"/>
        <v>0</v>
      </c>
      <c r="AK77" s="1220"/>
      <c r="AL77" s="1244"/>
      <c r="AM77" s="303">
        <f t="shared" si="111"/>
        <v>0</v>
      </c>
      <c r="AN77" s="311"/>
      <c r="AO77" s="311"/>
      <c r="AP77" s="311"/>
      <c r="AQ77" s="311"/>
      <c r="AR77" s="311"/>
      <c r="AS77" s="311"/>
      <c r="AT77" s="1220"/>
      <c r="AU77" s="1247"/>
      <c r="AV77" s="303">
        <f t="shared" si="112"/>
        <v>0</v>
      </c>
      <c r="AW77" s="311"/>
      <c r="AX77" s="311"/>
      <c r="AY77" s="311"/>
      <c r="AZ77" s="311"/>
      <c r="BA77" s="311"/>
      <c r="BB77" s="311"/>
      <c r="BC77" s="1220"/>
      <c r="BD77" s="1250"/>
      <c r="BE77" s="303">
        <f t="shared" si="113"/>
        <v>0</v>
      </c>
      <c r="BF77" s="311"/>
      <c r="BG77" s="311"/>
      <c r="BH77" s="311"/>
      <c r="BI77" s="311"/>
      <c r="BJ77" s="311"/>
      <c r="BK77" s="311"/>
      <c r="BL77" s="1220"/>
      <c r="BM77" s="1253"/>
      <c r="BN77" s="303">
        <f t="shared" si="114"/>
        <v>0</v>
      </c>
      <c r="BO77" s="311"/>
      <c r="BP77" s="311"/>
      <c r="BQ77" s="311"/>
      <c r="BR77" s="311"/>
      <c r="BS77" s="311"/>
      <c r="BT77" s="311"/>
      <c r="BU77" s="1207"/>
      <c r="BV77" s="1208"/>
      <c r="BW77" s="1208"/>
      <c r="BX77" s="1208"/>
      <c r="BY77" s="1208"/>
      <c r="BZ77" s="1208"/>
      <c r="CA77" s="1208"/>
      <c r="CB77" s="1208"/>
      <c r="CC77" s="1209"/>
    </row>
    <row r="78" spans="1:81" s="58" customFormat="1" ht="40.15" customHeight="1" thickBot="1" x14ac:dyDescent="0.3">
      <c r="A78" s="37"/>
      <c r="B78" s="1318"/>
      <c r="C78" s="1315"/>
      <c r="D78" s="1284"/>
      <c r="E78" s="1287"/>
      <c r="F78" s="1287"/>
      <c r="G78" s="1287"/>
      <c r="H78" s="1287"/>
      <c r="I78" s="1410"/>
      <c r="J78" s="1221"/>
      <c r="K78" s="1218"/>
      <c r="L78" s="1224"/>
      <c r="M78" s="1227"/>
      <c r="N78" s="1230"/>
      <c r="O78" s="1233"/>
      <c r="P78" s="1236"/>
      <c r="Q78" s="1239"/>
      <c r="R78" s="1221"/>
      <c r="S78" s="234"/>
      <c r="T78" s="242"/>
      <c r="U78" s="242"/>
      <c r="V78" s="242"/>
      <c r="W78" s="234"/>
      <c r="X78" s="305"/>
      <c r="Y78" s="305"/>
      <c r="Z78" s="305"/>
      <c r="AA78" s="305"/>
      <c r="AB78" s="1221"/>
      <c r="AC78" s="1242"/>
      <c r="AD78" s="306">
        <f t="shared" si="99"/>
        <v>0</v>
      </c>
      <c r="AE78" s="306">
        <f t="shared" si="99"/>
        <v>0</v>
      </c>
      <c r="AF78" s="306">
        <f t="shared" si="99"/>
        <v>0</v>
      </c>
      <c r="AG78" s="306">
        <f t="shared" si="99"/>
        <v>0</v>
      </c>
      <c r="AH78" s="306">
        <f t="shared" si="99"/>
        <v>0</v>
      </c>
      <c r="AI78" s="306">
        <f t="shared" si="99"/>
        <v>0</v>
      </c>
      <c r="AJ78" s="306">
        <f t="shared" si="99"/>
        <v>0</v>
      </c>
      <c r="AK78" s="1221"/>
      <c r="AL78" s="1245"/>
      <c r="AM78" s="306">
        <f t="shared" si="111"/>
        <v>0</v>
      </c>
      <c r="AN78" s="50"/>
      <c r="AO78" s="50"/>
      <c r="AP78" s="50"/>
      <c r="AQ78" s="50"/>
      <c r="AR78" s="50"/>
      <c r="AS78" s="50"/>
      <c r="AT78" s="1221"/>
      <c r="AU78" s="1248"/>
      <c r="AV78" s="306">
        <f t="shared" si="112"/>
        <v>0</v>
      </c>
      <c r="AW78" s="50"/>
      <c r="AX78" s="50"/>
      <c r="AY78" s="50"/>
      <c r="AZ78" s="50"/>
      <c r="BA78" s="50"/>
      <c r="BB78" s="50"/>
      <c r="BC78" s="1221"/>
      <c r="BD78" s="1251"/>
      <c r="BE78" s="306">
        <f t="shared" si="113"/>
        <v>0</v>
      </c>
      <c r="BF78" s="50"/>
      <c r="BG78" s="50"/>
      <c r="BH78" s="50"/>
      <c r="BI78" s="50"/>
      <c r="BJ78" s="50"/>
      <c r="BK78" s="50"/>
      <c r="BL78" s="1221"/>
      <c r="BM78" s="1254"/>
      <c r="BN78" s="306">
        <f t="shared" si="114"/>
        <v>0</v>
      </c>
      <c r="BO78" s="50"/>
      <c r="BP78" s="50"/>
      <c r="BQ78" s="50"/>
      <c r="BR78" s="50"/>
      <c r="BS78" s="50"/>
      <c r="BT78" s="50"/>
      <c r="BU78" s="1210"/>
      <c r="BV78" s="1211"/>
      <c r="BW78" s="1211"/>
      <c r="BX78" s="1211"/>
      <c r="BY78" s="1211"/>
      <c r="BZ78" s="1211"/>
      <c r="CA78" s="1211"/>
      <c r="CB78" s="1211"/>
      <c r="CC78" s="1212"/>
    </row>
    <row r="79" spans="1:81" s="58" customFormat="1" ht="135.75" customHeight="1" thickTop="1" x14ac:dyDescent="0.25">
      <c r="A79" s="37"/>
      <c r="B79" s="1318"/>
      <c r="C79" s="1315"/>
      <c r="D79" s="1282">
        <v>4301</v>
      </c>
      <c r="E79" s="1285" t="s">
        <v>5150</v>
      </c>
      <c r="F79" s="1285">
        <v>4301037</v>
      </c>
      <c r="G79" s="1285" t="s">
        <v>5164</v>
      </c>
      <c r="H79" s="1285" t="s">
        <v>5188</v>
      </c>
      <c r="I79" s="1388" t="s">
        <v>5189</v>
      </c>
      <c r="J79" s="1219">
        <v>153</v>
      </c>
      <c r="K79" s="1216" t="str">
        <f>+[5]Metas!K176</f>
        <v>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v>
      </c>
      <c r="L79" s="1222">
        <v>39</v>
      </c>
      <c r="M79" s="1225">
        <v>39</v>
      </c>
      <c r="N79" s="1228">
        <v>10</v>
      </c>
      <c r="O79" s="1231">
        <v>10</v>
      </c>
      <c r="P79" s="1234">
        <v>10</v>
      </c>
      <c r="Q79" s="1237">
        <v>9</v>
      </c>
      <c r="R79" s="1219">
        <f t="shared" ref="R79" si="115">+$J79</f>
        <v>153</v>
      </c>
      <c r="S79" s="413" t="s">
        <v>5217</v>
      </c>
      <c r="T79" s="240"/>
      <c r="U79" s="240"/>
      <c r="V79" s="240"/>
      <c r="W79" s="413" t="s">
        <v>5218</v>
      </c>
      <c r="X79" s="414">
        <v>44585</v>
      </c>
      <c r="Y79" s="414">
        <v>44895</v>
      </c>
      <c r="Z79" s="414">
        <v>44585</v>
      </c>
      <c r="AA79" s="414">
        <v>44895</v>
      </c>
      <c r="AB79" s="1219">
        <f t="shared" ref="AB79" si="116">+$J79</f>
        <v>153</v>
      </c>
      <c r="AC79" s="1240">
        <f t="shared" ref="AC79" si="117">+L79</f>
        <v>39</v>
      </c>
      <c r="AD79" s="308">
        <f t="shared" si="99"/>
        <v>650</v>
      </c>
      <c r="AE79" s="308">
        <f t="shared" si="99"/>
        <v>500</v>
      </c>
      <c r="AF79" s="308">
        <f t="shared" si="99"/>
        <v>0</v>
      </c>
      <c r="AG79" s="308">
        <f t="shared" si="99"/>
        <v>0</v>
      </c>
      <c r="AH79" s="308">
        <f t="shared" si="99"/>
        <v>0</v>
      </c>
      <c r="AI79" s="308">
        <f t="shared" si="99"/>
        <v>150</v>
      </c>
      <c r="AJ79" s="308">
        <f t="shared" si="99"/>
        <v>0</v>
      </c>
      <c r="AK79" s="1219">
        <f t="shared" ref="AK79" si="118">+$J79</f>
        <v>153</v>
      </c>
      <c r="AL79" s="1243">
        <f t="shared" si="75"/>
        <v>10</v>
      </c>
      <c r="AM79" s="308">
        <f t="shared" si="111"/>
        <v>450</v>
      </c>
      <c r="AN79" s="48">
        <v>300</v>
      </c>
      <c r="AO79" s="48"/>
      <c r="AP79" s="48"/>
      <c r="AQ79" s="48"/>
      <c r="AR79" s="48">
        <v>150</v>
      </c>
      <c r="AS79" s="48"/>
      <c r="AT79" s="1219">
        <f t="shared" ref="AT79" si="119">+$J79</f>
        <v>153</v>
      </c>
      <c r="AU79" s="1246">
        <f t="shared" si="77"/>
        <v>10</v>
      </c>
      <c r="AV79" s="308">
        <f t="shared" si="112"/>
        <v>100</v>
      </c>
      <c r="AW79" s="48">
        <v>100</v>
      </c>
      <c r="AX79" s="48"/>
      <c r="AY79" s="48"/>
      <c r="AZ79" s="48"/>
      <c r="BA79" s="48"/>
      <c r="BB79" s="48"/>
      <c r="BC79" s="1219">
        <f t="shared" ref="BC79" si="120">+$J79</f>
        <v>153</v>
      </c>
      <c r="BD79" s="1249">
        <f t="shared" si="79"/>
        <v>10</v>
      </c>
      <c r="BE79" s="308">
        <f t="shared" si="113"/>
        <v>100</v>
      </c>
      <c r="BF79" s="48">
        <v>100</v>
      </c>
      <c r="BG79" s="48"/>
      <c r="BH79" s="48"/>
      <c r="BI79" s="48"/>
      <c r="BJ79" s="48"/>
      <c r="BK79" s="48"/>
      <c r="BL79" s="1219">
        <f t="shared" ref="BL79" si="121">+$J79</f>
        <v>153</v>
      </c>
      <c r="BM79" s="1252">
        <f t="shared" si="81"/>
        <v>9</v>
      </c>
      <c r="BN79" s="308">
        <f t="shared" si="114"/>
        <v>0</v>
      </c>
      <c r="BO79" s="48"/>
      <c r="BP79" s="48"/>
      <c r="BQ79" s="48"/>
      <c r="BR79" s="48"/>
      <c r="BS79" s="48"/>
      <c r="BT79" s="48"/>
      <c r="BU79" s="1204"/>
      <c r="BV79" s="1205"/>
      <c r="BW79" s="1205"/>
      <c r="BX79" s="1205"/>
      <c r="BY79" s="1205"/>
      <c r="BZ79" s="1205"/>
      <c r="CA79" s="1205"/>
      <c r="CB79" s="1205"/>
      <c r="CC79" s="1206"/>
    </row>
    <row r="80" spans="1:81" s="58" customFormat="1" ht="40.15" customHeight="1" x14ac:dyDescent="0.25">
      <c r="A80" s="37"/>
      <c r="B80" s="1318"/>
      <c r="C80" s="1315"/>
      <c r="D80" s="1283"/>
      <c r="E80" s="1286"/>
      <c r="F80" s="1286"/>
      <c r="G80" s="1286"/>
      <c r="H80" s="1286"/>
      <c r="I80" s="1389"/>
      <c r="J80" s="1220"/>
      <c r="K80" s="1217"/>
      <c r="L80" s="1223"/>
      <c r="M80" s="1226"/>
      <c r="N80" s="1229"/>
      <c r="O80" s="1232"/>
      <c r="P80" s="1235"/>
      <c r="Q80" s="1238"/>
      <c r="R80" s="1220"/>
      <c r="S80" s="415" t="s">
        <v>5219</v>
      </c>
      <c r="T80" s="241"/>
      <c r="U80" s="241"/>
      <c r="V80" s="241"/>
      <c r="W80" s="41"/>
      <c r="X80" s="34"/>
      <c r="Y80" s="34"/>
      <c r="Z80" s="34"/>
      <c r="AA80" s="34"/>
      <c r="AB80" s="1220"/>
      <c r="AC80" s="1241"/>
      <c r="AD80" s="303">
        <f t="shared" si="99"/>
        <v>0</v>
      </c>
      <c r="AE80" s="303">
        <f t="shared" si="99"/>
        <v>0</v>
      </c>
      <c r="AF80" s="303">
        <f t="shared" si="99"/>
        <v>0</v>
      </c>
      <c r="AG80" s="303">
        <f t="shared" si="99"/>
        <v>0</v>
      </c>
      <c r="AH80" s="303">
        <f t="shared" si="99"/>
        <v>0</v>
      </c>
      <c r="AI80" s="303">
        <f t="shared" si="99"/>
        <v>0</v>
      </c>
      <c r="AJ80" s="303">
        <f t="shared" si="99"/>
        <v>0</v>
      </c>
      <c r="AK80" s="1220"/>
      <c r="AL80" s="1244"/>
      <c r="AM80" s="303">
        <f t="shared" si="111"/>
        <v>0</v>
      </c>
      <c r="AN80" s="311"/>
      <c r="AO80" s="311"/>
      <c r="AP80" s="311"/>
      <c r="AQ80" s="311"/>
      <c r="AR80" s="311"/>
      <c r="AS80" s="311"/>
      <c r="AT80" s="1220"/>
      <c r="AU80" s="1247"/>
      <c r="AV80" s="303">
        <f t="shared" si="112"/>
        <v>0</v>
      </c>
      <c r="AW80" s="311"/>
      <c r="AX80" s="311"/>
      <c r="AY80" s="311"/>
      <c r="AZ80" s="311"/>
      <c r="BA80" s="311"/>
      <c r="BB80" s="311"/>
      <c r="BC80" s="1220"/>
      <c r="BD80" s="1250"/>
      <c r="BE80" s="303">
        <f t="shared" si="113"/>
        <v>0</v>
      </c>
      <c r="BF80" s="311"/>
      <c r="BG80" s="311"/>
      <c r="BH80" s="311"/>
      <c r="BI80" s="311"/>
      <c r="BJ80" s="311"/>
      <c r="BK80" s="311"/>
      <c r="BL80" s="1220"/>
      <c r="BM80" s="1253"/>
      <c r="BN80" s="303">
        <f t="shared" si="114"/>
        <v>0</v>
      </c>
      <c r="BO80" s="311"/>
      <c r="BP80" s="311"/>
      <c r="BQ80" s="311"/>
      <c r="BR80" s="311"/>
      <c r="BS80" s="311"/>
      <c r="BT80" s="311"/>
      <c r="BU80" s="1207"/>
      <c r="BV80" s="1208"/>
      <c r="BW80" s="1208"/>
      <c r="BX80" s="1208"/>
      <c r="BY80" s="1208"/>
      <c r="BZ80" s="1208"/>
      <c r="CA80" s="1208"/>
      <c r="CB80" s="1208"/>
      <c r="CC80" s="1209"/>
    </row>
    <row r="81" spans="1:81" s="58" customFormat="1" ht="40.15" customHeight="1" x14ac:dyDescent="0.25">
      <c r="A81" s="37"/>
      <c r="B81" s="1318"/>
      <c r="C81" s="1315"/>
      <c r="D81" s="1283"/>
      <c r="E81" s="1286"/>
      <c r="F81" s="1286"/>
      <c r="G81" s="1286"/>
      <c r="H81" s="1286"/>
      <c r="I81" s="1389"/>
      <c r="J81" s="1220"/>
      <c r="K81" s="1217"/>
      <c r="L81" s="1223"/>
      <c r="M81" s="1226"/>
      <c r="N81" s="1229"/>
      <c r="O81" s="1232"/>
      <c r="P81" s="1235"/>
      <c r="Q81" s="1238"/>
      <c r="R81" s="1220"/>
      <c r="S81" s="415" t="s">
        <v>5220</v>
      </c>
      <c r="T81" s="241"/>
      <c r="U81" s="241"/>
      <c r="V81" s="241"/>
      <c r="W81" s="41"/>
      <c r="X81" s="34"/>
      <c r="Y81" s="34"/>
      <c r="Z81" s="34"/>
      <c r="AA81" s="34"/>
      <c r="AB81" s="1220"/>
      <c r="AC81" s="1241"/>
      <c r="AD81" s="303">
        <f t="shared" si="99"/>
        <v>0</v>
      </c>
      <c r="AE81" s="303">
        <f t="shared" si="99"/>
        <v>0</v>
      </c>
      <c r="AF81" s="303">
        <f t="shared" si="99"/>
        <v>0</v>
      </c>
      <c r="AG81" s="303">
        <f t="shared" si="99"/>
        <v>0</v>
      </c>
      <c r="AH81" s="303">
        <f t="shared" si="99"/>
        <v>0</v>
      </c>
      <c r="AI81" s="303">
        <f t="shared" si="99"/>
        <v>0</v>
      </c>
      <c r="AJ81" s="303">
        <f t="shared" si="99"/>
        <v>0</v>
      </c>
      <c r="AK81" s="1220"/>
      <c r="AL81" s="1244"/>
      <c r="AM81" s="303">
        <f t="shared" si="111"/>
        <v>0</v>
      </c>
      <c r="AN81" s="311"/>
      <c r="AO81" s="311"/>
      <c r="AP81" s="311"/>
      <c r="AQ81" s="311"/>
      <c r="AR81" s="311"/>
      <c r="AS81" s="311"/>
      <c r="AT81" s="1220"/>
      <c r="AU81" s="1247"/>
      <c r="AV81" s="303">
        <f t="shared" si="112"/>
        <v>0</v>
      </c>
      <c r="AW81" s="311"/>
      <c r="AX81" s="311"/>
      <c r="AY81" s="311"/>
      <c r="AZ81" s="311"/>
      <c r="BA81" s="311"/>
      <c r="BB81" s="311"/>
      <c r="BC81" s="1220"/>
      <c r="BD81" s="1250"/>
      <c r="BE81" s="303">
        <f t="shared" si="113"/>
        <v>0</v>
      </c>
      <c r="BF81" s="311"/>
      <c r="BG81" s="311"/>
      <c r="BH81" s="311"/>
      <c r="BI81" s="311"/>
      <c r="BJ81" s="311"/>
      <c r="BK81" s="311"/>
      <c r="BL81" s="1220"/>
      <c r="BM81" s="1253"/>
      <c r="BN81" s="303">
        <f t="shared" si="114"/>
        <v>0</v>
      </c>
      <c r="BO81" s="311"/>
      <c r="BP81" s="311"/>
      <c r="BQ81" s="311"/>
      <c r="BR81" s="311"/>
      <c r="BS81" s="311"/>
      <c r="BT81" s="311"/>
      <c r="BU81" s="1207"/>
      <c r="BV81" s="1208"/>
      <c r="BW81" s="1208"/>
      <c r="BX81" s="1208"/>
      <c r="BY81" s="1208"/>
      <c r="BZ81" s="1208"/>
      <c r="CA81" s="1208"/>
      <c r="CB81" s="1208"/>
      <c r="CC81" s="1209"/>
    </row>
    <row r="82" spans="1:81" s="58" customFormat="1" ht="68.25" customHeight="1" thickBot="1" x14ac:dyDescent="0.3">
      <c r="A82" s="37"/>
      <c r="B82" s="1318"/>
      <c r="C82" s="1315"/>
      <c r="D82" s="1284"/>
      <c r="E82" s="1287"/>
      <c r="F82" s="1287"/>
      <c r="G82" s="1287"/>
      <c r="H82" s="1287"/>
      <c r="I82" s="1410"/>
      <c r="J82" s="1221"/>
      <c r="K82" s="1218"/>
      <c r="L82" s="1224"/>
      <c r="M82" s="1227"/>
      <c r="N82" s="1230"/>
      <c r="O82" s="1233"/>
      <c r="P82" s="1236"/>
      <c r="Q82" s="1239"/>
      <c r="R82" s="1221"/>
      <c r="S82" s="234"/>
      <c r="T82" s="242"/>
      <c r="U82" s="242"/>
      <c r="V82" s="242"/>
      <c r="W82" s="234"/>
      <c r="X82" s="305"/>
      <c r="Y82" s="305"/>
      <c r="Z82" s="305"/>
      <c r="AA82" s="305"/>
      <c r="AB82" s="1221"/>
      <c r="AC82" s="1242"/>
      <c r="AD82" s="306">
        <f t="shared" si="99"/>
        <v>0</v>
      </c>
      <c r="AE82" s="306">
        <f t="shared" si="99"/>
        <v>0</v>
      </c>
      <c r="AF82" s="306">
        <f t="shared" si="99"/>
        <v>0</v>
      </c>
      <c r="AG82" s="306">
        <f t="shared" si="99"/>
        <v>0</v>
      </c>
      <c r="AH82" s="306">
        <f t="shared" si="99"/>
        <v>0</v>
      </c>
      <c r="AI82" s="306">
        <f t="shared" si="99"/>
        <v>0</v>
      </c>
      <c r="AJ82" s="306">
        <f t="shared" si="99"/>
        <v>0</v>
      </c>
      <c r="AK82" s="1221"/>
      <c r="AL82" s="1245"/>
      <c r="AM82" s="306">
        <f t="shared" si="111"/>
        <v>0</v>
      </c>
      <c r="AN82" s="50"/>
      <c r="AO82" s="50"/>
      <c r="AP82" s="50"/>
      <c r="AQ82" s="50"/>
      <c r="AR82" s="50"/>
      <c r="AS82" s="50"/>
      <c r="AT82" s="1221"/>
      <c r="AU82" s="1248"/>
      <c r="AV82" s="306">
        <f t="shared" si="112"/>
        <v>0</v>
      </c>
      <c r="AW82" s="50"/>
      <c r="AX82" s="50"/>
      <c r="AY82" s="50"/>
      <c r="AZ82" s="50"/>
      <c r="BA82" s="50"/>
      <c r="BB82" s="50"/>
      <c r="BC82" s="1221"/>
      <c r="BD82" s="1251"/>
      <c r="BE82" s="306">
        <f t="shared" si="113"/>
        <v>0</v>
      </c>
      <c r="BF82" s="50"/>
      <c r="BG82" s="50"/>
      <c r="BH82" s="50"/>
      <c r="BI82" s="50"/>
      <c r="BJ82" s="50"/>
      <c r="BK82" s="50"/>
      <c r="BL82" s="1221"/>
      <c r="BM82" s="1254"/>
      <c r="BN82" s="306">
        <f t="shared" si="114"/>
        <v>0</v>
      </c>
      <c r="BO82" s="50"/>
      <c r="BP82" s="50"/>
      <c r="BQ82" s="50"/>
      <c r="BR82" s="50"/>
      <c r="BS82" s="50"/>
      <c r="BT82" s="50"/>
      <c r="BU82" s="1210"/>
      <c r="BV82" s="1211"/>
      <c r="BW82" s="1211"/>
      <c r="BX82" s="1211"/>
      <c r="BY82" s="1211"/>
      <c r="BZ82" s="1211"/>
      <c r="CA82" s="1211"/>
      <c r="CB82" s="1211"/>
      <c r="CC82" s="1212"/>
    </row>
    <row r="83" spans="1:81" s="58" customFormat="1" ht="165.75" customHeight="1" thickTop="1" thickBot="1" x14ac:dyDescent="0.3">
      <c r="A83" s="37"/>
      <c r="B83" s="1318"/>
      <c r="C83" s="1315"/>
      <c r="D83" s="1282">
        <v>4301</v>
      </c>
      <c r="E83" s="1285" t="s">
        <v>5150</v>
      </c>
      <c r="F83" s="1285">
        <v>4301037</v>
      </c>
      <c r="G83" s="1285" t="s">
        <v>5164</v>
      </c>
      <c r="H83" s="1285" t="s">
        <v>5156</v>
      </c>
      <c r="I83" s="1388">
        <v>2021004540090</v>
      </c>
      <c r="J83" s="1219">
        <v>154</v>
      </c>
      <c r="K83" s="1216" t="str">
        <f>+[5]Metas!K177</f>
        <v>Municipios socializados y participando del programa Hábitos de y Estilos de Vida Saludable “Por un norte activo Hágale Toche”</v>
      </c>
      <c r="L83" s="1222">
        <v>39</v>
      </c>
      <c r="M83" s="1225">
        <v>39</v>
      </c>
      <c r="N83" s="1228">
        <v>10</v>
      </c>
      <c r="O83" s="1231">
        <v>10</v>
      </c>
      <c r="P83" s="1234">
        <v>10</v>
      </c>
      <c r="Q83" s="1237">
        <v>9</v>
      </c>
      <c r="R83" s="1219">
        <f t="shared" ref="R83" si="122">+$J83</f>
        <v>154</v>
      </c>
      <c r="S83" s="413" t="s">
        <v>5221</v>
      </c>
      <c r="T83" s="240"/>
      <c r="U83" s="240"/>
      <c r="V83" s="240"/>
      <c r="W83" s="413" t="s">
        <v>5222</v>
      </c>
      <c r="X83" s="414">
        <v>44576</v>
      </c>
      <c r="Y83" s="414">
        <v>44895</v>
      </c>
      <c r="Z83" s="414">
        <v>44576</v>
      </c>
      <c r="AA83" s="414">
        <v>44915</v>
      </c>
      <c r="AB83" s="1219">
        <f t="shared" ref="AB83" si="123">+$J83</f>
        <v>154</v>
      </c>
      <c r="AC83" s="1240">
        <f t="shared" ref="AC83" si="124">+L83</f>
        <v>39</v>
      </c>
      <c r="AD83" s="308">
        <v>500</v>
      </c>
      <c r="AE83" s="308">
        <v>200</v>
      </c>
      <c r="AF83" s="308">
        <f t="shared" si="99"/>
        <v>0</v>
      </c>
      <c r="AG83" s="308">
        <f t="shared" si="99"/>
        <v>0</v>
      </c>
      <c r="AH83" s="308">
        <f t="shared" si="99"/>
        <v>0</v>
      </c>
      <c r="AI83" s="308">
        <f t="shared" si="99"/>
        <v>300</v>
      </c>
      <c r="AJ83" s="308">
        <f t="shared" si="99"/>
        <v>0</v>
      </c>
      <c r="AK83" s="1219">
        <f t="shared" ref="AK83" si="125">+$J83</f>
        <v>154</v>
      </c>
      <c r="AL83" s="1243">
        <f>+N83</f>
        <v>10</v>
      </c>
      <c r="AM83" s="308">
        <v>500</v>
      </c>
      <c r="AN83" s="48">
        <v>200</v>
      </c>
      <c r="AO83" s="48"/>
      <c r="AP83" s="48"/>
      <c r="AQ83" s="48"/>
      <c r="AR83" s="48">
        <v>300</v>
      </c>
      <c r="AS83" s="48"/>
      <c r="AT83" s="1219">
        <f t="shared" ref="AT83" si="126">+$J83</f>
        <v>154</v>
      </c>
      <c r="AU83" s="1246">
        <f>+O83</f>
        <v>10</v>
      </c>
      <c r="AV83" s="308">
        <f t="shared" si="112"/>
        <v>0</v>
      </c>
      <c r="AW83" s="48"/>
      <c r="AX83" s="48"/>
      <c r="AY83" s="48"/>
      <c r="AZ83" s="48"/>
      <c r="BA83" s="48"/>
      <c r="BB83" s="48"/>
      <c r="BC83" s="1219">
        <f t="shared" ref="BC83" si="127">+$J83</f>
        <v>154</v>
      </c>
      <c r="BD83" s="1249">
        <f>+P83</f>
        <v>10</v>
      </c>
      <c r="BE83" s="308">
        <f t="shared" si="113"/>
        <v>100</v>
      </c>
      <c r="BF83" s="48">
        <v>100</v>
      </c>
      <c r="BG83" s="48"/>
      <c r="BH83" s="48"/>
      <c r="BI83" s="48"/>
      <c r="BJ83" s="48"/>
      <c r="BK83" s="48"/>
      <c r="BL83" s="1219">
        <f t="shared" ref="BL83" si="128">+$J83</f>
        <v>154</v>
      </c>
      <c r="BM83" s="1252">
        <f>+Q83</f>
        <v>9</v>
      </c>
      <c r="BN83" s="308">
        <f t="shared" si="114"/>
        <v>0</v>
      </c>
      <c r="BO83" s="48"/>
      <c r="BP83" s="48"/>
      <c r="BQ83" s="48"/>
      <c r="BR83" s="48"/>
      <c r="BS83" s="48"/>
      <c r="BT83" s="48"/>
      <c r="BU83" s="1204"/>
      <c r="BV83" s="1205"/>
      <c r="BW83" s="1205"/>
      <c r="BX83" s="1205"/>
      <c r="BY83" s="1205"/>
      <c r="BZ83" s="1205"/>
      <c r="CA83" s="1205"/>
      <c r="CB83" s="1205"/>
      <c r="CC83" s="1206"/>
    </row>
    <row r="84" spans="1:81" s="58" customFormat="1" ht="77.25" customHeight="1" thickTop="1" x14ac:dyDescent="0.25">
      <c r="A84" s="37"/>
      <c r="B84" s="1318"/>
      <c r="C84" s="1315"/>
      <c r="D84" s="1283"/>
      <c r="E84" s="1286"/>
      <c r="F84" s="1286"/>
      <c r="G84" s="1286"/>
      <c r="H84" s="1286"/>
      <c r="I84" s="1389"/>
      <c r="J84" s="1220"/>
      <c r="K84" s="1217"/>
      <c r="L84" s="1223"/>
      <c r="M84" s="1226"/>
      <c r="N84" s="1229"/>
      <c r="O84" s="1232"/>
      <c r="P84" s="1235"/>
      <c r="Q84" s="1238"/>
      <c r="R84" s="1220"/>
      <c r="S84" s="415" t="s">
        <v>5223</v>
      </c>
      <c r="T84" s="241"/>
      <c r="U84" s="241"/>
      <c r="V84" s="241"/>
      <c r="W84" s="415" t="s">
        <v>5224</v>
      </c>
      <c r="X84" s="414">
        <v>44576</v>
      </c>
      <c r="Y84" s="414">
        <v>44895</v>
      </c>
      <c r="Z84" s="414">
        <v>44576</v>
      </c>
      <c r="AA84" s="414">
        <v>44915</v>
      </c>
      <c r="AB84" s="1220"/>
      <c r="AC84" s="1241"/>
      <c r="AD84" s="303">
        <f t="shared" si="99"/>
        <v>0</v>
      </c>
      <c r="AE84" s="303">
        <f t="shared" si="99"/>
        <v>0</v>
      </c>
      <c r="AF84" s="303">
        <f t="shared" si="99"/>
        <v>0</v>
      </c>
      <c r="AG84" s="303">
        <f t="shared" si="99"/>
        <v>0</v>
      </c>
      <c r="AH84" s="303">
        <f t="shared" si="99"/>
        <v>0</v>
      </c>
      <c r="AI84" s="303">
        <f t="shared" si="99"/>
        <v>0</v>
      </c>
      <c r="AJ84" s="303">
        <f t="shared" si="99"/>
        <v>0</v>
      </c>
      <c r="AK84" s="1220"/>
      <c r="AL84" s="1244"/>
      <c r="AM84" s="303">
        <f t="shared" si="111"/>
        <v>0</v>
      </c>
      <c r="AN84" s="311"/>
      <c r="AO84" s="311"/>
      <c r="AP84" s="311"/>
      <c r="AQ84" s="311"/>
      <c r="AR84" s="311"/>
      <c r="AS84" s="311"/>
      <c r="AT84" s="1220"/>
      <c r="AU84" s="1247"/>
      <c r="AV84" s="303">
        <f t="shared" si="112"/>
        <v>0</v>
      </c>
      <c r="AW84" s="311"/>
      <c r="AX84" s="311"/>
      <c r="AY84" s="311"/>
      <c r="AZ84" s="311"/>
      <c r="BA84" s="311"/>
      <c r="BB84" s="311"/>
      <c r="BC84" s="1220"/>
      <c r="BD84" s="1250"/>
      <c r="BE84" s="303">
        <f t="shared" si="113"/>
        <v>0</v>
      </c>
      <c r="BF84" s="311"/>
      <c r="BG84" s="311"/>
      <c r="BH84" s="311"/>
      <c r="BI84" s="311"/>
      <c r="BJ84" s="311"/>
      <c r="BK84" s="311"/>
      <c r="BL84" s="1220"/>
      <c r="BM84" s="1253"/>
      <c r="BN84" s="303">
        <f t="shared" si="114"/>
        <v>0</v>
      </c>
      <c r="BO84" s="311"/>
      <c r="BP84" s="311"/>
      <c r="BQ84" s="311"/>
      <c r="BR84" s="311"/>
      <c r="BS84" s="311"/>
      <c r="BT84" s="311"/>
      <c r="BU84" s="1207"/>
      <c r="BV84" s="1208"/>
      <c r="BW84" s="1208"/>
      <c r="BX84" s="1208"/>
      <c r="BY84" s="1208"/>
      <c r="BZ84" s="1208"/>
      <c r="CA84" s="1208"/>
      <c r="CB84" s="1208"/>
      <c r="CC84" s="1209"/>
    </row>
    <row r="85" spans="1:81" s="58" customFormat="1" ht="40.15" customHeight="1" x14ac:dyDescent="0.25">
      <c r="A85" s="37"/>
      <c r="B85" s="1318"/>
      <c r="C85" s="1315"/>
      <c r="D85" s="1283"/>
      <c r="E85" s="1286"/>
      <c r="F85" s="1286"/>
      <c r="G85" s="1286"/>
      <c r="H85" s="1286"/>
      <c r="I85" s="1389"/>
      <c r="J85" s="1220"/>
      <c r="K85" s="1217"/>
      <c r="L85" s="1223"/>
      <c r="M85" s="1226"/>
      <c r="N85" s="1229"/>
      <c r="O85" s="1232"/>
      <c r="P85" s="1235"/>
      <c r="Q85" s="1238"/>
      <c r="R85" s="1220"/>
      <c r="S85" s="41"/>
      <c r="T85" s="241"/>
      <c r="U85" s="241"/>
      <c r="V85" s="241"/>
      <c r="W85" s="41"/>
      <c r="X85" s="34"/>
      <c r="Y85" s="34"/>
      <c r="Z85" s="34"/>
      <c r="AA85" s="34"/>
      <c r="AB85" s="1220"/>
      <c r="AC85" s="1241"/>
      <c r="AD85" s="303">
        <f t="shared" si="99"/>
        <v>0</v>
      </c>
      <c r="AE85" s="303">
        <f t="shared" si="99"/>
        <v>0</v>
      </c>
      <c r="AF85" s="303">
        <f t="shared" si="99"/>
        <v>0</v>
      </c>
      <c r="AG85" s="303">
        <f t="shared" si="99"/>
        <v>0</v>
      </c>
      <c r="AH85" s="303">
        <f t="shared" si="99"/>
        <v>0</v>
      </c>
      <c r="AI85" s="303">
        <f t="shared" si="99"/>
        <v>0</v>
      </c>
      <c r="AJ85" s="303">
        <f t="shared" si="99"/>
        <v>0</v>
      </c>
      <c r="AK85" s="1220"/>
      <c r="AL85" s="1244"/>
      <c r="AM85" s="303">
        <f t="shared" si="111"/>
        <v>0</v>
      </c>
      <c r="AN85" s="311"/>
      <c r="AO85" s="311"/>
      <c r="AP85" s="311"/>
      <c r="AQ85" s="311"/>
      <c r="AR85" s="311"/>
      <c r="AS85" s="311"/>
      <c r="AT85" s="1220"/>
      <c r="AU85" s="1247"/>
      <c r="AV85" s="303">
        <f t="shared" si="112"/>
        <v>0</v>
      </c>
      <c r="AW85" s="311"/>
      <c r="AX85" s="311"/>
      <c r="AY85" s="311"/>
      <c r="AZ85" s="311"/>
      <c r="BA85" s="311"/>
      <c r="BB85" s="311"/>
      <c r="BC85" s="1220"/>
      <c r="BD85" s="1250"/>
      <c r="BE85" s="303">
        <f t="shared" si="113"/>
        <v>0</v>
      </c>
      <c r="BF85" s="311"/>
      <c r="BG85" s="311"/>
      <c r="BH85" s="311"/>
      <c r="BI85" s="311"/>
      <c r="BJ85" s="311"/>
      <c r="BK85" s="311"/>
      <c r="BL85" s="1220"/>
      <c r="BM85" s="1253"/>
      <c r="BN85" s="303">
        <f t="shared" si="114"/>
        <v>0</v>
      </c>
      <c r="BO85" s="311"/>
      <c r="BP85" s="311"/>
      <c r="BQ85" s="311"/>
      <c r="BR85" s="311"/>
      <c r="BS85" s="311"/>
      <c r="BT85" s="311"/>
      <c r="BU85" s="1207"/>
      <c r="BV85" s="1208"/>
      <c r="BW85" s="1208"/>
      <c r="BX85" s="1208"/>
      <c r="BY85" s="1208"/>
      <c r="BZ85" s="1208"/>
      <c r="CA85" s="1208"/>
      <c r="CB85" s="1208"/>
      <c r="CC85" s="1209"/>
    </row>
    <row r="86" spans="1:81" s="58" customFormat="1" ht="40.15" customHeight="1" thickBot="1" x14ac:dyDescent="0.3">
      <c r="A86" s="37"/>
      <c r="B86" s="1318"/>
      <c r="C86" s="1316"/>
      <c r="D86" s="1284"/>
      <c r="E86" s="1287"/>
      <c r="F86" s="1287"/>
      <c r="G86" s="1287"/>
      <c r="H86" s="1287"/>
      <c r="I86" s="1410"/>
      <c r="J86" s="1221"/>
      <c r="K86" s="1218"/>
      <c r="L86" s="1224"/>
      <c r="M86" s="1227"/>
      <c r="N86" s="1230"/>
      <c r="O86" s="1233"/>
      <c r="P86" s="1236"/>
      <c r="Q86" s="1239"/>
      <c r="R86" s="1221"/>
      <c r="S86" s="234"/>
      <c r="T86" s="242"/>
      <c r="U86" s="242"/>
      <c r="V86" s="242"/>
      <c r="W86" s="234"/>
      <c r="X86" s="305"/>
      <c r="Y86" s="305"/>
      <c r="Z86" s="305"/>
      <c r="AA86" s="305"/>
      <c r="AB86" s="1221"/>
      <c r="AC86" s="1242"/>
      <c r="AD86" s="306">
        <f t="shared" si="99"/>
        <v>0</v>
      </c>
      <c r="AE86" s="306">
        <f t="shared" si="99"/>
        <v>0</v>
      </c>
      <c r="AF86" s="306">
        <f t="shared" si="99"/>
        <v>0</v>
      </c>
      <c r="AG86" s="306">
        <f t="shared" si="99"/>
        <v>0</v>
      </c>
      <c r="AH86" s="306">
        <f t="shared" si="99"/>
        <v>0</v>
      </c>
      <c r="AI86" s="306">
        <f t="shared" si="99"/>
        <v>0</v>
      </c>
      <c r="AJ86" s="306">
        <f t="shared" si="99"/>
        <v>0</v>
      </c>
      <c r="AK86" s="1221"/>
      <c r="AL86" s="1245"/>
      <c r="AM86" s="306">
        <f t="shared" si="111"/>
        <v>0</v>
      </c>
      <c r="AN86" s="50"/>
      <c r="AO86" s="50"/>
      <c r="AP86" s="50"/>
      <c r="AQ86" s="50"/>
      <c r="AR86" s="50"/>
      <c r="AS86" s="50"/>
      <c r="AT86" s="1221"/>
      <c r="AU86" s="1248"/>
      <c r="AV86" s="306">
        <f t="shared" si="112"/>
        <v>0</v>
      </c>
      <c r="AW86" s="50"/>
      <c r="AX86" s="50"/>
      <c r="AY86" s="50"/>
      <c r="AZ86" s="50"/>
      <c r="BA86" s="50"/>
      <c r="BB86" s="50"/>
      <c r="BC86" s="1221"/>
      <c r="BD86" s="1251"/>
      <c r="BE86" s="306">
        <f t="shared" si="113"/>
        <v>0</v>
      </c>
      <c r="BF86" s="50"/>
      <c r="BG86" s="50"/>
      <c r="BH86" s="50"/>
      <c r="BI86" s="50"/>
      <c r="BJ86" s="50"/>
      <c r="BK86" s="50"/>
      <c r="BL86" s="1221"/>
      <c r="BM86" s="1254"/>
      <c r="BN86" s="306">
        <f t="shared" si="114"/>
        <v>0</v>
      </c>
      <c r="BO86" s="50"/>
      <c r="BP86" s="50"/>
      <c r="BQ86" s="50"/>
      <c r="BR86" s="50"/>
      <c r="BS86" s="50"/>
      <c r="BT86" s="50"/>
      <c r="BU86" s="1210"/>
      <c r="BV86" s="1211"/>
      <c r="BW86" s="1211"/>
      <c r="BX86" s="1211"/>
      <c r="BY86" s="1211"/>
      <c r="BZ86" s="1211"/>
      <c r="CA86" s="1211"/>
      <c r="CB86" s="1211"/>
      <c r="CC86" s="1212"/>
    </row>
    <row r="87" spans="1:81" s="58" customFormat="1" ht="105.75" customHeight="1" thickTop="1" x14ac:dyDescent="0.25">
      <c r="A87" s="37"/>
      <c r="B87" s="1318"/>
      <c r="C87" s="1314" t="s">
        <v>255</v>
      </c>
      <c r="D87" s="1282">
        <v>4301</v>
      </c>
      <c r="E87" s="1285" t="s">
        <v>5150</v>
      </c>
      <c r="F87" s="1285">
        <v>4301001</v>
      </c>
      <c r="G87" s="1285" t="s">
        <v>5174</v>
      </c>
      <c r="H87" s="1093"/>
      <c r="I87" s="1093"/>
      <c r="J87" s="1219">
        <v>155</v>
      </c>
      <c r="K87" s="1216" t="str">
        <f>+[5]Metas!K178</f>
        <v>Capacitaciones anuales sobre programas de Deporte Social comunitario, actividad física y recreación</v>
      </c>
      <c r="L87" s="1222">
        <v>2</v>
      </c>
      <c r="M87" s="1225">
        <v>2</v>
      </c>
      <c r="N87" s="1228"/>
      <c r="O87" s="1231">
        <v>1</v>
      </c>
      <c r="P87" s="1234">
        <v>1</v>
      </c>
      <c r="Q87" s="1237"/>
      <c r="R87" s="1219">
        <f t="shared" ref="R87" si="129">+$J87</f>
        <v>155</v>
      </c>
      <c r="S87" s="413" t="s">
        <v>5225</v>
      </c>
      <c r="T87" s="240"/>
      <c r="U87" s="240"/>
      <c r="V87" s="240"/>
      <c r="W87" s="413" t="s">
        <v>5226</v>
      </c>
      <c r="X87" s="414">
        <v>44585</v>
      </c>
      <c r="Y87" s="414">
        <v>44895</v>
      </c>
      <c r="Z87" s="414">
        <v>44585</v>
      </c>
      <c r="AA87" s="414">
        <v>44895</v>
      </c>
      <c r="AB87" s="1219">
        <f t="shared" ref="AB87" si="130">+$J87</f>
        <v>155</v>
      </c>
      <c r="AC87" s="1240">
        <f t="shared" ref="AC87" si="131">+L87</f>
        <v>2</v>
      </c>
      <c r="AD87" s="308">
        <v>10</v>
      </c>
      <c r="AE87" s="308">
        <f t="shared" si="99"/>
        <v>0</v>
      </c>
      <c r="AF87" s="308">
        <f t="shared" si="99"/>
        <v>0</v>
      </c>
      <c r="AG87" s="308">
        <f t="shared" si="99"/>
        <v>0</v>
      </c>
      <c r="AH87" s="308">
        <f t="shared" si="99"/>
        <v>0</v>
      </c>
      <c r="AI87" s="308">
        <f t="shared" si="99"/>
        <v>10</v>
      </c>
      <c r="AJ87" s="308">
        <v>10</v>
      </c>
      <c r="AK87" s="1219">
        <f t="shared" ref="AK87" si="132">+$J87</f>
        <v>155</v>
      </c>
      <c r="AL87" s="1243">
        <f>+N87</f>
        <v>0</v>
      </c>
      <c r="AM87" s="308">
        <f t="shared" si="111"/>
        <v>10</v>
      </c>
      <c r="AN87" s="48"/>
      <c r="AO87" s="48"/>
      <c r="AP87" s="48"/>
      <c r="AQ87" s="48"/>
      <c r="AR87" s="48">
        <v>10</v>
      </c>
      <c r="AS87" s="48"/>
      <c r="AT87" s="1219">
        <f t="shared" ref="AT87" si="133">+$J87</f>
        <v>155</v>
      </c>
      <c r="AU87" s="1246">
        <f>+O87</f>
        <v>1</v>
      </c>
      <c r="AV87" s="308">
        <f t="shared" si="112"/>
        <v>10</v>
      </c>
      <c r="AW87" s="48"/>
      <c r="AX87" s="48"/>
      <c r="AY87" s="48"/>
      <c r="AZ87" s="48"/>
      <c r="BA87" s="48"/>
      <c r="BB87" s="48">
        <v>10</v>
      </c>
      <c r="BC87" s="1219">
        <f t="shared" ref="BC87" si="134">+$J87</f>
        <v>155</v>
      </c>
      <c r="BD87" s="1249">
        <f>+P87</f>
        <v>1</v>
      </c>
      <c r="BE87" s="308">
        <f t="shared" si="113"/>
        <v>0</v>
      </c>
      <c r="BF87" s="48"/>
      <c r="BG87" s="48"/>
      <c r="BH87" s="48"/>
      <c r="BI87" s="48"/>
      <c r="BJ87" s="48"/>
      <c r="BK87" s="48"/>
      <c r="BL87" s="1219">
        <f t="shared" ref="BL87" si="135">+$J87</f>
        <v>155</v>
      </c>
      <c r="BM87" s="1252">
        <f>+Q87</f>
        <v>0</v>
      </c>
      <c r="BN87" s="308">
        <f t="shared" si="114"/>
        <v>0</v>
      </c>
      <c r="BO87" s="48"/>
      <c r="BP87" s="48"/>
      <c r="BQ87" s="48"/>
      <c r="BR87" s="48"/>
      <c r="BS87" s="48"/>
      <c r="BT87" s="48"/>
      <c r="BU87" s="1204"/>
      <c r="BV87" s="1205"/>
      <c r="BW87" s="1205"/>
      <c r="BX87" s="1205"/>
      <c r="BY87" s="1205"/>
      <c r="BZ87" s="1205"/>
      <c r="CA87" s="1205"/>
      <c r="CB87" s="1205"/>
      <c r="CC87" s="1206"/>
    </row>
    <row r="88" spans="1:81" s="58" customFormat="1" ht="40.15" customHeight="1" x14ac:dyDescent="0.25">
      <c r="A88" s="37"/>
      <c r="B88" s="1318"/>
      <c r="C88" s="1315"/>
      <c r="D88" s="1283"/>
      <c r="E88" s="1286"/>
      <c r="F88" s="1286"/>
      <c r="G88" s="1286"/>
      <c r="H88" s="1094"/>
      <c r="I88" s="1094"/>
      <c r="J88" s="1220"/>
      <c r="K88" s="1217"/>
      <c r="L88" s="1223"/>
      <c r="M88" s="1226"/>
      <c r="N88" s="1229"/>
      <c r="O88" s="1232"/>
      <c r="P88" s="1235"/>
      <c r="Q88" s="1238"/>
      <c r="R88" s="1220"/>
      <c r="S88" s="415"/>
      <c r="T88" s="241"/>
      <c r="U88" s="241"/>
      <c r="V88" s="241"/>
      <c r="W88" s="41"/>
      <c r="X88" s="34"/>
      <c r="Y88" s="34"/>
      <c r="Z88" s="34"/>
      <c r="AA88" s="34"/>
      <c r="AB88" s="1220"/>
      <c r="AC88" s="1241"/>
      <c r="AD88" s="303">
        <f t="shared" si="99"/>
        <v>0</v>
      </c>
      <c r="AE88" s="303">
        <f t="shared" si="99"/>
        <v>0</v>
      </c>
      <c r="AF88" s="303">
        <f t="shared" si="99"/>
        <v>0</v>
      </c>
      <c r="AG88" s="303">
        <f t="shared" si="99"/>
        <v>0</v>
      </c>
      <c r="AH88" s="303">
        <f t="shared" si="99"/>
        <v>0</v>
      </c>
      <c r="AI88" s="303">
        <f t="shared" si="99"/>
        <v>0</v>
      </c>
      <c r="AJ88" s="303">
        <f t="shared" si="99"/>
        <v>0</v>
      </c>
      <c r="AK88" s="1220"/>
      <c r="AL88" s="1244"/>
      <c r="AM88" s="303">
        <f t="shared" si="111"/>
        <v>0</v>
      </c>
      <c r="AN88" s="311"/>
      <c r="AO88" s="311"/>
      <c r="AP88" s="311"/>
      <c r="AQ88" s="311"/>
      <c r="AR88" s="311"/>
      <c r="AS88" s="311"/>
      <c r="AT88" s="1220"/>
      <c r="AU88" s="1247"/>
      <c r="AV88" s="303">
        <f t="shared" si="112"/>
        <v>0</v>
      </c>
      <c r="AW88" s="311"/>
      <c r="AX88" s="311"/>
      <c r="AY88" s="311"/>
      <c r="AZ88" s="311"/>
      <c r="BA88" s="311"/>
      <c r="BB88" s="311"/>
      <c r="BC88" s="1220"/>
      <c r="BD88" s="1250"/>
      <c r="BE88" s="303">
        <f t="shared" si="113"/>
        <v>0</v>
      </c>
      <c r="BF88" s="311"/>
      <c r="BG88" s="311"/>
      <c r="BH88" s="311"/>
      <c r="BI88" s="311"/>
      <c r="BJ88" s="311"/>
      <c r="BK88" s="311"/>
      <c r="BL88" s="1220"/>
      <c r="BM88" s="1253"/>
      <c r="BN88" s="303">
        <f t="shared" si="114"/>
        <v>0</v>
      </c>
      <c r="BO88" s="311"/>
      <c r="BP88" s="311"/>
      <c r="BQ88" s="311"/>
      <c r="BR88" s="311"/>
      <c r="BS88" s="311"/>
      <c r="BT88" s="311"/>
      <c r="BU88" s="1207"/>
      <c r="BV88" s="1208"/>
      <c r="BW88" s="1208"/>
      <c r="BX88" s="1208"/>
      <c r="BY88" s="1208"/>
      <c r="BZ88" s="1208"/>
      <c r="CA88" s="1208"/>
      <c r="CB88" s="1208"/>
      <c r="CC88" s="1209"/>
    </row>
    <row r="89" spans="1:81" s="58" customFormat="1" ht="40.15" customHeight="1" x14ac:dyDescent="0.25">
      <c r="A89" s="37"/>
      <c r="B89" s="1318"/>
      <c r="C89" s="1315"/>
      <c r="D89" s="1283"/>
      <c r="E89" s="1286"/>
      <c r="F89" s="1286"/>
      <c r="G89" s="1286"/>
      <c r="H89" s="1094"/>
      <c r="I89" s="1094"/>
      <c r="J89" s="1220"/>
      <c r="K89" s="1217"/>
      <c r="L89" s="1223"/>
      <c r="M89" s="1226"/>
      <c r="N89" s="1229"/>
      <c r="O89" s="1232"/>
      <c r="P89" s="1235"/>
      <c r="Q89" s="1238"/>
      <c r="R89" s="1220"/>
      <c r="S89" s="41"/>
      <c r="T89" s="241"/>
      <c r="U89" s="241"/>
      <c r="V89" s="241"/>
      <c r="W89" s="41"/>
      <c r="X89" s="34"/>
      <c r="Y89" s="34"/>
      <c r="Z89" s="34"/>
      <c r="AA89" s="34"/>
      <c r="AB89" s="1220"/>
      <c r="AC89" s="1241"/>
      <c r="AD89" s="303">
        <f t="shared" si="99"/>
        <v>0</v>
      </c>
      <c r="AE89" s="303">
        <f t="shared" si="99"/>
        <v>0</v>
      </c>
      <c r="AF89" s="303">
        <f t="shared" si="99"/>
        <v>0</v>
      </c>
      <c r="AG89" s="303">
        <f t="shared" si="99"/>
        <v>0</v>
      </c>
      <c r="AH89" s="303">
        <f t="shared" si="99"/>
        <v>0</v>
      </c>
      <c r="AI89" s="303">
        <f t="shared" si="99"/>
        <v>0</v>
      </c>
      <c r="AJ89" s="303">
        <f t="shared" si="99"/>
        <v>0</v>
      </c>
      <c r="AK89" s="1220"/>
      <c r="AL89" s="1244"/>
      <c r="AM89" s="303">
        <f t="shared" si="111"/>
        <v>0</v>
      </c>
      <c r="AN89" s="311"/>
      <c r="AO89" s="311"/>
      <c r="AP89" s="311"/>
      <c r="AQ89" s="311"/>
      <c r="AR89" s="311"/>
      <c r="AS89" s="311"/>
      <c r="AT89" s="1220"/>
      <c r="AU89" s="1247"/>
      <c r="AV89" s="303">
        <f t="shared" si="112"/>
        <v>0</v>
      </c>
      <c r="AW89" s="311"/>
      <c r="AX89" s="311"/>
      <c r="AY89" s="311"/>
      <c r="AZ89" s="311"/>
      <c r="BA89" s="311"/>
      <c r="BB89" s="311"/>
      <c r="BC89" s="1220"/>
      <c r="BD89" s="1250"/>
      <c r="BE89" s="303">
        <f t="shared" si="113"/>
        <v>0</v>
      </c>
      <c r="BF89" s="311"/>
      <c r="BG89" s="311"/>
      <c r="BH89" s="311"/>
      <c r="BI89" s="311"/>
      <c r="BJ89" s="311"/>
      <c r="BK89" s="311"/>
      <c r="BL89" s="1220"/>
      <c r="BM89" s="1253"/>
      <c r="BN89" s="303">
        <f t="shared" si="114"/>
        <v>0</v>
      </c>
      <c r="BO89" s="311"/>
      <c r="BP89" s="311"/>
      <c r="BQ89" s="311"/>
      <c r="BR89" s="311"/>
      <c r="BS89" s="311"/>
      <c r="BT89" s="311"/>
      <c r="BU89" s="1207"/>
      <c r="BV89" s="1208"/>
      <c r="BW89" s="1208"/>
      <c r="BX89" s="1208"/>
      <c r="BY89" s="1208"/>
      <c r="BZ89" s="1208"/>
      <c r="CA89" s="1208"/>
      <c r="CB89" s="1208"/>
      <c r="CC89" s="1209"/>
    </row>
    <row r="90" spans="1:81" s="58" customFormat="1" ht="40.15" customHeight="1" thickBot="1" x14ac:dyDescent="0.3">
      <c r="A90" s="37"/>
      <c r="B90" s="1319"/>
      <c r="C90" s="1316"/>
      <c r="D90" s="1284"/>
      <c r="E90" s="1287"/>
      <c r="F90" s="1287"/>
      <c r="G90" s="1287"/>
      <c r="H90" s="1095"/>
      <c r="I90" s="1095"/>
      <c r="J90" s="1221"/>
      <c r="K90" s="1218"/>
      <c r="L90" s="1224"/>
      <c r="M90" s="1227"/>
      <c r="N90" s="1230"/>
      <c r="O90" s="1233"/>
      <c r="P90" s="1236"/>
      <c r="Q90" s="1239"/>
      <c r="R90" s="1221"/>
      <c r="S90" s="234"/>
      <c r="T90" s="242"/>
      <c r="U90" s="242"/>
      <c r="V90" s="242"/>
      <c r="W90" s="234"/>
      <c r="X90" s="305"/>
      <c r="Y90" s="305"/>
      <c r="Z90" s="305"/>
      <c r="AA90" s="305"/>
      <c r="AB90" s="1221"/>
      <c r="AC90" s="1242"/>
      <c r="AD90" s="306">
        <f t="shared" si="99"/>
        <v>0</v>
      </c>
      <c r="AE90" s="306">
        <f t="shared" si="99"/>
        <v>0</v>
      </c>
      <c r="AF90" s="306">
        <f t="shared" si="99"/>
        <v>0</v>
      </c>
      <c r="AG90" s="306">
        <f t="shared" si="99"/>
        <v>0</v>
      </c>
      <c r="AH90" s="306">
        <f t="shared" si="99"/>
        <v>0</v>
      </c>
      <c r="AI90" s="306">
        <f t="shared" si="99"/>
        <v>0</v>
      </c>
      <c r="AJ90" s="306">
        <f t="shared" si="99"/>
        <v>0</v>
      </c>
      <c r="AK90" s="1221"/>
      <c r="AL90" s="1245"/>
      <c r="AM90" s="306">
        <f t="shared" si="111"/>
        <v>0</v>
      </c>
      <c r="AN90" s="50"/>
      <c r="AO90" s="50"/>
      <c r="AP90" s="50"/>
      <c r="AQ90" s="50"/>
      <c r="AR90" s="50"/>
      <c r="AS90" s="50"/>
      <c r="AT90" s="1221"/>
      <c r="AU90" s="1248"/>
      <c r="AV90" s="306">
        <f t="shared" si="112"/>
        <v>0</v>
      </c>
      <c r="AW90" s="50"/>
      <c r="AX90" s="50"/>
      <c r="AY90" s="50"/>
      <c r="AZ90" s="50"/>
      <c r="BA90" s="50"/>
      <c r="BB90" s="50"/>
      <c r="BC90" s="1221"/>
      <c r="BD90" s="1251"/>
      <c r="BE90" s="306">
        <f t="shared" si="113"/>
        <v>0</v>
      </c>
      <c r="BF90" s="50"/>
      <c r="BG90" s="50"/>
      <c r="BH90" s="50"/>
      <c r="BI90" s="50"/>
      <c r="BJ90" s="50"/>
      <c r="BK90" s="50"/>
      <c r="BL90" s="1221"/>
      <c r="BM90" s="1254"/>
      <c r="BN90" s="306">
        <f t="shared" si="114"/>
        <v>0</v>
      </c>
      <c r="BO90" s="50"/>
      <c r="BP90" s="50"/>
      <c r="BQ90" s="50"/>
      <c r="BR90" s="50"/>
      <c r="BS90" s="50"/>
      <c r="BT90" s="50"/>
      <c r="BU90" s="1210"/>
      <c r="BV90" s="1211"/>
      <c r="BW90" s="1211"/>
      <c r="BX90" s="1211"/>
      <c r="BY90" s="1211"/>
      <c r="BZ90" s="1211"/>
      <c r="CA90" s="1211"/>
      <c r="CB90" s="1211"/>
      <c r="CC90" s="1212"/>
    </row>
    <row r="91" spans="1:81" s="58" customFormat="1" ht="40.15" customHeight="1" thickTop="1" thickBot="1" x14ac:dyDescent="0.3">
      <c r="A91" s="37"/>
      <c r="B91" s="1317" t="s">
        <v>257</v>
      </c>
      <c r="C91" s="1314" t="s">
        <v>260</v>
      </c>
      <c r="D91" s="1282">
        <v>4301</v>
      </c>
      <c r="E91" s="1285" t="s">
        <v>5150</v>
      </c>
      <c r="F91" s="1285">
        <v>4301037</v>
      </c>
      <c r="G91" s="1285" t="s">
        <v>5227</v>
      </c>
      <c r="H91" s="1093"/>
      <c r="I91" s="1093"/>
      <c r="J91" s="1219">
        <v>156</v>
      </c>
      <c r="K91" s="1216" t="str">
        <f>+[5]Metas!K180</f>
        <v xml:space="preserve">Censo de Escenarios Deportivos y Recreativos del Departamento actualizado a través de estrategias tic ́s (implementación de un Software) </v>
      </c>
      <c r="L91" s="1433"/>
      <c r="M91" s="1480">
        <f>SUM(N91:Q91)</f>
        <v>0</v>
      </c>
      <c r="N91" s="1482"/>
      <c r="O91" s="1484"/>
      <c r="P91" s="1486"/>
      <c r="Q91" s="1488"/>
      <c r="R91" s="1219">
        <f t="shared" ref="R91" si="136">+$J91</f>
        <v>156</v>
      </c>
      <c r="S91" s="233"/>
      <c r="T91" s="240"/>
      <c r="U91" s="240"/>
      <c r="V91" s="240"/>
      <c r="W91" s="233"/>
      <c r="X91" s="307"/>
      <c r="Y91" s="307"/>
      <c r="Z91" s="307"/>
      <c r="AA91" s="307"/>
      <c r="AB91" s="1219">
        <f t="shared" ref="AB91" si="137">+$J91</f>
        <v>156</v>
      </c>
      <c r="AC91" s="1240">
        <f t="shared" ref="AC91" si="138">+L91</f>
        <v>0</v>
      </c>
      <c r="AD91" s="308">
        <f t="shared" si="99"/>
        <v>0</v>
      </c>
      <c r="AE91" s="308">
        <f t="shared" si="99"/>
        <v>0</v>
      </c>
      <c r="AF91" s="308">
        <f t="shared" si="99"/>
        <v>0</v>
      </c>
      <c r="AG91" s="308">
        <f t="shared" si="99"/>
        <v>0</v>
      </c>
      <c r="AH91" s="308">
        <f t="shared" si="99"/>
        <v>0</v>
      </c>
      <c r="AI91" s="308">
        <f t="shared" si="99"/>
        <v>0</v>
      </c>
      <c r="AJ91" s="308">
        <f t="shared" si="99"/>
        <v>0</v>
      </c>
      <c r="AK91" s="1219">
        <f t="shared" ref="AK91" si="139">+$J91</f>
        <v>156</v>
      </c>
      <c r="AL91" s="1243">
        <f>+N91</f>
        <v>0</v>
      </c>
      <c r="AM91" s="308">
        <f t="shared" si="111"/>
        <v>0</v>
      </c>
      <c r="AN91" s="48"/>
      <c r="AO91" s="48"/>
      <c r="AP91" s="48"/>
      <c r="AQ91" s="48"/>
      <c r="AR91" s="48"/>
      <c r="AS91" s="48"/>
      <c r="AT91" s="1219">
        <f t="shared" ref="AT91" si="140">+$J91</f>
        <v>156</v>
      </c>
      <c r="AU91" s="1246">
        <f>+O91</f>
        <v>0</v>
      </c>
      <c r="AV91" s="308">
        <f t="shared" si="112"/>
        <v>0</v>
      </c>
      <c r="AW91" s="48"/>
      <c r="AX91" s="48"/>
      <c r="AY91" s="48"/>
      <c r="AZ91" s="48"/>
      <c r="BA91" s="48"/>
      <c r="BB91" s="48"/>
      <c r="BC91" s="1219">
        <f t="shared" ref="BC91" si="141">+$J91</f>
        <v>156</v>
      </c>
      <c r="BD91" s="1249">
        <f>+P91</f>
        <v>0</v>
      </c>
      <c r="BE91" s="308">
        <f t="shared" si="113"/>
        <v>0</v>
      </c>
      <c r="BF91" s="48"/>
      <c r="BG91" s="48"/>
      <c r="BH91" s="48"/>
      <c r="BI91" s="48"/>
      <c r="BJ91" s="48"/>
      <c r="BK91" s="48"/>
      <c r="BL91" s="1219">
        <f t="shared" ref="BL91" si="142">+$J91</f>
        <v>156</v>
      </c>
      <c r="BM91" s="1252">
        <f>+Q91</f>
        <v>0</v>
      </c>
      <c r="BN91" s="308">
        <f t="shared" si="114"/>
        <v>0</v>
      </c>
      <c r="BO91" s="48"/>
      <c r="BP91" s="48"/>
      <c r="BQ91" s="48"/>
      <c r="BR91" s="48"/>
      <c r="BS91" s="48"/>
      <c r="BT91" s="48"/>
      <c r="BU91" s="1204"/>
      <c r="BV91" s="1205"/>
      <c r="BW91" s="1205"/>
      <c r="BX91" s="1205"/>
      <c r="BY91" s="1205"/>
      <c r="BZ91" s="1205"/>
      <c r="CA91" s="1205"/>
      <c r="CB91" s="1205"/>
      <c r="CC91" s="1206"/>
    </row>
    <row r="92" spans="1:81" s="58" customFormat="1" ht="63.75" customHeight="1" thickTop="1" thickBot="1" x14ac:dyDescent="0.3">
      <c r="A92" s="37"/>
      <c r="B92" s="1318"/>
      <c r="C92" s="1315"/>
      <c r="D92" s="1283"/>
      <c r="E92" s="1286"/>
      <c r="F92" s="1286"/>
      <c r="G92" s="1286"/>
      <c r="H92" s="1094"/>
      <c r="I92" s="1094"/>
      <c r="J92" s="1220"/>
      <c r="K92" s="1217"/>
      <c r="L92" s="1434"/>
      <c r="M92" s="1481"/>
      <c r="N92" s="1483"/>
      <c r="O92" s="1485"/>
      <c r="P92" s="1487"/>
      <c r="Q92" s="1489"/>
      <c r="R92" s="1220"/>
      <c r="S92" s="415" t="s">
        <v>5228</v>
      </c>
      <c r="T92" s="241"/>
      <c r="U92" s="241"/>
      <c r="V92" s="241"/>
      <c r="W92" s="415" t="s">
        <v>5229</v>
      </c>
      <c r="X92" s="414">
        <v>44585</v>
      </c>
      <c r="Y92" s="414">
        <v>44705</v>
      </c>
      <c r="Z92" s="414">
        <v>44585</v>
      </c>
      <c r="AA92" s="414">
        <v>44766</v>
      </c>
      <c r="AB92" s="1220"/>
      <c r="AC92" s="1241"/>
      <c r="AD92" s="303">
        <f t="shared" si="99"/>
        <v>10</v>
      </c>
      <c r="AE92" s="303">
        <f t="shared" si="99"/>
        <v>10</v>
      </c>
      <c r="AF92" s="303">
        <f t="shared" si="99"/>
        <v>0</v>
      </c>
      <c r="AG92" s="303">
        <f t="shared" si="99"/>
        <v>0</v>
      </c>
      <c r="AH92" s="303">
        <f t="shared" si="99"/>
        <v>0</v>
      </c>
      <c r="AI92" s="303">
        <f t="shared" si="99"/>
        <v>0</v>
      </c>
      <c r="AJ92" s="303">
        <f t="shared" si="99"/>
        <v>0</v>
      </c>
      <c r="AK92" s="1220"/>
      <c r="AL92" s="1244"/>
      <c r="AM92" s="303">
        <f t="shared" si="111"/>
        <v>10</v>
      </c>
      <c r="AN92" s="311">
        <v>10</v>
      </c>
      <c r="AO92" s="311"/>
      <c r="AP92" s="311"/>
      <c r="AQ92" s="311"/>
      <c r="AR92" s="311"/>
      <c r="AS92" s="311"/>
      <c r="AT92" s="1220"/>
      <c r="AU92" s="1247"/>
      <c r="AV92" s="303">
        <f t="shared" si="112"/>
        <v>0</v>
      </c>
      <c r="AW92" s="311"/>
      <c r="AX92" s="311"/>
      <c r="AY92" s="311"/>
      <c r="AZ92" s="311"/>
      <c r="BA92" s="311"/>
      <c r="BB92" s="311"/>
      <c r="BC92" s="1220"/>
      <c r="BD92" s="1250"/>
      <c r="BE92" s="303">
        <f t="shared" si="113"/>
        <v>0</v>
      </c>
      <c r="BF92" s="311"/>
      <c r="BG92" s="311"/>
      <c r="BH92" s="311"/>
      <c r="BI92" s="311"/>
      <c r="BJ92" s="311"/>
      <c r="BK92" s="311"/>
      <c r="BL92" s="1220"/>
      <c r="BM92" s="1253"/>
      <c r="BN92" s="303">
        <f t="shared" si="114"/>
        <v>0</v>
      </c>
      <c r="BO92" s="311"/>
      <c r="BP92" s="311"/>
      <c r="BQ92" s="311"/>
      <c r="BR92" s="311"/>
      <c r="BS92" s="311"/>
      <c r="BT92" s="311"/>
      <c r="BU92" s="1207"/>
      <c r="BV92" s="1208"/>
      <c r="BW92" s="1208"/>
      <c r="BX92" s="1208"/>
      <c r="BY92" s="1208"/>
      <c r="BZ92" s="1208"/>
      <c r="CA92" s="1208"/>
      <c r="CB92" s="1208"/>
      <c r="CC92" s="1209"/>
    </row>
    <row r="93" spans="1:81" s="58" customFormat="1" ht="40.15" customHeight="1" thickTop="1" x14ac:dyDescent="0.25">
      <c r="A93" s="37"/>
      <c r="B93" s="1318"/>
      <c r="C93" s="1315"/>
      <c r="D93" s="1283"/>
      <c r="E93" s="1286"/>
      <c r="F93" s="1286"/>
      <c r="G93" s="1286"/>
      <c r="H93" s="1094"/>
      <c r="I93" s="1094"/>
      <c r="J93" s="1220"/>
      <c r="K93" s="1217"/>
      <c r="L93" s="1434"/>
      <c r="M93" s="1481"/>
      <c r="N93" s="1483"/>
      <c r="O93" s="1485"/>
      <c r="P93" s="1487"/>
      <c r="Q93" s="1489"/>
      <c r="R93" s="1220"/>
      <c r="S93" s="415" t="s">
        <v>5230</v>
      </c>
      <c r="T93" s="241"/>
      <c r="U93" s="241"/>
      <c r="V93" s="241"/>
      <c r="W93" s="415" t="s">
        <v>5231</v>
      </c>
      <c r="X93" s="414">
        <v>44585</v>
      </c>
      <c r="Y93" s="414">
        <v>44895</v>
      </c>
      <c r="Z93" s="414">
        <v>44585</v>
      </c>
      <c r="AA93" s="414">
        <v>44895</v>
      </c>
      <c r="AB93" s="1220"/>
      <c r="AC93" s="1241"/>
      <c r="AD93" s="303">
        <f t="shared" si="99"/>
        <v>0</v>
      </c>
      <c r="AE93" s="303">
        <f t="shared" si="99"/>
        <v>0</v>
      </c>
      <c r="AF93" s="303">
        <f t="shared" si="99"/>
        <v>0</v>
      </c>
      <c r="AG93" s="303">
        <f t="shared" si="99"/>
        <v>0</v>
      </c>
      <c r="AH93" s="303">
        <f t="shared" si="99"/>
        <v>0</v>
      </c>
      <c r="AI93" s="303">
        <f t="shared" si="99"/>
        <v>0</v>
      </c>
      <c r="AJ93" s="303">
        <f t="shared" si="99"/>
        <v>0</v>
      </c>
      <c r="AK93" s="1220"/>
      <c r="AL93" s="1244"/>
      <c r="AM93" s="303">
        <f t="shared" si="111"/>
        <v>0</v>
      </c>
      <c r="AN93" s="311"/>
      <c r="AO93" s="311"/>
      <c r="AP93" s="311"/>
      <c r="AQ93" s="311"/>
      <c r="AR93" s="311"/>
      <c r="AS93" s="311"/>
      <c r="AT93" s="1220"/>
      <c r="AU93" s="1247"/>
      <c r="AV93" s="303">
        <f t="shared" si="112"/>
        <v>0</v>
      </c>
      <c r="AW93" s="311"/>
      <c r="AX93" s="311"/>
      <c r="AY93" s="311"/>
      <c r="AZ93" s="311"/>
      <c r="BA93" s="311"/>
      <c r="BB93" s="311"/>
      <c r="BC93" s="1220"/>
      <c r="BD93" s="1250"/>
      <c r="BE93" s="303">
        <f t="shared" si="113"/>
        <v>0</v>
      </c>
      <c r="BF93" s="311"/>
      <c r="BG93" s="311"/>
      <c r="BH93" s="311"/>
      <c r="BI93" s="311"/>
      <c r="BJ93" s="311"/>
      <c r="BK93" s="311"/>
      <c r="BL93" s="1220"/>
      <c r="BM93" s="1253"/>
      <c r="BN93" s="303">
        <f t="shared" si="114"/>
        <v>0</v>
      </c>
      <c r="BO93" s="311"/>
      <c r="BP93" s="311"/>
      <c r="BQ93" s="311"/>
      <c r="BR93" s="311"/>
      <c r="BS93" s="311"/>
      <c r="BT93" s="311"/>
      <c r="BU93" s="1207"/>
      <c r="BV93" s="1208"/>
      <c r="BW93" s="1208"/>
      <c r="BX93" s="1208"/>
      <c r="BY93" s="1208"/>
      <c r="BZ93" s="1208"/>
      <c r="CA93" s="1208"/>
      <c r="CB93" s="1208"/>
      <c r="CC93" s="1209"/>
    </row>
    <row r="94" spans="1:81" s="58" customFormat="1" ht="40.15" customHeight="1" thickBot="1" x14ac:dyDescent="0.3">
      <c r="A94" s="37"/>
      <c r="B94" s="1318"/>
      <c r="C94" s="1315"/>
      <c r="D94" s="1284"/>
      <c r="E94" s="1287"/>
      <c r="F94" s="1287"/>
      <c r="G94" s="1287"/>
      <c r="H94" s="1095"/>
      <c r="I94" s="1095"/>
      <c r="J94" s="1221"/>
      <c r="K94" s="1218"/>
      <c r="L94" s="1490"/>
      <c r="M94" s="1491"/>
      <c r="N94" s="1492"/>
      <c r="O94" s="1493"/>
      <c r="P94" s="1494"/>
      <c r="Q94" s="1495"/>
      <c r="R94" s="1221"/>
      <c r="S94" s="234"/>
      <c r="T94" s="242"/>
      <c r="U94" s="242"/>
      <c r="V94" s="242"/>
      <c r="W94" s="234"/>
      <c r="X94" s="305"/>
      <c r="Y94" s="305"/>
      <c r="Z94" s="305"/>
      <c r="AA94" s="305"/>
      <c r="AB94" s="1221"/>
      <c r="AC94" s="1242"/>
      <c r="AD94" s="306">
        <f t="shared" si="99"/>
        <v>0</v>
      </c>
      <c r="AE94" s="306">
        <f t="shared" si="99"/>
        <v>0</v>
      </c>
      <c r="AF94" s="306">
        <f t="shared" si="99"/>
        <v>0</v>
      </c>
      <c r="AG94" s="306">
        <f t="shared" si="99"/>
        <v>0</v>
      </c>
      <c r="AH94" s="306">
        <f t="shared" si="99"/>
        <v>0</v>
      </c>
      <c r="AI94" s="306">
        <f t="shared" si="99"/>
        <v>0</v>
      </c>
      <c r="AJ94" s="306">
        <f t="shared" si="99"/>
        <v>0</v>
      </c>
      <c r="AK94" s="1221"/>
      <c r="AL94" s="1245"/>
      <c r="AM94" s="306">
        <f t="shared" si="111"/>
        <v>0</v>
      </c>
      <c r="AN94" s="50"/>
      <c r="AO94" s="50"/>
      <c r="AP94" s="50"/>
      <c r="AQ94" s="50"/>
      <c r="AR94" s="50"/>
      <c r="AS94" s="50"/>
      <c r="AT94" s="1221"/>
      <c r="AU94" s="1248"/>
      <c r="AV94" s="306">
        <f t="shared" si="112"/>
        <v>0</v>
      </c>
      <c r="AW94" s="50"/>
      <c r="AX94" s="50"/>
      <c r="AY94" s="50"/>
      <c r="AZ94" s="50"/>
      <c r="BA94" s="50"/>
      <c r="BB94" s="50"/>
      <c r="BC94" s="1221"/>
      <c r="BD94" s="1251"/>
      <c r="BE94" s="306">
        <f t="shared" si="113"/>
        <v>0</v>
      </c>
      <c r="BF94" s="50"/>
      <c r="BG94" s="50"/>
      <c r="BH94" s="50"/>
      <c r="BI94" s="50"/>
      <c r="BJ94" s="50"/>
      <c r="BK94" s="50"/>
      <c r="BL94" s="1221"/>
      <c r="BM94" s="1254"/>
      <c r="BN94" s="306">
        <f t="shared" si="114"/>
        <v>0</v>
      </c>
      <c r="BO94" s="50"/>
      <c r="BP94" s="50"/>
      <c r="BQ94" s="50"/>
      <c r="BR94" s="50"/>
      <c r="BS94" s="50"/>
      <c r="BT94" s="50"/>
      <c r="BU94" s="1210"/>
      <c r="BV94" s="1211"/>
      <c r="BW94" s="1211"/>
      <c r="BX94" s="1211"/>
      <c r="BY94" s="1211"/>
      <c r="BZ94" s="1211"/>
      <c r="CA94" s="1211"/>
      <c r="CB94" s="1211"/>
      <c r="CC94" s="1212"/>
    </row>
    <row r="95" spans="1:81" s="58" customFormat="1" ht="40.15" customHeight="1" thickTop="1" x14ac:dyDescent="0.25">
      <c r="A95" s="37"/>
      <c r="B95" s="1318"/>
      <c r="C95" s="1315"/>
      <c r="D95" s="1282">
        <v>4302</v>
      </c>
      <c r="E95" s="1285" t="s">
        <v>5194</v>
      </c>
      <c r="F95" s="1285">
        <v>4302083</v>
      </c>
      <c r="G95" s="1285" t="s">
        <v>5232</v>
      </c>
      <c r="H95" s="1093"/>
      <c r="I95" s="1093"/>
      <c r="J95" s="1219">
        <v>157</v>
      </c>
      <c r="K95" s="1216" t="str">
        <f>+[5]Metas!K181</f>
        <v>Construcción del Coliseo de Combate con zonas alternas para deportes de alto rendimiento que no cuentan con un escenario adecuado para sus entrenamientos</v>
      </c>
      <c r="L95" s="1433">
        <v>0.4</v>
      </c>
      <c r="M95" s="1480">
        <v>0.4</v>
      </c>
      <c r="N95" s="1482">
        <v>0.1</v>
      </c>
      <c r="O95" s="1484">
        <v>0.1</v>
      </c>
      <c r="P95" s="1486">
        <v>0.1</v>
      </c>
      <c r="Q95" s="1488">
        <v>0.1</v>
      </c>
      <c r="R95" s="1219">
        <f t="shared" ref="R95" si="143">+$J95</f>
        <v>157</v>
      </c>
      <c r="S95" s="413" t="s">
        <v>5233</v>
      </c>
      <c r="T95" s="240"/>
      <c r="U95" s="240"/>
      <c r="V95" s="240"/>
      <c r="W95" s="233"/>
      <c r="X95" s="307"/>
      <c r="Y95" s="307"/>
      <c r="Z95" s="307"/>
      <c r="AA95" s="307"/>
      <c r="AB95" s="1219">
        <f t="shared" ref="AB95" si="144">+$J95</f>
        <v>157</v>
      </c>
      <c r="AC95" s="1240">
        <f t="shared" ref="AC95" si="145">+L95</f>
        <v>0.4</v>
      </c>
      <c r="AD95" s="308">
        <f t="shared" si="99"/>
        <v>0</v>
      </c>
      <c r="AE95" s="308">
        <f t="shared" si="99"/>
        <v>0</v>
      </c>
      <c r="AF95" s="308">
        <f t="shared" si="99"/>
        <v>0</v>
      </c>
      <c r="AG95" s="308">
        <f t="shared" si="99"/>
        <v>0</v>
      </c>
      <c r="AH95" s="308">
        <f t="shared" si="99"/>
        <v>0</v>
      </c>
      <c r="AI95" s="308">
        <f t="shared" si="99"/>
        <v>0</v>
      </c>
      <c r="AJ95" s="308">
        <f t="shared" si="99"/>
        <v>0</v>
      </c>
      <c r="AK95" s="1219">
        <f t="shared" ref="AK95" si="146">+$J95</f>
        <v>157</v>
      </c>
      <c r="AL95" s="1243">
        <f>+N95</f>
        <v>0.1</v>
      </c>
      <c r="AM95" s="308">
        <f t="shared" si="111"/>
        <v>0</v>
      </c>
      <c r="AN95" s="48"/>
      <c r="AO95" s="48"/>
      <c r="AP95" s="48"/>
      <c r="AQ95" s="48"/>
      <c r="AR95" s="48"/>
      <c r="AS95" s="48"/>
      <c r="AT95" s="1219">
        <f t="shared" ref="AT95" si="147">+$J95</f>
        <v>157</v>
      </c>
      <c r="AU95" s="1246">
        <f>+O95</f>
        <v>0.1</v>
      </c>
      <c r="AV95" s="308">
        <f t="shared" si="112"/>
        <v>0</v>
      </c>
      <c r="AW95" s="48"/>
      <c r="AX95" s="48"/>
      <c r="AY95" s="48"/>
      <c r="AZ95" s="48"/>
      <c r="BA95" s="48"/>
      <c r="BB95" s="48"/>
      <c r="BC95" s="1219">
        <f t="shared" ref="BC95" si="148">+$J95</f>
        <v>157</v>
      </c>
      <c r="BD95" s="1249">
        <f>+P95</f>
        <v>0.1</v>
      </c>
      <c r="BE95" s="308">
        <f t="shared" si="113"/>
        <v>0</v>
      </c>
      <c r="BF95" s="48"/>
      <c r="BG95" s="48"/>
      <c r="BH95" s="48"/>
      <c r="BI95" s="48"/>
      <c r="BJ95" s="48"/>
      <c r="BK95" s="48"/>
      <c r="BL95" s="1219">
        <f t="shared" ref="BL95" si="149">+$J95</f>
        <v>157</v>
      </c>
      <c r="BM95" s="1252">
        <f>+Q95</f>
        <v>0.1</v>
      </c>
      <c r="BN95" s="308">
        <f t="shared" si="114"/>
        <v>0</v>
      </c>
      <c r="BO95" s="48"/>
      <c r="BP95" s="48"/>
      <c r="BQ95" s="48"/>
      <c r="BR95" s="48"/>
      <c r="BS95" s="48"/>
      <c r="BT95" s="48"/>
      <c r="BU95" s="1204"/>
      <c r="BV95" s="1205"/>
      <c r="BW95" s="1205"/>
      <c r="BX95" s="1205"/>
      <c r="BY95" s="1205"/>
      <c r="BZ95" s="1205"/>
      <c r="CA95" s="1205"/>
      <c r="CB95" s="1205"/>
      <c r="CC95" s="1206"/>
    </row>
    <row r="96" spans="1:81" s="58" customFormat="1" ht="40.15" customHeight="1" x14ac:dyDescent="0.25">
      <c r="A96" s="37"/>
      <c r="B96" s="1318"/>
      <c r="C96" s="1315"/>
      <c r="D96" s="1283"/>
      <c r="E96" s="1286"/>
      <c r="F96" s="1286"/>
      <c r="G96" s="1286"/>
      <c r="H96" s="1094"/>
      <c r="I96" s="1094"/>
      <c r="J96" s="1220"/>
      <c r="K96" s="1217"/>
      <c r="L96" s="1434"/>
      <c r="M96" s="1481"/>
      <c r="N96" s="1483"/>
      <c r="O96" s="1485"/>
      <c r="P96" s="1487"/>
      <c r="Q96" s="1489"/>
      <c r="R96" s="1220"/>
      <c r="S96" s="41"/>
      <c r="T96" s="241"/>
      <c r="U96" s="241"/>
      <c r="V96" s="241"/>
      <c r="W96" s="41"/>
      <c r="X96" s="34"/>
      <c r="Y96" s="34"/>
      <c r="Z96" s="34"/>
      <c r="AA96" s="34"/>
      <c r="AB96" s="1220"/>
      <c r="AC96" s="1241"/>
      <c r="AD96" s="303"/>
      <c r="AE96" s="303"/>
      <c r="AF96" s="303">
        <f t="shared" si="99"/>
        <v>0</v>
      </c>
      <c r="AG96" s="303">
        <f t="shared" si="99"/>
        <v>0</v>
      </c>
      <c r="AH96" s="303">
        <f t="shared" si="99"/>
        <v>0</v>
      </c>
      <c r="AI96" s="303">
        <f t="shared" si="99"/>
        <v>0</v>
      </c>
      <c r="AJ96" s="303">
        <f t="shared" si="99"/>
        <v>0</v>
      </c>
      <c r="AK96" s="1220"/>
      <c r="AL96" s="1244"/>
      <c r="AM96" s="303">
        <f t="shared" si="111"/>
        <v>0</v>
      </c>
      <c r="AN96" s="311"/>
      <c r="AO96" s="311"/>
      <c r="AP96" s="311"/>
      <c r="AQ96" s="311"/>
      <c r="AR96" s="311"/>
      <c r="AS96" s="311"/>
      <c r="AT96" s="1220"/>
      <c r="AU96" s="1247"/>
      <c r="AV96" s="303"/>
      <c r="AW96" s="311"/>
      <c r="AX96" s="311"/>
      <c r="AY96" s="311"/>
      <c r="AZ96" s="311"/>
      <c r="BA96" s="311"/>
      <c r="BB96" s="311"/>
      <c r="BC96" s="1220"/>
      <c r="BD96" s="1250"/>
      <c r="BE96" s="303">
        <f t="shared" si="113"/>
        <v>0</v>
      </c>
      <c r="BF96" s="311"/>
      <c r="BG96" s="311"/>
      <c r="BH96" s="311"/>
      <c r="BI96" s="311"/>
      <c r="BJ96" s="311"/>
      <c r="BK96" s="311"/>
      <c r="BL96" s="1220"/>
      <c r="BM96" s="1253"/>
      <c r="BN96" s="303">
        <f t="shared" si="114"/>
        <v>0</v>
      </c>
      <c r="BO96" s="311"/>
      <c r="BP96" s="311"/>
      <c r="BQ96" s="311"/>
      <c r="BR96" s="311"/>
      <c r="BS96" s="311"/>
      <c r="BT96" s="311"/>
      <c r="BU96" s="1207"/>
      <c r="BV96" s="1208"/>
      <c r="BW96" s="1208"/>
      <c r="BX96" s="1208"/>
      <c r="BY96" s="1208"/>
      <c r="BZ96" s="1208"/>
      <c r="CA96" s="1208"/>
      <c r="CB96" s="1208"/>
      <c r="CC96" s="1209"/>
    </row>
    <row r="97" spans="1:81" s="58" customFormat="1" ht="40.15" customHeight="1" x14ac:dyDescent="0.25">
      <c r="A97" s="37"/>
      <c r="B97" s="1318"/>
      <c r="C97" s="1315"/>
      <c r="D97" s="1283"/>
      <c r="E97" s="1286"/>
      <c r="F97" s="1286"/>
      <c r="G97" s="1286"/>
      <c r="H97" s="1094"/>
      <c r="I97" s="1094"/>
      <c r="J97" s="1220"/>
      <c r="K97" s="1217"/>
      <c r="L97" s="1434"/>
      <c r="M97" s="1481"/>
      <c r="N97" s="1483"/>
      <c r="O97" s="1485"/>
      <c r="P97" s="1487"/>
      <c r="Q97" s="1489"/>
      <c r="R97" s="1220"/>
      <c r="S97" s="41"/>
      <c r="T97" s="241"/>
      <c r="U97" s="241"/>
      <c r="V97" s="241"/>
      <c r="W97" s="41"/>
      <c r="X97" s="34"/>
      <c r="Y97" s="34"/>
      <c r="Z97" s="34"/>
      <c r="AA97" s="34"/>
      <c r="AB97" s="1220"/>
      <c r="AC97" s="1241"/>
      <c r="AD97" s="303">
        <f t="shared" si="99"/>
        <v>0</v>
      </c>
      <c r="AE97" s="303">
        <f t="shared" si="99"/>
        <v>0</v>
      </c>
      <c r="AF97" s="303">
        <f t="shared" si="99"/>
        <v>0</v>
      </c>
      <c r="AG97" s="303">
        <f t="shared" si="99"/>
        <v>0</v>
      </c>
      <c r="AH97" s="303">
        <f t="shared" si="99"/>
        <v>0</v>
      </c>
      <c r="AI97" s="303">
        <f t="shared" si="99"/>
        <v>0</v>
      </c>
      <c r="AJ97" s="303">
        <f t="shared" si="99"/>
        <v>0</v>
      </c>
      <c r="AK97" s="1220"/>
      <c r="AL97" s="1244"/>
      <c r="AM97" s="303">
        <f t="shared" si="111"/>
        <v>0</v>
      </c>
      <c r="AN97" s="311"/>
      <c r="AO97" s="311"/>
      <c r="AP97" s="311"/>
      <c r="AQ97" s="311"/>
      <c r="AR97" s="311"/>
      <c r="AS97" s="311"/>
      <c r="AT97" s="1220"/>
      <c r="AU97" s="1247"/>
      <c r="AV97" s="303">
        <f t="shared" si="112"/>
        <v>0</v>
      </c>
      <c r="AW97" s="311"/>
      <c r="AX97" s="311"/>
      <c r="AY97" s="311"/>
      <c r="AZ97" s="311"/>
      <c r="BA97" s="311"/>
      <c r="BB97" s="311"/>
      <c r="BC97" s="1220"/>
      <c r="BD97" s="1250"/>
      <c r="BE97" s="303">
        <f t="shared" si="113"/>
        <v>0</v>
      </c>
      <c r="BF97" s="311"/>
      <c r="BG97" s="311"/>
      <c r="BH97" s="311"/>
      <c r="BI97" s="311"/>
      <c r="BJ97" s="311"/>
      <c r="BK97" s="311"/>
      <c r="BL97" s="1220"/>
      <c r="BM97" s="1253"/>
      <c r="BN97" s="303">
        <f t="shared" si="114"/>
        <v>0</v>
      </c>
      <c r="BO97" s="311"/>
      <c r="BP97" s="311"/>
      <c r="BQ97" s="311"/>
      <c r="BR97" s="311"/>
      <c r="BS97" s="311"/>
      <c r="BT97" s="311"/>
      <c r="BU97" s="1207"/>
      <c r="BV97" s="1208"/>
      <c r="BW97" s="1208"/>
      <c r="BX97" s="1208"/>
      <c r="BY97" s="1208"/>
      <c r="BZ97" s="1208"/>
      <c r="CA97" s="1208"/>
      <c r="CB97" s="1208"/>
      <c r="CC97" s="1209"/>
    </row>
    <row r="98" spans="1:81" s="58" customFormat="1" ht="40.15" customHeight="1" thickBot="1" x14ac:dyDescent="0.3">
      <c r="A98" s="37"/>
      <c r="B98" s="1318"/>
      <c r="C98" s="1315"/>
      <c r="D98" s="1284"/>
      <c r="E98" s="1287"/>
      <c r="F98" s="1287"/>
      <c r="G98" s="1287"/>
      <c r="H98" s="1095"/>
      <c r="I98" s="1095"/>
      <c r="J98" s="1221"/>
      <c r="K98" s="1218"/>
      <c r="L98" s="1490"/>
      <c r="M98" s="1491"/>
      <c r="N98" s="1492"/>
      <c r="O98" s="1493"/>
      <c r="P98" s="1494"/>
      <c r="Q98" s="1495"/>
      <c r="R98" s="1221"/>
      <c r="S98" s="234"/>
      <c r="T98" s="242"/>
      <c r="U98" s="242"/>
      <c r="V98" s="242"/>
      <c r="W98" s="234"/>
      <c r="X98" s="305"/>
      <c r="Y98" s="305"/>
      <c r="Z98" s="305"/>
      <c r="AA98" s="305"/>
      <c r="AB98" s="1221"/>
      <c r="AC98" s="1242"/>
      <c r="AD98" s="306">
        <f t="shared" si="99"/>
        <v>0</v>
      </c>
      <c r="AE98" s="306">
        <f t="shared" si="99"/>
        <v>0</v>
      </c>
      <c r="AF98" s="306">
        <f t="shared" si="99"/>
        <v>0</v>
      </c>
      <c r="AG98" s="306">
        <f t="shared" si="99"/>
        <v>0</v>
      </c>
      <c r="AH98" s="306">
        <f t="shared" si="99"/>
        <v>0</v>
      </c>
      <c r="AI98" s="306">
        <f t="shared" si="99"/>
        <v>0</v>
      </c>
      <c r="AJ98" s="306">
        <f t="shared" si="99"/>
        <v>0</v>
      </c>
      <c r="AK98" s="1221"/>
      <c r="AL98" s="1245"/>
      <c r="AM98" s="306">
        <f t="shared" si="111"/>
        <v>0</v>
      </c>
      <c r="AN98" s="50"/>
      <c r="AO98" s="50"/>
      <c r="AP98" s="50"/>
      <c r="AQ98" s="50"/>
      <c r="AR98" s="50"/>
      <c r="AS98" s="50"/>
      <c r="AT98" s="1221"/>
      <c r="AU98" s="1248"/>
      <c r="AV98" s="306">
        <f t="shared" si="112"/>
        <v>0</v>
      </c>
      <c r="AW98" s="50"/>
      <c r="AX98" s="50"/>
      <c r="AY98" s="50"/>
      <c r="AZ98" s="50"/>
      <c r="BA98" s="50"/>
      <c r="BB98" s="50"/>
      <c r="BC98" s="1221"/>
      <c r="BD98" s="1251"/>
      <c r="BE98" s="306">
        <f t="shared" si="113"/>
        <v>0</v>
      </c>
      <c r="BF98" s="50"/>
      <c r="BG98" s="50"/>
      <c r="BH98" s="50"/>
      <c r="BI98" s="50"/>
      <c r="BJ98" s="50"/>
      <c r="BK98" s="50"/>
      <c r="BL98" s="1221"/>
      <c r="BM98" s="1254"/>
      <c r="BN98" s="306">
        <f t="shared" si="114"/>
        <v>0</v>
      </c>
      <c r="BO98" s="50"/>
      <c r="BP98" s="50"/>
      <c r="BQ98" s="50"/>
      <c r="BR98" s="50"/>
      <c r="BS98" s="50"/>
      <c r="BT98" s="50"/>
      <c r="BU98" s="1210"/>
      <c r="BV98" s="1211"/>
      <c r="BW98" s="1211"/>
      <c r="BX98" s="1211"/>
      <c r="BY98" s="1211"/>
      <c r="BZ98" s="1211"/>
      <c r="CA98" s="1211"/>
      <c r="CB98" s="1211"/>
      <c r="CC98" s="1212"/>
    </row>
    <row r="99" spans="1:81" s="58" customFormat="1" ht="40.15" customHeight="1" thickTop="1" x14ac:dyDescent="0.25">
      <c r="A99" s="37"/>
      <c r="B99" s="1318"/>
      <c r="C99" s="1315"/>
      <c r="D99" s="1282">
        <v>4302</v>
      </c>
      <c r="E99" s="1285" t="s">
        <v>5194</v>
      </c>
      <c r="F99" s="1285">
        <v>4302083</v>
      </c>
      <c r="G99" s="1285" t="s">
        <v>5232</v>
      </c>
      <c r="H99" s="1093"/>
      <c r="I99" s="1093"/>
      <c r="J99" s="1219">
        <v>158</v>
      </c>
      <c r="K99" s="1216" t="str">
        <f>+[5]Metas!K182</f>
        <v>Construcción y dotación del Centro de Alto Rendimiento del Bicentenario (CAR)</v>
      </c>
      <c r="L99" s="1433">
        <v>0.7</v>
      </c>
      <c r="M99" s="1480">
        <v>0.7</v>
      </c>
      <c r="N99" s="1482">
        <v>0.1</v>
      </c>
      <c r="O99" s="1484">
        <v>0.1</v>
      </c>
      <c r="P99" s="1486">
        <v>0.25</v>
      </c>
      <c r="Q99" s="1488">
        <v>0.25</v>
      </c>
      <c r="R99" s="1219">
        <f t="shared" ref="R99" si="150">+$J99</f>
        <v>158</v>
      </c>
      <c r="S99" s="413" t="s">
        <v>5233</v>
      </c>
      <c r="T99" s="240"/>
      <c r="U99" s="240"/>
      <c r="V99" s="240"/>
      <c r="W99" s="233"/>
      <c r="X99" s="307"/>
      <c r="Y99" s="307"/>
      <c r="Z99" s="307"/>
      <c r="AA99" s="307"/>
      <c r="AB99" s="1219">
        <f t="shared" ref="AB99" si="151">+$J99</f>
        <v>158</v>
      </c>
      <c r="AC99" s="1240">
        <f t="shared" ref="AC99" si="152">+L99</f>
        <v>0.7</v>
      </c>
      <c r="AD99" s="308">
        <f t="shared" si="99"/>
        <v>0</v>
      </c>
      <c r="AE99" s="308">
        <f t="shared" si="99"/>
        <v>0</v>
      </c>
      <c r="AF99" s="308">
        <f t="shared" si="99"/>
        <v>0</v>
      </c>
      <c r="AG99" s="308">
        <f t="shared" si="99"/>
        <v>0</v>
      </c>
      <c r="AH99" s="308">
        <f t="shared" si="99"/>
        <v>0</v>
      </c>
      <c r="AI99" s="308">
        <f t="shared" si="99"/>
        <v>0</v>
      </c>
      <c r="AJ99" s="308">
        <f t="shared" si="99"/>
        <v>0</v>
      </c>
      <c r="AK99" s="1219">
        <f t="shared" ref="AK99" si="153">+$J99</f>
        <v>158</v>
      </c>
      <c r="AL99" s="1243">
        <f>+N99</f>
        <v>0.1</v>
      </c>
      <c r="AM99" s="308">
        <f t="shared" si="111"/>
        <v>0</v>
      </c>
      <c r="AN99" s="48"/>
      <c r="AO99" s="48"/>
      <c r="AP99" s="48"/>
      <c r="AQ99" s="48"/>
      <c r="AR99" s="48"/>
      <c r="AS99" s="48"/>
      <c r="AT99" s="1219">
        <f t="shared" ref="AT99" si="154">+$J99</f>
        <v>158</v>
      </c>
      <c r="AU99" s="1246">
        <f>+O99</f>
        <v>0.1</v>
      </c>
      <c r="AV99" s="308">
        <f t="shared" si="112"/>
        <v>0</v>
      </c>
      <c r="AW99" s="48"/>
      <c r="AX99" s="48"/>
      <c r="AY99" s="48"/>
      <c r="AZ99" s="48"/>
      <c r="BA99" s="48"/>
      <c r="BB99" s="48"/>
      <c r="BC99" s="1219">
        <f t="shared" ref="BC99" si="155">+$J99</f>
        <v>158</v>
      </c>
      <c r="BD99" s="1249">
        <f>+P99</f>
        <v>0.25</v>
      </c>
      <c r="BE99" s="308">
        <f t="shared" si="113"/>
        <v>0</v>
      </c>
      <c r="BF99" s="48"/>
      <c r="BG99" s="48"/>
      <c r="BH99" s="48"/>
      <c r="BI99" s="48"/>
      <c r="BJ99" s="48"/>
      <c r="BK99" s="48"/>
      <c r="BL99" s="1219">
        <f t="shared" ref="BL99" si="156">+$J99</f>
        <v>158</v>
      </c>
      <c r="BM99" s="1252">
        <f>+Q99</f>
        <v>0.25</v>
      </c>
      <c r="BN99" s="308">
        <f t="shared" si="114"/>
        <v>0</v>
      </c>
      <c r="BO99" s="48"/>
      <c r="BP99" s="48"/>
      <c r="BQ99" s="48"/>
      <c r="BR99" s="48"/>
      <c r="BS99" s="48"/>
      <c r="BT99" s="48"/>
      <c r="BU99" s="1204"/>
      <c r="BV99" s="1205"/>
      <c r="BW99" s="1205"/>
      <c r="BX99" s="1205"/>
      <c r="BY99" s="1205"/>
      <c r="BZ99" s="1205"/>
      <c r="CA99" s="1205"/>
      <c r="CB99" s="1205"/>
      <c r="CC99" s="1206"/>
    </row>
    <row r="100" spans="1:81" s="58" customFormat="1" ht="37.5" customHeight="1" thickBot="1" x14ac:dyDescent="0.3">
      <c r="A100" s="37"/>
      <c r="B100" s="1318"/>
      <c r="C100" s="1315"/>
      <c r="D100" s="1283"/>
      <c r="E100" s="1286"/>
      <c r="F100" s="1286"/>
      <c r="G100" s="1286"/>
      <c r="H100" s="1094"/>
      <c r="I100" s="1094"/>
      <c r="J100" s="1220"/>
      <c r="K100" s="1217"/>
      <c r="L100" s="1434"/>
      <c r="M100" s="1481"/>
      <c r="N100" s="1483"/>
      <c r="O100" s="1485"/>
      <c r="P100" s="1487"/>
      <c r="Q100" s="1489"/>
      <c r="R100" s="1220"/>
      <c r="S100" s="41"/>
      <c r="T100" s="241"/>
      <c r="U100" s="241"/>
      <c r="V100" s="241"/>
      <c r="W100" s="41"/>
      <c r="X100" s="34"/>
      <c r="Y100" s="34"/>
      <c r="Z100" s="34"/>
      <c r="AA100" s="34"/>
      <c r="AB100" s="1220"/>
      <c r="AC100" s="1241"/>
      <c r="AD100" s="303">
        <f t="shared" si="99"/>
        <v>0</v>
      </c>
      <c r="AE100" s="303">
        <f t="shared" si="99"/>
        <v>0</v>
      </c>
      <c r="AF100" s="303">
        <f t="shared" si="99"/>
        <v>0</v>
      </c>
      <c r="AG100" s="303">
        <f t="shared" si="99"/>
        <v>0</v>
      </c>
      <c r="AH100" s="303">
        <f t="shared" si="99"/>
        <v>0</v>
      </c>
      <c r="AI100" s="303">
        <f t="shared" si="99"/>
        <v>0</v>
      </c>
      <c r="AJ100" s="303">
        <f t="shared" si="99"/>
        <v>0</v>
      </c>
      <c r="AK100" s="1220"/>
      <c r="AL100" s="1244"/>
      <c r="AM100" s="303">
        <f t="shared" si="111"/>
        <v>0</v>
      </c>
      <c r="AN100" s="311"/>
      <c r="AO100" s="311"/>
      <c r="AP100" s="311"/>
      <c r="AQ100" s="311"/>
      <c r="AR100" s="311"/>
      <c r="AS100" s="311"/>
      <c r="AT100" s="1220"/>
      <c r="AU100" s="1247"/>
      <c r="AV100" s="303">
        <f t="shared" si="112"/>
        <v>0</v>
      </c>
      <c r="AW100" s="311"/>
      <c r="AX100" s="311"/>
      <c r="AY100" s="311"/>
      <c r="AZ100" s="311"/>
      <c r="BA100" s="311"/>
      <c r="BB100" s="311"/>
      <c r="BC100" s="1220"/>
      <c r="BD100" s="1250"/>
      <c r="BE100" s="303">
        <f t="shared" si="113"/>
        <v>0</v>
      </c>
      <c r="BF100" s="311"/>
      <c r="BG100" s="311"/>
      <c r="BH100" s="311"/>
      <c r="BI100" s="311"/>
      <c r="BJ100" s="311"/>
      <c r="BK100" s="311"/>
      <c r="BL100" s="1220"/>
      <c r="BM100" s="1253"/>
      <c r="BN100" s="303">
        <f t="shared" si="114"/>
        <v>0</v>
      </c>
      <c r="BO100" s="311"/>
      <c r="BP100" s="311"/>
      <c r="BQ100" s="311"/>
      <c r="BR100" s="311"/>
      <c r="BS100" s="311"/>
      <c r="BT100" s="311"/>
      <c r="BU100" s="1207"/>
      <c r="BV100" s="1208"/>
      <c r="BW100" s="1208"/>
      <c r="BX100" s="1208"/>
      <c r="BY100" s="1208"/>
      <c r="BZ100" s="1208"/>
      <c r="CA100" s="1208"/>
      <c r="CB100" s="1208"/>
      <c r="CC100" s="1209"/>
    </row>
    <row r="101" spans="1:81" s="58" customFormat="1" ht="39.75" hidden="1" customHeight="1" x14ac:dyDescent="0.25">
      <c r="A101" s="37"/>
      <c r="B101" s="1318"/>
      <c r="C101" s="1315"/>
      <c r="D101" s="1283"/>
      <c r="E101" s="1286"/>
      <c r="F101" s="1286"/>
      <c r="G101" s="1286"/>
      <c r="H101" s="1094"/>
      <c r="I101" s="1094"/>
      <c r="J101" s="1220"/>
      <c r="K101" s="1217"/>
      <c r="L101" s="1434"/>
      <c r="M101" s="1481"/>
      <c r="N101" s="1483"/>
      <c r="O101" s="1485"/>
      <c r="P101" s="1487"/>
      <c r="Q101" s="1489"/>
      <c r="R101" s="1220"/>
      <c r="S101" s="41"/>
      <c r="T101" s="241"/>
      <c r="U101" s="241"/>
      <c r="V101" s="241"/>
      <c r="W101" s="41"/>
      <c r="X101" s="34"/>
      <c r="Y101" s="34"/>
      <c r="Z101" s="34"/>
      <c r="AA101" s="34"/>
      <c r="AB101" s="1220"/>
      <c r="AC101" s="1241"/>
      <c r="AD101" s="303">
        <f t="shared" si="99"/>
        <v>0</v>
      </c>
      <c r="AE101" s="303">
        <f t="shared" si="99"/>
        <v>0</v>
      </c>
      <c r="AF101" s="303">
        <f t="shared" si="99"/>
        <v>0</v>
      </c>
      <c r="AG101" s="303">
        <f t="shared" si="99"/>
        <v>0</v>
      </c>
      <c r="AH101" s="303">
        <f t="shared" si="99"/>
        <v>0</v>
      </c>
      <c r="AI101" s="303">
        <f t="shared" si="99"/>
        <v>0</v>
      </c>
      <c r="AJ101" s="303">
        <f t="shared" si="99"/>
        <v>0</v>
      </c>
      <c r="AK101" s="1220"/>
      <c r="AL101" s="1244"/>
      <c r="AM101" s="303">
        <f t="shared" si="111"/>
        <v>0</v>
      </c>
      <c r="AN101" s="311"/>
      <c r="AO101" s="311"/>
      <c r="AP101" s="311"/>
      <c r="AQ101" s="311"/>
      <c r="AR101" s="311"/>
      <c r="AS101" s="311"/>
      <c r="AT101" s="1220"/>
      <c r="AU101" s="1247"/>
      <c r="AV101" s="303">
        <f t="shared" si="112"/>
        <v>0</v>
      </c>
      <c r="AW101" s="311"/>
      <c r="AX101" s="311"/>
      <c r="AY101" s="311"/>
      <c r="AZ101" s="311"/>
      <c r="BA101" s="311"/>
      <c r="BB101" s="311"/>
      <c r="BC101" s="1220"/>
      <c r="BD101" s="1250"/>
      <c r="BE101" s="303">
        <f t="shared" si="113"/>
        <v>0</v>
      </c>
      <c r="BF101" s="311"/>
      <c r="BG101" s="311"/>
      <c r="BH101" s="311"/>
      <c r="BI101" s="311"/>
      <c r="BJ101" s="311"/>
      <c r="BK101" s="311"/>
      <c r="BL101" s="1220"/>
      <c r="BM101" s="1253"/>
      <c r="BN101" s="303">
        <f t="shared" si="114"/>
        <v>0</v>
      </c>
      <c r="BO101" s="311"/>
      <c r="BP101" s="311"/>
      <c r="BQ101" s="311"/>
      <c r="BR101" s="311"/>
      <c r="BS101" s="311"/>
      <c r="BT101" s="311"/>
      <c r="BU101" s="1207"/>
      <c r="BV101" s="1208"/>
      <c r="BW101" s="1208"/>
      <c r="BX101" s="1208"/>
      <c r="BY101" s="1208"/>
      <c r="BZ101" s="1208"/>
      <c r="CA101" s="1208"/>
      <c r="CB101" s="1208"/>
      <c r="CC101" s="1209"/>
    </row>
    <row r="102" spans="1:81" s="58" customFormat="1" ht="4.5" hidden="1" customHeight="1" thickBot="1" x14ac:dyDescent="0.3">
      <c r="A102" s="37"/>
      <c r="B102" s="1318"/>
      <c r="C102" s="1315"/>
      <c r="D102" s="1284"/>
      <c r="E102" s="1287"/>
      <c r="F102" s="1287"/>
      <c r="G102" s="1287"/>
      <c r="H102" s="1095"/>
      <c r="I102" s="1095"/>
      <c r="J102" s="1221"/>
      <c r="K102" s="1218"/>
      <c r="L102" s="1490"/>
      <c r="M102" s="1491"/>
      <c r="N102" s="1492"/>
      <c r="O102" s="1493"/>
      <c r="P102" s="1494"/>
      <c r="Q102" s="1495"/>
      <c r="R102" s="1221"/>
      <c r="S102" s="234"/>
      <c r="T102" s="242"/>
      <c r="U102" s="242"/>
      <c r="V102" s="242"/>
      <c r="W102" s="234"/>
      <c r="X102" s="305"/>
      <c r="Y102" s="305"/>
      <c r="Z102" s="305"/>
      <c r="AA102" s="305"/>
      <c r="AB102" s="1221"/>
      <c r="AC102" s="1242"/>
      <c r="AD102" s="306">
        <f t="shared" si="99"/>
        <v>0</v>
      </c>
      <c r="AE102" s="306">
        <f t="shared" si="99"/>
        <v>0</v>
      </c>
      <c r="AF102" s="306">
        <f t="shared" si="99"/>
        <v>0</v>
      </c>
      <c r="AG102" s="306">
        <f t="shared" si="99"/>
        <v>0</v>
      </c>
      <c r="AH102" s="306">
        <f t="shared" si="99"/>
        <v>0</v>
      </c>
      <c r="AI102" s="306">
        <f t="shared" si="99"/>
        <v>0</v>
      </c>
      <c r="AJ102" s="306">
        <f t="shared" si="99"/>
        <v>0</v>
      </c>
      <c r="AK102" s="1221"/>
      <c r="AL102" s="1245"/>
      <c r="AM102" s="306">
        <f t="shared" si="111"/>
        <v>0</v>
      </c>
      <c r="AN102" s="50"/>
      <c r="AO102" s="50"/>
      <c r="AP102" s="50"/>
      <c r="AQ102" s="50"/>
      <c r="AR102" s="50"/>
      <c r="AS102" s="50"/>
      <c r="AT102" s="1221"/>
      <c r="AU102" s="1248"/>
      <c r="AV102" s="306">
        <f t="shared" si="112"/>
        <v>0</v>
      </c>
      <c r="AW102" s="50"/>
      <c r="AX102" s="50"/>
      <c r="AY102" s="50"/>
      <c r="AZ102" s="50"/>
      <c r="BA102" s="50"/>
      <c r="BB102" s="50"/>
      <c r="BC102" s="1221"/>
      <c r="BD102" s="1251"/>
      <c r="BE102" s="306">
        <f t="shared" si="113"/>
        <v>0</v>
      </c>
      <c r="BF102" s="50"/>
      <c r="BG102" s="50"/>
      <c r="BH102" s="50"/>
      <c r="BI102" s="50"/>
      <c r="BJ102" s="50"/>
      <c r="BK102" s="50"/>
      <c r="BL102" s="1221"/>
      <c r="BM102" s="1254"/>
      <c r="BN102" s="306">
        <f t="shared" si="114"/>
        <v>0</v>
      </c>
      <c r="BO102" s="50"/>
      <c r="BP102" s="50"/>
      <c r="BQ102" s="50"/>
      <c r="BR102" s="50"/>
      <c r="BS102" s="50"/>
      <c r="BT102" s="50"/>
      <c r="BU102" s="1210"/>
      <c r="BV102" s="1211"/>
      <c r="BW102" s="1211"/>
      <c r="BX102" s="1211"/>
      <c r="BY102" s="1211"/>
      <c r="BZ102" s="1211"/>
      <c r="CA102" s="1211"/>
      <c r="CB102" s="1211"/>
      <c r="CC102" s="1212"/>
    </row>
    <row r="103" spans="1:81" s="58" customFormat="1" ht="40.15" customHeight="1" thickTop="1" x14ac:dyDescent="0.25">
      <c r="A103" s="37"/>
      <c r="B103" s="1318"/>
      <c r="C103" s="1315"/>
      <c r="D103" s="1282">
        <v>4302</v>
      </c>
      <c r="E103" s="1285" t="s">
        <v>5194</v>
      </c>
      <c r="F103" s="1285">
        <v>4302045</v>
      </c>
      <c r="G103" s="1285" t="s">
        <v>5234</v>
      </c>
      <c r="H103" s="1093"/>
      <c r="I103" s="1093"/>
      <c r="J103" s="1219">
        <v>159</v>
      </c>
      <c r="K103" s="1216" t="str">
        <f>+[5]Metas!K183</f>
        <v>Construcción y dotación de un gimnasio para la preparación y acondicionamiento físico de los deportistas convencionales y paranacionales</v>
      </c>
      <c r="L103" s="1433"/>
      <c r="M103" s="1480">
        <f>SUM(N103:Q103)</f>
        <v>0</v>
      </c>
      <c r="N103" s="1482"/>
      <c r="O103" s="1484"/>
      <c r="P103" s="1486"/>
      <c r="Q103" s="1488"/>
      <c r="R103" s="1219">
        <f t="shared" ref="R103" si="157">+$J103</f>
        <v>159</v>
      </c>
      <c r="S103" s="413" t="s">
        <v>5233</v>
      </c>
      <c r="T103" s="240"/>
      <c r="U103" s="240"/>
      <c r="V103" s="240"/>
      <c r="W103" s="233"/>
      <c r="X103" s="307"/>
      <c r="Y103" s="307"/>
      <c r="Z103" s="307"/>
      <c r="AA103" s="307"/>
      <c r="AB103" s="1219">
        <f t="shared" ref="AB103" si="158">+$J103</f>
        <v>159</v>
      </c>
      <c r="AC103" s="1240">
        <f t="shared" ref="AC103" si="159">+L103</f>
        <v>0</v>
      </c>
      <c r="AD103" s="308"/>
      <c r="AE103" s="308"/>
      <c r="AF103" s="308">
        <f t="shared" si="99"/>
        <v>0</v>
      </c>
      <c r="AG103" s="308">
        <f t="shared" si="99"/>
        <v>0</v>
      </c>
      <c r="AH103" s="308">
        <f t="shared" si="99"/>
        <v>0</v>
      </c>
      <c r="AI103" s="308">
        <f t="shared" si="99"/>
        <v>0</v>
      </c>
      <c r="AJ103" s="308">
        <f t="shared" si="99"/>
        <v>0</v>
      </c>
      <c r="AK103" s="1219">
        <f t="shared" ref="AK103" si="160">+$J103</f>
        <v>159</v>
      </c>
      <c r="AL103" s="1243">
        <f>+N103</f>
        <v>0</v>
      </c>
      <c r="AM103" s="308">
        <f t="shared" si="111"/>
        <v>0</v>
      </c>
      <c r="AN103" s="48"/>
      <c r="AO103" s="48"/>
      <c r="AP103" s="48"/>
      <c r="AQ103" s="48"/>
      <c r="AR103" s="48"/>
      <c r="AS103" s="48"/>
      <c r="AT103" s="1219">
        <f t="shared" ref="AT103" si="161">+$J103</f>
        <v>159</v>
      </c>
      <c r="AU103" s="1246">
        <f>+O103</f>
        <v>0</v>
      </c>
      <c r="AV103" s="308"/>
      <c r="AW103" s="48"/>
      <c r="AX103" s="48"/>
      <c r="AY103" s="48"/>
      <c r="AZ103" s="48"/>
      <c r="BA103" s="48"/>
      <c r="BB103" s="48"/>
      <c r="BC103" s="1219">
        <f t="shared" ref="BC103" si="162">+$J103</f>
        <v>159</v>
      </c>
      <c r="BD103" s="1249">
        <f>+P103</f>
        <v>0</v>
      </c>
      <c r="BE103" s="308"/>
      <c r="BF103" s="48"/>
      <c r="BG103" s="48"/>
      <c r="BH103" s="48"/>
      <c r="BI103" s="48"/>
      <c r="BJ103" s="48"/>
      <c r="BK103" s="48"/>
      <c r="BL103" s="1219">
        <f t="shared" ref="BL103" si="163">+$J103</f>
        <v>159</v>
      </c>
      <c r="BM103" s="1252">
        <f>+Q103</f>
        <v>0</v>
      </c>
      <c r="BN103" s="308">
        <f t="shared" si="114"/>
        <v>0</v>
      </c>
      <c r="BO103" s="48"/>
      <c r="BP103" s="48"/>
      <c r="BQ103" s="48"/>
      <c r="BR103" s="48"/>
      <c r="BS103" s="48"/>
      <c r="BT103" s="48"/>
      <c r="BU103" s="1204"/>
      <c r="BV103" s="1205"/>
      <c r="BW103" s="1205"/>
      <c r="BX103" s="1205"/>
      <c r="BY103" s="1205"/>
      <c r="BZ103" s="1205"/>
      <c r="CA103" s="1205"/>
      <c r="CB103" s="1205"/>
      <c r="CC103" s="1206"/>
    </row>
    <row r="104" spans="1:81" s="58" customFormat="1" ht="40.15" customHeight="1" x14ac:dyDescent="0.25">
      <c r="A104" s="37"/>
      <c r="B104" s="1318"/>
      <c r="C104" s="1315"/>
      <c r="D104" s="1283"/>
      <c r="E104" s="1286"/>
      <c r="F104" s="1286"/>
      <c r="G104" s="1286"/>
      <c r="H104" s="1094"/>
      <c r="I104" s="1094"/>
      <c r="J104" s="1220"/>
      <c r="K104" s="1217"/>
      <c r="L104" s="1434"/>
      <c r="M104" s="1481"/>
      <c r="N104" s="1483"/>
      <c r="O104" s="1485"/>
      <c r="P104" s="1487"/>
      <c r="Q104" s="1489"/>
      <c r="R104" s="1220"/>
      <c r="S104" s="41"/>
      <c r="T104" s="241"/>
      <c r="U104" s="241"/>
      <c r="V104" s="241"/>
      <c r="W104" s="41"/>
      <c r="X104" s="34"/>
      <c r="Y104" s="34"/>
      <c r="Z104" s="34"/>
      <c r="AA104" s="34"/>
      <c r="AB104" s="1220"/>
      <c r="AC104" s="1241"/>
      <c r="AD104" s="303">
        <f t="shared" si="99"/>
        <v>0</v>
      </c>
      <c r="AE104" s="303">
        <f t="shared" si="99"/>
        <v>0</v>
      </c>
      <c r="AF104" s="303">
        <f t="shared" si="99"/>
        <v>0</v>
      </c>
      <c r="AG104" s="303">
        <f t="shared" si="99"/>
        <v>0</v>
      </c>
      <c r="AH104" s="303">
        <f t="shared" si="99"/>
        <v>0</v>
      </c>
      <c r="AI104" s="303">
        <f t="shared" si="99"/>
        <v>0</v>
      </c>
      <c r="AJ104" s="303">
        <f t="shared" si="99"/>
        <v>0</v>
      </c>
      <c r="AK104" s="1220"/>
      <c r="AL104" s="1244"/>
      <c r="AM104" s="303">
        <f t="shared" si="111"/>
        <v>0</v>
      </c>
      <c r="AN104" s="311"/>
      <c r="AO104" s="311"/>
      <c r="AP104" s="311"/>
      <c r="AQ104" s="311"/>
      <c r="AR104" s="311"/>
      <c r="AS104" s="311"/>
      <c r="AT104" s="1220"/>
      <c r="AU104" s="1247"/>
      <c r="AV104" s="303">
        <f t="shared" si="112"/>
        <v>0</v>
      </c>
      <c r="AW104" s="311"/>
      <c r="AX104" s="311"/>
      <c r="AY104" s="311"/>
      <c r="AZ104" s="311"/>
      <c r="BA104" s="311"/>
      <c r="BB104" s="311"/>
      <c r="BC104" s="1220"/>
      <c r="BD104" s="1250"/>
      <c r="BE104" s="303">
        <f t="shared" si="113"/>
        <v>0</v>
      </c>
      <c r="BF104" s="311"/>
      <c r="BG104" s="311"/>
      <c r="BH104" s="311"/>
      <c r="BI104" s="311"/>
      <c r="BJ104" s="311"/>
      <c r="BK104" s="311"/>
      <c r="BL104" s="1220"/>
      <c r="BM104" s="1253"/>
      <c r="BN104" s="303">
        <f t="shared" si="114"/>
        <v>0</v>
      </c>
      <c r="BO104" s="311"/>
      <c r="BP104" s="311"/>
      <c r="BQ104" s="311"/>
      <c r="BR104" s="311"/>
      <c r="BS104" s="311"/>
      <c r="BT104" s="311"/>
      <c r="BU104" s="1207"/>
      <c r="BV104" s="1208"/>
      <c r="BW104" s="1208"/>
      <c r="BX104" s="1208"/>
      <c r="BY104" s="1208"/>
      <c r="BZ104" s="1208"/>
      <c r="CA104" s="1208"/>
      <c r="CB104" s="1208"/>
      <c r="CC104" s="1209"/>
    </row>
    <row r="105" spans="1:81" s="58" customFormat="1" ht="40.15" customHeight="1" x14ac:dyDescent="0.25">
      <c r="A105" s="37"/>
      <c r="B105" s="1318"/>
      <c r="C105" s="1315"/>
      <c r="D105" s="1283"/>
      <c r="E105" s="1286"/>
      <c r="F105" s="1286"/>
      <c r="G105" s="1286"/>
      <c r="H105" s="1094"/>
      <c r="I105" s="1094"/>
      <c r="J105" s="1220"/>
      <c r="K105" s="1217"/>
      <c r="L105" s="1434"/>
      <c r="M105" s="1481"/>
      <c r="N105" s="1483"/>
      <c r="O105" s="1485"/>
      <c r="P105" s="1487"/>
      <c r="Q105" s="1489"/>
      <c r="R105" s="1220"/>
      <c r="S105" s="41"/>
      <c r="T105" s="241"/>
      <c r="U105" s="241"/>
      <c r="V105" s="241"/>
      <c r="W105" s="41"/>
      <c r="X105" s="34"/>
      <c r="Y105" s="34"/>
      <c r="Z105" s="34"/>
      <c r="AA105" s="34"/>
      <c r="AB105" s="1220"/>
      <c r="AC105" s="1241"/>
      <c r="AD105" s="303">
        <f t="shared" si="99"/>
        <v>0</v>
      </c>
      <c r="AE105" s="303">
        <f t="shared" si="99"/>
        <v>0</v>
      </c>
      <c r="AF105" s="303">
        <f t="shared" si="99"/>
        <v>0</v>
      </c>
      <c r="AG105" s="303">
        <f t="shared" si="99"/>
        <v>0</v>
      </c>
      <c r="AH105" s="303">
        <f t="shared" si="99"/>
        <v>0</v>
      </c>
      <c r="AI105" s="303">
        <f t="shared" si="99"/>
        <v>0</v>
      </c>
      <c r="AJ105" s="303">
        <f t="shared" si="99"/>
        <v>0</v>
      </c>
      <c r="AK105" s="1220"/>
      <c r="AL105" s="1244"/>
      <c r="AM105" s="303">
        <f t="shared" si="111"/>
        <v>0</v>
      </c>
      <c r="AN105" s="311"/>
      <c r="AO105" s="311"/>
      <c r="AP105" s="311"/>
      <c r="AQ105" s="311"/>
      <c r="AR105" s="311"/>
      <c r="AS105" s="311"/>
      <c r="AT105" s="1220"/>
      <c r="AU105" s="1247"/>
      <c r="AV105" s="303">
        <f t="shared" si="112"/>
        <v>0</v>
      </c>
      <c r="AW105" s="311"/>
      <c r="AX105" s="311"/>
      <c r="AY105" s="311"/>
      <c r="AZ105" s="311"/>
      <c r="BA105" s="311"/>
      <c r="BB105" s="311"/>
      <c r="BC105" s="1220"/>
      <c r="BD105" s="1250"/>
      <c r="BE105" s="303">
        <f t="shared" si="113"/>
        <v>0</v>
      </c>
      <c r="BF105" s="311"/>
      <c r="BG105" s="311"/>
      <c r="BH105" s="311"/>
      <c r="BI105" s="311"/>
      <c r="BJ105" s="311"/>
      <c r="BK105" s="311"/>
      <c r="BL105" s="1220"/>
      <c r="BM105" s="1253"/>
      <c r="BN105" s="303">
        <f t="shared" si="114"/>
        <v>0</v>
      </c>
      <c r="BO105" s="311"/>
      <c r="BP105" s="311"/>
      <c r="BQ105" s="311"/>
      <c r="BR105" s="311"/>
      <c r="BS105" s="311"/>
      <c r="BT105" s="311"/>
      <c r="BU105" s="1207"/>
      <c r="BV105" s="1208"/>
      <c r="BW105" s="1208"/>
      <c r="BX105" s="1208"/>
      <c r="BY105" s="1208"/>
      <c r="BZ105" s="1208"/>
      <c r="CA105" s="1208"/>
      <c r="CB105" s="1208"/>
      <c r="CC105" s="1209"/>
    </row>
    <row r="106" spans="1:81" s="58" customFormat="1" ht="9.75" customHeight="1" thickBot="1" x14ac:dyDescent="0.3">
      <c r="A106" s="37"/>
      <c r="B106" s="1318"/>
      <c r="C106" s="1315"/>
      <c r="D106" s="1284"/>
      <c r="E106" s="1287"/>
      <c r="F106" s="1287"/>
      <c r="G106" s="1287"/>
      <c r="H106" s="1095"/>
      <c r="I106" s="1095"/>
      <c r="J106" s="1221"/>
      <c r="K106" s="1218"/>
      <c r="L106" s="1490"/>
      <c r="M106" s="1491"/>
      <c r="N106" s="1492"/>
      <c r="O106" s="1493"/>
      <c r="P106" s="1494"/>
      <c r="Q106" s="1495"/>
      <c r="R106" s="1221"/>
      <c r="S106" s="234"/>
      <c r="T106" s="242"/>
      <c r="U106" s="242"/>
      <c r="V106" s="242"/>
      <c r="W106" s="234"/>
      <c r="X106" s="305"/>
      <c r="Y106" s="305"/>
      <c r="Z106" s="305"/>
      <c r="AA106" s="305"/>
      <c r="AB106" s="1221"/>
      <c r="AC106" s="1242"/>
      <c r="AD106" s="306">
        <f t="shared" si="99"/>
        <v>0</v>
      </c>
      <c r="AE106" s="306">
        <f t="shared" si="99"/>
        <v>0</v>
      </c>
      <c r="AF106" s="306">
        <f t="shared" si="99"/>
        <v>0</v>
      </c>
      <c r="AG106" s="306">
        <f t="shared" si="99"/>
        <v>0</v>
      </c>
      <c r="AH106" s="306">
        <f t="shared" si="99"/>
        <v>0</v>
      </c>
      <c r="AI106" s="306">
        <f t="shared" si="99"/>
        <v>0</v>
      </c>
      <c r="AJ106" s="306">
        <f t="shared" si="99"/>
        <v>0</v>
      </c>
      <c r="AK106" s="1221"/>
      <c r="AL106" s="1245"/>
      <c r="AM106" s="306">
        <f t="shared" si="111"/>
        <v>0</v>
      </c>
      <c r="AN106" s="50"/>
      <c r="AO106" s="50"/>
      <c r="AP106" s="50"/>
      <c r="AQ106" s="50"/>
      <c r="AR106" s="50"/>
      <c r="AS106" s="50"/>
      <c r="AT106" s="1221"/>
      <c r="AU106" s="1248"/>
      <c r="AV106" s="306">
        <f t="shared" si="112"/>
        <v>0</v>
      </c>
      <c r="AW106" s="50"/>
      <c r="AX106" s="50"/>
      <c r="AY106" s="50"/>
      <c r="AZ106" s="50"/>
      <c r="BA106" s="50"/>
      <c r="BB106" s="50"/>
      <c r="BC106" s="1221"/>
      <c r="BD106" s="1251"/>
      <c r="BE106" s="306">
        <f t="shared" si="113"/>
        <v>0</v>
      </c>
      <c r="BF106" s="50"/>
      <c r="BG106" s="50"/>
      <c r="BH106" s="50"/>
      <c r="BI106" s="50"/>
      <c r="BJ106" s="50"/>
      <c r="BK106" s="50"/>
      <c r="BL106" s="1221"/>
      <c r="BM106" s="1254"/>
      <c r="BN106" s="306">
        <f t="shared" si="114"/>
        <v>0</v>
      </c>
      <c r="BO106" s="50"/>
      <c r="BP106" s="50"/>
      <c r="BQ106" s="50"/>
      <c r="BR106" s="50"/>
      <c r="BS106" s="50"/>
      <c r="BT106" s="50"/>
      <c r="BU106" s="1210"/>
      <c r="BV106" s="1211"/>
      <c r="BW106" s="1211"/>
      <c r="BX106" s="1211"/>
      <c r="BY106" s="1211"/>
      <c r="BZ106" s="1211"/>
      <c r="CA106" s="1211"/>
      <c r="CB106" s="1211"/>
      <c r="CC106" s="1212"/>
    </row>
    <row r="107" spans="1:81" s="58" customFormat="1" ht="127.5" customHeight="1" thickTop="1" x14ac:dyDescent="0.25">
      <c r="A107" s="37"/>
      <c r="B107" s="1318"/>
      <c r="C107" s="1315"/>
      <c r="D107" s="1282">
        <v>4301</v>
      </c>
      <c r="E107" s="1285" t="s">
        <v>5150</v>
      </c>
      <c r="F107" s="1285">
        <v>4301004</v>
      </c>
      <c r="G107" s="1285" t="s">
        <v>5235</v>
      </c>
      <c r="H107" s="1093"/>
      <c r="I107" s="1093"/>
      <c r="J107" s="1219">
        <v>160</v>
      </c>
      <c r="K107" s="1216" t="str">
        <f>+[5]Metas!K184</f>
        <v>Mantenimiento y equipamiento de la Unidad de Medicina Deportiva del Departamento</v>
      </c>
      <c r="L107" s="1433">
        <v>0.25</v>
      </c>
      <c r="M107" s="1480">
        <v>0.25</v>
      </c>
      <c r="N107" s="1482">
        <v>0.05</v>
      </c>
      <c r="O107" s="1484">
        <v>0.1</v>
      </c>
      <c r="P107" s="1486">
        <v>0.05</v>
      </c>
      <c r="Q107" s="1488">
        <v>0.05</v>
      </c>
      <c r="R107" s="1219">
        <f t="shared" ref="R107" si="164">+$J107</f>
        <v>160</v>
      </c>
      <c r="S107" s="413" t="s">
        <v>5236</v>
      </c>
      <c r="T107" s="240"/>
      <c r="U107" s="240"/>
      <c r="V107" s="240"/>
      <c r="W107" s="413" t="s">
        <v>5237</v>
      </c>
      <c r="X107" s="414">
        <v>44585</v>
      </c>
      <c r="Y107" s="414">
        <v>44895</v>
      </c>
      <c r="Z107" s="414">
        <v>44585</v>
      </c>
      <c r="AA107" s="414">
        <v>44895</v>
      </c>
      <c r="AB107" s="1219">
        <f t="shared" ref="AB107" si="165">+$J107</f>
        <v>160</v>
      </c>
      <c r="AC107" s="1240">
        <f t="shared" ref="AC107" si="166">+L107</f>
        <v>0.25</v>
      </c>
      <c r="AD107" s="308">
        <f t="shared" si="99"/>
        <v>0</v>
      </c>
      <c r="AE107" s="308">
        <f t="shared" si="99"/>
        <v>0</v>
      </c>
      <c r="AF107" s="308">
        <f t="shared" si="99"/>
        <v>0</v>
      </c>
      <c r="AG107" s="308">
        <f t="shared" si="99"/>
        <v>0</v>
      </c>
      <c r="AH107" s="308">
        <f t="shared" si="99"/>
        <v>0</v>
      </c>
      <c r="AI107" s="308">
        <f t="shared" si="99"/>
        <v>0</v>
      </c>
      <c r="AJ107" s="308">
        <f t="shared" si="99"/>
        <v>0</v>
      </c>
      <c r="AK107" s="1219">
        <f t="shared" ref="AK107" si="167">+$J107</f>
        <v>160</v>
      </c>
      <c r="AL107" s="1243">
        <f>+N107</f>
        <v>0.05</v>
      </c>
      <c r="AM107" s="308">
        <f t="shared" si="111"/>
        <v>0</v>
      </c>
      <c r="AN107" s="48"/>
      <c r="AO107" s="48"/>
      <c r="AP107" s="48"/>
      <c r="AQ107" s="48"/>
      <c r="AR107" s="48"/>
      <c r="AS107" s="48"/>
      <c r="AT107" s="1219">
        <f t="shared" ref="AT107" si="168">+$J107</f>
        <v>160</v>
      </c>
      <c r="AU107" s="1246">
        <f>+O107</f>
        <v>0.1</v>
      </c>
      <c r="AV107" s="308">
        <f t="shared" si="112"/>
        <v>0</v>
      </c>
      <c r="AW107" s="48"/>
      <c r="AX107" s="48"/>
      <c r="AY107" s="48"/>
      <c r="AZ107" s="48"/>
      <c r="BA107" s="48"/>
      <c r="BB107" s="48"/>
      <c r="BC107" s="1219">
        <f t="shared" ref="BC107" si="169">+$J107</f>
        <v>160</v>
      </c>
      <c r="BD107" s="1249">
        <f>+P107</f>
        <v>0.05</v>
      </c>
      <c r="BE107" s="308">
        <f t="shared" si="113"/>
        <v>0</v>
      </c>
      <c r="BF107" s="48"/>
      <c r="BG107" s="48"/>
      <c r="BH107" s="48"/>
      <c r="BI107" s="48"/>
      <c r="BJ107" s="48"/>
      <c r="BK107" s="48"/>
      <c r="BL107" s="1219">
        <f t="shared" ref="BL107" si="170">+$J107</f>
        <v>160</v>
      </c>
      <c r="BM107" s="1252">
        <f>+Q107</f>
        <v>0.05</v>
      </c>
      <c r="BN107" s="308">
        <f t="shared" si="114"/>
        <v>0</v>
      </c>
      <c r="BO107" s="48"/>
      <c r="BP107" s="48"/>
      <c r="BQ107" s="48"/>
      <c r="BR107" s="48"/>
      <c r="BS107" s="48"/>
      <c r="BT107" s="48"/>
      <c r="BU107" s="1204"/>
      <c r="BV107" s="1205"/>
      <c r="BW107" s="1205"/>
      <c r="BX107" s="1205"/>
      <c r="BY107" s="1205"/>
      <c r="BZ107" s="1205"/>
      <c r="CA107" s="1205"/>
      <c r="CB107" s="1205"/>
      <c r="CC107" s="1206"/>
    </row>
    <row r="108" spans="1:81" s="58" customFormat="1" ht="63.75" customHeight="1" x14ac:dyDescent="0.25">
      <c r="A108" s="37"/>
      <c r="B108" s="1318"/>
      <c r="C108" s="1315"/>
      <c r="D108" s="1283"/>
      <c r="E108" s="1286"/>
      <c r="F108" s="1286"/>
      <c r="G108" s="1286"/>
      <c r="H108" s="1094"/>
      <c r="I108" s="1094"/>
      <c r="J108" s="1220"/>
      <c r="K108" s="1217"/>
      <c r="L108" s="1434"/>
      <c r="M108" s="1481"/>
      <c r="N108" s="1483"/>
      <c r="O108" s="1485"/>
      <c r="P108" s="1487"/>
      <c r="Q108" s="1489"/>
      <c r="R108" s="1220"/>
      <c r="S108" s="415"/>
      <c r="T108" s="241"/>
      <c r="U108" s="241"/>
      <c r="V108" s="241"/>
      <c r="W108" s="41"/>
      <c r="X108" s="34"/>
      <c r="Y108" s="34"/>
      <c r="Z108" s="34"/>
      <c r="AA108" s="34"/>
      <c r="AB108" s="1220"/>
      <c r="AC108" s="1241"/>
      <c r="AD108" s="303">
        <f t="shared" si="99"/>
        <v>0</v>
      </c>
      <c r="AE108" s="303">
        <f t="shared" si="99"/>
        <v>0</v>
      </c>
      <c r="AF108" s="303">
        <f t="shared" si="99"/>
        <v>0</v>
      </c>
      <c r="AG108" s="303">
        <f t="shared" si="99"/>
        <v>0</v>
      </c>
      <c r="AH108" s="303">
        <f t="shared" si="99"/>
        <v>0</v>
      </c>
      <c r="AI108" s="303">
        <f t="shared" si="99"/>
        <v>0</v>
      </c>
      <c r="AJ108" s="303">
        <f t="shared" si="99"/>
        <v>0</v>
      </c>
      <c r="AK108" s="1220"/>
      <c r="AL108" s="1244"/>
      <c r="AM108" s="303">
        <f t="shared" si="111"/>
        <v>0</v>
      </c>
      <c r="AN108" s="311"/>
      <c r="AO108" s="311"/>
      <c r="AP108" s="311"/>
      <c r="AQ108" s="311"/>
      <c r="AR108" s="311"/>
      <c r="AS108" s="311"/>
      <c r="AT108" s="1220"/>
      <c r="AU108" s="1247"/>
      <c r="AV108" s="303">
        <f t="shared" si="112"/>
        <v>0</v>
      </c>
      <c r="AW108" s="311"/>
      <c r="AX108" s="311"/>
      <c r="AY108" s="311"/>
      <c r="AZ108" s="311"/>
      <c r="BA108" s="311"/>
      <c r="BB108" s="311"/>
      <c r="BC108" s="1220"/>
      <c r="BD108" s="1250"/>
      <c r="BE108" s="303">
        <f t="shared" si="113"/>
        <v>0</v>
      </c>
      <c r="BF108" s="311"/>
      <c r="BG108" s="311"/>
      <c r="BH108" s="311"/>
      <c r="BI108" s="311"/>
      <c r="BJ108" s="311"/>
      <c r="BK108" s="311"/>
      <c r="BL108" s="1220"/>
      <c r="BM108" s="1253"/>
      <c r="BN108" s="303">
        <f t="shared" si="114"/>
        <v>0</v>
      </c>
      <c r="BO108" s="311"/>
      <c r="BP108" s="311"/>
      <c r="BQ108" s="311"/>
      <c r="BR108" s="311"/>
      <c r="BS108" s="311"/>
      <c r="BT108" s="311"/>
      <c r="BU108" s="1207"/>
      <c r="BV108" s="1208"/>
      <c r="BW108" s="1208"/>
      <c r="BX108" s="1208"/>
      <c r="BY108" s="1208"/>
      <c r="BZ108" s="1208"/>
      <c r="CA108" s="1208"/>
      <c r="CB108" s="1208"/>
      <c r="CC108" s="1209"/>
    </row>
    <row r="109" spans="1:81" s="58" customFormat="1" ht="34.5" customHeight="1" x14ac:dyDescent="0.25">
      <c r="A109" s="37"/>
      <c r="B109" s="1318"/>
      <c r="C109" s="1315"/>
      <c r="D109" s="1283"/>
      <c r="E109" s="1286"/>
      <c r="F109" s="1286"/>
      <c r="G109" s="1286"/>
      <c r="H109" s="1094"/>
      <c r="I109" s="1094"/>
      <c r="J109" s="1220"/>
      <c r="K109" s="1217"/>
      <c r="L109" s="1434"/>
      <c r="M109" s="1481"/>
      <c r="N109" s="1483"/>
      <c r="O109" s="1485"/>
      <c r="P109" s="1487"/>
      <c r="Q109" s="1489"/>
      <c r="R109" s="1220"/>
      <c r="S109" s="41"/>
      <c r="T109" s="241"/>
      <c r="U109" s="241"/>
      <c r="V109" s="241"/>
      <c r="W109" s="41"/>
      <c r="X109" s="34"/>
      <c r="Y109" s="34"/>
      <c r="Z109" s="34"/>
      <c r="AA109" s="34"/>
      <c r="AB109" s="1220"/>
      <c r="AC109" s="1241"/>
      <c r="AD109" s="303">
        <f t="shared" ref="AD109:AJ122" si="171">+AM109+AV109+BE109+BN109</f>
        <v>0</v>
      </c>
      <c r="AE109" s="303">
        <f t="shared" si="171"/>
        <v>0</v>
      </c>
      <c r="AF109" s="303">
        <f t="shared" si="171"/>
        <v>0</v>
      </c>
      <c r="AG109" s="303">
        <f t="shared" si="171"/>
        <v>0</v>
      </c>
      <c r="AH109" s="303">
        <f t="shared" si="171"/>
        <v>0</v>
      </c>
      <c r="AI109" s="303">
        <f t="shared" si="171"/>
        <v>0</v>
      </c>
      <c r="AJ109" s="303">
        <f t="shared" si="171"/>
        <v>0</v>
      </c>
      <c r="AK109" s="1220"/>
      <c r="AL109" s="1244"/>
      <c r="AM109" s="303">
        <f t="shared" si="111"/>
        <v>0</v>
      </c>
      <c r="AN109" s="311"/>
      <c r="AO109" s="311"/>
      <c r="AP109" s="311"/>
      <c r="AQ109" s="311"/>
      <c r="AR109" s="311"/>
      <c r="AS109" s="311"/>
      <c r="AT109" s="1220"/>
      <c r="AU109" s="1247"/>
      <c r="AV109" s="303">
        <f t="shared" si="112"/>
        <v>0</v>
      </c>
      <c r="AW109" s="311"/>
      <c r="AX109" s="311"/>
      <c r="AY109" s="311"/>
      <c r="AZ109" s="311"/>
      <c r="BA109" s="311"/>
      <c r="BB109" s="311"/>
      <c r="BC109" s="1220"/>
      <c r="BD109" s="1250"/>
      <c r="BE109" s="303">
        <f t="shared" si="113"/>
        <v>0</v>
      </c>
      <c r="BF109" s="311"/>
      <c r="BG109" s="311"/>
      <c r="BH109" s="311"/>
      <c r="BI109" s="311"/>
      <c r="BJ109" s="311"/>
      <c r="BK109" s="311"/>
      <c r="BL109" s="1220"/>
      <c r="BM109" s="1253"/>
      <c r="BN109" s="303">
        <f t="shared" si="114"/>
        <v>0</v>
      </c>
      <c r="BO109" s="311"/>
      <c r="BP109" s="311"/>
      <c r="BQ109" s="311"/>
      <c r="BR109" s="311"/>
      <c r="BS109" s="311"/>
      <c r="BT109" s="311"/>
      <c r="BU109" s="1207"/>
      <c r="BV109" s="1208"/>
      <c r="BW109" s="1208"/>
      <c r="BX109" s="1208"/>
      <c r="BY109" s="1208"/>
      <c r="BZ109" s="1208"/>
      <c r="CA109" s="1208"/>
      <c r="CB109" s="1208"/>
      <c r="CC109" s="1209"/>
    </row>
    <row r="110" spans="1:81" s="58" customFormat="1" ht="40.15" customHeight="1" thickBot="1" x14ac:dyDescent="0.3">
      <c r="A110" s="37"/>
      <c r="B110" s="1318"/>
      <c r="C110" s="1315"/>
      <c r="D110" s="1284"/>
      <c r="E110" s="1287"/>
      <c r="F110" s="1287"/>
      <c r="G110" s="1287"/>
      <c r="H110" s="1095"/>
      <c r="I110" s="1095"/>
      <c r="J110" s="1221"/>
      <c r="K110" s="1218"/>
      <c r="L110" s="1490"/>
      <c r="M110" s="1491"/>
      <c r="N110" s="1492"/>
      <c r="O110" s="1493"/>
      <c r="P110" s="1494"/>
      <c r="Q110" s="1495"/>
      <c r="R110" s="1221"/>
      <c r="S110" s="234"/>
      <c r="T110" s="242"/>
      <c r="U110" s="242"/>
      <c r="V110" s="242"/>
      <c r="W110" s="234"/>
      <c r="X110" s="305"/>
      <c r="Y110" s="305"/>
      <c r="Z110" s="305"/>
      <c r="AA110" s="305"/>
      <c r="AB110" s="1221"/>
      <c r="AC110" s="1242"/>
      <c r="AD110" s="306">
        <f t="shared" si="171"/>
        <v>0</v>
      </c>
      <c r="AE110" s="306">
        <f t="shared" si="171"/>
        <v>0</v>
      </c>
      <c r="AF110" s="306">
        <f t="shared" si="171"/>
        <v>0</v>
      </c>
      <c r="AG110" s="306">
        <f t="shared" si="171"/>
        <v>0</v>
      </c>
      <c r="AH110" s="306">
        <f t="shared" si="171"/>
        <v>0</v>
      </c>
      <c r="AI110" s="306">
        <f t="shared" si="171"/>
        <v>0</v>
      </c>
      <c r="AJ110" s="306">
        <f t="shared" si="171"/>
        <v>0</v>
      </c>
      <c r="AK110" s="1221"/>
      <c r="AL110" s="1245"/>
      <c r="AM110" s="306">
        <f t="shared" si="111"/>
        <v>0</v>
      </c>
      <c r="AN110" s="50"/>
      <c r="AO110" s="50"/>
      <c r="AP110" s="50"/>
      <c r="AQ110" s="50"/>
      <c r="AR110" s="50"/>
      <c r="AS110" s="50"/>
      <c r="AT110" s="1221"/>
      <c r="AU110" s="1248"/>
      <c r="AV110" s="306">
        <f t="shared" si="112"/>
        <v>0</v>
      </c>
      <c r="AW110" s="50"/>
      <c r="AX110" s="50"/>
      <c r="AY110" s="50"/>
      <c r="AZ110" s="50"/>
      <c r="BA110" s="50"/>
      <c r="BB110" s="50"/>
      <c r="BC110" s="1221"/>
      <c r="BD110" s="1251"/>
      <c r="BE110" s="306">
        <f t="shared" si="113"/>
        <v>0</v>
      </c>
      <c r="BF110" s="50"/>
      <c r="BG110" s="50"/>
      <c r="BH110" s="50"/>
      <c r="BI110" s="50"/>
      <c r="BJ110" s="50"/>
      <c r="BK110" s="50"/>
      <c r="BL110" s="1221"/>
      <c r="BM110" s="1254"/>
      <c r="BN110" s="306">
        <f t="shared" si="114"/>
        <v>0</v>
      </c>
      <c r="BO110" s="50"/>
      <c r="BP110" s="50"/>
      <c r="BQ110" s="50"/>
      <c r="BR110" s="50"/>
      <c r="BS110" s="50"/>
      <c r="BT110" s="50"/>
      <c r="BU110" s="1210"/>
      <c r="BV110" s="1211"/>
      <c r="BW110" s="1211"/>
      <c r="BX110" s="1211"/>
      <c r="BY110" s="1211"/>
      <c r="BZ110" s="1211"/>
      <c r="CA110" s="1211"/>
      <c r="CB110" s="1211"/>
      <c r="CC110" s="1212"/>
    </row>
    <row r="111" spans="1:81" s="58" customFormat="1" ht="159.75" customHeight="1" thickTop="1" x14ac:dyDescent="0.25">
      <c r="A111" s="37"/>
      <c r="B111" s="1318"/>
      <c r="C111" s="1315"/>
      <c r="D111" s="1282">
        <v>4301</v>
      </c>
      <c r="E111" s="1285" t="s">
        <v>5150</v>
      </c>
      <c r="F111" s="1285">
        <v>4301004</v>
      </c>
      <c r="G111" s="1285" t="s">
        <v>5235</v>
      </c>
      <c r="H111" s="1285" t="s">
        <v>5188</v>
      </c>
      <c r="I111" s="1388" t="s">
        <v>5189</v>
      </c>
      <c r="J111" s="1219">
        <v>161</v>
      </c>
      <c r="K111" s="1216" t="str">
        <f>+[5]Metas!K185</f>
        <v>Adecuación y mantenimiento de los escenarios deportivos a cargo de Indenorte</v>
      </c>
      <c r="L111" s="1433">
        <v>1</v>
      </c>
      <c r="M111" s="1480">
        <v>1</v>
      </c>
      <c r="N111" s="1482">
        <v>0.25</v>
      </c>
      <c r="O111" s="1484">
        <v>0.25</v>
      </c>
      <c r="P111" s="1486">
        <v>0.25</v>
      </c>
      <c r="Q111" s="1488">
        <v>0.25</v>
      </c>
      <c r="R111" s="1219">
        <f t="shared" ref="R111" si="172">+$J111</f>
        <v>161</v>
      </c>
      <c r="S111" s="413" t="s">
        <v>5238</v>
      </c>
      <c r="T111" s="240"/>
      <c r="U111" s="240"/>
      <c r="V111" s="240"/>
      <c r="W111" s="413" t="s">
        <v>5239</v>
      </c>
      <c r="X111" s="414">
        <v>44585</v>
      </c>
      <c r="Y111" s="414">
        <v>44895</v>
      </c>
      <c r="Z111" s="414">
        <v>44585</v>
      </c>
      <c r="AA111" s="414">
        <v>44895</v>
      </c>
      <c r="AB111" s="1219">
        <f t="shared" ref="AB111" si="173">+$J111</f>
        <v>161</v>
      </c>
      <c r="AC111" s="1240">
        <f t="shared" ref="AC111" si="174">+L111</f>
        <v>1</v>
      </c>
      <c r="AD111" s="308">
        <f t="shared" si="171"/>
        <v>40</v>
      </c>
      <c r="AE111" s="308">
        <v>40</v>
      </c>
      <c r="AF111" s="308">
        <f t="shared" si="171"/>
        <v>0</v>
      </c>
      <c r="AG111" s="308">
        <f t="shared" si="171"/>
        <v>0</v>
      </c>
      <c r="AH111" s="308">
        <f t="shared" si="171"/>
        <v>0</v>
      </c>
      <c r="AI111" s="308">
        <f t="shared" si="171"/>
        <v>0</v>
      </c>
      <c r="AJ111" s="308">
        <f t="shared" si="171"/>
        <v>0</v>
      </c>
      <c r="AK111" s="1219">
        <f t="shared" ref="AK111" si="175">+$J111</f>
        <v>161</v>
      </c>
      <c r="AL111" s="1243">
        <f t="shared" ref="AL111:AL119" si="176">+N111</f>
        <v>0.25</v>
      </c>
      <c r="AM111" s="308">
        <v>40</v>
      </c>
      <c r="AN111" s="48">
        <v>40</v>
      </c>
      <c r="AO111" s="48"/>
      <c r="AP111" s="48"/>
      <c r="AQ111" s="48"/>
      <c r="AR111" s="48"/>
      <c r="AS111" s="48"/>
      <c r="AT111" s="1219">
        <f t="shared" ref="AT111" si="177">+$J111</f>
        <v>161</v>
      </c>
      <c r="AU111" s="1246">
        <f t="shared" ref="AU111:AU119" si="178">+O111</f>
        <v>0.25</v>
      </c>
      <c r="AV111" s="308"/>
      <c r="AW111" s="48"/>
      <c r="AX111" s="48"/>
      <c r="AY111" s="48"/>
      <c r="AZ111" s="48"/>
      <c r="BA111" s="48"/>
      <c r="BB111" s="48"/>
      <c r="BC111" s="1219">
        <f t="shared" ref="BC111" si="179">+$J111</f>
        <v>161</v>
      </c>
      <c r="BD111" s="1249">
        <f t="shared" ref="BD111:BD119" si="180">+P111</f>
        <v>0.25</v>
      </c>
      <c r="BE111" s="308"/>
      <c r="BF111" s="48"/>
      <c r="BG111" s="48"/>
      <c r="BH111" s="48"/>
      <c r="BI111" s="48"/>
      <c r="BJ111" s="48"/>
      <c r="BK111" s="48"/>
      <c r="BL111" s="1219">
        <f t="shared" ref="BL111" si="181">+$J111</f>
        <v>161</v>
      </c>
      <c r="BM111" s="1252">
        <f t="shared" ref="BM111:BM119" si="182">+Q111</f>
        <v>0.25</v>
      </c>
      <c r="BN111" s="308"/>
      <c r="BO111" s="48"/>
      <c r="BP111" s="48"/>
      <c r="BQ111" s="48"/>
      <c r="BR111" s="48"/>
      <c r="BS111" s="48"/>
      <c r="BT111" s="48"/>
      <c r="BU111" s="1204"/>
      <c r="BV111" s="1205"/>
      <c r="BW111" s="1205"/>
      <c r="BX111" s="1205"/>
      <c r="BY111" s="1205"/>
      <c r="BZ111" s="1205"/>
      <c r="CA111" s="1205"/>
      <c r="CB111" s="1205"/>
      <c r="CC111" s="1206"/>
    </row>
    <row r="112" spans="1:81" s="58" customFormat="1" ht="40.15" customHeight="1" x14ac:dyDescent="0.25">
      <c r="A112" s="37"/>
      <c r="B112" s="1318"/>
      <c r="C112" s="1315"/>
      <c r="D112" s="1283"/>
      <c r="E112" s="1286"/>
      <c r="F112" s="1286"/>
      <c r="G112" s="1286"/>
      <c r="H112" s="1286"/>
      <c r="I112" s="1389"/>
      <c r="J112" s="1220"/>
      <c r="K112" s="1217"/>
      <c r="L112" s="1434"/>
      <c r="M112" s="1481"/>
      <c r="N112" s="1483"/>
      <c r="O112" s="1485"/>
      <c r="P112" s="1487"/>
      <c r="Q112" s="1489"/>
      <c r="R112" s="1220"/>
      <c r="S112" s="415"/>
      <c r="T112" s="241"/>
      <c r="U112" s="241"/>
      <c r="V112" s="241"/>
      <c r="W112" s="41"/>
      <c r="X112" s="34"/>
      <c r="Y112" s="34"/>
      <c r="Z112" s="34"/>
      <c r="AA112" s="34"/>
      <c r="AB112" s="1220"/>
      <c r="AC112" s="1241"/>
      <c r="AD112" s="303">
        <f t="shared" si="171"/>
        <v>0</v>
      </c>
      <c r="AE112" s="303">
        <f t="shared" si="171"/>
        <v>0</v>
      </c>
      <c r="AF112" s="303">
        <f t="shared" si="171"/>
        <v>0</v>
      </c>
      <c r="AG112" s="303">
        <f t="shared" si="171"/>
        <v>0</v>
      </c>
      <c r="AH112" s="303">
        <f t="shared" si="171"/>
        <v>0</v>
      </c>
      <c r="AI112" s="303">
        <f t="shared" si="171"/>
        <v>0</v>
      </c>
      <c r="AJ112" s="303">
        <f t="shared" si="171"/>
        <v>0</v>
      </c>
      <c r="AK112" s="1220"/>
      <c r="AL112" s="1244"/>
      <c r="AM112" s="303">
        <f t="shared" si="111"/>
        <v>0</v>
      </c>
      <c r="AN112" s="311"/>
      <c r="AO112" s="311"/>
      <c r="AP112" s="311"/>
      <c r="AQ112" s="311"/>
      <c r="AR112" s="311"/>
      <c r="AS112" s="311"/>
      <c r="AT112" s="1220"/>
      <c r="AU112" s="1247"/>
      <c r="AV112" s="303">
        <f t="shared" si="112"/>
        <v>0</v>
      </c>
      <c r="AW112" s="311"/>
      <c r="AX112" s="311"/>
      <c r="AY112" s="311"/>
      <c r="AZ112" s="311"/>
      <c r="BA112" s="311"/>
      <c r="BB112" s="311"/>
      <c r="BC112" s="1220"/>
      <c r="BD112" s="1250"/>
      <c r="BE112" s="303">
        <f t="shared" si="113"/>
        <v>0</v>
      </c>
      <c r="BF112" s="311"/>
      <c r="BG112" s="311"/>
      <c r="BH112" s="311"/>
      <c r="BI112" s="311"/>
      <c r="BJ112" s="311"/>
      <c r="BK112" s="311"/>
      <c r="BL112" s="1220"/>
      <c r="BM112" s="1253"/>
      <c r="BN112" s="303">
        <f t="shared" si="114"/>
        <v>0</v>
      </c>
      <c r="BO112" s="311"/>
      <c r="BP112" s="311"/>
      <c r="BQ112" s="311"/>
      <c r="BR112" s="311"/>
      <c r="BS112" s="311"/>
      <c r="BT112" s="311"/>
      <c r="BU112" s="1207"/>
      <c r="BV112" s="1208"/>
      <c r="BW112" s="1208"/>
      <c r="BX112" s="1208"/>
      <c r="BY112" s="1208"/>
      <c r="BZ112" s="1208"/>
      <c r="CA112" s="1208"/>
      <c r="CB112" s="1208"/>
      <c r="CC112" s="1209"/>
    </row>
    <row r="113" spans="1:81" s="58" customFormat="1" ht="40.15" customHeight="1" x14ac:dyDescent="0.25">
      <c r="A113" s="37"/>
      <c r="B113" s="1318"/>
      <c r="C113" s="1315"/>
      <c r="D113" s="1283"/>
      <c r="E113" s="1286"/>
      <c r="F113" s="1286"/>
      <c r="G113" s="1286"/>
      <c r="H113" s="1286"/>
      <c r="I113" s="1389"/>
      <c r="J113" s="1220"/>
      <c r="K113" s="1217"/>
      <c r="L113" s="1434"/>
      <c r="M113" s="1481"/>
      <c r="N113" s="1483"/>
      <c r="O113" s="1485"/>
      <c r="P113" s="1487"/>
      <c r="Q113" s="1489"/>
      <c r="R113" s="1220"/>
      <c r="S113" s="41"/>
      <c r="T113" s="241"/>
      <c r="U113" s="241"/>
      <c r="V113" s="241"/>
      <c r="W113" s="41"/>
      <c r="X113" s="34"/>
      <c r="Y113" s="34"/>
      <c r="Z113" s="34"/>
      <c r="AA113" s="34"/>
      <c r="AB113" s="1220"/>
      <c r="AC113" s="1241"/>
      <c r="AD113" s="303">
        <f t="shared" si="171"/>
        <v>0</v>
      </c>
      <c r="AE113" s="303">
        <f t="shared" si="171"/>
        <v>0</v>
      </c>
      <c r="AF113" s="303">
        <f t="shared" si="171"/>
        <v>0</v>
      </c>
      <c r="AG113" s="303">
        <f t="shared" si="171"/>
        <v>0</v>
      </c>
      <c r="AH113" s="303">
        <f t="shared" si="171"/>
        <v>0</v>
      </c>
      <c r="AI113" s="303">
        <f t="shared" si="171"/>
        <v>0</v>
      </c>
      <c r="AJ113" s="303">
        <f t="shared" si="171"/>
        <v>0</v>
      </c>
      <c r="AK113" s="1220"/>
      <c r="AL113" s="1244"/>
      <c r="AM113" s="303">
        <f t="shared" si="111"/>
        <v>0</v>
      </c>
      <c r="AN113" s="311"/>
      <c r="AO113" s="311"/>
      <c r="AP113" s="311"/>
      <c r="AQ113" s="311"/>
      <c r="AR113" s="311"/>
      <c r="AS113" s="311"/>
      <c r="AT113" s="1220"/>
      <c r="AU113" s="1247"/>
      <c r="AV113" s="303">
        <f t="shared" si="112"/>
        <v>0</v>
      </c>
      <c r="AW113" s="311"/>
      <c r="AX113" s="311"/>
      <c r="AY113" s="311"/>
      <c r="AZ113" s="311"/>
      <c r="BA113" s="311"/>
      <c r="BB113" s="311"/>
      <c r="BC113" s="1220"/>
      <c r="BD113" s="1250"/>
      <c r="BE113" s="303">
        <f t="shared" si="113"/>
        <v>0</v>
      </c>
      <c r="BF113" s="311"/>
      <c r="BG113" s="311"/>
      <c r="BH113" s="311"/>
      <c r="BI113" s="311"/>
      <c r="BJ113" s="311"/>
      <c r="BK113" s="311"/>
      <c r="BL113" s="1220"/>
      <c r="BM113" s="1253"/>
      <c r="BN113" s="303">
        <f t="shared" si="114"/>
        <v>0</v>
      </c>
      <c r="BO113" s="311"/>
      <c r="BP113" s="311"/>
      <c r="BQ113" s="311"/>
      <c r="BR113" s="311"/>
      <c r="BS113" s="311"/>
      <c r="BT113" s="311"/>
      <c r="BU113" s="1207"/>
      <c r="BV113" s="1208"/>
      <c r="BW113" s="1208"/>
      <c r="BX113" s="1208"/>
      <c r="BY113" s="1208"/>
      <c r="BZ113" s="1208"/>
      <c r="CA113" s="1208"/>
      <c r="CB113" s="1208"/>
      <c r="CC113" s="1209"/>
    </row>
    <row r="114" spans="1:81" s="58" customFormat="1" ht="66" customHeight="1" thickBot="1" x14ac:dyDescent="0.3">
      <c r="A114" s="37"/>
      <c r="B114" s="1318"/>
      <c r="C114" s="1315"/>
      <c r="D114" s="1284"/>
      <c r="E114" s="1287"/>
      <c r="F114" s="1287"/>
      <c r="G114" s="1287"/>
      <c r="H114" s="1287"/>
      <c r="I114" s="1410"/>
      <c r="J114" s="1221"/>
      <c r="K114" s="1218"/>
      <c r="L114" s="1490"/>
      <c r="M114" s="1491"/>
      <c r="N114" s="1492"/>
      <c r="O114" s="1493"/>
      <c r="P114" s="1494"/>
      <c r="Q114" s="1495"/>
      <c r="R114" s="1221"/>
      <c r="S114" s="234"/>
      <c r="T114" s="242"/>
      <c r="U114" s="242"/>
      <c r="V114" s="242"/>
      <c r="W114" s="234"/>
      <c r="X114" s="305"/>
      <c r="Y114" s="305"/>
      <c r="Z114" s="305"/>
      <c r="AA114" s="305"/>
      <c r="AB114" s="1221"/>
      <c r="AC114" s="1242"/>
      <c r="AD114" s="306">
        <f t="shared" si="171"/>
        <v>0</v>
      </c>
      <c r="AE114" s="306">
        <f t="shared" si="171"/>
        <v>0</v>
      </c>
      <c r="AF114" s="306">
        <f t="shared" si="171"/>
        <v>0</v>
      </c>
      <c r="AG114" s="306">
        <f t="shared" si="171"/>
        <v>0</v>
      </c>
      <c r="AH114" s="306">
        <f t="shared" si="171"/>
        <v>0</v>
      </c>
      <c r="AI114" s="306">
        <f t="shared" si="171"/>
        <v>0</v>
      </c>
      <c r="AJ114" s="306">
        <f t="shared" si="171"/>
        <v>0</v>
      </c>
      <c r="AK114" s="1221"/>
      <c r="AL114" s="1245"/>
      <c r="AM114" s="306">
        <f t="shared" si="111"/>
        <v>0</v>
      </c>
      <c r="AN114" s="50"/>
      <c r="AO114" s="50"/>
      <c r="AP114" s="50"/>
      <c r="AQ114" s="50"/>
      <c r="AR114" s="50"/>
      <c r="AS114" s="50"/>
      <c r="AT114" s="1221"/>
      <c r="AU114" s="1248"/>
      <c r="AV114" s="306">
        <f t="shared" si="112"/>
        <v>0</v>
      </c>
      <c r="AW114" s="50"/>
      <c r="AX114" s="50"/>
      <c r="AY114" s="50"/>
      <c r="AZ114" s="50"/>
      <c r="BA114" s="50"/>
      <c r="BB114" s="50"/>
      <c r="BC114" s="1221"/>
      <c r="BD114" s="1251"/>
      <c r="BE114" s="306">
        <f t="shared" si="113"/>
        <v>0</v>
      </c>
      <c r="BF114" s="50"/>
      <c r="BG114" s="50"/>
      <c r="BH114" s="50"/>
      <c r="BI114" s="50"/>
      <c r="BJ114" s="50"/>
      <c r="BK114" s="50"/>
      <c r="BL114" s="1221"/>
      <c r="BM114" s="1254"/>
      <c r="BN114" s="306">
        <f t="shared" si="114"/>
        <v>0</v>
      </c>
      <c r="BO114" s="50"/>
      <c r="BP114" s="50"/>
      <c r="BQ114" s="50"/>
      <c r="BR114" s="50"/>
      <c r="BS114" s="50"/>
      <c r="BT114" s="50"/>
      <c r="BU114" s="1210"/>
      <c r="BV114" s="1211"/>
      <c r="BW114" s="1211"/>
      <c r="BX114" s="1211"/>
      <c r="BY114" s="1211"/>
      <c r="BZ114" s="1211"/>
      <c r="CA114" s="1211"/>
      <c r="CB114" s="1211"/>
      <c r="CC114" s="1212"/>
    </row>
    <row r="115" spans="1:81" s="58" customFormat="1" ht="40.15" customHeight="1" thickTop="1" x14ac:dyDescent="0.25">
      <c r="A115" s="37"/>
      <c r="B115" s="1318"/>
      <c r="C115" s="1315"/>
      <c r="D115" s="1282">
        <v>4301</v>
      </c>
      <c r="E115" s="1285" t="s">
        <v>5150</v>
      </c>
      <c r="F115" s="1285">
        <v>4301026</v>
      </c>
      <c r="G115" s="1285" t="s">
        <v>5240</v>
      </c>
      <c r="H115" s="1093"/>
      <c r="I115" s="1093"/>
      <c r="J115" s="1219">
        <v>162</v>
      </c>
      <c r="K115" s="1216" t="str">
        <f>+[5]Metas!K186</f>
        <v xml:space="preserve">Escenarios Deportivos construidos, adecuados, remodelados, dotados y/o mantenidos </v>
      </c>
      <c r="L115" s="1222">
        <v>0.3</v>
      </c>
      <c r="M115" s="1225">
        <v>0.3</v>
      </c>
      <c r="N115" s="1228"/>
      <c r="O115" s="1231"/>
      <c r="P115" s="1234"/>
      <c r="Q115" s="1237"/>
      <c r="R115" s="1219">
        <f t="shared" ref="R115" si="183">+$J115</f>
        <v>162</v>
      </c>
      <c r="S115" s="413" t="s">
        <v>5233</v>
      </c>
      <c r="T115" s="240"/>
      <c r="U115" s="240"/>
      <c r="V115" s="240"/>
      <c r="W115" s="233"/>
      <c r="X115" s="307"/>
      <c r="Y115" s="307"/>
      <c r="Z115" s="307"/>
      <c r="AA115" s="307"/>
      <c r="AB115" s="1219">
        <f t="shared" ref="AB115" si="184">+$J115</f>
        <v>162</v>
      </c>
      <c r="AC115" s="1240">
        <f t="shared" ref="AC115" si="185">+L115</f>
        <v>0.3</v>
      </c>
      <c r="AD115" s="308">
        <f t="shared" si="171"/>
        <v>0</v>
      </c>
      <c r="AE115" s="308">
        <f t="shared" si="171"/>
        <v>0</v>
      </c>
      <c r="AF115" s="308">
        <f t="shared" si="171"/>
        <v>0</v>
      </c>
      <c r="AG115" s="308">
        <f t="shared" si="171"/>
        <v>0</v>
      </c>
      <c r="AH115" s="308">
        <f t="shared" si="171"/>
        <v>0</v>
      </c>
      <c r="AI115" s="308">
        <f t="shared" si="171"/>
        <v>0</v>
      </c>
      <c r="AJ115" s="308">
        <f t="shared" si="171"/>
        <v>0</v>
      </c>
      <c r="AK115" s="1219">
        <f t="shared" ref="AK115" si="186">+$J115</f>
        <v>162</v>
      </c>
      <c r="AL115" s="1243">
        <f t="shared" si="176"/>
        <v>0</v>
      </c>
      <c r="AM115" s="308">
        <f t="shared" si="111"/>
        <v>0</v>
      </c>
      <c r="AN115" s="48"/>
      <c r="AO115" s="48"/>
      <c r="AP115" s="48"/>
      <c r="AQ115" s="48"/>
      <c r="AR115" s="48"/>
      <c r="AS115" s="48"/>
      <c r="AT115" s="1219">
        <f t="shared" ref="AT115" si="187">+$J115</f>
        <v>162</v>
      </c>
      <c r="AU115" s="1246">
        <f t="shared" si="178"/>
        <v>0</v>
      </c>
      <c r="AV115" s="308">
        <f t="shared" si="112"/>
        <v>0</v>
      </c>
      <c r="AW115" s="48"/>
      <c r="AX115" s="48"/>
      <c r="AY115" s="48"/>
      <c r="AZ115" s="48"/>
      <c r="BA115" s="48"/>
      <c r="BB115" s="48"/>
      <c r="BC115" s="1219">
        <f t="shared" ref="BC115" si="188">+$J115</f>
        <v>162</v>
      </c>
      <c r="BD115" s="1249">
        <f t="shared" si="180"/>
        <v>0</v>
      </c>
      <c r="BE115" s="308">
        <f t="shared" si="113"/>
        <v>0</v>
      </c>
      <c r="BF115" s="48"/>
      <c r="BG115" s="48"/>
      <c r="BH115" s="48"/>
      <c r="BI115" s="48"/>
      <c r="BJ115" s="48"/>
      <c r="BK115" s="48"/>
      <c r="BL115" s="1219">
        <f t="shared" ref="BL115" si="189">+$J115</f>
        <v>162</v>
      </c>
      <c r="BM115" s="1252">
        <f t="shared" si="182"/>
        <v>0</v>
      </c>
      <c r="BN115" s="308">
        <f t="shared" si="114"/>
        <v>0</v>
      </c>
      <c r="BO115" s="48"/>
      <c r="BP115" s="48"/>
      <c r="BQ115" s="48"/>
      <c r="BR115" s="48"/>
      <c r="BS115" s="48"/>
      <c r="BT115" s="48"/>
      <c r="BU115" s="1204"/>
      <c r="BV115" s="1205"/>
      <c r="BW115" s="1205"/>
      <c r="BX115" s="1205"/>
      <c r="BY115" s="1205"/>
      <c r="BZ115" s="1205"/>
      <c r="CA115" s="1205"/>
      <c r="CB115" s="1205"/>
      <c r="CC115" s="1206"/>
    </row>
    <row r="116" spans="1:81" s="58" customFormat="1" ht="40.15" customHeight="1" x14ac:dyDescent="0.25">
      <c r="A116" s="37"/>
      <c r="B116" s="1318"/>
      <c r="C116" s="1315"/>
      <c r="D116" s="1283"/>
      <c r="E116" s="1286"/>
      <c r="F116" s="1286"/>
      <c r="G116" s="1286"/>
      <c r="H116" s="1094"/>
      <c r="I116" s="1094"/>
      <c r="J116" s="1220"/>
      <c r="K116" s="1217"/>
      <c r="L116" s="1223"/>
      <c r="M116" s="1226"/>
      <c r="N116" s="1229"/>
      <c r="O116" s="1232"/>
      <c r="P116" s="1235"/>
      <c r="Q116" s="1238"/>
      <c r="R116" s="1220"/>
      <c r="S116" s="41"/>
      <c r="T116" s="241"/>
      <c r="U116" s="241"/>
      <c r="V116" s="241"/>
      <c r="W116" s="41"/>
      <c r="X116" s="34"/>
      <c r="Y116" s="34"/>
      <c r="Z116" s="34"/>
      <c r="AA116" s="34"/>
      <c r="AB116" s="1220"/>
      <c r="AC116" s="1241"/>
      <c r="AD116" s="303">
        <f t="shared" si="171"/>
        <v>0</v>
      </c>
      <c r="AE116" s="303">
        <f t="shared" si="171"/>
        <v>0</v>
      </c>
      <c r="AF116" s="303">
        <f t="shared" si="171"/>
        <v>0</v>
      </c>
      <c r="AG116" s="303">
        <f t="shared" si="171"/>
        <v>0</v>
      </c>
      <c r="AH116" s="303">
        <f t="shared" si="171"/>
        <v>0</v>
      </c>
      <c r="AI116" s="303">
        <f t="shared" si="171"/>
        <v>0</v>
      </c>
      <c r="AJ116" s="303">
        <f t="shared" si="171"/>
        <v>0</v>
      </c>
      <c r="AK116" s="1220"/>
      <c r="AL116" s="1244"/>
      <c r="AM116" s="303">
        <f t="shared" si="111"/>
        <v>0</v>
      </c>
      <c r="AN116" s="311"/>
      <c r="AO116" s="311"/>
      <c r="AP116" s="311"/>
      <c r="AQ116" s="311"/>
      <c r="AR116" s="311"/>
      <c r="AS116" s="311"/>
      <c r="AT116" s="1220"/>
      <c r="AU116" s="1247"/>
      <c r="AV116" s="303">
        <f t="shared" si="112"/>
        <v>0</v>
      </c>
      <c r="AW116" s="311"/>
      <c r="AX116" s="311"/>
      <c r="AY116" s="311"/>
      <c r="AZ116" s="311"/>
      <c r="BA116" s="311"/>
      <c r="BB116" s="311"/>
      <c r="BC116" s="1220"/>
      <c r="BD116" s="1250"/>
      <c r="BE116" s="303">
        <f t="shared" si="113"/>
        <v>0</v>
      </c>
      <c r="BF116" s="311"/>
      <c r="BG116" s="311"/>
      <c r="BH116" s="311"/>
      <c r="BI116" s="311"/>
      <c r="BJ116" s="311"/>
      <c r="BK116" s="311"/>
      <c r="BL116" s="1220"/>
      <c r="BM116" s="1253"/>
      <c r="BN116" s="303">
        <f t="shared" si="114"/>
        <v>0</v>
      </c>
      <c r="BO116" s="311"/>
      <c r="BP116" s="311"/>
      <c r="BQ116" s="311"/>
      <c r="BR116" s="311"/>
      <c r="BS116" s="311"/>
      <c r="BT116" s="311"/>
      <c r="BU116" s="1207"/>
      <c r="BV116" s="1208"/>
      <c r="BW116" s="1208"/>
      <c r="BX116" s="1208"/>
      <c r="BY116" s="1208"/>
      <c r="BZ116" s="1208"/>
      <c r="CA116" s="1208"/>
      <c r="CB116" s="1208"/>
      <c r="CC116" s="1209"/>
    </row>
    <row r="117" spans="1:81" s="58" customFormat="1" ht="40.15" customHeight="1" x14ac:dyDescent="0.25">
      <c r="A117" s="37"/>
      <c r="B117" s="1318"/>
      <c r="C117" s="1315"/>
      <c r="D117" s="1283"/>
      <c r="E117" s="1286"/>
      <c r="F117" s="1286"/>
      <c r="G117" s="1286"/>
      <c r="H117" s="1094"/>
      <c r="I117" s="1094"/>
      <c r="J117" s="1220"/>
      <c r="K117" s="1217"/>
      <c r="L117" s="1223"/>
      <c r="M117" s="1226"/>
      <c r="N117" s="1229"/>
      <c r="O117" s="1232"/>
      <c r="P117" s="1235"/>
      <c r="Q117" s="1238"/>
      <c r="R117" s="1220"/>
      <c r="S117" s="41"/>
      <c r="T117" s="241"/>
      <c r="U117" s="241"/>
      <c r="V117" s="241"/>
      <c r="W117" s="41"/>
      <c r="X117" s="34"/>
      <c r="Y117" s="34"/>
      <c r="Z117" s="34"/>
      <c r="AA117" s="34"/>
      <c r="AB117" s="1220"/>
      <c r="AC117" s="1241"/>
      <c r="AD117" s="303">
        <f t="shared" si="171"/>
        <v>0</v>
      </c>
      <c r="AE117" s="303">
        <f t="shared" si="171"/>
        <v>0</v>
      </c>
      <c r="AF117" s="303">
        <f t="shared" si="171"/>
        <v>0</v>
      </c>
      <c r="AG117" s="303">
        <f t="shared" si="171"/>
        <v>0</v>
      </c>
      <c r="AH117" s="303">
        <f t="shared" si="171"/>
        <v>0</v>
      </c>
      <c r="AI117" s="303">
        <f t="shared" si="171"/>
        <v>0</v>
      </c>
      <c r="AJ117" s="303">
        <f t="shared" si="171"/>
        <v>0</v>
      </c>
      <c r="AK117" s="1220"/>
      <c r="AL117" s="1244"/>
      <c r="AM117" s="303">
        <f t="shared" si="111"/>
        <v>0</v>
      </c>
      <c r="AN117" s="311"/>
      <c r="AO117" s="311"/>
      <c r="AP117" s="311"/>
      <c r="AQ117" s="311"/>
      <c r="AR117" s="311"/>
      <c r="AS117" s="311"/>
      <c r="AT117" s="1220"/>
      <c r="AU117" s="1247"/>
      <c r="AV117" s="303">
        <f t="shared" si="112"/>
        <v>0</v>
      </c>
      <c r="AW117" s="311"/>
      <c r="AX117" s="311"/>
      <c r="AY117" s="311"/>
      <c r="AZ117" s="311"/>
      <c r="BA117" s="311"/>
      <c r="BB117" s="311"/>
      <c r="BC117" s="1220"/>
      <c r="BD117" s="1250"/>
      <c r="BE117" s="303">
        <f t="shared" si="113"/>
        <v>0</v>
      </c>
      <c r="BF117" s="311"/>
      <c r="BG117" s="311"/>
      <c r="BH117" s="311"/>
      <c r="BI117" s="311"/>
      <c r="BJ117" s="311"/>
      <c r="BK117" s="311"/>
      <c r="BL117" s="1220"/>
      <c r="BM117" s="1253"/>
      <c r="BN117" s="303">
        <f t="shared" si="114"/>
        <v>0</v>
      </c>
      <c r="BO117" s="311"/>
      <c r="BP117" s="311"/>
      <c r="BQ117" s="311"/>
      <c r="BR117" s="311"/>
      <c r="BS117" s="311"/>
      <c r="BT117" s="311"/>
      <c r="BU117" s="1207"/>
      <c r="BV117" s="1208"/>
      <c r="BW117" s="1208"/>
      <c r="BX117" s="1208"/>
      <c r="BY117" s="1208"/>
      <c r="BZ117" s="1208"/>
      <c r="CA117" s="1208"/>
      <c r="CB117" s="1208"/>
      <c r="CC117" s="1209"/>
    </row>
    <row r="118" spans="1:81" s="58" customFormat="1" ht="40.15" customHeight="1" thickBot="1" x14ac:dyDescent="0.3">
      <c r="A118" s="37"/>
      <c r="B118" s="1318"/>
      <c r="C118" s="1315"/>
      <c r="D118" s="1284"/>
      <c r="E118" s="1287"/>
      <c r="F118" s="1287"/>
      <c r="G118" s="1287"/>
      <c r="H118" s="1095"/>
      <c r="I118" s="1095"/>
      <c r="J118" s="1221"/>
      <c r="K118" s="1218"/>
      <c r="L118" s="1224"/>
      <c r="M118" s="1227"/>
      <c r="N118" s="1230"/>
      <c r="O118" s="1233"/>
      <c r="P118" s="1236"/>
      <c r="Q118" s="1239"/>
      <c r="R118" s="1221"/>
      <c r="S118" s="234"/>
      <c r="T118" s="242"/>
      <c r="U118" s="242"/>
      <c r="V118" s="242"/>
      <c r="W118" s="234"/>
      <c r="X118" s="305"/>
      <c r="Y118" s="305"/>
      <c r="Z118" s="305"/>
      <c r="AA118" s="305"/>
      <c r="AB118" s="1221"/>
      <c r="AC118" s="1242"/>
      <c r="AD118" s="306">
        <f t="shared" si="171"/>
        <v>0</v>
      </c>
      <c r="AE118" s="306">
        <f t="shared" si="171"/>
        <v>0</v>
      </c>
      <c r="AF118" s="306">
        <f t="shared" si="171"/>
        <v>0</v>
      </c>
      <c r="AG118" s="306">
        <f t="shared" si="171"/>
        <v>0</v>
      </c>
      <c r="AH118" s="306">
        <f t="shared" si="171"/>
        <v>0</v>
      </c>
      <c r="AI118" s="306">
        <f t="shared" si="171"/>
        <v>0</v>
      </c>
      <c r="AJ118" s="306">
        <f t="shared" si="171"/>
        <v>0</v>
      </c>
      <c r="AK118" s="1221"/>
      <c r="AL118" s="1245"/>
      <c r="AM118" s="306">
        <f t="shared" si="111"/>
        <v>0</v>
      </c>
      <c r="AN118" s="50"/>
      <c r="AO118" s="50"/>
      <c r="AP118" s="50"/>
      <c r="AQ118" s="50"/>
      <c r="AR118" s="50"/>
      <c r="AS118" s="50"/>
      <c r="AT118" s="1221"/>
      <c r="AU118" s="1248"/>
      <c r="AV118" s="306">
        <f t="shared" si="112"/>
        <v>0</v>
      </c>
      <c r="AW118" s="50"/>
      <c r="AX118" s="50"/>
      <c r="AY118" s="50"/>
      <c r="AZ118" s="50"/>
      <c r="BA118" s="50"/>
      <c r="BB118" s="50"/>
      <c r="BC118" s="1221"/>
      <c r="BD118" s="1251"/>
      <c r="BE118" s="306">
        <f t="shared" si="113"/>
        <v>0</v>
      </c>
      <c r="BF118" s="50"/>
      <c r="BG118" s="50"/>
      <c r="BH118" s="50"/>
      <c r="BI118" s="50"/>
      <c r="BJ118" s="50"/>
      <c r="BK118" s="50"/>
      <c r="BL118" s="1221"/>
      <c r="BM118" s="1254"/>
      <c r="BN118" s="306">
        <f t="shared" si="114"/>
        <v>0</v>
      </c>
      <c r="BO118" s="50"/>
      <c r="BP118" s="50"/>
      <c r="BQ118" s="50"/>
      <c r="BR118" s="50"/>
      <c r="BS118" s="50"/>
      <c r="BT118" s="50"/>
      <c r="BU118" s="1210"/>
      <c r="BV118" s="1211"/>
      <c r="BW118" s="1211"/>
      <c r="BX118" s="1211"/>
      <c r="BY118" s="1211"/>
      <c r="BZ118" s="1211"/>
      <c r="CA118" s="1211"/>
      <c r="CB118" s="1211"/>
      <c r="CC118" s="1212"/>
    </row>
    <row r="119" spans="1:81" s="58" customFormat="1" ht="40.15" customHeight="1" thickTop="1" x14ac:dyDescent="0.25">
      <c r="A119" s="37"/>
      <c r="B119" s="1318"/>
      <c r="C119" s="1315"/>
      <c r="D119" s="1282">
        <v>4301</v>
      </c>
      <c r="E119" s="1285" t="s">
        <v>5150</v>
      </c>
      <c r="F119" s="1285">
        <v>4301030</v>
      </c>
      <c r="G119" s="1285" t="s">
        <v>5241</v>
      </c>
      <c r="H119" s="1093"/>
      <c r="I119" s="1093"/>
      <c r="J119" s="1219">
        <v>163</v>
      </c>
      <c r="K119" s="1216" t="str">
        <f>+[5]Metas!K187</f>
        <v xml:space="preserve">Escenarios Recreativos construidos, adecuados, remodelados, dotados y/o mantenidos </v>
      </c>
      <c r="L119" s="1222"/>
      <c r="M119" s="1225"/>
      <c r="N119" s="1228"/>
      <c r="O119" s="1231"/>
      <c r="P119" s="1234"/>
      <c r="Q119" s="1237"/>
      <c r="R119" s="1219">
        <f t="shared" ref="R119" si="190">+$J119</f>
        <v>163</v>
      </c>
      <c r="S119" s="413" t="s">
        <v>5233</v>
      </c>
      <c r="T119" s="240"/>
      <c r="U119" s="240"/>
      <c r="V119" s="240"/>
      <c r="W119" s="233"/>
      <c r="X119" s="307"/>
      <c r="Y119" s="307"/>
      <c r="Z119" s="307"/>
      <c r="AA119" s="307"/>
      <c r="AB119" s="1219">
        <f t="shared" ref="AB119" si="191">+$J119</f>
        <v>163</v>
      </c>
      <c r="AC119" s="1240">
        <f t="shared" ref="AC119" si="192">+L119</f>
        <v>0</v>
      </c>
      <c r="AD119" s="308">
        <f t="shared" si="171"/>
        <v>0</v>
      </c>
      <c r="AE119" s="308">
        <f t="shared" si="171"/>
        <v>0</v>
      </c>
      <c r="AF119" s="308">
        <f t="shared" si="171"/>
        <v>0</v>
      </c>
      <c r="AG119" s="308">
        <f t="shared" si="171"/>
        <v>0</v>
      </c>
      <c r="AH119" s="308">
        <f t="shared" si="171"/>
        <v>0</v>
      </c>
      <c r="AI119" s="308">
        <f t="shared" si="171"/>
        <v>0</v>
      </c>
      <c r="AJ119" s="308">
        <f t="shared" si="171"/>
        <v>0</v>
      </c>
      <c r="AK119" s="1219">
        <f t="shared" ref="AK119" si="193">+$J119</f>
        <v>163</v>
      </c>
      <c r="AL119" s="1243">
        <f t="shared" si="176"/>
        <v>0</v>
      </c>
      <c r="AM119" s="308">
        <f t="shared" si="111"/>
        <v>0</v>
      </c>
      <c r="AN119" s="48"/>
      <c r="AO119" s="48"/>
      <c r="AP119" s="48"/>
      <c r="AQ119" s="48"/>
      <c r="AR119" s="48"/>
      <c r="AS119" s="48"/>
      <c r="AT119" s="1219">
        <f t="shared" ref="AT119" si="194">+$J119</f>
        <v>163</v>
      </c>
      <c r="AU119" s="1246">
        <f t="shared" si="178"/>
        <v>0</v>
      </c>
      <c r="AV119" s="308">
        <f t="shared" si="112"/>
        <v>0</v>
      </c>
      <c r="AW119" s="48"/>
      <c r="AX119" s="48"/>
      <c r="AY119" s="48"/>
      <c r="AZ119" s="48"/>
      <c r="BA119" s="48"/>
      <c r="BB119" s="48"/>
      <c r="BC119" s="1219">
        <f t="shared" ref="BC119" si="195">+$J119</f>
        <v>163</v>
      </c>
      <c r="BD119" s="1249">
        <f t="shared" si="180"/>
        <v>0</v>
      </c>
      <c r="BE119" s="308">
        <f t="shared" si="113"/>
        <v>0</v>
      </c>
      <c r="BF119" s="48"/>
      <c r="BG119" s="48"/>
      <c r="BH119" s="48"/>
      <c r="BI119" s="48"/>
      <c r="BJ119" s="48"/>
      <c r="BK119" s="48"/>
      <c r="BL119" s="1219">
        <f t="shared" ref="BL119" si="196">+$J119</f>
        <v>163</v>
      </c>
      <c r="BM119" s="1252">
        <f t="shared" si="182"/>
        <v>0</v>
      </c>
      <c r="BN119" s="308">
        <f t="shared" si="114"/>
        <v>0</v>
      </c>
      <c r="BO119" s="48"/>
      <c r="BP119" s="48"/>
      <c r="BQ119" s="48"/>
      <c r="BR119" s="48"/>
      <c r="BS119" s="48"/>
      <c r="BT119" s="48"/>
      <c r="BU119" s="1204"/>
      <c r="BV119" s="1205"/>
      <c r="BW119" s="1205"/>
      <c r="BX119" s="1205"/>
      <c r="BY119" s="1205"/>
      <c r="BZ119" s="1205"/>
      <c r="CA119" s="1205"/>
      <c r="CB119" s="1205"/>
      <c r="CC119" s="1206"/>
    </row>
    <row r="120" spans="1:81" s="58" customFormat="1" ht="40.15" customHeight="1" x14ac:dyDescent="0.25">
      <c r="A120" s="37"/>
      <c r="B120" s="1318"/>
      <c r="C120" s="1315"/>
      <c r="D120" s="1283"/>
      <c r="E120" s="1286"/>
      <c r="F120" s="1286"/>
      <c r="G120" s="1286"/>
      <c r="H120" s="1094"/>
      <c r="I120" s="1094"/>
      <c r="J120" s="1220"/>
      <c r="K120" s="1217"/>
      <c r="L120" s="1223"/>
      <c r="M120" s="1226"/>
      <c r="N120" s="1229"/>
      <c r="O120" s="1232"/>
      <c r="P120" s="1235"/>
      <c r="Q120" s="1238"/>
      <c r="R120" s="1220"/>
      <c r="S120" s="41"/>
      <c r="T120" s="241"/>
      <c r="U120" s="241"/>
      <c r="V120" s="241"/>
      <c r="W120" s="41"/>
      <c r="X120" s="34"/>
      <c r="Y120" s="34"/>
      <c r="Z120" s="34"/>
      <c r="AA120" s="34"/>
      <c r="AB120" s="1220"/>
      <c r="AC120" s="1241"/>
      <c r="AD120" s="303">
        <f t="shared" si="171"/>
        <v>0</v>
      </c>
      <c r="AE120" s="303">
        <f t="shared" si="171"/>
        <v>0</v>
      </c>
      <c r="AF120" s="303">
        <f t="shared" si="171"/>
        <v>0</v>
      </c>
      <c r="AG120" s="303">
        <f t="shared" si="171"/>
        <v>0</v>
      </c>
      <c r="AH120" s="303">
        <f t="shared" si="171"/>
        <v>0</v>
      </c>
      <c r="AI120" s="303">
        <f t="shared" si="171"/>
        <v>0</v>
      </c>
      <c r="AJ120" s="303">
        <f t="shared" si="171"/>
        <v>0</v>
      </c>
      <c r="AK120" s="1220"/>
      <c r="AL120" s="1244"/>
      <c r="AM120" s="303">
        <f t="shared" si="111"/>
        <v>0</v>
      </c>
      <c r="AN120" s="311"/>
      <c r="AO120" s="311"/>
      <c r="AP120" s="311"/>
      <c r="AQ120" s="311"/>
      <c r="AR120" s="311"/>
      <c r="AS120" s="311"/>
      <c r="AT120" s="1220"/>
      <c r="AU120" s="1247"/>
      <c r="AV120" s="303">
        <f t="shared" si="112"/>
        <v>0</v>
      </c>
      <c r="AW120" s="311"/>
      <c r="AX120" s="311"/>
      <c r="AY120" s="311"/>
      <c r="AZ120" s="311"/>
      <c r="BA120" s="311"/>
      <c r="BB120" s="311"/>
      <c r="BC120" s="1220"/>
      <c r="BD120" s="1250"/>
      <c r="BE120" s="303">
        <f t="shared" si="113"/>
        <v>0</v>
      </c>
      <c r="BF120" s="311"/>
      <c r="BG120" s="311"/>
      <c r="BH120" s="311"/>
      <c r="BI120" s="311"/>
      <c r="BJ120" s="311"/>
      <c r="BK120" s="311"/>
      <c r="BL120" s="1220"/>
      <c r="BM120" s="1253"/>
      <c r="BN120" s="303">
        <f t="shared" si="114"/>
        <v>0</v>
      </c>
      <c r="BO120" s="311"/>
      <c r="BP120" s="311"/>
      <c r="BQ120" s="311"/>
      <c r="BR120" s="311"/>
      <c r="BS120" s="311"/>
      <c r="BT120" s="311"/>
      <c r="BU120" s="1207"/>
      <c r="BV120" s="1208"/>
      <c r="BW120" s="1208"/>
      <c r="BX120" s="1208"/>
      <c r="BY120" s="1208"/>
      <c r="BZ120" s="1208"/>
      <c r="CA120" s="1208"/>
      <c r="CB120" s="1208"/>
      <c r="CC120" s="1209"/>
    </row>
    <row r="121" spans="1:81" s="58" customFormat="1" ht="40.15" customHeight="1" x14ac:dyDescent="0.25">
      <c r="A121" s="37"/>
      <c r="B121" s="1318"/>
      <c r="C121" s="1315"/>
      <c r="D121" s="1283"/>
      <c r="E121" s="1286"/>
      <c r="F121" s="1286"/>
      <c r="G121" s="1286"/>
      <c r="H121" s="1094"/>
      <c r="I121" s="1094"/>
      <c r="J121" s="1220"/>
      <c r="K121" s="1217"/>
      <c r="L121" s="1223"/>
      <c r="M121" s="1226"/>
      <c r="N121" s="1229"/>
      <c r="O121" s="1232"/>
      <c r="P121" s="1235"/>
      <c r="Q121" s="1238"/>
      <c r="R121" s="1220"/>
      <c r="S121" s="41"/>
      <c r="T121" s="241"/>
      <c r="U121" s="241"/>
      <c r="V121" s="241"/>
      <c r="W121" s="41"/>
      <c r="X121" s="34"/>
      <c r="Y121" s="34"/>
      <c r="Z121" s="34"/>
      <c r="AA121" s="34"/>
      <c r="AB121" s="1220"/>
      <c r="AC121" s="1241"/>
      <c r="AD121" s="303">
        <f t="shared" si="171"/>
        <v>0</v>
      </c>
      <c r="AE121" s="303">
        <f t="shared" si="171"/>
        <v>0</v>
      </c>
      <c r="AF121" s="303">
        <f t="shared" si="171"/>
        <v>0</v>
      </c>
      <c r="AG121" s="303">
        <f t="shared" si="171"/>
        <v>0</v>
      </c>
      <c r="AH121" s="303">
        <f t="shared" si="171"/>
        <v>0</v>
      </c>
      <c r="AI121" s="303">
        <f t="shared" si="171"/>
        <v>0</v>
      </c>
      <c r="AJ121" s="303">
        <f t="shared" si="171"/>
        <v>0</v>
      </c>
      <c r="AK121" s="1220"/>
      <c r="AL121" s="1244"/>
      <c r="AM121" s="303">
        <f t="shared" si="111"/>
        <v>0</v>
      </c>
      <c r="AN121" s="311"/>
      <c r="AO121" s="311"/>
      <c r="AP121" s="311"/>
      <c r="AQ121" s="311"/>
      <c r="AR121" s="311"/>
      <c r="AS121" s="311"/>
      <c r="AT121" s="1220"/>
      <c r="AU121" s="1247"/>
      <c r="AV121" s="303">
        <f t="shared" si="112"/>
        <v>0</v>
      </c>
      <c r="AW121" s="311"/>
      <c r="AX121" s="311"/>
      <c r="AY121" s="311"/>
      <c r="AZ121" s="311"/>
      <c r="BA121" s="311"/>
      <c r="BB121" s="311"/>
      <c r="BC121" s="1220"/>
      <c r="BD121" s="1250"/>
      <c r="BE121" s="303">
        <f t="shared" si="113"/>
        <v>0</v>
      </c>
      <c r="BF121" s="311"/>
      <c r="BG121" s="311"/>
      <c r="BH121" s="311"/>
      <c r="BI121" s="311"/>
      <c r="BJ121" s="311"/>
      <c r="BK121" s="311"/>
      <c r="BL121" s="1220"/>
      <c r="BM121" s="1253"/>
      <c r="BN121" s="303">
        <f t="shared" si="114"/>
        <v>0</v>
      </c>
      <c r="BO121" s="311"/>
      <c r="BP121" s="311"/>
      <c r="BQ121" s="311"/>
      <c r="BR121" s="311"/>
      <c r="BS121" s="311"/>
      <c r="BT121" s="311"/>
      <c r="BU121" s="1207"/>
      <c r="BV121" s="1208"/>
      <c r="BW121" s="1208"/>
      <c r="BX121" s="1208"/>
      <c r="BY121" s="1208"/>
      <c r="BZ121" s="1208"/>
      <c r="CA121" s="1208"/>
      <c r="CB121" s="1208"/>
      <c r="CC121" s="1209"/>
    </row>
    <row r="122" spans="1:81" s="58" customFormat="1" ht="40.15" customHeight="1" thickBot="1" x14ac:dyDescent="0.3">
      <c r="A122" s="37"/>
      <c r="B122" s="1319"/>
      <c r="C122" s="1316"/>
      <c r="D122" s="1284"/>
      <c r="E122" s="1287"/>
      <c r="F122" s="1287"/>
      <c r="G122" s="1287"/>
      <c r="H122" s="1095"/>
      <c r="I122" s="1095"/>
      <c r="J122" s="1221"/>
      <c r="K122" s="1218"/>
      <c r="L122" s="1224"/>
      <c r="M122" s="1227"/>
      <c r="N122" s="1230"/>
      <c r="O122" s="1233"/>
      <c r="P122" s="1236"/>
      <c r="Q122" s="1239"/>
      <c r="R122" s="1221"/>
      <c r="S122" s="234"/>
      <c r="T122" s="242"/>
      <c r="U122" s="242"/>
      <c r="V122" s="242"/>
      <c r="W122" s="234"/>
      <c r="X122" s="305"/>
      <c r="Y122" s="305"/>
      <c r="Z122" s="305"/>
      <c r="AA122" s="305"/>
      <c r="AB122" s="1221"/>
      <c r="AC122" s="1242"/>
      <c r="AD122" s="306">
        <f t="shared" si="171"/>
        <v>0</v>
      </c>
      <c r="AE122" s="306">
        <f t="shared" si="171"/>
        <v>0</v>
      </c>
      <c r="AF122" s="306">
        <f t="shared" si="171"/>
        <v>0</v>
      </c>
      <c r="AG122" s="306">
        <f t="shared" si="171"/>
        <v>0</v>
      </c>
      <c r="AH122" s="306">
        <f t="shared" si="171"/>
        <v>0</v>
      </c>
      <c r="AI122" s="306">
        <f t="shared" si="171"/>
        <v>0</v>
      </c>
      <c r="AJ122" s="306">
        <f t="shared" si="171"/>
        <v>0</v>
      </c>
      <c r="AK122" s="1221"/>
      <c r="AL122" s="1245"/>
      <c r="AM122" s="306">
        <f t="shared" si="111"/>
        <v>0</v>
      </c>
      <c r="AN122" s="50"/>
      <c r="AO122" s="50"/>
      <c r="AP122" s="50"/>
      <c r="AQ122" s="50"/>
      <c r="AR122" s="50"/>
      <c r="AS122" s="50"/>
      <c r="AT122" s="1221"/>
      <c r="AU122" s="1248"/>
      <c r="AV122" s="306">
        <f t="shared" si="112"/>
        <v>0</v>
      </c>
      <c r="AW122" s="50"/>
      <c r="AX122" s="50"/>
      <c r="AY122" s="50"/>
      <c r="AZ122" s="50"/>
      <c r="BA122" s="50"/>
      <c r="BB122" s="50"/>
      <c r="BC122" s="1221"/>
      <c r="BD122" s="1251"/>
      <c r="BE122" s="306">
        <f t="shared" si="113"/>
        <v>0</v>
      </c>
      <c r="BF122" s="50"/>
      <c r="BG122" s="50"/>
      <c r="BH122" s="50"/>
      <c r="BI122" s="50"/>
      <c r="BJ122" s="50"/>
      <c r="BK122" s="50"/>
      <c r="BL122" s="1221"/>
      <c r="BM122" s="1254"/>
      <c r="BN122" s="306">
        <f t="shared" si="114"/>
        <v>0</v>
      </c>
      <c r="BO122" s="50"/>
      <c r="BP122" s="50"/>
      <c r="BQ122" s="50"/>
      <c r="BR122" s="50"/>
      <c r="BS122" s="50"/>
      <c r="BT122" s="50"/>
      <c r="BU122" s="1210"/>
      <c r="BV122" s="1211"/>
      <c r="BW122" s="1211"/>
      <c r="BX122" s="1211"/>
      <c r="BY122" s="1211"/>
      <c r="BZ122" s="1211"/>
      <c r="CA122" s="1211"/>
      <c r="CB122" s="1211"/>
      <c r="CC122" s="1212"/>
    </row>
    <row r="123" spans="1:81" ht="40.15" customHeight="1" thickTop="1" x14ac:dyDescent="0.25"/>
  </sheetData>
  <mergeCells count="933">
    <mergeCell ref="C2:H2"/>
    <mergeCell ref="R2:S2"/>
    <mergeCell ref="T2:V2"/>
    <mergeCell ref="C3:H3"/>
    <mergeCell ref="R3:S3"/>
    <mergeCell ref="T3:V3"/>
    <mergeCell ref="C4:H5"/>
    <mergeCell ref="R4:S5"/>
    <mergeCell ref="T4:V4"/>
    <mergeCell ref="T5:V5"/>
    <mergeCell ref="L2:Q2"/>
    <mergeCell ref="L3:Q3"/>
    <mergeCell ref="L4:Q4"/>
    <mergeCell ref="L5:Q5"/>
    <mergeCell ref="R15:R18"/>
    <mergeCell ref="R19:R22"/>
    <mergeCell ref="R23:R26"/>
    <mergeCell ref="R27:R30"/>
    <mergeCell ref="R31:R34"/>
    <mergeCell ref="R107:R110"/>
    <mergeCell ref="R111:R114"/>
    <mergeCell ref="R115:R118"/>
    <mergeCell ref="R119:R122"/>
    <mergeCell ref="R71:R74"/>
    <mergeCell ref="R75:R78"/>
    <mergeCell ref="R79:R82"/>
    <mergeCell ref="R83:R86"/>
    <mergeCell ref="R87:R90"/>
    <mergeCell ref="R91:R94"/>
    <mergeCell ref="R95:R98"/>
    <mergeCell ref="R99:R102"/>
    <mergeCell ref="R103:R106"/>
    <mergeCell ref="R35:R38"/>
    <mergeCell ref="R39:R42"/>
    <mergeCell ref="R43:R46"/>
    <mergeCell ref="R47:R50"/>
    <mergeCell ref="R51:R54"/>
    <mergeCell ref="R55:R58"/>
    <mergeCell ref="R59:R62"/>
    <mergeCell ref="R63:R66"/>
    <mergeCell ref="R67:R70"/>
    <mergeCell ref="D119:D122"/>
    <mergeCell ref="E119:E122"/>
    <mergeCell ref="F119:F122"/>
    <mergeCell ref="G119:G122"/>
    <mergeCell ref="H119:H122"/>
    <mergeCell ref="I119:I122"/>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03:D106"/>
    <mergeCell ref="E103:E106"/>
    <mergeCell ref="F103:F106"/>
    <mergeCell ref="G103:G106"/>
    <mergeCell ref="H103:H106"/>
    <mergeCell ref="I103:I106"/>
    <mergeCell ref="D107:D110"/>
    <mergeCell ref="E107:E110"/>
    <mergeCell ref="F107:F110"/>
    <mergeCell ref="G107:G110"/>
    <mergeCell ref="H107:H110"/>
    <mergeCell ref="I107:I110"/>
    <mergeCell ref="D95:D98"/>
    <mergeCell ref="E95:E98"/>
    <mergeCell ref="F95:F98"/>
    <mergeCell ref="G95:G98"/>
    <mergeCell ref="H95:H98"/>
    <mergeCell ref="I95:I98"/>
    <mergeCell ref="D99:D102"/>
    <mergeCell ref="E99:E102"/>
    <mergeCell ref="F99:F102"/>
    <mergeCell ref="G99:G102"/>
    <mergeCell ref="H99:H102"/>
    <mergeCell ref="I99:I102"/>
    <mergeCell ref="D87:D90"/>
    <mergeCell ref="E87:E90"/>
    <mergeCell ref="F87:F90"/>
    <mergeCell ref="G87:G90"/>
    <mergeCell ref="H87:H90"/>
    <mergeCell ref="I87:I90"/>
    <mergeCell ref="D91:D94"/>
    <mergeCell ref="E91:E94"/>
    <mergeCell ref="F91:F94"/>
    <mergeCell ref="G91:G94"/>
    <mergeCell ref="H91:H94"/>
    <mergeCell ref="I91:I94"/>
    <mergeCell ref="D79:D82"/>
    <mergeCell ref="E79:E82"/>
    <mergeCell ref="F79:F82"/>
    <mergeCell ref="G79:G82"/>
    <mergeCell ref="H79:H82"/>
    <mergeCell ref="I79:I82"/>
    <mergeCell ref="D83:D86"/>
    <mergeCell ref="E83:E86"/>
    <mergeCell ref="F83:F86"/>
    <mergeCell ref="G83:G86"/>
    <mergeCell ref="H83:H86"/>
    <mergeCell ref="I83:I86"/>
    <mergeCell ref="D71:D74"/>
    <mergeCell ref="E71:E74"/>
    <mergeCell ref="F71:F74"/>
    <mergeCell ref="G71:G74"/>
    <mergeCell ref="H71:H74"/>
    <mergeCell ref="I71:I74"/>
    <mergeCell ref="D75:D78"/>
    <mergeCell ref="E75:E78"/>
    <mergeCell ref="F75:F78"/>
    <mergeCell ref="G75:G78"/>
    <mergeCell ref="H75:H78"/>
    <mergeCell ref="I75:I78"/>
    <mergeCell ref="D63:D66"/>
    <mergeCell ref="E63:E66"/>
    <mergeCell ref="F63:F66"/>
    <mergeCell ref="G63:G66"/>
    <mergeCell ref="H63:H66"/>
    <mergeCell ref="I63:I66"/>
    <mergeCell ref="D67:D70"/>
    <mergeCell ref="E67:E70"/>
    <mergeCell ref="F67:F70"/>
    <mergeCell ref="G67:G70"/>
    <mergeCell ref="H67:H70"/>
    <mergeCell ref="I67:I70"/>
    <mergeCell ref="D55:D58"/>
    <mergeCell ref="E55:E58"/>
    <mergeCell ref="F55:F58"/>
    <mergeCell ref="G55:G58"/>
    <mergeCell ref="H55:H58"/>
    <mergeCell ref="I55:I58"/>
    <mergeCell ref="D59:D62"/>
    <mergeCell ref="E59:E62"/>
    <mergeCell ref="F59:F62"/>
    <mergeCell ref="G59:G62"/>
    <mergeCell ref="H59:H62"/>
    <mergeCell ref="I59:I62"/>
    <mergeCell ref="D47:D50"/>
    <mergeCell ref="E47:E50"/>
    <mergeCell ref="F47:F50"/>
    <mergeCell ref="G47:G50"/>
    <mergeCell ref="H47:H50"/>
    <mergeCell ref="I47:I50"/>
    <mergeCell ref="D51:D54"/>
    <mergeCell ref="E51:E54"/>
    <mergeCell ref="F51:F54"/>
    <mergeCell ref="G51:G54"/>
    <mergeCell ref="H51:H54"/>
    <mergeCell ref="I51:I54"/>
    <mergeCell ref="D39:D42"/>
    <mergeCell ref="E39:E42"/>
    <mergeCell ref="F39:F42"/>
    <mergeCell ref="G39:G42"/>
    <mergeCell ref="H39:H42"/>
    <mergeCell ref="I39:I42"/>
    <mergeCell ref="D43:D46"/>
    <mergeCell ref="E43:E46"/>
    <mergeCell ref="F43:F46"/>
    <mergeCell ref="G43:G46"/>
    <mergeCell ref="H43:H46"/>
    <mergeCell ref="I43:I46"/>
    <mergeCell ref="D31:D34"/>
    <mergeCell ref="E31:E34"/>
    <mergeCell ref="F31:F34"/>
    <mergeCell ref="G31:G34"/>
    <mergeCell ref="H31:H34"/>
    <mergeCell ref="I31:I34"/>
    <mergeCell ref="D35:D38"/>
    <mergeCell ref="E35:E38"/>
    <mergeCell ref="F35:F38"/>
    <mergeCell ref="G35:G38"/>
    <mergeCell ref="H35:H38"/>
    <mergeCell ref="I35:I38"/>
    <mergeCell ref="D23:D26"/>
    <mergeCell ref="E23:E26"/>
    <mergeCell ref="F23:F26"/>
    <mergeCell ref="G23:G26"/>
    <mergeCell ref="H23:H26"/>
    <mergeCell ref="I23:I26"/>
    <mergeCell ref="D27:D30"/>
    <mergeCell ref="E27:E30"/>
    <mergeCell ref="F27:F30"/>
    <mergeCell ref="G27:G30"/>
    <mergeCell ref="H27:H30"/>
    <mergeCell ref="I27:I30"/>
    <mergeCell ref="D15:D18"/>
    <mergeCell ref="E15:E18"/>
    <mergeCell ref="F15:F18"/>
    <mergeCell ref="G15:G18"/>
    <mergeCell ref="H15:H18"/>
    <mergeCell ref="I15:I18"/>
    <mergeCell ref="D19:D22"/>
    <mergeCell ref="E19:E22"/>
    <mergeCell ref="F19:F22"/>
    <mergeCell ref="G19:G22"/>
    <mergeCell ref="H19:H22"/>
    <mergeCell ref="I19:I22"/>
    <mergeCell ref="D7:D9"/>
    <mergeCell ref="E7:E9"/>
    <mergeCell ref="F7:F9"/>
    <mergeCell ref="G7:G9"/>
    <mergeCell ref="H7:H9"/>
    <mergeCell ref="I7:I9"/>
    <mergeCell ref="D11:D14"/>
    <mergeCell ref="E11:E14"/>
    <mergeCell ref="F11:F14"/>
    <mergeCell ref="G11:G14"/>
    <mergeCell ref="H11:H14"/>
    <mergeCell ref="I11:I14"/>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S7:S9"/>
    <mergeCell ref="T7:T9"/>
    <mergeCell ref="U7:U9"/>
    <mergeCell ref="R11:R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AC119:AC122"/>
    <mergeCell ref="AK119:AK122"/>
    <mergeCell ref="AL119:AL122"/>
    <mergeCell ref="BD111:BD114"/>
    <mergeCell ref="BL111:BL114"/>
    <mergeCell ref="BM111:BM114"/>
    <mergeCell ref="P111:P114"/>
    <mergeCell ref="Q111:Q114"/>
    <mergeCell ref="AB111:AB114"/>
    <mergeCell ref="AC111:AC114"/>
    <mergeCell ref="AK111:AK114"/>
    <mergeCell ref="AL111:AL114"/>
    <mergeCell ref="BU122:CC122"/>
    <mergeCell ref="AT119:AT122"/>
    <mergeCell ref="AU119:AU122"/>
    <mergeCell ref="BC119:BC122"/>
    <mergeCell ref="BD119:BD122"/>
    <mergeCell ref="BL119:BL122"/>
    <mergeCell ref="BM119:BM122"/>
    <mergeCell ref="B59:B90"/>
    <mergeCell ref="C59:C86"/>
    <mergeCell ref="C87:C90"/>
    <mergeCell ref="B91:B122"/>
    <mergeCell ref="C91:C122"/>
    <mergeCell ref="BU115:CC115"/>
    <mergeCell ref="BU116:CC116"/>
    <mergeCell ref="BU117:CC117"/>
    <mergeCell ref="BU118:CC118"/>
    <mergeCell ref="BD115:BD118"/>
    <mergeCell ref="BL115:BL118"/>
    <mergeCell ref="BM115:BM118"/>
    <mergeCell ref="BU119:CC119"/>
    <mergeCell ref="BU120:CC120"/>
    <mergeCell ref="J119:J122"/>
    <mergeCell ref="K119:K122"/>
    <mergeCell ref="L119:L122"/>
    <mergeCell ref="B11:B26"/>
    <mergeCell ref="B27:B58"/>
    <mergeCell ref="C27:C30"/>
    <mergeCell ref="C31:C38"/>
    <mergeCell ref="C39:C54"/>
    <mergeCell ref="C55:C58"/>
    <mergeCell ref="C11:C22"/>
    <mergeCell ref="C23:C26"/>
    <mergeCell ref="BU121:CC121"/>
    <mergeCell ref="M119:M122"/>
    <mergeCell ref="N119:N122"/>
    <mergeCell ref="O119:O122"/>
    <mergeCell ref="AT115:AT118"/>
    <mergeCell ref="AU115:AU118"/>
    <mergeCell ref="BC115:BC118"/>
    <mergeCell ref="P115:P118"/>
    <mergeCell ref="Q115:Q118"/>
    <mergeCell ref="AB115:AB118"/>
    <mergeCell ref="AC115:AC118"/>
    <mergeCell ref="AK115:AK118"/>
    <mergeCell ref="AL115:AL118"/>
    <mergeCell ref="P119:P122"/>
    <mergeCell ref="Q119:Q122"/>
    <mergeCell ref="AB119:AB122"/>
  </mergeCells>
  <conditionalFormatting sqref="L27 L115 L119 L71 L75 L79 L87 L91 L95 L103 L107 L15 L19">
    <cfRule type="expression" dxfId="413" priority="15">
      <formula>$L15=$M15</formula>
    </cfRule>
  </conditionalFormatting>
  <conditionalFormatting sqref="L51">
    <cfRule type="expression" dxfId="412" priority="10">
      <formula>$L51=$M51</formula>
    </cfRule>
  </conditionalFormatting>
  <conditionalFormatting sqref="L35">
    <cfRule type="expression" dxfId="411" priority="13">
      <formula>$L35=$M35</formula>
    </cfRule>
  </conditionalFormatting>
  <conditionalFormatting sqref="L23">
    <cfRule type="expression" dxfId="410" priority="16">
      <formula>$L23=$M23</formula>
    </cfRule>
  </conditionalFormatting>
  <conditionalFormatting sqref="L31">
    <cfRule type="expression" dxfId="409" priority="14">
      <formula>$L31=$M31</formula>
    </cfRule>
  </conditionalFormatting>
  <conditionalFormatting sqref="L43">
    <cfRule type="expression" dxfId="408" priority="12">
      <formula>$L43=$M43</formula>
    </cfRule>
  </conditionalFormatting>
  <conditionalFormatting sqref="L47">
    <cfRule type="expression" dxfId="407" priority="11">
      <formula>$L47=$M47</formula>
    </cfRule>
  </conditionalFormatting>
  <conditionalFormatting sqref="L59">
    <cfRule type="expression" dxfId="406" priority="8">
      <formula>$L59=$M59</formula>
    </cfRule>
  </conditionalFormatting>
  <conditionalFormatting sqref="L111">
    <cfRule type="expression" dxfId="405" priority="3">
      <formula>$L111=$M111</formula>
    </cfRule>
  </conditionalFormatting>
  <conditionalFormatting sqref="L55">
    <cfRule type="expression" dxfId="404" priority="9">
      <formula>$L55=$M55</formula>
    </cfRule>
  </conditionalFormatting>
  <conditionalFormatting sqref="L63">
    <cfRule type="expression" dxfId="403" priority="7">
      <formula>$L63=$M63</formula>
    </cfRule>
  </conditionalFormatting>
  <conditionalFormatting sqref="L67">
    <cfRule type="expression" dxfId="402" priority="6">
      <formula>$L67=$M67</formula>
    </cfRule>
  </conditionalFormatting>
  <conditionalFormatting sqref="L83">
    <cfRule type="expression" dxfId="401" priority="5">
      <formula>$L83=$M83</formula>
    </cfRule>
  </conditionalFormatting>
  <conditionalFormatting sqref="L99">
    <cfRule type="expression" dxfId="400" priority="4">
      <formula>$L99=$M99</formula>
    </cfRule>
  </conditionalFormatting>
  <conditionalFormatting sqref="L11">
    <cfRule type="expression" dxfId="399" priority="2">
      <formula>$L11=$M11</formula>
    </cfRule>
  </conditionalFormatting>
  <conditionalFormatting sqref="L39">
    <cfRule type="expression" dxfId="398"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46" max="80" man="1"/>
  </rowBreaks>
  <colBreaks count="4" manualBreakCount="4">
    <brk id="17" max="121" man="1"/>
    <brk id="27" max="1048575" man="1"/>
    <brk id="45" max="1048575" man="1"/>
    <brk id="6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BS291"/>
  <sheetViews>
    <sheetView showZeros="0" view="pageBreakPreview" zoomScale="60" zoomScaleNormal="60" workbookViewId="0">
      <pane ySplit="10" topLeftCell="A11" activePane="bottomLeft" state="frozen"/>
      <selection pane="bottomLeft" activeCell="H11" sqref="H11:H14"/>
    </sheetView>
  </sheetViews>
  <sheetFormatPr baseColWidth="10" defaultColWidth="11.42578125" defaultRowHeight="40.15" customHeight="1" x14ac:dyDescent="0.25"/>
  <cols>
    <col min="1" max="1" width="2.7109375" style="23" customWidth="1"/>
    <col min="2" max="2" width="15.7109375" style="419" customWidth="1"/>
    <col min="3" max="3" width="15.7109375" style="420" customWidth="1"/>
    <col min="4" max="4" width="6.5703125" style="421" customWidth="1"/>
    <col min="5" max="5" width="29.5703125" style="422" customWidth="1"/>
    <col min="6" max="7" width="9.7109375" style="423" customWidth="1"/>
    <col min="8" max="10" width="12" style="424" customWidth="1"/>
    <col min="11" max="11" width="12.42578125" style="424" customWidth="1"/>
    <col min="12" max="13" width="46.85546875" style="420" customWidth="1"/>
    <col min="14" max="17" width="11.7109375" style="30" customWidth="1"/>
    <col min="18" max="18" width="12.42578125" style="4" customWidth="1"/>
    <col min="19" max="19" width="12.7109375" style="24" customWidth="1"/>
    <col min="20" max="20" width="12.7109375" style="425" customWidth="1"/>
    <col min="21" max="26" width="12.7109375" style="426" customWidth="1"/>
    <col min="27" max="27" width="11.140625" style="4" customWidth="1"/>
    <col min="28" max="28" width="12.7109375" style="28" customWidth="1"/>
    <col min="29" max="29" width="12.7109375" style="427" customWidth="1"/>
    <col min="30" max="30" width="12.7109375" style="641" customWidth="1"/>
    <col min="31" max="31" width="11.28515625" style="642" customWidth="1"/>
    <col min="32" max="32" width="11.7109375" style="642" customWidth="1"/>
    <col min="33" max="33" width="11.140625" style="643" customWidth="1"/>
    <col min="34" max="34" width="12.7109375" style="643" customWidth="1"/>
    <col min="35" max="35" width="10.28515625" style="643" customWidth="1"/>
    <col min="36" max="36" width="6.5703125" style="4" customWidth="1"/>
    <col min="37" max="37" width="12.42578125" style="28" customWidth="1"/>
    <col min="38" max="39" width="12.7109375" style="427" customWidth="1"/>
    <col min="40" max="41" width="12.7109375" style="57" customWidth="1"/>
    <col min="42" max="44" width="12.7109375" style="29" customWidth="1"/>
    <col min="45" max="45" width="6.5703125" style="4" customWidth="1"/>
    <col min="46" max="46" width="12.7109375" style="431" customWidth="1"/>
    <col min="47" max="50" width="12.7109375" style="57" customWidth="1"/>
    <col min="51" max="53" width="12.7109375" style="432" customWidth="1"/>
    <col min="54" max="54" width="6.5703125" style="4" customWidth="1"/>
    <col min="55" max="55" width="12.7109375" style="28" customWidth="1"/>
    <col min="56" max="59" width="12.7109375" style="57" customWidth="1"/>
    <col min="60" max="62" width="12.7109375" style="432" customWidth="1"/>
    <col min="63" max="63" width="6.7109375" style="29" customWidth="1"/>
    <col min="64" max="91" width="12.7109375" style="29" customWidth="1"/>
    <col min="92" max="16384" width="11.42578125" style="29"/>
  </cols>
  <sheetData>
    <row r="1" spans="1:71" ht="16.149999999999999" customHeight="1" x14ac:dyDescent="0.25">
      <c r="AD1" s="428"/>
      <c r="AE1" s="429"/>
      <c r="AF1" s="429"/>
      <c r="AG1" s="430"/>
      <c r="AH1" s="430"/>
      <c r="AI1" s="430"/>
    </row>
    <row r="2" spans="1:71" s="58" customFormat="1" ht="16.149999999999999" customHeight="1" x14ac:dyDescent="0.25">
      <c r="A2" s="37"/>
      <c r="B2" s="1599"/>
      <c r="C2" s="1667" t="s">
        <v>0</v>
      </c>
      <c r="D2" s="1667"/>
      <c r="E2" s="1667"/>
      <c r="F2" s="1667"/>
      <c r="G2" s="1667"/>
      <c r="H2" s="1667"/>
      <c r="I2" s="1667"/>
      <c r="J2" s="1668"/>
      <c r="K2" s="1669"/>
      <c r="L2" s="433" t="s">
        <v>1</v>
      </c>
      <c r="M2" s="1674" t="s">
        <v>2866</v>
      </c>
      <c r="N2" s="1675"/>
      <c r="O2" s="1675"/>
      <c r="P2" s="1675"/>
      <c r="Q2" s="1676"/>
      <c r="R2" s="1114" t="s">
        <v>0</v>
      </c>
      <c r="S2" s="1115"/>
      <c r="T2" s="1115"/>
      <c r="U2" s="1115"/>
      <c r="V2" s="1115"/>
      <c r="W2" s="1115"/>
      <c r="X2" s="1115"/>
      <c r="Y2" s="1115"/>
      <c r="Z2" s="1116"/>
      <c r="AA2" s="1112" t="s">
        <v>1</v>
      </c>
      <c r="AB2" s="1112"/>
      <c r="AC2" s="1112"/>
      <c r="AD2" s="1677" t="str">
        <f>+$M2</f>
        <v>SECRETARÌA DE CULTURA</v>
      </c>
      <c r="AE2" s="1677"/>
      <c r="AF2" s="1677"/>
      <c r="AG2" s="1677"/>
      <c r="AH2" s="1677"/>
      <c r="AI2" s="1677"/>
      <c r="AJ2" s="1114" t="s">
        <v>0</v>
      </c>
      <c r="AK2" s="1115"/>
      <c r="AL2" s="1115"/>
      <c r="AM2" s="1115"/>
      <c r="AN2" s="1115"/>
      <c r="AO2" s="1115"/>
      <c r="AP2" s="1115"/>
      <c r="AQ2" s="1115"/>
      <c r="AR2" s="1116"/>
      <c r="AS2" s="1112" t="s">
        <v>1</v>
      </c>
      <c r="AT2" s="1112"/>
      <c r="AU2" s="1112"/>
      <c r="AV2" s="1678" t="str">
        <f>+$M2</f>
        <v>SECRETARÌA DE CULTURA</v>
      </c>
      <c r="AW2" s="1678"/>
      <c r="AX2" s="1678"/>
      <c r="AY2" s="1678"/>
      <c r="AZ2" s="1678"/>
      <c r="BA2" s="1678"/>
      <c r="BB2" s="1114" t="s">
        <v>0</v>
      </c>
      <c r="BC2" s="1115"/>
      <c r="BD2" s="1115"/>
      <c r="BE2" s="1115"/>
      <c r="BF2" s="1115"/>
      <c r="BG2" s="1115"/>
      <c r="BH2" s="1115"/>
      <c r="BI2" s="1115"/>
      <c r="BJ2" s="1116"/>
      <c r="BK2" s="1112" t="s">
        <v>1</v>
      </c>
      <c r="BL2" s="1112"/>
      <c r="BM2" s="1112"/>
      <c r="BN2" s="1677" t="str">
        <f>+$M2</f>
        <v>SECRETARÌA DE CULTURA</v>
      </c>
      <c r="BO2" s="1677"/>
      <c r="BP2" s="1677"/>
      <c r="BQ2" s="1677"/>
      <c r="BR2" s="1677"/>
      <c r="BS2" s="1677"/>
    </row>
    <row r="3" spans="1:71" s="58" customFormat="1" ht="16.149999999999999" customHeight="1" x14ac:dyDescent="0.25">
      <c r="A3" s="37"/>
      <c r="B3" s="1600"/>
      <c r="C3" s="1679" t="s">
        <v>5242</v>
      </c>
      <c r="D3" s="1679"/>
      <c r="E3" s="1679"/>
      <c r="F3" s="1679"/>
      <c r="G3" s="1679"/>
      <c r="H3" s="1679"/>
      <c r="I3" s="1679"/>
      <c r="J3" s="1670"/>
      <c r="K3" s="1671"/>
      <c r="L3" s="433" t="s">
        <v>2</v>
      </c>
      <c r="M3" s="1680"/>
      <c r="N3" s="1681"/>
      <c r="O3" s="1681"/>
      <c r="P3" s="1681"/>
      <c r="Q3" s="1682"/>
      <c r="R3" s="1109" t="s">
        <v>1668</v>
      </c>
      <c r="S3" s="1110"/>
      <c r="T3" s="1110"/>
      <c r="U3" s="1110"/>
      <c r="V3" s="1110"/>
      <c r="W3" s="1110"/>
      <c r="X3" s="1110"/>
      <c r="Y3" s="1110"/>
      <c r="Z3" s="1111"/>
      <c r="AA3" s="1112" t="s">
        <v>2</v>
      </c>
      <c r="AB3" s="1112"/>
      <c r="AC3" s="1112"/>
      <c r="AD3" s="1113">
        <f>+$M3</f>
        <v>0</v>
      </c>
      <c r="AE3" s="1113"/>
      <c r="AF3" s="1113"/>
      <c r="AG3" s="1113"/>
      <c r="AH3" s="1113"/>
      <c r="AI3" s="1113"/>
      <c r="AJ3" s="1109" t="s">
        <v>1668</v>
      </c>
      <c r="AK3" s="1110"/>
      <c r="AL3" s="1110"/>
      <c r="AM3" s="1110"/>
      <c r="AN3" s="1110"/>
      <c r="AO3" s="1110"/>
      <c r="AP3" s="1110"/>
      <c r="AQ3" s="1110"/>
      <c r="AR3" s="1111"/>
      <c r="AS3" s="1112" t="s">
        <v>2</v>
      </c>
      <c r="AT3" s="1112"/>
      <c r="AU3" s="1112"/>
      <c r="AV3" s="1683">
        <f>+$M3</f>
        <v>0</v>
      </c>
      <c r="AW3" s="1683"/>
      <c r="AX3" s="1683"/>
      <c r="AY3" s="1683"/>
      <c r="AZ3" s="1683"/>
      <c r="BA3" s="1683"/>
      <c r="BB3" s="1109" t="s">
        <v>1668</v>
      </c>
      <c r="BC3" s="1110"/>
      <c r="BD3" s="1110"/>
      <c r="BE3" s="1110"/>
      <c r="BF3" s="1110"/>
      <c r="BG3" s="1110"/>
      <c r="BH3" s="1110"/>
      <c r="BI3" s="1110"/>
      <c r="BJ3" s="1111"/>
      <c r="BK3" s="1112" t="s">
        <v>2</v>
      </c>
      <c r="BL3" s="1112"/>
      <c r="BM3" s="1112"/>
      <c r="BN3" s="1113">
        <f>+$M3</f>
        <v>0</v>
      </c>
      <c r="BO3" s="1113"/>
      <c r="BP3" s="1113"/>
      <c r="BQ3" s="1113"/>
      <c r="BR3" s="1113"/>
      <c r="BS3" s="1113"/>
    </row>
    <row r="4" spans="1:71" s="58" customFormat="1" ht="16.149999999999999" customHeight="1" x14ac:dyDescent="0.25">
      <c r="A4" s="37"/>
      <c r="B4" s="1600"/>
      <c r="C4" s="1679" t="s">
        <v>3860</v>
      </c>
      <c r="D4" s="1679"/>
      <c r="E4" s="1679"/>
      <c r="F4" s="1679"/>
      <c r="G4" s="1679"/>
      <c r="H4" s="1679"/>
      <c r="I4" s="1679"/>
      <c r="J4" s="1670"/>
      <c r="K4" s="1671"/>
      <c r="L4" s="433" t="s">
        <v>1675</v>
      </c>
      <c r="M4" s="1256" t="s">
        <v>20</v>
      </c>
      <c r="N4" s="1257"/>
      <c r="O4" s="1257"/>
      <c r="P4" s="1257"/>
      <c r="Q4" s="1258"/>
      <c r="R4" s="1142" t="s">
        <v>3860</v>
      </c>
      <c r="S4" s="1143"/>
      <c r="T4" s="1143"/>
      <c r="U4" s="1143"/>
      <c r="V4" s="1143"/>
      <c r="W4" s="1143"/>
      <c r="X4" s="1143"/>
      <c r="Y4" s="1143"/>
      <c r="Z4" s="1144"/>
      <c r="AA4" s="1112" t="s">
        <v>1667</v>
      </c>
      <c r="AB4" s="1112"/>
      <c r="AC4" s="1112"/>
      <c r="AD4" s="1148" t="str">
        <f>+$M4</f>
        <v>1. Bienestar Social</v>
      </c>
      <c r="AE4" s="1148"/>
      <c r="AF4" s="1148"/>
      <c r="AG4" s="1148"/>
      <c r="AH4" s="1148"/>
      <c r="AI4" s="1148"/>
      <c r="AJ4" s="1142" t="s">
        <v>3860</v>
      </c>
      <c r="AK4" s="1143"/>
      <c r="AL4" s="1143"/>
      <c r="AM4" s="1143"/>
      <c r="AN4" s="1143"/>
      <c r="AO4" s="1143"/>
      <c r="AP4" s="1143"/>
      <c r="AQ4" s="1143"/>
      <c r="AR4" s="1144"/>
      <c r="AS4" s="1112" t="s">
        <v>1667</v>
      </c>
      <c r="AT4" s="1112"/>
      <c r="AU4" s="1112"/>
      <c r="AV4" s="1685" t="str">
        <f>+$M4</f>
        <v>1. Bienestar Social</v>
      </c>
      <c r="AW4" s="1685"/>
      <c r="AX4" s="1685"/>
      <c r="AY4" s="1685"/>
      <c r="AZ4" s="1685"/>
      <c r="BA4" s="1685"/>
      <c r="BB4" s="1142" t="s">
        <v>3860</v>
      </c>
      <c r="BC4" s="1143"/>
      <c r="BD4" s="1143"/>
      <c r="BE4" s="1143"/>
      <c r="BF4" s="1143"/>
      <c r="BG4" s="1143"/>
      <c r="BH4" s="1143"/>
      <c r="BI4" s="1143"/>
      <c r="BJ4" s="1144"/>
      <c r="BK4" s="1112" t="s">
        <v>1667</v>
      </c>
      <c r="BL4" s="1112"/>
      <c r="BM4" s="1112"/>
      <c r="BN4" s="1148" t="str">
        <f>+$M4</f>
        <v>1. Bienestar Social</v>
      </c>
      <c r="BO4" s="1148"/>
      <c r="BP4" s="1148"/>
      <c r="BQ4" s="1148"/>
      <c r="BR4" s="1148"/>
      <c r="BS4" s="1148"/>
    </row>
    <row r="5" spans="1:71" s="58" customFormat="1" ht="16.149999999999999" customHeight="1" x14ac:dyDescent="0.25">
      <c r="A5" s="37"/>
      <c r="B5" s="1601"/>
      <c r="C5" s="1684"/>
      <c r="D5" s="1684"/>
      <c r="E5" s="1684"/>
      <c r="F5" s="1684"/>
      <c r="G5" s="1684"/>
      <c r="H5" s="1684"/>
      <c r="I5" s="1684"/>
      <c r="J5" s="1672"/>
      <c r="K5" s="1673"/>
      <c r="L5" s="433" t="s">
        <v>1676</v>
      </c>
      <c r="M5" s="1259" t="s">
        <v>265</v>
      </c>
      <c r="N5" s="1260"/>
      <c r="O5" s="1260"/>
      <c r="P5" s="1260"/>
      <c r="Q5" s="1261"/>
      <c r="R5" s="1145"/>
      <c r="S5" s="1146"/>
      <c r="T5" s="1146"/>
      <c r="U5" s="1146"/>
      <c r="V5" s="1146"/>
      <c r="W5" s="1146"/>
      <c r="X5" s="1146"/>
      <c r="Y5" s="1146"/>
      <c r="Z5" s="1147"/>
      <c r="AA5" s="1112" t="s">
        <v>1670</v>
      </c>
      <c r="AB5" s="1112"/>
      <c r="AC5" s="1112"/>
      <c r="AD5" s="1149" t="str">
        <f>+$M5</f>
        <v>1.4 Más Oportunidades para la Cultura</v>
      </c>
      <c r="AE5" s="1149"/>
      <c r="AF5" s="1149"/>
      <c r="AG5" s="1149"/>
      <c r="AH5" s="1149"/>
      <c r="AI5" s="1149"/>
      <c r="AJ5" s="1145"/>
      <c r="AK5" s="1146"/>
      <c r="AL5" s="1146"/>
      <c r="AM5" s="1146"/>
      <c r="AN5" s="1146"/>
      <c r="AO5" s="1146"/>
      <c r="AP5" s="1146"/>
      <c r="AQ5" s="1146"/>
      <c r="AR5" s="1147"/>
      <c r="AS5" s="1112" t="s">
        <v>1670</v>
      </c>
      <c r="AT5" s="1112"/>
      <c r="AU5" s="1112"/>
      <c r="AV5" s="1686" t="str">
        <f>+$M5</f>
        <v>1.4 Más Oportunidades para la Cultura</v>
      </c>
      <c r="AW5" s="1686"/>
      <c r="AX5" s="1686"/>
      <c r="AY5" s="1686"/>
      <c r="AZ5" s="1686"/>
      <c r="BA5" s="1686"/>
      <c r="BB5" s="1145"/>
      <c r="BC5" s="1146"/>
      <c r="BD5" s="1146"/>
      <c r="BE5" s="1146"/>
      <c r="BF5" s="1146"/>
      <c r="BG5" s="1146"/>
      <c r="BH5" s="1146"/>
      <c r="BI5" s="1146"/>
      <c r="BJ5" s="1147"/>
      <c r="BK5" s="1112" t="s">
        <v>1670</v>
      </c>
      <c r="BL5" s="1112"/>
      <c r="BM5" s="1112"/>
      <c r="BN5" s="1149" t="str">
        <f>+$M5</f>
        <v>1.4 Más Oportunidades para la Cultura</v>
      </c>
      <c r="BO5" s="1149"/>
      <c r="BP5" s="1149"/>
      <c r="BQ5" s="1149"/>
      <c r="BR5" s="1149"/>
      <c r="BS5" s="1149"/>
    </row>
    <row r="6" spans="1:71" ht="16.149999999999999" customHeight="1" thickBot="1" x14ac:dyDescent="0.3">
      <c r="B6" s="434"/>
      <c r="C6" s="434"/>
      <c r="D6" s="435"/>
      <c r="E6" s="436"/>
      <c r="F6" s="436"/>
      <c r="G6" s="436"/>
      <c r="H6" s="436"/>
      <c r="I6" s="436"/>
      <c r="J6" s="436"/>
      <c r="K6" s="436"/>
      <c r="L6" s="434"/>
      <c r="M6" s="434"/>
      <c r="N6" s="60"/>
      <c r="O6" s="60"/>
      <c r="P6" s="60"/>
      <c r="Q6" s="27"/>
      <c r="R6" s="27"/>
      <c r="S6" s="29"/>
      <c r="AA6" s="27"/>
      <c r="AD6" s="428"/>
      <c r="AE6" s="429"/>
      <c r="AF6" s="429"/>
      <c r="AG6" s="430"/>
      <c r="AH6" s="430"/>
      <c r="AI6" s="430"/>
      <c r="AJ6" s="27"/>
      <c r="AS6" s="27"/>
      <c r="BB6" s="27"/>
    </row>
    <row r="7" spans="1:71" ht="16.149999999999999" customHeight="1" thickBot="1" x14ac:dyDescent="0.3">
      <c r="A7" s="29"/>
      <c r="B7" s="1624" t="s">
        <v>3</v>
      </c>
      <c r="C7" s="1624" t="s">
        <v>1672</v>
      </c>
      <c r="D7" s="1610" t="s">
        <v>1673</v>
      </c>
      <c r="E7" s="1611" t="s">
        <v>1685</v>
      </c>
      <c r="F7" s="1612" t="s">
        <v>3861</v>
      </c>
      <c r="G7" s="1615" t="s">
        <v>1663</v>
      </c>
      <c r="H7" s="1618" t="s">
        <v>5243</v>
      </c>
      <c r="I7" s="1621" t="s">
        <v>5244</v>
      </c>
      <c r="J7" s="1625" t="s">
        <v>5245</v>
      </c>
      <c r="K7" s="1628" t="s">
        <v>5246</v>
      </c>
      <c r="L7" s="1631" t="s">
        <v>4</v>
      </c>
      <c r="M7" s="1631" t="s">
        <v>5</v>
      </c>
      <c r="N7" s="1190" t="s">
        <v>6</v>
      </c>
      <c r="O7" s="1191"/>
      <c r="P7" s="1190" t="s">
        <v>7</v>
      </c>
      <c r="Q7" s="1191"/>
      <c r="R7" s="1130" t="s">
        <v>1673</v>
      </c>
      <c r="S7" s="1666" t="s">
        <v>5247</v>
      </c>
      <c r="T7" s="1687" t="s">
        <v>3866</v>
      </c>
      <c r="U7" s="1688"/>
      <c r="V7" s="1688"/>
      <c r="W7" s="1688"/>
      <c r="X7" s="1688"/>
      <c r="Y7" s="1688"/>
      <c r="Z7" s="1689"/>
      <c r="AA7" s="1129" t="s">
        <v>1673</v>
      </c>
      <c r="AB7" s="1181" t="s">
        <v>5248</v>
      </c>
      <c r="AC7" s="1178" t="s">
        <v>5249</v>
      </c>
      <c r="AD7" s="1179"/>
      <c r="AE7" s="1179"/>
      <c r="AF7" s="1179"/>
      <c r="AG7" s="1179"/>
      <c r="AH7" s="1179"/>
      <c r="AI7" s="1180"/>
      <c r="AJ7" s="1130" t="s">
        <v>1673</v>
      </c>
      <c r="AK7" s="1184" t="s">
        <v>5250</v>
      </c>
      <c r="AL7" s="1187" t="s">
        <v>5251</v>
      </c>
      <c r="AM7" s="1188"/>
      <c r="AN7" s="1188"/>
      <c r="AO7" s="1188"/>
      <c r="AP7" s="1188"/>
      <c r="AQ7" s="1188"/>
      <c r="AR7" s="1189"/>
      <c r="AS7" s="1130" t="s">
        <v>1673</v>
      </c>
      <c r="AT7" s="1636" t="s">
        <v>5252</v>
      </c>
      <c r="AU7" s="1155" t="s">
        <v>5253</v>
      </c>
      <c r="AV7" s="1156"/>
      <c r="AW7" s="1156"/>
      <c r="AX7" s="1156"/>
      <c r="AY7" s="1156"/>
      <c r="AZ7" s="1156"/>
      <c r="BA7" s="1157"/>
      <c r="BB7" s="1130" t="s">
        <v>1673</v>
      </c>
      <c r="BC7" s="1158" t="s">
        <v>5254</v>
      </c>
      <c r="BD7" s="1160" t="s">
        <v>5255</v>
      </c>
      <c r="BE7" s="1161"/>
      <c r="BF7" s="1161"/>
      <c r="BG7" s="1161"/>
      <c r="BH7" s="1161"/>
      <c r="BI7" s="1161"/>
      <c r="BJ7" s="1162"/>
      <c r="BK7" s="1117" t="s">
        <v>1674</v>
      </c>
      <c r="BL7" s="1118"/>
      <c r="BM7" s="1118"/>
      <c r="BN7" s="1118"/>
      <c r="BO7" s="1118"/>
      <c r="BP7" s="1118"/>
      <c r="BQ7" s="1118"/>
      <c r="BR7" s="1118"/>
      <c r="BS7" s="1119"/>
    </row>
    <row r="8" spans="1:71" ht="16.149999999999999" customHeight="1" x14ac:dyDescent="0.25">
      <c r="A8" s="29"/>
      <c r="B8" s="1624"/>
      <c r="C8" s="1624"/>
      <c r="D8" s="1610"/>
      <c r="E8" s="1611"/>
      <c r="F8" s="1613"/>
      <c r="G8" s="1616"/>
      <c r="H8" s="1619"/>
      <c r="I8" s="1622"/>
      <c r="J8" s="1626"/>
      <c r="K8" s="1629"/>
      <c r="L8" s="1632"/>
      <c r="M8" s="1632"/>
      <c r="N8" s="285" t="s">
        <v>12</v>
      </c>
      <c r="O8" s="285" t="s">
        <v>13</v>
      </c>
      <c r="P8" s="285" t="s">
        <v>12</v>
      </c>
      <c r="Q8" s="285" t="s">
        <v>13</v>
      </c>
      <c r="R8" s="1130"/>
      <c r="S8" s="1137"/>
      <c r="T8" s="1690" t="s">
        <v>8</v>
      </c>
      <c r="U8" s="1692" t="s">
        <v>9</v>
      </c>
      <c r="V8" s="1692"/>
      <c r="W8" s="1692"/>
      <c r="X8" s="1692"/>
      <c r="Y8" s="1693" t="s">
        <v>1664</v>
      </c>
      <c r="Z8" s="1695" t="s">
        <v>10</v>
      </c>
      <c r="AA8" s="1130"/>
      <c r="AB8" s="1182"/>
      <c r="AC8" s="1697" t="s">
        <v>11</v>
      </c>
      <c r="AD8" s="1106" t="s">
        <v>9</v>
      </c>
      <c r="AE8" s="1106"/>
      <c r="AF8" s="1106"/>
      <c r="AG8" s="1106"/>
      <c r="AH8" s="1699" t="s">
        <v>1664</v>
      </c>
      <c r="AI8" s="1602" t="s">
        <v>10</v>
      </c>
      <c r="AJ8" s="1130"/>
      <c r="AK8" s="1185"/>
      <c r="AL8" s="1697" t="s">
        <v>11</v>
      </c>
      <c r="AM8" s="1106" t="s">
        <v>9</v>
      </c>
      <c r="AN8" s="1106"/>
      <c r="AO8" s="1106"/>
      <c r="AP8" s="1106"/>
      <c r="AQ8" s="1126" t="s">
        <v>1664</v>
      </c>
      <c r="AR8" s="1102" t="s">
        <v>10</v>
      </c>
      <c r="AS8" s="1130"/>
      <c r="AT8" s="1637"/>
      <c r="AU8" s="1697" t="s">
        <v>11</v>
      </c>
      <c r="AV8" s="1608" t="s">
        <v>9</v>
      </c>
      <c r="AW8" s="1608"/>
      <c r="AX8" s="1608"/>
      <c r="AY8" s="1608"/>
      <c r="AZ8" s="1604" t="s">
        <v>1664</v>
      </c>
      <c r="BA8" s="1587" t="s">
        <v>10</v>
      </c>
      <c r="BB8" s="1130"/>
      <c r="BC8" s="1158"/>
      <c r="BD8" s="1606" t="s">
        <v>11</v>
      </c>
      <c r="BE8" s="1608" t="s">
        <v>9</v>
      </c>
      <c r="BF8" s="1608"/>
      <c r="BG8" s="1608"/>
      <c r="BH8" s="1608"/>
      <c r="BI8" s="1609" t="s">
        <v>1664</v>
      </c>
      <c r="BJ8" s="1634" t="s">
        <v>10</v>
      </c>
      <c r="BK8" s="1120"/>
      <c r="BL8" s="1121"/>
      <c r="BM8" s="1121"/>
      <c r="BN8" s="1121"/>
      <c r="BO8" s="1121"/>
      <c r="BP8" s="1121"/>
      <c r="BQ8" s="1121"/>
      <c r="BR8" s="1121"/>
      <c r="BS8" s="1122"/>
    </row>
    <row r="9" spans="1:71" ht="16.149999999999999" customHeight="1" x14ac:dyDescent="0.25">
      <c r="A9" s="29"/>
      <c r="B9" s="1624"/>
      <c r="C9" s="1624"/>
      <c r="D9" s="1610"/>
      <c r="E9" s="1611"/>
      <c r="F9" s="1614"/>
      <c r="G9" s="1617"/>
      <c r="H9" s="1620"/>
      <c r="I9" s="1623"/>
      <c r="J9" s="1627"/>
      <c r="K9" s="1630"/>
      <c r="L9" s="1633"/>
      <c r="M9" s="1633"/>
      <c r="N9" s="286" t="s">
        <v>1671</v>
      </c>
      <c r="O9" s="286" t="s">
        <v>1671</v>
      </c>
      <c r="P9" s="286" t="s">
        <v>1671</v>
      </c>
      <c r="Q9" s="286" t="s">
        <v>1671</v>
      </c>
      <c r="R9" s="1130"/>
      <c r="S9" s="1138"/>
      <c r="T9" s="1691"/>
      <c r="U9" s="437" t="s">
        <v>14</v>
      </c>
      <c r="V9" s="437" t="s">
        <v>17</v>
      </c>
      <c r="W9" s="437" t="s">
        <v>15</v>
      </c>
      <c r="X9" s="437" t="s">
        <v>16</v>
      </c>
      <c r="Y9" s="1694"/>
      <c r="Z9" s="1696"/>
      <c r="AA9" s="1130"/>
      <c r="AB9" s="1183"/>
      <c r="AC9" s="1698"/>
      <c r="AD9" s="438" t="s">
        <v>14</v>
      </c>
      <c r="AE9" s="439" t="s">
        <v>17</v>
      </c>
      <c r="AF9" s="439" t="s">
        <v>15</v>
      </c>
      <c r="AG9" s="439" t="s">
        <v>16</v>
      </c>
      <c r="AH9" s="1700"/>
      <c r="AI9" s="1603"/>
      <c r="AJ9" s="1130"/>
      <c r="AK9" s="1186"/>
      <c r="AL9" s="1698"/>
      <c r="AM9" s="287" t="s">
        <v>14</v>
      </c>
      <c r="AN9" s="287" t="s">
        <v>17</v>
      </c>
      <c r="AO9" s="287" t="s">
        <v>15</v>
      </c>
      <c r="AP9" s="287" t="s">
        <v>16</v>
      </c>
      <c r="AQ9" s="1127"/>
      <c r="AR9" s="1103"/>
      <c r="AS9" s="1130"/>
      <c r="AT9" s="1638"/>
      <c r="AU9" s="1698"/>
      <c r="AV9" s="440" t="s">
        <v>14</v>
      </c>
      <c r="AW9" s="440" t="s">
        <v>17</v>
      </c>
      <c r="AX9" s="440" t="s">
        <v>15</v>
      </c>
      <c r="AY9" s="440" t="s">
        <v>16</v>
      </c>
      <c r="AZ9" s="1605"/>
      <c r="BA9" s="1588"/>
      <c r="BB9" s="1130"/>
      <c r="BC9" s="1159"/>
      <c r="BD9" s="1607"/>
      <c r="BE9" s="440" t="s">
        <v>14</v>
      </c>
      <c r="BF9" s="440" t="s">
        <v>17</v>
      </c>
      <c r="BG9" s="440" t="s">
        <v>15</v>
      </c>
      <c r="BH9" s="440" t="s">
        <v>16</v>
      </c>
      <c r="BI9" s="1605"/>
      <c r="BJ9" s="1635"/>
      <c r="BK9" s="1123"/>
      <c r="BL9" s="1124"/>
      <c r="BM9" s="1124"/>
      <c r="BN9" s="1124"/>
      <c r="BO9" s="1124"/>
      <c r="BP9" s="1124"/>
      <c r="BQ9" s="1124"/>
      <c r="BR9" s="1124"/>
      <c r="BS9" s="1125"/>
    </row>
    <row r="10" spans="1:71" ht="16.149999999999999" customHeight="1" thickBot="1" x14ac:dyDescent="0.3">
      <c r="B10" s="434"/>
      <c r="AD10" s="428"/>
      <c r="AE10" s="429"/>
      <c r="AF10" s="429"/>
      <c r="AG10" s="430"/>
      <c r="AH10" s="430"/>
      <c r="AI10" s="430"/>
    </row>
    <row r="11" spans="1:71" s="58" customFormat="1" ht="42.75" customHeight="1" thickTop="1" x14ac:dyDescent="0.25">
      <c r="A11" s="37"/>
      <c r="B11" s="1515" t="s">
        <v>266</v>
      </c>
      <c r="C11" s="1519" t="s">
        <v>269</v>
      </c>
      <c r="D11" s="1639">
        <v>164</v>
      </c>
      <c r="E11" s="1642" t="str">
        <f>+[6]Metas!K190</f>
        <v>Consejos municipales de cultura asesorados</v>
      </c>
      <c r="F11" s="1645">
        <v>40</v>
      </c>
      <c r="G11" s="1648">
        <f>SUM(H11:K11)</f>
        <v>40</v>
      </c>
      <c r="H11" s="1651">
        <v>10</v>
      </c>
      <c r="I11" s="1654">
        <v>10</v>
      </c>
      <c r="J11" s="1543">
        <v>10</v>
      </c>
      <c r="K11" s="1546">
        <v>10</v>
      </c>
      <c r="L11" s="441" t="s">
        <v>5256</v>
      </c>
      <c r="M11" s="441" t="s">
        <v>5257</v>
      </c>
      <c r="N11" s="442">
        <v>44743</v>
      </c>
      <c r="O11" s="442">
        <v>44925</v>
      </c>
      <c r="P11" s="442">
        <v>44743</v>
      </c>
      <c r="Q11" s="442">
        <v>44925</v>
      </c>
      <c r="R11" s="1571">
        <f>+$D11</f>
        <v>164</v>
      </c>
      <c r="S11" s="1585">
        <f>+F11</f>
        <v>40</v>
      </c>
      <c r="T11" s="443">
        <f>SUM(U11:Z11)</f>
        <v>56</v>
      </c>
      <c r="U11" s="444">
        <f>AD11+AM11+AV11+BE11</f>
        <v>56</v>
      </c>
      <c r="V11" s="444">
        <f t="shared" ref="V11:Z26" si="0">AE11+AN11+AW11+BF11</f>
        <v>0</v>
      </c>
      <c r="W11" s="444">
        <f t="shared" si="0"/>
        <v>0</v>
      </c>
      <c r="X11" s="444">
        <f t="shared" si="0"/>
        <v>0</v>
      </c>
      <c r="Y11" s="444">
        <f t="shared" si="0"/>
        <v>0</v>
      </c>
      <c r="Z11" s="444">
        <f t="shared" si="0"/>
        <v>0</v>
      </c>
      <c r="AA11" s="1571">
        <f>+$D11</f>
        <v>164</v>
      </c>
      <c r="AB11" s="1595">
        <f>+H11</f>
        <v>10</v>
      </c>
      <c r="AC11" s="445">
        <f>SUM(AD11:AI11)</f>
        <v>14</v>
      </c>
      <c r="AD11" s="446">
        <v>14</v>
      </c>
      <c r="AE11" s="447">
        <v>0</v>
      </c>
      <c r="AF11" s="447">
        <v>0</v>
      </c>
      <c r="AG11" s="447">
        <v>0</v>
      </c>
      <c r="AH11" s="447">
        <v>0</v>
      </c>
      <c r="AI11" s="447">
        <v>0</v>
      </c>
      <c r="AJ11" s="1571">
        <f>+$D11</f>
        <v>164</v>
      </c>
      <c r="AK11" s="1597">
        <f>+I11</f>
        <v>10</v>
      </c>
      <c r="AL11" s="445">
        <f>SUM(AM11:AR11)</f>
        <v>14</v>
      </c>
      <c r="AM11" s="448">
        <v>14</v>
      </c>
      <c r="AN11" s="448">
        <v>0</v>
      </c>
      <c r="AO11" s="448">
        <v>0</v>
      </c>
      <c r="AP11" s="448">
        <v>0</v>
      </c>
      <c r="AQ11" s="448">
        <v>0</v>
      </c>
      <c r="AR11" s="448">
        <v>0</v>
      </c>
      <c r="AS11" s="1571">
        <f>+$D11</f>
        <v>164</v>
      </c>
      <c r="AT11" s="1589">
        <f>+J11</f>
        <v>10</v>
      </c>
      <c r="AU11" s="449">
        <f>SUM(AV11:BA11)</f>
        <v>14</v>
      </c>
      <c r="AV11" s="447">
        <v>14</v>
      </c>
      <c r="AW11" s="447">
        <v>0</v>
      </c>
      <c r="AX11" s="447">
        <v>0</v>
      </c>
      <c r="AY11" s="447">
        <v>0</v>
      </c>
      <c r="AZ11" s="447">
        <v>0</v>
      </c>
      <c r="BA11" s="447">
        <v>0</v>
      </c>
      <c r="BB11" s="1571">
        <f>+$D11</f>
        <v>164</v>
      </c>
      <c r="BC11" s="1592">
        <f>+K11</f>
        <v>10</v>
      </c>
      <c r="BD11" s="450">
        <f>SUM(BE11:BJ11)</f>
        <v>14</v>
      </c>
      <c r="BE11" s="451">
        <v>14</v>
      </c>
      <c r="BF11" s="451">
        <v>0</v>
      </c>
      <c r="BG11" s="451">
        <v>0</v>
      </c>
      <c r="BH11" s="451">
        <v>0</v>
      </c>
      <c r="BI11" s="451">
        <v>0</v>
      </c>
      <c r="BJ11" s="451">
        <v>0</v>
      </c>
      <c r="BK11" s="1554"/>
      <c r="BL11" s="1555"/>
      <c r="BM11" s="1555"/>
      <c r="BN11" s="1555"/>
      <c r="BO11" s="1555"/>
      <c r="BP11" s="1555"/>
      <c r="BQ11" s="1555"/>
      <c r="BR11" s="1555"/>
      <c r="BS11" s="1556"/>
    </row>
    <row r="12" spans="1:71" s="58" customFormat="1" ht="41.25" customHeight="1" x14ac:dyDescent="0.25">
      <c r="A12" s="37"/>
      <c r="B12" s="1516"/>
      <c r="C12" s="1520"/>
      <c r="D12" s="1640"/>
      <c r="E12" s="1643"/>
      <c r="F12" s="1646"/>
      <c r="G12" s="1649"/>
      <c r="H12" s="1652"/>
      <c r="I12" s="1655"/>
      <c r="J12" s="1544"/>
      <c r="K12" s="1547"/>
      <c r="L12" s="452" t="s">
        <v>5258</v>
      </c>
      <c r="M12" s="452" t="s">
        <v>5259</v>
      </c>
      <c r="N12" s="34">
        <v>44743</v>
      </c>
      <c r="O12" s="34">
        <v>44925</v>
      </c>
      <c r="P12" s="34">
        <v>44743</v>
      </c>
      <c r="Q12" s="34">
        <v>44925</v>
      </c>
      <c r="R12" s="1220"/>
      <c r="S12" s="1241"/>
      <c r="T12" s="453">
        <f t="shared" ref="T12:T75" si="1">SUM(U12:Z12)</f>
        <v>56</v>
      </c>
      <c r="U12" s="454">
        <f t="shared" ref="U12:Z66" si="2">AD12+AM12+AV12+BE12</f>
        <v>56</v>
      </c>
      <c r="V12" s="454">
        <f t="shared" si="0"/>
        <v>0</v>
      </c>
      <c r="W12" s="454">
        <f t="shared" si="0"/>
        <v>0</v>
      </c>
      <c r="X12" s="454">
        <f t="shared" si="0"/>
        <v>0</v>
      </c>
      <c r="Y12" s="454">
        <f t="shared" si="0"/>
        <v>0</v>
      </c>
      <c r="Z12" s="454">
        <f t="shared" si="0"/>
        <v>0</v>
      </c>
      <c r="AA12" s="1220"/>
      <c r="AB12" s="1302"/>
      <c r="AC12" s="455">
        <f t="shared" ref="AC12:AC75" si="3">SUM(AD12:AI12)</f>
        <v>14</v>
      </c>
      <c r="AD12" s="456">
        <v>14</v>
      </c>
      <c r="AE12" s="457">
        <v>0</v>
      </c>
      <c r="AF12" s="457">
        <v>0</v>
      </c>
      <c r="AG12" s="457">
        <v>0</v>
      </c>
      <c r="AH12" s="457">
        <v>0</v>
      </c>
      <c r="AI12" s="457">
        <v>0</v>
      </c>
      <c r="AJ12" s="1220"/>
      <c r="AK12" s="1304"/>
      <c r="AL12" s="455">
        <f t="shared" ref="AL12:AL75" si="4">SUM(AM12:AR12)</f>
        <v>14</v>
      </c>
      <c r="AM12" s="458">
        <v>14</v>
      </c>
      <c r="AN12" s="458">
        <v>0</v>
      </c>
      <c r="AO12" s="458">
        <v>0</v>
      </c>
      <c r="AP12" s="458">
        <v>0</v>
      </c>
      <c r="AQ12" s="458">
        <v>0</v>
      </c>
      <c r="AR12" s="458">
        <v>0</v>
      </c>
      <c r="AS12" s="1220"/>
      <c r="AT12" s="1590"/>
      <c r="AU12" s="459">
        <f t="shared" ref="AU12:AU75" si="5">SUM(AV12:BA12)</f>
        <v>14</v>
      </c>
      <c r="AV12" s="457">
        <v>14</v>
      </c>
      <c r="AW12" s="457">
        <v>0</v>
      </c>
      <c r="AX12" s="457">
        <v>0</v>
      </c>
      <c r="AY12" s="457">
        <v>0</v>
      </c>
      <c r="AZ12" s="457">
        <v>0</v>
      </c>
      <c r="BA12" s="457">
        <v>0</v>
      </c>
      <c r="BB12" s="1220"/>
      <c r="BC12" s="1593"/>
      <c r="BD12" s="459">
        <f t="shared" ref="BD12:BD75" si="6">SUM(BE12:BJ12)</f>
        <v>14</v>
      </c>
      <c r="BE12" s="460">
        <v>14</v>
      </c>
      <c r="BF12" s="461">
        <v>0</v>
      </c>
      <c r="BG12" s="461">
        <v>0</v>
      </c>
      <c r="BH12" s="461">
        <v>0</v>
      </c>
      <c r="BI12" s="461">
        <v>0</v>
      </c>
      <c r="BJ12" s="461">
        <v>0</v>
      </c>
      <c r="BK12" s="1207"/>
      <c r="BL12" s="1208"/>
      <c r="BM12" s="1208"/>
      <c r="BN12" s="1208"/>
      <c r="BO12" s="1208"/>
      <c r="BP12" s="1208"/>
      <c r="BQ12" s="1208"/>
      <c r="BR12" s="1208"/>
      <c r="BS12" s="1557"/>
    </row>
    <row r="13" spans="1:71" s="58" customFormat="1" ht="49.5" customHeight="1" x14ac:dyDescent="0.25">
      <c r="A13" s="37"/>
      <c r="B13" s="1516"/>
      <c r="C13" s="1520"/>
      <c r="D13" s="1640"/>
      <c r="E13" s="1643"/>
      <c r="F13" s="1646"/>
      <c r="G13" s="1649"/>
      <c r="H13" s="1652"/>
      <c r="I13" s="1655"/>
      <c r="J13" s="1544"/>
      <c r="K13" s="1547"/>
      <c r="L13" s="452" t="s">
        <v>5260</v>
      </c>
      <c r="M13" s="452" t="s">
        <v>5261</v>
      </c>
      <c r="N13" s="34">
        <v>44743</v>
      </c>
      <c r="O13" s="34">
        <v>44925</v>
      </c>
      <c r="P13" s="34">
        <v>44743</v>
      </c>
      <c r="Q13" s="34">
        <v>44925</v>
      </c>
      <c r="R13" s="1220"/>
      <c r="S13" s="1241"/>
      <c r="T13" s="453">
        <f t="shared" si="1"/>
        <v>56</v>
      </c>
      <c r="U13" s="454">
        <f t="shared" si="2"/>
        <v>56</v>
      </c>
      <c r="V13" s="454">
        <f t="shared" si="0"/>
        <v>0</v>
      </c>
      <c r="W13" s="454">
        <f t="shared" si="0"/>
        <v>0</v>
      </c>
      <c r="X13" s="454">
        <f t="shared" si="0"/>
        <v>0</v>
      </c>
      <c r="Y13" s="454">
        <f t="shared" si="0"/>
        <v>0</v>
      </c>
      <c r="Z13" s="454">
        <f t="shared" si="0"/>
        <v>0</v>
      </c>
      <c r="AA13" s="1220"/>
      <c r="AB13" s="1302"/>
      <c r="AC13" s="455">
        <f t="shared" si="3"/>
        <v>14</v>
      </c>
      <c r="AD13" s="456">
        <v>14</v>
      </c>
      <c r="AE13" s="457">
        <v>0</v>
      </c>
      <c r="AF13" s="457">
        <v>0</v>
      </c>
      <c r="AG13" s="457">
        <v>0</v>
      </c>
      <c r="AH13" s="457">
        <v>0</v>
      </c>
      <c r="AI13" s="457">
        <v>0</v>
      </c>
      <c r="AJ13" s="1220"/>
      <c r="AK13" s="1304"/>
      <c r="AL13" s="455">
        <f t="shared" si="4"/>
        <v>14</v>
      </c>
      <c r="AM13" s="458">
        <v>14</v>
      </c>
      <c r="AN13" s="458">
        <v>0</v>
      </c>
      <c r="AO13" s="458">
        <v>0</v>
      </c>
      <c r="AP13" s="458">
        <v>0</v>
      </c>
      <c r="AQ13" s="458">
        <v>0</v>
      </c>
      <c r="AR13" s="458">
        <v>0</v>
      </c>
      <c r="AS13" s="1220"/>
      <c r="AT13" s="1590"/>
      <c r="AU13" s="459">
        <f t="shared" si="5"/>
        <v>14</v>
      </c>
      <c r="AV13" s="457">
        <v>14</v>
      </c>
      <c r="AW13" s="457">
        <v>0</v>
      </c>
      <c r="AX13" s="457">
        <v>0</v>
      </c>
      <c r="AY13" s="457">
        <v>0</v>
      </c>
      <c r="AZ13" s="457">
        <v>0</v>
      </c>
      <c r="BA13" s="457">
        <v>0</v>
      </c>
      <c r="BB13" s="1220"/>
      <c r="BC13" s="1593"/>
      <c r="BD13" s="459">
        <f t="shared" si="6"/>
        <v>14</v>
      </c>
      <c r="BE13" s="462">
        <v>14</v>
      </c>
      <c r="BF13" s="457">
        <v>0</v>
      </c>
      <c r="BG13" s="457">
        <v>0</v>
      </c>
      <c r="BH13" s="457">
        <v>0</v>
      </c>
      <c r="BI13" s="457">
        <v>0</v>
      </c>
      <c r="BJ13" s="457">
        <v>0</v>
      </c>
      <c r="BK13" s="1207"/>
      <c r="BL13" s="1208"/>
      <c r="BM13" s="1208"/>
      <c r="BN13" s="1208"/>
      <c r="BO13" s="1208"/>
      <c r="BP13" s="1208"/>
      <c r="BQ13" s="1208"/>
      <c r="BR13" s="1208"/>
      <c r="BS13" s="1557"/>
    </row>
    <row r="14" spans="1:71" s="58" customFormat="1" ht="40.5" customHeight="1" thickBot="1" x14ac:dyDescent="0.3">
      <c r="A14" s="37"/>
      <c r="B14" s="1516"/>
      <c r="C14" s="1520"/>
      <c r="D14" s="1641"/>
      <c r="E14" s="1644"/>
      <c r="F14" s="1647"/>
      <c r="G14" s="1650"/>
      <c r="H14" s="1653"/>
      <c r="I14" s="1656"/>
      <c r="J14" s="1545"/>
      <c r="K14" s="1548"/>
      <c r="L14" s="463" t="s">
        <v>5262</v>
      </c>
      <c r="M14" s="463" t="s">
        <v>5263</v>
      </c>
      <c r="N14" s="464">
        <v>44743</v>
      </c>
      <c r="O14" s="464">
        <v>44925</v>
      </c>
      <c r="P14" s="464">
        <v>44743</v>
      </c>
      <c r="Q14" s="464">
        <v>44925</v>
      </c>
      <c r="R14" s="1572"/>
      <c r="S14" s="1586"/>
      <c r="T14" s="465">
        <f t="shared" si="1"/>
        <v>56</v>
      </c>
      <c r="U14" s="466">
        <f t="shared" si="2"/>
        <v>56</v>
      </c>
      <c r="V14" s="466">
        <f t="shared" si="0"/>
        <v>0</v>
      </c>
      <c r="W14" s="466">
        <f t="shared" si="0"/>
        <v>0</v>
      </c>
      <c r="X14" s="466">
        <f t="shared" si="0"/>
        <v>0</v>
      </c>
      <c r="Y14" s="466">
        <f t="shared" si="0"/>
        <v>0</v>
      </c>
      <c r="Z14" s="466">
        <f t="shared" si="0"/>
        <v>0</v>
      </c>
      <c r="AA14" s="1572"/>
      <c r="AB14" s="1596"/>
      <c r="AC14" s="467">
        <f t="shared" si="3"/>
        <v>14</v>
      </c>
      <c r="AD14" s="468">
        <v>14</v>
      </c>
      <c r="AE14" s="469">
        <v>0</v>
      </c>
      <c r="AF14" s="469">
        <v>0</v>
      </c>
      <c r="AG14" s="469">
        <v>0</v>
      </c>
      <c r="AH14" s="469">
        <v>0</v>
      </c>
      <c r="AI14" s="469">
        <v>0</v>
      </c>
      <c r="AJ14" s="1572"/>
      <c r="AK14" s="1598"/>
      <c r="AL14" s="467">
        <f t="shared" si="4"/>
        <v>14</v>
      </c>
      <c r="AM14" s="470">
        <v>14</v>
      </c>
      <c r="AN14" s="470">
        <v>0</v>
      </c>
      <c r="AO14" s="470">
        <v>0</v>
      </c>
      <c r="AP14" s="470">
        <v>0</v>
      </c>
      <c r="AQ14" s="470">
        <v>0</v>
      </c>
      <c r="AR14" s="470">
        <v>0</v>
      </c>
      <c r="AS14" s="1572"/>
      <c r="AT14" s="1591"/>
      <c r="AU14" s="471">
        <f t="shared" si="5"/>
        <v>14</v>
      </c>
      <c r="AV14" s="469">
        <v>14</v>
      </c>
      <c r="AW14" s="469">
        <v>0</v>
      </c>
      <c r="AX14" s="469">
        <v>0</v>
      </c>
      <c r="AY14" s="469">
        <v>0</v>
      </c>
      <c r="AZ14" s="469">
        <v>0</v>
      </c>
      <c r="BA14" s="469">
        <v>0</v>
      </c>
      <c r="BB14" s="1572"/>
      <c r="BC14" s="1594"/>
      <c r="BD14" s="472">
        <f t="shared" si="6"/>
        <v>14</v>
      </c>
      <c r="BE14" s="473">
        <v>14</v>
      </c>
      <c r="BF14" s="473">
        <v>0</v>
      </c>
      <c r="BG14" s="473">
        <v>0</v>
      </c>
      <c r="BH14" s="473">
        <v>0</v>
      </c>
      <c r="BI14" s="473">
        <v>0</v>
      </c>
      <c r="BJ14" s="473">
        <v>0</v>
      </c>
      <c r="BK14" s="1558"/>
      <c r="BL14" s="1559"/>
      <c r="BM14" s="1559"/>
      <c r="BN14" s="1559"/>
      <c r="BO14" s="1559"/>
      <c r="BP14" s="1559"/>
      <c r="BQ14" s="1559"/>
      <c r="BR14" s="1559"/>
      <c r="BS14" s="1560"/>
    </row>
    <row r="15" spans="1:71" s="58" customFormat="1" ht="45" customHeight="1" x14ac:dyDescent="0.25">
      <c r="A15" s="37"/>
      <c r="B15" s="1516"/>
      <c r="C15" s="1520"/>
      <c r="D15" s="1639">
        <v>165</v>
      </c>
      <c r="E15" s="1642" t="str">
        <f>+[6]Metas!K191</f>
        <v xml:space="preserve">Municipios con acompañamiento tecnico a los actores de los sistemas municipales de cultura </v>
      </c>
      <c r="F15" s="1645">
        <v>40</v>
      </c>
      <c r="G15" s="1648">
        <f>SUM(H15:K15)</f>
        <v>40</v>
      </c>
      <c r="H15" s="1651">
        <v>10</v>
      </c>
      <c r="I15" s="1654">
        <v>10</v>
      </c>
      <c r="J15" s="1543">
        <v>10</v>
      </c>
      <c r="K15" s="1546">
        <v>10</v>
      </c>
      <c r="L15" s="441" t="s">
        <v>5264</v>
      </c>
      <c r="M15" s="441" t="s">
        <v>5265</v>
      </c>
      <c r="N15" s="442">
        <v>44743</v>
      </c>
      <c r="O15" s="442">
        <v>44925</v>
      </c>
      <c r="P15" s="442">
        <v>44743</v>
      </c>
      <c r="Q15" s="442">
        <v>44925</v>
      </c>
      <c r="R15" s="1571">
        <f>+$D15</f>
        <v>165</v>
      </c>
      <c r="S15" s="1585">
        <f>+F15</f>
        <v>40</v>
      </c>
      <c r="T15" s="443">
        <f t="shared" si="1"/>
        <v>56</v>
      </c>
      <c r="U15" s="444">
        <f t="shared" si="2"/>
        <v>56</v>
      </c>
      <c r="V15" s="444">
        <f t="shared" si="0"/>
        <v>0</v>
      </c>
      <c r="W15" s="444">
        <f t="shared" si="0"/>
        <v>0</v>
      </c>
      <c r="X15" s="444">
        <f t="shared" si="0"/>
        <v>0</v>
      </c>
      <c r="Y15" s="444">
        <f t="shared" si="0"/>
        <v>0</v>
      </c>
      <c r="Z15" s="444">
        <f t="shared" si="0"/>
        <v>0</v>
      </c>
      <c r="AA15" s="1571">
        <f>+$D15</f>
        <v>165</v>
      </c>
      <c r="AB15" s="1595">
        <f>+H15</f>
        <v>10</v>
      </c>
      <c r="AC15" s="445">
        <f t="shared" si="3"/>
        <v>14</v>
      </c>
      <c r="AD15" s="446">
        <v>14</v>
      </c>
      <c r="AE15" s="447">
        <v>0</v>
      </c>
      <c r="AF15" s="447">
        <v>0</v>
      </c>
      <c r="AG15" s="447">
        <v>0</v>
      </c>
      <c r="AH15" s="447">
        <v>0</v>
      </c>
      <c r="AI15" s="447">
        <v>0</v>
      </c>
      <c r="AJ15" s="1571">
        <f>+$D15</f>
        <v>165</v>
      </c>
      <c r="AK15" s="1597">
        <f>+I15</f>
        <v>10</v>
      </c>
      <c r="AL15" s="445">
        <f t="shared" si="4"/>
        <v>14</v>
      </c>
      <c r="AM15" s="448">
        <v>14</v>
      </c>
      <c r="AN15" s="448">
        <v>0</v>
      </c>
      <c r="AO15" s="448">
        <v>0</v>
      </c>
      <c r="AP15" s="448">
        <v>0</v>
      </c>
      <c r="AQ15" s="448">
        <v>0</v>
      </c>
      <c r="AR15" s="448">
        <v>0</v>
      </c>
      <c r="AS15" s="1571">
        <f>+$D15</f>
        <v>165</v>
      </c>
      <c r="AT15" s="1589">
        <f>+J15</f>
        <v>10</v>
      </c>
      <c r="AU15" s="449">
        <f t="shared" si="5"/>
        <v>14</v>
      </c>
      <c r="AV15" s="447">
        <v>14</v>
      </c>
      <c r="AW15" s="447">
        <v>0</v>
      </c>
      <c r="AX15" s="447">
        <v>0</v>
      </c>
      <c r="AY15" s="447">
        <v>0</v>
      </c>
      <c r="AZ15" s="447">
        <v>0</v>
      </c>
      <c r="BA15" s="447">
        <v>0</v>
      </c>
      <c r="BB15" s="1571">
        <f>+$D15</f>
        <v>165</v>
      </c>
      <c r="BC15" s="1592">
        <f>+K15</f>
        <v>10</v>
      </c>
      <c r="BD15" s="450">
        <f t="shared" si="6"/>
        <v>14</v>
      </c>
      <c r="BE15" s="451">
        <v>14</v>
      </c>
      <c r="BF15" s="451">
        <v>0</v>
      </c>
      <c r="BG15" s="451">
        <v>0</v>
      </c>
      <c r="BH15" s="451">
        <v>0</v>
      </c>
      <c r="BI15" s="451">
        <v>0</v>
      </c>
      <c r="BJ15" s="451">
        <v>0</v>
      </c>
      <c r="BK15" s="1554"/>
      <c r="BL15" s="1555"/>
      <c r="BM15" s="1555"/>
      <c r="BN15" s="1555"/>
      <c r="BO15" s="1555"/>
      <c r="BP15" s="1555"/>
      <c r="BQ15" s="1555"/>
      <c r="BR15" s="1555"/>
      <c r="BS15" s="1556"/>
    </row>
    <row r="16" spans="1:71" s="58" customFormat="1" ht="60" x14ac:dyDescent="0.25">
      <c r="A16" s="37"/>
      <c r="B16" s="1516"/>
      <c r="C16" s="1520"/>
      <c r="D16" s="1640"/>
      <c r="E16" s="1643"/>
      <c r="F16" s="1646"/>
      <c r="G16" s="1649"/>
      <c r="H16" s="1652"/>
      <c r="I16" s="1655"/>
      <c r="J16" s="1544"/>
      <c r="K16" s="1547"/>
      <c r="L16" s="452" t="s">
        <v>5266</v>
      </c>
      <c r="M16" s="452" t="s">
        <v>5267</v>
      </c>
      <c r="N16" s="34">
        <v>44743</v>
      </c>
      <c r="O16" s="34">
        <v>44925</v>
      </c>
      <c r="P16" s="34">
        <v>44743</v>
      </c>
      <c r="Q16" s="34">
        <v>44925</v>
      </c>
      <c r="R16" s="1220"/>
      <c r="S16" s="1241"/>
      <c r="T16" s="453">
        <f t="shared" si="1"/>
        <v>56</v>
      </c>
      <c r="U16" s="454">
        <f t="shared" si="2"/>
        <v>56</v>
      </c>
      <c r="V16" s="454">
        <f t="shared" si="0"/>
        <v>0</v>
      </c>
      <c r="W16" s="454">
        <f t="shared" si="0"/>
        <v>0</v>
      </c>
      <c r="X16" s="454">
        <f t="shared" si="0"/>
        <v>0</v>
      </c>
      <c r="Y16" s="454">
        <f t="shared" si="0"/>
        <v>0</v>
      </c>
      <c r="Z16" s="454">
        <f t="shared" si="0"/>
        <v>0</v>
      </c>
      <c r="AA16" s="1220"/>
      <c r="AB16" s="1302"/>
      <c r="AC16" s="455">
        <f t="shared" si="3"/>
        <v>14</v>
      </c>
      <c r="AD16" s="456">
        <v>14</v>
      </c>
      <c r="AE16" s="457">
        <v>0</v>
      </c>
      <c r="AF16" s="457">
        <v>0</v>
      </c>
      <c r="AG16" s="457">
        <v>0</v>
      </c>
      <c r="AH16" s="457">
        <v>0</v>
      </c>
      <c r="AI16" s="457">
        <v>0</v>
      </c>
      <c r="AJ16" s="1220"/>
      <c r="AK16" s="1304"/>
      <c r="AL16" s="455">
        <f t="shared" si="4"/>
        <v>14</v>
      </c>
      <c r="AM16" s="458">
        <v>14</v>
      </c>
      <c r="AN16" s="458">
        <v>0</v>
      </c>
      <c r="AO16" s="458">
        <v>0</v>
      </c>
      <c r="AP16" s="458">
        <v>0</v>
      </c>
      <c r="AQ16" s="458">
        <v>0</v>
      </c>
      <c r="AR16" s="458">
        <v>0</v>
      </c>
      <c r="AS16" s="1220"/>
      <c r="AT16" s="1590"/>
      <c r="AU16" s="459">
        <f t="shared" si="5"/>
        <v>14</v>
      </c>
      <c r="AV16" s="457">
        <v>14</v>
      </c>
      <c r="AW16" s="457">
        <v>0</v>
      </c>
      <c r="AX16" s="457">
        <v>0</v>
      </c>
      <c r="AY16" s="457">
        <v>0</v>
      </c>
      <c r="AZ16" s="457">
        <v>0</v>
      </c>
      <c r="BA16" s="457">
        <v>0</v>
      </c>
      <c r="BB16" s="1220"/>
      <c r="BC16" s="1593"/>
      <c r="BD16" s="459">
        <f t="shared" si="6"/>
        <v>14</v>
      </c>
      <c r="BE16" s="462">
        <v>14</v>
      </c>
      <c r="BF16" s="457">
        <v>0</v>
      </c>
      <c r="BG16" s="457">
        <v>0</v>
      </c>
      <c r="BH16" s="457">
        <v>0</v>
      </c>
      <c r="BI16" s="457">
        <v>0</v>
      </c>
      <c r="BJ16" s="457">
        <v>0</v>
      </c>
      <c r="BK16" s="1207"/>
      <c r="BL16" s="1208"/>
      <c r="BM16" s="1208"/>
      <c r="BN16" s="1208"/>
      <c r="BO16" s="1208"/>
      <c r="BP16" s="1208"/>
      <c r="BQ16" s="1208"/>
      <c r="BR16" s="1208"/>
      <c r="BS16" s="1557"/>
    </row>
    <row r="17" spans="1:71" s="58" customFormat="1" ht="72" customHeight="1" x14ac:dyDescent="0.25">
      <c r="A17" s="37"/>
      <c r="B17" s="1516"/>
      <c r="C17" s="1520"/>
      <c r="D17" s="1640"/>
      <c r="E17" s="1643"/>
      <c r="F17" s="1646"/>
      <c r="G17" s="1649"/>
      <c r="H17" s="1652"/>
      <c r="I17" s="1655"/>
      <c r="J17" s="1544"/>
      <c r="K17" s="1547"/>
      <c r="L17" s="452" t="s">
        <v>5268</v>
      </c>
      <c r="M17" s="452" t="s">
        <v>5269</v>
      </c>
      <c r="N17" s="34">
        <v>44743</v>
      </c>
      <c r="O17" s="34">
        <v>44925</v>
      </c>
      <c r="P17" s="34">
        <v>44743</v>
      </c>
      <c r="Q17" s="34">
        <v>44925</v>
      </c>
      <c r="R17" s="1220"/>
      <c r="S17" s="1241"/>
      <c r="T17" s="453">
        <f t="shared" si="1"/>
        <v>56</v>
      </c>
      <c r="U17" s="454">
        <f t="shared" si="2"/>
        <v>56</v>
      </c>
      <c r="V17" s="454">
        <f t="shared" si="0"/>
        <v>0</v>
      </c>
      <c r="W17" s="454">
        <f t="shared" si="0"/>
        <v>0</v>
      </c>
      <c r="X17" s="454">
        <f t="shared" si="0"/>
        <v>0</v>
      </c>
      <c r="Y17" s="454">
        <f t="shared" si="0"/>
        <v>0</v>
      </c>
      <c r="Z17" s="454">
        <f t="shared" si="0"/>
        <v>0</v>
      </c>
      <c r="AA17" s="1220"/>
      <c r="AB17" s="1302"/>
      <c r="AC17" s="455">
        <f t="shared" si="3"/>
        <v>14</v>
      </c>
      <c r="AD17" s="456">
        <v>14</v>
      </c>
      <c r="AE17" s="457">
        <v>0</v>
      </c>
      <c r="AF17" s="457">
        <v>0</v>
      </c>
      <c r="AG17" s="457">
        <v>0</v>
      </c>
      <c r="AH17" s="457">
        <v>0</v>
      </c>
      <c r="AI17" s="457">
        <v>0</v>
      </c>
      <c r="AJ17" s="1220"/>
      <c r="AK17" s="1304"/>
      <c r="AL17" s="455">
        <f t="shared" si="4"/>
        <v>14</v>
      </c>
      <c r="AM17" s="458">
        <v>14</v>
      </c>
      <c r="AN17" s="458">
        <v>0</v>
      </c>
      <c r="AO17" s="458">
        <v>0</v>
      </c>
      <c r="AP17" s="458">
        <v>0</v>
      </c>
      <c r="AQ17" s="458">
        <v>0</v>
      </c>
      <c r="AR17" s="458">
        <v>0</v>
      </c>
      <c r="AS17" s="1220"/>
      <c r="AT17" s="1590"/>
      <c r="AU17" s="459">
        <f t="shared" si="5"/>
        <v>14</v>
      </c>
      <c r="AV17" s="457">
        <v>14</v>
      </c>
      <c r="AW17" s="457">
        <v>0</v>
      </c>
      <c r="AX17" s="457">
        <v>0</v>
      </c>
      <c r="AY17" s="457">
        <v>0</v>
      </c>
      <c r="AZ17" s="457">
        <v>0</v>
      </c>
      <c r="BA17" s="457">
        <v>0</v>
      </c>
      <c r="BB17" s="1220"/>
      <c r="BC17" s="1593"/>
      <c r="BD17" s="459">
        <f t="shared" si="6"/>
        <v>14</v>
      </c>
      <c r="BE17" s="462">
        <v>14</v>
      </c>
      <c r="BF17" s="457">
        <v>0</v>
      </c>
      <c r="BG17" s="457">
        <v>0</v>
      </c>
      <c r="BH17" s="457">
        <v>0</v>
      </c>
      <c r="BI17" s="457">
        <v>0</v>
      </c>
      <c r="BJ17" s="457">
        <v>0</v>
      </c>
      <c r="BK17" s="1207"/>
      <c r="BL17" s="1208"/>
      <c r="BM17" s="1208"/>
      <c r="BN17" s="1208"/>
      <c r="BO17" s="1208"/>
      <c r="BP17" s="1208"/>
      <c r="BQ17" s="1208"/>
      <c r="BR17" s="1208"/>
      <c r="BS17" s="1557"/>
    </row>
    <row r="18" spans="1:71" s="58" customFormat="1" ht="65.25" customHeight="1" thickBot="1" x14ac:dyDescent="0.3">
      <c r="A18" s="37"/>
      <c r="B18" s="1516"/>
      <c r="C18" s="1520"/>
      <c r="D18" s="1641"/>
      <c r="E18" s="1644"/>
      <c r="F18" s="1647"/>
      <c r="G18" s="1650"/>
      <c r="H18" s="1653"/>
      <c r="I18" s="1656"/>
      <c r="J18" s="1545"/>
      <c r="K18" s="1548"/>
      <c r="L18" s="463" t="s">
        <v>5270</v>
      </c>
      <c r="M18" s="463" t="s">
        <v>5271</v>
      </c>
      <c r="N18" s="464">
        <v>44743</v>
      </c>
      <c r="O18" s="464">
        <v>44925</v>
      </c>
      <c r="P18" s="464">
        <v>44743</v>
      </c>
      <c r="Q18" s="464">
        <v>44925</v>
      </c>
      <c r="R18" s="1572"/>
      <c r="S18" s="1586"/>
      <c r="T18" s="465">
        <f t="shared" si="1"/>
        <v>56</v>
      </c>
      <c r="U18" s="466">
        <f t="shared" si="2"/>
        <v>56</v>
      </c>
      <c r="V18" s="466">
        <f t="shared" si="0"/>
        <v>0</v>
      </c>
      <c r="W18" s="466">
        <f t="shared" si="0"/>
        <v>0</v>
      </c>
      <c r="X18" s="466">
        <f t="shared" si="0"/>
        <v>0</v>
      </c>
      <c r="Y18" s="466">
        <f t="shared" si="0"/>
        <v>0</v>
      </c>
      <c r="Z18" s="466">
        <f t="shared" si="0"/>
        <v>0</v>
      </c>
      <c r="AA18" s="1572"/>
      <c r="AB18" s="1596"/>
      <c r="AC18" s="467">
        <f t="shared" si="3"/>
        <v>14</v>
      </c>
      <c r="AD18" s="468">
        <v>14</v>
      </c>
      <c r="AE18" s="469">
        <v>0</v>
      </c>
      <c r="AF18" s="469">
        <v>0</v>
      </c>
      <c r="AG18" s="469">
        <v>0</v>
      </c>
      <c r="AH18" s="469">
        <v>0</v>
      </c>
      <c r="AI18" s="469">
        <v>0</v>
      </c>
      <c r="AJ18" s="1572"/>
      <c r="AK18" s="1598"/>
      <c r="AL18" s="467">
        <f t="shared" si="4"/>
        <v>14</v>
      </c>
      <c r="AM18" s="470">
        <v>14</v>
      </c>
      <c r="AN18" s="470">
        <v>0</v>
      </c>
      <c r="AO18" s="470">
        <v>0</v>
      </c>
      <c r="AP18" s="470">
        <v>0</v>
      </c>
      <c r="AQ18" s="470">
        <v>0</v>
      </c>
      <c r="AR18" s="470">
        <v>0</v>
      </c>
      <c r="AS18" s="1572"/>
      <c r="AT18" s="1591"/>
      <c r="AU18" s="471">
        <f t="shared" si="5"/>
        <v>14</v>
      </c>
      <c r="AV18" s="469">
        <v>14</v>
      </c>
      <c r="AW18" s="469">
        <v>0</v>
      </c>
      <c r="AX18" s="469">
        <v>0</v>
      </c>
      <c r="AY18" s="469">
        <v>0</v>
      </c>
      <c r="AZ18" s="469">
        <v>0</v>
      </c>
      <c r="BA18" s="469">
        <v>0</v>
      </c>
      <c r="BB18" s="1572"/>
      <c r="BC18" s="1594"/>
      <c r="BD18" s="472">
        <f t="shared" si="6"/>
        <v>14</v>
      </c>
      <c r="BE18" s="473">
        <v>14</v>
      </c>
      <c r="BF18" s="473">
        <v>0</v>
      </c>
      <c r="BG18" s="473">
        <v>0</v>
      </c>
      <c r="BH18" s="473">
        <v>0</v>
      </c>
      <c r="BI18" s="473">
        <v>0</v>
      </c>
      <c r="BJ18" s="473">
        <v>0</v>
      </c>
      <c r="BK18" s="1558"/>
      <c r="BL18" s="1559"/>
      <c r="BM18" s="1559"/>
      <c r="BN18" s="1559"/>
      <c r="BO18" s="1559"/>
      <c r="BP18" s="1559"/>
      <c r="BQ18" s="1559"/>
      <c r="BR18" s="1559"/>
      <c r="BS18" s="1560"/>
    </row>
    <row r="19" spans="1:71" s="58" customFormat="1" ht="28.5" customHeight="1" x14ac:dyDescent="0.25">
      <c r="A19" s="37"/>
      <c r="B19" s="1516"/>
      <c r="C19" s="1520"/>
      <c r="D19" s="1639">
        <v>166</v>
      </c>
      <c r="E19" s="1642" t="str">
        <f>+[6]Metas!K192</f>
        <v>Entidades culturales participando activamente en redes culturales ) casas de cultura, bibliotecas, museos y escuelas de formación anualmente</v>
      </c>
      <c r="F19" s="1645">
        <v>4</v>
      </c>
      <c r="G19" s="1648">
        <f>SUM(H19:K19)</f>
        <v>4</v>
      </c>
      <c r="H19" s="1651">
        <v>0</v>
      </c>
      <c r="I19" s="1654">
        <v>0</v>
      </c>
      <c r="J19" s="1543">
        <v>2</v>
      </c>
      <c r="K19" s="1546">
        <v>2</v>
      </c>
      <c r="L19" s="441" t="s">
        <v>5272</v>
      </c>
      <c r="M19" s="441" t="s">
        <v>5273</v>
      </c>
      <c r="N19" s="442">
        <v>44743</v>
      </c>
      <c r="O19" s="442">
        <v>44925</v>
      </c>
      <c r="P19" s="442">
        <v>44743</v>
      </c>
      <c r="Q19" s="442">
        <v>44925</v>
      </c>
      <c r="R19" s="1571">
        <f>+$D19</f>
        <v>166</v>
      </c>
      <c r="S19" s="1585">
        <f>+F19</f>
        <v>4</v>
      </c>
      <c r="T19" s="443">
        <f t="shared" si="1"/>
        <v>37.25</v>
      </c>
      <c r="U19" s="444">
        <f t="shared" si="2"/>
        <v>37.25</v>
      </c>
      <c r="V19" s="444">
        <f t="shared" si="0"/>
        <v>0</v>
      </c>
      <c r="W19" s="444">
        <f t="shared" si="0"/>
        <v>0</v>
      </c>
      <c r="X19" s="444">
        <f t="shared" si="0"/>
        <v>0</v>
      </c>
      <c r="Y19" s="444">
        <f t="shared" si="0"/>
        <v>0</v>
      </c>
      <c r="Z19" s="444">
        <f t="shared" si="0"/>
        <v>0</v>
      </c>
      <c r="AA19" s="1571">
        <f>+$D19</f>
        <v>166</v>
      </c>
      <c r="AB19" s="1595">
        <f>+H19</f>
        <v>0</v>
      </c>
      <c r="AC19" s="445">
        <f t="shared" si="3"/>
        <v>9.3125</v>
      </c>
      <c r="AD19" s="446">
        <v>9.3125</v>
      </c>
      <c r="AE19" s="447">
        <v>0</v>
      </c>
      <c r="AF19" s="447">
        <v>0</v>
      </c>
      <c r="AG19" s="447">
        <v>0</v>
      </c>
      <c r="AH19" s="447">
        <v>0</v>
      </c>
      <c r="AI19" s="447">
        <v>0</v>
      </c>
      <c r="AJ19" s="1571">
        <f>+$D19</f>
        <v>166</v>
      </c>
      <c r="AK19" s="1597">
        <f>+I19</f>
        <v>0</v>
      </c>
      <c r="AL19" s="445">
        <f t="shared" si="4"/>
        <v>9.3125</v>
      </c>
      <c r="AM19" s="448">
        <v>9.3125</v>
      </c>
      <c r="AN19" s="448">
        <v>0</v>
      </c>
      <c r="AO19" s="448">
        <v>0</v>
      </c>
      <c r="AP19" s="448">
        <v>0</v>
      </c>
      <c r="AQ19" s="448">
        <v>0</v>
      </c>
      <c r="AR19" s="448">
        <v>0</v>
      </c>
      <c r="AS19" s="1571">
        <f>+$D19</f>
        <v>166</v>
      </c>
      <c r="AT19" s="1589">
        <f>+J19</f>
        <v>2</v>
      </c>
      <c r="AU19" s="449">
        <f t="shared" si="5"/>
        <v>9.3125</v>
      </c>
      <c r="AV19" s="447">
        <v>9.3125</v>
      </c>
      <c r="AW19" s="447">
        <v>0</v>
      </c>
      <c r="AX19" s="447">
        <v>0</v>
      </c>
      <c r="AY19" s="447">
        <v>0</v>
      </c>
      <c r="AZ19" s="447">
        <v>0</v>
      </c>
      <c r="BA19" s="447">
        <v>0</v>
      </c>
      <c r="BB19" s="1571">
        <f>+$D19</f>
        <v>166</v>
      </c>
      <c r="BC19" s="1592">
        <f>+K19</f>
        <v>2</v>
      </c>
      <c r="BD19" s="449">
        <f t="shared" si="6"/>
        <v>9.3125</v>
      </c>
      <c r="BE19" s="451">
        <v>9.3125</v>
      </c>
      <c r="BF19" s="451">
        <v>0</v>
      </c>
      <c r="BG19" s="451">
        <v>0</v>
      </c>
      <c r="BH19" s="451">
        <v>0</v>
      </c>
      <c r="BI19" s="451">
        <v>0</v>
      </c>
      <c r="BJ19" s="451">
        <v>0</v>
      </c>
      <c r="BK19" s="1554"/>
      <c r="BL19" s="1555"/>
      <c r="BM19" s="1555"/>
      <c r="BN19" s="1555"/>
      <c r="BO19" s="1555"/>
      <c r="BP19" s="1555"/>
      <c r="BQ19" s="1555"/>
      <c r="BR19" s="1555"/>
      <c r="BS19" s="1556"/>
    </row>
    <row r="20" spans="1:71" s="58" customFormat="1" ht="27.75" customHeight="1" x14ac:dyDescent="0.25">
      <c r="A20" s="37"/>
      <c r="B20" s="1516"/>
      <c r="C20" s="1520"/>
      <c r="D20" s="1640"/>
      <c r="E20" s="1643"/>
      <c r="F20" s="1646"/>
      <c r="G20" s="1649"/>
      <c r="H20" s="1652"/>
      <c r="I20" s="1655"/>
      <c r="J20" s="1544"/>
      <c r="K20" s="1547"/>
      <c r="L20" s="452" t="s">
        <v>5274</v>
      </c>
      <c r="M20" s="452" t="s">
        <v>5275</v>
      </c>
      <c r="N20" s="34">
        <v>44743</v>
      </c>
      <c r="O20" s="34">
        <v>44925</v>
      </c>
      <c r="P20" s="34">
        <v>44743</v>
      </c>
      <c r="Q20" s="34">
        <v>44925</v>
      </c>
      <c r="R20" s="1220"/>
      <c r="S20" s="1241"/>
      <c r="T20" s="453">
        <f t="shared" si="1"/>
        <v>37.25</v>
      </c>
      <c r="U20" s="454">
        <f t="shared" si="2"/>
        <v>37.25</v>
      </c>
      <c r="V20" s="454">
        <f t="shared" si="0"/>
        <v>0</v>
      </c>
      <c r="W20" s="454">
        <f t="shared" si="0"/>
        <v>0</v>
      </c>
      <c r="X20" s="454">
        <f t="shared" si="0"/>
        <v>0</v>
      </c>
      <c r="Y20" s="454">
        <f t="shared" si="0"/>
        <v>0</v>
      </c>
      <c r="Z20" s="454">
        <f t="shared" si="0"/>
        <v>0</v>
      </c>
      <c r="AA20" s="1220"/>
      <c r="AB20" s="1302"/>
      <c r="AC20" s="455">
        <f t="shared" si="3"/>
        <v>9.3125</v>
      </c>
      <c r="AD20" s="474">
        <v>9.3125</v>
      </c>
      <c r="AE20" s="457">
        <v>0</v>
      </c>
      <c r="AF20" s="457">
        <v>0</v>
      </c>
      <c r="AG20" s="457">
        <v>0</v>
      </c>
      <c r="AH20" s="457">
        <v>0</v>
      </c>
      <c r="AI20" s="457">
        <v>0</v>
      </c>
      <c r="AJ20" s="1220"/>
      <c r="AK20" s="1304"/>
      <c r="AL20" s="455">
        <f t="shared" si="4"/>
        <v>9.3125</v>
      </c>
      <c r="AM20" s="458">
        <v>9.3125</v>
      </c>
      <c r="AN20" s="458">
        <v>0</v>
      </c>
      <c r="AO20" s="458">
        <v>0</v>
      </c>
      <c r="AP20" s="458">
        <v>0</v>
      </c>
      <c r="AQ20" s="458">
        <v>0</v>
      </c>
      <c r="AR20" s="458">
        <v>0</v>
      </c>
      <c r="AS20" s="1220"/>
      <c r="AT20" s="1590"/>
      <c r="AU20" s="459">
        <f t="shared" si="5"/>
        <v>9.3125</v>
      </c>
      <c r="AV20" s="457">
        <v>9.3125</v>
      </c>
      <c r="AW20" s="457">
        <v>0</v>
      </c>
      <c r="AX20" s="457">
        <v>0</v>
      </c>
      <c r="AY20" s="457">
        <v>0</v>
      </c>
      <c r="AZ20" s="457">
        <v>0</v>
      </c>
      <c r="BA20" s="457">
        <v>0</v>
      </c>
      <c r="BB20" s="1220"/>
      <c r="BC20" s="1308"/>
      <c r="BD20" s="459">
        <f t="shared" si="6"/>
        <v>9.3125</v>
      </c>
      <c r="BE20" s="457">
        <v>9.3125</v>
      </c>
      <c r="BF20" s="457">
        <v>0</v>
      </c>
      <c r="BG20" s="457">
        <v>0</v>
      </c>
      <c r="BH20" s="457">
        <v>0</v>
      </c>
      <c r="BI20" s="457">
        <v>0</v>
      </c>
      <c r="BJ20" s="457">
        <v>0</v>
      </c>
      <c r="BK20" s="1207"/>
      <c r="BL20" s="1208"/>
      <c r="BM20" s="1208"/>
      <c r="BN20" s="1208"/>
      <c r="BO20" s="1208"/>
      <c r="BP20" s="1208"/>
      <c r="BQ20" s="1208"/>
      <c r="BR20" s="1208"/>
      <c r="BS20" s="1557"/>
    </row>
    <row r="21" spans="1:71" s="58" customFormat="1" ht="26.25" customHeight="1" x14ac:dyDescent="0.25">
      <c r="A21" s="37"/>
      <c r="B21" s="1516"/>
      <c r="C21" s="1520"/>
      <c r="D21" s="1640"/>
      <c r="E21" s="1643"/>
      <c r="F21" s="1646"/>
      <c r="G21" s="1649"/>
      <c r="H21" s="1652"/>
      <c r="I21" s="1655"/>
      <c r="J21" s="1544"/>
      <c r="K21" s="1547"/>
      <c r="L21" s="452" t="s">
        <v>5276</v>
      </c>
      <c r="M21" s="452" t="s">
        <v>5277</v>
      </c>
      <c r="N21" s="34">
        <v>44743</v>
      </c>
      <c r="O21" s="34">
        <v>44925</v>
      </c>
      <c r="P21" s="34">
        <v>44743</v>
      </c>
      <c r="Q21" s="34">
        <v>44925</v>
      </c>
      <c r="R21" s="1220"/>
      <c r="S21" s="1241"/>
      <c r="T21" s="453">
        <f t="shared" si="1"/>
        <v>37.25</v>
      </c>
      <c r="U21" s="454">
        <f t="shared" si="2"/>
        <v>37.25</v>
      </c>
      <c r="V21" s="454">
        <f t="shared" si="0"/>
        <v>0</v>
      </c>
      <c r="W21" s="454">
        <f t="shared" si="0"/>
        <v>0</v>
      </c>
      <c r="X21" s="454">
        <f t="shared" si="0"/>
        <v>0</v>
      </c>
      <c r="Y21" s="454">
        <f t="shared" si="0"/>
        <v>0</v>
      </c>
      <c r="Z21" s="454">
        <f t="shared" si="0"/>
        <v>0</v>
      </c>
      <c r="AA21" s="1220"/>
      <c r="AB21" s="1302"/>
      <c r="AC21" s="455">
        <f t="shared" si="3"/>
        <v>9.3125</v>
      </c>
      <c r="AD21" s="474">
        <v>9.3125</v>
      </c>
      <c r="AE21" s="457">
        <v>0</v>
      </c>
      <c r="AF21" s="457">
        <v>0</v>
      </c>
      <c r="AG21" s="457">
        <v>0</v>
      </c>
      <c r="AH21" s="457">
        <v>0</v>
      </c>
      <c r="AI21" s="457">
        <v>0</v>
      </c>
      <c r="AJ21" s="1220"/>
      <c r="AK21" s="1304"/>
      <c r="AL21" s="455">
        <f t="shared" si="4"/>
        <v>9.3125</v>
      </c>
      <c r="AM21" s="458">
        <v>9.3125</v>
      </c>
      <c r="AN21" s="458">
        <v>0</v>
      </c>
      <c r="AO21" s="458">
        <v>0</v>
      </c>
      <c r="AP21" s="458">
        <v>0</v>
      </c>
      <c r="AQ21" s="458">
        <v>0</v>
      </c>
      <c r="AR21" s="458">
        <v>0</v>
      </c>
      <c r="AS21" s="1220"/>
      <c r="AT21" s="1590"/>
      <c r="AU21" s="459">
        <f t="shared" si="5"/>
        <v>9.3125</v>
      </c>
      <c r="AV21" s="457">
        <v>9.3125</v>
      </c>
      <c r="AW21" s="457">
        <v>0</v>
      </c>
      <c r="AX21" s="457">
        <v>0</v>
      </c>
      <c r="AY21" s="457">
        <v>0</v>
      </c>
      <c r="AZ21" s="457">
        <v>0</v>
      </c>
      <c r="BA21" s="457">
        <v>0</v>
      </c>
      <c r="BB21" s="1220"/>
      <c r="BC21" s="1308"/>
      <c r="BD21" s="459">
        <f t="shared" si="6"/>
        <v>9.3125</v>
      </c>
      <c r="BE21" s="457">
        <v>9.3125</v>
      </c>
      <c r="BF21" s="457">
        <v>0</v>
      </c>
      <c r="BG21" s="457">
        <v>0</v>
      </c>
      <c r="BH21" s="457">
        <v>0</v>
      </c>
      <c r="BI21" s="457">
        <v>0</v>
      </c>
      <c r="BJ21" s="457">
        <v>0</v>
      </c>
      <c r="BK21" s="1207"/>
      <c r="BL21" s="1208"/>
      <c r="BM21" s="1208"/>
      <c r="BN21" s="1208"/>
      <c r="BO21" s="1208"/>
      <c r="BP21" s="1208"/>
      <c r="BQ21" s="1208"/>
      <c r="BR21" s="1208"/>
      <c r="BS21" s="1557"/>
    </row>
    <row r="22" spans="1:71" s="58" customFormat="1" ht="29.25" customHeight="1" thickBot="1" x14ac:dyDescent="0.3">
      <c r="A22" s="37"/>
      <c r="B22" s="1516"/>
      <c r="C22" s="1520"/>
      <c r="D22" s="1641"/>
      <c r="E22" s="1644"/>
      <c r="F22" s="1647"/>
      <c r="G22" s="1650"/>
      <c r="H22" s="1653"/>
      <c r="I22" s="1656"/>
      <c r="J22" s="1545"/>
      <c r="K22" s="1548"/>
      <c r="L22" s="463" t="s">
        <v>5278</v>
      </c>
      <c r="M22" s="463" t="s">
        <v>5279</v>
      </c>
      <c r="N22" s="464">
        <v>44743</v>
      </c>
      <c r="O22" s="464">
        <v>44925</v>
      </c>
      <c r="P22" s="464">
        <v>44743</v>
      </c>
      <c r="Q22" s="464">
        <v>44925</v>
      </c>
      <c r="R22" s="1572"/>
      <c r="S22" s="1586"/>
      <c r="T22" s="465">
        <f t="shared" si="1"/>
        <v>37.25</v>
      </c>
      <c r="U22" s="466">
        <f t="shared" si="2"/>
        <v>37.25</v>
      </c>
      <c r="V22" s="466">
        <f t="shared" si="0"/>
        <v>0</v>
      </c>
      <c r="W22" s="466">
        <f t="shared" si="0"/>
        <v>0</v>
      </c>
      <c r="X22" s="466">
        <f t="shared" si="0"/>
        <v>0</v>
      </c>
      <c r="Y22" s="466">
        <f t="shared" si="0"/>
        <v>0</v>
      </c>
      <c r="Z22" s="466">
        <f t="shared" si="0"/>
        <v>0</v>
      </c>
      <c r="AA22" s="1572"/>
      <c r="AB22" s="1596"/>
      <c r="AC22" s="467">
        <f t="shared" si="3"/>
        <v>9.3125</v>
      </c>
      <c r="AD22" s="475">
        <v>9.3125</v>
      </c>
      <c r="AE22" s="473">
        <v>0</v>
      </c>
      <c r="AF22" s="473">
        <v>0</v>
      </c>
      <c r="AG22" s="473">
        <v>0</v>
      </c>
      <c r="AH22" s="473">
        <v>0</v>
      </c>
      <c r="AI22" s="473">
        <v>0</v>
      </c>
      <c r="AJ22" s="1572"/>
      <c r="AK22" s="1598"/>
      <c r="AL22" s="467">
        <f t="shared" si="4"/>
        <v>9.3125</v>
      </c>
      <c r="AM22" s="470">
        <v>9.3125</v>
      </c>
      <c r="AN22" s="470">
        <v>0</v>
      </c>
      <c r="AO22" s="470">
        <v>0</v>
      </c>
      <c r="AP22" s="470">
        <v>0</v>
      </c>
      <c r="AQ22" s="470">
        <v>0</v>
      </c>
      <c r="AR22" s="470">
        <v>0</v>
      </c>
      <c r="AS22" s="1572"/>
      <c r="AT22" s="1591"/>
      <c r="AU22" s="471">
        <f t="shared" si="5"/>
        <v>9.3125</v>
      </c>
      <c r="AV22" s="469">
        <v>9.3125</v>
      </c>
      <c r="AW22" s="469">
        <v>0</v>
      </c>
      <c r="AX22" s="469">
        <v>0</v>
      </c>
      <c r="AY22" s="469">
        <v>0</v>
      </c>
      <c r="AZ22" s="469">
        <v>0</v>
      </c>
      <c r="BA22" s="469">
        <v>0</v>
      </c>
      <c r="BB22" s="1572"/>
      <c r="BC22" s="1594"/>
      <c r="BD22" s="471">
        <f t="shared" si="6"/>
        <v>9.3125</v>
      </c>
      <c r="BE22" s="473">
        <v>9.3125</v>
      </c>
      <c r="BF22" s="473">
        <v>0</v>
      </c>
      <c r="BG22" s="473">
        <v>0</v>
      </c>
      <c r="BH22" s="473">
        <v>0</v>
      </c>
      <c r="BI22" s="473">
        <v>0</v>
      </c>
      <c r="BJ22" s="473">
        <v>0</v>
      </c>
      <c r="BK22" s="1558"/>
      <c r="BL22" s="1559"/>
      <c r="BM22" s="1559"/>
      <c r="BN22" s="1559"/>
      <c r="BO22" s="1559"/>
      <c r="BP22" s="1559"/>
      <c r="BQ22" s="1559"/>
      <c r="BR22" s="1559"/>
      <c r="BS22" s="1560"/>
    </row>
    <row r="23" spans="1:71" s="58" customFormat="1" ht="45" x14ac:dyDescent="0.25">
      <c r="A23" s="37"/>
      <c r="B23" s="1516"/>
      <c r="C23" s="1520"/>
      <c r="D23" s="1639">
        <v>167</v>
      </c>
      <c r="E23" s="1642" t="str">
        <f>+[6]Metas!K193</f>
        <v>Implementación, seguimiento y evaluación del Plan Decenal de Cultura y de las Artes (Anualmente)</v>
      </c>
      <c r="F23" s="1645">
        <v>1</v>
      </c>
      <c r="G23" s="1648">
        <f>SUM(H23:K23)</f>
        <v>1</v>
      </c>
      <c r="H23" s="1651"/>
      <c r="I23" s="1654">
        <v>0.25</v>
      </c>
      <c r="J23" s="1543">
        <v>0.25</v>
      </c>
      <c r="K23" s="1546">
        <v>0.5</v>
      </c>
      <c r="L23" s="441" t="s">
        <v>5280</v>
      </c>
      <c r="M23" s="441" t="s">
        <v>5281</v>
      </c>
      <c r="N23" s="442">
        <v>44743</v>
      </c>
      <c r="O23" s="442">
        <v>44925</v>
      </c>
      <c r="P23" s="442">
        <v>44743</v>
      </c>
      <c r="Q23" s="442">
        <v>44925</v>
      </c>
      <c r="R23" s="1571">
        <f t="shared" ref="R23" si="7">+$D23</f>
        <v>167</v>
      </c>
      <c r="S23" s="1585">
        <f>+F23</f>
        <v>1</v>
      </c>
      <c r="T23" s="443">
        <f t="shared" si="1"/>
        <v>37.25</v>
      </c>
      <c r="U23" s="444">
        <f t="shared" si="2"/>
        <v>37.25</v>
      </c>
      <c r="V23" s="444">
        <f t="shared" si="0"/>
        <v>0</v>
      </c>
      <c r="W23" s="444">
        <f t="shared" si="0"/>
        <v>0</v>
      </c>
      <c r="X23" s="444">
        <f t="shared" si="0"/>
        <v>0</v>
      </c>
      <c r="Y23" s="444">
        <f t="shared" si="0"/>
        <v>0</v>
      </c>
      <c r="Z23" s="444">
        <f t="shared" si="0"/>
        <v>0</v>
      </c>
      <c r="AA23" s="1571">
        <f t="shared" ref="AA23" si="8">+$D23</f>
        <v>167</v>
      </c>
      <c r="AB23" s="1701">
        <f>+H23</f>
        <v>0</v>
      </c>
      <c r="AC23" s="445">
        <f t="shared" si="3"/>
        <v>9.3125</v>
      </c>
      <c r="AD23" s="446">
        <v>9.3125</v>
      </c>
      <c r="AE23" s="447">
        <v>0</v>
      </c>
      <c r="AF23" s="447">
        <v>0</v>
      </c>
      <c r="AG23" s="447">
        <v>0</v>
      </c>
      <c r="AH23" s="447">
        <v>0</v>
      </c>
      <c r="AI23" s="447">
        <v>0</v>
      </c>
      <c r="AJ23" s="1571">
        <f t="shared" ref="AJ23" si="9">+$D23</f>
        <v>167</v>
      </c>
      <c r="AK23" s="1704">
        <f>+I23</f>
        <v>0.25</v>
      </c>
      <c r="AL23" s="445">
        <f t="shared" si="4"/>
        <v>9.3125</v>
      </c>
      <c r="AM23" s="476">
        <v>9.3125</v>
      </c>
      <c r="AN23" s="448">
        <v>0</v>
      </c>
      <c r="AO23" s="448">
        <v>0</v>
      </c>
      <c r="AP23" s="448">
        <v>0</v>
      </c>
      <c r="AQ23" s="448">
        <v>0</v>
      </c>
      <c r="AR23" s="448">
        <v>0</v>
      </c>
      <c r="AS23" s="1571">
        <f t="shared" ref="AS23" si="10">+$D23</f>
        <v>167</v>
      </c>
      <c r="AT23" s="1589">
        <f>+J23</f>
        <v>0.25</v>
      </c>
      <c r="AU23" s="449">
        <f t="shared" si="5"/>
        <v>9.3125</v>
      </c>
      <c r="AV23" s="447">
        <v>9.3125</v>
      </c>
      <c r="AW23" s="447">
        <v>0</v>
      </c>
      <c r="AX23" s="447">
        <v>0</v>
      </c>
      <c r="AY23" s="447">
        <v>0</v>
      </c>
      <c r="AZ23" s="447">
        <v>0</v>
      </c>
      <c r="BA23" s="447">
        <v>0</v>
      </c>
      <c r="BB23" s="1571">
        <f t="shared" ref="BB23" si="11">+$D23</f>
        <v>167</v>
      </c>
      <c r="BC23" s="477">
        <f>+K23</f>
        <v>0.5</v>
      </c>
      <c r="BD23" s="449">
        <f t="shared" si="6"/>
        <v>9.3125</v>
      </c>
      <c r="BE23" s="451">
        <v>9.3125</v>
      </c>
      <c r="BF23" s="451">
        <v>0</v>
      </c>
      <c r="BG23" s="451">
        <v>0</v>
      </c>
      <c r="BH23" s="451">
        <v>0</v>
      </c>
      <c r="BI23" s="451">
        <v>0</v>
      </c>
      <c r="BJ23" s="451">
        <v>0</v>
      </c>
      <c r="BK23" s="1554"/>
      <c r="BL23" s="1555"/>
      <c r="BM23" s="1555"/>
      <c r="BN23" s="1555"/>
      <c r="BO23" s="1555"/>
      <c r="BP23" s="1555"/>
      <c r="BQ23" s="1555"/>
      <c r="BR23" s="1555"/>
      <c r="BS23" s="1556"/>
    </row>
    <row r="24" spans="1:71" s="58" customFormat="1" ht="60" x14ac:dyDescent="0.25">
      <c r="A24" s="37"/>
      <c r="B24" s="1516"/>
      <c r="C24" s="1520"/>
      <c r="D24" s="1640"/>
      <c r="E24" s="1643"/>
      <c r="F24" s="1646"/>
      <c r="G24" s="1649"/>
      <c r="H24" s="1652"/>
      <c r="I24" s="1655"/>
      <c r="J24" s="1544"/>
      <c r="K24" s="1547"/>
      <c r="L24" s="452" t="s">
        <v>5282</v>
      </c>
      <c r="M24" s="452" t="s">
        <v>5283</v>
      </c>
      <c r="N24" s="34">
        <v>44743</v>
      </c>
      <c r="O24" s="34">
        <v>44925</v>
      </c>
      <c r="P24" s="34">
        <v>44743</v>
      </c>
      <c r="Q24" s="34">
        <v>44925</v>
      </c>
      <c r="R24" s="1220"/>
      <c r="S24" s="1241"/>
      <c r="T24" s="453">
        <f t="shared" si="1"/>
        <v>37.25</v>
      </c>
      <c r="U24" s="454">
        <f t="shared" si="2"/>
        <v>37.25</v>
      </c>
      <c r="V24" s="454">
        <f t="shared" si="0"/>
        <v>0</v>
      </c>
      <c r="W24" s="454">
        <f t="shared" si="0"/>
        <v>0</v>
      </c>
      <c r="X24" s="454">
        <f t="shared" si="0"/>
        <v>0</v>
      </c>
      <c r="Y24" s="454">
        <f t="shared" si="0"/>
        <v>0</v>
      </c>
      <c r="Z24" s="454">
        <f t="shared" si="0"/>
        <v>0</v>
      </c>
      <c r="AA24" s="1220"/>
      <c r="AB24" s="1702"/>
      <c r="AC24" s="455">
        <f t="shared" si="3"/>
        <v>9.3125</v>
      </c>
      <c r="AD24" s="474">
        <v>9.3125</v>
      </c>
      <c r="AE24" s="457">
        <v>0</v>
      </c>
      <c r="AF24" s="457">
        <v>0</v>
      </c>
      <c r="AG24" s="457">
        <v>0</v>
      </c>
      <c r="AH24" s="457">
        <v>0</v>
      </c>
      <c r="AI24" s="457">
        <v>0</v>
      </c>
      <c r="AJ24" s="1220"/>
      <c r="AK24" s="1705"/>
      <c r="AL24" s="455">
        <f t="shared" si="4"/>
        <v>9.3125</v>
      </c>
      <c r="AM24" s="478">
        <v>9.3125</v>
      </c>
      <c r="AN24" s="458">
        <v>0</v>
      </c>
      <c r="AO24" s="458">
        <v>0</v>
      </c>
      <c r="AP24" s="458">
        <v>0</v>
      </c>
      <c r="AQ24" s="458">
        <v>0</v>
      </c>
      <c r="AR24" s="458">
        <v>0</v>
      </c>
      <c r="AS24" s="1220"/>
      <c r="AT24" s="1590"/>
      <c r="AU24" s="459">
        <f t="shared" si="5"/>
        <v>9.3125</v>
      </c>
      <c r="AV24" s="457">
        <v>9.3125</v>
      </c>
      <c r="AW24" s="457">
        <v>0</v>
      </c>
      <c r="AX24" s="457">
        <v>0</v>
      </c>
      <c r="AY24" s="457">
        <v>0</v>
      </c>
      <c r="AZ24" s="457">
        <v>0</v>
      </c>
      <c r="BA24" s="457">
        <v>0</v>
      </c>
      <c r="BB24" s="1220"/>
      <c r="BC24" s="310"/>
      <c r="BD24" s="459">
        <f t="shared" si="6"/>
        <v>9.3125</v>
      </c>
      <c r="BE24" s="457">
        <v>9.3125</v>
      </c>
      <c r="BF24" s="457">
        <v>0</v>
      </c>
      <c r="BG24" s="457">
        <v>0</v>
      </c>
      <c r="BH24" s="457">
        <v>0</v>
      </c>
      <c r="BI24" s="457">
        <v>0</v>
      </c>
      <c r="BJ24" s="457">
        <v>0</v>
      </c>
      <c r="BK24" s="1207"/>
      <c r="BL24" s="1208"/>
      <c r="BM24" s="1208"/>
      <c r="BN24" s="1208"/>
      <c r="BO24" s="1208"/>
      <c r="BP24" s="1208"/>
      <c r="BQ24" s="1208"/>
      <c r="BR24" s="1208"/>
      <c r="BS24" s="1557"/>
    </row>
    <row r="25" spans="1:71" s="58" customFormat="1" ht="45" x14ac:dyDescent="0.25">
      <c r="A25" s="37"/>
      <c r="B25" s="1516"/>
      <c r="C25" s="1520"/>
      <c r="D25" s="1640"/>
      <c r="E25" s="1643"/>
      <c r="F25" s="1646"/>
      <c r="G25" s="1649"/>
      <c r="H25" s="1652"/>
      <c r="I25" s="1655"/>
      <c r="J25" s="1544"/>
      <c r="K25" s="1547"/>
      <c r="L25" s="452" t="s">
        <v>5284</v>
      </c>
      <c r="M25" s="452" t="s">
        <v>5285</v>
      </c>
      <c r="N25" s="34">
        <v>44743</v>
      </c>
      <c r="O25" s="34">
        <v>44925</v>
      </c>
      <c r="P25" s="34">
        <v>44743</v>
      </c>
      <c r="Q25" s="34">
        <v>44925</v>
      </c>
      <c r="R25" s="1220"/>
      <c r="S25" s="1241"/>
      <c r="T25" s="453">
        <f t="shared" si="1"/>
        <v>37.25</v>
      </c>
      <c r="U25" s="454">
        <f t="shared" si="2"/>
        <v>37.25</v>
      </c>
      <c r="V25" s="454">
        <f t="shared" si="0"/>
        <v>0</v>
      </c>
      <c r="W25" s="454">
        <f t="shared" si="0"/>
        <v>0</v>
      </c>
      <c r="X25" s="454">
        <f t="shared" si="0"/>
        <v>0</v>
      </c>
      <c r="Y25" s="454">
        <f t="shared" si="0"/>
        <v>0</v>
      </c>
      <c r="Z25" s="454">
        <f t="shared" si="0"/>
        <v>0</v>
      </c>
      <c r="AA25" s="1220"/>
      <c r="AB25" s="1702"/>
      <c r="AC25" s="455">
        <f t="shared" si="3"/>
        <v>9.3125</v>
      </c>
      <c r="AD25" s="474">
        <v>9.3125</v>
      </c>
      <c r="AE25" s="457">
        <v>0</v>
      </c>
      <c r="AF25" s="457">
        <v>0</v>
      </c>
      <c r="AG25" s="457">
        <v>0</v>
      </c>
      <c r="AH25" s="457">
        <v>0</v>
      </c>
      <c r="AI25" s="457">
        <v>0</v>
      </c>
      <c r="AJ25" s="1220"/>
      <c r="AK25" s="1705"/>
      <c r="AL25" s="455">
        <f t="shared" si="4"/>
        <v>9.3125</v>
      </c>
      <c r="AM25" s="478">
        <v>9.3125</v>
      </c>
      <c r="AN25" s="458">
        <v>0</v>
      </c>
      <c r="AO25" s="458">
        <v>0</v>
      </c>
      <c r="AP25" s="458">
        <v>0</v>
      </c>
      <c r="AQ25" s="458">
        <v>0</v>
      </c>
      <c r="AR25" s="458">
        <v>0</v>
      </c>
      <c r="AS25" s="1220"/>
      <c r="AT25" s="1590"/>
      <c r="AU25" s="459">
        <f t="shared" si="5"/>
        <v>9.3125</v>
      </c>
      <c r="AV25" s="457">
        <v>9.3125</v>
      </c>
      <c r="AW25" s="457">
        <v>0</v>
      </c>
      <c r="AX25" s="457">
        <v>0</v>
      </c>
      <c r="AY25" s="457">
        <v>0</v>
      </c>
      <c r="AZ25" s="457">
        <v>0</v>
      </c>
      <c r="BA25" s="457">
        <v>0</v>
      </c>
      <c r="BB25" s="1220"/>
      <c r="BC25" s="310"/>
      <c r="BD25" s="459">
        <f t="shared" si="6"/>
        <v>9.3125</v>
      </c>
      <c r="BE25" s="457">
        <v>9.3125</v>
      </c>
      <c r="BF25" s="457">
        <v>0</v>
      </c>
      <c r="BG25" s="457">
        <v>0</v>
      </c>
      <c r="BH25" s="457">
        <v>0</v>
      </c>
      <c r="BI25" s="457">
        <v>0</v>
      </c>
      <c r="BJ25" s="457">
        <v>0</v>
      </c>
      <c r="BK25" s="1207"/>
      <c r="BL25" s="1208"/>
      <c r="BM25" s="1208"/>
      <c r="BN25" s="1208"/>
      <c r="BO25" s="1208"/>
      <c r="BP25" s="1208"/>
      <c r="BQ25" s="1208"/>
      <c r="BR25" s="1208"/>
      <c r="BS25" s="1557"/>
    </row>
    <row r="26" spans="1:71" s="58" customFormat="1" ht="55.5" customHeight="1" thickBot="1" x14ac:dyDescent="0.3">
      <c r="A26" s="37"/>
      <c r="B26" s="1516"/>
      <c r="C26" s="1521"/>
      <c r="D26" s="1641"/>
      <c r="E26" s="1644"/>
      <c r="F26" s="1647"/>
      <c r="G26" s="1650"/>
      <c r="H26" s="1653"/>
      <c r="I26" s="1656"/>
      <c r="J26" s="1545"/>
      <c r="K26" s="1548"/>
      <c r="L26" s="463" t="s">
        <v>5286</v>
      </c>
      <c r="M26" s="463" t="s">
        <v>5287</v>
      </c>
      <c r="N26" s="464">
        <v>44743</v>
      </c>
      <c r="O26" s="464">
        <v>44925</v>
      </c>
      <c r="P26" s="464">
        <v>44743</v>
      </c>
      <c r="Q26" s="464">
        <v>44925</v>
      </c>
      <c r="R26" s="1572"/>
      <c r="S26" s="1586"/>
      <c r="T26" s="465">
        <f t="shared" si="1"/>
        <v>37.25</v>
      </c>
      <c r="U26" s="466">
        <f t="shared" si="2"/>
        <v>37.25</v>
      </c>
      <c r="V26" s="466">
        <f t="shared" si="0"/>
        <v>0</v>
      </c>
      <c r="W26" s="466">
        <f t="shared" si="0"/>
        <v>0</v>
      </c>
      <c r="X26" s="466">
        <f t="shared" si="0"/>
        <v>0</v>
      </c>
      <c r="Y26" s="466">
        <f t="shared" si="0"/>
        <v>0</v>
      </c>
      <c r="Z26" s="466">
        <f t="shared" si="0"/>
        <v>0</v>
      </c>
      <c r="AA26" s="1572"/>
      <c r="AB26" s="1703"/>
      <c r="AC26" s="467">
        <f t="shared" si="3"/>
        <v>9.3125</v>
      </c>
      <c r="AD26" s="475">
        <v>9.3125</v>
      </c>
      <c r="AE26" s="473">
        <v>0</v>
      </c>
      <c r="AF26" s="473">
        <v>0</v>
      </c>
      <c r="AG26" s="473">
        <v>0</v>
      </c>
      <c r="AH26" s="473">
        <v>0</v>
      </c>
      <c r="AI26" s="473">
        <v>0</v>
      </c>
      <c r="AJ26" s="1572"/>
      <c r="AK26" s="1706"/>
      <c r="AL26" s="467">
        <f t="shared" si="4"/>
        <v>9.3125</v>
      </c>
      <c r="AM26" s="479">
        <v>9.3125</v>
      </c>
      <c r="AN26" s="470">
        <v>0</v>
      </c>
      <c r="AO26" s="470">
        <v>0</v>
      </c>
      <c r="AP26" s="470">
        <v>0</v>
      </c>
      <c r="AQ26" s="470">
        <v>0</v>
      </c>
      <c r="AR26" s="470">
        <v>0</v>
      </c>
      <c r="AS26" s="1572"/>
      <c r="AT26" s="1591"/>
      <c r="AU26" s="471">
        <f t="shared" si="5"/>
        <v>9.3125</v>
      </c>
      <c r="AV26" s="469">
        <v>9.3125</v>
      </c>
      <c r="AW26" s="469">
        <v>0</v>
      </c>
      <c r="AX26" s="469">
        <v>0</v>
      </c>
      <c r="AY26" s="469">
        <v>0</v>
      </c>
      <c r="AZ26" s="469">
        <v>0</v>
      </c>
      <c r="BA26" s="469">
        <v>0</v>
      </c>
      <c r="BB26" s="1572"/>
      <c r="BC26" s="480"/>
      <c r="BD26" s="471">
        <f t="shared" si="6"/>
        <v>9.3125</v>
      </c>
      <c r="BE26" s="473">
        <v>9.3125</v>
      </c>
      <c r="BF26" s="473">
        <v>0</v>
      </c>
      <c r="BG26" s="473">
        <v>0</v>
      </c>
      <c r="BH26" s="473">
        <v>0</v>
      </c>
      <c r="BI26" s="473">
        <v>0</v>
      </c>
      <c r="BJ26" s="473">
        <v>0</v>
      </c>
      <c r="BK26" s="1558"/>
      <c r="BL26" s="1559"/>
      <c r="BM26" s="1559"/>
      <c r="BN26" s="1559"/>
      <c r="BO26" s="1559"/>
      <c r="BP26" s="1559"/>
      <c r="BQ26" s="1559"/>
      <c r="BR26" s="1559"/>
      <c r="BS26" s="1560"/>
    </row>
    <row r="27" spans="1:71" s="58" customFormat="1" ht="30" x14ac:dyDescent="0.25">
      <c r="A27" s="37"/>
      <c r="B27" s="1517"/>
      <c r="C27" s="1522" t="s">
        <v>274</v>
      </c>
      <c r="D27" s="1639">
        <v>168</v>
      </c>
      <c r="E27" s="1642" t="str">
        <f>+[6]Metas!K194</f>
        <v xml:space="preserve">Módulos del sistema de información cultural (agentes, entidades, eventos,  formación y gestión) activos y en funcionamiento </v>
      </c>
      <c r="F27" s="1645">
        <v>5</v>
      </c>
      <c r="G27" s="1648">
        <f>SUM(H27:K27)</f>
        <v>5</v>
      </c>
      <c r="H27" s="1651">
        <v>0</v>
      </c>
      <c r="I27" s="1654">
        <v>1</v>
      </c>
      <c r="J27" s="1543">
        <v>2</v>
      </c>
      <c r="K27" s="1546">
        <v>2</v>
      </c>
      <c r="L27" s="441" t="s">
        <v>5288</v>
      </c>
      <c r="M27" s="441" t="s">
        <v>5289</v>
      </c>
      <c r="N27" s="442">
        <v>44743</v>
      </c>
      <c r="O27" s="442">
        <v>44925</v>
      </c>
      <c r="P27" s="442">
        <v>44743</v>
      </c>
      <c r="Q27" s="442">
        <v>44925</v>
      </c>
      <c r="R27" s="1571">
        <f t="shared" ref="R27" si="12">+$D27</f>
        <v>168</v>
      </c>
      <c r="S27" s="1585">
        <f t="shared" ref="S27" si="13">+F27</f>
        <v>5</v>
      </c>
      <c r="T27" s="443">
        <f t="shared" si="1"/>
        <v>16</v>
      </c>
      <c r="U27" s="444">
        <f t="shared" si="2"/>
        <v>16</v>
      </c>
      <c r="V27" s="444">
        <f t="shared" si="2"/>
        <v>0</v>
      </c>
      <c r="W27" s="444">
        <f t="shared" si="2"/>
        <v>0</v>
      </c>
      <c r="X27" s="444">
        <f t="shared" si="2"/>
        <v>0</v>
      </c>
      <c r="Y27" s="444">
        <f t="shared" si="2"/>
        <v>0</v>
      </c>
      <c r="Z27" s="444">
        <f t="shared" si="2"/>
        <v>0</v>
      </c>
      <c r="AA27" s="1571">
        <f t="shared" ref="AA27" si="14">+$D27</f>
        <v>168</v>
      </c>
      <c r="AB27" s="1539">
        <f>+H27</f>
        <v>0</v>
      </c>
      <c r="AC27" s="445">
        <f t="shared" si="3"/>
        <v>4</v>
      </c>
      <c r="AD27" s="446">
        <v>4</v>
      </c>
      <c r="AE27" s="447">
        <v>0</v>
      </c>
      <c r="AF27" s="447">
        <v>0</v>
      </c>
      <c r="AG27" s="447">
        <v>0</v>
      </c>
      <c r="AH27" s="447">
        <v>0</v>
      </c>
      <c r="AI27" s="447">
        <v>0</v>
      </c>
      <c r="AJ27" s="1571">
        <f t="shared" ref="AJ27" si="15">+$D27</f>
        <v>168</v>
      </c>
      <c r="AK27" s="1541">
        <f>+I27</f>
        <v>1</v>
      </c>
      <c r="AL27" s="445">
        <f t="shared" si="4"/>
        <v>4</v>
      </c>
      <c r="AM27" s="481">
        <v>4</v>
      </c>
      <c r="AN27" s="448">
        <v>0</v>
      </c>
      <c r="AO27" s="448">
        <v>0</v>
      </c>
      <c r="AP27" s="448">
        <v>0</v>
      </c>
      <c r="AQ27" s="448">
        <v>0</v>
      </c>
      <c r="AR27" s="448">
        <v>0</v>
      </c>
      <c r="AS27" s="1571">
        <f t="shared" ref="AS27" si="16">+$D27</f>
        <v>168</v>
      </c>
      <c r="AT27" s="1550">
        <f>+J27</f>
        <v>2</v>
      </c>
      <c r="AU27" s="449">
        <f t="shared" si="5"/>
        <v>4</v>
      </c>
      <c r="AV27" s="447">
        <v>4</v>
      </c>
      <c r="AW27" s="447">
        <v>0</v>
      </c>
      <c r="AX27" s="447">
        <v>0</v>
      </c>
      <c r="AY27" s="447">
        <v>0</v>
      </c>
      <c r="AZ27" s="447">
        <v>0</v>
      </c>
      <c r="BA27" s="447">
        <v>0</v>
      </c>
      <c r="BB27" s="1571">
        <f t="shared" ref="BB27" si="17">+$D27</f>
        <v>168</v>
      </c>
      <c r="BC27" s="1552">
        <f>+K27</f>
        <v>2</v>
      </c>
      <c r="BD27" s="449">
        <f t="shared" si="6"/>
        <v>4</v>
      </c>
      <c r="BE27" s="451">
        <v>4</v>
      </c>
      <c r="BF27" s="451">
        <v>0</v>
      </c>
      <c r="BG27" s="451">
        <v>0</v>
      </c>
      <c r="BH27" s="451">
        <v>0</v>
      </c>
      <c r="BI27" s="451">
        <v>0</v>
      </c>
      <c r="BJ27" s="451">
        <v>0</v>
      </c>
      <c r="BK27" s="1554"/>
      <c r="BL27" s="1555"/>
      <c r="BM27" s="1555"/>
      <c r="BN27" s="1555"/>
      <c r="BO27" s="1555"/>
      <c r="BP27" s="1555"/>
      <c r="BQ27" s="1555"/>
      <c r="BR27" s="1555"/>
      <c r="BS27" s="1556"/>
    </row>
    <row r="28" spans="1:71" s="58" customFormat="1" ht="48.75" customHeight="1" x14ac:dyDescent="0.25">
      <c r="A28" s="37"/>
      <c r="B28" s="1517"/>
      <c r="C28" s="1522"/>
      <c r="D28" s="1640"/>
      <c r="E28" s="1643"/>
      <c r="F28" s="1646"/>
      <c r="G28" s="1649"/>
      <c r="H28" s="1652"/>
      <c r="I28" s="1655"/>
      <c r="J28" s="1544"/>
      <c r="K28" s="1547"/>
      <c r="L28" s="452" t="s">
        <v>5290</v>
      </c>
      <c r="M28" s="452" t="s">
        <v>5291</v>
      </c>
      <c r="N28" s="34">
        <v>44743</v>
      </c>
      <c r="O28" s="34">
        <v>44925</v>
      </c>
      <c r="P28" s="34">
        <v>44743</v>
      </c>
      <c r="Q28" s="34">
        <v>44925</v>
      </c>
      <c r="R28" s="1220"/>
      <c r="S28" s="1241"/>
      <c r="T28" s="453">
        <f t="shared" si="1"/>
        <v>16</v>
      </c>
      <c r="U28" s="454">
        <f t="shared" si="2"/>
        <v>16</v>
      </c>
      <c r="V28" s="454">
        <f t="shared" si="2"/>
        <v>0</v>
      </c>
      <c r="W28" s="454">
        <f t="shared" si="2"/>
        <v>0</v>
      </c>
      <c r="X28" s="454">
        <f t="shared" si="2"/>
        <v>0</v>
      </c>
      <c r="Y28" s="454">
        <f t="shared" si="2"/>
        <v>0</v>
      </c>
      <c r="Z28" s="454">
        <f t="shared" si="2"/>
        <v>0</v>
      </c>
      <c r="AA28" s="1220"/>
      <c r="AB28" s="1244"/>
      <c r="AC28" s="455">
        <f t="shared" si="3"/>
        <v>4</v>
      </c>
      <c r="AD28" s="474">
        <v>4</v>
      </c>
      <c r="AE28" s="457">
        <v>0</v>
      </c>
      <c r="AF28" s="457">
        <v>0</v>
      </c>
      <c r="AG28" s="457">
        <v>0</v>
      </c>
      <c r="AH28" s="457">
        <v>0</v>
      </c>
      <c r="AI28" s="457">
        <v>0</v>
      </c>
      <c r="AJ28" s="1220"/>
      <c r="AK28" s="1247"/>
      <c r="AL28" s="455">
        <f t="shared" si="4"/>
        <v>4</v>
      </c>
      <c r="AM28" s="482">
        <v>4</v>
      </c>
      <c r="AN28" s="458">
        <v>0</v>
      </c>
      <c r="AO28" s="458">
        <v>0</v>
      </c>
      <c r="AP28" s="458">
        <v>0</v>
      </c>
      <c r="AQ28" s="458">
        <v>0</v>
      </c>
      <c r="AR28" s="458">
        <v>0</v>
      </c>
      <c r="AS28" s="1220"/>
      <c r="AT28" s="1549"/>
      <c r="AU28" s="459">
        <f t="shared" si="5"/>
        <v>4</v>
      </c>
      <c r="AV28" s="457">
        <v>4</v>
      </c>
      <c r="AW28" s="457">
        <v>0</v>
      </c>
      <c r="AX28" s="457">
        <v>0</v>
      </c>
      <c r="AY28" s="457">
        <v>0</v>
      </c>
      <c r="AZ28" s="457">
        <v>0</v>
      </c>
      <c r="BA28" s="457">
        <v>0</v>
      </c>
      <c r="BB28" s="1220"/>
      <c r="BC28" s="1253"/>
      <c r="BD28" s="459">
        <f t="shared" si="6"/>
        <v>4</v>
      </c>
      <c r="BE28" s="457">
        <v>4</v>
      </c>
      <c r="BF28" s="457">
        <v>0</v>
      </c>
      <c r="BG28" s="457">
        <v>0</v>
      </c>
      <c r="BH28" s="457">
        <v>0</v>
      </c>
      <c r="BI28" s="457">
        <v>0</v>
      </c>
      <c r="BJ28" s="457">
        <v>0</v>
      </c>
      <c r="BK28" s="1207"/>
      <c r="BL28" s="1208"/>
      <c r="BM28" s="1208"/>
      <c r="BN28" s="1208"/>
      <c r="BO28" s="1208"/>
      <c r="BP28" s="1208"/>
      <c r="BQ28" s="1208"/>
      <c r="BR28" s="1208"/>
      <c r="BS28" s="1557"/>
    </row>
    <row r="29" spans="1:71" s="58" customFormat="1" ht="46.5" customHeight="1" x14ac:dyDescent="0.25">
      <c r="A29" s="37"/>
      <c r="B29" s="1517"/>
      <c r="C29" s="1522"/>
      <c r="D29" s="1640"/>
      <c r="E29" s="1643"/>
      <c r="F29" s="1646"/>
      <c r="G29" s="1649"/>
      <c r="H29" s="1652"/>
      <c r="I29" s="1655"/>
      <c r="J29" s="1544"/>
      <c r="K29" s="1547"/>
      <c r="L29" s="452" t="s">
        <v>5292</v>
      </c>
      <c r="M29" s="452" t="s">
        <v>5293</v>
      </c>
      <c r="N29" s="34">
        <v>44743</v>
      </c>
      <c r="O29" s="34">
        <v>44925</v>
      </c>
      <c r="P29" s="34">
        <v>44743</v>
      </c>
      <c r="Q29" s="34">
        <v>44925</v>
      </c>
      <c r="R29" s="1220"/>
      <c r="S29" s="1241"/>
      <c r="T29" s="453">
        <f t="shared" si="1"/>
        <v>16</v>
      </c>
      <c r="U29" s="454">
        <f t="shared" si="2"/>
        <v>16</v>
      </c>
      <c r="V29" s="454">
        <f t="shared" si="2"/>
        <v>0</v>
      </c>
      <c r="W29" s="454">
        <f t="shared" si="2"/>
        <v>0</v>
      </c>
      <c r="X29" s="454">
        <f t="shared" si="2"/>
        <v>0</v>
      </c>
      <c r="Y29" s="454">
        <f t="shared" si="2"/>
        <v>0</v>
      </c>
      <c r="Z29" s="454">
        <f t="shared" si="2"/>
        <v>0</v>
      </c>
      <c r="AA29" s="1220"/>
      <c r="AB29" s="1244"/>
      <c r="AC29" s="455">
        <f t="shared" si="3"/>
        <v>4</v>
      </c>
      <c r="AD29" s="474">
        <v>4</v>
      </c>
      <c r="AE29" s="457">
        <v>0</v>
      </c>
      <c r="AF29" s="457">
        <v>0</v>
      </c>
      <c r="AG29" s="457">
        <v>0</v>
      </c>
      <c r="AH29" s="457">
        <v>0</v>
      </c>
      <c r="AI29" s="457">
        <v>0</v>
      </c>
      <c r="AJ29" s="1220"/>
      <c r="AK29" s="1247"/>
      <c r="AL29" s="455">
        <f t="shared" si="4"/>
        <v>4</v>
      </c>
      <c r="AM29" s="482">
        <v>4</v>
      </c>
      <c r="AN29" s="458">
        <v>0</v>
      </c>
      <c r="AO29" s="458">
        <v>0</v>
      </c>
      <c r="AP29" s="458">
        <v>0</v>
      </c>
      <c r="AQ29" s="458">
        <v>0</v>
      </c>
      <c r="AR29" s="458">
        <v>0</v>
      </c>
      <c r="AS29" s="1220"/>
      <c r="AT29" s="1549"/>
      <c r="AU29" s="459">
        <f t="shared" si="5"/>
        <v>4</v>
      </c>
      <c r="AV29" s="457">
        <v>4</v>
      </c>
      <c r="AW29" s="457">
        <v>0</v>
      </c>
      <c r="AX29" s="457">
        <v>0</v>
      </c>
      <c r="AY29" s="457">
        <v>0</v>
      </c>
      <c r="AZ29" s="457">
        <v>0</v>
      </c>
      <c r="BA29" s="457">
        <v>0</v>
      </c>
      <c r="BB29" s="1220"/>
      <c r="BC29" s="1253"/>
      <c r="BD29" s="459">
        <f t="shared" si="6"/>
        <v>4</v>
      </c>
      <c r="BE29" s="457">
        <v>4</v>
      </c>
      <c r="BF29" s="457">
        <v>0</v>
      </c>
      <c r="BG29" s="457">
        <v>0</v>
      </c>
      <c r="BH29" s="457">
        <v>0</v>
      </c>
      <c r="BI29" s="457">
        <v>0</v>
      </c>
      <c r="BJ29" s="457">
        <v>0</v>
      </c>
      <c r="BK29" s="1207"/>
      <c r="BL29" s="1208"/>
      <c r="BM29" s="1208"/>
      <c r="BN29" s="1208"/>
      <c r="BO29" s="1208"/>
      <c r="BP29" s="1208"/>
      <c r="BQ29" s="1208"/>
      <c r="BR29" s="1208"/>
      <c r="BS29" s="1557"/>
    </row>
    <row r="30" spans="1:71" s="58" customFormat="1" ht="36" customHeight="1" thickBot="1" x14ac:dyDescent="0.3">
      <c r="A30" s="37"/>
      <c r="B30" s="1517"/>
      <c r="C30" s="1522"/>
      <c r="D30" s="1641"/>
      <c r="E30" s="1644"/>
      <c r="F30" s="1647"/>
      <c r="G30" s="1650"/>
      <c r="H30" s="1653"/>
      <c r="I30" s="1656"/>
      <c r="J30" s="1545"/>
      <c r="K30" s="1548"/>
      <c r="L30" s="463" t="s">
        <v>5294</v>
      </c>
      <c r="M30" s="463" t="s">
        <v>5291</v>
      </c>
      <c r="N30" s="464">
        <v>44743</v>
      </c>
      <c r="O30" s="464">
        <v>44925</v>
      </c>
      <c r="P30" s="464">
        <v>44743</v>
      </c>
      <c r="Q30" s="464">
        <v>44925</v>
      </c>
      <c r="R30" s="1572"/>
      <c r="S30" s="1586"/>
      <c r="T30" s="465">
        <f t="shared" si="1"/>
        <v>16</v>
      </c>
      <c r="U30" s="466">
        <f t="shared" si="2"/>
        <v>16</v>
      </c>
      <c r="V30" s="466">
        <f t="shared" si="2"/>
        <v>0</v>
      </c>
      <c r="W30" s="466">
        <f t="shared" si="2"/>
        <v>0</v>
      </c>
      <c r="X30" s="466">
        <f t="shared" si="2"/>
        <v>0</v>
      </c>
      <c r="Y30" s="466">
        <f t="shared" si="2"/>
        <v>0</v>
      </c>
      <c r="Z30" s="466">
        <f t="shared" si="2"/>
        <v>0</v>
      </c>
      <c r="AA30" s="1572"/>
      <c r="AB30" s="1540"/>
      <c r="AC30" s="467">
        <f t="shared" si="3"/>
        <v>4</v>
      </c>
      <c r="AD30" s="475">
        <v>4</v>
      </c>
      <c r="AE30" s="473">
        <v>0</v>
      </c>
      <c r="AF30" s="473">
        <v>0</v>
      </c>
      <c r="AG30" s="473">
        <v>0</v>
      </c>
      <c r="AH30" s="473">
        <v>0</v>
      </c>
      <c r="AI30" s="473">
        <v>0</v>
      </c>
      <c r="AJ30" s="1572"/>
      <c r="AK30" s="1542"/>
      <c r="AL30" s="467">
        <f t="shared" si="4"/>
        <v>4</v>
      </c>
      <c r="AM30" s="483">
        <v>4</v>
      </c>
      <c r="AN30" s="470">
        <v>0</v>
      </c>
      <c r="AO30" s="470">
        <v>0</v>
      </c>
      <c r="AP30" s="470">
        <v>0</v>
      </c>
      <c r="AQ30" s="470">
        <v>0</v>
      </c>
      <c r="AR30" s="470">
        <v>0</v>
      </c>
      <c r="AS30" s="1572"/>
      <c r="AT30" s="1551"/>
      <c r="AU30" s="471">
        <f t="shared" si="5"/>
        <v>4</v>
      </c>
      <c r="AV30" s="469">
        <v>4</v>
      </c>
      <c r="AW30" s="469">
        <v>0</v>
      </c>
      <c r="AX30" s="469">
        <v>0</v>
      </c>
      <c r="AY30" s="469">
        <v>0</v>
      </c>
      <c r="AZ30" s="469">
        <v>0</v>
      </c>
      <c r="BA30" s="469">
        <v>0</v>
      </c>
      <c r="BB30" s="1572"/>
      <c r="BC30" s="1553"/>
      <c r="BD30" s="471">
        <f t="shared" si="6"/>
        <v>4</v>
      </c>
      <c r="BE30" s="473">
        <v>4</v>
      </c>
      <c r="BF30" s="473">
        <v>0</v>
      </c>
      <c r="BG30" s="473">
        <v>0</v>
      </c>
      <c r="BH30" s="473">
        <v>0</v>
      </c>
      <c r="BI30" s="473">
        <v>0</v>
      </c>
      <c r="BJ30" s="473">
        <v>0</v>
      </c>
      <c r="BK30" s="1558"/>
      <c r="BL30" s="1559"/>
      <c r="BM30" s="1559"/>
      <c r="BN30" s="1559"/>
      <c r="BO30" s="1559"/>
      <c r="BP30" s="1559"/>
      <c r="BQ30" s="1559"/>
      <c r="BR30" s="1559"/>
      <c r="BS30" s="1560"/>
    </row>
    <row r="31" spans="1:71" s="58" customFormat="1" ht="30" x14ac:dyDescent="0.25">
      <c r="A31" s="37"/>
      <c r="B31" s="1517"/>
      <c r="C31" s="1522"/>
      <c r="D31" s="1639">
        <v>169</v>
      </c>
      <c r="E31" s="1642" t="str">
        <f>+[6]Metas!K195</f>
        <v>Registros de información de agentes, entidades y eventos validados en SIDIC</v>
      </c>
      <c r="F31" s="1645">
        <v>800</v>
      </c>
      <c r="G31" s="1648">
        <f>SUM(H31:K31)</f>
        <v>800</v>
      </c>
      <c r="H31" s="1651">
        <v>100</v>
      </c>
      <c r="I31" s="1654">
        <v>100</v>
      </c>
      <c r="J31" s="1543">
        <v>300</v>
      </c>
      <c r="K31" s="1546">
        <v>300</v>
      </c>
      <c r="L31" s="441" t="s">
        <v>5295</v>
      </c>
      <c r="M31" s="441" t="s">
        <v>5296</v>
      </c>
      <c r="N31" s="442">
        <v>44743</v>
      </c>
      <c r="O31" s="442">
        <v>44925</v>
      </c>
      <c r="P31" s="442">
        <v>44743</v>
      </c>
      <c r="Q31" s="442">
        <v>44925</v>
      </c>
      <c r="R31" s="1571">
        <f t="shared" ref="R31" si="18">+$D31</f>
        <v>169</v>
      </c>
      <c r="S31" s="1585">
        <f t="shared" ref="S31" si="19">+F31</f>
        <v>800</v>
      </c>
      <c r="T31" s="443">
        <f t="shared" si="1"/>
        <v>16</v>
      </c>
      <c r="U31" s="444">
        <f t="shared" si="2"/>
        <v>16</v>
      </c>
      <c r="V31" s="444">
        <f t="shared" si="2"/>
        <v>0</v>
      </c>
      <c r="W31" s="444">
        <f t="shared" si="2"/>
        <v>0</v>
      </c>
      <c r="X31" s="444">
        <f t="shared" si="2"/>
        <v>0</v>
      </c>
      <c r="Y31" s="444">
        <f t="shared" si="2"/>
        <v>0</v>
      </c>
      <c r="Z31" s="444">
        <f t="shared" si="2"/>
        <v>0</v>
      </c>
      <c r="AA31" s="1571">
        <f t="shared" ref="AA31" si="20">+$D31</f>
        <v>169</v>
      </c>
      <c r="AB31" s="1539">
        <f>+H31</f>
        <v>100</v>
      </c>
      <c r="AC31" s="445">
        <f t="shared" si="3"/>
        <v>4</v>
      </c>
      <c r="AD31" s="446">
        <v>4</v>
      </c>
      <c r="AE31" s="447">
        <v>0</v>
      </c>
      <c r="AF31" s="447">
        <v>0</v>
      </c>
      <c r="AG31" s="447">
        <v>0</v>
      </c>
      <c r="AH31" s="447">
        <v>0</v>
      </c>
      <c r="AI31" s="447">
        <v>0</v>
      </c>
      <c r="AJ31" s="1571">
        <f t="shared" ref="AJ31" si="21">+$D31</f>
        <v>169</v>
      </c>
      <c r="AK31" s="1541">
        <f>+I31</f>
        <v>100</v>
      </c>
      <c r="AL31" s="445">
        <f t="shared" si="4"/>
        <v>4</v>
      </c>
      <c r="AM31" s="448">
        <v>4</v>
      </c>
      <c r="AN31" s="448">
        <v>0</v>
      </c>
      <c r="AO31" s="448">
        <v>0</v>
      </c>
      <c r="AP31" s="448">
        <v>0</v>
      </c>
      <c r="AQ31" s="448">
        <v>0</v>
      </c>
      <c r="AR31" s="448">
        <v>0</v>
      </c>
      <c r="AS31" s="1571">
        <f t="shared" ref="AS31" si="22">+$D31</f>
        <v>169</v>
      </c>
      <c r="AT31" s="1550">
        <f>+J31</f>
        <v>300</v>
      </c>
      <c r="AU31" s="449">
        <f t="shared" si="5"/>
        <v>4</v>
      </c>
      <c r="AV31" s="447">
        <v>4</v>
      </c>
      <c r="AW31" s="447">
        <v>0</v>
      </c>
      <c r="AX31" s="447">
        <v>0</v>
      </c>
      <c r="AY31" s="447">
        <v>0</v>
      </c>
      <c r="AZ31" s="447">
        <v>0</v>
      </c>
      <c r="BA31" s="447">
        <v>0</v>
      </c>
      <c r="BB31" s="1571">
        <f t="shared" ref="BB31" si="23">+$D31</f>
        <v>169</v>
      </c>
      <c r="BC31" s="1552">
        <f>+K31</f>
        <v>300</v>
      </c>
      <c r="BD31" s="449">
        <f t="shared" si="6"/>
        <v>4</v>
      </c>
      <c r="BE31" s="451">
        <v>4</v>
      </c>
      <c r="BF31" s="451">
        <v>0</v>
      </c>
      <c r="BG31" s="451">
        <v>0</v>
      </c>
      <c r="BH31" s="451">
        <v>0</v>
      </c>
      <c r="BI31" s="451">
        <v>0</v>
      </c>
      <c r="BJ31" s="451">
        <v>0</v>
      </c>
      <c r="BK31" s="1554"/>
      <c r="BL31" s="1555"/>
      <c r="BM31" s="1555"/>
      <c r="BN31" s="1555"/>
      <c r="BO31" s="1555"/>
      <c r="BP31" s="1555"/>
      <c r="BQ31" s="1555"/>
      <c r="BR31" s="1555"/>
      <c r="BS31" s="1556"/>
    </row>
    <row r="32" spans="1:71" s="58" customFormat="1" ht="30" x14ac:dyDescent="0.25">
      <c r="A32" s="37"/>
      <c r="B32" s="1517"/>
      <c r="C32" s="1522"/>
      <c r="D32" s="1640"/>
      <c r="E32" s="1643"/>
      <c r="F32" s="1646"/>
      <c r="G32" s="1649"/>
      <c r="H32" s="1652"/>
      <c r="I32" s="1655"/>
      <c r="J32" s="1544"/>
      <c r="K32" s="1547"/>
      <c r="L32" s="452" t="s">
        <v>5297</v>
      </c>
      <c r="M32" s="452" t="s">
        <v>5298</v>
      </c>
      <c r="N32" s="34">
        <v>44743</v>
      </c>
      <c r="O32" s="34">
        <v>44925</v>
      </c>
      <c r="P32" s="34">
        <v>44743</v>
      </c>
      <c r="Q32" s="34">
        <v>44925</v>
      </c>
      <c r="R32" s="1220"/>
      <c r="S32" s="1241"/>
      <c r="T32" s="453">
        <f t="shared" si="1"/>
        <v>16</v>
      </c>
      <c r="U32" s="454">
        <f t="shared" si="2"/>
        <v>16</v>
      </c>
      <c r="V32" s="454">
        <f t="shared" si="2"/>
        <v>0</v>
      </c>
      <c r="W32" s="454">
        <f t="shared" si="2"/>
        <v>0</v>
      </c>
      <c r="X32" s="454">
        <f t="shared" si="2"/>
        <v>0</v>
      </c>
      <c r="Y32" s="454">
        <f t="shared" si="2"/>
        <v>0</v>
      </c>
      <c r="Z32" s="454">
        <f t="shared" si="2"/>
        <v>0</v>
      </c>
      <c r="AA32" s="1220"/>
      <c r="AB32" s="1244"/>
      <c r="AC32" s="455">
        <f t="shared" si="3"/>
        <v>4</v>
      </c>
      <c r="AD32" s="474">
        <v>4</v>
      </c>
      <c r="AE32" s="457">
        <v>0</v>
      </c>
      <c r="AF32" s="457">
        <v>0</v>
      </c>
      <c r="AG32" s="457">
        <v>0</v>
      </c>
      <c r="AH32" s="457">
        <v>0</v>
      </c>
      <c r="AI32" s="457">
        <v>0</v>
      </c>
      <c r="AJ32" s="1220"/>
      <c r="AK32" s="1247"/>
      <c r="AL32" s="455">
        <f t="shared" si="4"/>
        <v>4</v>
      </c>
      <c r="AM32" s="458">
        <v>4</v>
      </c>
      <c r="AN32" s="458">
        <v>0</v>
      </c>
      <c r="AO32" s="458">
        <v>0</v>
      </c>
      <c r="AP32" s="458">
        <v>0</v>
      </c>
      <c r="AQ32" s="458">
        <v>0</v>
      </c>
      <c r="AR32" s="458">
        <v>0</v>
      </c>
      <c r="AS32" s="1220"/>
      <c r="AT32" s="1549"/>
      <c r="AU32" s="459">
        <f t="shared" si="5"/>
        <v>4</v>
      </c>
      <c r="AV32" s="457">
        <v>4</v>
      </c>
      <c r="AW32" s="457">
        <v>0</v>
      </c>
      <c r="AX32" s="457">
        <v>0</v>
      </c>
      <c r="AY32" s="457">
        <v>0</v>
      </c>
      <c r="AZ32" s="457">
        <v>0</v>
      </c>
      <c r="BA32" s="457">
        <v>0</v>
      </c>
      <c r="BB32" s="1220"/>
      <c r="BC32" s="1253"/>
      <c r="BD32" s="459">
        <f t="shared" si="6"/>
        <v>4</v>
      </c>
      <c r="BE32" s="457">
        <v>4</v>
      </c>
      <c r="BF32" s="457">
        <v>0</v>
      </c>
      <c r="BG32" s="457">
        <v>0</v>
      </c>
      <c r="BH32" s="457">
        <v>0</v>
      </c>
      <c r="BI32" s="457">
        <v>0</v>
      </c>
      <c r="BJ32" s="457">
        <v>0</v>
      </c>
      <c r="BK32" s="1207"/>
      <c r="BL32" s="1208"/>
      <c r="BM32" s="1208"/>
      <c r="BN32" s="1208"/>
      <c r="BO32" s="1208"/>
      <c r="BP32" s="1208"/>
      <c r="BQ32" s="1208"/>
      <c r="BR32" s="1208"/>
      <c r="BS32" s="1557"/>
    </row>
    <row r="33" spans="1:71" s="58" customFormat="1" ht="30" x14ac:dyDescent="0.25">
      <c r="A33" s="37"/>
      <c r="B33" s="1517"/>
      <c r="C33" s="1522"/>
      <c r="D33" s="1640"/>
      <c r="E33" s="1643"/>
      <c r="F33" s="1646"/>
      <c r="G33" s="1649"/>
      <c r="H33" s="1652"/>
      <c r="I33" s="1655"/>
      <c r="J33" s="1544"/>
      <c r="K33" s="1547"/>
      <c r="L33" s="452" t="s">
        <v>5299</v>
      </c>
      <c r="M33" s="452" t="s">
        <v>5300</v>
      </c>
      <c r="N33" s="34">
        <v>44743</v>
      </c>
      <c r="O33" s="34">
        <v>44925</v>
      </c>
      <c r="P33" s="34">
        <v>44743</v>
      </c>
      <c r="Q33" s="34">
        <v>44925</v>
      </c>
      <c r="R33" s="1220"/>
      <c r="S33" s="1241"/>
      <c r="T33" s="453">
        <f t="shared" si="1"/>
        <v>16</v>
      </c>
      <c r="U33" s="454">
        <f t="shared" si="2"/>
        <v>16</v>
      </c>
      <c r="V33" s="454">
        <f t="shared" si="2"/>
        <v>0</v>
      </c>
      <c r="W33" s="454">
        <f t="shared" si="2"/>
        <v>0</v>
      </c>
      <c r="X33" s="454">
        <f t="shared" si="2"/>
        <v>0</v>
      </c>
      <c r="Y33" s="454">
        <f t="shared" si="2"/>
        <v>0</v>
      </c>
      <c r="Z33" s="454">
        <f t="shared" si="2"/>
        <v>0</v>
      </c>
      <c r="AA33" s="1220"/>
      <c r="AB33" s="1244"/>
      <c r="AC33" s="455">
        <f t="shared" si="3"/>
        <v>4</v>
      </c>
      <c r="AD33" s="474">
        <v>4</v>
      </c>
      <c r="AE33" s="457">
        <v>0</v>
      </c>
      <c r="AF33" s="457">
        <v>0</v>
      </c>
      <c r="AG33" s="457">
        <v>0</v>
      </c>
      <c r="AH33" s="457">
        <v>0</v>
      </c>
      <c r="AI33" s="457">
        <v>0</v>
      </c>
      <c r="AJ33" s="1220"/>
      <c r="AK33" s="1247"/>
      <c r="AL33" s="455">
        <f t="shared" si="4"/>
        <v>4</v>
      </c>
      <c r="AM33" s="458">
        <v>4</v>
      </c>
      <c r="AN33" s="458">
        <v>0</v>
      </c>
      <c r="AO33" s="458">
        <v>0</v>
      </c>
      <c r="AP33" s="458">
        <v>0</v>
      </c>
      <c r="AQ33" s="458">
        <v>0</v>
      </c>
      <c r="AR33" s="458">
        <v>0</v>
      </c>
      <c r="AS33" s="1220"/>
      <c r="AT33" s="1549"/>
      <c r="AU33" s="459">
        <f t="shared" si="5"/>
        <v>4</v>
      </c>
      <c r="AV33" s="457">
        <v>4</v>
      </c>
      <c r="AW33" s="457">
        <v>0</v>
      </c>
      <c r="AX33" s="457">
        <v>0</v>
      </c>
      <c r="AY33" s="457">
        <v>0</v>
      </c>
      <c r="AZ33" s="457">
        <v>0</v>
      </c>
      <c r="BA33" s="457">
        <v>0</v>
      </c>
      <c r="BB33" s="1220"/>
      <c r="BC33" s="1253"/>
      <c r="BD33" s="459">
        <f t="shared" si="6"/>
        <v>4</v>
      </c>
      <c r="BE33" s="457">
        <v>4</v>
      </c>
      <c r="BF33" s="457">
        <v>0</v>
      </c>
      <c r="BG33" s="457">
        <v>0</v>
      </c>
      <c r="BH33" s="457">
        <v>0</v>
      </c>
      <c r="BI33" s="457">
        <v>0</v>
      </c>
      <c r="BJ33" s="457">
        <v>0</v>
      </c>
      <c r="BK33" s="1207"/>
      <c r="BL33" s="1208"/>
      <c r="BM33" s="1208"/>
      <c r="BN33" s="1208"/>
      <c r="BO33" s="1208"/>
      <c r="BP33" s="1208"/>
      <c r="BQ33" s="1208"/>
      <c r="BR33" s="1208"/>
      <c r="BS33" s="1557"/>
    </row>
    <row r="34" spans="1:71" s="58" customFormat="1" ht="60.75" thickBot="1" x14ac:dyDescent="0.3">
      <c r="A34" s="37"/>
      <c r="B34" s="1517"/>
      <c r="C34" s="1522"/>
      <c r="D34" s="1641"/>
      <c r="E34" s="1644"/>
      <c r="F34" s="1647"/>
      <c r="G34" s="1650"/>
      <c r="H34" s="1653"/>
      <c r="I34" s="1656"/>
      <c r="J34" s="1545"/>
      <c r="K34" s="1548"/>
      <c r="L34" s="463" t="s">
        <v>5301</v>
      </c>
      <c r="M34" s="463" t="s">
        <v>5302</v>
      </c>
      <c r="N34" s="464">
        <v>44743</v>
      </c>
      <c r="O34" s="464">
        <v>44925</v>
      </c>
      <c r="P34" s="464">
        <v>44743</v>
      </c>
      <c r="Q34" s="464">
        <v>44925</v>
      </c>
      <c r="R34" s="1572"/>
      <c r="S34" s="1586"/>
      <c r="T34" s="465">
        <f t="shared" si="1"/>
        <v>16</v>
      </c>
      <c r="U34" s="466">
        <f t="shared" si="2"/>
        <v>16</v>
      </c>
      <c r="V34" s="466">
        <f t="shared" si="2"/>
        <v>0</v>
      </c>
      <c r="W34" s="466">
        <f t="shared" si="2"/>
        <v>0</v>
      </c>
      <c r="X34" s="466">
        <f t="shared" si="2"/>
        <v>0</v>
      </c>
      <c r="Y34" s="466">
        <f t="shared" si="2"/>
        <v>0</v>
      </c>
      <c r="Z34" s="466">
        <f t="shared" si="2"/>
        <v>0</v>
      </c>
      <c r="AA34" s="1572"/>
      <c r="AB34" s="1540"/>
      <c r="AC34" s="467">
        <f t="shared" si="3"/>
        <v>4</v>
      </c>
      <c r="AD34" s="475">
        <v>4</v>
      </c>
      <c r="AE34" s="473">
        <v>0</v>
      </c>
      <c r="AF34" s="473">
        <v>0</v>
      </c>
      <c r="AG34" s="473">
        <v>0</v>
      </c>
      <c r="AH34" s="473">
        <v>0</v>
      </c>
      <c r="AI34" s="473">
        <v>0</v>
      </c>
      <c r="AJ34" s="1572"/>
      <c r="AK34" s="1542"/>
      <c r="AL34" s="467">
        <f t="shared" si="4"/>
        <v>4</v>
      </c>
      <c r="AM34" s="470">
        <v>4</v>
      </c>
      <c r="AN34" s="470">
        <v>0</v>
      </c>
      <c r="AO34" s="470">
        <v>0</v>
      </c>
      <c r="AP34" s="470">
        <v>0</v>
      </c>
      <c r="AQ34" s="470">
        <v>0</v>
      </c>
      <c r="AR34" s="470">
        <v>0</v>
      </c>
      <c r="AS34" s="1572"/>
      <c r="AT34" s="1551"/>
      <c r="AU34" s="471">
        <f t="shared" si="5"/>
        <v>4</v>
      </c>
      <c r="AV34" s="469">
        <v>4</v>
      </c>
      <c r="AW34" s="469">
        <v>0</v>
      </c>
      <c r="AX34" s="469">
        <v>0</v>
      </c>
      <c r="AY34" s="469">
        <v>0</v>
      </c>
      <c r="AZ34" s="469">
        <v>0</v>
      </c>
      <c r="BA34" s="469">
        <v>0</v>
      </c>
      <c r="BB34" s="1572"/>
      <c r="BC34" s="1553"/>
      <c r="BD34" s="471">
        <f t="shared" si="6"/>
        <v>4</v>
      </c>
      <c r="BE34" s="473">
        <v>4</v>
      </c>
      <c r="BF34" s="473">
        <v>0</v>
      </c>
      <c r="BG34" s="473">
        <v>0</v>
      </c>
      <c r="BH34" s="473">
        <v>0</v>
      </c>
      <c r="BI34" s="473">
        <v>0</v>
      </c>
      <c r="BJ34" s="473">
        <v>0</v>
      </c>
      <c r="BK34" s="1558"/>
      <c r="BL34" s="1559"/>
      <c r="BM34" s="1559"/>
      <c r="BN34" s="1559"/>
      <c r="BO34" s="1559"/>
      <c r="BP34" s="1559"/>
      <c r="BQ34" s="1559"/>
      <c r="BR34" s="1559"/>
      <c r="BS34" s="1560"/>
    </row>
    <row r="35" spans="1:71" s="58" customFormat="1" ht="45" x14ac:dyDescent="0.25">
      <c r="A35" s="37"/>
      <c r="B35" s="1517"/>
      <c r="C35" s="1522"/>
      <c r="D35" s="1639">
        <v>170</v>
      </c>
      <c r="E35" s="1642" t="str">
        <f>+[6]Metas!K196</f>
        <v>Usuarios activos por año en el sistema de información cultural departamental</v>
      </c>
      <c r="F35" s="1645">
        <v>800</v>
      </c>
      <c r="G35" s="1648">
        <f>SUM(H35:K35)</f>
        <v>800</v>
      </c>
      <c r="H35" s="1651">
        <v>100</v>
      </c>
      <c r="I35" s="1654">
        <v>100</v>
      </c>
      <c r="J35" s="1543">
        <v>300</v>
      </c>
      <c r="K35" s="1546">
        <v>300</v>
      </c>
      <c r="L35" s="441" t="s">
        <v>5303</v>
      </c>
      <c r="M35" s="441" t="s">
        <v>5304</v>
      </c>
      <c r="N35" s="442">
        <v>44743</v>
      </c>
      <c r="O35" s="442">
        <v>44925</v>
      </c>
      <c r="P35" s="442">
        <v>44743</v>
      </c>
      <c r="Q35" s="442">
        <v>44925</v>
      </c>
      <c r="R35" s="1571">
        <f t="shared" ref="R35" si="24">+$D35</f>
        <v>170</v>
      </c>
      <c r="S35" s="1585">
        <f t="shared" ref="S35" si="25">+F35</f>
        <v>800</v>
      </c>
      <c r="T35" s="443">
        <f t="shared" si="1"/>
        <v>16</v>
      </c>
      <c r="U35" s="444">
        <f t="shared" si="2"/>
        <v>16</v>
      </c>
      <c r="V35" s="444">
        <f t="shared" si="2"/>
        <v>0</v>
      </c>
      <c r="W35" s="444">
        <f t="shared" si="2"/>
        <v>0</v>
      </c>
      <c r="X35" s="444">
        <f t="shared" si="2"/>
        <v>0</v>
      </c>
      <c r="Y35" s="444">
        <f t="shared" si="2"/>
        <v>0</v>
      </c>
      <c r="Z35" s="444">
        <f t="shared" si="2"/>
        <v>0</v>
      </c>
      <c r="AA35" s="1571">
        <f t="shared" ref="AA35" si="26">+$D35</f>
        <v>170</v>
      </c>
      <c r="AB35" s="1539">
        <f>+H35</f>
        <v>100</v>
      </c>
      <c r="AC35" s="445">
        <f t="shared" si="3"/>
        <v>4</v>
      </c>
      <c r="AD35" s="446">
        <v>4</v>
      </c>
      <c r="AE35" s="447">
        <v>0</v>
      </c>
      <c r="AF35" s="447">
        <v>0</v>
      </c>
      <c r="AG35" s="447">
        <v>0</v>
      </c>
      <c r="AH35" s="447">
        <v>0</v>
      </c>
      <c r="AI35" s="447">
        <v>0</v>
      </c>
      <c r="AJ35" s="1571">
        <f t="shared" ref="AJ35" si="27">+$D35</f>
        <v>170</v>
      </c>
      <c r="AK35" s="1541">
        <f>+I35</f>
        <v>100</v>
      </c>
      <c r="AL35" s="445">
        <f t="shared" si="4"/>
        <v>4</v>
      </c>
      <c r="AM35" s="448">
        <v>4</v>
      </c>
      <c r="AN35" s="448">
        <v>0</v>
      </c>
      <c r="AO35" s="448">
        <v>0</v>
      </c>
      <c r="AP35" s="448">
        <v>0</v>
      </c>
      <c r="AQ35" s="448">
        <v>0</v>
      </c>
      <c r="AR35" s="448">
        <v>0</v>
      </c>
      <c r="AS35" s="1571">
        <f t="shared" ref="AS35" si="28">+$D35</f>
        <v>170</v>
      </c>
      <c r="AT35" s="1550">
        <f>+J35</f>
        <v>300</v>
      </c>
      <c r="AU35" s="449">
        <f t="shared" si="5"/>
        <v>4</v>
      </c>
      <c r="AV35" s="447">
        <v>4</v>
      </c>
      <c r="AW35" s="447">
        <v>0</v>
      </c>
      <c r="AX35" s="447">
        <v>0</v>
      </c>
      <c r="AY35" s="447">
        <v>0</v>
      </c>
      <c r="AZ35" s="447">
        <v>0</v>
      </c>
      <c r="BA35" s="447">
        <v>0</v>
      </c>
      <c r="BB35" s="1571">
        <f t="shared" ref="BB35" si="29">+$D35</f>
        <v>170</v>
      </c>
      <c r="BC35" s="1552">
        <f>+K35</f>
        <v>300</v>
      </c>
      <c r="BD35" s="449">
        <f t="shared" si="6"/>
        <v>4</v>
      </c>
      <c r="BE35" s="451">
        <v>4</v>
      </c>
      <c r="BF35" s="451">
        <v>0</v>
      </c>
      <c r="BG35" s="451">
        <v>0</v>
      </c>
      <c r="BH35" s="451">
        <v>0</v>
      </c>
      <c r="BI35" s="451">
        <v>0</v>
      </c>
      <c r="BJ35" s="451">
        <v>0</v>
      </c>
      <c r="BK35" s="1554"/>
      <c r="BL35" s="1555"/>
      <c r="BM35" s="1555"/>
      <c r="BN35" s="1555"/>
      <c r="BO35" s="1555"/>
      <c r="BP35" s="1555"/>
      <c r="BQ35" s="1555"/>
      <c r="BR35" s="1555"/>
      <c r="BS35" s="1556"/>
    </row>
    <row r="36" spans="1:71" s="58" customFormat="1" ht="45" x14ac:dyDescent="0.25">
      <c r="A36" s="37"/>
      <c r="B36" s="1517"/>
      <c r="C36" s="1522"/>
      <c r="D36" s="1640"/>
      <c r="E36" s="1643"/>
      <c r="F36" s="1646"/>
      <c r="G36" s="1649"/>
      <c r="H36" s="1652"/>
      <c r="I36" s="1655"/>
      <c r="J36" s="1544"/>
      <c r="K36" s="1547"/>
      <c r="L36" s="452" t="s">
        <v>5305</v>
      </c>
      <c r="M36" s="452" t="s">
        <v>5306</v>
      </c>
      <c r="N36" s="34">
        <v>44743</v>
      </c>
      <c r="O36" s="34">
        <v>44925</v>
      </c>
      <c r="P36" s="34">
        <v>44743</v>
      </c>
      <c r="Q36" s="34">
        <v>44925</v>
      </c>
      <c r="R36" s="1220"/>
      <c r="S36" s="1241"/>
      <c r="T36" s="453">
        <f t="shared" si="1"/>
        <v>16</v>
      </c>
      <c r="U36" s="454">
        <f t="shared" si="2"/>
        <v>16</v>
      </c>
      <c r="V36" s="454">
        <f t="shared" si="2"/>
        <v>0</v>
      </c>
      <c r="W36" s="454">
        <f t="shared" si="2"/>
        <v>0</v>
      </c>
      <c r="X36" s="454">
        <f t="shared" si="2"/>
        <v>0</v>
      </c>
      <c r="Y36" s="454">
        <f t="shared" si="2"/>
        <v>0</v>
      </c>
      <c r="Z36" s="454">
        <f t="shared" si="2"/>
        <v>0</v>
      </c>
      <c r="AA36" s="1220"/>
      <c r="AB36" s="1244"/>
      <c r="AC36" s="455">
        <f t="shared" si="3"/>
        <v>4</v>
      </c>
      <c r="AD36" s="474">
        <v>4</v>
      </c>
      <c r="AE36" s="457">
        <v>0</v>
      </c>
      <c r="AF36" s="457">
        <v>0</v>
      </c>
      <c r="AG36" s="457">
        <v>0</v>
      </c>
      <c r="AH36" s="457">
        <v>0</v>
      </c>
      <c r="AI36" s="457">
        <v>0</v>
      </c>
      <c r="AJ36" s="1220"/>
      <c r="AK36" s="1247"/>
      <c r="AL36" s="455">
        <f t="shared" si="4"/>
        <v>4</v>
      </c>
      <c r="AM36" s="458">
        <v>4</v>
      </c>
      <c r="AN36" s="458">
        <v>0</v>
      </c>
      <c r="AO36" s="458">
        <v>0</v>
      </c>
      <c r="AP36" s="458">
        <v>0</v>
      </c>
      <c r="AQ36" s="458">
        <v>0</v>
      </c>
      <c r="AR36" s="458">
        <v>0</v>
      </c>
      <c r="AS36" s="1220"/>
      <c r="AT36" s="1549"/>
      <c r="AU36" s="459">
        <f t="shared" si="5"/>
        <v>4</v>
      </c>
      <c r="AV36" s="457">
        <v>4</v>
      </c>
      <c r="AW36" s="457">
        <v>0</v>
      </c>
      <c r="AX36" s="457">
        <v>0</v>
      </c>
      <c r="AY36" s="457">
        <v>0</v>
      </c>
      <c r="AZ36" s="457">
        <v>0</v>
      </c>
      <c r="BA36" s="457">
        <v>0</v>
      </c>
      <c r="BB36" s="1220"/>
      <c r="BC36" s="1253"/>
      <c r="BD36" s="459">
        <f t="shared" si="6"/>
        <v>4</v>
      </c>
      <c r="BE36" s="457">
        <v>4</v>
      </c>
      <c r="BF36" s="457">
        <v>0</v>
      </c>
      <c r="BG36" s="457">
        <v>0</v>
      </c>
      <c r="BH36" s="457">
        <v>0</v>
      </c>
      <c r="BI36" s="457">
        <v>0</v>
      </c>
      <c r="BJ36" s="457">
        <v>0</v>
      </c>
      <c r="BK36" s="1207"/>
      <c r="BL36" s="1208"/>
      <c r="BM36" s="1208"/>
      <c r="BN36" s="1208"/>
      <c r="BO36" s="1208"/>
      <c r="BP36" s="1208"/>
      <c r="BQ36" s="1208"/>
      <c r="BR36" s="1208"/>
      <c r="BS36" s="1557"/>
    </row>
    <row r="37" spans="1:71" s="58" customFormat="1" ht="45" x14ac:dyDescent="0.25">
      <c r="A37" s="37"/>
      <c r="B37" s="1517"/>
      <c r="C37" s="1522"/>
      <c r="D37" s="1640"/>
      <c r="E37" s="1643"/>
      <c r="F37" s="1646"/>
      <c r="G37" s="1649"/>
      <c r="H37" s="1652"/>
      <c r="I37" s="1655"/>
      <c r="J37" s="1544"/>
      <c r="K37" s="1547"/>
      <c r="L37" s="452" t="s">
        <v>5307</v>
      </c>
      <c r="M37" s="452" t="s">
        <v>5308</v>
      </c>
      <c r="N37" s="34">
        <v>44743</v>
      </c>
      <c r="O37" s="34">
        <v>44925</v>
      </c>
      <c r="P37" s="34">
        <v>44743</v>
      </c>
      <c r="Q37" s="34">
        <v>44925</v>
      </c>
      <c r="R37" s="1220"/>
      <c r="S37" s="1241"/>
      <c r="T37" s="453">
        <f t="shared" si="1"/>
        <v>16</v>
      </c>
      <c r="U37" s="454">
        <f t="shared" si="2"/>
        <v>16</v>
      </c>
      <c r="V37" s="454">
        <f t="shared" si="2"/>
        <v>0</v>
      </c>
      <c r="W37" s="454">
        <f t="shared" si="2"/>
        <v>0</v>
      </c>
      <c r="X37" s="454">
        <f t="shared" si="2"/>
        <v>0</v>
      </c>
      <c r="Y37" s="454">
        <f t="shared" si="2"/>
        <v>0</v>
      </c>
      <c r="Z37" s="454">
        <f t="shared" si="2"/>
        <v>0</v>
      </c>
      <c r="AA37" s="1220"/>
      <c r="AB37" s="1244"/>
      <c r="AC37" s="455">
        <f t="shared" si="3"/>
        <v>4</v>
      </c>
      <c r="AD37" s="474">
        <v>4</v>
      </c>
      <c r="AE37" s="457">
        <v>0</v>
      </c>
      <c r="AF37" s="457">
        <v>0</v>
      </c>
      <c r="AG37" s="457">
        <v>0</v>
      </c>
      <c r="AH37" s="457">
        <v>0</v>
      </c>
      <c r="AI37" s="457">
        <v>0</v>
      </c>
      <c r="AJ37" s="1220"/>
      <c r="AK37" s="1247"/>
      <c r="AL37" s="455">
        <f t="shared" si="4"/>
        <v>4</v>
      </c>
      <c r="AM37" s="458">
        <v>4</v>
      </c>
      <c r="AN37" s="458">
        <v>0</v>
      </c>
      <c r="AO37" s="458">
        <v>0</v>
      </c>
      <c r="AP37" s="458">
        <v>0</v>
      </c>
      <c r="AQ37" s="458">
        <v>0</v>
      </c>
      <c r="AR37" s="458">
        <v>0</v>
      </c>
      <c r="AS37" s="1220"/>
      <c r="AT37" s="1549"/>
      <c r="AU37" s="459">
        <f t="shared" si="5"/>
        <v>4</v>
      </c>
      <c r="AV37" s="457">
        <v>4</v>
      </c>
      <c r="AW37" s="457">
        <v>0</v>
      </c>
      <c r="AX37" s="457">
        <v>0</v>
      </c>
      <c r="AY37" s="457">
        <v>0</v>
      </c>
      <c r="AZ37" s="457">
        <v>0</v>
      </c>
      <c r="BA37" s="457">
        <v>0</v>
      </c>
      <c r="BB37" s="1220"/>
      <c r="BC37" s="1253"/>
      <c r="BD37" s="459">
        <f t="shared" si="6"/>
        <v>4</v>
      </c>
      <c r="BE37" s="457">
        <v>4</v>
      </c>
      <c r="BF37" s="457">
        <v>0</v>
      </c>
      <c r="BG37" s="457">
        <v>0</v>
      </c>
      <c r="BH37" s="457">
        <v>0</v>
      </c>
      <c r="BI37" s="457">
        <v>0</v>
      </c>
      <c r="BJ37" s="457">
        <v>0</v>
      </c>
      <c r="BK37" s="1207"/>
      <c r="BL37" s="1208"/>
      <c r="BM37" s="1208"/>
      <c r="BN37" s="1208"/>
      <c r="BO37" s="1208"/>
      <c r="BP37" s="1208"/>
      <c r="BQ37" s="1208"/>
      <c r="BR37" s="1208"/>
      <c r="BS37" s="1557"/>
    </row>
    <row r="38" spans="1:71" s="58" customFormat="1" ht="51.75" customHeight="1" thickBot="1" x14ac:dyDescent="0.3">
      <c r="A38" s="37"/>
      <c r="B38" s="1517"/>
      <c r="C38" s="1522"/>
      <c r="D38" s="1641"/>
      <c r="E38" s="1644"/>
      <c r="F38" s="1647"/>
      <c r="G38" s="1650"/>
      <c r="H38" s="1653"/>
      <c r="I38" s="1656"/>
      <c r="J38" s="1545"/>
      <c r="K38" s="1548"/>
      <c r="L38" s="463" t="s">
        <v>5309</v>
      </c>
      <c r="M38" s="463" t="s">
        <v>5310</v>
      </c>
      <c r="N38" s="464">
        <v>44743</v>
      </c>
      <c r="O38" s="464">
        <v>44925</v>
      </c>
      <c r="P38" s="464">
        <v>44743</v>
      </c>
      <c r="Q38" s="464">
        <v>44925</v>
      </c>
      <c r="R38" s="1572"/>
      <c r="S38" s="1586"/>
      <c r="T38" s="465">
        <f t="shared" si="1"/>
        <v>16</v>
      </c>
      <c r="U38" s="466">
        <f t="shared" si="2"/>
        <v>16</v>
      </c>
      <c r="V38" s="466">
        <f t="shared" si="2"/>
        <v>0</v>
      </c>
      <c r="W38" s="466">
        <f t="shared" si="2"/>
        <v>0</v>
      </c>
      <c r="X38" s="466">
        <f t="shared" si="2"/>
        <v>0</v>
      </c>
      <c r="Y38" s="466">
        <f t="shared" si="2"/>
        <v>0</v>
      </c>
      <c r="Z38" s="466">
        <f t="shared" si="2"/>
        <v>0</v>
      </c>
      <c r="AA38" s="1572"/>
      <c r="AB38" s="1540"/>
      <c r="AC38" s="467">
        <f t="shared" si="3"/>
        <v>4</v>
      </c>
      <c r="AD38" s="475">
        <v>4</v>
      </c>
      <c r="AE38" s="473">
        <v>0</v>
      </c>
      <c r="AF38" s="473">
        <v>0</v>
      </c>
      <c r="AG38" s="473">
        <v>0</v>
      </c>
      <c r="AH38" s="473">
        <v>0</v>
      </c>
      <c r="AI38" s="473">
        <v>0</v>
      </c>
      <c r="AJ38" s="1572"/>
      <c r="AK38" s="1542"/>
      <c r="AL38" s="467">
        <f t="shared" si="4"/>
        <v>4</v>
      </c>
      <c r="AM38" s="470">
        <v>4</v>
      </c>
      <c r="AN38" s="470">
        <v>0</v>
      </c>
      <c r="AO38" s="470">
        <v>0</v>
      </c>
      <c r="AP38" s="470">
        <v>0</v>
      </c>
      <c r="AQ38" s="470">
        <v>0</v>
      </c>
      <c r="AR38" s="470">
        <v>0</v>
      </c>
      <c r="AS38" s="1572"/>
      <c r="AT38" s="1551"/>
      <c r="AU38" s="471">
        <f t="shared" si="5"/>
        <v>4</v>
      </c>
      <c r="AV38" s="469">
        <v>4</v>
      </c>
      <c r="AW38" s="469">
        <v>0</v>
      </c>
      <c r="AX38" s="469">
        <v>0</v>
      </c>
      <c r="AY38" s="469">
        <v>0</v>
      </c>
      <c r="AZ38" s="469">
        <v>0</v>
      </c>
      <c r="BA38" s="469">
        <v>0</v>
      </c>
      <c r="BB38" s="1572"/>
      <c r="BC38" s="1553"/>
      <c r="BD38" s="471">
        <f t="shared" si="6"/>
        <v>4</v>
      </c>
      <c r="BE38" s="473">
        <v>4</v>
      </c>
      <c r="BF38" s="473">
        <v>0</v>
      </c>
      <c r="BG38" s="473">
        <v>0</v>
      </c>
      <c r="BH38" s="473">
        <v>0</v>
      </c>
      <c r="BI38" s="473">
        <v>0</v>
      </c>
      <c r="BJ38" s="473">
        <v>0</v>
      </c>
      <c r="BK38" s="1558"/>
      <c r="BL38" s="1559"/>
      <c r="BM38" s="1559"/>
      <c r="BN38" s="1559"/>
      <c r="BO38" s="1559"/>
      <c r="BP38" s="1559"/>
      <c r="BQ38" s="1559"/>
      <c r="BR38" s="1559"/>
      <c r="BS38" s="1560"/>
    </row>
    <row r="39" spans="1:71" s="58" customFormat="1" ht="76.5" customHeight="1" x14ac:dyDescent="0.25">
      <c r="A39" s="37"/>
      <c r="B39" s="1517"/>
      <c r="C39" s="1522"/>
      <c r="D39" s="1639">
        <v>171</v>
      </c>
      <c r="E39" s="1642" t="str">
        <f>+[6]Metas!K197</f>
        <v>Adecuaciones para el fortalecimiento y actualización de la Infraestructura técnica y tecnológica del nodo central del subsistema de información dotada y mantenida (1 por año)</v>
      </c>
      <c r="F39" s="1645">
        <v>1</v>
      </c>
      <c r="G39" s="1648">
        <f>SUM(H39:K39)</f>
        <v>1</v>
      </c>
      <c r="H39" s="1651"/>
      <c r="I39" s="1654">
        <v>1</v>
      </c>
      <c r="J39" s="1543"/>
      <c r="K39" s="1546"/>
      <c r="L39" s="441" t="s">
        <v>5311</v>
      </c>
      <c r="M39" s="441" t="s">
        <v>5312</v>
      </c>
      <c r="N39" s="442">
        <v>44743</v>
      </c>
      <c r="O39" s="442">
        <v>44925</v>
      </c>
      <c r="P39" s="442">
        <v>44743</v>
      </c>
      <c r="Q39" s="442">
        <v>44925</v>
      </c>
      <c r="R39" s="1571">
        <f t="shared" ref="R39" si="30">+$D39</f>
        <v>171</v>
      </c>
      <c r="S39" s="1585">
        <f t="shared" ref="S39" si="31">+F39</f>
        <v>1</v>
      </c>
      <c r="T39" s="443">
        <f t="shared" si="1"/>
        <v>5.25</v>
      </c>
      <c r="U39" s="444">
        <f t="shared" si="2"/>
        <v>5.25</v>
      </c>
      <c r="V39" s="444">
        <f t="shared" si="2"/>
        <v>0</v>
      </c>
      <c r="W39" s="444">
        <f t="shared" si="2"/>
        <v>0</v>
      </c>
      <c r="X39" s="444">
        <f t="shared" si="2"/>
        <v>0</v>
      </c>
      <c r="Y39" s="444">
        <f t="shared" si="2"/>
        <v>0</v>
      </c>
      <c r="Z39" s="444">
        <f t="shared" si="2"/>
        <v>0</v>
      </c>
      <c r="AA39" s="1571">
        <f t="shared" ref="AA39" si="32">+$D39</f>
        <v>171</v>
      </c>
      <c r="AB39" s="1539">
        <f>+H39</f>
        <v>0</v>
      </c>
      <c r="AC39" s="445">
        <f t="shared" si="3"/>
        <v>1.3125</v>
      </c>
      <c r="AD39" s="484">
        <v>1.3125</v>
      </c>
      <c r="AE39" s="451">
        <v>0</v>
      </c>
      <c r="AF39" s="451">
        <v>0</v>
      </c>
      <c r="AG39" s="451">
        <v>0</v>
      </c>
      <c r="AH39" s="451">
        <v>0</v>
      </c>
      <c r="AI39" s="451">
        <v>0</v>
      </c>
      <c r="AJ39" s="1571">
        <f t="shared" ref="AJ39" si="33">+$D39</f>
        <v>171</v>
      </c>
      <c r="AK39" s="1541">
        <f>+I39</f>
        <v>1</v>
      </c>
      <c r="AL39" s="445">
        <f t="shared" si="4"/>
        <v>1.3125</v>
      </c>
      <c r="AM39" s="476">
        <v>1.3125</v>
      </c>
      <c r="AN39" s="448">
        <v>0</v>
      </c>
      <c r="AO39" s="448">
        <v>0</v>
      </c>
      <c r="AP39" s="448">
        <v>0</v>
      </c>
      <c r="AQ39" s="448">
        <v>0</v>
      </c>
      <c r="AR39" s="448">
        <v>0</v>
      </c>
      <c r="AS39" s="1571">
        <f t="shared" ref="AS39" si="34">+$D39</f>
        <v>171</v>
      </c>
      <c r="AT39" s="1550">
        <f>+J39</f>
        <v>0</v>
      </c>
      <c r="AU39" s="449">
        <f t="shared" si="5"/>
        <v>1.3125</v>
      </c>
      <c r="AV39" s="447">
        <v>1.3125</v>
      </c>
      <c r="AW39" s="447">
        <v>0</v>
      </c>
      <c r="AX39" s="447">
        <v>0</v>
      </c>
      <c r="AY39" s="447">
        <v>0</v>
      </c>
      <c r="AZ39" s="447">
        <v>0</v>
      </c>
      <c r="BA39" s="447">
        <v>0</v>
      </c>
      <c r="BB39" s="1571">
        <f t="shared" ref="BB39" si="35">+$D39</f>
        <v>171</v>
      </c>
      <c r="BC39" s="1552">
        <f>+K39</f>
        <v>0</v>
      </c>
      <c r="BD39" s="449">
        <f t="shared" si="6"/>
        <v>1.3125</v>
      </c>
      <c r="BE39" s="451">
        <v>1.3125</v>
      </c>
      <c r="BF39" s="451">
        <v>0</v>
      </c>
      <c r="BG39" s="451">
        <v>0</v>
      </c>
      <c r="BH39" s="451">
        <v>0</v>
      </c>
      <c r="BI39" s="451">
        <v>0</v>
      </c>
      <c r="BJ39" s="451">
        <v>0</v>
      </c>
      <c r="BK39" s="1554"/>
      <c r="BL39" s="1555"/>
      <c r="BM39" s="1555"/>
      <c r="BN39" s="1555"/>
      <c r="BO39" s="1555"/>
      <c r="BP39" s="1555"/>
      <c r="BQ39" s="1555"/>
      <c r="BR39" s="1555"/>
      <c r="BS39" s="1556"/>
    </row>
    <row r="40" spans="1:71" s="58" customFormat="1" ht="91.5" customHeight="1" x14ac:dyDescent="0.25">
      <c r="A40" s="37"/>
      <c r="B40" s="1517"/>
      <c r="C40" s="1522"/>
      <c r="D40" s="1640"/>
      <c r="E40" s="1643"/>
      <c r="F40" s="1646"/>
      <c r="G40" s="1649"/>
      <c r="H40" s="1652"/>
      <c r="I40" s="1655"/>
      <c r="J40" s="1544"/>
      <c r="K40" s="1547"/>
      <c r="L40" s="452" t="s">
        <v>5313</v>
      </c>
      <c r="M40" s="452" t="s">
        <v>5314</v>
      </c>
      <c r="N40" s="34">
        <v>44743</v>
      </c>
      <c r="O40" s="34">
        <v>44925</v>
      </c>
      <c r="P40" s="34">
        <v>44743</v>
      </c>
      <c r="Q40" s="34">
        <v>44925</v>
      </c>
      <c r="R40" s="1220"/>
      <c r="S40" s="1241"/>
      <c r="T40" s="453">
        <f t="shared" si="1"/>
        <v>5.25</v>
      </c>
      <c r="U40" s="454">
        <f t="shared" si="2"/>
        <v>5.25</v>
      </c>
      <c r="V40" s="454">
        <f t="shared" si="2"/>
        <v>0</v>
      </c>
      <c r="W40" s="454">
        <f t="shared" si="2"/>
        <v>0</v>
      </c>
      <c r="X40" s="454">
        <f t="shared" si="2"/>
        <v>0</v>
      </c>
      <c r="Y40" s="454">
        <f t="shared" si="2"/>
        <v>0</v>
      </c>
      <c r="Z40" s="454">
        <f t="shared" si="2"/>
        <v>0</v>
      </c>
      <c r="AA40" s="1220"/>
      <c r="AB40" s="1244"/>
      <c r="AC40" s="455">
        <f t="shared" si="3"/>
        <v>1.3125</v>
      </c>
      <c r="AD40" s="456">
        <v>1.3125</v>
      </c>
      <c r="AE40" s="457">
        <v>0</v>
      </c>
      <c r="AF40" s="457">
        <v>0</v>
      </c>
      <c r="AG40" s="457">
        <v>0</v>
      </c>
      <c r="AH40" s="457">
        <v>0</v>
      </c>
      <c r="AI40" s="457">
        <v>0</v>
      </c>
      <c r="AJ40" s="1220"/>
      <c r="AK40" s="1247"/>
      <c r="AL40" s="455">
        <f t="shared" si="4"/>
        <v>1.3125</v>
      </c>
      <c r="AM40" s="478">
        <v>1.3125</v>
      </c>
      <c r="AN40" s="458">
        <v>0</v>
      </c>
      <c r="AO40" s="458">
        <v>0</v>
      </c>
      <c r="AP40" s="458">
        <v>0</v>
      </c>
      <c r="AQ40" s="458">
        <v>0</v>
      </c>
      <c r="AR40" s="458">
        <v>0</v>
      </c>
      <c r="AS40" s="1220"/>
      <c r="AT40" s="1549"/>
      <c r="AU40" s="459">
        <f t="shared" si="5"/>
        <v>1.3125</v>
      </c>
      <c r="AV40" s="457">
        <v>1.3125</v>
      </c>
      <c r="AW40" s="457">
        <v>0</v>
      </c>
      <c r="AX40" s="457">
        <v>0</v>
      </c>
      <c r="AY40" s="457">
        <v>0</v>
      </c>
      <c r="AZ40" s="457">
        <v>0</v>
      </c>
      <c r="BA40" s="457">
        <v>0</v>
      </c>
      <c r="BB40" s="1220"/>
      <c r="BC40" s="1253"/>
      <c r="BD40" s="459">
        <f t="shared" si="6"/>
        <v>1.3125</v>
      </c>
      <c r="BE40" s="457">
        <v>1.3125</v>
      </c>
      <c r="BF40" s="457">
        <v>0</v>
      </c>
      <c r="BG40" s="457">
        <v>0</v>
      </c>
      <c r="BH40" s="457">
        <v>0</v>
      </c>
      <c r="BI40" s="457">
        <v>0</v>
      </c>
      <c r="BJ40" s="457">
        <v>0</v>
      </c>
      <c r="BK40" s="1207"/>
      <c r="BL40" s="1208"/>
      <c r="BM40" s="1208"/>
      <c r="BN40" s="1208"/>
      <c r="BO40" s="1208"/>
      <c r="BP40" s="1208"/>
      <c r="BQ40" s="1208"/>
      <c r="BR40" s="1208"/>
      <c r="BS40" s="1557"/>
    </row>
    <row r="41" spans="1:71" s="58" customFormat="1" ht="87.75" customHeight="1" x14ac:dyDescent="0.25">
      <c r="A41" s="37"/>
      <c r="B41" s="1517"/>
      <c r="C41" s="1522"/>
      <c r="D41" s="1640"/>
      <c r="E41" s="1643"/>
      <c r="F41" s="1646"/>
      <c r="G41" s="1649"/>
      <c r="H41" s="1652"/>
      <c r="I41" s="1655"/>
      <c r="J41" s="1544"/>
      <c r="K41" s="1547"/>
      <c r="L41" s="452" t="s">
        <v>5315</v>
      </c>
      <c r="M41" s="452" t="s">
        <v>5316</v>
      </c>
      <c r="N41" s="34">
        <v>44743</v>
      </c>
      <c r="O41" s="34">
        <v>44925</v>
      </c>
      <c r="P41" s="34">
        <v>44743</v>
      </c>
      <c r="Q41" s="34">
        <v>44925</v>
      </c>
      <c r="R41" s="1220"/>
      <c r="S41" s="1241"/>
      <c r="T41" s="453">
        <f t="shared" si="1"/>
        <v>5.25</v>
      </c>
      <c r="U41" s="454">
        <f t="shared" si="2"/>
        <v>5.25</v>
      </c>
      <c r="V41" s="454">
        <f t="shared" si="2"/>
        <v>0</v>
      </c>
      <c r="W41" s="454">
        <f t="shared" si="2"/>
        <v>0</v>
      </c>
      <c r="X41" s="454">
        <f t="shared" si="2"/>
        <v>0</v>
      </c>
      <c r="Y41" s="454">
        <f t="shared" si="2"/>
        <v>0</v>
      </c>
      <c r="Z41" s="454">
        <f t="shared" si="2"/>
        <v>0</v>
      </c>
      <c r="AA41" s="1220"/>
      <c r="AB41" s="1244"/>
      <c r="AC41" s="455">
        <f t="shared" si="3"/>
        <v>1.3125</v>
      </c>
      <c r="AD41" s="456">
        <v>1.3125</v>
      </c>
      <c r="AE41" s="457">
        <v>0</v>
      </c>
      <c r="AF41" s="457">
        <v>0</v>
      </c>
      <c r="AG41" s="457">
        <v>0</v>
      </c>
      <c r="AH41" s="457">
        <v>0</v>
      </c>
      <c r="AI41" s="457">
        <v>0</v>
      </c>
      <c r="AJ41" s="1220"/>
      <c r="AK41" s="1247"/>
      <c r="AL41" s="455">
        <f t="shared" si="4"/>
        <v>1.3125</v>
      </c>
      <c r="AM41" s="478">
        <v>1.3125</v>
      </c>
      <c r="AN41" s="458">
        <v>0</v>
      </c>
      <c r="AO41" s="458">
        <v>0</v>
      </c>
      <c r="AP41" s="458">
        <v>0</v>
      </c>
      <c r="AQ41" s="458">
        <v>0</v>
      </c>
      <c r="AR41" s="458">
        <v>0</v>
      </c>
      <c r="AS41" s="1220"/>
      <c r="AT41" s="1549"/>
      <c r="AU41" s="459">
        <f t="shared" si="5"/>
        <v>1.3125</v>
      </c>
      <c r="AV41" s="457">
        <v>1.3125</v>
      </c>
      <c r="AW41" s="457">
        <v>0</v>
      </c>
      <c r="AX41" s="457">
        <v>0</v>
      </c>
      <c r="AY41" s="457">
        <v>0</v>
      </c>
      <c r="AZ41" s="457">
        <v>0</v>
      </c>
      <c r="BA41" s="457">
        <v>0</v>
      </c>
      <c r="BB41" s="1220"/>
      <c r="BC41" s="1253"/>
      <c r="BD41" s="459">
        <f t="shared" si="6"/>
        <v>1.3125</v>
      </c>
      <c r="BE41" s="457">
        <v>1.3125</v>
      </c>
      <c r="BF41" s="457">
        <v>0</v>
      </c>
      <c r="BG41" s="457">
        <v>0</v>
      </c>
      <c r="BH41" s="457">
        <v>0</v>
      </c>
      <c r="BI41" s="457">
        <v>0</v>
      </c>
      <c r="BJ41" s="457">
        <v>0</v>
      </c>
      <c r="BK41" s="1207"/>
      <c r="BL41" s="1208"/>
      <c r="BM41" s="1208"/>
      <c r="BN41" s="1208"/>
      <c r="BO41" s="1208"/>
      <c r="BP41" s="1208"/>
      <c r="BQ41" s="1208"/>
      <c r="BR41" s="1208"/>
      <c r="BS41" s="1557"/>
    </row>
    <row r="42" spans="1:71" s="58" customFormat="1" ht="43.5" customHeight="1" thickBot="1" x14ac:dyDescent="0.3">
      <c r="A42" s="37"/>
      <c r="B42" s="1517"/>
      <c r="C42" s="1523"/>
      <c r="D42" s="1641"/>
      <c r="E42" s="1644"/>
      <c r="F42" s="1647"/>
      <c r="G42" s="1650"/>
      <c r="H42" s="1653"/>
      <c r="I42" s="1656"/>
      <c r="J42" s="1545"/>
      <c r="K42" s="1548"/>
      <c r="L42" s="463" t="s">
        <v>5317</v>
      </c>
      <c r="M42" s="463" t="s">
        <v>5318</v>
      </c>
      <c r="N42" s="464">
        <v>44743</v>
      </c>
      <c r="O42" s="464">
        <v>44925</v>
      </c>
      <c r="P42" s="464">
        <v>44743</v>
      </c>
      <c r="Q42" s="464">
        <v>44925</v>
      </c>
      <c r="R42" s="1572"/>
      <c r="S42" s="1586"/>
      <c r="T42" s="465">
        <f t="shared" si="1"/>
        <v>5.25</v>
      </c>
      <c r="U42" s="466">
        <f t="shared" si="2"/>
        <v>5.25</v>
      </c>
      <c r="V42" s="466">
        <f t="shared" si="2"/>
        <v>0</v>
      </c>
      <c r="W42" s="466">
        <f t="shared" si="2"/>
        <v>0</v>
      </c>
      <c r="X42" s="466">
        <f t="shared" si="2"/>
        <v>0</v>
      </c>
      <c r="Y42" s="466">
        <f t="shared" si="2"/>
        <v>0</v>
      </c>
      <c r="Z42" s="466">
        <f t="shared" si="2"/>
        <v>0</v>
      </c>
      <c r="AA42" s="1572"/>
      <c r="AB42" s="1540"/>
      <c r="AC42" s="467">
        <f t="shared" si="3"/>
        <v>1.3125</v>
      </c>
      <c r="AD42" s="475">
        <v>1.3125</v>
      </c>
      <c r="AE42" s="473">
        <v>0</v>
      </c>
      <c r="AF42" s="473">
        <v>0</v>
      </c>
      <c r="AG42" s="473">
        <v>0</v>
      </c>
      <c r="AH42" s="473">
        <v>0</v>
      </c>
      <c r="AI42" s="473">
        <v>0</v>
      </c>
      <c r="AJ42" s="1572"/>
      <c r="AK42" s="1542"/>
      <c r="AL42" s="467">
        <f t="shared" si="4"/>
        <v>1.3125</v>
      </c>
      <c r="AM42" s="479">
        <v>1.3125</v>
      </c>
      <c r="AN42" s="470">
        <v>0</v>
      </c>
      <c r="AO42" s="470">
        <v>0</v>
      </c>
      <c r="AP42" s="470">
        <v>0</v>
      </c>
      <c r="AQ42" s="470">
        <v>0</v>
      </c>
      <c r="AR42" s="470">
        <v>0</v>
      </c>
      <c r="AS42" s="1572"/>
      <c r="AT42" s="1551"/>
      <c r="AU42" s="471">
        <f t="shared" si="5"/>
        <v>1.3125</v>
      </c>
      <c r="AV42" s="469">
        <v>1.3125</v>
      </c>
      <c r="AW42" s="469">
        <v>0</v>
      </c>
      <c r="AX42" s="469">
        <v>0</v>
      </c>
      <c r="AY42" s="469">
        <v>0</v>
      </c>
      <c r="AZ42" s="469">
        <v>0</v>
      </c>
      <c r="BA42" s="469">
        <v>0</v>
      </c>
      <c r="BB42" s="1572"/>
      <c r="BC42" s="1553"/>
      <c r="BD42" s="471">
        <f t="shared" si="6"/>
        <v>1.3125</v>
      </c>
      <c r="BE42" s="473">
        <v>1.3125</v>
      </c>
      <c r="BF42" s="473">
        <v>0</v>
      </c>
      <c r="BG42" s="473">
        <v>0</v>
      </c>
      <c r="BH42" s="473">
        <v>0</v>
      </c>
      <c r="BI42" s="473">
        <v>0</v>
      </c>
      <c r="BJ42" s="473">
        <v>0</v>
      </c>
      <c r="BK42" s="1558"/>
      <c r="BL42" s="1559"/>
      <c r="BM42" s="1559"/>
      <c r="BN42" s="1559"/>
      <c r="BO42" s="1559"/>
      <c r="BP42" s="1559"/>
      <c r="BQ42" s="1559"/>
      <c r="BR42" s="1559"/>
      <c r="BS42" s="1560"/>
    </row>
    <row r="43" spans="1:71" s="58" customFormat="1" ht="54.75" customHeight="1" thickTop="1" x14ac:dyDescent="0.25">
      <c r="A43" s="37"/>
      <c r="B43" s="1517"/>
      <c r="C43" s="1524" t="s">
        <v>279</v>
      </c>
      <c r="D43" s="1639">
        <v>172</v>
      </c>
      <c r="E43" s="1642" t="str">
        <f>+[6]Metas!K198</f>
        <v>Edificio Torre del Reloj - Secretaría de cultura del departamento-  dotada, servida tecnologicamente y con mantenimiento técnico en todos sus espacios. (1 por año)</v>
      </c>
      <c r="F43" s="1645">
        <v>1</v>
      </c>
      <c r="G43" s="1648">
        <f>SUM(H43:K43)</f>
        <v>1</v>
      </c>
      <c r="H43" s="1651"/>
      <c r="I43" s="1654"/>
      <c r="J43" s="1543"/>
      <c r="K43" s="1546">
        <v>1</v>
      </c>
      <c r="L43" s="441" t="s">
        <v>5319</v>
      </c>
      <c r="M43" s="441" t="s">
        <v>5320</v>
      </c>
      <c r="N43" s="442">
        <v>44743</v>
      </c>
      <c r="O43" s="442">
        <v>44925</v>
      </c>
      <c r="P43" s="442">
        <v>44743</v>
      </c>
      <c r="Q43" s="442">
        <v>44925</v>
      </c>
      <c r="R43" s="1571">
        <f t="shared" ref="R43" si="36">+$D43</f>
        <v>172</v>
      </c>
      <c r="S43" s="1585">
        <f t="shared" ref="S43" si="37">+F43</f>
        <v>1</v>
      </c>
      <c r="T43" s="443">
        <f t="shared" si="1"/>
        <v>8</v>
      </c>
      <c r="U43" s="444">
        <f t="shared" si="2"/>
        <v>8</v>
      </c>
      <c r="V43" s="444">
        <f t="shared" si="2"/>
        <v>0</v>
      </c>
      <c r="W43" s="444">
        <f t="shared" si="2"/>
        <v>0</v>
      </c>
      <c r="X43" s="444">
        <f t="shared" si="2"/>
        <v>0</v>
      </c>
      <c r="Y43" s="444">
        <f t="shared" si="2"/>
        <v>0</v>
      </c>
      <c r="Z43" s="444">
        <f t="shared" si="2"/>
        <v>0</v>
      </c>
      <c r="AA43" s="1571">
        <f t="shared" ref="AA43" si="38">+$D43</f>
        <v>172</v>
      </c>
      <c r="AB43" s="1539">
        <f>+H43</f>
        <v>0</v>
      </c>
      <c r="AC43" s="445">
        <f t="shared" si="3"/>
        <v>2</v>
      </c>
      <c r="AD43" s="484">
        <v>2</v>
      </c>
      <c r="AE43" s="451">
        <v>0</v>
      </c>
      <c r="AF43" s="451">
        <v>0</v>
      </c>
      <c r="AG43" s="451">
        <v>0</v>
      </c>
      <c r="AH43" s="451">
        <v>0</v>
      </c>
      <c r="AI43" s="451">
        <v>0</v>
      </c>
      <c r="AJ43" s="1571">
        <f t="shared" ref="AJ43" si="39">+$D43</f>
        <v>172</v>
      </c>
      <c r="AK43" s="1541">
        <f>+I43</f>
        <v>0</v>
      </c>
      <c r="AL43" s="445">
        <f t="shared" si="4"/>
        <v>2</v>
      </c>
      <c r="AM43" s="448">
        <v>2</v>
      </c>
      <c r="AN43" s="448">
        <v>0</v>
      </c>
      <c r="AO43" s="448">
        <v>0</v>
      </c>
      <c r="AP43" s="448">
        <v>0</v>
      </c>
      <c r="AQ43" s="448">
        <v>0</v>
      </c>
      <c r="AR43" s="448">
        <v>0</v>
      </c>
      <c r="AS43" s="1571">
        <f t="shared" ref="AS43" si="40">+$D43</f>
        <v>172</v>
      </c>
      <c r="AT43" s="1550">
        <f>+J43</f>
        <v>0</v>
      </c>
      <c r="AU43" s="449">
        <f t="shared" si="5"/>
        <v>2</v>
      </c>
      <c r="AV43" s="447">
        <v>2</v>
      </c>
      <c r="AW43" s="447">
        <v>0</v>
      </c>
      <c r="AX43" s="447">
        <v>0</v>
      </c>
      <c r="AY43" s="447">
        <v>0</v>
      </c>
      <c r="AZ43" s="447">
        <v>0</v>
      </c>
      <c r="BA43" s="447">
        <v>0</v>
      </c>
      <c r="BB43" s="1571">
        <f t="shared" ref="BB43" si="41">+$D43</f>
        <v>172</v>
      </c>
      <c r="BC43" s="1552">
        <f>+K43</f>
        <v>1</v>
      </c>
      <c r="BD43" s="449">
        <f t="shared" si="6"/>
        <v>2</v>
      </c>
      <c r="BE43" s="451">
        <v>2</v>
      </c>
      <c r="BF43" s="451">
        <v>0</v>
      </c>
      <c r="BG43" s="451">
        <v>0</v>
      </c>
      <c r="BH43" s="451">
        <v>0</v>
      </c>
      <c r="BI43" s="451">
        <v>0</v>
      </c>
      <c r="BJ43" s="451">
        <v>0</v>
      </c>
      <c r="BK43" s="1554"/>
      <c r="BL43" s="1555"/>
      <c r="BM43" s="1555"/>
      <c r="BN43" s="1555"/>
      <c r="BO43" s="1555"/>
      <c r="BP43" s="1555"/>
      <c r="BQ43" s="1555"/>
      <c r="BR43" s="1555"/>
      <c r="BS43" s="1556"/>
    </row>
    <row r="44" spans="1:71" s="58" customFormat="1" ht="66" customHeight="1" x14ac:dyDescent="0.25">
      <c r="A44" s="37"/>
      <c r="B44" s="1517"/>
      <c r="C44" s="1522"/>
      <c r="D44" s="1640"/>
      <c r="E44" s="1643"/>
      <c r="F44" s="1646"/>
      <c r="G44" s="1649"/>
      <c r="H44" s="1652"/>
      <c r="I44" s="1655"/>
      <c r="J44" s="1544"/>
      <c r="K44" s="1547"/>
      <c r="L44" s="452" t="s">
        <v>5321</v>
      </c>
      <c r="M44" s="452" t="s">
        <v>5322</v>
      </c>
      <c r="N44" s="34">
        <v>44743</v>
      </c>
      <c r="O44" s="34">
        <v>44925</v>
      </c>
      <c r="P44" s="34">
        <v>44743</v>
      </c>
      <c r="Q44" s="34">
        <v>44925</v>
      </c>
      <c r="R44" s="1220"/>
      <c r="S44" s="1241"/>
      <c r="T44" s="453">
        <f t="shared" si="1"/>
        <v>8</v>
      </c>
      <c r="U44" s="454">
        <f t="shared" si="2"/>
        <v>8</v>
      </c>
      <c r="V44" s="454">
        <f t="shared" si="2"/>
        <v>0</v>
      </c>
      <c r="W44" s="454">
        <f t="shared" si="2"/>
        <v>0</v>
      </c>
      <c r="X44" s="454">
        <f t="shared" si="2"/>
        <v>0</v>
      </c>
      <c r="Y44" s="454">
        <f t="shared" si="2"/>
        <v>0</v>
      </c>
      <c r="Z44" s="454">
        <f t="shared" si="2"/>
        <v>0</v>
      </c>
      <c r="AA44" s="1220"/>
      <c r="AB44" s="1244"/>
      <c r="AC44" s="455">
        <f t="shared" si="3"/>
        <v>2</v>
      </c>
      <c r="AD44" s="456">
        <v>2</v>
      </c>
      <c r="AE44" s="457">
        <v>0</v>
      </c>
      <c r="AF44" s="457">
        <v>0</v>
      </c>
      <c r="AG44" s="457">
        <v>0</v>
      </c>
      <c r="AH44" s="457">
        <v>0</v>
      </c>
      <c r="AI44" s="457">
        <v>0</v>
      </c>
      <c r="AJ44" s="1220"/>
      <c r="AK44" s="1247"/>
      <c r="AL44" s="455">
        <f t="shared" si="4"/>
        <v>2</v>
      </c>
      <c r="AM44" s="458">
        <v>2</v>
      </c>
      <c r="AN44" s="458">
        <v>0</v>
      </c>
      <c r="AO44" s="458">
        <v>0</v>
      </c>
      <c r="AP44" s="458">
        <v>0</v>
      </c>
      <c r="AQ44" s="458">
        <v>0</v>
      </c>
      <c r="AR44" s="458">
        <v>0</v>
      </c>
      <c r="AS44" s="1220"/>
      <c r="AT44" s="1549"/>
      <c r="AU44" s="459">
        <f t="shared" si="5"/>
        <v>2</v>
      </c>
      <c r="AV44" s="457">
        <v>2</v>
      </c>
      <c r="AW44" s="457">
        <v>0</v>
      </c>
      <c r="AX44" s="457">
        <v>0</v>
      </c>
      <c r="AY44" s="457">
        <v>0</v>
      </c>
      <c r="AZ44" s="457">
        <v>0</v>
      </c>
      <c r="BA44" s="457">
        <v>0</v>
      </c>
      <c r="BB44" s="1220"/>
      <c r="BC44" s="1253"/>
      <c r="BD44" s="459">
        <f t="shared" si="6"/>
        <v>2</v>
      </c>
      <c r="BE44" s="457">
        <v>2</v>
      </c>
      <c r="BF44" s="457">
        <v>0</v>
      </c>
      <c r="BG44" s="457">
        <v>0</v>
      </c>
      <c r="BH44" s="457">
        <v>0</v>
      </c>
      <c r="BI44" s="457">
        <v>0</v>
      </c>
      <c r="BJ44" s="457">
        <v>0</v>
      </c>
      <c r="BK44" s="1207"/>
      <c r="BL44" s="1208"/>
      <c r="BM44" s="1208"/>
      <c r="BN44" s="1208"/>
      <c r="BO44" s="1208"/>
      <c r="BP44" s="1208"/>
      <c r="BQ44" s="1208"/>
      <c r="BR44" s="1208"/>
      <c r="BS44" s="1557"/>
    </row>
    <row r="45" spans="1:71" s="58" customFormat="1" ht="75" x14ac:dyDescent="0.25">
      <c r="A45" s="37"/>
      <c r="B45" s="1517"/>
      <c r="C45" s="1522"/>
      <c r="D45" s="1640"/>
      <c r="E45" s="1643"/>
      <c r="F45" s="1646"/>
      <c r="G45" s="1649"/>
      <c r="H45" s="1652"/>
      <c r="I45" s="1655"/>
      <c r="J45" s="1544"/>
      <c r="K45" s="1547"/>
      <c r="L45" s="452" t="s">
        <v>5323</v>
      </c>
      <c r="M45" s="452" t="s">
        <v>5324</v>
      </c>
      <c r="N45" s="34">
        <v>44743</v>
      </c>
      <c r="O45" s="34">
        <v>44925</v>
      </c>
      <c r="P45" s="34">
        <v>44743</v>
      </c>
      <c r="Q45" s="34">
        <v>44925</v>
      </c>
      <c r="R45" s="1220"/>
      <c r="S45" s="1241"/>
      <c r="T45" s="453">
        <f t="shared" si="1"/>
        <v>8</v>
      </c>
      <c r="U45" s="454">
        <f t="shared" si="2"/>
        <v>8</v>
      </c>
      <c r="V45" s="454">
        <f t="shared" si="2"/>
        <v>0</v>
      </c>
      <c r="W45" s="454">
        <f t="shared" si="2"/>
        <v>0</v>
      </c>
      <c r="X45" s="454">
        <f t="shared" si="2"/>
        <v>0</v>
      </c>
      <c r="Y45" s="454">
        <f t="shared" si="2"/>
        <v>0</v>
      </c>
      <c r="Z45" s="454">
        <f t="shared" si="2"/>
        <v>0</v>
      </c>
      <c r="AA45" s="1220"/>
      <c r="AB45" s="1244"/>
      <c r="AC45" s="455">
        <f t="shared" si="3"/>
        <v>2</v>
      </c>
      <c r="AD45" s="485">
        <v>2</v>
      </c>
      <c r="AE45" s="457">
        <v>0</v>
      </c>
      <c r="AF45" s="457">
        <v>0</v>
      </c>
      <c r="AG45" s="457">
        <v>0</v>
      </c>
      <c r="AH45" s="457">
        <v>0</v>
      </c>
      <c r="AI45" s="457">
        <v>0</v>
      </c>
      <c r="AJ45" s="1220"/>
      <c r="AK45" s="1247"/>
      <c r="AL45" s="455">
        <f t="shared" si="4"/>
        <v>2</v>
      </c>
      <c r="AM45" s="458">
        <v>2</v>
      </c>
      <c r="AN45" s="458">
        <v>0</v>
      </c>
      <c r="AO45" s="458">
        <v>0</v>
      </c>
      <c r="AP45" s="458">
        <v>0</v>
      </c>
      <c r="AQ45" s="458">
        <v>0</v>
      </c>
      <c r="AR45" s="458">
        <v>0</v>
      </c>
      <c r="AS45" s="1220"/>
      <c r="AT45" s="1549"/>
      <c r="AU45" s="459">
        <f t="shared" si="5"/>
        <v>2</v>
      </c>
      <c r="AV45" s="457">
        <v>2</v>
      </c>
      <c r="AW45" s="457">
        <v>0</v>
      </c>
      <c r="AX45" s="457">
        <v>0</v>
      </c>
      <c r="AY45" s="457">
        <v>0</v>
      </c>
      <c r="AZ45" s="457">
        <v>0</v>
      </c>
      <c r="BA45" s="457">
        <v>0</v>
      </c>
      <c r="BB45" s="1220"/>
      <c r="BC45" s="1253"/>
      <c r="BD45" s="459">
        <f t="shared" si="6"/>
        <v>2</v>
      </c>
      <c r="BE45" s="457">
        <v>2</v>
      </c>
      <c r="BF45" s="457">
        <v>0</v>
      </c>
      <c r="BG45" s="457">
        <v>0</v>
      </c>
      <c r="BH45" s="457">
        <v>0</v>
      </c>
      <c r="BI45" s="457">
        <v>0</v>
      </c>
      <c r="BJ45" s="457">
        <v>0</v>
      </c>
      <c r="BK45" s="1207"/>
      <c r="BL45" s="1208"/>
      <c r="BM45" s="1208"/>
      <c r="BN45" s="1208"/>
      <c r="BO45" s="1208"/>
      <c r="BP45" s="1208"/>
      <c r="BQ45" s="1208"/>
      <c r="BR45" s="1208"/>
      <c r="BS45" s="1557"/>
    </row>
    <row r="46" spans="1:71" s="58" customFormat="1" ht="45.75" thickBot="1" x14ac:dyDescent="0.3">
      <c r="A46" s="37"/>
      <c r="B46" s="1517"/>
      <c r="C46" s="1522"/>
      <c r="D46" s="1641"/>
      <c r="E46" s="1644"/>
      <c r="F46" s="1647"/>
      <c r="G46" s="1650"/>
      <c r="H46" s="1653"/>
      <c r="I46" s="1656"/>
      <c r="J46" s="1545"/>
      <c r="K46" s="1548"/>
      <c r="L46" s="463" t="s">
        <v>5325</v>
      </c>
      <c r="M46" s="463" t="s">
        <v>5326</v>
      </c>
      <c r="N46" s="464">
        <v>44743</v>
      </c>
      <c r="O46" s="464">
        <v>44925</v>
      </c>
      <c r="P46" s="464">
        <v>44743</v>
      </c>
      <c r="Q46" s="464">
        <v>44925</v>
      </c>
      <c r="R46" s="1572"/>
      <c r="S46" s="1586"/>
      <c r="T46" s="465">
        <f t="shared" si="1"/>
        <v>8</v>
      </c>
      <c r="U46" s="466">
        <f t="shared" si="2"/>
        <v>8</v>
      </c>
      <c r="V46" s="466">
        <f t="shared" si="2"/>
        <v>0</v>
      </c>
      <c r="W46" s="466">
        <f t="shared" si="2"/>
        <v>0</v>
      </c>
      <c r="X46" s="466">
        <f t="shared" si="2"/>
        <v>0</v>
      </c>
      <c r="Y46" s="466">
        <f t="shared" si="2"/>
        <v>0</v>
      </c>
      <c r="Z46" s="466">
        <f t="shared" si="2"/>
        <v>0</v>
      </c>
      <c r="AA46" s="1572"/>
      <c r="AB46" s="1540"/>
      <c r="AC46" s="467">
        <f t="shared" si="3"/>
        <v>2</v>
      </c>
      <c r="AD46" s="468">
        <v>2</v>
      </c>
      <c r="AE46" s="473">
        <v>0</v>
      </c>
      <c r="AF46" s="473">
        <v>0</v>
      </c>
      <c r="AG46" s="473">
        <v>0</v>
      </c>
      <c r="AH46" s="473">
        <v>0</v>
      </c>
      <c r="AI46" s="473">
        <v>0</v>
      </c>
      <c r="AJ46" s="1572"/>
      <c r="AK46" s="1542"/>
      <c r="AL46" s="467">
        <f t="shared" si="4"/>
        <v>2</v>
      </c>
      <c r="AM46" s="470">
        <v>2</v>
      </c>
      <c r="AN46" s="470">
        <v>0</v>
      </c>
      <c r="AO46" s="470">
        <v>0</v>
      </c>
      <c r="AP46" s="470">
        <v>0</v>
      </c>
      <c r="AQ46" s="470">
        <v>0</v>
      </c>
      <c r="AR46" s="470">
        <v>0</v>
      </c>
      <c r="AS46" s="1572"/>
      <c r="AT46" s="1551"/>
      <c r="AU46" s="471">
        <f t="shared" si="5"/>
        <v>2</v>
      </c>
      <c r="AV46" s="469">
        <v>2</v>
      </c>
      <c r="AW46" s="469">
        <v>0</v>
      </c>
      <c r="AX46" s="469">
        <v>0</v>
      </c>
      <c r="AY46" s="469">
        <v>0</v>
      </c>
      <c r="AZ46" s="469">
        <v>0</v>
      </c>
      <c r="BA46" s="469">
        <v>0</v>
      </c>
      <c r="BB46" s="1572"/>
      <c r="BC46" s="1553"/>
      <c r="BD46" s="471">
        <f t="shared" si="6"/>
        <v>2</v>
      </c>
      <c r="BE46" s="473">
        <v>2</v>
      </c>
      <c r="BF46" s="473">
        <v>0</v>
      </c>
      <c r="BG46" s="473">
        <v>0</v>
      </c>
      <c r="BH46" s="473">
        <v>0</v>
      </c>
      <c r="BI46" s="473">
        <v>0</v>
      </c>
      <c r="BJ46" s="473">
        <v>0</v>
      </c>
      <c r="BK46" s="1558"/>
      <c r="BL46" s="1559"/>
      <c r="BM46" s="1559"/>
      <c r="BN46" s="1559"/>
      <c r="BO46" s="1559"/>
      <c r="BP46" s="1559"/>
      <c r="BQ46" s="1559"/>
      <c r="BR46" s="1559"/>
      <c r="BS46" s="1560"/>
    </row>
    <row r="47" spans="1:71" s="58" customFormat="1" ht="45" x14ac:dyDescent="0.25">
      <c r="A47" s="37"/>
      <c r="B47" s="1517"/>
      <c r="C47" s="1522"/>
      <c r="D47" s="1639">
        <v>173</v>
      </c>
      <c r="E47" s="1642" t="str">
        <f>+[6]Metas!K199</f>
        <v>Infraestructuras culturales con mantenimiento, adecuación,  dotación y equipamiento para los servicios culturales en el departamento en municipios de Norte de Santander  (10 por año)</v>
      </c>
      <c r="F47" s="1645">
        <v>10</v>
      </c>
      <c r="G47" s="1648">
        <f>SUM(H47:K47)</f>
        <v>10</v>
      </c>
      <c r="H47" s="1651"/>
      <c r="I47" s="1654"/>
      <c r="J47" s="1543">
        <v>5</v>
      </c>
      <c r="K47" s="1546">
        <v>5</v>
      </c>
      <c r="L47" s="441" t="s">
        <v>5327</v>
      </c>
      <c r="M47" s="441" t="s">
        <v>5328</v>
      </c>
      <c r="N47" s="442">
        <v>44743</v>
      </c>
      <c r="O47" s="442">
        <v>44925</v>
      </c>
      <c r="P47" s="442">
        <v>44743</v>
      </c>
      <c r="Q47" s="442">
        <v>44925</v>
      </c>
      <c r="R47" s="1571">
        <f t="shared" ref="R47" si="42">+$D47</f>
        <v>173</v>
      </c>
      <c r="S47" s="1585">
        <f t="shared" ref="S47" si="43">+F47</f>
        <v>10</v>
      </c>
      <c r="T47" s="443">
        <f t="shared" si="1"/>
        <v>8</v>
      </c>
      <c r="U47" s="444">
        <f t="shared" si="2"/>
        <v>8</v>
      </c>
      <c r="V47" s="444">
        <f t="shared" si="2"/>
        <v>0</v>
      </c>
      <c r="W47" s="444">
        <f t="shared" si="2"/>
        <v>0</v>
      </c>
      <c r="X47" s="444">
        <f t="shared" si="2"/>
        <v>0</v>
      </c>
      <c r="Y47" s="444">
        <f t="shared" si="2"/>
        <v>0</v>
      </c>
      <c r="Z47" s="444">
        <f t="shared" si="2"/>
        <v>0</v>
      </c>
      <c r="AA47" s="1571">
        <f t="shared" ref="AA47" si="44">+$D47</f>
        <v>173</v>
      </c>
      <c r="AB47" s="1539">
        <f>+H47</f>
        <v>0</v>
      </c>
      <c r="AC47" s="445">
        <f t="shared" si="3"/>
        <v>2</v>
      </c>
      <c r="AD47" s="484">
        <v>2</v>
      </c>
      <c r="AE47" s="451">
        <v>0</v>
      </c>
      <c r="AF47" s="451">
        <v>0</v>
      </c>
      <c r="AG47" s="451">
        <v>0</v>
      </c>
      <c r="AH47" s="451">
        <v>0</v>
      </c>
      <c r="AI47" s="451">
        <v>0</v>
      </c>
      <c r="AJ47" s="1571">
        <f t="shared" ref="AJ47" si="45">+$D47</f>
        <v>173</v>
      </c>
      <c r="AK47" s="1541">
        <f>+I47</f>
        <v>0</v>
      </c>
      <c r="AL47" s="445">
        <f t="shared" si="4"/>
        <v>2</v>
      </c>
      <c r="AM47" s="448">
        <v>2</v>
      </c>
      <c r="AN47" s="448">
        <v>0</v>
      </c>
      <c r="AO47" s="448">
        <v>0</v>
      </c>
      <c r="AP47" s="448">
        <v>0</v>
      </c>
      <c r="AQ47" s="448">
        <v>0</v>
      </c>
      <c r="AR47" s="448">
        <v>0</v>
      </c>
      <c r="AS47" s="1571">
        <f t="shared" ref="AS47" si="46">+$D47</f>
        <v>173</v>
      </c>
      <c r="AT47" s="1550">
        <f>+J47</f>
        <v>5</v>
      </c>
      <c r="AU47" s="449">
        <f t="shared" si="5"/>
        <v>2</v>
      </c>
      <c r="AV47" s="447">
        <v>2</v>
      </c>
      <c r="AW47" s="447">
        <v>0</v>
      </c>
      <c r="AX47" s="447">
        <v>0</v>
      </c>
      <c r="AY47" s="447">
        <v>0</v>
      </c>
      <c r="AZ47" s="447">
        <v>0</v>
      </c>
      <c r="BA47" s="447">
        <v>0</v>
      </c>
      <c r="BB47" s="1571">
        <f t="shared" ref="BB47" si="47">+$D47</f>
        <v>173</v>
      </c>
      <c r="BC47" s="1552">
        <f>+K47</f>
        <v>5</v>
      </c>
      <c r="BD47" s="449">
        <f t="shared" si="6"/>
        <v>2</v>
      </c>
      <c r="BE47" s="451">
        <v>2</v>
      </c>
      <c r="BF47" s="451">
        <v>0</v>
      </c>
      <c r="BG47" s="451">
        <v>0</v>
      </c>
      <c r="BH47" s="451">
        <v>0</v>
      </c>
      <c r="BI47" s="451">
        <v>0</v>
      </c>
      <c r="BJ47" s="451">
        <v>0</v>
      </c>
      <c r="BK47" s="1554"/>
      <c r="BL47" s="1555"/>
      <c r="BM47" s="1555"/>
      <c r="BN47" s="1555"/>
      <c r="BO47" s="1555"/>
      <c r="BP47" s="1555"/>
      <c r="BQ47" s="1555"/>
      <c r="BR47" s="1555"/>
      <c r="BS47" s="1556"/>
    </row>
    <row r="48" spans="1:71" s="58" customFormat="1" ht="60" x14ac:dyDescent="0.25">
      <c r="A48" s="37"/>
      <c r="B48" s="1517"/>
      <c r="C48" s="1522"/>
      <c r="D48" s="1640"/>
      <c r="E48" s="1643"/>
      <c r="F48" s="1646"/>
      <c r="G48" s="1649"/>
      <c r="H48" s="1652"/>
      <c r="I48" s="1655"/>
      <c r="J48" s="1544"/>
      <c r="K48" s="1547"/>
      <c r="L48" s="452" t="s">
        <v>5329</v>
      </c>
      <c r="M48" s="452" t="s">
        <v>5330</v>
      </c>
      <c r="N48" s="34">
        <v>44743</v>
      </c>
      <c r="O48" s="34">
        <v>44925</v>
      </c>
      <c r="P48" s="34">
        <v>44743</v>
      </c>
      <c r="Q48" s="34">
        <v>44925</v>
      </c>
      <c r="R48" s="1220"/>
      <c r="S48" s="1241"/>
      <c r="T48" s="453">
        <f t="shared" si="1"/>
        <v>8</v>
      </c>
      <c r="U48" s="454">
        <f t="shared" si="2"/>
        <v>8</v>
      </c>
      <c r="V48" s="454">
        <f t="shared" si="2"/>
        <v>0</v>
      </c>
      <c r="W48" s="454">
        <f t="shared" si="2"/>
        <v>0</v>
      </c>
      <c r="X48" s="454">
        <f t="shared" si="2"/>
        <v>0</v>
      </c>
      <c r="Y48" s="454">
        <f t="shared" si="2"/>
        <v>0</v>
      </c>
      <c r="Z48" s="454">
        <f t="shared" si="2"/>
        <v>0</v>
      </c>
      <c r="AA48" s="1220"/>
      <c r="AB48" s="1244"/>
      <c r="AC48" s="455">
        <f t="shared" si="3"/>
        <v>2</v>
      </c>
      <c r="AD48" s="456">
        <v>2</v>
      </c>
      <c r="AE48" s="457">
        <v>0</v>
      </c>
      <c r="AF48" s="457">
        <v>0</v>
      </c>
      <c r="AG48" s="457">
        <v>0</v>
      </c>
      <c r="AH48" s="457">
        <v>0</v>
      </c>
      <c r="AI48" s="457">
        <v>0</v>
      </c>
      <c r="AJ48" s="1220"/>
      <c r="AK48" s="1247"/>
      <c r="AL48" s="455">
        <f t="shared" si="4"/>
        <v>2</v>
      </c>
      <c r="AM48" s="458">
        <v>2</v>
      </c>
      <c r="AN48" s="458">
        <v>0</v>
      </c>
      <c r="AO48" s="458">
        <v>0</v>
      </c>
      <c r="AP48" s="458">
        <v>0</v>
      </c>
      <c r="AQ48" s="458">
        <v>0</v>
      </c>
      <c r="AR48" s="458">
        <v>0</v>
      </c>
      <c r="AS48" s="1220"/>
      <c r="AT48" s="1549"/>
      <c r="AU48" s="459">
        <f t="shared" si="5"/>
        <v>2</v>
      </c>
      <c r="AV48" s="457">
        <v>2</v>
      </c>
      <c r="AW48" s="457">
        <v>0</v>
      </c>
      <c r="AX48" s="457">
        <v>0</v>
      </c>
      <c r="AY48" s="457">
        <v>0</v>
      </c>
      <c r="AZ48" s="457">
        <v>0</v>
      </c>
      <c r="BA48" s="457">
        <v>0</v>
      </c>
      <c r="BB48" s="1220"/>
      <c r="BC48" s="1253"/>
      <c r="BD48" s="459">
        <f t="shared" si="6"/>
        <v>2</v>
      </c>
      <c r="BE48" s="457">
        <v>2</v>
      </c>
      <c r="BF48" s="457">
        <v>0</v>
      </c>
      <c r="BG48" s="457">
        <v>0</v>
      </c>
      <c r="BH48" s="457">
        <v>0</v>
      </c>
      <c r="BI48" s="457">
        <v>0</v>
      </c>
      <c r="BJ48" s="457">
        <v>0</v>
      </c>
      <c r="BK48" s="1207"/>
      <c r="BL48" s="1208"/>
      <c r="BM48" s="1208"/>
      <c r="BN48" s="1208"/>
      <c r="BO48" s="1208"/>
      <c r="BP48" s="1208"/>
      <c r="BQ48" s="1208"/>
      <c r="BR48" s="1208"/>
      <c r="BS48" s="1557"/>
    </row>
    <row r="49" spans="1:71" s="58" customFormat="1" ht="68.25" customHeight="1" x14ac:dyDescent="0.25">
      <c r="A49" s="37"/>
      <c r="B49" s="1517"/>
      <c r="C49" s="1522"/>
      <c r="D49" s="1640"/>
      <c r="E49" s="1643"/>
      <c r="F49" s="1646"/>
      <c r="G49" s="1649"/>
      <c r="H49" s="1652"/>
      <c r="I49" s="1655"/>
      <c r="J49" s="1544"/>
      <c r="K49" s="1547"/>
      <c r="L49" s="452" t="s">
        <v>5331</v>
      </c>
      <c r="M49" s="452" t="s">
        <v>5332</v>
      </c>
      <c r="N49" s="34">
        <v>44743</v>
      </c>
      <c r="O49" s="34">
        <v>44925</v>
      </c>
      <c r="P49" s="34">
        <v>44743</v>
      </c>
      <c r="Q49" s="34">
        <v>44925</v>
      </c>
      <c r="R49" s="1220"/>
      <c r="S49" s="1241"/>
      <c r="T49" s="453">
        <f t="shared" si="1"/>
        <v>8</v>
      </c>
      <c r="U49" s="454">
        <f t="shared" si="2"/>
        <v>8</v>
      </c>
      <c r="V49" s="454">
        <f t="shared" si="2"/>
        <v>0</v>
      </c>
      <c r="W49" s="454">
        <f t="shared" si="2"/>
        <v>0</v>
      </c>
      <c r="X49" s="454">
        <f t="shared" si="2"/>
        <v>0</v>
      </c>
      <c r="Y49" s="454">
        <f t="shared" si="2"/>
        <v>0</v>
      </c>
      <c r="Z49" s="454">
        <f t="shared" si="2"/>
        <v>0</v>
      </c>
      <c r="AA49" s="1220"/>
      <c r="AB49" s="1244"/>
      <c r="AC49" s="455">
        <f t="shared" si="3"/>
        <v>2</v>
      </c>
      <c r="AD49" s="485">
        <v>2</v>
      </c>
      <c r="AE49" s="457">
        <v>0</v>
      </c>
      <c r="AF49" s="457">
        <v>0</v>
      </c>
      <c r="AG49" s="457">
        <v>0</v>
      </c>
      <c r="AH49" s="457">
        <v>0</v>
      </c>
      <c r="AI49" s="457">
        <v>0</v>
      </c>
      <c r="AJ49" s="1220"/>
      <c r="AK49" s="1247"/>
      <c r="AL49" s="455">
        <f t="shared" si="4"/>
        <v>2</v>
      </c>
      <c r="AM49" s="458">
        <v>2</v>
      </c>
      <c r="AN49" s="458">
        <v>0</v>
      </c>
      <c r="AO49" s="458">
        <v>0</v>
      </c>
      <c r="AP49" s="458">
        <v>0</v>
      </c>
      <c r="AQ49" s="458">
        <v>0</v>
      </c>
      <c r="AR49" s="458">
        <v>0</v>
      </c>
      <c r="AS49" s="1220"/>
      <c r="AT49" s="1549"/>
      <c r="AU49" s="459">
        <f t="shared" si="5"/>
        <v>2</v>
      </c>
      <c r="AV49" s="457">
        <v>2</v>
      </c>
      <c r="AW49" s="457">
        <v>0</v>
      </c>
      <c r="AX49" s="457">
        <v>0</v>
      </c>
      <c r="AY49" s="457">
        <v>0</v>
      </c>
      <c r="AZ49" s="457">
        <v>0</v>
      </c>
      <c r="BA49" s="457">
        <v>0</v>
      </c>
      <c r="BB49" s="1220"/>
      <c r="BC49" s="1253"/>
      <c r="BD49" s="459">
        <f t="shared" si="6"/>
        <v>2</v>
      </c>
      <c r="BE49" s="457">
        <v>2</v>
      </c>
      <c r="BF49" s="457">
        <v>0</v>
      </c>
      <c r="BG49" s="457">
        <v>0</v>
      </c>
      <c r="BH49" s="457">
        <v>0</v>
      </c>
      <c r="BI49" s="457">
        <v>0</v>
      </c>
      <c r="BJ49" s="457">
        <v>0</v>
      </c>
      <c r="BK49" s="1207"/>
      <c r="BL49" s="1208"/>
      <c r="BM49" s="1208"/>
      <c r="BN49" s="1208"/>
      <c r="BO49" s="1208"/>
      <c r="BP49" s="1208"/>
      <c r="BQ49" s="1208"/>
      <c r="BR49" s="1208"/>
      <c r="BS49" s="1557"/>
    </row>
    <row r="50" spans="1:71" s="58" customFormat="1" ht="64.5" customHeight="1" thickBot="1" x14ac:dyDescent="0.3">
      <c r="A50" s="37"/>
      <c r="B50" s="1517"/>
      <c r="C50" s="1522"/>
      <c r="D50" s="1641"/>
      <c r="E50" s="1644"/>
      <c r="F50" s="1647"/>
      <c r="G50" s="1650"/>
      <c r="H50" s="1653"/>
      <c r="I50" s="1656"/>
      <c r="J50" s="1545"/>
      <c r="K50" s="1548"/>
      <c r="L50" s="463" t="s">
        <v>5333</v>
      </c>
      <c r="M50" s="463" t="s">
        <v>5334</v>
      </c>
      <c r="N50" s="464">
        <v>44743</v>
      </c>
      <c r="O50" s="464">
        <v>44925</v>
      </c>
      <c r="P50" s="464">
        <v>44743</v>
      </c>
      <c r="Q50" s="464">
        <v>44925</v>
      </c>
      <c r="R50" s="1572"/>
      <c r="S50" s="1586"/>
      <c r="T50" s="465">
        <f t="shared" si="1"/>
        <v>8</v>
      </c>
      <c r="U50" s="466">
        <f t="shared" si="2"/>
        <v>8</v>
      </c>
      <c r="V50" s="466">
        <f t="shared" si="2"/>
        <v>0</v>
      </c>
      <c r="W50" s="466">
        <f t="shared" si="2"/>
        <v>0</v>
      </c>
      <c r="X50" s="466">
        <f t="shared" si="2"/>
        <v>0</v>
      </c>
      <c r="Y50" s="466">
        <f t="shared" si="2"/>
        <v>0</v>
      </c>
      <c r="Z50" s="466">
        <f t="shared" si="2"/>
        <v>0</v>
      </c>
      <c r="AA50" s="1572"/>
      <c r="AB50" s="1540"/>
      <c r="AC50" s="467">
        <f t="shared" si="3"/>
        <v>2</v>
      </c>
      <c r="AD50" s="468">
        <v>2</v>
      </c>
      <c r="AE50" s="473">
        <v>0</v>
      </c>
      <c r="AF50" s="473">
        <v>0</v>
      </c>
      <c r="AG50" s="473">
        <v>0</v>
      </c>
      <c r="AH50" s="473">
        <v>0</v>
      </c>
      <c r="AI50" s="473">
        <v>0</v>
      </c>
      <c r="AJ50" s="1572"/>
      <c r="AK50" s="1542"/>
      <c r="AL50" s="467">
        <f t="shared" si="4"/>
        <v>2</v>
      </c>
      <c r="AM50" s="470">
        <v>2</v>
      </c>
      <c r="AN50" s="470">
        <v>0</v>
      </c>
      <c r="AO50" s="470">
        <v>0</v>
      </c>
      <c r="AP50" s="470">
        <v>0</v>
      </c>
      <c r="AQ50" s="470">
        <v>0</v>
      </c>
      <c r="AR50" s="470">
        <v>0</v>
      </c>
      <c r="AS50" s="1572"/>
      <c r="AT50" s="1551"/>
      <c r="AU50" s="471">
        <f t="shared" si="5"/>
        <v>2</v>
      </c>
      <c r="AV50" s="469">
        <v>2</v>
      </c>
      <c r="AW50" s="469">
        <v>0</v>
      </c>
      <c r="AX50" s="469">
        <v>0</v>
      </c>
      <c r="AY50" s="469">
        <v>0</v>
      </c>
      <c r="AZ50" s="469">
        <v>0</v>
      </c>
      <c r="BA50" s="469">
        <v>0</v>
      </c>
      <c r="BB50" s="1572"/>
      <c r="BC50" s="1553"/>
      <c r="BD50" s="471">
        <f t="shared" si="6"/>
        <v>2</v>
      </c>
      <c r="BE50" s="473">
        <v>2</v>
      </c>
      <c r="BF50" s="473">
        <v>0</v>
      </c>
      <c r="BG50" s="473">
        <v>0</v>
      </c>
      <c r="BH50" s="473">
        <v>0</v>
      </c>
      <c r="BI50" s="473">
        <v>0</v>
      </c>
      <c r="BJ50" s="473">
        <v>0</v>
      </c>
      <c r="BK50" s="1558"/>
      <c r="BL50" s="1559"/>
      <c r="BM50" s="1559"/>
      <c r="BN50" s="1559"/>
      <c r="BO50" s="1559"/>
      <c r="BP50" s="1559"/>
      <c r="BQ50" s="1559"/>
      <c r="BR50" s="1559"/>
      <c r="BS50" s="1560"/>
    </row>
    <row r="51" spans="1:71" s="58" customFormat="1" ht="63.75" customHeight="1" x14ac:dyDescent="0.25">
      <c r="A51" s="37"/>
      <c r="B51" s="1517"/>
      <c r="C51" s="1522"/>
      <c r="D51" s="1639">
        <v>174</v>
      </c>
      <c r="E51" s="1642" t="str">
        <f>+[6]Metas!K200</f>
        <v>Casas de cultura apoyadas en su mantenimiento, adecuación y/o dotación, para la prestacion de servicios culturales en los municipios, (5 por año)</v>
      </c>
      <c r="F51" s="1645">
        <v>5</v>
      </c>
      <c r="G51" s="1648">
        <f>SUM(H51:K51)</f>
        <v>5</v>
      </c>
      <c r="H51" s="1651"/>
      <c r="I51" s="1654"/>
      <c r="J51" s="1543">
        <v>2</v>
      </c>
      <c r="K51" s="1546">
        <v>3</v>
      </c>
      <c r="L51" s="441" t="s">
        <v>5327</v>
      </c>
      <c r="M51" s="441" t="s">
        <v>5335</v>
      </c>
      <c r="N51" s="442">
        <v>44743</v>
      </c>
      <c r="O51" s="442">
        <v>44925</v>
      </c>
      <c r="P51" s="442">
        <v>44743</v>
      </c>
      <c r="Q51" s="442">
        <v>44925</v>
      </c>
      <c r="R51" s="1571">
        <f t="shared" ref="R51" si="48">+$D51</f>
        <v>174</v>
      </c>
      <c r="S51" s="1585">
        <f t="shared" ref="S51" si="49">+F51</f>
        <v>5</v>
      </c>
      <c r="T51" s="443">
        <f t="shared" si="1"/>
        <v>8</v>
      </c>
      <c r="U51" s="444">
        <f t="shared" si="2"/>
        <v>8</v>
      </c>
      <c r="V51" s="444">
        <f t="shared" si="2"/>
        <v>0</v>
      </c>
      <c r="W51" s="444">
        <f t="shared" si="2"/>
        <v>0</v>
      </c>
      <c r="X51" s="444">
        <f t="shared" si="2"/>
        <v>0</v>
      </c>
      <c r="Y51" s="444">
        <f t="shared" si="2"/>
        <v>0</v>
      </c>
      <c r="Z51" s="444">
        <f t="shared" si="2"/>
        <v>0</v>
      </c>
      <c r="AA51" s="1571">
        <f t="shared" ref="AA51" si="50">+$D51</f>
        <v>174</v>
      </c>
      <c r="AB51" s="1539">
        <f>+H51</f>
        <v>0</v>
      </c>
      <c r="AC51" s="445">
        <f t="shared" si="3"/>
        <v>2</v>
      </c>
      <c r="AD51" s="484">
        <v>2</v>
      </c>
      <c r="AE51" s="451">
        <v>0</v>
      </c>
      <c r="AF51" s="451">
        <v>0</v>
      </c>
      <c r="AG51" s="451">
        <v>0</v>
      </c>
      <c r="AH51" s="451">
        <v>0</v>
      </c>
      <c r="AI51" s="451">
        <v>0</v>
      </c>
      <c r="AJ51" s="1571">
        <f t="shared" ref="AJ51" si="51">+$D51</f>
        <v>174</v>
      </c>
      <c r="AK51" s="1541">
        <f>+I51</f>
        <v>0</v>
      </c>
      <c r="AL51" s="445">
        <f t="shared" si="4"/>
        <v>2</v>
      </c>
      <c r="AM51" s="448">
        <v>2</v>
      </c>
      <c r="AN51" s="448">
        <v>0</v>
      </c>
      <c r="AO51" s="448">
        <v>0</v>
      </c>
      <c r="AP51" s="448">
        <v>0</v>
      </c>
      <c r="AQ51" s="448">
        <v>0</v>
      </c>
      <c r="AR51" s="448">
        <v>0</v>
      </c>
      <c r="AS51" s="1571">
        <f t="shared" ref="AS51" si="52">+$D51</f>
        <v>174</v>
      </c>
      <c r="AT51" s="1550">
        <f>+J51</f>
        <v>2</v>
      </c>
      <c r="AU51" s="449">
        <f t="shared" si="5"/>
        <v>2</v>
      </c>
      <c r="AV51" s="486">
        <v>2</v>
      </c>
      <c r="AW51" s="447">
        <v>0</v>
      </c>
      <c r="AX51" s="447">
        <v>0</v>
      </c>
      <c r="AY51" s="447">
        <v>0</v>
      </c>
      <c r="AZ51" s="447">
        <v>0</v>
      </c>
      <c r="BA51" s="447">
        <v>0</v>
      </c>
      <c r="BB51" s="1571">
        <f t="shared" ref="BB51" si="53">+$D51</f>
        <v>174</v>
      </c>
      <c r="BC51" s="1552">
        <f>+K51</f>
        <v>3</v>
      </c>
      <c r="BD51" s="449">
        <f t="shared" si="6"/>
        <v>2</v>
      </c>
      <c r="BE51" s="451">
        <v>2</v>
      </c>
      <c r="BF51" s="451">
        <v>0</v>
      </c>
      <c r="BG51" s="451">
        <v>0</v>
      </c>
      <c r="BH51" s="451">
        <v>0</v>
      </c>
      <c r="BI51" s="451">
        <v>0</v>
      </c>
      <c r="BJ51" s="451">
        <v>0</v>
      </c>
      <c r="BK51" s="1554"/>
      <c r="BL51" s="1555"/>
      <c r="BM51" s="1555"/>
      <c r="BN51" s="1555"/>
      <c r="BO51" s="1555"/>
      <c r="BP51" s="1555"/>
      <c r="BQ51" s="1555"/>
      <c r="BR51" s="1555"/>
      <c r="BS51" s="1556"/>
    </row>
    <row r="52" spans="1:71" s="58" customFormat="1" ht="81.75" customHeight="1" x14ac:dyDescent="0.25">
      <c r="A52" s="37"/>
      <c r="B52" s="1517"/>
      <c r="C52" s="1522"/>
      <c r="D52" s="1640"/>
      <c r="E52" s="1643"/>
      <c r="F52" s="1646"/>
      <c r="G52" s="1649"/>
      <c r="H52" s="1652"/>
      <c r="I52" s="1655"/>
      <c r="J52" s="1544"/>
      <c r="K52" s="1547"/>
      <c r="L52" s="452" t="s">
        <v>5336</v>
      </c>
      <c r="M52" s="452" t="s">
        <v>5337</v>
      </c>
      <c r="N52" s="34">
        <v>44743</v>
      </c>
      <c r="O52" s="34">
        <v>44925</v>
      </c>
      <c r="P52" s="34">
        <v>44743</v>
      </c>
      <c r="Q52" s="34">
        <v>44925</v>
      </c>
      <c r="R52" s="1220"/>
      <c r="S52" s="1241"/>
      <c r="T52" s="453">
        <f t="shared" si="1"/>
        <v>8</v>
      </c>
      <c r="U52" s="454">
        <f t="shared" si="2"/>
        <v>8</v>
      </c>
      <c r="V52" s="454">
        <f t="shared" si="2"/>
        <v>0</v>
      </c>
      <c r="W52" s="454">
        <f t="shared" si="2"/>
        <v>0</v>
      </c>
      <c r="X52" s="454">
        <f t="shared" si="2"/>
        <v>0</v>
      </c>
      <c r="Y52" s="454">
        <f t="shared" si="2"/>
        <v>0</v>
      </c>
      <c r="Z52" s="454">
        <f t="shared" si="2"/>
        <v>0</v>
      </c>
      <c r="AA52" s="1220"/>
      <c r="AB52" s="1244"/>
      <c r="AC52" s="455">
        <f t="shared" si="3"/>
        <v>2</v>
      </c>
      <c r="AD52" s="456">
        <v>2</v>
      </c>
      <c r="AE52" s="457">
        <v>0</v>
      </c>
      <c r="AF52" s="457">
        <v>0</v>
      </c>
      <c r="AG52" s="457">
        <v>0</v>
      </c>
      <c r="AH52" s="457">
        <v>0</v>
      </c>
      <c r="AI52" s="457">
        <v>0</v>
      </c>
      <c r="AJ52" s="1220"/>
      <c r="AK52" s="1247"/>
      <c r="AL52" s="455">
        <f t="shared" si="4"/>
        <v>2</v>
      </c>
      <c r="AM52" s="458">
        <v>2</v>
      </c>
      <c r="AN52" s="458">
        <v>0</v>
      </c>
      <c r="AO52" s="458">
        <v>0</v>
      </c>
      <c r="AP52" s="458">
        <v>0</v>
      </c>
      <c r="AQ52" s="458">
        <v>0</v>
      </c>
      <c r="AR52" s="458">
        <v>0</v>
      </c>
      <c r="AS52" s="1220"/>
      <c r="AT52" s="1549"/>
      <c r="AU52" s="459">
        <f t="shared" si="5"/>
        <v>2</v>
      </c>
      <c r="AV52" s="487">
        <v>2</v>
      </c>
      <c r="AW52" s="457">
        <v>0</v>
      </c>
      <c r="AX52" s="457">
        <v>0</v>
      </c>
      <c r="AY52" s="457">
        <v>0</v>
      </c>
      <c r="AZ52" s="457">
        <v>0</v>
      </c>
      <c r="BA52" s="457">
        <v>0</v>
      </c>
      <c r="BB52" s="1220"/>
      <c r="BC52" s="1253"/>
      <c r="BD52" s="459">
        <f t="shared" si="6"/>
        <v>2</v>
      </c>
      <c r="BE52" s="457">
        <v>2</v>
      </c>
      <c r="BF52" s="457">
        <v>0</v>
      </c>
      <c r="BG52" s="457">
        <v>0</v>
      </c>
      <c r="BH52" s="457">
        <v>0</v>
      </c>
      <c r="BI52" s="457">
        <v>0</v>
      </c>
      <c r="BJ52" s="457">
        <v>0</v>
      </c>
      <c r="BK52" s="1207"/>
      <c r="BL52" s="1208"/>
      <c r="BM52" s="1208"/>
      <c r="BN52" s="1208"/>
      <c r="BO52" s="1208"/>
      <c r="BP52" s="1208"/>
      <c r="BQ52" s="1208"/>
      <c r="BR52" s="1208"/>
      <c r="BS52" s="1557"/>
    </row>
    <row r="53" spans="1:71" s="58" customFormat="1" ht="75" x14ac:dyDescent="0.25">
      <c r="A53" s="37"/>
      <c r="B53" s="1517"/>
      <c r="C53" s="1522"/>
      <c r="D53" s="1640"/>
      <c r="E53" s="1643"/>
      <c r="F53" s="1646"/>
      <c r="G53" s="1649"/>
      <c r="H53" s="1652"/>
      <c r="I53" s="1655"/>
      <c r="J53" s="1544"/>
      <c r="K53" s="1547"/>
      <c r="L53" s="452" t="s">
        <v>5338</v>
      </c>
      <c r="M53" s="452" t="s">
        <v>5339</v>
      </c>
      <c r="N53" s="34">
        <v>44743</v>
      </c>
      <c r="O53" s="34">
        <v>44925</v>
      </c>
      <c r="P53" s="34">
        <v>44743</v>
      </c>
      <c r="Q53" s="34">
        <v>44925</v>
      </c>
      <c r="R53" s="1220"/>
      <c r="S53" s="1241"/>
      <c r="T53" s="453">
        <f t="shared" si="1"/>
        <v>8</v>
      </c>
      <c r="U53" s="454">
        <f t="shared" si="2"/>
        <v>8</v>
      </c>
      <c r="V53" s="454">
        <f t="shared" si="2"/>
        <v>0</v>
      </c>
      <c r="W53" s="454">
        <f t="shared" si="2"/>
        <v>0</v>
      </c>
      <c r="X53" s="454">
        <f t="shared" si="2"/>
        <v>0</v>
      </c>
      <c r="Y53" s="454">
        <f t="shared" si="2"/>
        <v>0</v>
      </c>
      <c r="Z53" s="454">
        <f t="shared" si="2"/>
        <v>0</v>
      </c>
      <c r="AA53" s="1220"/>
      <c r="AB53" s="1244"/>
      <c r="AC53" s="455">
        <f t="shared" si="3"/>
        <v>2</v>
      </c>
      <c r="AD53" s="485">
        <v>2</v>
      </c>
      <c r="AE53" s="457">
        <v>0</v>
      </c>
      <c r="AF53" s="457">
        <v>0</v>
      </c>
      <c r="AG53" s="457">
        <v>0</v>
      </c>
      <c r="AH53" s="457">
        <v>0</v>
      </c>
      <c r="AI53" s="457">
        <v>0</v>
      </c>
      <c r="AJ53" s="1220"/>
      <c r="AK53" s="1247"/>
      <c r="AL53" s="455">
        <f t="shared" si="4"/>
        <v>2</v>
      </c>
      <c r="AM53" s="458">
        <v>2</v>
      </c>
      <c r="AN53" s="458">
        <v>0</v>
      </c>
      <c r="AO53" s="458">
        <v>0</v>
      </c>
      <c r="AP53" s="458">
        <v>0</v>
      </c>
      <c r="AQ53" s="458">
        <v>0</v>
      </c>
      <c r="AR53" s="458">
        <v>0</v>
      </c>
      <c r="AS53" s="1220"/>
      <c r="AT53" s="1549"/>
      <c r="AU53" s="459">
        <f t="shared" si="5"/>
        <v>2</v>
      </c>
      <c r="AV53" s="487">
        <v>2</v>
      </c>
      <c r="AW53" s="457">
        <v>0</v>
      </c>
      <c r="AX53" s="457">
        <v>0</v>
      </c>
      <c r="AY53" s="457">
        <v>0</v>
      </c>
      <c r="AZ53" s="457">
        <v>0</v>
      </c>
      <c r="BA53" s="457">
        <v>0</v>
      </c>
      <c r="BB53" s="1220"/>
      <c r="BC53" s="1253"/>
      <c r="BD53" s="459">
        <f t="shared" si="6"/>
        <v>2</v>
      </c>
      <c r="BE53" s="457">
        <v>2</v>
      </c>
      <c r="BF53" s="457">
        <v>0</v>
      </c>
      <c r="BG53" s="457">
        <v>0</v>
      </c>
      <c r="BH53" s="457">
        <v>0</v>
      </c>
      <c r="BI53" s="457">
        <v>0</v>
      </c>
      <c r="BJ53" s="457">
        <v>0</v>
      </c>
      <c r="BK53" s="1207"/>
      <c r="BL53" s="1208"/>
      <c r="BM53" s="1208"/>
      <c r="BN53" s="1208"/>
      <c r="BO53" s="1208"/>
      <c r="BP53" s="1208"/>
      <c r="BQ53" s="1208"/>
      <c r="BR53" s="1208"/>
      <c r="BS53" s="1557"/>
    </row>
    <row r="54" spans="1:71" s="58" customFormat="1" ht="60.75" thickBot="1" x14ac:dyDescent="0.3">
      <c r="A54" s="37"/>
      <c r="B54" s="1517"/>
      <c r="C54" s="1522"/>
      <c r="D54" s="1641"/>
      <c r="E54" s="1644"/>
      <c r="F54" s="1647"/>
      <c r="G54" s="1650"/>
      <c r="H54" s="1653"/>
      <c r="I54" s="1656"/>
      <c r="J54" s="1545"/>
      <c r="K54" s="1548"/>
      <c r="L54" s="463" t="s">
        <v>5340</v>
      </c>
      <c r="M54" s="463" t="s">
        <v>5341</v>
      </c>
      <c r="N54" s="464">
        <v>44743</v>
      </c>
      <c r="O54" s="464">
        <v>44925</v>
      </c>
      <c r="P54" s="464">
        <v>44743</v>
      </c>
      <c r="Q54" s="464">
        <v>44925</v>
      </c>
      <c r="R54" s="1572"/>
      <c r="S54" s="1586"/>
      <c r="T54" s="465">
        <f t="shared" si="1"/>
        <v>8</v>
      </c>
      <c r="U54" s="466">
        <f t="shared" si="2"/>
        <v>8</v>
      </c>
      <c r="V54" s="466">
        <f t="shared" si="2"/>
        <v>0</v>
      </c>
      <c r="W54" s="466">
        <f t="shared" si="2"/>
        <v>0</v>
      </c>
      <c r="X54" s="466">
        <f t="shared" si="2"/>
        <v>0</v>
      </c>
      <c r="Y54" s="466">
        <f t="shared" si="2"/>
        <v>0</v>
      </c>
      <c r="Z54" s="466">
        <f t="shared" si="2"/>
        <v>0</v>
      </c>
      <c r="AA54" s="1572"/>
      <c r="AB54" s="1540"/>
      <c r="AC54" s="467">
        <f t="shared" si="3"/>
        <v>2</v>
      </c>
      <c r="AD54" s="468">
        <v>2</v>
      </c>
      <c r="AE54" s="473">
        <v>0</v>
      </c>
      <c r="AF54" s="473">
        <v>0</v>
      </c>
      <c r="AG54" s="473">
        <v>0</v>
      </c>
      <c r="AH54" s="473">
        <v>0</v>
      </c>
      <c r="AI54" s="473">
        <v>0</v>
      </c>
      <c r="AJ54" s="1572"/>
      <c r="AK54" s="1542"/>
      <c r="AL54" s="467">
        <f t="shared" si="4"/>
        <v>2</v>
      </c>
      <c r="AM54" s="470">
        <v>2</v>
      </c>
      <c r="AN54" s="470">
        <v>0</v>
      </c>
      <c r="AO54" s="470">
        <v>0</v>
      </c>
      <c r="AP54" s="470">
        <v>0</v>
      </c>
      <c r="AQ54" s="470">
        <v>0</v>
      </c>
      <c r="AR54" s="470">
        <v>0</v>
      </c>
      <c r="AS54" s="1572"/>
      <c r="AT54" s="1551"/>
      <c r="AU54" s="471">
        <f t="shared" si="5"/>
        <v>2</v>
      </c>
      <c r="AV54" s="488">
        <v>2</v>
      </c>
      <c r="AW54" s="469">
        <v>0</v>
      </c>
      <c r="AX54" s="469">
        <v>0</v>
      </c>
      <c r="AY54" s="469">
        <v>0</v>
      </c>
      <c r="AZ54" s="469">
        <v>0</v>
      </c>
      <c r="BA54" s="469">
        <v>0</v>
      </c>
      <c r="BB54" s="1572"/>
      <c r="BC54" s="1553"/>
      <c r="BD54" s="471">
        <f t="shared" si="6"/>
        <v>2</v>
      </c>
      <c r="BE54" s="473">
        <v>2</v>
      </c>
      <c r="BF54" s="473">
        <v>0</v>
      </c>
      <c r="BG54" s="473">
        <v>0</v>
      </c>
      <c r="BH54" s="473">
        <v>0</v>
      </c>
      <c r="BI54" s="473">
        <v>0</v>
      </c>
      <c r="BJ54" s="473">
        <v>0</v>
      </c>
      <c r="BK54" s="1558"/>
      <c r="BL54" s="1559"/>
      <c r="BM54" s="1559"/>
      <c r="BN54" s="1559"/>
      <c r="BO54" s="1559"/>
      <c r="BP54" s="1559"/>
      <c r="BQ54" s="1559"/>
      <c r="BR54" s="1559"/>
      <c r="BS54" s="1560"/>
    </row>
    <row r="55" spans="1:71" s="58" customFormat="1" ht="93" customHeight="1" x14ac:dyDescent="0.25">
      <c r="A55" s="37"/>
      <c r="B55" s="1517"/>
      <c r="C55" s="1522"/>
      <c r="D55" s="1639">
        <v>175</v>
      </c>
      <c r="E55" s="1642" t="str">
        <f>+[6]Metas!K201</f>
        <v>Asignación de los recursos del programa de beneficios de la seguridad social a creadores y gestores culturales según lo establezca la reglamentación de la estampilla Procultura</v>
      </c>
      <c r="F55" s="1645">
        <v>1</v>
      </c>
      <c r="G55" s="1657">
        <f>SUM(H55:K55)</f>
        <v>1</v>
      </c>
      <c r="H55" s="1660">
        <v>0.25</v>
      </c>
      <c r="I55" s="1663">
        <v>0.25</v>
      </c>
      <c r="J55" s="1579">
        <v>0.25</v>
      </c>
      <c r="K55" s="1582">
        <v>0.25</v>
      </c>
      <c r="L55" s="441" t="s">
        <v>5342</v>
      </c>
      <c r="M55" s="441" t="s">
        <v>5343</v>
      </c>
      <c r="N55" s="442">
        <v>44743</v>
      </c>
      <c r="O55" s="442">
        <v>44925</v>
      </c>
      <c r="P55" s="442">
        <v>44743</v>
      </c>
      <c r="Q55" s="442">
        <v>44925</v>
      </c>
      <c r="R55" s="1571">
        <f t="shared" ref="R55" si="54">+$D55</f>
        <v>175</v>
      </c>
      <c r="S55" s="1585">
        <f t="shared" ref="S55" si="55">+F55</f>
        <v>1</v>
      </c>
      <c r="T55" s="443">
        <f t="shared" si="1"/>
        <v>2.75</v>
      </c>
      <c r="U55" s="444">
        <f t="shared" si="2"/>
        <v>2.75</v>
      </c>
      <c r="V55" s="444">
        <f t="shared" si="2"/>
        <v>0</v>
      </c>
      <c r="W55" s="444">
        <f t="shared" si="2"/>
        <v>0</v>
      </c>
      <c r="X55" s="444">
        <f t="shared" si="2"/>
        <v>0</v>
      </c>
      <c r="Y55" s="444">
        <f t="shared" si="2"/>
        <v>0</v>
      </c>
      <c r="Z55" s="444">
        <f t="shared" si="2"/>
        <v>0</v>
      </c>
      <c r="AA55" s="1571">
        <f t="shared" ref="AA55" si="56">+$D55</f>
        <v>175</v>
      </c>
      <c r="AB55" s="1573">
        <f>+H55</f>
        <v>0.25</v>
      </c>
      <c r="AC55" s="445">
        <f t="shared" si="3"/>
        <v>0.6875</v>
      </c>
      <c r="AD55" s="484">
        <v>0.6875</v>
      </c>
      <c r="AE55" s="451">
        <v>0</v>
      </c>
      <c r="AF55" s="451">
        <v>0</v>
      </c>
      <c r="AG55" s="451">
        <v>0</v>
      </c>
      <c r="AH55" s="451">
        <v>0</v>
      </c>
      <c r="AI55" s="451">
        <v>0</v>
      </c>
      <c r="AJ55" s="1571">
        <f t="shared" ref="AJ55" si="57">+$D55</f>
        <v>175</v>
      </c>
      <c r="AK55" s="1576">
        <f>+I55</f>
        <v>0.25</v>
      </c>
      <c r="AL55" s="445">
        <f t="shared" si="4"/>
        <v>0.6875</v>
      </c>
      <c r="AM55" s="448">
        <v>0.6875</v>
      </c>
      <c r="AN55" s="448">
        <v>0</v>
      </c>
      <c r="AO55" s="448">
        <v>0</v>
      </c>
      <c r="AP55" s="448">
        <v>0</v>
      </c>
      <c r="AQ55" s="448">
        <v>0</v>
      </c>
      <c r="AR55" s="448">
        <v>0</v>
      </c>
      <c r="AS55" s="1571">
        <f t="shared" ref="AS55" si="58">+$D55</f>
        <v>175</v>
      </c>
      <c r="AT55" s="1550">
        <f>+J55</f>
        <v>0.25</v>
      </c>
      <c r="AU55" s="449">
        <f t="shared" si="5"/>
        <v>0.6875</v>
      </c>
      <c r="AV55" s="447">
        <v>0.6875</v>
      </c>
      <c r="AW55" s="447">
        <v>0</v>
      </c>
      <c r="AX55" s="447">
        <v>0</v>
      </c>
      <c r="AY55" s="447">
        <v>0</v>
      </c>
      <c r="AZ55" s="447">
        <v>0</v>
      </c>
      <c r="BA55" s="447">
        <v>0</v>
      </c>
      <c r="BB55" s="1571">
        <f t="shared" ref="BB55" si="59">+$D55</f>
        <v>175</v>
      </c>
      <c r="BC55" s="1552">
        <f>+K55</f>
        <v>0.25</v>
      </c>
      <c r="BD55" s="449">
        <f t="shared" si="6"/>
        <v>0.6875</v>
      </c>
      <c r="BE55" s="451">
        <v>0.6875</v>
      </c>
      <c r="BF55" s="451">
        <v>0</v>
      </c>
      <c r="BG55" s="451">
        <v>0</v>
      </c>
      <c r="BH55" s="451">
        <v>0</v>
      </c>
      <c r="BI55" s="451">
        <v>0</v>
      </c>
      <c r="BJ55" s="451">
        <v>0</v>
      </c>
      <c r="BK55" s="1554"/>
      <c r="BL55" s="1555"/>
      <c r="BM55" s="1555"/>
      <c r="BN55" s="1555"/>
      <c r="BO55" s="1555"/>
      <c r="BP55" s="1555"/>
      <c r="BQ55" s="1555"/>
      <c r="BR55" s="1555"/>
      <c r="BS55" s="1556"/>
    </row>
    <row r="56" spans="1:71" s="58" customFormat="1" ht="91.5" customHeight="1" x14ac:dyDescent="0.25">
      <c r="A56" s="37"/>
      <c r="B56" s="1517"/>
      <c r="C56" s="1522"/>
      <c r="D56" s="1640"/>
      <c r="E56" s="1643"/>
      <c r="F56" s="1646"/>
      <c r="G56" s="1658"/>
      <c r="H56" s="1661"/>
      <c r="I56" s="1664"/>
      <c r="J56" s="1580"/>
      <c r="K56" s="1583"/>
      <c r="L56" s="452" t="s">
        <v>5344</v>
      </c>
      <c r="M56" s="452" t="s">
        <v>5345</v>
      </c>
      <c r="N56" s="34">
        <v>44743</v>
      </c>
      <c r="O56" s="34">
        <v>44925</v>
      </c>
      <c r="P56" s="34">
        <v>44743</v>
      </c>
      <c r="Q56" s="34">
        <v>44925</v>
      </c>
      <c r="R56" s="1220"/>
      <c r="S56" s="1241"/>
      <c r="T56" s="453">
        <f t="shared" si="1"/>
        <v>2.75</v>
      </c>
      <c r="U56" s="454">
        <f t="shared" si="2"/>
        <v>2.75</v>
      </c>
      <c r="V56" s="454">
        <f t="shared" si="2"/>
        <v>0</v>
      </c>
      <c r="W56" s="454">
        <f t="shared" si="2"/>
        <v>0</v>
      </c>
      <c r="X56" s="454">
        <f t="shared" si="2"/>
        <v>0</v>
      </c>
      <c r="Y56" s="454">
        <f t="shared" si="2"/>
        <v>0</v>
      </c>
      <c r="Z56" s="454">
        <f t="shared" si="2"/>
        <v>0</v>
      </c>
      <c r="AA56" s="1220"/>
      <c r="AB56" s="1574"/>
      <c r="AC56" s="455">
        <f t="shared" si="3"/>
        <v>0.6875</v>
      </c>
      <c r="AD56" s="456">
        <v>0.6875</v>
      </c>
      <c r="AE56" s="457">
        <v>0</v>
      </c>
      <c r="AF56" s="457">
        <v>0</v>
      </c>
      <c r="AG56" s="457">
        <v>0</v>
      </c>
      <c r="AH56" s="457">
        <v>0</v>
      </c>
      <c r="AI56" s="457">
        <v>0</v>
      </c>
      <c r="AJ56" s="1220"/>
      <c r="AK56" s="1577"/>
      <c r="AL56" s="455">
        <f t="shared" si="4"/>
        <v>0.6875</v>
      </c>
      <c r="AM56" s="458">
        <v>0.6875</v>
      </c>
      <c r="AN56" s="458">
        <v>0</v>
      </c>
      <c r="AO56" s="458">
        <v>0</v>
      </c>
      <c r="AP56" s="458">
        <v>0</v>
      </c>
      <c r="AQ56" s="458">
        <v>0</v>
      </c>
      <c r="AR56" s="458">
        <v>0</v>
      </c>
      <c r="AS56" s="1220"/>
      <c r="AT56" s="1549"/>
      <c r="AU56" s="459">
        <f t="shared" si="5"/>
        <v>0.6875</v>
      </c>
      <c r="AV56" s="457">
        <v>0.6875</v>
      </c>
      <c r="AW56" s="457">
        <v>0</v>
      </c>
      <c r="AX56" s="457">
        <v>0</v>
      </c>
      <c r="AY56" s="457">
        <v>0</v>
      </c>
      <c r="AZ56" s="457">
        <v>0</v>
      </c>
      <c r="BA56" s="457">
        <v>0</v>
      </c>
      <c r="BB56" s="1220"/>
      <c r="BC56" s="1253"/>
      <c r="BD56" s="459">
        <f t="shared" si="6"/>
        <v>0.6875</v>
      </c>
      <c r="BE56" s="457">
        <v>0.6875</v>
      </c>
      <c r="BF56" s="457">
        <v>0</v>
      </c>
      <c r="BG56" s="457">
        <v>0</v>
      </c>
      <c r="BH56" s="457">
        <v>0</v>
      </c>
      <c r="BI56" s="457">
        <v>0</v>
      </c>
      <c r="BJ56" s="457">
        <v>0</v>
      </c>
      <c r="BK56" s="1207"/>
      <c r="BL56" s="1208"/>
      <c r="BM56" s="1208"/>
      <c r="BN56" s="1208"/>
      <c r="BO56" s="1208"/>
      <c r="BP56" s="1208"/>
      <c r="BQ56" s="1208"/>
      <c r="BR56" s="1208"/>
      <c r="BS56" s="1557"/>
    </row>
    <row r="57" spans="1:71" s="58" customFormat="1" ht="67.5" customHeight="1" x14ac:dyDescent="0.25">
      <c r="A57" s="37"/>
      <c r="B57" s="1517"/>
      <c r="C57" s="1522"/>
      <c r="D57" s="1640"/>
      <c r="E57" s="1643"/>
      <c r="F57" s="1646"/>
      <c r="G57" s="1658"/>
      <c r="H57" s="1661"/>
      <c r="I57" s="1664"/>
      <c r="J57" s="1580"/>
      <c r="K57" s="1583"/>
      <c r="L57" s="452" t="s">
        <v>5346</v>
      </c>
      <c r="M57" s="452" t="s">
        <v>5347</v>
      </c>
      <c r="N57" s="34">
        <v>44743</v>
      </c>
      <c r="O57" s="34">
        <v>44925</v>
      </c>
      <c r="P57" s="34">
        <v>44743</v>
      </c>
      <c r="Q57" s="34">
        <v>44925</v>
      </c>
      <c r="R57" s="1220"/>
      <c r="S57" s="1241"/>
      <c r="T57" s="453">
        <f t="shared" si="1"/>
        <v>2.75</v>
      </c>
      <c r="U57" s="454">
        <f t="shared" si="2"/>
        <v>2.75</v>
      </c>
      <c r="V57" s="454">
        <f t="shared" si="2"/>
        <v>0</v>
      </c>
      <c r="W57" s="454">
        <f t="shared" si="2"/>
        <v>0</v>
      </c>
      <c r="X57" s="454">
        <f t="shared" si="2"/>
        <v>0</v>
      </c>
      <c r="Y57" s="454">
        <f t="shared" si="2"/>
        <v>0</v>
      </c>
      <c r="Z57" s="454">
        <f t="shared" si="2"/>
        <v>0</v>
      </c>
      <c r="AA57" s="1220"/>
      <c r="AB57" s="1574"/>
      <c r="AC57" s="455">
        <f t="shared" si="3"/>
        <v>0.6875</v>
      </c>
      <c r="AD57" s="456">
        <v>0.6875</v>
      </c>
      <c r="AE57" s="457">
        <v>0</v>
      </c>
      <c r="AF57" s="457">
        <v>0</v>
      </c>
      <c r="AG57" s="457">
        <v>0</v>
      </c>
      <c r="AH57" s="457">
        <v>0</v>
      </c>
      <c r="AI57" s="457">
        <v>0</v>
      </c>
      <c r="AJ57" s="1220"/>
      <c r="AK57" s="1577"/>
      <c r="AL57" s="455">
        <f t="shared" si="4"/>
        <v>0.6875</v>
      </c>
      <c r="AM57" s="458">
        <v>0.6875</v>
      </c>
      <c r="AN57" s="458">
        <v>0</v>
      </c>
      <c r="AO57" s="458">
        <v>0</v>
      </c>
      <c r="AP57" s="458">
        <v>0</v>
      </c>
      <c r="AQ57" s="458">
        <v>0</v>
      </c>
      <c r="AR57" s="458">
        <v>0</v>
      </c>
      <c r="AS57" s="1220"/>
      <c r="AT57" s="1549"/>
      <c r="AU57" s="459">
        <f t="shared" si="5"/>
        <v>0.6875</v>
      </c>
      <c r="AV57" s="457">
        <v>0.6875</v>
      </c>
      <c r="AW57" s="457">
        <v>0</v>
      </c>
      <c r="AX57" s="457">
        <v>0</v>
      </c>
      <c r="AY57" s="457">
        <v>0</v>
      </c>
      <c r="AZ57" s="457">
        <v>0</v>
      </c>
      <c r="BA57" s="457">
        <v>0</v>
      </c>
      <c r="BB57" s="1220"/>
      <c r="BC57" s="1253"/>
      <c r="BD57" s="459">
        <f t="shared" si="6"/>
        <v>0.6875</v>
      </c>
      <c r="BE57" s="457">
        <v>0.6875</v>
      </c>
      <c r="BF57" s="457">
        <v>0</v>
      </c>
      <c r="BG57" s="457">
        <v>0</v>
      </c>
      <c r="BH57" s="457">
        <v>0</v>
      </c>
      <c r="BI57" s="457">
        <v>0</v>
      </c>
      <c r="BJ57" s="457">
        <v>0</v>
      </c>
      <c r="BK57" s="1207"/>
      <c r="BL57" s="1208"/>
      <c r="BM57" s="1208"/>
      <c r="BN57" s="1208"/>
      <c r="BO57" s="1208"/>
      <c r="BP57" s="1208"/>
      <c r="BQ57" s="1208"/>
      <c r="BR57" s="1208"/>
      <c r="BS57" s="1557"/>
    </row>
    <row r="58" spans="1:71" s="58" customFormat="1" ht="87" customHeight="1" thickBot="1" x14ac:dyDescent="0.3">
      <c r="A58" s="37"/>
      <c r="B58" s="1518"/>
      <c r="C58" s="1523"/>
      <c r="D58" s="1641"/>
      <c r="E58" s="1644"/>
      <c r="F58" s="1647"/>
      <c r="G58" s="1659"/>
      <c r="H58" s="1662"/>
      <c r="I58" s="1665"/>
      <c r="J58" s="1581"/>
      <c r="K58" s="1584"/>
      <c r="L58" s="463" t="s">
        <v>5348</v>
      </c>
      <c r="M58" s="463" t="s">
        <v>5349</v>
      </c>
      <c r="N58" s="464">
        <v>44743</v>
      </c>
      <c r="O58" s="464">
        <v>44925</v>
      </c>
      <c r="P58" s="464">
        <v>44743</v>
      </c>
      <c r="Q58" s="464">
        <v>44925</v>
      </c>
      <c r="R58" s="1572"/>
      <c r="S58" s="1586"/>
      <c r="T58" s="465">
        <f t="shared" si="1"/>
        <v>2.75</v>
      </c>
      <c r="U58" s="466">
        <f t="shared" si="2"/>
        <v>2.75</v>
      </c>
      <c r="V58" s="466">
        <f t="shared" si="2"/>
        <v>0</v>
      </c>
      <c r="W58" s="466">
        <f t="shared" si="2"/>
        <v>0</v>
      </c>
      <c r="X58" s="466">
        <f t="shared" si="2"/>
        <v>0</v>
      </c>
      <c r="Y58" s="466">
        <f t="shared" si="2"/>
        <v>0</v>
      </c>
      <c r="Z58" s="466">
        <f t="shared" si="2"/>
        <v>0</v>
      </c>
      <c r="AA58" s="1572"/>
      <c r="AB58" s="1575"/>
      <c r="AC58" s="467">
        <f t="shared" si="3"/>
        <v>0.6875</v>
      </c>
      <c r="AD58" s="475">
        <v>0.6875</v>
      </c>
      <c r="AE58" s="473">
        <v>0</v>
      </c>
      <c r="AF58" s="473">
        <v>0</v>
      </c>
      <c r="AG58" s="473">
        <v>0</v>
      </c>
      <c r="AH58" s="473">
        <v>0</v>
      </c>
      <c r="AI58" s="473">
        <v>0</v>
      </c>
      <c r="AJ58" s="1572"/>
      <c r="AK58" s="1578"/>
      <c r="AL58" s="467">
        <f t="shared" si="4"/>
        <v>0.6875</v>
      </c>
      <c r="AM58" s="470">
        <v>0.6875</v>
      </c>
      <c r="AN58" s="470">
        <v>0</v>
      </c>
      <c r="AO58" s="470">
        <v>0</v>
      </c>
      <c r="AP58" s="470">
        <v>0</v>
      </c>
      <c r="AQ58" s="470">
        <v>0</v>
      </c>
      <c r="AR58" s="470">
        <v>0</v>
      </c>
      <c r="AS58" s="1572"/>
      <c r="AT58" s="1551"/>
      <c r="AU58" s="471">
        <f t="shared" si="5"/>
        <v>0.6875</v>
      </c>
      <c r="AV58" s="469">
        <v>0.6875</v>
      </c>
      <c r="AW58" s="469">
        <v>0</v>
      </c>
      <c r="AX58" s="469">
        <v>0</v>
      </c>
      <c r="AY58" s="469">
        <v>0</v>
      </c>
      <c r="AZ58" s="469">
        <v>0</v>
      </c>
      <c r="BA58" s="469">
        <v>0</v>
      </c>
      <c r="BB58" s="1572"/>
      <c r="BC58" s="1553"/>
      <c r="BD58" s="471">
        <f t="shared" si="6"/>
        <v>0.6875</v>
      </c>
      <c r="BE58" s="473">
        <v>0.6875</v>
      </c>
      <c r="BF58" s="473">
        <v>0</v>
      </c>
      <c r="BG58" s="473">
        <v>0</v>
      </c>
      <c r="BH58" s="473">
        <v>0</v>
      </c>
      <c r="BI58" s="473">
        <v>0</v>
      </c>
      <c r="BJ58" s="473">
        <v>0</v>
      </c>
      <c r="BK58" s="1558"/>
      <c r="BL58" s="1559"/>
      <c r="BM58" s="1559"/>
      <c r="BN58" s="1559"/>
      <c r="BO58" s="1559"/>
      <c r="BP58" s="1559"/>
      <c r="BQ58" s="1559"/>
      <c r="BR58" s="1559"/>
      <c r="BS58" s="1560"/>
    </row>
    <row r="59" spans="1:71" s="58" customFormat="1" ht="37.5" customHeight="1" thickTop="1" thickBot="1" x14ac:dyDescent="0.3">
      <c r="A59" s="37"/>
      <c r="B59" s="1529" t="s">
        <v>281</v>
      </c>
      <c r="C59" s="1707" t="s">
        <v>284</v>
      </c>
      <c r="D59" s="1709">
        <v>176</v>
      </c>
      <c r="E59" s="1712" t="str">
        <f>+[6]Metas!K203</f>
        <v>Proyectos de investigación, creación, formación y producción de productos y/o proyectos artísticos y/o culturales (1 por año)</v>
      </c>
      <c r="F59" s="1645">
        <v>1</v>
      </c>
      <c r="G59" s="1715">
        <f t="shared" ref="G59:G78" si="60">SUM(H59:K59)</f>
        <v>1</v>
      </c>
      <c r="H59" s="1651"/>
      <c r="I59" s="1654"/>
      <c r="J59" s="1543"/>
      <c r="K59" s="1546">
        <v>1</v>
      </c>
      <c r="L59" s="489" t="s">
        <v>5350</v>
      </c>
      <c r="M59" s="441" t="s">
        <v>5351</v>
      </c>
      <c r="N59" s="442">
        <v>44743</v>
      </c>
      <c r="O59" s="442">
        <v>44925</v>
      </c>
      <c r="P59" s="442">
        <v>44743</v>
      </c>
      <c r="Q59" s="442">
        <v>44925</v>
      </c>
      <c r="R59" s="1571">
        <f t="shared" ref="R59" si="61">+$D59</f>
        <v>176</v>
      </c>
      <c r="S59" s="1585">
        <f t="shared" ref="S59" si="62">+F59</f>
        <v>1</v>
      </c>
      <c r="T59" s="443">
        <f t="shared" si="1"/>
        <v>11.52</v>
      </c>
      <c r="U59" s="444">
        <f t="shared" si="2"/>
        <v>8.84</v>
      </c>
      <c r="V59" s="444">
        <f t="shared" si="2"/>
        <v>0</v>
      </c>
      <c r="W59" s="444">
        <f t="shared" si="2"/>
        <v>0</v>
      </c>
      <c r="X59" s="444">
        <f t="shared" si="2"/>
        <v>0</v>
      </c>
      <c r="Y59" s="444">
        <f t="shared" si="2"/>
        <v>0</v>
      </c>
      <c r="Z59" s="444">
        <f t="shared" si="2"/>
        <v>2.68</v>
      </c>
      <c r="AA59" s="1571">
        <f t="shared" ref="AA59" si="63">+$D59</f>
        <v>176</v>
      </c>
      <c r="AB59" s="1539">
        <f t="shared" ref="AB59:AB78" si="64">+H59</f>
        <v>0</v>
      </c>
      <c r="AC59" s="445">
        <f t="shared" si="3"/>
        <v>2.88</v>
      </c>
      <c r="AD59" s="490">
        <v>2.21</v>
      </c>
      <c r="AE59" s="451">
        <v>0</v>
      </c>
      <c r="AF59" s="451">
        <v>0</v>
      </c>
      <c r="AG59" s="451">
        <v>0</v>
      </c>
      <c r="AH59" s="451">
        <v>0</v>
      </c>
      <c r="AI59" s="447">
        <v>0.67</v>
      </c>
      <c r="AJ59" s="1571">
        <f t="shared" ref="AJ59" si="65">+$D59</f>
        <v>176</v>
      </c>
      <c r="AK59" s="1541">
        <f t="shared" ref="AK59:AK78" si="66">+I59</f>
        <v>0</v>
      </c>
      <c r="AL59" s="445">
        <f t="shared" si="4"/>
        <v>2.88</v>
      </c>
      <c r="AM59" s="448">
        <v>2.21</v>
      </c>
      <c r="AN59" s="448">
        <v>0</v>
      </c>
      <c r="AO59" s="448">
        <v>0</v>
      </c>
      <c r="AP59" s="448">
        <v>0</v>
      </c>
      <c r="AQ59" s="448">
        <v>0</v>
      </c>
      <c r="AR59" s="448">
        <v>0.67</v>
      </c>
      <c r="AS59" s="1571">
        <f t="shared" ref="AS59" si="67">+$D59</f>
        <v>176</v>
      </c>
      <c r="AT59" s="1550">
        <f t="shared" ref="AT59:AT78" si="68">+J59</f>
        <v>0</v>
      </c>
      <c r="AU59" s="449">
        <f t="shared" si="5"/>
        <v>2.88</v>
      </c>
      <c r="AV59" s="491">
        <v>2.21</v>
      </c>
      <c r="AW59" s="447">
        <v>0</v>
      </c>
      <c r="AX59" s="447">
        <v>0</v>
      </c>
      <c r="AY59" s="447">
        <v>0</v>
      </c>
      <c r="AZ59" s="447">
        <v>0</v>
      </c>
      <c r="BA59" s="491">
        <v>0.67</v>
      </c>
      <c r="BB59" s="1571">
        <f t="shared" ref="BB59" si="69">+$D59</f>
        <v>176</v>
      </c>
      <c r="BC59" s="1552">
        <f t="shared" ref="BC59:BC78" si="70">+K59</f>
        <v>1</v>
      </c>
      <c r="BD59" s="449">
        <f t="shared" si="6"/>
        <v>2.88</v>
      </c>
      <c r="BE59" s="451">
        <v>2.21</v>
      </c>
      <c r="BF59" s="451">
        <v>0</v>
      </c>
      <c r="BG59" s="451">
        <v>0</v>
      </c>
      <c r="BH59" s="451">
        <v>0</v>
      </c>
      <c r="BI59" s="451">
        <v>0</v>
      </c>
      <c r="BJ59" s="451">
        <v>0.67</v>
      </c>
      <c r="BK59" s="1554"/>
      <c r="BL59" s="1555"/>
      <c r="BM59" s="1555"/>
      <c r="BN59" s="1555"/>
      <c r="BO59" s="1555"/>
      <c r="BP59" s="1555"/>
      <c r="BQ59" s="1555"/>
      <c r="BR59" s="1555"/>
      <c r="BS59" s="1556"/>
    </row>
    <row r="60" spans="1:71" s="58" customFormat="1" ht="52.5" customHeight="1" thickTop="1" thickBot="1" x14ac:dyDescent="0.3">
      <c r="A60" s="37"/>
      <c r="B60" s="1530"/>
      <c r="C60" s="1708"/>
      <c r="D60" s="1710"/>
      <c r="E60" s="1713"/>
      <c r="F60" s="1646"/>
      <c r="G60" s="1716"/>
      <c r="H60" s="1652"/>
      <c r="I60" s="1655"/>
      <c r="J60" s="1544"/>
      <c r="K60" s="1547"/>
      <c r="L60" s="452" t="s">
        <v>5352</v>
      </c>
      <c r="M60" s="452" t="s">
        <v>5353</v>
      </c>
      <c r="N60" s="34">
        <v>44743</v>
      </c>
      <c r="O60" s="34">
        <v>44925</v>
      </c>
      <c r="P60" s="34">
        <v>44743</v>
      </c>
      <c r="Q60" s="34">
        <v>44925</v>
      </c>
      <c r="R60" s="1220"/>
      <c r="S60" s="1241"/>
      <c r="T60" s="453">
        <f t="shared" si="1"/>
        <v>11.52</v>
      </c>
      <c r="U60" s="454">
        <f t="shared" si="2"/>
        <v>8.84</v>
      </c>
      <c r="V60" s="454">
        <f t="shared" si="2"/>
        <v>0</v>
      </c>
      <c r="W60" s="454">
        <f t="shared" si="2"/>
        <v>0</v>
      </c>
      <c r="X60" s="454">
        <f t="shared" si="2"/>
        <v>0</v>
      </c>
      <c r="Y60" s="454">
        <f t="shared" si="2"/>
        <v>0</v>
      </c>
      <c r="Z60" s="454">
        <f t="shared" si="2"/>
        <v>2.68</v>
      </c>
      <c r="AA60" s="1220"/>
      <c r="AB60" s="1244"/>
      <c r="AC60" s="455">
        <f t="shared" si="3"/>
        <v>2.88</v>
      </c>
      <c r="AD60" s="492">
        <v>2.21</v>
      </c>
      <c r="AE60" s="461">
        <v>0</v>
      </c>
      <c r="AF60" s="461">
        <v>0</v>
      </c>
      <c r="AG60" s="461">
        <v>0</v>
      </c>
      <c r="AH60" s="461">
        <v>0</v>
      </c>
      <c r="AI60" s="457">
        <v>0.67</v>
      </c>
      <c r="AJ60" s="1220"/>
      <c r="AK60" s="1247"/>
      <c r="AL60" s="455">
        <f t="shared" si="4"/>
        <v>2.88</v>
      </c>
      <c r="AM60" s="458">
        <v>2.21</v>
      </c>
      <c r="AN60" s="458">
        <v>0</v>
      </c>
      <c r="AO60" s="458">
        <v>0</v>
      </c>
      <c r="AP60" s="458">
        <v>0</v>
      </c>
      <c r="AQ60" s="458">
        <v>0</v>
      </c>
      <c r="AR60" s="458">
        <v>0.67</v>
      </c>
      <c r="AS60" s="1220"/>
      <c r="AT60" s="1549"/>
      <c r="AU60" s="459">
        <f t="shared" si="5"/>
        <v>2.88</v>
      </c>
      <c r="AV60" s="493">
        <v>2.21</v>
      </c>
      <c r="AW60" s="457">
        <v>0</v>
      </c>
      <c r="AX60" s="457">
        <v>0</v>
      </c>
      <c r="AY60" s="457">
        <v>0</v>
      </c>
      <c r="AZ60" s="457">
        <v>0</v>
      </c>
      <c r="BA60" s="493">
        <v>0.67</v>
      </c>
      <c r="BB60" s="1220"/>
      <c r="BC60" s="1253"/>
      <c r="BD60" s="459">
        <f t="shared" si="6"/>
        <v>2.88</v>
      </c>
      <c r="BE60" s="457">
        <v>2.21</v>
      </c>
      <c r="BF60" s="457">
        <v>0</v>
      </c>
      <c r="BG60" s="457">
        <v>0</v>
      </c>
      <c r="BH60" s="457">
        <v>0</v>
      </c>
      <c r="BI60" s="457">
        <v>0</v>
      </c>
      <c r="BJ60" s="457">
        <v>0.67</v>
      </c>
      <c r="BK60" s="1207"/>
      <c r="BL60" s="1208"/>
      <c r="BM60" s="1208"/>
      <c r="BN60" s="1208"/>
      <c r="BO60" s="1208"/>
      <c r="BP60" s="1208"/>
      <c r="BQ60" s="1208"/>
      <c r="BR60" s="1208"/>
      <c r="BS60" s="1557"/>
    </row>
    <row r="61" spans="1:71" s="58" customFormat="1" ht="66" customHeight="1" thickTop="1" thickBot="1" x14ac:dyDescent="0.3">
      <c r="A61" s="37"/>
      <c r="B61" s="1530"/>
      <c r="C61" s="1708"/>
      <c r="D61" s="1710"/>
      <c r="E61" s="1713"/>
      <c r="F61" s="1646"/>
      <c r="G61" s="1716"/>
      <c r="H61" s="1652"/>
      <c r="I61" s="1655"/>
      <c r="J61" s="1544"/>
      <c r="K61" s="1547"/>
      <c r="L61" s="452" t="s">
        <v>5354</v>
      </c>
      <c r="M61" s="452" t="s">
        <v>5355</v>
      </c>
      <c r="N61" s="34">
        <v>44743</v>
      </c>
      <c r="O61" s="34">
        <v>44925</v>
      </c>
      <c r="P61" s="34">
        <v>44743</v>
      </c>
      <c r="Q61" s="34">
        <v>44925</v>
      </c>
      <c r="R61" s="1220"/>
      <c r="S61" s="1241"/>
      <c r="T61" s="453">
        <f t="shared" si="1"/>
        <v>11.52</v>
      </c>
      <c r="U61" s="454">
        <f t="shared" si="2"/>
        <v>8.84</v>
      </c>
      <c r="V61" s="454">
        <f t="shared" si="2"/>
        <v>0</v>
      </c>
      <c r="W61" s="454">
        <f t="shared" si="2"/>
        <v>0</v>
      </c>
      <c r="X61" s="454">
        <f t="shared" si="2"/>
        <v>0</v>
      </c>
      <c r="Y61" s="454">
        <f t="shared" si="2"/>
        <v>0</v>
      </c>
      <c r="Z61" s="454">
        <f t="shared" si="2"/>
        <v>2.68</v>
      </c>
      <c r="AA61" s="1220"/>
      <c r="AB61" s="1244"/>
      <c r="AC61" s="455">
        <f t="shared" si="3"/>
        <v>2.88</v>
      </c>
      <c r="AD61" s="492">
        <v>2.21</v>
      </c>
      <c r="AE61" s="461">
        <v>0</v>
      </c>
      <c r="AF61" s="461">
        <v>0</v>
      </c>
      <c r="AG61" s="461">
        <v>0</v>
      </c>
      <c r="AH61" s="461">
        <v>0</v>
      </c>
      <c r="AI61" s="457">
        <v>0.67</v>
      </c>
      <c r="AJ61" s="1220"/>
      <c r="AK61" s="1247"/>
      <c r="AL61" s="455">
        <f t="shared" si="4"/>
        <v>2.88</v>
      </c>
      <c r="AM61" s="458">
        <v>2.21</v>
      </c>
      <c r="AN61" s="458">
        <v>0</v>
      </c>
      <c r="AO61" s="458">
        <v>0</v>
      </c>
      <c r="AP61" s="458">
        <v>0</v>
      </c>
      <c r="AQ61" s="458">
        <v>0</v>
      </c>
      <c r="AR61" s="458">
        <v>0.67</v>
      </c>
      <c r="AS61" s="1220"/>
      <c r="AT61" s="1549"/>
      <c r="AU61" s="459">
        <f t="shared" si="5"/>
        <v>2.88</v>
      </c>
      <c r="AV61" s="493">
        <v>2.21</v>
      </c>
      <c r="AW61" s="457">
        <v>0</v>
      </c>
      <c r="AX61" s="457">
        <v>0</v>
      </c>
      <c r="AY61" s="457">
        <v>0</v>
      </c>
      <c r="AZ61" s="457">
        <v>0</v>
      </c>
      <c r="BA61" s="493">
        <v>0.67</v>
      </c>
      <c r="BB61" s="1220"/>
      <c r="BC61" s="1253"/>
      <c r="BD61" s="459">
        <f t="shared" si="6"/>
        <v>2.88</v>
      </c>
      <c r="BE61" s="457">
        <v>2.21</v>
      </c>
      <c r="BF61" s="457">
        <v>0</v>
      </c>
      <c r="BG61" s="457">
        <v>0</v>
      </c>
      <c r="BH61" s="457">
        <v>0</v>
      </c>
      <c r="BI61" s="457">
        <v>0</v>
      </c>
      <c r="BJ61" s="457">
        <v>0.67</v>
      </c>
      <c r="BK61" s="1207"/>
      <c r="BL61" s="1208"/>
      <c r="BM61" s="1208"/>
      <c r="BN61" s="1208"/>
      <c r="BO61" s="1208"/>
      <c r="BP61" s="1208"/>
      <c r="BQ61" s="1208"/>
      <c r="BR61" s="1208"/>
      <c r="BS61" s="1557"/>
    </row>
    <row r="62" spans="1:71" s="58" customFormat="1" ht="45" customHeight="1" thickTop="1" thickBot="1" x14ac:dyDescent="0.3">
      <c r="A62" s="37"/>
      <c r="B62" s="1530"/>
      <c r="C62" s="1708"/>
      <c r="D62" s="1710"/>
      <c r="E62" s="1713"/>
      <c r="F62" s="1646"/>
      <c r="G62" s="1716"/>
      <c r="H62" s="1652"/>
      <c r="I62" s="1655"/>
      <c r="J62" s="1544"/>
      <c r="K62" s="1547"/>
      <c r="L62" s="494" t="s">
        <v>5356</v>
      </c>
      <c r="M62" s="494" t="s">
        <v>5357</v>
      </c>
      <c r="N62" s="34">
        <v>44743</v>
      </c>
      <c r="O62" s="34">
        <v>44925</v>
      </c>
      <c r="P62" s="34">
        <v>44743</v>
      </c>
      <c r="Q62" s="34">
        <v>44925</v>
      </c>
      <c r="R62" s="1220"/>
      <c r="S62" s="1241"/>
      <c r="T62" s="453">
        <f t="shared" si="1"/>
        <v>11.52</v>
      </c>
      <c r="U62" s="454">
        <f t="shared" si="2"/>
        <v>8.84</v>
      </c>
      <c r="V62" s="454">
        <f t="shared" si="2"/>
        <v>0</v>
      </c>
      <c r="W62" s="454">
        <f t="shared" si="2"/>
        <v>0</v>
      </c>
      <c r="X62" s="454">
        <f t="shared" si="2"/>
        <v>0</v>
      </c>
      <c r="Y62" s="454">
        <f t="shared" si="2"/>
        <v>0</v>
      </c>
      <c r="Z62" s="454">
        <f t="shared" si="2"/>
        <v>2.68</v>
      </c>
      <c r="AA62" s="1220"/>
      <c r="AB62" s="1244"/>
      <c r="AC62" s="455">
        <f t="shared" si="3"/>
        <v>2.88</v>
      </c>
      <c r="AD62" s="492">
        <v>2.21</v>
      </c>
      <c r="AE62" s="461">
        <v>0</v>
      </c>
      <c r="AF62" s="461">
        <v>0</v>
      </c>
      <c r="AG62" s="461">
        <v>0</v>
      </c>
      <c r="AH62" s="461">
        <v>0</v>
      </c>
      <c r="AI62" s="457">
        <v>0.67</v>
      </c>
      <c r="AJ62" s="1220"/>
      <c r="AK62" s="1247"/>
      <c r="AL62" s="455">
        <f t="shared" si="4"/>
        <v>2.88</v>
      </c>
      <c r="AM62" s="458">
        <v>2.21</v>
      </c>
      <c r="AN62" s="458">
        <v>0</v>
      </c>
      <c r="AO62" s="458">
        <v>0</v>
      </c>
      <c r="AP62" s="458">
        <v>0</v>
      </c>
      <c r="AQ62" s="458">
        <v>0</v>
      </c>
      <c r="AR62" s="458">
        <v>0.67</v>
      </c>
      <c r="AS62" s="1220"/>
      <c r="AT62" s="1549"/>
      <c r="AU62" s="459">
        <f t="shared" si="5"/>
        <v>2.88</v>
      </c>
      <c r="AV62" s="493">
        <v>2.21</v>
      </c>
      <c r="AW62" s="457">
        <v>0</v>
      </c>
      <c r="AX62" s="457">
        <v>0</v>
      </c>
      <c r="AY62" s="457">
        <v>0</v>
      </c>
      <c r="AZ62" s="457">
        <v>0</v>
      </c>
      <c r="BA62" s="493">
        <v>0.67</v>
      </c>
      <c r="BB62" s="1220"/>
      <c r="BC62" s="1253"/>
      <c r="BD62" s="459">
        <f t="shared" si="6"/>
        <v>2.88</v>
      </c>
      <c r="BE62" s="457">
        <v>2.21</v>
      </c>
      <c r="BF62" s="457">
        <v>0</v>
      </c>
      <c r="BG62" s="457">
        <v>0</v>
      </c>
      <c r="BH62" s="457">
        <v>0</v>
      </c>
      <c r="BI62" s="457">
        <v>0</v>
      </c>
      <c r="BJ62" s="457">
        <v>0.67</v>
      </c>
      <c r="BK62" s="390"/>
      <c r="BL62" s="391"/>
      <c r="BM62" s="391"/>
      <c r="BN62" s="391"/>
      <c r="BO62" s="391"/>
      <c r="BP62" s="391"/>
      <c r="BQ62" s="391"/>
      <c r="BR62" s="391"/>
      <c r="BS62" s="495"/>
    </row>
    <row r="63" spans="1:71" s="58" customFormat="1" ht="78" customHeight="1" thickTop="1" thickBot="1" x14ac:dyDescent="0.3">
      <c r="A63" s="37"/>
      <c r="B63" s="1530"/>
      <c r="C63" s="1708"/>
      <c r="D63" s="1710"/>
      <c r="E63" s="1713"/>
      <c r="F63" s="1646"/>
      <c r="G63" s="1716"/>
      <c r="H63" s="1652"/>
      <c r="I63" s="1655"/>
      <c r="J63" s="1544"/>
      <c r="K63" s="1547"/>
      <c r="L63" s="494" t="s">
        <v>5358</v>
      </c>
      <c r="M63" s="494" t="s">
        <v>5359</v>
      </c>
      <c r="N63" s="300">
        <v>44743</v>
      </c>
      <c r="O63" s="300">
        <v>44925</v>
      </c>
      <c r="P63" s="300">
        <v>44743</v>
      </c>
      <c r="Q63" s="300">
        <v>44925</v>
      </c>
      <c r="R63" s="1220"/>
      <c r="S63" s="1241"/>
      <c r="T63" s="453">
        <f t="shared" si="1"/>
        <v>11.52</v>
      </c>
      <c r="U63" s="454">
        <f t="shared" si="2"/>
        <v>8.84</v>
      </c>
      <c r="V63" s="454">
        <f t="shared" si="2"/>
        <v>0</v>
      </c>
      <c r="W63" s="454">
        <f t="shared" si="2"/>
        <v>0</v>
      </c>
      <c r="X63" s="454">
        <f t="shared" si="2"/>
        <v>0</v>
      </c>
      <c r="Y63" s="454">
        <f t="shared" si="2"/>
        <v>0</v>
      </c>
      <c r="Z63" s="454">
        <f t="shared" si="2"/>
        <v>2.68</v>
      </c>
      <c r="AA63" s="1220"/>
      <c r="AB63" s="1244"/>
      <c r="AC63" s="455">
        <f t="shared" si="3"/>
        <v>2.88</v>
      </c>
      <c r="AD63" s="492">
        <v>2.21</v>
      </c>
      <c r="AE63" s="461">
        <v>0</v>
      </c>
      <c r="AF63" s="461">
        <v>0</v>
      </c>
      <c r="AG63" s="461">
        <v>0</v>
      </c>
      <c r="AH63" s="461">
        <v>0</v>
      </c>
      <c r="AI63" s="457">
        <v>0.67</v>
      </c>
      <c r="AJ63" s="1220"/>
      <c r="AK63" s="1247"/>
      <c r="AL63" s="455">
        <f t="shared" si="4"/>
        <v>2.88</v>
      </c>
      <c r="AM63" s="458">
        <v>2.21</v>
      </c>
      <c r="AN63" s="458">
        <v>0</v>
      </c>
      <c r="AO63" s="458">
        <v>0</v>
      </c>
      <c r="AP63" s="458">
        <v>0</v>
      </c>
      <c r="AQ63" s="458">
        <v>0</v>
      </c>
      <c r="AR63" s="458">
        <v>0.67</v>
      </c>
      <c r="AS63" s="1220"/>
      <c r="AT63" s="1549"/>
      <c r="AU63" s="459">
        <f t="shared" si="5"/>
        <v>2.88</v>
      </c>
      <c r="AV63" s="493">
        <v>2.21</v>
      </c>
      <c r="AW63" s="457">
        <v>0</v>
      </c>
      <c r="AX63" s="457">
        <v>0</v>
      </c>
      <c r="AY63" s="457">
        <v>0</v>
      </c>
      <c r="AZ63" s="457">
        <v>0</v>
      </c>
      <c r="BA63" s="493">
        <v>0.67</v>
      </c>
      <c r="BB63" s="1220"/>
      <c r="BC63" s="1253"/>
      <c r="BD63" s="459">
        <f t="shared" si="6"/>
        <v>2.88</v>
      </c>
      <c r="BE63" s="457">
        <v>2.21</v>
      </c>
      <c r="BF63" s="457">
        <v>0</v>
      </c>
      <c r="BG63" s="457">
        <v>0</v>
      </c>
      <c r="BH63" s="457">
        <v>0</v>
      </c>
      <c r="BI63" s="457">
        <v>0</v>
      </c>
      <c r="BJ63" s="457">
        <v>0.67</v>
      </c>
      <c r="BK63" s="390"/>
      <c r="BL63" s="391"/>
      <c r="BM63" s="391"/>
      <c r="BN63" s="391"/>
      <c r="BO63" s="391"/>
      <c r="BP63" s="391"/>
      <c r="BQ63" s="391"/>
      <c r="BR63" s="391"/>
      <c r="BS63" s="495"/>
    </row>
    <row r="64" spans="1:71" s="58" customFormat="1" ht="47.25" customHeight="1" thickTop="1" thickBot="1" x14ac:dyDescent="0.3">
      <c r="A64" s="37"/>
      <c r="B64" s="1530"/>
      <c r="C64" s="1708"/>
      <c r="D64" s="1711"/>
      <c r="E64" s="1714"/>
      <c r="F64" s="1647"/>
      <c r="G64" s="1717"/>
      <c r="H64" s="1653"/>
      <c r="I64" s="1656"/>
      <c r="J64" s="1545"/>
      <c r="K64" s="1548"/>
      <c r="L64" s="463" t="s">
        <v>5360</v>
      </c>
      <c r="M64" s="463" t="s">
        <v>5361</v>
      </c>
      <c r="N64" s="464">
        <v>44743</v>
      </c>
      <c r="O64" s="464">
        <v>44925</v>
      </c>
      <c r="P64" s="464">
        <v>44743</v>
      </c>
      <c r="Q64" s="464">
        <v>44925</v>
      </c>
      <c r="R64" s="1572"/>
      <c r="S64" s="1586"/>
      <c r="T64" s="465">
        <f t="shared" si="1"/>
        <v>11.52</v>
      </c>
      <c r="U64" s="466">
        <f t="shared" si="2"/>
        <v>8.84</v>
      </c>
      <c r="V64" s="466">
        <f t="shared" si="2"/>
        <v>0</v>
      </c>
      <c r="W64" s="466">
        <f t="shared" si="2"/>
        <v>0</v>
      </c>
      <c r="X64" s="466">
        <f t="shared" si="2"/>
        <v>0</v>
      </c>
      <c r="Y64" s="466">
        <f t="shared" si="2"/>
        <v>0</v>
      </c>
      <c r="Z64" s="466">
        <f t="shared" si="2"/>
        <v>2.68</v>
      </c>
      <c r="AA64" s="1572"/>
      <c r="AB64" s="1540"/>
      <c r="AC64" s="467">
        <f t="shared" si="3"/>
        <v>2.88</v>
      </c>
      <c r="AD64" s="496">
        <v>2.21</v>
      </c>
      <c r="AE64" s="469">
        <v>0</v>
      </c>
      <c r="AF64" s="469">
        <v>0</v>
      </c>
      <c r="AG64" s="469">
        <v>0</v>
      </c>
      <c r="AH64" s="469">
        <v>0</v>
      </c>
      <c r="AI64" s="469">
        <v>0.67</v>
      </c>
      <c r="AJ64" s="1572"/>
      <c r="AK64" s="1542"/>
      <c r="AL64" s="467">
        <f t="shared" si="4"/>
        <v>2.88</v>
      </c>
      <c r="AM64" s="470">
        <v>2.21</v>
      </c>
      <c r="AN64" s="470">
        <v>0</v>
      </c>
      <c r="AO64" s="470">
        <v>0</v>
      </c>
      <c r="AP64" s="470">
        <v>0</v>
      </c>
      <c r="AQ64" s="470">
        <v>0</v>
      </c>
      <c r="AR64" s="470">
        <v>0.67</v>
      </c>
      <c r="AS64" s="1572"/>
      <c r="AT64" s="1551"/>
      <c r="AU64" s="471">
        <f t="shared" si="5"/>
        <v>2.88</v>
      </c>
      <c r="AV64" s="497">
        <v>2.21</v>
      </c>
      <c r="AW64" s="469">
        <v>0</v>
      </c>
      <c r="AX64" s="469">
        <v>0</v>
      </c>
      <c r="AY64" s="469">
        <v>0</v>
      </c>
      <c r="AZ64" s="469">
        <v>0</v>
      </c>
      <c r="BA64" s="497">
        <v>0.67</v>
      </c>
      <c r="BB64" s="1572"/>
      <c r="BC64" s="1553"/>
      <c r="BD64" s="471">
        <f t="shared" si="6"/>
        <v>2.88</v>
      </c>
      <c r="BE64" s="473">
        <v>2.21</v>
      </c>
      <c r="BF64" s="473">
        <v>0</v>
      </c>
      <c r="BG64" s="473">
        <v>0</v>
      </c>
      <c r="BH64" s="473">
        <v>0</v>
      </c>
      <c r="BI64" s="473">
        <v>0</v>
      </c>
      <c r="BJ64" s="473">
        <v>0.67</v>
      </c>
      <c r="BK64" s="1558"/>
      <c r="BL64" s="1559"/>
      <c r="BM64" s="1559"/>
      <c r="BN64" s="1559"/>
      <c r="BO64" s="1559"/>
      <c r="BP64" s="1559"/>
      <c r="BQ64" s="1559"/>
      <c r="BR64" s="1559"/>
      <c r="BS64" s="1560"/>
    </row>
    <row r="65" spans="1:71" s="58" customFormat="1" ht="63" customHeight="1" x14ac:dyDescent="0.25">
      <c r="A65" s="37"/>
      <c r="B65" s="1530"/>
      <c r="C65" s="1708"/>
      <c r="D65" s="1639">
        <v>177</v>
      </c>
      <c r="E65" s="1642" t="str">
        <f>+[6]Metas!K204</f>
        <v>Estímulos a la creación en las areas artisitcas (10 por año)</v>
      </c>
      <c r="F65" s="1645">
        <v>10</v>
      </c>
      <c r="G65" s="1648">
        <f t="shared" si="60"/>
        <v>10</v>
      </c>
      <c r="H65" s="1651"/>
      <c r="I65" s="1654"/>
      <c r="J65" s="1543">
        <v>5</v>
      </c>
      <c r="K65" s="1546">
        <v>5</v>
      </c>
      <c r="L65" s="441" t="s">
        <v>5362</v>
      </c>
      <c r="M65" s="441" t="s">
        <v>5359</v>
      </c>
      <c r="N65" s="442">
        <v>44743</v>
      </c>
      <c r="O65" s="442">
        <v>44925</v>
      </c>
      <c r="P65" s="442">
        <v>44743</v>
      </c>
      <c r="Q65" s="442">
        <v>44925</v>
      </c>
      <c r="R65" s="1571">
        <f t="shared" ref="R65" si="71">+$D65</f>
        <v>177</v>
      </c>
      <c r="S65" s="1585">
        <f t="shared" ref="S65" si="72">+F65</f>
        <v>10</v>
      </c>
      <c r="T65" s="443">
        <f t="shared" si="1"/>
        <v>17.259999999999998</v>
      </c>
      <c r="U65" s="444">
        <f t="shared" si="2"/>
        <v>13.26</v>
      </c>
      <c r="V65" s="444">
        <f t="shared" si="2"/>
        <v>0</v>
      </c>
      <c r="W65" s="444">
        <f t="shared" si="2"/>
        <v>0</v>
      </c>
      <c r="X65" s="444">
        <f t="shared" si="2"/>
        <v>0</v>
      </c>
      <c r="Y65" s="444">
        <f t="shared" si="2"/>
        <v>0</v>
      </c>
      <c r="Z65" s="444">
        <f t="shared" si="2"/>
        <v>4</v>
      </c>
      <c r="AA65" s="1571">
        <f t="shared" ref="AA65" si="73">+$D65</f>
        <v>177</v>
      </c>
      <c r="AB65" s="1539">
        <f t="shared" si="64"/>
        <v>0</v>
      </c>
      <c r="AC65" s="445">
        <f t="shared" si="3"/>
        <v>4.3149999999999995</v>
      </c>
      <c r="AD65" s="484">
        <v>3.3149999999999999</v>
      </c>
      <c r="AE65" s="451">
        <v>0</v>
      </c>
      <c r="AF65" s="451">
        <v>0</v>
      </c>
      <c r="AG65" s="451">
        <v>0</v>
      </c>
      <c r="AH65" s="451">
        <v>0</v>
      </c>
      <c r="AI65" s="451">
        <v>1</v>
      </c>
      <c r="AJ65" s="1571">
        <f t="shared" ref="AJ65" si="74">+$D65</f>
        <v>177</v>
      </c>
      <c r="AK65" s="1541">
        <f t="shared" si="66"/>
        <v>0</v>
      </c>
      <c r="AL65" s="445">
        <f t="shared" si="4"/>
        <v>4.3149999999999995</v>
      </c>
      <c r="AM65" s="448">
        <v>3.3149999999999999</v>
      </c>
      <c r="AN65" s="448">
        <v>0</v>
      </c>
      <c r="AO65" s="448">
        <v>0</v>
      </c>
      <c r="AP65" s="448">
        <v>0</v>
      </c>
      <c r="AQ65" s="448">
        <v>0</v>
      </c>
      <c r="AR65" s="448">
        <v>1</v>
      </c>
      <c r="AS65" s="1571">
        <f t="shared" ref="AS65" si="75">+$D65</f>
        <v>177</v>
      </c>
      <c r="AT65" s="1550">
        <f t="shared" si="68"/>
        <v>5</v>
      </c>
      <c r="AU65" s="449">
        <f t="shared" si="5"/>
        <v>4.3149999999999995</v>
      </c>
      <c r="AV65" s="447">
        <v>3.3149999999999999</v>
      </c>
      <c r="AW65" s="447">
        <v>0</v>
      </c>
      <c r="AX65" s="447">
        <v>0</v>
      </c>
      <c r="AY65" s="447">
        <v>0</v>
      </c>
      <c r="AZ65" s="447">
        <v>0</v>
      </c>
      <c r="BA65" s="447">
        <v>1</v>
      </c>
      <c r="BB65" s="1571">
        <f t="shared" ref="BB65" si="76">+$D65</f>
        <v>177</v>
      </c>
      <c r="BC65" s="1552">
        <f t="shared" si="70"/>
        <v>5</v>
      </c>
      <c r="BD65" s="449">
        <f t="shared" si="6"/>
        <v>4.3149999999999995</v>
      </c>
      <c r="BE65" s="451">
        <v>3.3149999999999999</v>
      </c>
      <c r="BF65" s="451">
        <v>0</v>
      </c>
      <c r="BG65" s="451">
        <v>0</v>
      </c>
      <c r="BH65" s="451">
        <v>0</v>
      </c>
      <c r="BI65" s="451">
        <v>0</v>
      </c>
      <c r="BJ65" s="451">
        <v>1</v>
      </c>
      <c r="BK65" s="1554"/>
      <c r="BL65" s="1555"/>
      <c r="BM65" s="1555"/>
      <c r="BN65" s="1555"/>
      <c r="BO65" s="1555"/>
      <c r="BP65" s="1555"/>
      <c r="BQ65" s="1555"/>
      <c r="BR65" s="1555"/>
      <c r="BS65" s="1556"/>
    </row>
    <row r="66" spans="1:71" s="58" customFormat="1" ht="40.5" customHeight="1" x14ac:dyDescent="0.25">
      <c r="A66" s="37"/>
      <c r="B66" s="1530"/>
      <c r="C66" s="1708"/>
      <c r="D66" s="1640"/>
      <c r="E66" s="1643"/>
      <c r="F66" s="1646"/>
      <c r="G66" s="1649"/>
      <c r="H66" s="1652"/>
      <c r="I66" s="1655"/>
      <c r="J66" s="1544"/>
      <c r="K66" s="1547"/>
      <c r="L66" s="452" t="s">
        <v>5363</v>
      </c>
      <c r="M66" s="452" t="s">
        <v>5364</v>
      </c>
      <c r="N66" s="34">
        <v>44743</v>
      </c>
      <c r="O66" s="34">
        <v>44925</v>
      </c>
      <c r="P66" s="34">
        <v>44743</v>
      </c>
      <c r="Q66" s="34">
        <v>44925</v>
      </c>
      <c r="R66" s="1220"/>
      <c r="S66" s="1241"/>
      <c r="T66" s="453">
        <f t="shared" si="1"/>
        <v>17.259999999999998</v>
      </c>
      <c r="U66" s="454">
        <f t="shared" si="2"/>
        <v>13.26</v>
      </c>
      <c r="V66" s="454">
        <f t="shared" si="2"/>
        <v>0</v>
      </c>
      <c r="W66" s="454">
        <f t="shared" si="2"/>
        <v>0</v>
      </c>
      <c r="X66" s="454">
        <f t="shared" si="2"/>
        <v>0</v>
      </c>
      <c r="Y66" s="454">
        <f t="shared" si="2"/>
        <v>0</v>
      </c>
      <c r="Z66" s="454">
        <f t="shared" si="2"/>
        <v>4</v>
      </c>
      <c r="AA66" s="1220"/>
      <c r="AB66" s="1244"/>
      <c r="AC66" s="455">
        <f t="shared" si="3"/>
        <v>4.3149999999999995</v>
      </c>
      <c r="AD66" s="498">
        <v>3.3149999999999999</v>
      </c>
      <c r="AE66" s="457">
        <v>0</v>
      </c>
      <c r="AF66" s="457">
        <v>0</v>
      </c>
      <c r="AG66" s="457">
        <v>0</v>
      </c>
      <c r="AH66" s="457">
        <v>0</v>
      </c>
      <c r="AI66" s="457">
        <v>1</v>
      </c>
      <c r="AJ66" s="1220"/>
      <c r="AK66" s="1247"/>
      <c r="AL66" s="455">
        <f t="shared" si="4"/>
        <v>4.3149999999999995</v>
      </c>
      <c r="AM66" s="458">
        <v>3.3149999999999999</v>
      </c>
      <c r="AN66" s="458">
        <v>0</v>
      </c>
      <c r="AO66" s="458">
        <v>0</v>
      </c>
      <c r="AP66" s="458">
        <v>0</v>
      </c>
      <c r="AQ66" s="458">
        <v>0</v>
      </c>
      <c r="AR66" s="458">
        <v>1</v>
      </c>
      <c r="AS66" s="1220"/>
      <c r="AT66" s="1549"/>
      <c r="AU66" s="459">
        <f t="shared" si="5"/>
        <v>4.3149999999999995</v>
      </c>
      <c r="AV66" s="457">
        <v>3.3149999999999999</v>
      </c>
      <c r="AW66" s="457">
        <v>0</v>
      </c>
      <c r="AX66" s="457">
        <v>0</v>
      </c>
      <c r="AY66" s="457">
        <v>0</v>
      </c>
      <c r="AZ66" s="457">
        <v>0</v>
      </c>
      <c r="BA66" s="457">
        <v>1</v>
      </c>
      <c r="BB66" s="1220"/>
      <c r="BC66" s="1253"/>
      <c r="BD66" s="459">
        <f t="shared" si="6"/>
        <v>4.3149999999999995</v>
      </c>
      <c r="BE66" s="457">
        <v>3.3149999999999999</v>
      </c>
      <c r="BF66" s="457">
        <v>0</v>
      </c>
      <c r="BG66" s="457">
        <v>0</v>
      </c>
      <c r="BH66" s="457">
        <v>0</v>
      </c>
      <c r="BI66" s="457">
        <v>0</v>
      </c>
      <c r="BJ66" s="457">
        <v>1</v>
      </c>
      <c r="BK66" s="1207"/>
      <c r="BL66" s="1208"/>
      <c r="BM66" s="1208"/>
      <c r="BN66" s="1208"/>
      <c r="BO66" s="1208"/>
      <c r="BP66" s="1208"/>
      <c r="BQ66" s="1208"/>
      <c r="BR66" s="1208"/>
      <c r="BS66" s="1557"/>
    </row>
    <row r="67" spans="1:71" s="58" customFormat="1" ht="54" customHeight="1" x14ac:dyDescent="0.25">
      <c r="A67" s="37"/>
      <c r="B67" s="1530"/>
      <c r="C67" s="1708"/>
      <c r="D67" s="1640"/>
      <c r="E67" s="1643"/>
      <c r="F67" s="1646"/>
      <c r="G67" s="1649"/>
      <c r="H67" s="1652"/>
      <c r="I67" s="1655"/>
      <c r="J67" s="1544"/>
      <c r="K67" s="1547"/>
      <c r="L67" s="452" t="s">
        <v>5365</v>
      </c>
      <c r="M67" s="452" t="s">
        <v>5366</v>
      </c>
      <c r="N67" s="34">
        <v>44743</v>
      </c>
      <c r="O67" s="34">
        <v>44925</v>
      </c>
      <c r="P67" s="34">
        <v>44743</v>
      </c>
      <c r="Q67" s="34">
        <v>44925</v>
      </c>
      <c r="R67" s="1220"/>
      <c r="S67" s="1241"/>
      <c r="T67" s="453">
        <f t="shared" si="1"/>
        <v>17.259999999999998</v>
      </c>
      <c r="U67" s="454">
        <f t="shared" ref="U67:Z109" si="77">AD67+AM67+AV67+BE67</f>
        <v>13.26</v>
      </c>
      <c r="V67" s="454">
        <f t="shared" si="77"/>
        <v>0</v>
      </c>
      <c r="W67" s="454">
        <f t="shared" si="77"/>
        <v>0</v>
      </c>
      <c r="X67" s="454">
        <f t="shared" si="77"/>
        <v>0</v>
      </c>
      <c r="Y67" s="454">
        <f t="shared" si="77"/>
        <v>0</v>
      </c>
      <c r="Z67" s="454">
        <f t="shared" si="77"/>
        <v>4</v>
      </c>
      <c r="AA67" s="1220"/>
      <c r="AB67" s="1244"/>
      <c r="AC67" s="455">
        <f t="shared" si="3"/>
        <v>4.3149999999999995</v>
      </c>
      <c r="AD67" s="498">
        <v>3.3149999999999999</v>
      </c>
      <c r="AE67" s="457">
        <v>0</v>
      </c>
      <c r="AF67" s="457">
        <v>0</v>
      </c>
      <c r="AG67" s="457">
        <v>0</v>
      </c>
      <c r="AH67" s="457">
        <v>0</v>
      </c>
      <c r="AI67" s="457">
        <v>1</v>
      </c>
      <c r="AJ67" s="1220"/>
      <c r="AK67" s="1247"/>
      <c r="AL67" s="455">
        <f t="shared" si="4"/>
        <v>4.3149999999999995</v>
      </c>
      <c r="AM67" s="458">
        <v>3.3149999999999999</v>
      </c>
      <c r="AN67" s="458">
        <v>0</v>
      </c>
      <c r="AO67" s="458">
        <v>0</v>
      </c>
      <c r="AP67" s="458">
        <v>0</v>
      </c>
      <c r="AQ67" s="458">
        <v>0</v>
      </c>
      <c r="AR67" s="458">
        <v>1</v>
      </c>
      <c r="AS67" s="1220"/>
      <c r="AT67" s="1549"/>
      <c r="AU67" s="459">
        <f t="shared" si="5"/>
        <v>4.3149999999999995</v>
      </c>
      <c r="AV67" s="457">
        <v>3.3149999999999999</v>
      </c>
      <c r="AW67" s="457">
        <v>0</v>
      </c>
      <c r="AX67" s="457">
        <v>0</v>
      </c>
      <c r="AY67" s="457">
        <v>0</v>
      </c>
      <c r="AZ67" s="457">
        <v>0</v>
      </c>
      <c r="BA67" s="457">
        <v>1</v>
      </c>
      <c r="BB67" s="1220"/>
      <c r="BC67" s="1253"/>
      <c r="BD67" s="459">
        <f t="shared" si="6"/>
        <v>4.3149999999999995</v>
      </c>
      <c r="BE67" s="457">
        <v>3.3149999999999999</v>
      </c>
      <c r="BF67" s="457">
        <v>0</v>
      </c>
      <c r="BG67" s="457">
        <v>0</v>
      </c>
      <c r="BH67" s="457">
        <v>0</v>
      </c>
      <c r="BI67" s="457">
        <v>0</v>
      </c>
      <c r="BJ67" s="457">
        <v>1</v>
      </c>
      <c r="BK67" s="1207"/>
      <c r="BL67" s="1208"/>
      <c r="BM67" s="1208"/>
      <c r="BN67" s="1208"/>
      <c r="BO67" s="1208"/>
      <c r="BP67" s="1208"/>
      <c r="BQ67" s="1208"/>
      <c r="BR67" s="1208"/>
      <c r="BS67" s="1557"/>
    </row>
    <row r="68" spans="1:71" s="58" customFormat="1" ht="45" customHeight="1" thickBot="1" x14ac:dyDescent="0.3">
      <c r="A68" s="37"/>
      <c r="B68" s="1530"/>
      <c r="C68" s="1708"/>
      <c r="D68" s="1641"/>
      <c r="E68" s="1644"/>
      <c r="F68" s="1647"/>
      <c r="G68" s="1650"/>
      <c r="H68" s="1653"/>
      <c r="I68" s="1656"/>
      <c r="J68" s="1545"/>
      <c r="K68" s="1548"/>
      <c r="L68" s="463" t="s">
        <v>5367</v>
      </c>
      <c r="M68" s="463" t="s">
        <v>5368</v>
      </c>
      <c r="N68" s="464">
        <v>44743</v>
      </c>
      <c r="O68" s="464">
        <v>44925</v>
      </c>
      <c r="P68" s="464">
        <v>44743</v>
      </c>
      <c r="Q68" s="464">
        <v>44925</v>
      </c>
      <c r="R68" s="1572"/>
      <c r="S68" s="1586"/>
      <c r="T68" s="465">
        <f t="shared" si="1"/>
        <v>17.259999999999998</v>
      </c>
      <c r="U68" s="466">
        <f t="shared" si="77"/>
        <v>13.26</v>
      </c>
      <c r="V68" s="466">
        <f t="shared" si="77"/>
        <v>0</v>
      </c>
      <c r="W68" s="466">
        <f t="shared" si="77"/>
        <v>0</v>
      </c>
      <c r="X68" s="466">
        <f t="shared" si="77"/>
        <v>0</v>
      </c>
      <c r="Y68" s="466">
        <f t="shared" si="77"/>
        <v>0</v>
      </c>
      <c r="Z68" s="466">
        <f t="shared" si="77"/>
        <v>4</v>
      </c>
      <c r="AA68" s="1572"/>
      <c r="AB68" s="1540"/>
      <c r="AC68" s="467">
        <f t="shared" si="3"/>
        <v>4.3149999999999995</v>
      </c>
      <c r="AD68" s="468">
        <v>3.3149999999999999</v>
      </c>
      <c r="AE68" s="469">
        <v>0</v>
      </c>
      <c r="AF68" s="469">
        <v>0</v>
      </c>
      <c r="AG68" s="469">
        <v>0</v>
      </c>
      <c r="AH68" s="469">
        <v>0</v>
      </c>
      <c r="AI68" s="473">
        <v>1</v>
      </c>
      <c r="AJ68" s="1572"/>
      <c r="AK68" s="1542"/>
      <c r="AL68" s="467">
        <f t="shared" si="4"/>
        <v>4.3149999999999995</v>
      </c>
      <c r="AM68" s="470">
        <v>3.3149999999999999</v>
      </c>
      <c r="AN68" s="470">
        <v>0</v>
      </c>
      <c r="AO68" s="470">
        <v>0</v>
      </c>
      <c r="AP68" s="470">
        <v>0</v>
      </c>
      <c r="AQ68" s="470">
        <v>0</v>
      </c>
      <c r="AR68" s="470">
        <v>1</v>
      </c>
      <c r="AS68" s="1572"/>
      <c r="AT68" s="1551"/>
      <c r="AU68" s="471">
        <f t="shared" si="5"/>
        <v>4.3149999999999995</v>
      </c>
      <c r="AV68" s="469">
        <v>3.3149999999999999</v>
      </c>
      <c r="AW68" s="469">
        <v>0</v>
      </c>
      <c r="AX68" s="469">
        <v>0</v>
      </c>
      <c r="AY68" s="469">
        <v>0</v>
      </c>
      <c r="AZ68" s="469">
        <v>0</v>
      </c>
      <c r="BA68" s="469">
        <v>1</v>
      </c>
      <c r="BB68" s="1572"/>
      <c r="BC68" s="1553"/>
      <c r="BD68" s="471">
        <f t="shared" si="6"/>
        <v>4.3149999999999995</v>
      </c>
      <c r="BE68" s="473">
        <v>3.3149999999999999</v>
      </c>
      <c r="BF68" s="473">
        <v>0</v>
      </c>
      <c r="BG68" s="473">
        <v>0</v>
      </c>
      <c r="BH68" s="473">
        <v>0</v>
      </c>
      <c r="BI68" s="473">
        <v>0</v>
      </c>
      <c r="BJ68" s="473">
        <v>1</v>
      </c>
      <c r="BK68" s="1558"/>
      <c r="BL68" s="1559"/>
      <c r="BM68" s="1559"/>
      <c r="BN68" s="1559"/>
      <c r="BO68" s="1559"/>
      <c r="BP68" s="1559"/>
      <c r="BQ68" s="1559"/>
      <c r="BR68" s="1559"/>
      <c r="BS68" s="1560"/>
    </row>
    <row r="69" spans="1:71" s="58" customFormat="1" ht="60.75" customHeight="1" x14ac:dyDescent="0.25">
      <c r="A69" s="37"/>
      <c r="B69" s="1530"/>
      <c r="C69" s="1708"/>
      <c r="D69" s="1639">
        <v>178</v>
      </c>
      <c r="E69" s="1642" t="str">
        <f>+[6]Metas!K205</f>
        <v>Estímulos a la creación y formación cultural, dirigidos a la población con discapacidad (2 por año)</v>
      </c>
      <c r="F69" s="1645">
        <v>2</v>
      </c>
      <c r="G69" s="1648">
        <f t="shared" si="60"/>
        <v>2</v>
      </c>
      <c r="H69" s="1651"/>
      <c r="I69" s="1654"/>
      <c r="J69" s="1543"/>
      <c r="K69" s="1546">
        <v>2</v>
      </c>
      <c r="L69" s="441" t="s">
        <v>5358</v>
      </c>
      <c r="M69" s="441" t="s">
        <v>5359</v>
      </c>
      <c r="N69" s="442">
        <v>44743</v>
      </c>
      <c r="O69" s="442">
        <v>44925</v>
      </c>
      <c r="P69" s="442">
        <v>44743</v>
      </c>
      <c r="Q69" s="442">
        <v>44925</v>
      </c>
      <c r="R69" s="1571">
        <f t="shared" ref="R69" si="78">+$D69</f>
        <v>178</v>
      </c>
      <c r="S69" s="1585">
        <f t="shared" ref="S69" si="79">+F69</f>
        <v>2</v>
      </c>
      <c r="T69" s="443">
        <f t="shared" si="1"/>
        <v>34.5</v>
      </c>
      <c r="U69" s="444">
        <f t="shared" si="77"/>
        <v>26.5</v>
      </c>
      <c r="V69" s="444">
        <f t="shared" si="77"/>
        <v>0</v>
      </c>
      <c r="W69" s="444">
        <f t="shared" si="77"/>
        <v>0</v>
      </c>
      <c r="X69" s="444">
        <f t="shared" si="77"/>
        <v>0</v>
      </c>
      <c r="Y69" s="444">
        <f t="shared" si="77"/>
        <v>0</v>
      </c>
      <c r="Z69" s="444">
        <f t="shared" si="77"/>
        <v>8</v>
      </c>
      <c r="AA69" s="1571">
        <f t="shared" ref="AA69" si="80">+$D69</f>
        <v>178</v>
      </c>
      <c r="AB69" s="1539">
        <f t="shared" si="64"/>
        <v>0</v>
      </c>
      <c r="AC69" s="445">
        <f t="shared" si="3"/>
        <v>8.625</v>
      </c>
      <c r="AD69" s="484">
        <v>6.625</v>
      </c>
      <c r="AE69" s="447">
        <v>0</v>
      </c>
      <c r="AF69" s="447">
        <v>0</v>
      </c>
      <c r="AG69" s="447">
        <v>0</v>
      </c>
      <c r="AH69" s="447">
        <v>0</v>
      </c>
      <c r="AI69" s="451">
        <v>2</v>
      </c>
      <c r="AJ69" s="1571">
        <f t="shared" ref="AJ69" si="81">+$D69</f>
        <v>178</v>
      </c>
      <c r="AK69" s="1541">
        <f t="shared" si="66"/>
        <v>0</v>
      </c>
      <c r="AL69" s="445">
        <f t="shared" si="4"/>
        <v>8.625</v>
      </c>
      <c r="AM69" s="448">
        <v>6.625</v>
      </c>
      <c r="AN69" s="448">
        <v>0</v>
      </c>
      <c r="AO69" s="448">
        <v>0</v>
      </c>
      <c r="AP69" s="448">
        <v>0</v>
      </c>
      <c r="AQ69" s="448">
        <v>0</v>
      </c>
      <c r="AR69" s="448">
        <v>2</v>
      </c>
      <c r="AS69" s="1571">
        <f t="shared" ref="AS69" si="82">+$D69</f>
        <v>178</v>
      </c>
      <c r="AT69" s="1550">
        <f t="shared" si="68"/>
        <v>0</v>
      </c>
      <c r="AU69" s="449">
        <f t="shared" si="5"/>
        <v>8.625</v>
      </c>
      <c r="AV69" s="447">
        <v>6.625</v>
      </c>
      <c r="AW69" s="447">
        <v>0</v>
      </c>
      <c r="AX69" s="447">
        <v>0</v>
      </c>
      <c r="AY69" s="447">
        <v>0</v>
      </c>
      <c r="AZ69" s="447">
        <v>0</v>
      </c>
      <c r="BA69" s="447">
        <v>2</v>
      </c>
      <c r="BB69" s="1571">
        <f t="shared" ref="BB69" si="83">+$D69</f>
        <v>178</v>
      </c>
      <c r="BC69" s="1552">
        <f t="shared" si="70"/>
        <v>2</v>
      </c>
      <c r="BD69" s="449">
        <f t="shared" si="6"/>
        <v>8.625</v>
      </c>
      <c r="BE69" s="451">
        <v>6.625</v>
      </c>
      <c r="BF69" s="447">
        <v>0</v>
      </c>
      <c r="BG69" s="451">
        <v>0</v>
      </c>
      <c r="BH69" s="451">
        <v>0</v>
      </c>
      <c r="BI69" s="447">
        <v>0</v>
      </c>
      <c r="BJ69" s="451">
        <v>2</v>
      </c>
      <c r="BK69" s="1554"/>
      <c r="BL69" s="1555"/>
      <c r="BM69" s="1555"/>
      <c r="BN69" s="1555"/>
      <c r="BO69" s="1555"/>
      <c r="BP69" s="1555"/>
      <c r="BQ69" s="1555"/>
      <c r="BR69" s="1555"/>
      <c r="BS69" s="1556"/>
    </row>
    <row r="70" spans="1:71" s="58" customFormat="1" ht="61.5" customHeight="1" thickBot="1" x14ac:dyDescent="0.3">
      <c r="A70" s="37"/>
      <c r="B70" s="1530"/>
      <c r="C70" s="1708"/>
      <c r="D70" s="1641"/>
      <c r="E70" s="1644"/>
      <c r="F70" s="1647"/>
      <c r="G70" s="1650"/>
      <c r="H70" s="1653"/>
      <c r="I70" s="1656"/>
      <c r="J70" s="1545"/>
      <c r="K70" s="1548"/>
      <c r="L70" s="463" t="s">
        <v>5369</v>
      </c>
      <c r="M70" s="463" t="s">
        <v>5370</v>
      </c>
      <c r="N70" s="464">
        <v>44743</v>
      </c>
      <c r="O70" s="464">
        <v>44925</v>
      </c>
      <c r="P70" s="464">
        <v>44743</v>
      </c>
      <c r="Q70" s="464">
        <v>44925</v>
      </c>
      <c r="R70" s="1572"/>
      <c r="S70" s="1586"/>
      <c r="T70" s="465">
        <f t="shared" si="1"/>
        <v>34.5</v>
      </c>
      <c r="U70" s="466">
        <f t="shared" si="77"/>
        <v>26.5</v>
      </c>
      <c r="V70" s="466">
        <f t="shared" si="77"/>
        <v>0</v>
      </c>
      <c r="W70" s="466">
        <f t="shared" si="77"/>
        <v>0</v>
      </c>
      <c r="X70" s="466">
        <f t="shared" si="77"/>
        <v>0</v>
      </c>
      <c r="Y70" s="466">
        <f t="shared" si="77"/>
        <v>0</v>
      </c>
      <c r="Z70" s="466">
        <f t="shared" si="77"/>
        <v>8</v>
      </c>
      <c r="AA70" s="1572"/>
      <c r="AB70" s="1540"/>
      <c r="AC70" s="467">
        <f t="shared" si="3"/>
        <v>8.625</v>
      </c>
      <c r="AD70" s="468">
        <v>6.625</v>
      </c>
      <c r="AE70" s="469">
        <v>0</v>
      </c>
      <c r="AF70" s="469">
        <v>0</v>
      </c>
      <c r="AG70" s="469">
        <v>0</v>
      </c>
      <c r="AH70" s="469">
        <v>0</v>
      </c>
      <c r="AI70" s="469">
        <v>2</v>
      </c>
      <c r="AJ70" s="1572"/>
      <c r="AK70" s="1542"/>
      <c r="AL70" s="467">
        <f t="shared" si="4"/>
        <v>8.625</v>
      </c>
      <c r="AM70" s="470">
        <v>6.625</v>
      </c>
      <c r="AN70" s="470">
        <v>0</v>
      </c>
      <c r="AO70" s="470">
        <v>0</v>
      </c>
      <c r="AP70" s="470">
        <v>0</v>
      </c>
      <c r="AQ70" s="470">
        <v>0</v>
      </c>
      <c r="AR70" s="470">
        <v>2</v>
      </c>
      <c r="AS70" s="1572"/>
      <c r="AT70" s="1551"/>
      <c r="AU70" s="471">
        <f t="shared" si="5"/>
        <v>8.625</v>
      </c>
      <c r="AV70" s="469">
        <v>6.625</v>
      </c>
      <c r="AW70" s="469">
        <v>0</v>
      </c>
      <c r="AX70" s="469">
        <v>0</v>
      </c>
      <c r="AY70" s="469">
        <v>0</v>
      </c>
      <c r="AZ70" s="469">
        <v>0</v>
      </c>
      <c r="BA70" s="469">
        <v>2</v>
      </c>
      <c r="BB70" s="1572"/>
      <c r="BC70" s="1553"/>
      <c r="BD70" s="471">
        <f t="shared" si="6"/>
        <v>8.625</v>
      </c>
      <c r="BE70" s="469">
        <v>6.625</v>
      </c>
      <c r="BF70" s="473">
        <v>0</v>
      </c>
      <c r="BG70" s="469">
        <v>0</v>
      </c>
      <c r="BH70" s="469">
        <v>0</v>
      </c>
      <c r="BI70" s="473">
        <v>0</v>
      </c>
      <c r="BJ70" s="469">
        <v>2</v>
      </c>
      <c r="BK70" s="1558"/>
      <c r="BL70" s="1559"/>
      <c r="BM70" s="1559"/>
      <c r="BN70" s="1559"/>
      <c r="BO70" s="1559"/>
      <c r="BP70" s="1559"/>
      <c r="BQ70" s="1559"/>
      <c r="BR70" s="1559"/>
      <c r="BS70" s="1560"/>
    </row>
    <row r="71" spans="1:71" s="58" customFormat="1" ht="60" x14ac:dyDescent="0.25">
      <c r="A71" s="37"/>
      <c r="B71" s="1530"/>
      <c r="C71" s="1708"/>
      <c r="D71" s="1639">
        <v>179</v>
      </c>
      <c r="E71" s="1642" t="str">
        <f>+[6]Metas!K206</f>
        <v>Estimulos para la creacion de artesanias propias del departamento convocados y asignados en el cuatrenio (3 por año)</v>
      </c>
      <c r="F71" s="1645">
        <v>3</v>
      </c>
      <c r="G71" s="1648">
        <f t="shared" si="60"/>
        <v>3</v>
      </c>
      <c r="H71" s="1651"/>
      <c r="I71" s="1654"/>
      <c r="J71" s="1543">
        <v>1</v>
      </c>
      <c r="K71" s="1546">
        <v>2</v>
      </c>
      <c r="L71" s="441" t="s">
        <v>5358</v>
      </c>
      <c r="M71" s="441" t="s">
        <v>5359</v>
      </c>
      <c r="N71" s="442">
        <v>44743</v>
      </c>
      <c r="O71" s="442">
        <v>44925</v>
      </c>
      <c r="P71" s="442">
        <v>44743</v>
      </c>
      <c r="Q71" s="442">
        <v>44925</v>
      </c>
      <c r="R71" s="1571">
        <f t="shared" ref="R71" si="84">+$D71</f>
        <v>179</v>
      </c>
      <c r="S71" s="1585">
        <f t="shared" ref="S71" si="85">+F71</f>
        <v>3</v>
      </c>
      <c r="T71" s="443">
        <f t="shared" si="1"/>
        <v>22.984000000000002</v>
      </c>
      <c r="U71" s="444">
        <f t="shared" si="77"/>
        <v>17.664000000000001</v>
      </c>
      <c r="V71" s="444">
        <f t="shared" si="77"/>
        <v>0</v>
      </c>
      <c r="W71" s="444">
        <f t="shared" si="77"/>
        <v>0</v>
      </c>
      <c r="X71" s="444">
        <f t="shared" si="77"/>
        <v>0</v>
      </c>
      <c r="Y71" s="444">
        <f t="shared" si="77"/>
        <v>0</v>
      </c>
      <c r="Z71" s="444">
        <f t="shared" si="77"/>
        <v>5.32</v>
      </c>
      <c r="AA71" s="1571">
        <f t="shared" ref="AA71" si="86">+$D71</f>
        <v>179</v>
      </c>
      <c r="AB71" s="1539">
        <f t="shared" si="64"/>
        <v>0</v>
      </c>
      <c r="AC71" s="445">
        <f t="shared" si="3"/>
        <v>5.7460000000000004</v>
      </c>
      <c r="AD71" s="484">
        <v>4.4160000000000004</v>
      </c>
      <c r="AE71" s="447">
        <v>0</v>
      </c>
      <c r="AF71" s="447">
        <v>0</v>
      </c>
      <c r="AG71" s="447">
        <v>0</v>
      </c>
      <c r="AH71" s="447">
        <v>0</v>
      </c>
      <c r="AI71" s="451">
        <v>1.33</v>
      </c>
      <c r="AJ71" s="1571">
        <f t="shared" ref="AJ71" si="87">+$D71</f>
        <v>179</v>
      </c>
      <c r="AK71" s="1541">
        <f t="shared" si="66"/>
        <v>0</v>
      </c>
      <c r="AL71" s="445">
        <f t="shared" si="4"/>
        <v>5.7460000000000004</v>
      </c>
      <c r="AM71" s="448">
        <v>4.4160000000000004</v>
      </c>
      <c r="AN71" s="448">
        <v>0</v>
      </c>
      <c r="AO71" s="448">
        <v>0</v>
      </c>
      <c r="AP71" s="448">
        <v>0</v>
      </c>
      <c r="AQ71" s="448">
        <v>0</v>
      </c>
      <c r="AR71" s="448">
        <v>1.33</v>
      </c>
      <c r="AS71" s="1571">
        <f t="shared" ref="AS71" si="88">+$D71</f>
        <v>179</v>
      </c>
      <c r="AT71" s="1550">
        <f t="shared" si="68"/>
        <v>1</v>
      </c>
      <c r="AU71" s="449">
        <f t="shared" si="5"/>
        <v>5.7460000000000004</v>
      </c>
      <c r="AV71" s="491">
        <v>4.4160000000000004</v>
      </c>
      <c r="AW71" s="447">
        <v>0</v>
      </c>
      <c r="AX71" s="447">
        <v>0</v>
      </c>
      <c r="AY71" s="447">
        <v>0</v>
      </c>
      <c r="AZ71" s="447">
        <v>0</v>
      </c>
      <c r="BA71" s="491">
        <v>1.33</v>
      </c>
      <c r="BB71" s="1571">
        <f t="shared" ref="BB71" si="89">+$D71</f>
        <v>179</v>
      </c>
      <c r="BC71" s="1552">
        <f t="shared" si="70"/>
        <v>2</v>
      </c>
      <c r="BD71" s="449">
        <f t="shared" si="6"/>
        <v>5.7460000000000004</v>
      </c>
      <c r="BE71" s="451">
        <v>4.4160000000000004</v>
      </c>
      <c r="BF71" s="451">
        <v>0</v>
      </c>
      <c r="BG71" s="451">
        <v>0</v>
      </c>
      <c r="BH71" s="451">
        <v>0</v>
      </c>
      <c r="BI71" s="451">
        <v>0</v>
      </c>
      <c r="BJ71" s="451">
        <v>1.33</v>
      </c>
      <c r="BK71" s="1554"/>
      <c r="BL71" s="1555"/>
      <c r="BM71" s="1555"/>
      <c r="BN71" s="1555"/>
      <c r="BO71" s="1555"/>
      <c r="BP71" s="1555"/>
      <c r="BQ71" s="1555"/>
      <c r="BR71" s="1555"/>
      <c r="BS71" s="1556"/>
    </row>
    <row r="72" spans="1:71" s="58" customFormat="1" ht="42" customHeight="1" x14ac:dyDescent="0.25">
      <c r="A72" s="37"/>
      <c r="B72" s="1530"/>
      <c r="C72" s="1708"/>
      <c r="D72" s="1640"/>
      <c r="E72" s="1643"/>
      <c r="F72" s="1646"/>
      <c r="G72" s="1649"/>
      <c r="H72" s="1652"/>
      <c r="I72" s="1655"/>
      <c r="J72" s="1544"/>
      <c r="K72" s="1547"/>
      <c r="L72" s="452" t="s">
        <v>5371</v>
      </c>
      <c r="M72" s="452" t="s">
        <v>5372</v>
      </c>
      <c r="N72" s="34">
        <v>44743</v>
      </c>
      <c r="O72" s="34">
        <v>44925</v>
      </c>
      <c r="P72" s="34">
        <v>44743</v>
      </c>
      <c r="Q72" s="34">
        <v>44925</v>
      </c>
      <c r="R72" s="1220"/>
      <c r="S72" s="1241"/>
      <c r="T72" s="453">
        <f t="shared" si="1"/>
        <v>22.984000000000002</v>
      </c>
      <c r="U72" s="454">
        <f t="shared" si="77"/>
        <v>17.664000000000001</v>
      </c>
      <c r="V72" s="454">
        <f t="shared" si="77"/>
        <v>0</v>
      </c>
      <c r="W72" s="454">
        <f t="shared" si="77"/>
        <v>0</v>
      </c>
      <c r="X72" s="454">
        <f t="shared" si="77"/>
        <v>0</v>
      </c>
      <c r="Y72" s="454">
        <f t="shared" si="77"/>
        <v>0</v>
      </c>
      <c r="Z72" s="454">
        <f t="shared" si="77"/>
        <v>5.32</v>
      </c>
      <c r="AA72" s="1220"/>
      <c r="AB72" s="1244"/>
      <c r="AC72" s="455">
        <f t="shared" si="3"/>
        <v>5.7460000000000004</v>
      </c>
      <c r="AD72" s="498">
        <v>4.4160000000000004</v>
      </c>
      <c r="AE72" s="457">
        <v>0</v>
      </c>
      <c r="AF72" s="457">
        <v>0</v>
      </c>
      <c r="AG72" s="457">
        <v>0</v>
      </c>
      <c r="AH72" s="457">
        <v>0</v>
      </c>
      <c r="AI72" s="461">
        <v>1.33</v>
      </c>
      <c r="AJ72" s="1220"/>
      <c r="AK72" s="1247"/>
      <c r="AL72" s="455">
        <f t="shared" si="4"/>
        <v>5.7460000000000004</v>
      </c>
      <c r="AM72" s="458">
        <v>4.4160000000000004</v>
      </c>
      <c r="AN72" s="458">
        <v>0</v>
      </c>
      <c r="AO72" s="458">
        <v>0</v>
      </c>
      <c r="AP72" s="458">
        <v>0</v>
      </c>
      <c r="AQ72" s="458">
        <v>0</v>
      </c>
      <c r="AR72" s="458">
        <v>1.33</v>
      </c>
      <c r="AS72" s="1220"/>
      <c r="AT72" s="1549"/>
      <c r="AU72" s="459">
        <f t="shared" si="5"/>
        <v>5.7460000000000004</v>
      </c>
      <c r="AV72" s="493">
        <v>4.4160000000000004</v>
      </c>
      <c r="AW72" s="457">
        <v>0</v>
      </c>
      <c r="AX72" s="457">
        <v>0</v>
      </c>
      <c r="AY72" s="457">
        <v>0</v>
      </c>
      <c r="AZ72" s="457">
        <v>0</v>
      </c>
      <c r="BA72" s="493">
        <v>1.33</v>
      </c>
      <c r="BB72" s="1220"/>
      <c r="BC72" s="1253"/>
      <c r="BD72" s="459">
        <f t="shared" si="6"/>
        <v>5.7460000000000004</v>
      </c>
      <c r="BE72" s="457">
        <v>4.4160000000000004</v>
      </c>
      <c r="BF72" s="457">
        <v>0</v>
      </c>
      <c r="BG72" s="457">
        <v>0</v>
      </c>
      <c r="BH72" s="457">
        <v>0</v>
      </c>
      <c r="BI72" s="457">
        <v>0</v>
      </c>
      <c r="BJ72" s="457">
        <v>1.33</v>
      </c>
      <c r="BK72" s="1207"/>
      <c r="BL72" s="1208"/>
      <c r="BM72" s="1208"/>
      <c r="BN72" s="1208"/>
      <c r="BO72" s="1208"/>
      <c r="BP72" s="1208"/>
      <c r="BQ72" s="1208"/>
      <c r="BR72" s="1208"/>
      <c r="BS72" s="1557"/>
    </row>
    <row r="73" spans="1:71" s="58" customFormat="1" ht="45.75" thickBot="1" x14ac:dyDescent="0.3">
      <c r="A73" s="37"/>
      <c r="B73" s="1530"/>
      <c r="C73" s="1708"/>
      <c r="D73" s="1641"/>
      <c r="E73" s="1644"/>
      <c r="F73" s="1647"/>
      <c r="G73" s="1650"/>
      <c r="H73" s="1653"/>
      <c r="I73" s="1656"/>
      <c r="J73" s="1545"/>
      <c r="K73" s="1548"/>
      <c r="L73" s="463" t="s">
        <v>5373</v>
      </c>
      <c r="M73" s="463" t="s">
        <v>5374</v>
      </c>
      <c r="N73" s="499">
        <v>44743</v>
      </c>
      <c r="O73" s="499">
        <v>44925</v>
      </c>
      <c r="P73" s="499">
        <v>44743</v>
      </c>
      <c r="Q73" s="499">
        <v>44925</v>
      </c>
      <c r="R73" s="1572"/>
      <c r="S73" s="1586"/>
      <c r="T73" s="465">
        <f t="shared" si="1"/>
        <v>22.984000000000002</v>
      </c>
      <c r="U73" s="466">
        <f t="shared" si="77"/>
        <v>17.664000000000001</v>
      </c>
      <c r="V73" s="466">
        <f t="shared" si="77"/>
        <v>0</v>
      </c>
      <c r="W73" s="466">
        <f t="shared" si="77"/>
        <v>0</v>
      </c>
      <c r="X73" s="466">
        <f t="shared" si="77"/>
        <v>0</v>
      </c>
      <c r="Y73" s="466">
        <f t="shared" si="77"/>
        <v>0</v>
      </c>
      <c r="Z73" s="466">
        <f t="shared" si="77"/>
        <v>5.32</v>
      </c>
      <c r="AA73" s="1572"/>
      <c r="AB73" s="1540"/>
      <c r="AC73" s="467">
        <f t="shared" si="3"/>
        <v>5.7460000000000004</v>
      </c>
      <c r="AD73" s="468">
        <v>4.4160000000000004</v>
      </c>
      <c r="AE73" s="469">
        <v>0</v>
      </c>
      <c r="AF73" s="469">
        <v>0</v>
      </c>
      <c r="AG73" s="469">
        <v>0</v>
      </c>
      <c r="AH73" s="469">
        <v>0</v>
      </c>
      <c r="AI73" s="469">
        <v>1.33</v>
      </c>
      <c r="AJ73" s="1572"/>
      <c r="AK73" s="1542"/>
      <c r="AL73" s="467">
        <f t="shared" si="4"/>
        <v>5.7460000000000004</v>
      </c>
      <c r="AM73" s="470">
        <v>4.4160000000000004</v>
      </c>
      <c r="AN73" s="470">
        <v>0</v>
      </c>
      <c r="AO73" s="470">
        <v>0</v>
      </c>
      <c r="AP73" s="470">
        <v>0</v>
      </c>
      <c r="AQ73" s="470">
        <v>0</v>
      </c>
      <c r="AR73" s="470">
        <v>1.33</v>
      </c>
      <c r="AS73" s="1572"/>
      <c r="AT73" s="1551"/>
      <c r="AU73" s="471">
        <f t="shared" si="5"/>
        <v>5.7460000000000004</v>
      </c>
      <c r="AV73" s="497">
        <v>4.4160000000000004</v>
      </c>
      <c r="AW73" s="469">
        <v>0</v>
      </c>
      <c r="AX73" s="469">
        <v>0</v>
      </c>
      <c r="AY73" s="469">
        <v>0</v>
      </c>
      <c r="AZ73" s="469">
        <v>0</v>
      </c>
      <c r="BA73" s="497">
        <v>1.33</v>
      </c>
      <c r="BB73" s="1572"/>
      <c r="BC73" s="1553"/>
      <c r="BD73" s="471">
        <f t="shared" si="6"/>
        <v>5.7460000000000004</v>
      </c>
      <c r="BE73" s="473">
        <v>4.4160000000000004</v>
      </c>
      <c r="BF73" s="473">
        <v>0</v>
      </c>
      <c r="BG73" s="473">
        <v>0</v>
      </c>
      <c r="BH73" s="473">
        <v>0</v>
      </c>
      <c r="BI73" s="473">
        <v>0</v>
      </c>
      <c r="BJ73" s="473">
        <v>1.33</v>
      </c>
      <c r="BK73" s="1558"/>
      <c r="BL73" s="1559"/>
      <c r="BM73" s="1559"/>
      <c r="BN73" s="1559"/>
      <c r="BO73" s="1559"/>
      <c r="BP73" s="1559"/>
      <c r="BQ73" s="1559"/>
      <c r="BR73" s="1559"/>
      <c r="BS73" s="1560"/>
    </row>
    <row r="74" spans="1:71" s="58" customFormat="1" ht="75.75" customHeight="1" thickTop="1" x14ac:dyDescent="0.25">
      <c r="A74" s="37"/>
      <c r="B74" s="1530"/>
      <c r="C74" s="1524" t="s">
        <v>288</v>
      </c>
      <c r="D74" s="1639">
        <v>180</v>
      </c>
      <c r="E74" s="1642" t="str">
        <f>+[6]Metas!K207</f>
        <v>Encuentros departamentales en las areas artisticas y cinematografia (5 por año)</v>
      </c>
      <c r="F74" s="1645">
        <v>5</v>
      </c>
      <c r="G74" s="1648">
        <f t="shared" si="60"/>
        <v>5</v>
      </c>
      <c r="H74" s="1651"/>
      <c r="I74" s="1654"/>
      <c r="J74" s="1543">
        <v>2</v>
      </c>
      <c r="K74" s="1546">
        <v>3</v>
      </c>
      <c r="L74" s="441" t="s">
        <v>5358</v>
      </c>
      <c r="M74" s="441" t="s">
        <v>5359</v>
      </c>
      <c r="N74" s="442">
        <v>44743</v>
      </c>
      <c r="O74" s="442">
        <v>44925</v>
      </c>
      <c r="P74" s="442">
        <v>44743</v>
      </c>
      <c r="Q74" s="442">
        <v>44925</v>
      </c>
      <c r="R74" s="1571">
        <f t="shared" ref="R74" si="90">+$D74</f>
        <v>180</v>
      </c>
      <c r="S74" s="1585">
        <f t="shared" ref="S74" si="91">+F74</f>
        <v>5</v>
      </c>
      <c r="T74" s="443">
        <f t="shared" si="1"/>
        <v>8.76</v>
      </c>
      <c r="U74" s="444">
        <f t="shared" si="77"/>
        <v>6.76</v>
      </c>
      <c r="V74" s="444">
        <f t="shared" si="77"/>
        <v>0</v>
      </c>
      <c r="W74" s="444">
        <f t="shared" si="77"/>
        <v>0</v>
      </c>
      <c r="X74" s="444">
        <f t="shared" si="77"/>
        <v>0</v>
      </c>
      <c r="Y74" s="444">
        <f t="shared" si="77"/>
        <v>0</v>
      </c>
      <c r="Z74" s="444">
        <f t="shared" si="77"/>
        <v>2</v>
      </c>
      <c r="AA74" s="1571">
        <f t="shared" ref="AA74" si="92">+$D74</f>
        <v>180</v>
      </c>
      <c r="AB74" s="1539">
        <f t="shared" si="64"/>
        <v>0</v>
      </c>
      <c r="AC74" s="445">
        <f t="shared" si="3"/>
        <v>2.19</v>
      </c>
      <c r="AD74" s="490">
        <v>1.69</v>
      </c>
      <c r="AE74" s="451">
        <v>0</v>
      </c>
      <c r="AF74" s="451">
        <v>0</v>
      </c>
      <c r="AG74" s="451">
        <v>0</v>
      </c>
      <c r="AH74" s="451">
        <v>0</v>
      </c>
      <c r="AI74" s="451">
        <v>0.5</v>
      </c>
      <c r="AJ74" s="1571">
        <f t="shared" ref="AJ74" si="93">+$D74</f>
        <v>180</v>
      </c>
      <c r="AK74" s="1541">
        <f t="shared" si="66"/>
        <v>0</v>
      </c>
      <c r="AL74" s="445">
        <f t="shared" si="4"/>
        <v>2.19</v>
      </c>
      <c r="AM74" s="448">
        <v>1.69</v>
      </c>
      <c r="AN74" s="448">
        <v>0</v>
      </c>
      <c r="AO74" s="448">
        <v>0</v>
      </c>
      <c r="AP74" s="448">
        <v>0</v>
      </c>
      <c r="AQ74" s="448">
        <v>0</v>
      </c>
      <c r="AR74" s="448">
        <v>0.5</v>
      </c>
      <c r="AS74" s="1571">
        <f t="shared" ref="AS74" si="94">+$D74</f>
        <v>180</v>
      </c>
      <c r="AT74" s="1550">
        <f t="shared" si="68"/>
        <v>2</v>
      </c>
      <c r="AU74" s="449">
        <f t="shared" si="5"/>
        <v>2.19</v>
      </c>
      <c r="AV74" s="447">
        <v>1.69</v>
      </c>
      <c r="AW74" s="447">
        <v>0</v>
      </c>
      <c r="AX74" s="447">
        <v>0</v>
      </c>
      <c r="AY74" s="447">
        <v>0</v>
      </c>
      <c r="AZ74" s="447">
        <v>0</v>
      </c>
      <c r="BA74" s="447">
        <v>0.5</v>
      </c>
      <c r="BB74" s="1571">
        <f t="shared" ref="BB74" si="95">+$D74</f>
        <v>180</v>
      </c>
      <c r="BC74" s="1552">
        <f t="shared" si="70"/>
        <v>3</v>
      </c>
      <c r="BD74" s="449">
        <f t="shared" si="6"/>
        <v>2.19</v>
      </c>
      <c r="BE74" s="451">
        <v>1.69</v>
      </c>
      <c r="BF74" s="451">
        <v>0</v>
      </c>
      <c r="BG74" s="451">
        <v>0</v>
      </c>
      <c r="BH74" s="451">
        <v>0</v>
      </c>
      <c r="BI74" s="451">
        <v>0</v>
      </c>
      <c r="BJ74" s="451">
        <v>0.5</v>
      </c>
      <c r="BK74" s="1554"/>
      <c r="BL74" s="1555"/>
      <c r="BM74" s="1555"/>
      <c r="BN74" s="1555"/>
      <c r="BO74" s="1555"/>
      <c r="BP74" s="1555"/>
      <c r="BQ74" s="1555"/>
      <c r="BR74" s="1555"/>
      <c r="BS74" s="1556"/>
    </row>
    <row r="75" spans="1:71" s="58" customFormat="1" ht="66.75" customHeight="1" x14ac:dyDescent="0.25">
      <c r="A75" s="37"/>
      <c r="B75" s="1530"/>
      <c r="C75" s="1522"/>
      <c r="D75" s="1640"/>
      <c r="E75" s="1643"/>
      <c r="F75" s="1646"/>
      <c r="G75" s="1649"/>
      <c r="H75" s="1652"/>
      <c r="I75" s="1655"/>
      <c r="J75" s="1544"/>
      <c r="K75" s="1547"/>
      <c r="L75" s="452" t="s">
        <v>5375</v>
      </c>
      <c r="M75" s="452" t="s">
        <v>5376</v>
      </c>
      <c r="N75" s="34">
        <v>44743</v>
      </c>
      <c r="O75" s="34">
        <v>44925</v>
      </c>
      <c r="P75" s="34">
        <v>44743</v>
      </c>
      <c r="Q75" s="34">
        <v>44925</v>
      </c>
      <c r="R75" s="1220"/>
      <c r="S75" s="1241"/>
      <c r="T75" s="453">
        <f t="shared" si="1"/>
        <v>8.76</v>
      </c>
      <c r="U75" s="454">
        <f t="shared" si="77"/>
        <v>6.76</v>
      </c>
      <c r="V75" s="454">
        <f t="shared" si="77"/>
        <v>0</v>
      </c>
      <c r="W75" s="454">
        <f t="shared" si="77"/>
        <v>0</v>
      </c>
      <c r="X75" s="454">
        <f t="shared" si="77"/>
        <v>0</v>
      </c>
      <c r="Y75" s="454">
        <f t="shared" si="77"/>
        <v>0</v>
      </c>
      <c r="Z75" s="454">
        <f t="shared" si="77"/>
        <v>2</v>
      </c>
      <c r="AA75" s="1220"/>
      <c r="AB75" s="1244"/>
      <c r="AC75" s="455">
        <f t="shared" si="3"/>
        <v>2.19</v>
      </c>
      <c r="AD75" s="492">
        <v>1.69</v>
      </c>
      <c r="AE75" s="457">
        <v>0</v>
      </c>
      <c r="AF75" s="457">
        <v>0</v>
      </c>
      <c r="AG75" s="457">
        <v>0</v>
      </c>
      <c r="AH75" s="457">
        <v>0</v>
      </c>
      <c r="AI75" s="457">
        <v>0.5</v>
      </c>
      <c r="AJ75" s="1220"/>
      <c r="AK75" s="1247"/>
      <c r="AL75" s="455">
        <f t="shared" si="4"/>
        <v>2.19</v>
      </c>
      <c r="AM75" s="458">
        <v>1.69</v>
      </c>
      <c r="AN75" s="458">
        <v>0</v>
      </c>
      <c r="AO75" s="458">
        <v>0</v>
      </c>
      <c r="AP75" s="458">
        <v>0</v>
      </c>
      <c r="AQ75" s="458">
        <v>0</v>
      </c>
      <c r="AR75" s="458">
        <v>0.5</v>
      </c>
      <c r="AS75" s="1220"/>
      <c r="AT75" s="1549"/>
      <c r="AU75" s="459">
        <f t="shared" si="5"/>
        <v>2.19</v>
      </c>
      <c r="AV75" s="457">
        <v>1.69</v>
      </c>
      <c r="AW75" s="457">
        <v>0</v>
      </c>
      <c r="AX75" s="457">
        <v>0</v>
      </c>
      <c r="AY75" s="457">
        <v>0</v>
      </c>
      <c r="AZ75" s="457">
        <v>0</v>
      </c>
      <c r="BA75" s="457">
        <v>0.5</v>
      </c>
      <c r="BB75" s="1220"/>
      <c r="BC75" s="1253"/>
      <c r="BD75" s="459">
        <f t="shared" si="6"/>
        <v>2.19</v>
      </c>
      <c r="BE75" s="457">
        <v>1.69</v>
      </c>
      <c r="BF75" s="457">
        <v>0</v>
      </c>
      <c r="BG75" s="457">
        <v>0</v>
      </c>
      <c r="BH75" s="457">
        <v>0</v>
      </c>
      <c r="BI75" s="457">
        <v>0</v>
      </c>
      <c r="BJ75" s="457">
        <v>0.5</v>
      </c>
      <c r="BK75" s="1207"/>
      <c r="BL75" s="1208"/>
      <c r="BM75" s="1208"/>
      <c r="BN75" s="1208"/>
      <c r="BO75" s="1208"/>
      <c r="BP75" s="1208"/>
      <c r="BQ75" s="1208"/>
      <c r="BR75" s="1208"/>
      <c r="BS75" s="1557"/>
    </row>
    <row r="76" spans="1:71" s="58" customFormat="1" ht="63" customHeight="1" x14ac:dyDescent="0.25">
      <c r="A76" s="37"/>
      <c r="B76" s="1530"/>
      <c r="C76" s="1522"/>
      <c r="D76" s="1640"/>
      <c r="E76" s="1643"/>
      <c r="F76" s="1646"/>
      <c r="G76" s="1649"/>
      <c r="H76" s="1652"/>
      <c r="I76" s="1655"/>
      <c r="J76" s="1544"/>
      <c r="K76" s="1547"/>
      <c r="L76" s="452" t="s">
        <v>5377</v>
      </c>
      <c r="M76" s="452" t="s">
        <v>5378</v>
      </c>
      <c r="N76" s="34">
        <v>44743</v>
      </c>
      <c r="O76" s="34">
        <v>44925</v>
      </c>
      <c r="P76" s="34">
        <v>44743</v>
      </c>
      <c r="Q76" s="34">
        <v>44925</v>
      </c>
      <c r="R76" s="1220"/>
      <c r="S76" s="1241"/>
      <c r="T76" s="453">
        <f t="shared" ref="T76:T139" si="96">SUM(U76:Z76)</f>
        <v>8.76</v>
      </c>
      <c r="U76" s="454">
        <f t="shared" si="77"/>
        <v>6.76</v>
      </c>
      <c r="V76" s="454">
        <f t="shared" si="77"/>
        <v>0</v>
      </c>
      <c r="W76" s="454">
        <f t="shared" si="77"/>
        <v>0</v>
      </c>
      <c r="X76" s="454">
        <f t="shared" si="77"/>
        <v>0</v>
      </c>
      <c r="Y76" s="454">
        <f t="shared" si="77"/>
        <v>0</v>
      </c>
      <c r="Z76" s="454">
        <f t="shared" si="77"/>
        <v>2</v>
      </c>
      <c r="AA76" s="1220"/>
      <c r="AB76" s="1244"/>
      <c r="AC76" s="455">
        <f t="shared" ref="AC76:AC139" si="97">SUM(AD76:AI76)</f>
        <v>2.19</v>
      </c>
      <c r="AD76" s="492">
        <v>1.69</v>
      </c>
      <c r="AE76" s="457">
        <v>0</v>
      </c>
      <c r="AF76" s="457">
        <v>0</v>
      </c>
      <c r="AG76" s="457">
        <v>0</v>
      </c>
      <c r="AH76" s="457">
        <v>0</v>
      </c>
      <c r="AI76" s="457">
        <v>0.5</v>
      </c>
      <c r="AJ76" s="1220"/>
      <c r="AK76" s="1247"/>
      <c r="AL76" s="455">
        <f t="shared" ref="AL76:AL139" si="98">SUM(AM76:AR76)</f>
        <v>2.19</v>
      </c>
      <c r="AM76" s="458">
        <v>1.69</v>
      </c>
      <c r="AN76" s="458">
        <v>0</v>
      </c>
      <c r="AO76" s="458">
        <v>0</v>
      </c>
      <c r="AP76" s="458">
        <v>0</v>
      </c>
      <c r="AQ76" s="458">
        <v>0</v>
      </c>
      <c r="AR76" s="458">
        <v>0.5</v>
      </c>
      <c r="AS76" s="1220"/>
      <c r="AT76" s="1549"/>
      <c r="AU76" s="459">
        <f t="shared" ref="AU76:AU139" si="99">SUM(AV76:BA76)</f>
        <v>2.19</v>
      </c>
      <c r="AV76" s="457">
        <v>1.69</v>
      </c>
      <c r="AW76" s="457">
        <v>0</v>
      </c>
      <c r="AX76" s="457">
        <v>0</v>
      </c>
      <c r="AY76" s="457">
        <v>0</v>
      </c>
      <c r="AZ76" s="457">
        <v>0</v>
      </c>
      <c r="BA76" s="457">
        <v>0.5</v>
      </c>
      <c r="BB76" s="1220"/>
      <c r="BC76" s="1253"/>
      <c r="BD76" s="459">
        <f t="shared" ref="BD76:BD139" si="100">SUM(BE76:BJ76)</f>
        <v>2.19</v>
      </c>
      <c r="BE76" s="457">
        <v>1.69</v>
      </c>
      <c r="BF76" s="457">
        <v>0</v>
      </c>
      <c r="BG76" s="457">
        <v>0</v>
      </c>
      <c r="BH76" s="457">
        <v>0</v>
      </c>
      <c r="BI76" s="457">
        <v>0</v>
      </c>
      <c r="BJ76" s="457">
        <v>0.5</v>
      </c>
      <c r="BK76" s="1207"/>
      <c r="BL76" s="1208"/>
      <c r="BM76" s="1208"/>
      <c r="BN76" s="1208"/>
      <c r="BO76" s="1208"/>
      <c r="BP76" s="1208"/>
      <c r="BQ76" s="1208"/>
      <c r="BR76" s="1208"/>
      <c r="BS76" s="1557"/>
    </row>
    <row r="77" spans="1:71" s="58" customFormat="1" ht="51" customHeight="1" thickBot="1" x14ac:dyDescent="0.3">
      <c r="A77" s="37"/>
      <c r="B77" s="1530"/>
      <c r="C77" s="1522"/>
      <c r="D77" s="1641"/>
      <c r="E77" s="1644"/>
      <c r="F77" s="1647"/>
      <c r="G77" s="1650"/>
      <c r="H77" s="1653"/>
      <c r="I77" s="1656"/>
      <c r="J77" s="1545"/>
      <c r="K77" s="1548"/>
      <c r="L77" s="463" t="s">
        <v>5379</v>
      </c>
      <c r="M77" s="463" t="s">
        <v>5380</v>
      </c>
      <c r="N77" s="499">
        <v>44743</v>
      </c>
      <c r="O77" s="499">
        <v>44925</v>
      </c>
      <c r="P77" s="499">
        <v>44743</v>
      </c>
      <c r="Q77" s="499">
        <v>44925</v>
      </c>
      <c r="R77" s="1572"/>
      <c r="S77" s="1586"/>
      <c r="T77" s="465">
        <f t="shared" si="96"/>
        <v>8.76</v>
      </c>
      <c r="U77" s="466">
        <f t="shared" si="77"/>
        <v>6.76</v>
      </c>
      <c r="V77" s="466">
        <f t="shared" si="77"/>
        <v>0</v>
      </c>
      <c r="W77" s="466">
        <f t="shared" si="77"/>
        <v>0</v>
      </c>
      <c r="X77" s="466">
        <f t="shared" si="77"/>
        <v>0</v>
      </c>
      <c r="Y77" s="466">
        <f t="shared" si="77"/>
        <v>0</v>
      </c>
      <c r="Z77" s="466">
        <f t="shared" si="77"/>
        <v>2</v>
      </c>
      <c r="AA77" s="1572"/>
      <c r="AB77" s="1540"/>
      <c r="AC77" s="467">
        <f t="shared" si="97"/>
        <v>2.19</v>
      </c>
      <c r="AD77" s="496">
        <v>1.69</v>
      </c>
      <c r="AE77" s="473">
        <v>0</v>
      </c>
      <c r="AF77" s="473">
        <v>0</v>
      </c>
      <c r="AG77" s="473">
        <v>0</v>
      </c>
      <c r="AH77" s="473">
        <v>0</v>
      </c>
      <c r="AI77" s="473">
        <v>0.5</v>
      </c>
      <c r="AJ77" s="1572"/>
      <c r="AK77" s="1542"/>
      <c r="AL77" s="467">
        <f t="shared" si="98"/>
        <v>2.19</v>
      </c>
      <c r="AM77" s="470">
        <v>1.69</v>
      </c>
      <c r="AN77" s="470">
        <v>0</v>
      </c>
      <c r="AO77" s="470">
        <v>0</v>
      </c>
      <c r="AP77" s="470">
        <v>0</v>
      </c>
      <c r="AQ77" s="470">
        <v>0</v>
      </c>
      <c r="AR77" s="470">
        <v>0.5</v>
      </c>
      <c r="AS77" s="1572"/>
      <c r="AT77" s="1551"/>
      <c r="AU77" s="471">
        <f t="shared" si="99"/>
        <v>2.19</v>
      </c>
      <c r="AV77" s="469">
        <v>1.69</v>
      </c>
      <c r="AW77" s="469">
        <v>0</v>
      </c>
      <c r="AX77" s="469">
        <v>0</v>
      </c>
      <c r="AY77" s="469">
        <v>0</v>
      </c>
      <c r="AZ77" s="469">
        <v>0</v>
      </c>
      <c r="BA77" s="469">
        <v>0.5</v>
      </c>
      <c r="BB77" s="1572"/>
      <c r="BC77" s="1553"/>
      <c r="BD77" s="471">
        <f t="shared" si="100"/>
        <v>2.19</v>
      </c>
      <c r="BE77" s="473">
        <v>1.69</v>
      </c>
      <c r="BF77" s="473">
        <v>0</v>
      </c>
      <c r="BG77" s="473">
        <v>0</v>
      </c>
      <c r="BH77" s="473">
        <v>0</v>
      </c>
      <c r="BI77" s="473">
        <v>0</v>
      </c>
      <c r="BJ77" s="473">
        <v>0.5</v>
      </c>
      <c r="BK77" s="1558"/>
      <c r="BL77" s="1559"/>
      <c r="BM77" s="1559"/>
      <c r="BN77" s="1559"/>
      <c r="BO77" s="1559"/>
      <c r="BP77" s="1559"/>
      <c r="BQ77" s="1559"/>
      <c r="BR77" s="1559"/>
      <c r="BS77" s="1560"/>
    </row>
    <row r="78" spans="1:71" s="58" customFormat="1" ht="63" customHeight="1" x14ac:dyDescent="0.25">
      <c r="A78" s="37"/>
      <c r="B78" s="1530"/>
      <c r="C78" s="1522"/>
      <c r="D78" s="1639">
        <v>181</v>
      </c>
      <c r="E78" s="1642" t="str">
        <f>+[6]Metas!K208</f>
        <v>Municipios apoyados en sus expresiones culturales tradicionales.</v>
      </c>
      <c r="F78" s="1645">
        <v>10</v>
      </c>
      <c r="G78" s="1648">
        <f t="shared" si="60"/>
        <v>10</v>
      </c>
      <c r="H78" s="1651"/>
      <c r="I78" s="1654"/>
      <c r="J78" s="1543">
        <v>5</v>
      </c>
      <c r="K78" s="1546">
        <v>5</v>
      </c>
      <c r="L78" s="441" t="s">
        <v>5358</v>
      </c>
      <c r="M78" s="441" t="s">
        <v>5359</v>
      </c>
      <c r="N78" s="442">
        <v>44743</v>
      </c>
      <c r="O78" s="442">
        <v>44925</v>
      </c>
      <c r="P78" s="442">
        <v>44743</v>
      </c>
      <c r="Q78" s="442">
        <v>44925</v>
      </c>
      <c r="R78" s="1571">
        <f t="shared" ref="R78" si="101">+$D78</f>
        <v>181</v>
      </c>
      <c r="S78" s="1585">
        <f t="shared" ref="S78" si="102">+F78</f>
        <v>10</v>
      </c>
      <c r="T78" s="443">
        <f t="shared" si="96"/>
        <v>8.76</v>
      </c>
      <c r="U78" s="444">
        <f t="shared" si="77"/>
        <v>6.76</v>
      </c>
      <c r="V78" s="444">
        <f t="shared" si="77"/>
        <v>0</v>
      </c>
      <c r="W78" s="444">
        <f t="shared" si="77"/>
        <v>0</v>
      </c>
      <c r="X78" s="444">
        <f t="shared" si="77"/>
        <v>0</v>
      </c>
      <c r="Y78" s="444">
        <f t="shared" si="77"/>
        <v>0</v>
      </c>
      <c r="Z78" s="444">
        <f t="shared" si="77"/>
        <v>2</v>
      </c>
      <c r="AA78" s="1571">
        <f t="shared" ref="AA78" si="103">+$D78</f>
        <v>181</v>
      </c>
      <c r="AB78" s="1539">
        <f t="shared" si="64"/>
        <v>0</v>
      </c>
      <c r="AC78" s="445">
        <f t="shared" si="97"/>
        <v>2.19</v>
      </c>
      <c r="AD78" s="490">
        <v>1.69</v>
      </c>
      <c r="AE78" s="451">
        <v>0</v>
      </c>
      <c r="AF78" s="451">
        <v>0</v>
      </c>
      <c r="AG78" s="451">
        <v>0</v>
      </c>
      <c r="AH78" s="451">
        <v>0</v>
      </c>
      <c r="AI78" s="451">
        <v>0.5</v>
      </c>
      <c r="AJ78" s="1571">
        <f t="shared" ref="AJ78" si="104">+$D78</f>
        <v>181</v>
      </c>
      <c r="AK78" s="1541">
        <f t="shared" si="66"/>
        <v>0</v>
      </c>
      <c r="AL78" s="445">
        <f t="shared" si="98"/>
        <v>2.19</v>
      </c>
      <c r="AM78" s="448">
        <v>1.69</v>
      </c>
      <c r="AN78" s="448">
        <v>0</v>
      </c>
      <c r="AO78" s="448">
        <v>0</v>
      </c>
      <c r="AP78" s="448">
        <v>0</v>
      </c>
      <c r="AQ78" s="448">
        <v>0</v>
      </c>
      <c r="AR78" s="448">
        <v>0.5</v>
      </c>
      <c r="AS78" s="1571">
        <f t="shared" ref="AS78" si="105">+$D78</f>
        <v>181</v>
      </c>
      <c r="AT78" s="1550">
        <f t="shared" si="68"/>
        <v>5</v>
      </c>
      <c r="AU78" s="449">
        <f t="shared" si="99"/>
        <v>2.19</v>
      </c>
      <c r="AV78" s="447">
        <v>1.69</v>
      </c>
      <c r="AW78" s="447">
        <v>0</v>
      </c>
      <c r="AX78" s="447">
        <v>0</v>
      </c>
      <c r="AY78" s="447">
        <v>0</v>
      </c>
      <c r="AZ78" s="447">
        <v>0</v>
      </c>
      <c r="BA78" s="447">
        <v>0.5</v>
      </c>
      <c r="BB78" s="1571">
        <f t="shared" ref="BB78" si="106">+$D78</f>
        <v>181</v>
      </c>
      <c r="BC78" s="1552">
        <f t="shared" si="70"/>
        <v>5</v>
      </c>
      <c r="BD78" s="449">
        <f t="shared" si="100"/>
        <v>2.19</v>
      </c>
      <c r="BE78" s="451">
        <v>1.69</v>
      </c>
      <c r="BF78" s="451">
        <v>0</v>
      </c>
      <c r="BG78" s="451">
        <v>0</v>
      </c>
      <c r="BH78" s="451">
        <v>0</v>
      </c>
      <c r="BI78" s="451">
        <v>0</v>
      </c>
      <c r="BJ78" s="451">
        <v>0.5</v>
      </c>
      <c r="BK78" s="1554"/>
      <c r="BL78" s="1555"/>
      <c r="BM78" s="1555"/>
      <c r="BN78" s="1555"/>
      <c r="BO78" s="1555"/>
      <c r="BP78" s="1555"/>
      <c r="BQ78" s="1555"/>
      <c r="BR78" s="1555"/>
      <c r="BS78" s="1556"/>
    </row>
    <row r="79" spans="1:71" s="58" customFormat="1" ht="50.25" customHeight="1" x14ac:dyDescent="0.25">
      <c r="A79" s="37"/>
      <c r="B79" s="1530"/>
      <c r="C79" s="1522"/>
      <c r="D79" s="1640"/>
      <c r="E79" s="1643"/>
      <c r="F79" s="1646"/>
      <c r="G79" s="1649"/>
      <c r="H79" s="1652"/>
      <c r="I79" s="1655"/>
      <c r="J79" s="1544"/>
      <c r="K79" s="1547"/>
      <c r="L79" s="452" t="s">
        <v>5352</v>
      </c>
      <c r="M79" s="452" t="s">
        <v>5359</v>
      </c>
      <c r="N79" s="34">
        <v>44743</v>
      </c>
      <c r="O79" s="34">
        <v>44925</v>
      </c>
      <c r="P79" s="34">
        <v>44743</v>
      </c>
      <c r="Q79" s="34">
        <v>44925</v>
      </c>
      <c r="R79" s="1220"/>
      <c r="S79" s="1241"/>
      <c r="T79" s="453">
        <f t="shared" si="96"/>
        <v>8.76</v>
      </c>
      <c r="U79" s="454">
        <f t="shared" si="77"/>
        <v>6.76</v>
      </c>
      <c r="V79" s="454">
        <f t="shared" si="77"/>
        <v>0</v>
      </c>
      <c r="W79" s="454">
        <f t="shared" si="77"/>
        <v>0</v>
      </c>
      <c r="X79" s="454">
        <f t="shared" si="77"/>
        <v>0</v>
      </c>
      <c r="Y79" s="454">
        <f t="shared" si="77"/>
        <v>0</v>
      </c>
      <c r="Z79" s="454">
        <f t="shared" si="77"/>
        <v>2</v>
      </c>
      <c r="AA79" s="1220"/>
      <c r="AB79" s="1244"/>
      <c r="AC79" s="455">
        <f t="shared" si="97"/>
        <v>2.19</v>
      </c>
      <c r="AD79" s="492">
        <v>1.69</v>
      </c>
      <c r="AE79" s="457">
        <v>0</v>
      </c>
      <c r="AF79" s="457">
        <v>0</v>
      </c>
      <c r="AG79" s="457">
        <v>0</v>
      </c>
      <c r="AH79" s="457">
        <v>0</v>
      </c>
      <c r="AI79" s="457">
        <v>0.5</v>
      </c>
      <c r="AJ79" s="1220"/>
      <c r="AK79" s="1247"/>
      <c r="AL79" s="455">
        <f t="shared" si="98"/>
        <v>2.19</v>
      </c>
      <c r="AM79" s="458">
        <v>1.69</v>
      </c>
      <c r="AN79" s="458">
        <v>0</v>
      </c>
      <c r="AO79" s="458">
        <v>0</v>
      </c>
      <c r="AP79" s="458">
        <v>0</v>
      </c>
      <c r="AQ79" s="458">
        <v>0</v>
      </c>
      <c r="AR79" s="458">
        <v>0.5</v>
      </c>
      <c r="AS79" s="1220"/>
      <c r="AT79" s="1549"/>
      <c r="AU79" s="459">
        <f t="shared" si="99"/>
        <v>2.19</v>
      </c>
      <c r="AV79" s="457">
        <v>1.69</v>
      </c>
      <c r="AW79" s="457">
        <v>0</v>
      </c>
      <c r="AX79" s="457">
        <v>0</v>
      </c>
      <c r="AY79" s="457">
        <v>0</v>
      </c>
      <c r="AZ79" s="457">
        <v>0</v>
      </c>
      <c r="BA79" s="457">
        <v>0.5</v>
      </c>
      <c r="BB79" s="1220"/>
      <c r="BC79" s="1253"/>
      <c r="BD79" s="459">
        <f t="shared" si="100"/>
        <v>2.19</v>
      </c>
      <c r="BE79" s="457">
        <v>1.69</v>
      </c>
      <c r="BF79" s="457">
        <v>0</v>
      </c>
      <c r="BG79" s="457">
        <v>0</v>
      </c>
      <c r="BH79" s="457">
        <v>0</v>
      </c>
      <c r="BI79" s="457">
        <v>0</v>
      </c>
      <c r="BJ79" s="457">
        <v>0.5</v>
      </c>
      <c r="BK79" s="1207"/>
      <c r="BL79" s="1208"/>
      <c r="BM79" s="1208"/>
      <c r="BN79" s="1208"/>
      <c r="BO79" s="1208"/>
      <c r="BP79" s="1208"/>
      <c r="BQ79" s="1208"/>
      <c r="BR79" s="1208"/>
      <c r="BS79" s="1557"/>
    </row>
    <row r="80" spans="1:71" s="58" customFormat="1" ht="43.5" customHeight="1" x14ac:dyDescent="0.25">
      <c r="A80" s="37"/>
      <c r="B80" s="1530"/>
      <c r="C80" s="1522"/>
      <c r="D80" s="1640"/>
      <c r="E80" s="1643"/>
      <c r="F80" s="1646"/>
      <c r="G80" s="1649"/>
      <c r="H80" s="1652"/>
      <c r="I80" s="1655"/>
      <c r="J80" s="1544"/>
      <c r="K80" s="1547"/>
      <c r="L80" s="452" t="s">
        <v>5360</v>
      </c>
      <c r="M80" s="452" t="s">
        <v>5357</v>
      </c>
      <c r="N80" s="34">
        <v>44743</v>
      </c>
      <c r="O80" s="34">
        <v>44925</v>
      </c>
      <c r="P80" s="34">
        <v>44743</v>
      </c>
      <c r="Q80" s="34">
        <v>44925</v>
      </c>
      <c r="R80" s="1220"/>
      <c r="S80" s="1241"/>
      <c r="T80" s="453">
        <f t="shared" si="96"/>
        <v>8.76</v>
      </c>
      <c r="U80" s="454">
        <f t="shared" si="77"/>
        <v>6.76</v>
      </c>
      <c r="V80" s="454">
        <f t="shared" si="77"/>
        <v>0</v>
      </c>
      <c r="W80" s="454">
        <f t="shared" si="77"/>
        <v>0</v>
      </c>
      <c r="X80" s="454">
        <f t="shared" si="77"/>
        <v>0</v>
      </c>
      <c r="Y80" s="454">
        <f t="shared" si="77"/>
        <v>0</v>
      </c>
      <c r="Z80" s="454">
        <f t="shared" si="77"/>
        <v>2</v>
      </c>
      <c r="AA80" s="1220"/>
      <c r="AB80" s="1244"/>
      <c r="AC80" s="455">
        <f t="shared" si="97"/>
        <v>2.19</v>
      </c>
      <c r="AD80" s="492">
        <v>1.69</v>
      </c>
      <c r="AE80" s="457">
        <v>0</v>
      </c>
      <c r="AF80" s="457">
        <v>0</v>
      </c>
      <c r="AG80" s="457">
        <v>0</v>
      </c>
      <c r="AH80" s="457">
        <v>0</v>
      </c>
      <c r="AI80" s="457">
        <v>0.5</v>
      </c>
      <c r="AJ80" s="1220"/>
      <c r="AK80" s="1247"/>
      <c r="AL80" s="455">
        <f t="shared" si="98"/>
        <v>2.19</v>
      </c>
      <c r="AM80" s="458">
        <v>1.69</v>
      </c>
      <c r="AN80" s="458">
        <v>0</v>
      </c>
      <c r="AO80" s="458">
        <v>0</v>
      </c>
      <c r="AP80" s="458">
        <v>0</v>
      </c>
      <c r="AQ80" s="458">
        <v>0</v>
      </c>
      <c r="AR80" s="458">
        <v>0.5</v>
      </c>
      <c r="AS80" s="1220"/>
      <c r="AT80" s="1549"/>
      <c r="AU80" s="459">
        <f t="shared" si="99"/>
        <v>2.19</v>
      </c>
      <c r="AV80" s="457">
        <v>1.69</v>
      </c>
      <c r="AW80" s="457">
        <v>0</v>
      </c>
      <c r="AX80" s="457">
        <v>0</v>
      </c>
      <c r="AY80" s="457">
        <v>0</v>
      </c>
      <c r="AZ80" s="457">
        <v>0</v>
      </c>
      <c r="BA80" s="457">
        <v>0.5</v>
      </c>
      <c r="BB80" s="1220"/>
      <c r="BC80" s="1253"/>
      <c r="BD80" s="459">
        <f t="shared" si="100"/>
        <v>2.19</v>
      </c>
      <c r="BE80" s="457">
        <v>1.69</v>
      </c>
      <c r="BF80" s="457">
        <v>0</v>
      </c>
      <c r="BG80" s="457">
        <v>0</v>
      </c>
      <c r="BH80" s="457">
        <v>0</v>
      </c>
      <c r="BI80" s="457">
        <v>0</v>
      </c>
      <c r="BJ80" s="457">
        <v>0.5</v>
      </c>
      <c r="BK80" s="1207"/>
      <c r="BL80" s="1208"/>
      <c r="BM80" s="1208"/>
      <c r="BN80" s="1208"/>
      <c r="BO80" s="1208"/>
      <c r="BP80" s="1208"/>
      <c r="BQ80" s="1208"/>
      <c r="BR80" s="1208"/>
      <c r="BS80" s="1557"/>
    </row>
    <row r="81" spans="1:71" s="58" customFormat="1" ht="53.25" customHeight="1" thickBot="1" x14ac:dyDescent="0.3">
      <c r="A81" s="37"/>
      <c r="B81" s="1530"/>
      <c r="C81" s="1522"/>
      <c r="D81" s="1641"/>
      <c r="E81" s="1644"/>
      <c r="F81" s="1647"/>
      <c r="G81" s="1650"/>
      <c r="H81" s="1653"/>
      <c r="I81" s="1656"/>
      <c r="J81" s="1545"/>
      <c r="K81" s="1548"/>
      <c r="L81" s="463" t="s">
        <v>5381</v>
      </c>
      <c r="M81" s="463" t="s">
        <v>5382</v>
      </c>
      <c r="N81" s="464">
        <v>44743</v>
      </c>
      <c r="O81" s="464">
        <v>44925</v>
      </c>
      <c r="P81" s="464">
        <v>44743</v>
      </c>
      <c r="Q81" s="464">
        <v>44925</v>
      </c>
      <c r="R81" s="1572"/>
      <c r="S81" s="1586"/>
      <c r="T81" s="465">
        <f t="shared" si="96"/>
        <v>8.76</v>
      </c>
      <c r="U81" s="466">
        <f t="shared" si="77"/>
        <v>6.76</v>
      </c>
      <c r="V81" s="466">
        <f t="shared" si="77"/>
        <v>0</v>
      </c>
      <c r="W81" s="466">
        <f t="shared" si="77"/>
        <v>0</v>
      </c>
      <c r="X81" s="466">
        <f t="shared" si="77"/>
        <v>0</v>
      </c>
      <c r="Y81" s="466">
        <f t="shared" si="77"/>
        <v>0</v>
      </c>
      <c r="Z81" s="466">
        <f t="shared" si="77"/>
        <v>2</v>
      </c>
      <c r="AA81" s="1572"/>
      <c r="AB81" s="1540"/>
      <c r="AC81" s="467">
        <f t="shared" si="97"/>
        <v>2.19</v>
      </c>
      <c r="AD81" s="496">
        <v>1.69</v>
      </c>
      <c r="AE81" s="473">
        <v>0</v>
      </c>
      <c r="AF81" s="473">
        <v>0</v>
      </c>
      <c r="AG81" s="473">
        <v>0</v>
      </c>
      <c r="AH81" s="473">
        <v>0</v>
      </c>
      <c r="AI81" s="473">
        <v>0.5</v>
      </c>
      <c r="AJ81" s="1572"/>
      <c r="AK81" s="1542"/>
      <c r="AL81" s="467">
        <f t="shared" si="98"/>
        <v>2.19</v>
      </c>
      <c r="AM81" s="470">
        <v>1.69</v>
      </c>
      <c r="AN81" s="470">
        <v>0</v>
      </c>
      <c r="AO81" s="470">
        <v>0</v>
      </c>
      <c r="AP81" s="470">
        <v>0</v>
      </c>
      <c r="AQ81" s="470">
        <v>0</v>
      </c>
      <c r="AR81" s="470">
        <v>0.5</v>
      </c>
      <c r="AS81" s="1572"/>
      <c r="AT81" s="1551"/>
      <c r="AU81" s="471">
        <f t="shared" si="99"/>
        <v>2.19</v>
      </c>
      <c r="AV81" s="469">
        <v>1.69</v>
      </c>
      <c r="AW81" s="469">
        <v>0</v>
      </c>
      <c r="AX81" s="469">
        <v>0</v>
      </c>
      <c r="AY81" s="469">
        <v>0</v>
      </c>
      <c r="AZ81" s="469">
        <v>0</v>
      </c>
      <c r="BA81" s="469">
        <v>0.5</v>
      </c>
      <c r="BB81" s="1572"/>
      <c r="BC81" s="1553"/>
      <c r="BD81" s="471">
        <f t="shared" si="100"/>
        <v>2.19</v>
      </c>
      <c r="BE81" s="473">
        <v>1.69</v>
      </c>
      <c r="BF81" s="473">
        <v>0</v>
      </c>
      <c r="BG81" s="473">
        <v>0</v>
      </c>
      <c r="BH81" s="473">
        <v>0</v>
      </c>
      <c r="BI81" s="473">
        <v>0</v>
      </c>
      <c r="BJ81" s="473">
        <v>0.5</v>
      </c>
      <c r="BK81" s="1558"/>
      <c r="BL81" s="1559"/>
      <c r="BM81" s="1559"/>
      <c r="BN81" s="1559"/>
      <c r="BO81" s="1559"/>
      <c r="BP81" s="1559"/>
      <c r="BQ81" s="1559"/>
      <c r="BR81" s="1559"/>
      <c r="BS81" s="1560"/>
    </row>
    <row r="82" spans="1:71" s="58" customFormat="1" ht="60" x14ac:dyDescent="0.25">
      <c r="A82" s="37"/>
      <c r="B82" s="1530"/>
      <c r="C82" s="1522"/>
      <c r="D82" s="1639">
        <v>182</v>
      </c>
      <c r="E82" s="1642" t="str">
        <f>+[6]Metas!K209</f>
        <v>Convocatorias nacionales del concurso Eduardo Cote Lamus, apoyados en el cuatrenio (1 por año)</v>
      </c>
      <c r="F82" s="1645">
        <v>1</v>
      </c>
      <c r="G82" s="1648">
        <f>SUM(H82:K82)</f>
        <v>1</v>
      </c>
      <c r="H82" s="1651"/>
      <c r="I82" s="1654"/>
      <c r="J82" s="1543">
        <v>1</v>
      </c>
      <c r="K82" s="1546"/>
      <c r="L82" s="441" t="s">
        <v>5358</v>
      </c>
      <c r="M82" s="441" t="s">
        <v>5359</v>
      </c>
      <c r="N82" s="442">
        <v>44743</v>
      </c>
      <c r="O82" s="442">
        <v>44925</v>
      </c>
      <c r="P82" s="442">
        <v>44743</v>
      </c>
      <c r="Q82" s="442">
        <v>44925</v>
      </c>
      <c r="R82" s="1571">
        <f t="shared" ref="R82" si="107">+$D82</f>
        <v>182</v>
      </c>
      <c r="S82" s="1585">
        <f t="shared" ref="S82" si="108">+F82</f>
        <v>1</v>
      </c>
      <c r="T82" s="443">
        <f t="shared" si="96"/>
        <v>17.5</v>
      </c>
      <c r="U82" s="444">
        <f t="shared" si="77"/>
        <v>13.5</v>
      </c>
      <c r="V82" s="444">
        <f t="shared" si="77"/>
        <v>0</v>
      </c>
      <c r="W82" s="444">
        <f t="shared" si="77"/>
        <v>0</v>
      </c>
      <c r="X82" s="444">
        <f t="shared" si="77"/>
        <v>0</v>
      </c>
      <c r="Y82" s="444">
        <f t="shared" si="77"/>
        <v>0</v>
      </c>
      <c r="Z82" s="444">
        <f t="shared" si="77"/>
        <v>4</v>
      </c>
      <c r="AA82" s="1571">
        <f t="shared" ref="AA82" si="109">+$D82</f>
        <v>182</v>
      </c>
      <c r="AB82" s="1539">
        <f>+H82</f>
        <v>0</v>
      </c>
      <c r="AC82" s="445">
        <f t="shared" si="97"/>
        <v>4.375</v>
      </c>
      <c r="AD82" s="484">
        <v>3.375</v>
      </c>
      <c r="AE82" s="447">
        <v>0</v>
      </c>
      <c r="AF82" s="447">
        <v>0</v>
      </c>
      <c r="AG82" s="447">
        <v>0</v>
      </c>
      <c r="AH82" s="447">
        <v>0</v>
      </c>
      <c r="AI82" s="451">
        <v>1</v>
      </c>
      <c r="AJ82" s="1571">
        <f t="shared" ref="AJ82" si="110">+$D82</f>
        <v>182</v>
      </c>
      <c r="AK82" s="1541">
        <f>+I82</f>
        <v>0</v>
      </c>
      <c r="AL82" s="445">
        <f t="shared" si="98"/>
        <v>4.375</v>
      </c>
      <c r="AM82" s="448">
        <v>3.375</v>
      </c>
      <c r="AN82" s="448">
        <v>0</v>
      </c>
      <c r="AO82" s="448">
        <v>0</v>
      </c>
      <c r="AP82" s="448">
        <v>0</v>
      </c>
      <c r="AQ82" s="448">
        <v>0</v>
      </c>
      <c r="AR82" s="448">
        <v>1</v>
      </c>
      <c r="AS82" s="1571">
        <f t="shared" ref="AS82" si="111">+$D82</f>
        <v>182</v>
      </c>
      <c r="AT82" s="1550">
        <f>+J82</f>
        <v>1</v>
      </c>
      <c r="AU82" s="449">
        <f t="shared" si="99"/>
        <v>4.375</v>
      </c>
      <c r="AV82" s="447">
        <v>3.375</v>
      </c>
      <c r="AW82" s="447">
        <v>0</v>
      </c>
      <c r="AX82" s="447">
        <v>0</v>
      </c>
      <c r="AY82" s="447">
        <v>0</v>
      </c>
      <c r="AZ82" s="447">
        <v>0</v>
      </c>
      <c r="BA82" s="447">
        <v>1</v>
      </c>
      <c r="BB82" s="1571">
        <f t="shared" ref="BB82" si="112">+$D82</f>
        <v>182</v>
      </c>
      <c r="BC82" s="1552">
        <f>+K82</f>
        <v>0</v>
      </c>
      <c r="BD82" s="449">
        <f t="shared" si="100"/>
        <v>4.375</v>
      </c>
      <c r="BE82" s="451">
        <v>3.375</v>
      </c>
      <c r="BF82" s="451">
        <v>0</v>
      </c>
      <c r="BG82" s="451">
        <v>0</v>
      </c>
      <c r="BH82" s="451">
        <v>0</v>
      </c>
      <c r="BI82" s="451">
        <v>0</v>
      </c>
      <c r="BJ82" s="451">
        <v>1</v>
      </c>
      <c r="BK82" s="1554"/>
      <c r="BL82" s="1555"/>
      <c r="BM82" s="1555"/>
      <c r="BN82" s="1555"/>
      <c r="BO82" s="1555"/>
      <c r="BP82" s="1555"/>
      <c r="BQ82" s="1555"/>
      <c r="BR82" s="1555"/>
      <c r="BS82" s="1556"/>
    </row>
    <row r="83" spans="1:71" s="58" customFormat="1" ht="60.75" thickBot="1" x14ac:dyDescent="0.3">
      <c r="A83" s="37"/>
      <c r="B83" s="1530"/>
      <c r="C83" s="1522"/>
      <c r="D83" s="1641"/>
      <c r="E83" s="1644"/>
      <c r="F83" s="1647"/>
      <c r="G83" s="1650"/>
      <c r="H83" s="1653"/>
      <c r="I83" s="1656"/>
      <c r="J83" s="1545"/>
      <c r="K83" s="1548"/>
      <c r="L83" s="463" t="s">
        <v>5383</v>
      </c>
      <c r="M83" s="463" t="s">
        <v>5384</v>
      </c>
      <c r="N83" s="464">
        <v>44743</v>
      </c>
      <c r="O83" s="464">
        <v>44925</v>
      </c>
      <c r="P83" s="464">
        <v>44743</v>
      </c>
      <c r="Q83" s="464">
        <v>44925</v>
      </c>
      <c r="R83" s="1572"/>
      <c r="S83" s="1586"/>
      <c r="T83" s="465">
        <f t="shared" si="96"/>
        <v>17.5</v>
      </c>
      <c r="U83" s="466">
        <f t="shared" si="77"/>
        <v>13.5</v>
      </c>
      <c r="V83" s="466">
        <f t="shared" si="77"/>
        <v>0</v>
      </c>
      <c r="W83" s="466">
        <f t="shared" si="77"/>
        <v>0</v>
      </c>
      <c r="X83" s="466">
        <f t="shared" si="77"/>
        <v>0</v>
      </c>
      <c r="Y83" s="466">
        <f t="shared" si="77"/>
        <v>0</v>
      </c>
      <c r="Z83" s="466">
        <f t="shared" si="77"/>
        <v>4</v>
      </c>
      <c r="AA83" s="1572"/>
      <c r="AB83" s="1540"/>
      <c r="AC83" s="467">
        <f t="shared" si="97"/>
        <v>4.375</v>
      </c>
      <c r="AD83" s="468">
        <v>3.375</v>
      </c>
      <c r="AE83" s="473">
        <v>0</v>
      </c>
      <c r="AF83" s="473">
        <v>0</v>
      </c>
      <c r="AG83" s="473">
        <v>0</v>
      </c>
      <c r="AH83" s="473">
        <v>0</v>
      </c>
      <c r="AI83" s="469">
        <v>1</v>
      </c>
      <c r="AJ83" s="1572"/>
      <c r="AK83" s="1542"/>
      <c r="AL83" s="467">
        <f t="shared" si="98"/>
        <v>4.375</v>
      </c>
      <c r="AM83" s="470">
        <v>3.375</v>
      </c>
      <c r="AN83" s="470">
        <v>0</v>
      </c>
      <c r="AO83" s="470">
        <v>0</v>
      </c>
      <c r="AP83" s="470">
        <v>0</v>
      </c>
      <c r="AQ83" s="470">
        <v>0</v>
      </c>
      <c r="AR83" s="470">
        <v>1</v>
      </c>
      <c r="AS83" s="1572"/>
      <c r="AT83" s="1551"/>
      <c r="AU83" s="471">
        <f t="shared" si="99"/>
        <v>4.375</v>
      </c>
      <c r="AV83" s="469">
        <v>3.375</v>
      </c>
      <c r="AW83" s="469">
        <v>0</v>
      </c>
      <c r="AX83" s="469">
        <v>0</v>
      </c>
      <c r="AY83" s="469">
        <v>0</v>
      </c>
      <c r="AZ83" s="469">
        <v>0</v>
      </c>
      <c r="BA83" s="469">
        <v>1</v>
      </c>
      <c r="BB83" s="1572"/>
      <c r="BC83" s="1553"/>
      <c r="BD83" s="471">
        <f t="shared" si="100"/>
        <v>4.375</v>
      </c>
      <c r="BE83" s="469">
        <v>3.375</v>
      </c>
      <c r="BF83" s="469">
        <v>0</v>
      </c>
      <c r="BG83" s="469">
        <v>0</v>
      </c>
      <c r="BH83" s="469">
        <v>0</v>
      </c>
      <c r="BI83" s="469">
        <v>0</v>
      </c>
      <c r="BJ83" s="469">
        <v>1</v>
      </c>
      <c r="BK83" s="1558"/>
      <c r="BL83" s="1559"/>
      <c r="BM83" s="1559"/>
      <c r="BN83" s="1559"/>
      <c r="BO83" s="1559"/>
      <c r="BP83" s="1559"/>
      <c r="BQ83" s="1559"/>
      <c r="BR83" s="1559"/>
      <c r="BS83" s="1560"/>
    </row>
    <row r="84" spans="1:71" s="58" customFormat="1" ht="78" customHeight="1" x14ac:dyDescent="0.25">
      <c r="A84" s="37"/>
      <c r="B84" s="1530"/>
      <c r="C84" s="1522"/>
      <c r="D84" s="1639">
        <v>183</v>
      </c>
      <c r="E84" s="1642" t="str">
        <f>+[6]Metas!K210</f>
        <v>Convocatorias nacionales del concurso Jorge Eliecer Gaitán, apoyados en el cuatrenio (1 por año)</v>
      </c>
      <c r="F84" s="1645">
        <v>1</v>
      </c>
      <c r="G84" s="1648">
        <f>SUM(H84:K84)</f>
        <v>1</v>
      </c>
      <c r="H84" s="1651"/>
      <c r="I84" s="1654"/>
      <c r="J84" s="1543">
        <v>1</v>
      </c>
      <c r="K84" s="1546"/>
      <c r="L84" s="441" t="s">
        <v>5358</v>
      </c>
      <c r="M84" s="441" t="s">
        <v>5359</v>
      </c>
      <c r="N84" s="442">
        <v>44743</v>
      </c>
      <c r="O84" s="442">
        <v>44925</v>
      </c>
      <c r="P84" s="442">
        <v>44743</v>
      </c>
      <c r="Q84" s="442">
        <v>44925</v>
      </c>
      <c r="R84" s="1571">
        <f t="shared" ref="R84" si="113">+$D84</f>
        <v>183</v>
      </c>
      <c r="S84" s="1585">
        <f t="shared" ref="S84" si="114">+F84</f>
        <v>1</v>
      </c>
      <c r="T84" s="443">
        <f t="shared" si="96"/>
        <v>17.5</v>
      </c>
      <c r="U84" s="444">
        <f t="shared" si="77"/>
        <v>13.5</v>
      </c>
      <c r="V84" s="444">
        <f t="shared" si="77"/>
        <v>0</v>
      </c>
      <c r="W84" s="444">
        <f t="shared" si="77"/>
        <v>0</v>
      </c>
      <c r="X84" s="444">
        <f t="shared" si="77"/>
        <v>0</v>
      </c>
      <c r="Y84" s="444">
        <f t="shared" si="77"/>
        <v>0</v>
      </c>
      <c r="Z84" s="444">
        <f t="shared" si="77"/>
        <v>4</v>
      </c>
      <c r="AA84" s="1571">
        <f t="shared" ref="AA84" si="115">+$D84</f>
        <v>183</v>
      </c>
      <c r="AB84" s="1539">
        <f>+H84</f>
        <v>0</v>
      </c>
      <c r="AC84" s="445">
        <f t="shared" si="97"/>
        <v>4.375</v>
      </c>
      <c r="AD84" s="484">
        <v>3.375</v>
      </c>
      <c r="AE84" s="447">
        <v>0</v>
      </c>
      <c r="AF84" s="447">
        <v>0</v>
      </c>
      <c r="AG84" s="447">
        <v>0</v>
      </c>
      <c r="AH84" s="447">
        <v>0</v>
      </c>
      <c r="AI84" s="451">
        <v>1</v>
      </c>
      <c r="AJ84" s="1571">
        <f t="shared" ref="AJ84" si="116">+$D84</f>
        <v>183</v>
      </c>
      <c r="AK84" s="1541">
        <f>+I84</f>
        <v>0</v>
      </c>
      <c r="AL84" s="445">
        <f t="shared" si="98"/>
        <v>4.375</v>
      </c>
      <c r="AM84" s="448">
        <v>3.375</v>
      </c>
      <c r="AN84" s="448">
        <v>0</v>
      </c>
      <c r="AO84" s="448">
        <v>0</v>
      </c>
      <c r="AP84" s="448">
        <v>0</v>
      </c>
      <c r="AQ84" s="448">
        <v>0</v>
      </c>
      <c r="AR84" s="448">
        <v>1</v>
      </c>
      <c r="AS84" s="1571">
        <f t="shared" ref="AS84" si="117">+$D84</f>
        <v>183</v>
      </c>
      <c r="AT84" s="1550">
        <f>+J84</f>
        <v>1</v>
      </c>
      <c r="AU84" s="449">
        <f t="shared" si="99"/>
        <v>4.375</v>
      </c>
      <c r="AV84" s="447">
        <v>3.375</v>
      </c>
      <c r="AW84" s="447">
        <v>0</v>
      </c>
      <c r="AX84" s="447">
        <v>0</v>
      </c>
      <c r="AY84" s="447">
        <v>0</v>
      </c>
      <c r="AZ84" s="447">
        <v>0</v>
      </c>
      <c r="BA84" s="447">
        <v>1</v>
      </c>
      <c r="BB84" s="1571">
        <f t="shared" ref="BB84" si="118">+$D84</f>
        <v>183</v>
      </c>
      <c r="BC84" s="1552">
        <f>+K84</f>
        <v>0</v>
      </c>
      <c r="BD84" s="449">
        <f t="shared" si="100"/>
        <v>4.375</v>
      </c>
      <c r="BE84" s="451">
        <v>3.375</v>
      </c>
      <c r="BF84" s="451">
        <v>0</v>
      </c>
      <c r="BG84" s="451">
        <v>0</v>
      </c>
      <c r="BH84" s="451">
        <v>0</v>
      </c>
      <c r="BI84" s="451">
        <v>0</v>
      </c>
      <c r="BJ84" s="451">
        <v>1</v>
      </c>
      <c r="BK84" s="1554"/>
      <c r="BL84" s="1555"/>
      <c r="BM84" s="1555"/>
      <c r="BN84" s="1555"/>
      <c r="BO84" s="1555"/>
      <c r="BP84" s="1555"/>
      <c r="BQ84" s="1555"/>
      <c r="BR84" s="1555"/>
      <c r="BS84" s="1556"/>
    </row>
    <row r="85" spans="1:71" s="58" customFormat="1" ht="68.25" customHeight="1" thickBot="1" x14ac:dyDescent="0.3">
      <c r="A85" s="37"/>
      <c r="B85" s="1530"/>
      <c r="C85" s="1522"/>
      <c r="D85" s="1641"/>
      <c r="E85" s="1644"/>
      <c r="F85" s="1647"/>
      <c r="G85" s="1650"/>
      <c r="H85" s="1653"/>
      <c r="I85" s="1656"/>
      <c r="J85" s="1545"/>
      <c r="K85" s="1548"/>
      <c r="L85" s="463" t="s">
        <v>5385</v>
      </c>
      <c r="M85" s="463" t="s">
        <v>5386</v>
      </c>
      <c r="N85" s="464">
        <v>44743</v>
      </c>
      <c r="O85" s="464">
        <v>44925</v>
      </c>
      <c r="P85" s="464">
        <v>44743</v>
      </c>
      <c r="Q85" s="464">
        <v>44925</v>
      </c>
      <c r="R85" s="1572"/>
      <c r="S85" s="1586"/>
      <c r="T85" s="465">
        <f t="shared" si="96"/>
        <v>17.5</v>
      </c>
      <c r="U85" s="466">
        <f t="shared" si="77"/>
        <v>13.5</v>
      </c>
      <c r="V85" s="466">
        <f t="shared" si="77"/>
        <v>0</v>
      </c>
      <c r="W85" s="466">
        <f t="shared" si="77"/>
        <v>0</v>
      </c>
      <c r="X85" s="466">
        <f t="shared" si="77"/>
        <v>0</v>
      </c>
      <c r="Y85" s="466">
        <f t="shared" si="77"/>
        <v>0</v>
      </c>
      <c r="Z85" s="466">
        <f t="shared" si="77"/>
        <v>4</v>
      </c>
      <c r="AA85" s="1572"/>
      <c r="AB85" s="1540"/>
      <c r="AC85" s="467">
        <f t="shared" si="97"/>
        <v>4.375</v>
      </c>
      <c r="AD85" s="468">
        <v>3.375</v>
      </c>
      <c r="AE85" s="473">
        <v>0</v>
      </c>
      <c r="AF85" s="473">
        <v>0</v>
      </c>
      <c r="AG85" s="473">
        <v>0</v>
      </c>
      <c r="AH85" s="473">
        <v>0</v>
      </c>
      <c r="AI85" s="469">
        <v>1</v>
      </c>
      <c r="AJ85" s="1572"/>
      <c r="AK85" s="1542"/>
      <c r="AL85" s="467">
        <f t="shared" si="98"/>
        <v>4.375</v>
      </c>
      <c r="AM85" s="470">
        <v>3.375</v>
      </c>
      <c r="AN85" s="470">
        <v>0</v>
      </c>
      <c r="AO85" s="470">
        <v>0</v>
      </c>
      <c r="AP85" s="470">
        <v>0</v>
      </c>
      <c r="AQ85" s="470">
        <v>0</v>
      </c>
      <c r="AR85" s="470">
        <v>1</v>
      </c>
      <c r="AS85" s="1572"/>
      <c r="AT85" s="1551"/>
      <c r="AU85" s="471">
        <f t="shared" si="99"/>
        <v>4.375</v>
      </c>
      <c r="AV85" s="469">
        <v>3.375</v>
      </c>
      <c r="AW85" s="469">
        <v>0</v>
      </c>
      <c r="AX85" s="469">
        <v>0</v>
      </c>
      <c r="AY85" s="469">
        <v>0</v>
      </c>
      <c r="AZ85" s="469">
        <v>0</v>
      </c>
      <c r="BA85" s="469">
        <v>1</v>
      </c>
      <c r="BB85" s="1572"/>
      <c r="BC85" s="1553"/>
      <c r="BD85" s="471">
        <f t="shared" si="100"/>
        <v>4.375</v>
      </c>
      <c r="BE85" s="469">
        <v>3.375</v>
      </c>
      <c r="BF85" s="469">
        <v>0</v>
      </c>
      <c r="BG85" s="469">
        <v>0</v>
      </c>
      <c r="BH85" s="469">
        <v>0</v>
      </c>
      <c r="BI85" s="469">
        <v>0</v>
      </c>
      <c r="BJ85" s="469">
        <v>1</v>
      </c>
      <c r="BK85" s="1558"/>
      <c r="BL85" s="1559"/>
      <c r="BM85" s="1559"/>
      <c r="BN85" s="1559"/>
      <c r="BO85" s="1559"/>
      <c r="BP85" s="1559"/>
      <c r="BQ85" s="1559"/>
      <c r="BR85" s="1559"/>
      <c r="BS85" s="1560"/>
    </row>
    <row r="86" spans="1:71" s="58" customFormat="1" ht="60.75" customHeight="1" x14ac:dyDescent="0.25">
      <c r="A86" s="37"/>
      <c r="B86" s="1530"/>
      <c r="C86" s="1522"/>
      <c r="D86" s="1639">
        <v>184</v>
      </c>
      <c r="E86" s="1642" t="str">
        <f>+[6]Metas!K211</f>
        <v>Apoyos en impresión y reproducción de libros de procesos de creacion, formacion e investigacion (5 por año)</v>
      </c>
      <c r="F86" s="1645">
        <v>5</v>
      </c>
      <c r="G86" s="1648">
        <f>SUM(H86:K86)</f>
        <v>5</v>
      </c>
      <c r="H86" s="1651"/>
      <c r="I86" s="1654"/>
      <c r="J86" s="1543">
        <v>2</v>
      </c>
      <c r="K86" s="1546">
        <v>3</v>
      </c>
      <c r="L86" s="441" t="s">
        <v>5358</v>
      </c>
      <c r="M86" s="441" t="s">
        <v>5359</v>
      </c>
      <c r="N86" s="442">
        <v>44743</v>
      </c>
      <c r="O86" s="442">
        <v>44925</v>
      </c>
      <c r="P86" s="442">
        <v>44743</v>
      </c>
      <c r="Q86" s="442">
        <v>44925</v>
      </c>
      <c r="R86" s="1571">
        <f t="shared" ref="R86" si="119">+$D86</f>
        <v>184</v>
      </c>
      <c r="S86" s="1585">
        <f t="shared" ref="S86" si="120">+F86</f>
        <v>5</v>
      </c>
      <c r="T86" s="443">
        <f t="shared" si="96"/>
        <v>17.5</v>
      </c>
      <c r="U86" s="444">
        <f t="shared" si="77"/>
        <v>13.5</v>
      </c>
      <c r="V86" s="444">
        <f t="shared" si="77"/>
        <v>0</v>
      </c>
      <c r="W86" s="444">
        <f t="shared" si="77"/>
        <v>0</v>
      </c>
      <c r="X86" s="444">
        <f t="shared" si="77"/>
        <v>0</v>
      </c>
      <c r="Y86" s="444">
        <f t="shared" si="77"/>
        <v>0</v>
      </c>
      <c r="Z86" s="444">
        <f t="shared" si="77"/>
        <v>4</v>
      </c>
      <c r="AA86" s="1571">
        <f t="shared" ref="AA86" si="121">+$D86</f>
        <v>184</v>
      </c>
      <c r="AB86" s="1539">
        <f>+H86</f>
        <v>0</v>
      </c>
      <c r="AC86" s="445">
        <f t="shared" si="97"/>
        <v>4.375</v>
      </c>
      <c r="AD86" s="484">
        <v>3.375</v>
      </c>
      <c r="AE86" s="447">
        <v>0</v>
      </c>
      <c r="AF86" s="447">
        <v>0</v>
      </c>
      <c r="AG86" s="447">
        <v>0</v>
      </c>
      <c r="AH86" s="447">
        <v>0</v>
      </c>
      <c r="AI86" s="451">
        <v>1</v>
      </c>
      <c r="AJ86" s="1571">
        <f t="shared" ref="AJ86" si="122">+$D86</f>
        <v>184</v>
      </c>
      <c r="AK86" s="1541">
        <f>+I86</f>
        <v>0</v>
      </c>
      <c r="AL86" s="445">
        <f t="shared" si="98"/>
        <v>4.375</v>
      </c>
      <c r="AM86" s="448">
        <v>3.375</v>
      </c>
      <c r="AN86" s="448">
        <v>0</v>
      </c>
      <c r="AO86" s="448">
        <v>0</v>
      </c>
      <c r="AP86" s="448">
        <v>0</v>
      </c>
      <c r="AQ86" s="448">
        <v>0</v>
      </c>
      <c r="AR86" s="448">
        <v>1</v>
      </c>
      <c r="AS86" s="1571">
        <f t="shared" ref="AS86" si="123">+$D86</f>
        <v>184</v>
      </c>
      <c r="AT86" s="1550">
        <f>+J86</f>
        <v>2</v>
      </c>
      <c r="AU86" s="449">
        <f t="shared" si="99"/>
        <v>4.375</v>
      </c>
      <c r="AV86" s="447">
        <v>3.375</v>
      </c>
      <c r="AW86" s="447">
        <v>0</v>
      </c>
      <c r="AX86" s="447">
        <v>0</v>
      </c>
      <c r="AY86" s="447">
        <v>0</v>
      </c>
      <c r="AZ86" s="447">
        <v>0</v>
      </c>
      <c r="BA86" s="447">
        <v>1</v>
      </c>
      <c r="BB86" s="1571">
        <f t="shared" ref="BB86" si="124">+$D86</f>
        <v>184</v>
      </c>
      <c r="BC86" s="1552">
        <f>+K86</f>
        <v>3</v>
      </c>
      <c r="BD86" s="449">
        <f t="shared" si="100"/>
        <v>4.375</v>
      </c>
      <c r="BE86" s="451">
        <v>3.375</v>
      </c>
      <c r="BF86" s="451">
        <v>0</v>
      </c>
      <c r="BG86" s="451">
        <v>0</v>
      </c>
      <c r="BH86" s="451">
        <v>0</v>
      </c>
      <c r="BI86" s="451">
        <v>0</v>
      </c>
      <c r="BJ86" s="451">
        <v>1</v>
      </c>
      <c r="BK86" s="1554"/>
      <c r="BL86" s="1555"/>
      <c r="BM86" s="1555"/>
      <c r="BN86" s="1555"/>
      <c r="BO86" s="1555"/>
      <c r="BP86" s="1555"/>
      <c r="BQ86" s="1555"/>
      <c r="BR86" s="1555"/>
      <c r="BS86" s="1556"/>
    </row>
    <row r="87" spans="1:71" s="58" customFormat="1" ht="53.25" customHeight="1" thickBot="1" x14ac:dyDescent="0.3">
      <c r="A87" s="37"/>
      <c r="B87" s="1530"/>
      <c r="C87" s="1522"/>
      <c r="D87" s="1641"/>
      <c r="E87" s="1644"/>
      <c r="F87" s="1647"/>
      <c r="G87" s="1650"/>
      <c r="H87" s="1653"/>
      <c r="I87" s="1656"/>
      <c r="J87" s="1545"/>
      <c r="K87" s="1548"/>
      <c r="L87" s="463" t="s">
        <v>5367</v>
      </c>
      <c r="M87" s="463" t="s">
        <v>5387</v>
      </c>
      <c r="N87" s="464">
        <v>44743</v>
      </c>
      <c r="O87" s="464">
        <v>44925</v>
      </c>
      <c r="P87" s="464">
        <v>44743</v>
      </c>
      <c r="Q87" s="464">
        <v>44925</v>
      </c>
      <c r="R87" s="1572"/>
      <c r="S87" s="1586"/>
      <c r="T87" s="465">
        <f t="shared" si="96"/>
        <v>17.5</v>
      </c>
      <c r="U87" s="466">
        <f t="shared" si="77"/>
        <v>13.5</v>
      </c>
      <c r="V87" s="466">
        <f t="shared" si="77"/>
        <v>0</v>
      </c>
      <c r="W87" s="466">
        <f t="shared" si="77"/>
        <v>0</v>
      </c>
      <c r="X87" s="466">
        <f t="shared" si="77"/>
        <v>0</v>
      </c>
      <c r="Y87" s="466">
        <f t="shared" si="77"/>
        <v>0</v>
      </c>
      <c r="Z87" s="466">
        <f t="shared" si="77"/>
        <v>4</v>
      </c>
      <c r="AA87" s="1572"/>
      <c r="AB87" s="1540"/>
      <c r="AC87" s="467">
        <f t="shared" si="97"/>
        <v>4.375</v>
      </c>
      <c r="AD87" s="468">
        <v>3.375</v>
      </c>
      <c r="AE87" s="473">
        <v>0</v>
      </c>
      <c r="AF87" s="473">
        <v>0</v>
      </c>
      <c r="AG87" s="473">
        <v>0</v>
      </c>
      <c r="AH87" s="473">
        <v>0</v>
      </c>
      <c r="AI87" s="469">
        <v>1</v>
      </c>
      <c r="AJ87" s="1572"/>
      <c r="AK87" s="1542"/>
      <c r="AL87" s="467">
        <f t="shared" si="98"/>
        <v>4.375</v>
      </c>
      <c r="AM87" s="470">
        <v>3.375</v>
      </c>
      <c r="AN87" s="470">
        <v>0</v>
      </c>
      <c r="AO87" s="470">
        <v>0</v>
      </c>
      <c r="AP87" s="470">
        <v>0</v>
      </c>
      <c r="AQ87" s="470">
        <v>0</v>
      </c>
      <c r="AR87" s="470">
        <v>1</v>
      </c>
      <c r="AS87" s="1572"/>
      <c r="AT87" s="1551"/>
      <c r="AU87" s="471">
        <f t="shared" si="99"/>
        <v>4.375</v>
      </c>
      <c r="AV87" s="469">
        <v>3.375</v>
      </c>
      <c r="AW87" s="469">
        <v>0</v>
      </c>
      <c r="AX87" s="469">
        <v>0</v>
      </c>
      <c r="AY87" s="469">
        <v>0</v>
      </c>
      <c r="AZ87" s="469">
        <v>0</v>
      </c>
      <c r="BA87" s="469">
        <v>1</v>
      </c>
      <c r="BB87" s="1572"/>
      <c r="BC87" s="1553"/>
      <c r="BD87" s="471">
        <f t="shared" si="100"/>
        <v>4.375</v>
      </c>
      <c r="BE87" s="469">
        <v>3.375</v>
      </c>
      <c r="BF87" s="469">
        <v>0</v>
      </c>
      <c r="BG87" s="469">
        <v>0</v>
      </c>
      <c r="BH87" s="469">
        <v>0</v>
      </c>
      <c r="BI87" s="469">
        <v>0</v>
      </c>
      <c r="BJ87" s="469">
        <v>1</v>
      </c>
      <c r="BK87" s="1558"/>
      <c r="BL87" s="1559"/>
      <c r="BM87" s="1559"/>
      <c r="BN87" s="1559"/>
      <c r="BO87" s="1559"/>
      <c r="BP87" s="1559"/>
      <c r="BQ87" s="1559"/>
      <c r="BR87" s="1559"/>
      <c r="BS87" s="1560"/>
    </row>
    <row r="88" spans="1:71" s="58" customFormat="1" ht="60" customHeight="1" x14ac:dyDescent="0.25">
      <c r="A88" s="37"/>
      <c r="B88" s="1530"/>
      <c r="C88" s="1522"/>
      <c r="D88" s="1639">
        <v>185</v>
      </c>
      <c r="E88" s="1642" t="str">
        <f>+[6]Metas!K212</f>
        <v>Festivales de expresión artística y cultural con extensión nacional e internacional apoyados anualmente (Titeres, narración oral, teatro, circo y danzas) (5 por año)</v>
      </c>
      <c r="F88" s="1645">
        <v>5</v>
      </c>
      <c r="G88" s="1648">
        <f>SUM(H88:K88)</f>
        <v>5</v>
      </c>
      <c r="H88" s="1651"/>
      <c r="I88" s="1654"/>
      <c r="J88" s="1543">
        <v>2</v>
      </c>
      <c r="K88" s="1546">
        <v>3</v>
      </c>
      <c r="L88" s="441" t="s">
        <v>5358</v>
      </c>
      <c r="M88" s="441" t="s">
        <v>5359</v>
      </c>
      <c r="N88" s="442">
        <v>44743</v>
      </c>
      <c r="O88" s="442">
        <v>44925</v>
      </c>
      <c r="P88" s="442">
        <v>44743</v>
      </c>
      <c r="Q88" s="442">
        <v>44925</v>
      </c>
      <c r="R88" s="1571">
        <f t="shared" ref="R88" si="125">+$D88</f>
        <v>185</v>
      </c>
      <c r="S88" s="1585">
        <f t="shared" ref="S88" si="126">+F88</f>
        <v>5</v>
      </c>
      <c r="T88" s="443">
        <f t="shared" si="96"/>
        <v>11.68</v>
      </c>
      <c r="U88" s="444">
        <f t="shared" si="77"/>
        <v>9.0399999999999991</v>
      </c>
      <c r="V88" s="444">
        <f t="shared" si="77"/>
        <v>0</v>
      </c>
      <c r="W88" s="444">
        <f t="shared" si="77"/>
        <v>0</v>
      </c>
      <c r="X88" s="444">
        <f t="shared" si="77"/>
        <v>0</v>
      </c>
      <c r="Y88" s="444">
        <f t="shared" si="77"/>
        <v>0</v>
      </c>
      <c r="Z88" s="444">
        <f t="shared" si="77"/>
        <v>2.64</v>
      </c>
      <c r="AA88" s="1571">
        <f t="shared" ref="AA88" si="127">+$D88</f>
        <v>185</v>
      </c>
      <c r="AB88" s="1539">
        <f>+H88</f>
        <v>0</v>
      </c>
      <c r="AC88" s="445">
        <f t="shared" si="97"/>
        <v>2.92</v>
      </c>
      <c r="AD88" s="490">
        <v>2.2599999999999998</v>
      </c>
      <c r="AE88" s="447">
        <v>0</v>
      </c>
      <c r="AF88" s="447">
        <v>0</v>
      </c>
      <c r="AG88" s="447">
        <v>0</v>
      </c>
      <c r="AH88" s="447">
        <v>0</v>
      </c>
      <c r="AI88" s="451">
        <v>0.66</v>
      </c>
      <c r="AJ88" s="1571">
        <f t="shared" ref="AJ88" si="128">+$D88</f>
        <v>185</v>
      </c>
      <c r="AK88" s="1541">
        <f>+I88</f>
        <v>0</v>
      </c>
      <c r="AL88" s="445">
        <f t="shared" si="98"/>
        <v>2.92</v>
      </c>
      <c r="AM88" s="448">
        <v>2.2599999999999998</v>
      </c>
      <c r="AN88" s="448">
        <v>0</v>
      </c>
      <c r="AO88" s="448">
        <v>0</v>
      </c>
      <c r="AP88" s="448">
        <v>0</v>
      </c>
      <c r="AQ88" s="448">
        <v>0</v>
      </c>
      <c r="AR88" s="448">
        <v>0.66</v>
      </c>
      <c r="AS88" s="1571">
        <f t="shared" ref="AS88" si="129">+$D88</f>
        <v>185</v>
      </c>
      <c r="AT88" s="1550">
        <f>+J88</f>
        <v>2</v>
      </c>
      <c r="AU88" s="449">
        <f t="shared" si="99"/>
        <v>2.92</v>
      </c>
      <c r="AV88" s="447">
        <v>2.2599999999999998</v>
      </c>
      <c r="AW88" s="447">
        <v>0</v>
      </c>
      <c r="AX88" s="447">
        <v>0</v>
      </c>
      <c r="AY88" s="447">
        <v>0</v>
      </c>
      <c r="AZ88" s="447">
        <v>0</v>
      </c>
      <c r="BA88" s="447">
        <v>0.66</v>
      </c>
      <c r="BB88" s="1571">
        <f t="shared" ref="BB88" si="130">+$D88</f>
        <v>185</v>
      </c>
      <c r="BC88" s="1552">
        <f>+K88</f>
        <v>3</v>
      </c>
      <c r="BD88" s="449">
        <f t="shared" si="100"/>
        <v>2.92</v>
      </c>
      <c r="BE88" s="451">
        <v>2.2599999999999998</v>
      </c>
      <c r="BF88" s="451">
        <v>0</v>
      </c>
      <c r="BG88" s="451">
        <v>0</v>
      </c>
      <c r="BH88" s="451">
        <v>0</v>
      </c>
      <c r="BI88" s="451">
        <v>0</v>
      </c>
      <c r="BJ88" s="451">
        <v>0.66</v>
      </c>
      <c r="BK88" s="1554"/>
      <c r="BL88" s="1555"/>
      <c r="BM88" s="1555"/>
      <c r="BN88" s="1555"/>
      <c r="BO88" s="1555"/>
      <c r="BP88" s="1555"/>
      <c r="BQ88" s="1555"/>
      <c r="BR88" s="1555"/>
      <c r="BS88" s="1556"/>
    </row>
    <row r="89" spans="1:71" s="58" customFormat="1" ht="60" x14ac:dyDescent="0.25">
      <c r="A89" s="37"/>
      <c r="B89" s="1530"/>
      <c r="C89" s="1522"/>
      <c r="D89" s="1640"/>
      <c r="E89" s="1643"/>
      <c r="F89" s="1646"/>
      <c r="G89" s="1649"/>
      <c r="H89" s="1652"/>
      <c r="I89" s="1655"/>
      <c r="J89" s="1544"/>
      <c r="K89" s="1547"/>
      <c r="L89" s="452" t="s">
        <v>5388</v>
      </c>
      <c r="M89" s="452" t="s">
        <v>5389</v>
      </c>
      <c r="N89" s="34">
        <v>44743</v>
      </c>
      <c r="O89" s="34">
        <v>44925</v>
      </c>
      <c r="P89" s="34">
        <v>44743</v>
      </c>
      <c r="Q89" s="34">
        <v>44925</v>
      </c>
      <c r="R89" s="1220"/>
      <c r="S89" s="1241"/>
      <c r="T89" s="453">
        <f t="shared" si="96"/>
        <v>11.68</v>
      </c>
      <c r="U89" s="454">
        <f t="shared" si="77"/>
        <v>9.0399999999999991</v>
      </c>
      <c r="V89" s="454">
        <f t="shared" si="77"/>
        <v>0</v>
      </c>
      <c r="W89" s="454">
        <f t="shared" si="77"/>
        <v>0</v>
      </c>
      <c r="X89" s="454">
        <f t="shared" si="77"/>
        <v>0</v>
      </c>
      <c r="Y89" s="454">
        <f t="shared" si="77"/>
        <v>0</v>
      </c>
      <c r="Z89" s="454">
        <f t="shared" si="77"/>
        <v>2.64</v>
      </c>
      <c r="AA89" s="1220"/>
      <c r="AB89" s="1244"/>
      <c r="AC89" s="455">
        <f t="shared" si="97"/>
        <v>2.92</v>
      </c>
      <c r="AD89" s="492">
        <v>2.2599999999999998</v>
      </c>
      <c r="AE89" s="500">
        <v>0</v>
      </c>
      <c r="AF89" s="500">
        <v>0</v>
      </c>
      <c r="AG89" s="500">
        <v>0</v>
      </c>
      <c r="AH89" s="500">
        <v>0</v>
      </c>
      <c r="AI89" s="457">
        <v>0.66</v>
      </c>
      <c r="AJ89" s="1220"/>
      <c r="AK89" s="1247"/>
      <c r="AL89" s="455">
        <f t="shared" si="98"/>
        <v>2.92</v>
      </c>
      <c r="AM89" s="458">
        <v>2.2599999999999998</v>
      </c>
      <c r="AN89" s="458">
        <v>0</v>
      </c>
      <c r="AO89" s="458">
        <v>0</v>
      </c>
      <c r="AP89" s="458">
        <v>0</v>
      </c>
      <c r="AQ89" s="458">
        <v>0</v>
      </c>
      <c r="AR89" s="458">
        <v>0.66</v>
      </c>
      <c r="AS89" s="1220"/>
      <c r="AT89" s="1549"/>
      <c r="AU89" s="459">
        <f t="shared" si="99"/>
        <v>2.92</v>
      </c>
      <c r="AV89" s="457">
        <v>2.2599999999999998</v>
      </c>
      <c r="AW89" s="457">
        <v>0</v>
      </c>
      <c r="AX89" s="457">
        <v>0</v>
      </c>
      <c r="AY89" s="457">
        <v>0</v>
      </c>
      <c r="AZ89" s="457">
        <v>0</v>
      </c>
      <c r="BA89" s="457">
        <v>0.66</v>
      </c>
      <c r="BB89" s="1220"/>
      <c r="BC89" s="1253"/>
      <c r="BD89" s="459">
        <f t="shared" si="100"/>
        <v>2.92</v>
      </c>
      <c r="BE89" s="457">
        <v>2.2599999999999998</v>
      </c>
      <c r="BF89" s="457">
        <v>0</v>
      </c>
      <c r="BG89" s="457">
        <v>0</v>
      </c>
      <c r="BH89" s="457">
        <v>0</v>
      </c>
      <c r="BI89" s="457">
        <v>0</v>
      </c>
      <c r="BJ89" s="457">
        <v>0.66</v>
      </c>
      <c r="BK89" s="1207"/>
      <c r="BL89" s="1208"/>
      <c r="BM89" s="1208"/>
      <c r="BN89" s="1208"/>
      <c r="BO89" s="1208"/>
      <c r="BP89" s="1208"/>
      <c r="BQ89" s="1208"/>
      <c r="BR89" s="1208"/>
      <c r="BS89" s="1557"/>
    </row>
    <row r="90" spans="1:71" s="58" customFormat="1" ht="63" customHeight="1" thickBot="1" x14ac:dyDescent="0.3">
      <c r="A90" s="37"/>
      <c r="B90" s="1530"/>
      <c r="C90" s="1522"/>
      <c r="D90" s="1641"/>
      <c r="E90" s="1644"/>
      <c r="F90" s="1647"/>
      <c r="G90" s="1650"/>
      <c r="H90" s="1653"/>
      <c r="I90" s="1656"/>
      <c r="J90" s="1545"/>
      <c r="K90" s="1548"/>
      <c r="L90" s="463" t="s">
        <v>5390</v>
      </c>
      <c r="M90" s="463" t="s">
        <v>5380</v>
      </c>
      <c r="N90" s="499">
        <v>44743</v>
      </c>
      <c r="O90" s="499">
        <v>44925</v>
      </c>
      <c r="P90" s="499">
        <v>44743</v>
      </c>
      <c r="Q90" s="499">
        <v>44925</v>
      </c>
      <c r="R90" s="1572"/>
      <c r="S90" s="1586"/>
      <c r="T90" s="465">
        <f t="shared" si="96"/>
        <v>11.68</v>
      </c>
      <c r="U90" s="466">
        <f t="shared" si="77"/>
        <v>9.0399999999999991</v>
      </c>
      <c r="V90" s="466">
        <f t="shared" si="77"/>
        <v>0</v>
      </c>
      <c r="W90" s="466">
        <f t="shared" si="77"/>
        <v>0</v>
      </c>
      <c r="X90" s="466">
        <f t="shared" si="77"/>
        <v>0</v>
      </c>
      <c r="Y90" s="466">
        <f t="shared" si="77"/>
        <v>0</v>
      </c>
      <c r="Z90" s="466">
        <f t="shared" si="77"/>
        <v>2.64</v>
      </c>
      <c r="AA90" s="1572"/>
      <c r="AB90" s="1540"/>
      <c r="AC90" s="467">
        <f t="shared" si="97"/>
        <v>2.92</v>
      </c>
      <c r="AD90" s="496">
        <v>2.2599999999999998</v>
      </c>
      <c r="AE90" s="473">
        <v>0</v>
      </c>
      <c r="AF90" s="473">
        <v>0</v>
      </c>
      <c r="AG90" s="473">
        <v>0</v>
      </c>
      <c r="AH90" s="473">
        <v>0</v>
      </c>
      <c r="AI90" s="469">
        <v>0.66</v>
      </c>
      <c r="AJ90" s="1572"/>
      <c r="AK90" s="1542"/>
      <c r="AL90" s="467">
        <f t="shared" si="98"/>
        <v>2.92</v>
      </c>
      <c r="AM90" s="470">
        <v>2.2599999999999998</v>
      </c>
      <c r="AN90" s="470">
        <v>0</v>
      </c>
      <c r="AO90" s="470">
        <v>0</v>
      </c>
      <c r="AP90" s="470">
        <v>0</v>
      </c>
      <c r="AQ90" s="470">
        <v>0</v>
      </c>
      <c r="AR90" s="470">
        <v>0.66</v>
      </c>
      <c r="AS90" s="1572"/>
      <c r="AT90" s="1551"/>
      <c r="AU90" s="471">
        <f t="shared" si="99"/>
        <v>2.92</v>
      </c>
      <c r="AV90" s="469">
        <v>2.2599999999999998</v>
      </c>
      <c r="AW90" s="469">
        <v>0</v>
      </c>
      <c r="AX90" s="469">
        <v>0</v>
      </c>
      <c r="AY90" s="469">
        <v>0</v>
      </c>
      <c r="AZ90" s="469">
        <v>0</v>
      </c>
      <c r="BA90" s="469">
        <v>0.66</v>
      </c>
      <c r="BB90" s="1572"/>
      <c r="BC90" s="1553"/>
      <c r="BD90" s="471">
        <f t="shared" si="100"/>
        <v>2.92</v>
      </c>
      <c r="BE90" s="473">
        <v>2.2599999999999998</v>
      </c>
      <c r="BF90" s="473">
        <v>0</v>
      </c>
      <c r="BG90" s="473">
        <v>0</v>
      </c>
      <c r="BH90" s="473">
        <v>0</v>
      </c>
      <c r="BI90" s="473">
        <v>0</v>
      </c>
      <c r="BJ90" s="473">
        <v>0.66</v>
      </c>
      <c r="BK90" s="1558"/>
      <c r="BL90" s="1559"/>
      <c r="BM90" s="1559"/>
      <c r="BN90" s="1559"/>
      <c r="BO90" s="1559"/>
      <c r="BP90" s="1559"/>
      <c r="BQ90" s="1559"/>
      <c r="BR90" s="1559"/>
      <c r="BS90" s="1560"/>
    </row>
    <row r="91" spans="1:71" s="58" customFormat="1" ht="60" x14ac:dyDescent="0.25">
      <c r="A91" s="37"/>
      <c r="B91" s="1530"/>
      <c r="C91" s="1522"/>
      <c r="D91" s="1639">
        <v>186</v>
      </c>
      <c r="E91" s="1642" t="str">
        <f>+[6]Metas!K213</f>
        <v>Eventos de muestras artísticas y culturales para población en situación con discapacidad y talentos especiales. (2 por año)</v>
      </c>
      <c r="F91" s="1645">
        <v>2</v>
      </c>
      <c r="G91" s="1648">
        <f>SUM(H91:K91)</f>
        <v>2</v>
      </c>
      <c r="H91" s="1651"/>
      <c r="I91" s="1654"/>
      <c r="J91" s="1543">
        <v>1</v>
      </c>
      <c r="K91" s="1546">
        <v>1</v>
      </c>
      <c r="L91" s="441" t="s">
        <v>5358</v>
      </c>
      <c r="M91" s="441" t="s">
        <v>5359</v>
      </c>
      <c r="N91" s="442">
        <v>44743</v>
      </c>
      <c r="O91" s="442">
        <v>44925</v>
      </c>
      <c r="P91" s="442">
        <v>44743</v>
      </c>
      <c r="Q91" s="442">
        <v>44925</v>
      </c>
      <c r="R91" s="1571">
        <f t="shared" ref="R91" si="131">+$D91</f>
        <v>186</v>
      </c>
      <c r="S91" s="1585">
        <f t="shared" ref="S91" si="132">+F91</f>
        <v>2</v>
      </c>
      <c r="T91" s="443">
        <f t="shared" si="96"/>
        <v>11.68</v>
      </c>
      <c r="U91" s="444">
        <f t="shared" si="77"/>
        <v>9.0399999999999991</v>
      </c>
      <c r="V91" s="444">
        <f t="shared" si="77"/>
        <v>0</v>
      </c>
      <c r="W91" s="444">
        <f t="shared" si="77"/>
        <v>0</v>
      </c>
      <c r="X91" s="444">
        <f t="shared" si="77"/>
        <v>0</v>
      </c>
      <c r="Y91" s="444">
        <f t="shared" si="77"/>
        <v>0</v>
      </c>
      <c r="Z91" s="444">
        <f t="shared" si="77"/>
        <v>2.64</v>
      </c>
      <c r="AA91" s="1571">
        <f t="shared" ref="AA91" si="133">+$D91</f>
        <v>186</v>
      </c>
      <c r="AB91" s="1539">
        <f>+H91</f>
        <v>0</v>
      </c>
      <c r="AC91" s="445">
        <f t="shared" si="97"/>
        <v>2.92</v>
      </c>
      <c r="AD91" s="490">
        <v>2.2599999999999998</v>
      </c>
      <c r="AE91" s="447">
        <v>0</v>
      </c>
      <c r="AF91" s="447">
        <v>0</v>
      </c>
      <c r="AG91" s="447">
        <v>0</v>
      </c>
      <c r="AH91" s="447">
        <v>0</v>
      </c>
      <c r="AI91" s="451">
        <v>0.66</v>
      </c>
      <c r="AJ91" s="1571">
        <f t="shared" ref="AJ91" si="134">+$D91</f>
        <v>186</v>
      </c>
      <c r="AK91" s="1541">
        <f>+I91</f>
        <v>0</v>
      </c>
      <c r="AL91" s="445">
        <f t="shared" si="98"/>
        <v>2.92</v>
      </c>
      <c r="AM91" s="448">
        <v>2.2599999999999998</v>
      </c>
      <c r="AN91" s="448">
        <v>0</v>
      </c>
      <c r="AO91" s="448">
        <v>0</v>
      </c>
      <c r="AP91" s="448">
        <v>0</v>
      </c>
      <c r="AQ91" s="448">
        <v>0</v>
      </c>
      <c r="AR91" s="448">
        <v>0.66</v>
      </c>
      <c r="AS91" s="1571">
        <f t="shared" ref="AS91" si="135">+$D91</f>
        <v>186</v>
      </c>
      <c r="AT91" s="1550">
        <f>+J91</f>
        <v>1</v>
      </c>
      <c r="AU91" s="449">
        <f t="shared" si="99"/>
        <v>2.92</v>
      </c>
      <c r="AV91" s="447">
        <v>2.2599999999999998</v>
      </c>
      <c r="AW91" s="447">
        <v>0</v>
      </c>
      <c r="AX91" s="447">
        <v>0</v>
      </c>
      <c r="AY91" s="447">
        <v>0</v>
      </c>
      <c r="AZ91" s="447">
        <v>0</v>
      </c>
      <c r="BA91" s="447">
        <v>0.66</v>
      </c>
      <c r="BB91" s="1571">
        <f t="shared" ref="BB91" si="136">+$D91</f>
        <v>186</v>
      </c>
      <c r="BC91" s="1552">
        <f>+K91</f>
        <v>1</v>
      </c>
      <c r="BD91" s="449">
        <f t="shared" si="100"/>
        <v>2.92</v>
      </c>
      <c r="BE91" s="451">
        <v>2.2599999999999998</v>
      </c>
      <c r="BF91" s="451">
        <v>0</v>
      </c>
      <c r="BG91" s="451">
        <v>0</v>
      </c>
      <c r="BH91" s="451">
        <v>0</v>
      </c>
      <c r="BI91" s="451">
        <v>0</v>
      </c>
      <c r="BJ91" s="451">
        <v>0.66</v>
      </c>
      <c r="BK91" s="1554"/>
      <c r="BL91" s="1555"/>
      <c r="BM91" s="1555"/>
      <c r="BN91" s="1555"/>
      <c r="BO91" s="1555"/>
      <c r="BP91" s="1555"/>
      <c r="BQ91" s="1555"/>
      <c r="BR91" s="1555"/>
      <c r="BS91" s="1556"/>
    </row>
    <row r="92" spans="1:71" s="58" customFormat="1" ht="99" customHeight="1" x14ac:dyDescent="0.25">
      <c r="A92" s="37"/>
      <c r="B92" s="1530"/>
      <c r="C92" s="1522"/>
      <c r="D92" s="1640"/>
      <c r="E92" s="1643"/>
      <c r="F92" s="1646"/>
      <c r="G92" s="1649"/>
      <c r="H92" s="1652"/>
      <c r="I92" s="1655"/>
      <c r="J92" s="1544"/>
      <c r="K92" s="1547"/>
      <c r="L92" s="452" t="s">
        <v>5391</v>
      </c>
      <c r="M92" s="452" t="s">
        <v>5392</v>
      </c>
      <c r="N92" s="34">
        <v>44743</v>
      </c>
      <c r="O92" s="34">
        <v>44925</v>
      </c>
      <c r="P92" s="34">
        <v>44743</v>
      </c>
      <c r="Q92" s="34">
        <v>44925</v>
      </c>
      <c r="R92" s="1220"/>
      <c r="S92" s="1241"/>
      <c r="T92" s="453">
        <f t="shared" si="96"/>
        <v>11.68</v>
      </c>
      <c r="U92" s="454">
        <f t="shared" si="77"/>
        <v>9.0399999999999991</v>
      </c>
      <c r="V92" s="454">
        <f t="shared" si="77"/>
        <v>0</v>
      </c>
      <c r="W92" s="454">
        <f t="shared" si="77"/>
        <v>0</v>
      </c>
      <c r="X92" s="454">
        <f t="shared" si="77"/>
        <v>0</v>
      </c>
      <c r="Y92" s="454">
        <f t="shared" si="77"/>
        <v>0</v>
      </c>
      <c r="Z92" s="454">
        <f t="shared" si="77"/>
        <v>2.64</v>
      </c>
      <c r="AA92" s="1220"/>
      <c r="AB92" s="1244"/>
      <c r="AC92" s="455">
        <f t="shared" si="97"/>
        <v>2.92</v>
      </c>
      <c r="AD92" s="492">
        <v>2.2599999999999998</v>
      </c>
      <c r="AE92" s="500">
        <v>0</v>
      </c>
      <c r="AF92" s="500">
        <v>0</v>
      </c>
      <c r="AG92" s="500">
        <v>0</v>
      </c>
      <c r="AH92" s="500">
        <v>0</v>
      </c>
      <c r="AI92" s="457">
        <v>0.66</v>
      </c>
      <c r="AJ92" s="1220"/>
      <c r="AK92" s="1247"/>
      <c r="AL92" s="455">
        <f t="shared" si="98"/>
        <v>2.92</v>
      </c>
      <c r="AM92" s="458">
        <v>2.2599999999999998</v>
      </c>
      <c r="AN92" s="458">
        <v>0</v>
      </c>
      <c r="AO92" s="458">
        <v>0</v>
      </c>
      <c r="AP92" s="458">
        <v>0</v>
      </c>
      <c r="AQ92" s="458">
        <v>0</v>
      </c>
      <c r="AR92" s="458">
        <v>0.66</v>
      </c>
      <c r="AS92" s="1220"/>
      <c r="AT92" s="1549"/>
      <c r="AU92" s="459">
        <f t="shared" si="99"/>
        <v>2.92</v>
      </c>
      <c r="AV92" s="457">
        <v>2.2599999999999998</v>
      </c>
      <c r="AW92" s="457">
        <v>0</v>
      </c>
      <c r="AX92" s="457">
        <v>0</v>
      </c>
      <c r="AY92" s="457">
        <v>0</v>
      </c>
      <c r="AZ92" s="457">
        <v>0</v>
      </c>
      <c r="BA92" s="457">
        <v>0.66</v>
      </c>
      <c r="BB92" s="1220"/>
      <c r="BC92" s="1253"/>
      <c r="BD92" s="459">
        <f t="shared" si="100"/>
        <v>2.92</v>
      </c>
      <c r="BE92" s="457">
        <v>2.2599999999999998</v>
      </c>
      <c r="BF92" s="457">
        <v>0</v>
      </c>
      <c r="BG92" s="457">
        <v>0</v>
      </c>
      <c r="BH92" s="457">
        <v>0</v>
      </c>
      <c r="BI92" s="457">
        <v>0</v>
      </c>
      <c r="BJ92" s="457">
        <v>0.66</v>
      </c>
      <c r="BK92" s="1207"/>
      <c r="BL92" s="1208"/>
      <c r="BM92" s="1208"/>
      <c r="BN92" s="1208"/>
      <c r="BO92" s="1208"/>
      <c r="BP92" s="1208"/>
      <c r="BQ92" s="1208"/>
      <c r="BR92" s="1208"/>
      <c r="BS92" s="1557"/>
    </row>
    <row r="93" spans="1:71" s="58" customFormat="1" ht="69" customHeight="1" thickBot="1" x14ac:dyDescent="0.3">
      <c r="A93" s="37"/>
      <c r="B93" s="1530"/>
      <c r="C93" s="1522"/>
      <c r="D93" s="1641"/>
      <c r="E93" s="1644"/>
      <c r="F93" s="1647"/>
      <c r="G93" s="1650"/>
      <c r="H93" s="1653"/>
      <c r="I93" s="1656"/>
      <c r="J93" s="1545"/>
      <c r="K93" s="1548"/>
      <c r="L93" s="463" t="s">
        <v>5393</v>
      </c>
      <c r="M93" s="463" t="s">
        <v>5394</v>
      </c>
      <c r="N93" s="464">
        <v>44743</v>
      </c>
      <c r="O93" s="464">
        <v>44925</v>
      </c>
      <c r="P93" s="464">
        <v>44743</v>
      </c>
      <c r="Q93" s="464">
        <v>44925</v>
      </c>
      <c r="R93" s="1572"/>
      <c r="S93" s="1586"/>
      <c r="T93" s="465">
        <f t="shared" si="96"/>
        <v>11.68</v>
      </c>
      <c r="U93" s="466">
        <f t="shared" si="77"/>
        <v>9.0399999999999991</v>
      </c>
      <c r="V93" s="466">
        <f t="shared" si="77"/>
        <v>0</v>
      </c>
      <c r="W93" s="466">
        <f t="shared" si="77"/>
        <v>0</v>
      </c>
      <c r="X93" s="466">
        <f t="shared" si="77"/>
        <v>0</v>
      </c>
      <c r="Y93" s="466">
        <f t="shared" si="77"/>
        <v>0</v>
      </c>
      <c r="Z93" s="466">
        <f t="shared" si="77"/>
        <v>2.64</v>
      </c>
      <c r="AA93" s="1572"/>
      <c r="AB93" s="1540"/>
      <c r="AC93" s="467">
        <f t="shared" si="97"/>
        <v>2.92</v>
      </c>
      <c r="AD93" s="496">
        <v>2.2599999999999998</v>
      </c>
      <c r="AE93" s="473">
        <v>0</v>
      </c>
      <c r="AF93" s="473">
        <v>0</v>
      </c>
      <c r="AG93" s="473">
        <v>0</v>
      </c>
      <c r="AH93" s="473">
        <v>0</v>
      </c>
      <c r="AI93" s="469">
        <v>0.66</v>
      </c>
      <c r="AJ93" s="1572"/>
      <c r="AK93" s="1542"/>
      <c r="AL93" s="467">
        <f t="shared" si="98"/>
        <v>2.92</v>
      </c>
      <c r="AM93" s="470">
        <v>2.2599999999999998</v>
      </c>
      <c r="AN93" s="470">
        <v>0</v>
      </c>
      <c r="AO93" s="470">
        <v>0</v>
      </c>
      <c r="AP93" s="470">
        <v>0</v>
      </c>
      <c r="AQ93" s="470">
        <v>0</v>
      </c>
      <c r="AR93" s="470">
        <v>0.66</v>
      </c>
      <c r="AS93" s="1572"/>
      <c r="AT93" s="1551"/>
      <c r="AU93" s="471">
        <f t="shared" si="99"/>
        <v>2.92</v>
      </c>
      <c r="AV93" s="469">
        <v>2.2599999999999998</v>
      </c>
      <c r="AW93" s="469">
        <v>0</v>
      </c>
      <c r="AX93" s="469">
        <v>0</v>
      </c>
      <c r="AY93" s="469">
        <v>0</v>
      </c>
      <c r="AZ93" s="469">
        <v>0</v>
      </c>
      <c r="BA93" s="469">
        <v>0.66</v>
      </c>
      <c r="BB93" s="1572"/>
      <c r="BC93" s="1553"/>
      <c r="BD93" s="471">
        <f t="shared" si="100"/>
        <v>2.92</v>
      </c>
      <c r="BE93" s="473">
        <v>2.2599999999999998</v>
      </c>
      <c r="BF93" s="473">
        <v>0</v>
      </c>
      <c r="BG93" s="473">
        <v>0</v>
      </c>
      <c r="BH93" s="473">
        <v>0</v>
      </c>
      <c r="BI93" s="473">
        <v>0</v>
      </c>
      <c r="BJ93" s="473">
        <v>0.66</v>
      </c>
      <c r="BK93" s="1558"/>
      <c r="BL93" s="1559"/>
      <c r="BM93" s="1559"/>
      <c r="BN93" s="1559"/>
      <c r="BO93" s="1559"/>
      <c r="BP93" s="1559"/>
      <c r="BQ93" s="1559"/>
      <c r="BR93" s="1559"/>
      <c r="BS93" s="1560"/>
    </row>
    <row r="94" spans="1:71" s="58" customFormat="1" ht="77.25" customHeight="1" x14ac:dyDescent="0.25">
      <c r="A94" s="37"/>
      <c r="B94" s="1530"/>
      <c r="C94" s="1522"/>
      <c r="D94" s="1639">
        <v>187</v>
      </c>
      <c r="E94" s="1642" t="str">
        <f>+[6]Metas!K214</f>
        <v>Eventos de formación de público y de promocion artística apoyados en el espacios culturales de los municipios (20 por año)</v>
      </c>
      <c r="F94" s="1645">
        <v>80</v>
      </c>
      <c r="G94" s="1648">
        <f>SUM(H94:K94)</f>
        <v>80</v>
      </c>
      <c r="H94" s="1651">
        <v>20</v>
      </c>
      <c r="I94" s="1654">
        <v>20</v>
      </c>
      <c r="J94" s="1543">
        <v>20</v>
      </c>
      <c r="K94" s="1546">
        <v>20</v>
      </c>
      <c r="L94" s="441" t="s">
        <v>5358</v>
      </c>
      <c r="M94" s="441" t="s">
        <v>5359</v>
      </c>
      <c r="N94" s="442">
        <v>44743</v>
      </c>
      <c r="O94" s="442">
        <v>44925</v>
      </c>
      <c r="P94" s="442">
        <v>44743</v>
      </c>
      <c r="Q94" s="442">
        <v>44925</v>
      </c>
      <c r="R94" s="1571">
        <f t="shared" ref="R94" si="137">+$D94</f>
        <v>187</v>
      </c>
      <c r="S94" s="1585">
        <f t="shared" ref="S94" si="138">+F94</f>
        <v>80</v>
      </c>
      <c r="T94" s="443">
        <f t="shared" si="96"/>
        <v>8.76</v>
      </c>
      <c r="U94" s="444">
        <f t="shared" si="77"/>
        <v>6.76</v>
      </c>
      <c r="V94" s="444">
        <f t="shared" si="77"/>
        <v>0</v>
      </c>
      <c r="W94" s="444">
        <f t="shared" si="77"/>
        <v>0</v>
      </c>
      <c r="X94" s="444">
        <f t="shared" si="77"/>
        <v>0</v>
      </c>
      <c r="Y94" s="444">
        <f t="shared" si="77"/>
        <v>0</v>
      </c>
      <c r="Z94" s="444">
        <f t="shared" si="77"/>
        <v>2</v>
      </c>
      <c r="AA94" s="1571">
        <f t="shared" ref="AA94" si="139">+$D94</f>
        <v>187</v>
      </c>
      <c r="AB94" s="1539">
        <f>+H94</f>
        <v>20</v>
      </c>
      <c r="AC94" s="445">
        <f t="shared" si="97"/>
        <v>2.19</v>
      </c>
      <c r="AD94" s="490">
        <v>1.69</v>
      </c>
      <c r="AE94" s="451">
        <v>0</v>
      </c>
      <c r="AF94" s="451">
        <v>0</v>
      </c>
      <c r="AG94" s="451">
        <v>0</v>
      </c>
      <c r="AH94" s="451">
        <v>0</v>
      </c>
      <c r="AI94" s="451">
        <v>0.5</v>
      </c>
      <c r="AJ94" s="1571">
        <f t="shared" ref="AJ94" si="140">+$D94</f>
        <v>187</v>
      </c>
      <c r="AK94" s="1541">
        <f>+I94</f>
        <v>20</v>
      </c>
      <c r="AL94" s="445">
        <f t="shared" si="98"/>
        <v>2.19</v>
      </c>
      <c r="AM94" s="448">
        <v>1.69</v>
      </c>
      <c r="AN94" s="448">
        <v>0</v>
      </c>
      <c r="AO94" s="448">
        <v>0</v>
      </c>
      <c r="AP94" s="448">
        <v>0</v>
      </c>
      <c r="AQ94" s="448">
        <v>0</v>
      </c>
      <c r="AR94" s="448">
        <v>0.5</v>
      </c>
      <c r="AS94" s="1571">
        <f t="shared" ref="AS94" si="141">+$D94</f>
        <v>187</v>
      </c>
      <c r="AT94" s="1550">
        <f>+J94</f>
        <v>20</v>
      </c>
      <c r="AU94" s="449">
        <f t="shared" si="99"/>
        <v>2.19</v>
      </c>
      <c r="AV94" s="447">
        <v>1.69</v>
      </c>
      <c r="AW94" s="447">
        <v>0</v>
      </c>
      <c r="AX94" s="447">
        <v>0</v>
      </c>
      <c r="AY94" s="447">
        <v>0</v>
      </c>
      <c r="AZ94" s="447">
        <v>0</v>
      </c>
      <c r="BA94" s="447">
        <v>0.5</v>
      </c>
      <c r="BB94" s="1571">
        <f t="shared" ref="BB94" si="142">+$D94</f>
        <v>187</v>
      </c>
      <c r="BC94" s="1552">
        <f>+K94</f>
        <v>20</v>
      </c>
      <c r="BD94" s="449">
        <f t="shared" si="100"/>
        <v>2.19</v>
      </c>
      <c r="BE94" s="451">
        <v>1.69</v>
      </c>
      <c r="BF94" s="451">
        <v>0</v>
      </c>
      <c r="BG94" s="451">
        <v>0</v>
      </c>
      <c r="BH94" s="451">
        <v>0</v>
      </c>
      <c r="BI94" s="451">
        <v>0</v>
      </c>
      <c r="BJ94" s="451">
        <v>0.5</v>
      </c>
      <c r="BK94" s="1554"/>
      <c r="BL94" s="1555"/>
      <c r="BM94" s="1555"/>
      <c r="BN94" s="1555"/>
      <c r="BO94" s="1555"/>
      <c r="BP94" s="1555"/>
      <c r="BQ94" s="1555"/>
      <c r="BR94" s="1555"/>
      <c r="BS94" s="1556"/>
    </row>
    <row r="95" spans="1:71" s="58" customFormat="1" ht="49.5" customHeight="1" x14ac:dyDescent="0.25">
      <c r="A95" s="37"/>
      <c r="B95" s="1530"/>
      <c r="C95" s="1522"/>
      <c r="D95" s="1640"/>
      <c r="E95" s="1643"/>
      <c r="F95" s="1646"/>
      <c r="G95" s="1649"/>
      <c r="H95" s="1652"/>
      <c r="I95" s="1655"/>
      <c r="J95" s="1544"/>
      <c r="K95" s="1547"/>
      <c r="L95" s="452" t="s">
        <v>5395</v>
      </c>
      <c r="M95" s="452" t="s">
        <v>5396</v>
      </c>
      <c r="N95" s="34">
        <v>44743</v>
      </c>
      <c r="O95" s="34">
        <v>44925</v>
      </c>
      <c r="P95" s="34">
        <v>44743</v>
      </c>
      <c r="Q95" s="34">
        <v>44925</v>
      </c>
      <c r="R95" s="1220"/>
      <c r="S95" s="1241"/>
      <c r="T95" s="453">
        <f t="shared" si="96"/>
        <v>8.76</v>
      </c>
      <c r="U95" s="454">
        <f t="shared" si="77"/>
        <v>6.76</v>
      </c>
      <c r="V95" s="454">
        <f t="shared" si="77"/>
        <v>0</v>
      </c>
      <c r="W95" s="454">
        <f t="shared" si="77"/>
        <v>0</v>
      </c>
      <c r="X95" s="454">
        <f t="shared" si="77"/>
        <v>0</v>
      </c>
      <c r="Y95" s="454">
        <f t="shared" si="77"/>
        <v>0</v>
      </c>
      <c r="Z95" s="454">
        <f t="shared" si="77"/>
        <v>2</v>
      </c>
      <c r="AA95" s="1220"/>
      <c r="AB95" s="1244"/>
      <c r="AC95" s="455">
        <f t="shared" si="97"/>
        <v>2.19</v>
      </c>
      <c r="AD95" s="492">
        <v>1.69</v>
      </c>
      <c r="AE95" s="457">
        <v>0</v>
      </c>
      <c r="AF95" s="457">
        <v>0</v>
      </c>
      <c r="AG95" s="457">
        <v>0</v>
      </c>
      <c r="AH95" s="457">
        <v>0</v>
      </c>
      <c r="AI95" s="457">
        <v>0.5</v>
      </c>
      <c r="AJ95" s="1220"/>
      <c r="AK95" s="1247"/>
      <c r="AL95" s="455">
        <f t="shared" si="98"/>
        <v>2.19</v>
      </c>
      <c r="AM95" s="458">
        <v>1.69</v>
      </c>
      <c r="AN95" s="458">
        <v>0</v>
      </c>
      <c r="AO95" s="458">
        <v>0</v>
      </c>
      <c r="AP95" s="458">
        <v>0</v>
      </c>
      <c r="AQ95" s="458">
        <v>0</v>
      </c>
      <c r="AR95" s="458">
        <v>0.5</v>
      </c>
      <c r="AS95" s="1220"/>
      <c r="AT95" s="1549"/>
      <c r="AU95" s="459">
        <f t="shared" si="99"/>
        <v>2.19</v>
      </c>
      <c r="AV95" s="457">
        <v>1.69</v>
      </c>
      <c r="AW95" s="457">
        <v>0</v>
      </c>
      <c r="AX95" s="457">
        <v>0</v>
      </c>
      <c r="AY95" s="457">
        <v>0</v>
      </c>
      <c r="AZ95" s="457">
        <v>0</v>
      </c>
      <c r="BA95" s="457">
        <v>0.5</v>
      </c>
      <c r="BB95" s="1220"/>
      <c r="BC95" s="1253"/>
      <c r="BD95" s="459">
        <f t="shared" si="100"/>
        <v>2.19</v>
      </c>
      <c r="BE95" s="457">
        <v>1.69</v>
      </c>
      <c r="BF95" s="457">
        <v>0</v>
      </c>
      <c r="BG95" s="457">
        <v>0</v>
      </c>
      <c r="BH95" s="457">
        <v>0</v>
      </c>
      <c r="BI95" s="457">
        <v>0</v>
      </c>
      <c r="BJ95" s="457">
        <v>0.5</v>
      </c>
      <c r="BK95" s="1207"/>
      <c r="BL95" s="1208"/>
      <c r="BM95" s="1208"/>
      <c r="BN95" s="1208"/>
      <c r="BO95" s="1208"/>
      <c r="BP95" s="1208"/>
      <c r="BQ95" s="1208"/>
      <c r="BR95" s="1208"/>
      <c r="BS95" s="1557"/>
    </row>
    <row r="96" spans="1:71" s="58" customFormat="1" ht="61.5" customHeight="1" x14ac:dyDescent="0.25">
      <c r="A96" s="37"/>
      <c r="B96" s="1530"/>
      <c r="C96" s="1522"/>
      <c r="D96" s="1640"/>
      <c r="E96" s="1643"/>
      <c r="F96" s="1646"/>
      <c r="G96" s="1649"/>
      <c r="H96" s="1652"/>
      <c r="I96" s="1655"/>
      <c r="J96" s="1544"/>
      <c r="K96" s="1547"/>
      <c r="L96" s="452" t="s">
        <v>5397</v>
      </c>
      <c r="M96" s="452" t="s">
        <v>5398</v>
      </c>
      <c r="N96" s="34">
        <v>44743</v>
      </c>
      <c r="O96" s="34">
        <v>44925</v>
      </c>
      <c r="P96" s="34">
        <v>44743</v>
      </c>
      <c r="Q96" s="34">
        <v>44925</v>
      </c>
      <c r="R96" s="1220"/>
      <c r="S96" s="1241"/>
      <c r="T96" s="453">
        <f t="shared" si="96"/>
        <v>8.76</v>
      </c>
      <c r="U96" s="454">
        <f t="shared" si="77"/>
        <v>6.76</v>
      </c>
      <c r="V96" s="454">
        <f t="shared" si="77"/>
        <v>0</v>
      </c>
      <c r="W96" s="454">
        <f t="shared" si="77"/>
        <v>0</v>
      </c>
      <c r="X96" s="454">
        <f t="shared" si="77"/>
        <v>0</v>
      </c>
      <c r="Y96" s="454">
        <f t="shared" si="77"/>
        <v>0</v>
      </c>
      <c r="Z96" s="454">
        <f t="shared" si="77"/>
        <v>2</v>
      </c>
      <c r="AA96" s="1220"/>
      <c r="AB96" s="1244"/>
      <c r="AC96" s="455">
        <f t="shared" si="97"/>
        <v>2.19</v>
      </c>
      <c r="AD96" s="492">
        <v>1.69</v>
      </c>
      <c r="AE96" s="457">
        <v>0</v>
      </c>
      <c r="AF96" s="457">
        <v>0</v>
      </c>
      <c r="AG96" s="457">
        <v>0</v>
      </c>
      <c r="AH96" s="457">
        <v>0</v>
      </c>
      <c r="AI96" s="457">
        <v>0.5</v>
      </c>
      <c r="AJ96" s="1220"/>
      <c r="AK96" s="1247"/>
      <c r="AL96" s="455">
        <f t="shared" si="98"/>
        <v>2.19</v>
      </c>
      <c r="AM96" s="458">
        <v>1.69</v>
      </c>
      <c r="AN96" s="458">
        <v>0</v>
      </c>
      <c r="AO96" s="458">
        <v>0</v>
      </c>
      <c r="AP96" s="458">
        <v>0</v>
      </c>
      <c r="AQ96" s="458">
        <v>0</v>
      </c>
      <c r="AR96" s="458">
        <v>0.5</v>
      </c>
      <c r="AS96" s="1220"/>
      <c r="AT96" s="1549"/>
      <c r="AU96" s="459">
        <f t="shared" si="99"/>
        <v>2.19</v>
      </c>
      <c r="AV96" s="457">
        <v>1.69</v>
      </c>
      <c r="AW96" s="457">
        <v>0</v>
      </c>
      <c r="AX96" s="457">
        <v>0</v>
      </c>
      <c r="AY96" s="457">
        <v>0</v>
      </c>
      <c r="AZ96" s="457">
        <v>0</v>
      </c>
      <c r="BA96" s="457">
        <v>0.5</v>
      </c>
      <c r="BB96" s="1220"/>
      <c r="BC96" s="1253"/>
      <c r="BD96" s="459">
        <f t="shared" si="100"/>
        <v>2.19</v>
      </c>
      <c r="BE96" s="457">
        <v>1.69</v>
      </c>
      <c r="BF96" s="457">
        <v>0</v>
      </c>
      <c r="BG96" s="457">
        <v>0</v>
      </c>
      <c r="BH96" s="457">
        <v>0</v>
      </c>
      <c r="BI96" s="457">
        <v>0</v>
      </c>
      <c r="BJ96" s="457">
        <v>0.5</v>
      </c>
      <c r="BK96" s="1207"/>
      <c r="BL96" s="1208"/>
      <c r="BM96" s="1208"/>
      <c r="BN96" s="1208"/>
      <c r="BO96" s="1208"/>
      <c r="BP96" s="1208"/>
      <c r="BQ96" s="1208"/>
      <c r="BR96" s="1208"/>
      <c r="BS96" s="1557"/>
    </row>
    <row r="97" spans="1:71" s="58" customFormat="1" ht="56.25" customHeight="1" thickBot="1" x14ac:dyDescent="0.3">
      <c r="A97" s="37"/>
      <c r="B97" s="1530"/>
      <c r="C97" s="1523"/>
      <c r="D97" s="1641"/>
      <c r="E97" s="1644"/>
      <c r="F97" s="1647"/>
      <c r="G97" s="1650"/>
      <c r="H97" s="1653"/>
      <c r="I97" s="1656"/>
      <c r="J97" s="1545"/>
      <c r="K97" s="1548"/>
      <c r="L97" s="463" t="s">
        <v>5365</v>
      </c>
      <c r="M97" s="463" t="s">
        <v>5364</v>
      </c>
      <c r="N97" s="464">
        <v>44743</v>
      </c>
      <c r="O97" s="464">
        <v>44925</v>
      </c>
      <c r="P97" s="464">
        <v>44743</v>
      </c>
      <c r="Q97" s="464">
        <v>44925</v>
      </c>
      <c r="R97" s="1572"/>
      <c r="S97" s="1586"/>
      <c r="T97" s="465">
        <f t="shared" si="96"/>
        <v>8.76</v>
      </c>
      <c r="U97" s="466">
        <f t="shared" si="77"/>
        <v>6.76</v>
      </c>
      <c r="V97" s="466">
        <f t="shared" si="77"/>
        <v>0</v>
      </c>
      <c r="W97" s="466">
        <f t="shared" si="77"/>
        <v>0</v>
      </c>
      <c r="X97" s="466">
        <f t="shared" si="77"/>
        <v>0</v>
      </c>
      <c r="Y97" s="466">
        <f t="shared" si="77"/>
        <v>0</v>
      </c>
      <c r="Z97" s="466">
        <f t="shared" si="77"/>
        <v>2</v>
      </c>
      <c r="AA97" s="1572"/>
      <c r="AB97" s="1540"/>
      <c r="AC97" s="467">
        <f t="shared" si="97"/>
        <v>2.19</v>
      </c>
      <c r="AD97" s="496">
        <v>1.69</v>
      </c>
      <c r="AE97" s="473">
        <v>0</v>
      </c>
      <c r="AF97" s="473">
        <v>0</v>
      </c>
      <c r="AG97" s="473">
        <v>0</v>
      </c>
      <c r="AH97" s="473">
        <v>0</v>
      </c>
      <c r="AI97" s="473">
        <v>0.5</v>
      </c>
      <c r="AJ97" s="1572"/>
      <c r="AK97" s="1542"/>
      <c r="AL97" s="467">
        <f t="shared" si="98"/>
        <v>2.19</v>
      </c>
      <c r="AM97" s="470">
        <v>1.69</v>
      </c>
      <c r="AN97" s="470">
        <v>0</v>
      </c>
      <c r="AO97" s="470">
        <v>0</v>
      </c>
      <c r="AP97" s="470">
        <v>0</v>
      </c>
      <c r="AQ97" s="470">
        <v>0</v>
      </c>
      <c r="AR97" s="470">
        <v>0.5</v>
      </c>
      <c r="AS97" s="1572"/>
      <c r="AT97" s="1551"/>
      <c r="AU97" s="471">
        <f t="shared" si="99"/>
        <v>2.19</v>
      </c>
      <c r="AV97" s="469">
        <v>1.69</v>
      </c>
      <c r="AW97" s="469">
        <v>0</v>
      </c>
      <c r="AX97" s="469">
        <v>0</v>
      </c>
      <c r="AY97" s="469">
        <v>0</v>
      </c>
      <c r="AZ97" s="469">
        <v>0</v>
      </c>
      <c r="BA97" s="469">
        <v>0.5</v>
      </c>
      <c r="BB97" s="1572"/>
      <c r="BC97" s="1553"/>
      <c r="BD97" s="471">
        <f t="shared" si="100"/>
        <v>2.19</v>
      </c>
      <c r="BE97" s="473">
        <v>1.69</v>
      </c>
      <c r="BF97" s="473">
        <v>0</v>
      </c>
      <c r="BG97" s="473">
        <v>0</v>
      </c>
      <c r="BH97" s="473">
        <v>0</v>
      </c>
      <c r="BI97" s="473">
        <v>0</v>
      </c>
      <c r="BJ97" s="473">
        <v>0.5</v>
      </c>
      <c r="BK97" s="1558"/>
      <c r="BL97" s="1559"/>
      <c r="BM97" s="1559"/>
      <c r="BN97" s="1559"/>
      <c r="BO97" s="1559"/>
      <c r="BP97" s="1559"/>
      <c r="BQ97" s="1559"/>
      <c r="BR97" s="1559"/>
      <c r="BS97" s="1560"/>
    </row>
    <row r="98" spans="1:71" s="58" customFormat="1" ht="74.25" customHeight="1" thickTop="1" x14ac:dyDescent="0.25">
      <c r="A98" s="37"/>
      <c r="B98" s="1530"/>
      <c r="C98" s="1524" t="s">
        <v>291</v>
      </c>
      <c r="D98" s="1639">
        <v>188</v>
      </c>
      <c r="E98" s="1642" t="str">
        <f>+[6]Metas!K215</f>
        <v>Circuitos culturales en Norte de Santander apoyados (1 por año)</v>
      </c>
      <c r="F98" s="1645">
        <v>1</v>
      </c>
      <c r="G98" s="1648">
        <f>SUM(H98:K98)</f>
        <v>1</v>
      </c>
      <c r="H98" s="1651"/>
      <c r="I98" s="1654"/>
      <c r="J98" s="1543"/>
      <c r="K98" s="1546">
        <v>1</v>
      </c>
      <c r="L98" s="441" t="s">
        <v>5358</v>
      </c>
      <c r="M98" s="441" t="s">
        <v>5359</v>
      </c>
      <c r="N98" s="442">
        <v>44743</v>
      </c>
      <c r="O98" s="442">
        <v>44925</v>
      </c>
      <c r="P98" s="442">
        <v>44743</v>
      </c>
      <c r="Q98" s="442">
        <v>44925</v>
      </c>
      <c r="R98" s="1571">
        <f t="shared" ref="R98" si="143">+$D98</f>
        <v>188</v>
      </c>
      <c r="S98" s="1585">
        <f t="shared" ref="S98" si="144">+F98</f>
        <v>1</v>
      </c>
      <c r="T98" s="443">
        <f t="shared" si="96"/>
        <v>17.247999999999998</v>
      </c>
      <c r="U98" s="444">
        <f t="shared" si="77"/>
        <v>13.247999999999999</v>
      </c>
      <c r="V98" s="444">
        <f t="shared" si="77"/>
        <v>0</v>
      </c>
      <c r="W98" s="444">
        <f t="shared" si="77"/>
        <v>0</v>
      </c>
      <c r="X98" s="444">
        <f t="shared" si="77"/>
        <v>0</v>
      </c>
      <c r="Y98" s="444">
        <f t="shared" si="77"/>
        <v>0</v>
      </c>
      <c r="Z98" s="444">
        <f t="shared" si="77"/>
        <v>4</v>
      </c>
      <c r="AA98" s="1571">
        <f t="shared" ref="AA98" si="145">+$D98</f>
        <v>188</v>
      </c>
      <c r="AB98" s="1539">
        <f>+H98</f>
        <v>0</v>
      </c>
      <c r="AC98" s="445">
        <f t="shared" si="97"/>
        <v>4.3119999999999994</v>
      </c>
      <c r="AD98" s="446">
        <v>3.3119999999999998</v>
      </c>
      <c r="AE98" s="447">
        <v>0</v>
      </c>
      <c r="AF98" s="447">
        <v>0</v>
      </c>
      <c r="AG98" s="447">
        <v>0</v>
      </c>
      <c r="AH98" s="447">
        <v>0</v>
      </c>
      <c r="AI98" s="447">
        <v>1</v>
      </c>
      <c r="AJ98" s="1571">
        <f t="shared" ref="AJ98" si="146">+$D98</f>
        <v>188</v>
      </c>
      <c r="AK98" s="1541">
        <f>+I98</f>
        <v>0</v>
      </c>
      <c r="AL98" s="445">
        <f t="shared" si="98"/>
        <v>4.3119999999999994</v>
      </c>
      <c r="AM98" s="448">
        <v>3.3119999999999998</v>
      </c>
      <c r="AN98" s="448">
        <v>0</v>
      </c>
      <c r="AO98" s="448">
        <v>0</v>
      </c>
      <c r="AP98" s="448">
        <v>0</v>
      </c>
      <c r="AQ98" s="448">
        <v>0</v>
      </c>
      <c r="AR98" s="448">
        <v>1</v>
      </c>
      <c r="AS98" s="1571">
        <f t="shared" ref="AS98" si="147">+$D98</f>
        <v>188</v>
      </c>
      <c r="AT98" s="1550">
        <f>+J98</f>
        <v>0</v>
      </c>
      <c r="AU98" s="449">
        <f t="shared" si="99"/>
        <v>4.3119999999999994</v>
      </c>
      <c r="AV98" s="447">
        <v>3.3119999999999998</v>
      </c>
      <c r="AW98" s="447">
        <v>0</v>
      </c>
      <c r="AX98" s="447">
        <v>0</v>
      </c>
      <c r="AY98" s="447">
        <v>0</v>
      </c>
      <c r="AZ98" s="447">
        <v>0</v>
      </c>
      <c r="BA98" s="447">
        <v>1</v>
      </c>
      <c r="BB98" s="1571">
        <f t="shared" ref="BB98" si="148">+$D98</f>
        <v>188</v>
      </c>
      <c r="BC98" s="1552">
        <f>+K98</f>
        <v>1</v>
      </c>
      <c r="BD98" s="449">
        <f t="shared" si="100"/>
        <v>4.3119999999999994</v>
      </c>
      <c r="BE98" s="451">
        <v>3.3119999999999998</v>
      </c>
      <c r="BF98" s="451">
        <v>0</v>
      </c>
      <c r="BG98" s="451">
        <v>0</v>
      </c>
      <c r="BH98" s="451">
        <v>0</v>
      </c>
      <c r="BI98" s="451">
        <v>0</v>
      </c>
      <c r="BJ98" s="451">
        <v>1</v>
      </c>
      <c r="BK98" s="1554"/>
      <c r="BL98" s="1555"/>
      <c r="BM98" s="1555"/>
      <c r="BN98" s="1555"/>
      <c r="BO98" s="1555"/>
      <c r="BP98" s="1555"/>
      <c r="BQ98" s="1555"/>
      <c r="BR98" s="1555"/>
      <c r="BS98" s="1556"/>
    </row>
    <row r="99" spans="1:71" s="58" customFormat="1" ht="52.5" customHeight="1" x14ac:dyDescent="0.25">
      <c r="A99" s="37"/>
      <c r="B99" s="1530"/>
      <c r="C99" s="1522"/>
      <c r="D99" s="1640"/>
      <c r="E99" s="1643"/>
      <c r="F99" s="1646"/>
      <c r="G99" s="1649"/>
      <c r="H99" s="1652"/>
      <c r="I99" s="1655"/>
      <c r="J99" s="1544"/>
      <c r="K99" s="1547"/>
      <c r="L99" s="452" t="s">
        <v>5399</v>
      </c>
      <c r="M99" s="452" t="s">
        <v>5400</v>
      </c>
      <c r="N99" s="34">
        <v>44743</v>
      </c>
      <c r="O99" s="34">
        <v>44925</v>
      </c>
      <c r="P99" s="34">
        <v>44743</v>
      </c>
      <c r="Q99" s="34">
        <v>44925</v>
      </c>
      <c r="R99" s="1220"/>
      <c r="S99" s="1241"/>
      <c r="T99" s="453">
        <f t="shared" si="96"/>
        <v>17.247999999999998</v>
      </c>
      <c r="U99" s="454">
        <f t="shared" si="77"/>
        <v>13.247999999999999</v>
      </c>
      <c r="V99" s="454">
        <f t="shared" si="77"/>
        <v>0</v>
      </c>
      <c r="W99" s="454">
        <f t="shared" si="77"/>
        <v>0</v>
      </c>
      <c r="X99" s="454">
        <f t="shared" si="77"/>
        <v>0</v>
      </c>
      <c r="Y99" s="454">
        <f t="shared" si="77"/>
        <v>0</v>
      </c>
      <c r="Z99" s="454">
        <f t="shared" si="77"/>
        <v>4</v>
      </c>
      <c r="AA99" s="1220"/>
      <c r="AB99" s="1244"/>
      <c r="AC99" s="455">
        <f t="shared" si="97"/>
        <v>4.3119999999999994</v>
      </c>
      <c r="AD99" s="456">
        <v>3.3119999999999998</v>
      </c>
      <c r="AE99" s="500">
        <v>0</v>
      </c>
      <c r="AF99" s="500">
        <v>0</v>
      </c>
      <c r="AG99" s="500">
        <v>0</v>
      </c>
      <c r="AH99" s="500">
        <v>0</v>
      </c>
      <c r="AI99" s="501">
        <v>1</v>
      </c>
      <c r="AJ99" s="1220"/>
      <c r="AK99" s="1247"/>
      <c r="AL99" s="455">
        <f t="shared" si="98"/>
        <v>4.3119999999999994</v>
      </c>
      <c r="AM99" s="458">
        <v>3.3119999999999998</v>
      </c>
      <c r="AN99" s="458">
        <v>0</v>
      </c>
      <c r="AO99" s="458">
        <v>0</v>
      </c>
      <c r="AP99" s="458">
        <v>0</v>
      </c>
      <c r="AQ99" s="458">
        <v>0</v>
      </c>
      <c r="AR99" s="458">
        <v>1</v>
      </c>
      <c r="AS99" s="1220"/>
      <c r="AT99" s="1549"/>
      <c r="AU99" s="459">
        <f t="shared" si="99"/>
        <v>4.3119999999999994</v>
      </c>
      <c r="AV99" s="457">
        <v>3.3119999999999998</v>
      </c>
      <c r="AW99" s="457">
        <v>0</v>
      </c>
      <c r="AX99" s="457">
        <v>0</v>
      </c>
      <c r="AY99" s="457">
        <v>0</v>
      </c>
      <c r="AZ99" s="457">
        <v>0</v>
      </c>
      <c r="BA99" s="457">
        <v>1</v>
      </c>
      <c r="BB99" s="1220"/>
      <c r="BC99" s="1253"/>
      <c r="BD99" s="459">
        <f t="shared" si="100"/>
        <v>4.3119999999999994</v>
      </c>
      <c r="BE99" s="457">
        <v>3.3119999999999998</v>
      </c>
      <c r="BF99" s="457">
        <v>0</v>
      </c>
      <c r="BG99" s="457">
        <v>0</v>
      </c>
      <c r="BH99" s="457">
        <v>0</v>
      </c>
      <c r="BI99" s="457">
        <v>0</v>
      </c>
      <c r="BJ99" s="457">
        <v>1</v>
      </c>
      <c r="BK99" s="1207"/>
      <c r="BL99" s="1208"/>
      <c r="BM99" s="1208"/>
      <c r="BN99" s="1208"/>
      <c r="BO99" s="1208"/>
      <c r="BP99" s="1208"/>
      <c r="BQ99" s="1208"/>
      <c r="BR99" s="1208"/>
      <c r="BS99" s="1557"/>
    </row>
    <row r="100" spans="1:71" s="58" customFormat="1" ht="60.75" customHeight="1" thickBot="1" x14ac:dyDescent="0.3">
      <c r="A100" s="37"/>
      <c r="B100" s="1530"/>
      <c r="C100" s="1522"/>
      <c r="D100" s="1640"/>
      <c r="E100" s="1643"/>
      <c r="F100" s="1646"/>
      <c r="G100" s="1649"/>
      <c r="H100" s="1652"/>
      <c r="I100" s="1655"/>
      <c r="J100" s="1544"/>
      <c r="K100" s="1547"/>
      <c r="L100" s="452" t="s">
        <v>5401</v>
      </c>
      <c r="M100" s="452" t="s">
        <v>5402</v>
      </c>
      <c r="N100" s="34">
        <v>44743</v>
      </c>
      <c r="O100" s="34">
        <v>44925</v>
      </c>
      <c r="P100" s="34">
        <v>44743</v>
      </c>
      <c r="Q100" s="34">
        <v>44925</v>
      </c>
      <c r="R100" s="1220"/>
      <c r="S100" s="1241"/>
      <c r="T100" s="453">
        <f t="shared" si="96"/>
        <v>17.247999999999998</v>
      </c>
      <c r="U100" s="454">
        <f t="shared" si="77"/>
        <v>13.247999999999999</v>
      </c>
      <c r="V100" s="454">
        <f t="shared" si="77"/>
        <v>0</v>
      </c>
      <c r="W100" s="454">
        <f t="shared" si="77"/>
        <v>0</v>
      </c>
      <c r="X100" s="454">
        <f t="shared" si="77"/>
        <v>0</v>
      </c>
      <c r="Y100" s="454">
        <f t="shared" si="77"/>
        <v>0</v>
      </c>
      <c r="Z100" s="454">
        <f t="shared" si="77"/>
        <v>4</v>
      </c>
      <c r="AA100" s="1220"/>
      <c r="AB100" s="1244"/>
      <c r="AC100" s="455">
        <f t="shared" si="97"/>
        <v>4.3119999999999994</v>
      </c>
      <c r="AD100" s="456">
        <v>3.3119999999999998</v>
      </c>
      <c r="AE100" s="500">
        <v>0</v>
      </c>
      <c r="AF100" s="500">
        <v>0</v>
      </c>
      <c r="AG100" s="500">
        <v>0</v>
      </c>
      <c r="AH100" s="500">
        <v>0</v>
      </c>
      <c r="AI100" s="457">
        <v>1</v>
      </c>
      <c r="AJ100" s="1220"/>
      <c r="AK100" s="1247"/>
      <c r="AL100" s="455">
        <f t="shared" si="98"/>
        <v>4.3119999999999994</v>
      </c>
      <c r="AM100" s="458">
        <v>3.3119999999999998</v>
      </c>
      <c r="AN100" s="458">
        <v>0</v>
      </c>
      <c r="AO100" s="458">
        <v>0</v>
      </c>
      <c r="AP100" s="458">
        <v>0</v>
      </c>
      <c r="AQ100" s="458">
        <v>0</v>
      </c>
      <c r="AR100" s="458">
        <v>1</v>
      </c>
      <c r="AS100" s="1220"/>
      <c r="AT100" s="1549"/>
      <c r="AU100" s="459">
        <f t="shared" si="99"/>
        <v>4.3119999999999994</v>
      </c>
      <c r="AV100" s="457">
        <v>3.3119999999999998</v>
      </c>
      <c r="AW100" s="457">
        <v>0</v>
      </c>
      <c r="AX100" s="457">
        <v>0</v>
      </c>
      <c r="AY100" s="457">
        <v>0</v>
      </c>
      <c r="AZ100" s="457">
        <v>0</v>
      </c>
      <c r="BA100" s="457">
        <v>1</v>
      </c>
      <c r="BB100" s="1220"/>
      <c r="BC100" s="1253"/>
      <c r="BD100" s="459">
        <f t="shared" si="100"/>
        <v>4.3119999999999994</v>
      </c>
      <c r="BE100" s="500">
        <v>3.3119999999999998</v>
      </c>
      <c r="BF100" s="500">
        <v>0</v>
      </c>
      <c r="BG100" s="500">
        <v>0</v>
      </c>
      <c r="BH100" s="500">
        <v>0</v>
      </c>
      <c r="BI100" s="500">
        <v>0</v>
      </c>
      <c r="BJ100" s="500">
        <v>1</v>
      </c>
      <c r="BK100" s="1207"/>
      <c r="BL100" s="1208"/>
      <c r="BM100" s="1208"/>
      <c r="BN100" s="1208"/>
      <c r="BO100" s="1208"/>
      <c r="BP100" s="1208"/>
      <c r="BQ100" s="1208"/>
      <c r="BR100" s="1208"/>
      <c r="BS100" s="1557"/>
    </row>
    <row r="101" spans="1:71" s="58" customFormat="1" ht="45" customHeight="1" thickTop="1" thickBot="1" x14ac:dyDescent="0.3">
      <c r="A101" s="37"/>
      <c r="B101" s="1530"/>
      <c r="C101" s="1522"/>
      <c r="D101" s="1641"/>
      <c r="E101" s="1644"/>
      <c r="F101" s="1647"/>
      <c r="G101" s="1650"/>
      <c r="H101" s="1653"/>
      <c r="I101" s="1656"/>
      <c r="J101" s="1545"/>
      <c r="K101" s="1548"/>
      <c r="L101" s="463" t="s">
        <v>5403</v>
      </c>
      <c r="M101" s="463" t="s">
        <v>5404</v>
      </c>
      <c r="N101" s="464">
        <v>44743</v>
      </c>
      <c r="O101" s="464">
        <v>44925</v>
      </c>
      <c r="P101" s="464">
        <v>44743</v>
      </c>
      <c r="Q101" s="464">
        <v>44925</v>
      </c>
      <c r="R101" s="1572"/>
      <c r="S101" s="1586"/>
      <c r="T101" s="465">
        <f t="shared" si="96"/>
        <v>17.247999999999998</v>
      </c>
      <c r="U101" s="466">
        <f t="shared" si="77"/>
        <v>13.247999999999999</v>
      </c>
      <c r="V101" s="466">
        <f t="shared" si="77"/>
        <v>0</v>
      </c>
      <c r="W101" s="466">
        <f t="shared" si="77"/>
        <v>0</v>
      </c>
      <c r="X101" s="466">
        <f t="shared" si="77"/>
        <v>0</v>
      </c>
      <c r="Y101" s="466">
        <f t="shared" si="77"/>
        <v>0</v>
      </c>
      <c r="Z101" s="466">
        <f t="shared" si="77"/>
        <v>4</v>
      </c>
      <c r="AA101" s="1572"/>
      <c r="AB101" s="1540"/>
      <c r="AC101" s="467">
        <f t="shared" si="97"/>
        <v>4.3119999999999994</v>
      </c>
      <c r="AD101" s="468">
        <v>3.3119999999999998</v>
      </c>
      <c r="AE101" s="473">
        <v>0</v>
      </c>
      <c r="AF101" s="473">
        <v>0</v>
      </c>
      <c r="AG101" s="473">
        <v>0</v>
      </c>
      <c r="AH101" s="473">
        <v>0</v>
      </c>
      <c r="AI101" s="473">
        <v>1</v>
      </c>
      <c r="AJ101" s="1572"/>
      <c r="AK101" s="1542"/>
      <c r="AL101" s="467">
        <f t="shared" si="98"/>
        <v>4.3119999999999994</v>
      </c>
      <c r="AM101" s="470">
        <v>3.3119999999999998</v>
      </c>
      <c r="AN101" s="470">
        <v>0</v>
      </c>
      <c r="AO101" s="470">
        <v>0</v>
      </c>
      <c r="AP101" s="470">
        <v>0</v>
      </c>
      <c r="AQ101" s="470">
        <v>0</v>
      </c>
      <c r="AR101" s="470">
        <v>1</v>
      </c>
      <c r="AS101" s="1572"/>
      <c r="AT101" s="1551"/>
      <c r="AU101" s="471">
        <f t="shared" si="99"/>
        <v>4.3119999999999994</v>
      </c>
      <c r="AV101" s="469">
        <v>3.3119999999999998</v>
      </c>
      <c r="AW101" s="469">
        <v>0</v>
      </c>
      <c r="AX101" s="469">
        <v>0</v>
      </c>
      <c r="AY101" s="469">
        <v>0</v>
      </c>
      <c r="AZ101" s="469">
        <v>0</v>
      </c>
      <c r="BA101" s="469">
        <v>1</v>
      </c>
      <c r="BB101" s="1572"/>
      <c r="BC101" s="1553"/>
      <c r="BD101" s="471">
        <f t="shared" si="100"/>
        <v>4.3119999999999994</v>
      </c>
      <c r="BE101" s="502">
        <v>3.3119999999999998</v>
      </c>
      <c r="BF101" s="502">
        <v>0</v>
      </c>
      <c r="BG101" s="502">
        <v>0</v>
      </c>
      <c r="BH101" s="502">
        <v>0</v>
      </c>
      <c r="BI101" s="502">
        <v>0</v>
      </c>
      <c r="BJ101" s="502">
        <v>1</v>
      </c>
      <c r="BK101" s="1558"/>
      <c r="BL101" s="1559"/>
      <c r="BM101" s="1559"/>
      <c r="BN101" s="1559"/>
      <c r="BO101" s="1559"/>
      <c r="BP101" s="1559"/>
      <c r="BQ101" s="1559"/>
      <c r="BR101" s="1559"/>
      <c r="BS101" s="1560"/>
    </row>
    <row r="102" spans="1:71" s="58" customFormat="1" ht="60.75" thickBot="1" x14ac:dyDescent="0.3">
      <c r="A102" s="37"/>
      <c r="B102" s="1530"/>
      <c r="C102" s="1522"/>
      <c r="D102" s="1639">
        <v>189</v>
      </c>
      <c r="E102" s="1642" t="str">
        <f>+[6]Metas!K216</f>
        <v>Representaciones de procesos de formación de Norte de Santander apoyadas y participando en encuentros nacionales e internacionales de cultura y las artes (1 por año)</v>
      </c>
      <c r="F102" s="1645">
        <v>1</v>
      </c>
      <c r="G102" s="1648">
        <f>SUM(H102:K102)</f>
        <v>1</v>
      </c>
      <c r="H102" s="1651"/>
      <c r="I102" s="1654"/>
      <c r="J102" s="1543"/>
      <c r="K102" s="1546">
        <v>1</v>
      </c>
      <c r="L102" s="441" t="s">
        <v>5358</v>
      </c>
      <c r="M102" s="441" t="s">
        <v>5359</v>
      </c>
      <c r="N102" s="442">
        <v>44743</v>
      </c>
      <c r="O102" s="442">
        <v>44925</v>
      </c>
      <c r="P102" s="442">
        <v>44743</v>
      </c>
      <c r="Q102" s="442">
        <v>44925</v>
      </c>
      <c r="R102" s="1571">
        <f t="shared" ref="R102" si="149">+$D102</f>
        <v>189</v>
      </c>
      <c r="S102" s="1585">
        <f t="shared" ref="S102" si="150">+F102</f>
        <v>1</v>
      </c>
      <c r="T102" s="443">
        <f t="shared" si="96"/>
        <v>34.5</v>
      </c>
      <c r="U102" s="444">
        <f t="shared" si="77"/>
        <v>26.5</v>
      </c>
      <c r="V102" s="444">
        <f t="shared" si="77"/>
        <v>0</v>
      </c>
      <c r="W102" s="444">
        <f t="shared" si="77"/>
        <v>0</v>
      </c>
      <c r="X102" s="444">
        <f t="shared" si="77"/>
        <v>0</v>
      </c>
      <c r="Y102" s="444">
        <f t="shared" si="77"/>
        <v>0</v>
      </c>
      <c r="Z102" s="444">
        <f t="shared" si="77"/>
        <v>8</v>
      </c>
      <c r="AA102" s="1571">
        <f t="shared" ref="AA102" si="151">+$D102</f>
        <v>189</v>
      </c>
      <c r="AB102" s="1539">
        <f t="shared" ref="AB102:AB120" si="152">+H102</f>
        <v>0</v>
      </c>
      <c r="AC102" s="445">
        <f t="shared" si="97"/>
        <v>8.625</v>
      </c>
      <c r="AD102" s="446">
        <v>6.625</v>
      </c>
      <c r="AE102" s="447">
        <v>0</v>
      </c>
      <c r="AF102" s="447">
        <v>0</v>
      </c>
      <c r="AG102" s="447">
        <v>0</v>
      </c>
      <c r="AH102" s="447">
        <v>0</v>
      </c>
      <c r="AI102" s="447">
        <v>2</v>
      </c>
      <c r="AJ102" s="1571">
        <f t="shared" ref="AJ102" si="153">+$D102</f>
        <v>189</v>
      </c>
      <c r="AK102" s="1541">
        <f t="shared" ref="AK102:AK120" si="154">+I102</f>
        <v>0</v>
      </c>
      <c r="AL102" s="445">
        <f t="shared" si="98"/>
        <v>8.625</v>
      </c>
      <c r="AM102" s="448">
        <v>6.625</v>
      </c>
      <c r="AN102" s="448">
        <v>0</v>
      </c>
      <c r="AO102" s="448">
        <v>0</v>
      </c>
      <c r="AP102" s="448">
        <v>0</v>
      </c>
      <c r="AQ102" s="448">
        <v>0</v>
      </c>
      <c r="AR102" s="448">
        <v>2</v>
      </c>
      <c r="AS102" s="1571">
        <f t="shared" ref="AS102" si="155">+$D102</f>
        <v>189</v>
      </c>
      <c r="AT102" s="1550">
        <f t="shared" ref="AT102:AT120" si="156">+J102</f>
        <v>0</v>
      </c>
      <c r="AU102" s="449">
        <f t="shared" si="99"/>
        <v>8.625</v>
      </c>
      <c r="AV102" s="447">
        <v>6.625</v>
      </c>
      <c r="AW102" s="447">
        <v>0</v>
      </c>
      <c r="AX102" s="447">
        <v>0</v>
      </c>
      <c r="AY102" s="447">
        <v>0</v>
      </c>
      <c r="AZ102" s="447">
        <v>0</v>
      </c>
      <c r="BA102" s="447">
        <v>2</v>
      </c>
      <c r="BB102" s="1571">
        <f t="shared" ref="BB102" si="157">+$D102</f>
        <v>189</v>
      </c>
      <c r="BC102" s="1552">
        <f t="shared" ref="BC102:BC120" si="158">+K102</f>
        <v>1</v>
      </c>
      <c r="BD102" s="449">
        <f t="shared" si="100"/>
        <v>8.625</v>
      </c>
      <c r="BE102" s="447">
        <v>6.625</v>
      </c>
      <c r="BF102" s="447">
        <v>0</v>
      </c>
      <c r="BG102" s="447">
        <v>0</v>
      </c>
      <c r="BH102" s="447">
        <v>0</v>
      </c>
      <c r="BI102" s="447">
        <v>0</v>
      </c>
      <c r="BJ102" s="447">
        <v>2</v>
      </c>
      <c r="BK102" s="1554"/>
      <c r="BL102" s="1555"/>
      <c r="BM102" s="1555"/>
      <c r="BN102" s="1555"/>
      <c r="BO102" s="1555"/>
      <c r="BP102" s="1555"/>
      <c r="BQ102" s="1555"/>
      <c r="BR102" s="1555"/>
      <c r="BS102" s="1556"/>
    </row>
    <row r="103" spans="1:71" s="58" customFormat="1" ht="55.5" customHeight="1" thickTop="1" thickBot="1" x14ac:dyDescent="0.3">
      <c r="A103" s="37"/>
      <c r="B103" s="1530"/>
      <c r="C103" s="1522"/>
      <c r="D103" s="1641"/>
      <c r="E103" s="1644"/>
      <c r="F103" s="1647"/>
      <c r="G103" s="1650"/>
      <c r="H103" s="1653"/>
      <c r="I103" s="1656"/>
      <c r="J103" s="1545"/>
      <c r="K103" s="1548"/>
      <c r="L103" s="463" t="s">
        <v>5405</v>
      </c>
      <c r="M103" s="463" t="s">
        <v>5406</v>
      </c>
      <c r="N103" s="464">
        <v>44743</v>
      </c>
      <c r="O103" s="464">
        <v>44925</v>
      </c>
      <c r="P103" s="464">
        <v>44743</v>
      </c>
      <c r="Q103" s="464">
        <v>44925</v>
      </c>
      <c r="R103" s="1572"/>
      <c r="S103" s="1586"/>
      <c r="T103" s="465">
        <f t="shared" si="96"/>
        <v>34.5</v>
      </c>
      <c r="U103" s="466">
        <f t="shared" si="77"/>
        <v>26.5</v>
      </c>
      <c r="V103" s="466">
        <f t="shared" si="77"/>
        <v>0</v>
      </c>
      <c r="W103" s="466">
        <f t="shared" si="77"/>
        <v>0</v>
      </c>
      <c r="X103" s="466">
        <f t="shared" si="77"/>
        <v>0</v>
      </c>
      <c r="Y103" s="466">
        <f t="shared" si="77"/>
        <v>0</v>
      </c>
      <c r="Z103" s="466">
        <f t="shared" si="77"/>
        <v>8</v>
      </c>
      <c r="AA103" s="1572"/>
      <c r="AB103" s="1540"/>
      <c r="AC103" s="467">
        <f t="shared" si="97"/>
        <v>8.625</v>
      </c>
      <c r="AD103" s="468">
        <v>6.625</v>
      </c>
      <c r="AE103" s="473">
        <v>0</v>
      </c>
      <c r="AF103" s="473">
        <v>0</v>
      </c>
      <c r="AG103" s="473">
        <v>0</v>
      </c>
      <c r="AH103" s="473">
        <v>0</v>
      </c>
      <c r="AI103" s="473">
        <v>2</v>
      </c>
      <c r="AJ103" s="1572"/>
      <c r="AK103" s="1542"/>
      <c r="AL103" s="467">
        <f t="shared" si="98"/>
        <v>8.625</v>
      </c>
      <c r="AM103" s="470">
        <v>6.625</v>
      </c>
      <c r="AN103" s="470">
        <v>0</v>
      </c>
      <c r="AO103" s="470">
        <v>0</v>
      </c>
      <c r="AP103" s="470">
        <v>0</v>
      </c>
      <c r="AQ103" s="470">
        <v>0</v>
      </c>
      <c r="AR103" s="470">
        <v>2</v>
      </c>
      <c r="AS103" s="1572"/>
      <c r="AT103" s="1551"/>
      <c r="AU103" s="471">
        <f t="shared" si="99"/>
        <v>8.625</v>
      </c>
      <c r="AV103" s="469">
        <v>6.625</v>
      </c>
      <c r="AW103" s="469">
        <v>0</v>
      </c>
      <c r="AX103" s="469">
        <v>0</v>
      </c>
      <c r="AY103" s="469">
        <v>0</v>
      </c>
      <c r="AZ103" s="469">
        <v>0</v>
      </c>
      <c r="BA103" s="469">
        <v>2</v>
      </c>
      <c r="BB103" s="1572"/>
      <c r="BC103" s="1553"/>
      <c r="BD103" s="471">
        <f t="shared" si="100"/>
        <v>8.625</v>
      </c>
      <c r="BE103" s="502">
        <v>6.625</v>
      </c>
      <c r="BF103" s="502">
        <v>0</v>
      </c>
      <c r="BG103" s="502">
        <v>0</v>
      </c>
      <c r="BH103" s="502">
        <v>0</v>
      </c>
      <c r="BI103" s="502">
        <v>0</v>
      </c>
      <c r="BJ103" s="502">
        <v>2</v>
      </c>
      <c r="BK103" s="1558"/>
      <c r="BL103" s="1559"/>
      <c r="BM103" s="1559"/>
      <c r="BN103" s="1559"/>
      <c r="BO103" s="1559"/>
      <c r="BP103" s="1559"/>
      <c r="BQ103" s="1559"/>
      <c r="BR103" s="1559"/>
      <c r="BS103" s="1560"/>
    </row>
    <row r="104" spans="1:71" s="58" customFormat="1" ht="70.5" customHeight="1" x14ac:dyDescent="0.25">
      <c r="A104" s="37"/>
      <c r="B104" s="1530"/>
      <c r="C104" s="1522"/>
      <c r="D104" s="1639">
        <v>190</v>
      </c>
      <c r="E104" s="1642" t="str">
        <f>+[6]Metas!K217</f>
        <v>Artistas o productos de creación artística de Norte de santader  apoyados para la participación en encuentros regionales, nacionales e internacionales de cultura y las artes, representando a Norte de Santander (1 por año)</v>
      </c>
      <c r="F104" s="1645">
        <v>1</v>
      </c>
      <c r="G104" s="1648">
        <f>SUM(H104:K104)</f>
        <v>1</v>
      </c>
      <c r="H104" s="1651"/>
      <c r="I104" s="1654"/>
      <c r="J104" s="1543"/>
      <c r="K104" s="1546">
        <v>1</v>
      </c>
      <c r="L104" s="441" t="s">
        <v>5358</v>
      </c>
      <c r="M104" s="441" t="s">
        <v>5359</v>
      </c>
      <c r="N104" s="442">
        <v>44743</v>
      </c>
      <c r="O104" s="442">
        <v>44925</v>
      </c>
      <c r="P104" s="442">
        <v>44743</v>
      </c>
      <c r="Q104" s="442">
        <v>44925</v>
      </c>
      <c r="R104" s="1571">
        <f t="shared" ref="R104" si="159">+$D104</f>
        <v>190</v>
      </c>
      <c r="S104" s="1585">
        <f t="shared" ref="S104" si="160">+F104</f>
        <v>1</v>
      </c>
      <c r="T104" s="443">
        <f t="shared" si="96"/>
        <v>17.247999999999998</v>
      </c>
      <c r="U104" s="444">
        <f t="shared" si="77"/>
        <v>13.247999999999999</v>
      </c>
      <c r="V104" s="444">
        <f t="shared" si="77"/>
        <v>0</v>
      </c>
      <c r="W104" s="444">
        <f t="shared" si="77"/>
        <v>0</v>
      </c>
      <c r="X104" s="444">
        <f t="shared" si="77"/>
        <v>0</v>
      </c>
      <c r="Y104" s="444">
        <f t="shared" si="77"/>
        <v>0</v>
      </c>
      <c r="Z104" s="444">
        <f t="shared" si="77"/>
        <v>4</v>
      </c>
      <c r="AA104" s="1571">
        <f t="shared" ref="AA104" si="161">+$D104</f>
        <v>190</v>
      </c>
      <c r="AB104" s="1539">
        <f t="shared" si="152"/>
        <v>0</v>
      </c>
      <c r="AC104" s="445">
        <f t="shared" si="97"/>
        <v>4.3119999999999994</v>
      </c>
      <c r="AD104" s="446">
        <v>3.3119999999999998</v>
      </c>
      <c r="AE104" s="447">
        <v>0</v>
      </c>
      <c r="AF104" s="447">
        <v>0</v>
      </c>
      <c r="AG104" s="447">
        <v>0</v>
      </c>
      <c r="AH104" s="447">
        <v>0</v>
      </c>
      <c r="AI104" s="447">
        <v>1</v>
      </c>
      <c r="AJ104" s="1571">
        <f t="shared" ref="AJ104" si="162">+$D104</f>
        <v>190</v>
      </c>
      <c r="AK104" s="1541">
        <f t="shared" si="154"/>
        <v>0</v>
      </c>
      <c r="AL104" s="445">
        <f t="shared" si="98"/>
        <v>4.3119999999999994</v>
      </c>
      <c r="AM104" s="448">
        <v>3.3119999999999998</v>
      </c>
      <c r="AN104" s="448">
        <v>0</v>
      </c>
      <c r="AO104" s="448">
        <v>0</v>
      </c>
      <c r="AP104" s="448">
        <v>0</v>
      </c>
      <c r="AQ104" s="448">
        <v>0</v>
      </c>
      <c r="AR104" s="448">
        <v>1</v>
      </c>
      <c r="AS104" s="1571">
        <f t="shared" ref="AS104" si="163">+$D104</f>
        <v>190</v>
      </c>
      <c r="AT104" s="1550">
        <f t="shared" si="156"/>
        <v>0</v>
      </c>
      <c r="AU104" s="449">
        <f t="shared" si="99"/>
        <v>4.3119999999999994</v>
      </c>
      <c r="AV104" s="447">
        <v>3.3119999999999998</v>
      </c>
      <c r="AW104" s="447">
        <v>0</v>
      </c>
      <c r="AX104" s="447">
        <v>0</v>
      </c>
      <c r="AY104" s="447">
        <v>0</v>
      </c>
      <c r="AZ104" s="447">
        <v>0</v>
      </c>
      <c r="BA104" s="447">
        <v>1</v>
      </c>
      <c r="BB104" s="1571">
        <f t="shared" ref="BB104" si="164">+$D104</f>
        <v>190</v>
      </c>
      <c r="BC104" s="1552">
        <f t="shared" si="158"/>
        <v>1</v>
      </c>
      <c r="BD104" s="449">
        <f t="shared" si="100"/>
        <v>4.3119999999999994</v>
      </c>
      <c r="BE104" s="451">
        <v>3.3119999999999998</v>
      </c>
      <c r="BF104" s="451">
        <v>0</v>
      </c>
      <c r="BG104" s="451">
        <v>0</v>
      </c>
      <c r="BH104" s="451">
        <v>0</v>
      </c>
      <c r="BI104" s="451">
        <v>0</v>
      </c>
      <c r="BJ104" s="451">
        <v>1</v>
      </c>
      <c r="BK104" s="1554"/>
      <c r="BL104" s="1555"/>
      <c r="BM104" s="1555"/>
      <c r="BN104" s="1555"/>
      <c r="BO104" s="1555"/>
      <c r="BP104" s="1555"/>
      <c r="BQ104" s="1555"/>
      <c r="BR104" s="1555"/>
      <c r="BS104" s="1556"/>
    </row>
    <row r="105" spans="1:71" s="58" customFormat="1" ht="45" x14ac:dyDescent="0.25">
      <c r="A105" s="37"/>
      <c r="B105" s="1530"/>
      <c r="C105" s="1522"/>
      <c r="D105" s="1640"/>
      <c r="E105" s="1643"/>
      <c r="F105" s="1646"/>
      <c r="G105" s="1649"/>
      <c r="H105" s="1652"/>
      <c r="I105" s="1655"/>
      <c r="J105" s="1544"/>
      <c r="K105" s="1547"/>
      <c r="L105" s="452" t="s">
        <v>5407</v>
      </c>
      <c r="M105" s="452" t="s">
        <v>5408</v>
      </c>
      <c r="N105" s="34">
        <v>44743</v>
      </c>
      <c r="O105" s="34">
        <v>44925</v>
      </c>
      <c r="P105" s="34">
        <v>44743</v>
      </c>
      <c r="Q105" s="34">
        <v>44925</v>
      </c>
      <c r="R105" s="1220"/>
      <c r="S105" s="1241"/>
      <c r="T105" s="453">
        <f t="shared" si="96"/>
        <v>17.247999999999998</v>
      </c>
      <c r="U105" s="454">
        <f t="shared" si="77"/>
        <v>13.247999999999999</v>
      </c>
      <c r="V105" s="454">
        <f t="shared" si="77"/>
        <v>0</v>
      </c>
      <c r="W105" s="454">
        <f t="shared" si="77"/>
        <v>0</v>
      </c>
      <c r="X105" s="454">
        <f t="shared" si="77"/>
        <v>0</v>
      </c>
      <c r="Y105" s="454">
        <f t="shared" si="77"/>
        <v>0</v>
      </c>
      <c r="Z105" s="454">
        <f t="shared" si="77"/>
        <v>4</v>
      </c>
      <c r="AA105" s="1220"/>
      <c r="AB105" s="1244"/>
      <c r="AC105" s="455">
        <f t="shared" si="97"/>
        <v>4.3119999999999994</v>
      </c>
      <c r="AD105" s="456">
        <v>3.3119999999999998</v>
      </c>
      <c r="AE105" s="500">
        <v>0</v>
      </c>
      <c r="AF105" s="500">
        <v>0</v>
      </c>
      <c r="AG105" s="500">
        <v>0</v>
      </c>
      <c r="AH105" s="500">
        <v>0</v>
      </c>
      <c r="AI105" s="501">
        <v>1</v>
      </c>
      <c r="AJ105" s="1220"/>
      <c r="AK105" s="1247"/>
      <c r="AL105" s="455">
        <f t="shared" si="98"/>
        <v>4.3119999999999994</v>
      </c>
      <c r="AM105" s="458">
        <v>3.3119999999999998</v>
      </c>
      <c r="AN105" s="458">
        <v>0</v>
      </c>
      <c r="AO105" s="458">
        <v>0</v>
      </c>
      <c r="AP105" s="458">
        <v>0</v>
      </c>
      <c r="AQ105" s="458">
        <v>0</v>
      </c>
      <c r="AR105" s="458">
        <v>1</v>
      </c>
      <c r="AS105" s="1220"/>
      <c r="AT105" s="1549"/>
      <c r="AU105" s="459">
        <f t="shared" si="99"/>
        <v>4.3119999999999994</v>
      </c>
      <c r="AV105" s="457">
        <v>3.3119999999999998</v>
      </c>
      <c r="AW105" s="457">
        <v>0</v>
      </c>
      <c r="AX105" s="457">
        <v>0</v>
      </c>
      <c r="AY105" s="457">
        <v>0</v>
      </c>
      <c r="AZ105" s="457">
        <v>0</v>
      </c>
      <c r="BA105" s="457">
        <v>1</v>
      </c>
      <c r="BB105" s="1220"/>
      <c r="BC105" s="1253"/>
      <c r="BD105" s="459">
        <f t="shared" si="100"/>
        <v>4.3119999999999994</v>
      </c>
      <c r="BE105" s="457">
        <v>3.3119999999999998</v>
      </c>
      <c r="BF105" s="457">
        <v>0</v>
      </c>
      <c r="BG105" s="457">
        <v>0</v>
      </c>
      <c r="BH105" s="457">
        <v>0</v>
      </c>
      <c r="BI105" s="457">
        <v>0</v>
      </c>
      <c r="BJ105" s="457">
        <v>1</v>
      </c>
      <c r="BK105" s="1207"/>
      <c r="BL105" s="1208"/>
      <c r="BM105" s="1208"/>
      <c r="BN105" s="1208"/>
      <c r="BO105" s="1208"/>
      <c r="BP105" s="1208"/>
      <c r="BQ105" s="1208"/>
      <c r="BR105" s="1208"/>
      <c r="BS105" s="1557"/>
    </row>
    <row r="106" spans="1:71" s="58" customFormat="1" ht="45" x14ac:dyDescent="0.25">
      <c r="A106" s="37"/>
      <c r="B106" s="1530"/>
      <c r="C106" s="1522"/>
      <c r="D106" s="1640"/>
      <c r="E106" s="1643"/>
      <c r="F106" s="1646"/>
      <c r="G106" s="1649"/>
      <c r="H106" s="1652"/>
      <c r="I106" s="1655"/>
      <c r="J106" s="1544"/>
      <c r="K106" s="1547"/>
      <c r="L106" s="452" t="s">
        <v>5409</v>
      </c>
      <c r="M106" s="452" t="s">
        <v>5410</v>
      </c>
      <c r="N106" s="300">
        <v>44743</v>
      </c>
      <c r="O106" s="300">
        <v>44925</v>
      </c>
      <c r="P106" s="300">
        <v>44743</v>
      </c>
      <c r="Q106" s="300">
        <v>44925</v>
      </c>
      <c r="R106" s="1220"/>
      <c r="S106" s="1241"/>
      <c r="T106" s="453">
        <f t="shared" si="96"/>
        <v>17.247999999999998</v>
      </c>
      <c r="U106" s="454">
        <f t="shared" si="77"/>
        <v>13.247999999999999</v>
      </c>
      <c r="V106" s="454">
        <f t="shared" si="77"/>
        <v>0</v>
      </c>
      <c r="W106" s="454">
        <f t="shared" si="77"/>
        <v>0</v>
      </c>
      <c r="X106" s="454">
        <f t="shared" si="77"/>
        <v>0</v>
      </c>
      <c r="Y106" s="454">
        <f t="shared" si="77"/>
        <v>0</v>
      </c>
      <c r="Z106" s="454">
        <f t="shared" si="77"/>
        <v>4</v>
      </c>
      <c r="AA106" s="1220"/>
      <c r="AB106" s="1244"/>
      <c r="AC106" s="455">
        <f t="shared" si="97"/>
        <v>4.3119999999999994</v>
      </c>
      <c r="AD106" s="456">
        <v>3.3119999999999998</v>
      </c>
      <c r="AE106" s="500">
        <v>0</v>
      </c>
      <c r="AF106" s="500">
        <v>0</v>
      </c>
      <c r="AG106" s="500">
        <v>0</v>
      </c>
      <c r="AH106" s="500">
        <v>0</v>
      </c>
      <c r="AI106" s="457">
        <v>1</v>
      </c>
      <c r="AJ106" s="1220"/>
      <c r="AK106" s="1247"/>
      <c r="AL106" s="455">
        <f t="shared" si="98"/>
        <v>4.3119999999999994</v>
      </c>
      <c r="AM106" s="458">
        <v>3.3119999999999998</v>
      </c>
      <c r="AN106" s="458">
        <v>0</v>
      </c>
      <c r="AO106" s="458">
        <v>0</v>
      </c>
      <c r="AP106" s="458">
        <v>0</v>
      </c>
      <c r="AQ106" s="458">
        <v>0</v>
      </c>
      <c r="AR106" s="458">
        <v>1</v>
      </c>
      <c r="AS106" s="1220"/>
      <c r="AT106" s="1549"/>
      <c r="AU106" s="459">
        <f t="shared" si="99"/>
        <v>4.3119999999999994</v>
      </c>
      <c r="AV106" s="457">
        <v>3.3119999999999998</v>
      </c>
      <c r="AW106" s="457">
        <v>0</v>
      </c>
      <c r="AX106" s="457">
        <v>0</v>
      </c>
      <c r="AY106" s="457">
        <v>0</v>
      </c>
      <c r="AZ106" s="457">
        <v>0</v>
      </c>
      <c r="BA106" s="457">
        <v>1</v>
      </c>
      <c r="BB106" s="1220"/>
      <c r="BC106" s="1253"/>
      <c r="BD106" s="459">
        <f t="shared" si="100"/>
        <v>4.3119999999999994</v>
      </c>
      <c r="BE106" s="457">
        <v>3.3119999999999998</v>
      </c>
      <c r="BF106" s="457">
        <v>0</v>
      </c>
      <c r="BG106" s="457">
        <v>0</v>
      </c>
      <c r="BH106" s="457">
        <v>0</v>
      </c>
      <c r="BI106" s="457">
        <v>0</v>
      </c>
      <c r="BJ106" s="457">
        <v>1</v>
      </c>
      <c r="BK106" s="1207"/>
      <c r="BL106" s="1208"/>
      <c r="BM106" s="1208"/>
      <c r="BN106" s="1208"/>
      <c r="BO106" s="1208"/>
      <c r="BP106" s="1208"/>
      <c r="BQ106" s="1208"/>
      <c r="BR106" s="1208"/>
      <c r="BS106" s="1557"/>
    </row>
    <row r="107" spans="1:71" s="58" customFormat="1" ht="45.75" thickBot="1" x14ac:dyDescent="0.3">
      <c r="A107" s="37"/>
      <c r="B107" s="1530"/>
      <c r="C107" s="1522"/>
      <c r="D107" s="1641"/>
      <c r="E107" s="1644"/>
      <c r="F107" s="1647"/>
      <c r="G107" s="1650"/>
      <c r="H107" s="1653"/>
      <c r="I107" s="1656"/>
      <c r="J107" s="1545"/>
      <c r="K107" s="1548"/>
      <c r="L107" s="463" t="s">
        <v>5411</v>
      </c>
      <c r="M107" s="463" t="s">
        <v>5412</v>
      </c>
      <c r="N107" s="464">
        <v>44743</v>
      </c>
      <c r="O107" s="464">
        <v>44925</v>
      </c>
      <c r="P107" s="464">
        <v>44743</v>
      </c>
      <c r="Q107" s="464">
        <v>44925</v>
      </c>
      <c r="R107" s="1572"/>
      <c r="S107" s="1586"/>
      <c r="T107" s="465">
        <f t="shared" si="96"/>
        <v>17.247999999999998</v>
      </c>
      <c r="U107" s="466">
        <f t="shared" si="77"/>
        <v>13.247999999999999</v>
      </c>
      <c r="V107" s="466">
        <f t="shared" si="77"/>
        <v>0</v>
      </c>
      <c r="W107" s="466">
        <f t="shared" si="77"/>
        <v>0</v>
      </c>
      <c r="X107" s="466">
        <f t="shared" si="77"/>
        <v>0</v>
      </c>
      <c r="Y107" s="466">
        <f t="shared" si="77"/>
        <v>0</v>
      </c>
      <c r="Z107" s="466">
        <f t="shared" si="77"/>
        <v>4</v>
      </c>
      <c r="AA107" s="1572"/>
      <c r="AB107" s="1540"/>
      <c r="AC107" s="467">
        <f t="shared" si="97"/>
        <v>4.3119999999999994</v>
      </c>
      <c r="AD107" s="468">
        <v>3.3119999999999998</v>
      </c>
      <c r="AE107" s="473">
        <v>0</v>
      </c>
      <c r="AF107" s="473">
        <v>0</v>
      </c>
      <c r="AG107" s="473">
        <v>0</v>
      </c>
      <c r="AH107" s="473">
        <v>0</v>
      </c>
      <c r="AI107" s="473">
        <v>1</v>
      </c>
      <c r="AJ107" s="1572"/>
      <c r="AK107" s="1542"/>
      <c r="AL107" s="467">
        <f t="shared" si="98"/>
        <v>4.3119999999999994</v>
      </c>
      <c r="AM107" s="470">
        <v>3.3119999999999998</v>
      </c>
      <c r="AN107" s="470">
        <v>0</v>
      </c>
      <c r="AO107" s="470">
        <v>0</v>
      </c>
      <c r="AP107" s="470">
        <v>0</v>
      </c>
      <c r="AQ107" s="470">
        <v>0</v>
      </c>
      <c r="AR107" s="470">
        <v>1</v>
      </c>
      <c r="AS107" s="1572"/>
      <c r="AT107" s="1551"/>
      <c r="AU107" s="471">
        <f t="shared" si="99"/>
        <v>4.3119999999999994</v>
      </c>
      <c r="AV107" s="469">
        <v>3.3119999999999998</v>
      </c>
      <c r="AW107" s="469">
        <v>0</v>
      </c>
      <c r="AX107" s="469">
        <v>0</v>
      </c>
      <c r="AY107" s="469">
        <v>0</v>
      </c>
      <c r="AZ107" s="469">
        <v>0</v>
      </c>
      <c r="BA107" s="469">
        <v>1</v>
      </c>
      <c r="BB107" s="1572"/>
      <c r="BC107" s="1553"/>
      <c r="BD107" s="471">
        <f t="shared" si="100"/>
        <v>4.3119999999999994</v>
      </c>
      <c r="BE107" s="473">
        <v>3.3119999999999998</v>
      </c>
      <c r="BF107" s="473">
        <v>0</v>
      </c>
      <c r="BG107" s="473">
        <v>0</v>
      </c>
      <c r="BH107" s="473">
        <v>0</v>
      </c>
      <c r="BI107" s="473">
        <v>0</v>
      </c>
      <c r="BJ107" s="473">
        <v>1</v>
      </c>
      <c r="BK107" s="1558"/>
      <c r="BL107" s="1559"/>
      <c r="BM107" s="1559"/>
      <c r="BN107" s="1559"/>
      <c r="BO107" s="1559"/>
      <c r="BP107" s="1559"/>
      <c r="BQ107" s="1559"/>
      <c r="BR107" s="1559"/>
      <c r="BS107" s="1560"/>
    </row>
    <row r="108" spans="1:71" s="58" customFormat="1" ht="60" x14ac:dyDescent="0.25">
      <c r="A108" s="37"/>
      <c r="B108" s="1530"/>
      <c r="C108" s="1522"/>
      <c r="D108" s="1639">
        <v>191</v>
      </c>
      <c r="E108" s="1642" t="str">
        <f>+[6]Metas!K218</f>
        <v>Contenidos culturales que generen impacto en el sector cultura de Norte de Santander publicados. (3 por año)</v>
      </c>
      <c r="F108" s="1645">
        <v>3</v>
      </c>
      <c r="G108" s="1648">
        <f>SUM(H108:K108)</f>
        <v>3</v>
      </c>
      <c r="H108" s="1651"/>
      <c r="I108" s="1654"/>
      <c r="J108" s="1543">
        <v>1</v>
      </c>
      <c r="K108" s="1546">
        <v>2</v>
      </c>
      <c r="L108" s="441" t="s">
        <v>5358</v>
      </c>
      <c r="M108" s="441" t="s">
        <v>5359</v>
      </c>
      <c r="N108" s="442">
        <v>44743</v>
      </c>
      <c r="O108" s="442">
        <v>44925</v>
      </c>
      <c r="P108" s="442">
        <v>44743</v>
      </c>
      <c r="Q108" s="442">
        <v>44925</v>
      </c>
      <c r="R108" s="1571">
        <f t="shared" ref="R108" si="165">+$D108</f>
        <v>191</v>
      </c>
      <c r="S108" s="1585">
        <f t="shared" ref="S108" si="166">+F108</f>
        <v>3</v>
      </c>
      <c r="T108" s="443">
        <f t="shared" si="96"/>
        <v>17.247999999999998</v>
      </c>
      <c r="U108" s="444">
        <f t="shared" si="77"/>
        <v>13.247999999999999</v>
      </c>
      <c r="V108" s="444">
        <f t="shared" si="77"/>
        <v>0</v>
      </c>
      <c r="W108" s="444">
        <f t="shared" si="77"/>
        <v>0</v>
      </c>
      <c r="X108" s="444">
        <f t="shared" si="77"/>
        <v>0</v>
      </c>
      <c r="Y108" s="444">
        <f t="shared" si="77"/>
        <v>0</v>
      </c>
      <c r="Z108" s="444">
        <f t="shared" si="77"/>
        <v>4</v>
      </c>
      <c r="AA108" s="1571">
        <f t="shared" ref="AA108" si="167">+$D108</f>
        <v>191</v>
      </c>
      <c r="AB108" s="1539">
        <f t="shared" si="152"/>
        <v>0</v>
      </c>
      <c r="AC108" s="445">
        <f t="shared" si="97"/>
        <v>4.3119999999999994</v>
      </c>
      <c r="AD108" s="446">
        <v>3.3119999999999998</v>
      </c>
      <c r="AE108" s="447">
        <v>0</v>
      </c>
      <c r="AF108" s="447">
        <v>0</v>
      </c>
      <c r="AG108" s="447">
        <v>0</v>
      </c>
      <c r="AH108" s="447">
        <v>0</v>
      </c>
      <c r="AI108" s="447">
        <v>1</v>
      </c>
      <c r="AJ108" s="1571">
        <f t="shared" ref="AJ108" si="168">+$D108</f>
        <v>191</v>
      </c>
      <c r="AK108" s="1541">
        <f t="shared" si="154"/>
        <v>0</v>
      </c>
      <c r="AL108" s="445">
        <f t="shared" si="98"/>
        <v>4.3119999999999994</v>
      </c>
      <c r="AM108" s="448">
        <v>3.3119999999999998</v>
      </c>
      <c r="AN108" s="448">
        <v>0</v>
      </c>
      <c r="AO108" s="448">
        <v>0</v>
      </c>
      <c r="AP108" s="448">
        <v>0</v>
      </c>
      <c r="AQ108" s="448">
        <v>0</v>
      </c>
      <c r="AR108" s="448">
        <v>1</v>
      </c>
      <c r="AS108" s="1571">
        <f t="shared" ref="AS108" si="169">+$D108</f>
        <v>191</v>
      </c>
      <c r="AT108" s="1550">
        <f t="shared" si="156"/>
        <v>1</v>
      </c>
      <c r="AU108" s="449">
        <f t="shared" si="99"/>
        <v>4.3119999999999994</v>
      </c>
      <c r="AV108" s="447">
        <v>3.3119999999999998</v>
      </c>
      <c r="AW108" s="447">
        <v>0</v>
      </c>
      <c r="AX108" s="447">
        <v>0</v>
      </c>
      <c r="AY108" s="447">
        <v>0</v>
      </c>
      <c r="AZ108" s="447">
        <v>0</v>
      </c>
      <c r="BA108" s="447">
        <v>1</v>
      </c>
      <c r="BB108" s="1571">
        <f t="shared" ref="BB108" si="170">+$D108</f>
        <v>191</v>
      </c>
      <c r="BC108" s="1552">
        <f t="shared" si="158"/>
        <v>2</v>
      </c>
      <c r="BD108" s="449">
        <f t="shared" si="100"/>
        <v>4.3119999999999994</v>
      </c>
      <c r="BE108" s="451">
        <v>3.3119999999999998</v>
      </c>
      <c r="BF108" s="451">
        <v>0</v>
      </c>
      <c r="BG108" s="451">
        <v>0</v>
      </c>
      <c r="BH108" s="451">
        <v>0</v>
      </c>
      <c r="BI108" s="451">
        <v>0</v>
      </c>
      <c r="BJ108" s="451">
        <v>1</v>
      </c>
      <c r="BK108" s="1554"/>
      <c r="BL108" s="1555"/>
      <c r="BM108" s="1555"/>
      <c r="BN108" s="1555"/>
      <c r="BO108" s="1555"/>
      <c r="BP108" s="1555"/>
      <c r="BQ108" s="1555"/>
      <c r="BR108" s="1555"/>
      <c r="BS108" s="1556"/>
    </row>
    <row r="109" spans="1:71" s="58" customFormat="1" ht="42" customHeight="1" x14ac:dyDescent="0.25">
      <c r="A109" s="37"/>
      <c r="B109" s="1530"/>
      <c r="C109" s="1522"/>
      <c r="D109" s="1640"/>
      <c r="E109" s="1643"/>
      <c r="F109" s="1646"/>
      <c r="G109" s="1649"/>
      <c r="H109" s="1652"/>
      <c r="I109" s="1655"/>
      <c r="J109" s="1544"/>
      <c r="K109" s="1547"/>
      <c r="L109" s="452" t="s">
        <v>5413</v>
      </c>
      <c r="M109" s="452" t="s">
        <v>5414</v>
      </c>
      <c r="N109" s="34">
        <v>44743</v>
      </c>
      <c r="O109" s="34">
        <v>44925</v>
      </c>
      <c r="P109" s="34">
        <v>44743</v>
      </c>
      <c r="Q109" s="34">
        <v>44925</v>
      </c>
      <c r="R109" s="1220"/>
      <c r="S109" s="1241"/>
      <c r="T109" s="453">
        <f t="shared" si="96"/>
        <v>17.247999999999998</v>
      </c>
      <c r="U109" s="454">
        <f t="shared" si="77"/>
        <v>13.247999999999999</v>
      </c>
      <c r="V109" s="454">
        <f t="shared" si="77"/>
        <v>0</v>
      </c>
      <c r="W109" s="454">
        <f t="shared" si="77"/>
        <v>0</v>
      </c>
      <c r="X109" s="454">
        <f t="shared" ref="X109:Z172" si="171">AG109+AP109+AY109+BH109</f>
        <v>0</v>
      </c>
      <c r="Y109" s="454">
        <f t="shared" si="171"/>
        <v>0</v>
      </c>
      <c r="Z109" s="454">
        <f t="shared" si="171"/>
        <v>4</v>
      </c>
      <c r="AA109" s="1220"/>
      <c r="AB109" s="1244"/>
      <c r="AC109" s="455">
        <f t="shared" si="97"/>
        <v>4.3119999999999994</v>
      </c>
      <c r="AD109" s="456">
        <v>3.3119999999999998</v>
      </c>
      <c r="AE109" s="500">
        <v>0</v>
      </c>
      <c r="AF109" s="500">
        <v>0</v>
      </c>
      <c r="AG109" s="500">
        <v>0</v>
      </c>
      <c r="AH109" s="500">
        <v>0</v>
      </c>
      <c r="AI109" s="501">
        <v>1</v>
      </c>
      <c r="AJ109" s="1220"/>
      <c r="AK109" s="1247"/>
      <c r="AL109" s="455">
        <f t="shared" si="98"/>
        <v>4.3119999999999994</v>
      </c>
      <c r="AM109" s="458">
        <v>3.3119999999999998</v>
      </c>
      <c r="AN109" s="458">
        <v>0</v>
      </c>
      <c r="AO109" s="458">
        <v>0</v>
      </c>
      <c r="AP109" s="458">
        <v>0</v>
      </c>
      <c r="AQ109" s="458">
        <v>0</v>
      </c>
      <c r="AR109" s="458">
        <v>1</v>
      </c>
      <c r="AS109" s="1220"/>
      <c r="AT109" s="1549"/>
      <c r="AU109" s="459">
        <f t="shared" si="99"/>
        <v>4.3119999999999994</v>
      </c>
      <c r="AV109" s="457">
        <v>3.3119999999999998</v>
      </c>
      <c r="AW109" s="457">
        <v>0</v>
      </c>
      <c r="AX109" s="457">
        <v>0</v>
      </c>
      <c r="AY109" s="457">
        <v>0</v>
      </c>
      <c r="AZ109" s="457">
        <v>0</v>
      </c>
      <c r="BA109" s="457">
        <v>1</v>
      </c>
      <c r="BB109" s="1220"/>
      <c r="BC109" s="1253"/>
      <c r="BD109" s="459">
        <f t="shared" si="100"/>
        <v>4.3119999999999994</v>
      </c>
      <c r="BE109" s="457">
        <v>3.3119999999999998</v>
      </c>
      <c r="BF109" s="457">
        <v>0</v>
      </c>
      <c r="BG109" s="457">
        <v>0</v>
      </c>
      <c r="BH109" s="457">
        <v>0</v>
      </c>
      <c r="BI109" s="457">
        <v>0</v>
      </c>
      <c r="BJ109" s="457">
        <v>1</v>
      </c>
      <c r="BK109" s="1207"/>
      <c r="BL109" s="1208"/>
      <c r="BM109" s="1208"/>
      <c r="BN109" s="1208"/>
      <c r="BO109" s="1208"/>
      <c r="BP109" s="1208"/>
      <c r="BQ109" s="1208"/>
      <c r="BR109" s="1208"/>
      <c r="BS109" s="1557"/>
    </row>
    <row r="110" spans="1:71" s="58" customFormat="1" ht="32.25" customHeight="1" x14ac:dyDescent="0.25">
      <c r="A110" s="37"/>
      <c r="B110" s="1530"/>
      <c r="C110" s="1522"/>
      <c r="D110" s="1640"/>
      <c r="E110" s="1643"/>
      <c r="F110" s="1646"/>
      <c r="G110" s="1649"/>
      <c r="H110" s="1652"/>
      <c r="I110" s="1655"/>
      <c r="J110" s="1544"/>
      <c r="K110" s="1547"/>
      <c r="L110" s="452" t="s">
        <v>5415</v>
      </c>
      <c r="M110" s="452" t="s">
        <v>5416</v>
      </c>
      <c r="N110" s="300">
        <v>44743</v>
      </c>
      <c r="O110" s="300">
        <v>44925</v>
      </c>
      <c r="P110" s="300">
        <v>44743</v>
      </c>
      <c r="Q110" s="300">
        <v>44925</v>
      </c>
      <c r="R110" s="1220"/>
      <c r="S110" s="1241"/>
      <c r="T110" s="453">
        <f t="shared" si="96"/>
        <v>17.247999999999998</v>
      </c>
      <c r="U110" s="454">
        <f t="shared" ref="U110:Z173" si="172">AD110+AM110+AV110+BE110</f>
        <v>13.247999999999999</v>
      </c>
      <c r="V110" s="454">
        <f t="shared" si="172"/>
        <v>0</v>
      </c>
      <c r="W110" s="454">
        <f t="shared" si="172"/>
        <v>0</v>
      </c>
      <c r="X110" s="454">
        <f t="shared" si="171"/>
        <v>0</v>
      </c>
      <c r="Y110" s="454">
        <f t="shared" si="171"/>
        <v>0</v>
      </c>
      <c r="Z110" s="454">
        <f t="shared" si="171"/>
        <v>4</v>
      </c>
      <c r="AA110" s="1220"/>
      <c r="AB110" s="1244"/>
      <c r="AC110" s="455">
        <f t="shared" si="97"/>
        <v>4.3119999999999994</v>
      </c>
      <c r="AD110" s="456">
        <v>3.3119999999999998</v>
      </c>
      <c r="AE110" s="500">
        <v>0</v>
      </c>
      <c r="AF110" s="500">
        <v>0</v>
      </c>
      <c r="AG110" s="500">
        <v>0</v>
      </c>
      <c r="AH110" s="500">
        <v>0</v>
      </c>
      <c r="AI110" s="457">
        <v>1</v>
      </c>
      <c r="AJ110" s="1220"/>
      <c r="AK110" s="1247"/>
      <c r="AL110" s="455">
        <f t="shared" si="98"/>
        <v>4.3119999999999994</v>
      </c>
      <c r="AM110" s="458">
        <v>3.3119999999999998</v>
      </c>
      <c r="AN110" s="458">
        <v>0</v>
      </c>
      <c r="AO110" s="458">
        <v>0</v>
      </c>
      <c r="AP110" s="458">
        <v>0</v>
      </c>
      <c r="AQ110" s="458">
        <v>0</v>
      </c>
      <c r="AR110" s="458">
        <v>1</v>
      </c>
      <c r="AS110" s="1220"/>
      <c r="AT110" s="1549"/>
      <c r="AU110" s="459">
        <f t="shared" si="99"/>
        <v>4.3119999999999994</v>
      </c>
      <c r="AV110" s="457">
        <v>3.3119999999999998</v>
      </c>
      <c r="AW110" s="457">
        <v>0</v>
      </c>
      <c r="AX110" s="457">
        <v>0</v>
      </c>
      <c r="AY110" s="457">
        <v>0</v>
      </c>
      <c r="AZ110" s="457">
        <v>0</v>
      </c>
      <c r="BA110" s="457">
        <v>1</v>
      </c>
      <c r="BB110" s="1220"/>
      <c r="BC110" s="1253"/>
      <c r="BD110" s="459">
        <f t="shared" si="100"/>
        <v>4.3119999999999994</v>
      </c>
      <c r="BE110" s="457">
        <v>3.3119999999999998</v>
      </c>
      <c r="BF110" s="457">
        <v>0</v>
      </c>
      <c r="BG110" s="457">
        <v>0</v>
      </c>
      <c r="BH110" s="457">
        <v>0</v>
      </c>
      <c r="BI110" s="457">
        <v>0</v>
      </c>
      <c r="BJ110" s="457">
        <v>1</v>
      </c>
      <c r="BK110" s="1207"/>
      <c r="BL110" s="1208"/>
      <c r="BM110" s="1208"/>
      <c r="BN110" s="1208"/>
      <c r="BO110" s="1208"/>
      <c r="BP110" s="1208"/>
      <c r="BQ110" s="1208"/>
      <c r="BR110" s="1208"/>
      <c r="BS110" s="1557"/>
    </row>
    <row r="111" spans="1:71" s="58" customFormat="1" ht="32.25" customHeight="1" thickBot="1" x14ac:dyDescent="0.3">
      <c r="A111" s="37"/>
      <c r="B111" s="1530"/>
      <c r="C111" s="1523"/>
      <c r="D111" s="1641"/>
      <c r="E111" s="1644"/>
      <c r="F111" s="1647"/>
      <c r="G111" s="1650"/>
      <c r="H111" s="1653"/>
      <c r="I111" s="1656"/>
      <c r="J111" s="1545"/>
      <c r="K111" s="1548"/>
      <c r="L111" s="463" t="s">
        <v>5417</v>
      </c>
      <c r="M111" s="463" t="s">
        <v>5418</v>
      </c>
      <c r="N111" s="464">
        <v>44743</v>
      </c>
      <c r="O111" s="464">
        <v>44925</v>
      </c>
      <c r="P111" s="464">
        <v>44743</v>
      </c>
      <c r="Q111" s="464">
        <v>44925</v>
      </c>
      <c r="R111" s="1572"/>
      <c r="S111" s="1586"/>
      <c r="T111" s="465">
        <f t="shared" si="96"/>
        <v>17.247999999999998</v>
      </c>
      <c r="U111" s="466">
        <f t="shared" si="172"/>
        <v>13.247999999999999</v>
      </c>
      <c r="V111" s="466">
        <f t="shared" si="172"/>
        <v>0</v>
      </c>
      <c r="W111" s="466">
        <f t="shared" si="172"/>
        <v>0</v>
      </c>
      <c r="X111" s="466">
        <f t="shared" si="171"/>
        <v>0</v>
      </c>
      <c r="Y111" s="466">
        <f t="shared" si="171"/>
        <v>0</v>
      </c>
      <c r="Z111" s="466">
        <f t="shared" si="171"/>
        <v>4</v>
      </c>
      <c r="AA111" s="1572"/>
      <c r="AB111" s="1540"/>
      <c r="AC111" s="467">
        <f t="shared" si="97"/>
        <v>4.3119999999999994</v>
      </c>
      <c r="AD111" s="468">
        <v>3.3119999999999998</v>
      </c>
      <c r="AE111" s="473">
        <v>0</v>
      </c>
      <c r="AF111" s="473">
        <v>0</v>
      </c>
      <c r="AG111" s="473">
        <v>0</v>
      </c>
      <c r="AH111" s="473">
        <v>0</v>
      </c>
      <c r="AI111" s="473">
        <v>1</v>
      </c>
      <c r="AJ111" s="1572"/>
      <c r="AK111" s="1542"/>
      <c r="AL111" s="467">
        <f t="shared" si="98"/>
        <v>4.3119999999999994</v>
      </c>
      <c r="AM111" s="470">
        <v>3.3119999999999998</v>
      </c>
      <c r="AN111" s="470">
        <v>0</v>
      </c>
      <c r="AO111" s="470">
        <v>0</v>
      </c>
      <c r="AP111" s="470">
        <v>0</v>
      </c>
      <c r="AQ111" s="470">
        <v>0</v>
      </c>
      <c r="AR111" s="470">
        <v>1</v>
      </c>
      <c r="AS111" s="1572"/>
      <c r="AT111" s="1551"/>
      <c r="AU111" s="471">
        <f t="shared" si="99"/>
        <v>4.3119999999999994</v>
      </c>
      <c r="AV111" s="469">
        <v>3.3119999999999998</v>
      </c>
      <c r="AW111" s="469">
        <v>0</v>
      </c>
      <c r="AX111" s="469">
        <v>0</v>
      </c>
      <c r="AY111" s="469">
        <v>0</v>
      </c>
      <c r="AZ111" s="469">
        <v>0</v>
      </c>
      <c r="BA111" s="469">
        <v>1</v>
      </c>
      <c r="BB111" s="1572"/>
      <c r="BC111" s="1553"/>
      <c r="BD111" s="471">
        <f t="shared" si="100"/>
        <v>4.3119999999999994</v>
      </c>
      <c r="BE111" s="473">
        <v>3.3119999999999998</v>
      </c>
      <c r="BF111" s="473">
        <v>0</v>
      </c>
      <c r="BG111" s="473">
        <v>0</v>
      </c>
      <c r="BH111" s="473">
        <v>0</v>
      </c>
      <c r="BI111" s="473">
        <v>0</v>
      </c>
      <c r="BJ111" s="473">
        <v>1</v>
      </c>
      <c r="BK111" s="1558"/>
      <c r="BL111" s="1559"/>
      <c r="BM111" s="1559"/>
      <c r="BN111" s="1559"/>
      <c r="BO111" s="1559"/>
      <c r="BP111" s="1559"/>
      <c r="BQ111" s="1559"/>
      <c r="BR111" s="1559"/>
      <c r="BS111" s="1560"/>
    </row>
    <row r="112" spans="1:71" s="58" customFormat="1" ht="67.5" customHeight="1" thickTop="1" x14ac:dyDescent="0.25">
      <c r="A112" s="37"/>
      <c r="B112" s="1530"/>
      <c r="C112" s="1524" t="s">
        <v>296</v>
      </c>
      <c r="D112" s="1639">
        <v>192</v>
      </c>
      <c r="E112" s="1642" t="str">
        <f>+[6]Metas!K219</f>
        <v>Revistas editadas, con información cultural realizadas (1 por año)</v>
      </c>
      <c r="F112" s="1645">
        <v>1</v>
      </c>
      <c r="G112" s="1648">
        <f>SUM(H112:K112)</f>
        <v>1</v>
      </c>
      <c r="H112" s="1651"/>
      <c r="I112" s="1654"/>
      <c r="J112" s="1543"/>
      <c r="K112" s="1546">
        <v>1</v>
      </c>
      <c r="L112" s="441" t="s">
        <v>5358</v>
      </c>
      <c r="M112" s="441" t="s">
        <v>5359</v>
      </c>
      <c r="N112" s="442">
        <v>44743</v>
      </c>
      <c r="O112" s="442">
        <v>44925</v>
      </c>
      <c r="P112" s="442">
        <v>44743</v>
      </c>
      <c r="Q112" s="442">
        <v>44925</v>
      </c>
      <c r="R112" s="1571">
        <f t="shared" ref="R112" si="173">+$D112</f>
        <v>192</v>
      </c>
      <c r="S112" s="1585">
        <f t="shared" ref="S112" si="174">+F112</f>
        <v>1</v>
      </c>
      <c r="T112" s="443">
        <f t="shared" si="96"/>
        <v>17.247999999999998</v>
      </c>
      <c r="U112" s="444">
        <f t="shared" si="172"/>
        <v>13.247999999999999</v>
      </c>
      <c r="V112" s="444">
        <f t="shared" si="172"/>
        <v>0</v>
      </c>
      <c r="W112" s="444">
        <f t="shared" si="172"/>
        <v>0</v>
      </c>
      <c r="X112" s="444">
        <f t="shared" si="171"/>
        <v>0</v>
      </c>
      <c r="Y112" s="444">
        <f t="shared" si="171"/>
        <v>0</v>
      </c>
      <c r="Z112" s="444">
        <f t="shared" si="171"/>
        <v>4</v>
      </c>
      <c r="AA112" s="1571">
        <f t="shared" ref="AA112" si="175">+$D112</f>
        <v>192</v>
      </c>
      <c r="AB112" s="1539">
        <f t="shared" si="152"/>
        <v>0</v>
      </c>
      <c r="AC112" s="445">
        <f t="shared" si="97"/>
        <v>4.3119999999999994</v>
      </c>
      <c r="AD112" s="446">
        <v>3.3119999999999998</v>
      </c>
      <c r="AE112" s="447">
        <v>0</v>
      </c>
      <c r="AF112" s="447">
        <v>0</v>
      </c>
      <c r="AG112" s="447">
        <v>0</v>
      </c>
      <c r="AH112" s="447">
        <v>0</v>
      </c>
      <c r="AI112" s="447">
        <v>1</v>
      </c>
      <c r="AJ112" s="1571">
        <f t="shared" ref="AJ112" si="176">+$D112</f>
        <v>192</v>
      </c>
      <c r="AK112" s="1541">
        <f t="shared" si="154"/>
        <v>0</v>
      </c>
      <c r="AL112" s="445">
        <f t="shared" si="98"/>
        <v>4.3119999999999994</v>
      </c>
      <c r="AM112" s="448">
        <v>3.3119999999999998</v>
      </c>
      <c r="AN112" s="448">
        <v>0</v>
      </c>
      <c r="AO112" s="448">
        <v>0</v>
      </c>
      <c r="AP112" s="448">
        <v>0</v>
      </c>
      <c r="AQ112" s="448">
        <v>0</v>
      </c>
      <c r="AR112" s="448">
        <v>1</v>
      </c>
      <c r="AS112" s="1571">
        <f t="shared" ref="AS112" si="177">+$D112</f>
        <v>192</v>
      </c>
      <c r="AT112" s="1550">
        <f t="shared" si="156"/>
        <v>0</v>
      </c>
      <c r="AU112" s="449">
        <f t="shared" si="99"/>
        <v>4.3119999999999994</v>
      </c>
      <c r="AV112" s="447">
        <v>3.3119999999999998</v>
      </c>
      <c r="AW112" s="447">
        <v>0</v>
      </c>
      <c r="AX112" s="447">
        <v>0</v>
      </c>
      <c r="AY112" s="447">
        <v>0</v>
      </c>
      <c r="AZ112" s="447">
        <v>0</v>
      </c>
      <c r="BA112" s="447">
        <v>1</v>
      </c>
      <c r="BB112" s="1571">
        <f t="shared" ref="BB112" si="178">+$D112</f>
        <v>192</v>
      </c>
      <c r="BC112" s="1552">
        <f t="shared" si="158"/>
        <v>1</v>
      </c>
      <c r="BD112" s="449">
        <f t="shared" si="100"/>
        <v>4.3119999999999994</v>
      </c>
      <c r="BE112" s="451">
        <v>3.3119999999999998</v>
      </c>
      <c r="BF112" s="451">
        <v>0</v>
      </c>
      <c r="BG112" s="451">
        <v>0</v>
      </c>
      <c r="BH112" s="451">
        <v>0</v>
      </c>
      <c r="BI112" s="451">
        <v>0</v>
      </c>
      <c r="BJ112" s="451">
        <v>1</v>
      </c>
      <c r="BK112" s="1554"/>
      <c r="BL112" s="1555"/>
      <c r="BM112" s="1555"/>
      <c r="BN112" s="1555"/>
      <c r="BO112" s="1555"/>
      <c r="BP112" s="1555"/>
      <c r="BQ112" s="1555"/>
      <c r="BR112" s="1555"/>
      <c r="BS112" s="1556"/>
    </row>
    <row r="113" spans="1:71" s="58" customFormat="1" ht="34.5" customHeight="1" x14ac:dyDescent="0.25">
      <c r="A113" s="37"/>
      <c r="B113" s="1530"/>
      <c r="C113" s="1522"/>
      <c r="D113" s="1640"/>
      <c r="E113" s="1643"/>
      <c r="F113" s="1646"/>
      <c r="G113" s="1649"/>
      <c r="H113" s="1652"/>
      <c r="I113" s="1655"/>
      <c r="J113" s="1544"/>
      <c r="K113" s="1547"/>
      <c r="L113" s="452" t="s">
        <v>5419</v>
      </c>
      <c r="M113" s="452" t="s">
        <v>5420</v>
      </c>
      <c r="N113" s="34">
        <v>44743</v>
      </c>
      <c r="O113" s="34">
        <v>44925</v>
      </c>
      <c r="P113" s="34">
        <v>44743</v>
      </c>
      <c r="Q113" s="34">
        <v>44925</v>
      </c>
      <c r="R113" s="1220"/>
      <c r="S113" s="1241"/>
      <c r="T113" s="453">
        <f t="shared" si="96"/>
        <v>17.247999999999998</v>
      </c>
      <c r="U113" s="454">
        <f t="shared" si="172"/>
        <v>13.247999999999999</v>
      </c>
      <c r="V113" s="454">
        <f t="shared" si="172"/>
        <v>0</v>
      </c>
      <c r="W113" s="454">
        <f t="shared" si="172"/>
        <v>0</v>
      </c>
      <c r="X113" s="454">
        <f t="shared" si="171"/>
        <v>0</v>
      </c>
      <c r="Y113" s="454">
        <f t="shared" si="171"/>
        <v>0</v>
      </c>
      <c r="Z113" s="454">
        <f t="shared" si="171"/>
        <v>4</v>
      </c>
      <c r="AA113" s="1220"/>
      <c r="AB113" s="1244"/>
      <c r="AC113" s="455">
        <f t="shared" si="97"/>
        <v>4.3119999999999994</v>
      </c>
      <c r="AD113" s="456">
        <v>3.3119999999999998</v>
      </c>
      <c r="AE113" s="500">
        <v>0</v>
      </c>
      <c r="AF113" s="500">
        <v>0</v>
      </c>
      <c r="AG113" s="500">
        <v>0</v>
      </c>
      <c r="AH113" s="500">
        <v>0</v>
      </c>
      <c r="AI113" s="501">
        <v>1</v>
      </c>
      <c r="AJ113" s="1220"/>
      <c r="AK113" s="1247"/>
      <c r="AL113" s="455">
        <f t="shared" si="98"/>
        <v>4.3119999999999994</v>
      </c>
      <c r="AM113" s="458">
        <v>3.3119999999999998</v>
      </c>
      <c r="AN113" s="458">
        <v>0</v>
      </c>
      <c r="AO113" s="458">
        <v>0</v>
      </c>
      <c r="AP113" s="458">
        <v>0</v>
      </c>
      <c r="AQ113" s="458">
        <v>0</v>
      </c>
      <c r="AR113" s="458">
        <v>1</v>
      </c>
      <c r="AS113" s="1220"/>
      <c r="AT113" s="1549"/>
      <c r="AU113" s="459">
        <f t="shared" si="99"/>
        <v>4.3119999999999994</v>
      </c>
      <c r="AV113" s="457">
        <v>3.3119999999999998</v>
      </c>
      <c r="AW113" s="457">
        <v>0</v>
      </c>
      <c r="AX113" s="457">
        <v>0</v>
      </c>
      <c r="AY113" s="457">
        <v>0</v>
      </c>
      <c r="AZ113" s="457">
        <v>0</v>
      </c>
      <c r="BA113" s="457">
        <v>1</v>
      </c>
      <c r="BB113" s="1220"/>
      <c r="BC113" s="1253"/>
      <c r="BD113" s="459">
        <f t="shared" si="100"/>
        <v>4.3119999999999994</v>
      </c>
      <c r="BE113" s="457">
        <v>3.3119999999999998</v>
      </c>
      <c r="BF113" s="457">
        <v>0</v>
      </c>
      <c r="BG113" s="457">
        <v>0</v>
      </c>
      <c r="BH113" s="457">
        <v>0</v>
      </c>
      <c r="BI113" s="457">
        <v>0</v>
      </c>
      <c r="BJ113" s="457">
        <v>1</v>
      </c>
      <c r="BK113" s="1207"/>
      <c r="BL113" s="1208"/>
      <c r="BM113" s="1208"/>
      <c r="BN113" s="1208"/>
      <c r="BO113" s="1208"/>
      <c r="BP113" s="1208"/>
      <c r="BQ113" s="1208"/>
      <c r="BR113" s="1208"/>
      <c r="BS113" s="1557"/>
    </row>
    <row r="114" spans="1:71" s="58" customFormat="1" ht="34.5" customHeight="1" x14ac:dyDescent="0.25">
      <c r="A114" s="37"/>
      <c r="B114" s="1530"/>
      <c r="C114" s="1522"/>
      <c r="D114" s="1640"/>
      <c r="E114" s="1643"/>
      <c r="F114" s="1646"/>
      <c r="G114" s="1649"/>
      <c r="H114" s="1652"/>
      <c r="I114" s="1655"/>
      <c r="J114" s="1544"/>
      <c r="K114" s="1547"/>
      <c r="L114" s="452" t="s">
        <v>5421</v>
      </c>
      <c r="M114" s="452" t="s">
        <v>5422</v>
      </c>
      <c r="N114" s="300">
        <v>44743</v>
      </c>
      <c r="O114" s="300">
        <v>44925</v>
      </c>
      <c r="P114" s="300">
        <v>44743</v>
      </c>
      <c r="Q114" s="300">
        <v>44925</v>
      </c>
      <c r="R114" s="1220"/>
      <c r="S114" s="1241"/>
      <c r="T114" s="453">
        <f t="shared" si="96"/>
        <v>17.247999999999998</v>
      </c>
      <c r="U114" s="454">
        <f t="shared" si="172"/>
        <v>13.247999999999999</v>
      </c>
      <c r="V114" s="454">
        <f t="shared" si="172"/>
        <v>0</v>
      </c>
      <c r="W114" s="454">
        <f t="shared" si="172"/>
        <v>0</v>
      </c>
      <c r="X114" s="454">
        <f t="shared" si="171"/>
        <v>0</v>
      </c>
      <c r="Y114" s="454">
        <f t="shared" si="171"/>
        <v>0</v>
      </c>
      <c r="Z114" s="454">
        <f t="shared" si="171"/>
        <v>4</v>
      </c>
      <c r="AA114" s="1220"/>
      <c r="AB114" s="1244"/>
      <c r="AC114" s="455">
        <f t="shared" si="97"/>
        <v>4.3119999999999994</v>
      </c>
      <c r="AD114" s="456">
        <v>3.3119999999999998</v>
      </c>
      <c r="AE114" s="500">
        <v>0</v>
      </c>
      <c r="AF114" s="500">
        <v>0</v>
      </c>
      <c r="AG114" s="500">
        <v>0</v>
      </c>
      <c r="AH114" s="500">
        <v>0</v>
      </c>
      <c r="AI114" s="457">
        <v>1</v>
      </c>
      <c r="AJ114" s="1220"/>
      <c r="AK114" s="1247"/>
      <c r="AL114" s="455">
        <f t="shared" si="98"/>
        <v>4.3119999999999994</v>
      </c>
      <c r="AM114" s="458">
        <v>3.3119999999999998</v>
      </c>
      <c r="AN114" s="458">
        <v>0</v>
      </c>
      <c r="AO114" s="458">
        <v>0</v>
      </c>
      <c r="AP114" s="458">
        <v>0</v>
      </c>
      <c r="AQ114" s="458">
        <v>0</v>
      </c>
      <c r="AR114" s="458">
        <v>1</v>
      </c>
      <c r="AS114" s="1220"/>
      <c r="AT114" s="1549"/>
      <c r="AU114" s="459">
        <f t="shared" si="99"/>
        <v>4.3119999999999994</v>
      </c>
      <c r="AV114" s="457">
        <v>3.3119999999999998</v>
      </c>
      <c r="AW114" s="457">
        <v>0</v>
      </c>
      <c r="AX114" s="457">
        <v>0</v>
      </c>
      <c r="AY114" s="457">
        <v>0</v>
      </c>
      <c r="AZ114" s="457">
        <v>0</v>
      </c>
      <c r="BA114" s="457">
        <v>1</v>
      </c>
      <c r="BB114" s="1220"/>
      <c r="BC114" s="1253"/>
      <c r="BD114" s="459">
        <f t="shared" si="100"/>
        <v>4.3119999999999994</v>
      </c>
      <c r="BE114" s="457">
        <v>3.3119999999999998</v>
      </c>
      <c r="BF114" s="457">
        <v>0</v>
      </c>
      <c r="BG114" s="457">
        <v>0</v>
      </c>
      <c r="BH114" s="457">
        <v>0</v>
      </c>
      <c r="BI114" s="457">
        <v>0</v>
      </c>
      <c r="BJ114" s="457">
        <v>1</v>
      </c>
      <c r="BK114" s="1207"/>
      <c r="BL114" s="1208"/>
      <c r="BM114" s="1208"/>
      <c r="BN114" s="1208"/>
      <c r="BO114" s="1208"/>
      <c r="BP114" s="1208"/>
      <c r="BQ114" s="1208"/>
      <c r="BR114" s="1208"/>
      <c r="BS114" s="1557"/>
    </row>
    <row r="115" spans="1:71" s="58" customFormat="1" ht="34.5" customHeight="1" thickBot="1" x14ac:dyDescent="0.3">
      <c r="A115" s="37"/>
      <c r="B115" s="1530"/>
      <c r="C115" s="1522"/>
      <c r="D115" s="1641"/>
      <c r="E115" s="1644"/>
      <c r="F115" s="1647"/>
      <c r="G115" s="1650"/>
      <c r="H115" s="1653"/>
      <c r="I115" s="1656"/>
      <c r="J115" s="1545"/>
      <c r="K115" s="1548"/>
      <c r="L115" s="463" t="s">
        <v>5423</v>
      </c>
      <c r="M115" s="463" t="s">
        <v>5424</v>
      </c>
      <c r="N115" s="464">
        <v>44743</v>
      </c>
      <c r="O115" s="464">
        <v>44925</v>
      </c>
      <c r="P115" s="464">
        <v>44743</v>
      </c>
      <c r="Q115" s="464">
        <v>44925</v>
      </c>
      <c r="R115" s="1572"/>
      <c r="S115" s="1586"/>
      <c r="T115" s="465">
        <f t="shared" si="96"/>
        <v>17.247999999999998</v>
      </c>
      <c r="U115" s="466">
        <f t="shared" si="172"/>
        <v>13.247999999999999</v>
      </c>
      <c r="V115" s="466">
        <f t="shared" si="172"/>
        <v>0</v>
      </c>
      <c r="W115" s="466">
        <f t="shared" si="172"/>
        <v>0</v>
      </c>
      <c r="X115" s="466">
        <f t="shared" si="171"/>
        <v>0</v>
      </c>
      <c r="Y115" s="466">
        <f t="shared" si="171"/>
        <v>0</v>
      </c>
      <c r="Z115" s="466">
        <f t="shared" si="171"/>
        <v>4</v>
      </c>
      <c r="AA115" s="1572"/>
      <c r="AB115" s="1540"/>
      <c r="AC115" s="467">
        <f t="shared" si="97"/>
        <v>4.3119999999999994</v>
      </c>
      <c r="AD115" s="468">
        <v>3.3119999999999998</v>
      </c>
      <c r="AE115" s="473">
        <v>0</v>
      </c>
      <c r="AF115" s="473">
        <v>0</v>
      </c>
      <c r="AG115" s="473">
        <v>0</v>
      </c>
      <c r="AH115" s="473">
        <v>0</v>
      </c>
      <c r="AI115" s="473">
        <v>1</v>
      </c>
      <c r="AJ115" s="1572"/>
      <c r="AK115" s="1542"/>
      <c r="AL115" s="467">
        <f t="shared" si="98"/>
        <v>4.3119999999999994</v>
      </c>
      <c r="AM115" s="470">
        <v>3.3119999999999998</v>
      </c>
      <c r="AN115" s="470">
        <v>0</v>
      </c>
      <c r="AO115" s="470">
        <v>0</v>
      </c>
      <c r="AP115" s="470">
        <v>0</v>
      </c>
      <c r="AQ115" s="470">
        <v>0</v>
      </c>
      <c r="AR115" s="470">
        <v>1</v>
      </c>
      <c r="AS115" s="1572"/>
      <c r="AT115" s="1551"/>
      <c r="AU115" s="471">
        <f t="shared" si="99"/>
        <v>4.3119999999999994</v>
      </c>
      <c r="AV115" s="469">
        <v>3.3119999999999998</v>
      </c>
      <c r="AW115" s="469">
        <v>0</v>
      </c>
      <c r="AX115" s="469">
        <v>0</v>
      </c>
      <c r="AY115" s="469">
        <v>0</v>
      </c>
      <c r="AZ115" s="469">
        <v>0</v>
      </c>
      <c r="BA115" s="469">
        <v>1</v>
      </c>
      <c r="BB115" s="1572"/>
      <c r="BC115" s="1553"/>
      <c r="BD115" s="471">
        <f t="shared" si="100"/>
        <v>4.3119999999999994</v>
      </c>
      <c r="BE115" s="473">
        <v>3.3119999999999998</v>
      </c>
      <c r="BF115" s="473">
        <v>0</v>
      </c>
      <c r="BG115" s="473">
        <v>0</v>
      </c>
      <c r="BH115" s="473">
        <v>0</v>
      </c>
      <c r="BI115" s="473">
        <v>0</v>
      </c>
      <c r="BJ115" s="473">
        <v>1</v>
      </c>
      <c r="BK115" s="1558"/>
      <c r="BL115" s="1559"/>
      <c r="BM115" s="1559"/>
      <c r="BN115" s="1559"/>
      <c r="BO115" s="1559"/>
      <c r="BP115" s="1559"/>
      <c r="BQ115" s="1559"/>
      <c r="BR115" s="1559"/>
      <c r="BS115" s="1560"/>
    </row>
    <row r="116" spans="1:71" s="58" customFormat="1" ht="60" x14ac:dyDescent="0.25">
      <c r="A116" s="37"/>
      <c r="B116" s="1530"/>
      <c r="C116" s="1522"/>
      <c r="D116" s="1639">
        <v>193</v>
      </c>
      <c r="E116" s="1642" t="str">
        <f>+[6]Metas!K220</f>
        <v>Publicaciones digitales con la Programación cultural del departamento. (12 por año)</v>
      </c>
      <c r="F116" s="1645">
        <v>12</v>
      </c>
      <c r="G116" s="1648">
        <f>SUM(H116:K116)</f>
        <v>12</v>
      </c>
      <c r="H116" s="1651">
        <v>3</v>
      </c>
      <c r="I116" s="1654">
        <v>3</v>
      </c>
      <c r="J116" s="1543">
        <v>3</v>
      </c>
      <c r="K116" s="1546">
        <v>3</v>
      </c>
      <c r="L116" s="441" t="s">
        <v>5358</v>
      </c>
      <c r="M116" s="441" t="s">
        <v>5359</v>
      </c>
      <c r="N116" s="442">
        <v>44743</v>
      </c>
      <c r="O116" s="442">
        <v>44925</v>
      </c>
      <c r="P116" s="442">
        <v>44743</v>
      </c>
      <c r="Q116" s="442">
        <v>44925</v>
      </c>
      <c r="R116" s="1571">
        <f t="shared" ref="R116" si="179">+$D116</f>
        <v>193</v>
      </c>
      <c r="S116" s="1585">
        <f t="shared" ref="S116" si="180">+F116</f>
        <v>12</v>
      </c>
      <c r="T116" s="443">
        <f t="shared" si="96"/>
        <v>17.247999999999998</v>
      </c>
      <c r="U116" s="444">
        <f t="shared" si="172"/>
        <v>13.247999999999999</v>
      </c>
      <c r="V116" s="444">
        <f t="shared" si="172"/>
        <v>0</v>
      </c>
      <c r="W116" s="444">
        <f t="shared" si="172"/>
        <v>0</v>
      </c>
      <c r="X116" s="444">
        <f t="shared" si="171"/>
        <v>0</v>
      </c>
      <c r="Y116" s="444">
        <f t="shared" si="171"/>
        <v>0</v>
      </c>
      <c r="Z116" s="444">
        <f t="shared" si="171"/>
        <v>4</v>
      </c>
      <c r="AA116" s="1571">
        <f t="shared" ref="AA116" si="181">+$D116</f>
        <v>193</v>
      </c>
      <c r="AB116" s="1539">
        <f>+H116</f>
        <v>3</v>
      </c>
      <c r="AC116" s="445">
        <f t="shared" si="97"/>
        <v>4.3119999999999994</v>
      </c>
      <c r="AD116" s="446">
        <v>3.3119999999999998</v>
      </c>
      <c r="AE116" s="447">
        <v>0</v>
      </c>
      <c r="AF116" s="447">
        <v>0</v>
      </c>
      <c r="AG116" s="447">
        <v>0</v>
      </c>
      <c r="AH116" s="447">
        <v>0</v>
      </c>
      <c r="AI116" s="447">
        <v>1</v>
      </c>
      <c r="AJ116" s="1571">
        <f t="shared" ref="AJ116" si="182">+$D116</f>
        <v>193</v>
      </c>
      <c r="AK116" s="1541">
        <f t="shared" si="154"/>
        <v>3</v>
      </c>
      <c r="AL116" s="445">
        <f t="shared" si="98"/>
        <v>4.3119999999999994</v>
      </c>
      <c r="AM116" s="448">
        <v>3.3119999999999998</v>
      </c>
      <c r="AN116" s="448">
        <v>0</v>
      </c>
      <c r="AO116" s="448">
        <v>0</v>
      </c>
      <c r="AP116" s="448">
        <v>0</v>
      </c>
      <c r="AQ116" s="448">
        <v>0</v>
      </c>
      <c r="AR116" s="448">
        <v>1</v>
      </c>
      <c r="AS116" s="1571">
        <f t="shared" ref="AS116" si="183">+$D116</f>
        <v>193</v>
      </c>
      <c r="AT116" s="1550">
        <f t="shared" si="156"/>
        <v>3</v>
      </c>
      <c r="AU116" s="449">
        <f t="shared" si="99"/>
        <v>4.3119999999999994</v>
      </c>
      <c r="AV116" s="447">
        <v>3.3119999999999998</v>
      </c>
      <c r="AW116" s="447">
        <v>0</v>
      </c>
      <c r="AX116" s="447">
        <v>0</v>
      </c>
      <c r="AY116" s="447">
        <v>0</v>
      </c>
      <c r="AZ116" s="447">
        <v>0</v>
      </c>
      <c r="BA116" s="447">
        <v>1</v>
      </c>
      <c r="BB116" s="1571">
        <f t="shared" ref="BB116" si="184">+$D116</f>
        <v>193</v>
      </c>
      <c r="BC116" s="1552">
        <f t="shared" si="158"/>
        <v>3</v>
      </c>
      <c r="BD116" s="449">
        <f t="shared" si="100"/>
        <v>4.3119999999999994</v>
      </c>
      <c r="BE116" s="451">
        <v>3.3119999999999998</v>
      </c>
      <c r="BF116" s="451">
        <v>0</v>
      </c>
      <c r="BG116" s="451">
        <v>0</v>
      </c>
      <c r="BH116" s="451">
        <v>0</v>
      </c>
      <c r="BI116" s="451">
        <v>0</v>
      </c>
      <c r="BJ116" s="451">
        <v>1</v>
      </c>
      <c r="BK116" s="1554"/>
      <c r="BL116" s="1555"/>
      <c r="BM116" s="1555"/>
      <c r="BN116" s="1555"/>
      <c r="BO116" s="1555"/>
      <c r="BP116" s="1555"/>
      <c r="BQ116" s="1555"/>
      <c r="BR116" s="1555"/>
      <c r="BS116" s="1556"/>
    </row>
    <row r="117" spans="1:71" s="58" customFormat="1" ht="38.25" customHeight="1" x14ac:dyDescent="0.25">
      <c r="A117" s="37"/>
      <c r="B117" s="1530"/>
      <c r="C117" s="1522"/>
      <c r="D117" s="1640"/>
      <c r="E117" s="1643"/>
      <c r="F117" s="1646"/>
      <c r="G117" s="1649"/>
      <c r="H117" s="1652"/>
      <c r="I117" s="1655"/>
      <c r="J117" s="1544"/>
      <c r="K117" s="1547"/>
      <c r="L117" s="452" t="s">
        <v>5425</v>
      </c>
      <c r="M117" s="452" t="s">
        <v>5426</v>
      </c>
      <c r="N117" s="34">
        <v>44743</v>
      </c>
      <c r="O117" s="34">
        <v>44925</v>
      </c>
      <c r="P117" s="34">
        <v>44743</v>
      </c>
      <c r="Q117" s="34">
        <v>44925</v>
      </c>
      <c r="R117" s="1220"/>
      <c r="S117" s="1241"/>
      <c r="T117" s="453">
        <f t="shared" si="96"/>
        <v>17.247999999999998</v>
      </c>
      <c r="U117" s="454">
        <f t="shared" si="172"/>
        <v>13.247999999999999</v>
      </c>
      <c r="V117" s="454">
        <f t="shared" si="172"/>
        <v>0</v>
      </c>
      <c r="W117" s="454">
        <f t="shared" si="172"/>
        <v>0</v>
      </c>
      <c r="X117" s="454">
        <f t="shared" si="171"/>
        <v>0</v>
      </c>
      <c r="Y117" s="454">
        <f t="shared" si="171"/>
        <v>0</v>
      </c>
      <c r="Z117" s="454">
        <f t="shared" si="171"/>
        <v>4</v>
      </c>
      <c r="AA117" s="1220"/>
      <c r="AB117" s="1244"/>
      <c r="AC117" s="455">
        <f t="shared" si="97"/>
        <v>4.3119999999999994</v>
      </c>
      <c r="AD117" s="456">
        <v>3.3119999999999998</v>
      </c>
      <c r="AE117" s="500">
        <v>0</v>
      </c>
      <c r="AF117" s="500">
        <v>0</v>
      </c>
      <c r="AG117" s="500">
        <v>0</v>
      </c>
      <c r="AH117" s="500">
        <v>0</v>
      </c>
      <c r="AI117" s="501">
        <v>1</v>
      </c>
      <c r="AJ117" s="1220"/>
      <c r="AK117" s="1247"/>
      <c r="AL117" s="455">
        <f t="shared" si="98"/>
        <v>4.3119999999999994</v>
      </c>
      <c r="AM117" s="458">
        <v>3.3119999999999998</v>
      </c>
      <c r="AN117" s="458">
        <v>0</v>
      </c>
      <c r="AO117" s="458">
        <v>0</v>
      </c>
      <c r="AP117" s="458">
        <v>0</v>
      </c>
      <c r="AQ117" s="458">
        <v>0</v>
      </c>
      <c r="AR117" s="458">
        <v>1</v>
      </c>
      <c r="AS117" s="1220"/>
      <c r="AT117" s="1549"/>
      <c r="AU117" s="459">
        <f t="shared" si="99"/>
        <v>4.3119999999999994</v>
      </c>
      <c r="AV117" s="457">
        <v>3.3119999999999998</v>
      </c>
      <c r="AW117" s="457">
        <v>0</v>
      </c>
      <c r="AX117" s="457">
        <v>0</v>
      </c>
      <c r="AY117" s="457">
        <v>0</v>
      </c>
      <c r="AZ117" s="457">
        <v>0</v>
      </c>
      <c r="BA117" s="457">
        <v>1</v>
      </c>
      <c r="BB117" s="1220"/>
      <c r="BC117" s="1253"/>
      <c r="BD117" s="459">
        <f t="shared" si="100"/>
        <v>4.3119999999999994</v>
      </c>
      <c r="BE117" s="457">
        <v>3.3119999999999998</v>
      </c>
      <c r="BF117" s="457">
        <v>0</v>
      </c>
      <c r="BG117" s="457">
        <v>0</v>
      </c>
      <c r="BH117" s="457">
        <v>0</v>
      </c>
      <c r="BI117" s="457">
        <v>0</v>
      </c>
      <c r="BJ117" s="457">
        <v>1</v>
      </c>
      <c r="BK117" s="1207"/>
      <c r="BL117" s="1208"/>
      <c r="BM117" s="1208"/>
      <c r="BN117" s="1208"/>
      <c r="BO117" s="1208"/>
      <c r="BP117" s="1208"/>
      <c r="BQ117" s="1208"/>
      <c r="BR117" s="1208"/>
      <c r="BS117" s="1557"/>
    </row>
    <row r="118" spans="1:71" s="58" customFormat="1" ht="30.75" customHeight="1" x14ac:dyDescent="0.25">
      <c r="A118" s="37"/>
      <c r="B118" s="1530"/>
      <c r="C118" s="1522"/>
      <c r="D118" s="1640"/>
      <c r="E118" s="1643"/>
      <c r="F118" s="1646"/>
      <c r="G118" s="1649"/>
      <c r="H118" s="1652"/>
      <c r="I118" s="1655"/>
      <c r="J118" s="1544"/>
      <c r="K118" s="1547"/>
      <c r="L118" s="452" t="s">
        <v>5427</v>
      </c>
      <c r="M118" s="452" t="s">
        <v>5428</v>
      </c>
      <c r="N118" s="300">
        <v>44743</v>
      </c>
      <c r="O118" s="300">
        <v>44925</v>
      </c>
      <c r="P118" s="300">
        <v>44743</v>
      </c>
      <c r="Q118" s="300">
        <v>44925</v>
      </c>
      <c r="R118" s="1220"/>
      <c r="S118" s="1241"/>
      <c r="T118" s="453">
        <f t="shared" si="96"/>
        <v>17.247999999999998</v>
      </c>
      <c r="U118" s="454">
        <f t="shared" si="172"/>
        <v>13.247999999999999</v>
      </c>
      <c r="V118" s="454">
        <f t="shared" si="172"/>
        <v>0</v>
      </c>
      <c r="W118" s="454">
        <f t="shared" si="172"/>
        <v>0</v>
      </c>
      <c r="X118" s="454">
        <f t="shared" si="171"/>
        <v>0</v>
      </c>
      <c r="Y118" s="454">
        <f t="shared" si="171"/>
        <v>0</v>
      </c>
      <c r="Z118" s="454">
        <f t="shared" si="171"/>
        <v>4</v>
      </c>
      <c r="AA118" s="1220"/>
      <c r="AB118" s="1244"/>
      <c r="AC118" s="455">
        <f t="shared" si="97"/>
        <v>4.3119999999999994</v>
      </c>
      <c r="AD118" s="456">
        <v>3.3119999999999998</v>
      </c>
      <c r="AE118" s="500">
        <v>0</v>
      </c>
      <c r="AF118" s="500">
        <v>0</v>
      </c>
      <c r="AG118" s="500">
        <v>0</v>
      </c>
      <c r="AH118" s="500">
        <v>0</v>
      </c>
      <c r="AI118" s="457">
        <v>1</v>
      </c>
      <c r="AJ118" s="1220"/>
      <c r="AK118" s="1247"/>
      <c r="AL118" s="455">
        <f t="shared" si="98"/>
        <v>4.3119999999999994</v>
      </c>
      <c r="AM118" s="458">
        <v>3.3119999999999998</v>
      </c>
      <c r="AN118" s="458">
        <v>0</v>
      </c>
      <c r="AO118" s="458">
        <v>0</v>
      </c>
      <c r="AP118" s="458">
        <v>0</v>
      </c>
      <c r="AQ118" s="458">
        <v>0</v>
      </c>
      <c r="AR118" s="458">
        <v>1</v>
      </c>
      <c r="AS118" s="1220"/>
      <c r="AT118" s="1549"/>
      <c r="AU118" s="459">
        <f t="shared" si="99"/>
        <v>4.3119999999999994</v>
      </c>
      <c r="AV118" s="457">
        <v>3.3119999999999998</v>
      </c>
      <c r="AW118" s="457">
        <v>0</v>
      </c>
      <c r="AX118" s="457">
        <v>0</v>
      </c>
      <c r="AY118" s="457">
        <v>0</v>
      </c>
      <c r="AZ118" s="457">
        <v>0</v>
      </c>
      <c r="BA118" s="457">
        <v>1</v>
      </c>
      <c r="BB118" s="1220"/>
      <c r="BC118" s="1253"/>
      <c r="BD118" s="459">
        <f t="shared" si="100"/>
        <v>4.3119999999999994</v>
      </c>
      <c r="BE118" s="457">
        <v>3.3119999999999998</v>
      </c>
      <c r="BF118" s="457">
        <v>0</v>
      </c>
      <c r="BG118" s="457">
        <v>0</v>
      </c>
      <c r="BH118" s="457">
        <v>0</v>
      </c>
      <c r="BI118" s="457">
        <v>0</v>
      </c>
      <c r="BJ118" s="457">
        <v>1</v>
      </c>
      <c r="BK118" s="1207"/>
      <c r="BL118" s="1208"/>
      <c r="BM118" s="1208"/>
      <c r="BN118" s="1208"/>
      <c r="BO118" s="1208"/>
      <c r="BP118" s="1208"/>
      <c r="BQ118" s="1208"/>
      <c r="BR118" s="1208"/>
      <c r="BS118" s="1557"/>
    </row>
    <row r="119" spans="1:71" s="58" customFormat="1" ht="32.25" customHeight="1" thickBot="1" x14ac:dyDescent="0.3">
      <c r="A119" s="37"/>
      <c r="B119" s="1530"/>
      <c r="C119" s="1522"/>
      <c r="D119" s="1641"/>
      <c r="E119" s="1644"/>
      <c r="F119" s="1647"/>
      <c r="G119" s="1650"/>
      <c r="H119" s="1653"/>
      <c r="I119" s="1656"/>
      <c r="J119" s="1545"/>
      <c r="K119" s="1548"/>
      <c r="L119" s="463" t="s">
        <v>5429</v>
      </c>
      <c r="M119" s="463" t="s">
        <v>5430</v>
      </c>
      <c r="N119" s="464">
        <v>44743</v>
      </c>
      <c r="O119" s="464">
        <v>44925</v>
      </c>
      <c r="P119" s="464">
        <v>44743</v>
      </c>
      <c r="Q119" s="464">
        <v>44925</v>
      </c>
      <c r="R119" s="1572"/>
      <c r="S119" s="1586"/>
      <c r="T119" s="465">
        <f t="shared" si="96"/>
        <v>17.247999999999998</v>
      </c>
      <c r="U119" s="466">
        <f t="shared" si="172"/>
        <v>13.247999999999999</v>
      </c>
      <c r="V119" s="466">
        <f t="shared" si="172"/>
        <v>0</v>
      </c>
      <c r="W119" s="466">
        <f t="shared" si="172"/>
        <v>0</v>
      </c>
      <c r="X119" s="466">
        <f t="shared" si="171"/>
        <v>0</v>
      </c>
      <c r="Y119" s="466">
        <f t="shared" si="171"/>
        <v>0</v>
      </c>
      <c r="Z119" s="466">
        <f t="shared" si="171"/>
        <v>4</v>
      </c>
      <c r="AA119" s="1572"/>
      <c r="AB119" s="1540"/>
      <c r="AC119" s="467">
        <f t="shared" si="97"/>
        <v>4.3119999999999994</v>
      </c>
      <c r="AD119" s="468">
        <v>3.3119999999999998</v>
      </c>
      <c r="AE119" s="473">
        <v>0</v>
      </c>
      <c r="AF119" s="473">
        <v>0</v>
      </c>
      <c r="AG119" s="473">
        <v>0</v>
      </c>
      <c r="AH119" s="473">
        <v>0</v>
      </c>
      <c r="AI119" s="473">
        <v>1</v>
      </c>
      <c r="AJ119" s="1572"/>
      <c r="AK119" s="1542"/>
      <c r="AL119" s="467">
        <f t="shared" si="98"/>
        <v>4.3119999999999994</v>
      </c>
      <c r="AM119" s="470">
        <v>3.3119999999999998</v>
      </c>
      <c r="AN119" s="470">
        <v>0</v>
      </c>
      <c r="AO119" s="470">
        <v>0</v>
      </c>
      <c r="AP119" s="470">
        <v>0</v>
      </c>
      <c r="AQ119" s="470">
        <v>0</v>
      </c>
      <c r="AR119" s="470">
        <v>1</v>
      </c>
      <c r="AS119" s="1572"/>
      <c r="AT119" s="1551"/>
      <c r="AU119" s="471">
        <f t="shared" si="99"/>
        <v>4.3119999999999994</v>
      </c>
      <c r="AV119" s="469">
        <v>3.3119999999999998</v>
      </c>
      <c r="AW119" s="469">
        <v>0</v>
      </c>
      <c r="AX119" s="469">
        <v>0</v>
      </c>
      <c r="AY119" s="469">
        <v>0</v>
      </c>
      <c r="AZ119" s="469">
        <v>0</v>
      </c>
      <c r="BA119" s="469">
        <v>1</v>
      </c>
      <c r="BB119" s="1572"/>
      <c r="BC119" s="1553"/>
      <c r="BD119" s="471">
        <f t="shared" si="100"/>
        <v>4.3119999999999994</v>
      </c>
      <c r="BE119" s="473">
        <v>3.3119999999999998</v>
      </c>
      <c r="BF119" s="473">
        <v>0</v>
      </c>
      <c r="BG119" s="473">
        <v>0</v>
      </c>
      <c r="BH119" s="473">
        <v>0</v>
      </c>
      <c r="BI119" s="473">
        <v>0</v>
      </c>
      <c r="BJ119" s="473">
        <v>1</v>
      </c>
      <c r="BK119" s="1558"/>
      <c r="BL119" s="1559"/>
      <c r="BM119" s="1559"/>
      <c r="BN119" s="1559"/>
      <c r="BO119" s="1559"/>
      <c r="BP119" s="1559"/>
      <c r="BQ119" s="1559"/>
      <c r="BR119" s="1559"/>
      <c r="BS119" s="1560"/>
    </row>
    <row r="120" spans="1:71" s="58" customFormat="1" ht="72" customHeight="1" thickBot="1" x14ac:dyDescent="0.3">
      <c r="A120" s="37"/>
      <c r="B120" s="1530"/>
      <c r="C120" s="1522"/>
      <c r="D120" s="1639">
        <v>194</v>
      </c>
      <c r="E120" s="1642" t="str">
        <f>+[6]Metas!K221</f>
        <v>Apoyos a la producción, reproducción y difusión de contenidos digitales en arte y cultura anualmente. (4 por año)</v>
      </c>
      <c r="F120" s="1645">
        <v>1</v>
      </c>
      <c r="G120" s="1648">
        <f t="shared" ref="G120" si="185">SUM(H120:K120)/4</f>
        <v>1</v>
      </c>
      <c r="H120" s="1651">
        <v>1</v>
      </c>
      <c r="I120" s="1654">
        <v>1</v>
      </c>
      <c r="J120" s="1543">
        <v>1</v>
      </c>
      <c r="K120" s="1546">
        <v>1</v>
      </c>
      <c r="L120" s="441" t="s">
        <v>5358</v>
      </c>
      <c r="M120" s="441" t="s">
        <v>5359</v>
      </c>
      <c r="N120" s="442">
        <v>44743</v>
      </c>
      <c r="O120" s="442">
        <v>44925</v>
      </c>
      <c r="P120" s="442">
        <v>44743</v>
      </c>
      <c r="Q120" s="442">
        <v>44925</v>
      </c>
      <c r="R120" s="1571">
        <f t="shared" ref="R120" si="186">+$D120</f>
        <v>194</v>
      </c>
      <c r="S120" s="1585">
        <f t="shared" ref="S120" si="187">+F120</f>
        <v>1</v>
      </c>
      <c r="T120" s="443">
        <f t="shared" si="96"/>
        <v>34.5</v>
      </c>
      <c r="U120" s="444">
        <f t="shared" si="172"/>
        <v>26.5</v>
      </c>
      <c r="V120" s="444">
        <f t="shared" si="172"/>
        <v>0</v>
      </c>
      <c r="W120" s="444">
        <f t="shared" si="172"/>
        <v>0</v>
      </c>
      <c r="X120" s="444">
        <f t="shared" si="171"/>
        <v>0</v>
      </c>
      <c r="Y120" s="444">
        <f t="shared" si="171"/>
        <v>0</v>
      </c>
      <c r="Z120" s="444">
        <f t="shared" si="171"/>
        <v>8</v>
      </c>
      <c r="AA120" s="1571">
        <f t="shared" ref="AA120" si="188">+$D120</f>
        <v>194</v>
      </c>
      <c r="AB120" s="1539">
        <f t="shared" si="152"/>
        <v>1</v>
      </c>
      <c r="AC120" s="445">
        <f t="shared" si="97"/>
        <v>8.625</v>
      </c>
      <c r="AD120" s="446">
        <v>6.625</v>
      </c>
      <c r="AE120" s="447">
        <v>0</v>
      </c>
      <c r="AF120" s="447">
        <v>0</v>
      </c>
      <c r="AG120" s="447">
        <v>0</v>
      </c>
      <c r="AH120" s="447">
        <v>0</v>
      </c>
      <c r="AI120" s="447">
        <v>2</v>
      </c>
      <c r="AJ120" s="1571">
        <f t="shared" ref="AJ120" si="189">+$D120</f>
        <v>194</v>
      </c>
      <c r="AK120" s="1541">
        <f t="shared" si="154"/>
        <v>1</v>
      </c>
      <c r="AL120" s="445">
        <f t="shared" si="98"/>
        <v>8.625</v>
      </c>
      <c r="AM120" s="448">
        <v>6.625</v>
      </c>
      <c r="AN120" s="448">
        <v>0</v>
      </c>
      <c r="AO120" s="448">
        <v>0</v>
      </c>
      <c r="AP120" s="448">
        <v>0</v>
      </c>
      <c r="AQ120" s="448">
        <v>0</v>
      </c>
      <c r="AR120" s="448">
        <v>2</v>
      </c>
      <c r="AS120" s="1571">
        <f t="shared" ref="AS120" si="190">+$D120</f>
        <v>194</v>
      </c>
      <c r="AT120" s="1550">
        <f t="shared" si="156"/>
        <v>1</v>
      </c>
      <c r="AU120" s="449">
        <f t="shared" si="99"/>
        <v>8.625</v>
      </c>
      <c r="AV120" s="447">
        <v>6.625</v>
      </c>
      <c r="AW120" s="447">
        <v>0</v>
      </c>
      <c r="AX120" s="447">
        <v>0</v>
      </c>
      <c r="AY120" s="447">
        <v>0</v>
      </c>
      <c r="AZ120" s="447">
        <v>0</v>
      </c>
      <c r="BA120" s="447">
        <v>2</v>
      </c>
      <c r="BB120" s="1571">
        <f t="shared" ref="BB120" si="191">+$D120</f>
        <v>194</v>
      </c>
      <c r="BC120" s="1552">
        <f t="shared" si="158"/>
        <v>1</v>
      </c>
      <c r="BD120" s="449">
        <f t="shared" si="100"/>
        <v>8.625</v>
      </c>
      <c r="BE120" s="447">
        <v>6.625</v>
      </c>
      <c r="BF120" s="447">
        <v>0</v>
      </c>
      <c r="BG120" s="447">
        <v>0</v>
      </c>
      <c r="BH120" s="447">
        <v>0</v>
      </c>
      <c r="BI120" s="447">
        <v>0</v>
      </c>
      <c r="BJ120" s="447">
        <v>2</v>
      </c>
      <c r="BK120" s="1554"/>
      <c r="BL120" s="1555"/>
      <c r="BM120" s="1555"/>
      <c r="BN120" s="1555"/>
      <c r="BO120" s="1555"/>
      <c r="BP120" s="1555"/>
      <c r="BQ120" s="1555"/>
      <c r="BR120" s="1555"/>
      <c r="BS120" s="1556"/>
    </row>
    <row r="121" spans="1:71" s="58" customFormat="1" ht="60" customHeight="1" thickTop="1" thickBot="1" x14ac:dyDescent="0.3">
      <c r="A121" s="37"/>
      <c r="B121" s="1530"/>
      <c r="C121" s="1522"/>
      <c r="D121" s="1641"/>
      <c r="E121" s="1644"/>
      <c r="F121" s="1647"/>
      <c r="G121" s="1650"/>
      <c r="H121" s="1653"/>
      <c r="I121" s="1656"/>
      <c r="J121" s="1545"/>
      <c r="K121" s="1548"/>
      <c r="L121" s="463" t="s">
        <v>5431</v>
      </c>
      <c r="M121" s="463" t="s">
        <v>5432</v>
      </c>
      <c r="N121" s="464">
        <v>44743</v>
      </c>
      <c r="O121" s="464">
        <v>44925</v>
      </c>
      <c r="P121" s="464">
        <v>44743</v>
      </c>
      <c r="Q121" s="464">
        <v>44925</v>
      </c>
      <c r="R121" s="1572"/>
      <c r="S121" s="1586"/>
      <c r="T121" s="465">
        <f t="shared" si="96"/>
        <v>34.5</v>
      </c>
      <c r="U121" s="466">
        <f t="shared" si="172"/>
        <v>26.5</v>
      </c>
      <c r="V121" s="466">
        <f t="shared" si="172"/>
        <v>0</v>
      </c>
      <c r="W121" s="466">
        <f t="shared" si="172"/>
        <v>0</v>
      </c>
      <c r="X121" s="466">
        <f t="shared" si="171"/>
        <v>0</v>
      </c>
      <c r="Y121" s="466">
        <f t="shared" si="171"/>
        <v>0</v>
      </c>
      <c r="Z121" s="466">
        <f t="shared" si="171"/>
        <v>8</v>
      </c>
      <c r="AA121" s="1572"/>
      <c r="AB121" s="1540"/>
      <c r="AC121" s="467">
        <f t="shared" si="97"/>
        <v>8.625</v>
      </c>
      <c r="AD121" s="468">
        <v>6.625</v>
      </c>
      <c r="AE121" s="473">
        <v>0</v>
      </c>
      <c r="AF121" s="473">
        <v>0</v>
      </c>
      <c r="AG121" s="473">
        <v>0</v>
      </c>
      <c r="AH121" s="473">
        <v>0</v>
      </c>
      <c r="AI121" s="473">
        <v>2</v>
      </c>
      <c r="AJ121" s="1572"/>
      <c r="AK121" s="1542"/>
      <c r="AL121" s="467">
        <f t="shared" si="98"/>
        <v>8.625</v>
      </c>
      <c r="AM121" s="470">
        <v>6.625</v>
      </c>
      <c r="AN121" s="470">
        <v>0</v>
      </c>
      <c r="AO121" s="470">
        <v>0</v>
      </c>
      <c r="AP121" s="470">
        <v>0</v>
      </c>
      <c r="AQ121" s="470">
        <v>0</v>
      </c>
      <c r="AR121" s="470">
        <v>2</v>
      </c>
      <c r="AS121" s="1572"/>
      <c r="AT121" s="1551"/>
      <c r="AU121" s="471">
        <f t="shared" si="99"/>
        <v>8.625</v>
      </c>
      <c r="AV121" s="469">
        <v>6.625</v>
      </c>
      <c r="AW121" s="469">
        <v>0</v>
      </c>
      <c r="AX121" s="469">
        <v>0</v>
      </c>
      <c r="AY121" s="469">
        <v>0</v>
      </c>
      <c r="AZ121" s="469">
        <v>0</v>
      </c>
      <c r="BA121" s="469">
        <v>2</v>
      </c>
      <c r="BB121" s="1572"/>
      <c r="BC121" s="1553"/>
      <c r="BD121" s="471">
        <f t="shared" si="100"/>
        <v>8.625</v>
      </c>
      <c r="BE121" s="502">
        <v>6.625</v>
      </c>
      <c r="BF121" s="502">
        <v>0</v>
      </c>
      <c r="BG121" s="502">
        <v>0</v>
      </c>
      <c r="BH121" s="502">
        <v>0</v>
      </c>
      <c r="BI121" s="502">
        <v>0</v>
      </c>
      <c r="BJ121" s="502">
        <v>2</v>
      </c>
      <c r="BK121" s="1558"/>
      <c r="BL121" s="1559"/>
      <c r="BM121" s="1559"/>
      <c r="BN121" s="1559"/>
      <c r="BO121" s="1559"/>
      <c r="BP121" s="1559"/>
      <c r="BQ121" s="1559"/>
      <c r="BR121" s="1559"/>
      <c r="BS121" s="1560"/>
    </row>
    <row r="122" spans="1:71" s="58" customFormat="1" ht="59.25" customHeight="1" thickBot="1" x14ac:dyDescent="0.3">
      <c r="A122" s="37"/>
      <c r="B122" s="1530"/>
      <c r="C122" s="1522"/>
      <c r="D122" s="1639">
        <v>195</v>
      </c>
      <c r="E122" s="1642" t="str">
        <f>+[6]Metas!K222</f>
        <v>Proyectos de investigación, creación, formación y producción de productos y/o proyectos artísticos y/o culturales. (1 por año)</v>
      </c>
      <c r="F122" s="1645">
        <v>1</v>
      </c>
      <c r="G122" s="1648">
        <f>SUM(H122:K122)</f>
        <v>1</v>
      </c>
      <c r="H122" s="1651"/>
      <c r="I122" s="1654"/>
      <c r="J122" s="1543"/>
      <c r="K122" s="1546">
        <v>1</v>
      </c>
      <c r="L122" s="441" t="s">
        <v>5358</v>
      </c>
      <c r="M122" s="441" t="s">
        <v>5359</v>
      </c>
      <c r="N122" s="442">
        <v>44743</v>
      </c>
      <c r="O122" s="442">
        <v>44925</v>
      </c>
      <c r="P122" s="442">
        <v>44743</v>
      </c>
      <c r="Q122" s="442">
        <v>44925</v>
      </c>
      <c r="R122" s="1571">
        <f t="shared" ref="R122" si="192">+$D122</f>
        <v>195</v>
      </c>
      <c r="S122" s="1585">
        <f t="shared" ref="S122" si="193">+F122</f>
        <v>1</v>
      </c>
      <c r="T122" s="443">
        <f t="shared" si="96"/>
        <v>17.247999999999998</v>
      </c>
      <c r="U122" s="444">
        <f t="shared" si="172"/>
        <v>13.247999999999999</v>
      </c>
      <c r="V122" s="444">
        <f t="shared" si="172"/>
        <v>0</v>
      </c>
      <c r="W122" s="444">
        <f t="shared" si="172"/>
        <v>0</v>
      </c>
      <c r="X122" s="444">
        <f t="shared" si="171"/>
        <v>0</v>
      </c>
      <c r="Y122" s="444">
        <f t="shared" si="171"/>
        <v>0</v>
      </c>
      <c r="Z122" s="444">
        <f t="shared" si="171"/>
        <v>4</v>
      </c>
      <c r="AA122" s="1571">
        <f t="shared" ref="AA122" si="194">+$D122</f>
        <v>195</v>
      </c>
      <c r="AB122" s="1539">
        <f>+H122</f>
        <v>0</v>
      </c>
      <c r="AC122" s="445">
        <f t="shared" si="97"/>
        <v>4.3119999999999994</v>
      </c>
      <c r="AD122" s="446">
        <v>3.3119999999999998</v>
      </c>
      <c r="AE122" s="447">
        <v>0</v>
      </c>
      <c r="AF122" s="447">
        <v>0</v>
      </c>
      <c r="AG122" s="447">
        <v>0</v>
      </c>
      <c r="AH122" s="447">
        <v>0</v>
      </c>
      <c r="AI122" s="447">
        <v>1</v>
      </c>
      <c r="AJ122" s="1571">
        <f t="shared" ref="AJ122" si="195">+$D122</f>
        <v>195</v>
      </c>
      <c r="AK122" s="1541">
        <f>+I122</f>
        <v>0</v>
      </c>
      <c r="AL122" s="445">
        <f t="shared" si="98"/>
        <v>4.3119999999999994</v>
      </c>
      <c r="AM122" s="448">
        <v>3.3119999999999998</v>
      </c>
      <c r="AN122" s="448">
        <v>0</v>
      </c>
      <c r="AO122" s="448">
        <v>0</v>
      </c>
      <c r="AP122" s="448">
        <v>0</v>
      </c>
      <c r="AQ122" s="448">
        <v>0</v>
      </c>
      <c r="AR122" s="448">
        <v>1</v>
      </c>
      <c r="AS122" s="1571">
        <f t="shared" ref="AS122" si="196">+$D122</f>
        <v>195</v>
      </c>
      <c r="AT122" s="1550">
        <f>+J122</f>
        <v>0</v>
      </c>
      <c r="AU122" s="449">
        <f t="shared" si="99"/>
        <v>4.3119999999999994</v>
      </c>
      <c r="AV122" s="447">
        <v>3.3119999999999998</v>
      </c>
      <c r="AW122" s="447">
        <v>0</v>
      </c>
      <c r="AX122" s="447">
        <v>0</v>
      </c>
      <c r="AY122" s="447">
        <v>0</v>
      </c>
      <c r="AZ122" s="447">
        <v>0</v>
      </c>
      <c r="BA122" s="447">
        <v>1</v>
      </c>
      <c r="BB122" s="1571">
        <f t="shared" ref="BB122" si="197">+$D122</f>
        <v>195</v>
      </c>
      <c r="BC122" s="1552">
        <f>+K122</f>
        <v>1</v>
      </c>
      <c r="BD122" s="449">
        <f t="shared" si="100"/>
        <v>4.3119999999999994</v>
      </c>
      <c r="BE122" s="447">
        <v>3.3119999999999998</v>
      </c>
      <c r="BF122" s="447">
        <v>0</v>
      </c>
      <c r="BG122" s="447">
        <v>0</v>
      </c>
      <c r="BH122" s="447">
        <v>0</v>
      </c>
      <c r="BI122" s="447">
        <v>0</v>
      </c>
      <c r="BJ122" s="447">
        <v>1</v>
      </c>
      <c r="BK122" s="1554"/>
      <c r="BL122" s="1555"/>
      <c r="BM122" s="1555"/>
      <c r="BN122" s="1555"/>
      <c r="BO122" s="1555"/>
      <c r="BP122" s="1555"/>
      <c r="BQ122" s="1555"/>
      <c r="BR122" s="1555"/>
      <c r="BS122" s="1556"/>
    </row>
    <row r="123" spans="1:71" s="58" customFormat="1" ht="70.5" customHeight="1" thickTop="1" thickBot="1" x14ac:dyDescent="0.3">
      <c r="A123" s="37"/>
      <c r="B123" s="1530"/>
      <c r="C123" s="1522"/>
      <c r="D123" s="1640"/>
      <c r="E123" s="1643"/>
      <c r="F123" s="1646"/>
      <c r="G123" s="1649"/>
      <c r="H123" s="1652"/>
      <c r="I123" s="1655"/>
      <c r="J123" s="1544"/>
      <c r="K123" s="1547"/>
      <c r="L123" s="452" t="s">
        <v>5433</v>
      </c>
      <c r="M123" s="452" t="s">
        <v>5434</v>
      </c>
      <c r="N123" s="34">
        <v>44743</v>
      </c>
      <c r="O123" s="34">
        <v>44925</v>
      </c>
      <c r="P123" s="34">
        <v>44743</v>
      </c>
      <c r="Q123" s="34">
        <v>44925</v>
      </c>
      <c r="R123" s="1220"/>
      <c r="S123" s="1241"/>
      <c r="T123" s="453">
        <f t="shared" si="96"/>
        <v>17.247999999999998</v>
      </c>
      <c r="U123" s="454">
        <f t="shared" si="172"/>
        <v>13.247999999999999</v>
      </c>
      <c r="V123" s="454">
        <f t="shared" si="172"/>
        <v>0</v>
      </c>
      <c r="W123" s="454">
        <f t="shared" si="172"/>
        <v>0</v>
      </c>
      <c r="X123" s="454">
        <f t="shared" si="171"/>
        <v>0</v>
      </c>
      <c r="Y123" s="454">
        <f t="shared" si="171"/>
        <v>0</v>
      </c>
      <c r="Z123" s="454">
        <f t="shared" si="171"/>
        <v>4</v>
      </c>
      <c r="AA123" s="1220"/>
      <c r="AB123" s="1244"/>
      <c r="AC123" s="455">
        <f t="shared" si="97"/>
        <v>4.3119999999999994</v>
      </c>
      <c r="AD123" s="456">
        <v>3.3119999999999998</v>
      </c>
      <c r="AE123" s="500">
        <v>0</v>
      </c>
      <c r="AF123" s="500">
        <v>0</v>
      </c>
      <c r="AG123" s="500">
        <v>0</v>
      </c>
      <c r="AH123" s="500">
        <v>0</v>
      </c>
      <c r="AI123" s="501">
        <v>1</v>
      </c>
      <c r="AJ123" s="1220"/>
      <c r="AK123" s="1247"/>
      <c r="AL123" s="455">
        <f t="shared" si="98"/>
        <v>4.3119999999999994</v>
      </c>
      <c r="AM123" s="458">
        <v>3.3119999999999998</v>
      </c>
      <c r="AN123" s="458">
        <v>0</v>
      </c>
      <c r="AO123" s="458">
        <v>0</v>
      </c>
      <c r="AP123" s="458">
        <v>0</v>
      </c>
      <c r="AQ123" s="458">
        <v>0</v>
      </c>
      <c r="AR123" s="458">
        <v>1</v>
      </c>
      <c r="AS123" s="1220"/>
      <c r="AT123" s="1549"/>
      <c r="AU123" s="459">
        <f t="shared" si="99"/>
        <v>4.3119999999999994</v>
      </c>
      <c r="AV123" s="457">
        <v>3.3119999999999998</v>
      </c>
      <c r="AW123" s="457">
        <v>0</v>
      </c>
      <c r="AX123" s="457">
        <v>0</v>
      </c>
      <c r="AY123" s="457">
        <v>0</v>
      </c>
      <c r="AZ123" s="457">
        <v>0</v>
      </c>
      <c r="BA123" s="457">
        <v>1</v>
      </c>
      <c r="BB123" s="1220"/>
      <c r="BC123" s="1253"/>
      <c r="BD123" s="459">
        <f t="shared" si="100"/>
        <v>4.3119999999999994</v>
      </c>
      <c r="BE123" s="503">
        <v>3.3119999999999998</v>
      </c>
      <c r="BF123" s="503">
        <v>0</v>
      </c>
      <c r="BG123" s="503">
        <v>0</v>
      </c>
      <c r="BH123" s="503">
        <v>0</v>
      </c>
      <c r="BI123" s="503">
        <v>0</v>
      </c>
      <c r="BJ123" s="503">
        <v>1</v>
      </c>
      <c r="BK123" s="1207"/>
      <c r="BL123" s="1208"/>
      <c r="BM123" s="1208"/>
      <c r="BN123" s="1208"/>
      <c r="BO123" s="1208"/>
      <c r="BP123" s="1208"/>
      <c r="BQ123" s="1208"/>
      <c r="BR123" s="1208"/>
      <c r="BS123" s="1557"/>
    </row>
    <row r="124" spans="1:71" s="58" customFormat="1" ht="69.75" customHeight="1" thickTop="1" thickBot="1" x14ac:dyDescent="0.3">
      <c r="A124" s="37"/>
      <c r="B124" s="1530"/>
      <c r="C124" s="1522"/>
      <c r="D124" s="1640"/>
      <c r="E124" s="1643"/>
      <c r="F124" s="1646"/>
      <c r="G124" s="1649"/>
      <c r="H124" s="1652"/>
      <c r="I124" s="1655"/>
      <c r="J124" s="1544"/>
      <c r="K124" s="1547"/>
      <c r="L124" s="452" t="s">
        <v>5397</v>
      </c>
      <c r="M124" s="452" t="s">
        <v>5435</v>
      </c>
      <c r="N124" s="34">
        <v>44743</v>
      </c>
      <c r="O124" s="34">
        <v>44925</v>
      </c>
      <c r="P124" s="34">
        <v>44743</v>
      </c>
      <c r="Q124" s="34">
        <v>44925</v>
      </c>
      <c r="R124" s="1220"/>
      <c r="S124" s="1241"/>
      <c r="T124" s="453">
        <f t="shared" si="96"/>
        <v>17.247999999999998</v>
      </c>
      <c r="U124" s="454">
        <f t="shared" si="172"/>
        <v>13.247999999999999</v>
      </c>
      <c r="V124" s="454">
        <f t="shared" si="172"/>
        <v>0</v>
      </c>
      <c r="W124" s="454">
        <f t="shared" si="172"/>
        <v>0</v>
      </c>
      <c r="X124" s="454">
        <f t="shared" si="171"/>
        <v>0</v>
      </c>
      <c r="Y124" s="454">
        <f t="shared" si="171"/>
        <v>0</v>
      </c>
      <c r="Z124" s="454">
        <f t="shared" si="171"/>
        <v>4</v>
      </c>
      <c r="AA124" s="1220"/>
      <c r="AB124" s="1244"/>
      <c r="AC124" s="455">
        <f t="shared" si="97"/>
        <v>4.3119999999999994</v>
      </c>
      <c r="AD124" s="456">
        <v>3.3119999999999998</v>
      </c>
      <c r="AE124" s="500">
        <v>0</v>
      </c>
      <c r="AF124" s="500">
        <v>0</v>
      </c>
      <c r="AG124" s="500">
        <v>0</v>
      </c>
      <c r="AH124" s="500">
        <v>0</v>
      </c>
      <c r="AI124" s="457">
        <v>1</v>
      </c>
      <c r="AJ124" s="1220"/>
      <c r="AK124" s="1247"/>
      <c r="AL124" s="455">
        <f t="shared" si="98"/>
        <v>4.3119999999999994</v>
      </c>
      <c r="AM124" s="458">
        <v>3.3119999999999998</v>
      </c>
      <c r="AN124" s="458">
        <v>0</v>
      </c>
      <c r="AO124" s="458">
        <v>0</v>
      </c>
      <c r="AP124" s="458">
        <v>0</v>
      </c>
      <c r="AQ124" s="458">
        <v>0</v>
      </c>
      <c r="AR124" s="458">
        <v>1</v>
      </c>
      <c r="AS124" s="1220"/>
      <c r="AT124" s="1549"/>
      <c r="AU124" s="459">
        <f t="shared" si="99"/>
        <v>4.3119999999999994</v>
      </c>
      <c r="AV124" s="457">
        <v>3.3119999999999998</v>
      </c>
      <c r="AW124" s="457">
        <v>0</v>
      </c>
      <c r="AX124" s="457">
        <v>0</v>
      </c>
      <c r="AY124" s="457">
        <v>0</v>
      </c>
      <c r="AZ124" s="457">
        <v>0</v>
      </c>
      <c r="BA124" s="457">
        <v>1</v>
      </c>
      <c r="BB124" s="1220"/>
      <c r="BC124" s="1253"/>
      <c r="BD124" s="459">
        <f t="shared" si="100"/>
        <v>4.3119999999999994</v>
      </c>
      <c r="BE124" s="503">
        <v>3.3119999999999998</v>
      </c>
      <c r="BF124" s="503">
        <v>0</v>
      </c>
      <c r="BG124" s="503">
        <v>0</v>
      </c>
      <c r="BH124" s="503">
        <v>0</v>
      </c>
      <c r="BI124" s="503">
        <v>0</v>
      </c>
      <c r="BJ124" s="503">
        <v>1</v>
      </c>
      <c r="BK124" s="1207"/>
      <c r="BL124" s="1208"/>
      <c r="BM124" s="1208"/>
      <c r="BN124" s="1208"/>
      <c r="BO124" s="1208"/>
      <c r="BP124" s="1208"/>
      <c r="BQ124" s="1208"/>
      <c r="BR124" s="1208"/>
      <c r="BS124" s="1557"/>
    </row>
    <row r="125" spans="1:71" s="58" customFormat="1" ht="48.75" customHeight="1" thickTop="1" thickBot="1" x14ac:dyDescent="0.3">
      <c r="A125" s="37"/>
      <c r="B125" s="1531"/>
      <c r="C125" s="1523"/>
      <c r="D125" s="1641"/>
      <c r="E125" s="1644"/>
      <c r="F125" s="1647"/>
      <c r="G125" s="1650"/>
      <c r="H125" s="1653"/>
      <c r="I125" s="1656"/>
      <c r="J125" s="1545"/>
      <c r="K125" s="1548"/>
      <c r="L125" s="463" t="s">
        <v>5436</v>
      </c>
      <c r="M125" s="463" t="s">
        <v>5437</v>
      </c>
      <c r="N125" s="464">
        <v>44743</v>
      </c>
      <c r="O125" s="464">
        <v>44925</v>
      </c>
      <c r="P125" s="464">
        <v>44743</v>
      </c>
      <c r="Q125" s="464">
        <v>44925</v>
      </c>
      <c r="R125" s="1572"/>
      <c r="S125" s="1586"/>
      <c r="T125" s="465">
        <f t="shared" si="96"/>
        <v>17.247999999999998</v>
      </c>
      <c r="U125" s="466">
        <f t="shared" si="172"/>
        <v>13.247999999999999</v>
      </c>
      <c r="V125" s="466">
        <f t="shared" si="172"/>
        <v>0</v>
      </c>
      <c r="W125" s="466">
        <f t="shared" si="172"/>
        <v>0</v>
      </c>
      <c r="X125" s="466">
        <f t="shared" si="171"/>
        <v>0</v>
      </c>
      <c r="Y125" s="466">
        <f t="shared" si="171"/>
        <v>0</v>
      </c>
      <c r="Z125" s="466">
        <f t="shared" si="171"/>
        <v>4</v>
      </c>
      <c r="AA125" s="1572"/>
      <c r="AB125" s="1540"/>
      <c r="AC125" s="467">
        <f t="shared" si="97"/>
        <v>4.3119999999999994</v>
      </c>
      <c r="AD125" s="468">
        <v>3.3119999999999998</v>
      </c>
      <c r="AE125" s="473">
        <v>0</v>
      </c>
      <c r="AF125" s="473">
        <v>0</v>
      </c>
      <c r="AG125" s="473">
        <v>0</v>
      </c>
      <c r="AH125" s="473">
        <v>0</v>
      </c>
      <c r="AI125" s="473">
        <v>1</v>
      </c>
      <c r="AJ125" s="1572"/>
      <c r="AK125" s="1542"/>
      <c r="AL125" s="467">
        <f t="shared" si="98"/>
        <v>4.3119999999999994</v>
      </c>
      <c r="AM125" s="470">
        <v>3.3119999999999998</v>
      </c>
      <c r="AN125" s="470">
        <v>0</v>
      </c>
      <c r="AO125" s="470">
        <v>0</v>
      </c>
      <c r="AP125" s="470">
        <v>0</v>
      </c>
      <c r="AQ125" s="470">
        <v>0</v>
      </c>
      <c r="AR125" s="470">
        <v>1</v>
      </c>
      <c r="AS125" s="1572"/>
      <c r="AT125" s="1551"/>
      <c r="AU125" s="471">
        <f t="shared" si="99"/>
        <v>4.3119999999999994</v>
      </c>
      <c r="AV125" s="469">
        <v>3.3119999999999998</v>
      </c>
      <c r="AW125" s="469">
        <v>0</v>
      </c>
      <c r="AX125" s="469">
        <v>0</v>
      </c>
      <c r="AY125" s="469">
        <v>0</v>
      </c>
      <c r="AZ125" s="469">
        <v>0</v>
      </c>
      <c r="BA125" s="469">
        <v>1</v>
      </c>
      <c r="BB125" s="1572"/>
      <c r="BC125" s="1553"/>
      <c r="BD125" s="471">
        <f t="shared" si="100"/>
        <v>4.3119999999999994</v>
      </c>
      <c r="BE125" s="502">
        <v>3.3119999999999998</v>
      </c>
      <c r="BF125" s="502">
        <v>0</v>
      </c>
      <c r="BG125" s="502">
        <v>0</v>
      </c>
      <c r="BH125" s="502">
        <v>0</v>
      </c>
      <c r="BI125" s="502">
        <v>0</v>
      </c>
      <c r="BJ125" s="502">
        <v>1</v>
      </c>
      <c r="BK125" s="1558"/>
      <c r="BL125" s="1559"/>
      <c r="BM125" s="1559"/>
      <c r="BN125" s="1559"/>
      <c r="BO125" s="1559"/>
      <c r="BP125" s="1559"/>
      <c r="BQ125" s="1559"/>
      <c r="BR125" s="1559"/>
      <c r="BS125" s="1560"/>
    </row>
    <row r="126" spans="1:71" s="58" customFormat="1" ht="89.25" customHeight="1" thickTop="1" x14ac:dyDescent="0.25">
      <c r="A126" s="37"/>
      <c r="B126" s="1525" t="s">
        <v>300</v>
      </c>
      <c r="C126" s="1718" t="s">
        <v>303</v>
      </c>
      <c r="D126" s="1639">
        <v>196</v>
      </c>
      <c r="E126" s="1642" t="str">
        <f>+[6]Metas!K224</f>
        <v>Municipios asesorados y acompañados y cuentan con procesos estables de formacion anualmente</v>
      </c>
      <c r="F126" s="1645">
        <v>30</v>
      </c>
      <c r="G126" s="1648">
        <f>SUM(H126:K126)</f>
        <v>30</v>
      </c>
      <c r="H126" s="1651"/>
      <c r="I126" s="1654"/>
      <c r="J126" s="1543">
        <v>20</v>
      </c>
      <c r="K126" s="1546">
        <v>10</v>
      </c>
      <c r="L126" s="441" t="s">
        <v>5438</v>
      </c>
      <c r="M126" s="441" t="s">
        <v>5439</v>
      </c>
      <c r="N126" s="442">
        <v>44743</v>
      </c>
      <c r="O126" s="442">
        <v>44925</v>
      </c>
      <c r="P126" s="442">
        <v>44743</v>
      </c>
      <c r="Q126" s="442">
        <v>44925</v>
      </c>
      <c r="R126" s="1571">
        <f t="shared" ref="R126" si="198">+$D126</f>
        <v>196</v>
      </c>
      <c r="S126" s="1585">
        <f t="shared" ref="S126" si="199">+F126</f>
        <v>30</v>
      </c>
      <c r="T126" s="443">
        <f t="shared" si="96"/>
        <v>20.28</v>
      </c>
      <c r="U126" s="444">
        <f t="shared" si="172"/>
        <v>14.2</v>
      </c>
      <c r="V126" s="444">
        <f t="shared" si="172"/>
        <v>0</v>
      </c>
      <c r="W126" s="444">
        <f t="shared" si="172"/>
        <v>0</v>
      </c>
      <c r="X126" s="444">
        <f t="shared" si="171"/>
        <v>0</v>
      </c>
      <c r="Y126" s="444">
        <f t="shared" si="171"/>
        <v>6.08</v>
      </c>
      <c r="Z126" s="444">
        <f t="shared" si="171"/>
        <v>0</v>
      </c>
      <c r="AA126" s="1571">
        <f t="shared" ref="AA126" si="200">+$D126</f>
        <v>196</v>
      </c>
      <c r="AB126" s="1539">
        <f>+H126</f>
        <v>0</v>
      </c>
      <c r="AC126" s="445">
        <f t="shared" si="97"/>
        <v>5.07</v>
      </c>
      <c r="AD126" s="504">
        <v>3.55</v>
      </c>
      <c r="AE126" s="447">
        <v>0</v>
      </c>
      <c r="AF126" s="447">
        <v>0</v>
      </c>
      <c r="AG126" s="447">
        <v>0</v>
      </c>
      <c r="AH126" s="447">
        <v>1.52</v>
      </c>
      <c r="AI126" s="447">
        <v>0</v>
      </c>
      <c r="AJ126" s="1571">
        <f t="shared" ref="AJ126" si="201">+$D126</f>
        <v>196</v>
      </c>
      <c r="AK126" s="1541">
        <f>+I126</f>
        <v>0</v>
      </c>
      <c r="AL126" s="445">
        <f t="shared" si="98"/>
        <v>5.07</v>
      </c>
      <c r="AM126" s="448">
        <v>3.55</v>
      </c>
      <c r="AN126" s="448">
        <v>0</v>
      </c>
      <c r="AO126" s="448">
        <v>0</v>
      </c>
      <c r="AP126" s="448">
        <v>0</v>
      </c>
      <c r="AQ126" s="448">
        <v>1.52</v>
      </c>
      <c r="AR126" s="448">
        <v>0</v>
      </c>
      <c r="AS126" s="1571">
        <f t="shared" ref="AS126" si="202">+$D126</f>
        <v>196</v>
      </c>
      <c r="AT126" s="1550">
        <f>+J126</f>
        <v>20</v>
      </c>
      <c r="AU126" s="449">
        <f t="shared" si="99"/>
        <v>5.07</v>
      </c>
      <c r="AV126" s="447">
        <v>3.55</v>
      </c>
      <c r="AW126" s="447">
        <v>0</v>
      </c>
      <c r="AX126" s="447">
        <v>0</v>
      </c>
      <c r="AY126" s="447">
        <v>0</v>
      </c>
      <c r="AZ126" s="447">
        <v>1.52</v>
      </c>
      <c r="BA126" s="447">
        <v>0</v>
      </c>
      <c r="BB126" s="1571">
        <f t="shared" ref="BB126" si="203">+$D126</f>
        <v>196</v>
      </c>
      <c r="BC126" s="1552">
        <f>+K126</f>
        <v>10</v>
      </c>
      <c r="BD126" s="449">
        <f t="shared" si="100"/>
        <v>5.07</v>
      </c>
      <c r="BE126" s="451">
        <v>3.55</v>
      </c>
      <c r="BF126" s="451">
        <v>0</v>
      </c>
      <c r="BG126" s="451">
        <v>0</v>
      </c>
      <c r="BH126" s="451">
        <v>0</v>
      </c>
      <c r="BI126" s="451">
        <v>1.52</v>
      </c>
      <c r="BJ126" s="451">
        <v>0</v>
      </c>
      <c r="BK126" s="1554"/>
      <c r="BL126" s="1555"/>
      <c r="BM126" s="1555"/>
      <c r="BN126" s="1555"/>
      <c r="BO126" s="1555"/>
      <c r="BP126" s="1555"/>
      <c r="BQ126" s="1555"/>
      <c r="BR126" s="1555"/>
      <c r="BS126" s="1556"/>
    </row>
    <row r="127" spans="1:71" s="58" customFormat="1" ht="55.5" customHeight="1" x14ac:dyDescent="0.25">
      <c r="A127" s="37"/>
      <c r="B127" s="1526"/>
      <c r="C127" s="1719"/>
      <c r="D127" s="1640"/>
      <c r="E127" s="1643"/>
      <c r="F127" s="1646"/>
      <c r="G127" s="1649"/>
      <c r="H127" s="1652"/>
      <c r="I127" s="1655"/>
      <c r="J127" s="1544"/>
      <c r="K127" s="1547"/>
      <c r="L127" s="452" t="s">
        <v>5440</v>
      </c>
      <c r="M127" s="452" t="s">
        <v>5441</v>
      </c>
      <c r="N127" s="34">
        <v>44743</v>
      </c>
      <c r="O127" s="34">
        <v>44925</v>
      </c>
      <c r="P127" s="34">
        <v>44743</v>
      </c>
      <c r="Q127" s="34">
        <v>44925</v>
      </c>
      <c r="R127" s="1220"/>
      <c r="S127" s="1241"/>
      <c r="T127" s="453">
        <f t="shared" si="96"/>
        <v>20.28</v>
      </c>
      <c r="U127" s="454">
        <f t="shared" si="172"/>
        <v>14.2</v>
      </c>
      <c r="V127" s="454">
        <f t="shared" si="172"/>
        <v>0</v>
      </c>
      <c r="W127" s="454">
        <f t="shared" si="172"/>
        <v>0</v>
      </c>
      <c r="X127" s="454">
        <f t="shared" si="171"/>
        <v>0</v>
      </c>
      <c r="Y127" s="454">
        <f t="shared" si="171"/>
        <v>6.08</v>
      </c>
      <c r="Z127" s="454">
        <f t="shared" si="171"/>
        <v>0</v>
      </c>
      <c r="AA127" s="1220"/>
      <c r="AB127" s="1244"/>
      <c r="AC127" s="455">
        <f t="shared" si="97"/>
        <v>5.07</v>
      </c>
      <c r="AD127" s="492">
        <v>3.55</v>
      </c>
      <c r="AE127" s="500">
        <v>0</v>
      </c>
      <c r="AF127" s="500">
        <v>0</v>
      </c>
      <c r="AG127" s="500">
        <v>0</v>
      </c>
      <c r="AH127" s="457">
        <v>1.52</v>
      </c>
      <c r="AI127" s="457">
        <v>0</v>
      </c>
      <c r="AJ127" s="1220"/>
      <c r="AK127" s="1247"/>
      <c r="AL127" s="455">
        <f t="shared" si="98"/>
        <v>5.07</v>
      </c>
      <c r="AM127" s="458">
        <v>3.55</v>
      </c>
      <c r="AN127" s="458">
        <v>0</v>
      </c>
      <c r="AO127" s="458">
        <v>0</v>
      </c>
      <c r="AP127" s="458">
        <v>0</v>
      </c>
      <c r="AQ127" s="458">
        <v>1.52</v>
      </c>
      <c r="AR127" s="458">
        <v>0</v>
      </c>
      <c r="AS127" s="1220"/>
      <c r="AT127" s="1549"/>
      <c r="AU127" s="459">
        <f t="shared" si="99"/>
        <v>5.07</v>
      </c>
      <c r="AV127" s="457">
        <v>3.55</v>
      </c>
      <c r="AW127" s="457">
        <v>0</v>
      </c>
      <c r="AX127" s="457">
        <v>0</v>
      </c>
      <c r="AY127" s="457">
        <v>0</v>
      </c>
      <c r="AZ127" s="457">
        <v>1.52</v>
      </c>
      <c r="BA127" s="457">
        <v>0</v>
      </c>
      <c r="BB127" s="1220"/>
      <c r="BC127" s="1253"/>
      <c r="BD127" s="459">
        <f t="shared" si="100"/>
        <v>5.07</v>
      </c>
      <c r="BE127" s="457">
        <v>3.55</v>
      </c>
      <c r="BF127" s="457">
        <v>0</v>
      </c>
      <c r="BG127" s="457">
        <v>0</v>
      </c>
      <c r="BH127" s="457">
        <v>0</v>
      </c>
      <c r="BI127" s="457">
        <v>1.52</v>
      </c>
      <c r="BJ127" s="457">
        <v>0</v>
      </c>
      <c r="BK127" s="1207"/>
      <c r="BL127" s="1208"/>
      <c r="BM127" s="1208"/>
      <c r="BN127" s="1208"/>
      <c r="BO127" s="1208"/>
      <c r="BP127" s="1208"/>
      <c r="BQ127" s="1208"/>
      <c r="BR127" s="1208"/>
      <c r="BS127" s="1557"/>
    </row>
    <row r="128" spans="1:71" s="58" customFormat="1" ht="69" customHeight="1" x14ac:dyDescent="0.25">
      <c r="A128" s="37"/>
      <c r="B128" s="1526"/>
      <c r="C128" s="1719"/>
      <c r="D128" s="1640"/>
      <c r="E128" s="1643"/>
      <c r="F128" s="1646"/>
      <c r="G128" s="1649"/>
      <c r="H128" s="1652"/>
      <c r="I128" s="1655"/>
      <c r="J128" s="1544"/>
      <c r="K128" s="1547"/>
      <c r="L128" s="452" t="s">
        <v>5442</v>
      </c>
      <c r="M128" s="452" t="s">
        <v>5443</v>
      </c>
      <c r="N128" s="34">
        <v>44743</v>
      </c>
      <c r="O128" s="34">
        <v>44925</v>
      </c>
      <c r="P128" s="34">
        <v>44743</v>
      </c>
      <c r="Q128" s="34">
        <v>44925</v>
      </c>
      <c r="R128" s="1220"/>
      <c r="S128" s="1241"/>
      <c r="T128" s="453">
        <f t="shared" si="96"/>
        <v>20.28</v>
      </c>
      <c r="U128" s="454">
        <f t="shared" si="172"/>
        <v>14.2</v>
      </c>
      <c r="V128" s="454">
        <f t="shared" si="172"/>
        <v>0</v>
      </c>
      <c r="W128" s="454">
        <f t="shared" si="172"/>
        <v>0</v>
      </c>
      <c r="X128" s="454">
        <f t="shared" si="171"/>
        <v>0</v>
      </c>
      <c r="Y128" s="454">
        <f t="shared" si="171"/>
        <v>6.08</v>
      </c>
      <c r="Z128" s="454">
        <f t="shared" si="171"/>
        <v>0</v>
      </c>
      <c r="AA128" s="1220"/>
      <c r="AB128" s="1244"/>
      <c r="AC128" s="455">
        <f t="shared" si="97"/>
        <v>5.07</v>
      </c>
      <c r="AD128" s="492">
        <v>3.55</v>
      </c>
      <c r="AE128" s="500">
        <v>0</v>
      </c>
      <c r="AF128" s="500">
        <v>0</v>
      </c>
      <c r="AG128" s="500">
        <v>0</v>
      </c>
      <c r="AH128" s="457">
        <v>1.52</v>
      </c>
      <c r="AI128" s="457">
        <v>0</v>
      </c>
      <c r="AJ128" s="1220"/>
      <c r="AK128" s="1247"/>
      <c r="AL128" s="455">
        <f t="shared" si="98"/>
        <v>5.07</v>
      </c>
      <c r="AM128" s="458">
        <v>3.55</v>
      </c>
      <c r="AN128" s="458">
        <v>0</v>
      </c>
      <c r="AO128" s="458">
        <v>0</v>
      </c>
      <c r="AP128" s="458">
        <v>0</v>
      </c>
      <c r="AQ128" s="458">
        <v>1.52</v>
      </c>
      <c r="AR128" s="458">
        <v>0</v>
      </c>
      <c r="AS128" s="1220"/>
      <c r="AT128" s="1549"/>
      <c r="AU128" s="459">
        <f t="shared" si="99"/>
        <v>5.07</v>
      </c>
      <c r="AV128" s="457">
        <v>3.55</v>
      </c>
      <c r="AW128" s="457">
        <v>0</v>
      </c>
      <c r="AX128" s="457">
        <v>0</v>
      </c>
      <c r="AY128" s="457">
        <v>0</v>
      </c>
      <c r="AZ128" s="457">
        <v>1.52</v>
      </c>
      <c r="BA128" s="457">
        <v>0</v>
      </c>
      <c r="BB128" s="1220"/>
      <c r="BC128" s="1253"/>
      <c r="BD128" s="459">
        <f t="shared" si="100"/>
        <v>5.07</v>
      </c>
      <c r="BE128" s="457">
        <v>3.55</v>
      </c>
      <c r="BF128" s="457">
        <v>0</v>
      </c>
      <c r="BG128" s="457">
        <v>0</v>
      </c>
      <c r="BH128" s="457">
        <v>0</v>
      </c>
      <c r="BI128" s="457">
        <v>1.52</v>
      </c>
      <c r="BJ128" s="457">
        <v>0</v>
      </c>
      <c r="BK128" s="1207"/>
      <c r="BL128" s="1208"/>
      <c r="BM128" s="1208"/>
      <c r="BN128" s="1208"/>
      <c r="BO128" s="1208"/>
      <c r="BP128" s="1208"/>
      <c r="BQ128" s="1208"/>
      <c r="BR128" s="1208"/>
      <c r="BS128" s="1557"/>
    </row>
    <row r="129" spans="1:71" s="58" customFormat="1" ht="42.75" customHeight="1" thickBot="1" x14ac:dyDescent="0.3">
      <c r="A129" s="37"/>
      <c r="B129" s="1526"/>
      <c r="C129" s="1719"/>
      <c r="D129" s="1641"/>
      <c r="E129" s="1644"/>
      <c r="F129" s="1647"/>
      <c r="G129" s="1650"/>
      <c r="H129" s="1653"/>
      <c r="I129" s="1656"/>
      <c r="J129" s="1545"/>
      <c r="K129" s="1548"/>
      <c r="L129" s="463" t="s">
        <v>5444</v>
      </c>
      <c r="M129" s="463" t="s">
        <v>5445</v>
      </c>
      <c r="N129" s="464">
        <v>44743</v>
      </c>
      <c r="O129" s="464">
        <v>44925</v>
      </c>
      <c r="P129" s="464">
        <v>44743</v>
      </c>
      <c r="Q129" s="464">
        <v>44925</v>
      </c>
      <c r="R129" s="1572"/>
      <c r="S129" s="1586"/>
      <c r="T129" s="465">
        <f t="shared" si="96"/>
        <v>20.28</v>
      </c>
      <c r="U129" s="466">
        <f t="shared" si="172"/>
        <v>14.2</v>
      </c>
      <c r="V129" s="466">
        <f t="shared" si="172"/>
        <v>0</v>
      </c>
      <c r="W129" s="466">
        <f t="shared" si="172"/>
        <v>0</v>
      </c>
      <c r="X129" s="466">
        <f t="shared" si="171"/>
        <v>0</v>
      </c>
      <c r="Y129" s="466">
        <f t="shared" si="171"/>
        <v>6.08</v>
      </c>
      <c r="Z129" s="466">
        <f t="shared" si="171"/>
        <v>0</v>
      </c>
      <c r="AA129" s="1572"/>
      <c r="AB129" s="1540"/>
      <c r="AC129" s="467">
        <f t="shared" si="97"/>
        <v>5.07</v>
      </c>
      <c r="AD129" s="505">
        <v>3.55</v>
      </c>
      <c r="AE129" s="473">
        <v>0</v>
      </c>
      <c r="AF129" s="473">
        <v>0</v>
      </c>
      <c r="AG129" s="473">
        <v>0</v>
      </c>
      <c r="AH129" s="469">
        <v>1.52</v>
      </c>
      <c r="AI129" s="469">
        <v>0</v>
      </c>
      <c r="AJ129" s="1572"/>
      <c r="AK129" s="1542"/>
      <c r="AL129" s="467">
        <f t="shared" si="98"/>
        <v>5.07</v>
      </c>
      <c r="AM129" s="470">
        <v>3.55</v>
      </c>
      <c r="AN129" s="470">
        <v>0</v>
      </c>
      <c r="AO129" s="470">
        <v>0</v>
      </c>
      <c r="AP129" s="470">
        <v>0</v>
      </c>
      <c r="AQ129" s="470">
        <v>1.52</v>
      </c>
      <c r="AR129" s="470">
        <v>0</v>
      </c>
      <c r="AS129" s="1572"/>
      <c r="AT129" s="1551"/>
      <c r="AU129" s="471">
        <f t="shared" si="99"/>
        <v>5.07</v>
      </c>
      <c r="AV129" s="469">
        <v>3.55</v>
      </c>
      <c r="AW129" s="469">
        <v>0</v>
      </c>
      <c r="AX129" s="469">
        <v>0</v>
      </c>
      <c r="AY129" s="469">
        <v>0</v>
      </c>
      <c r="AZ129" s="469">
        <v>1.52</v>
      </c>
      <c r="BA129" s="469">
        <v>0</v>
      </c>
      <c r="BB129" s="1572"/>
      <c r="BC129" s="1553"/>
      <c r="BD129" s="471">
        <f t="shared" si="100"/>
        <v>5.07</v>
      </c>
      <c r="BE129" s="473">
        <v>3.55</v>
      </c>
      <c r="BF129" s="473">
        <v>0</v>
      </c>
      <c r="BG129" s="473">
        <v>0</v>
      </c>
      <c r="BH129" s="473">
        <v>0</v>
      </c>
      <c r="BI129" s="473">
        <v>1.52</v>
      </c>
      <c r="BJ129" s="473">
        <v>0</v>
      </c>
      <c r="BK129" s="1558"/>
      <c r="BL129" s="1559"/>
      <c r="BM129" s="1559"/>
      <c r="BN129" s="1559"/>
      <c r="BO129" s="1559"/>
      <c r="BP129" s="1559"/>
      <c r="BQ129" s="1559"/>
      <c r="BR129" s="1559"/>
      <c r="BS129" s="1560"/>
    </row>
    <row r="130" spans="1:71" s="58" customFormat="1" ht="44.25" customHeight="1" x14ac:dyDescent="0.25">
      <c r="A130" s="37"/>
      <c r="B130" s="1526"/>
      <c r="C130" s="1719"/>
      <c r="D130" s="1639">
        <v>197</v>
      </c>
      <c r="E130" s="1642" t="str">
        <f>+[6]Metas!K225</f>
        <v>Red departamental de experiencias de formación artística y cultural implementada y operando anualmente</v>
      </c>
      <c r="F130" s="1645">
        <v>1</v>
      </c>
      <c r="G130" s="1648">
        <f>SUM(H130:K130)</f>
        <v>1</v>
      </c>
      <c r="H130" s="1651"/>
      <c r="I130" s="1654"/>
      <c r="J130" s="1543">
        <v>0.5</v>
      </c>
      <c r="K130" s="1546">
        <v>0.5</v>
      </c>
      <c r="L130" s="506" t="s">
        <v>5444</v>
      </c>
      <c r="M130" s="441" t="s">
        <v>5445</v>
      </c>
      <c r="N130" s="442">
        <v>44743</v>
      </c>
      <c r="O130" s="442">
        <v>44925</v>
      </c>
      <c r="P130" s="442">
        <v>44743</v>
      </c>
      <c r="Q130" s="442">
        <v>44925</v>
      </c>
      <c r="R130" s="1571">
        <f t="shared" ref="R130" si="204">+$D130</f>
        <v>197</v>
      </c>
      <c r="S130" s="1585">
        <f t="shared" ref="S130" si="205">+F130</f>
        <v>1</v>
      </c>
      <c r="T130" s="443">
        <f t="shared" si="96"/>
        <v>16.8</v>
      </c>
      <c r="U130" s="444">
        <f t="shared" si="172"/>
        <v>10.72</v>
      </c>
      <c r="V130" s="444">
        <f t="shared" si="172"/>
        <v>0</v>
      </c>
      <c r="W130" s="444">
        <f t="shared" si="172"/>
        <v>0</v>
      </c>
      <c r="X130" s="444">
        <f t="shared" si="171"/>
        <v>0</v>
      </c>
      <c r="Y130" s="444">
        <f t="shared" si="171"/>
        <v>6.08</v>
      </c>
      <c r="Z130" s="444">
        <f t="shared" si="171"/>
        <v>0</v>
      </c>
      <c r="AA130" s="1571">
        <f t="shared" ref="AA130" si="206">+$D130</f>
        <v>197</v>
      </c>
      <c r="AB130" s="1539">
        <f>+H130</f>
        <v>0</v>
      </c>
      <c r="AC130" s="445">
        <f t="shared" si="97"/>
        <v>4.2</v>
      </c>
      <c r="AD130" s="504">
        <v>2.68</v>
      </c>
      <c r="AE130" s="447">
        <v>0</v>
      </c>
      <c r="AF130" s="447">
        <v>0</v>
      </c>
      <c r="AG130" s="447">
        <v>0</v>
      </c>
      <c r="AH130" s="447">
        <v>1.52</v>
      </c>
      <c r="AI130" s="447">
        <v>0</v>
      </c>
      <c r="AJ130" s="1571">
        <f t="shared" ref="AJ130" si="207">+$D130</f>
        <v>197</v>
      </c>
      <c r="AK130" s="1541">
        <f>+I130</f>
        <v>0</v>
      </c>
      <c r="AL130" s="445">
        <f t="shared" si="98"/>
        <v>4.2</v>
      </c>
      <c r="AM130" s="448">
        <v>2.68</v>
      </c>
      <c r="AN130" s="448">
        <v>0</v>
      </c>
      <c r="AO130" s="448">
        <v>0</v>
      </c>
      <c r="AP130" s="448">
        <v>0</v>
      </c>
      <c r="AQ130" s="448">
        <v>1.52</v>
      </c>
      <c r="AR130" s="448">
        <v>0</v>
      </c>
      <c r="AS130" s="1571">
        <f t="shared" ref="AS130" si="208">+$D130</f>
        <v>197</v>
      </c>
      <c r="AT130" s="1550">
        <f>+J130</f>
        <v>0.5</v>
      </c>
      <c r="AU130" s="449">
        <f t="shared" si="99"/>
        <v>4.2</v>
      </c>
      <c r="AV130" s="447">
        <v>2.68</v>
      </c>
      <c r="AW130" s="447">
        <v>0</v>
      </c>
      <c r="AX130" s="447">
        <v>0</v>
      </c>
      <c r="AY130" s="447">
        <v>0</v>
      </c>
      <c r="AZ130" s="447">
        <v>1.52</v>
      </c>
      <c r="BA130" s="447">
        <v>0</v>
      </c>
      <c r="BB130" s="1571">
        <f t="shared" ref="BB130" si="209">+$D130</f>
        <v>197</v>
      </c>
      <c r="BC130" s="1552">
        <f>+K130</f>
        <v>0.5</v>
      </c>
      <c r="BD130" s="449">
        <f t="shared" si="100"/>
        <v>4.2</v>
      </c>
      <c r="BE130" s="451">
        <v>2.68</v>
      </c>
      <c r="BF130" s="451">
        <v>0</v>
      </c>
      <c r="BG130" s="451">
        <v>0</v>
      </c>
      <c r="BH130" s="451">
        <v>0</v>
      </c>
      <c r="BI130" s="451">
        <v>1.52</v>
      </c>
      <c r="BJ130" s="451">
        <v>0</v>
      </c>
      <c r="BK130" s="1554"/>
      <c r="BL130" s="1555"/>
      <c r="BM130" s="1555"/>
      <c r="BN130" s="1555"/>
      <c r="BO130" s="1555"/>
      <c r="BP130" s="1555"/>
      <c r="BQ130" s="1555"/>
      <c r="BR130" s="1555"/>
      <c r="BS130" s="1556"/>
    </row>
    <row r="131" spans="1:71" s="58" customFormat="1" ht="56.25" customHeight="1" x14ac:dyDescent="0.25">
      <c r="A131" s="37"/>
      <c r="B131" s="1526"/>
      <c r="C131" s="1719"/>
      <c r="D131" s="1640"/>
      <c r="E131" s="1643"/>
      <c r="F131" s="1646"/>
      <c r="G131" s="1649"/>
      <c r="H131" s="1652"/>
      <c r="I131" s="1655"/>
      <c r="J131" s="1544"/>
      <c r="K131" s="1547"/>
      <c r="L131" s="507" t="s">
        <v>5446</v>
      </c>
      <c r="M131" s="452" t="s">
        <v>5447</v>
      </c>
      <c r="N131" s="34">
        <v>44743</v>
      </c>
      <c r="O131" s="34">
        <v>44925</v>
      </c>
      <c r="P131" s="34">
        <v>44743</v>
      </c>
      <c r="Q131" s="34">
        <v>44925</v>
      </c>
      <c r="R131" s="1220"/>
      <c r="S131" s="1241"/>
      <c r="T131" s="453">
        <f t="shared" si="96"/>
        <v>16.8</v>
      </c>
      <c r="U131" s="454">
        <f t="shared" si="172"/>
        <v>10.72</v>
      </c>
      <c r="V131" s="454">
        <f t="shared" si="172"/>
        <v>0</v>
      </c>
      <c r="W131" s="454">
        <f t="shared" si="172"/>
        <v>0</v>
      </c>
      <c r="X131" s="454">
        <f t="shared" si="171"/>
        <v>0</v>
      </c>
      <c r="Y131" s="454">
        <f t="shared" si="171"/>
        <v>6.08</v>
      </c>
      <c r="Z131" s="454">
        <f t="shared" si="171"/>
        <v>0</v>
      </c>
      <c r="AA131" s="1220"/>
      <c r="AB131" s="1244"/>
      <c r="AC131" s="455">
        <f t="shared" si="97"/>
        <v>4.2</v>
      </c>
      <c r="AD131" s="508">
        <v>2.68</v>
      </c>
      <c r="AE131" s="500">
        <v>0</v>
      </c>
      <c r="AF131" s="500">
        <v>0</v>
      </c>
      <c r="AG131" s="500">
        <v>0</v>
      </c>
      <c r="AH131" s="457">
        <v>1.52</v>
      </c>
      <c r="AI131" s="457">
        <v>0</v>
      </c>
      <c r="AJ131" s="1220"/>
      <c r="AK131" s="1247"/>
      <c r="AL131" s="455">
        <f t="shared" si="98"/>
        <v>4.2</v>
      </c>
      <c r="AM131" s="458">
        <v>2.68</v>
      </c>
      <c r="AN131" s="458">
        <v>0</v>
      </c>
      <c r="AO131" s="458">
        <v>0</v>
      </c>
      <c r="AP131" s="458">
        <v>0</v>
      </c>
      <c r="AQ131" s="458">
        <v>1.52</v>
      </c>
      <c r="AR131" s="458">
        <v>0</v>
      </c>
      <c r="AS131" s="1220"/>
      <c r="AT131" s="1549"/>
      <c r="AU131" s="459">
        <f t="shared" si="99"/>
        <v>4.2</v>
      </c>
      <c r="AV131" s="457">
        <v>2.68</v>
      </c>
      <c r="AW131" s="457">
        <v>0</v>
      </c>
      <c r="AX131" s="457">
        <v>0</v>
      </c>
      <c r="AY131" s="457">
        <v>0</v>
      </c>
      <c r="AZ131" s="457">
        <v>1.52</v>
      </c>
      <c r="BA131" s="457">
        <v>0</v>
      </c>
      <c r="BB131" s="1220"/>
      <c r="BC131" s="1253"/>
      <c r="BD131" s="459">
        <f t="shared" si="100"/>
        <v>4.2</v>
      </c>
      <c r="BE131" s="457">
        <v>2.68</v>
      </c>
      <c r="BF131" s="457">
        <v>0</v>
      </c>
      <c r="BG131" s="457">
        <v>0</v>
      </c>
      <c r="BH131" s="457">
        <v>0</v>
      </c>
      <c r="BI131" s="457">
        <v>1.52</v>
      </c>
      <c r="BJ131" s="457">
        <v>0</v>
      </c>
      <c r="BK131" s="1207"/>
      <c r="BL131" s="1208"/>
      <c r="BM131" s="1208"/>
      <c r="BN131" s="1208"/>
      <c r="BO131" s="1208"/>
      <c r="BP131" s="1208"/>
      <c r="BQ131" s="1208"/>
      <c r="BR131" s="1208"/>
      <c r="BS131" s="1557"/>
    </row>
    <row r="132" spans="1:71" s="58" customFormat="1" ht="34.5" customHeight="1" x14ac:dyDescent="0.25">
      <c r="A132" s="37"/>
      <c r="B132" s="1526"/>
      <c r="C132" s="1719"/>
      <c r="D132" s="1640"/>
      <c r="E132" s="1643"/>
      <c r="F132" s="1646"/>
      <c r="G132" s="1649"/>
      <c r="H132" s="1652"/>
      <c r="I132" s="1655"/>
      <c r="J132" s="1544"/>
      <c r="K132" s="1547"/>
      <c r="L132" s="507" t="s">
        <v>5448</v>
      </c>
      <c r="M132" s="452" t="s">
        <v>5449</v>
      </c>
      <c r="N132" s="34">
        <v>44743</v>
      </c>
      <c r="O132" s="34">
        <v>44925</v>
      </c>
      <c r="P132" s="34">
        <v>44743</v>
      </c>
      <c r="Q132" s="34">
        <v>44925</v>
      </c>
      <c r="R132" s="1220"/>
      <c r="S132" s="1241"/>
      <c r="T132" s="453">
        <f t="shared" si="96"/>
        <v>16.8</v>
      </c>
      <c r="U132" s="454">
        <f t="shared" si="172"/>
        <v>10.72</v>
      </c>
      <c r="V132" s="454">
        <f t="shared" si="172"/>
        <v>0</v>
      </c>
      <c r="W132" s="454">
        <f t="shared" si="172"/>
        <v>0</v>
      </c>
      <c r="X132" s="454">
        <f t="shared" si="171"/>
        <v>0</v>
      </c>
      <c r="Y132" s="454">
        <f t="shared" si="171"/>
        <v>6.08</v>
      </c>
      <c r="Z132" s="454">
        <f t="shared" si="171"/>
        <v>0</v>
      </c>
      <c r="AA132" s="1220"/>
      <c r="AB132" s="1244"/>
      <c r="AC132" s="455">
        <f t="shared" si="97"/>
        <v>4.2</v>
      </c>
      <c r="AD132" s="492">
        <v>2.68</v>
      </c>
      <c r="AE132" s="500">
        <v>0</v>
      </c>
      <c r="AF132" s="500">
        <v>0</v>
      </c>
      <c r="AG132" s="500">
        <v>0</v>
      </c>
      <c r="AH132" s="457">
        <v>1.52</v>
      </c>
      <c r="AI132" s="457">
        <v>0</v>
      </c>
      <c r="AJ132" s="1220"/>
      <c r="AK132" s="1247"/>
      <c r="AL132" s="455">
        <f t="shared" si="98"/>
        <v>4.2</v>
      </c>
      <c r="AM132" s="458">
        <v>2.68</v>
      </c>
      <c r="AN132" s="458">
        <v>0</v>
      </c>
      <c r="AO132" s="458">
        <v>0</v>
      </c>
      <c r="AP132" s="458">
        <v>0</v>
      </c>
      <c r="AQ132" s="458">
        <v>1.52</v>
      </c>
      <c r="AR132" s="458">
        <v>0</v>
      </c>
      <c r="AS132" s="1220"/>
      <c r="AT132" s="1549"/>
      <c r="AU132" s="459">
        <f t="shared" si="99"/>
        <v>4.2</v>
      </c>
      <c r="AV132" s="457">
        <v>2.68</v>
      </c>
      <c r="AW132" s="457">
        <v>0</v>
      </c>
      <c r="AX132" s="457">
        <v>0</v>
      </c>
      <c r="AY132" s="457">
        <v>0</v>
      </c>
      <c r="AZ132" s="457">
        <v>1.52</v>
      </c>
      <c r="BA132" s="457">
        <v>0</v>
      </c>
      <c r="BB132" s="1220"/>
      <c r="BC132" s="1253"/>
      <c r="BD132" s="459">
        <f t="shared" si="100"/>
        <v>4.2</v>
      </c>
      <c r="BE132" s="457">
        <v>2.68</v>
      </c>
      <c r="BF132" s="457">
        <v>0</v>
      </c>
      <c r="BG132" s="457">
        <v>0</v>
      </c>
      <c r="BH132" s="457">
        <v>0</v>
      </c>
      <c r="BI132" s="457">
        <v>1.52</v>
      </c>
      <c r="BJ132" s="457">
        <v>0</v>
      </c>
      <c r="BK132" s="1207"/>
      <c r="BL132" s="1208"/>
      <c r="BM132" s="1208"/>
      <c r="BN132" s="1208"/>
      <c r="BO132" s="1208"/>
      <c r="BP132" s="1208"/>
      <c r="BQ132" s="1208"/>
      <c r="BR132" s="1208"/>
      <c r="BS132" s="1557"/>
    </row>
    <row r="133" spans="1:71" s="58" customFormat="1" ht="46.5" customHeight="1" thickBot="1" x14ac:dyDescent="0.3">
      <c r="A133" s="37"/>
      <c r="B133" s="1526"/>
      <c r="C133" s="1719"/>
      <c r="D133" s="1641"/>
      <c r="E133" s="1644"/>
      <c r="F133" s="1647"/>
      <c r="G133" s="1650"/>
      <c r="H133" s="1653"/>
      <c r="I133" s="1656"/>
      <c r="J133" s="1545"/>
      <c r="K133" s="1548"/>
      <c r="L133" s="509" t="s">
        <v>5450</v>
      </c>
      <c r="M133" s="463" t="s">
        <v>5451</v>
      </c>
      <c r="N133" s="464">
        <v>44743</v>
      </c>
      <c r="O133" s="464">
        <v>44925</v>
      </c>
      <c r="P133" s="464">
        <v>44743</v>
      </c>
      <c r="Q133" s="464">
        <v>44925</v>
      </c>
      <c r="R133" s="1572"/>
      <c r="S133" s="1586"/>
      <c r="T133" s="465">
        <f t="shared" si="96"/>
        <v>16.8</v>
      </c>
      <c r="U133" s="466">
        <f t="shared" si="172"/>
        <v>10.72</v>
      </c>
      <c r="V133" s="466">
        <f t="shared" si="172"/>
        <v>0</v>
      </c>
      <c r="W133" s="466">
        <f t="shared" si="172"/>
        <v>0</v>
      </c>
      <c r="X133" s="466">
        <f t="shared" si="171"/>
        <v>0</v>
      </c>
      <c r="Y133" s="466">
        <f t="shared" si="171"/>
        <v>6.08</v>
      </c>
      <c r="Z133" s="466">
        <f t="shared" si="171"/>
        <v>0</v>
      </c>
      <c r="AA133" s="1572"/>
      <c r="AB133" s="1540"/>
      <c r="AC133" s="467">
        <f t="shared" si="97"/>
        <v>4.2</v>
      </c>
      <c r="AD133" s="505">
        <v>2.68</v>
      </c>
      <c r="AE133" s="473">
        <v>0</v>
      </c>
      <c r="AF133" s="473">
        <v>0</v>
      </c>
      <c r="AG133" s="473">
        <v>0</v>
      </c>
      <c r="AH133" s="469">
        <v>1.52</v>
      </c>
      <c r="AI133" s="469">
        <v>0</v>
      </c>
      <c r="AJ133" s="1572"/>
      <c r="AK133" s="1542"/>
      <c r="AL133" s="467">
        <f t="shared" si="98"/>
        <v>4.2</v>
      </c>
      <c r="AM133" s="470">
        <v>2.68</v>
      </c>
      <c r="AN133" s="470">
        <v>0</v>
      </c>
      <c r="AO133" s="470">
        <v>0</v>
      </c>
      <c r="AP133" s="470">
        <v>0</v>
      </c>
      <c r="AQ133" s="470">
        <v>1.52</v>
      </c>
      <c r="AR133" s="470">
        <v>0</v>
      </c>
      <c r="AS133" s="1572"/>
      <c r="AT133" s="1551"/>
      <c r="AU133" s="471">
        <f t="shared" si="99"/>
        <v>4.2</v>
      </c>
      <c r="AV133" s="469">
        <v>2.68</v>
      </c>
      <c r="AW133" s="469">
        <v>0</v>
      </c>
      <c r="AX133" s="469">
        <v>0</v>
      </c>
      <c r="AY133" s="469">
        <v>0</v>
      </c>
      <c r="AZ133" s="469">
        <v>1.52</v>
      </c>
      <c r="BA133" s="469">
        <v>0</v>
      </c>
      <c r="BB133" s="1572"/>
      <c r="BC133" s="1553"/>
      <c r="BD133" s="471">
        <f t="shared" si="100"/>
        <v>4.2</v>
      </c>
      <c r="BE133" s="473">
        <v>2.68</v>
      </c>
      <c r="BF133" s="473">
        <v>0</v>
      </c>
      <c r="BG133" s="473">
        <v>0</v>
      </c>
      <c r="BH133" s="473">
        <v>0</v>
      </c>
      <c r="BI133" s="473">
        <v>1.52</v>
      </c>
      <c r="BJ133" s="473">
        <v>0</v>
      </c>
      <c r="BK133" s="1558"/>
      <c r="BL133" s="1559"/>
      <c r="BM133" s="1559"/>
      <c r="BN133" s="1559"/>
      <c r="BO133" s="1559"/>
      <c r="BP133" s="1559"/>
      <c r="BQ133" s="1559"/>
      <c r="BR133" s="1559"/>
      <c r="BS133" s="1560"/>
    </row>
    <row r="134" spans="1:71" s="58" customFormat="1" ht="49.5" customHeight="1" x14ac:dyDescent="0.25">
      <c r="A134" s="37"/>
      <c r="B134" s="1526"/>
      <c r="C134" s="1719"/>
      <c r="D134" s="1639">
        <v>198</v>
      </c>
      <c r="E134" s="1642" t="str">
        <f>+[6]Metas!K226</f>
        <v>Formadores de las áreas artísticas capacitados en Formación técnica  para la formación artística y cultural. Por año</v>
      </c>
      <c r="F134" s="1645">
        <v>80</v>
      </c>
      <c r="G134" s="1648">
        <f>SUM(H134:K134)</f>
        <v>80</v>
      </c>
      <c r="H134" s="1651"/>
      <c r="I134" s="1654"/>
      <c r="J134" s="1543"/>
      <c r="K134" s="1546">
        <v>80</v>
      </c>
      <c r="L134" s="441" t="s">
        <v>5452</v>
      </c>
      <c r="M134" s="441" t="s">
        <v>5453</v>
      </c>
      <c r="N134" s="442">
        <v>44743</v>
      </c>
      <c r="O134" s="442">
        <v>44925</v>
      </c>
      <c r="P134" s="442">
        <v>44743</v>
      </c>
      <c r="Q134" s="442">
        <v>44925</v>
      </c>
      <c r="R134" s="1571">
        <f t="shared" ref="R134" si="210">+$D134</f>
        <v>198</v>
      </c>
      <c r="S134" s="1585">
        <f t="shared" ref="S134" si="211">+F134</f>
        <v>80</v>
      </c>
      <c r="T134" s="443">
        <f t="shared" si="96"/>
        <v>20.28</v>
      </c>
      <c r="U134" s="444">
        <f t="shared" si="172"/>
        <v>14.2</v>
      </c>
      <c r="V134" s="444">
        <f t="shared" si="172"/>
        <v>0</v>
      </c>
      <c r="W134" s="444">
        <f t="shared" si="172"/>
        <v>0</v>
      </c>
      <c r="X134" s="444">
        <f t="shared" si="171"/>
        <v>0</v>
      </c>
      <c r="Y134" s="444">
        <f t="shared" si="171"/>
        <v>6.08</v>
      </c>
      <c r="Z134" s="444">
        <f t="shared" si="171"/>
        <v>0</v>
      </c>
      <c r="AA134" s="1571">
        <f t="shared" ref="AA134" si="212">+$D134</f>
        <v>198</v>
      </c>
      <c r="AB134" s="1539">
        <f>+H134</f>
        <v>0</v>
      </c>
      <c r="AC134" s="445">
        <f t="shared" si="97"/>
        <v>5.07</v>
      </c>
      <c r="AD134" s="446">
        <v>3.55</v>
      </c>
      <c r="AE134" s="447">
        <v>0</v>
      </c>
      <c r="AF134" s="447">
        <v>0</v>
      </c>
      <c r="AG134" s="447">
        <v>0</v>
      </c>
      <c r="AH134" s="447">
        <v>1.52</v>
      </c>
      <c r="AI134" s="447">
        <v>0</v>
      </c>
      <c r="AJ134" s="1571">
        <f t="shared" ref="AJ134" si="213">+$D134</f>
        <v>198</v>
      </c>
      <c r="AK134" s="1541">
        <f>+I134</f>
        <v>0</v>
      </c>
      <c r="AL134" s="445">
        <f t="shared" si="98"/>
        <v>5.07</v>
      </c>
      <c r="AM134" s="448">
        <v>3.55</v>
      </c>
      <c r="AN134" s="448">
        <v>0</v>
      </c>
      <c r="AO134" s="448">
        <v>0</v>
      </c>
      <c r="AP134" s="448">
        <v>0</v>
      </c>
      <c r="AQ134" s="448">
        <v>1.52</v>
      </c>
      <c r="AR134" s="448">
        <v>0</v>
      </c>
      <c r="AS134" s="1571">
        <f t="shared" ref="AS134" si="214">+$D134</f>
        <v>198</v>
      </c>
      <c r="AT134" s="1550">
        <f>+J134</f>
        <v>0</v>
      </c>
      <c r="AU134" s="449">
        <f t="shared" si="99"/>
        <v>5.07</v>
      </c>
      <c r="AV134" s="447">
        <v>3.55</v>
      </c>
      <c r="AW134" s="447">
        <v>0</v>
      </c>
      <c r="AX134" s="447">
        <v>0</v>
      </c>
      <c r="AY134" s="447">
        <v>0</v>
      </c>
      <c r="AZ134" s="447">
        <v>1.52</v>
      </c>
      <c r="BA134" s="447">
        <v>0</v>
      </c>
      <c r="BB134" s="1571">
        <f t="shared" ref="BB134" si="215">+$D134</f>
        <v>198</v>
      </c>
      <c r="BC134" s="1552">
        <f>+K134</f>
        <v>80</v>
      </c>
      <c r="BD134" s="449">
        <f t="shared" si="100"/>
        <v>5.07</v>
      </c>
      <c r="BE134" s="451">
        <v>3.55</v>
      </c>
      <c r="BF134" s="451">
        <v>0</v>
      </c>
      <c r="BG134" s="451">
        <v>0</v>
      </c>
      <c r="BH134" s="451">
        <v>0</v>
      </c>
      <c r="BI134" s="451">
        <v>1.52</v>
      </c>
      <c r="BJ134" s="451">
        <v>0</v>
      </c>
      <c r="BK134" s="1554"/>
      <c r="BL134" s="1555"/>
      <c r="BM134" s="1555"/>
      <c r="BN134" s="1555"/>
      <c r="BO134" s="1555"/>
      <c r="BP134" s="1555"/>
      <c r="BQ134" s="1555"/>
      <c r="BR134" s="1555"/>
      <c r="BS134" s="1556"/>
    </row>
    <row r="135" spans="1:71" s="58" customFormat="1" ht="43.5" customHeight="1" x14ac:dyDescent="0.25">
      <c r="A135" s="37"/>
      <c r="B135" s="1526"/>
      <c r="C135" s="1719"/>
      <c r="D135" s="1640"/>
      <c r="E135" s="1643"/>
      <c r="F135" s="1646"/>
      <c r="G135" s="1649"/>
      <c r="H135" s="1652"/>
      <c r="I135" s="1655"/>
      <c r="J135" s="1544"/>
      <c r="K135" s="1547"/>
      <c r="L135" s="452" t="s">
        <v>5454</v>
      </c>
      <c r="M135" s="452" t="s">
        <v>5455</v>
      </c>
      <c r="N135" s="34">
        <v>44743</v>
      </c>
      <c r="O135" s="34">
        <v>44925</v>
      </c>
      <c r="P135" s="34">
        <v>44743</v>
      </c>
      <c r="Q135" s="34">
        <v>44925</v>
      </c>
      <c r="R135" s="1220"/>
      <c r="S135" s="1241"/>
      <c r="T135" s="453">
        <f t="shared" si="96"/>
        <v>20.28</v>
      </c>
      <c r="U135" s="454">
        <f t="shared" si="172"/>
        <v>14.2</v>
      </c>
      <c r="V135" s="454">
        <f t="shared" si="172"/>
        <v>0</v>
      </c>
      <c r="W135" s="454">
        <f t="shared" si="172"/>
        <v>0</v>
      </c>
      <c r="X135" s="454">
        <f t="shared" si="171"/>
        <v>0</v>
      </c>
      <c r="Y135" s="454">
        <f t="shared" si="171"/>
        <v>6.08</v>
      </c>
      <c r="Z135" s="454">
        <f t="shared" si="171"/>
        <v>0</v>
      </c>
      <c r="AA135" s="1220"/>
      <c r="AB135" s="1244"/>
      <c r="AC135" s="455">
        <f t="shared" si="97"/>
        <v>5.07</v>
      </c>
      <c r="AD135" s="456">
        <v>3.55</v>
      </c>
      <c r="AE135" s="500">
        <v>0</v>
      </c>
      <c r="AF135" s="500">
        <v>0</v>
      </c>
      <c r="AG135" s="500">
        <v>0</v>
      </c>
      <c r="AH135" s="457">
        <v>1.52</v>
      </c>
      <c r="AI135" s="457">
        <v>0</v>
      </c>
      <c r="AJ135" s="1220"/>
      <c r="AK135" s="1247"/>
      <c r="AL135" s="455">
        <f t="shared" si="98"/>
        <v>5.07</v>
      </c>
      <c r="AM135" s="458">
        <v>3.55</v>
      </c>
      <c r="AN135" s="458">
        <v>0</v>
      </c>
      <c r="AO135" s="458">
        <v>0</v>
      </c>
      <c r="AP135" s="458">
        <v>0</v>
      </c>
      <c r="AQ135" s="458">
        <v>1.52</v>
      </c>
      <c r="AR135" s="458">
        <v>0</v>
      </c>
      <c r="AS135" s="1220"/>
      <c r="AT135" s="1549"/>
      <c r="AU135" s="459">
        <f t="shared" si="99"/>
        <v>5.07</v>
      </c>
      <c r="AV135" s="457">
        <v>3.55</v>
      </c>
      <c r="AW135" s="457">
        <v>0</v>
      </c>
      <c r="AX135" s="457">
        <v>0</v>
      </c>
      <c r="AY135" s="457">
        <v>0</v>
      </c>
      <c r="AZ135" s="457">
        <v>1.52</v>
      </c>
      <c r="BA135" s="457">
        <v>0</v>
      </c>
      <c r="BB135" s="1220"/>
      <c r="BC135" s="1253"/>
      <c r="BD135" s="459">
        <f t="shared" si="100"/>
        <v>5.07</v>
      </c>
      <c r="BE135" s="457">
        <v>3.55</v>
      </c>
      <c r="BF135" s="457">
        <v>0</v>
      </c>
      <c r="BG135" s="457">
        <v>0</v>
      </c>
      <c r="BH135" s="457">
        <v>0</v>
      </c>
      <c r="BI135" s="457">
        <v>1.52</v>
      </c>
      <c r="BJ135" s="457">
        <v>0</v>
      </c>
      <c r="BK135" s="1207"/>
      <c r="BL135" s="1208"/>
      <c r="BM135" s="1208"/>
      <c r="BN135" s="1208"/>
      <c r="BO135" s="1208"/>
      <c r="BP135" s="1208"/>
      <c r="BQ135" s="1208"/>
      <c r="BR135" s="1208"/>
      <c r="BS135" s="1557"/>
    </row>
    <row r="136" spans="1:71" s="58" customFormat="1" ht="46.5" customHeight="1" x14ac:dyDescent="0.25">
      <c r="A136" s="37"/>
      <c r="B136" s="1526"/>
      <c r="C136" s="1719"/>
      <c r="D136" s="1640"/>
      <c r="E136" s="1643"/>
      <c r="F136" s="1646"/>
      <c r="G136" s="1649"/>
      <c r="H136" s="1652"/>
      <c r="I136" s="1655"/>
      <c r="J136" s="1544"/>
      <c r="K136" s="1720"/>
      <c r="L136" s="510" t="s">
        <v>5456</v>
      </c>
      <c r="M136" s="452" t="s">
        <v>5457</v>
      </c>
      <c r="N136" s="34">
        <v>44743</v>
      </c>
      <c r="O136" s="34">
        <v>44925</v>
      </c>
      <c r="P136" s="34">
        <v>44743</v>
      </c>
      <c r="Q136" s="34">
        <v>44925</v>
      </c>
      <c r="R136" s="1220"/>
      <c r="S136" s="1241"/>
      <c r="T136" s="453">
        <f t="shared" si="96"/>
        <v>20.28</v>
      </c>
      <c r="U136" s="454">
        <f t="shared" si="172"/>
        <v>14.2</v>
      </c>
      <c r="V136" s="454">
        <f t="shared" si="172"/>
        <v>0</v>
      </c>
      <c r="W136" s="454">
        <f t="shared" si="172"/>
        <v>0</v>
      </c>
      <c r="X136" s="454">
        <f t="shared" si="171"/>
        <v>0</v>
      </c>
      <c r="Y136" s="454">
        <f t="shared" si="171"/>
        <v>6.08</v>
      </c>
      <c r="Z136" s="454">
        <f t="shared" si="171"/>
        <v>0</v>
      </c>
      <c r="AA136" s="1220"/>
      <c r="AB136" s="1244"/>
      <c r="AC136" s="455">
        <f t="shared" si="97"/>
        <v>5.07</v>
      </c>
      <c r="AD136" s="485">
        <v>3.55</v>
      </c>
      <c r="AE136" s="500">
        <v>0</v>
      </c>
      <c r="AF136" s="500">
        <v>0</v>
      </c>
      <c r="AG136" s="500">
        <v>0</v>
      </c>
      <c r="AH136" s="457">
        <v>1.52</v>
      </c>
      <c r="AI136" s="457">
        <v>0</v>
      </c>
      <c r="AJ136" s="1220"/>
      <c r="AK136" s="1247"/>
      <c r="AL136" s="455">
        <f t="shared" si="98"/>
        <v>5.07</v>
      </c>
      <c r="AM136" s="458">
        <v>3.55</v>
      </c>
      <c r="AN136" s="458">
        <v>0</v>
      </c>
      <c r="AO136" s="458">
        <v>0</v>
      </c>
      <c r="AP136" s="458">
        <v>0</v>
      </c>
      <c r="AQ136" s="458">
        <v>1.52</v>
      </c>
      <c r="AR136" s="458">
        <v>0</v>
      </c>
      <c r="AS136" s="1220"/>
      <c r="AT136" s="1549"/>
      <c r="AU136" s="459">
        <f t="shared" si="99"/>
        <v>5.07</v>
      </c>
      <c r="AV136" s="457">
        <v>3.55</v>
      </c>
      <c r="AW136" s="457">
        <v>0</v>
      </c>
      <c r="AX136" s="457">
        <v>0</v>
      </c>
      <c r="AY136" s="457">
        <v>0</v>
      </c>
      <c r="AZ136" s="457">
        <v>1.52</v>
      </c>
      <c r="BA136" s="457">
        <v>0</v>
      </c>
      <c r="BB136" s="1220"/>
      <c r="BC136" s="1253"/>
      <c r="BD136" s="459">
        <f t="shared" si="100"/>
        <v>5.07</v>
      </c>
      <c r="BE136" s="457">
        <v>3.55</v>
      </c>
      <c r="BF136" s="457">
        <v>0</v>
      </c>
      <c r="BG136" s="457">
        <v>0</v>
      </c>
      <c r="BH136" s="457">
        <v>0</v>
      </c>
      <c r="BI136" s="457">
        <v>1.52</v>
      </c>
      <c r="BJ136" s="457">
        <v>0</v>
      </c>
      <c r="BK136" s="1207"/>
      <c r="BL136" s="1208"/>
      <c r="BM136" s="1208"/>
      <c r="BN136" s="1208"/>
      <c r="BO136" s="1208"/>
      <c r="BP136" s="1208"/>
      <c r="BQ136" s="1208"/>
      <c r="BR136" s="1208"/>
      <c r="BS136" s="1557"/>
    </row>
    <row r="137" spans="1:71" s="58" customFormat="1" ht="36" customHeight="1" thickBot="1" x14ac:dyDescent="0.3">
      <c r="A137" s="37"/>
      <c r="B137" s="1526"/>
      <c r="C137" s="1719"/>
      <c r="D137" s="1641"/>
      <c r="E137" s="1644"/>
      <c r="F137" s="1647"/>
      <c r="G137" s="1650"/>
      <c r="H137" s="1653"/>
      <c r="I137" s="1656"/>
      <c r="J137" s="1545"/>
      <c r="K137" s="1548"/>
      <c r="L137" s="511" t="s">
        <v>5458</v>
      </c>
      <c r="M137" s="463" t="s">
        <v>5459</v>
      </c>
      <c r="N137" s="464">
        <v>44743</v>
      </c>
      <c r="O137" s="464">
        <v>44925</v>
      </c>
      <c r="P137" s="464">
        <v>44743</v>
      </c>
      <c r="Q137" s="464">
        <v>44925</v>
      </c>
      <c r="R137" s="1572"/>
      <c r="S137" s="1586"/>
      <c r="T137" s="465">
        <f t="shared" si="96"/>
        <v>20.28</v>
      </c>
      <c r="U137" s="466">
        <f t="shared" si="172"/>
        <v>14.2</v>
      </c>
      <c r="V137" s="466">
        <f t="shared" si="172"/>
        <v>0</v>
      </c>
      <c r="W137" s="466">
        <f t="shared" si="172"/>
        <v>0</v>
      </c>
      <c r="X137" s="466">
        <f t="shared" si="171"/>
        <v>0</v>
      </c>
      <c r="Y137" s="466">
        <f t="shared" si="171"/>
        <v>6.08</v>
      </c>
      <c r="Z137" s="466">
        <f t="shared" si="171"/>
        <v>0</v>
      </c>
      <c r="AA137" s="1572"/>
      <c r="AB137" s="1540"/>
      <c r="AC137" s="467">
        <f t="shared" si="97"/>
        <v>5.07</v>
      </c>
      <c r="AD137" s="468">
        <v>3.55</v>
      </c>
      <c r="AE137" s="473">
        <v>0</v>
      </c>
      <c r="AF137" s="473">
        <v>0</v>
      </c>
      <c r="AG137" s="473">
        <v>0</v>
      </c>
      <c r="AH137" s="469">
        <v>1.52</v>
      </c>
      <c r="AI137" s="469">
        <v>0</v>
      </c>
      <c r="AJ137" s="1572"/>
      <c r="AK137" s="1542"/>
      <c r="AL137" s="467">
        <f t="shared" si="98"/>
        <v>5.07</v>
      </c>
      <c r="AM137" s="470">
        <v>3.55</v>
      </c>
      <c r="AN137" s="470">
        <v>0</v>
      </c>
      <c r="AO137" s="470">
        <v>0</v>
      </c>
      <c r="AP137" s="470">
        <v>0</v>
      </c>
      <c r="AQ137" s="470">
        <v>1.52</v>
      </c>
      <c r="AR137" s="470">
        <v>0</v>
      </c>
      <c r="AS137" s="1572"/>
      <c r="AT137" s="1551"/>
      <c r="AU137" s="471">
        <f t="shared" si="99"/>
        <v>5.07</v>
      </c>
      <c r="AV137" s="469">
        <v>3.55</v>
      </c>
      <c r="AW137" s="469">
        <v>0</v>
      </c>
      <c r="AX137" s="469">
        <v>0</v>
      </c>
      <c r="AY137" s="469">
        <v>0</v>
      </c>
      <c r="AZ137" s="469">
        <v>1.52</v>
      </c>
      <c r="BA137" s="469">
        <v>0</v>
      </c>
      <c r="BB137" s="1572"/>
      <c r="BC137" s="1553"/>
      <c r="BD137" s="471">
        <f t="shared" si="100"/>
        <v>5.07</v>
      </c>
      <c r="BE137" s="473">
        <v>3.55</v>
      </c>
      <c r="BF137" s="473">
        <v>0</v>
      </c>
      <c r="BG137" s="473">
        <v>0</v>
      </c>
      <c r="BH137" s="473">
        <v>0</v>
      </c>
      <c r="BI137" s="473">
        <v>1.52</v>
      </c>
      <c r="BJ137" s="473">
        <v>0</v>
      </c>
      <c r="BK137" s="1558"/>
      <c r="BL137" s="1559"/>
      <c r="BM137" s="1559"/>
      <c r="BN137" s="1559"/>
      <c r="BO137" s="1559"/>
      <c r="BP137" s="1559"/>
      <c r="BQ137" s="1559"/>
      <c r="BR137" s="1559"/>
      <c r="BS137" s="1560"/>
    </row>
    <row r="138" spans="1:71" s="58" customFormat="1" ht="42" customHeight="1" x14ac:dyDescent="0.25">
      <c r="A138" s="37"/>
      <c r="B138" s="1526"/>
      <c r="C138" s="1719"/>
      <c r="D138" s="1639">
        <v>199</v>
      </c>
      <c r="E138" s="1642" t="str">
        <f>+[6]Metas!K227</f>
        <v>Gestores capacitados para la gestión de las escuelas de formación cultural Por año</v>
      </c>
      <c r="F138" s="1645">
        <v>80</v>
      </c>
      <c r="G138" s="1648">
        <f>SUM(H138:K138)</f>
        <v>80</v>
      </c>
      <c r="H138" s="1651"/>
      <c r="I138" s="1654"/>
      <c r="J138" s="1543">
        <v>20</v>
      </c>
      <c r="K138" s="1546">
        <v>60</v>
      </c>
      <c r="L138" s="441" t="s">
        <v>5460</v>
      </c>
      <c r="M138" s="441" t="s">
        <v>5461</v>
      </c>
      <c r="N138" s="442">
        <v>44743</v>
      </c>
      <c r="O138" s="442">
        <v>44925</v>
      </c>
      <c r="P138" s="442">
        <v>44743</v>
      </c>
      <c r="Q138" s="442">
        <v>44925</v>
      </c>
      <c r="R138" s="1571">
        <f t="shared" ref="R138" si="216">+$D138</f>
        <v>199</v>
      </c>
      <c r="S138" s="1585">
        <f t="shared" ref="S138" si="217">+F138</f>
        <v>80</v>
      </c>
      <c r="T138" s="443">
        <f t="shared" si="96"/>
        <v>26.64</v>
      </c>
      <c r="U138" s="444">
        <f t="shared" si="172"/>
        <v>18.64</v>
      </c>
      <c r="V138" s="444">
        <f t="shared" si="172"/>
        <v>0</v>
      </c>
      <c r="W138" s="444">
        <f t="shared" si="172"/>
        <v>0</v>
      </c>
      <c r="X138" s="444">
        <f t="shared" si="171"/>
        <v>0</v>
      </c>
      <c r="Y138" s="444">
        <f t="shared" si="171"/>
        <v>8</v>
      </c>
      <c r="Z138" s="444">
        <f t="shared" si="171"/>
        <v>0</v>
      </c>
      <c r="AA138" s="1571">
        <f t="shared" ref="AA138" si="218">+$D138</f>
        <v>199</v>
      </c>
      <c r="AB138" s="1539">
        <f>+H138</f>
        <v>0</v>
      </c>
      <c r="AC138" s="445">
        <f t="shared" si="97"/>
        <v>6.66</v>
      </c>
      <c r="AD138" s="504">
        <v>4.66</v>
      </c>
      <c r="AE138" s="447">
        <v>0</v>
      </c>
      <c r="AF138" s="447">
        <v>0</v>
      </c>
      <c r="AG138" s="447">
        <v>0</v>
      </c>
      <c r="AH138" s="447">
        <v>2</v>
      </c>
      <c r="AI138" s="447">
        <v>0</v>
      </c>
      <c r="AJ138" s="1571">
        <f t="shared" ref="AJ138" si="219">+$D138</f>
        <v>199</v>
      </c>
      <c r="AK138" s="1541">
        <f>+I138</f>
        <v>0</v>
      </c>
      <c r="AL138" s="445">
        <f t="shared" si="98"/>
        <v>6.66</v>
      </c>
      <c r="AM138" s="448">
        <v>4.66</v>
      </c>
      <c r="AN138" s="448">
        <v>0</v>
      </c>
      <c r="AO138" s="448">
        <v>0</v>
      </c>
      <c r="AP138" s="448">
        <v>0</v>
      </c>
      <c r="AQ138" s="448">
        <v>2</v>
      </c>
      <c r="AR138" s="448">
        <v>0</v>
      </c>
      <c r="AS138" s="1571">
        <f t="shared" ref="AS138" si="220">+$D138</f>
        <v>199</v>
      </c>
      <c r="AT138" s="1550">
        <f>+J138</f>
        <v>20</v>
      </c>
      <c r="AU138" s="449">
        <f t="shared" si="99"/>
        <v>6.66</v>
      </c>
      <c r="AV138" s="447">
        <v>4.66</v>
      </c>
      <c r="AW138" s="447">
        <v>0</v>
      </c>
      <c r="AX138" s="447">
        <v>0</v>
      </c>
      <c r="AY138" s="447">
        <v>0</v>
      </c>
      <c r="AZ138" s="447">
        <v>2</v>
      </c>
      <c r="BA138" s="447">
        <v>0</v>
      </c>
      <c r="BB138" s="1571">
        <f t="shared" ref="BB138" si="221">+$D138</f>
        <v>199</v>
      </c>
      <c r="BC138" s="1552">
        <f>+K138</f>
        <v>60</v>
      </c>
      <c r="BD138" s="449">
        <f t="shared" si="100"/>
        <v>6.66</v>
      </c>
      <c r="BE138" s="451">
        <v>4.66</v>
      </c>
      <c r="BF138" s="451">
        <v>0</v>
      </c>
      <c r="BG138" s="451">
        <v>0</v>
      </c>
      <c r="BH138" s="451">
        <v>0</v>
      </c>
      <c r="BI138" s="451">
        <v>2</v>
      </c>
      <c r="BJ138" s="451">
        <v>0</v>
      </c>
      <c r="BK138" s="1554"/>
      <c r="BL138" s="1555"/>
      <c r="BM138" s="1555"/>
      <c r="BN138" s="1555"/>
      <c r="BO138" s="1555"/>
      <c r="BP138" s="1555"/>
      <c r="BQ138" s="1555"/>
      <c r="BR138" s="1555"/>
      <c r="BS138" s="1556"/>
    </row>
    <row r="139" spans="1:71" s="58" customFormat="1" ht="30.75" customHeight="1" x14ac:dyDescent="0.25">
      <c r="A139" s="37"/>
      <c r="B139" s="1526"/>
      <c r="C139" s="1719"/>
      <c r="D139" s="1640"/>
      <c r="E139" s="1643"/>
      <c r="F139" s="1646"/>
      <c r="G139" s="1649"/>
      <c r="H139" s="1652"/>
      <c r="I139" s="1655"/>
      <c r="J139" s="1544"/>
      <c r="K139" s="1547"/>
      <c r="L139" s="452" t="s">
        <v>5462</v>
      </c>
      <c r="M139" s="452" t="s">
        <v>5463</v>
      </c>
      <c r="N139" s="34">
        <v>44743</v>
      </c>
      <c r="O139" s="34">
        <v>44925</v>
      </c>
      <c r="P139" s="34">
        <v>44743</v>
      </c>
      <c r="Q139" s="34">
        <v>44925</v>
      </c>
      <c r="R139" s="1220"/>
      <c r="S139" s="1241"/>
      <c r="T139" s="453">
        <f t="shared" si="96"/>
        <v>26.64</v>
      </c>
      <c r="U139" s="454">
        <f t="shared" si="172"/>
        <v>18.64</v>
      </c>
      <c r="V139" s="454">
        <f t="shared" si="172"/>
        <v>0</v>
      </c>
      <c r="W139" s="454">
        <f t="shared" si="172"/>
        <v>0</v>
      </c>
      <c r="X139" s="454">
        <f t="shared" si="171"/>
        <v>0</v>
      </c>
      <c r="Y139" s="454">
        <f t="shared" si="171"/>
        <v>8</v>
      </c>
      <c r="Z139" s="454">
        <f t="shared" si="171"/>
        <v>0</v>
      </c>
      <c r="AA139" s="1220"/>
      <c r="AB139" s="1244"/>
      <c r="AC139" s="455">
        <f t="shared" si="97"/>
        <v>6.66</v>
      </c>
      <c r="AD139" s="492">
        <v>4.66</v>
      </c>
      <c r="AE139" s="500">
        <v>0</v>
      </c>
      <c r="AF139" s="500">
        <v>0</v>
      </c>
      <c r="AG139" s="500">
        <v>0</v>
      </c>
      <c r="AH139" s="457">
        <v>2</v>
      </c>
      <c r="AI139" s="457">
        <v>0</v>
      </c>
      <c r="AJ139" s="1220"/>
      <c r="AK139" s="1247"/>
      <c r="AL139" s="455">
        <f t="shared" si="98"/>
        <v>6.66</v>
      </c>
      <c r="AM139" s="458">
        <v>4.66</v>
      </c>
      <c r="AN139" s="458">
        <v>0</v>
      </c>
      <c r="AO139" s="458">
        <v>0</v>
      </c>
      <c r="AP139" s="458">
        <v>0</v>
      </c>
      <c r="AQ139" s="458">
        <v>2</v>
      </c>
      <c r="AR139" s="458">
        <v>0</v>
      </c>
      <c r="AS139" s="1220"/>
      <c r="AT139" s="1549"/>
      <c r="AU139" s="459">
        <f t="shared" si="99"/>
        <v>6.66</v>
      </c>
      <c r="AV139" s="457">
        <v>4.66</v>
      </c>
      <c r="AW139" s="457">
        <v>0</v>
      </c>
      <c r="AX139" s="457">
        <v>0</v>
      </c>
      <c r="AY139" s="457">
        <v>0</v>
      </c>
      <c r="AZ139" s="457">
        <v>2</v>
      </c>
      <c r="BA139" s="457">
        <v>0</v>
      </c>
      <c r="BB139" s="1220"/>
      <c r="BC139" s="1253"/>
      <c r="BD139" s="459">
        <f t="shared" si="100"/>
        <v>6.66</v>
      </c>
      <c r="BE139" s="457">
        <v>4.66</v>
      </c>
      <c r="BF139" s="457">
        <v>0</v>
      </c>
      <c r="BG139" s="457">
        <v>0</v>
      </c>
      <c r="BH139" s="457">
        <v>0</v>
      </c>
      <c r="BI139" s="457">
        <v>2</v>
      </c>
      <c r="BJ139" s="457">
        <v>0</v>
      </c>
      <c r="BK139" s="1207"/>
      <c r="BL139" s="1208"/>
      <c r="BM139" s="1208"/>
      <c r="BN139" s="1208"/>
      <c r="BO139" s="1208"/>
      <c r="BP139" s="1208"/>
      <c r="BQ139" s="1208"/>
      <c r="BR139" s="1208"/>
      <c r="BS139" s="1557"/>
    </row>
    <row r="140" spans="1:71" s="58" customFormat="1" ht="45.75" thickBot="1" x14ac:dyDescent="0.3">
      <c r="A140" s="37"/>
      <c r="B140" s="1526"/>
      <c r="C140" s="1719"/>
      <c r="D140" s="1641"/>
      <c r="E140" s="1644"/>
      <c r="F140" s="1647"/>
      <c r="G140" s="1650"/>
      <c r="H140" s="1653"/>
      <c r="I140" s="1656"/>
      <c r="J140" s="1545"/>
      <c r="K140" s="1548"/>
      <c r="L140" s="463" t="s">
        <v>5464</v>
      </c>
      <c r="M140" s="463" t="s">
        <v>5465</v>
      </c>
      <c r="N140" s="464">
        <v>44743</v>
      </c>
      <c r="O140" s="464">
        <v>44925</v>
      </c>
      <c r="P140" s="464">
        <v>44743</v>
      </c>
      <c r="Q140" s="464">
        <v>44925</v>
      </c>
      <c r="R140" s="1572"/>
      <c r="S140" s="1586"/>
      <c r="T140" s="465">
        <f t="shared" ref="T140:T203" si="222">SUM(U140:Z140)</f>
        <v>26.64</v>
      </c>
      <c r="U140" s="466">
        <f t="shared" si="172"/>
        <v>18.64</v>
      </c>
      <c r="V140" s="466">
        <f t="shared" si="172"/>
        <v>0</v>
      </c>
      <c r="W140" s="466">
        <f t="shared" si="172"/>
        <v>0</v>
      </c>
      <c r="X140" s="466">
        <f t="shared" si="171"/>
        <v>0</v>
      </c>
      <c r="Y140" s="466">
        <f t="shared" si="171"/>
        <v>8</v>
      </c>
      <c r="Z140" s="466">
        <f t="shared" si="171"/>
        <v>0</v>
      </c>
      <c r="AA140" s="1572"/>
      <c r="AB140" s="1540"/>
      <c r="AC140" s="467">
        <f t="shared" ref="AC140:AC203" si="223">SUM(AD140:AI140)</f>
        <v>6.66</v>
      </c>
      <c r="AD140" s="505">
        <v>4.66</v>
      </c>
      <c r="AE140" s="473">
        <v>0</v>
      </c>
      <c r="AF140" s="473">
        <v>0</v>
      </c>
      <c r="AG140" s="473">
        <v>0</v>
      </c>
      <c r="AH140" s="469">
        <v>2</v>
      </c>
      <c r="AI140" s="469">
        <v>0</v>
      </c>
      <c r="AJ140" s="1572"/>
      <c r="AK140" s="1542"/>
      <c r="AL140" s="467">
        <f t="shared" ref="AL140:AL203" si="224">SUM(AM140:AR140)</f>
        <v>6.66</v>
      </c>
      <c r="AM140" s="470">
        <v>4.66</v>
      </c>
      <c r="AN140" s="470">
        <v>0</v>
      </c>
      <c r="AO140" s="470">
        <v>0</v>
      </c>
      <c r="AP140" s="470">
        <v>0</v>
      </c>
      <c r="AQ140" s="470">
        <v>2</v>
      </c>
      <c r="AR140" s="470">
        <v>0</v>
      </c>
      <c r="AS140" s="1572"/>
      <c r="AT140" s="1551"/>
      <c r="AU140" s="471">
        <f t="shared" ref="AU140:AU203" si="225">SUM(AV140:BA140)</f>
        <v>6.66</v>
      </c>
      <c r="AV140" s="469">
        <v>4.66</v>
      </c>
      <c r="AW140" s="469">
        <v>0</v>
      </c>
      <c r="AX140" s="469">
        <v>0</v>
      </c>
      <c r="AY140" s="469">
        <v>0</v>
      </c>
      <c r="AZ140" s="469">
        <v>2</v>
      </c>
      <c r="BA140" s="469">
        <v>0</v>
      </c>
      <c r="BB140" s="1572"/>
      <c r="BC140" s="1553"/>
      <c r="BD140" s="471">
        <f t="shared" ref="BD140:BD203" si="226">SUM(BE140:BJ140)</f>
        <v>6.66</v>
      </c>
      <c r="BE140" s="473">
        <v>4.66</v>
      </c>
      <c r="BF140" s="473">
        <v>0</v>
      </c>
      <c r="BG140" s="473">
        <v>0</v>
      </c>
      <c r="BH140" s="473">
        <v>0</v>
      </c>
      <c r="BI140" s="473">
        <v>2</v>
      </c>
      <c r="BJ140" s="473">
        <v>0</v>
      </c>
      <c r="BK140" s="1558"/>
      <c r="BL140" s="1559"/>
      <c r="BM140" s="1559"/>
      <c r="BN140" s="1559"/>
      <c r="BO140" s="1559"/>
      <c r="BP140" s="1559"/>
      <c r="BQ140" s="1559"/>
      <c r="BR140" s="1559"/>
      <c r="BS140" s="1560"/>
    </row>
    <row r="141" spans="1:71" s="58" customFormat="1" ht="45" customHeight="1" thickBot="1" x14ac:dyDescent="0.3">
      <c r="A141" s="37"/>
      <c r="B141" s="1526"/>
      <c r="C141" s="1719"/>
      <c r="D141" s="1639">
        <v>200</v>
      </c>
      <c r="E141" s="1642" t="str">
        <f>+[6]Metas!K228</f>
        <v>Creadores capacitados en procesos de creacion artisitica (300 Por año)</v>
      </c>
      <c r="F141" s="1645">
        <v>300</v>
      </c>
      <c r="G141" s="1648">
        <f>SUM(H141:K141)</f>
        <v>300</v>
      </c>
      <c r="H141" s="1651"/>
      <c r="I141" s="1654"/>
      <c r="J141" s="1543">
        <v>200</v>
      </c>
      <c r="K141" s="1546">
        <v>100</v>
      </c>
      <c r="L141" s="441" t="s">
        <v>5466</v>
      </c>
      <c r="M141" s="512" t="s">
        <v>5461</v>
      </c>
      <c r="N141" s="442">
        <v>44743</v>
      </c>
      <c r="O141" s="442">
        <v>44925</v>
      </c>
      <c r="P141" s="442">
        <v>44743</v>
      </c>
      <c r="Q141" s="442">
        <v>44925</v>
      </c>
      <c r="R141" s="1721">
        <f t="shared" ref="R141:R203" si="227">+$D141</f>
        <v>200</v>
      </c>
      <c r="S141" s="1585">
        <f t="shared" ref="S141" si="228">+F141</f>
        <v>300</v>
      </c>
      <c r="T141" s="443">
        <f t="shared" si="222"/>
        <v>26.64</v>
      </c>
      <c r="U141" s="444">
        <f t="shared" si="172"/>
        <v>18.64</v>
      </c>
      <c r="V141" s="444">
        <f t="shared" si="172"/>
        <v>0</v>
      </c>
      <c r="W141" s="444">
        <f t="shared" si="172"/>
        <v>0</v>
      </c>
      <c r="X141" s="444">
        <f t="shared" si="171"/>
        <v>0</v>
      </c>
      <c r="Y141" s="444">
        <f t="shared" si="171"/>
        <v>8</v>
      </c>
      <c r="Z141" s="444">
        <f t="shared" si="171"/>
        <v>0</v>
      </c>
      <c r="AA141" s="1571">
        <f t="shared" ref="AA141:AA203" si="229">+$D141</f>
        <v>200</v>
      </c>
      <c r="AB141" s="1539">
        <f>+H141</f>
        <v>0</v>
      </c>
      <c r="AC141" s="445">
        <f t="shared" si="223"/>
        <v>6.66</v>
      </c>
      <c r="AD141" s="504">
        <v>4.66</v>
      </c>
      <c r="AE141" s="447">
        <v>0</v>
      </c>
      <c r="AF141" s="447">
        <v>0</v>
      </c>
      <c r="AG141" s="447">
        <v>0</v>
      </c>
      <c r="AH141" s="447">
        <v>2</v>
      </c>
      <c r="AI141" s="447">
        <v>0</v>
      </c>
      <c r="AJ141" s="1571">
        <f t="shared" ref="AJ141:AJ203" si="230">+$D141</f>
        <v>200</v>
      </c>
      <c r="AK141" s="1541">
        <f>+I141</f>
        <v>0</v>
      </c>
      <c r="AL141" s="445">
        <f t="shared" si="224"/>
        <v>6.66</v>
      </c>
      <c r="AM141" s="448">
        <v>4.66</v>
      </c>
      <c r="AN141" s="448">
        <v>0</v>
      </c>
      <c r="AO141" s="448">
        <v>0</v>
      </c>
      <c r="AP141" s="448">
        <v>0</v>
      </c>
      <c r="AQ141" s="513">
        <v>2</v>
      </c>
      <c r="AR141" s="448">
        <v>0</v>
      </c>
      <c r="AS141" s="1571">
        <f t="shared" ref="AS141:AS203" si="231">+$D141</f>
        <v>200</v>
      </c>
      <c r="AT141" s="1550">
        <f>+J141</f>
        <v>200</v>
      </c>
      <c r="AU141" s="449">
        <f t="shared" si="225"/>
        <v>6.66</v>
      </c>
      <c r="AV141" s="447">
        <v>4.66</v>
      </c>
      <c r="AW141" s="447">
        <v>0</v>
      </c>
      <c r="AX141" s="447">
        <v>0</v>
      </c>
      <c r="AY141" s="447">
        <v>0</v>
      </c>
      <c r="AZ141" s="451">
        <v>2</v>
      </c>
      <c r="BA141" s="447">
        <v>0</v>
      </c>
      <c r="BB141" s="1571">
        <f t="shared" ref="BB141:BB203" si="232">+$D141</f>
        <v>200</v>
      </c>
      <c r="BC141" s="1552">
        <f>+K141</f>
        <v>100</v>
      </c>
      <c r="BD141" s="449">
        <f t="shared" si="226"/>
        <v>6.66</v>
      </c>
      <c r="BE141" s="451">
        <v>4.66</v>
      </c>
      <c r="BF141" s="451">
        <v>0</v>
      </c>
      <c r="BG141" s="451">
        <v>0</v>
      </c>
      <c r="BH141" s="451">
        <v>0</v>
      </c>
      <c r="BI141" s="451">
        <v>2</v>
      </c>
      <c r="BJ141" s="451">
        <v>0</v>
      </c>
      <c r="BK141" s="1554"/>
      <c r="BL141" s="1555"/>
      <c r="BM141" s="1555"/>
      <c r="BN141" s="1555"/>
      <c r="BO141" s="1555"/>
      <c r="BP141" s="1555"/>
      <c r="BQ141" s="1555"/>
      <c r="BR141" s="1555"/>
      <c r="BS141" s="1556"/>
    </row>
    <row r="142" spans="1:71" s="58" customFormat="1" ht="32.25" customHeight="1" thickTop="1" thickBot="1" x14ac:dyDescent="0.3">
      <c r="A142" s="37"/>
      <c r="B142" s="1526"/>
      <c r="C142" s="1719"/>
      <c r="D142" s="1640"/>
      <c r="E142" s="1643"/>
      <c r="F142" s="1646"/>
      <c r="G142" s="1649"/>
      <c r="H142" s="1652"/>
      <c r="I142" s="1655"/>
      <c r="J142" s="1544"/>
      <c r="K142" s="1547"/>
      <c r="L142" s="452" t="s">
        <v>5462</v>
      </c>
      <c r="M142" s="510" t="s">
        <v>5463</v>
      </c>
      <c r="N142" s="34">
        <v>44743</v>
      </c>
      <c r="O142" s="34">
        <v>44925</v>
      </c>
      <c r="P142" s="34">
        <v>44743</v>
      </c>
      <c r="Q142" s="34">
        <v>44925</v>
      </c>
      <c r="R142" s="1722"/>
      <c r="S142" s="1241"/>
      <c r="T142" s="453">
        <f t="shared" si="222"/>
        <v>26.64</v>
      </c>
      <c r="U142" s="454">
        <f t="shared" si="172"/>
        <v>18.64</v>
      </c>
      <c r="V142" s="454">
        <f t="shared" si="172"/>
        <v>0</v>
      </c>
      <c r="W142" s="454">
        <f t="shared" si="172"/>
        <v>0</v>
      </c>
      <c r="X142" s="454">
        <f t="shared" si="171"/>
        <v>0</v>
      </c>
      <c r="Y142" s="454">
        <f t="shared" si="171"/>
        <v>8</v>
      </c>
      <c r="Z142" s="454">
        <f t="shared" si="171"/>
        <v>0</v>
      </c>
      <c r="AA142" s="1220"/>
      <c r="AB142" s="1244"/>
      <c r="AC142" s="455">
        <f t="shared" si="223"/>
        <v>6.66</v>
      </c>
      <c r="AD142" s="492">
        <v>4.66</v>
      </c>
      <c r="AE142" s="500">
        <v>0</v>
      </c>
      <c r="AF142" s="500">
        <v>0</v>
      </c>
      <c r="AG142" s="500">
        <v>0</v>
      </c>
      <c r="AH142" s="457">
        <v>2</v>
      </c>
      <c r="AI142" s="457">
        <v>0</v>
      </c>
      <c r="AJ142" s="1220"/>
      <c r="AK142" s="1247"/>
      <c r="AL142" s="455">
        <f t="shared" si="224"/>
        <v>6.66</v>
      </c>
      <c r="AM142" s="458">
        <v>4.66</v>
      </c>
      <c r="AN142" s="458">
        <v>0</v>
      </c>
      <c r="AO142" s="458">
        <v>0</v>
      </c>
      <c r="AP142" s="458">
        <v>0</v>
      </c>
      <c r="AQ142" s="514">
        <v>2</v>
      </c>
      <c r="AR142" s="458">
        <v>0</v>
      </c>
      <c r="AS142" s="1220"/>
      <c r="AT142" s="1549"/>
      <c r="AU142" s="459">
        <f t="shared" si="225"/>
        <v>6.66</v>
      </c>
      <c r="AV142" s="457">
        <v>4.66</v>
      </c>
      <c r="AW142" s="457">
        <v>0</v>
      </c>
      <c r="AX142" s="457">
        <v>0</v>
      </c>
      <c r="AY142" s="457">
        <v>0</v>
      </c>
      <c r="AZ142" s="457">
        <v>2</v>
      </c>
      <c r="BA142" s="457">
        <v>0</v>
      </c>
      <c r="BB142" s="1220"/>
      <c r="BC142" s="1253"/>
      <c r="BD142" s="459">
        <f t="shared" si="226"/>
        <v>6.66</v>
      </c>
      <c r="BE142" s="457">
        <v>4.66</v>
      </c>
      <c r="BF142" s="457">
        <v>0</v>
      </c>
      <c r="BG142" s="457">
        <v>0</v>
      </c>
      <c r="BH142" s="457">
        <v>0</v>
      </c>
      <c r="BI142" s="457">
        <v>2</v>
      </c>
      <c r="BJ142" s="457">
        <v>0</v>
      </c>
      <c r="BK142" s="1207"/>
      <c r="BL142" s="1208"/>
      <c r="BM142" s="1208"/>
      <c r="BN142" s="1208"/>
      <c r="BO142" s="1208"/>
      <c r="BP142" s="1208"/>
      <c r="BQ142" s="1208"/>
      <c r="BR142" s="1208"/>
      <c r="BS142" s="1557"/>
    </row>
    <row r="143" spans="1:71" s="58" customFormat="1" ht="51.75" customHeight="1" thickTop="1" thickBot="1" x14ac:dyDescent="0.3">
      <c r="A143" s="37"/>
      <c r="B143" s="1526"/>
      <c r="C143" s="1719"/>
      <c r="D143" s="1641"/>
      <c r="E143" s="1644"/>
      <c r="F143" s="1647"/>
      <c r="G143" s="1650"/>
      <c r="H143" s="1653"/>
      <c r="I143" s="1656"/>
      <c r="J143" s="1545"/>
      <c r="K143" s="1548"/>
      <c r="L143" s="463" t="s">
        <v>5464</v>
      </c>
      <c r="M143" s="515" t="s">
        <v>5465</v>
      </c>
      <c r="N143" s="464">
        <v>44743</v>
      </c>
      <c r="O143" s="464">
        <v>44925</v>
      </c>
      <c r="P143" s="464">
        <v>44743</v>
      </c>
      <c r="Q143" s="464">
        <v>44925</v>
      </c>
      <c r="R143" s="1723"/>
      <c r="S143" s="1586"/>
      <c r="T143" s="465">
        <f t="shared" si="222"/>
        <v>26.64</v>
      </c>
      <c r="U143" s="466">
        <f t="shared" si="172"/>
        <v>18.64</v>
      </c>
      <c r="V143" s="466">
        <f t="shared" si="172"/>
        <v>0</v>
      </c>
      <c r="W143" s="466">
        <f t="shared" si="172"/>
        <v>0</v>
      </c>
      <c r="X143" s="466">
        <f t="shared" si="171"/>
        <v>0</v>
      </c>
      <c r="Y143" s="466">
        <f t="shared" si="171"/>
        <v>8</v>
      </c>
      <c r="Z143" s="466">
        <f t="shared" si="171"/>
        <v>0</v>
      </c>
      <c r="AA143" s="1572"/>
      <c r="AB143" s="1540"/>
      <c r="AC143" s="467">
        <f t="shared" si="223"/>
        <v>6.66</v>
      </c>
      <c r="AD143" s="496">
        <v>4.66</v>
      </c>
      <c r="AE143" s="473">
        <v>0</v>
      </c>
      <c r="AF143" s="473">
        <v>0</v>
      </c>
      <c r="AG143" s="473">
        <v>0</v>
      </c>
      <c r="AH143" s="469">
        <v>2</v>
      </c>
      <c r="AI143" s="469">
        <v>0</v>
      </c>
      <c r="AJ143" s="1572"/>
      <c r="AK143" s="1542"/>
      <c r="AL143" s="467">
        <f t="shared" si="224"/>
        <v>6.66</v>
      </c>
      <c r="AM143" s="470">
        <v>4.66</v>
      </c>
      <c r="AN143" s="470">
        <v>0</v>
      </c>
      <c r="AO143" s="470">
        <v>0</v>
      </c>
      <c r="AP143" s="470">
        <v>0</v>
      </c>
      <c r="AQ143" s="470">
        <v>2</v>
      </c>
      <c r="AR143" s="470">
        <v>0</v>
      </c>
      <c r="AS143" s="1572"/>
      <c r="AT143" s="1551"/>
      <c r="AU143" s="471">
        <f t="shared" si="225"/>
        <v>6.66</v>
      </c>
      <c r="AV143" s="469">
        <v>4.66</v>
      </c>
      <c r="AW143" s="469">
        <v>0</v>
      </c>
      <c r="AX143" s="469">
        <v>0</v>
      </c>
      <c r="AY143" s="469">
        <v>0</v>
      </c>
      <c r="AZ143" s="473">
        <v>2</v>
      </c>
      <c r="BA143" s="469">
        <v>0</v>
      </c>
      <c r="BB143" s="1572"/>
      <c r="BC143" s="1553"/>
      <c r="BD143" s="471">
        <f t="shared" si="226"/>
        <v>6.66</v>
      </c>
      <c r="BE143" s="473">
        <v>4.66</v>
      </c>
      <c r="BF143" s="473">
        <v>0</v>
      </c>
      <c r="BG143" s="473">
        <v>0</v>
      </c>
      <c r="BH143" s="473">
        <v>0</v>
      </c>
      <c r="BI143" s="473">
        <v>2</v>
      </c>
      <c r="BJ143" s="473">
        <v>0</v>
      </c>
      <c r="BK143" s="1558"/>
      <c r="BL143" s="1559"/>
      <c r="BM143" s="1559"/>
      <c r="BN143" s="1559"/>
      <c r="BO143" s="1559"/>
      <c r="BP143" s="1559"/>
      <c r="BQ143" s="1559"/>
      <c r="BR143" s="1559"/>
      <c r="BS143" s="1560"/>
    </row>
    <row r="144" spans="1:71" s="58" customFormat="1" ht="42.75" customHeight="1" x14ac:dyDescent="0.25">
      <c r="A144" s="37"/>
      <c r="B144" s="1526"/>
      <c r="C144" s="1719"/>
      <c r="D144" s="1639">
        <v>201</v>
      </c>
      <c r="E144" s="1642" t="str">
        <f>+[6]Metas!K229</f>
        <v>Encuentros de coordinación, seguimiento y evaluación del subsistema de formación artística (2 Por año)</v>
      </c>
      <c r="F144" s="1645">
        <v>2</v>
      </c>
      <c r="G144" s="1648">
        <f>SUM(H144:K144)</f>
        <v>2</v>
      </c>
      <c r="H144" s="1651"/>
      <c r="I144" s="1654"/>
      <c r="J144" s="1543">
        <v>1</v>
      </c>
      <c r="K144" s="1546">
        <v>1</v>
      </c>
      <c r="L144" s="516" t="s">
        <v>5444</v>
      </c>
      <c r="M144" s="512" t="s">
        <v>5445</v>
      </c>
      <c r="N144" s="442">
        <v>44743</v>
      </c>
      <c r="O144" s="442">
        <v>44925</v>
      </c>
      <c r="P144" s="442">
        <v>44743</v>
      </c>
      <c r="Q144" s="442">
        <v>44925</v>
      </c>
      <c r="R144" s="1721">
        <f t="shared" si="227"/>
        <v>201</v>
      </c>
      <c r="S144" s="1585">
        <f t="shared" ref="S144" si="233">+F144</f>
        <v>2</v>
      </c>
      <c r="T144" s="443">
        <f t="shared" si="222"/>
        <v>16.8</v>
      </c>
      <c r="U144" s="444">
        <f t="shared" si="172"/>
        <v>10.72</v>
      </c>
      <c r="V144" s="444">
        <f t="shared" si="172"/>
        <v>0</v>
      </c>
      <c r="W144" s="444">
        <f t="shared" si="172"/>
        <v>0</v>
      </c>
      <c r="X144" s="444">
        <f t="shared" si="171"/>
        <v>0</v>
      </c>
      <c r="Y144" s="444">
        <f t="shared" si="171"/>
        <v>6.08</v>
      </c>
      <c r="Z144" s="444">
        <f t="shared" si="171"/>
        <v>0</v>
      </c>
      <c r="AA144" s="1571">
        <f t="shared" si="229"/>
        <v>201</v>
      </c>
      <c r="AB144" s="1539">
        <f>+H144</f>
        <v>0</v>
      </c>
      <c r="AC144" s="445">
        <f t="shared" si="223"/>
        <v>4.2</v>
      </c>
      <c r="AD144" s="504">
        <v>2.68</v>
      </c>
      <c r="AE144" s="447">
        <v>0</v>
      </c>
      <c r="AF144" s="447">
        <v>0</v>
      </c>
      <c r="AG144" s="447">
        <v>0</v>
      </c>
      <c r="AH144" s="447">
        <v>1.52</v>
      </c>
      <c r="AI144" s="447">
        <v>0</v>
      </c>
      <c r="AJ144" s="1571">
        <f t="shared" si="230"/>
        <v>201</v>
      </c>
      <c r="AK144" s="1541">
        <f>+I144</f>
        <v>0</v>
      </c>
      <c r="AL144" s="445">
        <f t="shared" si="224"/>
        <v>4.2</v>
      </c>
      <c r="AM144" s="448">
        <v>2.68</v>
      </c>
      <c r="AN144" s="448">
        <v>0</v>
      </c>
      <c r="AO144" s="448">
        <v>0</v>
      </c>
      <c r="AP144" s="448">
        <v>0</v>
      </c>
      <c r="AQ144" s="448">
        <v>1.52</v>
      </c>
      <c r="AR144" s="448">
        <v>0</v>
      </c>
      <c r="AS144" s="1571">
        <f t="shared" si="231"/>
        <v>201</v>
      </c>
      <c r="AT144" s="1550">
        <f>+J144</f>
        <v>1</v>
      </c>
      <c r="AU144" s="449">
        <f t="shared" si="225"/>
        <v>4.2</v>
      </c>
      <c r="AV144" s="447">
        <v>2.68</v>
      </c>
      <c r="AW144" s="447">
        <v>0</v>
      </c>
      <c r="AX144" s="447">
        <v>0</v>
      </c>
      <c r="AY144" s="447">
        <v>0</v>
      </c>
      <c r="AZ144" s="447">
        <v>1.52</v>
      </c>
      <c r="BA144" s="447">
        <v>0</v>
      </c>
      <c r="BB144" s="1571">
        <f t="shared" si="232"/>
        <v>201</v>
      </c>
      <c r="BC144" s="1552">
        <f>+K144</f>
        <v>1</v>
      </c>
      <c r="BD144" s="449">
        <f t="shared" si="226"/>
        <v>4.2</v>
      </c>
      <c r="BE144" s="451">
        <v>2.68</v>
      </c>
      <c r="BF144" s="451">
        <v>0</v>
      </c>
      <c r="BG144" s="451">
        <v>0</v>
      </c>
      <c r="BH144" s="451">
        <v>0</v>
      </c>
      <c r="BI144" s="451">
        <v>1.52</v>
      </c>
      <c r="BJ144" s="451">
        <v>0</v>
      </c>
      <c r="BK144" s="1554"/>
      <c r="BL144" s="1555"/>
      <c r="BM144" s="1555"/>
      <c r="BN144" s="1555"/>
      <c r="BO144" s="1555"/>
      <c r="BP144" s="1555"/>
      <c r="BQ144" s="1555"/>
      <c r="BR144" s="1555"/>
      <c r="BS144" s="1556"/>
    </row>
    <row r="145" spans="1:71" s="58" customFormat="1" ht="42.75" customHeight="1" x14ac:dyDescent="0.25">
      <c r="A145" s="37"/>
      <c r="B145" s="1526"/>
      <c r="C145" s="1719"/>
      <c r="D145" s="1640"/>
      <c r="E145" s="1643"/>
      <c r="F145" s="1646"/>
      <c r="G145" s="1649"/>
      <c r="H145" s="1652"/>
      <c r="I145" s="1655"/>
      <c r="J145" s="1544"/>
      <c r="K145" s="1547"/>
      <c r="L145" s="517" t="s">
        <v>5467</v>
      </c>
      <c r="M145" s="510" t="s">
        <v>5468</v>
      </c>
      <c r="N145" s="34">
        <v>44743</v>
      </c>
      <c r="O145" s="34">
        <v>44925</v>
      </c>
      <c r="P145" s="34">
        <v>44743</v>
      </c>
      <c r="Q145" s="34">
        <v>44925</v>
      </c>
      <c r="R145" s="1722"/>
      <c r="S145" s="1241"/>
      <c r="T145" s="453">
        <f t="shared" si="222"/>
        <v>16.8</v>
      </c>
      <c r="U145" s="454">
        <f t="shared" si="172"/>
        <v>10.72</v>
      </c>
      <c r="V145" s="454">
        <f t="shared" si="172"/>
        <v>0</v>
      </c>
      <c r="W145" s="454">
        <f t="shared" si="172"/>
        <v>0</v>
      </c>
      <c r="X145" s="454">
        <f t="shared" si="171"/>
        <v>0</v>
      </c>
      <c r="Y145" s="454">
        <f t="shared" si="171"/>
        <v>6.08</v>
      </c>
      <c r="Z145" s="454">
        <f t="shared" si="171"/>
        <v>0</v>
      </c>
      <c r="AA145" s="1220"/>
      <c r="AB145" s="1244"/>
      <c r="AC145" s="455">
        <f t="shared" si="223"/>
        <v>4.2</v>
      </c>
      <c r="AD145" s="508">
        <v>2.68</v>
      </c>
      <c r="AE145" s="500">
        <v>0</v>
      </c>
      <c r="AF145" s="500">
        <v>0</v>
      </c>
      <c r="AG145" s="500">
        <v>0</v>
      </c>
      <c r="AH145" s="457">
        <v>1.52</v>
      </c>
      <c r="AI145" s="457">
        <v>0</v>
      </c>
      <c r="AJ145" s="1220"/>
      <c r="AK145" s="1247"/>
      <c r="AL145" s="455">
        <f t="shared" si="224"/>
        <v>4.2</v>
      </c>
      <c r="AM145" s="458">
        <v>2.68</v>
      </c>
      <c r="AN145" s="458">
        <v>0</v>
      </c>
      <c r="AO145" s="458">
        <v>0</v>
      </c>
      <c r="AP145" s="458">
        <v>0</v>
      </c>
      <c r="AQ145" s="458">
        <v>1.52</v>
      </c>
      <c r="AR145" s="458">
        <v>0</v>
      </c>
      <c r="AS145" s="1220"/>
      <c r="AT145" s="1549"/>
      <c r="AU145" s="459">
        <f t="shared" si="225"/>
        <v>4.2</v>
      </c>
      <c r="AV145" s="457">
        <v>2.68</v>
      </c>
      <c r="AW145" s="457">
        <v>0</v>
      </c>
      <c r="AX145" s="457">
        <v>0</v>
      </c>
      <c r="AY145" s="457">
        <v>0</v>
      </c>
      <c r="AZ145" s="457">
        <v>1.52</v>
      </c>
      <c r="BA145" s="457">
        <v>0</v>
      </c>
      <c r="BB145" s="1220"/>
      <c r="BC145" s="1253"/>
      <c r="BD145" s="459">
        <f t="shared" si="226"/>
        <v>4.2</v>
      </c>
      <c r="BE145" s="457">
        <v>2.68</v>
      </c>
      <c r="BF145" s="457">
        <v>0</v>
      </c>
      <c r="BG145" s="457">
        <v>0</v>
      </c>
      <c r="BH145" s="457">
        <v>0</v>
      </c>
      <c r="BI145" s="457">
        <v>1.52</v>
      </c>
      <c r="BJ145" s="457">
        <v>0</v>
      </c>
      <c r="BK145" s="1207"/>
      <c r="BL145" s="1208"/>
      <c r="BM145" s="1208"/>
      <c r="BN145" s="1208"/>
      <c r="BO145" s="1208"/>
      <c r="BP145" s="1208"/>
      <c r="BQ145" s="1208"/>
      <c r="BR145" s="1208"/>
      <c r="BS145" s="1557"/>
    </row>
    <row r="146" spans="1:71" s="58" customFormat="1" ht="33" customHeight="1" x14ac:dyDescent="0.25">
      <c r="A146" s="37"/>
      <c r="B146" s="1526"/>
      <c r="C146" s="1719"/>
      <c r="D146" s="1640"/>
      <c r="E146" s="1643"/>
      <c r="F146" s="1646"/>
      <c r="G146" s="1649"/>
      <c r="H146" s="1652"/>
      <c r="I146" s="1655"/>
      <c r="J146" s="1544"/>
      <c r="K146" s="1547"/>
      <c r="L146" s="517" t="s">
        <v>5448</v>
      </c>
      <c r="M146" s="452" t="s">
        <v>5449</v>
      </c>
      <c r="N146" s="300">
        <v>44743</v>
      </c>
      <c r="O146" s="300">
        <v>44925</v>
      </c>
      <c r="P146" s="300">
        <v>44743</v>
      </c>
      <c r="Q146" s="300">
        <v>44925</v>
      </c>
      <c r="R146" s="1220"/>
      <c r="S146" s="1241"/>
      <c r="T146" s="453">
        <f t="shared" si="222"/>
        <v>16.8</v>
      </c>
      <c r="U146" s="454">
        <f t="shared" si="172"/>
        <v>10.72</v>
      </c>
      <c r="V146" s="454">
        <f t="shared" si="172"/>
        <v>0</v>
      </c>
      <c r="W146" s="454">
        <f t="shared" si="172"/>
        <v>0</v>
      </c>
      <c r="X146" s="454">
        <f t="shared" si="171"/>
        <v>0</v>
      </c>
      <c r="Y146" s="454">
        <f t="shared" si="171"/>
        <v>6.08</v>
      </c>
      <c r="Z146" s="454">
        <f t="shared" si="171"/>
        <v>0</v>
      </c>
      <c r="AA146" s="1220"/>
      <c r="AB146" s="1244"/>
      <c r="AC146" s="455">
        <f t="shared" si="223"/>
        <v>4.2</v>
      </c>
      <c r="AD146" s="492">
        <v>2.68</v>
      </c>
      <c r="AE146" s="500">
        <v>0</v>
      </c>
      <c r="AF146" s="500">
        <v>0</v>
      </c>
      <c r="AG146" s="500">
        <v>0</v>
      </c>
      <c r="AH146" s="457">
        <v>1.52</v>
      </c>
      <c r="AI146" s="457">
        <v>0</v>
      </c>
      <c r="AJ146" s="1220"/>
      <c r="AK146" s="1247"/>
      <c r="AL146" s="455">
        <f t="shared" si="224"/>
        <v>4.2</v>
      </c>
      <c r="AM146" s="458">
        <v>2.68</v>
      </c>
      <c r="AN146" s="458">
        <v>0</v>
      </c>
      <c r="AO146" s="458">
        <v>0</v>
      </c>
      <c r="AP146" s="458">
        <v>0</v>
      </c>
      <c r="AQ146" s="458">
        <v>1.52</v>
      </c>
      <c r="AR146" s="458">
        <v>0</v>
      </c>
      <c r="AS146" s="1220"/>
      <c r="AT146" s="1549"/>
      <c r="AU146" s="459">
        <f t="shared" si="225"/>
        <v>4.2</v>
      </c>
      <c r="AV146" s="457">
        <v>2.68</v>
      </c>
      <c r="AW146" s="457">
        <v>0</v>
      </c>
      <c r="AX146" s="457">
        <v>0</v>
      </c>
      <c r="AY146" s="457">
        <v>0</v>
      </c>
      <c r="AZ146" s="457">
        <v>1.52</v>
      </c>
      <c r="BA146" s="457">
        <v>0</v>
      </c>
      <c r="BB146" s="1220"/>
      <c r="BC146" s="1253"/>
      <c r="BD146" s="459">
        <f t="shared" si="226"/>
        <v>4.2</v>
      </c>
      <c r="BE146" s="457">
        <v>2.68</v>
      </c>
      <c r="BF146" s="457">
        <v>0</v>
      </c>
      <c r="BG146" s="457">
        <v>0</v>
      </c>
      <c r="BH146" s="457">
        <v>0</v>
      </c>
      <c r="BI146" s="457">
        <v>1.52</v>
      </c>
      <c r="BJ146" s="457">
        <v>0</v>
      </c>
      <c r="BK146" s="1207"/>
      <c r="BL146" s="1208"/>
      <c r="BM146" s="1208"/>
      <c r="BN146" s="1208"/>
      <c r="BO146" s="1208"/>
      <c r="BP146" s="1208"/>
      <c r="BQ146" s="1208"/>
      <c r="BR146" s="1208"/>
      <c r="BS146" s="1557"/>
    </row>
    <row r="147" spans="1:71" s="58" customFormat="1" ht="56.25" customHeight="1" thickBot="1" x14ac:dyDescent="0.3">
      <c r="A147" s="37"/>
      <c r="B147" s="1526"/>
      <c r="C147" s="1719"/>
      <c r="D147" s="1641"/>
      <c r="E147" s="1644"/>
      <c r="F147" s="1647"/>
      <c r="G147" s="1650"/>
      <c r="H147" s="1653"/>
      <c r="I147" s="1656"/>
      <c r="J147" s="1545"/>
      <c r="K147" s="1548"/>
      <c r="L147" s="518" t="s">
        <v>5469</v>
      </c>
      <c r="M147" s="463" t="s">
        <v>5470</v>
      </c>
      <c r="N147" s="464">
        <v>44743</v>
      </c>
      <c r="O147" s="464">
        <v>44925</v>
      </c>
      <c r="P147" s="464">
        <v>44743</v>
      </c>
      <c r="Q147" s="464">
        <v>44925</v>
      </c>
      <c r="R147" s="1572"/>
      <c r="S147" s="1586"/>
      <c r="T147" s="465">
        <f t="shared" si="222"/>
        <v>16.8</v>
      </c>
      <c r="U147" s="466">
        <f t="shared" si="172"/>
        <v>10.72</v>
      </c>
      <c r="V147" s="466">
        <f t="shared" si="172"/>
        <v>0</v>
      </c>
      <c r="W147" s="466">
        <f t="shared" si="172"/>
        <v>0</v>
      </c>
      <c r="X147" s="466">
        <f t="shared" si="171"/>
        <v>0</v>
      </c>
      <c r="Y147" s="466">
        <f t="shared" si="171"/>
        <v>6.08</v>
      </c>
      <c r="Z147" s="466">
        <f t="shared" si="171"/>
        <v>0</v>
      </c>
      <c r="AA147" s="1572"/>
      <c r="AB147" s="1540"/>
      <c r="AC147" s="467">
        <f t="shared" si="223"/>
        <v>4.2</v>
      </c>
      <c r="AD147" s="505">
        <v>2.68</v>
      </c>
      <c r="AE147" s="473">
        <v>0</v>
      </c>
      <c r="AF147" s="473">
        <v>0</v>
      </c>
      <c r="AG147" s="473">
        <v>0</v>
      </c>
      <c r="AH147" s="469">
        <v>1.52</v>
      </c>
      <c r="AI147" s="469">
        <v>0</v>
      </c>
      <c r="AJ147" s="1572"/>
      <c r="AK147" s="1542"/>
      <c r="AL147" s="467">
        <f t="shared" si="224"/>
        <v>4.2</v>
      </c>
      <c r="AM147" s="470">
        <v>2.68</v>
      </c>
      <c r="AN147" s="470">
        <v>0</v>
      </c>
      <c r="AO147" s="470">
        <v>0</v>
      </c>
      <c r="AP147" s="470">
        <v>0</v>
      </c>
      <c r="AQ147" s="470">
        <v>1.52</v>
      </c>
      <c r="AR147" s="470">
        <v>0</v>
      </c>
      <c r="AS147" s="1572"/>
      <c r="AT147" s="1551"/>
      <c r="AU147" s="471">
        <f t="shared" si="225"/>
        <v>4.2</v>
      </c>
      <c r="AV147" s="469">
        <v>2.68</v>
      </c>
      <c r="AW147" s="469">
        <v>0</v>
      </c>
      <c r="AX147" s="469">
        <v>0</v>
      </c>
      <c r="AY147" s="469">
        <v>0</v>
      </c>
      <c r="AZ147" s="469">
        <v>1.52</v>
      </c>
      <c r="BA147" s="469">
        <v>0</v>
      </c>
      <c r="BB147" s="1572"/>
      <c r="BC147" s="1553"/>
      <c r="BD147" s="471">
        <f t="shared" si="226"/>
        <v>4.2</v>
      </c>
      <c r="BE147" s="473">
        <v>2.68</v>
      </c>
      <c r="BF147" s="473">
        <v>0</v>
      </c>
      <c r="BG147" s="473">
        <v>0</v>
      </c>
      <c r="BH147" s="473">
        <v>0</v>
      </c>
      <c r="BI147" s="473">
        <v>1.52</v>
      </c>
      <c r="BJ147" s="473">
        <v>0</v>
      </c>
      <c r="BK147" s="1558"/>
      <c r="BL147" s="1559"/>
      <c r="BM147" s="1559"/>
      <c r="BN147" s="1559"/>
      <c r="BO147" s="1559"/>
      <c r="BP147" s="1559"/>
      <c r="BQ147" s="1559"/>
      <c r="BR147" s="1559"/>
      <c r="BS147" s="1560"/>
    </row>
    <row r="148" spans="1:71" s="58" customFormat="1" ht="43.5" customHeight="1" x14ac:dyDescent="0.25">
      <c r="A148" s="37"/>
      <c r="B148" s="1526"/>
      <c r="C148" s="1719"/>
      <c r="D148" s="1639">
        <v>202</v>
      </c>
      <c r="E148" s="1642" t="str">
        <f>+[6]Metas!K230</f>
        <v>Alianzas desarrolladas con los municipios para fortalecer las ecuelas de formacion artistica (40 por año)</v>
      </c>
      <c r="F148" s="1645">
        <v>30</v>
      </c>
      <c r="G148" s="1648">
        <f>SUM(H148:K148)</f>
        <v>30</v>
      </c>
      <c r="H148" s="1651"/>
      <c r="I148" s="1654"/>
      <c r="J148" s="1543">
        <v>20</v>
      </c>
      <c r="K148" s="1546">
        <v>10</v>
      </c>
      <c r="L148" s="519" t="s">
        <v>5444</v>
      </c>
      <c r="M148" s="441" t="s">
        <v>5445</v>
      </c>
      <c r="N148" s="442">
        <v>44743</v>
      </c>
      <c r="O148" s="442">
        <v>44925</v>
      </c>
      <c r="P148" s="442">
        <v>44743</v>
      </c>
      <c r="Q148" s="442">
        <v>44925</v>
      </c>
      <c r="R148" s="1571">
        <f t="shared" si="227"/>
        <v>202</v>
      </c>
      <c r="S148" s="1585">
        <f t="shared" ref="S148" si="234">+F148</f>
        <v>30</v>
      </c>
      <c r="T148" s="443">
        <f t="shared" si="222"/>
        <v>20.28</v>
      </c>
      <c r="U148" s="444">
        <f t="shared" si="172"/>
        <v>14.2</v>
      </c>
      <c r="V148" s="444">
        <f t="shared" si="172"/>
        <v>0</v>
      </c>
      <c r="W148" s="444">
        <f t="shared" si="172"/>
        <v>0</v>
      </c>
      <c r="X148" s="444">
        <f t="shared" si="171"/>
        <v>0</v>
      </c>
      <c r="Y148" s="444">
        <f t="shared" si="171"/>
        <v>6.08</v>
      </c>
      <c r="Z148" s="444">
        <f t="shared" si="171"/>
        <v>0</v>
      </c>
      <c r="AA148" s="1571">
        <f t="shared" si="229"/>
        <v>202</v>
      </c>
      <c r="AB148" s="1539">
        <f>+H148</f>
        <v>0</v>
      </c>
      <c r="AC148" s="445">
        <f t="shared" si="223"/>
        <v>5.07</v>
      </c>
      <c r="AD148" s="446">
        <v>3.55</v>
      </c>
      <c r="AE148" s="447">
        <v>0</v>
      </c>
      <c r="AF148" s="447">
        <v>0</v>
      </c>
      <c r="AG148" s="447">
        <v>0</v>
      </c>
      <c r="AH148" s="447">
        <v>1.52</v>
      </c>
      <c r="AI148" s="447">
        <v>0</v>
      </c>
      <c r="AJ148" s="1571">
        <f t="shared" si="230"/>
        <v>202</v>
      </c>
      <c r="AK148" s="1541">
        <f>+I148</f>
        <v>0</v>
      </c>
      <c r="AL148" s="445">
        <f t="shared" si="224"/>
        <v>5.07</v>
      </c>
      <c r="AM148" s="448">
        <v>3.55</v>
      </c>
      <c r="AN148" s="448">
        <v>0</v>
      </c>
      <c r="AO148" s="448">
        <v>0</v>
      </c>
      <c r="AP148" s="448">
        <v>0</v>
      </c>
      <c r="AQ148" s="448">
        <v>1.52</v>
      </c>
      <c r="AR148" s="448">
        <v>0</v>
      </c>
      <c r="AS148" s="1571">
        <f t="shared" si="231"/>
        <v>202</v>
      </c>
      <c r="AT148" s="1550">
        <f>+J148</f>
        <v>20</v>
      </c>
      <c r="AU148" s="449">
        <f t="shared" si="225"/>
        <v>5.07</v>
      </c>
      <c r="AV148" s="447">
        <v>3.55</v>
      </c>
      <c r="AW148" s="447">
        <v>0</v>
      </c>
      <c r="AX148" s="447">
        <v>0</v>
      </c>
      <c r="AY148" s="447">
        <v>0</v>
      </c>
      <c r="AZ148" s="447">
        <v>1.52</v>
      </c>
      <c r="BA148" s="447">
        <v>0</v>
      </c>
      <c r="BB148" s="1571">
        <f t="shared" si="232"/>
        <v>202</v>
      </c>
      <c r="BC148" s="1552">
        <f>+K148</f>
        <v>10</v>
      </c>
      <c r="BD148" s="449">
        <f t="shared" si="226"/>
        <v>5.07</v>
      </c>
      <c r="BE148" s="451">
        <v>3.55</v>
      </c>
      <c r="BF148" s="451">
        <v>0</v>
      </c>
      <c r="BG148" s="451">
        <v>0</v>
      </c>
      <c r="BH148" s="451">
        <v>0</v>
      </c>
      <c r="BI148" s="451">
        <v>1.52</v>
      </c>
      <c r="BJ148" s="451">
        <v>0</v>
      </c>
      <c r="BK148" s="1554"/>
      <c r="BL148" s="1555"/>
      <c r="BM148" s="1555"/>
      <c r="BN148" s="1555"/>
      <c r="BO148" s="1555"/>
      <c r="BP148" s="1555"/>
      <c r="BQ148" s="1555"/>
      <c r="BR148" s="1555"/>
      <c r="BS148" s="1556"/>
    </row>
    <row r="149" spans="1:71" s="58" customFormat="1" ht="41.25" customHeight="1" x14ac:dyDescent="0.25">
      <c r="A149" s="37"/>
      <c r="B149" s="1526"/>
      <c r="C149" s="1719"/>
      <c r="D149" s="1640"/>
      <c r="E149" s="1643"/>
      <c r="F149" s="1646"/>
      <c r="G149" s="1649"/>
      <c r="H149" s="1652"/>
      <c r="I149" s="1655"/>
      <c r="J149" s="1544"/>
      <c r="K149" s="1547"/>
      <c r="L149" s="452" t="s">
        <v>5460</v>
      </c>
      <c r="M149" s="452" t="s">
        <v>5461</v>
      </c>
      <c r="N149" s="34">
        <v>44743</v>
      </c>
      <c r="O149" s="34">
        <v>44925</v>
      </c>
      <c r="P149" s="34">
        <v>44743</v>
      </c>
      <c r="Q149" s="34">
        <v>44925</v>
      </c>
      <c r="R149" s="1220"/>
      <c r="S149" s="1241"/>
      <c r="T149" s="453">
        <f t="shared" si="222"/>
        <v>20.28</v>
      </c>
      <c r="U149" s="454">
        <f t="shared" si="172"/>
        <v>14.2</v>
      </c>
      <c r="V149" s="454">
        <f t="shared" si="172"/>
        <v>0</v>
      </c>
      <c r="W149" s="454">
        <f t="shared" si="172"/>
        <v>0</v>
      </c>
      <c r="X149" s="454">
        <f t="shared" si="171"/>
        <v>0</v>
      </c>
      <c r="Y149" s="454">
        <f t="shared" si="171"/>
        <v>6.08</v>
      </c>
      <c r="Z149" s="454">
        <f t="shared" si="171"/>
        <v>0</v>
      </c>
      <c r="AA149" s="1220"/>
      <c r="AB149" s="1244"/>
      <c r="AC149" s="455">
        <f t="shared" si="223"/>
        <v>5.07</v>
      </c>
      <c r="AD149" s="456">
        <v>3.55</v>
      </c>
      <c r="AE149" s="500">
        <v>0</v>
      </c>
      <c r="AF149" s="500">
        <v>0</v>
      </c>
      <c r="AG149" s="500">
        <v>0</v>
      </c>
      <c r="AH149" s="457">
        <v>1.52</v>
      </c>
      <c r="AI149" s="457">
        <v>0</v>
      </c>
      <c r="AJ149" s="1220"/>
      <c r="AK149" s="1247"/>
      <c r="AL149" s="455">
        <f t="shared" si="224"/>
        <v>5.07</v>
      </c>
      <c r="AM149" s="458">
        <v>3.55</v>
      </c>
      <c r="AN149" s="458">
        <v>0</v>
      </c>
      <c r="AO149" s="458">
        <v>0</v>
      </c>
      <c r="AP149" s="458">
        <v>0</v>
      </c>
      <c r="AQ149" s="458">
        <v>1.52</v>
      </c>
      <c r="AR149" s="458">
        <v>0</v>
      </c>
      <c r="AS149" s="1220"/>
      <c r="AT149" s="1549"/>
      <c r="AU149" s="459">
        <f t="shared" si="225"/>
        <v>5.07</v>
      </c>
      <c r="AV149" s="457">
        <v>3.55</v>
      </c>
      <c r="AW149" s="457">
        <v>0</v>
      </c>
      <c r="AX149" s="457">
        <v>0</v>
      </c>
      <c r="AY149" s="457">
        <v>0</v>
      </c>
      <c r="AZ149" s="457">
        <v>1.52</v>
      </c>
      <c r="BA149" s="457">
        <v>0</v>
      </c>
      <c r="BB149" s="1220"/>
      <c r="BC149" s="1253"/>
      <c r="BD149" s="459">
        <f t="shared" si="226"/>
        <v>5.07</v>
      </c>
      <c r="BE149" s="457">
        <v>3.55</v>
      </c>
      <c r="BF149" s="457">
        <v>0</v>
      </c>
      <c r="BG149" s="457">
        <v>0</v>
      </c>
      <c r="BH149" s="457">
        <v>0</v>
      </c>
      <c r="BI149" s="457">
        <v>1.52</v>
      </c>
      <c r="BJ149" s="457">
        <v>0</v>
      </c>
      <c r="BK149" s="1207"/>
      <c r="BL149" s="1208"/>
      <c r="BM149" s="1208"/>
      <c r="BN149" s="1208"/>
      <c r="BO149" s="1208"/>
      <c r="BP149" s="1208"/>
      <c r="BQ149" s="1208"/>
      <c r="BR149" s="1208"/>
      <c r="BS149" s="1557"/>
    </row>
    <row r="150" spans="1:71" s="58" customFormat="1" ht="28.5" customHeight="1" x14ac:dyDescent="0.25">
      <c r="A150" s="37"/>
      <c r="B150" s="1526"/>
      <c r="C150" s="1719"/>
      <c r="D150" s="1640"/>
      <c r="E150" s="1643"/>
      <c r="F150" s="1646"/>
      <c r="G150" s="1649"/>
      <c r="H150" s="1652"/>
      <c r="I150" s="1655"/>
      <c r="J150" s="1544"/>
      <c r="K150" s="1547"/>
      <c r="L150" s="452" t="s">
        <v>5462</v>
      </c>
      <c r="M150" s="452" t="s">
        <v>5471</v>
      </c>
      <c r="N150" s="300">
        <v>44743</v>
      </c>
      <c r="O150" s="300">
        <v>44925</v>
      </c>
      <c r="P150" s="300">
        <v>44743</v>
      </c>
      <c r="Q150" s="300">
        <v>44925</v>
      </c>
      <c r="R150" s="1220"/>
      <c r="S150" s="1241"/>
      <c r="T150" s="453">
        <f t="shared" si="222"/>
        <v>20.28</v>
      </c>
      <c r="U150" s="454">
        <f t="shared" si="172"/>
        <v>14.2</v>
      </c>
      <c r="V150" s="454">
        <f t="shared" si="172"/>
        <v>0</v>
      </c>
      <c r="W150" s="454">
        <f t="shared" si="172"/>
        <v>0</v>
      </c>
      <c r="X150" s="454">
        <f t="shared" si="171"/>
        <v>0</v>
      </c>
      <c r="Y150" s="454">
        <f t="shared" si="171"/>
        <v>6.08</v>
      </c>
      <c r="Z150" s="454">
        <f t="shared" si="171"/>
        <v>0</v>
      </c>
      <c r="AA150" s="1220"/>
      <c r="AB150" s="1244"/>
      <c r="AC150" s="455">
        <f t="shared" si="223"/>
        <v>5.07</v>
      </c>
      <c r="AD150" s="485">
        <v>3.55</v>
      </c>
      <c r="AE150" s="500">
        <v>0</v>
      </c>
      <c r="AF150" s="500">
        <v>0</v>
      </c>
      <c r="AG150" s="500">
        <v>0</v>
      </c>
      <c r="AH150" s="457">
        <v>1.52</v>
      </c>
      <c r="AI150" s="457">
        <v>0</v>
      </c>
      <c r="AJ150" s="1220"/>
      <c r="AK150" s="1247"/>
      <c r="AL150" s="455">
        <f t="shared" si="224"/>
        <v>5.07</v>
      </c>
      <c r="AM150" s="458">
        <v>3.55</v>
      </c>
      <c r="AN150" s="458">
        <v>0</v>
      </c>
      <c r="AO150" s="458">
        <v>0</v>
      </c>
      <c r="AP150" s="458">
        <v>0</v>
      </c>
      <c r="AQ150" s="458">
        <v>1.52</v>
      </c>
      <c r="AR150" s="458">
        <v>0</v>
      </c>
      <c r="AS150" s="1220"/>
      <c r="AT150" s="1549"/>
      <c r="AU150" s="459">
        <f t="shared" si="225"/>
        <v>5.07</v>
      </c>
      <c r="AV150" s="457">
        <v>3.55</v>
      </c>
      <c r="AW150" s="457">
        <v>0</v>
      </c>
      <c r="AX150" s="457">
        <v>0</v>
      </c>
      <c r="AY150" s="457">
        <v>0</v>
      </c>
      <c r="AZ150" s="457">
        <v>1.52</v>
      </c>
      <c r="BA150" s="457">
        <v>0</v>
      </c>
      <c r="BB150" s="1220"/>
      <c r="BC150" s="1253"/>
      <c r="BD150" s="459">
        <f t="shared" si="226"/>
        <v>5.07</v>
      </c>
      <c r="BE150" s="457">
        <v>3.55</v>
      </c>
      <c r="BF150" s="457">
        <v>0</v>
      </c>
      <c r="BG150" s="457">
        <v>0</v>
      </c>
      <c r="BH150" s="457">
        <v>0</v>
      </c>
      <c r="BI150" s="457">
        <v>1.52</v>
      </c>
      <c r="BJ150" s="457">
        <v>0</v>
      </c>
      <c r="BK150" s="1207"/>
      <c r="BL150" s="1208"/>
      <c r="BM150" s="1208"/>
      <c r="BN150" s="1208"/>
      <c r="BO150" s="1208"/>
      <c r="BP150" s="1208"/>
      <c r="BQ150" s="1208"/>
      <c r="BR150" s="1208"/>
      <c r="BS150" s="1557"/>
    </row>
    <row r="151" spans="1:71" s="58" customFormat="1" ht="45.75" thickBot="1" x14ac:dyDescent="0.3">
      <c r="A151" s="37"/>
      <c r="B151" s="1526"/>
      <c r="C151" s="1719"/>
      <c r="D151" s="1641"/>
      <c r="E151" s="1644"/>
      <c r="F151" s="1647"/>
      <c r="G151" s="1650"/>
      <c r="H151" s="1653"/>
      <c r="I151" s="1656"/>
      <c r="J151" s="1545"/>
      <c r="K151" s="1548"/>
      <c r="L151" s="463" t="s">
        <v>5464</v>
      </c>
      <c r="M151" s="463" t="s">
        <v>5472</v>
      </c>
      <c r="N151" s="464">
        <v>44743</v>
      </c>
      <c r="O151" s="464">
        <v>44925</v>
      </c>
      <c r="P151" s="464">
        <v>44743</v>
      </c>
      <c r="Q151" s="464">
        <v>44925</v>
      </c>
      <c r="R151" s="1572"/>
      <c r="S151" s="1586"/>
      <c r="T151" s="465">
        <f t="shared" si="222"/>
        <v>20.28</v>
      </c>
      <c r="U151" s="466">
        <f t="shared" si="172"/>
        <v>14.2</v>
      </c>
      <c r="V151" s="466">
        <f t="shared" si="172"/>
        <v>0</v>
      </c>
      <c r="W151" s="466">
        <f t="shared" si="172"/>
        <v>0</v>
      </c>
      <c r="X151" s="466">
        <f t="shared" si="171"/>
        <v>0</v>
      </c>
      <c r="Y151" s="466">
        <f t="shared" si="171"/>
        <v>6.08</v>
      </c>
      <c r="Z151" s="466">
        <f t="shared" si="171"/>
        <v>0</v>
      </c>
      <c r="AA151" s="1572"/>
      <c r="AB151" s="1540"/>
      <c r="AC151" s="467">
        <f t="shared" si="223"/>
        <v>5.07</v>
      </c>
      <c r="AD151" s="468">
        <v>3.55</v>
      </c>
      <c r="AE151" s="473">
        <v>0</v>
      </c>
      <c r="AF151" s="473">
        <v>0</v>
      </c>
      <c r="AG151" s="473">
        <v>0</v>
      </c>
      <c r="AH151" s="469">
        <v>1.52</v>
      </c>
      <c r="AI151" s="469">
        <v>0</v>
      </c>
      <c r="AJ151" s="1572"/>
      <c r="AK151" s="1542"/>
      <c r="AL151" s="467">
        <f t="shared" si="224"/>
        <v>5.07</v>
      </c>
      <c r="AM151" s="470">
        <v>3.55</v>
      </c>
      <c r="AN151" s="470">
        <v>0</v>
      </c>
      <c r="AO151" s="470">
        <v>0</v>
      </c>
      <c r="AP151" s="470">
        <v>0</v>
      </c>
      <c r="AQ151" s="470">
        <v>1.52</v>
      </c>
      <c r="AR151" s="470">
        <v>0</v>
      </c>
      <c r="AS151" s="1572"/>
      <c r="AT151" s="1551"/>
      <c r="AU151" s="471">
        <f t="shared" si="225"/>
        <v>5.07</v>
      </c>
      <c r="AV151" s="469">
        <v>3.55</v>
      </c>
      <c r="AW151" s="469">
        <v>0</v>
      </c>
      <c r="AX151" s="469">
        <v>0</v>
      </c>
      <c r="AY151" s="469">
        <v>0</v>
      </c>
      <c r="AZ151" s="469">
        <v>1.52</v>
      </c>
      <c r="BA151" s="469">
        <v>0</v>
      </c>
      <c r="BB151" s="1572"/>
      <c r="BC151" s="1553"/>
      <c r="BD151" s="471">
        <f t="shared" si="226"/>
        <v>5.07</v>
      </c>
      <c r="BE151" s="473">
        <v>3.55</v>
      </c>
      <c r="BF151" s="473">
        <v>0</v>
      </c>
      <c r="BG151" s="473">
        <v>0</v>
      </c>
      <c r="BH151" s="473">
        <v>0</v>
      </c>
      <c r="BI151" s="473">
        <v>1.52</v>
      </c>
      <c r="BJ151" s="473">
        <v>0</v>
      </c>
      <c r="BK151" s="1558"/>
      <c r="BL151" s="1559"/>
      <c r="BM151" s="1559"/>
      <c r="BN151" s="1559"/>
      <c r="BO151" s="1559"/>
      <c r="BP151" s="1559"/>
      <c r="BQ151" s="1559"/>
      <c r="BR151" s="1559"/>
      <c r="BS151" s="1560"/>
    </row>
    <row r="152" spans="1:71" s="58" customFormat="1" ht="40.5" customHeight="1" x14ac:dyDescent="0.25">
      <c r="A152" s="37"/>
      <c r="B152" s="1526"/>
      <c r="C152" s="1719"/>
      <c r="D152" s="1639">
        <v>203</v>
      </c>
      <c r="E152" s="1642" t="str">
        <f>+[6]Metas!K231</f>
        <v>Municipios dotados con elementos basicos para los procesos de  formacion y la expresion cultural y artistica,cada año</v>
      </c>
      <c r="F152" s="1645">
        <v>40</v>
      </c>
      <c r="G152" s="1648">
        <f>SUM(H152:K152)</f>
        <v>40</v>
      </c>
      <c r="H152" s="1651"/>
      <c r="I152" s="1654"/>
      <c r="J152" s="1543"/>
      <c r="K152" s="1546">
        <v>40</v>
      </c>
      <c r="L152" s="441" t="s">
        <v>5473</v>
      </c>
      <c r="M152" s="441" t="s">
        <v>5474</v>
      </c>
      <c r="N152" s="442">
        <v>44743</v>
      </c>
      <c r="O152" s="442">
        <v>44925</v>
      </c>
      <c r="P152" s="442">
        <v>44743</v>
      </c>
      <c r="Q152" s="442">
        <v>44925</v>
      </c>
      <c r="R152" s="1571">
        <f t="shared" si="227"/>
        <v>203</v>
      </c>
      <c r="S152" s="1585">
        <f t="shared" ref="S152" si="235">+F152</f>
        <v>40</v>
      </c>
      <c r="T152" s="443">
        <f t="shared" si="222"/>
        <v>16.8</v>
      </c>
      <c r="U152" s="444">
        <f t="shared" si="172"/>
        <v>10.72</v>
      </c>
      <c r="V152" s="444">
        <f t="shared" si="172"/>
        <v>0</v>
      </c>
      <c r="W152" s="444">
        <f t="shared" si="172"/>
        <v>0</v>
      </c>
      <c r="X152" s="444">
        <f t="shared" si="171"/>
        <v>0</v>
      </c>
      <c r="Y152" s="444">
        <f t="shared" si="171"/>
        <v>6.08</v>
      </c>
      <c r="Z152" s="444">
        <f t="shared" si="171"/>
        <v>0</v>
      </c>
      <c r="AA152" s="1571">
        <f t="shared" si="229"/>
        <v>203</v>
      </c>
      <c r="AB152" s="1539">
        <f>+H152</f>
        <v>0</v>
      </c>
      <c r="AC152" s="445">
        <f t="shared" si="223"/>
        <v>4.2</v>
      </c>
      <c r="AD152" s="504">
        <v>2.68</v>
      </c>
      <c r="AE152" s="447">
        <v>0</v>
      </c>
      <c r="AF152" s="447">
        <v>0</v>
      </c>
      <c r="AG152" s="447">
        <v>0</v>
      </c>
      <c r="AH152" s="447">
        <v>1.52</v>
      </c>
      <c r="AI152" s="447">
        <v>0</v>
      </c>
      <c r="AJ152" s="1571">
        <f t="shared" si="230"/>
        <v>203</v>
      </c>
      <c r="AK152" s="1541">
        <f>+I152</f>
        <v>0</v>
      </c>
      <c r="AL152" s="445">
        <f t="shared" si="224"/>
        <v>4.2</v>
      </c>
      <c r="AM152" s="448">
        <v>2.68</v>
      </c>
      <c r="AN152" s="448">
        <v>0</v>
      </c>
      <c r="AO152" s="448">
        <v>0</v>
      </c>
      <c r="AP152" s="448">
        <v>0</v>
      </c>
      <c r="AQ152" s="448">
        <v>1.52</v>
      </c>
      <c r="AR152" s="448">
        <v>0</v>
      </c>
      <c r="AS152" s="1571">
        <f t="shared" si="231"/>
        <v>203</v>
      </c>
      <c r="AT152" s="1550">
        <f>+J152</f>
        <v>0</v>
      </c>
      <c r="AU152" s="449">
        <f t="shared" si="225"/>
        <v>4.2</v>
      </c>
      <c r="AV152" s="447">
        <v>2.68</v>
      </c>
      <c r="AW152" s="447">
        <v>0</v>
      </c>
      <c r="AX152" s="447">
        <v>0</v>
      </c>
      <c r="AY152" s="447">
        <v>0</v>
      </c>
      <c r="AZ152" s="447">
        <v>1.52</v>
      </c>
      <c r="BA152" s="447">
        <v>0</v>
      </c>
      <c r="BB152" s="1571">
        <f t="shared" si="232"/>
        <v>203</v>
      </c>
      <c r="BC152" s="1552">
        <f>+K152</f>
        <v>40</v>
      </c>
      <c r="BD152" s="449">
        <f t="shared" si="226"/>
        <v>4.2</v>
      </c>
      <c r="BE152" s="451">
        <v>2.68</v>
      </c>
      <c r="BF152" s="451">
        <v>0</v>
      </c>
      <c r="BG152" s="451">
        <v>0</v>
      </c>
      <c r="BH152" s="451">
        <v>0</v>
      </c>
      <c r="BI152" s="451">
        <v>1.52</v>
      </c>
      <c r="BJ152" s="451">
        <v>0</v>
      </c>
      <c r="BK152" s="1554"/>
      <c r="BL152" s="1555"/>
      <c r="BM152" s="1555"/>
      <c r="BN152" s="1555"/>
      <c r="BO152" s="1555"/>
      <c r="BP152" s="1555"/>
      <c r="BQ152" s="1555"/>
      <c r="BR152" s="1555"/>
      <c r="BS152" s="1556"/>
    </row>
    <row r="153" spans="1:71" s="58" customFormat="1" ht="38.25" customHeight="1" x14ac:dyDescent="0.25">
      <c r="A153" s="37"/>
      <c r="B153" s="1526"/>
      <c r="C153" s="1719"/>
      <c r="D153" s="1640"/>
      <c r="E153" s="1643"/>
      <c r="F153" s="1646"/>
      <c r="G153" s="1649"/>
      <c r="H153" s="1652"/>
      <c r="I153" s="1655"/>
      <c r="J153" s="1544"/>
      <c r="K153" s="1547"/>
      <c r="L153" s="452" t="s">
        <v>5475</v>
      </c>
      <c r="M153" s="452" t="s">
        <v>5476</v>
      </c>
      <c r="N153" s="34">
        <v>44743</v>
      </c>
      <c r="O153" s="34">
        <v>44925</v>
      </c>
      <c r="P153" s="34">
        <v>44743</v>
      </c>
      <c r="Q153" s="34">
        <v>44925</v>
      </c>
      <c r="R153" s="1220"/>
      <c r="S153" s="1241"/>
      <c r="T153" s="453">
        <f t="shared" si="222"/>
        <v>16.8</v>
      </c>
      <c r="U153" s="454">
        <f t="shared" si="172"/>
        <v>10.72</v>
      </c>
      <c r="V153" s="454">
        <f t="shared" si="172"/>
        <v>0</v>
      </c>
      <c r="W153" s="454">
        <f t="shared" si="172"/>
        <v>0</v>
      </c>
      <c r="X153" s="454">
        <f t="shared" si="171"/>
        <v>0</v>
      </c>
      <c r="Y153" s="454">
        <f t="shared" si="171"/>
        <v>6.08</v>
      </c>
      <c r="Z153" s="454">
        <f t="shared" si="171"/>
        <v>0</v>
      </c>
      <c r="AA153" s="1220"/>
      <c r="AB153" s="1244"/>
      <c r="AC153" s="455">
        <f t="shared" si="223"/>
        <v>4.2</v>
      </c>
      <c r="AD153" s="508">
        <v>2.68</v>
      </c>
      <c r="AE153" s="500">
        <v>0</v>
      </c>
      <c r="AF153" s="500">
        <v>0</v>
      </c>
      <c r="AG153" s="500">
        <v>0</v>
      </c>
      <c r="AH153" s="457">
        <v>1.52</v>
      </c>
      <c r="AI153" s="457">
        <v>0</v>
      </c>
      <c r="AJ153" s="1220"/>
      <c r="AK153" s="1247"/>
      <c r="AL153" s="455">
        <f t="shared" si="224"/>
        <v>4.2</v>
      </c>
      <c r="AM153" s="458">
        <v>2.68</v>
      </c>
      <c r="AN153" s="458">
        <v>0</v>
      </c>
      <c r="AO153" s="458">
        <v>0</v>
      </c>
      <c r="AP153" s="458">
        <v>0</v>
      </c>
      <c r="AQ153" s="458">
        <v>1.52</v>
      </c>
      <c r="AR153" s="458">
        <v>0</v>
      </c>
      <c r="AS153" s="1220"/>
      <c r="AT153" s="1549"/>
      <c r="AU153" s="459">
        <f t="shared" si="225"/>
        <v>4.2</v>
      </c>
      <c r="AV153" s="457">
        <v>2.68</v>
      </c>
      <c r="AW153" s="457">
        <v>0</v>
      </c>
      <c r="AX153" s="457">
        <v>0</v>
      </c>
      <c r="AY153" s="457">
        <v>0</v>
      </c>
      <c r="AZ153" s="457">
        <v>1.52</v>
      </c>
      <c r="BA153" s="457">
        <v>0</v>
      </c>
      <c r="BB153" s="1220"/>
      <c r="BC153" s="1253"/>
      <c r="BD153" s="459">
        <f t="shared" si="226"/>
        <v>4.2</v>
      </c>
      <c r="BE153" s="457">
        <v>2.68</v>
      </c>
      <c r="BF153" s="457">
        <v>0</v>
      </c>
      <c r="BG153" s="457">
        <v>0</v>
      </c>
      <c r="BH153" s="457">
        <v>0</v>
      </c>
      <c r="BI153" s="457">
        <v>1.52</v>
      </c>
      <c r="BJ153" s="457">
        <v>0</v>
      </c>
      <c r="BK153" s="1207"/>
      <c r="BL153" s="1208"/>
      <c r="BM153" s="1208"/>
      <c r="BN153" s="1208"/>
      <c r="BO153" s="1208"/>
      <c r="BP153" s="1208"/>
      <c r="BQ153" s="1208"/>
      <c r="BR153" s="1208"/>
      <c r="BS153" s="1557"/>
    </row>
    <row r="154" spans="1:71" s="58" customFormat="1" ht="36.75" customHeight="1" x14ac:dyDescent="0.25">
      <c r="A154" s="37"/>
      <c r="B154" s="1526"/>
      <c r="C154" s="1719"/>
      <c r="D154" s="1640"/>
      <c r="E154" s="1643"/>
      <c r="F154" s="1646"/>
      <c r="G154" s="1649"/>
      <c r="H154" s="1652"/>
      <c r="I154" s="1655"/>
      <c r="J154" s="1544"/>
      <c r="K154" s="1547"/>
      <c r="L154" s="452" t="s">
        <v>5477</v>
      </c>
      <c r="M154" s="452" t="s">
        <v>5478</v>
      </c>
      <c r="N154" s="300">
        <v>44743</v>
      </c>
      <c r="O154" s="300">
        <v>44925</v>
      </c>
      <c r="P154" s="300">
        <v>44743</v>
      </c>
      <c r="Q154" s="300">
        <v>44925</v>
      </c>
      <c r="R154" s="1220"/>
      <c r="S154" s="1241"/>
      <c r="T154" s="453">
        <f t="shared" si="222"/>
        <v>16.8</v>
      </c>
      <c r="U154" s="454">
        <f t="shared" si="172"/>
        <v>10.72</v>
      </c>
      <c r="V154" s="454">
        <f t="shared" si="172"/>
        <v>0</v>
      </c>
      <c r="W154" s="454">
        <f t="shared" si="172"/>
        <v>0</v>
      </c>
      <c r="X154" s="454">
        <f t="shared" si="171"/>
        <v>0</v>
      </c>
      <c r="Y154" s="454">
        <f t="shared" si="171"/>
        <v>6.08</v>
      </c>
      <c r="Z154" s="454">
        <f t="shared" si="171"/>
        <v>0</v>
      </c>
      <c r="AA154" s="1220"/>
      <c r="AB154" s="1244"/>
      <c r="AC154" s="455">
        <f t="shared" si="223"/>
        <v>4.2</v>
      </c>
      <c r="AD154" s="492">
        <v>2.68</v>
      </c>
      <c r="AE154" s="500">
        <v>0</v>
      </c>
      <c r="AF154" s="500">
        <v>0</v>
      </c>
      <c r="AG154" s="500">
        <v>0</v>
      </c>
      <c r="AH154" s="457">
        <v>1.52</v>
      </c>
      <c r="AI154" s="457">
        <v>0</v>
      </c>
      <c r="AJ154" s="1220"/>
      <c r="AK154" s="1247"/>
      <c r="AL154" s="455">
        <f t="shared" si="224"/>
        <v>4.2</v>
      </c>
      <c r="AM154" s="458">
        <v>2.68</v>
      </c>
      <c r="AN154" s="458">
        <v>0</v>
      </c>
      <c r="AO154" s="458">
        <v>0</v>
      </c>
      <c r="AP154" s="458">
        <v>0</v>
      </c>
      <c r="AQ154" s="458">
        <v>1.52</v>
      </c>
      <c r="AR154" s="458">
        <v>0</v>
      </c>
      <c r="AS154" s="1220"/>
      <c r="AT154" s="1549"/>
      <c r="AU154" s="459">
        <f t="shared" si="225"/>
        <v>4.2</v>
      </c>
      <c r="AV154" s="457">
        <v>2.68</v>
      </c>
      <c r="AW154" s="457">
        <v>0</v>
      </c>
      <c r="AX154" s="457">
        <v>0</v>
      </c>
      <c r="AY154" s="457">
        <v>0</v>
      </c>
      <c r="AZ154" s="457">
        <v>1.52</v>
      </c>
      <c r="BA154" s="457">
        <v>0</v>
      </c>
      <c r="BB154" s="1220"/>
      <c r="BC154" s="1253"/>
      <c r="BD154" s="459">
        <f t="shared" si="226"/>
        <v>4.2</v>
      </c>
      <c r="BE154" s="457">
        <v>2.68</v>
      </c>
      <c r="BF154" s="457">
        <v>0</v>
      </c>
      <c r="BG154" s="457">
        <v>0</v>
      </c>
      <c r="BH154" s="457">
        <v>0</v>
      </c>
      <c r="BI154" s="457">
        <v>1.52</v>
      </c>
      <c r="BJ154" s="457">
        <v>0</v>
      </c>
      <c r="BK154" s="1207"/>
      <c r="BL154" s="1208"/>
      <c r="BM154" s="1208"/>
      <c r="BN154" s="1208"/>
      <c r="BO154" s="1208"/>
      <c r="BP154" s="1208"/>
      <c r="BQ154" s="1208"/>
      <c r="BR154" s="1208"/>
      <c r="BS154" s="1557"/>
    </row>
    <row r="155" spans="1:71" s="58" customFormat="1" ht="51" customHeight="1" thickBot="1" x14ac:dyDescent="0.3">
      <c r="A155" s="37"/>
      <c r="B155" s="1526"/>
      <c r="C155" s="1719"/>
      <c r="D155" s="1641"/>
      <c r="E155" s="1644"/>
      <c r="F155" s="1647"/>
      <c r="G155" s="1650"/>
      <c r="H155" s="1653"/>
      <c r="I155" s="1656"/>
      <c r="J155" s="1545"/>
      <c r="K155" s="1548"/>
      <c r="L155" s="463" t="s">
        <v>5479</v>
      </c>
      <c r="M155" s="463" t="s">
        <v>5480</v>
      </c>
      <c r="N155" s="464">
        <v>44743</v>
      </c>
      <c r="O155" s="464">
        <v>44925</v>
      </c>
      <c r="P155" s="464">
        <v>44743</v>
      </c>
      <c r="Q155" s="464">
        <v>44925</v>
      </c>
      <c r="R155" s="1572"/>
      <c r="S155" s="1586"/>
      <c r="T155" s="465">
        <f t="shared" si="222"/>
        <v>16.8</v>
      </c>
      <c r="U155" s="466">
        <f t="shared" si="172"/>
        <v>10.72</v>
      </c>
      <c r="V155" s="466">
        <f t="shared" si="172"/>
        <v>0</v>
      </c>
      <c r="W155" s="466">
        <f t="shared" si="172"/>
        <v>0</v>
      </c>
      <c r="X155" s="466">
        <f t="shared" si="171"/>
        <v>0</v>
      </c>
      <c r="Y155" s="466">
        <f t="shared" si="171"/>
        <v>6.08</v>
      </c>
      <c r="Z155" s="466">
        <f t="shared" si="171"/>
        <v>0</v>
      </c>
      <c r="AA155" s="1572"/>
      <c r="AB155" s="1540"/>
      <c r="AC155" s="467">
        <f t="shared" si="223"/>
        <v>4.2</v>
      </c>
      <c r="AD155" s="505">
        <v>2.68</v>
      </c>
      <c r="AE155" s="473">
        <v>0</v>
      </c>
      <c r="AF155" s="473">
        <v>0</v>
      </c>
      <c r="AG155" s="473">
        <v>0</v>
      </c>
      <c r="AH155" s="469">
        <v>1.52</v>
      </c>
      <c r="AI155" s="469">
        <v>0</v>
      </c>
      <c r="AJ155" s="1572"/>
      <c r="AK155" s="1542"/>
      <c r="AL155" s="467">
        <f t="shared" si="224"/>
        <v>4.2</v>
      </c>
      <c r="AM155" s="470">
        <v>2.68</v>
      </c>
      <c r="AN155" s="470">
        <v>0</v>
      </c>
      <c r="AO155" s="470">
        <v>0</v>
      </c>
      <c r="AP155" s="470">
        <v>0</v>
      </c>
      <c r="AQ155" s="470">
        <v>1.52</v>
      </c>
      <c r="AR155" s="470">
        <v>0</v>
      </c>
      <c r="AS155" s="1572"/>
      <c r="AT155" s="1551"/>
      <c r="AU155" s="471">
        <f t="shared" si="225"/>
        <v>4.2</v>
      </c>
      <c r="AV155" s="469">
        <v>2.68</v>
      </c>
      <c r="AW155" s="469">
        <v>0</v>
      </c>
      <c r="AX155" s="469">
        <v>0</v>
      </c>
      <c r="AY155" s="469">
        <v>0</v>
      </c>
      <c r="AZ155" s="469">
        <v>1.52</v>
      </c>
      <c r="BA155" s="469">
        <v>0</v>
      </c>
      <c r="BB155" s="1572"/>
      <c r="BC155" s="1553"/>
      <c r="BD155" s="471">
        <f t="shared" si="226"/>
        <v>4.2</v>
      </c>
      <c r="BE155" s="473">
        <v>2.68</v>
      </c>
      <c r="BF155" s="473">
        <v>0</v>
      </c>
      <c r="BG155" s="473">
        <v>0</v>
      </c>
      <c r="BH155" s="473">
        <v>0</v>
      </c>
      <c r="BI155" s="473">
        <v>1.52</v>
      </c>
      <c r="BJ155" s="473">
        <v>0</v>
      </c>
      <c r="BK155" s="1558"/>
      <c r="BL155" s="1559"/>
      <c r="BM155" s="1559"/>
      <c r="BN155" s="1559"/>
      <c r="BO155" s="1559"/>
      <c r="BP155" s="1559"/>
      <c r="BQ155" s="1559"/>
      <c r="BR155" s="1559"/>
      <c r="BS155" s="1560"/>
    </row>
    <row r="156" spans="1:71" s="58" customFormat="1" ht="60.75" customHeight="1" thickBot="1" x14ac:dyDescent="0.3">
      <c r="A156" s="37"/>
      <c r="B156" s="1526"/>
      <c r="C156" s="1719"/>
      <c r="D156" s="520">
        <v>204</v>
      </c>
      <c r="E156" s="521" t="str">
        <f>+[6]Metas!K232</f>
        <v>Procesos de formacion a formadores (1 Por año)</v>
      </c>
      <c r="F156" s="522">
        <v>1</v>
      </c>
      <c r="G156" s="523">
        <f>SUM(H156:K156)</f>
        <v>1</v>
      </c>
      <c r="H156" s="524"/>
      <c r="I156" s="525"/>
      <c r="J156" s="526"/>
      <c r="K156" s="527">
        <v>1</v>
      </c>
      <c r="L156" s="528" t="s">
        <v>5481</v>
      </c>
      <c r="M156" s="528" t="s">
        <v>5482</v>
      </c>
      <c r="N156" s="529">
        <v>44743</v>
      </c>
      <c r="O156" s="529">
        <v>44925</v>
      </c>
      <c r="P156" s="529">
        <v>44743</v>
      </c>
      <c r="Q156" s="529">
        <v>44925</v>
      </c>
      <c r="R156" s="530">
        <f t="shared" si="227"/>
        <v>204</v>
      </c>
      <c r="S156" s="531">
        <f t="shared" ref="S156:S157" si="236">+F156</f>
        <v>1</v>
      </c>
      <c r="T156" s="532">
        <f t="shared" si="222"/>
        <v>67</v>
      </c>
      <c r="U156" s="533">
        <f t="shared" si="172"/>
        <v>43</v>
      </c>
      <c r="V156" s="533">
        <f t="shared" si="172"/>
        <v>0</v>
      </c>
      <c r="W156" s="533">
        <f t="shared" si="172"/>
        <v>0</v>
      </c>
      <c r="X156" s="533">
        <f t="shared" si="171"/>
        <v>0</v>
      </c>
      <c r="Y156" s="533">
        <f t="shared" si="171"/>
        <v>24</v>
      </c>
      <c r="Z156" s="533">
        <f t="shared" si="171"/>
        <v>0</v>
      </c>
      <c r="AA156" s="530">
        <f t="shared" si="229"/>
        <v>204</v>
      </c>
      <c r="AB156" s="534">
        <f>+H156</f>
        <v>0</v>
      </c>
      <c r="AC156" s="535">
        <f t="shared" si="223"/>
        <v>16.75</v>
      </c>
      <c r="AD156" s="536">
        <v>10.75</v>
      </c>
      <c r="AE156" s="537">
        <v>0</v>
      </c>
      <c r="AF156" s="537">
        <v>0</v>
      </c>
      <c r="AG156" s="537">
        <v>0</v>
      </c>
      <c r="AH156" s="537">
        <v>6</v>
      </c>
      <c r="AI156" s="537">
        <v>0</v>
      </c>
      <c r="AJ156" s="530">
        <f t="shared" si="230"/>
        <v>204</v>
      </c>
      <c r="AK156" s="538">
        <f>+I156</f>
        <v>0</v>
      </c>
      <c r="AL156" s="535">
        <f t="shared" si="224"/>
        <v>16.75</v>
      </c>
      <c r="AM156" s="539">
        <v>10.75</v>
      </c>
      <c r="AN156" s="539">
        <v>0</v>
      </c>
      <c r="AO156" s="539">
        <v>0</v>
      </c>
      <c r="AP156" s="539">
        <v>0</v>
      </c>
      <c r="AQ156" s="539">
        <v>6</v>
      </c>
      <c r="AR156" s="539">
        <v>0</v>
      </c>
      <c r="AS156" s="530">
        <f t="shared" si="231"/>
        <v>204</v>
      </c>
      <c r="AT156" s="540">
        <f>+J156</f>
        <v>0</v>
      </c>
      <c r="AU156" s="541">
        <f t="shared" si="225"/>
        <v>16.75</v>
      </c>
      <c r="AV156" s="537">
        <v>10.75</v>
      </c>
      <c r="AW156" s="537">
        <v>0</v>
      </c>
      <c r="AX156" s="537">
        <v>0</v>
      </c>
      <c r="AY156" s="537">
        <v>0</v>
      </c>
      <c r="AZ156" s="537">
        <v>6</v>
      </c>
      <c r="BA156" s="537">
        <v>0</v>
      </c>
      <c r="BB156" s="530">
        <f t="shared" si="232"/>
        <v>204</v>
      </c>
      <c r="BC156" s="542">
        <f>+K156</f>
        <v>1</v>
      </c>
      <c r="BD156" s="541">
        <f t="shared" si="226"/>
        <v>16.75</v>
      </c>
      <c r="BE156" s="537">
        <v>10.75</v>
      </c>
      <c r="BF156" s="537">
        <v>0</v>
      </c>
      <c r="BG156" s="537">
        <v>0</v>
      </c>
      <c r="BH156" s="537">
        <v>0</v>
      </c>
      <c r="BI156" s="537">
        <v>6</v>
      </c>
      <c r="BJ156" s="537">
        <v>0</v>
      </c>
      <c r="BK156" s="1568"/>
      <c r="BL156" s="1569"/>
      <c r="BM156" s="1569"/>
      <c r="BN156" s="1569"/>
      <c r="BO156" s="1569"/>
      <c r="BP156" s="1569"/>
      <c r="BQ156" s="1569"/>
      <c r="BR156" s="1569"/>
      <c r="BS156" s="1570"/>
    </row>
    <row r="157" spans="1:71" s="58" customFormat="1" ht="42.75" customHeight="1" thickBot="1" x14ac:dyDescent="0.3">
      <c r="A157" s="37"/>
      <c r="B157" s="1526"/>
      <c r="C157" s="1719"/>
      <c r="D157" s="1639">
        <v>205</v>
      </c>
      <c r="E157" s="1642" t="str">
        <f>+[6]Metas!K233</f>
        <v>Etnias apoyadas en los procesos de formacion artistica y cultural (1 Por año)</v>
      </c>
      <c r="F157" s="1645">
        <v>1</v>
      </c>
      <c r="G157" s="1648">
        <f>SUM(H157:K157)</f>
        <v>1</v>
      </c>
      <c r="H157" s="1651"/>
      <c r="I157" s="1654"/>
      <c r="J157" s="1543"/>
      <c r="K157" s="1546">
        <v>1</v>
      </c>
      <c r="L157" s="519" t="s">
        <v>5483</v>
      </c>
      <c r="M157" s="519" t="s">
        <v>5484</v>
      </c>
      <c r="N157" s="442">
        <v>44743</v>
      </c>
      <c r="O157" s="442">
        <v>44925</v>
      </c>
      <c r="P157" s="442">
        <v>44743</v>
      </c>
      <c r="Q157" s="442">
        <v>44925</v>
      </c>
      <c r="R157" s="1571">
        <f t="shared" si="227"/>
        <v>205</v>
      </c>
      <c r="S157" s="1585">
        <f t="shared" si="236"/>
        <v>1</v>
      </c>
      <c r="T157" s="443">
        <f t="shared" si="222"/>
        <v>0</v>
      </c>
      <c r="U157" s="444">
        <f t="shared" si="172"/>
        <v>0</v>
      </c>
      <c r="V157" s="444">
        <f t="shared" si="172"/>
        <v>0</v>
      </c>
      <c r="W157" s="444">
        <f t="shared" si="172"/>
        <v>0</v>
      </c>
      <c r="X157" s="444">
        <f t="shared" si="171"/>
        <v>0</v>
      </c>
      <c r="Y157" s="444">
        <f t="shared" si="171"/>
        <v>0</v>
      </c>
      <c r="Z157" s="444">
        <f t="shared" si="171"/>
        <v>0</v>
      </c>
      <c r="AA157" s="1571">
        <f t="shared" si="229"/>
        <v>205</v>
      </c>
      <c r="AB157" s="1539">
        <f>+H157</f>
        <v>0</v>
      </c>
      <c r="AC157" s="445">
        <f t="shared" si="223"/>
        <v>0</v>
      </c>
      <c r="AD157" s="504"/>
      <c r="AE157" s="447"/>
      <c r="AF157" s="447"/>
      <c r="AG157" s="447"/>
      <c r="AH157" s="447"/>
      <c r="AI157" s="447"/>
      <c r="AJ157" s="1571">
        <f t="shared" si="230"/>
        <v>205</v>
      </c>
      <c r="AK157" s="1541">
        <f>+I157</f>
        <v>0</v>
      </c>
      <c r="AL157" s="445">
        <f t="shared" si="224"/>
        <v>0</v>
      </c>
      <c r="AM157" s="448"/>
      <c r="AN157" s="448"/>
      <c r="AO157" s="448"/>
      <c r="AP157" s="448"/>
      <c r="AQ157" s="448"/>
      <c r="AR157" s="448"/>
      <c r="AS157" s="1571">
        <f t="shared" si="231"/>
        <v>205</v>
      </c>
      <c r="AT157" s="1550">
        <f>+J157</f>
        <v>0</v>
      </c>
      <c r="AU157" s="449">
        <f t="shared" si="225"/>
        <v>0</v>
      </c>
      <c r="AV157" s="447"/>
      <c r="AW157" s="447"/>
      <c r="AX157" s="447"/>
      <c r="AY157" s="447"/>
      <c r="AZ157" s="447"/>
      <c r="BA157" s="447"/>
      <c r="BB157" s="1571">
        <f t="shared" si="232"/>
        <v>205</v>
      </c>
      <c r="BC157" s="1552">
        <f>+K157</f>
        <v>1</v>
      </c>
      <c r="BD157" s="449">
        <f t="shared" si="226"/>
        <v>0</v>
      </c>
      <c r="BE157" s="447"/>
      <c r="BF157" s="447"/>
      <c r="BG157" s="447"/>
      <c r="BH157" s="447"/>
      <c r="BI157" s="447"/>
      <c r="BJ157" s="447"/>
      <c r="BK157" s="1554"/>
      <c r="BL157" s="1555"/>
      <c r="BM157" s="1555"/>
      <c r="BN157" s="1555"/>
      <c r="BO157" s="1555"/>
      <c r="BP157" s="1555"/>
      <c r="BQ157" s="1555"/>
      <c r="BR157" s="1555"/>
      <c r="BS157" s="1556"/>
    </row>
    <row r="158" spans="1:71" s="58" customFormat="1" ht="42" customHeight="1" thickTop="1" thickBot="1" x14ac:dyDescent="0.3">
      <c r="A158" s="37"/>
      <c r="B158" s="1526"/>
      <c r="C158" s="1719"/>
      <c r="D158" s="1641"/>
      <c r="E158" s="1644"/>
      <c r="F158" s="1647"/>
      <c r="G158" s="1650"/>
      <c r="H158" s="1653"/>
      <c r="I158" s="1656"/>
      <c r="J158" s="1545"/>
      <c r="K158" s="1548"/>
      <c r="L158" s="463" t="s">
        <v>5485</v>
      </c>
      <c r="M158" s="463" t="s">
        <v>5486</v>
      </c>
      <c r="N158" s="464">
        <v>44743</v>
      </c>
      <c r="O158" s="464">
        <v>44925</v>
      </c>
      <c r="P158" s="464">
        <v>44743</v>
      </c>
      <c r="Q158" s="464">
        <v>44925</v>
      </c>
      <c r="R158" s="1572"/>
      <c r="S158" s="1586"/>
      <c r="T158" s="465">
        <f t="shared" si="222"/>
        <v>0</v>
      </c>
      <c r="U158" s="466">
        <f t="shared" si="172"/>
        <v>0</v>
      </c>
      <c r="V158" s="466">
        <f t="shared" si="172"/>
        <v>0</v>
      </c>
      <c r="W158" s="466">
        <f t="shared" si="172"/>
        <v>0</v>
      </c>
      <c r="X158" s="466">
        <f t="shared" si="171"/>
        <v>0</v>
      </c>
      <c r="Y158" s="466">
        <f t="shared" si="171"/>
        <v>0</v>
      </c>
      <c r="Z158" s="466">
        <f t="shared" si="171"/>
        <v>0</v>
      </c>
      <c r="AA158" s="1572"/>
      <c r="AB158" s="1540"/>
      <c r="AC158" s="467">
        <f t="shared" si="223"/>
        <v>0</v>
      </c>
      <c r="AD158" s="496"/>
      <c r="AE158" s="473"/>
      <c r="AF158" s="473"/>
      <c r="AG158" s="473"/>
      <c r="AH158" s="473"/>
      <c r="AI158" s="473"/>
      <c r="AJ158" s="1572"/>
      <c r="AK158" s="1542"/>
      <c r="AL158" s="467">
        <f t="shared" si="224"/>
        <v>0</v>
      </c>
      <c r="AM158" s="470"/>
      <c r="AN158" s="470"/>
      <c r="AO158" s="470"/>
      <c r="AP158" s="470"/>
      <c r="AQ158" s="470"/>
      <c r="AR158" s="470"/>
      <c r="AS158" s="1572"/>
      <c r="AT158" s="1551"/>
      <c r="AU158" s="471">
        <f t="shared" si="225"/>
        <v>0</v>
      </c>
      <c r="AV158" s="469"/>
      <c r="AW158" s="469"/>
      <c r="AX158" s="469"/>
      <c r="AY158" s="469"/>
      <c r="AZ158" s="469"/>
      <c r="BA158" s="469"/>
      <c r="BB158" s="1572"/>
      <c r="BC158" s="1553"/>
      <c r="BD158" s="471">
        <f t="shared" si="226"/>
        <v>0</v>
      </c>
      <c r="BE158" s="502"/>
      <c r="BF158" s="502"/>
      <c r="BG158" s="502"/>
      <c r="BH158" s="502"/>
      <c r="BI158" s="502"/>
      <c r="BJ158" s="502"/>
      <c r="BK158" s="1558"/>
      <c r="BL158" s="1559"/>
      <c r="BM158" s="1559"/>
      <c r="BN158" s="1559"/>
      <c r="BO158" s="1559"/>
      <c r="BP158" s="1559"/>
      <c r="BQ158" s="1559"/>
      <c r="BR158" s="1559"/>
      <c r="BS158" s="1560"/>
    </row>
    <row r="159" spans="1:71" s="58" customFormat="1" ht="68.25" customHeight="1" thickTop="1" thickBot="1" x14ac:dyDescent="0.3">
      <c r="A159" s="37"/>
      <c r="B159" s="1526"/>
      <c r="C159" s="1524" t="s">
        <v>306</v>
      </c>
      <c r="D159" s="520">
        <v>206</v>
      </c>
      <c r="E159" s="521" t="str">
        <f>+[6]Metas!K234</f>
        <v>Apoyos al laboratorio de investigación, creación y produccion en las diferentes ariar artisticas y del saber (1 Por año)</v>
      </c>
      <c r="F159" s="522">
        <v>1</v>
      </c>
      <c r="G159" s="523">
        <f>SUM(H159:K159)</f>
        <v>1</v>
      </c>
      <c r="H159" s="524"/>
      <c r="I159" s="525"/>
      <c r="J159" s="526"/>
      <c r="K159" s="527">
        <v>1</v>
      </c>
      <c r="L159" s="528" t="s">
        <v>5487</v>
      </c>
      <c r="M159" s="528" t="s">
        <v>5488</v>
      </c>
      <c r="N159" s="529">
        <v>44743</v>
      </c>
      <c r="O159" s="529">
        <v>44925</v>
      </c>
      <c r="P159" s="529">
        <v>44743</v>
      </c>
      <c r="Q159" s="529">
        <v>44925</v>
      </c>
      <c r="R159" s="530">
        <f t="shared" si="227"/>
        <v>206</v>
      </c>
      <c r="S159" s="531">
        <f t="shared" ref="S159:S160" si="237">+F159</f>
        <v>1</v>
      </c>
      <c r="T159" s="532">
        <f t="shared" si="222"/>
        <v>72</v>
      </c>
      <c r="U159" s="533">
        <f t="shared" si="172"/>
        <v>47</v>
      </c>
      <c r="V159" s="533">
        <f t="shared" si="172"/>
        <v>0</v>
      </c>
      <c r="W159" s="533">
        <f t="shared" si="172"/>
        <v>0</v>
      </c>
      <c r="X159" s="533">
        <f t="shared" si="171"/>
        <v>0</v>
      </c>
      <c r="Y159" s="533">
        <f t="shared" si="171"/>
        <v>25</v>
      </c>
      <c r="Z159" s="533">
        <f t="shared" si="171"/>
        <v>0</v>
      </c>
      <c r="AA159" s="530">
        <f t="shared" si="229"/>
        <v>206</v>
      </c>
      <c r="AB159" s="534">
        <f>+H159</f>
        <v>0</v>
      </c>
      <c r="AC159" s="535">
        <f t="shared" si="223"/>
        <v>18</v>
      </c>
      <c r="AD159" s="536">
        <v>11.75</v>
      </c>
      <c r="AE159" s="537">
        <v>0</v>
      </c>
      <c r="AF159" s="537">
        <v>0</v>
      </c>
      <c r="AG159" s="537">
        <v>0</v>
      </c>
      <c r="AH159" s="537">
        <v>6.25</v>
      </c>
      <c r="AI159" s="537">
        <v>0</v>
      </c>
      <c r="AJ159" s="530">
        <f t="shared" si="230"/>
        <v>206</v>
      </c>
      <c r="AK159" s="538">
        <f>+I159</f>
        <v>0</v>
      </c>
      <c r="AL159" s="535">
        <f t="shared" si="224"/>
        <v>18</v>
      </c>
      <c r="AM159" s="539">
        <v>11.75</v>
      </c>
      <c r="AN159" s="539">
        <v>0</v>
      </c>
      <c r="AO159" s="539">
        <v>0</v>
      </c>
      <c r="AP159" s="539">
        <v>0</v>
      </c>
      <c r="AQ159" s="539">
        <v>6.25</v>
      </c>
      <c r="AR159" s="539">
        <v>0</v>
      </c>
      <c r="AS159" s="530">
        <f t="shared" si="231"/>
        <v>206</v>
      </c>
      <c r="AT159" s="540">
        <f>+J159</f>
        <v>0</v>
      </c>
      <c r="AU159" s="541">
        <f t="shared" si="225"/>
        <v>18</v>
      </c>
      <c r="AV159" s="537">
        <v>11.75</v>
      </c>
      <c r="AW159" s="537">
        <v>0</v>
      </c>
      <c r="AX159" s="537">
        <v>0</v>
      </c>
      <c r="AY159" s="537">
        <v>0</v>
      </c>
      <c r="AZ159" s="537">
        <v>6.25</v>
      </c>
      <c r="BA159" s="537">
        <v>0</v>
      </c>
      <c r="BB159" s="530">
        <f t="shared" si="232"/>
        <v>206</v>
      </c>
      <c r="BC159" s="542">
        <f>+K159</f>
        <v>1</v>
      </c>
      <c r="BD159" s="541">
        <f t="shared" si="226"/>
        <v>18</v>
      </c>
      <c r="BE159" s="537">
        <v>11.75</v>
      </c>
      <c r="BF159" s="537">
        <v>0</v>
      </c>
      <c r="BG159" s="537">
        <v>0</v>
      </c>
      <c r="BH159" s="537">
        <v>0</v>
      </c>
      <c r="BI159" s="537">
        <v>6.25</v>
      </c>
      <c r="BJ159" s="537">
        <v>0</v>
      </c>
      <c r="BK159" s="1568"/>
      <c r="BL159" s="1569"/>
      <c r="BM159" s="1569"/>
      <c r="BN159" s="1569"/>
      <c r="BO159" s="1569"/>
      <c r="BP159" s="1569"/>
      <c r="BQ159" s="1569"/>
      <c r="BR159" s="1569"/>
      <c r="BS159" s="1570"/>
    </row>
    <row r="160" spans="1:71" s="58" customFormat="1" ht="73.5" customHeight="1" thickBot="1" x14ac:dyDescent="0.3">
      <c r="A160" s="37"/>
      <c r="B160" s="1526"/>
      <c r="C160" s="1522"/>
      <c r="D160" s="1639">
        <v>207</v>
      </c>
      <c r="E160" s="1642" t="str">
        <f>+[6]Metas!K235</f>
        <v>Eventos de promocion y difusión de la investigación, creación y produccion en las diferentes areas artisticas (2 Por año)</v>
      </c>
      <c r="F160" s="1645">
        <v>2</v>
      </c>
      <c r="G160" s="1648">
        <f>SUM(H160:K160)</f>
        <v>2</v>
      </c>
      <c r="H160" s="1651"/>
      <c r="I160" s="1654"/>
      <c r="J160" s="1543"/>
      <c r="K160" s="1546">
        <v>2</v>
      </c>
      <c r="L160" s="441" t="s">
        <v>5358</v>
      </c>
      <c r="M160" s="441" t="s">
        <v>5489</v>
      </c>
      <c r="N160" s="442">
        <v>44743</v>
      </c>
      <c r="O160" s="442">
        <v>44925</v>
      </c>
      <c r="P160" s="442">
        <v>44743</v>
      </c>
      <c r="Q160" s="442">
        <v>44925</v>
      </c>
      <c r="R160" s="1571">
        <f t="shared" si="227"/>
        <v>207</v>
      </c>
      <c r="S160" s="1585">
        <f t="shared" si="237"/>
        <v>2</v>
      </c>
      <c r="T160" s="443">
        <f t="shared" si="222"/>
        <v>36</v>
      </c>
      <c r="U160" s="444">
        <f t="shared" si="172"/>
        <v>23.5</v>
      </c>
      <c r="V160" s="444">
        <f t="shared" si="172"/>
        <v>0</v>
      </c>
      <c r="W160" s="444">
        <f t="shared" si="172"/>
        <v>0</v>
      </c>
      <c r="X160" s="444">
        <f t="shared" si="171"/>
        <v>0</v>
      </c>
      <c r="Y160" s="444">
        <f t="shared" si="171"/>
        <v>12.5</v>
      </c>
      <c r="Z160" s="444">
        <f t="shared" si="171"/>
        <v>0</v>
      </c>
      <c r="AA160" s="1571">
        <f t="shared" si="229"/>
        <v>207</v>
      </c>
      <c r="AB160" s="1539">
        <f>+H160</f>
        <v>0</v>
      </c>
      <c r="AC160" s="445">
        <f t="shared" si="223"/>
        <v>9</v>
      </c>
      <c r="AD160" s="446">
        <v>5.875</v>
      </c>
      <c r="AE160" s="447">
        <v>0</v>
      </c>
      <c r="AF160" s="447">
        <v>0</v>
      </c>
      <c r="AG160" s="447">
        <v>0</v>
      </c>
      <c r="AH160" s="447">
        <v>3.125</v>
      </c>
      <c r="AI160" s="447">
        <v>0</v>
      </c>
      <c r="AJ160" s="1571">
        <f t="shared" si="230"/>
        <v>207</v>
      </c>
      <c r="AK160" s="1541">
        <f>+I160</f>
        <v>0</v>
      </c>
      <c r="AL160" s="445">
        <f t="shared" si="224"/>
        <v>9</v>
      </c>
      <c r="AM160" s="448">
        <v>5.875</v>
      </c>
      <c r="AN160" s="448">
        <v>0</v>
      </c>
      <c r="AO160" s="448">
        <v>0</v>
      </c>
      <c r="AP160" s="448">
        <v>0</v>
      </c>
      <c r="AQ160" s="448">
        <v>3.125</v>
      </c>
      <c r="AR160" s="448">
        <v>0</v>
      </c>
      <c r="AS160" s="1571">
        <f t="shared" si="231"/>
        <v>207</v>
      </c>
      <c r="AT160" s="1550">
        <f>+J160</f>
        <v>0</v>
      </c>
      <c r="AU160" s="449">
        <f t="shared" si="225"/>
        <v>9</v>
      </c>
      <c r="AV160" s="447">
        <v>5.875</v>
      </c>
      <c r="AW160" s="447">
        <v>0</v>
      </c>
      <c r="AX160" s="447">
        <v>0</v>
      </c>
      <c r="AY160" s="447">
        <v>0</v>
      </c>
      <c r="AZ160" s="447">
        <v>3.125</v>
      </c>
      <c r="BA160" s="447">
        <v>0</v>
      </c>
      <c r="BB160" s="1571">
        <f t="shared" si="232"/>
        <v>207</v>
      </c>
      <c r="BC160" s="1552">
        <f>+K160</f>
        <v>2</v>
      </c>
      <c r="BD160" s="449">
        <f t="shared" si="226"/>
        <v>9</v>
      </c>
      <c r="BE160" s="447">
        <v>5.875</v>
      </c>
      <c r="BF160" s="447">
        <v>0</v>
      </c>
      <c r="BG160" s="447">
        <v>0</v>
      </c>
      <c r="BH160" s="447">
        <v>0</v>
      </c>
      <c r="BI160" s="447">
        <v>3.125</v>
      </c>
      <c r="BJ160" s="447">
        <v>0</v>
      </c>
      <c r="BK160" s="1554"/>
      <c r="BL160" s="1555"/>
      <c r="BM160" s="1555"/>
      <c r="BN160" s="1555"/>
      <c r="BO160" s="1555"/>
      <c r="BP160" s="1555"/>
      <c r="BQ160" s="1555"/>
      <c r="BR160" s="1555"/>
      <c r="BS160" s="1556"/>
    </row>
    <row r="161" spans="1:71" s="58" customFormat="1" ht="87.75" customHeight="1" thickTop="1" thickBot="1" x14ac:dyDescent="0.3">
      <c r="A161" s="37"/>
      <c r="B161" s="1526"/>
      <c r="C161" s="1522"/>
      <c r="D161" s="1641"/>
      <c r="E161" s="1644"/>
      <c r="F161" s="1647"/>
      <c r="G161" s="1650"/>
      <c r="H161" s="1653"/>
      <c r="I161" s="1656"/>
      <c r="J161" s="1545"/>
      <c r="K161" s="1548"/>
      <c r="L161" s="463" t="s">
        <v>5490</v>
      </c>
      <c r="M161" s="463" t="s">
        <v>5491</v>
      </c>
      <c r="N161" s="464">
        <v>44743</v>
      </c>
      <c r="O161" s="464">
        <v>44925</v>
      </c>
      <c r="P161" s="464">
        <v>44743</v>
      </c>
      <c r="Q161" s="464">
        <v>44925</v>
      </c>
      <c r="R161" s="1572"/>
      <c r="S161" s="1586"/>
      <c r="T161" s="465">
        <f t="shared" si="222"/>
        <v>36</v>
      </c>
      <c r="U161" s="466">
        <f t="shared" si="172"/>
        <v>23.5</v>
      </c>
      <c r="V161" s="466">
        <f t="shared" si="172"/>
        <v>0</v>
      </c>
      <c r="W161" s="466">
        <f t="shared" si="172"/>
        <v>0</v>
      </c>
      <c r="X161" s="466">
        <f t="shared" si="171"/>
        <v>0</v>
      </c>
      <c r="Y161" s="466">
        <f t="shared" si="171"/>
        <v>12.5</v>
      </c>
      <c r="Z161" s="466">
        <f t="shared" si="171"/>
        <v>0</v>
      </c>
      <c r="AA161" s="1572"/>
      <c r="AB161" s="1540"/>
      <c r="AC161" s="467">
        <f t="shared" si="223"/>
        <v>9</v>
      </c>
      <c r="AD161" s="475">
        <v>5.875</v>
      </c>
      <c r="AE161" s="469">
        <v>0</v>
      </c>
      <c r="AF161" s="469">
        <v>0</v>
      </c>
      <c r="AG161" s="469">
        <v>0</v>
      </c>
      <c r="AH161" s="473">
        <v>3.125</v>
      </c>
      <c r="AI161" s="469">
        <v>0</v>
      </c>
      <c r="AJ161" s="1572"/>
      <c r="AK161" s="1542"/>
      <c r="AL161" s="467">
        <f t="shared" si="224"/>
        <v>9</v>
      </c>
      <c r="AM161" s="470">
        <v>5.875</v>
      </c>
      <c r="AN161" s="470">
        <v>0</v>
      </c>
      <c r="AO161" s="470">
        <v>0</v>
      </c>
      <c r="AP161" s="470">
        <v>0</v>
      </c>
      <c r="AQ161" s="470">
        <v>3.125</v>
      </c>
      <c r="AR161" s="470">
        <v>0</v>
      </c>
      <c r="AS161" s="1572"/>
      <c r="AT161" s="1551"/>
      <c r="AU161" s="471">
        <f t="shared" si="225"/>
        <v>9</v>
      </c>
      <c r="AV161" s="469">
        <v>5.875</v>
      </c>
      <c r="AW161" s="469">
        <v>0</v>
      </c>
      <c r="AX161" s="469">
        <v>0</v>
      </c>
      <c r="AY161" s="469">
        <v>0</v>
      </c>
      <c r="AZ161" s="469">
        <v>3.125</v>
      </c>
      <c r="BA161" s="469">
        <v>0</v>
      </c>
      <c r="BB161" s="1572"/>
      <c r="BC161" s="1553"/>
      <c r="BD161" s="471">
        <f t="shared" si="226"/>
        <v>9</v>
      </c>
      <c r="BE161" s="502">
        <v>5.875</v>
      </c>
      <c r="BF161" s="502">
        <v>0</v>
      </c>
      <c r="BG161" s="502">
        <v>0</v>
      </c>
      <c r="BH161" s="502">
        <v>0</v>
      </c>
      <c r="BI161" s="502">
        <v>3.125</v>
      </c>
      <c r="BJ161" s="502">
        <v>0</v>
      </c>
      <c r="BK161" s="1558"/>
      <c r="BL161" s="1559"/>
      <c r="BM161" s="1559"/>
      <c r="BN161" s="1559"/>
      <c r="BO161" s="1559"/>
      <c r="BP161" s="1559"/>
      <c r="BQ161" s="1559"/>
      <c r="BR161" s="1559"/>
      <c r="BS161" s="1560"/>
    </row>
    <row r="162" spans="1:71" s="58" customFormat="1" ht="44.25" customHeight="1" x14ac:dyDescent="0.25">
      <c r="A162" s="37"/>
      <c r="B162" s="1526"/>
      <c r="C162" s="1522"/>
      <c r="D162" s="1639">
        <v>208</v>
      </c>
      <c r="E162" s="1642" t="str">
        <f>+[6]Metas!K236</f>
        <v>Apoyos para la conformación de semilleros en cultura y las artes en Norte de Santander. (1 Por año)</v>
      </c>
      <c r="F162" s="1645">
        <v>1</v>
      </c>
      <c r="G162" s="1648">
        <f>SUM(H162:K162)</f>
        <v>1</v>
      </c>
      <c r="H162" s="1651"/>
      <c r="I162" s="1654"/>
      <c r="J162" s="1543">
        <v>0.5</v>
      </c>
      <c r="K162" s="1546">
        <v>0.5</v>
      </c>
      <c r="L162" s="441" t="s">
        <v>5492</v>
      </c>
      <c r="M162" s="441" t="s">
        <v>5493</v>
      </c>
      <c r="N162" s="442">
        <v>44743</v>
      </c>
      <c r="O162" s="442">
        <v>44925</v>
      </c>
      <c r="P162" s="442">
        <v>44743</v>
      </c>
      <c r="Q162" s="442">
        <v>44925</v>
      </c>
      <c r="R162" s="1571">
        <f t="shared" si="227"/>
        <v>208</v>
      </c>
      <c r="S162" s="1585">
        <f t="shared" ref="S162" si="238">+F162</f>
        <v>1</v>
      </c>
      <c r="T162" s="443">
        <f t="shared" si="222"/>
        <v>24</v>
      </c>
      <c r="U162" s="444">
        <f t="shared" si="172"/>
        <v>15.68</v>
      </c>
      <c r="V162" s="444">
        <f t="shared" si="172"/>
        <v>0</v>
      </c>
      <c r="W162" s="444">
        <f t="shared" si="172"/>
        <v>0</v>
      </c>
      <c r="X162" s="444">
        <f t="shared" si="171"/>
        <v>0</v>
      </c>
      <c r="Y162" s="444">
        <f t="shared" si="171"/>
        <v>8.32</v>
      </c>
      <c r="Z162" s="444">
        <f t="shared" si="171"/>
        <v>0</v>
      </c>
      <c r="AA162" s="1571">
        <f t="shared" si="229"/>
        <v>208</v>
      </c>
      <c r="AB162" s="1539">
        <f>+H162</f>
        <v>0</v>
      </c>
      <c r="AC162" s="445">
        <f t="shared" si="223"/>
        <v>6</v>
      </c>
      <c r="AD162" s="490">
        <v>3.92</v>
      </c>
      <c r="AE162" s="447">
        <v>0</v>
      </c>
      <c r="AF162" s="447">
        <v>0</v>
      </c>
      <c r="AG162" s="447">
        <v>0</v>
      </c>
      <c r="AH162" s="451">
        <v>2.08</v>
      </c>
      <c r="AI162" s="447">
        <v>0</v>
      </c>
      <c r="AJ162" s="1571">
        <f t="shared" si="230"/>
        <v>208</v>
      </c>
      <c r="AK162" s="1541">
        <f>+I162</f>
        <v>0</v>
      </c>
      <c r="AL162" s="445">
        <f t="shared" si="224"/>
        <v>6</v>
      </c>
      <c r="AM162" s="448">
        <v>3.92</v>
      </c>
      <c r="AN162" s="448">
        <v>0</v>
      </c>
      <c r="AO162" s="448">
        <v>0</v>
      </c>
      <c r="AP162" s="448">
        <v>0</v>
      </c>
      <c r="AQ162" s="448">
        <v>2.08</v>
      </c>
      <c r="AR162" s="448">
        <v>0</v>
      </c>
      <c r="AS162" s="1571">
        <f t="shared" si="231"/>
        <v>208</v>
      </c>
      <c r="AT162" s="1550">
        <f>+J162</f>
        <v>0.5</v>
      </c>
      <c r="AU162" s="449">
        <f t="shared" si="225"/>
        <v>6</v>
      </c>
      <c r="AV162" s="447">
        <v>3.92</v>
      </c>
      <c r="AW162" s="447">
        <v>0</v>
      </c>
      <c r="AX162" s="447">
        <v>0</v>
      </c>
      <c r="AY162" s="447">
        <v>0</v>
      </c>
      <c r="AZ162" s="447">
        <v>2.08</v>
      </c>
      <c r="BA162" s="447">
        <v>0</v>
      </c>
      <c r="BB162" s="1571">
        <f t="shared" si="232"/>
        <v>208</v>
      </c>
      <c r="BC162" s="1552">
        <f>+K162</f>
        <v>0.5</v>
      </c>
      <c r="BD162" s="449">
        <f t="shared" si="226"/>
        <v>6</v>
      </c>
      <c r="BE162" s="451">
        <v>3.92</v>
      </c>
      <c r="BF162" s="451">
        <v>0</v>
      </c>
      <c r="BG162" s="451">
        <v>0</v>
      </c>
      <c r="BH162" s="451">
        <v>0</v>
      </c>
      <c r="BI162" s="451">
        <v>2.08</v>
      </c>
      <c r="BJ162" s="451">
        <v>0</v>
      </c>
      <c r="BK162" s="1554"/>
      <c r="BL162" s="1555"/>
      <c r="BM162" s="1555"/>
      <c r="BN162" s="1555"/>
      <c r="BO162" s="1555"/>
      <c r="BP162" s="1555"/>
      <c r="BQ162" s="1555"/>
      <c r="BR162" s="1555"/>
      <c r="BS162" s="1556"/>
    </row>
    <row r="163" spans="1:71" s="58" customFormat="1" ht="59.25" customHeight="1" x14ac:dyDescent="0.25">
      <c r="A163" s="37"/>
      <c r="B163" s="1526"/>
      <c r="C163" s="1522"/>
      <c r="D163" s="1640"/>
      <c r="E163" s="1643"/>
      <c r="F163" s="1646"/>
      <c r="G163" s="1649"/>
      <c r="H163" s="1652"/>
      <c r="I163" s="1655"/>
      <c r="J163" s="1544"/>
      <c r="K163" s="1547"/>
      <c r="L163" s="452" t="s">
        <v>5494</v>
      </c>
      <c r="M163" s="452" t="s">
        <v>5495</v>
      </c>
      <c r="N163" s="34">
        <v>44743</v>
      </c>
      <c r="O163" s="34">
        <v>44925</v>
      </c>
      <c r="P163" s="34">
        <v>44743</v>
      </c>
      <c r="Q163" s="34">
        <v>44925</v>
      </c>
      <c r="R163" s="1220"/>
      <c r="S163" s="1241"/>
      <c r="T163" s="453">
        <f t="shared" si="222"/>
        <v>24</v>
      </c>
      <c r="U163" s="454">
        <f t="shared" si="172"/>
        <v>15.68</v>
      </c>
      <c r="V163" s="454">
        <f t="shared" si="172"/>
        <v>0</v>
      </c>
      <c r="W163" s="454">
        <f t="shared" si="172"/>
        <v>0</v>
      </c>
      <c r="X163" s="454">
        <f t="shared" si="171"/>
        <v>0</v>
      </c>
      <c r="Y163" s="454">
        <f t="shared" si="171"/>
        <v>8.32</v>
      </c>
      <c r="Z163" s="454">
        <f t="shared" si="171"/>
        <v>0</v>
      </c>
      <c r="AA163" s="1220"/>
      <c r="AB163" s="1244"/>
      <c r="AC163" s="455">
        <f t="shared" si="223"/>
        <v>6</v>
      </c>
      <c r="AD163" s="492">
        <v>3.92</v>
      </c>
      <c r="AE163" s="457">
        <v>0</v>
      </c>
      <c r="AF163" s="457">
        <v>0</v>
      </c>
      <c r="AG163" s="457">
        <v>0</v>
      </c>
      <c r="AH163" s="457">
        <v>2.08</v>
      </c>
      <c r="AI163" s="457">
        <v>0</v>
      </c>
      <c r="AJ163" s="1220"/>
      <c r="AK163" s="1247"/>
      <c r="AL163" s="455">
        <f t="shared" si="224"/>
        <v>6</v>
      </c>
      <c r="AM163" s="458">
        <v>3.92</v>
      </c>
      <c r="AN163" s="458">
        <v>0</v>
      </c>
      <c r="AO163" s="458">
        <v>0</v>
      </c>
      <c r="AP163" s="458">
        <v>0</v>
      </c>
      <c r="AQ163" s="458">
        <v>2.08</v>
      </c>
      <c r="AR163" s="458">
        <v>0</v>
      </c>
      <c r="AS163" s="1220"/>
      <c r="AT163" s="1549"/>
      <c r="AU163" s="459">
        <f t="shared" si="225"/>
        <v>6</v>
      </c>
      <c r="AV163" s="457">
        <v>3.92</v>
      </c>
      <c r="AW163" s="457">
        <v>0</v>
      </c>
      <c r="AX163" s="457">
        <v>0</v>
      </c>
      <c r="AY163" s="457">
        <v>0</v>
      </c>
      <c r="AZ163" s="457">
        <v>2.08</v>
      </c>
      <c r="BA163" s="457">
        <v>0</v>
      </c>
      <c r="BB163" s="1220"/>
      <c r="BC163" s="1253"/>
      <c r="BD163" s="459">
        <f t="shared" si="226"/>
        <v>6</v>
      </c>
      <c r="BE163" s="457">
        <v>3.92</v>
      </c>
      <c r="BF163" s="457">
        <v>0</v>
      </c>
      <c r="BG163" s="457">
        <v>0</v>
      </c>
      <c r="BH163" s="457">
        <v>0</v>
      </c>
      <c r="BI163" s="457">
        <v>2.08</v>
      </c>
      <c r="BJ163" s="457">
        <v>0</v>
      </c>
      <c r="BK163" s="1208"/>
      <c r="BL163" s="1208"/>
      <c r="BM163" s="1208"/>
      <c r="BN163" s="1208"/>
      <c r="BO163" s="1208"/>
      <c r="BP163" s="1208"/>
      <c r="BQ163" s="1208"/>
      <c r="BR163" s="1208"/>
      <c r="BS163" s="1557"/>
    </row>
    <row r="164" spans="1:71" s="58" customFormat="1" ht="57.75" customHeight="1" thickBot="1" x14ac:dyDescent="0.3">
      <c r="A164" s="37"/>
      <c r="B164" s="1526"/>
      <c r="C164" s="1522"/>
      <c r="D164" s="1641"/>
      <c r="E164" s="1644"/>
      <c r="F164" s="1647"/>
      <c r="G164" s="1650"/>
      <c r="H164" s="1653"/>
      <c r="I164" s="1656"/>
      <c r="J164" s="1545"/>
      <c r="K164" s="1548"/>
      <c r="L164" s="463" t="s">
        <v>5496</v>
      </c>
      <c r="M164" s="463" t="s">
        <v>5497</v>
      </c>
      <c r="N164" s="464">
        <v>44743</v>
      </c>
      <c r="O164" s="464">
        <v>44925</v>
      </c>
      <c r="P164" s="464">
        <v>44743</v>
      </c>
      <c r="Q164" s="464">
        <v>44925</v>
      </c>
      <c r="R164" s="1572"/>
      <c r="S164" s="1586"/>
      <c r="T164" s="465">
        <f t="shared" si="222"/>
        <v>24</v>
      </c>
      <c r="U164" s="466">
        <f t="shared" si="172"/>
        <v>15.68</v>
      </c>
      <c r="V164" s="466">
        <f t="shared" si="172"/>
        <v>0</v>
      </c>
      <c r="W164" s="466">
        <f t="shared" si="172"/>
        <v>0</v>
      </c>
      <c r="X164" s="466">
        <f t="shared" si="171"/>
        <v>0</v>
      </c>
      <c r="Y164" s="466">
        <f t="shared" si="171"/>
        <v>8.32</v>
      </c>
      <c r="Z164" s="466">
        <f t="shared" si="171"/>
        <v>0</v>
      </c>
      <c r="AA164" s="1572"/>
      <c r="AB164" s="1540"/>
      <c r="AC164" s="467">
        <f t="shared" si="223"/>
        <v>6</v>
      </c>
      <c r="AD164" s="505">
        <v>3.92</v>
      </c>
      <c r="AE164" s="469">
        <v>0</v>
      </c>
      <c r="AF164" s="469">
        <v>0</v>
      </c>
      <c r="AG164" s="469">
        <v>0</v>
      </c>
      <c r="AH164" s="469">
        <v>2.08</v>
      </c>
      <c r="AI164" s="469">
        <v>0</v>
      </c>
      <c r="AJ164" s="1572"/>
      <c r="AK164" s="1542"/>
      <c r="AL164" s="467">
        <f t="shared" si="224"/>
        <v>6</v>
      </c>
      <c r="AM164" s="470">
        <v>3.92</v>
      </c>
      <c r="AN164" s="470">
        <v>0</v>
      </c>
      <c r="AO164" s="470">
        <v>0</v>
      </c>
      <c r="AP164" s="470">
        <v>0</v>
      </c>
      <c r="AQ164" s="470">
        <v>2.08</v>
      </c>
      <c r="AR164" s="470">
        <v>0</v>
      </c>
      <c r="AS164" s="1572"/>
      <c r="AT164" s="1551"/>
      <c r="AU164" s="471">
        <f t="shared" si="225"/>
        <v>6</v>
      </c>
      <c r="AV164" s="469">
        <v>3.92</v>
      </c>
      <c r="AW164" s="469">
        <v>0</v>
      </c>
      <c r="AX164" s="469">
        <v>0</v>
      </c>
      <c r="AY164" s="469">
        <v>0</v>
      </c>
      <c r="AZ164" s="469">
        <v>2.08</v>
      </c>
      <c r="BA164" s="469">
        <v>0</v>
      </c>
      <c r="BB164" s="1572"/>
      <c r="BC164" s="1553"/>
      <c r="BD164" s="471">
        <f t="shared" si="226"/>
        <v>6</v>
      </c>
      <c r="BE164" s="473">
        <v>3.92</v>
      </c>
      <c r="BF164" s="473">
        <v>0</v>
      </c>
      <c r="BG164" s="473">
        <v>0</v>
      </c>
      <c r="BH164" s="473">
        <v>0</v>
      </c>
      <c r="BI164" s="473">
        <v>2.08</v>
      </c>
      <c r="BJ164" s="473">
        <v>0</v>
      </c>
      <c r="BK164" s="1558"/>
      <c r="BL164" s="1559"/>
      <c r="BM164" s="1559"/>
      <c r="BN164" s="1559"/>
      <c r="BO164" s="1559"/>
      <c r="BP164" s="1559"/>
      <c r="BQ164" s="1559"/>
      <c r="BR164" s="1559"/>
      <c r="BS164" s="1560"/>
    </row>
    <row r="165" spans="1:71" s="58" customFormat="1" ht="57" customHeight="1" x14ac:dyDescent="0.25">
      <c r="A165" s="37"/>
      <c r="B165" s="1526"/>
      <c r="C165" s="1522"/>
      <c r="D165" s="1639">
        <v>209</v>
      </c>
      <c r="E165" s="1642" t="str">
        <f>+[6]Metas!K237</f>
        <v>Apoyos a  procesos de formacion en formulacion, evaluación y dirección de proyectos culturales (2 Por año)</v>
      </c>
      <c r="F165" s="1645">
        <v>2</v>
      </c>
      <c r="G165" s="1648">
        <f>SUM(H165:K165)</f>
        <v>2</v>
      </c>
      <c r="H165" s="1651"/>
      <c r="I165" s="1654"/>
      <c r="J165" s="1543">
        <v>1</v>
      </c>
      <c r="K165" s="1546">
        <v>1</v>
      </c>
      <c r="L165" s="441" t="s">
        <v>5498</v>
      </c>
      <c r="M165" s="441" t="s">
        <v>5499</v>
      </c>
      <c r="N165" s="442">
        <v>44743</v>
      </c>
      <c r="O165" s="442">
        <v>44925</v>
      </c>
      <c r="P165" s="442">
        <v>44743</v>
      </c>
      <c r="Q165" s="442">
        <v>44925</v>
      </c>
      <c r="R165" s="1571">
        <f t="shared" si="227"/>
        <v>209</v>
      </c>
      <c r="S165" s="1585">
        <f t="shared" ref="S165" si="239">+F165</f>
        <v>2</v>
      </c>
      <c r="T165" s="443">
        <f t="shared" si="222"/>
        <v>24</v>
      </c>
      <c r="U165" s="444">
        <f t="shared" si="172"/>
        <v>15.68</v>
      </c>
      <c r="V165" s="444">
        <f t="shared" si="172"/>
        <v>0</v>
      </c>
      <c r="W165" s="444">
        <f t="shared" si="172"/>
        <v>0</v>
      </c>
      <c r="X165" s="444">
        <f t="shared" si="171"/>
        <v>0</v>
      </c>
      <c r="Y165" s="444">
        <f t="shared" si="171"/>
        <v>8.32</v>
      </c>
      <c r="Z165" s="444">
        <f t="shared" si="171"/>
        <v>0</v>
      </c>
      <c r="AA165" s="1571">
        <f t="shared" si="229"/>
        <v>209</v>
      </c>
      <c r="AB165" s="1539">
        <f>+H165</f>
        <v>0</v>
      </c>
      <c r="AC165" s="445">
        <f t="shared" si="223"/>
        <v>6</v>
      </c>
      <c r="AD165" s="490">
        <v>3.92</v>
      </c>
      <c r="AE165" s="447">
        <v>0</v>
      </c>
      <c r="AF165" s="447">
        <v>0</v>
      </c>
      <c r="AG165" s="447">
        <v>0</v>
      </c>
      <c r="AH165" s="451">
        <v>2.08</v>
      </c>
      <c r="AI165" s="447">
        <v>0</v>
      </c>
      <c r="AJ165" s="1571">
        <f t="shared" si="230"/>
        <v>209</v>
      </c>
      <c r="AK165" s="1541">
        <f>+I165</f>
        <v>0</v>
      </c>
      <c r="AL165" s="445">
        <f t="shared" si="224"/>
        <v>6</v>
      </c>
      <c r="AM165" s="448">
        <v>3.92</v>
      </c>
      <c r="AN165" s="448">
        <v>0</v>
      </c>
      <c r="AO165" s="448">
        <v>0</v>
      </c>
      <c r="AP165" s="448">
        <v>0</v>
      </c>
      <c r="AQ165" s="448">
        <v>2.08</v>
      </c>
      <c r="AR165" s="448">
        <v>0</v>
      </c>
      <c r="AS165" s="1571">
        <f t="shared" si="231"/>
        <v>209</v>
      </c>
      <c r="AT165" s="1550">
        <f>+J165</f>
        <v>1</v>
      </c>
      <c r="AU165" s="449">
        <f t="shared" si="225"/>
        <v>6</v>
      </c>
      <c r="AV165" s="447">
        <v>3.92</v>
      </c>
      <c r="AW165" s="447">
        <v>0</v>
      </c>
      <c r="AX165" s="447">
        <v>0</v>
      </c>
      <c r="AY165" s="447">
        <v>0</v>
      </c>
      <c r="AZ165" s="447">
        <v>2.08</v>
      </c>
      <c r="BA165" s="447">
        <v>0</v>
      </c>
      <c r="BB165" s="1571">
        <f t="shared" si="232"/>
        <v>209</v>
      </c>
      <c r="BC165" s="1552">
        <f>+K165</f>
        <v>1</v>
      </c>
      <c r="BD165" s="449">
        <f t="shared" si="226"/>
        <v>6</v>
      </c>
      <c r="BE165" s="451">
        <v>3.92</v>
      </c>
      <c r="BF165" s="451">
        <v>0</v>
      </c>
      <c r="BG165" s="451">
        <v>0</v>
      </c>
      <c r="BH165" s="451">
        <v>0</v>
      </c>
      <c r="BI165" s="451">
        <v>2.08</v>
      </c>
      <c r="BJ165" s="451">
        <v>0</v>
      </c>
      <c r="BK165" s="1554"/>
      <c r="BL165" s="1555"/>
      <c r="BM165" s="1555"/>
      <c r="BN165" s="1555"/>
      <c r="BO165" s="1555"/>
      <c r="BP165" s="1555"/>
      <c r="BQ165" s="1555"/>
      <c r="BR165" s="1555"/>
      <c r="BS165" s="1556"/>
    </row>
    <row r="166" spans="1:71" s="58" customFormat="1" ht="57.75" customHeight="1" x14ac:dyDescent="0.25">
      <c r="A166" s="37"/>
      <c r="B166" s="1526"/>
      <c r="C166" s="1522"/>
      <c r="D166" s="1640"/>
      <c r="E166" s="1643"/>
      <c r="F166" s="1646"/>
      <c r="G166" s="1649"/>
      <c r="H166" s="1652"/>
      <c r="I166" s="1655"/>
      <c r="J166" s="1544"/>
      <c r="K166" s="1547"/>
      <c r="L166" s="452" t="s">
        <v>5500</v>
      </c>
      <c r="M166" s="452" t="s">
        <v>5501</v>
      </c>
      <c r="N166" s="300">
        <v>44743</v>
      </c>
      <c r="O166" s="300">
        <v>44925</v>
      </c>
      <c r="P166" s="300">
        <v>44743</v>
      </c>
      <c r="Q166" s="300">
        <v>44925</v>
      </c>
      <c r="R166" s="1220"/>
      <c r="S166" s="1241"/>
      <c r="T166" s="453">
        <f t="shared" si="222"/>
        <v>24</v>
      </c>
      <c r="U166" s="454">
        <f t="shared" si="172"/>
        <v>15.68</v>
      </c>
      <c r="V166" s="454">
        <f t="shared" si="172"/>
        <v>0</v>
      </c>
      <c r="W166" s="454">
        <f t="shared" si="172"/>
        <v>0</v>
      </c>
      <c r="X166" s="454">
        <f t="shared" si="171"/>
        <v>0</v>
      </c>
      <c r="Y166" s="454">
        <f t="shared" si="171"/>
        <v>8.32</v>
      </c>
      <c r="Z166" s="454">
        <f t="shared" si="171"/>
        <v>0</v>
      </c>
      <c r="AA166" s="1220"/>
      <c r="AB166" s="1244"/>
      <c r="AC166" s="455">
        <f t="shared" si="223"/>
        <v>6</v>
      </c>
      <c r="AD166" s="492">
        <v>3.92</v>
      </c>
      <c r="AE166" s="457">
        <v>0</v>
      </c>
      <c r="AF166" s="457">
        <v>0</v>
      </c>
      <c r="AG166" s="457">
        <v>0</v>
      </c>
      <c r="AH166" s="457">
        <v>2.08</v>
      </c>
      <c r="AI166" s="457">
        <v>0</v>
      </c>
      <c r="AJ166" s="1220"/>
      <c r="AK166" s="1247"/>
      <c r="AL166" s="455">
        <f t="shared" si="224"/>
        <v>6</v>
      </c>
      <c r="AM166" s="458">
        <v>3.92</v>
      </c>
      <c r="AN166" s="458">
        <v>0</v>
      </c>
      <c r="AO166" s="458">
        <v>0</v>
      </c>
      <c r="AP166" s="458">
        <v>0</v>
      </c>
      <c r="AQ166" s="458">
        <v>2.08</v>
      </c>
      <c r="AR166" s="458">
        <v>0</v>
      </c>
      <c r="AS166" s="1220"/>
      <c r="AT166" s="1549"/>
      <c r="AU166" s="459">
        <f t="shared" si="225"/>
        <v>6</v>
      </c>
      <c r="AV166" s="457">
        <v>3.92</v>
      </c>
      <c r="AW166" s="457">
        <v>0</v>
      </c>
      <c r="AX166" s="457">
        <v>0</v>
      </c>
      <c r="AY166" s="457">
        <v>0</v>
      </c>
      <c r="AZ166" s="457">
        <v>2.08</v>
      </c>
      <c r="BA166" s="457">
        <v>0</v>
      </c>
      <c r="BB166" s="1220"/>
      <c r="BC166" s="1253"/>
      <c r="BD166" s="459">
        <f t="shared" si="226"/>
        <v>6</v>
      </c>
      <c r="BE166" s="457">
        <v>3.92</v>
      </c>
      <c r="BF166" s="457">
        <v>0</v>
      </c>
      <c r="BG166" s="457">
        <v>0</v>
      </c>
      <c r="BH166" s="457">
        <v>0</v>
      </c>
      <c r="BI166" s="457">
        <v>2.08</v>
      </c>
      <c r="BJ166" s="457">
        <v>0</v>
      </c>
      <c r="BK166" s="1208"/>
      <c r="BL166" s="1208"/>
      <c r="BM166" s="1208"/>
      <c r="BN166" s="1208"/>
      <c r="BO166" s="1208"/>
      <c r="BP166" s="1208"/>
      <c r="BQ166" s="1208"/>
      <c r="BR166" s="1208"/>
      <c r="BS166" s="1557"/>
    </row>
    <row r="167" spans="1:71" s="58" customFormat="1" ht="46.5" customHeight="1" thickBot="1" x14ac:dyDescent="0.3">
      <c r="A167" s="37"/>
      <c r="B167" s="1526"/>
      <c r="C167" s="1522"/>
      <c r="D167" s="1641"/>
      <c r="E167" s="1644"/>
      <c r="F167" s="1647"/>
      <c r="G167" s="1650"/>
      <c r="H167" s="1653"/>
      <c r="I167" s="1656"/>
      <c r="J167" s="1545"/>
      <c r="K167" s="1548"/>
      <c r="L167" s="463" t="s">
        <v>5502</v>
      </c>
      <c r="M167" s="463" t="s">
        <v>5503</v>
      </c>
      <c r="N167" s="464">
        <v>44743</v>
      </c>
      <c r="O167" s="464">
        <v>44925</v>
      </c>
      <c r="P167" s="464">
        <v>44743</v>
      </c>
      <c r="Q167" s="464">
        <v>44925</v>
      </c>
      <c r="R167" s="1572"/>
      <c r="S167" s="1586"/>
      <c r="T167" s="465">
        <f t="shared" si="222"/>
        <v>24</v>
      </c>
      <c r="U167" s="466">
        <f t="shared" si="172"/>
        <v>15.68</v>
      </c>
      <c r="V167" s="466">
        <f t="shared" si="172"/>
        <v>0</v>
      </c>
      <c r="W167" s="466">
        <f t="shared" si="172"/>
        <v>0</v>
      </c>
      <c r="X167" s="466">
        <f t="shared" si="171"/>
        <v>0</v>
      </c>
      <c r="Y167" s="466">
        <f t="shared" si="171"/>
        <v>8.32</v>
      </c>
      <c r="Z167" s="466">
        <f t="shared" si="171"/>
        <v>0</v>
      </c>
      <c r="AA167" s="1572"/>
      <c r="AB167" s="1540"/>
      <c r="AC167" s="467">
        <f t="shared" si="223"/>
        <v>6</v>
      </c>
      <c r="AD167" s="505">
        <v>3.92</v>
      </c>
      <c r="AE167" s="469">
        <v>0</v>
      </c>
      <c r="AF167" s="469">
        <v>0</v>
      </c>
      <c r="AG167" s="469">
        <v>0</v>
      </c>
      <c r="AH167" s="469">
        <v>2.08</v>
      </c>
      <c r="AI167" s="469">
        <v>0</v>
      </c>
      <c r="AJ167" s="1572"/>
      <c r="AK167" s="1542"/>
      <c r="AL167" s="467">
        <f t="shared" si="224"/>
        <v>6</v>
      </c>
      <c r="AM167" s="470">
        <v>3.92</v>
      </c>
      <c r="AN167" s="470">
        <v>0</v>
      </c>
      <c r="AO167" s="470">
        <v>0</v>
      </c>
      <c r="AP167" s="470">
        <v>0</v>
      </c>
      <c r="AQ167" s="470">
        <v>2.08</v>
      </c>
      <c r="AR167" s="470">
        <v>0</v>
      </c>
      <c r="AS167" s="1572"/>
      <c r="AT167" s="1551"/>
      <c r="AU167" s="471">
        <f t="shared" si="225"/>
        <v>6</v>
      </c>
      <c r="AV167" s="469">
        <v>3.92</v>
      </c>
      <c r="AW167" s="469">
        <v>0</v>
      </c>
      <c r="AX167" s="469">
        <v>0</v>
      </c>
      <c r="AY167" s="469">
        <v>0</v>
      </c>
      <c r="AZ167" s="469">
        <v>2.08</v>
      </c>
      <c r="BA167" s="469">
        <v>0</v>
      </c>
      <c r="BB167" s="1572"/>
      <c r="BC167" s="1553"/>
      <c r="BD167" s="471">
        <f t="shared" si="226"/>
        <v>6</v>
      </c>
      <c r="BE167" s="473">
        <v>3.92</v>
      </c>
      <c r="BF167" s="473">
        <v>0</v>
      </c>
      <c r="BG167" s="473">
        <v>0</v>
      </c>
      <c r="BH167" s="473">
        <v>0</v>
      </c>
      <c r="BI167" s="473">
        <v>2.08</v>
      </c>
      <c r="BJ167" s="473">
        <v>0</v>
      </c>
      <c r="BK167" s="1558"/>
      <c r="BL167" s="1559"/>
      <c r="BM167" s="1559"/>
      <c r="BN167" s="1559"/>
      <c r="BO167" s="1559"/>
      <c r="BP167" s="1559"/>
      <c r="BQ167" s="1559"/>
      <c r="BR167" s="1559"/>
      <c r="BS167" s="1560"/>
    </row>
    <row r="168" spans="1:71" s="58" customFormat="1" ht="52.5" customHeight="1" thickTop="1" x14ac:dyDescent="0.25">
      <c r="A168" s="37"/>
      <c r="B168" s="1525" t="s">
        <v>307</v>
      </c>
      <c r="C168" s="1524" t="s">
        <v>310</v>
      </c>
      <c r="D168" s="1639">
        <v>210</v>
      </c>
      <c r="E168" s="1642" t="str">
        <f>+[6]Metas!K239</f>
        <v>Actualizaciones e implementación del plan departamental de Lectura y bibliotecas anualmente (1 Por año)</v>
      </c>
      <c r="F168" s="1645">
        <v>1</v>
      </c>
      <c r="G168" s="1648">
        <f>SUM(H168:K168)</f>
        <v>1</v>
      </c>
      <c r="H168" s="1651"/>
      <c r="I168" s="1654">
        <v>0.3</v>
      </c>
      <c r="J168" s="1543">
        <v>0.4</v>
      </c>
      <c r="K168" s="1546">
        <v>0.3</v>
      </c>
      <c r="L168" s="441" t="s">
        <v>5504</v>
      </c>
      <c r="M168" s="441" t="s">
        <v>5505</v>
      </c>
      <c r="N168" s="442">
        <v>44743</v>
      </c>
      <c r="O168" s="442">
        <v>44925</v>
      </c>
      <c r="P168" s="442">
        <v>44743</v>
      </c>
      <c r="Q168" s="442">
        <v>44925</v>
      </c>
      <c r="R168" s="1571">
        <f t="shared" si="227"/>
        <v>210</v>
      </c>
      <c r="S168" s="1585">
        <f t="shared" ref="S168" si="240">+F168</f>
        <v>1</v>
      </c>
      <c r="T168" s="443">
        <f t="shared" si="222"/>
        <v>8.25</v>
      </c>
      <c r="U168" s="444">
        <f t="shared" si="172"/>
        <v>6.5</v>
      </c>
      <c r="V168" s="444">
        <f t="shared" si="172"/>
        <v>0</v>
      </c>
      <c r="W168" s="444">
        <f t="shared" si="172"/>
        <v>0</v>
      </c>
      <c r="X168" s="444">
        <f t="shared" si="171"/>
        <v>0</v>
      </c>
      <c r="Y168" s="444">
        <f t="shared" si="171"/>
        <v>0</v>
      </c>
      <c r="Z168" s="444">
        <f t="shared" si="171"/>
        <v>1.75</v>
      </c>
      <c r="AA168" s="1571">
        <f t="shared" si="229"/>
        <v>210</v>
      </c>
      <c r="AB168" s="1539">
        <f>+H168</f>
        <v>0</v>
      </c>
      <c r="AC168" s="445">
        <f t="shared" si="223"/>
        <v>2.0625</v>
      </c>
      <c r="AD168" s="446">
        <v>1.625</v>
      </c>
      <c r="AE168" s="447">
        <v>0</v>
      </c>
      <c r="AF168" s="447">
        <v>0</v>
      </c>
      <c r="AG168" s="447">
        <v>0</v>
      </c>
      <c r="AH168" s="447">
        <v>0</v>
      </c>
      <c r="AI168" s="447">
        <v>0.4375</v>
      </c>
      <c r="AJ168" s="1571">
        <f t="shared" si="230"/>
        <v>210</v>
      </c>
      <c r="AK168" s="1541">
        <f>+I168</f>
        <v>0.3</v>
      </c>
      <c r="AL168" s="445">
        <f t="shared" si="224"/>
        <v>2.0625</v>
      </c>
      <c r="AM168" s="448">
        <v>1.625</v>
      </c>
      <c r="AN168" s="448">
        <v>0</v>
      </c>
      <c r="AO168" s="448">
        <v>0</v>
      </c>
      <c r="AP168" s="448">
        <v>0</v>
      </c>
      <c r="AQ168" s="448">
        <v>0</v>
      </c>
      <c r="AR168" s="448">
        <v>0.4375</v>
      </c>
      <c r="AS168" s="1571">
        <f t="shared" si="231"/>
        <v>210</v>
      </c>
      <c r="AT168" s="1550">
        <f>+J168</f>
        <v>0.4</v>
      </c>
      <c r="AU168" s="449">
        <f t="shared" si="225"/>
        <v>2.0625</v>
      </c>
      <c r="AV168" s="447">
        <v>1.625</v>
      </c>
      <c r="AW168" s="447">
        <v>0</v>
      </c>
      <c r="AX168" s="447">
        <v>0</v>
      </c>
      <c r="AY168" s="447">
        <v>0</v>
      </c>
      <c r="AZ168" s="447">
        <v>0</v>
      </c>
      <c r="BA168" s="447">
        <v>0.4375</v>
      </c>
      <c r="BB168" s="1571">
        <f t="shared" si="232"/>
        <v>210</v>
      </c>
      <c r="BC168" s="1552">
        <f>+K168</f>
        <v>0.3</v>
      </c>
      <c r="BD168" s="449">
        <f t="shared" si="226"/>
        <v>2.0625</v>
      </c>
      <c r="BE168" s="451">
        <v>1.625</v>
      </c>
      <c r="BF168" s="451">
        <v>0</v>
      </c>
      <c r="BG168" s="451">
        <v>0</v>
      </c>
      <c r="BH168" s="451">
        <v>0</v>
      </c>
      <c r="BI168" s="451">
        <v>0</v>
      </c>
      <c r="BJ168" s="451">
        <v>0.4375</v>
      </c>
      <c r="BK168" s="1724"/>
      <c r="BL168" s="1725"/>
      <c r="BM168" s="1725"/>
      <c r="BN168" s="1725"/>
      <c r="BO168" s="1725"/>
      <c r="BP168" s="1725"/>
      <c r="BQ168" s="1725"/>
      <c r="BR168" s="1725"/>
      <c r="BS168" s="1726"/>
    </row>
    <row r="169" spans="1:71" s="58" customFormat="1" ht="58.5" customHeight="1" x14ac:dyDescent="0.25">
      <c r="A169" s="37"/>
      <c r="B169" s="1526"/>
      <c r="C169" s="1522"/>
      <c r="D169" s="1640"/>
      <c r="E169" s="1643"/>
      <c r="F169" s="1646"/>
      <c r="G169" s="1649"/>
      <c r="H169" s="1652"/>
      <c r="I169" s="1655"/>
      <c r="J169" s="1544"/>
      <c r="K169" s="1547"/>
      <c r="L169" s="452" t="s">
        <v>5506</v>
      </c>
      <c r="M169" s="452" t="s">
        <v>5507</v>
      </c>
      <c r="N169" s="34">
        <v>44743</v>
      </c>
      <c r="O169" s="34">
        <v>44925</v>
      </c>
      <c r="P169" s="34">
        <v>44743</v>
      </c>
      <c r="Q169" s="34">
        <v>44925</v>
      </c>
      <c r="R169" s="1220"/>
      <c r="S169" s="1241"/>
      <c r="T169" s="453">
        <f t="shared" si="222"/>
        <v>8.25</v>
      </c>
      <c r="U169" s="454">
        <f t="shared" si="172"/>
        <v>6.5</v>
      </c>
      <c r="V169" s="454">
        <f t="shared" si="172"/>
        <v>0</v>
      </c>
      <c r="W169" s="454">
        <f t="shared" si="172"/>
        <v>0</v>
      </c>
      <c r="X169" s="454">
        <f t="shared" si="171"/>
        <v>0</v>
      </c>
      <c r="Y169" s="454">
        <f t="shared" si="171"/>
        <v>0</v>
      </c>
      <c r="Z169" s="454">
        <f t="shared" si="171"/>
        <v>1.75</v>
      </c>
      <c r="AA169" s="1220"/>
      <c r="AB169" s="1244"/>
      <c r="AC169" s="455">
        <f t="shared" si="223"/>
        <v>2.0625</v>
      </c>
      <c r="AD169" s="456">
        <v>1.625</v>
      </c>
      <c r="AE169" s="457">
        <v>0</v>
      </c>
      <c r="AF169" s="457">
        <v>0</v>
      </c>
      <c r="AG169" s="457">
        <v>0</v>
      </c>
      <c r="AH169" s="457">
        <v>0</v>
      </c>
      <c r="AI169" s="457">
        <v>0.4375</v>
      </c>
      <c r="AJ169" s="1220"/>
      <c r="AK169" s="1247"/>
      <c r="AL169" s="455">
        <f t="shared" si="224"/>
        <v>2.0625</v>
      </c>
      <c r="AM169" s="458">
        <v>1.625</v>
      </c>
      <c r="AN169" s="458">
        <v>0</v>
      </c>
      <c r="AO169" s="458">
        <v>0</v>
      </c>
      <c r="AP169" s="458">
        <v>0</v>
      </c>
      <c r="AQ169" s="458">
        <v>0</v>
      </c>
      <c r="AR169" s="458">
        <v>0.4375</v>
      </c>
      <c r="AS169" s="1220"/>
      <c r="AT169" s="1549"/>
      <c r="AU169" s="459">
        <f t="shared" si="225"/>
        <v>2.0625</v>
      </c>
      <c r="AV169" s="457">
        <v>1.625</v>
      </c>
      <c r="AW169" s="457">
        <v>0</v>
      </c>
      <c r="AX169" s="457">
        <v>0</v>
      </c>
      <c r="AY169" s="457">
        <v>0</v>
      </c>
      <c r="AZ169" s="457">
        <v>0</v>
      </c>
      <c r="BA169" s="457">
        <v>0.4375</v>
      </c>
      <c r="BB169" s="1220"/>
      <c r="BC169" s="1253"/>
      <c r="BD169" s="459">
        <f t="shared" si="226"/>
        <v>2.0625</v>
      </c>
      <c r="BE169" s="457">
        <v>1.625</v>
      </c>
      <c r="BF169" s="457">
        <v>0</v>
      </c>
      <c r="BG169" s="457">
        <v>0</v>
      </c>
      <c r="BH169" s="457">
        <v>0</v>
      </c>
      <c r="BI169" s="457">
        <v>0</v>
      </c>
      <c r="BJ169" s="457">
        <v>0.4375</v>
      </c>
      <c r="BK169" s="1727"/>
      <c r="BL169" s="1727"/>
      <c r="BM169" s="1727"/>
      <c r="BN169" s="1727"/>
      <c r="BO169" s="1727"/>
      <c r="BP169" s="1727"/>
      <c r="BQ169" s="1727"/>
      <c r="BR169" s="1727"/>
      <c r="BS169" s="1728"/>
    </row>
    <row r="170" spans="1:71" s="58" customFormat="1" ht="44.25" customHeight="1" x14ac:dyDescent="0.25">
      <c r="A170" s="37"/>
      <c r="B170" s="1526"/>
      <c r="C170" s="1522"/>
      <c r="D170" s="1640"/>
      <c r="E170" s="1643"/>
      <c r="F170" s="1646"/>
      <c r="G170" s="1649"/>
      <c r="H170" s="1652"/>
      <c r="I170" s="1655"/>
      <c r="J170" s="1544"/>
      <c r="K170" s="1547"/>
      <c r="L170" s="452" t="s">
        <v>5508</v>
      </c>
      <c r="M170" s="452" t="s">
        <v>5509</v>
      </c>
      <c r="N170" s="34">
        <v>44743</v>
      </c>
      <c r="O170" s="34">
        <v>44925</v>
      </c>
      <c r="P170" s="34">
        <v>44743</v>
      </c>
      <c r="Q170" s="34">
        <v>44925</v>
      </c>
      <c r="R170" s="1220"/>
      <c r="S170" s="1241"/>
      <c r="T170" s="453">
        <f t="shared" si="222"/>
        <v>8.25</v>
      </c>
      <c r="U170" s="454">
        <f t="shared" si="172"/>
        <v>6.5</v>
      </c>
      <c r="V170" s="454">
        <f t="shared" si="172"/>
        <v>0</v>
      </c>
      <c r="W170" s="454">
        <f t="shared" si="172"/>
        <v>0</v>
      </c>
      <c r="X170" s="454">
        <f t="shared" si="171"/>
        <v>0</v>
      </c>
      <c r="Y170" s="454">
        <f t="shared" si="171"/>
        <v>0</v>
      </c>
      <c r="Z170" s="454">
        <f t="shared" si="171"/>
        <v>1.75</v>
      </c>
      <c r="AA170" s="1220"/>
      <c r="AB170" s="1244"/>
      <c r="AC170" s="455">
        <f t="shared" si="223"/>
        <v>2.0625</v>
      </c>
      <c r="AD170" s="456">
        <v>1.625</v>
      </c>
      <c r="AE170" s="457">
        <v>0</v>
      </c>
      <c r="AF170" s="457">
        <v>0</v>
      </c>
      <c r="AG170" s="457">
        <v>0</v>
      </c>
      <c r="AH170" s="457">
        <v>0</v>
      </c>
      <c r="AI170" s="457">
        <v>0.4375</v>
      </c>
      <c r="AJ170" s="1220"/>
      <c r="AK170" s="1247"/>
      <c r="AL170" s="455">
        <f t="shared" si="224"/>
        <v>2.0625</v>
      </c>
      <c r="AM170" s="458">
        <v>1.625</v>
      </c>
      <c r="AN170" s="458">
        <v>0</v>
      </c>
      <c r="AO170" s="458">
        <v>0</v>
      </c>
      <c r="AP170" s="458">
        <v>0</v>
      </c>
      <c r="AQ170" s="458">
        <v>0</v>
      </c>
      <c r="AR170" s="458">
        <v>0.4375</v>
      </c>
      <c r="AS170" s="1220"/>
      <c r="AT170" s="1549"/>
      <c r="AU170" s="459">
        <f t="shared" si="225"/>
        <v>2.0625</v>
      </c>
      <c r="AV170" s="457">
        <v>1.625</v>
      </c>
      <c r="AW170" s="457">
        <v>0</v>
      </c>
      <c r="AX170" s="457">
        <v>0</v>
      </c>
      <c r="AY170" s="457">
        <v>0</v>
      </c>
      <c r="AZ170" s="457">
        <v>0</v>
      </c>
      <c r="BA170" s="457">
        <v>0.4375</v>
      </c>
      <c r="BB170" s="1220"/>
      <c r="BC170" s="1253"/>
      <c r="BD170" s="459">
        <f t="shared" si="226"/>
        <v>2.0625</v>
      </c>
      <c r="BE170" s="457">
        <v>1.625</v>
      </c>
      <c r="BF170" s="457">
        <v>0</v>
      </c>
      <c r="BG170" s="457">
        <v>0</v>
      </c>
      <c r="BH170" s="457">
        <v>0</v>
      </c>
      <c r="BI170" s="457">
        <v>0</v>
      </c>
      <c r="BJ170" s="457">
        <v>0.4375</v>
      </c>
      <c r="BK170" s="1727"/>
      <c r="BL170" s="1727"/>
      <c r="BM170" s="1727"/>
      <c r="BN170" s="1727"/>
      <c r="BO170" s="1727"/>
      <c r="BP170" s="1727"/>
      <c r="BQ170" s="1727"/>
      <c r="BR170" s="1727"/>
      <c r="BS170" s="1728"/>
    </row>
    <row r="171" spans="1:71" s="58" customFormat="1" ht="68.25" customHeight="1" thickBot="1" x14ac:dyDescent="0.3">
      <c r="A171" s="37"/>
      <c r="B171" s="1526"/>
      <c r="C171" s="1522"/>
      <c r="D171" s="1641"/>
      <c r="E171" s="1644"/>
      <c r="F171" s="1647"/>
      <c r="G171" s="1650"/>
      <c r="H171" s="1653"/>
      <c r="I171" s="1656"/>
      <c r="J171" s="1545"/>
      <c r="K171" s="1548"/>
      <c r="L171" s="463" t="s">
        <v>5510</v>
      </c>
      <c r="M171" s="463" t="s">
        <v>5511</v>
      </c>
      <c r="N171" s="464">
        <v>44743</v>
      </c>
      <c r="O171" s="464">
        <v>44925</v>
      </c>
      <c r="P171" s="464">
        <v>44743</v>
      </c>
      <c r="Q171" s="464">
        <v>44925</v>
      </c>
      <c r="R171" s="1572"/>
      <c r="S171" s="1586"/>
      <c r="T171" s="465">
        <f t="shared" si="222"/>
        <v>8.25</v>
      </c>
      <c r="U171" s="466">
        <f t="shared" si="172"/>
        <v>6.5</v>
      </c>
      <c r="V171" s="466">
        <f t="shared" si="172"/>
        <v>0</v>
      </c>
      <c r="W171" s="466">
        <f t="shared" si="172"/>
        <v>0</v>
      </c>
      <c r="X171" s="466">
        <f t="shared" si="171"/>
        <v>0</v>
      </c>
      <c r="Y171" s="466">
        <f t="shared" si="171"/>
        <v>0</v>
      </c>
      <c r="Z171" s="466">
        <f t="shared" si="171"/>
        <v>1.75</v>
      </c>
      <c r="AA171" s="1572"/>
      <c r="AB171" s="1540"/>
      <c r="AC171" s="467">
        <f t="shared" si="223"/>
        <v>2.0625</v>
      </c>
      <c r="AD171" s="468">
        <v>1.625</v>
      </c>
      <c r="AE171" s="469">
        <v>0</v>
      </c>
      <c r="AF171" s="469">
        <v>0</v>
      </c>
      <c r="AG171" s="469">
        <v>0</v>
      </c>
      <c r="AH171" s="469">
        <v>0</v>
      </c>
      <c r="AI171" s="469">
        <v>0.4375</v>
      </c>
      <c r="AJ171" s="1572"/>
      <c r="AK171" s="1542"/>
      <c r="AL171" s="467">
        <f t="shared" si="224"/>
        <v>2.0625</v>
      </c>
      <c r="AM171" s="470">
        <v>1.625</v>
      </c>
      <c r="AN171" s="470">
        <v>0</v>
      </c>
      <c r="AO171" s="470">
        <v>0</v>
      </c>
      <c r="AP171" s="470">
        <v>0</v>
      </c>
      <c r="AQ171" s="470">
        <v>0</v>
      </c>
      <c r="AR171" s="470">
        <v>0.4375</v>
      </c>
      <c r="AS171" s="1572"/>
      <c r="AT171" s="1551"/>
      <c r="AU171" s="471">
        <f t="shared" si="225"/>
        <v>2.0625</v>
      </c>
      <c r="AV171" s="469">
        <v>1.625</v>
      </c>
      <c r="AW171" s="469">
        <v>0</v>
      </c>
      <c r="AX171" s="469">
        <v>0</v>
      </c>
      <c r="AY171" s="469">
        <v>0</v>
      </c>
      <c r="AZ171" s="469">
        <v>0</v>
      </c>
      <c r="BA171" s="469">
        <v>0.4375</v>
      </c>
      <c r="BB171" s="1572"/>
      <c r="BC171" s="1553"/>
      <c r="BD171" s="471">
        <f t="shared" si="226"/>
        <v>2.0625</v>
      </c>
      <c r="BE171" s="473">
        <v>1.625</v>
      </c>
      <c r="BF171" s="473">
        <v>0</v>
      </c>
      <c r="BG171" s="473">
        <v>0</v>
      </c>
      <c r="BH171" s="473">
        <v>0</v>
      </c>
      <c r="BI171" s="473">
        <v>0</v>
      </c>
      <c r="BJ171" s="473">
        <v>0.4375</v>
      </c>
      <c r="BK171" s="1729"/>
      <c r="BL171" s="1730"/>
      <c r="BM171" s="1730"/>
      <c r="BN171" s="1730"/>
      <c r="BO171" s="1730"/>
      <c r="BP171" s="1730"/>
      <c r="BQ171" s="1730"/>
      <c r="BR171" s="1730"/>
      <c r="BS171" s="1731"/>
    </row>
    <row r="172" spans="1:71" s="58" customFormat="1" ht="53.25" customHeight="1" x14ac:dyDescent="0.25">
      <c r="A172" s="37"/>
      <c r="B172" s="1526"/>
      <c r="C172" s="1522"/>
      <c r="D172" s="1639">
        <v>211</v>
      </c>
      <c r="E172" s="1642" t="str">
        <f>+[6]Metas!K240</f>
        <v>Municipios con planes municipales de lectura implementados por año</v>
      </c>
      <c r="F172" s="1645">
        <v>40</v>
      </c>
      <c r="G172" s="1648">
        <f>SUM(H172:K172)</f>
        <v>40</v>
      </c>
      <c r="H172" s="1651">
        <v>10</v>
      </c>
      <c r="I172" s="1654">
        <v>10</v>
      </c>
      <c r="J172" s="1543">
        <v>10</v>
      </c>
      <c r="K172" s="1546">
        <v>10</v>
      </c>
      <c r="L172" s="441" t="s">
        <v>5504</v>
      </c>
      <c r="M172" s="441" t="s">
        <v>5512</v>
      </c>
      <c r="N172" s="442">
        <v>44743</v>
      </c>
      <c r="O172" s="442">
        <v>44925</v>
      </c>
      <c r="P172" s="442">
        <v>44743</v>
      </c>
      <c r="Q172" s="442">
        <v>44925</v>
      </c>
      <c r="R172" s="1571">
        <f t="shared" si="227"/>
        <v>211</v>
      </c>
      <c r="S172" s="1585">
        <f t="shared" ref="S172" si="241">+F172</f>
        <v>40</v>
      </c>
      <c r="T172" s="443">
        <f t="shared" si="222"/>
        <v>7.4980000000000002</v>
      </c>
      <c r="U172" s="444">
        <f t="shared" si="172"/>
        <v>5.7480000000000002</v>
      </c>
      <c r="V172" s="444">
        <f t="shared" si="172"/>
        <v>0</v>
      </c>
      <c r="W172" s="444">
        <f t="shared" si="172"/>
        <v>0</v>
      </c>
      <c r="X172" s="444">
        <f t="shared" si="171"/>
        <v>0</v>
      </c>
      <c r="Y172" s="444">
        <f t="shared" si="171"/>
        <v>0</v>
      </c>
      <c r="Z172" s="444">
        <f t="shared" si="171"/>
        <v>1.75</v>
      </c>
      <c r="AA172" s="1571">
        <f t="shared" si="229"/>
        <v>211</v>
      </c>
      <c r="AB172" s="1539">
        <f>+H172</f>
        <v>10</v>
      </c>
      <c r="AC172" s="445">
        <f t="shared" si="223"/>
        <v>1.8745000000000001</v>
      </c>
      <c r="AD172" s="446">
        <v>1.4370000000000001</v>
      </c>
      <c r="AE172" s="447">
        <v>0</v>
      </c>
      <c r="AF172" s="447">
        <v>0</v>
      </c>
      <c r="AG172" s="447">
        <v>0</v>
      </c>
      <c r="AH172" s="447">
        <v>0</v>
      </c>
      <c r="AI172" s="447">
        <v>0.4375</v>
      </c>
      <c r="AJ172" s="1571">
        <f t="shared" si="230"/>
        <v>211</v>
      </c>
      <c r="AK172" s="1541">
        <f>+I172</f>
        <v>10</v>
      </c>
      <c r="AL172" s="445">
        <f t="shared" si="224"/>
        <v>1.8745000000000001</v>
      </c>
      <c r="AM172" s="476">
        <v>1.4370000000000001</v>
      </c>
      <c r="AN172" s="448">
        <v>0</v>
      </c>
      <c r="AO172" s="448">
        <v>0</v>
      </c>
      <c r="AP172" s="448">
        <v>0</v>
      </c>
      <c r="AQ172" s="448">
        <v>0</v>
      </c>
      <c r="AR172" s="543">
        <v>0.4375</v>
      </c>
      <c r="AS172" s="1571">
        <f t="shared" si="231"/>
        <v>211</v>
      </c>
      <c r="AT172" s="1550">
        <f>+J172</f>
        <v>10</v>
      </c>
      <c r="AU172" s="449">
        <f t="shared" si="225"/>
        <v>1.8745000000000001</v>
      </c>
      <c r="AV172" s="447">
        <v>1.4370000000000001</v>
      </c>
      <c r="AW172" s="447">
        <v>0</v>
      </c>
      <c r="AX172" s="447">
        <v>0</v>
      </c>
      <c r="AY172" s="447">
        <v>0</v>
      </c>
      <c r="AZ172" s="447">
        <v>0</v>
      </c>
      <c r="BA172" s="447">
        <v>0.4375</v>
      </c>
      <c r="BB172" s="1571">
        <f t="shared" si="232"/>
        <v>211</v>
      </c>
      <c r="BC172" s="1552">
        <f>+K172</f>
        <v>10</v>
      </c>
      <c r="BD172" s="449">
        <f t="shared" si="226"/>
        <v>1.8745000000000001</v>
      </c>
      <c r="BE172" s="451">
        <v>1.4370000000000001</v>
      </c>
      <c r="BF172" s="451">
        <v>0</v>
      </c>
      <c r="BG172" s="451">
        <v>0</v>
      </c>
      <c r="BH172" s="451">
        <v>0</v>
      </c>
      <c r="BI172" s="451">
        <v>0</v>
      </c>
      <c r="BJ172" s="451">
        <v>0.4375</v>
      </c>
      <c r="BK172" s="1554"/>
      <c r="BL172" s="1555"/>
      <c r="BM172" s="1555"/>
      <c r="BN172" s="1555"/>
      <c r="BO172" s="1555"/>
      <c r="BP172" s="1555"/>
      <c r="BQ172" s="1555"/>
      <c r="BR172" s="1555"/>
      <c r="BS172" s="1556"/>
    </row>
    <row r="173" spans="1:71" s="58" customFormat="1" ht="60.75" customHeight="1" x14ac:dyDescent="0.25">
      <c r="A173" s="37"/>
      <c r="B173" s="1526"/>
      <c r="C173" s="1522"/>
      <c r="D173" s="1640"/>
      <c r="E173" s="1643"/>
      <c r="F173" s="1646"/>
      <c r="G173" s="1649"/>
      <c r="H173" s="1652"/>
      <c r="I173" s="1655"/>
      <c r="J173" s="1544"/>
      <c r="K173" s="1547"/>
      <c r="L173" s="452" t="s">
        <v>5506</v>
      </c>
      <c r="M173" s="452" t="s">
        <v>5513</v>
      </c>
      <c r="N173" s="34">
        <v>44743</v>
      </c>
      <c r="O173" s="34">
        <v>44925</v>
      </c>
      <c r="P173" s="34">
        <v>44743</v>
      </c>
      <c r="Q173" s="34">
        <v>44925</v>
      </c>
      <c r="R173" s="1220"/>
      <c r="S173" s="1241"/>
      <c r="T173" s="453">
        <f t="shared" si="222"/>
        <v>7.4980000000000002</v>
      </c>
      <c r="U173" s="454">
        <f t="shared" si="172"/>
        <v>5.7480000000000002</v>
      </c>
      <c r="V173" s="454">
        <f t="shared" si="172"/>
        <v>0</v>
      </c>
      <c r="W173" s="454">
        <f t="shared" si="172"/>
        <v>0</v>
      </c>
      <c r="X173" s="454">
        <f t="shared" si="172"/>
        <v>0</v>
      </c>
      <c r="Y173" s="454">
        <f t="shared" si="172"/>
        <v>0</v>
      </c>
      <c r="Z173" s="454">
        <f t="shared" si="172"/>
        <v>1.75</v>
      </c>
      <c r="AA173" s="1220"/>
      <c r="AB173" s="1244"/>
      <c r="AC173" s="455">
        <f t="shared" si="223"/>
        <v>1.8745000000000001</v>
      </c>
      <c r="AD173" s="485">
        <v>1.4370000000000001</v>
      </c>
      <c r="AE173" s="457">
        <v>0</v>
      </c>
      <c r="AF173" s="457">
        <v>0</v>
      </c>
      <c r="AG173" s="457">
        <v>0</v>
      </c>
      <c r="AH173" s="457">
        <v>0</v>
      </c>
      <c r="AI173" s="457">
        <v>0.4375</v>
      </c>
      <c r="AJ173" s="1220"/>
      <c r="AK173" s="1247"/>
      <c r="AL173" s="455">
        <f t="shared" si="224"/>
        <v>1.8745000000000001</v>
      </c>
      <c r="AM173" s="478">
        <v>1.4370000000000001</v>
      </c>
      <c r="AN173" s="458">
        <v>0</v>
      </c>
      <c r="AO173" s="458">
        <v>0</v>
      </c>
      <c r="AP173" s="458">
        <v>0</v>
      </c>
      <c r="AQ173" s="458">
        <v>0</v>
      </c>
      <c r="AR173" s="544">
        <v>0.4375</v>
      </c>
      <c r="AS173" s="1220"/>
      <c r="AT173" s="1549"/>
      <c r="AU173" s="459">
        <f t="shared" si="225"/>
        <v>1.8745000000000001</v>
      </c>
      <c r="AV173" s="457">
        <v>1.4370000000000001</v>
      </c>
      <c r="AW173" s="457">
        <v>0</v>
      </c>
      <c r="AX173" s="457">
        <v>0</v>
      </c>
      <c r="AY173" s="457">
        <v>0</v>
      </c>
      <c r="AZ173" s="457">
        <v>0</v>
      </c>
      <c r="BA173" s="457">
        <v>0.4375</v>
      </c>
      <c r="BB173" s="1220"/>
      <c r="BC173" s="1253"/>
      <c r="BD173" s="459">
        <f t="shared" si="226"/>
        <v>1.8745000000000001</v>
      </c>
      <c r="BE173" s="457">
        <v>1.4370000000000001</v>
      </c>
      <c r="BF173" s="457">
        <v>0</v>
      </c>
      <c r="BG173" s="457">
        <v>0</v>
      </c>
      <c r="BH173" s="457">
        <v>0</v>
      </c>
      <c r="BI173" s="457">
        <v>0</v>
      </c>
      <c r="BJ173" s="457">
        <v>0.4375</v>
      </c>
      <c r="BK173" s="1208"/>
      <c r="BL173" s="1208"/>
      <c r="BM173" s="1208"/>
      <c r="BN173" s="1208"/>
      <c r="BO173" s="1208"/>
      <c r="BP173" s="1208"/>
      <c r="BQ173" s="1208"/>
      <c r="BR173" s="1208"/>
      <c r="BS173" s="1557"/>
    </row>
    <row r="174" spans="1:71" s="58" customFormat="1" ht="46.5" customHeight="1" x14ac:dyDescent="0.25">
      <c r="A174" s="37"/>
      <c r="B174" s="1526"/>
      <c r="C174" s="1522"/>
      <c r="D174" s="1640"/>
      <c r="E174" s="1643"/>
      <c r="F174" s="1646"/>
      <c r="G174" s="1649"/>
      <c r="H174" s="1652"/>
      <c r="I174" s="1655"/>
      <c r="J174" s="1544"/>
      <c r="K174" s="1547"/>
      <c r="L174" s="452" t="s">
        <v>5508</v>
      </c>
      <c r="M174" s="452" t="s">
        <v>5514</v>
      </c>
      <c r="N174" s="34">
        <v>44743</v>
      </c>
      <c r="O174" s="34">
        <v>44925</v>
      </c>
      <c r="P174" s="34">
        <v>44743</v>
      </c>
      <c r="Q174" s="34">
        <v>44925</v>
      </c>
      <c r="R174" s="1220"/>
      <c r="S174" s="1241"/>
      <c r="T174" s="453">
        <f t="shared" si="222"/>
        <v>7.4980000000000002</v>
      </c>
      <c r="U174" s="454">
        <f t="shared" ref="U174:Z216" si="242">AD174+AM174+AV174+BE174</f>
        <v>5.7480000000000002</v>
      </c>
      <c r="V174" s="454">
        <f t="shared" si="242"/>
        <v>0</v>
      </c>
      <c r="W174" s="454">
        <f t="shared" si="242"/>
        <v>0</v>
      </c>
      <c r="X174" s="454">
        <f t="shared" si="242"/>
        <v>0</v>
      </c>
      <c r="Y174" s="454">
        <f t="shared" si="242"/>
        <v>0</v>
      </c>
      <c r="Z174" s="454">
        <f t="shared" si="242"/>
        <v>1.75</v>
      </c>
      <c r="AA174" s="1220"/>
      <c r="AB174" s="1244"/>
      <c r="AC174" s="455">
        <f t="shared" si="223"/>
        <v>1.8745000000000001</v>
      </c>
      <c r="AD174" s="456">
        <v>1.4370000000000001</v>
      </c>
      <c r="AE174" s="457">
        <v>0</v>
      </c>
      <c r="AF174" s="457">
        <v>0</v>
      </c>
      <c r="AG174" s="457">
        <v>0</v>
      </c>
      <c r="AH174" s="457">
        <v>0</v>
      </c>
      <c r="AI174" s="457">
        <v>0.4375</v>
      </c>
      <c r="AJ174" s="1220"/>
      <c r="AK174" s="1247"/>
      <c r="AL174" s="455">
        <f t="shared" si="224"/>
        <v>1.8745000000000001</v>
      </c>
      <c r="AM174" s="478">
        <v>1.4370000000000001</v>
      </c>
      <c r="AN174" s="458">
        <v>0</v>
      </c>
      <c r="AO174" s="458">
        <v>0</v>
      </c>
      <c r="AP174" s="458">
        <v>0</v>
      </c>
      <c r="AQ174" s="458">
        <v>0</v>
      </c>
      <c r="AR174" s="544">
        <v>0.4375</v>
      </c>
      <c r="AS174" s="1220"/>
      <c r="AT174" s="1549"/>
      <c r="AU174" s="459">
        <f t="shared" si="225"/>
        <v>1.8745000000000001</v>
      </c>
      <c r="AV174" s="457">
        <v>1.4370000000000001</v>
      </c>
      <c r="AW174" s="457">
        <v>0</v>
      </c>
      <c r="AX174" s="457">
        <v>0</v>
      </c>
      <c r="AY174" s="457">
        <v>0</v>
      </c>
      <c r="AZ174" s="457">
        <v>0</v>
      </c>
      <c r="BA174" s="457">
        <v>0.4375</v>
      </c>
      <c r="BB174" s="1220"/>
      <c r="BC174" s="1253"/>
      <c r="BD174" s="459">
        <f t="shared" si="226"/>
        <v>1.8745000000000001</v>
      </c>
      <c r="BE174" s="457">
        <v>1.4370000000000001</v>
      </c>
      <c r="BF174" s="457">
        <v>0</v>
      </c>
      <c r="BG174" s="457">
        <v>0</v>
      </c>
      <c r="BH174" s="457">
        <v>0</v>
      </c>
      <c r="BI174" s="457">
        <v>0</v>
      </c>
      <c r="BJ174" s="457">
        <v>0.4375</v>
      </c>
      <c r="BK174" s="1208"/>
      <c r="BL174" s="1208"/>
      <c r="BM174" s="1208"/>
      <c r="BN174" s="1208"/>
      <c r="BO174" s="1208"/>
      <c r="BP174" s="1208"/>
      <c r="BQ174" s="1208"/>
      <c r="BR174" s="1208"/>
      <c r="BS174" s="1557"/>
    </row>
    <row r="175" spans="1:71" s="58" customFormat="1" ht="67.5" customHeight="1" thickBot="1" x14ac:dyDescent="0.3">
      <c r="A175" s="37"/>
      <c r="B175" s="1526"/>
      <c r="C175" s="1522"/>
      <c r="D175" s="1641"/>
      <c r="E175" s="1644"/>
      <c r="F175" s="1647"/>
      <c r="G175" s="1650"/>
      <c r="H175" s="1653"/>
      <c r="I175" s="1656"/>
      <c r="J175" s="1545"/>
      <c r="K175" s="1548"/>
      <c r="L175" s="463" t="s">
        <v>5510</v>
      </c>
      <c r="M175" s="463" t="s">
        <v>5515</v>
      </c>
      <c r="N175" s="464">
        <v>44743</v>
      </c>
      <c r="O175" s="464">
        <v>44925</v>
      </c>
      <c r="P175" s="464">
        <v>44743</v>
      </c>
      <c r="Q175" s="464">
        <v>44925</v>
      </c>
      <c r="R175" s="1572"/>
      <c r="S175" s="1586"/>
      <c r="T175" s="465">
        <f t="shared" si="222"/>
        <v>7.4980000000000002</v>
      </c>
      <c r="U175" s="466">
        <f t="shared" si="242"/>
        <v>5.7480000000000002</v>
      </c>
      <c r="V175" s="466">
        <f t="shared" si="242"/>
        <v>0</v>
      </c>
      <c r="W175" s="466">
        <f t="shared" si="242"/>
        <v>0</v>
      </c>
      <c r="X175" s="466">
        <f t="shared" si="242"/>
        <v>0</v>
      </c>
      <c r="Y175" s="466">
        <f t="shared" si="242"/>
        <v>0</v>
      </c>
      <c r="Z175" s="466">
        <f t="shared" si="242"/>
        <v>1.75</v>
      </c>
      <c r="AA175" s="1572"/>
      <c r="AB175" s="1540"/>
      <c r="AC175" s="467">
        <f t="shared" si="223"/>
        <v>1.8745000000000001</v>
      </c>
      <c r="AD175" s="475">
        <v>1.4370000000000001</v>
      </c>
      <c r="AE175" s="469">
        <v>0</v>
      </c>
      <c r="AF175" s="469">
        <v>0</v>
      </c>
      <c r="AG175" s="469">
        <v>0</v>
      </c>
      <c r="AH175" s="469">
        <v>0</v>
      </c>
      <c r="AI175" s="469">
        <v>0.4375</v>
      </c>
      <c r="AJ175" s="1572"/>
      <c r="AK175" s="1542"/>
      <c r="AL175" s="467">
        <f t="shared" si="224"/>
        <v>1.8745000000000001</v>
      </c>
      <c r="AM175" s="479">
        <v>1.4370000000000001</v>
      </c>
      <c r="AN175" s="470">
        <v>0</v>
      </c>
      <c r="AO175" s="470">
        <v>0</v>
      </c>
      <c r="AP175" s="470">
        <v>0</v>
      </c>
      <c r="AQ175" s="470">
        <v>0</v>
      </c>
      <c r="AR175" s="545">
        <v>0.4375</v>
      </c>
      <c r="AS175" s="1572"/>
      <c r="AT175" s="1551"/>
      <c r="AU175" s="471">
        <f t="shared" si="225"/>
        <v>1.8745000000000001</v>
      </c>
      <c r="AV175" s="469">
        <v>1.4370000000000001</v>
      </c>
      <c r="AW175" s="469">
        <v>0</v>
      </c>
      <c r="AX175" s="469">
        <v>0</v>
      </c>
      <c r="AY175" s="469">
        <v>0</v>
      </c>
      <c r="AZ175" s="469">
        <v>0</v>
      </c>
      <c r="BA175" s="469">
        <v>0.4375</v>
      </c>
      <c r="BB175" s="1572"/>
      <c r="BC175" s="1553"/>
      <c r="BD175" s="471">
        <f t="shared" si="226"/>
        <v>1.8745000000000001</v>
      </c>
      <c r="BE175" s="473">
        <v>1.4370000000000001</v>
      </c>
      <c r="BF175" s="473">
        <v>0</v>
      </c>
      <c r="BG175" s="473">
        <v>0</v>
      </c>
      <c r="BH175" s="473">
        <v>0</v>
      </c>
      <c r="BI175" s="473">
        <v>0</v>
      </c>
      <c r="BJ175" s="473">
        <v>0.4375</v>
      </c>
      <c r="BK175" s="1558"/>
      <c r="BL175" s="1559"/>
      <c r="BM175" s="1559"/>
      <c r="BN175" s="1559"/>
      <c r="BO175" s="1559"/>
      <c r="BP175" s="1559"/>
      <c r="BQ175" s="1559"/>
      <c r="BR175" s="1559"/>
      <c r="BS175" s="1560"/>
    </row>
    <row r="176" spans="1:71" s="58" customFormat="1" ht="51" customHeight="1" x14ac:dyDescent="0.25">
      <c r="A176" s="37"/>
      <c r="B176" s="1526"/>
      <c r="C176" s="1522"/>
      <c r="D176" s="1639">
        <v>212</v>
      </c>
      <c r="E176" s="1642" t="str">
        <f>+[6]Metas!K241</f>
        <v>Municipios organizados y participando en la red departamental de bibliotecas. Por año</v>
      </c>
      <c r="F176" s="1645">
        <v>40</v>
      </c>
      <c r="G176" s="1648">
        <f>SUM(H176:K176)</f>
        <v>40</v>
      </c>
      <c r="H176" s="1651">
        <v>10</v>
      </c>
      <c r="I176" s="1654">
        <v>10</v>
      </c>
      <c r="J176" s="1543">
        <v>10</v>
      </c>
      <c r="K176" s="1546">
        <v>10</v>
      </c>
      <c r="L176" s="441" t="s">
        <v>5516</v>
      </c>
      <c r="M176" s="441" t="s">
        <v>5517</v>
      </c>
      <c r="N176" s="442">
        <v>44743</v>
      </c>
      <c r="O176" s="442">
        <v>44925</v>
      </c>
      <c r="P176" s="442">
        <v>44743</v>
      </c>
      <c r="Q176" s="442">
        <v>44925</v>
      </c>
      <c r="R176" s="1571">
        <f t="shared" si="227"/>
        <v>212</v>
      </c>
      <c r="S176" s="1585">
        <f t="shared" ref="S176" si="243">+F176</f>
        <v>40</v>
      </c>
      <c r="T176" s="443">
        <f t="shared" si="222"/>
        <v>15</v>
      </c>
      <c r="U176" s="444">
        <f t="shared" si="242"/>
        <v>11.5</v>
      </c>
      <c r="V176" s="444">
        <f t="shared" si="242"/>
        <v>0</v>
      </c>
      <c r="W176" s="444">
        <f t="shared" si="242"/>
        <v>0</v>
      </c>
      <c r="X176" s="444">
        <f t="shared" si="242"/>
        <v>0</v>
      </c>
      <c r="Y176" s="444">
        <f t="shared" si="242"/>
        <v>0</v>
      </c>
      <c r="Z176" s="444">
        <f t="shared" si="242"/>
        <v>3.5</v>
      </c>
      <c r="AA176" s="1571">
        <f t="shared" si="229"/>
        <v>212</v>
      </c>
      <c r="AB176" s="1539">
        <f>+H176</f>
        <v>10</v>
      </c>
      <c r="AC176" s="445">
        <f t="shared" si="223"/>
        <v>3.75</v>
      </c>
      <c r="AD176" s="484">
        <v>2.875</v>
      </c>
      <c r="AE176" s="447">
        <v>0</v>
      </c>
      <c r="AF176" s="447">
        <v>0</v>
      </c>
      <c r="AG176" s="447">
        <v>0</v>
      </c>
      <c r="AH176" s="447">
        <v>0</v>
      </c>
      <c r="AI176" s="451">
        <v>0.875</v>
      </c>
      <c r="AJ176" s="1571">
        <f t="shared" si="230"/>
        <v>212</v>
      </c>
      <c r="AK176" s="1541">
        <f>+I176</f>
        <v>10</v>
      </c>
      <c r="AL176" s="445">
        <f t="shared" si="224"/>
        <v>3.75</v>
      </c>
      <c r="AM176" s="543">
        <v>2.875</v>
      </c>
      <c r="AN176" s="448">
        <v>0</v>
      </c>
      <c r="AO176" s="448">
        <v>0</v>
      </c>
      <c r="AP176" s="448">
        <v>0</v>
      </c>
      <c r="AQ176" s="448">
        <v>0</v>
      </c>
      <c r="AR176" s="543">
        <v>0.875</v>
      </c>
      <c r="AS176" s="1571">
        <f t="shared" si="231"/>
        <v>212</v>
      </c>
      <c r="AT176" s="1550">
        <f>+J176</f>
        <v>10</v>
      </c>
      <c r="AU176" s="449">
        <f t="shared" si="225"/>
        <v>3.75</v>
      </c>
      <c r="AV176" s="447">
        <v>2.875</v>
      </c>
      <c r="AW176" s="447">
        <v>0</v>
      </c>
      <c r="AX176" s="447">
        <v>0</v>
      </c>
      <c r="AY176" s="447">
        <v>0</v>
      </c>
      <c r="AZ176" s="447">
        <v>0</v>
      </c>
      <c r="BA176" s="447">
        <v>0.875</v>
      </c>
      <c r="BB176" s="1571">
        <f t="shared" si="232"/>
        <v>212</v>
      </c>
      <c r="BC176" s="1552">
        <f>+K176</f>
        <v>10</v>
      </c>
      <c r="BD176" s="449">
        <f t="shared" si="226"/>
        <v>3.75</v>
      </c>
      <c r="BE176" s="451">
        <v>2.875</v>
      </c>
      <c r="BF176" s="451">
        <v>0</v>
      </c>
      <c r="BG176" s="451">
        <v>0</v>
      </c>
      <c r="BH176" s="451">
        <v>0</v>
      </c>
      <c r="BI176" s="451">
        <v>0</v>
      </c>
      <c r="BJ176" s="451">
        <v>0.875</v>
      </c>
      <c r="BK176" s="1554"/>
      <c r="BL176" s="1555"/>
      <c r="BM176" s="1555"/>
      <c r="BN176" s="1555"/>
      <c r="BO176" s="1555"/>
      <c r="BP176" s="1555"/>
      <c r="BQ176" s="1555"/>
      <c r="BR176" s="1555"/>
      <c r="BS176" s="1556"/>
    </row>
    <row r="177" spans="1:71" s="58" customFormat="1" ht="51.75" customHeight="1" thickBot="1" x14ac:dyDescent="0.3">
      <c r="A177" s="37"/>
      <c r="B177" s="1526"/>
      <c r="C177" s="1522"/>
      <c r="D177" s="1641"/>
      <c r="E177" s="1644"/>
      <c r="F177" s="1647"/>
      <c r="G177" s="1650"/>
      <c r="H177" s="1653"/>
      <c r="I177" s="1656"/>
      <c r="J177" s="1545"/>
      <c r="K177" s="1548"/>
      <c r="L177" s="463" t="s">
        <v>5518</v>
      </c>
      <c r="M177" s="463" t="s">
        <v>5519</v>
      </c>
      <c r="N177" s="464">
        <v>44743</v>
      </c>
      <c r="O177" s="464">
        <v>44925</v>
      </c>
      <c r="P177" s="464">
        <v>44743</v>
      </c>
      <c r="Q177" s="464">
        <v>44925</v>
      </c>
      <c r="R177" s="1572"/>
      <c r="S177" s="1586"/>
      <c r="T177" s="465">
        <f t="shared" si="222"/>
        <v>15</v>
      </c>
      <c r="U177" s="466">
        <f t="shared" si="242"/>
        <v>11.5</v>
      </c>
      <c r="V177" s="466">
        <f t="shared" si="242"/>
        <v>0</v>
      </c>
      <c r="W177" s="466">
        <f t="shared" si="242"/>
        <v>0</v>
      </c>
      <c r="X177" s="466">
        <f t="shared" si="242"/>
        <v>0</v>
      </c>
      <c r="Y177" s="466">
        <f t="shared" si="242"/>
        <v>0</v>
      </c>
      <c r="Z177" s="466">
        <f t="shared" si="242"/>
        <v>3.5</v>
      </c>
      <c r="AA177" s="1572"/>
      <c r="AB177" s="1540"/>
      <c r="AC177" s="467">
        <f t="shared" si="223"/>
        <v>3.75</v>
      </c>
      <c r="AD177" s="468">
        <v>2.875</v>
      </c>
      <c r="AE177" s="469">
        <v>0</v>
      </c>
      <c r="AF177" s="469">
        <v>0</v>
      </c>
      <c r="AG177" s="469">
        <v>0</v>
      </c>
      <c r="AH177" s="469">
        <v>0</v>
      </c>
      <c r="AI177" s="469">
        <v>0.875</v>
      </c>
      <c r="AJ177" s="1572"/>
      <c r="AK177" s="1542"/>
      <c r="AL177" s="467">
        <f t="shared" si="224"/>
        <v>3.75</v>
      </c>
      <c r="AM177" s="545">
        <v>2.875</v>
      </c>
      <c r="AN177" s="470">
        <v>0</v>
      </c>
      <c r="AO177" s="470">
        <v>0</v>
      </c>
      <c r="AP177" s="470">
        <v>0</v>
      </c>
      <c r="AQ177" s="470">
        <v>0</v>
      </c>
      <c r="AR177" s="545">
        <v>0.875</v>
      </c>
      <c r="AS177" s="1572"/>
      <c r="AT177" s="1551"/>
      <c r="AU177" s="471">
        <f t="shared" si="225"/>
        <v>3.75</v>
      </c>
      <c r="AV177" s="469">
        <v>2.875</v>
      </c>
      <c r="AW177" s="469">
        <v>0</v>
      </c>
      <c r="AX177" s="469">
        <v>0</v>
      </c>
      <c r="AY177" s="469">
        <v>0</v>
      </c>
      <c r="AZ177" s="469">
        <v>0</v>
      </c>
      <c r="BA177" s="469">
        <v>0.875</v>
      </c>
      <c r="BB177" s="1572"/>
      <c r="BC177" s="1553"/>
      <c r="BD177" s="471">
        <f t="shared" si="226"/>
        <v>3.75</v>
      </c>
      <c r="BE177" s="469">
        <v>2.875</v>
      </c>
      <c r="BF177" s="469">
        <v>0</v>
      </c>
      <c r="BG177" s="469">
        <v>0</v>
      </c>
      <c r="BH177" s="469">
        <v>0</v>
      </c>
      <c r="BI177" s="469">
        <v>0</v>
      </c>
      <c r="BJ177" s="469">
        <v>0.875</v>
      </c>
      <c r="BK177" s="1558"/>
      <c r="BL177" s="1559"/>
      <c r="BM177" s="1559"/>
      <c r="BN177" s="1559"/>
      <c r="BO177" s="1559"/>
      <c r="BP177" s="1559"/>
      <c r="BQ177" s="1559"/>
      <c r="BR177" s="1559"/>
      <c r="BS177" s="1560"/>
    </row>
    <row r="178" spans="1:71" s="58" customFormat="1" ht="45" x14ac:dyDescent="0.25">
      <c r="A178" s="37"/>
      <c r="B178" s="1526"/>
      <c r="C178" s="1522"/>
      <c r="D178" s="1639">
        <v>213</v>
      </c>
      <c r="E178" s="1642" t="str">
        <f>+[6]Metas!K242</f>
        <v>Encuentros departamentales de bibliotecas públicas. (2 Por año)</v>
      </c>
      <c r="F178" s="1645">
        <v>2</v>
      </c>
      <c r="G178" s="1648">
        <f>SUM(H178:K178)</f>
        <v>2</v>
      </c>
      <c r="H178" s="1651"/>
      <c r="I178" s="1654"/>
      <c r="J178" s="1543">
        <v>1</v>
      </c>
      <c r="K178" s="1546">
        <v>1</v>
      </c>
      <c r="L178" s="441" t="s">
        <v>5516</v>
      </c>
      <c r="M178" s="441" t="s">
        <v>5520</v>
      </c>
      <c r="N178" s="442">
        <v>44743</v>
      </c>
      <c r="O178" s="442">
        <v>44925</v>
      </c>
      <c r="P178" s="442">
        <v>44743</v>
      </c>
      <c r="Q178" s="442">
        <v>44925</v>
      </c>
      <c r="R178" s="1571">
        <f t="shared" si="227"/>
        <v>213</v>
      </c>
      <c r="S178" s="1585">
        <f t="shared" ref="S178" si="244">+F178</f>
        <v>2</v>
      </c>
      <c r="T178" s="443">
        <f t="shared" si="222"/>
        <v>15</v>
      </c>
      <c r="U178" s="444">
        <f t="shared" si="242"/>
        <v>11.5</v>
      </c>
      <c r="V178" s="444">
        <f t="shared" si="242"/>
        <v>0</v>
      </c>
      <c r="W178" s="444">
        <f t="shared" si="242"/>
        <v>0</v>
      </c>
      <c r="X178" s="444">
        <f t="shared" si="242"/>
        <v>0</v>
      </c>
      <c r="Y178" s="444">
        <f t="shared" si="242"/>
        <v>0</v>
      </c>
      <c r="Z178" s="444">
        <f t="shared" si="242"/>
        <v>3.5</v>
      </c>
      <c r="AA178" s="1571">
        <f t="shared" si="229"/>
        <v>213</v>
      </c>
      <c r="AB178" s="1539">
        <f>+H178</f>
        <v>0</v>
      </c>
      <c r="AC178" s="445">
        <f t="shared" si="223"/>
        <v>3.75</v>
      </c>
      <c r="AD178" s="446">
        <v>2.875</v>
      </c>
      <c r="AE178" s="447">
        <v>0</v>
      </c>
      <c r="AF178" s="447">
        <v>0</v>
      </c>
      <c r="AG178" s="447">
        <v>0</v>
      </c>
      <c r="AH178" s="447">
        <v>0</v>
      </c>
      <c r="AI178" s="447">
        <v>0.875</v>
      </c>
      <c r="AJ178" s="1571">
        <f t="shared" si="230"/>
        <v>213</v>
      </c>
      <c r="AK178" s="1541">
        <f>+I178</f>
        <v>0</v>
      </c>
      <c r="AL178" s="445">
        <f t="shared" si="224"/>
        <v>3.75</v>
      </c>
      <c r="AM178" s="448">
        <v>2.875</v>
      </c>
      <c r="AN178" s="448">
        <v>0</v>
      </c>
      <c r="AO178" s="448">
        <v>0</v>
      </c>
      <c r="AP178" s="448">
        <v>0</v>
      </c>
      <c r="AQ178" s="448">
        <v>0</v>
      </c>
      <c r="AR178" s="448">
        <v>0.875</v>
      </c>
      <c r="AS178" s="1571">
        <f t="shared" si="231"/>
        <v>213</v>
      </c>
      <c r="AT178" s="1550">
        <f>+J178</f>
        <v>1</v>
      </c>
      <c r="AU178" s="449">
        <f t="shared" si="225"/>
        <v>3.75</v>
      </c>
      <c r="AV178" s="447">
        <v>2.875</v>
      </c>
      <c r="AW178" s="447">
        <v>0</v>
      </c>
      <c r="AX178" s="447">
        <v>0</v>
      </c>
      <c r="AY178" s="447">
        <v>0</v>
      </c>
      <c r="AZ178" s="447">
        <v>0</v>
      </c>
      <c r="BA178" s="447">
        <v>0.875</v>
      </c>
      <c r="BB178" s="1571">
        <f t="shared" si="232"/>
        <v>213</v>
      </c>
      <c r="BC178" s="1552">
        <f>+K178</f>
        <v>1</v>
      </c>
      <c r="BD178" s="449">
        <f t="shared" si="226"/>
        <v>3.75</v>
      </c>
      <c r="BE178" s="451">
        <v>2.875</v>
      </c>
      <c r="BF178" s="451">
        <v>0</v>
      </c>
      <c r="BG178" s="451">
        <v>0</v>
      </c>
      <c r="BH178" s="451">
        <v>0</v>
      </c>
      <c r="BI178" s="451">
        <v>0</v>
      </c>
      <c r="BJ178" s="451">
        <v>0.875</v>
      </c>
      <c r="BK178" s="1554"/>
      <c r="BL178" s="1555"/>
      <c r="BM178" s="1555"/>
      <c r="BN178" s="1555"/>
      <c r="BO178" s="1555"/>
      <c r="BP178" s="1555"/>
      <c r="BQ178" s="1555"/>
      <c r="BR178" s="1555"/>
      <c r="BS178" s="1556"/>
    </row>
    <row r="179" spans="1:71" s="58" customFormat="1" ht="30.75" thickBot="1" x14ac:dyDescent="0.3">
      <c r="A179" s="37"/>
      <c r="B179" s="1526"/>
      <c r="C179" s="1522"/>
      <c r="D179" s="1641"/>
      <c r="E179" s="1644"/>
      <c r="F179" s="1647"/>
      <c r="G179" s="1650"/>
      <c r="H179" s="1653"/>
      <c r="I179" s="1656"/>
      <c r="J179" s="1545"/>
      <c r="K179" s="1548"/>
      <c r="L179" s="463" t="s">
        <v>5521</v>
      </c>
      <c r="M179" s="463" t="s">
        <v>5522</v>
      </c>
      <c r="N179" s="464">
        <v>44743</v>
      </c>
      <c r="O179" s="464">
        <v>44925</v>
      </c>
      <c r="P179" s="464">
        <v>44743</v>
      </c>
      <c r="Q179" s="464">
        <v>44925</v>
      </c>
      <c r="R179" s="1572"/>
      <c r="S179" s="1586"/>
      <c r="T179" s="465">
        <f t="shared" si="222"/>
        <v>15</v>
      </c>
      <c r="U179" s="466">
        <f t="shared" si="242"/>
        <v>11.5</v>
      </c>
      <c r="V179" s="466">
        <f t="shared" si="242"/>
        <v>0</v>
      </c>
      <c r="W179" s="466">
        <f t="shared" si="242"/>
        <v>0</v>
      </c>
      <c r="X179" s="466">
        <f t="shared" si="242"/>
        <v>0</v>
      </c>
      <c r="Y179" s="466">
        <f t="shared" si="242"/>
        <v>0</v>
      </c>
      <c r="Z179" s="466">
        <f t="shared" si="242"/>
        <v>3.5</v>
      </c>
      <c r="AA179" s="1572"/>
      <c r="AB179" s="1540"/>
      <c r="AC179" s="467">
        <f t="shared" si="223"/>
        <v>3.75</v>
      </c>
      <c r="AD179" s="475">
        <v>2.875</v>
      </c>
      <c r="AE179" s="469">
        <v>0</v>
      </c>
      <c r="AF179" s="469">
        <v>0</v>
      </c>
      <c r="AG179" s="469">
        <v>0</v>
      </c>
      <c r="AH179" s="469">
        <v>0</v>
      </c>
      <c r="AI179" s="473">
        <v>0.875</v>
      </c>
      <c r="AJ179" s="1572"/>
      <c r="AK179" s="1542"/>
      <c r="AL179" s="467">
        <f t="shared" si="224"/>
        <v>3.75</v>
      </c>
      <c r="AM179" s="470">
        <v>2.875</v>
      </c>
      <c r="AN179" s="470">
        <v>0</v>
      </c>
      <c r="AO179" s="470">
        <v>0</v>
      </c>
      <c r="AP179" s="470">
        <v>0</v>
      </c>
      <c r="AQ179" s="470">
        <v>0</v>
      </c>
      <c r="AR179" s="470">
        <v>0.875</v>
      </c>
      <c r="AS179" s="1572"/>
      <c r="AT179" s="1551"/>
      <c r="AU179" s="471">
        <f t="shared" si="225"/>
        <v>3.75</v>
      </c>
      <c r="AV179" s="469">
        <v>2.875</v>
      </c>
      <c r="AW179" s="469">
        <v>0</v>
      </c>
      <c r="AX179" s="469">
        <v>0</v>
      </c>
      <c r="AY179" s="469">
        <v>0</v>
      </c>
      <c r="AZ179" s="469">
        <v>0</v>
      </c>
      <c r="BA179" s="469">
        <v>0.875</v>
      </c>
      <c r="BB179" s="1572"/>
      <c r="BC179" s="1553"/>
      <c r="BD179" s="471">
        <f t="shared" si="226"/>
        <v>3.75</v>
      </c>
      <c r="BE179" s="469">
        <v>2.875</v>
      </c>
      <c r="BF179" s="469">
        <v>0</v>
      </c>
      <c r="BG179" s="469">
        <v>0</v>
      </c>
      <c r="BH179" s="469">
        <v>0</v>
      </c>
      <c r="BI179" s="469">
        <v>0</v>
      </c>
      <c r="BJ179" s="469">
        <v>0.875</v>
      </c>
      <c r="BK179" s="1558"/>
      <c r="BL179" s="1559"/>
      <c r="BM179" s="1559"/>
      <c r="BN179" s="1559"/>
      <c r="BO179" s="1559"/>
      <c r="BP179" s="1559"/>
      <c r="BQ179" s="1559"/>
      <c r="BR179" s="1559"/>
      <c r="BS179" s="1560"/>
    </row>
    <row r="180" spans="1:71" s="58" customFormat="1" ht="45.75" customHeight="1" x14ac:dyDescent="0.25">
      <c r="A180" s="37"/>
      <c r="B180" s="1526"/>
      <c r="C180" s="1522"/>
      <c r="D180" s="1639">
        <v>214</v>
      </c>
      <c r="E180" s="1642" t="str">
        <f>+[6]Metas!K243</f>
        <v>Procesos de formacion anuales para bibliotecarios (1 Por año)</v>
      </c>
      <c r="F180" s="1645">
        <v>1</v>
      </c>
      <c r="G180" s="1648">
        <f>SUM(H180:K180)</f>
        <v>1</v>
      </c>
      <c r="H180" s="1651"/>
      <c r="I180" s="1654"/>
      <c r="J180" s="1543">
        <v>1</v>
      </c>
      <c r="K180" s="1546"/>
      <c r="L180" s="441" t="s">
        <v>5516</v>
      </c>
      <c r="M180" s="441" t="s">
        <v>5523</v>
      </c>
      <c r="N180" s="442">
        <v>44743</v>
      </c>
      <c r="O180" s="442">
        <v>44925</v>
      </c>
      <c r="P180" s="442">
        <v>44743</v>
      </c>
      <c r="Q180" s="442">
        <v>44925</v>
      </c>
      <c r="R180" s="1571">
        <f t="shared" si="227"/>
        <v>214</v>
      </c>
      <c r="S180" s="1585">
        <f t="shared" ref="S180" si="245">+F180</f>
        <v>1</v>
      </c>
      <c r="T180" s="443">
        <f t="shared" si="222"/>
        <v>15</v>
      </c>
      <c r="U180" s="444">
        <f t="shared" si="242"/>
        <v>11.5</v>
      </c>
      <c r="V180" s="444">
        <f t="shared" si="242"/>
        <v>0</v>
      </c>
      <c r="W180" s="444">
        <f t="shared" si="242"/>
        <v>0</v>
      </c>
      <c r="X180" s="444">
        <f t="shared" si="242"/>
        <v>0</v>
      </c>
      <c r="Y180" s="444">
        <f t="shared" si="242"/>
        <v>0</v>
      </c>
      <c r="Z180" s="444">
        <f t="shared" si="242"/>
        <v>3.5</v>
      </c>
      <c r="AA180" s="1571">
        <f t="shared" si="229"/>
        <v>214</v>
      </c>
      <c r="AB180" s="1539">
        <f>+H180</f>
        <v>0</v>
      </c>
      <c r="AC180" s="445">
        <f t="shared" si="223"/>
        <v>3.75</v>
      </c>
      <c r="AD180" s="446">
        <v>2.875</v>
      </c>
      <c r="AE180" s="447">
        <v>0</v>
      </c>
      <c r="AF180" s="447">
        <v>0</v>
      </c>
      <c r="AG180" s="447">
        <v>0</v>
      </c>
      <c r="AH180" s="447">
        <v>0</v>
      </c>
      <c r="AI180" s="447">
        <v>0.875</v>
      </c>
      <c r="AJ180" s="1571">
        <f t="shared" si="230"/>
        <v>214</v>
      </c>
      <c r="AK180" s="1541">
        <f>+I180</f>
        <v>0</v>
      </c>
      <c r="AL180" s="445">
        <f t="shared" si="224"/>
        <v>3.75</v>
      </c>
      <c r="AM180" s="448">
        <v>2.875</v>
      </c>
      <c r="AN180" s="448">
        <v>0</v>
      </c>
      <c r="AO180" s="448">
        <v>0</v>
      </c>
      <c r="AP180" s="448">
        <v>0</v>
      </c>
      <c r="AQ180" s="448">
        <v>0</v>
      </c>
      <c r="AR180" s="448">
        <v>0.875</v>
      </c>
      <c r="AS180" s="1571">
        <f t="shared" si="231"/>
        <v>214</v>
      </c>
      <c r="AT180" s="1550">
        <f>+J180</f>
        <v>1</v>
      </c>
      <c r="AU180" s="449">
        <f t="shared" si="225"/>
        <v>3.75</v>
      </c>
      <c r="AV180" s="447">
        <v>2.875</v>
      </c>
      <c r="AW180" s="447">
        <v>0</v>
      </c>
      <c r="AX180" s="447">
        <v>0</v>
      </c>
      <c r="AY180" s="447">
        <v>0</v>
      </c>
      <c r="AZ180" s="447">
        <v>0</v>
      </c>
      <c r="BA180" s="447">
        <v>0.875</v>
      </c>
      <c r="BB180" s="1571">
        <f t="shared" si="232"/>
        <v>214</v>
      </c>
      <c r="BC180" s="1552">
        <f>+K180</f>
        <v>0</v>
      </c>
      <c r="BD180" s="449">
        <f t="shared" si="226"/>
        <v>3.75</v>
      </c>
      <c r="BE180" s="451">
        <v>2.875</v>
      </c>
      <c r="BF180" s="451">
        <v>0</v>
      </c>
      <c r="BG180" s="451">
        <v>0</v>
      </c>
      <c r="BH180" s="451">
        <v>0</v>
      </c>
      <c r="BI180" s="451">
        <v>0</v>
      </c>
      <c r="BJ180" s="451">
        <v>0.875</v>
      </c>
      <c r="BK180" s="1554"/>
      <c r="BL180" s="1555"/>
      <c r="BM180" s="1555"/>
      <c r="BN180" s="1555"/>
      <c r="BO180" s="1555"/>
      <c r="BP180" s="1555"/>
      <c r="BQ180" s="1555"/>
      <c r="BR180" s="1555"/>
      <c r="BS180" s="1556"/>
    </row>
    <row r="181" spans="1:71" s="58" customFormat="1" ht="58.5" customHeight="1" thickBot="1" x14ac:dyDescent="0.3">
      <c r="A181" s="37"/>
      <c r="B181" s="1526"/>
      <c r="C181" s="1522"/>
      <c r="D181" s="1641"/>
      <c r="E181" s="1644"/>
      <c r="F181" s="1647"/>
      <c r="G181" s="1650"/>
      <c r="H181" s="1653"/>
      <c r="I181" s="1656"/>
      <c r="J181" s="1545"/>
      <c r="K181" s="1548"/>
      <c r="L181" s="463" t="s">
        <v>5524</v>
      </c>
      <c r="M181" s="463" t="s">
        <v>5525</v>
      </c>
      <c r="N181" s="464">
        <v>44743</v>
      </c>
      <c r="O181" s="464">
        <v>44925</v>
      </c>
      <c r="P181" s="464">
        <v>44743</v>
      </c>
      <c r="Q181" s="464">
        <v>44925</v>
      </c>
      <c r="R181" s="1572"/>
      <c r="S181" s="1586"/>
      <c r="T181" s="465">
        <f t="shared" si="222"/>
        <v>15</v>
      </c>
      <c r="U181" s="466">
        <f t="shared" si="242"/>
        <v>11.5</v>
      </c>
      <c r="V181" s="466">
        <f t="shared" si="242"/>
        <v>0</v>
      </c>
      <c r="W181" s="466">
        <f t="shared" si="242"/>
        <v>0</v>
      </c>
      <c r="X181" s="466">
        <f t="shared" si="242"/>
        <v>0</v>
      </c>
      <c r="Y181" s="466">
        <f t="shared" si="242"/>
        <v>0</v>
      </c>
      <c r="Z181" s="466">
        <f t="shared" si="242"/>
        <v>3.5</v>
      </c>
      <c r="AA181" s="1572"/>
      <c r="AB181" s="1540"/>
      <c r="AC181" s="467">
        <f t="shared" si="223"/>
        <v>3.75</v>
      </c>
      <c r="AD181" s="475">
        <v>2.875</v>
      </c>
      <c r="AE181" s="469">
        <v>0</v>
      </c>
      <c r="AF181" s="469">
        <v>0</v>
      </c>
      <c r="AG181" s="469">
        <v>0</v>
      </c>
      <c r="AH181" s="469">
        <v>0</v>
      </c>
      <c r="AI181" s="473">
        <v>0.875</v>
      </c>
      <c r="AJ181" s="1572"/>
      <c r="AK181" s="1542"/>
      <c r="AL181" s="467">
        <f t="shared" si="224"/>
        <v>3.75</v>
      </c>
      <c r="AM181" s="470">
        <v>2.875</v>
      </c>
      <c r="AN181" s="470">
        <v>0</v>
      </c>
      <c r="AO181" s="470">
        <v>0</v>
      </c>
      <c r="AP181" s="470">
        <v>0</v>
      </c>
      <c r="AQ181" s="470">
        <v>0</v>
      </c>
      <c r="AR181" s="470">
        <v>0.875</v>
      </c>
      <c r="AS181" s="1572"/>
      <c r="AT181" s="1551"/>
      <c r="AU181" s="471">
        <f t="shared" si="225"/>
        <v>3.75</v>
      </c>
      <c r="AV181" s="469">
        <v>2.875</v>
      </c>
      <c r="AW181" s="469">
        <v>0</v>
      </c>
      <c r="AX181" s="469">
        <v>0</v>
      </c>
      <c r="AY181" s="469">
        <v>0</v>
      </c>
      <c r="AZ181" s="469">
        <v>0</v>
      </c>
      <c r="BA181" s="469">
        <v>0.875</v>
      </c>
      <c r="BB181" s="1572"/>
      <c r="BC181" s="1553"/>
      <c r="BD181" s="471">
        <f t="shared" si="226"/>
        <v>3.75</v>
      </c>
      <c r="BE181" s="469">
        <v>2.875</v>
      </c>
      <c r="BF181" s="469">
        <v>0</v>
      </c>
      <c r="BG181" s="469">
        <v>0</v>
      </c>
      <c r="BH181" s="469">
        <v>0</v>
      </c>
      <c r="BI181" s="469">
        <v>0</v>
      </c>
      <c r="BJ181" s="469">
        <v>0.875</v>
      </c>
      <c r="BK181" s="1558"/>
      <c r="BL181" s="1559"/>
      <c r="BM181" s="1559"/>
      <c r="BN181" s="1559"/>
      <c r="BO181" s="1559"/>
      <c r="BP181" s="1559"/>
      <c r="BQ181" s="1559"/>
      <c r="BR181" s="1559"/>
      <c r="BS181" s="1560"/>
    </row>
    <row r="182" spans="1:71" s="58" customFormat="1" ht="60.75" customHeight="1" thickBot="1" x14ac:dyDescent="0.3">
      <c r="A182" s="37"/>
      <c r="B182" s="1526"/>
      <c r="C182" s="1522"/>
      <c r="D182" s="520">
        <v>215</v>
      </c>
      <c r="E182" s="521" t="str">
        <f>+[6]Metas!K244</f>
        <v>Fortalecimiento de una (1) biblioteca rural, en su adecuación y dotacion</v>
      </c>
      <c r="F182" s="522">
        <v>1</v>
      </c>
      <c r="G182" s="523">
        <f>SUM(H182:K182)</f>
        <v>1</v>
      </c>
      <c r="H182" s="524">
        <v>0</v>
      </c>
      <c r="I182" s="525">
        <v>0</v>
      </c>
      <c r="J182" s="526">
        <v>0</v>
      </c>
      <c r="K182" s="527">
        <v>1</v>
      </c>
      <c r="L182" s="528" t="s">
        <v>5526</v>
      </c>
      <c r="M182" s="528" t="s">
        <v>5527</v>
      </c>
      <c r="N182" s="529">
        <v>44743</v>
      </c>
      <c r="O182" s="529">
        <v>44925</v>
      </c>
      <c r="P182" s="529">
        <v>44743</v>
      </c>
      <c r="Q182" s="529">
        <v>44925</v>
      </c>
      <c r="R182" s="530">
        <f t="shared" si="227"/>
        <v>215</v>
      </c>
      <c r="S182" s="531">
        <f t="shared" ref="S182:S183" si="246">+F182</f>
        <v>1</v>
      </c>
      <c r="T182" s="532">
        <f t="shared" si="222"/>
        <v>30</v>
      </c>
      <c r="U182" s="533">
        <f t="shared" si="242"/>
        <v>23</v>
      </c>
      <c r="V182" s="533">
        <f t="shared" si="242"/>
        <v>0</v>
      </c>
      <c r="W182" s="533">
        <f t="shared" si="242"/>
        <v>0</v>
      </c>
      <c r="X182" s="533">
        <f t="shared" si="242"/>
        <v>0</v>
      </c>
      <c r="Y182" s="533">
        <f t="shared" si="242"/>
        <v>0</v>
      </c>
      <c r="Z182" s="533">
        <f t="shared" si="242"/>
        <v>7</v>
      </c>
      <c r="AA182" s="530">
        <f t="shared" si="229"/>
        <v>215</v>
      </c>
      <c r="AB182" s="534">
        <f>+H182</f>
        <v>0</v>
      </c>
      <c r="AC182" s="535">
        <f t="shared" si="223"/>
        <v>7.5</v>
      </c>
      <c r="AD182" s="536">
        <v>5.75</v>
      </c>
      <c r="AE182" s="537">
        <v>0</v>
      </c>
      <c r="AF182" s="537">
        <v>0</v>
      </c>
      <c r="AG182" s="537">
        <v>0</v>
      </c>
      <c r="AH182" s="537">
        <v>0</v>
      </c>
      <c r="AI182" s="537">
        <v>1.75</v>
      </c>
      <c r="AJ182" s="530">
        <f t="shared" si="230"/>
        <v>215</v>
      </c>
      <c r="AK182" s="538">
        <f>+I182</f>
        <v>0</v>
      </c>
      <c r="AL182" s="535">
        <f t="shared" si="224"/>
        <v>7.5</v>
      </c>
      <c r="AM182" s="539">
        <v>5.75</v>
      </c>
      <c r="AN182" s="539">
        <v>0</v>
      </c>
      <c r="AO182" s="539">
        <v>0</v>
      </c>
      <c r="AP182" s="539">
        <v>0</v>
      </c>
      <c r="AQ182" s="539">
        <v>0</v>
      </c>
      <c r="AR182" s="539">
        <v>1.75</v>
      </c>
      <c r="AS182" s="530">
        <f t="shared" si="231"/>
        <v>215</v>
      </c>
      <c r="AT182" s="540">
        <f>+J182</f>
        <v>0</v>
      </c>
      <c r="AU182" s="541">
        <f t="shared" si="225"/>
        <v>7.5</v>
      </c>
      <c r="AV182" s="537">
        <v>5.75</v>
      </c>
      <c r="AW182" s="537">
        <v>0</v>
      </c>
      <c r="AX182" s="537">
        <v>0</v>
      </c>
      <c r="AY182" s="537">
        <v>0</v>
      </c>
      <c r="AZ182" s="537">
        <v>0</v>
      </c>
      <c r="BA182" s="537">
        <v>1.75</v>
      </c>
      <c r="BB182" s="530">
        <f t="shared" si="232"/>
        <v>215</v>
      </c>
      <c r="BC182" s="542">
        <f>+K182</f>
        <v>1</v>
      </c>
      <c r="BD182" s="541">
        <f t="shared" si="226"/>
        <v>7.5</v>
      </c>
      <c r="BE182" s="537">
        <v>5.75</v>
      </c>
      <c r="BF182" s="537">
        <v>0</v>
      </c>
      <c r="BG182" s="537">
        <v>0</v>
      </c>
      <c r="BH182" s="537">
        <v>0</v>
      </c>
      <c r="BI182" s="537">
        <v>0</v>
      </c>
      <c r="BJ182" s="537">
        <v>1.75</v>
      </c>
      <c r="BK182" s="1568"/>
      <c r="BL182" s="1569"/>
      <c r="BM182" s="1569"/>
      <c r="BN182" s="1569"/>
      <c r="BO182" s="1569"/>
      <c r="BP182" s="1569"/>
      <c r="BQ182" s="1569"/>
      <c r="BR182" s="1569"/>
      <c r="BS182" s="1570"/>
    </row>
    <row r="183" spans="1:71" s="58" customFormat="1" ht="52.5" customHeight="1" x14ac:dyDescent="0.25">
      <c r="A183" s="37"/>
      <c r="B183" s="1526"/>
      <c r="C183" s="1522"/>
      <c r="D183" s="1639">
        <v>216</v>
      </c>
      <c r="E183" s="1642" t="str">
        <f>+[6]Metas!K245</f>
        <v>Municipios con promoción y animación de lectura en niños y niña de cero a 5iempre apoyados Por año</v>
      </c>
      <c r="F183" s="1645">
        <v>20</v>
      </c>
      <c r="G183" s="1648">
        <f>SUM(H183:K183)</f>
        <v>20</v>
      </c>
      <c r="H183" s="1651">
        <v>5</v>
      </c>
      <c r="I183" s="1654">
        <v>5</v>
      </c>
      <c r="J183" s="1543">
        <v>5</v>
      </c>
      <c r="K183" s="1546">
        <v>5</v>
      </c>
      <c r="L183" s="441" t="s">
        <v>5516</v>
      </c>
      <c r="M183" s="441" t="s">
        <v>5512</v>
      </c>
      <c r="N183" s="442">
        <v>44743</v>
      </c>
      <c r="O183" s="442">
        <v>44925</v>
      </c>
      <c r="P183" s="442">
        <v>44743</v>
      </c>
      <c r="Q183" s="442">
        <v>44925</v>
      </c>
      <c r="R183" s="1571">
        <f t="shared" si="227"/>
        <v>216</v>
      </c>
      <c r="S183" s="1585">
        <f t="shared" si="246"/>
        <v>20</v>
      </c>
      <c r="T183" s="443">
        <f t="shared" si="222"/>
        <v>15</v>
      </c>
      <c r="U183" s="444">
        <f t="shared" si="242"/>
        <v>11.5</v>
      </c>
      <c r="V183" s="444">
        <f t="shared" si="242"/>
        <v>0</v>
      </c>
      <c r="W183" s="444">
        <f t="shared" si="242"/>
        <v>0</v>
      </c>
      <c r="X183" s="444">
        <f t="shared" si="242"/>
        <v>0</v>
      </c>
      <c r="Y183" s="444">
        <f t="shared" si="242"/>
        <v>0</v>
      </c>
      <c r="Z183" s="444">
        <f t="shared" si="242"/>
        <v>3.5</v>
      </c>
      <c r="AA183" s="1571">
        <f t="shared" si="229"/>
        <v>216</v>
      </c>
      <c r="AB183" s="1539">
        <f>+H183</f>
        <v>5</v>
      </c>
      <c r="AC183" s="445">
        <f t="shared" si="223"/>
        <v>3.75</v>
      </c>
      <c r="AD183" s="446">
        <v>2.875</v>
      </c>
      <c r="AE183" s="447">
        <v>0</v>
      </c>
      <c r="AF183" s="447">
        <v>0</v>
      </c>
      <c r="AG183" s="447">
        <v>0</v>
      </c>
      <c r="AH183" s="447">
        <v>0</v>
      </c>
      <c r="AI183" s="447">
        <v>0.875</v>
      </c>
      <c r="AJ183" s="1571">
        <f t="shared" si="230"/>
        <v>216</v>
      </c>
      <c r="AK183" s="1541">
        <f>+I183</f>
        <v>5</v>
      </c>
      <c r="AL183" s="445">
        <f t="shared" si="224"/>
        <v>3.75</v>
      </c>
      <c r="AM183" s="546">
        <v>2.875</v>
      </c>
      <c r="AN183" s="448">
        <v>0</v>
      </c>
      <c r="AO183" s="448">
        <v>0</v>
      </c>
      <c r="AP183" s="448">
        <v>0</v>
      </c>
      <c r="AQ183" s="448">
        <v>0</v>
      </c>
      <c r="AR183" s="546">
        <v>0.875</v>
      </c>
      <c r="AS183" s="1571">
        <f t="shared" si="231"/>
        <v>216</v>
      </c>
      <c r="AT183" s="1550">
        <f>+J183</f>
        <v>5</v>
      </c>
      <c r="AU183" s="449">
        <f t="shared" si="225"/>
        <v>3.75</v>
      </c>
      <c r="AV183" s="447">
        <v>2.875</v>
      </c>
      <c r="AW183" s="447">
        <v>0</v>
      </c>
      <c r="AX183" s="447">
        <v>0</v>
      </c>
      <c r="AY183" s="447">
        <v>0</v>
      </c>
      <c r="AZ183" s="447">
        <v>0</v>
      </c>
      <c r="BA183" s="447">
        <v>0.875</v>
      </c>
      <c r="BB183" s="1571">
        <f t="shared" si="232"/>
        <v>216</v>
      </c>
      <c r="BC183" s="1552">
        <f>+K183</f>
        <v>5</v>
      </c>
      <c r="BD183" s="449">
        <f t="shared" si="226"/>
        <v>3.75</v>
      </c>
      <c r="BE183" s="451">
        <v>2.875</v>
      </c>
      <c r="BF183" s="451">
        <v>0</v>
      </c>
      <c r="BG183" s="451">
        <v>0</v>
      </c>
      <c r="BH183" s="451">
        <v>0</v>
      </c>
      <c r="BI183" s="451">
        <v>0</v>
      </c>
      <c r="BJ183" s="451">
        <v>0.875</v>
      </c>
      <c r="BK183" s="1554"/>
      <c r="BL183" s="1555"/>
      <c r="BM183" s="1555"/>
      <c r="BN183" s="1555"/>
      <c r="BO183" s="1555"/>
      <c r="BP183" s="1555"/>
      <c r="BQ183" s="1555"/>
      <c r="BR183" s="1555"/>
      <c r="BS183" s="1556"/>
    </row>
    <row r="184" spans="1:71" s="58" customFormat="1" ht="78.75" customHeight="1" thickBot="1" x14ac:dyDescent="0.3">
      <c r="A184" s="37"/>
      <c r="B184" s="1526"/>
      <c r="C184" s="1522"/>
      <c r="D184" s="1641"/>
      <c r="E184" s="1644"/>
      <c r="F184" s="1647"/>
      <c r="G184" s="1650"/>
      <c r="H184" s="1653"/>
      <c r="I184" s="1656"/>
      <c r="J184" s="1545"/>
      <c r="K184" s="1548"/>
      <c r="L184" s="463" t="s">
        <v>5528</v>
      </c>
      <c r="M184" s="463" t="s">
        <v>5529</v>
      </c>
      <c r="N184" s="464">
        <v>44743</v>
      </c>
      <c r="O184" s="464">
        <v>44925</v>
      </c>
      <c r="P184" s="464">
        <v>44743</v>
      </c>
      <c r="Q184" s="464">
        <v>44925</v>
      </c>
      <c r="R184" s="1572"/>
      <c r="S184" s="1586"/>
      <c r="T184" s="465">
        <f t="shared" si="222"/>
        <v>15</v>
      </c>
      <c r="U184" s="466">
        <f t="shared" si="242"/>
        <v>11.5</v>
      </c>
      <c r="V184" s="466">
        <f t="shared" si="242"/>
        <v>0</v>
      </c>
      <c r="W184" s="466">
        <f t="shared" si="242"/>
        <v>0</v>
      </c>
      <c r="X184" s="466">
        <f t="shared" si="242"/>
        <v>0</v>
      </c>
      <c r="Y184" s="466">
        <f t="shared" si="242"/>
        <v>0</v>
      </c>
      <c r="Z184" s="466">
        <f t="shared" si="242"/>
        <v>3.5</v>
      </c>
      <c r="AA184" s="1572"/>
      <c r="AB184" s="1540"/>
      <c r="AC184" s="467">
        <f t="shared" si="223"/>
        <v>3.75</v>
      </c>
      <c r="AD184" s="475">
        <v>2.875</v>
      </c>
      <c r="AE184" s="469">
        <v>0</v>
      </c>
      <c r="AF184" s="469">
        <v>0</v>
      </c>
      <c r="AG184" s="469">
        <v>0</v>
      </c>
      <c r="AH184" s="469">
        <v>0</v>
      </c>
      <c r="AI184" s="473">
        <v>0.875</v>
      </c>
      <c r="AJ184" s="1572"/>
      <c r="AK184" s="1542"/>
      <c r="AL184" s="467">
        <f t="shared" si="224"/>
        <v>3.75</v>
      </c>
      <c r="AM184" s="547">
        <v>2.875</v>
      </c>
      <c r="AN184" s="470">
        <v>0</v>
      </c>
      <c r="AO184" s="470">
        <v>0</v>
      </c>
      <c r="AP184" s="470">
        <v>0</v>
      </c>
      <c r="AQ184" s="470">
        <v>0</v>
      </c>
      <c r="AR184" s="547">
        <v>0.875</v>
      </c>
      <c r="AS184" s="1572"/>
      <c r="AT184" s="1551"/>
      <c r="AU184" s="471">
        <f t="shared" si="225"/>
        <v>3.75</v>
      </c>
      <c r="AV184" s="469">
        <v>2.875</v>
      </c>
      <c r="AW184" s="469">
        <v>0</v>
      </c>
      <c r="AX184" s="469">
        <v>0</v>
      </c>
      <c r="AY184" s="469">
        <v>0</v>
      </c>
      <c r="AZ184" s="469">
        <v>0</v>
      </c>
      <c r="BA184" s="469">
        <v>0.875</v>
      </c>
      <c r="BB184" s="1572"/>
      <c r="BC184" s="1553"/>
      <c r="BD184" s="471">
        <f t="shared" si="226"/>
        <v>3.75</v>
      </c>
      <c r="BE184" s="469">
        <v>2.875</v>
      </c>
      <c r="BF184" s="469">
        <v>0</v>
      </c>
      <c r="BG184" s="469">
        <v>0</v>
      </c>
      <c r="BH184" s="469">
        <v>0</v>
      </c>
      <c r="BI184" s="469">
        <v>0</v>
      </c>
      <c r="BJ184" s="469">
        <v>0.875</v>
      </c>
      <c r="BK184" s="1558"/>
      <c r="BL184" s="1559"/>
      <c r="BM184" s="1559"/>
      <c r="BN184" s="1559"/>
      <c r="BO184" s="1559"/>
      <c r="BP184" s="1559"/>
      <c r="BQ184" s="1559"/>
      <c r="BR184" s="1559"/>
      <c r="BS184" s="1560"/>
    </row>
    <row r="185" spans="1:71" s="58" customFormat="1" ht="75" customHeight="1" x14ac:dyDescent="0.25">
      <c r="A185" s="37"/>
      <c r="B185" s="1526"/>
      <c r="C185" s="1522"/>
      <c r="D185" s="1639">
        <v>217</v>
      </c>
      <c r="E185" s="1642" t="str">
        <f>+[6]Metas!K246</f>
        <v>Municipios con promoción y animación de la lectura en niños y niñas de la infancia apoyados por año</v>
      </c>
      <c r="F185" s="1645">
        <v>20</v>
      </c>
      <c r="G185" s="1648">
        <f>SUM(H185:K185)</f>
        <v>20</v>
      </c>
      <c r="H185" s="1651">
        <v>5</v>
      </c>
      <c r="I185" s="1654">
        <v>5</v>
      </c>
      <c r="J185" s="1543">
        <v>5</v>
      </c>
      <c r="K185" s="1546">
        <v>5</v>
      </c>
      <c r="L185" s="441" t="s">
        <v>5516</v>
      </c>
      <c r="M185" s="441" t="s">
        <v>5530</v>
      </c>
      <c r="N185" s="442">
        <v>44743</v>
      </c>
      <c r="O185" s="442">
        <v>44925</v>
      </c>
      <c r="P185" s="442">
        <v>44743</v>
      </c>
      <c r="Q185" s="442">
        <v>44925</v>
      </c>
      <c r="R185" s="1571">
        <f t="shared" si="227"/>
        <v>217</v>
      </c>
      <c r="S185" s="1585">
        <f t="shared" ref="S185" si="247">+F185</f>
        <v>20</v>
      </c>
      <c r="T185" s="443">
        <f t="shared" si="222"/>
        <v>15</v>
      </c>
      <c r="U185" s="444">
        <f t="shared" si="242"/>
        <v>11.5</v>
      </c>
      <c r="V185" s="444">
        <f t="shared" si="242"/>
        <v>0</v>
      </c>
      <c r="W185" s="444">
        <f t="shared" si="242"/>
        <v>0</v>
      </c>
      <c r="X185" s="444">
        <f t="shared" si="242"/>
        <v>0</v>
      </c>
      <c r="Y185" s="444">
        <f t="shared" si="242"/>
        <v>0</v>
      </c>
      <c r="Z185" s="444">
        <f t="shared" si="242"/>
        <v>3.5</v>
      </c>
      <c r="AA185" s="1571">
        <f t="shared" si="229"/>
        <v>217</v>
      </c>
      <c r="AB185" s="1539">
        <f>+H185</f>
        <v>5</v>
      </c>
      <c r="AC185" s="445">
        <f t="shared" si="223"/>
        <v>3.75</v>
      </c>
      <c r="AD185" s="446">
        <v>2.875</v>
      </c>
      <c r="AE185" s="447">
        <v>0</v>
      </c>
      <c r="AF185" s="447">
        <v>0</v>
      </c>
      <c r="AG185" s="447">
        <v>0</v>
      </c>
      <c r="AH185" s="447">
        <v>0</v>
      </c>
      <c r="AI185" s="447">
        <v>0.875</v>
      </c>
      <c r="AJ185" s="1571">
        <f t="shared" si="230"/>
        <v>217</v>
      </c>
      <c r="AK185" s="1541">
        <f>+I185</f>
        <v>5</v>
      </c>
      <c r="AL185" s="445">
        <f t="shared" si="224"/>
        <v>3.75</v>
      </c>
      <c r="AM185" s="546">
        <v>2.875</v>
      </c>
      <c r="AN185" s="448">
        <v>0</v>
      </c>
      <c r="AO185" s="448">
        <v>0</v>
      </c>
      <c r="AP185" s="448">
        <v>0</v>
      </c>
      <c r="AQ185" s="448">
        <v>0</v>
      </c>
      <c r="AR185" s="546">
        <v>0.875</v>
      </c>
      <c r="AS185" s="1571">
        <f t="shared" si="231"/>
        <v>217</v>
      </c>
      <c r="AT185" s="1550">
        <f>+J185</f>
        <v>5</v>
      </c>
      <c r="AU185" s="449">
        <f t="shared" si="225"/>
        <v>3.75</v>
      </c>
      <c r="AV185" s="447">
        <v>2.875</v>
      </c>
      <c r="AW185" s="447">
        <v>0</v>
      </c>
      <c r="AX185" s="447">
        <v>0</v>
      </c>
      <c r="AY185" s="447">
        <v>0</v>
      </c>
      <c r="AZ185" s="447">
        <v>0</v>
      </c>
      <c r="BA185" s="447">
        <v>0.875</v>
      </c>
      <c r="BB185" s="1571">
        <f t="shared" si="232"/>
        <v>217</v>
      </c>
      <c r="BC185" s="1552">
        <f>+K185</f>
        <v>5</v>
      </c>
      <c r="BD185" s="449">
        <f t="shared" si="226"/>
        <v>3.75</v>
      </c>
      <c r="BE185" s="451">
        <v>2.875</v>
      </c>
      <c r="BF185" s="451">
        <v>0</v>
      </c>
      <c r="BG185" s="451">
        <v>0</v>
      </c>
      <c r="BH185" s="451">
        <v>0</v>
      </c>
      <c r="BI185" s="451">
        <v>0</v>
      </c>
      <c r="BJ185" s="451">
        <v>0.875</v>
      </c>
      <c r="BK185" s="1554"/>
      <c r="BL185" s="1555"/>
      <c r="BM185" s="1555"/>
      <c r="BN185" s="1555"/>
      <c r="BO185" s="1555"/>
      <c r="BP185" s="1555"/>
      <c r="BQ185" s="1555"/>
      <c r="BR185" s="1555"/>
      <c r="BS185" s="1556"/>
    </row>
    <row r="186" spans="1:71" s="58" customFormat="1" ht="58.5" customHeight="1" thickBot="1" x14ac:dyDescent="0.3">
      <c r="A186" s="37"/>
      <c r="B186" s="1526"/>
      <c r="C186" s="1522"/>
      <c r="D186" s="1641"/>
      <c r="E186" s="1644"/>
      <c r="F186" s="1647"/>
      <c r="G186" s="1650"/>
      <c r="H186" s="1653"/>
      <c r="I186" s="1656"/>
      <c r="J186" s="1545"/>
      <c r="K186" s="1548"/>
      <c r="L186" s="463" t="s">
        <v>5531</v>
      </c>
      <c r="M186" s="463" t="s">
        <v>5532</v>
      </c>
      <c r="N186" s="464">
        <v>44743</v>
      </c>
      <c r="O186" s="464">
        <v>44925</v>
      </c>
      <c r="P186" s="464">
        <v>44743</v>
      </c>
      <c r="Q186" s="464">
        <v>44925</v>
      </c>
      <c r="R186" s="1572"/>
      <c r="S186" s="1586"/>
      <c r="T186" s="465">
        <f t="shared" si="222"/>
        <v>15</v>
      </c>
      <c r="U186" s="466">
        <f t="shared" si="242"/>
        <v>11.5</v>
      </c>
      <c r="V186" s="466">
        <f t="shared" si="242"/>
        <v>0</v>
      </c>
      <c r="W186" s="466">
        <f t="shared" si="242"/>
        <v>0</v>
      </c>
      <c r="X186" s="466">
        <f t="shared" si="242"/>
        <v>0</v>
      </c>
      <c r="Y186" s="466">
        <f t="shared" si="242"/>
        <v>0</v>
      </c>
      <c r="Z186" s="466">
        <f t="shared" si="242"/>
        <v>3.5</v>
      </c>
      <c r="AA186" s="1572"/>
      <c r="AB186" s="1540"/>
      <c r="AC186" s="467">
        <f t="shared" si="223"/>
        <v>3.75</v>
      </c>
      <c r="AD186" s="475">
        <v>2.875</v>
      </c>
      <c r="AE186" s="469">
        <v>0</v>
      </c>
      <c r="AF186" s="469">
        <v>0</v>
      </c>
      <c r="AG186" s="469">
        <v>0</v>
      </c>
      <c r="AH186" s="469">
        <v>0</v>
      </c>
      <c r="AI186" s="473">
        <v>0.875</v>
      </c>
      <c r="AJ186" s="1572"/>
      <c r="AK186" s="1542"/>
      <c r="AL186" s="467">
        <f t="shared" si="224"/>
        <v>3.75</v>
      </c>
      <c r="AM186" s="547">
        <v>2.875</v>
      </c>
      <c r="AN186" s="470">
        <v>0</v>
      </c>
      <c r="AO186" s="470">
        <v>0</v>
      </c>
      <c r="AP186" s="470">
        <v>0</v>
      </c>
      <c r="AQ186" s="470">
        <v>0</v>
      </c>
      <c r="AR186" s="547">
        <v>0.875</v>
      </c>
      <c r="AS186" s="1572"/>
      <c r="AT186" s="1551"/>
      <c r="AU186" s="471">
        <f t="shared" si="225"/>
        <v>3.75</v>
      </c>
      <c r="AV186" s="469">
        <v>2.875</v>
      </c>
      <c r="AW186" s="469">
        <v>0</v>
      </c>
      <c r="AX186" s="469">
        <v>0</v>
      </c>
      <c r="AY186" s="469">
        <v>0</v>
      </c>
      <c r="AZ186" s="469">
        <v>0</v>
      </c>
      <c r="BA186" s="469">
        <v>0.875</v>
      </c>
      <c r="BB186" s="1572"/>
      <c r="BC186" s="1553"/>
      <c r="BD186" s="471">
        <f t="shared" si="226"/>
        <v>3.75</v>
      </c>
      <c r="BE186" s="469">
        <v>2.875</v>
      </c>
      <c r="BF186" s="469">
        <v>0</v>
      </c>
      <c r="BG186" s="469">
        <v>0</v>
      </c>
      <c r="BH186" s="469">
        <v>0</v>
      </c>
      <c r="BI186" s="469">
        <v>0</v>
      </c>
      <c r="BJ186" s="469">
        <v>0.875</v>
      </c>
      <c r="BK186" s="1558"/>
      <c r="BL186" s="1559"/>
      <c r="BM186" s="1559"/>
      <c r="BN186" s="1559"/>
      <c r="BO186" s="1559"/>
      <c r="BP186" s="1559"/>
      <c r="BQ186" s="1559"/>
      <c r="BR186" s="1559"/>
      <c r="BS186" s="1560"/>
    </row>
    <row r="187" spans="1:71" s="58" customFormat="1" ht="51" customHeight="1" x14ac:dyDescent="0.25">
      <c r="A187" s="37"/>
      <c r="B187" s="1526"/>
      <c r="C187" s="1522"/>
      <c r="D187" s="1639">
        <v>218</v>
      </c>
      <c r="E187" s="1642" t="str">
        <f>+[6]Metas!K247</f>
        <v>Programas de promoción y animación de la lectura desarrollados con población juvenil apoyados por año</v>
      </c>
      <c r="F187" s="1645">
        <v>20</v>
      </c>
      <c r="G187" s="1648">
        <f>SUM(H187:K187)</f>
        <v>20</v>
      </c>
      <c r="H187" s="1651">
        <v>5</v>
      </c>
      <c r="I187" s="1654">
        <v>5</v>
      </c>
      <c r="J187" s="1543">
        <v>5</v>
      </c>
      <c r="K187" s="1546">
        <v>5</v>
      </c>
      <c r="L187" s="441" t="s">
        <v>5504</v>
      </c>
      <c r="M187" s="441" t="s">
        <v>5512</v>
      </c>
      <c r="N187" s="442">
        <v>44743</v>
      </c>
      <c r="O187" s="442">
        <v>44925</v>
      </c>
      <c r="P187" s="442">
        <v>44743</v>
      </c>
      <c r="Q187" s="442">
        <v>44925</v>
      </c>
      <c r="R187" s="1571">
        <f t="shared" si="227"/>
        <v>218</v>
      </c>
      <c r="S187" s="1585">
        <f t="shared" ref="S187" si="248">+F187</f>
        <v>20</v>
      </c>
      <c r="T187" s="443">
        <f t="shared" si="222"/>
        <v>15</v>
      </c>
      <c r="U187" s="444">
        <f t="shared" si="242"/>
        <v>11.5</v>
      </c>
      <c r="V187" s="444">
        <f t="shared" si="242"/>
        <v>0</v>
      </c>
      <c r="W187" s="444">
        <f t="shared" si="242"/>
        <v>0</v>
      </c>
      <c r="X187" s="444">
        <f t="shared" si="242"/>
        <v>0</v>
      </c>
      <c r="Y187" s="444">
        <f t="shared" si="242"/>
        <v>0</v>
      </c>
      <c r="Z187" s="444">
        <f t="shared" si="242"/>
        <v>3.5</v>
      </c>
      <c r="AA187" s="1571">
        <f t="shared" si="229"/>
        <v>218</v>
      </c>
      <c r="AB187" s="1539">
        <f>+H187</f>
        <v>5</v>
      </c>
      <c r="AC187" s="445">
        <f t="shared" si="223"/>
        <v>3.75</v>
      </c>
      <c r="AD187" s="446">
        <v>2.875</v>
      </c>
      <c r="AE187" s="447">
        <v>0</v>
      </c>
      <c r="AF187" s="447">
        <v>0</v>
      </c>
      <c r="AG187" s="447">
        <v>0</v>
      </c>
      <c r="AH187" s="447">
        <v>0</v>
      </c>
      <c r="AI187" s="447">
        <v>0.875</v>
      </c>
      <c r="AJ187" s="1571">
        <f t="shared" si="230"/>
        <v>218</v>
      </c>
      <c r="AK187" s="1541">
        <f>+I187</f>
        <v>5</v>
      </c>
      <c r="AL187" s="445">
        <f t="shared" si="224"/>
        <v>3.75</v>
      </c>
      <c r="AM187" s="546">
        <v>2.875</v>
      </c>
      <c r="AN187" s="448">
        <v>0</v>
      </c>
      <c r="AO187" s="448">
        <v>0</v>
      </c>
      <c r="AP187" s="448">
        <v>0</v>
      </c>
      <c r="AQ187" s="448">
        <v>0</v>
      </c>
      <c r="AR187" s="546">
        <v>0.875</v>
      </c>
      <c r="AS187" s="1571">
        <f t="shared" si="231"/>
        <v>218</v>
      </c>
      <c r="AT187" s="1550">
        <f>+J187</f>
        <v>5</v>
      </c>
      <c r="AU187" s="449">
        <f t="shared" si="225"/>
        <v>3.75</v>
      </c>
      <c r="AV187" s="447">
        <v>2.875</v>
      </c>
      <c r="AW187" s="447">
        <v>0</v>
      </c>
      <c r="AX187" s="447">
        <v>0</v>
      </c>
      <c r="AY187" s="447">
        <v>0</v>
      </c>
      <c r="AZ187" s="447">
        <v>0</v>
      </c>
      <c r="BA187" s="447">
        <v>0.875</v>
      </c>
      <c r="BB187" s="1571">
        <f t="shared" si="232"/>
        <v>218</v>
      </c>
      <c r="BC187" s="1552">
        <f>+K187</f>
        <v>5</v>
      </c>
      <c r="BD187" s="449">
        <f t="shared" si="226"/>
        <v>3.75</v>
      </c>
      <c r="BE187" s="451">
        <v>2.875</v>
      </c>
      <c r="BF187" s="451">
        <v>0</v>
      </c>
      <c r="BG187" s="451">
        <v>0</v>
      </c>
      <c r="BH187" s="451">
        <v>0</v>
      </c>
      <c r="BI187" s="451">
        <v>0</v>
      </c>
      <c r="BJ187" s="451">
        <v>0.875</v>
      </c>
      <c r="BK187" s="1554"/>
      <c r="BL187" s="1555"/>
      <c r="BM187" s="1555"/>
      <c r="BN187" s="1555"/>
      <c r="BO187" s="1555"/>
      <c r="BP187" s="1555"/>
      <c r="BQ187" s="1555"/>
      <c r="BR187" s="1555"/>
      <c r="BS187" s="1556"/>
    </row>
    <row r="188" spans="1:71" s="58" customFormat="1" ht="62.25" customHeight="1" thickBot="1" x14ac:dyDescent="0.3">
      <c r="A188" s="37"/>
      <c r="B188" s="1526"/>
      <c r="C188" s="1522"/>
      <c r="D188" s="1641"/>
      <c r="E188" s="1644"/>
      <c r="F188" s="1647"/>
      <c r="G188" s="1650"/>
      <c r="H188" s="1653"/>
      <c r="I188" s="1656"/>
      <c r="J188" s="1545"/>
      <c r="K188" s="1548"/>
      <c r="L188" s="463" t="s">
        <v>5533</v>
      </c>
      <c r="M188" s="463" t="s">
        <v>5534</v>
      </c>
      <c r="N188" s="464">
        <v>44743</v>
      </c>
      <c r="O188" s="464">
        <v>44925</v>
      </c>
      <c r="P188" s="464">
        <v>44743</v>
      </c>
      <c r="Q188" s="464">
        <v>44925</v>
      </c>
      <c r="R188" s="1572"/>
      <c r="S188" s="1586"/>
      <c r="T188" s="465">
        <f t="shared" si="222"/>
        <v>15</v>
      </c>
      <c r="U188" s="466">
        <f t="shared" si="242"/>
        <v>11.5</v>
      </c>
      <c r="V188" s="466">
        <f t="shared" si="242"/>
        <v>0</v>
      </c>
      <c r="W188" s="466">
        <f t="shared" si="242"/>
        <v>0</v>
      </c>
      <c r="X188" s="466">
        <f t="shared" si="242"/>
        <v>0</v>
      </c>
      <c r="Y188" s="466">
        <f t="shared" si="242"/>
        <v>0</v>
      </c>
      <c r="Z188" s="466">
        <f t="shared" si="242"/>
        <v>3.5</v>
      </c>
      <c r="AA188" s="1572"/>
      <c r="AB188" s="1540"/>
      <c r="AC188" s="467">
        <f t="shared" si="223"/>
        <v>3.75</v>
      </c>
      <c r="AD188" s="475">
        <v>2.875</v>
      </c>
      <c r="AE188" s="469">
        <v>0</v>
      </c>
      <c r="AF188" s="469">
        <v>0</v>
      </c>
      <c r="AG188" s="469">
        <v>0</v>
      </c>
      <c r="AH188" s="469">
        <v>0</v>
      </c>
      <c r="AI188" s="473">
        <v>0.875</v>
      </c>
      <c r="AJ188" s="1572"/>
      <c r="AK188" s="1542"/>
      <c r="AL188" s="467">
        <f t="shared" si="224"/>
        <v>3.75</v>
      </c>
      <c r="AM188" s="547">
        <v>2.875</v>
      </c>
      <c r="AN188" s="470">
        <v>0</v>
      </c>
      <c r="AO188" s="470">
        <v>0</v>
      </c>
      <c r="AP188" s="470">
        <v>0</v>
      </c>
      <c r="AQ188" s="470">
        <v>0</v>
      </c>
      <c r="AR188" s="547">
        <v>0.875</v>
      </c>
      <c r="AS188" s="1572"/>
      <c r="AT188" s="1551"/>
      <c r="AU188" s="471">
        <f t="shared" si="225"/>
        <v>3.75</v>
      </c>
      <c r="AV188" s="469">
        <v>2.875</v>
      </c>
      <c r="AW188" s="469">
        <v>0</v>
      </c>
      <c r="AX188" s="469">
        <v>0</v>
      </c>
      <c r="AY188" s="469">
        <v>0</v>
      </c>
      <c r="AZ188" s="469">
        <v>0</v>
      </c>
      <c r="BA188" s="469">
        <v>0.875</v>
      </c>
      <c r="BB188" s="1572"/>
      <c r="BC188" s="1553"/>
      <c r="BD188" s="471">
        <f t="shared" si="226"/>
        <v>3.75</v>
      </c>
      <c r="BE188" s="469">
        <v>2.875</v>
      </c>
      <c r="BF188" s="469">
        <v>0</v>
      </c>
      <c r="BG188" s="469">
        <v>0</v>
      </c>
      <c r="BH188" s="469">
        <v>0</v>
      </c>
      <c r="BI188" s="469">
        <v>0</v>
      </c>
      <c r="BJ188" s="469">
        <v>0.875</v>
      </c>
      <c r="BK188" s="1558"/>
      <c r="BL188" s="1559"/>
      <c r="BM188" s="1559"/>
      <c r="BN188" s="1559"/>
      <c r="BO188" s="1559"/>
      <c r="BP188" s="1559"/>
      <c r="BQ188" s="1559"/>
      <c r="BR188" s="1559"/>
      <c r="BS188" s="1560"/>
    </row>
    <row r="189" spans="1:71" s="58" customFormat="1" ht="53.25" customHeight="1" x14ac:dyDescent="0.25">
      <c r="A189" s="37"/>
      <c r="B189" s="1526"/>
      <c r="C189" s="1522"/>
      <c r="D189" s="1639">
        <v>219</v>
      </c>
      <c r="E189" s="1642" t="str">
        <f>+[6]Metas!K248</f>
        <v>Municipios con promoción y animación de la lectura desarrollados con personas mayores apoyados por año</v>
      </c>
      <c r="F189" s="1645">
        <v>20</v>
      </c>
      <c r="G189" s="1648">
        <f>SUM(H189:K189)</f>
        <v>20</v>
      </c>
      <c r="H189" s="1651">
        <v>5</v>
      </c>
      <c r="I189" s="1654">
        <v>5</v>
      </c>
      <c r="J189" s="1543">
        <v>5</v>
      </c>
      <c r="K189" s="1546">
        <v>5</v>
      </c>
      <c r="L189" s="441" t="s">
        <v>5516</v>
      </c>
      <c r="M189" s="441" t="s">
        <v>5520</v>
      </c>
      <c r="N189" s="442">
        <v>44743</v>
      </c>
      <c r="O189" s="442">
        <v>44925</v>
      </c>
      <c r="P189" s="442">
        <v>44743</v>
      </c>
      <c r="Q189" s="442">
        <v>44925</v>
      </c>
      <c r="R189" s="1571">
        <f t="shared" si="227"/>
        <v>219</v>
      </c>
      <c r="S189" s="1585">
        <f t="shared" ref="S189" si="249">+F189</f>
        <v>20</v>
      </c>
      <c r="T189" s="443">
        <f t="shared" si="222"/>
        <v>15</v>
      </c>
      <c r="U189" s="444">
        <f t="shared" si="242"/>
        <v>11.5</v>
      </c>
      <c r="V189" s="444">
        <f t="shared" si="242"/>
        <v>0</v>
      </c>
      <c r="W189" s="444">
        <f t="shared" si="242"/>
        <v>0</v>
      </c>
      <c r="X189" s="444">
        <f t="shared" si="242"/>
        <v>0</v>
      </c>
      <c r="Y189" s="444">
        <f t="shared" si="242"/>
        <v>0</v>
      </c>
      <c r="Z189" s="444">
        <f t="shared" si="242"/>
        <v>3.5</v>
      </c>
      <c r="AA189" s="1571">
        <f t="shared" si="229"/>
        <v>219</v>
      </c>
      <c r="AB189" s="1539">
        <f>+H189</f>
        <v>5</v>
      </c>
      <c r="AC189" s="445">
        <f t="shared" si="223"/>
        <v>3.75</v>
      </c>
      <c r="AD189" s="446">
        <v>2.875</v>
      </c>
      <c r="AE189" s="447">
        <v>0</v>
      </c>
      <c r="AF189" s="447">
        <v>0</v>
      </c>
      <c r="AG189" s="447">
        <v>0</v>
      </c>
      <c r="AH189" s="447">
        <v>0</v>
      </c>
      <c r="AI189" s="447">
        <v>0.875</v>
      </c>
      <c r="AJ189" s="1571">
        <f t="shared" si="230"/>
        <v>219</v>
      </c>
      <c r="AK189" s="1541">
        <f>+I189</f>
        <v>5</v>
      </c>
      <c r="AL189" s="445">
        <f t="shared" si="224"/>
        <v>3.75</v>
      </c>
      <c r="AM189" s="546">
        <v>2.875</v>
      </c>
      <c r="AN189" s="448">
        <v>0</v>
      </c>
      <c r="AO189" s="448">
        <v>0</v>
      </c>
      <c r="AP189" s="448">
        <v>0</v>
      </c>
      <c r="AQ189" s="448">
        <v>0</v>
      </c>
      <c r="AR189" s="546">
        <v>0.875</v>
      </c>
      <c r="AS189" s="1571">
        <f t="shared" si="231"/>
        <v>219</v>
      </c>
      <c r="AT189" s="1550">
        <f>+J189</f>
        <v>5</v>
      </c>
      <c r="AU189" s="449">
        <f t="shared" si="225"/>
        <v>3.75</v>
      </c>
      <c r="AV189" s="447">
        <v>2.875</v>
      </c>
      <c r="AW189" s="447">
        <v>0</v>
      </c>
      <c r="AX189" s="447">
        <v>0</v>
      </c>
      <c r="AY189" s="447">
        <v>0</v>
      </c>
      <c r="AZ189" s="447">
        <v>0</v>
      </c>
      <c r="BA189" s="447">
        <v>0.875</v>
      </c>
      <c r="BB189" s="1571">
        <f t="shared" si="232"/>
        <v>219</v>
      </c>
      <c r="BC189" s="1552">
        <f>+K189</f>
        <v>5</v>
      </c>
      <c r="BD189" s="449">
        <f t="shared" si="226"/>
        <v>3.75</v>
      </c>
      <c r="BE189" s="451">
        <v>2.875</v>
      </c>
      <c r="BF189" s="451">
        <v>0</v>
      </c>
      <c r="BG189" s="451">
        <v>0</v>
      </c>
      <c r="BH189" s="451">
        <v>0</v>
      </c>
      <c r="BI189" s="451">
        <v>0</v>
      </c>
      <c r="BJ189" s="451">
        <v>0.875</v>
      </c>
      <c r="BK189" s="1554"/>
      <c r="BL189" s="1555"/>
      <c r="BM189" s="1555"/>
      <c r="BN189" s="1555"/>
      <c r="BO189" s="1555"/>
      <c r="BP189" s="1555"/>
      <c r="BQ189" s="1555"/>
      <c r="BR189" s="1555"/>
      <c r="BS189" s="1556"/>
    </row>
    <row r="190" spans="1:71" s="58" customFormat="1" ht="66.75" customHeight="1" thickBot="1" x14ac:dyDescent="0.3">
      <c r="A190" s="37"/>
      <c r="B190" s="1526"/>
      <c r="C190" s="1522"/>
      <c r="D190" s="1641"/>
      <c r="E190" s="1644"/>
      <c r="F190" s="1647"/>
      <c r="G190" s="1650"/>
      <c r="H190" s="1653"/>
      <c r="I190" s="1656"/>
      <c r="J190" s="1545"/>
      <c r="K190" s="1548"/>
      <c r="L190" s="463" t="s">
        <v>5535</v>
      </c>
      <c r="M190" s="463" t="s">
        <v>5536</v>
      </c>
      <c r="N190" s="464">
        <v>44743</v>
      </c>
      <c r="O190" s="464">
        <v>44925</v>
      </c>
      <c r="P190" s="464">
        <v>44743</v>
      </c>
      <c r="Q190" s="464">
        <v>44925</v>
      </c>
      <c r="R190" s="1572"/>
      <c r="S190" s="1586"/>
      <c r="T190" s="465">
        <f t="shared" si="222"/>
        <v>15</v>
      </c>
      <c r="U190" s="466">
        <f t="shared" si="242"/>
        <v>11.5</v>
      </c>
      <c r="V190" s="466">
        <f t="shared" si="242"/>
        <v>0</v>
      </c>
      <c r="W190" s="466">
        <f t="shared" si="242"/>
        <v>0</v>
      </c>
      <c r="X190" s="466">
        <f t="shared" si="242"/>
        <v>0</v>
      </c>
      <c r="Y190" s="466">
        <f t="shared" si="242"/>
        <v>0</v>
      </c>
      <c r="Z190" s="466">
        <f t="shared" si="242"/>
        <v>3.5</v>
      </c>
      <c r="AA190" s="1572"/>
      <c r="AB190" s="1540"/>
      <c r="AC190" s="467">
        <f t="shared" si="223"/>
        <v>3.75</v>
      </c>
      <c r="AD190" s="475">
        <v>2.875</v>
      </c>
      <c r="AE190" s="469">
        <v>0</v>
      </c>
      <c r="AF190" s="469">
        <v>0</v>
      </c>
      <c r="AG190" s="469">
        <v>0</v>
      </c>
      <c r="AH190" s="469">
        <v>0</v>
      </c>
      <c r="AI190" s="473">
        <v>0.875</v>
      </c>
      <c r="AJ190" s="1572"/>
      <c r="AK190" s="1542"/>
      <c r="AL190" s="467">
        <f t="shared" si="224"/>
        <v>3.75</v>
      </c>
      <c r="AM190" s="547">
        <v>2.875</v>
      </c>
      <c r="AN190" s="470">
        <v>0</v>
      </c>
      <c r="AO190" s="470">
        <v>0</v>
      </c>
      <c r="AP190" s="470">
        <v>0</v>
      </c>
      <c r="AQ190" s="470">
        <v>0</v>
      </c>
      <c r="AR190" s="547">
        <v>0.875</v>
      </c>
      <c r="AS190" s="1572"/>
      <c r="AT190" s="1551"/>
      <c r="AU190" s="471">
        <f t="shared" si="225"/>
        <v>3.75</v>
      </c>
      <c r="AV190" s="469">
        <v>2.875</v>
      </c>
      <c r="AW190" s="469">
        <v>0</v>
      </c>
      <c r="AX190" s="469">
        <v>0</v>
      </c>
      <c r="AY190" s="469">
        <v>0</v>
      </c>
      <c r="AZ190" s="469">
        <v>0</v>
      </c>
      <c r="BA190" s="469">
        <v>0.875</v>
      </c>
      <c r="BB190" s="1572"/>
      <c r="BC190" s="1553"/>
      <c r="BD190" s="471">
        <f t="shared" si="226"/>
        <v>3.75</v>
      </c>
      <c r="BE190" s="469">
        <v>2.875</v>
      </c>
      <c r="BF190" s="469">
        <v>0</v>
      </c>
      <c r="BG190" s="469">
        <v>0</v>
      </c>
      <c r="BH190" s="469">
        <v>0</v>
      </c>
      <c r="BI190" s="469">
        <v>0</v>
      </c>
      <c r="BJ190" s="469">
        <v>0.875</v>
      </c>
      <c r="BK190" s="1558"/>
      <c r="BL190" s="1559"/>
      <c r="BM190" s="1559"/>
      <c r="BN190" s="1559"/>
      <c r="BO190" s="1559"/>
      <c r="BP190" s="1559"/>
      <c r="BQ190" s="1559"/>
      <c r="BR190" s="1559"/>
      <c r="BS190" s="1560"/>
    </row>
    <row r="191" spans="1:71" s="58" customFormat="1" ht="52.5" customHeight="1" x14ac:dyDescent="0.25">
      <c r="A191" s="37"/>
      <c r="B191" s="1526"/>
      <c r="C191" s="1522"/>
      <c r="D191" s="1639">
        <v>220</v>
      </c>
      <c r="E191" s="1642" t="str">
        <f>+[6]Metas!K249</f>
        <v>Municipios con Bibliotecas publicas estacionarias para la promoción de lectura,  instaladas en espacios abiertos y dotadas con bibliografia y equipos tecnologicos actualizados (10 Por año)</v>
      </c>
      <c r="F191" s="1645">
        <v>10</v>
      </c>
      <c r="G191" s="1648">
        <f>SUM(H191:K191)</f>
        <v>10</v>
      </c>
      <c r="H191" s="1651"/>
      <c r="I191" s="1654">
        <v>3</v>
      </c>
      <c r="J191" s="1543">
        <v>3</v>
      </c>
      <c r="K191" s="1546">
        <v>4</v>
      </c>
      <c r="L191" s="441" t="s">
        <v>5537</v>
      </c>
      <c r="M191" s="441" t="s">
        <v>5538</v>
      </c>
      <c r="N191" s="442">
        <v>44743</v>
      </c>
      <c r="O191" s="442">
        <v>44925</v>
      </c>
      <c r="P191" s="442">
        <v>44743</v>
      </c>
      <c r="Q191" s="442">
        <v>44925</v>
      </c>
      <c r="R191" s="1571">
        <f t="shared" si="227"/>
        <v>220</v>
      </c>
      <c r="S191" s="1585">
        <f t="shared" ref="S191" si="250">+F191</f>
        <v>10</v>
      </c>
      <c r="T191" s="443">
        <f t="shared" si="222"/>
        <v>7.4960000000000004</v>
      </c>
      <c r="U191" s="444">
        <f t="shared" si="242"/>
        <v>5.7480000000000002</v>
      </c>
      <c r="V191" s="444">
        <f t="shared" si="242"/>
        <v>0</v>
      </c>
      <c r="W191" s="444">
        <f t="shared" si="242"/>
        <v>0</v>
      </c>
      <c r="X191" s="444">
        <f t="shared" si="242"/>
        <v>0</v>
      </c>
      <c r="Y191" s="444">
        <f t="shared" si="242"/>
        <v>0</v>
      </c>
      <c r="Z191" s="444">
        <f t="shared" si="242"/>
        <v>1.748</v>
      </c>
      <c r="AA191" s="1571">
        <f t="shared" si="229"/>
        <v>220</v>
      </c>
      <c r="AB191" s="1539">
        <f>+H191</f>
        <v>0</v>
      </c>
      <c r="AC191" s="445">
        <f t="shared" si="223"/>
        <v>1.8740000000000001</v>
      </c>
      <c r="AD191" s="484">
        <v>1.4370000000000001</v>
      </c>
      <c r="AE191" s="447">
        <v>0</v>
      </c>
      <c r="AF191" s="447">
        <v>0</v>
      </c>
      <c r="AG191" s="447">
        <v>0</v>
      </c>
      <c r="AH191" s="447">
        <v>0</v>
      </c>
      <c r="AI191" s="451">
        <v>0.437</v>
      </c>
      <c r="AJ191" s="1571">
        <f t="shared" si="230"/>
        <v>220</v>
      </c>
      <c r="AK191" s="1541">
        <f>+I191</f>
        <v>3</v>
      </c>
      <c r="AL191" s="445">
        <f t="shared" si="224"/>
        <v>1.8740000000000001</v>
      </c>
      <c r="AM191" s="546">
        <v>1.4370000000000001</v>
      </c>
      <c r="AN191" s="448">
        <v>0</v>
      </c>
      <c r="AO191" s="448">
        <v>0</v>
      </c>
      <c r="AP191" s="448">
        <v>0</v>
      </c>
      <c r="AQ191" s="448">
        <v>0</v>
      </c>
      <c r="AR191" s="546">
        <v>0.437</v>
      </c>
      <c r="AS191" s="1571">
        <f t="shared" si="231"/>
        <v>220</v>
      </c>
      <c r="AT191" s="1550">
        <f>+J191</f>
        <v>3</v>
      </c>
      <c r="AU191" s="449">
        <f t="shared" si="225"/>
        <v>1.8740000000000001</v>
      </c>
      <c r="AV191" s="447">
        <v>1.4370000000000001</v>
      </c>
      <c r="AW191" s="447">
        <v>0</v>
      </c>
      <c r="AX191" s="447">
        <v>0</v>
      </c>
      <c r="AY191" s="447">
        <v>0</v>
      </c>
      <c r="AZ191" s="447">
        <v>0</v>
      </c>
      <c r="BA191" s="447">
        <v>0.437</v>
      </c>
      <c r="BB191" s="1571">
        <f t="shared" si="232"/>
        <v>220</v>
      </c>
      <c r="BC191" s="1552">
        <f>+K191</f>
        <v>4</v>
      </c>
      <c r="BD191" s="449">
        <f t="shared" si="226"/>
        <v>1.8740000000000001</v>
      </c>
      <c r="BE191" s="451">
        <v>1.4370000000000001</v>
      </c>
      <c r="BF191" s="451">
        <v>0</v>
      </c>
      <c r="BG191" s="451">
        <v>0</v>
      </c>
      <c r="BH191" s="451">
        <v>0</v>
      </c>
      <c r="BI191" s="451">
        <v>0</v>
      </c>
      <c r="BJ191" s="451">
        <v>0.437</v>
      </c>
      <c r="BK191" s="1554"/>
      <c r="BL191" s="1555"/>
      <c r="BM191" s="1555"/>
      <c r="BN191" s="1555"/>
      <c r="BO191" s="1555"/>
      <c r="BP191" s="1555"/>
      <c r="BQ191" s="1555"/>
      <c r="BR191" s="1555"/>
      <c r="BS191" s="1556"/>
    </row>
    <row r="192" spans="1:71" s="58" customFormat="1" ht="52.5" customHeight="1" x14ac:dyDescent="0.25">
      <c r="A192" s="37"/>
      <c r="B192" s="1526"/>
      <c r="C192" s="1522"/>
      <c r="D192" s="1640"/>
      <c r="E192" s="1643"/>
      <c r="F192" s="1646"/>
      <c r="G192" s="1649"/>
      <c r="H192" s="1652"/>
      <c r="I192" s="1655"/>
      <c r="J192" s="1544"/>
      <c r="K192" s="1547"/>
      <c r="L192" s="452" t="s">
        <v>5539</v>
      </c>
      <c r="M192" s="452" t="s">
        <v>5540</v>
      </c>
      <c r="N192" s="34">
        <v>44743</v>
      </c>
      <c r="O192" s="34">
        <v>44925</v>
      </c>
      <c r="P192" s="34">
        <v>44743</v>
      </c>
      <c r="Q192" s="34">
        <v>44925</v>
      </c>
      <c r="R192" s="1220"/>
      <c r="S192" s="1241"/>
      <c r="T192" s="453">
        <f t="shared" si="222"/>
        <v>7.4960000000000004</v>
      </c>
      <c r="U192" s="454">
        <f t="shared" si="242"/>
        <v>5.7480000000000002</v>
      </c>
      <c r="V192" s="454">
        <f t="shared" si="242"/>
        <v>0</v>
      </c>
      <c r="W192" s="454">
        <f t="shared" si="242"/>
        <v>0</v>
      </c>
      <c r="X192" s="454">
        <f t="shared" si="242"/>
        <v>0</v>
      </c>
      <c r="Y192" s="454">
        <f t="shared" si="242"/>
        <v>0</v>
      </c>
      <c r="Z192" s="454">
        <f t="shared" si="242"/>
        <v>1.748</v>
      </c>
      <c r="AA192" s="1220"/>
      <c r="AB192" s="1244"/>
      <c r="AC192" s="455">
        <f t="shared" si="223"/>
        <v>1.8740000000000001</v>
      </c>
      <c r="AD192" s="456">
        <v>1.4370000000000001</v>
      </c>
      <c r="AE192" s="457">
        <v>0</v>
      </c>
      <c r="AF192" s="457">
        <v>0</v>
      </c>
      <c r="AG192" s="457">
        <v>0</v>
      </c>
      <c r="AH192" s="457">
        <v>0</v>
      </c>
      <c r="AI192" s="457">
        <v>0.437</v>
      </c>
      <c r="AJ192" s="1220"/>
      <c r="AK192" s="1247"/>
      <c r="AL192" s="455">
        <f t="shared" si="224"/>
        <v>1.8740000000000001</v>
      </c>
      <c r="AM192" s="548">
        <v>1.4370000000000001</v>
      </c>
      <c r="AN192" s="458">
        <v>0</v>
      </c>
      <c r="AO192" s="458">
        <v>0</v>
      </c>
      <c r="AP192" s="458">
        <v>0</v>
      </c>
      <c r="AQ192" s="458">
        <v>0</v>
      </c>
      <c r="AR192" s="548">
        <v>0.437</v>
      </c>
      <c r="AS192" s="1220"/>
      <c r="AT192" s="1549"/>
      <c r="AU192" s="459">
        <f t="shared" si="225"/>
        <v>1.8740000000000001</v>
      </c>
      <c r="AV192" s="457">
        <v>1.4370000000000001</v>
      </c>
      <c r="AW192" s="457">
        <v>0</v>
      </c>
      <c r="AX192" s="457">
        <v>0</v>
      </c>
      <c r="AY192" s="457">
        <v>0</v>
      </c>
      <c r="AZ192" s="457">
        <v>0</v>
      </c>
      <c r="BA192" s="457">
        <v>0.437</v>
      </c>
      <c r="BB192" s="1220"/>
      <c r="BC192" s="1253"/>
      <c r="BD192" s="459">
        <f t="shared" si="226"/>
        <v>1.8740000000000001</v>
      </c>
      <c r="BE192" s="457">
        <v>1.4370000000000001</v>
      </c>
      <c r="BF192" s="457">
        <v>0</v>
      </c>
      <c r="BG192" s="457">
        <v>0</v>
      </c>
      <c r="BH192" s="457">
        <v>0</v>
      </c>
      <c r="BI192" s="457">
        <v>0</v>
      </c>
      <c r="BJ192" s="457">
        <v>0.437</v>
      </c>
      <c r="BK192" s="1208"/>
      <c r="BL192" s="1208"/>
      <c r="BM192" s="1208"/>
      <c r="BN192" s="1208"/>
      <c r="BO192" s="1208"/>
      <c r="BP192" s="1208"/>
      <c r="BQ192" s="1208"/>
      <c r="BR192" s="1208"/>
      <c r="BS192" s="1557"/>
    </row>
    <row r="193" spans="1:71" s="58" customFormat="1" ht="34.5" customHeight="1" x14ac:dyDescent="0.25">
      <c r="A193" s="37"/>
      <c r="B193" s="1526"/>
      <c r="C193" s="1522"/>
      <c r="D193" s="1640"/>
      <c r="E193" s="1643"/>
      <c r="F193" s="1646"/>
      <c r="G193" s="1649"/>
      <c r="H193" s="1652"/>
      <c r="I193" s="1655"/>
      <c r="J193" s="1544"/>
      <c r="K193" s="1547"/>
      <c r="L193" s="452" t="s">
        <v>5541</v>
      </c>
      <c r="M193" s="452" t="s">
        <v>5542</v>
      </c>
      <c r="N193" s="34">
        <v>44743</v>
      </c>
      <c r="O193" s="34">
        <v>44925</v>
      </c>
      <c r="P193" s="34">
        <v>44743</v>
      </c>
      <c r="Q193" s="34">
        <v>44925</v>
      </c>
      <c r="R193" s="1220"/>
      <c r="S193" s="1241"/>
      <c r="T193" s="453">
        <f t="shared" si="222"/>
        <v>7.4960000000000004</v>
      </c>
      <c r="U193" s="454">
        <f t="shared" si="242"/>
        <v>5.7480000000000002</v>
      </c>
      <c r="V193" s="454">
        <f t="shared" si="242"/>
        <v>0</v>
      </c>
      <c r="W193" s="454">
        <f t="shared" si="242"/>
        <v>0</v>
      </c>
      <c r="X193" s="454">
        <f t="shared" si="242"/>
        <v>0</v>
      </c>
      <c r="Y193" s="454">
        <f t="shared" si="242"/>
        <v>0</v>
      </c>
      <c r="Z193" s="454">
        <f t="shared" si="242"/>
        <v>1.748</v>
      </c>
      <c r="AA193" s="1220"/>
      <c r="AB193" s="1244"/>
      <c r="AC193" s="455">
        <f t="shared" si="223"/>
        <v>1.8740000000000001</v>
      </c>
      <c r="AD193" s="456">
        <v>1.4370000000000001</v>
      </c>
      <c r="AE193" s="457">
        <v>0</v>
      </c>
      <c r="AF193" s="457">
        <v>0</v>
      </c>
      <c r="AG193" s="457">
        <v>0</v>
      </c>
      <c r="AH193" s="457">
        <v>0</v>
      </c>
      <c r="AI193" s="457">
        <v>0.437</v>
      </c>
      <c r="AJ193" s="1220"/>
      <c r="AK193" s="1247"/>
      <c r="AL193" s="455">
        <f t="shared" si="224"/>
        <v>1.8740000000000001</v>
      </c>
      <c r="AM193" s="548">
        <v>1.4370000000000001</v>
      </c>
      <c r="AN193" s="458">
        <v>0</v>
      </c>
      <c r="AO193" s="458">
        <v>0</v>
      </c>
      <c r="AP193" s="458">
        <v>0</v>
      </c>
      <c r="AQ193" s="458">
        <v>0</v>
      </c>
      <c r="AR193" s="548">
        <v>0.437</v>
      </c>
      <c r="AS193" s="1220"/>
      <c r="AT193" s="1549"/>
      <c r="AU193" s="459">
        <f t="shared" si="225"/>
        <v>1.8740000000000001</v>
      </c>
      <c r="AV193" s="457">
        <v>1.4370000000000001</v>
      </c>
      <c r="AW193" s="457">
        <v>0</v>
      </c>
      <c r="AX193" s="457">
        <v>0</v>
      </c>
      <c r="AY193" s="457">
        <v>0</v>
      </c>
      <c r="AZ193" s="457">
        <v>0</v>
      </c>
      <c r="BA193" s="457">
        <v>0.437</v>
      </c>
      <c r="BB193" s="1220"/>
      <c r="BC193" s="1253"/>
      <c r="BD193" s="459">
        <f t="shared" si="226"/>
        <v>1.8740000000000001</v>
      </c>
      <c r="BE193" s="457">
        <v>1.4370000000000001</v>
      </c>
      <c r="BF193" s="457">
        <v>0</v>
      </c>
      <c r="BG193" s="457">
        <v>0</v>
      </c>
      <c r="BH193" s="457">
        <v>0</v>
      </c>
      <c r="BI193" s="457">
        <v>0</v>
      </c>
      <c r="BJ193" s="457">
        <v>0.437</v>
      </c>
      <c r="BK193" s="1208"/>
      <c r="BL193" s="1208"/>
      <c r="BM193" s="1208"/>
      <c r="BN193" s="1208"/>
      <c r="BO193" s="1208"/>
      <c r="BP193" s="1208"/>
      <c r="BQ193" s="1208"/>
      <c r="BR193" s="1208"/>
      <c r="BS193" s="1557"/>
    </row>
    <row r="194" spans="1:71" s="58" customFormat="1" ht="44.25" customHeight="1" thickBot="1" x14ac:dyDescent="0.3">
      <c r="A194" s="37"/>
      <c r="B194" s="1526"/>
      <c r="C194" s="1523"/>
      <c r="D194" s="1641"/>
      <c r="E194" s="1644"/>
      <c r="F194" s="1647"/>
      <c r="G194" s="1650"/>
      <c r="H194" s="1653"/>
      <c r="I194" s="1656"/>
      <c r="J194" s="1545"/>
      <c r="K194" s="1548"/>
      <c r="L194" s="463" t="s">
        <v>5543</v>
      </c>
      <c r="M194" s="463" t="s">
        <v>5544</v>
      </c>
      <c r="N194" s="464">
        <v>44743</v>
      </c>
      <c r="O194" s="464">
        <v>44925</v>
      </c>
      <c r="P194" s="464">
        <v>44743</v>
      </c>
      <c r="Q194" s="464">
        <v>44925</v>
      </c>
      <c r="R194" s="1572"/>
      <c r="S194" s="1586"/>
      <c r="T194" s="465">
        <f t="shared" si="222"/>
        <v>7.4960000000000004</v>
      </c>
      <c r="U194" s="466">
        <f t="shared" si="242"/>
        <v>5.7480000000000002</v>
      </c>
      <c r="V194" s="466">
        <f t="shared" si="242"/>
        <v>0</v>
      </c>
      <c r="W194" s="466">
        <f t="shared" si="242"/>
        <v>0</v>
      </c>
      <c r="X194" s="466">
        <f t="shared" si="242"/>
        <v>0</v>
      </c>
      <c r="Y194" s="466">
        <f t="shared" si="242"/>
        <v>0</v>
      </c>
      <c r="Z194" s="466">
        <f t="shared" si="242"/>
        <v>1.748</v>
      </c>
      <c r="AA194" s="1572"/>
      <c r="AB194" s="1540"/>
      <c r="AC194" s="467">
        <f t="shared" si="223"/>
        <v>1.8740000000000001</v>
      </c>
      <c r="AD194" s="468">
        <v>1.4370000000000001</v>
      </c>
      <c r="AE194" s="469">
        <v>0</v>
      </c>
      <c r="AF194" s="469">
        <v>0</v>
      </c>
      <c r="AG194" s="469">
        <v>0</v>
      </c>
      <c r="AH194" s="469">
        <v>0</v>
      </c>
      <c r="AI194" s="469">
        <v>0.437</v>
      </c>
      <c r="AJ194" s="1572"/>
      <c r="AK194" s="1542"/>
      <c r="AL194" s="467">
        <f t="shared" si="224"/>
        <v>1.8740000000000001</v>
      </c>
      <c r="AM194" s="547">
        <v>1.4370000000000001</v>
      </c>
      <c r="AN194" s="470">
        <v>0</v>
      </c>
      <c r="AO194" s="470">
        <v>0</v>
      </c>
      <c r="AP194" s="470">
        <v>0</v>
      </c>
      <c r="AQ194" s="470">
        <v>0</v>
      </c>
      <c r="AR194" s="547">
        <v>0.437</v>
      </c>
      <c r="AS194" s="1572"/>
      <c r="AT194" s="1551"/>
      <c r="AU194" s="471">
        <f t="shared" si="225"/>
        <v>1.8740000000000001</v>
      </c>
      <c r="AV194" s="469">
        <v>1.4370000000000001</v>
      </c>
      <c r="AW194" s="469">
        <v>0</v>
      </c>
      <c r="AX194" s="469">
        <v>0</v>
      </c>
      <c r="AY194" s="469">
        <v>0</v>
      </c>
      <c r="AZ194" s="469">
        <v>0</v>
      </c>
      <c r="BA194" s="469">
        <v>0.437</v>
      </c>
      <c r="BB194" s="1572"/>
      <c r="BC194" s="1553"/>
      <c r="BD194" s="471">
        <f t="shared" si="226"/>
        <v>1.8740000000000001</v>
      </c>
      <c r="BE194" s="473">
        <v>1.4370000000000001</v>
      </c>
      <c r="BF194" s="473">
        <v>0</v>
      </c>
      <c r="BG194" s="473">
        <v>0</v>
      </c>
      <c r="BH194" s="473">
        <v>0</v>
      </c>
      <c r="BI194" s="473">
        <v>0</v>
      </c>
      <c r="BJ194" s="473">
        <v>0.437</v>
      </c>
      <c r="BK194" s="1558"/>
      <c r="BL194" s="1559"/>
      <c r="BM194" s="1559"/>
      <c r="BN194" s="1559"/>
      <c r="BO194" s="1559"/>
      <c r="BP194" s="1559"/>
      <c r="BQ194" s="1559"/>
      <c r="BR194" s="1559"/>
      <c r="BS194" s="1560"/>
    </row>
    <row r="195" spans="1:71" s="58" customFormat="1" ht="60.75" customHeight="1" thickTop="1" x14ac:dyDescent="0.25">
      <c r="A195" s="37"/>
      <c r="B195" s="1526"/>
      <c r="C195" s="1524" t="s">
        <v>316</v>
      </c>
      <c r="D195" s="1639">
        <v>221</v>
      </c>
      <c r="E195" s="1642" t="str">
        <f>+[6]Metas!K250</f>
        <v>Proyectos apoyados en acciones de acceso y participacion a la cultura a niños y niñas de cero a 5iempre, (5 Por año)</v>
      </c>
      <c r="F195" s="1645">
        <v>5</v>
      </c>
      <c r="G195" s="1648">
        <f>SUM(H195:K195)</f>
        <v>5</v>
      </c>
      <c r="H195" s="1651">
        <v>1</v>
      </c>
      <c r="I195" s="1654">
        <v>1</v>
      </c>
      <c r="J195" s="1543">
        <v>1</v>
      </c>
      <c r="K195" s="1546">
        <v>2</v>
      </c>
      <c r="L195" s="549" t="s">
        <v>5545</v>
      </c>
      <c r="M195" s="441" t="s">
        <v>5546</v>
      </c>
      <c r="N195" s="442">
        <v>44743</v>
      </c>
      <c r="O195" s="442">
        <v>44925</v>
      </c>
      <c r="P195" s="442">
        <v>44743</v>
      </c>
      <c r="Q195" s="442">
        <v>44925</v>
      </c>
      <c r="R195" s="1571">
        <f t="shared" si="227"/>
        <v>221</v>
      </c>
      <c r="S195" s="1585">
        <f t="shared" ref="S195" si="251">+F195</f>
        <v>5</v>
      </c>
      <c r="T195" s="443">
        <f t="shared" si="222"/>
        <v>53.96</v>
      </c>
      <c r="U195" s="444">
        <f t="shared" si="242"/>
        <v>41.52</v>
      </c>
      <c r="V195" s="444">
        <f t="shared" si="242"/>
        <v>0</v>
      </c>
      <c r="W195" s="444">
        <f t="shared" si="242"/>
        <v>0</v>
      </c>
      <c r="X195" s="444">
        <f t="shared" si="242"/>
        <v>0</v>
      </c>
      <c r="Y195" s="444">
        <f t="shared" si="242"/>
        <v>0</v>
      </c>
      <c r="Z195" s="444">
        <f t="shared" si="242"/>
        <v>12.44</v>
      </c>
      <c r="AA195" s="1571">
        <f t="shared" si="229"/>
        <v>221</v>
      </c>
      <c r="AB195" s="1539">
        <f>+H195</f>
        <v>1</v>
      </c>
      <c r="AC195" s="445">
        <f t="shared" si="223"/>
        <v>13.49</v>
      </c>
      <c r="AD195" s="504">
        <v>10.38</v>
      </c>
      <c r="AE195" s="447">
        <v>0</v>
      </c>
      <c r="AF195" s="447">
        <v>0</v>
      </c>
      <c r="AG195" s="447">
        <v>0</v>
      </c>
      <c r="AH195" s="447">
        <v>0</v>
      </c>
      <c r="AI195" s="447">
        <v>3.11</v>
      </c>
      <c r="AJ195" s="1571">
        <f t="shared" si="230"/>
        <v>221</v>
      </c>
      <c r="AK195" s="1541">
        <f>+I195</f>
        <v>1</v>
      </c>
      <c r="AL195" s="445">
        <f t="shared" si="224"/>
        <v>13.49</v>
      </c>
      <c r="AM195" s="546">
        <v>10.38</v>
      </c>
      <c r="AN195" s="448">
        <v>0</v>
      </c>
      <c r="AO195" s="448">
        <v>0</v>
      </c>
      <c r="AP195" s="448">
        <v>0</v>
      </c>
      <c r="AQ195" s="448">
        <v>0</v>
      </c>
      <c r="AR195" s="546">
        <v>3.11</v>
      </c>
      <c r="AS195" s="1571">
        <f t="shared" si="231"/>
        <v>221</v>
      </c>
      <c r="AT195" s="1550">
        <f>+J195</f>
        <v>1</v>
      </c>
      <c r="AU195" s="449">
        <f t="shared" si="225"/>
        <v>13.49</v>
      </c>
      <c r="AV195" s="447">
        <v>10.38</v>
      </c>
      <c r="AW195" s="447">
        <v>0</v>
      </c>
      <c r="AX195" s="447">
        <v>0</v>
      </c>
      <c r="AY195" s="447">
        <v>0</v>
      </c>
      <c r="AZ195" s="447">
        <v>0</v>
      </c>
      <c r="BA195" s="447">
        <v>3.11</v>
      </c>
      <c r="BB195" s="1571">
        <f t="shared" si="232"/>
        <v>221</v>
      </c>
      <c r="BC195" s="1552">
        <f>+K195</f>
        <v>2</v>
      </c>
      <c r="BD195" s="449">
        <f t="shared" si="226"/>
        <v>13.49</v>
      </c>
      <c r="BE195" s="451">
        <v>10.38</v>
      </c>
      <c r="BF195" s="451">
        <v>0</v>
      </c>
      <c r="BG195" s="451">
        <v>0</v>
      </c>
      <c r="BH195" s="451">
        <v>0</v>
      </c>
      <c r="BI195" s="451">
        <v>0</v>
      </c>
      <c r="BJ195" s="451">
        <v>3.11</v>
      </c>
      <c r="BK195" s="1554"/>
      <c r="BL195" s="1555"/>
      <c r="BM195" s="1555"/>
      <c r="BN195" s="1555"/>
      <c r="BO195" s="1555"/>
      <c r="BP195" s="1555"/>
      <c r="BQ195" s="1555"/>
      <c r="BR195" s="1555"/>
      <c r="BS195" s="1556"/>
    </row>
    <row r="196" spans="1:71" s="58" customFormat="1" ht="54.75" customHeight="1" thickBot="1" x14ac:dyDescent="0.3">
      <c r="A196" s="37"/>
      <c r="B196" s="1526"/>
      <c r="C196" s="1522"/>
      <c r="D196" s="1641"/>
      <c r="E196" s="1644"/>
      <c r="F196" s="1647"/>
      <c r="G196" s="1650"/>
      <c r="H196" s="1653"/>
      <c r="I196" s="1656"/>
      <c r="J196" s="1545"/>
      <c r="K196" s="1548"/>
      <c r="L196" s="550" t="s">
        <v>5547</v>
      </c>
      <c r="M196" s="463" t="s">
        <v>5548</v>
      </c>
      <c r="N196" s="464">
        <v>44743</v>
      </c>
      <c r="O196" s="464">
        <v>44925</v>
      </c>
      <c r="P196" s="464">
        <v>44743</v>
      </c>
      <c r="Q196" s="464">
        <v>44925</v>
      </c>
      <c r="R196" s="1572"/>
      <c r="S196" s="1586"/>
      <c r="T196" s="465">
        <f t="shared" si="222"/>
        <v>53.96</v>
      </c>
      <c r="U196" s="466">
        <f t="shared" si="242"/>
        <v>41.52</v>
      </c>
      <c r="V196" s="466">
        <f t="shared" si="242"/>
        <v>0</v>
      </c>
      <c r="W196" s="466">
        <f t="shared" si="242"/>
        <v>0</v>
      </c>
      <c r="X196" s="466">
        <f t="shared" si="242"/>
        <v>0</v>
      </c>
      <c r="Y196" s="466">
        <f t="shared" si="242"/>
        <v>0</v>
      </c>
      <c r="Z196" s="466">
        <f t="shared" si="242"/>
        <v>12.44</v>
      </c>
      <c r="AA196" s="1572"/>
      <c r="AB196" s="1540"/>
      <c r="AC196" s="467">
        <f t="shared" si="223"/>
        <v>13.49</v>
      </c>
      <c r="AD196" s="505">
        <v>10.38</v>
      </c>
      <c r="AE196" s="473">
        <v>0</v>
      </c>
      <c r="AF196" s="473">
        <v>0</v>
      </c>
      <c r="AG196" s="473">
        <v>0</v>
      </c>
      <c r="AH196" s="473">
        <v>0</v>
      </c>
      <c r="AI196" s="469">
        <v>3.11</v>
      </c>
      <c r="AJ196" s="1572"/>
      <c r="AK196" s="1542"/>
      <c r="AL196" s="467">
        <f t="shared" si="224"/>
        <v>13.49</v>
      </c>
      <c r="AM196" s="547">
        <v>10.38</v>
      </c>
      <c r="AN196" s="470">
        <v>0</v>
      </c>
      <c r="AO196" s="470">
        <v>0</v>
      </c>
      <c r="AP196" s="470">
        <v>0</v>
      </c>
      <c r="AQ196" s="470">
        <v>0</v>
      </c>
      <c r="AR196" s="547">
        <v>3.11</v>
      </c>
      <c r="AS196" s="1572"/>
      <c r="AT196" s="1551"/>
      <c r="AU196" s="471">
        <f t="shared" si="225"/>
        <v>13.49</v>
      </c>
      <c r="AV196" s="469">
        <v>10.38</v>
      </c>
      <c r="AW196" s="469">
        <v>0</v>
      </c>
      <c r="AX196" s="469">
        <v>0</v>
      </c>
      <c r="AY196" s="469">
        <v>0</v>
      </c>
      <c r="AZ196" s="469">
        <v>0</v>
      </c>
      <c r="BA196" s="469">
        <v>3.11</v>
      </c>
      <c r="BB196" s="1572"/>
      <c r="BC196" s="1553"/>
      <c r="BD196" s="471">
        <f t="shared" si="226"/>
        <v>13.49</v>
      </c>
      <c r="BE196" s="469">
        <v>10.38</v>
      </c>
      <c r="BF196" s="469">
        <v>0</v>
      </c>
      <c r="BG196" s="469">
        <v>0</v>
      </c>
      <c r="BH196" s="469">
        <v>0</v>
      </c>
      <c r="BI196" s="469">
        <v>0</v>
      </c>
      <c r="BJ196" s="469">
        <v>3.11</v>
      </c>
      <c r="BK196" s="1558"/>
      <c r="BL196" s="1559"/>
      <c r="BM196" s="1559"/>
      <c r="BN196" s="1559"/>
      <c r="BO196" s="1559"/>
      <c r="BP196" s="1559"/>
      <c r="BQ196" s="1559"/>
      <c r="BR196" s="1559"/>
      <c r="BS196" s="1560"/>
    </row>
    <row r="197" spans="1:71" s="58" customFormat="1" ht="51.75" customHeight="1" x14ac:dyDescent="0.25">
      <c r="A197" s="37"/>
      <c r="B197" s="1526"/>
      <c r="C197" s="1522"/>
      <c r="D197" s="1639">
        <v>222</v>
      </c>
      <c r="E197" s="1642" t="str">
        <f>+[6]Metas!K251</f>
        <v>Proyectos apoyados en acciones de acceso y participacion a la cultura a jovenes y adolescentes (5 Por año)</v>
      </c>
      <c r="F197" s="1645">
        <v>5</v>
      </c>
      <c r="G197" s="1648">
        <f>SUM(H197:K197)</f>
        <v>5</v>
      </c>
      <c r="H197" s="1651">
        <v>1</v>
      </c>
      <c r="I197" s="1654">
        <v>1</v>
      </c>
      <c r="J197" s="1543">
        <v>1</v>
      </c>
      <c r="K197" s="1546">
        <v>2</v>
      </c>
      <c r="L197" s="549" t="s">
        <v>5549</v>
      </c>
      <c r="M197" s="441" t="s">
        <v>5550</v>
      </c>
      <c r="N197" s="442">
        <v>44743</v>
      </c>
      <c r="O197" s="442">
        <v>44925</v>
      </c>
      <c r="P197" s="442">
        <v>44743</v>
      </c>
      <c r="Q197" s="442">
        <v>44925</v>
      </c>
      <c r="R197" s="1571">
        <f t="shared" si="227"/>
        <v>222</v>
      </c>
      <c r="S197" s="1585">
        <f t="shared" ref="S197" si="252">+F197</f>
        <v>5</v>
      </c>
      <c r="T197" s="443">
        <f t="shared" si="222"/>
        <v>53.96</v>
      </c>
      <c r="U197" s="444">
        <f t="shared" si="242"/>
        <v>41.52</v>
      </c>
      <c r="V197" s="444">
        <f t="shared" si="242"/>
        <v>0</v>
      </c>
      <c r="W197" s="444">
        <f t="shared" si="242"/>
        <v>0</v>
      </c>
      <c r="X197" s="444">
        <f t="shared" si="242"/>
        <v>0</v>
      </c>
      <c r="Y197" s="444">
        <f t="shared" si="242"/>
        <v>0</v>
      </c>
      <c r="Z197" s="444">
        <f t="shared" si="242"/>
        <v>12.44</v>
      </c>
      <c r="AA197" s="1571">
        <f t="shared" si="229"/>
        <v>222</v>
      </c>
      <c r="AB197" s="1539">
        <f>+H197</f>
        <v>1</v>
      </c>
      <c r="AC197" s="445">
        <f t="shared" si="223"/>
        <v>13.49</v>
      </c>
      <c r="AD197" s="504">
        <v>10.38</v>
      </c>
      <c r="AE197" s="451">
        <v>0</v>
      </c>
      <c r="AF197" s="451">
        <v>0</v>
      </c>
      <c r="AG197" s="451">
        <v>0</v>
      </c>
      <c r="AH197" s="451">
        <v>0</v>
      </c>
      <c r="AI197" s="447">
        <v>3.11</v>
      </c>
      <c r="AJ197" s="1571">
        <f t="shared" si="230"/>
        <v>222</v>
      </c>
      <c r="AK197" s="1541">
        <f>+I197</f>
        <v>1</v>
      </c>
      <c r="AL197" s="445">
        <f t="shared" si="224"/>
        <v>13.49</v>
      </c>
      <c r="AM197" s="546">
        <v>10.38</v>
      </c>
      <c r="AN197" s="448">
        <v>0</v>
      </c>
      <c r="AO197" s="448">
        <v>0</v>
      </c>
      <c r="AP197" s="448">
        <v>0</v>
      </c>
      <c r="AQ197" s="448">
        <v>0</v>
      </c>
      <c r="AR197" s="546">
        <v>3.11</v>
      </c>
      <c r="AS197" s="1571">
        <f t="shared" si="231"/>
        <v>222</v>
      </c>
      <c r="AT197" s="1550">
        <f>+J197</f>
        <v>1</v>
      </c>
      <c r="AU197" s="449">
        <f t="shared" si="225"/>
        <v>13.49</v>
      </c>
      <c r="AV197" s="447">
        <v>10.38</v>
      </c>
      <c r="AW197" s="447">
        <v>0</v>
      </c>
      <c r="AX197" s="447">
        <v>0</v>
      </c>
      <c r="AY197" s="447">
        <v>0</v>
      </c>
      <c r="AZ197" s="447">
        <v>0</v>
      </c>
      <c r="BA197" s="447">
        <v>3.11</v>
      </c>
      <c r="BB197" s="1571">
        <f t="shared" si="232"/>
        <v>222</v>
      </c>
      <c r="BC197" s="1552">
        <f>+K197</f>
        <v>2</v>
      </c>
      <c r="BD197" s="449">
        <f t="shared" si="226"/>
        <v>13.49</v>
      </c>
      <c r="BE197" s="451">
        <v>10.38</v>
      </c>
      <c r="BF197" s="451">
        <v>0</v>
      </c>
      <c r="BG197" s="451">
        <v>0</v>
      </c>
      <c r="BH197" s="451">
        <v>0</v>
      </c>
      <c r="BI197" s="451">
        <v>0</v>
      </c>
      <c r="BJ197" s="451">
        <v>3.11</v>
      </c>
      <c r="BK197" s="1554"/>
      <c r="BL197" s="1555"/>
      <c r="BM197" s="1555"/>
      <c r="BN197" s="1555"/>
      <c r="BO197" s="1555"/>
      <c r="BP197" s="1555"/>
      <c r="BQ197" s="1555"/>
      <c r="BR197" s="1555"/>
      <c r="BS197" s="1556"/>
    </row>
    <row r="198" spans="1:71" s="58" customFormat="1" ht="51.75" customHeight="1" thickBot="1" x14ac:dyDescent="0.3">
      <c r="A198" s="37"/>
      <c r="B198" s="1526"/>
      <c r="C198" s="1522"/>
      <c r="D198" s="1641"/>
      <c r="E198" s="1644"/>
      <c r="F198" s="1647"/>
      <c r="G198" s="1650"/>
      <c r="H198" s="1653"/>
      <c r="I198" s="1656"/>
      <c r="J198" s="1545"/>
      <c r="K198" s="1548"/>
      <c r="L198" s="551" t="s">
        <v>5551</v>
      </c>
      <c r="M198" s="463" t="s">
        <v>5552</v>
      </c>
      <c r="N198" s="464">
        <v>44743</v>
      </c>
      <c r="O198" s="464">
        <v>44925</v>
      </c>
      <c r="P198" s="464">
        <v>44743</v>
      </c>
      <c r="Q198" s="464">
        <v>44925</v>
      </c>
      <c r="R198" s="1572"/>
      <c r="S198" s="1586"/>
      <c r="T198" s="465">
        <f t="shared" si="222"/>
        <v>53.96</v>
      </c>
      <c r="U198" s="466">
        <f t="shared" si="242"/>
        <v>41.52</v>
      </c>
      <c r="V198" s="466">
        <f t="shared" si="242"/>
        <v>0</v>
      </c>
      <c r="W198" s="466">
        <f t="shared" si="242"/>
        <v>0</v>
      </c>
      <c r="X198" s="466">
        <f t="shared" si="242"/>
        <v>0</v>
      </c>
      <c r="Y198" s="466">
        <f t="shared" si="242"/>
        <v>0</v>
      </c>
      <c r="Z198" s="466">
        <f t="shared" si="242"/>
        <v>12.44</v>
      </c>
      <c r="AA198" s="1572"/>
      <c r="AB198" s="1540"/>
      <c r="AC198" s="467">
        <f t="shared" si="223"/>
        <v>13.49</v>
      </c>
      <c r="AD198" s="505">
        <v>10.38</v>
      </c>
      <c r="AE198" s="469">
        <v>0</v>
      </c>
      <c r="AF198" s="469">
        <v>0</v>
      </c>
      <c r="AG198" s="469">
        <v>0</v>
      </c>
      <c r="AH198" s="469">
        <v>0</v>
      </c>
      <c r="AI198" s="469">
        <v>3.11</v>
      </c>
      <c r="AJ198" s="1572"/>
      <c r="AK198" s="1542"/>
      <c r="AL198" s="467">
        <f t="shared" si="224"/>
        <v>13.49</v>
      </c>
      <c r="AM198" s="547">
        <v>10.38</v>
      </c>
      <c r="AN198" s="470">
        <v>0</v>
      </c>
      <c r="AO198" s="470">
        <v>0</v>
      </c>
      <c r="AP198" s="470">
        <v>0</v>
      </c>
      <c r="AQ198" s="470">
        <v>0</v>
      </c>
      <c r="AR198" s="547">
        <v>3.11</v>
      </c>
      <c r="AS198" s="1572"/>
      <c r="AT198" s="1551"/>
      <c r="AU198" s="471">
        <f t="shared" si="225"/>
        <v>13.49</v>
      </c>
      <c r="AV198" s="469">
        <v>10.38</v>
      </c>
      <c r="AW198" s="469">
        <v>0</v>
      </c>
      <c r="AX198" s="469">
        <v>0</v>
      </c>
      <c r="AY198" s="469">
        <v>0</v>
      </c>
      <c r="AZ198" s="469">
        <v>0</v>
      </c>
      <c r="BA198" s="469">
        <v>3.11</v>
      </c>
      <c r="BB198" s="1572"/>
      <c r="BC198" s="1553"/>
      <c r="BD198" s="471">
        <f t="shared" si="226"/>
        <v>13.49</v>
      </c>
      <c r="BE198" s="469">
        <v>10.38</v>
      </c>
      <c r="BF198" s="469">
        <v>0</v>
      </c>
      <c r="BG198" s="469">
        <v>0</v>
      </c>
      <c r="BH198" s="469">
        <v>0</v>
      </c>
      <c r="BI198" s="469">
        <v>0</v>
      </c>
      <c r="BJ198" s="469">
        <v>3.11</v>
      </c>
      <c r="BK198" s="1558"/>
      <c r="BL198" s="1559"/>
      <c r="BM198" s="1559"/>
      <c r="BN198" s="1559"/>
      <c r="BO198" s="1559"/>
      <c r="BP198" s="1559"/>
      <c r="BQ198" s="1559"/>
      <c r="BR198" s="1559"/>
      <c r="BS198" s="1560"/>
    </row>
    <row r="199" spans="1:71" s="58" customFormat="1" ht="65.25" customHeight="1" x14ac:dyDescent="0.25">
      <c r="A199" s="37"/>
      <c r="B199" s="1526"/>
      <c r="C199" s="1522"/>
      <c r="D199" s="1639">
        <v>223</v>
      </c>
      <c r="E199" s="1642" t="str">
        <f>+[6]Metas!K252</f>
        <v>Proyectos apoyados en acciones de acceso y participacion a la cultura a niños y jovenes especiales y con discapacidad (5 Por año)</v>
      </c>
      <c r="F199" s="1645">
        <v>5</v>
      </c>
      <c r="G199" s="1648">
        <f>SUM(H199:K199)</f>
        <v>5</v>
      </c>
      <c r="H199" s="1651">
        <v>1</v>
      </c>
      <c r="I199" s="1654">
        <v>1</v>
      </c>
      <c r="J199" s="1543">
        <v>1</v>
      </c>
      <c r="K199" s="1546">
        <v>2</v>
      </c>
      <c r="L199" s="552" t="s">
        <v>5553</v>
      </c>
      <c r="M199" s="441" t="s">
        <v>5554</v>
      </c>
      <c r="N199" s="442">
        <v>44743</v>
      </c>
      <c r="O199" s="442">
        <v>44925</v>
      </c>
      <c r="P199" s="442">
        <v>44743</v>
      </c>
      <c r="Q199" s="442">
        <v>44925</v>
      </c>
      <c r="R199" s="1571">
        <f t="shared" si="227"/>
        <v>223</v>
      </c>
      <c r="S199" s="1585">
        <f t="shared" ref="S199" si="253">+F199</f>
        <v>5</v>
      </c>
      <c r="T199" s="443">
        <f t="shared" si="222"/>
        <v>61.94</v>
      </c>
      <c r="U199" s="444">
        <f t="shared" si="242"/>
        <v>49.5</v>
      </c>
      <c r="V199" s="444">
        <f t="shared" si="242"/>
        <v>0</v>
      </c>
      <c r="W199" s="444">
        <f t="shared" si="242"/>
        <v>0</v>
      </c>
      <c r="X199" s="444">
        <f t="shared" si="242"/>
        <v>0</v>
      </c>
      <c r="Y199" s="444">
        <f t="shared" si="242"/>
        <v>0</v>
      </c>
      <c r="Z199" s="444">
        <f t="shared" si="242"/>
        <v>12.44</v>
      </c>
      <c r="AA199" s="1571">
        <f t="shared" si="229"/>
        <v>223</v>
      </c>
      <c r="AB199" s="1539">
        <f>+H199</f>
        <v>1</v>
      </c>
      <c r="AC199" s="445">
        <f t="shared" si="223"/>
        <v>15.484999999999999</v>
      </c>
      <c r="AD199" s="446">
        <v>12.375</v>
      </c>
      <c r="AE199" s="447">
        <v>0</v>
      </c>
      <c r="AF199" s="447">
        <v>0</v>
      </c>
      <c r="AG199" s="447">
        <v>0</v>
      </c>
      <c r="AH199" s="447">
        <v>0</v>
      </c>
      <c r="AI199" s="447">
        <v>3.11</v>
      </c>
      <c r="AJ199" s="1571">
        <f t="shared" si="230"/>
        <v>223</v>
      </c>
      <c r="AK199" s="1541">
        <f>+I199</f>
        <v>1</v>
      </c>
      <c r="AL199" s="445">
        <f t="shared" si="224"/>
        <v>15.484999999999999</v>
      </c>
      <c r="AM199" s="546">
        <v>12.375</v>
      </c>
      <c r="AN199" s="448">
        <v>0</v>
      </c>
      <c r="AO199" s="448">
        <v>0</v>
      </c>
      <c r="AP199" s="448">
        <v>0</v>
      </c>
      <c r="AQ199" s="448">
        <v>0</v>
      </c>
      <c r="AR199" s="546">
        <v>3.11</v>
      </c>
      <c r="AS199" s="1571">
        <f t="shared" si="231"/>
        <v>223</v>
      </c>
      <c r="AT199" s="1550">
        <f>+J199</f>
        <v>1</v>
      </c>
      <c r="AU199" s="449">
        <f t="shared" si="225"/>
        <v>15.484999999999999</v>
      </c>
      <c r="AV199" s="447">
        <v>12.375</v>
      </c>
      <c r="AW199" s="447">
        <v>0</v>
      </c>
      <c r="AX199" s="447">
        <v>0</v>
      </c>
      <c r="AY199" s="447">
        <v>0</v>
      </c>
      <c r="AZ199" s="447">
        <v>0</v>
      </c>
      <c r="BA199" s="447">
        <v>3.11</v>
      </c>
      <c r="BB199" s="1571">
        <f t="shared" si="232"/>
        <v>223</v>
      </c>
      <c r="BC199" s="1552">
        <f>+K199</f>
        <v>2</v>
      </c>
      <c r="BD199" s="449">
        <f t="shared" si="226"/>
        <v>15.484999999999999</v>
      </c>
      <c r="BE199" s="451">
        <v>12.375</v>
      </c>
      <c r="BF199" s="451">
        <v>0</v>
      </c>
      <c r="BG199" s="451">
        <v>0</v>
      </c>
      <c r="BH199" s="451">
        <v>0</v>
      </c>
      <c r="BI199" s="451">
        <v>0</v>
      </c>
      <c r="BJ199" s="451">
        <v>3.11</v>
      </c>
      <c r="BK199" s="1554"/>
      <c r="BL199" s="1555"/>
      <c r="BM199" s="1555"/>
      <c r="BN199" s="1555"/>
      <c r="BO199" s="1555"/>
      <c r="BP199" s="1555"/>
      <c r="BQ199" s="1555"/>
      <c r="BR199" s="1555"/>
      <c r="BS199" s="1556"/>
    </row>
    <row r="200" spans="1:71" s="58" customFormat="1" ht="42.75" customHeight="1" thickBot="1" x14ac:dyDescent="0.3">
      <c r="A200" s="37"/>
      <c r="B200" s="1526"/>
      <c r="C200" s="1522"/>
      <c r="D200" s="1641"/>
      <c r="E200" s="1644"/>
      <c r="F200" s="1647"/>
      <c r="G200" s="1650"/>
      <c r="H200" s="1653"/>
      <c r="I200" s="1656"/>
      <c r="J200" s="1545"/>
      <c r="K200" s="1548"/>
      <c r="L200" s="550" t="s">
        <v>5555</v>
      </c>
      <c r="M200" s="463" t="s">
        <v>5556</v>
      </c>
      <c r="N200" s="464">
        <v>44743</v>
      </c>
      <c r="O200" s="464">
        <v>44925</v>
      </c>
      <c r="P200" s="464">
        <v>44743</v>
      </c>
      <c r="Q200" s="464">
        <v>44925</v>
      </c>
      <c r="R200" s="1572"/>
      <c r="S200" s="1586"/>
      <c r="T200" s="465">
        <f t="shared" si="222"/>
        <v>61.94</v>
      </c>
      <c r="U200" s="466">
        <f t="shared" si="242"/>
        <v>49.5</v>
      </c>
      <c r="V200" s="466">
        <f t="shared" si="242"/>
        <v>0</v>
      </c>
      <c r="W200" s="466">
        <f t="shared" si="242"/>
        <v>0</v>
      </c>
      <c r="X200" s="466">
        <f t="shared" si="242"/>
        <v>0</v>
      </c>
      <c r="Y200" s="466">
        <f t="shared" si="242"/>
        <v>0</v>
      </c>
      <c r="Z200" s="466">
        <f t="shared" si="242"/>
        <v>12.44</v>
      </c>
      <c r="AA200" s="1572"/>
      <c r="AB200" s="1540"/>
      <c r="AC200" s="467">
        <f t="shared" si="223"/>
        <v>15.484999999999999</v>
      </c>
      <c r="AD200" s="475">
        <v>12.375</v>
      </c>
      <c r="AE200" s="469">
        <v>0</v>
      </c>
      <c r="AF200" s="469">
        <v>0</v>
      </c>
      <c r="AG200" s="469">
        <v>0</v>
      </c>
      <c r="AH200" s="469">
        <v>0</v>
      </c>
      <c r="AI200" s="469">
        <v>3.11</v>
      </c>
      <c r="AJ200" s="1572"/>
      <c r="AK200" s="1542"/>
      <c r="AL200" s="467">
        <f t="shared" si="224"/>
        <v>15.484999999999999</v>
      </c>
      <c r="AM200" s="547">
        <v>12.375</v>
      </c>
      <c r="AN200" s="470">
        <v>0</v>
      </c>
      <c r="AO200" s="470">
        <v>0</v>
      </c>
      <c r="AP200" s="470">
        <v>0</v>
      </c>
      <c r="AQ200" s="470">
        <v>0</v>
      </c>
      <c r="AR200" s="547">
        <v>3.11</v>
      </c>
      <c r="AS200" s="1572"/>
      <c r="AT200" s="1551"/>
      <c r="AU200" s="471">
        <f t="shared" si="225"/>
        <v>15.484999999999999</v>
      </c>
      <c r="AV200" s="469">
        <v>12.375</v>
      </c>
      <c r="AW200" s="469">
        <v>0</v>
      </c>
      <c r="AX200" s="469">
        <v>0</v>
      </c>
      <c r="AY200" s="469">
        <v>0</v>
      </c>
      <c r="AZ200" s="469">
        <v>0</v>
      </c>
      <c r="BA200" s="469">
        <v>3.11</v>
      </c>
      <c r="BB200" s="1572"/>
      <c r="BC200" s="1553"/>
      <c r="BD200" s="471">
        <f t="shared" si="226"/>
        <v>15.484999999999999</v>
      </c>
      <c r="BE200" s="469">
        <v>12.375</v>
      </c>
      <c r="BF200" s="469">
        <v>0</v>
      </c>
      <c r="BG200" s="469">
        <v>0</v>
      </c>
      <c r="BH200" s="469">
        <v>0</v>
      </c>
      <c r="BI200" s="469">
        <v>0</v>
      </c>
      <c r="BJ200" s="469">
        <v>3.11</v>
      </c>
      <c r="BK200" s="1558"/>
      <c r="BL200" s="1559"/>
      <c r="BM200" s="1559"/>
      <c r="BN200" s="1559"/>
      <c r="BO200" s="1559"/>
      <c r="BP200" s="1559"/>
      <c r="BQ200" s="1559"/>
      <c r="BR200" s="1559"/>
      <c r="BS200" s="1560"/>
    </row>
    <row r="201" spans="1:71" s="58" customFormat="1" ht="65.25" customHeight="1" x14ac:dyDescent="0.25">
      <c r="A201" s="37"/>
      <c r="B201" s="1526"/>
      <c r="C201" s="1522"/>
      <c r="D201" s="1639">
        <v>224</v>
      </c>
      <c r="E201" s="1642" t="str">
        <f>+[6]Metas!K253</f>
        <v>Proyectos apoyados en acciones de acceso y participacion a la cultura, de las personas mayores del departamento. (5 Por año)</v>
      </c>
      <c r="F201" s="1645">
        <v>5</v>
      </c>
      <c r="G201" s="1648">
        <f>SUM(H201:K201)</f>
        <v>5</v>
      </c>
      <c r="H201" s="1651">
        <v>1</v>
      </c>
      <c r="I201" s="1654">
        <v>1</v>
      </c>
      <c r="J201" s="1543">
        <v>1</v>
      </c>
      <c r="K201" s="1546">
        <v>2</v>
      </c>
      <c r="L201" s="549" t="s">
        <v>5557</v>
      </c>
      <c r="M201" s="441" t="s">
        <v>5558</v>
      </c>
      <c r="N201" s="442">
        <v>44743</v>
      </c>
      <c r="O201" s="442">
        <v>44925</v>
      </c>
      <c r="P201" s="442">
        <v>44743</v>
      </c>
      <c r="Q201" s="442">
        <v>44925</v>
      </c>
      <c r="R201" s="1571">
        <f t="shared" si="227"/>
        <v>224</v>
      </c>
      <c r="S201" s="1585">
        <f t="shared" ref="S201" si="254">+F201</f>
        <v>5</v>
      </c>
      <c r="T201" s="443">
        <f t="shared" si="222"/>
        <v>53.94</v>
      </c>
      <c r="U201" s="444">
        <f t="shared" si="242"/>
        <v>41.5</v>
      </c>
      <c r="V201" s="444">
        <f t="shared" si="242"/>
        <v>0</v>
      </c>
      <c r="W201" s="444">
        <f t="shared" si="242"/>
        <v>0</v>
      </c>
      <c r="X201" s="444">
        <f t="shared" si="242"/>
        <v>0</v>
      </c>
      <c r="Y201" s="444">
        <f t="shared" si="242"/>
        <v>0</v>
      </c>
      <c r="Z201" s="444">
        <f t="shared" si="242"/>
        <v>12.44</v>
      </c>
      <c r="AA201" s="1571">
        <f t="shared" si="229"/>
        <v>224</v>
      </c>
      <c r="AB201" s="1539">
        <f>+H201</f>
        <v>1</v>
      </c>
      <c r="AC201" s="445">
        <f t="shared" si="223"/>
        <v>13.484999999999999</v>
      </c>
      <c r="AD201" s="553">
        <v>10.375</v>
      </c>
      <c r="AE201" s="447">
        <v>0</v>
      </c>
      <c r="AF201" s="447">
        <v>0</v>
      </c>
      <c r="AG201" s="447">
        <v>0</v>
      </c>
      <c r="AH201" s="447">
        <v>0</v>
      </c>
      <c r="AI201" s="447">
        <v>3.11</v>
      </c>
      <c r="AJ201" s="1571">
        <f t="shared" si="230"/>
        <v>224</v>
      </c>
      <c r="AK201" s="1541">
        <f>+I201</f>
        <v>1</v>
      </c>
      <c r="AL201" s="445">
        <f t="shared" si="224"/>
        <v>13.484999999999999</v>
      </c>
      <c r="AM201" s="546">
        <v>10.375</v>
      </c>
      <c r="AN201" s="448">
        <v>0</v>
      </c>
      <c r="AO201" s="448">
        <v>0</v>
      </c>
      <c r="AP201" s="448">
        <v>0</v>
      </c>
      <c r="AQ201" s="448">
        <v>0</v>
      </c>
      <c r="AR201" s="546">
        <v>3.11</v>
      </c>
      <c r="AS201" s="1571">
        <f t="shared" si="231"/>
        <v>224</v>
      </c>
      <c r="AT201" s="1550">
        <f>+J201</f>
        <v>1</v>
      </c>
      <c r="AU201" s="449">
        <f t="shared" si="225"/>
        <v>13.484999999999999</v>
      </c>
      <c r="AV201" s="447">
        <v>10.375</v>
      </c>
      <c r="AW201" s="447">
        <v>0</v>
      </c>
      <c r="AX201" s="447">
        <v>0</v>
      </c>
      <c r="AY201" s="447">
        <v>0</v>
      </c>
      <c r="AZ201" s="447">
        <v>0</v>
      </c>
      <c r="BA201" s="447">
        <v>3.11</v>
      </c>
      <c r="BB201" s="1571">
        <f t="shared" si="232"/>
        <v>224</v>
      </c>
      <c r="BC201" s="1552">
        <f>+K201</f>
        <v>2</v>
      </c>
      <c r="BD201" s="449">
        <f t="shared" si="226"/>
        <v>13.484999999999999</v>
      </c>
      <c r="BE201" s="451">
        <v>10.375</v>
      </c>
      <c r="BF201" s="451">
        <v>0</v>
      </c>
      <c r="BG201" s="451">
        <v>0</v>
      </c>
      <c r="BH201" s="451">
        <v>0</v>
      </c>
      <c r="BI201" s="451">
        <v>0</v>
      </c>
      <c r="BJ201" s="451">
        <v>3.11</v>
      </c>
      <c r="BK201" s="1554"/>
      <c r="BL201" s="1555"/>
      <c r="BM201" s="1555"/>
      <c r="BN201" s="1555"/>
      <c r="BO201" s="1555"/>
      <c r="BP201" s="1555"/>
      <c r="BQ201" s="1555"/>
      <c r="BR201" s="1555"/>
      <c r="BS201" s="1556"/>
    </row>
    <row r="202" spans="1:71" s="58" customFormat="1" ht="36" customHeight="1" thickBot="1" x14ac:dyDescent="0.3">
      <c r="A202" s="37"/>
      <c r="B202" s="1526"/>
      <c r="C202" s="1522"/>
      <c r="D202" s="1641"/>
      <c r="E202" s="1644"/>
      <c r="F202" s="1647"/>
      <c r="G202" s="1650"/>
      <c r="H202" s="1653"/>
      <c r="I202" s="1656"/>
      <c r="J202" s="1545"/>
      <c r="K202" s="1548"/>
      <c r="L202" s="551" t="s">
        <v>5559</v>
      </c>
      <c r="M202" s="463" t="s">
        <v>5560</v>
      </c>
      <c r="N202" s="464">
        <v>44743</v>
      </c>
      <c r="O202" s="464">
        <v>44925</v>
      </c>
      <c r="P202" s="464">
        <v>44743</v>
      </c>
      <c r="Q202" s="464">
        <v>44925</v>
      </c>
      <c r="R202" s="1572"/>
      <c r="S202" s="1586"/>
      <c r="T202" s="465">
        <f t="shared" si="222"/>
        <v>53.94</v>
      </c>
      <c r="U202" s="466">
        <f t="shared" si="242"/>
        <v>41.5</v>
      </c>
      <c r="V202" s="466">
        <f t="shared" si="242"/>
        <v>0</v>
      </c>
      <c r="W202" s="466">
        <f t="shared" si="242"/>
        <v>0</v>
      </c>
      <c r="X202" s="466">
        <f t="shared" si="242"/>
        <v>0</v>
      </c>
      <c r="Y202" s="466">
        <f t="shared" si="242"/>
        <v>0</v>
      </c>
      <c r="Z202" s="466">
        <f t="shared" si="242"/>
        <v>12.44</v>
      </c>
      <c r="AA202" s="1572"/>
      <c r="AB202" s="1540"/>
      <c r="AC202" s="467">
        <f t="shared" si="223"/>
        <v>13.484999999999999</v>
      </c>
      <c r="AD202" s="554">
        <v>10.375</v>
      </c>
      <c r="AE202" s="469">
        <v>0</v>
      </c>
      <c r="AF202" s="469">
        <v>0</v>
      </c>
      <c r="AG202" s="469">
        <v>0</v>
      </c>
      <c r="AH202" s="469">
        <v>0</v>
      </c>
      <c r="AI202" s="469">
        <v>3.11</v>
      </c>
      <c r="AJ202" s="1572"/>
      <c r="AK202" s="1542"/>
      <c r="AL202" s="467">
        <f t="shared" si="224"/>
        <v>13.484999999999999</v>
      </c>
      <c r="AM202" s="547">
        <v>10.375</v>
      </c>
      <c r="AN202" s="470">
        <v>0</v>
      </c>
      <c r="AO202" s="470">
        <v>0</v>
      </c>
      <c r="AP202" s="470">
        <v>0</v>
      </c>
      <c r="AQ202" s="470">
        <v>0</v>
      </c>
      <c r="AR202" s="547">
        <v>3.11</v>
      </c>
      <c r="AS202" s="1572"/>
      <c r="AT202" s="1551"/>
      <c r="AU202" s="471">
        <f t="shared" si="225"/>
        <v>13.484999999999999</v>
      </c>
      <c r="AV202" s="469">
        <v>10.375</v>
      </c>
      <c r="AW202" s="469">
        <v>0</v>
      </c>
      <c r="AX202" s="469">
        <v>0</v>
      </c>
      <c r="AY202" s="469">
        <v>0</v>
      </c>
      <c r="AZ202" s="469">
        <v>0</v>
      </c>
      <c r="BA202" s="469">
        <v>3.11</v>
      </c>
      <c r="BB202" s="1572"/>
      <c r="BC202" s="1553"/>
      <c r="BD202" s="471">
        <f t="shared" si="226"/>
        <v>13.484999999999999</v>
      </c>
      <c r="BE202" s="469">
        <v>10.375</v>
      </c>
      <c r="BF202" s="469">
        <v>0</v>
      </c>
      <c r="BG202" s="469">
        <v>0</v>
      </c>
      <c r="BH202" s="469">
        <v>0</v>
      </c>
      <c r="BI202" s="469">
        <v>0</v>
      </c>
      <c r="BJ202" s="469">
        <v>3.11</v>
      </c>
      <c r="BK202" s="1558"/>
      <c r="BL202" s="1559"/>
      <c r="BM202" s="1559"/>
      <c r="BN202" s="1559"/>
      <c r="BO202" s="1559"/>
      <c r="BP202" s="1559"/>
      <c r="BQ202" s="1559"/>
      <c r="BR202" s="1559"/>
      <c r="BS202" s="1560"/>
    </row>
    <row r="203" spans="1:71" s="58" customFormat="1" ht="45" x14ac:dyDescent="0.25">
      <c r="A203" s="37"/>
      <c r="B203" s="1526"/>
      <c r="C203" s="1522"/>
      <c r="D203" s="1639">
        <v>225</v>
      </c>
      <c r="E203" s="1642" t="str">
        <f>+[6]Metas!K254</f>
        <v>Proyectos apoyados en acciones de acceso y participacion a la cultura a personas víctimas de la violencia (5 Por año)</v>
      </c>
      <c r="F203" s="1645">
        <v>5</v>
      </c>
      <c r="G203" s="1648">
        <f t="shared" ref="G203:G217" si="255">SUM(H203:K203)</f>
        <v>5</v>
      </c>
      <c r="H203" s="1651">
        <v>1</v>
      </c>
      <c r="I203" s="1654">
        <v>1</v>
      </c>
      <c r="J203" s="1543">
        <v>1</v>
      </c>
      <c r="K203" s="1546">
        <v>2</v>
      </c>
      <c r="L203" s="552" t="s">
        <v>5561</v>
      </c>
      <c r="M203" s="441" t="s">
        <v>5562</v>
      </c>
      <c r="N203" s="442">
        <v>44743</v>
      </c>
      <c r="O203" s="442">
        <v>44925</v>
      </c>
      <c r="P203" s="442">
        <v>44743</v>
      </c>
      <c r="Q203" s="442">
        <v>44925</v>
      </c>
      <c r="R203" s="1571">
        <f t="shared" si="227"/>
        <v>225</v>
      </c>
      <c r="S203" s="1585">
        <f t="shared" ref="S203" si="256">+F203</f>
        <v>5</v>
      </c>
      <c r="T203" s="443">
        <f t="shared" si="222"/>
        <v>53.94</v>
      </c>
      <c r="U203" s="444">
        <f t="shared" si="242"/>
        <v>41.5</v>
      </c>
      <c r="V203" s="444">
        <f t="shared" si="242"/>
        <v>0</v>
      </c>
      <c r="W203" s="444">
        <f t="shared" si="242"/>
        <v>0</v>
      </c>
      <c r="X203" s="444">
        <f t="shared" si="242"/>
        <v>0</v>
      </c>
      <c r="Y203" s="444">
        <f t="shared" si="242"/>
        <v>0</v>
      </c>
      <c r="Z203" s="444">
        <f t="shared" si="242"/>
        <v>12.44</v>
      </c>
      <c r="AA203" s="1571">
        <f t="shared" si="229"/>
        <v>225</v>
      </c>
      <c r="AB203" s="1539">
        <f t="shared" ref="AB203:AB217" si="257">+H203</f>
        <v>1</v>
      </c>
      <c r="AC203" s="445">
        <f t="shared" si="223"/>
        <v>13.484999999999999</v>
      </c>
      <c r="AD203" s="553">
        <v>10.375</v>
      </c>
      <c r="AE203" s="447">
        <v>0</v>
      </c>
      <c r="AF203" s="447">
        <v>0</v>
      </c>
      <c r="AG203" s="447">
        <v>0</v>
      </c>
      <c r="AH203" s="447">
        <v>0</v>
      </c>
      <c r="AI203" s="447">
        <v>3.11</v>
      </c>
      <c r="AJ203" s="1571">
        <f t="shared" si="230"/>
        <v>225</v>
      </c>
      <c r="AK203" s="1541">
        <f t="shared" ref="AK203:AK217" si="258">+I203</f>
        <v>1</v>
      </c>
      <c r="AL203" s="445">
        <f t="shared" si="224"/>
        <v>13.484999999999999</v>
      </c>
      <c r="AM203" s="546">
        <v>10.375</v>
      </c>
      <c r="AN203" s="448">
        <v>0</v>
      </c>
      <c r="AO203" s="448">
        <v>0</v>
      </c>
      <c r="AP203" s="448">
        <v>0</v>
      </c>
      <c r="AQ203" s="448">
        <v>0</v>
      </c>
      <c r="AR203" s="546">
        <v>3.11</v>
      </c>
      <c r="AS203" s="1571">
        <f t="shared" si="231"/>
        <v>225</v>
      </c>
      <c r="AT203" s="1550">
        <f t="shared" ref="AT203:AT217" si="259">+J203</f>
        <v>1</v>
      </c>
      <c r="AU203" s="449">
        <f t="shared" si="225"/>
        <v>13.484999999999999</v>
      </c>
      <c r="AV203" s="447">
        <v>10.375</v>
      </c>
      <c r="AW203" s="447">
        <v>0</v>
      </c>
      <c r="AX203" s="447">
        <v>0</v>
      </c>
      <c r="AY203" s="447">
        <v>0</v>
      </c>
      <c r="AZ203" s="447">
        <v>0</v>
      </c>
      <c r="BA203" s="447">
        <v>3.11</v>
      </c>
      <c r="BB203" s="1571">
        <f t="shared" si="232"/>
        <v>225</v>
      </c>
      <c r="BC203" s="1552">
        <f t="shared" ref="BC203:BC217" si="260">+K203</f>
        <v>2</v>
      </c>
      <c r="BD203" s="449">
        <f t="shared" si="226"/>
        <v>13.484999999999999</v>
      </c>
      <c r="BE203" s="451">
        <v>10.375</v>
      </c>
      <c r="BF203" s="451">
        <v>0</v>
      </c>
      <c r="BG203" s="451">
        <v>0</v>
      </c>
      <c r="BH203" s="451">
        <v>0</v>
      </c>
      <c r="BI203" s="451">
        <v>0</v>
      </c>
      <c r="BJ203" s="451">
        <v>3.11</v>
      </c>
      <c r="BK203" s="1554"/>
      <c r="BL203" s="1555"/>
      <c r="BM203" s="1555"/>
      <c r="BN203" s="1555"/>
      <c r="BO203" s="1555"/>
      <c r="BP203" s="1555"/>
      <c r="BQ203" s="1555"/>
      <c r="BR203" s="1555"/>
      <c r="BS203" s="1556"/>
    </row>
    <row r="204" spans="1:71" s="58" customFormat="1" ht="39.75" customHeight="1" thickBot="1" x14ac:dyDescent="0.3">
      <c r="A204" s="37"/>
      <c r="B204" s="1526"/>
      <c r="C204" s="1522"/>
      <c r="D204" s="1641"/>
      <c r="E204" s="1644"/>
      <c r="F204" s="1647"/>
      <c r="G204" s="1650"/>
      <c r="H204" s="1653"/>
      <c r="I204" s="1656"/>
      <c r="J204" s="1545"/>
      <c r="K204" s="1548"/>
      <c r="L204" s="551" t="s">
        <v>5563</v>
      </c>
      <c r="M204" s="463" t="s">
        <v>5564</v>
      </c>
      <c r="N204" s="464">
        <v>44743</v>
      </c>
      <c r="O204" s="464">
        <v>44925</v>
      </c>
      <c r="P204" s="464">
        <v>44743</v>
      </c>
      <c r="Q204" s="464">
        <v>44925</v>
      </c>
      <c r="R204" s="1572"/>
      <c r="S204" s="1586"/>
      <c r="T204" s="465">
        <f t="shared" ref="T204:T267" si="261">SUM(U204:Z204)</f>
        <v>53.94</v>
      </c>
      <c r="U204" s="466">
        <f t="shared" si="242"/>
        <v>41.5</v>
      </c>
      <c r="V204" s="466">
        <f t="shared" si="242"/>
        <v>0</v>
      </c>
      <c r="W204" s="466">
        <f t="shared" si="242"/>
        <v>0</v>
      </c>
      <c r="X204" s="466">
        <f t="shared" si="242"/>
        <v>0</v>
      </c>
      <c r="Y204" s="466">
        <f t="shared" si="242"/>
        <v>0</v>
      </c>
      <c r="Z204" s="466">
        <f t="shared" si="242"/>
        <v>12.44</v>
      </c>
      <c r="AA204" s="1572"/>
      <c r="AB204" s="1540"/>
      <c r="AC204" s="467">
        <f t="shared" ref="AC204:AC267" si="262">SUM(AD204:AI204)</f>
        <v>13.484999999999999</v>
      </c>
      <c r="AD204" s="554">
        <v>10.375</v>
      </c>
      <c r="AE204" s="469">
        <v>0</v>
      </c>
      <c r="AF204" s="469">
        <v>0</v>
      </c>
      <c r="AG204" s="469">
        <v>0</v>
      </c>
      <c r="AH204" s="469">
        <v>0</v>
      </c>
      <c r="AI204" s="469">
        <v>3.11</v>
      </c>
      <c r="AJ204" s="1572"/>
      <c r="AK204" s="1542"/>
      <c r="AL204" s="467">
        <f t="shared" ref="AL204:AL267" si="263">SUM(AM204:AR204)</f>
        <v>13.484999999999999</v>
      </c>
      <c r="AM204" s="547">
        <v>10.375</v>
      </c>
      <c r="AN204" s="470">
        <v>0</v>
      </c>
      <c r="AO204" s="470">
        <v>0</v>
      </c>
      <c r="AP204" s="470">
        <v>0</v>
      </c>
      <c r="AQ204" s="470">
        <v>0</v>
      </c>
      <c r="AR204" s="547">
        <v>3.11</v>
      </c>
      <c r="AS204" s="1572"/>
      <c r="AT204" s="1551"/>
      <c r="AU204" s="471">
        <f t="shared" ref="AU204:AU267" si="264">SUM(AV204:BA204)</f>
        <v>13.484999999999999</v>
      </c>
      <c r="AV204" s="469">
        <v>10.375</v>
      </c>
      <c r="AW204" s="469">
        <v>0</v>
      </c>
      <c r="AX204" s="469">
        <v>0</v>
      </c>
      <c r="AY204" s="469">
        <v>0</v>
      </c>
      <c r="AZ204" s="469">
        <v>0</v>
      </c>
      <c r="BA204" s="469">
        <v>3.11</v>
      </c>
      <c r="BB204" s="1572"/>
      <c r="BC204" s="1553"/>
      <c r="BD204" s="471">
        <f t="shared" ref="BD204:BD267" si="265">SUM(BE204:BJ204)</f>
        <v>13.484999999999999</v>
      </c>
      <c r="BE204" s="469">
        <v>10.375</v>
      </c>
      <c r="BF204" s="469">
        <v>0</v>
      </c>
      <c r="BG204" s="469">
        <v>0</v>
      </c>
      <c r="BH204" s="469">
        <v>0</v>
      </c>
      <c r="BI204" s="469">
        <v>0</v>
      </c>
      <c r="BJ204" s="469">
        <v>3.11</v>
      </c>
      <c r="BK204" s="1558"/>
      <c r="BL204" s="1559"/>
      <c r="BM204" s="1559"/>
      <c r="BN204" s="1559"/>
      <c r="BO204" s="1559"/>
      <c r="BP204" s="1559"/>
      <c r="BQ204" s="1559"/>
      <c r="BR204" s="1559"/>
      <c r="BS204" s="1560"/>
    </row>
    <row r="205" spans="1:71" s="58" customFormat="1" ht="60" x14ac:dyDescent="0.25">
      <c r="A205" s="37"/>
      <c r="B205" s="1526"/>
      <c r="C205" s="1522"/>
      <c r="D205" s="1639">
        <v>226</v>
      </c>
      <c r="E205" s="1642" t="str">
        <f>+[6]Metas!K255</f>
        <v>Proyectos apoyados en acciones de acceso y participacion a la cultura a las madres cabeza de hogar (5 Por año)</v>
      </c>
      <c r="F205" s="1645">
        <v>5</v>
      </c>
      <c r="G205" s="1648">
        <f t="shared" si="255"/>
        <v>5</v>
      </c>
      <c r="H205" s="1651">
        <v>1</v>
      </c>
      <c r="I205" s="1654">
        <v>1</v>
      </c>
      <c r="J205" s="1543">
        <v>1</v>
      </c>
      <c r="K205" s="1546">
        <v>2</v>
      </c>
      <c r="L205" s="552" t="s">
        <v>5565</v>
      </c>
      <c r="M205" s="441" t="s">
        <v>5566</v>
      </c>
      <c r="N205" s="442">
        <v>44743</v>
      </c>
      <c r="O205" s="442">
        <v>44925</v>
      </c>
      <c r="P205" s="442">
        <v>44743</v>
      </c>
      <c r="Q205" s="442">
        <v>44925</v>
      </c>
      <c r="R205" s="1571">
        <f t="shared" ref="R205:R221" si="266">+$D205</f>
        <v>226</v>
      </c>
      <c r="S205" s="1585">
        <f t="shared" ref="S205" si="267">+F205</f>
        <v>5</v>
      </c>
      <c r="T205" s="443">
        <f t="shared" si="261"/>
        <v>53.94</v>
      </c>
      <c r="U205" s="444">
        <f t="shared" si="242"/>
        <v>41.5</v>
      </c>
      <c r="V205" s="444">
        <f t="shared" si="242"/>
        <v>0</v>
      </c>
      <c r="W205" s="444">
        <f t="shared" si="242"/>
        <v>0</v>
      </c>
      <c r="X205" s="444">
        <f t="shared" si="242"/>
        <v>0</v>
      </c>
      <c r="Y205" s="444">
        <f t="shared" si="242"/>
        <v>0</v>
      </c>
      <c r="Z205" s="444">
        <f t="shared" si="242"/>
        <v>12.44</v>
      </c>
      <c r="AA205" s="1571">
        <f t="shared" ref="AA205:AA221" si="268">+$D205</f>
        <v>226</v>
      </c>
      <c r="AB205" s="1539">
        <f t="shared" si="257"/>
        <v>1</v>
      </c>
      <c r="AC205" s="445">
        <f t="shared" si="262"/>
        <v>13.484999999999999</v>
      </c>
      <c r="AD205" s="553">
        <v>10.375</v>
      </c>
      <c r="AE205" s="447">
        <v>0</v>
      </c>
      <c r="AF205" s="447">
        <v>0</v>
      </c>
      <c r="AG205" s="447">
        <v>0</v>
      </c>
      <c r="AH205" s="447">
        <v>0</v>
      </c>
      <c r="AI205" s="447">
        <v>3.11</v>
      </c>
      <c r="AJ205" s="1571">
        <f t="shared" ref="AJ205:AJ221" si="269">+$D205</f>
        <v>226</v>
      </c>
      <c r="AK205" s="1541">
        <f t="shared" si="258"/>
        <v>1</v>
      </c>
      <c r="AL205" s="445">
        <f t="shared" si="263"/>
        <v>13.484999999999999</v>
      </c>
      <c r="AM205" s="546">
        <v>10.375</v>
      </c>
      <c r="AN205" s="448">
        <v>0</v>
      </c>
      <c r="AO205" s="448">
        <v>0</v>
      </c>
      <c r="AP205" s="448">
        <v>0</v>
      </c>
      <c r="AQ205" s="448">
        <v>0</v>
      </c>
      <c r="AR205" s="546">
        <v>3.11</v>
      </c>
      <c r="AS205" s="1571">
        <f t="shared" ref="AS205:AS221" si="270">+$D205</f>
        <v>226</v>
      </c>
      <c r="AT205" s="1550">
        <f t="shared" si="259"/>
        <v>1</v>
      </c>
      <c r="AU205" s="449">
        <f t="shared" si="264"/>
        <v>13.484999999999999</v>
      </c>
      <c r="AV205" s="447">
        <v>10.375</v>
      </c>
      <c r="AW205" s="447">
        <v>0</v>
      </c>
      <c r="AX205" s="447">
        <v>0</v>
      </c>
      <c r="AY205" s="447">
        <v>0</v>
      </c>
      <c r="AZ205" s="447">
        <v>0</v>
      </c>
      <c r="BA205" s="447">
        <v>3.11</v>
      </c>
      <c r="BB205" s="1571">
        <f t="shared" ref="BB205:BB221" si="271">+$D205</f>
        <v>226</v>
      </c>
      <c r="BC205" s="1552">
        <f t="shared" si="260"/>
        <v>2</v>
      </c>
      <c r="BD205" s="449">
        <f t="shared" si="265"/>
        <v>13.484999999999999</v>
      </c>
      <c r="BE205" s="451">
        <v>10.375</v>
      </c>
      <c r="BF205" s="451">
        <v>0</v>
      </c>
      <c r="BG205" s="451">
        <v>0</v>
      </c>
      <c r="BH205" s="451">
        <v>0</v>
      </c>
      <c r="BI205" s="451">
        <v>0</v>
      </c>
      <c r="BJ205" s="451">
        <v>3.11</v>
      </c>
      <c r="BK205" s="1554"/>
      <c r="BL205" s="1555"/>
      <c r="BM205" s="1555"/>
      <c r="BN205" s="1555"/>
      <c r="BO205" s="1555"/>
      <c r="BP205" s="1555"/>
      <c r="BQ205" s="1555"/>
      <c r="BR205" s="1555"/>
      <c r="BS205" s="1556"/>
    </row>
    <row r="206" spans="1:71" s="58" customFormat="1" ht="45.75" thickBot="1" x14ac:dyDescent="0.3">
      <c r="A206" s="37"/>
      <c r="B206" s="1526"/>
      <c r="C206" s="1522"/>
      <c r="D206" s="1641"/>
      <c r="E206" s="1644"/>
      <c r="F206" s="1647"/>
      <c r="G206" s="1650"/>
      <c r="H206" s="1653"/>
      <c r="I206" s="1656"/>
      <c r="J206" s="1545"/>
      <c r="K206" s="1548"/>
      <c r="L206" s="551" t="s">
        <v>5567</v>
      </c>
      <c r="M206" s="463" t="s">
        <v>5568</v>
      </c>
      <c r="N206" s="464">
        <v>44743</v>
      </c>
      <c r="O206" s="464">
        <v>44925</v>
      </c>
      <c r="P206" s="464">
        <v>44743</v>
      </c>
      <c r="Q206" s="464">
        <v>44925</v>
      </c>
      <c r="R206" s="1572"/>
      <c r="S206" s="1586"/>
      <c r="T206" s="465">
        <f t="shared" si="261"/>
        <v>53.94</v>
      </c>
      <c r="U206" s="466">
        <f t="shared" si="242"/>
        <v>41.5</v>
      </c>
      <c r="V206" s="466">
        <f t="shared" si="242"/>
        <v>0</v>
      </c>
      <c r="W206" s="466">
        <f t="shared" si="242"/>
        <v>0</v>
      </c>
      <c r="X206" s="466">
        <f t="shared" si="242"/>
        <v>0</v>
      </c>
      <c r="Y206" s="466">
        <f t="shared" si="242"/>
        <v>0</v>
      </c>
      <c r="Z206" s="466">
        <f t="shared" si="242"/>
        <v>12.44</v>
      </c>
      <c r="AA206" s="1572"/>
      <c r="AB206" s="1540"/>
      <c r="AC206" s="467">
        <f t="shared" si="262"/>
        <v>13.484999999999999</v>
      </c>
      <c r="AD206" s="554">
        <v>10.375</v>
      </c>
      <c r="AE206" s="469">
        <v>0</v>
      </c>
      <c r="AF206" s="469">
        <v>0</v>
      </c>
      <c r="AG206" s="469">
        <v>0</v>
      </c>
      <c r="AH206" s="469">
        <v>0</v>
      </c>
      <c r="AI206" s="469">
        <v>3.11</v>
      </c>
      <c r="AJ206" s="1572"/>
      <c r="AK206" s="1542"/>
      <c r="AL206" s="467">
        <f t="shared" si="263"/>
        <v>13.484999999999999</v>
      </c>
      <c r="AM206" s="547">
        <v>10.375</v>
      </c>
      <c r="AN206" s="470">
        <v>0</v>
      </c>
      <c r="AO206" s="470">
        <v>0</v>
      </c>
      <c r="AP206" s="470">
        <v>0</v>
      </c>
      <c r="AQ206" s="470">
        <v>0</v>
      </c>
      <c r="AR206" s="547">
        <v>3.11</v>
      </c>
      <c r="AS206" s="1572"/>
      <c r="AT206" s="1551"/>
      <c r="AU206" s="471">
        <f t="shared" si="264"/>
        <v>13.484999999999999</v>
      </c>
      <c r="AV206" s="469">
        <v>10.375</v>
      </c>
      <c r="AW206" s="469">
        <v>0</v>
      </c>
      <c r="AX206" s="469">
        <v>0</v>
      </c>
      <c r="AY206" s="469">
        <v>0</v>
      </c>
      <c r="AZ206" s="469">
        <v>0</v>
      </c>
      <c r="BA206" s="469">
        <v>3.11</v>
      </c>
      <c r="BB206" s="1572"/>
      <c r="BC206" s="1553"/>
      <c r="BD206" s="471">
        <f t="shared" si="265"/>
        <v>13.484999999999999</v>
      </c>
      <c r="BE206" s="469">
        <v>10.375</v>
      </c>
      <c r="BF206" s="469">
        <v>0</v>
      </c>
      <c r="BG206" s="469">
        <v>0</v>
      </c>
      <c r="BH206" s="469">
        <v>0</v>
      </c>
      <c r="BI206" s="469">
        <v>0</v>
      </c>
      <c r="BJ206" s="469">
        <v>3.11</v>
      </c>
      <c r="BK206" s="1558"/>
      <c r="BL206" s="1559"/>
      <c r="BM206" s="1559"/>
      <c r="BN206" s="1559"/>
      <c r="BO206" s="1559"/>
      <c r="BP206" s="1559"/>
      <c r="BQ206" s="1559"/>
      <c r="BR206" s="1559"/>
      <c r="BS206" s="1560"/>
    </row>
    <row r="207" spans="1:71" s="58" customFormat="1" ht="72.75" customHeight="1" x14ac:dyDescent="0.25">
      <c r="A207" s="37"/>
      <c r="B207" s="1526"/>
      <c r="C207" s="1527"/>
      <c r="D207" s="1732">
        <v>227</v>
      </c>
      <c r="E207" s="1643" t="str">
        <f>+[6]Metas!K256</f>
        <v>Talleres de formación cultural, con acceso y participacion a la comunidad en condición de vulnerabilidad desarrollados en municipios de Norte de Santander (20 Por año)</v>
      </c>
      <c r="F207" s="1646">
        <v>20</v>
      </c>
      <c r="G207" s="1649">
        <f t="shared" si="255"/>
        <v>20</v>
      </c>
      <c r="H207" s="1652">
        <v>5</v>
      </c>
      <c r="I207" s="1655">
        <v>5</v>
      </c>
      <c r="J207" s="1544">
        <v>5</v>
      </c>
      <c r="K207" s="1720">
        <v>5</v>
      </c>
      <c r="L207" s="555" t="s">
        <v>5569</v>
      </c>
      <c r="M207" s="556" t="s">
        <v>5570</v>
      </c>
      <c r="N207" s="300">
        <v>44743</v>
      </c>
      <c r="O207" s="300">
        <v>44925</v>
      </c>
      <c r="P207" s="300">
        <v>44743</v>
      </c>
      <c r="Q207" s="300">
        <v>44925</v>
      </c>
      <c r="R207" s="1220">
        <f t="shared" si="266"/>
        <v>227</v>
      </c>
      <c r="S207" s="1241">
        <f t="shared" ref="S207" si="272">+F207</f>
        <v>20</v>
      </c>
      <c r="T207" s="557">
        <f t="shared" si="261"/>
        <v>53.94</v>
      </c>
      <c r="U207" s="558">
        <f t="shared" si="242"/>
        <v>41.5</v>
      </c>
      <c r="V207" s="558">
        <f t="shared" si="242"/>
        <v>0</v>
      </c>
      <c r="W207" s="558">
        <f t="shared" si="242"/>
        <v>0</v>
      </c>
      <c r="X207" s="558">
        <f t="shared" si="242"/>
        <v>0</v>
      </c>
      <c r="Y207" s="558">
        <f t="shared" si="242"/>
        <v>0</v>
      </c>
      <c r="Z207" s="558">
        <f t="shared" si="242"/>
        <v>12.44</v>
      </c>
      <c r="AA207" s="1220">
        <f t="shared" si="268"/>
        <v>227</v>
      </c>
      <c r="AB207" s="1244">
        <f t="shared" si="257"/>
        <v>5</v>
      </c>
      <c r="AC207" s="559">
        <f t="shared" si="262"/>
        <v>13.484999999999999</v>
      </c>
      <c r="AD207" s="560">
        <v>10.375</v>
      </c>
      <c r="AE207" s="500">
        <v>0</v>
      </c>
      <c r="AF207" s="500">
        <v>0</v>
      </c>
      <c r="AG207" s="500">
        <v>0</v>
      </c>
      <c r="AH207" s="500">
        <v>0</v>
      </c>
      <c r="AI207" s="500">
        <v>3.11</v>
      </c>
      <c r="AJ207" s="1220">
        <f t="shared" si="269"/>
        <v>227</v>
      </c>
      <c r="AK207" s="1247">
        <f t="shared" si="258"/>
        <v>5</v>
      </c>
      <c r="AL207" s="559">
        <f t="shared" si="263"/>
        <v>13.484999999999999</v>
      </c>
      <c r="AM207" s="561">
        <v>10.375</v>
      </c>
      <c r="AN207" s="562">
        <v>0</v>
      </c>
      <c r="AO207" s="562">
        <v>0</v>
      </c>
      <c r="AP207" s="562">
        <v>0</v>
      </c>
      <c r="AQ207" s="562">
        <v>0</v>
      </c>
      <c r="AR207" s="561">
        <v>3.11</v>
      </c>
      <c r="AS207" s="1220">
        <f t="shared" si="270"/>
        <v>227</v>
      </c>
      <c r="AT207" s="1549">
        <f t="shared" si="259"/>
        <v>5</v>
      </c>
      <c r="AU207" s="563">
        <f t="shared" si="264"/>
        <v>13.484999999999999</v>
      </c>
      <c r="AV207" s="500">
        <v>10.375</v>
      </c>
      <c r="AW207" s="500">
        <v>0</v>
      </c>
      <c r="AX207" s="500">
        <v>0</v>
      </c>
      <c r="AY207" s="500">
        <v>0</v>
      </c>
      <c r="AZ207" s="500">
        <v>0</v>
      </c>
      <c r="BA207" s="500">
        <v>3.11</v>
      </c>
      <c r="BB207" s="1220">
        <f t="shared" si="271"/>
        <v>227</v>
      </c>
      <c r="BC207" s="1253">
        <f t="shared" si="260"/>
        <v>5</v>
      </c>
      <c r="BD207" s="563">
        <f t="shared" si="265"/>
        <v>13.484999999999999</v>
      </c>
      <c r="BE207" s="501">
        <v>10.375</v>
      </c>
      <c r="BF207" s="501">
        <v>0</v>
      </c>
      <c r="BG207" s="501">
        <v>0</v>
      </c>
      <c r="BH207" s="501">
        <v>0</v>
      </c>
      <c r="BI207" s="501">
        <v>0</v>
      </c>
      <c r="BJ207" s="501">
        <v>3.11</v>
      </c>
      <c r="BK207" s="1562"/>
      <c r="BL207" s="1563"/>
      <c r="BM207" s="1563"/>
      <c r="BN207" s="1563"/>
      <c r="BO207" s="1563"/>
      <c r="BP207" s="1563"/>
      <c r="BQ207" s="1563"/>
      <c r="BR207" s="1563"/>
      <c r="BS207" s="1564"/>
    </row>
    <row r="208" spans="1:71" s="58" customFormat="1" ht="50.25" customHeight="1" thickBot="1" x14ac:dyDescent="0.3">
      <c r="A208" s="37"/>
      <c r="B208" s="1526"/>
      <c r="C208" s="1527"/>
      <c r="D208" s="1732"/>
      <c r="E208" s="1643"/>
      <c r="F208" s="1646"/>
      <c r="G208" s="1649"/>
      <c r="H208" s="1652"/>
      <c r="I208" s="1655"/>
      <c r="J208" s="1544"/>
      <c r="K208" s="1720"/>
      <c r="L208" s="567" t="s">
        <v>5571</v>
      </c>
      <c r="M208" s="494" t="s">
        <v>5572</v>
      </c>
      <c r="N208" s="325">
        <v>44743</v>
      </c>
      <c r="O208" s="325">
        <v>44925</v>
      </c>
      <c r="P208" s="325">
        <v>44743</v>
      </c>
      <c r="Q208" s="325">
        <v>44925</v>
      </c>
      <c r="R208" s="1220"/>
      <c r="S208" s="1241"/>
      <c r="T208" s="568">
        <f t="shared" si="261"/>
        <v>53.94</v>
      </c>
      <c r="U208" s="569">
        <f t="shared" si="242"/>
        <v>41.5</v>
      </c>
      <c r="V208" s="569">
        <f t="shared" si="242"/>
        <v>0</v>
      </c>
      <c r="W208" s="569">
        <f t="shared" si="242"/>
        <v>0</v>
      </c>
      <c r="X208" s="569">
        <f t="shared" si="242"/>
        <v>0</v>
      </c>
      <c r="Y208" s="569">
        <f t="shared" si="242"/>
        <v>0</v>
      </c>
      <c r="Z208" s="569">
        <f t="shared" si="242"/>
        <v>12.44</v>
      </c>
      <c r="AA208" s="1220"/>
      <c r="AB208" s="1244"/>
      <c r="AC208" s="570">
        <f t="shared" si="262"/>
        <v>13.484999999999999</v>
      </c>
      <c r="AD208" s="571">
        <v>10.375</v>
      </c>
      <c r="AE208" s="461">
        <v>0</v>
      </c>
      <c r="AF208" s="461">
        <v>0</v>
      </c>
      <c r="AG208" s="461">
        <v>0</v>
      </c>
      <c r="AH208" s="461">
        <v>0</v>
      </c>
      <c r="AI208" s="461">
        <v>3.11</v>
      </c>
      <c r="AJ208" s="1220"/>
      <c r="AK208" s="1247"/>
      <c r="AL208" s="570">
        <f t="shared" si="263"/>
        <v>13.484999999999999</v>
      </c>
      <c r="AM208" s="572">
        <v>10.375</v>
      </c>
      <c r="AN208" s="573">
        <v>0</v>
      </c>
      <c r="AO208" s="573">
        <v>0</v>
      </c>
      <c r="AP208" s="573">
        <v>0</v>
      </c>
      <c r="AQ208" s="573">
        <v>0</v>
      </c>
      <c r="AR208" s="572">
        <v>3.11</v>
      </c>
      <c r="AS208" s="1220"/>
      <c r="AT208" s="1549"/>
      <c r="AU208" s="574">
        <f t="shared" si="264"/>
        <v>13.484999999999999</v>
      </c>
      <c r="AV208" s="461">
        <v>10.375</v>
      </c>
      <c r="AW208" s="461">
        <v>0</v>
      </c>
      <c r="AX208" s="461">
        <v>0</v>
      </c>
      <c r="AY208" s="461">
        <v>0</v>
      </c>
      <c r="AZ208" s="461">
        <v>0</v>
      </c>
      <c r="BA208" s="461">
        <v>3.11</v>
      </c>
      <c r="BB208" s="1220"/>
      <c r="BC208" s="1253"/>
      <c r="BD208" s="574">
        <f t="shared" si="265"/>
        <v>13.484999999999999</v>
      </c>
      <c r="BE208" s="461">
        <v>10.375</v>
      </c>
      <c r="BF208" s="461">
        <v>0</v>
      </c>
      <c r="BG208" s="461">
        <v>0</v>
      </c>
      <c r="BH208" s="461">
        <v>0</v>
      </c>
      <c r="BI208" s="461">
        <v>0</v>
      </c>
      <c r="BJ208" s="461">
        <v>3.11</v>
      </c>
      <c r="BK208" s="1565"/>
      <c r="BL208" s="1566"/>
      <c r="BM208" s="1566"/>
      <c r="BN208" s="1566"/>
      <c r="BO208" s="1566"/>
      <c r="BP208" s="1566"/>
      <c r="BQ208" s="1566"/>
      <c r="BR208" s="1566"/>
      <c r="BS208" s="1567"/>
    </row>
    <row r="209" spans="1:71" s="58" customFormat="1" ht="39.75" customHeight="1" thickTop="1" x14ac:dyDescent="0.25">
      <c r="A209" s="37"/>
      <c r="B209" s="1733" t="s">
        <v>317</v>
      </c>
      <c r="C209" s="1524" t="s">
        <v>320</v>
      </c>
      <c r="D209" s="1639">
        <v>228</v>
      </c>
      <c r="E209" s="1642" t="str">
        <f>+[6]Metas!K258</f>
        <v>Gurpos de vigias del patrimonio en los municipios conformados, dotados y consolidados (10 Por año)</v>
      </c>
      <c r="F209" s="1645">
        <v>10</v>
      </c>
      <c r="G209" s="1648">
        <f t="shared" si="255"/>
        <v>10</v>
      </c>
      <c r="H209" s="1651"/>
      <c r="I209" s="1654">
        <v>3</v>
      </c>
      <c r="J209" s="1543">
        <v>3</v>
      </c>
      <c r="K209" s="1546">
        <v>4</v>
      </c>
      <c r="L209" s="441" t="s">
        <v>5573</v>
      </c>
      <c r="M209" s="441" t="s">
        <v>5574</v>
      </c>
      <c r="N209" s="442">
        <v>44743</v>
      </c>
      <c r="O209" s="442">
        <v>44925</v>
      </c>
      <c r="P209" s="442">
        <v>44743</v>
      </c>
      <c r="Q209" s="442">
        <v>44925</v>
      </c>
      <c r="R209" s="1571">
        <f t="shared" si="266"/>
        <v>228</v>
      </c>
      <c r="S209" s="1585">
        <f t="shared" ref="S209" si="273">+F209</f>
        <v>10</v>
      </c>
      <c r="T209" s="443">
        <f t="shared" si="261"/>
        <v>39.96</v>
      </c>
      <c r="U209" s="444">
        <f t="shared" si="242"/>
        <v>23.28</v>
      </c>
      <c r="V209" s="444">
        <f t="shared" si="242"/>
        <v>0</v>
      </c>
      <c r="W209" s="444">
        <f t="shared" si="242"/>
        <v>0</v>
      </c>
      <c r="X209" s="444">
        <f t="shared" si="242"/>
        <v>0</v>
      </c>
      <c r="Y209" s="444">
        <f t="shared" si="242"/>
        <v>16.68</v>
      </c>
      <c r="Z209" s="444">
        <f t="shared" si="242"/>
        <v>0</v>
      </c>
      <c r="AA209" s="1571">
        <f t="shared" si="268"/>
        <v>228</v>
      </c>
      <c r="AB209" s="1539">
        <f t="shared" si="257"/>
        <v>0</v>
      </c>
      <c r="AC209" s="445">
        <f t="shared" si="262"/>
        <v>9.99</v>
      </c>
      <c r="AD209" s="575">
        <v>5.82</v>
      </c>
      <c r="AE209" s="447">
        <v>0</v>
      </c>
      <c r="AF209" s="447">
        <v>0</v>
      </c>
      <c r="AG209" s="447">
        <v>0</v>
      </c>
      <c r="AH209" s="576">
        <v>4.17</v>
      </c>
      <c r="AI209" s="447">
        <v>0</v>
      </c>
      <c r="AJ209" s="1571">
        <f t="shared" si="269"/>
        <v>228</v>
      </c>
      <c r="AK209" s="1541">
        <f t="shared" si="258"/>
        <v>3</v>
      </c>
      <c r="AL209" s="445">
        <f t="shared" si="263"/>
        <v>9.99</v>
      </c>
      <c r="AM209" s="448">
        <v>5.82</v>
      </c>
      <c r="AN209" s="448">
        <v>0</v>
      </c>
      <c r="AO209" s="448">
        <v>0</v>
      </c>
      <c r="AP209" s="448">
        <v>0</v>
      </c>
      <c r="AQ209" s="448">
        <v>4.17</v>
      </c>
      <c r="AR209" s="448">
        <v>0</v>
      </c>
      <c r="AS209" s="1571">
        <f t="shared" si="270"/>
        <v>228</v>
      </c>
      <c r="AT209" s="1550">
        <f t="shared" si="259"/>
        <v>3</v>
      </c>
      <c r="AU209" s="449">
        <f t="shared" si="264"/>
        <v>9.99</v>
      </c>
      <c r="AV209" s="447">
        <v>5.82</v>
      </c>
      <c r="AW209" s="447">
        <v>0</v>
      </c>
      <c r="AX209" s="447">
        <v>0</v>
      </c>
      <c r="AY209" s="447">
        <v>0</v>
      </c>
      <c r="AZ209" s="447">
        <v>4.17</v>
      </c>
      <c r="BA209" s="447">
        <v>0</v>
      </c>
      <c r="BB209" s="1571">
        <f t="shared" si="271"/>
        <v>228</v>
      </c>
      <c r="BC209" s="1552">
        <f t="shared" si="260"/>
        <v>4</v>
      </c>
      <c r="BD209" s="449">
        <f t="shared" si="265"/>
        <v>9.99</v>
      </c>
      <c r="BE209" s="451">
        <v>5.82</v>
      </c>
      <c r="BF209" s="451">
        <v>0</v>
      </c>
      <c r="BG209" s="451">
        <v>0</v>
      </c>
      <c r="BH209" s="451">
        <v>0</v>
      </c>
      <c r="BI209" s="451">
        <v>4.17</v>
      </c>
      <c r="BJ209" s="451">
        <v>0</v>
      </c>
      <c r="BK209" s="1554"/>
      <c r="BL209" s="1555"/>
      <c r="BM209" s="1555"/>
      <c r="BN209" s="1555"/>
      <c r="BO209" s="1555"/>
      <c r="BP209" s="1555"/>
      <c r="BQ209" s="1555"/>
      <c r="BR209" s="1555"/>
      <c r="BS209" s="1556"/>
    </row>
    <row r="210" spans="1:71" s="58" customFormat="1" ht="44.25" customHeight="1" x14ac:dyDescent="0.25">
      <c r="A210" s="37"/>
      <c r="B210" s="1517"/>
      <c r="C210" s="1522"/>
      <c r="D210" s="1640"/>
      <c r="E210" s="1643"/>
      <c r="F210" s="1646"/>
      <c r="G210" s="1649"/>
      <c r="H210" s="1652"/>
      <c r="I210" s="1655"/>
      <c r="J210" s="1544"/>
      <c r="K210" s="1547"/>
      <c r="L210" s="452" t="s">
        <v>5575</v>
      </c>
      <c r="M210" s="452" t="s">
        <v>5576</v>
      </c>
      <c r="N210" s="34">
        <v>44743</v>
      </c>
      <c r="O210" s="34">
        <v>44925</v>
      </c>
      <c r="P210" s="34">
        <v>44743</v>
      </c>
      <c r="Q210" s="34">
        <v>44925</v>
      </c>
      <c r="R210" s="1220"/>
      <c r="S210" s="1241"/>
      <c r="T210" s="453">
        <f t="shared" si="261"/>
        <v>39.96</v>
      </c>
      <c r="U210" s="454">
        <f t="shared" si="242"/>
        <v>23.28</v>
      </c>
      <c r="V210" s="454">
        <f t="shared" si="242"/>
        <v>0</v>
      </c>
      <c r="W210" s="454">
        <f t="shared" si="242"/>
        <v>0</v>
      </c>
      <c r="X210" s="454">
        <f t="shared" si="242"/>
        <v>0</v>
      </c>
      <c r="Y210" s="454">
        <f t="shared" si="242"/>
        <v>16.68</v>
      </c>
      <c r="Z210" s="454">
        <f t="shared" si="242"/>
        <v>0</v>
      </c>
      <c r="AA210" s="1220"/>
      <c r="AB210" s="1244"/>
      <c r="AC210" s="455">
        <f t="shared" si="262"/>
        <v>9.99</v>
      </c>
      <c r="AD210" s="577">
        <v>5.82</v>
      </c>
      <c r="AE210" s="457">
        <v>0</v>
      </c>
      <c r="AF210" s="457">
        <v>0</v>
      </c>
      <c r="AG210" s="457">
        <v>0</v>
      </c>
      <c r="AH210" s="578">
        <v>4.17</v>
      </c>
      <c r="AI210" s="457">
        <v>0</v>
      </c>
      <c r="AJ210" s="1220"/>
      <c r="AK210" s="1247"/>
      <c r="AL210" s="455">
        <f t="shared" si="263"/>
        <v>9.99</v>
      </c>
      <c r="AM210" s="458">
        <v>5.82</v>
      </c>
      <c r="AN210" s="458">
        <v>0</v>
      </c>
      <c r="AO210" s="458">
        <v>0</v>
      </c>
      <c r="AP210" s="458">
        <v>0</v>
      </c>
      <c r="AQ210" s="458">
        <v>4.17</v>
      </c>
      <c r="AR210" s="458">
        <v>0</v>
      </c>
      <c r="AS210" s="1220"/>
      <c r="AT210" s="1549"/>
      <c r="AU210" s="459">
        <f t="shared" si="264"/>
        <v>9.99</v>
      </c>
      <c r="AV210" s="457">
        <v>5.82</v>
      </c>
      <c r="AW210" s="457">
        <v>0</v>
      </c>
      <c r="AX210" s="457">
        <v>0</v>
      </c>
      <c r="AY210" s="457">
        <v>0</v>
      </c>
      <c r="AZ210" s="457">
        <v>4.17</v>
      </c>
      <c r="BA210" s="457">
        <v>0</v>
      </c>
      <c r="BB210" s="1220"/>
      <c r="BC210" s="1253"/>
      <c r="BD210" s="459">
        <f t="shared" si="265"/>
        <v>9.99</v>
      </c>
      <c r="BE210" s="457">
        <v>5.82</v>
      </c>
      <c r="BF210" s="457">
        <v>0</v>
      </c>
      <c r="BG210" s="457">
        <v>0</v>
      </c>
      <c r="BH210" s="457">
        <v>0</v>
      </c>
      <c r="BI210" s="457">
        <v>4.17</v>
      </c>
      <c r="BJ210" s="457">
        <v>0</v>
      </c>
      <c r="BK210" s="1208"/>
      <c r="BL210" s="1208"/>
      <c r="BM210" s="1208"/>
      <c r="BN210" s="1208"/>
      <c r="BO210" s="1208"/>
      <c r="BP210" s="1208"/>
      <c r="BQ210" s="1208"/>
      <c r="BR210" s="1208"/>
      <c r="BS210" s="1557"/>
    </row>
    <row r="211" spans="1:71" s="58" customFormat="1" ht="46.5" customHeight="1" x14ac:dyDescent="0.25">
      <c r="A211" s="37"/>
      <c r="B211" s="1517"/>
      <c r="C211" s="1522"/>
      <c r="D211" s="1640"/>
      <c r="E211" s="1643"/>
      <c r="F211" s="1646"/>
      <c r="G211" s="1649"/>
      <c r="H211" s="1652"/>
      <c r="I211" s="1655"/>
      <c r="J211" s="1544"/>
      <c r="K211" s="1547"/>
      <c r="L211" s="452" t="s">
        <v>5577</v>
      </c>
      <c r="M211" s="452" t="s">
        <v>5578</v>
      </c>
      <c r="N211" s="34">
        <v>44743</v>
      </c>
      <c r="O211" s="34">
        <v>44925</v>
      </c>
      <c r="P211" s="34">
        <v>44743</v>
      </c>
      <c r="Q211" s="34">
        <v>44925</v>
      </c>
      <c r="R211" s="1220"/>
      <c r="S211" s="1241"/>
      <c r="T211" s="453">
        <f t="shared" si="261"/>
        <v>39.96</v>
      </c>
      <c r="U211" s="454">
        <f t="shared" si="242"/>
        <v>23.28</v>
      </c>
      <c r="V211" s="454">
        <f t="shared" si="242"/>
        <v>0</v>
      </c>
      <c r="W211" s="454">
        <f t="shared" si="242"/>
        <v>0</v>
      </c>
      <c r="X211" s="454">
        <f t="shared" si="242"/>
        <v>0</v>
      </c>
      <c r="Y211" s="454">
        <f t="shared" si="242"/>
        <v>16.68</v>
      </c>
      <c r="Z211" s="454">
        <f t="shared" si="242"/>
        <v>0</v>
      </c>
      <c r="AA211" s="1220"/>
      <c r="AB211" s="1244"/>
      <c r="AC211" s="455">
        <f t="shared" si="262"/>
        <v>9.99</v>
      </c>
      <c r="AD211" s="577">
        <v>5.82</v>
      </c>
      <c r="AE211" s="457">
        <v>0</v>
      </c>
      <c r="AF211" s="457">
        <v>0</v>
      </c>
      <c r="AG211" s="457">
        <v>0</v>
      </c>
      <c r="AH211" s="578">
        <v>4.17</v>
      </c>
      <c r="AI211" s="457">
        <v>0</v>
      </c>
      <c r="AJ211" s="1220"/>
      <c r="AK211" s="1247"/>
      <c r="AL211" s="455">
        <f t="shared" si="263"/>
        <v>9.99</v>
      </c>
      <c r="AM211" s="458">
        <v>5.82</v>
      </c>
      <c r="AN211" s="458">
        <v>0</v>
      </c>
      <c r="AO211" s="458">
        <v>0</v>
      </c>
      <c r="AP211" s="458">
        <v>0</v>
      </c>
      <c r="AQ211" s="458">
        <v>4.17</v>
      </c>
      <c r="AR211" s="458">
        <v>0</v>
      </c>
      <c r="AS211" s="1220"/>
      <c r="AT211" s="1549"/>
      <c r="AU211" s="459">
        <f t="shared" si="264"/>
        <v>9.99</v>
      </c>
      <c r="AV211" s="457">
        <v>5.82</v>
      </c>
      <c r="AW211" s="457">
        <v>0</v>
      </c>
      <c r="AX211" s="457">
        <v>0</v>
      </c>
      <c r="AY211" s="457">
        <v>0</v>
      </c>
      <c r="AZ211" s="457">
        <v>4.17</v>
      </c>
      <c r="BA211" s="457">
        <v>0</v>
      </c>
      <c r="BB211" s="1220"/>
      <c r="BC211" s="1253"/>
      <c r="BD211" s="459">
        <f t="shared" si="265"/>
        <v>9.99</v>
      </c>
      <c r="BE211" s="457">
        <v>5.82</v>
      </c>
      <c r="BF211" s="457">
        <v>0</v>
      </c>
      <c r="BG211" s="457">
        <v>0</v>
      </c>
      <c r="BH211" s="457">
        <v>0</v>
      </c>
      <c r="BI211" s="457">
        <v>4.17</v>
      </c>
      <c r="BJ211" s="457">
        <v>0</v>
      </c>
      <c r="BK211" s="1208"/>
      <c r="BL211" s="1208"/>
      <c r="BM211" s="1208"/>
      <c r="BN211" s="1208"/>
      <c r="BO211" s="1208"/>
      <c r="BP211" s="1208"/>
      <c r="BQ211" s="1208"/>
      <c r="BR211" s="1208"/>
      <c r="BS211" s="1557"/>
    </row>
    <row r="212" spans="1:71" s="58" customFormat="1" ht="44.25" customHeight="1" thickBot="1" x14ac:dyDescent="0.3">
      <c r="A212" s="37"/>
      <c r="B212" s="1517"/>
      <c r="C212" s="1522"/>
      <c r="D212" s="1641"/>
      <c r="E212" s="1644"/>
      <c r="F212" s="1647"/>
      <c r="G212" s="1650"/>
      <c r="H212" s="1653"/>
      <c r="I212" s="1656"/>
      <c r="J212" s="1545"/>
      <c r="K212" s="1548"/>
      <c r="L212" s="463" t="s">
        <v>5579</v>
      </c>
      <c r="M212" s="463" t="s">
        <v>5580</v>
      </c>
      <c r="N212" s="464">
        <v>44743</v>
      </c>
      <c r="O212" s="464">
        <v>44925</v>
      </c>
      <c r="P212" s="464">
        <v>44743</v>
      </c>
      <c r="Q212" s="464">
        <v>44925</v>
      </c>
      <c r="R212" s="1572"/>
      <c r="S212" s="1586"/>
      <c r="T212" s="465">
        <f t="shared" si="261"/>
        <v>39.96</v>
      </c>
      <c r="U212" s="466">
        <f t="shared" si="242"/>
        <v>23.28</v>
      </c>
      <c r="V212" s="466">
        <f t="shared" si="242"/>
        <v>0</v>
      </c>
      <c r="W212" s="466">
        <f t="shared" si="242"/>
        <v>0</v>
      </c>
      <c r="X212" s="466">
        <f t="shared" si="242"/>
        <v>0</v>
      </c>
      <c r="Y212" s="466">
        <f t="shared" si="242"/>
        <v>16.68</v>
      </c>
      <c r="Z212" s="466">
        <f t="shared" si="242"/>
        <v>0</v>
      </c>
      <c r="AA212" s="1572"/>
      <c r="AB212" s="1540"/>
      <c r="AC212" s="467">
        <f t="shared" si="262"/>
        <v>9.99</v>
      </c>
      <c r="AD212" s="579">
        <v>5.82</v>
      </c>
      <c r="AE212" s="469">
        <v>0</v>
      </c>
      <c r="AF212" s="469">
        <v>0</v>
      </c>
      <c r="AG212" s="469">
        <v>0</v>
      </c>
      <c r="AH212" s="580">
        <v>4.17</v>
      </c>
      <c r="AI212" s="469">
        <v>0</v>
      </c>
      <c r="AJ212" s="1572"/>
      <c r="AK212" s="1542"/>
      <c r="AL212" s="467">
        <f t="shared" si="263"/>
        <v>9.99</v>
      </c>
      <c r="AM212" s="470">
        <v>5.82</v>
      </c>
      <c r="AN212" s="470">
        <v>0</v>
      </c>
      <c r="AO212" s="470">
        <v>0</v>
      </c>
      <c r="AP212" s="470">
        <v>0</v>
      </c>
      <c r="AQ212" s="470">
        <v>4.17</v>
      </c>
      <c r="AR212" s="470">
        <v>0</v>
      </c>
      <c r="AS212" s="1572"/>
      <c r="AT212" s="1551"/>
      <c r="AU212" s="471">
        <f t="shared" si="264"/>
        <v>9.99</v>
      </c>
      <c r="AV212" s="469">
        <v>5.82</v>
      </c>
      <c r="AW212" s="469">
        <v>0</v>
      </c>
      <c r="AX212" s="469">
        <v>0</v>
      </c>
      <c r="AY212" s="469">
        <v>0</v>
      </c>
      <c r="AZ212" s="469">
        <v>4.17</v>
      </c>
      <c r="BA212" s="469">
        <v>0</v>
      </c>
      <c r="BB212" s="1572"/>
      <c r="BC212" s="1553"/>
      <c r="BD212" s="471">
        <f t="shared" si="265"/>
        <v>9.99</v>
      </c>
      <c r="BE212" s="473">
        <v>5.82</v>
      </c>
      <c r="BF212" s="473">
        <v>0</v>
      </c>
      <c r="BG212" s="473">
        <v>0</v>
      </c>
      <c r="BH212" s="473">
        <v>0</v>
      </c>
      <c r="BI212" s="473">
        <v>4.17</v>
      </c>
      <c r="BJ212" s="473">
        <v>0</v>
      </c>
      <c r="BK212" s="1558"/>
      <c r="BL212" s="1559"/>
      <c r="BM212" s="1559"/>
      <c r="BN212" s="1559"/>
      <c r="BO212" s="1559"/>
      <c r="BP212" s="1559"/>
      <c r="BQ212" s="1559"/>
      <c r="BR212" s="1559"/>
      <c r="BS212" s="1560"/>
    </row>
    <row r="213" spans="1:71" s="58" customFormat="1" ht="45" x14ac:dyDescent="0.25">
      <c r="A213" s="37"/>
      <c r="B213" s="1517"/>
      <c r="C213" s="1527"/>
      <c r="D213" s="1734">
        <v>229</v>
      </c>
      <c r="E213" s="1643" t="str">
        <f>+[6]Metas!K259</f>
        <v>Municpios con talleres de formaciíon dirigidos a los vigias del patrimonio (10 Por año)</v>
      </c>
      <c r="F213" s="1646">
        <v>10</v>
      </c>
      <c r="G213" s="1649">
        <f t="shared" si="255"/>
        <v>10</v>
      </c>
      <c r="H213" s="1652"/>
      <c r="I213" s="1655">
        <v>3</v>
      </c>
      <c r="J213" s="1544">
        <v>3</v>
      </c>
      <c r="K213" s="1547">
        <v>4</v>
      </c>
      <c r="L213" s="581" t="s">
        <v>5581</v>
      </c>
      <c r="M213" s="556" t="s">
        <v>5582</v>
      </c>
      <c r="N213" s="300">
        <v>44743</v>
      </c>
      <c r="O213" s="300">
        <v>44925</v>
      </c>
      <c r="P213" s="300">
        <v>44743</v>
      </c>
      <c r="Q213" s="300">
        <v>44925</v>
      </c>
      <c r="R213" s="1220">
        <f t="shared" si="266"/>
        <v>229</v>
      </c>
      <c r="S213" s="1241">
        <f t="shared" ref="S213" si="274">+F213</f>
        <v>10</v>
      </c>
      <c r="T213" s="557">
        <f t="shared" si="261"/>
        <v>39.96</v>
      </c>
      <c r="U213" s="558">
        <f t="shared" si="242"/>
        <v>23.28</v>
      </c>
      <c r="V213" s="558">
        <f t="shared" si="242"/>
        <v>0</v>
      </c>
      <c r="W213" s="558">
        <f t="shared" si="242"/>
        <v>0</v>
      </c>
      <c r="X213" s="558">
        <f t="shared" si="242"/>
        <v>0</v>
      </c>
      <c r="Y213" s="558">
        <f t="shared" si="242"/>
        <v>16.68</v>
      </c>
      <c r="Z213" s="558">
        <f t="shared" si="242"/>
        <v>0</v>
      </c>
      <c r="AA213" s="1220">
        <f t="shared" si="268"/>
        <v>229</v>
      </c>
      <c r="AB213" s="1244">
        <f t="shared" si="257"/>
        <v>0</v>
      </c>
      <c r="AC213" s="559">
        <f t="shared" si="262"/>
        <v>9.99</v>
      </c>
      <c r="AD213" s="582">
        <v>5.82</v>
      </c>
      <c r="AE213" s="500">
        <v>0</v>
      </c>
      <c r="AF213" s="500">
        <v>0</v>
      </c>
      <c r="AG213" s="500">
        <v>0</v>
      </c>
      <c r="AH213" s="583">
        <v>4.17</v>
      </c>
      <c r="AI213" s="500">
        <v>0</v>
      </c>
      <c r="AJ213" s="1220">
        <f t="shared" si="269"/>
        <v>229</v>
      </c>
      <c r="AK213" s="1247">
        <f t="shared" si="258"/>
        <v>3</v>
      </c>
      <c r="AL213" s="559">
        <f t="shared" si="263"/>
        <v>9.99</v>
      </c>
      <c r="AM213" s="562">
        <v>5.82</v>
      </c>
      <c r="AN213" s="562">
        <v>0</v>
      </c>
      <c r="AO213" s="562">
        <v>0</v>
      </c>
      <c r="AP213" s="562">
        <v>0</v>
      </c>
      <c r="AQ213" s="562">
        <v>4.17</v>
      </c>
      <c r="AR213" s="562">
        <v>0</v>
      </c>
      <c r="AS213" s="1220">
        <f t="shared" si="270"/>
        <v>229</v>
      </c>
      <c r="AT213" s="1549">
        <f t="shared" si="259"/>
        <v>3</v>
      </c>
      <c r="AU213" s="563">
        <f t="shared" si="264"/>
        <v>9.99</v>
      </c>
      <c r="AV213" s="500">
        <v>5.82</v>
      </c>
      <c r="AW213" s="500">
        <v>0</v>
      </c>
      <c r="AX213" s="500">
        <v>0</v>
      </c>
      <c r="AY213" s="500">
        <v>0</v>
      </c>
      <c r="AZ213" s="500">
        <v>4.17</v>
      </c>
      <c r="BA213" s="500">
        <v>0</v>
      </c>
      <c r="BB213" s="1220">
        <f t="shared" si="271"/>
        <v>229</v>
      </c>
      <c r="BC213" s="1253">
        <f t="shared" si="260"/>
        <v>4</v>
      </c>
      <c r="BD213" s="563">
        <f t="shared" si="265"/>
        <v>9.99</v>
      </c>
      <c r="BE213" s="501">
        <v>5.82</v>
      </c>
      <c r="BF213" s="501">
        <v>0</v>
      </c>
      <c r="BG213" s="501">
        <v>0</v>
      </c>
      <c r="BH213" s="501">
        <v>0</v>
      </c>
      <c r="BI213" s="501">
        <v>4.17</v>
      </c>
      <c r="BJ213" s="501">
        <v>0</v>
      </c>
      <c r="BK213" s="1562"/>
      <c r="BL213" s="1563"/>
      <c r="BM213" s="1563"/>
      <c r="BN213" s="1563"/>
      <c r="BO213" s="1563"/>
      <c r="BP213" s="1563"/>
      <c r="BQ213" s="1563"/>
      <c r="BR213" s="1563"/>
      <c r="BS213" s="1564"/>
    </row>
    <row r="214" spans="1:71" s="58" customFormat="1" ht="45" x14ac:dyDescent="0.25">
      <c r="A214" s="37"/>
      <c r="B214" s="1517"/>
      <c r="C214" s="1527"/>
      <c r="D214" s="1734"/>
      <c r="E214" s="1643"/>
      <c r="F214" s="1646"/>
      <c r="G214" s="1649"/>
      <c r="H214" s="1652"/>
      <c r="I214" s="1655"/>
      <c r="J214" s="1544"/>
      <c r="K214" s="1547"/>
      <c r="L214" s="584" t="s">
        <v>5583</v>
      </c>
      <c r="M214" s="452" t="s">
        <v>5584</v>
      </c>
      <c r="N214" s="34">
        <v>44743</v>
      </c>
      <c r="O214" s="34">
        <v>44925</v>
      </c>
      <c r="P214" s="34">
        <v>44743</v>
      </c>
      <c r="Q214" s="34">
        <v>44925</v>
      </c>
      <c r="R214" s="1220"/>
      <c r="S214" s="1241"/>
      <c r="T214" s="453">
        <f t="shared" si="261"/>
        <v>39.96</v>
      </c>
      <c r="U214" s="454">
        <f t="shared" si="242"/>
        <v>23.28</v>
      </c>
      <c r="V214" s="454">
        <f t="shared" si="242"/>
        <v>0</v>
      </c>
      <c r="W214" s="454">
        <f t="shared" si="242"/>
        <v>0</v>
      </c>
      <c r="X214" s="454">
        <f t="shared" si="242"/>
        <v>0</v>
      </c>
      <c r="Y214" s="454">
        <f t="shared" si="242"/>
        <v>16.68</v>
      </c>
      <c r="Z214" s="454">
        <f t="shared" si="242"/>
        <v>0</v>
      </c>
      <c r="AA214" s="1220"/>
      <c r="AB214" s="1244"/>
      <c r="AC214" s="455">
        <f t="shared" si="262"/>
        <v>9.99</v>
      </c>
      <c r="AD214" s="577">
        <v>5.82</v>
      </c>
      <c r="AE214" s="457">
        <v>0</v>
      </c>
      <c r="AF214" s="457">
        <v>0</v>
      </c>
      <c r="AG214" s="457">
        <v>0</v>
      </c>
      <c r="AH214" s="578">
        <v>4.17</v>
      </c>
      <c r="AI214" s="457">
        <v>0</v>
      </c>
      <c r="AJ214" s="1220"/>
      <c r="AK214" s="1247"/>
      <c r="AL214" s="455">
        <f t="shared" si="263"/>
        <v>9.99</v>
      </c>
      <c r="AM214" s="458">
        <v>5.82</v>
      </c>
      <c r="AN214" s="458">
        <v>0</v>
      </c>
      <c r="AO214" s="458">
        <v>0</v>
      </c>
      <c r="AP214" s="458">
        <v>0</v>
      </c>
      <c r="AQ214" s="458">
        <v>4.17</v>
      </c>
      <c r="AR214" s="458">
        <v>0</v>
      </c>
      <c r="AS214" s="1220"/>
      <c r="AT214" s="1549"/>
      <c r="AU214" s="459">
        <f t="shared" si="264"/>
        <v>9.99</v>
      </c>
      <c r="AV214" s="457">
        <v>5.82</v>
      </c>
      <c r="AW214" s="457">
        <v>0</v>
      </c>
      <c r="AX214" s="457">
        <v>0</v>
      </c>
      <c r="AY214" s="457">
        <v>0</v>
      </c>
      <c r="AZ214" s="457">
        <v>4.17</v>
      </c>
      <c r="BA214" s="457">
        <v>0</v>
      </c>
      <c r="BB214" s="1220"/>
      <c r="BC214" s="1253"/>
      <c r="BD214" s="459">
        <f t="shared" si="265"/>
        <v>9.99</v>
      </c>
      <c r="BE214" s="457">
        <v>5.82</v>
      </c>
      <c r="BF214" s="457">
        <v>0</v>
      </c>
      <c r="BG214" s="457">
        <v>0</v>
      </c>
      <c r="BH214" s="457">
        <v>0</v>
      </c>
      <c r="BI214" s="457">
        <v>4.17</v>
      </c>
      <c r="BJ214" s="457">
        <v>0</v>
      </c>
      <c r="BK214" s="1208"/>
      <c r="BL214" s="1208"/>
      <c r="BM214" s="1208"/>
      <c r="BN214" s="1208"/>
      <c r="BO214" s="1208"/>
      <c r="BP214" s="1208"/>
      <c r="BQ214" s="1208"/>
      <c r="BR214" s="1208"/>
      <c r="BS214" s="1209"/>
    </row>
    <row r="215" spans="1:71" s="58" customFormat="1" ht="50.25" customHeight="1" x14ac:dyDescent="0.25">
      <c r="A215" s="37"/>
      <c r="B215" s="1517"/>
      <c r="C215" s="1527"/>
      <c r="D215" s="1734"/>
      <c r="E215" s="1643"/>
      <c r="F215" s="1646"/>
      <c r="G215" s="1649"/>
      <c r="H215" s="1652"/>
      <c r="I215" s="1655"/>
      <c r="J215" s="1544"/>
      <c r="K215" s="1547"/>
      <c r="L215" s="584" t="s">
        <v>5585</v>
      </c>
      <c r="M215" s="452" t="s">
        <v>5586</v>
      </c>
      <c r="N215" s="34">
        <v>44743</v>
      </c>
      <c r="O215" s="34">
        <v>44925</v>
      </c>
      <c r="P215" s="34">
        <v>44743</v>
      </c>
      <c r="Q215" s="34">
        <v>44925</v>
      </c>
      <c r="R215" s="1220"/>
      <c r="S215" s="1241"/>
      <c r="T215" s="453">
        <f t="shared" si="261"/>
        <v>39.96</v>
      </c>
      <c r="U215" s="454">
        <f t="shared" si="242"/>
        <v>23.28</v>
      </c>
      <c r="V215" s="454">
        <f t="shared" si="242"/>
        <v>0</v>
      </c>
      <c r="W215" s="454">
        <f t="shared" si="242"/>
        <v>0</v>
      </c>
      <c r="X215" s="454">
        <f t="shared" si="242"/>
        <v>0</v>
      </c>
      <c r="Y215" s="454">
        <f t="shared" si="242"/>
        <v>16.68</v>
      </c>
      <c r="Z215" s="454">
        <f t="shared" si="242"/>
        <v>0</v>
      </c>
      <c r="AA215" s="1220"/>
      <c r="AB215" s="1244"/>
      <c r="AC215" s="455">
        <f t="shared" si="262"/>
        <v>9.99</v>
      </c>
      <c r="AD215" s="577">
        <v>5.82</v>
      </c>
      <c r="AE215" s="457">
        <v>0</v>
      </c>
      <c r="AF215" s="457">
        <v>0</v>
      </c>
      <c r="AG215" s="457">
        <v>0</v>
      </c>
      <c r="AH215" s="578">
        <v>4.17</v>
      </c>
      <c r="AI215" s="457">
        <v>0</v>
      </c>
      <c r="AJ215" s="1220"/>
      <c r="AK215" s="1247"/>
      <c r="AL215" s="455">
        <f t="shared" si="263"/>
        <v>9.99</v>
      </c>
      <c r="AM215" s="458">
        <v>5.82</v>
      </c>
      <c r="AN215" s="458">
        <v>0</v>
      </c>
      <c r="AO215" s="458">
        <v>0</v>
      </c>
      <c r="AP215" s="458">
        <v>0</v>
      </c>
      <c r="AQ215" s="458">
        <v>4.17</v>
      </c>
      <c r="AR215" s="458">
        <v>0</v>
      </c>
      <c r="AS215" s="1220"/>
      <c r="AT215" s="1549"/>
      <c r="AU215" s="459">
        <f t="shared" si="264"/>
        <v>9.99</v>
      </c>
      <c r="AV215" s="457">
        <v>5.82</v>
      </c>
      <c r="AW215" s="457">
        <v>0</v>
      </c>
      <c r="AX215" s="457">
        <v>0</v>
      </c>
      <c r="AY215" s="457">
        <v>0</v>
      </c>
      <c r="AZ215" s="457">
        <v>4.17</v>
      </c>
      <c r="BA215" s="457">
        <v>0</v>
      </c>
      <c r="BB215" s="1220"/>
      <c r="BC215" s="1253"/>
      <c r="BD215" s="459">
        <f t="shared" si="265"/>
        <v>9.99</v>
      </c>
      <c r="BE215" s="457">
        <v>5.82</v>
      </c>
      <c r="BF215" s="457">
        <v>0</v>
      </c>
      <c r="BG215" s="457">
        <v>0</v>
      </c>
      <c r="BH215" s="457">
        <v>0</v>
      </c>
      <c r="BI215" s="457">
        <v>4.17</v>
      </c>
      <c r="BJ215" s="457">
        <v>0</v>
      </c>
      <c r="BK215" s="1208"/>
      <c r="BL215" s="1208"/>
      <c r="BM215" s="1208"/>
      <c r="BN215" s="1208"/>
      <c r="BO215" s="1208"/>
      <c r="BP215" s="1208"/>
      <c r="BQ215" s="1208"/>
      <c r="BR215" s="1208"/>
      <c r="BS215" s="1209"/>
    </row>
    <row r="216" spans="1:71" s="58" customFormat="1" ht="52.5" customHeight="1" thickBot="1" x14ac:dyDescent="0.3">
      <c r="A216" s="37"/>
      <c r="B216" s="1517"/>
      <c r="C216" s="1527"/>
      <c r="D216" s="1734"/>
      <c r="E216" s="1643"/>
      <c r="F216" s="1646"/>
      <c r="G216" s="1649"/>
      <c r="H216" s="1652"/>
      <c r="I216" s="1655"/>
      <c r="J216" s="1544"/>
      <c r="K216" s="1547"/>
      <c r="L216" s="567" t="s">
        <v>5587</v>
      </c>
      <c r="M216" s="494" t="s">
        <v>5588</v>
      </c>
      <c r="N216" s="325">
        <v>44743</v>
      </c>
      <c r="O216" s="325">
        <v>44925</v>
      </c>
      <c r="P216" s="325">
        <v>44743</v>
      </c>
      <c r="Q216" s="325">
        <v>44925</v>
      </c>
      <c r="R216" s="1220"/>
      <c r="S216" s="1241"/>
      <c r="T216" s="568">
        <f t="shared" si="261"/>
        <v>39.96</v>
      </c>
      <c r="U216" s="569">
        <f t="shared" si="242"/>
        <v>23.28</v>
      </c>
      <c r="V216" s="569">
        <f t="shared" si="242"/>
        <v>0</v>
      </c>
      <c r="W216" s="569">
        <f t="shared" si="242"/>
        <v>0</v>
      </c>
      <c r="X216" s="569">
        <f t="shared" ref="X216:Z279" si="275">AG216+AP216+AY216+BH216</f>
        <v>0</v>
      </c>
      <c r="Y216" s="569">
        <f t="shared" si="275"/>
        <v>16.68</v>
      </c>
      <c r="Z216" s="569">
        <f t="shared" si="275"/>
        <v>0</v>
      </c>
      <c r="AA216" s="1220"/>
      <c r="AB216" s="1244"/>
      <c r="AC216" s="570">
        <f t="shared" si="262"/>
        <v>9.99</v>
      </c>
      <c r="AD216" s="585">
        <v>5.82</v>
      </c>
      <c r="AE216" s="461">
        <v>0</v>
      </c>
      <c r="AF216" s="461">
        <v>0</v>
      </c>
      <c r="AG216" s="461">
        <v>0</v>
      </c>
      <c r="AH216" s="586">
        <v>4.17</v>
      </c>
      <c r="AI216" s="461">
        <v>0</v>
      </c>
      <c r="AJ216" s="1220"/>
      <c r="AK216" s="1247"/>
      <c r="AL216" s="570">
        <f t="shared" si="263"/>
        <v>9.99</v>
      </c>
      <c r="AM216" s="573">
        <v>5.82</v>
      </c>
      <c r="AN216" s="573">
        <v>0</v>
      </c>
      <c r="AO216" s="573">
        <v>0</v>
      </c>
      <c r="AP216" s="573">
        <v>0</v>
      </c>
      <c r="AQ216" s="573">
        <v>4.17</v>
      </c>
      <c r="AR216" s="573">
        <v>0</v>
      </c>
      <c r="AS216" s="1220"/>
      <c r="AT216" s="1549"/>
      <c r="AU216" s="574">
        <f t="shared" si="264"/>
        <v>9.99</v>
      </c>
      <c r="AV216" s="461">
        <v>5.82</v>
      </c>
      <c r="AW216" s="461">
        <v>0</v>
      </c>
      <c r="AX216" s="461">
        <v>0</v>
      </c>
      <c r="AY216" s="461">
        <v>0</v>
      </c>
      <c r="AZ216" s="461">
        <v>4.17</v>
      </c>
      <c r="BA216" s="461">
        <v>0</v>
      </c>
      <c r="BB216" s="1220"/>
      <c r="BC216" s="1253"/>
      <c r="BD216" s="574">
        <f t="shared" si="265"/>
        <v>9.99</v>
      </c>
      <c r="BE216" s="501">
        <v>5.82</v>
      </c>
      <c r="BF216" s="501">
        <v>0</v>
      </c>
      <c r="BG216" s="501">
        <v>0</v>
      </c>
      <c r="BH216" s="501">
        <v>0</v>
      </c>
      <c r="BI216" s="501">
        <v>4.17</v>
      </c>
      <c r="BJ216" s="501">
        <v>0</v>
      </c>
      <c r="BK216" s="1565"/>
      <c r="BL216" s="1566"/>
      <c r="BM216" s="1566"/>
      <c r="BN216" s="1566"/>
      <c r="BO216" s="1566"/>
      <c r="BP216" s="1566"/>
      <c r="BQ216" s="1566"/>
      <c r="BR216" s="1566"/>
      <c r="BS216" s="1567"/>
    </row>
    <row r="217" spans="1:71" s="58" customFormat="1" ht="60" x14ac:dyDescent="0.25">
      <c r="A217" s="37"/>
      <c r="B217" s="1517"/>
      <c r="C217" s="1522"/>
      <c r="D217" s="1639">
        <v>230</v>
      </c>
      <c r="E217" s="1642" t="str">
        <f>+[6]Metas!K260</f>
        <v>Apoyos a la construcion y reproduccion de iniciativas de difusion del patrimonio cultural en los municipios, (10 Por año)</v>
      </c>
      <c r="F217" s="1645">
        <v>10</v>
      </c>
      <c r="G217" s="1648">
        <f t="shared" si="255"/>
        <v>10</v>
      </c>
      <c r="H217" s="1651"/>
      <c r="I217" s="1654">
        <v>3</v>
      </c>
      <c r="J217" s="1543">
        <v>3</v>
      </c>
      <c r="K217" s="1546">
        <v>4</v>
      </c>
      <c r="L217" s="552" t="s">
        <v>5589</v>
      </c>
      <c r="M217" s="441" t="s">
        <v>5590</v>
      </c>
      <c r="N217" s="442">
        <v>44743</v>
      </c>
      <c r="O217" s="442">
        <v>44925</v>
      </c>
      <c r="P217" s="442">
        <v>44743</v>
      </c>
      <c r="Q217" s="442">
        <v>44925</v>
      </c>
      <c r="R217" s="1571">
        <f t="shared" si="266"/>
        <v>230</v>
      </c>
      <c r="S217" s="1585">
        <f t="shared" ref="S217" si="276">+F217</f>
        <v>10</v>
      </c>
      <c r="T217" s="443">
        <f t="shared" si="261"/>
        <v>34.32</v>
      </c>
      <c r="U217" s="444">
        <f t="shared" ref="U217:Z280" si="277">AD217+AM217+AV217+BE217</f>
        <v>17.52</v>
      </c>
      <c r="V217" s="444">
        <f t="shared" si="277"/>
        <v>0</v>
      </c>
      <c r="W217" s="444">
        <f t="shared" si="277"/>
        <v>0</v>
      </c>
      <c r="X217" s="444">
        <f t="shared" si="275"/>
        <v>0</v>
      </c>
      <c r="Y217" s="444">
        <f t="shared" si="275"/>
        <v>16.8</v>
      </c>
      <c r="Z217" s="444">
        <f t="shared" si="275"/>
        <v>0</v>
      </c>
      <c r="AA217" s="1571">
        <f t="shared" si="268"/>
        <v>230</v>
      </c>
      <c r="AB217" s="1539">
        <f t="shared" si="257"/>
        <v>0</v>
      </c>
      <c r="AC217" s="445">
        <f t="shared" si="262"/>
        <v>8.58</v>
      </c>
      <c r="AD217" s="575">
        <v>4.38</v>
      </c>
      <c r="AE217" s="447">
        <v>0</v>
      </c>
      <c r="AF217" s="447">
        <v>0</v>
      </c>
      <c r="AG217" s="447">
        <v>0</v>
      </c>
      <c r="AH217" s="587">
        <v>4.2</v>
      </c>
      <c r="AI217" s="447">
        <v>0</v>
      </c>
      <c r="AJ217" s="1571">
        <f t="shared" si="269"/>
        <v>230</v>
      </c>
      <c r="AK217" s="1541">
        <f t="shared" si="258"/>
        <v>3</v>
      </c>
      <c r="AL217" s="445">
        <f t="shared" si="263"/>
        <v>8.58</v>
      </c>
      <c r="AM217" s="448">
        <v>4.38</v>
      </c>
      <c r="AN217" s="448">
        <v>0</v>
      </c>
      <c r="AO217" s="448">
        <v>0</v>
      </c>
      <c r="AP217" s="448">
        <v>0</v>
      </c>
      <c r="AQ217" s="448">
        <v>4.2</v>
      </c>
      <c r="AR217" s="448">
        <v>0</v>
      </c>
      <c r="AS217" s="1571">
        <f t="shared" si="270"/>
        <v>230</v>
      </c>
      <c r="AT217" s="1550">
        <f t="shared" si="259"/>
        <v>3</v>
      </c>
      <c r="AU217" s="449">
        <f t="shared" si="264"/>
        <v>8.58</v>
      </c>
      <c r="AV217" s="447">
        <v>4.38</v>
      </c>
      <c r="AW217" s="447">
        <v>0</v>
      </c>
      <c r="AX217" s="447">
        <v>0</v>
      </c>
      <c r="AY217" s="447">
        <v>0</v>
      </c>
      <c r="AZ217" s="447">
        <v>4.2</v>
      </c>
      <c r="BA217" s="447">
        <v>0</v>
      </c>
      <c r="BB217" s="1571">
        <f t="shared" si="271"/>
        <v>230</v>
      </c>
      <c r="BC217" s="1552">
        <f t="shared" si="260"/>
        <v>4</v>
      </c>
      <c r="BD217" s="449">
        <f t="shared" si="265"/>
        <v>8.58</v>
      </c>
      <c r="BE217" s="451">
        <v>4.38</v>
      </c>
      <c r="BF217" s="451">
        <v>0</v>
      </c>
      <c r="BG217" s="451">
        <v>0</v>
      </c>
      <c r="BH217" s="451">
        <v>0</v>
      </c>
      <c r="BI217" s="451">
        <v>4.2</v>
      </c>
      <c r="BJ217" s="451">
        <v>0</v>
      </c>
      <c r="BK217" s="1554"/>
      <c r="BL217" s="1555"/>
      <c r="BM217" s="1555"/>
      <c r="BN217" s="1555"/>
      <c r="BO217" s="1555"/>
      <c r="BP217" s="1555"/>
      <c r="BQ217" s="1555"/>
      <c r="BR217" s="1555"/>
      <c r="BS217" s="1556"/>
    </row>
    <row r="218" spans="1:71" s="58" customFormat="1" ht="60" x14ac:dyDescent="0.25">
      <c r="A218" s="37"/>
      <c r="B218" s="1517"/>
      <c r="C218" s="1522"/>
      <c r="D218" s="1640"/>
      <c r="E218" s="1643"/>
      <c r="F218" s="1646"/>
      <c r="G218" s="1649"/>
      <c r="H218" s="1652"/>
      <c r="I218" s="1655"/>
      <c r="J218" s="1544"/>
      <c r="K218" s="1547"/>
      <c r="L218" s="584" t="s">
        <v>5591</v>
      </c>
      <c r="M218" s="452" t="s">
        <v>5592</v>
      </c>
      <c r="N218" s="34">
        <v>44743</v>
      </c>
      <c r="O218" s="34">
        <v>44925</v>
      </c>
      <c r="P218" s="34">
        <v>44743</v>
      </c>
      <c r="Q218" s="34">
        <v>44925</v>
      </c>
      <c r="R218" s="1220"/>
      <c r="S218" s="1241"/>
      <c r="T218" s="453">
        <f t="shared" si="261"/>
        <v>34.32</v>
      </c>
      <c r="U218" s="454">
        <f t="shared" si="277"/>
        <v>17.52</v>
      </c>
      <c r="V218" s="454">
        <f t="shared" si="277"/>
        <v>0</v>
      </c>
      <c r="W218" s="454">
        <f t="shared" si="277"/>
        <v>0</v>
      </c>
      <c r="X218" s="454">
        <f t="shared" si="275"/>
        <v>0</v>
      </c>
      <c r="Y218" s="454">
        <f t="shared" si="275"/>
        <v>16.8</v>
      </c>
      <c r="Z218" s="454">
        <f t="shared" si="275"/>
        <v>0</v>
      </c>
      <c r="AA218" s="1220"/>
      <c r="AB218" s="1244"/>
      <c r="AC218" s="455">
        <f t="shared" si="262"/>
        <v>8.58</v>
      </c>
      <c r="AD218" s="577">
        <v>4.38</v>
      </c>
      <c r="AE218" s="457">
        <v>0</v>
      </c>
      <c r="AF218" s="457">
        <v>0</v>
      </c>
      <c r="AG218" s="457">
        <v>0</v>
      </c>
      <c r="AH218" s="578">
        <v>4.2</v>
      </c>
      <c r="AI218" s="457">
        <v>0</v>
      </c>
      <c r="AJ218" s="1220"/>
      <c r="AK218" s="1247"/>
      <c r="AL218" s="455">
        <f t="shared" si="263"/>
        <v>8.58</v>
      </c>
      <c r="AM218" s="458">
        <v>4.38</v>
      </c>
      <c r="AN218" s="458">
        <v>0</v>
      </c>
      <c r="AO218" s="458">
        <v>0</v>
      </c>
      <c r="AP218" s="458">
        <v>0</v>
      </c>
      <c r="AQ218" s="458">
        <v>4.2</v>
      </c>
      <c r="AR218" s="458">
        <v>0</v>
      </c>
      <c r="AS218" s="1220"/>
      <c r="AT218" s="1549"/>
      <c r="AU218" s="459">
        <f t="shared" si="264"/>
        <v>8.58</v>
      </c>
      <c r="AV218" s="457">
        <v>4.38</v>
      </c>
      <c r="AW218" s="457">
        <v>0</v>
      </c>
      <c r="AX218" s="457">
        <v>0</v>
      </c>
      <c r="AY218" s="457">
        <v>0</v>
      </c>
      <c r="AZ218" s="457">
        <v>4.2</v>
      </c>
      <c r="BA218" s="457">
        <v>0</v>
      </c>
      <c r="BB218" s="1220"/>
      <c r="BC218" s="1253"/>
      <c r="BD218" s="588">
        <f t="shared" si="265"/>
        <v>8.58</v>
      </c>
      <c r="BE218" s="457">
        <v>4.38</v>
      </c>
      <c r="BF218" s="457">
        <v>0</v>
      </c>
      <c r="BG218" s="457">
        <v>0</v>
      </c>
      <c r="BH218" s="457">
        <v>0</v>
      </c>
      <c r="BI218" s="457">
        <v>4.2</v>
      </c>
      <c r="BJ218" s="457">
        <v>0</v>
      </c>
      <c r="BK218" s="1208"/>
      <c r="BL218" s="1208"/>
      <c r="BM218" s="1208"/>
      <c r="BN218" s="1208"/>
      <c r="BO218" s="1208"/>
      <c r="BP218" s="1208"/>
      <c r="BQ218" s="1208"/>
      <c r="BR218" s="1208"/>
      <c r="BS218" s="1557"/>
    </row>
    <row r="219" spans="1:71" s="58" customFormat="1" ht="60" x14ac:dyDescent="0.25">
      <c r="A219" s="37"/>
      <c r="B219" s="1517"/>
      <c r="C219" s="1522"/>
      <c r="D219" s="1640"/>
      <c r="E219" s="1643"/>
      <c r="F219" s="1646"/>
      <c r="G219" s="1649"/>
      <c r="H219" s="1652"/>
      <c r="I219" s="1655"/>
      <c r="J219" s="1544"/>
      <c r="K219" s="1547"/>
      <c r="L219" s="584" t="s">
        <v>5593</v>
      </c>
      <c r="M219" s="452" t="s">
        <v>5594</v>
      </c>
      <c r="N219" s="34">
        <v>44743</v>
      </c>
      <c r="O219" s="34">
        <v>44925</v>
      </c>
      <c r="P219" s="34">
        <v>44743</v>
      </c>
      <c r="Q219" s="34">
        <v>44925</v>
      </c>
      <c r="R219" s="1220"/>
      <c r="S219" s="1241"/>
      <c r="T219" s="453">
        <f t="shared" si="261"/>
        <v>34.32</v>
      </c>
      <c r="U219" s="454">
        <f t="shared" si="277"/>
        <v>17.52</v>
      </c>
      <c r="V219" s="454">
        <f t="shared" si="277"/>
        <v>0</v>
      </c>
      <c r="W219" s="454">
        <f t="shared" si="277"/>
        <v>0</v>
      </c>
      <c r="X219" s="454">
        <f t="shared" si="275"/>
        <v>0</v>
      </c>
      <c r="Y219" s="454">
        <f t="shared" si="275"/>
        <v>16.8</v>
      </c>
      <c r="Z219" s="454">
        <f t="shared" si="275"/>
        <v>0</v>
      </c>
      <c r="AA219" s="1220"/>
      <c r="AB219" s="1244"/>
      <c r="AC219" s="455">
        <f t="shared" si="262"/>
        <v>8.58</v>
      </c>
      <c r="AD219" s="577">
        <v>4.38</v>
      </c>
      <c r="AE219" s="457">
        <v>0</v>
      </c>
      <c r="AF219" s="457">
        <v>0</v>
      </c>
      <c r="AG219" s="457">
        <v>0</v>
      </c>
      <c r="AH219" s="578">
        <v>4.2</v>
      </c>
      <c r="AI219" s="457">
        <v>0</v>
      </c>
      <c r="AJ219" s="1220"/>
      <c r="AK219" s="1247"/>
      <c r="AL219" s="455">
        <f t="shared" si="263"/>
        <v>8.58</v>
      </c>
      <c r="AM219" s="458">
        <v>4.38</v>
      </c>
      <c r="AN219" s="458">
        <v>0</v>
      </c>
      <c r="AO219" s="458">
        <v>0</v>
      </c>
      <c r="AP219" s="458">
        <v>0</v>
      </c>
      <c r="AQ219" s="458">
        <v>4.2</v>
      </c>
      <c r="AR219" s="458">
        <v>0</v>
      </c>
      <c r="AS219" s="1220"/>
      <c r="AT219" s="1549"/>
      <c r="AU219" s="459">
        <f t="shared" si="264"/>
        <v>8.58</v>
      </c>
      <c r="AV219" s="457">
        <v>4.38</v>
      </c>
      <c r="AW219" s="457">
        <v>0</v>
      </c>
      <c r="AX219" s="457">
        <v>0</v>
      </c>
      <c r="AY219" s="457">
        <v>0</v>
      </c>
      <c r="AZ219" s="457">
        <v>4.2</v>
      </c>
      <c r="BA219" s="457">
        <v>0</v>
      </c>
      <c r="BB219" s="1220"/>
      <c r="BC219" s="1253"/>
      <c r="BD219" s="459">
        <f t="shared" si="265"/>
        <v>8.58</v>
      </c>
      <c r="BE219" s="500">
        <v>4.38</v>
      </c>
      <c r="BF219" s="500">
        <v>0</v>
      </c>
      <c r="BG219" s="500">
        <v>0</v>
      </c>
      <c r="BH219" s="500">
        <v>0</v>
      </c>
      <c r="BI219" s="500">
        <v>4.2</v>
      </c>
      <c r="BJ219" s="500">
        <v>0</v>
      </c>
      <c r="BK219" s="1208"/>
      <c r="BL219" s="1208"/>
      <c r="BM219" s="1208"/>
      <c r="BN219" s="1208"/>
      <c r="BO219" s="1208"/>
      <c r="BP219" s="1208"/>
      <c r="BQ219" s="1208"/>
      <c r="BR219" s="1208"/>
      <c r="BS219" s="1557"/>
    </row>
    <row r="220" spans="1:71" s="58" customFormat="1" ht="60.75" thickBot="1" x14ac:dyDescent="0.3">
      <c r="A220" s="37"/>
      <c r="B220" s="1517"/>
      <c r="C220" s="1523"/>
      <c r="D220" s="1641"/>
      <c r="E220" s="1644"/>
      <c r="F220" s="1647"/>
      <c r="G220" s="1650"/>
      <c r="H220" s="1653"/>
      <c r="I220" s="1656"/>
      <c r="J220" s="1545"/>
      <c r="K220" s="1548"/>
      <c r="L220" s="551" t="s">
        <v>5595</v>
      </c>
      <c r="M220" s="463" t="s">
        <v>5596</v>
      </c>
      <c r="N220" s="464">
        <v>44743</v>
      </c>
      <c r="O220" s="464">
        <v>44925</v>
      </c>
      <c r="P220" s="464">
        <v>44743</v>
      </c>
      <c r="Q220" s="464">
        <v>44925</v>
      </c>
      <c r="R220" s="1572"/>
      <c r="S220" s="1586"/>
      <c r="T220" s="465">
        <f t="shared" si="261"/>
        <v>34.32</v>
      </c>
      <c r="U220" s="466">
        <f t="shared" si="277"/>
        <v>17.52</v>
      </c>
      <c r="V220" s="466">
        <f t="shared" si="277"/>
        <v>0</v>
      </c>
      <c r="W220" s="466">
        <f t="shared" si="277"/>
        <v>0</v>
      </c>
      <c r="X220" s="466">
        <f t="shared" si="275"/>
        <v>0</v>
      </c>
      <c r="Y220" s="466">
        <f t="shared" si="275"/>
        <v>16.8</v>
      </c>
      <c r="Z220" s="466">
        <f t="shared" si="275"/>
        <v>0</v>
      </c>
      <c r="AA220" s="1572"/>
      <c r="AB220" s="1540"/>
      <c r="AC220" s="467">
        <f t="shared" si="262"/>
        <v>8.58</v>
      </c>
      <c r="AD220" s="579">
        <v>4.38</v>
      </c>
      <c r="AE220" s="469">
        <v>0</v>
      </c>
      <c r="AF220" s="469">
        <v>0</v>
      </c>
      <c r="AG220" s="469">
        <v>0</v>
      </c>
      <c r="AH220" s="589">
        <v>4.2</v>
      </c>
      <c r="AI220" s="469">
        <v>0</v>
      </c>
      <c r="AJ220" s="1572"/>
      <c r="AK220" s="1542"/>
      <c r="AL220" s="467">
        <f t="shared" si="263"/>
        <v>8.58</v>
      </c>
      <c r="AM220" s="470">
        <v>4.38</v>
      </c>
      <c r="AN220" s="470">
        <v>0</v>
      </c>
      <c r="AO220" s="470">
        <v>0</v>
      </c>
      <c r="AP220" s="470">
        <v>0</v>
      </c>
      <c r="AQ220" s="470">
        <v>4.2</v>
      </c>
      <c r="AR220" s="470">
        <v>0</v>
      </c>
      <c r="AS220" s="1572"/>
      <c r="AT220" s="1551"/>
      <c r="AU220" s="471">
        <f t="shared" si="264"/>
        <v>8.58</v>
      </c>
      <c r="AV220" s="469">
        <v>4.38</v>
      </c>
      <c r="AW220" s="469">
        <v>0</v>
      </c>
      <c r="AX220" s="469">
        <v>0</v>
      </c>
      <c r="AY220" s="469">
        <v>0</v>
      </c>
      <c r="AZ220" s="469">
        <v>4.2</v>
      </c>
      <c r="BA220" s="469">
        <v>0</v>
      </c>
      <c r="BB220" s="1572"/>
      <c r="BC220" s="1553"/>
      <c r="BD220" s="471">
        <f t="shared" si="265"/>
        <v>8.58</v>
      </c>
      <c r="BE220" s="473">
        <v>4.38</v>
      </c>
      <c r="BF220" s="473">
        <v>0</v>
      </c>
      <c r="BG220" s="473">
        <v>0</v>
      </c>
      <c r="BH220" s="473">
        <v>0</v>
      </c>
      <c r="BI220" s="473">
        <v>4.2</v>
      </c>
      <c r="BJ220" s="473">
        <v>0</v>
      </c>
      <c r="BK220" s="1558"/>
      <c r="BL220" s="1559"/>
      <c r="BM220" s="1559"/>
      <c r="BN220" s="1559"/>
      <c r="BO220" s="1559"/>
      <c r="BP220" s="1559"/>
      <c r="BQ220" s="1559"/>
      <c r="BR220" s="1559"/>
      <c r="BS220" s="1560"/>
    </row>
    <row r="221" spans="1:71" s="58" customFormat="1" ht="45" customHeight="1" thickTop="1" thickBot="1" x14ac:dyDescent="0.3">
      <c r="A221" s="37"/>
      <c r="B221" s="1517"/>
      <c r="C221" s="1524" t="s">
        <v>322</v>
      </c>
      <c r="D221" s="1735">
        <v>231</v>
      </c>
      <c r="E221" s="1736" t="str">
        <f>+[6]Metas!K261</f>
        <v>Bienes de interés cultural nacional, departamental y municipal en Norte de Santander  identificados y con registro técnico. (12 Por año)</v>
      </c>
      <c r="F221" s="1645">
        <v>20</v>
      </c>
      <c r="G221" s="1648">
        <f>SUM(H221:K221)</f>
        <v>20</v>
      </c>
      <c r="H221" s="1651">
        <v>5</v>
      </c>
      <c r="I221" s="1654">
        <v>5</v>
      </c>
      <c r="J221" s="1543">
        <v>5</v>
      </c>
      <c r="K221" s="1546">
        <v>5</v>
      </c>
      <c r="L221" s="590" t="s">
        <v>5597</v>
      </c>
      <c r="M221" s="441" t="s">
        <v>5598</v>
      </c>
      <c r="N221" s="442">
        <v>44743</v>
      </c>
      <c r="O221" s="442">
        <v>44925</v>
      </c>
      <c r="P221" s="442">
        <v>44743</v>
      </c>
      <c r="Q221" s="442">
        <v>44925</v>
      </c>
      <c r="R221" s="1571">
        <f t="shared" si="266"/>
        <v>231</v>
      </c>
      <c r="S221" s="1585">
        <f t="shared" ref="S221" si="278">+F221</f>
        <v>20</v>
      </c>
      <c r="T221" s="443">
        <f t="shared" si="261"/>
        <v>16.96</v>
      </c>
      <c r="U221" s="444">
        <f t="shared" si="277"/>
        <v>10.76</v>
      </c>
      <c r="V221" s="444">
        <f t="shared" si="277"/>
        <v>0</v>
      </c>
      <c r="W221" s="444">
        <f t="shared" si="277"/>
        <v>0</v>
      </c>
      <c r="X221" s="444">
        <f t="shared" si="275"/>
        <v>0</v>
      </c>
      <c r="Y221" s="444">
        <f t="shared" si="275"/>
        <v>6.2</v>
      </c>
      <c r="Z221" s="444">
        <f t="shared" si="275"/>
        <v>0</v>
      </c>
      <c r="AA221" s="1571">
        <f t="shared" si="268"/>
        <v>231</v>
      </c>
      <c r="AB221" s="1539">
        <f>+H221</f>
        <v>5</v>
      </c>
      <c r="AC221" s="445">
        <f t="shared" si="262"/>
        <v>4.24</v>
      </c>
      <c r="AD221" s="591">
        <v>2.69</v>
      </c>
      <c r="AE221" s="447">
        <v>0</v>
      </c>
      <c r="AF221" s="447">
        <v>0</v>
      </c>
      <c r="AG221" s="447">
        <v>0</v>
      </c>
      <c r="AH221" s="592">
        <v>1.55</v>
      </c>
      <c r="AI221" s="447">
        <v>0</v>
      </c>
      <c r="AJ221" s="1571">
        <f t="shared" si="269"/>
        <v>231</v>
      </c>
      <c r="AK221" s="1541">
        <f>+I221</f>
        <v>5</v>
      </c>
      <c r="AL221" s="445">
        <f t="shared" si="263"/>
        <v>4.24</v>
      </c>
      <c r="AM221" s="448">
        <v>2.69</v>
      </c>
      <c r="AN221" s="448">
        <v>0</v>
      </c>
      <c r="AO221" s="448">
        <v>0</v>
      </c>
      <c r="AP221" s="448">
        <v>0</v>
      </c>
      <c r="AQ221" s="448">
        <v>1.55</v>
      </c>
      <c r="AR221" s="448">
        <v>0</v>
      </c>
      <c r="AS221" s="1571">
        <f t="shared" si="270"/>
        <v>231</v>
      </c>
      <c r="AT221" s="1550">
        <f>+J221</f>
        <v>5</v>
      </c>
      <c r="AU221" s="449">
        <f t="shared" si="264"/>
        <v>4.24</v>
      </c>
      <c r="AV221" s="447">
        <v>2.69</v>
      </c>
      <c r="AW221" s="447">
        <v>0</v>
      </c>
      <c r="AX221" s="447">
        <v>0</v>
      </c>
      <c r="AY221" s="447">
        <v>0</v>
      </c>
      <c r="AZ221" s="447">
        <v>1.55</v>
      </c>
      <c r="BA221" s="447">
        <v>0</v>
      </c>
      <c r="BB221" s="1571">
        <f t="shared" si="271"/>
        <v>231</v>
      </c>
      <c r="BC221" s="1552">
        <f>+K221</f>
        <v>5</v>
      </c>
      <c r="BD221" s="449">
        <f t="shared" si="265"/>
        <v>4.24</v>
      </c>
      <c r="BE221" s="451">
        <v>2.69</v>
      </c>
      <c r="BF221" s="451">
        <v>0</v>
      </c>
      <c r="BG221" s="451">
        <v>0</v>
      </c>
      <c r="BH221" s="451">
        <v>0</v>
      </c>
      <c r="BI221" s="451">
        <v>1.55</v>
      </c>
      <c r="BJ221" s="451">
        <v>0</v>
      </c>
      <c r="BK221" s="1554"/>
      <c r="BL221" s="1555"/>
      <c r="BM221" s="1555"/>
      <c r="BN221" s="1555"/>
      <c r="BO221" s="1555"/>
      <c r="BP221" s="1555"/>
      <c r="BQ221" s="1555"/>
      <c r="BR221" s="1555"/>
      <c r="BS221" s="1556"/>
    </row>
    <row r="222" spans="1:71" s="58" customFormat="1" ht="54" customHeight="1" thickBot="1" x14ac:dyDescent="0.3">
      <c r="A222" s="37"/>
      <c r="B222" s="1517"/>
      <c r="C222" s="1522"/>
      <c r="D222" s="1735"/>
      <c r="E222" s="1737"/>
      <c r="F222" s="1646"/>
      <c r="G222" s="1649"/>
      <c r="H222" s="1652"/>
      <c r="I222" s="1655"/>
      <c r="J222" s="1544"/>
      <c r="K222" s="1547"/>
      <c r="L222" s="593" t="s">
        <v>5599</v>
      </c>
      <c r="M222" s="452" t="s">
        <v>5600</v>
      </c>
      <c r="N222" s="34">
        <v>44743</v>
      </c>
      <c r="O222" s="34">
        <v>44925</v>
      </c>
      <c r="P222" s="34">
        <v>44743</v>
      </c>
      <c r="Q222" s="34">
        <v>44925</v>
      </c>
      <c r="R222" s="1220"/>
      <c r="S222" s="1241"/>
      <c r="T222" s="453">
        <f t="shared" si="261"/>
        <v>16.96</v>
      </c>
      <c r="U222" s="454">
        <f t="shared" si="277"/>
        <v>10.76</v>
      </c>
      <c r="V222" s="454">
        <f t="shared" si="277"/>
        <v>0</v>
      </c>
      <c r="W222" s="454">
        <f t="shared" si="277"/>
        <v>0</v>
      </c>
      <c r="X222" s="454">
        <f t="shared" si="275"/>
        <v>0</v>
      </c>
      <c r="Y222" s="454">
        <f t="shared" si="275"/>
        <v>6.2</v>
      </c>
      <c r="Z222" s="454">
        <f t="shared" si="275"/>
        <v>0</v>
      </c>
      <c r="AA222" s="1220"/>
      <c r="AB222" s="1244"/>
      <c r="AC222" s="455">
        <f t="shared" si="262"/>
        <v>4.24</v>
      </c>
      <c r="AD222" s="594">
        <v>2.69</v>
      </c>
      <c r="AE222" s="457">
        <v>0</v>
      </c>
      <c r="AF222" s="457">
        <v>0</v>
      </c>
      <c r="AG222" s="457">
        <v>0</v>
      </c>
      <c r="AH222" s="595">
        <v>1.55</v>
      </c>
      <c r="AI222" s="457">
        <v>0</v>
      </c>
      <c r="AJ222" s="1220"/>
      <c r="AK222" s="1247"/>
      <c r="AL222" s="455">
        <f t="shared" si="263"/>
        <v>4.24</v>
      </c>
      <c r="AM222" s="548">
        <v>2.69</v>
      </c>
      <c r="AN222" s="458">
        <v>0</v>
      </c>
      <c r="AO222" s="458">
        <v>0</v>
      </c>
      <c r="AP222" s="458">
        <v>0</v>
      </c>
      <c r="AQ222" s="548">
        <v>1.55</v>
      </c>
      <c r="AR222" s="458">
        <v>0</v>
      </c>
      <c r="AS222" s="1220"/>
      <c r="AT222" s="1549"/>
      <c r="AU222" s="459">
        <f t="shared" si="264"/>
        <v>4.24</v>
      </c>
      <c r="AV222" s="457">
        <v>2.69</v>
      </c>
      <c r="AW222" s="457">
        <v>0</v>
      </c>
      <c r="AX222" s="457">
        <v>0</v>
      </c>
      <c r="AY222" s="457">
        <v>0</v>
      </c>
      <c r="AZ222" s="457">
        <v>1.55</v>
      </c>
      <c r="BA222" s="457">
        <v>0</v>
      </c>
      <c r="BB222" s="1220"/>
      <c r="BC222" s="1253"/>
      <c r="BD222" s="459">
        <f t="shared" si="265"/>
        <v>4.24</v>
      </c>
      <c r="BE222" s="457">
        <v>2.69</v>
      </c>
      <c r="BF222" s="457">
        <v>0</v>
      </c>
      <c r="BG222" s="457">
        <v>0</v>
      </c>
      <c r="BH222" s="457">
        <v>0</v>
      </c>
      <c r="BI222" s="457">
        <v>1.55</v>
      </c>
      <c r="BJ222" s="457">
        <v>0</v>
      </c>
      <c r="BK222" s="1208"/>
      <c r="BL222" s="1208"/>
      <c r="BM222" s="1208"/>
      <c r="BN222" s="1208"/>
      <c r="BO222" s="1208"/>
      <c r="BP222" s="1208"/>
      <c r="BQ222" s="1208"/>
      <c r="BR222" s="1208"/>
      <c r="BS222" s="1557"/>
    </row>
    <row r="223" spans="1:71" s="58" customFormat="1" ht="49.5" customHeight="1" thickBot="1" x14ac:dyDescent="0.3">
      <c r="A223" s="37"/>
      <c r="B223" s="1517"/>
      <c r="C223" s="1522"/>
      <c r="D223" s="1735"/>
      <c r="E223" s="1737"/>
      <c r="F223" s="1646"/>
      <c r="G223" s="1649"/>
      <c r="H223" s="1652"/>
      <c r="I223" s="1655"/>
      <c r="J223" s="1544"/>
      <c r="K223" s="1547"/>
      <c r="L223" s="593" t="s">
        <v>5601</v>
      </c>
      <c r="M223" s="452" t="s">
        <v>5602</v>
      </c>
      <c r="N223" s="34">
        <v>44743</v>
      </c>
      <c r="O223" s="34">
        <v>44925</v>
      </c>
      <c r="P223" s="34">
        <v>44743</v>
      </c>
      <c r="Q223" s="34">
        <v>44925</v>
      </c>
      <c r="R223" s="1220"/>
      <c r="S223" s="1241"/>
      <c r="T223" s="453">
        <f t="shared" si="261"/>
        <v>16.96</v>
      </c>
      <c r="U223" s="454">
        <f t="shared" si="277"/>
        <v>10.76</v>
      </c>
      <c r="V223" s="454">
        <f t="shared" si="277"/>
        <v>0</v>
      </c>
      <c r="W223" s="454">
        <f t="shared" si="277"/>
        <v>0</v>
      </c>
      <c r="X223" s="454">
        <f t="shared" si="275"/>
        <v>0</v>
      </c>
      <c r="Y223" s="454">
        <f t="shared" si="275"/>
        <v>6.2</v>
      </c>
      <c r="Z223" s="454">
        <f t="shared" si="275"/>
        <v>0</v>
      </c>
      <c r="AA223" s="1220"/>
      <c r="AB223" s="1244"/>
      <c r="AC223" s="455">
        <f t="shared" si="262"/>
        <v>4.24</v>
      </c>
      <c r="AD223" s="594">
        <v>2.69</v>
      </c>
      <c r="AE223" s="457">
        <v>0</v>
      </c>
      <c r="AF223" s="457">
        <v>0</v>
      </c>
      <c r="AG223" s="457">
        <v>0</v>
      </c>
      <c r="AH223" s="595">
        <v>1.55</v>
      </c>
      <c r="AI223" s="457">
        <v>0</v>
      </c>
      <c r="AJ223" s="1220"/>
      <c r="AK223" s="1247"/>
      <c r="AL223" s="455">
        <f t="shared" si="263"/>
        <v>4.24</v>
      </c>
      <c r="AM223" s="458">
        <v>2.69</v>
      </c>
      <c r="AN223" s="458">
        <v>0</v>
      </c>
      <c r="AO223" s="458">
        <v>0</v>
      </c>
      <c r="AP223" s="458">
        <v>0</v>
      </c>
      <c r="AQ223" s="458">
        <v>1.55</v>
      </c>
      <c r="AR223" s="458">
        <v>0</v>
      </c>
      <c r="AS223" s="1220"/>
      <c r="AT223" s="1549"/>
      <c r="AU223" s="459">
        <f t="shared" si="264"/>
        <v>4.24</v>
      </c>
      <c r="AV223" s="457">
        <v>2.69</v>
      </c>
      <c r="AW223" s="457">
        <v>0</v>
      </c>
      <c r="AX223" s="457">
        <v>0</v>
      </c>
      <c r="AY223" s="457">
        <v>0</v>
      </c>
      <c r="AZ223" s="457">
        <v>1.55</v>
      </c>
      <c r="BA223" s="457">
        <v>0</v>
      </c>
      <c r="BB223" s="1220"/>
      <c r="BC223" s="1253"/>
      <c r="BD223" s="459">
        <f t="shared" si="265"/>
        <v>4.24</v>
      </c>
      <c r="BE223" s="457">
        <v>2.69</v>
      </c>
      <c r="BF223" s="457">
        <v>0</v>
      </c>
      <c r="BG223" s="457">
        <v>0</v>
      </c>
      <c r="BH223" s="457">
        <v>0</v>
      </c>
      <c r="BI223" s="457">
        <v>1.55</v>
      </c>
      <c r="BJ223" s="457">
        <v>0</v>
      </c>
      <c r="BK223" s="1208"/>
      <c r="BL223" s="1208"/>
      <c r="BM223" s="1208"/>
      <c r="BN223" s="1208"/>
      <c r="BO223" s="1208"/>
      <c r="BP223" s="1208"/>
      <c r="BQ223" s="1208"/>
      <c r="BR223" s="1208"/>
      <c r="BS223" s="1557"/>
    </row>
    <row r="224" spans="1:71" s="58" customFormat="1" ht="54.75" customHeight="1" thickBot="1" x14ac:dyDescent="0.3">
      <c r="A224" s="37"/>
      <c r="B224" s="1517"/>
      <c r="C224" s="1522"/>
      <c r="D224" s="1735"/>
      <c r="E224" s="1738"/>
      <c r="F224" s="1647"/>
      <c r="G224" s="1650"/>
      <c r="H224" s="1653"/>
      <c r="I224" s="1656"/>
      <c r="J224" s="1545"/>
      <c r="K224" s="1548"/>
      <c r="L224" s="596" t="s">
        <v>5603</v>
      </c>
      <c r="M224" s="463" t="s">
        <v>5604</v>
      </c>
      <c r="N224" s="464">
        <v>44743</v>
      </c>
      <c r="O224" s="464">
        <v>44925</v>
      </c>
      <c r="P224" s="464">
        <v>44743</v>
      </c>
      <c r="Q224" s="464">
        <v>44925</v>
      </c>
      <c r="R224" s="1572"/>
      <c r="S224" s="1586"/>
      <c r="T224" s="465">
        <f t="shared" si="261"/>
        <v>16.96</v>
      </c>
      <c r="U224" s="466">
        <f t="shared" si="277"/>
        <v>10.76</v>
      </c>
      <c r="V224" s="466">
        <f t="shared" si="277"/>
        <v>0</v>
      </c>
      <c r="W224" s="466">
        <f t="shared" si="277"/>
        <v>0</v>
      </c>
      <c r="X224" s="466">
        <f t="shared" si="275"/>
        <v>0</v>
      </c>
      <c r="Y224" s="466">
        <f t="shared" si="275"/>
        <v>6.2</v>
      </c>
      <c r="Z224" s="466">
        <f t="shared" si="275"/>
        <v>0</v>
      </c>
      <c r="AA224" s="1572"/>
      <c r="AB224" s="1540"/>
      <c r="AC224" s="467">
        <f t="shared" si="262"/>
        <v>4.24</v>
      </c>
      <c r="AD224" s="597">
        <v>2.69</v>
      </c>
      <c r="AE224" s="469">
        <v>0</v>
      </c>
      <c r="AF224" s="469">
        <v>0</v>
      </c>
      <c r="AG224" s="469">
        <v>0</v>
      </c>
      <c r="AH224" s="598">
        <v>1.55</v>
      </c>
      <c r="AI224" s="469">
        <v>0</v>
      </c>
      <c r="AJ224" s="1572"/>
      <c r="AK224" s="1542"/>
      <c r="AL224" s="467">
        <f t="shared" si="263"/>
        <v>4.24</v>
      </c>
      <c r="AM224" s="470">
        <v>2.69</v>
      </c>
      <c r="AN224" s="470">
        <v>0</v>
      </c>
      <c r="AO224" s="470">
        <v>0</v>
      </c>
      <c r="AP224" s="470">
        <v>0</v>
      </c>
      <c r="AQ224" s="470">
        <v>1.55</v>
      </c>
      <c r="AR224" s="470">
        <v>0</v>
      </c>
      <c r="AS224" s="1572"/>
      <c r="AT224" s="1551"/>
      <c r="AU224" s="471">
        <f t="shared" si="264"/>
        <v>4.24</v>
      </c>
      <c r="AV224" s="469">
        <v>2.69</v>
      </c>
      <c r="AW224" s="469">
        <v>0</v>
      </c>
      <c r="AX224" s="469">
        <v>0</v>
      </c>
      <c r="AY224" s="469">
        <v>0</v>
      </c>
      <c r="AZ224" s="469">
        <v>1.55</v>
      </c>
      <c r="BA224" s="469">
        <v>0</v>
      </c>
      <c r="BB224" s="1572"/>
      <c r="BC224" s="1553"/>
      <c r="BD224" s="471">
        <f t="shared" si="265"/>
        <v>4.24</v>
      </c>
      <c r="BE224" s="473">
        <v>2.69</v>
      </c>
      <c r="BF224" s="473">
        <v>0</v>
      </c>
      <c r="BG224" s="473">
        <v>0</v>
      </c>
      <c r="BH224" s="473">
        <v>0</v>
      </c>
      <c r="BI224" s="473">
        <v>1.55</v>
      </c>
      <c r="BJ224" s="473">
        <v>0</v>
      </c>
      <c r="BK224" s="1558"/>
      <c r="BL224" s="1559"/>
      <c r="BM224" s="1559"/>
      <c r="BN224" s="1559"/>
      <c r="BO224" s="1559"/>
      <c r="BP224" s="1559"/>
      <c r="BQ224" s="1559"/>
      <c r="BR224" s="1559"/>
      <c r="BS224" s="1560"/>
    </row>
    <row r="225" spans="1:71" s="58" customFormat="1" ht="53.25" customHeight="1" x14ac:dyDescent="0.25">
      <c r="A225" s="37"/>
      <c r="B225" s="1517"/>
      <c r="C225" s="1527"/>
      <c r="D225" s="1734">
        <v>232</v>
      </c>
      <c r="E225" s="1643" t="str">
        <f>+[6]Metas!K262</f>
        <v>Municipios con la identificación del patrimonio cultural inmaterial (5 Por año)</v>
      </c>
      <c r="F225" s="1646">
        <v>5</v>
      </c>
      <c r="G225" s="1649">
        <f>SUM(H225:K225)</f>
        <v>5</v>
      </c>
      <c r="H225" s="1652">
        <v>1</v>
      </c>
      <c r="I225" s="1655">
        <v>1</v>
      </c>
      <c r="J225" s="1544">
        <v>1</v>
      </c>
      <c r="K225" s="1547">
        <v>2</v>
      </c>
      <c r="L225" s="581" t="s">
        <v>5605</v>
      </c>
      <c r="M225" s="556" t="s">
        <v>5606</v>
      </c>
      <c r="N225" s="300">
        <v>44743</v>
      </c>
      <c r="O225" s="300">
        <v>44925</v>
      </c>
      <c r="P225" s="300">
        <v>44743</v>
      </c>
      <c r="Q225" s="300">
        <v>44925</v>
      </c>
      <c r="R225" s="1220">
        <f t="shared" ref="R225:R279" si="279">+$D225</f>
        <v>232</v>
      </c>
      <c r="S225" s="1241">
        <f t="shared" ref="S225" si="280">+F225</f>
        <v>5</v>
      </c>
      <c r="T225" s="557">
        <f t="shared" si="261"/>
        <v>16.96</v>
      </c>
      <c r="U225" s="558">
        <f t="shared" si="277"/>
        <v>10.76</v>
      </c>
      <c r="V225" s="558">
        <f t="shared" si="277"/>
        <v>0</v>
      </c>
      <c r="W225" s="558">
        <f t="shared" si="277"/>
        <v>0</v>
      </c>
      <c r="X225" s="558">
        <f t="shared" si="275"/>
        <v>0</v>
      </c>
      <c r="Y225" s="558">
        <f t="shared" si="275"/>
        <v>6.2</v>
      </c>
      <c r="Z225" s="558">
        <f t="shared" si="275"/>
        <v>0</v>
      </c>
      <c r="AA225" s="1220">
        <f t="shared" ref="AA225:AA279" si="281">+$D225</f>
        <v>232</v>
      </c>
      <c r="AB225" s="1244">
        <f>+H225</f>
        <v>1</v>
      </c>
      <c r="AC225" s="559">
        <f t="shared" si="262"/>
        <v>4.24</v>
      </c>
      <c r="AD225" s="599">
        <v>2.69</v>
      </c>
      <c r="AE225" s="500">
        <v>0</v>
      </c>
      <c r="AF225" s="500">
        <v>0</v>
      </c>
      <c r="AG225" s="500">
        <v>0</v>
      </c>
      <c r="AH225" s="600">
        <v>1.55</v>
      </c>
      <c r="AI225" s="500">
        <v>0</v>
      </c>
      <c r="AJ225" s="1220">
        <f t="shared" ref="AJ225:AJ279" si="282">+$D225</f>
        <v>232</v>
      </c>
      <c r="AK225" s="1247">
        <f>+I225</f>
        <v>1</v>
      </c>
      <c r="AL225" s="559">
        <f t="shared" si="263"/>
        <v>4.24</v>
      </c>
      <c r="AM225" s="562">
        <v>2.69</v>
      </c>
      <c r="AN225" s="562">
        <v>0</v>
      </c>
      <c r="AO225" s="562">
        <v>0</v>
      </c>
      <c r="AP225" s="562">
        <v>0</v>
      </c>
      <c r="AQ225" s="562">
        <v>1.55</v>
      </c>
      <c r="AR225" s="562">
        <v>0</v>
      </c>
      <c r="AS225" s="1220">
        <f t="shared" ref="AS225:AS279" si="283">+$D225</f>
        <v>232</v>
      </c>
      <c r="AT225" s="1549">
        <f>+J225</f>
        <v>1</v>
      </c>
      <c r="AU225" s="563">
        <f t="shared" si="264"/>
        <v>4.24</v>
      </c>
      <c r="AV225" s="500">
        <v>2.69</v>
      </c>
      <c r="AW225" s="500">
        <v>0</v>
      </c>
      <c r="AX225" s="500">
        <v>0</v>
      </c>
      <c r="AY225" s="500">
        <v>0</v>
      </c>
      <c r="AZ225" s="500">
        <v>1.55</v>
      </c>
      <c r="BA225" s="500">
        <v>0</v>
      </c>
      <c r="BB225" s="1220">
        <f t="shared" ref="BB225:BB279" si="284">+$D225</f>
        <v>232</v>
      </c>
      <c r="BC225" s="1253">
        <f>+K225</f>
        <v>2</v>
      </c>
      <c r="BD225" s="563">
        <f t="shared" si="265"/>
        <v>4.24</v>
      </c>
      <c r="BE225" s="501">
        <v>2.69</v>
      </c>
      <c r="BF225" s="501">
        <v>0</v>
      </c>
      <c r="BG225" s="501">
        <v>0</v>
      </c>
      <c r="BH225" s="501">
        <v>0</v>
      </c>
      <c r="BI225" s="501">
        <v>1.55</v>
      </c>
      <c r="BJ225" s="501">
        <v>0</v>
      </c>
      <c r="BK225" s="1562"/>
      <c r="BL225" s="1563"/>
      <c r="BM225" s="1563"/>
      <c r="BN225" s="1563"/>
      <c r="BO225" s="1563"/>
      <c r="BP225" s="1563"/>
      <c r="BQ225" s="1563"/>
      <c r="BR225" s="1563"/>
      <c r="BS225" s="1564"/>
    </row>
    <row r="226" spans="1:71" s="58" customFormat="1" ht="60" x14ac:dyDescent="0.25">
      <c r="A226" s="37"/>
      <c r="B226" s="1517"/>
      <c r="C226" s="1527"/>
      <c r="D226" s="1734"/>
      <c r="E226" s="1643"/>
      <c r="F226" s="1646"/>
      <c r="G226" s="1649"/>
      <c r="H226" s="1652"/>
      <c r="I226" s="1655"/>
      <c r="J226" s="1544"/>
      <c r="K226" s="1547"/>
      <c r="L226" s="593" t="s">
        <v>5607</v>
      </c>
      <c r="M226" s="452" t="s">
        <v>5608</v>
      </c>
      <c r="N226" s="34">
        <v>44743</v>
      </c>
      <c r="O226" s="34">
        <v>44925</v>
      </c>
      <c r="P226" s="34">
        <v>44743</v>
      </c>
      <c r="Q226" s="34">
        <v>44925</v>
      </c>
      <c r="R226" s="1220"/>
      <c r="S226" s="1241"/>
      <c r="T226" s="453">
        <f t="shared" si="261"/>
        <v>16.96</v>
      </c>
      <c r="U226" s="454">
        <f t="shared" si="277"/>
        <v>10.76</v>
      </c>
      <c r="V226" s="454">
        <f t="shared" si="277"/>
        <v>0</v>
      </c>
      <c r="W226" s="454">
        <f t="shared" si="277"/>
        <v>0</v>
      </c>
      <c r="X226" s="454">
        <f t="shared" si="275"/>
        <v>0</v>
      </c>
      <c r="Y226" s="454">
        <f t="shared" si="275"/>
        <v>6.2</v>
      </c>
      <c r="Z226" s="454">
        <f t="shared" si="275"/>
        <v>0</v>
      </c>
      <c r="AA226" s="1220"/>
      <c r="AB226" s="1244"/>
      <c r="AC226" s="455">
        <f t="shared" si="262"/>
        <v>4.24</v>
      </c>
      <c r="AD226" s="594">
        <v>2.69</v>
      </c>
      <c r="AE226" s="457">
        <v>0</v>
      </c>
      <c r="AF226" s="457">
        <v>0</v>
      </c>
      <c r="AG226" s="457">
        <v>0</v>
      </c>
      <c r="AH226" s="595">
        <v>1.55</v>
      </c>
      <c r="AI226" s="457">
        <v>0</v>
      </c>
      <c r="AJ226" s="1220"/>
      <c r="AK226" s="1247"/>
      <c r="AL226" s="455">
        <f t="shared" si="263"/>
        <v>4.24</v>
      </c>
      <c r="AM226" s="458">
        <v>2.69</v>
      </c>
      <c r="AN226" s="458">
        <v>0</v>
      </c>
      <c r="AO226" s="458">
        <v>0</v>
      </c>
      <c r="AP226" s="458">
        <v>0</v>
      </c>
      <c r="AQ226" s="458">
        <v>1.55</v>
      </c>
      <c r="AR226" s="458">
        <v>0</v>
      </c>
      <c r="AS226" s="1220"/>
      <c r="AT226" s="1549"/>
      <c r="AU226" s="459">
        <f t="shared" si="264"/>
        <v>4.24</v>
      </c>
      <c r="AV226" s="457">
        <v>2.69</v>
      </c>
      <c r="AW226" s="457">
        <v>0</v>
      </c>
      <c r="AX226" s="457">
        <v>0</v>
      </c>
      <c r="AY226" s="457">
        <v>0</v>
      </c>
      <c r="AZ226" s="457">
        <v>1.55</v>
      </c>
      <c r="BA226" s="457">
        <v>0</v>
      </c>
      <c r="BB226" s="1220"/>
      <c r="BC226" s="1253"/>
      <c r="BD226" s="459">
        <f t="shared" si="265"/>
        <v>4.24</v>
      </c>
      <c r="BE226" s="457">
        <v>2.69</v>
      </c>
      <c r="BF226" s="457">
        <v>0</v>
      </c>
      <c r="BG226" s="457">
        <v>0</v>
      </c>
      <c r="BH226" s="457">
        <v>0</v>
      </c>
      <c r="BI226" s="457">
        <v>1.55</v>
      </c>
      <c r="BJ226" s="457">
        <v>0</v>
      </c>
      <c r="BK226" s="1208"/>
      <c r="BL226" s="1208"/>
      <c r="BM226" s="1208"/>
      <c r="BN226" s="1208"/>
      <c r="BO226" s="1208"/>
      <c r="BP226" s="1208"/>
      <c r="BQ226" s="1208"/>
      <c r="BR226" s="1208"/>
      <c r="BS226" s="1209"/>
    </row>
    <row r="227" spans="1:71" s="58" customFormat="1" ht="31.5" customHeight="1" x14ac:dyDescent="0.25">
      <c r="A227" s="37"/>
      <c r="B227" s="1517"/>
      <c r="C227" s="1527"/>
      <c r="D227" s="1734"/>
      <c r="E227" s="1643"/>
      <c r="F227" s="1646"/>
      <c r="G227" s="1649"/>
      <c r="H227" s="1652"/>
      <c r="I227" s="1655"/>
      <c r="J227" s="1544"/>
      <c r="K227" s="1547"/>
      <c r="L227" s="593" t="s">
        <v>5609</v>
      </c>
      <c r="M227" s="452" t="s">
        <v>5610</v>
      </c>
      <c r="N227" s="34">
        <v>44743</v>
      </c>
      <c r="O227" s="34">
        <v>44925</v>
      </c>
      <c r="P227" s="34">
        <v>44743</v>
      </c>
      <c r="Q227" s="34">
        <v>44925</v>
      </c>
      <c r="R227" s="1220"/>
      <c r="S227" s="1241"/>
      <c r="T227" s="453">
        <f t="shared" si="261"/>
        <v>16.96</v>
      </c>
      <c r="U227" s="454">
        <f t="shared" si="277"/>
        <v>10.76</v>
      </c>
      <c r="V227" s="454">
        <f t="shared" si="277"/>
        <v>0</v>
      </c>
      <c r="W227" s="454">
        <f t="shared" si="277"/>
        <v>0</v>
      </c>
      <c r="X227" s="454">
        <f t="shared" si="275"/>
        <v>0</v>
      </c>
      <c r="Y227" s="454">
        <f t="shared" si="275"/>
        <v>6.2</v>
      </c>
      <c r="Z227" s="454">
        <f t="shared" si="275"/>
        <v>0</v>
      </c>
      <c r="AA227" s="1220"/>
      <c r="AB227" s="1244"/>
      <c r="AC227" s="455">
        <f t="shared" si="262"/>
        <v>4.24</v>
      </c>
      <c r="AD227" s="594">
        <v>2.69</v>
      </c>
      <c r="AE227" s="457">
        <v>0</v>
      </c>
      <c r="AF227" s="457">
        <v>0</v>
      </c>
      <c r="AG227" s="457">
        <v>0</v>
      </c>
      <c r="AH227" s="595">
        <v>1.55</v>
      </c>
      <c r="AI227" s="457">
        <v>0</v>
      </c>
      <c r="AJ227" s="1220"/>
      <c r="AK227" s="1247"/>
      <c r="AL227" s="455">
        <f t="shared" si="263"/>
        <v>4.24</v>
      </c>
      <c r="AM227" s="458">
        <v>2.69</v>
      </c>
      <c r="AN227" s="458">
        <v>0</v>
      </c>
      <c r="AO227" s="458">
        <v>0</v>
      </c>
      <c r="AP227" s="458">
        <v>0</v>
      </c>
      <c r="AQ227" s="458">
        <v>1.55</v>
      </c>
      <c r="AR227" s="458">
        <v>0</v>
      </c>
      <c r="AS227" s="1220"/>
      <c r="AT227" s="1549"/>
      <c r="AU227" s="459">
        <f t="shared" si="264"/>
        <v>4.24</v>
      </c>
      <c r="AV227" s="457">
        <v>2.69</v>
      </c>
      <c r="AW227" s="457">
        <v>0</v>
      </c>
      <c r="AX227" s="457">
        <v>0</v>
      </c>
      <c r="AY227" s="457">
        <v>0</v>
      </c>
      <c r="AZ227" s="457">
        <v>1.55</v>
      </c>
      <c r="BA227" s="457">
        <v>0</v>
      </c>
      <c r="BB227" s="1220"/>
      <c r="BC227" s="1253"/>
      <c r="BD227" s="459">
        <f t="shared" si="265"/>
        <v>4.24</v>
      </c>
      <c r="BE227" s="457">
        <v>2.69</v>
      </c>
      <c r="BF227" s="457">
        <v>0</v>
      </c>
      <c r="BG227" s="457">
        <v>0</v>
      </c>
      <c r="BH227" s="457">
        <v>0</v>
      </c>
      <c r="BI227" s="457">
        <v>1.55</v>
      </c>
      <c r="BJ227" s="457">
        <v>0</v>
      </c>
      <c r="BK227" s="1208"/>
      <c r="BL227" s="1208"/>
      <c r="BM227" s="1208"/>
      <c r="BN227" s="1208"/>
      <c r="BO227" s="1208"/>
      <c r="BP227" s="1208"/>
      <c r="BQ227" s="1208"/>
      <c r="BR227" s="1208"/>
      <c r="BS227" s="1209"/>
    </row>
    <row r="228" spans="1:71" s="58" customFormat="1" ht="58.5" customHeight="1" thickBot="1" x14ac:dyDescent="0.3">
      <c r="A228" s="37"/>
      <c r="B228" s="1517"/>
      <c r="C228" s="1527"/>
      <c r="D228" s="1734"/>
      <c r="E228" s="1643"/>
      <c r="F228" s="1646"/>
      <c r="G228" s="1649"/>
      <c r="H228" s="1652"/>
      <c r="I228" s="1655"/>
      <c r="J228" s="1544"/>
      <c r="K228" s="1547"/>
      <c r="L228" s="601" t="s">
        <v>5611</v>
      </c>
      <c r="M228" s="494" t="s">
        <v>5612</v>
      </c>
      <c r="N228" s="325">
        <v>44743</v>
      </c>
      <c r="O228" s="325">
        <v>44925</v>
      </c>
      <c r="P228" s="325">
        <v>44743</v>
      </c>
      <c r="Q228" s="325">
        <v>44925</v>
      </c>
      <c r="R228" s="1220"/>
      <c r="S228" s="1241"/>
      <c r="T228" s="568">
        <f t="shared" si="261"/>
        <v>16.96</v>
      </c>
      <c r="U228" s="569">
        <f t="shared" si="277"/>
        <v>10.76</v>
      </c>
      <c r="V228" s="569">
        <f t="shared" si="277"/>
        <v>0</v>
      </c>
      <c r="W228" s="569">
        <f t="shared" si="277"/>
        <v>0</v>
      </c>
      <c r="X228" s="569">
        <f t="shared" si="275"/>
        <v>0</v>
      </c>
      <c r="Y228" s="569">
        <f t="shared" si="275"/>
        <v>6.2</v>
      </c>
      <c r="Z228" s="569">
        <f t="shared" si="275"/>
        <v>0</v>
      </c>
      <c r="AA228" s="1220"/>
      <c r="AB228" s="1244"/>
      <c r="AC228" s="570">
        <f t="shared" si="262"/>
        <v>4.24</v>
      </c>
      <c r="AD228" s="602">
        <v>2.69</v>
      </c>
      <c r="AE228" s="461">
        <v>0</v>
      </c>
      <c r="AF228" s="461">
        <v>0</v>
      </c>
      <c r="AG228" s="461">
        <v>0</v>
      </c>
      <c r="AH228" s="603">
        <v>1.55</v>
      </c>
      <c r="AI228" s="461">
        <v>0</v>
      </c>
      <c r="AJ228" s="1220"/>
      <c r="AK228" s="1247"/>
      <c r="AL228" s="570">
        <f t="shared" si="263"/>
        <v>4.24</v>
      </c>
      <c r="AM228" s="573">
        <v>2.69</v>
      </c>
      <c r="AN228" s="573">
        <v>0</v>
      </c>
      <c r="AO228" s="573">
        <v>0</v>
      </c>
      <c r="AP228" s="573">
        <v>0</v>
      </c>
      <c r="AQ228" s="573">
        <v>1.55</v>
      </c>
      <c r="AR228" s="573">
        <v>0</v>
      </c>
      <c r="AS228" s="1220"/>
      <c r="AT228" s="1549"/>
      <c r="AU228" s="574">
        <f t="shared" si="264"/>
        <v>4.24</v>
      </c>
      <c r="AV228" s="461">
        <v>2.69</v>
      </c>
      <c r="AW228" s="461">
        <v>0</v>
      </c>
      <c r="AX228" s="461">
        <v>0</v>
      </c>
      <c r="AY228" s="461">
        <v>0</v>
      </c>
      <c r="AZ228" s="461">
        <v>1.55</v>
      </c>
      <c r="BA228" s="461">
        <v>0</v>
      </c>
      <c r="BB228" s="1220"/>
      <c r="BC228" s="1253"/>
      <c r="BD228" s="574">
        <f t="shared" si="265"/>
        <v>4.24</v>
      </c>
      <c r="BE228" s="501">
        <v>2.69</v>
      </c>
      <c r="BF228" s="501">
        <v>0</v>
      </c>
      <c r="BG228" s="501">
        <v>0</v>
      </c>
      <c r="BH228" s="501">
        <v>0</v>
      </c>
      <c r="BI228" s="501">
        <v>1.55</v>
      </c>
      <c r="BJ228" s="501">
        <v>0</v>
      </c>
      <c r="BK228" s="1565"/>
      <c r="BL228" s="1566"/>
      <c r="BM228" s="1566"/>
      <c r="BN228" s="1566"/>
      <c r="BO228" s="1566"/>
      <c r="BP228" s="1566"/>
      <c r="BQ228" s="1566"/>
      <c r="BR228" s="1566"/>
      <c r="BS228" s="1567"/>
    </row>
    <row r="229" spans="1:71" s="58" customFormat="1" ht="57" customHeight="1" thickBot="1" x14ac:dyDescent="0.3">
      <c r="A229" s="37"/>
      <c r="B229" s="1517"/>
      <c r="C229" s="1522"/>
      <c r="D229" s="1639">
        <v>233</v>
      </c>
      <c r="E229" s="1642" t="s">
        <v>323</v>
      </c>
      <c r="F229" s="1645">
        <v>1</v>
      </c>
      <c r="G229" s="1648">
        <f>SUM(H229:K229)</f>
        <v>1</v>
      </c>
      <c r="H229" s="1651"/>
      <c r="I229" s="1654"/>
      <c r="J229" s="1543"/>
      <c r="K229" s="1546">
        <v>1</v>
      </c>
      <c r="L229" s="441" t="s">
        <v>5613</v>
      </c>
      <c r="M229" s="441" t="s">
        <v>5614</v>
      </c>
      <c r="N229" s="442">
        <v>44743</v>
      </c>
      <c r="O229" s="442">
        <v>44925</v>
      </c>
      <c r="P229" s="442">
        <v>44743</v>
      </c>
      <c r="Q229" s="442">
        <v>44925</v>
      </c>
      <c r="R229" s="1571">
        <f t="shared" si="279"/>
        <v>233</v>
      </c>
      <c r="S229" s="1585">
        <f t="shared" ref="S229" si="285">+F229</f>
        <v>1</v>
      </c>
      <c r="T229" s="443">
        <f t="shared" si="261"/>
        <v>11.48</v>
      </c>
      <c r="U229" s="444">
        <f t="shared" si="277"/>
        <v>5.28</v>
      </c>
      <c r="V229" s="444">
        <f t="shared" si="277"/>
        <v>0</v>
      </c>
      <c r="W229" s="444">
        <f t="shared" si="277"/>
        <v>0</v>
      </c>
      <c r="X229" s="444">
        <f t="shared" si="275"/>
        <v>0</v>
      </c>
      <c r="Y229" s="444">
        <f t="shared" si="275"/>
        <v>6.2</v>
      </c>
      <c r="Z229" s="444">
        <f t="shared" si="275"/>
        <v>0</v>
      </c>
      <c r="AA229" s="1571">
        <f t="shared" si="281"/>
        <v>233</v>
      </c>
      <c r="AB229" s="1539">
        <f>+H229</f>
        <v>0</v>
      </c>
      <c r="AC229" s="445">
        <f t="shared" si="262"/>
        <v>2.87</v>
      </c>
      <c r="AD229" s="575">
        <v>1.32</v>
      </c>
      <c r="AE229" s="447">
        <v>0</v>
      </c>
      <c r="AF229" s="447">
        <v>0</v>
      </c>
      <c r="AG229" s="447">
        <v>0</v>
      </c>
      <c r="AH229" s="592">
        <v>1.55</v>
      </c>
      <c r="AI229" s="447">
        <v>0</v>
      </c>
      <c r="AJ229" s="1571">
        <f t="shared" si="282"/>
        <v>233</v>
      </c>
      <c r="AK229" s="1541">
        <f>+I229</f>
        <v>0</v>
      </c>
      <c r="AL229" s="445">
        <f t="shared" si="263"/>
        <v>2.87</v>
      </c>
      <c r="AM229" s="448">
        <v>1.32</v>
      </c>
      <c r="AN229" s="448">
        <v>0</v>
      </c>
      <c r="AO229" s="448">
        <v>0</v>
      </c>
      <c r="AP229" s="448">
        <v>0</v>
      </c>
      <c r="AQ229" s="448">
        <v>1.55</v>
      </c>
      <c r="AR229" s="448">
        <v>0</v>
      </c>
      <c r="AS229" s="1571">
        <f t="shared" si="283"/>
        <v>233</v>
      </c>
      <c r="AT229" s="1550">
        <f>+J229</f>
        <v>0</v>
      </c>
      <c r="AU229" s="449">
        <f t="shared" si="264"/>
        <v>2.87</v>
      </c>
      <c r="AV229" s="447">
        <v>1.32</v>
      </c>
      <c r="AW229" s="447">
        <v>0</v>
      </c>
      <c r="AX229" s="447">
        <v>0</v>
      </c>
      <c r="AY229" s="447">
        <v>0</v>
      </c>
      <c r="AZ229" s="447">
        <v>1.55</v>
      </c>
      <c r="BA229" s="447">
        <v>0</v>
      </c>
      <c r="BB229" s="1571">
        <f t="shared" si="284"/>
        <v>233</v>
      </c>
      <c r="BC229" s="1552">
        <f>+K229</f>
        <v>1</v>
      </c>
      <c r="BD229" s="449">
        <f t="shared" si="265"/>
        <v>2.87</v>
      </c>
      <c r="BE229" s="447">
        <v>1.32</v>
      </c>
      <c r="BF229" s="447">
        <v>0</v>
      </c>
      <c r="BG229" s="447">
        <v>0</v>
      </c>
      <c r="BH229" s="447">
        <v>0</v>
      </c>
      <c r="BI229" s="447">
        <v>1.55</v>
      </c>
      <c r="BJ229" s="447">
        <v>0</v>
      </c>
      <c r="BK229" s="1554"/>
      <c r="BL229" s="1555"/>
      <c r="BM229" s="1555"/>
      <c r="BN229" s="1555"/>
      <c r="BO229" s="1555"/>
      <c r="BP229" s="1555"/>
      <c r="BQ229" s="1555"/>
      <c r="BR229" s="1555"/>
      <c r="BS229" s="1556"/>
    </row>
    <row r="230" spans="1:71" s="58" customFormat="1" ht="57" customHeight="1" thickTop="1" x14ac:dyDescent="0.25">
      <c r="A230" s="37"/>
      <c r="B230" s="1517"/>
      <c r="C230" s="1522"/>
      <c r="D230" s="1640"/>
      <c r="E230" s="1643"/>
      <c r="F230" s="1646"/>
      <c r="G230" s="1649"/>
      <c r="H230" s="1652"/>
      <c r="I230" s="1655"/>
      <c r="J230" s="1544"/>
      <c r="K230" s="1547"/>
      <c r="L230" s="452" t="s">
        <v>5615</v>
      </c>
      <c r="M230" s="452" t="s">
        <v>5616</v>
      </c>
      <c r="N230" s="34">
        <v>44743</v>
      </c>
      <c r="O230" s="34">
        <v>44925</v>
      </c>
      <c r="P230" s="34">
        <v>44743</v>
      </c>
      <c r="Q230" s="34">
        <v>44925</v>
      </c>
      <c r="R230" s="1220"/>
      <c r="S230" s="1241"/>
      <c r="T230" s="453">
        <f t="shared" si="261"/>
        <v>11.48</v>
      </c>
      <c r="U230" s="454">
        <f t="shared" si="277"/>
        <v>5.28</v>
      </c>
      <c r="V230" s="454">
        <f t="shared" si="277"/>
        <v>0</v>
      </c>
      <c r="W230" s="454">
        <f t="shared" si="277"/>
        <v>0</v>
      </c>
      <c r="X230" s="454">
        <f t="shared" si="275"/>
        <v>0</v>
      </c>
      <c r="Y230" s="454">
        <f t="shared" si="275"/>
        <v>6.2</v>
      </c>
      <c r="Z230" s="454">
        <f t="shared" si="275"/>
        <v>0</v>
      </c>
      <c r="AA230" s="1220"/>
      <c r="AB230" s="1244"/>
      <c r="AC230" s="455">
        <f t="shared" si="262"/>
        <v>2.87</v>
      </c>
      <c r="AD230" s="577">
        <v>1.32</v>
      </c>
      <c r="AE230" s="457">
        <v>0</v>
      </c>
      <c r="AF230" s="457">
        <v>0</v>
      </c>
      <c r="AG230" s="457">
        <v>0</v>
      </c>
      <c r="AH230" s="595">
        <v>1.55</v>
      </c>
      <c r="AI230" s="457">
        <v>0</v>
      </c>
      <c r="AJ230" s="1220"/>
      <c r="AK230" s="1247"/>
      <c r="AL230" s="455">
        <f t="shared" si="263"/>
        <v>2.87</v>
      </c>
      <c r="AM230" s="458">
        <v>1.32</v>
      </c>
      <c r="AN230" s="458">
        <v>0</v>
      </c>
      <c r="AO230" s="458">
        <v>0</v>
      </c>
      <c r="AP230" s="458">
        <v>0</v>
      </c>
      <c r="AQ230" s="458">
        <v>1.55</v>
      </c>
      <c r="AR230" s="458">
        <v>0</v>
      </c>
      <c r="AS230" s="1220"/>
      <c r="AT230" s="1549"/>
      <c r="AU230" s="459">
        <f t="shared" si="264"/>
        <v>2.87</v>
      </c>
      <c r="AV230" s="457">
        <v>1.32</v>
      </c>
      <c r="AW230" s="457">
        <v>0</v>
      </c>
      <c r="AX230" s="457">
        <v>0</v>
      </c>
      <c r="AY230" s="457">
        <v>0</v>
      </c>
      <c r="AZ230" s="457">
        <v>1.55</v>
      </c>
      <c r="BA230" s="457">
        <v>0</v>
      </c>
      <c r="BB230" s="1220"/>
      <c r="BC230" s="1253"/>
      <c r="BD230" s="459">
        <f t="shared" si="265"/>
        <v>2.87</v>
      </c>
      <c r="BE230" s="604">
        <v>1.32</v>
      </c>
      <c r="BF230" s="604">
        <v>0</v>
      </c>
      <c r="BG230" s="604">
        <v>0</v>
      </c>
      <c r="BH230" s="604">
        <v>0</v>
      </c>
      <c r="BI230" s="604">
        <v>1.55</v>
      </c>
      <c r="BJ230" s="604">
        <v>0</v>
      </c>
      <c r="BK230" s="1207"/>
      <c r="BL230" s="1208"/>
      <c r="BM230" s="1208"/>
      <c r="BN230" s="1208"/>
      <c r="BO230" s="1208"/>
      <c r="BP230" s="1208"/>
      <c r="BQ230" s="1208"/>
      <c r="BR230" s="1208"/>
      <c r="BS230" s="1557"/>
    </row>
    <row r="231" spans="1:71" s="58" customFormat="1" ht="50.25" customHeight="1" x14ac:dyDescent="0.25">
      <c r="A231" s="37"/>
      <c r="B231" s="1517"/>
      <c r="C231" s="1522"/>
      <c r="D231" s="1640"/>
      <c r="E231" s="1643"/>
      <c r="F231" s="1646"/>
      <c r="G231" s="1649"/>
      <c r="H231" s="1652"/>
      <c r="I231" s="1655"/>
      <c r="J231" s="1544"/>
      <c r="K231" s="1547"/>
      <c r="L231" s="452" t="s">
        <v>5617</v>
      </c>
      <c r="M231" s="452" t="s">
        <v>5618</v>
      </c>
      <c r="N231" s="34">
        <v>44743</v>
      </c>
      <c r="O231" s="34">
        <v>44925</v>
      </c>
      <c r="P231" s="34">
        <v>44743</v>
      </c>
      <c r="Q231" s="34">
        <v>44925</v>
      </c>
      <c r="R231" s="1220"/>
      <c r="S231" s="1241"/>
      <c r="T231" s="453">
        <f t="shared" si="261"/>
        <v>11.48</v>
      </c>
      <c r="U231" s="454">
        <f t="shared" si="277"/>
        <v>5.28</v>
      </c>
      <c r="V231" s="454">
        <f t="shared" si="277"/>
        <v>0</v>
      </c>
      <c r="W231" s="454">
        <f t="shared" si="277"/>
        <v>0</v>
      </c>
      <c r="X231" s="454">
        <f t="shared" si="275"/>
        <v>0</v>
      </c>
      <c r="Y231" s="454">
        <f t="shared" si="275"/>
        <v>6.2</v>
      </c>
      <c r="Z231" s="454">
        <f t="shared" si="275"/>
        <v>0</v>
      </c>
      <c r="AA231" s="1220"/>
      <c r="AB231" s="1244"/>
      <c r="AC231" s="455">
        <f t="shared" si="262"/>
        <v>2.87</v>
      </c>
      <c r="AD231" s="577">
        <v>1.32</v>
      </c>
      <c r="AE231" s="457">
        <v>0</v>
      </c>
      <c r="AF231" s="457">
        <v>0</v>
      </c>
      <c r="AG231" s="457">
        <v>0</v>
      </c>
      <c r="AH231" s="595">
        <v>1.55</v>
      </c>
      <c r="AI231" s="457">
        <v>0</v>
      </c>
      <c r="AJ231" s="1220"/>
      <c r="AK231" s="1247"/>
      <c r="AL231" s="455">
        <f t="shared" si="263"/>
        <v>2.87</v>
      </c>
      <c r="AM231" s="458">
        <v>1.32</v>
      </c>
      <c r="AN231" s="458">
        <v>0</v>
      </c>
      <c r="AO231" s="458">
        <v>0</v>
      </c>
      <c r="AP231" s="458">
        <v>0</v>
      </c>
      <c r="AQ231" s="458">
        <v>1.55</v>
      </c>
      <c r="AR231" s="458">
        <v>0</v>
      </c>
      <c r="AS231" s="1220"/>
      <c r="AT231" s="1549"/>
      <c r="AU231" s="459">
        <f t="shared" si="264"/>
        <v>2.87</v>
      </c>
      <c r="AV231" s="457">
        <v>1.32</v>
      </c>
      <c r="AW231" s="457">
        <v>0</v>
      </c>
      <c r="AX231" s="457">
        <v>0</v>
      </c>
      <c r="AY231" s="457">
        <v>0</v>
      </c>
      <c r="AZ231" s="457">
        <v>1.55</v>
      </c>
      <c r="BA231" s="457">
        <v>0</v>
      </c>
      <c r="BB231" s="1220"/>
      <c r="BC231" s="1253"/>
      <c r="BD231" s="459">
        <f t="shared" si="265"/>
        <v>2.87</v>
      </c>
      <c r="BE231" s="457">
        <v>1.32</v>
      </c>
      <c r="BF231" s="457">
        <v>0</v>
      </c>
      <c r="BG231" s="457">
        <v>0</v>
      </c>
      <c r="BH231" s="457">
        <v>0</v>
      </c>
      <c r="BI231" s="457">
        <v>1.55</v>
      </c>
      <c r="BJ231" s="457">
        <v>0</v>
      </c>
      <c r="BK231" s="1208"/>
      <c r="BL231" s="1208"/>
      <c r="BM231" s="1208"/>
      <c r="BN231" s="1208"/>
      <c r="BO231" s="1208"/>
      <c r="BP231" s="1208"/>
      <c r="BQ231" s="1208"/>
      <c r="BR231" s="1208"/>
      <c r="BS231" s="1557"/>
    </row>
    <row r="232" spans="1:71" s="58" customFormat="1" ht="65.25" customHeight="1" thickBot="1" x14ac:dyDescent="0.3">
      <c r="A232" s="37"/>
      <c r="B232" s="1517"/>
      <c r="C232" s="1522"/>
      <c r="D232" s="1641"/>
      <c r="E232" s="1644"/>
      <c r="F232" s="1647"/>
      <c r="G232" s="1650"/>
      <c r="H232" s="1653"/>
      <c r="I232" s="1656"/>
      <c r="J232" s="1545"/>
      <c r="K232" s="1548"/>
      <c r="L232" s="463" t="s">
        <v>5619</v>
      </c>
      <c r="M232" s="463" t="s">
        <v>5620</v>
      </c>
      <c r="N232" s="464">
        <v>44743</v>
      </c>
      <c r="O232" s="464">
        <v>44925</v>
      </c>
      <c r="P232" s="464">
        <v>44743</v>
      </c>
      <c r="Q232" s="464">
        <v>44925</v>
      </c>
      <c r="R232" s="1572"/>
      <c r="S232" s="1586"/>
      <c r="T232" s="465">
        <f t="shared" si="261"/>
        <v>11.48</v>
      </c>
      <c r="U232" s="466">
        <f t="shared" si="277"/>
        <v>5.28</v>
      </c>
      <c r="V232" s="466">
        <f t="shared" si="277"/>
        <v>0</v>
      </c>
      <c r="W232" s="466">
        <f t="shared" si="277"/>
        <v>0</v>
      </c>
      <c r="X232" s="466">
        <f t="shared" si="275"/>
        <v>0</v>
      </c>
      <c r="Y232" s="466">
        <f t="shared" si="275"/>
        <v>6.2</v>
      </c>
      <c r="Z232" s="466">
        <f t="shared" si="275"/>
        <v>0</v>
      </c>
      <c r="AA232" s="1572"/>
      <c r="AB232" s="1540"/>
      <c r="AC232" s="467">
        <f t="shared" si="262"/>
        <v>2.87</v>
      </c>
      <c r="AD232" s="579">
        <v>1.32</v>
      </c>
      <c r="AE232" s="469">
        <v>0</v>
      </c>
      <c r="AF232" s="469">
        <v>0</v>
      </c>
      <c r="AG232" s="469">
        <v>0</v>
      </c>
      <c r="AH232" s="598">
        <v>1.55</v>
      </c>
      <c r="AI232" s="469">
        <v>0</v>
      </c>
      <c r="AJ232" s="1572"/>
      <c r="AK232" s="1542"/>
      <c r="AL232" s="467">
        <f t="shared" si="263"/>
        <v>2.87</v>
      </c>
      <c r="AM232" s="470">
        <v>1.32</v>
      </c>
      <c r="AN232" s="470">
        <v>0</v>
      </c>
      <c r="AO232" s="470">
        <v>0</v>
      </c>
      <c r="AP232" s="470">
        <v>0</v>
      </c>
      <c r="AQ232" s="470">
        <v>1.55</v>
      </c>
      <c r="AR232" s="470">
        <v>0</v>
      </c>
      <c r="AS232" s="1572"/>
      <c r="AT232" s="1551"/>
      <c r="AU232" s="471">
        <f t="shared" si="264"/>
        <v>2.87</v>
      </c>
      <c r="AV232" s="469">
        <v>1.32</v>
      </c>
      <c r="AW232" s="469">
        <v>0</v>
      </c>
      <c r="AX232" s="469">
        <v>0</v>
      </c>
      <c r="AY232" s="469">
        <v>0</v>
      </c>
      <c r="AZ232" s="469">
        <v>1.55</v>
      </c>
      <c r="BA232" s="469">
        <v>0</v>
      </c>
      <c r="BB232" s="1572"/>
      <c r="BC232" s="1553"/>
      <c r="BD232" s="471">
        <f t="shared" si="265"/>
        <v>2.87</v>
      </c>
      <c r="BE232" s="473">
        <v>1.32</v>
      </c>
      <c r="BF232" s="473">
        <v>0</v>
      </c>
      <c r="BG232" s="473">
        <v>0</v>
      </c>
      <c r="BH232" s="473">
        <v>0</v>
      </c>
      <c r="BI232" s="473">
        <v>1.55</v>
      </c>
      <c r="BJ232" s="473">
        <v>0</v>
      </c>
      <c r="BK232" s="1558"/>
      <c r="BL232" s="1559"/>
      <c r="BM232" s="1559"/>
      <c r="BN232" s="1559"/>
      <c r="BO232" s="1559"/>
      <c r="BP232" s="1559"/>
      <c r="BQ232" s="1559"/>
      <c r="BR232" s="1559"/>
      <c r="BS232" s="1560"/>
    </row>
    <row r="233" spans="1:71" s="58" customFormat="1" ht="48" customHeight="1" x14ac:dyDescent="0.25">
      <c r="A233" s="37"/>
      <c r="B233" s="1517"/>
      <c r="C233" s="1527"/>
      <c r="D233" s="1734">
        <v>234</v>
      </c>
      <c r="E233" s="1643" t="str">
        <f>+[6]Metas!K264</f>
        <v xml:space="preserve">Proyectos de recuperación, conservación e intervencion de bienes de interés cultural que  requieran  ser  apoyados  </v>
      </c>
      <c r="F233" s="1646">
        <v>6</v>
      </c>
      <c r="G233" s="1649">
        <f>SUM(H233:K233)</f>
        <v>6</v>
      </c>
      <c r="H233" s="1652"/>
      <c r="I233" s="1655">
        <v>2</v>
      </c>
      <c r="J233" s="1544">
        <v>2</v>
      </c>
      <c r="K233" s="1547">
        <v>2</v>
      </c>
      <c r="L233" s="556" t="s">
        <v>5621</v>
      </c>
      <c r="M233" s="556" t="s">
        <v>5622</v>
      </c>
      <c r="N233" s="300">
        <v>44743</v>
      </c>
      <c r="O233" s="300">
        <v>44925</v>
      </c>
      <c r="P233" s="300">
        <v>44743</v>
      </c>
      <c r="Q233" s="300">
        <v>44925</v>
      </c>
      <c r="R233" s="1220">
        <f t="shared" si="279"/>
        <v>234</v>
      </c>
      <c r="S233" s="1241">
        <f t="shared" ref="S233" si="286">+F233</f>
        <v>6</v>
      </c>
      <c r="T233" s="557">
        <f t="shared" si="261"/>
        <v>16.96</v>
      </c>
      <c r="U233" s="558">
        <f t="shared" si="277"/>
        <v>10.76</v>
      </c>
      <c r="V233" s="558">
        <f t="shared" si="277"/>
        <v>0</v>
      </c>
      <c r="W233" s="558">
        <f t="shared" si="277"/>
        <v>0</v>
      </c>
      <c r="X233" s="558">
        <f t="shared" si="275"/>
        <v>0</v>
      </c>
      <c r="Y233" s="558">
        <f t="shared" si="275"/>
        <v>6.2</v>
      </c>
      <c r="Z233" s="558">
        <f t="shared" si="275"/>
        <v>0</v>
      </c>
      <c r="AA233" s="1220">
        <f t="shared" si="281"/>
        <v>234</v>
      </c>
      <c r="AB233" s="1244">
        <f>+H233</f>
        <v>0</v>
      </c>
      <c r="AC233" s="559">
        <f t="shared" si="262"/>
        <v>4.24</v>
      </c>
      <c r="AD233" s="605">
        <v>2.69</v>
      </c>
      <c r="AE233" s="606">
        <v>0</v>
      </c>
      <c r="AF233" s="606">
        <v>0</v>
      </c>
      <c r="AG233" s="606">
        <v>0</v>
      </c>
      <c r="AH233" s="600">
        <v>1.55</v>
      </c>
      <c r="AI233" s="606">
        <v>0</v>
      </c>
      <c r="AJ233" s="1220">
        <f t="shared" si="282"/>
        <v>234</v>
      </c>
      <c r="AK233" s="1247">
        <f>+I233</f>
        <v>2</v>
      </c>
      <c r="AL233" s="559">
        <f t="shared" si="263"/>
        <v>4.24</v>
      </c>
      <c r="AM233" s="562">
        <v>2.69</v>
      </c>
      <c r="AN233" s="562">
        <v>0</v>
      </c>
      <c r="AO233" s="562">
        <v>0</v>
      </c>
      <c r="AP233" s="562">
        <v>0</v>
      </c>
      <c r="AQ233" s="562">
        <v>1.55</v>
      </c>
      <c r="AR233" s="562">
        <v>0</v>
      </c>
      <c r="AS233" s="1220">
        <f t="shared" si="283"/>
        <v>234</v>
      </c>
      <c r="AT233" s="1549">
        <f>+J233</f>
        <v>2</v>
      </c>
      <c r="AU233" s="563">
        <f t="shared" si="264"/>
        <v>4.24</v>
      </c>
      <c r="AV233" s="500">
        <v>2.69</v>
      </c>
      <c r="AW233" s="500">
        <v>0</v>
      </c>
      <c r="AX233" s="500">
        <v>0</v>
      </c>
      <c r="AY233" s="500">
        <v>0</v>
      </c>
      <c r="AZ233" s="500">
        <v>1.55</v>
      </c>
      <c r="BA233" s="500">
        <v>0</v>
      </c>
      <c r="BB233" s="1220">
        <f t="shared" si="284"/>
        <v>234</v>
      </c>
      <c r="BC233" s="1253">
        <f>+K233</f>
        <v>2</v>
      </c>
      <c r="BD233" s="563">
        <f t="shared" si="265"/>
        <v>4.24</v>
      </c>
      <c r="BE233" s="501">
        <v>2.69</v>
      </c>
      <c r="BF233" s="501">
        <v>0</v>
      </c>
      <c r="BG233" s="501">
        <v>0</v>
      </c>
      <c r="BH233" s="501">
        <v>0</v>
      </c>
      <c r="BI233" s="501">
        <v>1.55</v>
      </c>
      <c r="BJ233" s="501">
        <v>0</v>
      </c>
      <c r="BK233" s="1562"/>
      <c r="BL233" s="1563"/>
      <c r="BM233" s="1563"/>
      <c r="BN233" s="1563"/>
      <c r="BO233" s="1563"/>
      <c r="BP233" s="1563"/>
      <c r="BQ233" s="1563"/>
      <c r="BR233" s="1563"/>
      <c r="BS233" s="1564"/>
    </row>
    <row r="234" spans="1:71" s="58" customFormat="1" ht="57.75" customHeight="1" x14ac:dyDescent="0.25">
      <c r="A234" s="37"/>
      <c r="B234" s="1517"/>
      <c r="C234" s="1527"/>
      <c r="D234" s="1734"/>
      <c r="E234" s="1643"/>
      <c r="F234" s="1646"/>
      <c r="G234" s="1649"/>
      <c r="H234" s="1652"/>
      <c r="I234" s="1655"/>
      <c r="J234" s="1544"/>
      <c r="K234" s="1547"/>
      <c r="L234" s="452" t="s">
        <v>5623</v>
      </c>
      <c r="M234" s="452" t="s">
        <v>5624</v>
      </c>
      <c r="N234" s="34">
        <v>44743</v>
      </c>
      <c r="O234" s="34">
        <v>44925</v>
      </c>
      <c r="P234" s="34">
        <v>44743</v>
      </c>
      <c r="Q234" s="34">
        <v>44925</v>
      </c>
      <c r="R234" s="1220"/>
      <c r="S234" s="1241"/>
      <c r="T234" s="453">
        <f t="shared" si="261"/>
        <v>16.96</v>
      </c>
      <c r="U234" s="454">
        <f t="shared" si="277"/>
        <v>10.76</v>
      </c>
      <c r="V234" s="454">
        <f t="shared" si="277"/>
        <v>0</v>
      </c>
      <c r="W234" s="454">
        <f t="shared" si="277"/>
        <v>0</v>
      </c>
      <c r="X234" s="454">
        <f t="shared" si="275"/>
        <v>0</v>
      </c>
      <c r="Y234" s="454">
        <f t="shared" si="275"/>
        <v>6.2</v>
      </c>
      <c r="Z234" s="454">
        <f t="shared" si="275"/>
        <v>0</v>
      </c>
      <c r="AA234" s="1220"/>
      <c r="AB234" s="1244"/>
      <c r="AC234" s="455">
        <f t="shared" si="262"/>
        <v>4.24</v>
      </c>
      <c r="AD234" s="607">
        <v>2.69</v>
      </c>
      <c r="AE234" s="608">
        <v>0</v>
      </c>
      <c r="AF234" s="608">
        <v>0</v>
      </c>
      <c r="AG234" s="608">
        <v>0</v>
      </c>
      <c r="AH234" s="595">
        <v>1.55</v>
      </c>
      <c r="AI234" s="608">
        <v>0</v>
      </c>
      <c r="AJ234" s="1220"/>
      <c r="AK234" s="1247"/>
      <c r="AL234" s="455">
        <f t="shared" si="263"/>
        <v>4.24</v>
      </c>
      <c r="AM234" s="458">
        <v>2.69</v>
      </c>
      <c r="AN234" s="458">
        <v>0</v>
      </c>
      <c r="AO234" s="458">
        <v>0</v>
      </c>
      <c r="AP234" s="458">
        <v>0</v>
      </c>
      <c r="AQ234" s="458">
        <v>1.55</v>
      </c>
      <c r="AR234" s="458">
        <v>0</v>
      </c>
      <c r="AS234" s="1220"/>
      <c r="AT234" s="1549"/>
      <c r="AU234" s="459">
        <f t="shared" si="264"/>
        <v>4.24</v>
      </c>
      <c r="AV234" s="457">
        <v>2.69</v>
      </c>
      <c r="AW234" s="457">
        <v>0</v>
      </c>
      <c r="AX234" s="457">
        <v>0</v>
      </c>
      <c r="AY234" s="457">
        <v>0</v>
      </c>
      <c r="AZ234" s="457">
        <v>1.55</v>
      </c>
      <c r="BA234" s="457">
        <v>0</v>
      </c>
      <c r="BB234" s="1220"/>
      <c r="BC234" s="1253"/>
      <c r="BD234" s="459">
        <f t="shared" si="265"/>
        <v>4.24</v>
      </c>
      <c r="BE234" s="457">
        <v>2.69</v>
      </c>
      <c r="BF234" s="457">
        <v>0</v>
      </c>
      <c r="BG234" s="457">
        <v>0</v>
      </c>
      <c r="BH234" s="457">
        <v>0</v>
      </c>
      <c r="BI234" s="457">
        <v>1.55</v>
      </c>
      <c r="BJ234" s="457">
        <v>0</v>
      </c>
      <c r="BK234" s="1208"/>
      <c r="BL234" s="1208"/>
      <c r="BM234" s="1208"/>
      <c r="BN234" s="1208"/>
      <c r="BO234" s="1208"/>
      <c r="BP234" s="1208"/>
      <c r="BQ234" s="1208"/>
      <c r="BR234" s="1208"/>
      <c r="BS234" s="1209"/>
    </row>
    <row r="235" spans="1:71" s="58" customFormat="1" ht="44.25" customHeight="1" x14ac:dyDescent="0.25">
      <c r="A235" s="37"/>
      <c r="B235" s="1517"/>
      <c r="C235" s="1527"/>
      <c r="D235" s="1734"/>
      <c r="E235" s="1643"/>
      <c r="F235" s="1646"/>
      <c r="G235" s="1649"/>
      <c r="H235" s="1652"/>
      <c r="I235" s="1655"/>
      <c r="J235" s="1544"/>
      <c r="K235" s="1547"/>
      <c r="L235" s="452" t="s">
        <v>5625</v>
      </c>
      <c r="M235" s="452" t="s">
        <v>5626</v>
      </c>
      <c r="N235" s="34">
        <v>44743</v>
      </c>
      <c r="O235" s="34">
        <v>44925</v>
      </c>
      <c r="P235" s="34">
        <v>44743</v>
      </c>
      <c r="Q235" s="34">
        <v>44925</v>
      </c>
      <c r="R235" s="1220"/>
      <c r="S235" s="1241"/>
      <c r="T235" s="453">
        <f t="shared" si="261"/>
        <v>16.96</v>
      </c>
      <c r="U235" s="454">
        <f t="shared" si="277"/>
        <v>10.76</v>
      </c>
      <c r="V235" s="454">
        <f t="shared" si="277"/>
        <v>0</v>
      </c>
      <c r="W235" s="454">
        <f t="shared" si="277"/>
        <v>0</v>
      </c>
      <c r="X235" s="454">
        <f t="shared" si="275"/>
        <v>0</v>
      </c>
      <c r="Y235" s="454">
        <f t="shared" si="275"/>
        <v>6.2</v>
      </c>
      <c r="Z235" s="454">
        <f t="shared" si="275"/>
        <v>0</v>
      </c>
      <c r="AA235" s="1220"/>
      <c r="AB235" s="1244"/>
      <c r="AC235" s="455">
        <f t="shared" si="262"/>
        <v>4.24</v>
      </c>
      <c r="AD235" s="607">
        <v>2.69</v>
      </c>
      <c r="AE235" s="608">
        <v>0</v>
      </c>
      <c r="AF235" s="608">
        <v>0</v>
      </c>
      <c r="AG235" s="608">
        <v>0</v>
      </c>
      <c r="AH235" s="595">
        <v>1.55</v>
      </c>
      <c r="AI235" s="608">
        <v>0</v>
      </c>
      <c r="AJ235" s="1220"/>
      <c r="AK235" s="1247"/>
      <c r="AL235" s="455">
        <f t="shared" si="263"/>
        <v>4.24</v>
      </c>
      <c r="AM235" s="458">
        <v>2.69</v>
      </c>
      <c r="AN235" s="458">
        <v>0</v>
      </c>
      <c r="AO235" s="458">
        <v>0</v>
      </c>
      <c r="AP235" s="458">
        <v>0</v>
      </c>
      <c r="AQ235" s="458">
        <v>1.55</v>
      </c>
      <c r="AR235" s="458">
        <v>0</v>
      </c>
      <c r="AS235" s="1220"/>
      <c r="AT235" s="1549"/>
      <c r="AU235" s="459">
        <f t="shared" si="264"/>
        <v>4.24</v>
      </c>
      <c r="AV235" s="457">
        <v>2.69</v>
      </c>
      <c r="AW235" s="457">
        <v>0</v>
      </c>
      <c r="AX235" s="457">
        <v>0</v>
      </c>
      <c r="AY235" s="457">
        <v>0</v>
      </c>
      <c r="AZ235" s="457">
        <v>1.55</v>
      </c>
      <c r="BA235" s="457">
        <v>0</v>
      </c>
      <c r="BB235" s="1220"/>
      <c r="BC235" s="1253"/>
      <c r="BD235" s="459">
        <f t="shared" si="265"/>
        <v>4.24</v>
      </c>
      <c r="BE235" s="457">
        <v>2.69</v>
      </c>
      <c r="BF235" s="457">
        <v>0</v>
      </c>
      <c r="BG235" s="457">
        <v>0</v>
      </c>
      <c r="BH235" s="457">
        <v>0</v>
      </c>
      <c r="BI235" s="457">
        <v>1.55</v>
      </c>
      <c r="BJ235" s="457">
        <v>0</v>
      </c>
      <c r="BK235" s="1208"/>
      <c r="BL235" s="1208"/>
      <c r="BM235" s="1208"/>
      <c r="BN235" s="1208"/>
      <c r="BO235" s="1208"/>
      <c r="BP235" s="1208"/>
      <c r="BQ235" s="1208"/>
      <c r="BR235" s="1208"/>
      <c r="BS235" s="1209"/>
    </row>
    <row r="236" spans="1:71" s="58" customFormat="1" ht="52.5" customHeight="1" thickBot="1" x14ac:dyDescent="0.3">
      <c r="A236" s="37"/>
      <c r="B236" s="1517"/>
      <c r="C236" s="1527"/>
      <c r="D236" s="1734"/>
      <c r="E236" s="1643"/>
      <c r="F236" s="1646"/>
      <c r="G236" s="1649"/>
      <c r="H236" s="1652"/>
      <c r="I236" s="1655"/>
      <c r="J236" s="1544"/>
      <c r="K236" s="1547"/>
      <c r="L236" s="494" t="s">
        <v>5627</v>
      </c>
      <c r="M236" s="494" t="s">
        <v>5628</v>
      </c>
      <c r="N236" s="325">
        <v>44743</v>
      </c>
      <c r="O236" s="325">
        <v>44925</v>
      </c>
      <c r="P236" s="325">
        <v>44743</v>
      </c>
      <c r="Q236" s="325">
        <v>44925</v>
      </c>
      <c r="R236" s="1220"/>
      <c r="S236" s="1241"/>
      <c r="T236" s="568">
        <f t="shared" si="261"/>
        <v>16.96</v>
      </c>
      <c r="U236" s="569">
        <f t="shared" si="277"/>
        <v>10.76</v>
      </c>
      <c r="V236" s="569">
        <f t="shared" si="277"/>
        <v>0</v>
      </c>
      <c r="W236" s="569">
        <f t="shared" si="277"/>
        <v>0</v>
      </c>
      <c r="X236" s="569">
        <f t="shared" si="275"/>
        <v>0</v>
      </c>
      <c r="Y236" s="569">
        <f t="shared" si="275"/>
        <v>6.2</v>
      </c>
      <c r="Z236" s="569">
        <f t="shared" si="275"/>
        <v>0</v>
      </c>
      <c r="AA236" s="1220"/>
      <c r="AB236" s="1244"/>
      <c r="AC236" s="570">
        <f t="shared" si="262"/>
        <v>4.24</v>
      </c>
      <c r="AD236" s="609">
        <v>2.69</v>
      </c>
      <c r="AE236" s="610">
        <v>0</v>
      </c>
      <c r="AF236" s="610">
        <v>0</v>
      </c>
      <c r="AG236" s="610">
        <v>0</v>
      </c>
      <c r="AH236" s="603">
        <v>1.55</v>
      </c>
      <c r="AI236" s="610">
        <v>0</v>
      </c>
      <c r="AJ236" s="1220"/>
      <c r="AK236" s="1247"/>
      <c r="AL236" s="570">
        <f t="shared" si="263"/>
        <v>4.24</v>
      </c>
      <c r="AM236" s="573">
        <v>2.69</v>
      </c>
      <c r="AN236" s="573">
        <v>0</v>
      </c>
      <c r="AO236" s="573">
        <v>0</v>
      </c>
      <c r="AP236" s="573">
        <v>0</v>
      </c>
      <c r="AQ236" s="573">
        <v>1.55</v>
      </c>
      <c r="AR236" s="573">
        <v>0</v>
      </c>
      <c r="AS236" s="1220"/>
      <c r="AT236" s="1549"/>
      <c r="AU236" s="574">
        <f t="shared" si="264"/>
        <v>4.24</v>
      </c>
      <c r="AV236" s="461">
        <v>2.69</v>
      </c>
      <c r="AW236" s="461">
        <v>0</v>
      </c>
      <c r="AX236" s="461">
        <v>0</v>
      </c>
      <c r="AY236" s="461">
        <v>0</v>
      </c>
      <c r="AZ236" s="461">
        <v>1.55</v>
      </c>
      <c r="BA236" s="461">
        <v>0</v>
      </c>
      <c r="BB236" s="1220"/>
      <c r="BC236" s="1253"/>
      <c r="BD236" s="574">
        <f t="shared" si="265"/>
        <v>4.24</v>
      </c>
      <c r="BE236" s="501">
        <v>2.69</v>
      </c>
      <c r="BF236" s="501">
        <v>0</v>
      </c>
      <c r="BG236" s="501">
        <v>0</v>
      </c>
      <c r="BH236" s="501">
        <v>0</v>
      </c>
      <c r="BI236" s="501">
        <v>1.55</v>
      </c>
      <c r="BJ236" s="501">
        <v>0</v>
      </c>
      <c r="BK236" s="1565"/>
      <c r="BL236" s="1566"/>
      <c r="BM236" s="1566"/>
      <c r="BN236" s="1566"/>
      <c r="BO236" s="1566"/>
      <c r="BP236" s="1566"/>
      <c r="BQ236" s="1566"/>
      <c r="BR236" s="1566"/>
      <c r="BS236" s="1567"/>
    </row>
    <row r="237" spans="1:71" s="58" customFormat="1" ht="27.75" customHeight="1" x14ac:dyDescent="0.25">
      <c r="A237" s="37"/>
      <c r="B237" s="1517"/>
      <c r="C237" s="1522"/>
      <c r="D237" s="1639">
        <v>235</v>
      </c>
      <c r="E237" s="1642" t="str">
        <f>+[6]Metas!K265</f>
        <v>Apoyos a la produccion de muestras museograficas y  museologicas en los museos del departamento (2 por año)</v>
      </c>
      <c r="F237" s="1645">
        <v>2</v>
      </c>
      <c r="G237" s="1648">
        <f>SUM(H237:K237)</f>
        <v>2</v>
      </c>
      <c r="H237" s="1651"/>
      <c r="I237" s="1654"/>
      <c r="J237" s="1543">
        <v>1</v>
      </c>
      <c r="K237" s="1546">
        <v>1</v>
      </c>
      <c r="L237" s="441" t="s">
        <v>5629</v>
      </c>
      <c r="M237" s="441" t="s">
        <v>5630</v>
      </c>
      <c r="N237" s="442">
        <v>44743</v>
      </c>
      <c r="O237" s="442">
        <v>44925</v>
      </c>
      <c r="P237" s="442">
        <v>44743</v>
      </c>
      <c r="Q237" s="442">
        <v>44925</v>
      </c>
      <c r="R237" s="1571">
        <f t="shared" si="279"/>
        <v>235</v>
      </c>
      <c r="S237" s="1585">
        <f t="shared" ref="S237" si="287">+F237</f>
        <v>2</v>
      </c>
      <c r="T237" s="443">
        <f t="shared" si="261"/>
        <v>16.96</v>
      </c>
      <c r="U237" s="444">
        <f t="shared" si="277"/>
        <v>10.76</v>
      </c>
      <c r="V237" s="444">
        <f t="shared" si="277"/>
        <v>0</v>
      </c>
      <c r="W237" s="444">
        <f t="shared" si="277"/>
        <v>0</v>
      </c>
      <c r="X237" s="444">
        <f t="shared" si="275"/>
        <v>0</v>
      </c>
      <c r="Y237" s="444">
        <f t="shared" si="275"/>
        <v>6.2</v>
      </c>
      <c r="Z237" s="444">
        <f t="shared" si="275"/>
        <v>0</v>
      </c>
      <c r="AA237" s="1571">
        <f t="shared" si="281"/>
        <v>235</v>
      </c>
      <c r="AB237" s="1539">
        <f>+H237</f>
        <v>0</v>
      </c>
      <c r="AC237" s="445">
        <f t="shared" si="262"/>
        <v>4.24</v>
      </c>
      <c r="AD237" s="611">
        <v>2.69</v>
      </c>
      <c r="AE237" s="612">
        <v>0</v>
      </c>
      <c r="AF237" s="612">
        <v>0</v>
      </c>
      <c r="AG237" s="612">
        <v>0</v>
      </c>
      <c r="AH237" s="592">
        <v>1.55</v>
      </c>
      <c r="AI237" s="612">
        <v>0</v>
      </c>
      <c r="AJ237" s="1571">
        <f t="shared" si="282"/>
        <v>235</v>
      </c>
      <c r="AK237" s="1541">
        <f>+I237</f>
        <v>0</v>
      </c>
      <c r="AL237" s="445">
        <f t="shared" si="263"/>
        <v>4.24</v>
      </c>
      <c r="AM237" s="448">
        <v>2.69</v>
      </c>
      <c r="AN237" s="448">
        <v>0</v>
      </c>
      <c r="AO237" s="448">
        <v>0</v>
      </c>
      <c r="AP237" s="448">
        <v>0</v>
      </c>
      <c r="AQ237" s="448">
        <v>1.55</v>
      </c>
      <c r="AR237" s="448">
        <v>0</v>
      </c>
      <c r="AS237" s="1571">
        <f t="shared" si="283"/>
        <v>235</v>
      </c>
      <c r="AT237" s="1550">
        <f>+J237</f>
        <v>1</v>
      </c>
      <c r="AU237" s="449">
        <f t="shared" si="264"/>
        <v>4.24</v>
      </c>
      <c r="AV237" s="447">
        <v>2.69</v>
      </c>
      <c r="AW237" s="447">
        <v>0</v>
      </c>
      <c r="AX237" s="447">
        <v>0</v>
      </c>
      <c r="AY237" s="447">
        <v>0</v>
      </c>
      <c r="AZ237" s="447">
        <v>1.55</v>
      </c>
      <c r="BA237" s="447">
        <v>0</v>
      </c>
      <c r="BB237" s="1571">
        <f t="shared" si="284"/>
        <v>235</v>
      </c>
      <c r="BC237" s="1552">
        <f>+K237</f>
        <v>1</v>
      </c>
      <c r="BD237" s="449">
        <f t="shared" si="265"/>
        <v>4.24</v>
      </c>
      <c r="BE237" s="451">
        <v>2.69</v>
      </c>
      <c r="BF237" s="451">
        <v>0</v>
      </c>
      <c r="BG237" s="451">
        <v>0</v>
      </c>
      <c r="BH237" s="451">
        <v>0</v>
      </c>
      <c r="BI237" s="451">
        <v>1.55</v>
      </c>
      <c r="BJ237" s="451">
        <v>0</v>
      </c>
      <c r="BK237" s="1554"/>
      <c r="BL237" s="1555"/>
      <c r="BM237" s="1555"/>
      <c r="BN237" s="1555"/>
      <c r="BO237" s="1555"/>
      <c r="BP237" s="1555"/>
      <c r="BQ237" s="1555"/>
      <c r="BR237" s="1555"/>
      <c r="BS237" s="1556"/>
    </row>
    <row r="238" spans="1:71" s="58" customFormat="1" ht="39" customHeight="1" x14ac:dyDescent="0.25">
      <c r="A238" s="37"/>
      <c r="B238" s="1517"/>
      <c r="C238" s="1522"/>
      <c r="D238" s="1640"/>
      <c r="E238" s="1643"/>
      <c r="F238" s="1646"/>
      <c r="G238" s="1649"/>
      <c r="H238" s="1652"/>
      <c r="I238" s="1655"/>
      <c r="J238" s="1544"/>
      <c r="K238" s="1547"/>
      <c r="L238" s="452" t="s">
        <v>5631</v>
      </c>
      <c r="M238" s="452" t="s">
        <v>5632</v>
      </c>
      <c r="N238" s="34">
        <v>44743</v>
      </c>
      <c r="O238" s="34">
        <v>44925</v>
      </c>
      <c r="P238" s="34">
        <v>44743</v>
      </c>
      <c r="Q238" s="34">
        <v>44925</v>
      </c>
      <c r="R238" s="1220"/>
      <c r="S238" s="1241"/>
      <c r="T238" s="453">
        <f t="shared" si="261"/>
        <v>16.96</v>
      </c>
      <c r="U238" s="454">
        <f t="shared" si="277"/>
        <v>10.76</v>
      </c>
      <c r="V238" s="454">
        <f t="shared" si="277"/>
        <v>0</v>
      </c>
      <c r="W238" s="454">
        <f t="shared" si="277"/>
        <v>0</v>
      </c>
      <c r="X238" s="454">
        <f t="shared" si="275"/>
        <v>0</v>
      </c>
      <c r="Y238" s="454">
        <f t="shared" si="275"/>
        <v>6.2</v>
      </c>
      <c r="Z238" s="454">
        <f t="shared" si="275"/>
        <v>0</v>
      </c>
      <c r="AA238" s="1220"/>
      <c r="AB238" s="1244"/>
      <c r="AC238" s="455">
        <f t="shared" si="262"/>
        <v>4.24</v>
      </c>
      <c r="AD238" s="607">
        <v>2.69</v>
      </c>
      <c r="AE238" s="608">
        <v>0</v>
      </c>
      <c r="AF238" s="608">
        <v>0</v>
      </c>
      <c r="AG238" s="608">
        <v>0</v>
      </c>
      <c r="AH238" s="595">
        <v>1.55</v>
      </c>
      <c r="AI238" s="608">
        <v>0</v>
      </c>
      <c r="AJ238" s="1220"/>
      <c r="AK238" s="1247"/>
      <c r="AL238" s="455">
        <f t="shared" si="263"/>
        <v>4.24</v>
      </c>
      <c r="AM238" s="458">
        <v>2.69</v>
      </c>
      <c r="AN238" s="458">
        <v>0</v>
      </c>
      <c r="AO238" s="458">
        <v>0</v>
      </c>
      <c r="AP238" s="458">
        <v>0</v>
      </c>
      <c r="AQ238" s="458">
        <v>1.55</v>
      </c>
      <c r="AR238" s="458">
        <v>0</v>
      </c>
      <c r="AS238" s="1220"/>
      <c r="AT238" s="1549"/>
      <c r="AU238" s="459">
        <f t="shared" si="264"/>
        <v>4.24</v>
      </c>
      <c r="AV238" s="457">
        <v>2.69</v>
      </c>
      <c r="AW238" s="457">
        <v>0</v>
      </c>
      <c r="AX238" s="457">
        <v>0</v>
      </c>
      <c r="AY238" s="457">
        <v>0</v>
      </c>
      <c r="AZ238" s="457">
        <v>1.55</v>
      </c>
      <c r="BA238" s="457">
        <v>0</v>
      </c>
      <c r="BB238" s="1220"/>
      <c r="BC238" s="1253"/>
      <c r="BD238" s="459">
        <f t="shared" si="265"/>
        <v>4.24</v>
      </c>
      <c r="BE238" s="457">
        <v>2.69</v>
      </c>
      <c r="BF238" s="457">
        <v>0</v>
      </c>
      <c r="BG238" s="457">
        <v>0</v>
      </c>
      <c r="BH238" s="457">
        <v>0</v>
      </c>
      <c r="BI238" s="457">
        <v>1.55</v>
      </c>
      <c r="BJ238" s="457">
        <v>0</v>
      </c>
      <c r="BK238" s="1208"/>
      <c r="BL238" s="1208"/>
      <c r="BM238" s="1208"/>
      <c r="BN238" s="1208"/>
      <c r="BO238" s="1208"/>
      <c r="BP238" s="1208"/>
      <c r="BQ238" s="1208"/>
      <c r="BR238" s="1208"/>
      <c r="BS238" s="1557"/>
    </row>
    <row r="239" spans="1:71" s="58" customFormat="1" ht="37.5" customHeight="1" x14ac:dyDescent="0.25">
      <c r="A239" s="37"/>
      <c r="B239" s="1517"/>
      <c r="C239" s="1522"/>
      <c r="D239" s="1640"/>
      <c r="E239" s="1643"/>
      <c r="F239" s="1646"/>
      <c r="G239" s="1649"/>
      <c r="H239" s="1652"/>
      <c r="I239" s="1655"/>
      <c r="J239" s="1544"/>
      <c r="K239" s="1547"/>
      <c r="L239" s="452" t="s">
        <v>5633</v>
      </c>
      <c r="M239" s="452" t="s">
        <v>5634</v>
      </c>
      <c r="N239" s="34">
        <v>44743</v>
      </c>
      <c r="O239" s="34">
        <v>44925</v>
      </c>
      <c r="P239" s="34">
        <v>44743</v>
      </c>
      <c r="Q239" s="34">
        <v>44925</v>
      </c>
      <c r="R239" s="1220"/>
      <c r="S239" s="1241"/>
      <c r="T239" s="453">
        <f t="shared" si="261"/>
        <v>16.96</v>
      </c>
      <c r="U239" s="454">
        <f t="shared" si="277"/>
        <v>10.76</v>
      </c>
      <c r="V239" s="454">
        <f t="shared" si="277"/>
        <v>0</v>
      </c>
      <c r="W239" s="454">
        <f t="shared" si="277"/>
        <v>0</v>
      </c>
      <c r="X239" s="454">
        <f t="shared" si="275"/>
        <v>0</v>
      </c>
      <c r="Y239" s="454">
        <f t="shared" si="275"/>
        <v>6.2</v>
      </c>
      <c r="Z239" s="454">
        <f t="shared" si="275"/>
        <v>0</v>
      </c>
      <c r="AA239" s="1220"/>
      <c r="AB239" s="1244"/>
      <c r="AC239" s="455">
        <f t="shared" si="262"/>
        <v>4.24</v>
      </c>
      <c r="AD239" s="607">
        <v>2.69</v>
      </c>
      <c r="AE239" s="608">
        <v>0</v>
      </c>
      <c r="AF239" s="608">
        <v>0</v>
      </c>
      <c r="AG239" s="608">
        <v>0</v>
      </c>
      <c r="AH239" s="595">
        <v>1.55</v>
      </c>
      <c r="AI239" s="608">
        <v>0</v>
      </c>
      <c r="AJ239" s="1220"/>
      <c r="AK239" s="1247"/>
      <c r="AL239" s="455">
        <f t="shared" si="263"/>
        <v>4.24</v>
      </c>
      <c r="AM239" s="458">
        <v>2.69</v>
      </c>
      <c r="AN239" s="458">
        <v>0</v>
      </c>
      <c r="AO239" s="458">
        <v>0</v>
      </c>
      <c r="AP239" s="458">
        <v>0</v>
      </c>
      <c r="AQ239" s="458">
        <v>1.55</v>
      </c>
      <c r="AR239" s="458">
        <v>0</v>
      </c>
      <c r="AS239" s="1220"/>
      <c r="AT239" s="1549"/>
      <c r="AU239" s="459">
        <f t="shared" si="264"/>
        <v>4.24</v>
      </c>
      <c r="AV239" s="457">
        <v>2.69</v>
      </c>
      <c r="AW239" s="457">
        <v>0</v>
      </c>
      <c r="AX239" s="457">
        <v>0</v>
      </c>
      <c r="AY239" s="457">
        <v>0</v>
      </c>
      <c r="AZ239" s="457">
        <v>1.55</v>
      </c>
      <c r="BA239" s="457">
        <v>0</v>
      </c>
      <c r="BB239" s="1220"/>
      <c r="BC239" s="1253"/>
      <c r="BD239" s="459">
        <f t="shared" si="265"/>
        <v>4.24</v>
      </c>
      <c r="BE239" s="457">
        <v>2.69</v>
      </c>
      <c r="BF239" s="457">
        <v>0</v>
      </c>
      <c r="BG239" s="457">
        <v>0</v>
      </c>
      <c r="BH239" s="457">
        <v>0</v>
      </c>
      <c r="BI239" s="457">
        <v>1.55</v>
      </c>
      <c r="BJ239" s="457">
        <v>0</v>
      </c>
      <c r="BK239" s="1208"/>
      <c r="BL239" s="1208"/>
      <c r="BM239" s="1208"/>
      <c r="BN239" s="1208"/>
      <c r="BO239" s="1208"/>
      <c r="BP239" s="1208"/>
      <c r="BQ239" s="1208"/>
      <c r="BR239" s="1208"/>
      <c r="BS239" s="1557"/>
    </row>
    <row r="240" spans="1:71" s="58" customFormat="1" ht="41.25" customHeight="1" thickBot="1" x14ac:dyDescent="0.3">
      <c r="A240" s="37"/>
      <c r="B240" s="1517"/>
      <c r="C240" s="1522"/>
      <c r="D240" s="1641"/>
      <c r="E240" s="1644"/>
      <c r="F240" s="1647"/>
      <c r="G240" s="1650"/>
      <c r="H240" s="1653"/>
      <c r="I240" s="1656"/>
      <c r="J240" s="1545"/>
      <c r="K240" s="1548"/>
      <c r="L240" s="463" t="s">
        <v>5635</v>
      </c>
      <c r="M240" s="463" t="s">
        <v>5636</v>
      </c>
      <c r="N240" s="464">
        <v>44743</v>
      </c>
      <c r="O240" s="464">
        <v>44925</v>
      </c>
      <c r="P240" s="464">
        <v>44743</v>
      </c>
      <c r="Q240" s="464">
        <v>44925</v>
      </c>
      <c r="R240" s="1572"/>
      <c r="S240" s="1586"/>
      <c r="T240" s="465">
        <f t="shared" si="261"/>
        <v>16.96</v>
      </c>
      <c r="U240" s="466">
        <f t="shared" si="277"/>
        <v>10.76</v>
      </c>
      <c r="V240" s="466">
        <f t="shared" si="277"/>
        <v>0</v>
      </c>
      <c r="W240" s="466">
        <f t="shared" si="277"/>
        <v>0</v>
      </c>
      <c r="X240" s="466">
        <f t="shared" si="275"/>
        <v>0</v>
      </c>
      <c r="Y240" s="466">
        <f t="shared" si="275"/>
        <v>6.2</v>
      </c>
      <c r="Z240" s="466">
        <f t="shared" si="275"/>
        <v>0</v>
      </c>
      <c r="AA240" s="1572"/>
      <c r="AB240" s="1540"/>
      <c r="AC240" s="467">
        <f t="shared" si="262"/>
        <v>4.24</v>
      </c>
      <c r="AD240" s="613">
        <v>2.69</v>
      </c>
      <c r="AE240" s="614">
        <v>0</v>
      </c>
      <c r="AF240" s="614">
        <v>0</v>
      </c>
      <c r="AG240" s="614">
        <v>0</v>
      </c>
      <c r="AH240" s="598">
        <v>1.55</v>
      </c>
      <c r="AI240" s="614">
        <v>0</v>
      </c>
      <c r="AJ240" s="1572"/>
      <c r="AK240" s="1542"/>
      <c r="AL240" s="467">
        <f t="shared" si="263"/>
        <v>4.24</v>
      </c>
      <c r="AM240" s="470">
        <v>2.69</v>
      </c>
      <c r="AN240" s="470">
        <v>0</v>
      </c>
      <c r="AO240" s="470">
        <v>0</v>
      </c>
      <c r="AP240" s="470">
        <v>0</v>
      </c>
      <c r="AQ240" s="470">
        <v>1.55</v>
      </c>
      <c r="AR240" s="470">
        <v>0</v>
      </c>
      <c r="AS240" s="1572"/>
      <c r="AT240" s="1551"/>
      <c r="AU240" s="471">
        <f t="shared" si="264"/>
        <v>4.24</v>
      </c>
      <c r="AV240" s="469">
        <v>2.69</v>
      </c>
      <c r="AW240" s="469">
        <v>0</v>
      </c>
      <c r="AX240" s="469">
        <v>0</v>
      </c>
      <c r="AY240" s="469">
        <v>0</v>
      </c>
      <c r="AZ240" s="469">
        <v>1.55</v>
      </c>
      <c r="BA240" s="469">
        <v>0</v>
      </c>
      <c r="BB240" s="1572"/>
      <c r="BC240" s="1553"/>
      <c r="BD240" s="471">
        <f t="shared" si="265"/>
        <v>4.24</v>
      </c>
      <c r="BE240" s="473">
        <v>2.69</v>
      </c>
      <c r="BF240" s="473">
        <v>0</v>
      </c>
      <c r="BG240" s="473">
        <v>0</v>
      </c>
      <c r="BH240" s="473">
        <v>0</v>
      </c>
      <c r="BI240" s="473">
        <v>1.55</v>
      </c>
      <c r="BJ240" s="473">
        <v>0</v>
      </c>
      <c r="BK240" s="1558"/>
      <c r="BL240" s="1559"/>
      <c r="BM240" s="1559"/>
      <c r="BN240" s="1559"/>
      <c r="BO240" s="1559"/>
      <c r="BP240" s="1559"/>
      <c r="BQ240" s="1559"/>
      <c r="BR240" s="1559"/>
      <c r="BS240" s="1560"/>
    </row>
    <row r="241" spans="1:71" s="58" customFormat="1" ht="51" customHeight="1" x14ac:dyDescent="0.25">
      <c r="A241" s="37"/>
      <c r="B241" s="1517"/>
      <c r="C241" s="1527"/>
      <c r="D241" s="1734">
        <v>236</v>
      </c>
      <c r="E241" s="1643" t="str">
        <f>+[6]Metas!K266</f>
        <v>Mantenimientos anual del edifico Torre del reloj como bien de interés cultural nacional (1 por año)</v>
      </c>
      <c r="F241" s="1646">
        <v>1</v>
      </c>
      <c r="G241" s="1649">
        <f>SUM(H241:K241)</f>
        <v>1</v>
      </c>
      <c r="H241" s="1652"/>
      <c r="I241" s="1655"/>
      <c r="J241" s="1544"/>
      <c r="K241" s="1547">
        <v>1</v>
      </c>
      <c r="L241" s="556" t="s">
        <v>5637</v>
      </c>
      <c r="M241" s="556" t="s">
        <v>5453</v>
      </c>
      <c r="N241" s="300">
        <v>44743</v>
      </c>
      <c r="O241" s="300">
        <v>44925</v>
      </c>
      <c r="P241" s="300">
        <v>44743</v>
      </c>
      <c r="Q241" s="300">
        <v>44925</v>
      </c>
      <c r="R241" s="1220">
        <f t="shared" si="279"/>
        <v>236</v>
      </c>
      <c r="S241" s="1241">
        <f t="shared" ref="S241" si="288">+F241</f>
        <v>1</v>
      </c>
      <c r="T241" s="557">
        <f t="shared" si="261"/>
        <v>11.48</v>
      </c>
      <c r="U241" s="558">
        <f t="shared" si="277"/>
        <v>5.28</v>
      </c>
      <c r="V241" s="558">
        <f t="shared" si="277"/>
        <v>0</v>
      </c>
      <c r="W241" s="558">
        <f t="shared" si="277"/>
        <v>0</v>
      </c>
      <c r="X241" s="558">
        <f t="shared" si="275"/>
        <v>0</v>
      </c>
      <c r="Y241" s="558">
        <f t="shared" si="275"/>
        <v>6.2</v>
      </c>
      <c r="Z241" s="558">
        <f t="shared" si="275"/>
        <v>0</v>
      </c>
      <c r="AA241" s="1220">
        <f t="shared" si="281"/>
        <v>236</v>
      </c>
      <c r="AB241" s="1244">
        <f>+H241</f>
        <v>0</v>
      </c>
      <c r="AC241" s="559">
        <f t="shared" si="262"/>
        <v>2.87</v>
      </c>
      <c r="AD241" s="582">
        <v>1.32</v>
      </c>
      <c r="AE241" s="500">
        <v>0</v>
      </c>
      <c r="AF241" s="500">
        <v>0</v>
      </c>
      <c r="AG241" s="500">
        <v>0</v>
      </c>
      <c r="AH241" s="600">
        <v>1.55</v>
      </c>
      <c r="AI241" s="500">
        <v>0</v>
      </c>
      <c r="AJ241" s="1220">
        <f t="shared" si="282"/>
        <v>236</v>
      </c>
      <c r="AK241" s="1247">
        <f>+I241</f>
        <v>0</v>
      </c>
      <c r="AL241" s="559">
        <f t="shared" si="263"/>
        <v>2.87</v>
      </c>
      <c r="AM241" s="562">
        <v>1.32</v>
      </c>
      <c r="AN241" s="562">
        <v>0</v>
      </c>
      <c r="AO241" s="562">
        <v>0</v>
      </c>
      <c r="AP241" s="562">
        <v>0</v>
      </c>
      <c r="AQ241" s="562">
        <v>1.55</v>
      </c>
      <c r="AR241" s="562">
        <v>0</v>
      </c>
      <c r="AS241" s="1220">
        <f t="shared" si="283"/>
        <v>236</v>
      </c>
      <c r="AT241" s="1549">
        <f>+J241</f>
        <v>0</v>
      </c>
      <c r="AU241" s="563">
        <f t="shared" si="264"/>
        <v>2.87</v>
      </c>
      <c r="AV241" s="500">
        <v>1.32</v>
      </c>
      <c r="AW241" s="500">
        <v>0</v>
      </c>
      <c r="AX241" s="500">
        <v>0</v>
      </c>
      <c r="AY241" s="500">
        <v>0</v>
      </c>
      <c r="AZ241" s="500">
        <v>1.55</v>
      </c>
      <c r="BA241" s="500">
        <v>0</v>
      </c>
      <c r="BB241" s="1220">
        <f t="shared" si="284"/>
        <v>236</v>
      </c>
      <c r="BC241" s="1253">
        <f>+K241</f>
        <v>1</v>
      </c>
      <c r="BD241" s="563">
        <f t="shared" si="265"/>
        <v>2.87</v>
      </c>
      <c r="BE241" s="501">
        <v>1.32</v>
      </c>
      <c r="BF241" s="501">
        <v>0</v>
      </c>
      <c r="BG241" s="501">
        <v>0</v>
      </c>
      <c r="BH241" s="501">
        <v>0</v>
      </c>
      <c r="BI241" s="501">
        <v>1.55</v>
      </c>
      <c r="BJ241" s="501">
        <v>0</v>
      </c>
      <c r="BK241" s="1562"/>
      <c r="BL241" s="1563"/>
      <c r="BM241" s="1563"/>
      <c r="BN241" s="1563"/>
      <c r="BO241" s="1563"/>
      <c r="BP241" s="1563"/>
      <c r="BQ241" s="1563"/>
      <c r="BR241" s="1563"/>
      <c r="BS241" s="1564"/>
    </row>
    <row r="242" spans="1:71" s="58" customFormat="1" ht="51" customHeight="1" x14ac:dyDescent="0.25">
      <c r="A242" s="37"/>
      <c r="B242" s="1517"/>
      <c r="C242" s="1527"/>
      <c r="D242" s="1734"/>
      <c r="E242" s="1643"/>
      <c r="F242" s="1646"/>
      <c r="G242" s="1649"/>
      <c r="H242" s="1652"/>
      <c r="I242" s="1655"/>
      <c r="J242" s="1544"/>
      <c r="K242" s="1547"/>
      <c r="L242" s="452" t="s">
        <v>5638</v>
      </c>
      <c r="M242" s="452" t="s">
        <v>5639</v>
      </c>
      <c r="N242" s="34">
        <v>44743</v>
      </c>
      <c r="O242" s="34">
        <v>44925</v>
      </c>
      <c r="P242" s="34">
        <v>44743</v>
      </c>
      <c r="Q242" s="34">
        <v>44925</v>
      </c>
      <c r="R242" s="1220"/>
      <c r="S242" s="1241"/>
      <c r="T242" s="453">
        <f t="shared" si="261"/>
        <v>11.48</v>
      </c>
      <c r="U242" s="454">
        <f t="shared" si="277"/>
        <v>5.28</v>
      </c>
      <c r="V242" s="454">
        <f t="shared" si="277"/>
        <v>0</v>
      </c>
      <c r="W242" s="454">
        <f t="shared" si="277"/>
        <v>0</v>
      </c>
      <c r="X242" s="454">
        <f t="shared" si="275"/>
        <v>0</v>
      </c>
      <c r="Y242" s="454">
        <f t="shared" si="275"/>
        <v>6.2</v>
      </c>
      <c r="Z242" s="454">
        <f t="shared" si="275"/>
        <v>0</v>
      </c>
      <c r="AA242" s="1220"/>
      <c r="AB242" s="1244"/>
      <c r="AC242" s="455">
        <f t="shared" si="262"/>
        <v>2.87</v>
      </c>
      <c r="AD242" s="577">
        <v>1.32</v>
      </c>
      <c r="AE242" s="457">
        <v>0</v>
      </c>
      <c r="AF242" s="457">
        <v>0</v>
      </c>
      <c r="AG242" s="457">
        <v>0</v>
      </c>
      <c r="AH242" s="595">
        <v>1.55</v>
      </c>
      <c r="AI242" s="457">
        <v>0</v>
      </c>
      <c r="AJ242" s="1220"/>
      <c r="AK242" s="1247"/>
      <c r="AL242" s="455">
        <f t="shared" si="263"/>
        <v>2.87</v>
      </c>
      <c r="AM242" s="458">
        <v>1.32</v>
      </c>
      <c r="AN242" s="458">
        <v>0</v>
      </c>
      <c r="AO242" s="458">
        <v>0</v>
      </c>
      <c r="AP242" s="458">
        <v>0</v>
      </c>
      <c r="AQ242" s="458">
        <v>1.55</v>
      </c>
      <c r="AR242" s="458">
        <v>0</v>
      </c>
      <c r="AS242" s="1220"/>
      <c r="AT242" s="1549"/>
      <c r="AU242" s="459">
        <f t="shared" si="264"/>
        <v>2.87</v>
      </c>
      <c r="AV242" s="457">
        <v>1.32</v>
      </c>
      <c r="AW242" s="457">
        <v>0</v>
      </c>
      <c r="AX242" s="457">
        <v>0</v>
      </c>
      <c r="AY242" s="457">
        <v>0</v>
      </c>
      <c r="AZ242" s="457">
        <v>1.55</v>
      </c>
      <c r="BA242" s="457">
        <v>0</v>
      </c>
      <c r="BB242" s="1220"/>
      <c r="BC242" s="1253"/>
      <c r="BD242" s="459">
        <f t="shared" si="265"/>
        <v>2.87</v>
      </c>
      <c r="BE242" s="457">
        <v>1.32</v>
      </c>
      <c r="BF242" s="457">
        <v>0</v>
      </c>
      <c r="BG242" s="457">
        <v>0</v>
      </c>
      <c r="BH242" s="457">
        <v>0</v>
      </c>
      <c r="BI242" s="457">
        <v>1.55</v>
      </c>
      <c r="BJ242" s="457">
        <v>0</v>
      </c>
      <c r="BK242" s="1208"/>
      <c r="BL242" s="1208"/>
      <c r="BM242" s="1208"/>
      <c r="BN242" s="1208"/>
      <c r="BO242" s="1208"/>
      <c r="BP242" s="1208"/>
      <c r="BQ242" s="1208"/>
      <c r="BR242" s="1208"/>
      <c r="BS242" s="1209"/>
    </row>
    <row r="243" spans="1:71" s="58" customFormat="1" ht="37.5" customHeight="1" x14ac:dyDescent="0.25">
      <c r="A243" s="37"/>
      <c r="B243" s="1517"/>
      <c r="C243" s="1527"/>
      <c r="D243" s="1734"/>
      <c r="E243" s="1643"/>
      <c r="F243" s="1646"/>
      <c r="G243" s="1649"/>
      <c r="H243" s="1652"/>
      <c r="I243" s="1655"/>
      <c r="J243" s="1544"/>
      <c r="K243" s="1547"/>
      <c r="L243" s="452" t="s">
        <v>5640</v>
      </c>
      <c r="M243" s="452" t="s">
        <v>5641</v>
      </c>
      <c r="N243" s="34">
        <v>44743</v>
      </c>
      <c r="O243" s="34">
        <v>44925</v>
      </c>
      <c r="P243" s="34">
        <v>44743</v>
      </c>
      <c r="Q243" s="34">
        <v>44925</v>
      </c>
      <c r="R243" s="1220"/>
      <c r="S243" s="1241"/>
      <c r="T243" s="453">
        <f t="shared" si="261"/>
        <v>11.48</v>
      </c>
      <c r="U243" s="454">
        <f t="shared" si="277"/>
        <v>5.28</v>
      </c>
      <c r="V243" s="454">
        <f t="shared" si="277"/>
        <v>0</v>
      </c>
      <c r="W243" s="454">
        <f t="shared" si="277"/>
        <v>0</v>
      </c>
      <c r="X243" s="454">
        <f t="shared" si="275"/>
        <v>0</v>
      </c>
      <c r="Y243" s="454">
        <f t="shared" si="275"/>
        <v>6.2</v>
      </c>
      <c r="Z243" s="454">
        <f t="shared" si="275"/>
        <v>0</v>
      </c>
      <c r="AA243" s="1220"/>
      <c r="AB243" s="1244"/>
      <c r="AC243" s="455">
        <f t="shared" si="262"/>
        <v>2.87</v>
      </c>
      <c r="AD243" s="577">
        <v>1.32</v>
      </c>
      <c r="AE243" s="457">
        <v>0</v>
      </c>
      <c r="AF243" s="457">
        <v>0</v>
      </c>
      <c r="AG243" s="457">
        <v>0</v>
      </c>
      <c r="AH243" s="595">
        <v>1.55</v>
      </c>
      <c r="AI243" s="457">
        <v>0</v>
      </c>
      <c r="AJ243" s="1220"/>
      <c r="AK243" s="1247"/>
      <c r="AL243" s="455">
        <f t="shared" si="263"/>
        <v>2.87</v>
      </c>
      <c r="AM243" s="458">
        <v>1.32</v>
      </c>
      <c r="AN243" s="458">
        <v>0</v>
      </c>
      <c r="AO243" s="458">
        <v>0</v>
      </c>
      <c r="AP243" s="458">
        <v>0</v>
      </c>
      <c r="AQ243" s="458">
        <v>1.55</v>
      </c>
      <c r="AR243" s="458">
        <v>0</v>
      </c>
      <c r="AS243" s="1220"/>
      <c r="AT243" s="1549"/>
      <c r="AU243" s="459">
        <f t="shared" si="264"/>
        <v>2.87</v>
      </c>
      <c r="AV243" s="457">
        <v>1.32</v>
      </c>
      <c r="AW243" s="457">
        <v>0</v>
      </c>
      <c r="AX243" s="457">
        <v>0</v>
      </c>
      <c r="AY243" s="457">
        <v>0</v>
      </c>
      <c r="AZ243" s="457">
        <v>1.55</v>
      </c>
      <c r="BA243" s="457">
        <v>0</v>
      </c>
      <c r="BB243" s="1220"/>
      <c r="BC243" s="1253"/>
      <c r="BD243" s="459">
        <f t="shared" si="265"/>
        <v>2.87</v>
      </c>
      <c r="BE243" s="457">
        <v>1.32</v>
      </c>
      <c r="BF243" s="457">
        <v>0</v>
      </c>
      <c r="BG243" s="457">
        <v>0</v>
      </c>
      <c r="BH243" s="457">
        <v>0</v>
      </c>
      <c r="BI243" s="457">
        <v>1.55</v>
      </c>
      <c r="BJ243" s="457">
        <v>0</v>
      </c>
      <c r="BK243" s="1208"/>
      <c r="BL243" s="1208"/>
      <c r="BM243" s="1208"/>
      <c r="BN243" s="1208"/>
      <c r="BO243" s="1208"/>
      <c r="BP243" s="1208"/>
      <c r="BQ243" s="1208"/>
      <c r="BR243" s="1208"/>
      <c r="BS243" s="1209"/>
    </row>
    <row r="244" spans="1:71" s="58" customFormat="1" ht="45.75" thickBot="1" x14ac:dyDescent="0.3">
      <c r="A244" s="37"/>
      <c r="B244" s="1517"/>
      <c r="C244" s="1527"/>
      <c r="D244" s="1734"/>
      <c r="E244" s="1643"/>
      <c r="F244" s="1646"/>
      <c r="G244" s="1649"/>
      <c r="H244" s="1652"/>
      <c r="I244" s="1655"/>
      <c r="J244" s="1544"/>
      <c r="K244" s="1547"/>
      <c r="L244" s="494" t="s">
        <v>5642</v>
      </c>
      <c r="M244" s="494" t="s">
        <v>5643</v>
      </c>
      <c r="N244" s="325">
        <v>44743</v>
      </c>
      <c r="O244" s="325">
        <v>44925</v>
      </c>
      <c r="P244" s="325">
        <v>44743</v>
      </c>
      <c r="Q244" s="325">
        <v>44925</v>
      </c>
      <c r="R244" s="1220"/>
      <c r="S244" s="1241"/>
      <c r="T244" s="568">
        <f t="shared" si="261"/>
        <v>11.48</v>
      </c>
      <c r="U244" s="569">
        <f t="shared" si="277"/>
        <v>5.28</v>
      </c>
      <c r="V244" s="569">
        <f t="shared" si="277"/>
        <v>0</v>
      </c>
      <c r="W244" s="569">
        <f t="shared" si="277"/>
        <v>0</v>
      </c>
      <c r="X244" s="569">
        <f t="shared" si="275"/>
        <v>0</v>
      </c>
      <c r="Y244" s="569">
        <f t="shared" si="275"/>
        <v>6.2</v>
      </c>
      <c r="Z244" s="569">
        <f t="shared" si="275"/>
        <v>0</v>
      </c>
      <c r="AA244" s="1220"/>
      <c r="AB244" s="1244"/>
      <c r="AC244" s="570">
        <f t="shared" si="262"/>
        <v>2.87</v>
      </c>
      <c r="AD244" s="585">
        <v>1.32</v>
      </c>
      <c r="AE244" s="461">
        <v>0</v>
      </c>
      <c r="AF244" s="461">
        <v>0</v>
      </c>
      <c r="AG244" s="461">
        <v>0</v>
      </c>
      <c r="AH244" s="603">
        <v>1.55</v>
      </c>
      <c r="AI244" s="461">
        <v>0</v>
      </c>
      <c r="AJ244" s="1220"/>
      <c r="AK244" s="1247"/>
      <c r="AL244" s="570">
        <f t="shared" si="263"/>
        <v>2.87</v>
      </c>
      <c r="AM244" s="573">
        <v>1.32</v>
      </c>
      <c r="AN244" s="573">
        <v>0</v>
      </c>
      <c r="AO244" s="573">
        <v>0</v>
      </c>
      <c r="AP244" s="573">
        <v>0</v>
      </c>
      <c r="AQ244" s="573">
        <v>1.55</v>
      </c>
      <c r="AR244" s="573">
        <v>0</v>
      </c>
      <c r="AS244" s="1220"/>
      <c r="AT244" s="1549"/>
      <c r="AU244" s="574">
        <f t="shared" si="264"/>
        <v>2.87</v>
      </c>
      <c r="AV244" s="461">
        <v>1.32</v>
      </c>
      <c r="AW244" s="461">
        <v>0</v>
      </c>
      <c r="AX244" s="461">
        <v>0</v>
      </c>
      <c r="AY244" s="461">
        <v>0</v>
      </c>
      <c r="AZ244" s="461">
        <v>1.55</v>
      </c>
      <c r="BA244" s="461">
        <v>0</v>
      </c>
      <c r="BB244" s="1220"/>
      <c r="BC244" s="1253"/>
      <c r="BD244" s="574">
        <f t="shared" si="265"/>
        <v>2.87</v>
      </c>
      <c r="BE244" s="501">
        <v>1.32</v>
      </c>
      <c r="BF244" s="501">
        <v>0</v>
      </c>
      <c r="BG244" s="501">
        <v>0</v>
      </c>
      <c r="BH244" s="501">
        <v>0</v>
      </c>
      <c r="BI244" s="501">
        <v>1.55</v>
      </c>
      <c r="BJ244" s="501">
        <v>0</v>
      </c>
      <c r="BK244" s="1565"/>
      <c r="BL244" s="1566"/>
      <c r="BM244" s="1566"/>
      <c r="BN244" s="1566"/>
      <c r="BO244" s="1566"/>
      <c r="BP244" s="1566"/>
      <c r="BQ244" s="1566"/>
      <c r="BR244" s="1566"/>
      <c r="BS244" s="1567"/>
    </row>
    <row r="245" spans="1:71" s="58" customFormat="1" ht="54.75" customHeight="1" x14ac:dyDescent="0.25">
      <c r="A245" s="37"/>
      <c r="B245" s="1517"/>
      <c r="C245" s="1522"/>
      <c r="D245" s="1639">
        <v>237</v>
      </c>
      <c r="E245" s="1642" t="str">
        <f>+[6]Metas!K267</f>
        <v>Apoyos a expresiones de patrimonio vivo de los nortesantandereanos (tales como bicentenario (2021),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chinácota, entre otros) (5 Por año)</v>
      </c>
      <c r="F245" s="1645">
        <v>5</v>
      </c>
      <c r="G245" s="1648">
        <f>SUM(H245:K245)</f>
        <v>5</v>
      </c>
      <c r="H245" s="1651">
        <v>1</v>
      </c>
      <c r="I245" s="1654">
        <v>1</v>
      </c>
      <c r="J245" s="1543">
        <v>1</v>
      </c>
      <c r="K245" s="1546">
        <v>2</v>
      </c>
      <c r="L245" s="441" t="s">
        <v>5644</v>
      </c>
      <c r="M245" s="441" t="s">
        <v>5645</v>
      </c>
      <c r="N245" s="442">
        <v>44743</v>
      </c>
      <c r="O245" s="442">
        <v>44925</v>
      </c>
      <c r="P245" s="442">
        <v>44743</v>
      </c>
      <c r="Q245" s="442">
        <v>44925</v>
      </c>
      <c r="R245" s="1571">
        <f t="shared" si="279"/>
        <v>237</v>
      </c>
      <c r="S245" s="1585">
        <f t="shared" ref="S245" si="289">+F245</f>
        <v>5</v>
      </c>
      <c r="T245" s="443">
        <f t="shared" si="261"/>
        <v>11.48</v>
      </c>
      <c r="U245" s="444">
        <f t="shared" si="277"/>
        <v>5.28</v>
      </c>
      <c r="V245" s="444">
        <f t="shared" si="277"/>
        <v>0</v>
      </c>
      <c r="W245" s="444">
        <f t="shared" si="277"/>
        <v>0</v>
      </c>
      <c r="X245" s="444">
        <f t="shared" si="275"/>
        <v>0</v>
      </c>
      <c r="Y245" s="444">
        <f t="shared" si="275"/>
        <v>6.2</v>
      </c>
      <c r="Z245" s="444">
        <f t="shared" si="275"/>
        <v>0</v>
      </c>
      <c r="AA245" s="1571">
        <f t="shared" si="281"/>
        <v>237</v>
      </c>
      <c r="AB245" s="1539">
        <f>+H245</f>
        <v>1</v>
      </c>
      <c r="AC245" s="445">
        <f t="shared" si="262"/>
        <v>2.87</v>
      </c>
      <c r="AD245" s="575">
        <v>1.32</v>
      </c>
      <c r="AE245" s="447">
        <v>0</v>
      </c>
      <c r="AF245" s="447">
        <v>0</v>
      </c>
      <c r="AG245" s="447">
        <v>0</v>
      </c>
      <c r="AH245" s="592">
        <v>1.55</v>
      </c>
      <c r="AI245" s="447">
        <v>0</v>
      </c>
      <c r="AJ245" s="1571">
        <f t="shared" si="282"/>
        <v>237</v>
      </c>
      <c r="AK245" s="1541">
        <f>+I245</f>
        <v>1</v>
      </c>
      <c r="AL245" s="445">
        <f t="shared" si="263"/>
        <v>2.87</v>
      </c>
      <c r="AM245" s="546">
        <v>1.32</v>
      </c>
      <c r="AN245" s="546">
        <v>0</v>
      </c>
      <c r="AO245" s="546">
        <v>0</v>
      </c>
      <c r="AP245" s="546">
        <v>0</v>
      </c>
      <c r="AQ245" s="546">
        <v>1.55</v>
      </c>
      <c r="AR245" s="448">
        <v>0</v>
      </c>
      <c r="AS245" s="1571">
        <f t="shared" si="283"/>
        <v>237</v>
      </c>
      <c r="AT245" s="1550">
        <f>+J245</f>
        <v>1</v>
      </c>
      <c r="AU245" s="449">
        <f t="shared" si="264"/>
        <v>2.87</v>
      </c>
      <c r="AV245" s="447">
        <v>1.32</v>
      </c>
      <c r="AW245" s="447">
        <v>0</v>
      </c>
      <c r="AX245" s="447">
        <v>0</v>
      </c>
      <c r="AY245" s="447">
        <v>0</v>
      </c>
      <c r="AZ245" s="447">
        <v>1.55</v>
      </c>
      <c r="BA245" s="447">
        <v>0</v>
      </c>
      <c r="BB245" s="1571">
        <f t="shared" si="284"/>
        <v>237</v>
      </c>
      <c r="BC245" s="1552">
        <f>+K245</f>
        <v>2</v>
      </c>
      <c r="BD245" s="449">
        <f t="shared" si="265"/>
        <v>2.87</v>
      </c>
      <c r="BE245" s="451">
        <v>1.32</v>
      </c>
      <c r="BF245" s="451">
        <v>0</v>
      </c>
      <c r="BG245" s="451">
        <v>0</v>
      </c>
      <c r="BH245" s="451">
        <v>0</v>
      </c>
      <c r="BI245" s="451">
        <v>1.55</v>
      </c>
      <c r="BJ245" s="451">
        <v>0</v>
      </c>
      <c r="BK245" s="1554"/>
      <c r="BL245" s="1555"/>
      <c r="BM245" s="1555"/>
      <c r="BN245" s="1555"/>
      <c r="BO245" s="1555"/>
      <c r="BP245" s="1555"/>
      <c r="BQ245" s="1555"/>
      <c r="BR245" s="1555"/>
      <c r="BS245" s="1556"/>
    </row>
    <row r="246" spans="1:71" s="58" customFormat="1" ht="55.5" customHeight="1" x14ac:dyDescent="0.25">
      <c r="A246" s="37"/>
      <c r="B246" s="1517"/>
      <c r="C246" s="1522"/>
      <c r="D246" s="1640"/>
      <c r="E246" s="1643"/>
      <c r="F246" s="1646"/>
      <c r="G246" s="1649"/>
      <c r="H246" s="1652"/>
      <c r="I246" s="1655"/>
      <c r="J246" s="1544"/>
      <c r="K246" s="1547"/>
      <c r="L246" s="452" t="s">
        <v>5646</v>
      </c>
      <c r="M246" s="452" t="s">
        <v>5647</v>
      </c>
      <c r="N246" s="34">
        <v>44743</v>
      </c>
      <c r="O246" s="34">
        <v>44925</v>
      </c>
      <c r="P246" s="34">
        <v>44743</v>
      </c>
      <c r="Q246" s="34">
        <v>44925</v>
      </c>
      <c r="R246" s="1220"/>
      <c r="S246" s="1241"/>
      <c r="T246" s="453">
        <f t="shared" si="261"/>
        <v>11.48</v>
      </c>
      <c r="U246" s="454">
        <f t="shared" si="277"/>
        <v>5.28</v>
      </c>
      <c r="V246" s="454">
        <f t="shared" si="277"/>
        <v>0</v>
      </c>
      <c r="W246" s="454">
        <f t="shared" si="277"/>
        <v>0</v>
      </c>
      <c r="X246" s="454">
        <f t="shared" si="275"/>
        <v>0</v>
      </c>
      <c r="Y246" s="454">
        <f t="shared" si="275"/>
        <v>6.2</v>
      </c>
      <c r="Z246" s="454">
        <f t="shared" si="275"/>
        <v>0</v>
      </c>
      <c r="AA246" s="1220"/>
      <c r="AB246" s="1244"/>
      <c r="AC246" s="455">
        <f t="shared" si="262"/>
        <v>2.87</v>
      </c>
      <c r="AD246" s="577">
        <v>1.32</v>
      </c>
      <c r="AE246" s="457">
        <v>0</v>
      </c>
      <c r="AF246" s="457">
        <v>0</v>
      </c>
      <c r="AG246" s="457">
        <v>0</v>
      </c>
      <c r="AH246" s="595">
        <v>1.55</v>
      </c>
      <c r="AI246" s="457">
        <v>0</v>
      </c>
      <c r="AJ246" s="1220"/>
      <c r="AK246" s="1247"/>
      <c r="AL246" s="455">
        <f t="shared" si="263"/>
        <v>2.87</v>
      </c>
      <c r="AM246" s="458">
        <v>1.32</v>
      </c>
      <c r="AN246" s="458">
        <v>0</v>
      </c>
      <c r="AO246" s="458">
        <v>0</v>
      </c>
      <c r="AP246" s="458">
        <v>0</v>
      </c>
      <c r="AQ246" s="458">
        <v>1.55</v>
      </c>
      <c r="AR246" s="458">
        <v>0</v>
      </c>
      <c r="AS246" s="1220"/>
      <c r="AT246" s="1549"/>
      <c r="AU246" s="459">
        <f t="shared" si="264"/>
        <v>2.87</v>
      </c>
      <c r="AV246" s="457">
        <v>1.32</v>
      </c>
      <c r="AW246" s="457">
        <v>0</v>
      </c>
      <c r="AX246" s="457">
        <v>0</v>
      </c>
      <c r="AY246" s="457">
        <v>0</v>
      </c>
      <c r="AZ246" s="457">
        <v>1.55</v>
      </c>
      <c r="BA246" s="457">
        <v>0</v>
      </c>
      <c r="BB246" s="1220"/>
      <c r="BC246" s="1253"/>
      <c r="BD246" s="459">
        <f t="shared" si="265"/>
        <v>2.87</v>
      </c>
      <c r="BE246" s="457">
        <v>1.32</v>
      </c>
      <c r="BF246" s="457">
        <v>0</v>
      </c>
      <c r="BG246" s="457">
        <v>0</v>
      </c>
      <c r="BH246" s="457">
        <v>0</v>
      </c>
      <c r="BI246" s="457">
        <v>1.55</v>
      </c>
      <c r="BJ246" s="457">
        <v>0</v>
      </c>
      <c r="BK246" s="1208"/>
      <c r="BL246" s="1208"/>
      <c r="BM246" s="1208"/>
      <c r="BN246" s="1208"/>
      <c r="BO246" s="1208"/>
      <c r="BP246" s="1208"/>
      <c r="BQ246" s="1208"/>
      <c r="BR246" s="1208"/>
      <c r="BS246" s="1557"/>
    </row>
    <row r="247" spans="1:71" s="58" customFormat="1" ht="63.75" customHeight="1" x14ac:dyDescent="0.25">
      <c r="A247" s="37"/>
      <c r="B247" s="1517"/>
      <c r="C247" s="1522"/>
      <c r="D247" s="1640"/>
      <c r="E247" s="1643"/>
      <c r="F247" s="1646"/>
      <c r="G247" s="1649"/>
      <c r="H247" s="1652"/>
      <c r="I247" s="1655"/>
      <c r="J247" s="1544"/>
      <c r="K247" s="1547"/>
      <c r="L247" s="452" t="s">
        <v>5648</v>
      </c>
      <c r="M247" s="452" t="s">
        <v>5639</v>
      </c>
      <c r="N247" s="34">
        <v>44743</v>
      </c>
      <c r="O247" s="34">
        <v>44925</v>
      </c>
      <c r="P247" s="34">
        <v>44743</v>
      </c>
      <c r="Q247" s="34">
        <v>44925</v>
      </c>
      <c r="R247" s="1220"/>
      <c r="S247" s="1241"/>
      <c r="T247" s="453">
        <f t="shared" si="261"/>
        <v>11.48</v>
      </c>
      <c r="U247" s="454">
        <f t="shared" si="277"/>
        <v>5.28</v>
      </c>
      <c r="V247" s="454">
        <f t="shared" si="277"/>
        <v>0</v>
      </c>
      <c r="W247" s="454">
        <f t="shared" si="277"/>
        <v>0</v>
      </c>
      <c r="X247" s="454">
        <f t="shared" si="275"/>
        <v>0</v>
      </c>
      <c r="Y247" s="454">
        <f t="shared" si="275"/>
        <v>6.2</v>
      </c>
      <c r="Z247" s="454">
        <f t="shared" si="275"/>
        <v>0</v>
      </c>
      <c r="AA247" s="1220"/>
      <c r="AB247" s="1244"/>
      <c r="AC247" s="455">
        <f t="shared" si="262"/>
        <v>2.87</v>
      </c>
      <c r="AD247" s="577">
        <v>1.32</v>
      </c>
      <c r="AE247" s="457">
        <v>0</v>
      </c>
      <c r="AF247" s="457">
        <v>0</v>
      </c>
      <c r="AG247" s="457">
        <v>0</v>
      </c>
      <c r="AH247" s="595">
        <v>1.55</v>
      </c>
      <c r="AI247" s="457">
        <v>0</v>
      </c>
      <c r="AJ247" s="1220"/>
      <c r="AK247" s="1247"/>
      <c r="AL247" s="455">
        <f t="shared" si="263"/>
        <v>2.87</v>
      </c>
      <c r="AM247" s="458">
        <v>1.32</v>
      </c>
      <c r="AN247" s="458">
        <v>0</v>
      </c>
      <c r="AO247" s="458">
        <v>0</v>
      </c>
      <c r="AP247" s="458">
        <v>0</v>
      </c>
      <c r="AQ247" s="458">
        <v>1.55</v>
      </c>
      <c r="AR247" s="458">
        <v>0</v>
      </c>
      <c r="AS247" s="1220"/>
      <c r="AT247" s="1549"/>
      <c r="AU247" s="459">
        <f t="shared" si="264"/>
        <v>2.87</v>
      </c>
      <c r="AV247" s="457">
        <v>1.32</v>
      </c>
      <c r="AW247" s="457">
        <v>0</v>
      </c>
      <c r="AX247" s="457">
        <v>0</v>
      </c>
      <c r="AY247" s="457">
        <v>0</v>
      </c>
      <c r="AZ247" s="457">
        <v>1.55</v>
      </c>
      <c r="BA247" s="457">
        <v>0</v>
      </c>
      <c r="BB247" s="1220"/>
      <c r="BC247" s="1253"/>
      <c r="BD247" s="459">
        <f t="shared" si="265"/>
        <v>2.87</v>
      </c>
      <c r="BE247" s="457">
        <v>1.32</v>
      </c>
      <c r="BF247" s="457">
        <v>0</v>
      </c>
      <c r="BG247" s="457">
        <v>0</v>
      </c>
      <c r="BH247" s="457">
        <v>0</v>
      </c>
      <c r="BI247" s="457">
        <v>1.55</v>
      </c>
      <c r="BJ247" s="457">
        <v>0</v>
      </c>
      <c r="BK247" s="1208"/>
      <c r="BL247" s="1208"/>
      <c r="BM247" s="1208"/>
      <c r="BN247" s="1208"/>
      <c r="BO247" s="1208"/>
      <c r="BP247" s="1208"/>
      <c r="BQ247" s="1208"/>
      <c r="BR247" s="1208"/>
      <c r="BS247" s="1557"/>
    </row>
    <row r="248" spans="1:71" s="58" customFormat="1" ht="45" customHeight="1" thickBot="1" x14ac:dyDescent="0.3">
      <c r="A248" s="37"/>
      <c r="B248" s="1517"/>
      <c r="C248" s="1522"/>
      <c r="D248" s="1641"/>
      <c r="E248" s="1644"/>
      <c r="F248" s="1647"/>
      <c r="G248" s="1650"/>
      <c r="H248" s="1653"/>
      <c r="I248" s="1656"/>
      <c r="J248" s="1545"/>
      <c r="K248" s="1548"/>
      <c r="L248" s="463" t="s">
        <v>5649</v>
      </c>
      <c r="M248" s="463" t="s">
        <v>5650</v>
      </c>
      <c r="N248" s="464">
        <v>44743</v>
      </c>
      <c r="O248" s="464">
        <v>44925</v>
      </c>
      <c r="P248" s="464">
        <v>44743</v>
      </c>
      <c r="Q248" s="464">
        <v>44925</v>
      </c>
      <c r="R248" s="1572"/>
      <c r="S248" s="1586"/>
      <c r="T248" s="465">
        <f t="shared" si="261"/>
        <v>11.48</v>
      </c>
      <c r="U248" s="466">
        <f t="shared" si="277"/>
        <v>5.28</v>
      </c>
      <c r="V248" s="466">
        <f t="shared" si="277"/>
        <v>0</v>
      </c>
      <c r="W248" s="466">
        <f t="shared" si="277"/>
        <v>0</v>
      </c>
      <c r="X248" s="466">
        <f t="shared" si="275"/>
        <v>0</v>
      </c>
      <c r="Y248" s="466">
        <f t="shared" si="275"/>
        <v>6.2</v>
      </c>
      <c r="Z248" s="466">
        <f t="shared" si="275"/>
        <v>0</v>
      </c>
      <c r="AA248" s="1572"/>
      <c r="AB248" s="1540"/>
      <c r="AC248" s="467">
        <f t="shared" si="262"/>
        <v>2.87</v>
      </c>
      <c r="AD248" s="579">
        <v>1.32</v>
      </c>
      <c r="AE248" s="469">
        <v>0</v>
      </c>
      <c r="AF248" s="469">
        <v>0</v>
      </c>
      <c r="AG248" s="469">
        <v>0</v>
      </c>
      <c r="AH248" s="598">
        <v>1.55</v>
      </c>
      <c r="AI248" s="469">
        <v>0</v>
      </c>
      <c r="AJ248" s="1572"/>
      <c r="AK248" s="1542"/>
      <c r="AL248" s="467">
        <f t="shared" si="263"/>
        <v>2.87</v>
      </c>
      <c r="AM248" s="470">
        <v>1.32</v>
      </c>
      <c r="AN248" s="470">
        <v>0</v>
      </c>
      <c r="AO248" s="470">
        <v>0</v>
      </c>
      <c r="AP248" s="470">
        <v>0</v>
      </c>
      <c r="AQ248" s="470">
        <v>1.55</v>
      </c>
      <c r="AR248" s="470">
        <v>0</v>
      </c>
      <c r="AS248" s="1572"/>
      <c r="AT248" s="1551"/>
      <c r="AU248" s="471">
        <f t="shared" si="264"/>
        <v>2.87</v>
      </c>
      <c r="AV248" s="469">
        <v>1.32</v>
      </c>
      <c r="AW248" s="469">
        <v>0</v>
      </c>
      <c r="AX248" s="469">
        <v>0</v>
      </c>
      <c r="AY248" s="469">
        <v>0</v>
      </c>
      <c r="AZ248" s="469">
        <v>1.55</v>
      </c>
      <c r="BA248" s="469">
        <v>0</v>
      </c>
      <c r="BB248" s="1572"/>
      <c r="BC248" s="1553"/>
      <c r="BD248" s="471">
        <f t="shared" si="265"/>
        <v>2.87</v>
      </c>
      <c r="BE248" s="473">
        <v>1.32</v>
      </c>
      <c r="BF248" s="473">
        <v>0</v>
      </c>
      <c r="BG248" s="473">
        <v>0</v>
      </c>
      <c r="BH248" s="473">
        <v>0</v>
      </c>
      <c r="BI248" s="473">
        <v>1.55</v>
      </c>
      <c r="BJ248" s="473">
        <v>0</v>
      </c>
      <c r="BK248" s="1558"/>
      <c r="BL248" s="1559"/>
      <c r="BM248" s="1559"/>
      <c r="BN248" s="1559"/>
      <c r="BO248" s="1559"/>
      <c r="BP248" s="1559"/>
      <c r="BQ248" s="1559"/>
      <c r="BR248" s="1559"/>
      <c r="BS248" s="1560"/>
    </row>
    <row r="249" spans="1:71" s="58" customFormat="1" ht="63.75" customHeight="1" x14ac:dyDescent="0.25">
      <c r="A249" s="37"/>
      <c r="B249" s="1517"/>
      <c r="C249" s="1527"/>
      <c r="D249" s="1732">
        <v>238</v>
      </c>
      <c r="E249" s="1643" t="str">
        <f>+[6]Metas!K268</f>
        <v>Documentos promocionales publicado del patrimonio cultural del departamento Norte de Santander. (1 Por año)</v>
      </c>
      <c r="F249" s="1646">
        <v>1</v>
      </c>
      <c r="G249" s="1649">
        <f>SUM(H249:K249)</f>
        <v>1</v>
      </c>
      <c r="H249" s="1652"/>
      <c r="I249" s="1655"/>
      <c r="J249" s="1544"/>
      <c r="K249" s="1547">
        <v>1</v>
      </c>
      <c r="L249" s="556" t="s">
        <v>5651</v>
      </c>
      <c r="M249" s="556" t="s">
        <v>5652</v>
      </c>
      <c r="N249" s="300">
        <v>44743</v>
      </c>
      <c r="O249" s="300">
        <v>44925</v>
      </c>
      <c r="P249" s="300">
        <v>44743</v>
      </c>
      <c r="Q249" s="300">
        <v>44925</v>
      </c>
      <c r="R249" s="1220">
        <f t="shared" si="279"/>
        <v>238</v>
      </c>
      <c r="S249" s="1241">
        <f t="shared" ref="S249" si="290">+F249</f>
        <v>1</v>
      </c>
      <c r="T249" s="557">
        <f t="shared" si="261"/>
        <v>11.48</v>
      </c>
      <c r="U249" s="558">
        <f t="shared" si="277"/>
        <v>5.28</v>
      </c>
      <c r="V249" s="558">
        <f t="shared" si="277"/>
        <v>0</v>
      </c>
      <c r="W249" s="558">
        <f t="shared" si="277"/>
        <v>0</v>
      </c>
      <c r="X249" s="558">
        <f t="shared" si="275"/>
        <v>0</v>
      </c>
      <c r="Y249" s="558">
        <f t="shared" si="275"/>
        <v>6.2</v>
      </c>
      <c r="Z249" s="558">
        <f t="shared" si="275"/>
        <v>0</v>
      </c>
      <c r="AA249" s="1220">
        <f t="shared" si="281"/>
        <v>238</v>
      </c>
      <c r="AB249" s="1244">
        <f>+H249</f>
        <v>0</v>
      </c>
      <c r="AC249" s="559">
        <f t="shared" si="262"/>
        <v>2.87</v>
      </c>
      <c r="AD249" s="582">
        <v>1.32</v>
      </c>
      <c r="AE249" s="500">
        <v>0</v>
      </c>
      <c r="AF249" s="500">
        <v>0</v>
      </c>
      <c r="AG249" s="500">
        <v>0</v>
      </c>
      <c r="AH249" s="600">
        <v>1.55</v>
      </c>
      <c r="AI249" s="500">
        <v>0</v>
      </c>
      <c r="AJ249" s="1220">
        <f t="shared" si="282"/>
        <v>238</v>
      </c>
      <c r="AK249" s="1739">
        <f>+I249</f>
        <v>0</v>
      </c>
      <c r="AL249" s="559">
        <f t="shared" si="263"/>
        <v>2.87</v>
      </c>
      <c r="AM249" s="615">
        <v>1.32</v>
      </c>
      <c r="AN249" s="562">
        <v>0</v>
      </c>
      <c r="AO249" s="562">
        <v>0</v>
      </c>
      <c r="AP249" s="562">
        <v>0</v>
      </c>
      <c r="AQ249" s="562">
        <v>1.55</v>
      </c>
      <c r="AR249" s="562">
        <v>0</v>
      </c>
      <c r="AS249" s="1220">
        <f t="shared" si="283"/>
        <v>238</v>
      </c>
      <c r="AT249" s="1549">
        <f>+J249</f>
        <v>0</v>
      </c>
      <c r="AU249" s="563">
        <f t="shared" si="264"/>
        <v>2.87</v>
      </c>
      <c r="AV249" s="501">
        <v>1.32</v>
      </c>
      <c r="AW249" s="500">
        <v>0</v>
      </c>
      <c r="AX249" s="500">
        <v>0</v>
      </c>
      <c r="AY249" s="500">
        <v>0</v>
      </c>
      <c r="AZ249" s="500">
        <v>1.55</v>
      </c>
      <c r="BA249" s="500">
        <v>0</v>
      </c>
      <c r="BB249" s="1220">
        <f t="shared" si="284"/>
        <v>238</v>
      </c>
      <c r="BC249" s="1253">
        <f>+K249</f>
        <v>1</v>
      </c>
      <c r="BD249" s="563">
        <f t="shared" si="265"/>
        <v>2.87</v>
      </c>
      <c r="BE249" s="501">
        <v>1.32</v>
      </c>
      <c r="BF249" s="501">
        <v>0</v>
      </c>
      <c r="BG249" s="501">
        <v>0</v>
      </c>
      <c r="BH249" s="501">
        <v>0</v>
      </c>
      <c r="BI249" s="501">
        <v>1.55</v>
      </c>
      <c r="BJ249" s="501">
        <v>0</v>
      </c>
      <c r="BK249" s="1562"/>
      <c r="BL249" s="1563"/>
      <c r="BM249" s="1563"/>
      <c r="BN249" s="1563"/>
      <c r="BO249" s="1563"/>
      <c r="BP249" s="1563"/>
      <c r="BQ249" s="1563"/>
      <c r="BR249" s="1563"/>
      <c r="BS249" s="1564"/>
    </row>
    <row r="250" spans="1:71" s="58" customFormat="1" ht="60.75" customHeight="1" x14ac:dyDescent="0.25">
      <c r="A250" s="37"/>
      <c r="B250" s="1517"/>
      <c r="C250" s="1527"/>
      <c r="D250" s="1732"/>
      <c r="E250" s="1643"/>
      <c r="F250" s="1646"/>
      <c r="G250" s="1649"/>
      <c r="H250" s="1652"/>
      <c r="I250" s="1655"/>
      <c r="J250" s="1544"/>
      <c r="K250" s="1547"/>
      <c r="L250" s="452" t="s">
        <v>5653</v>
      </c>
      <c r="M250" s="452" t="s">
        <v>5654</v>
      </c>
      <c r="N250" s="34">
        <v>44743</v>
      </c>
      <c r="O250" s="34">
        <v>44925</v>
      </c>
      <c r="P250" s="34">
        <v>44743</v>
      </c>
      <c r="Q250" s="34">
        <v>44925</v>
      </c>
      <c r="R250" s="1220"/>
      <c r="S250" s="1241"/>
      <c r="T250" s="453">
        <f t="shared" si="261"/>
        <v>11.48</v>
      </c>
      <c r="U250" s="454">
        <f t="shared" si="277"/>
        <v>5.28</v>
      </c>
      <c r="V250" s="454">
        <f t="shared" si="277"/>
        <v>0</v>
      </c>
      <c r="W250" s="454">
        <f t="shared" si="277"/>
        <v>0</v>
      </c>
      <c r="X250" s="454">
        <f t="shared" si="275"/>
        <v>0</v>
      </c>
      <c r="Y250" s="454">
        <f t="shared" si="275"/>
        <v>6.2</v>
      </c>
      <c r="Z250" s="454">
        <f t="shared" si="275"/>
        <v>0</v>
      </c>
      <c r="AA250" s="1220"/>
      <c r="AB250" s="1244"/>
      <c r="AC250" s="455">
        <f t="shared" si="262"/>
        <v>2.87</v>
      </c>
      <c r="AD250" s="577">
        <v>1.32</v>
      </c>
      <c r="AE250" s="457">
        <v>0</v>
      </c>
      <c r="AF250" s="457">
        <v>0</v>
      </c>
      <c r="AG250" s="457">
        <v>0</v>
      </c>
      <c r="AH250" s="595">
        <v>1.55</v>
      </c>
      <c r="AI250" s="457">
        <v>0</v>
      </c>
      <c r="AJ250" s="1220"/>
      <c r="AK250" s="1739"/>
      <c r="AL250" s="455">
        <f t="shared" si="263"/>
        <v>2.87</v>
      </c>
      <c r="AM250" s="573">
        <v>1.32</v>
      </c>
      <c r="AN250" s="458">
        <v>0</v>
      </c>
      <c r="AO250" s="458">
        <v>0</v>
      </c>
      <c r="AP250" s="458">
        <v>0</v>
      </c>
      <c r="AQ250" s="458">
        <v>1.55</v>
      </c>
      <c r="AR250" s="458">
        <v>0</v>
      </c>
      <c r="AS250" s="1220"/>
      <c r="AT250" s="1549"/>
      <c r="AU250" s="459">
        <f t="shared" si="264"/>
        <v>2.87</v>
      </c>
      <c r="AV250" s="461">
        <v>1.32</v>
      </c>
      <c r="AW250" s="457">
        <v>0</v>
      </c>
      <c r="AX250" s="457">
        <v>0</v>
      </c>
      <c r="AY250" s="457">
        <v>0</v>
      </c>
      <c r="AZ250" s="457">
        <v>1.55</v>
      </c>
      <c r="BA250" s="457">
        <v>0</v>
      </c>
      <c r="BB250" s="1220"/>
      <c r="BC250" s="1253"/>
      <c r="BD250" s="459">
        <f t="shared" si="265"/>
        <v>2.87</v>
      </c>
      <c r="BE250" s="501">
        <v>1.32</v>
      </c>
      <c r="BF250" s="457">
        <v>0</v>
      </c>
      <c r="BG250" s="457">
        <v>0</v>
      </c>
      <c r="BH250" s="457">
        <v>0</v>
      </c>
      <c r="BI250" s="457">
        <v>1.55</v>
      </c>
      <c r="BJ250" s="457">
        <v>0</v>
      </c>
      <c r="BK250" s="1208"/>
      <c r="BL250" s="1208"/>
      <c r="BM250" s="1208"/>
      <c r="BN250" s="1208"/>
      <c r="BO250" s="1208"/>
      <c r="BP250" s="1208"/>
      <c r="BQ250" s="1208"/>
      <c r="BR250" s="1208"/>
      <c r="BS250" s="1209"/>
    </row>
    <row r="251" spans="1:71" s="58" customFormat="1" ht="61.5" customHeight="1" x14ac:dyDescent="0.25">
      <c r="A251" s="37"/>
      <c r="B251" s="1517"/>
      <c r="C251" s="1527"/>
      <c r="D251" s="1732"/>
      <c r="E251" s="1643"/>
      <c r="F251" s="1646"/>
      <c r="G251" s="1649"/>
      <c r="H251" s="1652"/>
      <c r="I251" s="1655"/>
      <c r="J251" s="1544"/>
      <c r="K251" s="1547"/>
      <c r="L251" s="452" t="s">
        <v>5655</v>
      </c>
      <c r="M251" s="452" t="s">
        <v>5656</v>
      </c>
      <c r="N251" s="34">
        <v>44743</v>
      </c>
      <c r="O251" s="34">
        <v>44925</v>
      </c>
      <c r="P251" s="34">
        <v>44743</v>
      </c>
      <c r="Q251" s="34">
        <v>44925</v>
      </c>
      <c r="R251" s="1220"/>
      <c r="S251" s="1241"/>
      <c r="T251" s="453">
        <f t="shared" si="261"/>
        <v>11.48</v>
      </c>
      <c r="U251" s="454">
        <f t="shared" si="277"/>
        <v>5.28</v>
      </c>
      <c r="V251" s="454">
        <f t="shared" si="277"/>
        <v>0</v>
      </c>
      <c r="W251" s="454">
        <f t="shared" si="277"/>
        <v>0</v>
      </c>
      <c r="X251" s="454">
        <f t="shared" si="275"/>
        <v>0</v>
      </c>
      <c r="Y251" s="454">
        <f t="shared" si="275"/>
        <v>6.2</v>
      </c>
      <c r="Z251" s="454">
        <f t="shared" si="275"/>
        <v>0</v>
      </c>
      <c r="AA251" s="1220"/>
      <c r="AB251" s="1244"/>
      <c r="AC251" s="455">
        <f t="shared" si="262"/>
        <v>2.87</v>
      </c>
      <c r="AD251" s="577">
        <v>1.32</v>
      </c>
      <c r="AE251" s="457">
        <v>0</v>
      </c>
      <c r="AF251" s="457">
        <v>0</v>
      </c>
      <c r="AG251" s="457">
        <v>0</v>
      </c>
      <c r="AH251" s="595">
        <v>1.55</v>
      </c>
      <c r="AI251" s="457">
        <v>0</v>
      </c>
      <c r="AJ251" s="1220"/>
      <c r="AK251" s="1739"/>
      <c r="AL251" s="455">
        <f t="shared" si="263"/>
        <v>2.87</v>
      </c>
      <c r="AM251" s="573">
        <v>1.32</v>
      </c>
      <c r="AN251" s="458">
        <v>0</v>
      </c>
      <c r="AO251" s="458">
        <v>0</v>
      </c>
      <c r="AP251" s="458">
        <v>0</v>
      </c>
      <c r="AQ251" s="458">
        <v>1.55</v>
      </c>
      <c r="AR251" s="458">
        <v>0</v>
      </c>
      <c r="AS251" s="1220"/>
      <c r="AT251" s="1549"/>
      <c r="AU251" s="459">
        <f t="shared" si="264"/>
        <v>2.87</v>
      </c>
      <c r="AV251" s="461">
        <v>1.32</v>
      </c>
      <c r="AW251" s="457">
        <v>0</v>
      </c>
      <c r="AX251" s="457">
        <v>0</v>
      </c>
      <c r="AY251" s="457">
        <v>0</v>
      </c>
      <c r="AZ251" s="457">
        <v>1.55</v>
      </c>
      <c r="BA251" s="457">
        <v>0</v>
      </c>
      <c r="BB251" s="1220"/>
      <c r="BC251" s="1253"/>
      <c r="BD251" s="459">
        <f t="shared" si="265"/>
        <v>2.87</v>
      </c>
      <c r="BE251" s="501">
        <v>1.32</v>
      </c>
      <c r="BF251" s="457">
        <v>0</v>
      </c>
      <c r="BG251" s="457">
        <v>0</v>
      </c>
      <c r="BH251" s="457">
        <v>0</v>
      </c>
      <c r="BI251" s="457">
        <v>1.55</v>
      </c>
      <c r="BJ251" s="457">
        <v>0</v>
      </c>
      <c r="BK251" s="1208"/>
      <c r="BL251" s="1208"/>
      <c r="BM251" s="1208"/>
      <c r="BN251" s="1208"/>
      <c r="BO251" s="1208"/>
      <c r="BP251" s="1208"/>
      <c r="BQ251" s="1208"/>
      <c r="BR251" s="1208"/>
      <c r="BS251" s="1209"/>
    </row>
    <row r="252" spans="1:71" s="58" customFormat="1" ht="49.5" customHeight="1" thickBot="1" x14ac:dyDescent="0.3">
      <c r="A252" s="37"/>
      <c r="B252" s="1517"/>
      <c r="C252" s="1528"/>
      <c r="D252" s="1732"/>
      <c r="E252" s="1643"/>
      <c r="F252" s="1646"/>
      <c r="G252" s="1649"/>
      <c r="H252" s="1652"/>
      <c r="I252" s="1655"/>
      <c r="J252" s="1544"/>
      <c r="K252" s="1547"/>
      <c r="L252" s="494" t="s">
        <v>5657</v>
      </c>
      <c r="M252" s="494" t="s">
        <v>5658</v>
      </c>
      <c r="N252" s="325">
        <v>44743</v>
      </c>
      <c r="O252" s="325">
        <v>44925</v>
      </c>
      <c r="P252" s="325">
        <v>44743</v>
      </c>
      <c r="Q252" s="325">
        <v>44925</v>
      </c>
      <c r="R252" s="1220"/>
      <c r="S252" s="1241"/>
      <c r="T252" s="568">
        <f t="shared" si="261"/>
        <v>11.48</v>
      </c>
      <c r="U252" s="569">
        <f t="shared" si="277"/>
        <v>5.28</v>
      </c>
      <c r="V252" s="569">
        <f t="shared" si="277"/>
        <v>0</v>
      </c>
      <c r="W252" s="569">
        <f t="shared" si="277"/>
        <v>0</v>
      </c>
      <c r="X252" s="569">
        <f t="shared" si="275"/>
        <v>0</v>
      </c>
      <c r="Y252" s="569">
        <f t="shared" si="275"/>
        <v>6.2</v>
      </c>
      <c r="Z252" s="569">
        <f t="shared" si="275"/>
        <v>0</v>
      </c>
      <c r="AA252" s="1220"/>
      <c r="AB252" s="1244"/>
      <c r="AC252" s="570">
        <f t="shared" si="262"/>
        <v>2.87</v>
      </c>
      <c r="AD252" s="585">
        <v>1.32</v>
      </c>
      <c r="AE252" s="461">
        <v>0</v>
      </c>
      <c r="AF252" s="461">
        <v>0</v>
      </c>
      <c r="AG252" s="461">
        <v>0</v>
      </c>
      <c r="AH252" s="603">
        <v>1.55</v>
      </c>
      <c r="AI252" s="461">
        <v>0</v>
      </c>
      <c r="AJ252" s="1220"/>
      <c r="AK252" s="1739"/>
      <c r="AL252" s="570">
        <f t="shared" si="263"/>
        <v>2.87</v>
      </c>
      <c r="AM252" s="573">
        <v>1.32</v>
      </c>
      <c r="AN252" s="573">
        <v>0</v>
      </c>
      <c r="AO252" s="573">
        <v>0</v>
      </c>
      <c r="AP252" s="573">
        <v>0</v>
      </c>
      <c r="AQ252" s="573">
        <v>1.55</v>
      </c>
      <c r="AR252" s="573">
        <v>0</v>
      </c>
      <c r="AS252" s="1220"/>
      <c r="AT252" s="1549"/>
      <c r="AU252" s="574">
        <f t="shared" si="264"/>
        <v>2.87</v>
      </c>
      <c r="AV252" s="461">
        <v>1.32</v>
      </c>
      <c r="AW252" s="461">
        <v>0</v>
      </c>
      <c r="AX252" s="461">
        <v>0</v>
      </c>
      <c r="AY252" s="461">
        <v>0</v>
      </c>
      <c r="AZ252" s="461">
        <v>1.55</v>
      </c>
      <c r="BA252" s="461">
        <v>0</v>
      </c>
      <c r="BB252" s="1220"/>
      <c r="BC252" s="1253"/>
      <c r="BD252" s="574">
        <f t="shared" si="265"/>
        <v>2.87</v>
      </c>
      <c r="BE252" s="501">
        <v>1.32</v>
      </c>
      <c r="BF252" s="501">
        <v>0</v>
      </c>
      <c r="BG252" s="501">
        <v>0</v>
      </c>
      <c r="BH252" s="501">
        <v>0</v>
      </c>
      <c r="BI252" s="501">
        <v>1.55</v>
      </c>
      <c r="BJ252" s="501">
        <v>0</v>
      </c>
      <c r="BK252" s="1565"/>
      <c r="BL252" s="1566"/>
      <c r="BM252" s="1566"/>
      <c r="BN252" s="1566"/>
      <c r="BO252" s="1566"/>
      <c r="BP252" s="1566"/>
      <c r="BQ252" s="1566"/>
      <c r="BR252" s="1566"/>
      <c r="BS252" s="1567"/>
    </row>
    <row r="253" spans="1:71" s="58" customFormat="1" ht="64.5" customHeight="1" thickTop="1" x14ac:dyDescent="0.25">
      <c r="A253" s="37"/>
      <c r="B253" s="1517"/>
      <c r="C253" s="1524" t="s">
        <v>326</v>
      </c>
      <c r="D253" s="1639">
        <v>239</v>
      </c>
      <c r="E253" s="1642" t="str">
        <f>+[6]Metas!K269</f>
        <v>Apoyos a la publicación de una (1) cartilla - material pedagogico en lenguas indigenas de Norte de Santander (1 por año)</v>
      </c>
      <c r="F253" s="1645">
        <v>1</v>
      </c>
      <c r="G253" s="1648">
        <f>SUM(H253:K253)</f>
        <v>1</v>
      </c>
      <c r="H253" s="1651"/>
      <c r="I253" s="1654"/>
      <c r="J253" s="1543"/>
      <c r="K253" s="1546">
        <v>1</v>
      </c>
      <c r="L253" s="441" t="s">
        <v>5659</v>
      </c>
      <c r="M253" s="441" t="s">
        <v>5660</v>
      </c>
      <c r="N253" s="442">
        <v>44743</v>
      </c>
      <c r="O253" s="442">
        <v>44925</v>
      </c>
      <c r="P253" s="442">
        <v>44743</v>
      </c>
      <c r="Q253" s="442">
        <v>44925</v>
      </c>
      <c r="R253" s="1571">
        <f t="shared" si="279"/>
        <v>239</v>
      </c>
      <c r="S253" s="1585">
        <f t="shared" ref="S253" si="291">+F253</f>
        <v>1</v>
      </c>
      <c r="T253" s="443">
        <f t="shared" si="261"/>
        <v>14.2</v>
      </c>
      <c r="U253" s="444">
        <f t="shared" si="277"/>
        <v>8</v>
      </c>
      <c r="V253" s="444">
        <f t="shared" si="277"/>
        <v>0</v>
      </c>
      <c r="W253" s="444">
        <f t="shared" si="277"/>
        <v>0</v>
      </c>
      <c r="X253" s="444">
        <f t="shared" si="275"/>
        <v>0</v>
      </c>
      <c r="Y253" s="444">
        <f t="shared" si="275"/>
        <v>6.2</v>
      </c>
      <c r="Z253" s="444">
        <f t="shared" si="275"/>
        <v>0</v>
      </c>
      <c r="AA253" s="1571">
        <f t="shared" si="281"/>
        <v>239</v>
      </c>
      <c r="AB253" s="1539">
        <f>+H253</f>
        <v>0</v>
      </c>
      <c r="AC253" s="445">
        <f t="shared" si="262"/>
        <v>3.55</v>
      </c>
      <c r="AD253" s="553">
        <v>2</v>
      </c>
      <c r="AE253" s="447">
        <v>0</v>
      </c>
      <c r="AF253" s="447">
        <v>0</v>
      </c>
      <c r="AG253" s="447">
        <v>0</v>
      </c>
      <c r="AH253" s="592">
        <v>1.55</v>
      </c>
      <c r="AI253" s="447">
        <v>0</v>
      </c>
      <c r="AJ253" s="1571">
        <f t="shared" si="282"/>
        <v>239</v>
      </c>
      <c r="AK253" s="1541">
        <f>+I253</f>
        <v>0</v>
      </c>
      <c r="AL253" s="445">
        <f t="shared" si="263"/>
        <v>3.55</v>
      </c>
      <c r="AM253" s="448">
        <v>2</v>
      </c>
      <c r="AN253" s="448">
        <v>0</v>
      </c>
      <c r="AO253" s="448">
        <v>0</v>
      </c>
      <c r="AP253" s="448">
        <v>0</v>
      </c>
      <c r="AQ253" s="448">
        <v>1.55</v>
      </c>
      <c r="AR253" s="448">
        <v>0</v>
      </c>
      <c r="AS253" s="1571">
        <f t="shared" si="283"/>
        <v>239</v>
      </c>
      <c r="AT253" s="1550">
        <f>+J253</f>
        <v>0</v>
      </c>
      <c r="AU253" s="449">
        <f t="shared" si="264"/>
        <v>3.55</v>
      </c>
      <c r="AV253" s="447">
        <v>2</v>
      </c>
      <c r="AW253" s="447">
        <v>0</v>
      </c>
      <c r="AX253" s="447">
        <v>0</v>
      </c>
      <c r="AY253" s="447">
        <v>0</v>
      </c>
      <c r="AZ253" s="447">
        <v>1.55</v>
      </c>
      <c r="BA253" s="447">
        <v>0</v>
      </c>
      <c r="BB253" s="1571">
        <f t="shared" si="284"/>
        <v>239</v>
      </c>
      <c r="BC253" s="1552">
        <f>+K253</f>
        <v>1</v>
      </c>
      <c r="BD253" s="449">
        <f t="shared" si="265"/>
        <v>3.55</v>
      </c>
      <c r="BE253" s="451">
        <v>2</v>
      </c>
      <c r="BF253" s="451">
        <v>0</v>
      </c>
      <c r="BG253" s="451">
        <v>0</v>
      </c>
      <c r="BH253" s="451">
        <v>0</v>
      </c>
      <c r="BI253" s="451">
        <v>1.55</v>
      </c>
      <c r="BJ253" s="451">
        <v>0</v>
      </c>
      <c r="BK253" s="1554"/>
      <c r="BL253" s="1555"/>
      <c r="BM253" s="1555"/>
      <c r="BN253" s="1555"/>
      <c r="BO253" s="1555"/>
      <c r="BP253" s="1555"/>
      <c r="BQ253" s="1555"/>
      <c r="BR253" s="1555"/>
      <c r="BS253" s="1556"/>
    </row>
    <row r="254" spans="1:71" s="58" customFormat="1" ht="87" customHeight="1" x14ac:dyDescent="0.25">
      <c r="A254" s="37"/>
      <c r="B254" s="1517"/>
      <c r="C254" s="1522"/>
      <c r="D254" s="1640"/>
      <c r="E254" s="1643"/>
      <c r="F254" s="1646"/>
      <c r="G254" s="1649"/>
      <c r="H254" s="1652"/>
      <c r="I254" s="1655"/>
      <c r="J254" s="1544"/>
      <c r="K254" s="1547"/>
      <c r="L254" s="452" t="s">
        <v>5661</v>
      </c>
      <c r="M254" s="452" t="s">
        <v>5662</v>
      </c>
      <c r="N254" s="34">
        <v>44743</v>
      </c>
      <c r="O254" s="34">
        <v>44925</v>
      </c>
      <c r="P254" s="34">
        <v>44743</v>
      </c>
      <c r="Q254" s="34">
        <v>44925</v>
      </c>
      <c r="R254" s="1220"/>
      <c r="S254" s="1241"/>
      <c r="T254" s="453">
        <f t="shared" si="261"/>
        <v>14.2</v>
      </c>
      <c r="U254" s="454">
        <f t="shared" si="277"/>
        <v>8</v>
      </c>
      <c r="V254" s="454">
        <f t="shared" si="277"/>
        <v>0</v>
      </c>
      <c r="W254" s="454">
        <f t="shared" si="277"/>
        <v>0</v>
      </c>
      <c r="X254" s="454">
        <f t="shared" si="275"/>
        <v>0</v>
      </c>
      <c r="Y254" s="454">
        <f t="shared" si="275"/>
        <v>6.2</v>
      </c>
      <c r="Z254" s="454">
        <f t="shared" si="275"/>
        <v>0</v>
      </c>
      <c r="AA254" s="1220"/>
      <c r="AB254" s="1244"/>
      <c r="AC254" s="455">
        <f t="shared" si="262"/>
        <v>3.55</v>
      </c>
      <c r="AD254" s="616">
        <v>2</v>
      </c>
      <c r="AE254" s="457">
        <v>0</v>
      </c>
      <c r="AF254" s="457">
        <v>0</v>
      </c>
      <c r="AG254" s="457">
        <v>0</v>
      </c>
      <c r="AH254" s="595">
        <v>1.55</v>
      </c>
      <c r="AI254" s="457">
        <v>0</v>
      </c>
      <c r="AJ254" s="1220"/>
      <c r="AK254" s="1247"/>
      <c r="AL254" s="455">
        <f t="shared" si="263"/>
        <v>3.55</v>
      </c>
      <c r="AM254" s="458">
        <v>2</v>
      </c>
      <c r="AN254" s="458">
        <v>0</v>
      </c>
      <c r="AO254" s="458">
        <v>0</v>
      </c>
      <c r="AP254" s="458">
        <v>0</v>
      </c>
      <c r="AQ254" s="458">
        <v>1.55</v>
      </c>
      <c r="AR254" s="458">
        <v>0</v>
      </c>
      <c r="AS254" s="1220"/>
      <c r="AT254" s="1549"/>
      <c r="AU254" s="459">
        <f t="shared" si="264"/>
        <v>3.55</v>
      </c>
      <c r="AV254" s="457">
        <v>2</v>
      </c>
      <c r="AW254" s="457">
        <v>0</v>
      </c>
      <c r="AX254" s="457">
        <v>0</v>
      </c>
      <c r="AY254" s="457">
        <v>0</v>
      </c>
      <c r="AZ254" s="457">
        <v>1.55</v>
      </c>
      <c r="BA254" s="457">
        <v>0</v>
      </c>
      <c r="BB254" s="1220"/>
      <c r="BC254" s="1253"/>
      <c r="BD254" s="459">
        <f t="shared" si="265"/>
        <v>3.55</v>
      </c>
      <c r="BE254" s="457">
        <v>2</v>
      </c>
      <c r="BF254" s="457">
        <v>0</v>
      </c>
      <c r="BG254" s="457">
        <v>0</v>
      </c>
      <c r="BH254" s="457">
        <v>0</v>
      </c>
      <c r="BI254" s="457">
        <v>1.55</v>
      </c>
      <c r="BJ254" s="457">
        <v>0</v>
      </c>
      <c r="BK254" s="1208"/>
      <c r="BL254" s="1208"/>
      <c r="BM254" s="1208"/>
      <c r="BN254" s="1208"/>
      <c r="BO254" s="1208"/>
      <c r="BP254" s="1208"/>
      <c r="BQ254" s="1208"/>
      <c r="BR254" s="1208"/>
      <c r="BS254" s="1557"/>
    </row>
    <row r="255" spans="1:71" s="58" customFormat="1" ht="64.5" customHeight="1" x14ac:dyDescent="0.25">
      <c r="A255" s="37"/>
      <c r="B255" s="1517"/>
      <c r="C255" s="1522"/>
      <c r="D255" s="1640"/>
      <c r="E255" s="1643"/>
      <c r="F255" s="1646"/>
      <c r="G255" s="1649"/>
      <c r="H255" s="1652"/>
      <c r="I255" s="1655"/>
      <c r="J255" s="1544"/>
      <c r="K255" s="1547"/>
      <c r="L255" s="452" t="s">
        <v>5663</v>
      </c>
      <c r="M255" s="452" t="s">
        <v>5639</v>
      </c>
      <c r="N255" s="34">
        <v>44743</v>
      </c>
      <c r="O255" s="34">
        <v>44925</v>
      </c>
      <c r="P255" s="34">
        <v>44743</v>
      </c>
      <c r="Q255" s="34">
        <v>44925</v>
      </c>
      <c r="R255" s="1220"/>
      <c r="S255" s="1241"/>
      <c r="T255" s="453">
        <f t="shared" si="261"/>
        <v>14.2</v>
      </c>
      <c r="U255" s="454">
        <f t="shared" si="277"/>
        <v>8</v>
      </c>
      <c r="V255" s="454">
        <f t="shared" si="277"/>
        <v>0</v>
      </c>
      <c r="W255" s="454">
        <f t="shared" si="277"/>
        <v>0</v>
      </c>
      <c r="X255" s="454">
        <f t="shared" si="275"/>
        <v>0</v>
      </c>
      <c r="Y255" s="454">
        <f t="shared" si="275"/>
        <v>6.2</v>
      </c>
      <c r="Z255" s="454">
        <f t="shared" si="275"/>
        <v>0</v>
      </c>
      <c r="AA255" s="1220"/>
      <c r="AB255" s="1244"/>
      <c r="AC255" s="455">
        <f t="shared" si="262"/>
        <v>3.55</v>
      </c>
      <c r="AD255" s="616">
        <v>2</v>
      </c>
      <c r="AE255" s="457">
        <v>0</v>
      </c>
      <c r="AF255" s="457">
        <v>0</v>
      </c>
      <c r="AG255" s="457">
        <v>0</v>
      </c>
      <c r="AH255" s="595">
        <v>1.55</v>
      </c>
      <c r="AI255" s="457">
        <v>0</v>
      </c>
      <c r="AJ255" s="1220"/>
      <c r="AK255" s="1247"/>
      <c r="AL255" s="455">
        <f t="shared" si="263"/>
        <v>3.55</v>
      </c>
      <c r="AM255" s="458">
        <v>2</v>
      </c>
      <c r="AN255" s="458">
        <v>0</v>
      </c>
      <c r="AO255" s="458">
        <v>0</v>
      </c>
      <c r="AP255" s="458">
        <v>0</v>
      </c>
      <c r="AQ255" s="458">
        <v>1.55</v>
      </c>
      <c r="AR255" s="458">
        <v>0</v>
      </c>
      <c r="AS255" s="1220"/>
      <c r="AT255" s="1549"/>
      <c r="AU255" s="459">
        <f t="shared" si="264"/>
        <v>3.55</v>
      </c>
      <c r="AV255" s="457">
        <v>2</v>
      </c>
      <c r="AW255" s="457">
        <v>0</v>
      </c>
      <c r="AX255" s="457">
        <v>0</v>
      </c>
      <c r="AY255" s="457">
        <v>0</v>
      </c>
      <c r="AZ255" s="457">
        <v>1.55</v>
      </c>
      <c r="BA255" s="457">
        <v>0</v>
      </c>
      <c r="BB255" s="1220"/>
      <c r="BC255" s="1253"/>
      <c r="BD255" s="459">
        <f t="shared" si="265"/>
        <v>3.55</v>
      </c>
      <c r="BE255" s="457">
        <v>2</v>
      </c>
      <c r="BF255" s="457">
        <v>0</v>
      </c>
      <c r="BG255" s="457">
        <v>0</v>
      </c>
      <c r="BH255" s="457">
        <v>0</v>
      </c>
      <c r="BI255" s="457">
        <v>1.55</v>
      </c>
      <c r="BJ255" s="457">
        <v>0</v>
      </c>
      <c r="BK255" s="1208"/>
      <c r="BL255" s="1208"/>
      <c r="BM255" s="1208"/>
      <c r="BN255" s="1208"/>
      <c r="BO255" s="1208"/>
      <c r="BP255" s="1208"/>
      <c r="BQ255" s="1208"/>
      <c r="BR255" s="1208"/>
      <c r="BS255" s="1557"/>
    </row>
    <row r="256" spans="1:71" s="58" customFormat="1" ht="42" customHeight="1" thickBot="1" x14ac:dyDescent="0.3">
      <c r="A256" s="37"/>
      <c r="B256" s="1517"/>
      <c r="C256" s="1522"/>
      <c r="D256" s="1641"/>
      <c r="E256" s="1644"/>
      <c r="F256" s="1647"/>
      <c r="G256" s="1650"/>
      <c r="H256" s="1653"/>
      <c r="I256" s="1656"/>
      <c r="J256" s="1545"/>
      <c r="K256" s="1548"/>
      <c r="L256" s="463" t="s">
        <v>5649</v>
      </c>
      <c r="M256" s="463" t="s">
        <v>5664</v>
      </c>
      <c r="N256" s="464">
        <v>44743</v>
      </c>
      <c r="O256" s="464">
        <v>44925</v>
      </c>
      <c r="P256" s="464">
        <v>44743</v>
      </c>
      <c r="Q256" s="464">
        <v>44925</v>
      </c>
      <c r="R256" s="1572"/>
      <c r="S256" s="1586"/>
      <c r="T256" s="465">
        <f t="shared" si="261"/>
        <v>14.2</v>
      </c>
      <c r="U256" s="466">
        <f t="shared" si="277"/>
        <v>8</v>
      </c>
      <c r="V256" s="466">
        <f t="shared" si="277"/>
        <v>0</v>
      </c>
      <c r="W256" s="466">
        <f t="shared" si="277"/>
        <v>0</v>
      </c>
      <c r="X256" s="466">
        <f t="shared" si="275"/>
        <v>0</v>
      </c>
      <c r="Y256" s="466">
        <f t="shared" si="275"/>
        <v>6.2</v>
      </c>
      <c r="Z256" s="466">
        <f t="shared" si="275"/>
        <v>0</v>
      </c>
      <c r="AA256" s="1572"/>
      <c r="AB256" s="1540"/>
      <c r="AC256" s="467">
        <f t="shared" si="262"/>
        <v>3.55</v>
      </c>
      <c r="AD256" s="554">
        <v>2</v>
      </c>
      <c r="AE256" s="469">
        <v>0</v>
      </c>
      <c r="AF256" s="469">
        <v>0</v>
      </c>
      <c r="AG256" s="469">
        <v>0</v>
      </c>
      <c r="AH256" s="598">
        <v>1.55</v>
      </c>
      <c r="AI256" s="469">
        <v>0</v>
      </c>
      <c r="AJ256" s="1572"/>
      <c r="AK256" s="1542"/>
      <c r="AL256" s="467">
        <f t="shared" si="263"/>
        <v>3.55</v>
      </c>
      <c r="AM256" s="470">
        <v>2</v>
      </c>
      <c r="AN256" s="470">
        <v>0</v>
      </c>
      <c r="AO256" s="470">
        <v>0</v>
      </c>
      <c r="AP256" s="470">
        <v>0</v>
      </c>
      <c r="AQ256" s="470">
        <v>1.55</v>
      </c>
      <c r="AR256" s="470">
        <v>0</v>
      </c>
      <c r="AS256" s="1572"/>
      <c r="AT256" s="1551"/>
      <c r="AU256" s="471">
        <f t="shared" si="264"/>
        <v>3.55</v>
      </c>
      <c r="AV256" s="469">
        <v>2</v>
      </c>
      <c r="AW256" s="469">
        <v>0</v>
      </c>
      <c r="AX256" s="469">
        <v>0</v>
      </c>
      <c r="AY256" s="469">
        <v>0</v>
      </c>
      <c r="AZ256" s="469">
        <v>1.55</v>
      </c>
      <c r="BA256" s="469">
        <v>0</v>
      </c>
      <c r="BB256" s="1572"/>
      <c r="BC256" s="1553"/>
      <c r="BD256" s="471">
        <f t="shared" si="265"/>
        <v>3.55</v>
      </c>
      <c r="BE256" s="473">
        <v>2</v>
      </c>
      <c r="BF256" s="473">
        <v>0</v>
      </c>
      <c r="BG256" s="473">
        <v>0</v>
      </c>
      <c r="BH256" s="473">
        <v>0</v>
      </c>
      <c r="BI256" s="473">
        <v>1.55</v>
      </c>
      <c r="BJ256" s="473">
        <v>0</v>
      </c>
      <c r="BK256" s="1558"/>
      <c r="BL256" s="1559"/>
      <c r="BM256" s="1559"/>
      <c r="BN256" s="1559"/>
      <c r="BO256" s="1559"/>
      <c r="BP256" s="1559"/>
      <c r="BQ256" s="1559"/>
      <c r="BR256" s="1559"/>
      <c r="BS256" s="1560"/>
    </row>
    <row r="257" spans="1:71" s="58" customFormat="1" ht="60.75" customHeight="1" x14ac:dyDescent="0.25">
      <c r="A257" s="37"/>
      <c r="B257" s="1517"/>
      <c r="C257" s="1527"/>
      <c r="D257" s="1734">
        <v>240</v>
      </c>
      <c r="E257" s="1643" t="str">
        <f>+[6]Metas!K270</f>
        <v>Acompañamientos en la construcción de un (1) plan de Salvaguarda del patrimono cultural inmaterial en Norte de Santander, anualmente (1 por año)</v>
      </c>
      <c r="F257" s="1646">
        <v>1</v>
      </c>
      <c r="G257" s="1649">
        <f>SUM(H257:K257)</f>
        <v>1</v>
      </c>
      <c r="H257" s="1652"/>
      <c r="I257" s="1655"/>
      <c r="J257" s="1544"/>
      <c r="K257" s="1547">
        <v>1</v>
      </c>
      <c r="L257" s="581" t="s">
        <v>5665</v>
      </c>
      <c r="M257" s="556" t="s">
        <v>5666</v>
      </c>
      <c r="N257" s="300">
        <v>44743</v>
      </c>
      <c r="O257" s="300">
        <v>44925</v>
      </c>
      <c r="P257" s="300">
        <v>44743</v>
      </c>
      <c r="Q257" s="300">
        <v>44925</v>
      </c>
      <c r="R257" s="1220">
        <f t="shared" si="279"/>
        <v>240</v>
      </c>
      <c r="S257" s="1241">
        <f t="shared" ref="S257" si="292">+F257</f>
        <v>1</v>
      </c>
      <c r="T257" s="557">
        <f t="shared" si="261"/>
        <v>19.12</v>
      </c>
      <c r="U257" s="558">
        <f t="shared" si="277"/>
        <v>10.8</v>
      </c>
      <c r="V257" s="558">
        <f t="shared" si="277"/>
        <v>0</v>
      </c>
      <c r="W257" s="558">
        <f t="shared" si="277"/>
        <v>0</v>
      </c>
      <c r="X257" s="558">
        <f t="shared" si="275"/>
        <v>0</v>
      </c>
      <c r="Y257" s="558">
        <f t="shared" si="275"/>
        <v>8.32</v>
      </c>
      <c r="Z257" s="558">
        <f t="shared" si="275"/>
        <v>0</v>
      </c>
      <c r="AA257" s="1220">
        <f t="shared" si="281"/>
        <v>240</v>
      </c>
      <c r="AB257" s="1244">
        <f>+H257</f>
        <v>0</v>
      </c>
      <c r="AC257" s="559">
        <f t="shared" si="262"/>
        <v>4.78</v>
      </c>
      <c r="AD257" s="560">
        <v>2.7</v>
      </c>
      <c r="AE257" s="500">
        <v>0</v>
      </c>
      <c r="AF257" s="500">
        <v>0</v>
      </c>
      <c r="AG257" s="500">
        <v>0</v>
      </c>
      <c r="AH257" s="617">
        <v>2.08</v>
      </c>
      <c r="AI257" s="500">
        <v>0</v>
      </c>
      <c r="AJ257" s="1220">
        <f t="shared" si="282"/>
        <v>240</v>
      </c>
      <c r="AK257" s="1247">
        <f>+I257</f>
        <v>0</v>
      </c>
      <c r="AL257" s="559">
        <f t="shared" si="263"/>
        <v>4.78</v>
      </c>
      <c r="AM257" s="562">
        <v>2.7</v>
      </c>
      <c r="AN257" s="562">
        <v>0</v>
      </c>
      <c r="AO257" s="562">
        <v>0</v>
      </c>
      <c r="AP257" s="562">
        <v>0</v>
      </c>
      <c r="AQ257" s="562">
        <v>2.08</v>
      </c>
      <c r="AR257" s="562">
        <v>0</v>
      </c>
      <c r="AS257" s="1220">
        <f t="shared" si="283"/>
        <v>240</v>
      </c>
      <c r="AT257" s="1549">
        <f>+J257</f>
        <v>0</v>
      </c>
      <c r="AU257" s="563">
        <f t="shared" si="264"/>
        <v>4.78</v>
      </c>
      <c r="AV257" s="500">
        <v>2.7</v>
      </c>
      <c r="AW257" s="500">
        <v>0</v>
      </c>
      <c r="AX257" s="500">
        <v>0</v>
      </c>
      <c r="AY257" s="500">
        <v>0</v>
      </c>
      <c r="AZ257" s="500">
        <v>2.08</v>
      </c>
      <c r="BA257" s="500">
        <v>0</v>
      </c>
      <c r="BB257" s="1220">
        <f t="shared" si="284"/>
        <v>240</v>
      </c>
      <c r="BC257" s="1253">
        <f>+K257</f>
        <v>1</v>
      </c>
      <c r="BD257" s="563">
        <f t="shared" si="265"/>
        <v>4.78</v>
      </c>
      <c r="BE257" s="501">
        <v>2.7</v>
      </c>
      <c r="BF257" s="501">
        <v>0</v>
      </c>
      <c r="BG257" s="501">
        <v>0</v>
      </c>
      <c r="BH257" s="501">
        <v>0</v>
      </c>
      <c r="BI257" s="501">
        <v>2.08</v>
      </c>
      <c r="BJ257" s="501">
        <v>0</v>
      </c>
      <c r="BK257" s="1562"/>
      <c r="BL257" s="1563"/>
      <c r="BM257" s="1563"/>
      <c r="BN257" s="1563"/>
      <c r="BO257" s="1563"/>
      <c r="BP257" s="1563"/>
      <c r="BQ257" s="1563"/>
      <c r="BR257" s="1563"/>
      <c r="BS257" s="1564"/>
    </row>
    <row r="258" spans="1:71" s="58" customFormat="1" ht="30.75" customHeight="1" x14ac:dyDescent="0.25">
      <c r="A258" s="37"/>
      <c r="B258" s="1517"/>
      <c r="C258" s="1527"/>
      <c r="D258" s="1734"/>
      <c r="E258" s="1643"/>
      <c r="F258" s="1646"/>
      <c r="G258" s="1649"/>
      <c r="H258" s="1652"/>
      <c r="I258" s="1655"/>
      <c r="J258" s="1544"/>
      <c r="K258" s="1547"/>
      <c r="L258" s="593" t="s">
        <v>5667</v>
      </c>
      <c r="M258" s="452" t="s">
        <v>5668</v>
      </c>
      <c r="N258" s="34">
        <v>44743</v>
      </c>
      <c r="O258" s="34">
        <v>44925</v>
      </c>
      <c r="P258" s="34">
        <v>44743</v>
      </c>
      <c r="Q258" s="34">
        <v>44925</v>
      </c>
      <c r="R258" s="1220"/>
      <c r="S258" s="1241"/>
      <c r="T258" s="453">
        <f t="shared" si="261"/>
        <v>19.12</v>
      </c>
      <c r="U258" s="454">
        <f t="shared" si="277"/>
        <v>10.8</v>
      </c>
      <c r="V258" s="454">
        <f t="shared" si="277"/>
        <v>0</v>
      </c>
      <c r="W258" s="454">
        <f t="shared" si="277"/>
        <v>0</v>
      </c>
      <c r="X258" s="454">
        <f t="shared" si="275"/>
        <v>0</v>
      </c>
      <c r="Y258" s="454">
        <f t="shared" si="275"/>
        <v>8.32</v>
      </c>
      <c r="Z258" s="454">
        <f t="shared" si="275"/>
        <v>0</v>
      </c>
      <c r="AA258" s="1220"/>
      <c r="AB258" s="1244"/>
      <c r="AC258" s="455">
        <f t="shared" si="262"/>
        <v>4.78</v>
      </c>
      <c r="AD258" s="616">
        <v>2.7</v>
      </c>
      <c r="AE258" s="457">
        <v>0</v>
      </c>
      <c r="AF258" s="457">
        <v>0</v>
      </c>
      <c r="AG258" s="457">
        <v>0</v>
      </c>
      <c r="AH258" s="618">
        <v>2.08</v>
      </c>
      <c r="AI258" s="457">
        <v>0</v>
      </c>
      <c r="AJ258" s="1220"/>
      <c r="AK258" s="1247"/>
      <c r="AL258" s="455">
        <f t="shared" si="263"/>
        <v>4.78</v>
      </c>
      <c r="AM258" s="458">
        <v>2.7</v>
      </c>
      <c r="AN258" s="458">
        <v>0</v>
      </c>
      <c r="AO258" s="458">
        <v>0</v>
      </c>
      <c r="AP258" s="458">
        <v>0</v>
      </c>
      <c r="AQ258" s="458">
        <v>2.08</v>
      </c>
      <c r="AR258" s="458">
        <v>0</v>
      </c>
      <c r="AS258" s="1220"/>
      <c r="AT258" s="1549"/>
      <c r="AU258" s="459">
        <f t="shared" si="264"/>
        <v>4.78</v>
      </c>
      <c r="AV258" s="457">
        <v>2.7</v>
      </c>
      <c r="AW258" s="457">
        <v>0</v>
      </c>
      <c r="AX258" s="457">
        <v>0</v>
      </c>
      <c r="AY258" s="457">
        <v>0</v>
      </c>
      <c r="AZ258" s="457">
        <v>2.08</v>
      </c>
      <c r="BA258" s="457">
        <v>0</v>
      </c>
      <c r="BB258" s="1220"/>
      <c r="BC258" s="1253"/>
      <c r="BD258" s="459">
        <f t="shared" si="265"/>
        <v>4.78</v>
      </c>
      <c r="BE258" s="457">
        <v>2.7</v>
      </c>
      <c r="BF258" s="457">
        <v>0</v>
      </c>
      <c r="BG258" s="457">
        <v>0</v>
      </c>
      <c r="BH258" s="457">
        <v>0</v>
      </c>
      <c r="BI258" s="457">
        <v>2.08</v>
      </c>
      <c r="BJ258" s="457">
        <v>0</v>
      </c>
      <c r="BK258" s="1208"/>
      <c r="BL258" s="1208"/>
      <c r="BM258" s="1208"/>
      <c r="BN258" s="1208"/>
      <c r="BO258" s="1208"/>
      <c r="BP258" s="1208"/>
      <c r="BQ258" s="1208"/>
      <c r="BR258" s="1208"/>
      <c r="BS258" s="1209"/>
    </row>
    <row r="259" spans="1:71" s="58" customFormat="1" ht="84" customHeight="1" thickBot="1" x14ac:dyDescent="0.3">
      <c r="A259" s="37"/>
      <c r="B259" s="1517"/>
      <c r="C259" s="1527"/>
      <c r="D259" s="1734"/>
      <c r="E259" s="1643"/>
      <c r="F259" s="1646"/>
      <c r="G259" s="1649"/>
      <c r="H259" s="1652"/>
      <c r="I259" s="1655"/>
      <c r="J259" s="1544"/>
      <c r="K259" s="1547"/>
      <c r="L259" s="619" t="s">
        <v>5669</v>
      </c>
      <c r="M259" s="494" t="s">
        <v>5670</v>
      </c>
      <c r="N259" s="325">
        <v>44743</v>
      </c>
      <c r="O259" s="325">
        <v>44925</v>
      </c>
      <c r="P259" s="325">
        <v>44743</v>
      </c>
      <c r="Q259" s="325">
        <v>44925</v>
      </c>
      <c r="R259" s="1220"/>
      <c r="S259" s="1241"/>
      <c r="T259" s="568">
        <f t="shared" si="261"/>
        <v>19.12</v>
      </c>
      <c r="U259" s="569">
        <f t="shared" si="277"/>
        <v>10.8</v>
      </c>
      <c r="V259" s="569">
        <f t="shared" si="277"/>
        <v>0</v>
      </c>
      <c r="W259" s="569">
        <f t="shared" si="277"/>
        <v>0</v>
      </c>
      <c r="X259" s="569">
        <f t="shared" si="275"/>
        <v>0</v>
      </c>
      <c r="Y259" s="569">
        <f t="shared" si="275"/>
        <v>8.32</v>
      </c>
      <c r="Z259" s="569">
        <f t="shared" si="275"/>
        <v>0</v>
      </c>
      <c r="AA259" s="1220"/>
      <c r="AB259" s="1244"/>
      <c r="AC259" s="570">
        <f t="shared" si="262"/>
        <v>4.78</v>
      </c>
      <c r="AD259" s="571">
        <v>2.7</v>
      </c>
      <c r="AE259" s="461">
        <v>0</v>
      </c>
      <c r="AF259" s="461">
        <v>0</v>
      </c>
      <c r="AG259" s="461">
        <v>0</v>
      </c>
      <c r="AH259" s="620">
        <v>2.08</v>
      </c>
      <c r="AI259" s="461">
        <v>0</v>
      </c>
      <c r="AJ259" s="1220"/>
      <c r="AK259" s="1247"/>
      <c r="AL259" s="570">
        <f t="shared" si="263"/>
        <v>4.78</v>
      </c>
      <c r="AM259" s="573">
        <v>2.7</v>
      </c>
      <c r="AN259" s="573">
        <v>0</v>
      </c>
      <c r="AO259" s="573">
        <v>0</v>
      </c>
      <c r="AP259" s="573">
        <v>0</v>
      </c>
      <c r="AQ259" s="573">
        <v>2.08</v>
      </c>
      <c r="AR259" s="573">
        <v>0</v>
      </c>
      <c r="AS259" s="1220"/>
      <c r="AT259" s="1549"/>
      <c r="AU259" s="574">
        <f t="shared" si="264"/>
        <v>4.78</v>
      </c>
      <c r="AV259" s="461">
        <v>2.7</v>
      </c>
      <c r="AW259" s="461">
        <v>0</v>
      </c>
      <c r="AX259" s="461">
        <v>0</v>
      </c>
      <c r="AY259" s="461">
        <v>0</v>
      </c>
      <c r="AZ259" s="461">
        <v>2.08</v>
      </c>
      <c r="BA259" s="461">
        <v>0</v>
      </c>
      <c r="BB259" s="1220"/>
      <c r="BC259" s="1253"/>
      <c r="BD259" s="574">
        <f t="shared" si="265"/>
        <v>4.78</v>
      </c>
      <c r="BE259" s="501">
        <v>2.7</v>
      </c>
      <c r="BF259" s="501">
        <v>0</v>
      </c>
      <c r="BG259" s="501">
        <v>0</v>
      </c>
      <c r="BH259" s="501">
        <v>0</v>
      </c>
      <c r="BI259" s="501">
        <v>2.08</v>
      </c>
      <c r="BJ259" s="501">
        <v>0</v>
      </c>
      <c r="BK259" s="1565"/>
      <c r="BL259" s="1566"/>
      <c r="BM259" s="1566"/>
      <c r="BN259" s="1566"/>
      <c r="BO259" s="1566"/>
      <c r="BP259" s="1566"/>
      <c r="BQ259" s="1566"/>
      <c r="BR259" s="1566"/>
      <c r="BS259" s="1567"/>
    </row>
    <row r="260" spans="1:71" s="58" customFormat="1" ht="66.75" customHeight="1" thickTop="1" x14ac:dyDescent="0.25">
      <c r="A260" s="37"/>
      <c r="B260" s="1517"/>
      <c r="C260" s="1524" t="s">
        <v>328</v>
      </c>
      <c r="D260" s="1639">
        <v>241</v>
      </c>
      <c r="E260" s="1642" t="str">
        <f>+[6]Metas!K271</f>
        <v>Acompañamientos tecnico a los 4 planes especiales demanejo y  protección de los BIC (1 por año)</v>
      </c>
      <c r="F260" s="1645">
        <v>1</v>
      </c>
      <c r="G260" s="1648">
        <f>SUM(H260:K260)</f>
        <v>1</v>
      </c>
      <c r="H260" s="1651"/>
      <c r="I260" s="1654"/>
      <c r="J260" s="1543"/>
      <c r="K260" s="1546">
        <v>1</v>
      </c>
      <c r="L260" s="621" t="s">
        <v>5671</v>
      </c>
      <c r="M260" s="441" t="s">
        <v>5672</v>
      </c>
      <c r="N260" s="442">
        <v>44743</v>
      </c>
      <c r="O260" s="442">
        <v>44925</v>
      </c>
      <c r="P260" s="442">
        <v>44743</v>
      </c>
      <c r="Q260" s="442">
        <v>44925</v>
      </c>
      <c r="R260" s="1571">
        <f t="shared" si="279"/>
        <v>241</v>
      </c>
      <c r="S260" s="1585">
        <f t="shared" ref="S260" si="293">+F260</f>
        <v>1</v>
      </c>
      <c r="T260" s="443">
        <f t="shared" si="261"/>
        <v>38.24</v>
      </c>
      <c r="U260" s="444">
        <f t="shared" si="277"/>
        <v>21.6</v>
      </c>
      <c r="V260" s="444">
        <f t="shared" si="277"/>
        <v>0</v>
      </c>
      <c r="W260" s="444">
        <f t="shared" si="277"/>
        <v>0</v>
      </c>
      <c r="X260" s="444">
        <f t="shared" si="275"/>
        <v>0</v>
      </c>
      <c r="Y260" s="444">
        <f t="shared" si="275"/>
        <v>16.64</v>
      </c>
      <c r="Z260" s="444">
        <f t="shared" si="275"/>
        <v>0</v>
      </c>
      <c r="AA260" s="1571">
        <f t="shared" si="281"/>
        <v>241</v>
      </c>
      <c r="AB260" s="1539">
        <f>+H260</f>
        <v>0</v>
      </c>
      <c r="AC260" s="445">
        <f t="shared" si="262"/>
        <v>9.56</v>
      </c>
      <c r="AD260" s="553">
        <v>5.4</v>
      </c>
      <c r="AE260" s="447">
        <v>0</v>
      </c>
      <c r="AF260" s="447">
        <v>0</v>
      </c>
      <c r="AG260" s="447">
        <v>0</v>
      </c>
      <c r="AH260" s="622">
        <v>4.16</v>
      </c>
      <c r="AI260" s="447">
        <v>0</v>
      </c>
      <c r="AJ260" s="1571">
        <f t="shared" si="282"/>
        <v>241</v>
      </c>
      <c r="AK260" s="1541">
        <f>+I260</f>
        <v>0</v>
      </c>
      <c r="AL260" s="445">
        <f t="shared" si="263"/>
        <v>9.56</v>
      </c>
      <c r="AM260" s="448">
        <v>5.4</v>
      </c>
      <c r="AN260" s="448">
        <v>0</v>
      </c>
      <c r="AO260" s="448">
        <v>0</v>
      </c>
      <c r="AP260" s="448">
        <v>0</v>
      </c>
      <c r="AQ260" s="448">
        <v>4.16</v>
      </c>
      <c r="AR260" s="448">
        <v>0</v>
      </c>
      <c r="AS260" s="1571">
        <f t="shared" si="283"/>
        <v>241</v>
      </c>
      <c r="AT260" s="1550">
        <f>+J260</f>
        <v>0</v>
      </c>
      <c r="AU260" s="449">
        <f t="shared" si="264"/>
        <v>9.56</v>
      </c>
      <c r="AV260" s="447">
        <v>5.4</v>
      </c>
      <c r="AW260" s="447">
        <v>0</v>
      </c>
      <c r="AX260" s="447">
        <v>0</v>
      </c>
      <c r="AY260" s="447">
        <v>0</v>
      </c>
      <c r="AZ260" s="447">
        <v>4.16</v>
      </c>
      <c r="BA260" s="447">
        <v>0</v>
      </c>
      <c r="BB260" s="1571">
        <f t="shared" si="284"/>
        <v>241</v>
      </c>
      <c r="BC260" s="1552">
        <f>+K260</f>
        <v>1</v>
      </c>
      <c r="BD260" s="449">
        <f t="shared" si="265"/>
        <v>9.56</v>
      </c>
      <c r="BE260" s="451">
        <v>5.4</v>
      </c>
      <c r="BF260" s="451">
        <v>0</v>
      </c>
      <c r="BG260" s="451">
        <v>0</v>
      </c>
      <c r="BH260" s="451">
        <v>0</v>
      </c>
      <c r="BI260" s="451">
        <v>4.16</v>
      </c>
      <c r="BJ260" s="451">
        <v>0</v>
      </c>
      <c r="BK260" s="1554"/>
      <c r="BL260" s="1555"/>
      <c r="BM260" s="1555"/>
      <c r="BN260" s="1555"/>
      <c r="BO260" s="1555"/>
      <c r="BP260" s="1555"/>
      <c r="BQ260" s="1555"/>
      <c r="BR260" s="1555"/>
      <c r="BS260" s="1556"/>
    </row>
    <row r="261" spans="1:71" s="58" customFormat="1" ht="33.75" customHeight="1" x14ac:dyDescent="0.25">
      <c r="A261" s="37"/>
      <c r="B261" s="1517"/>
      <c r="C261" s="1522"/>
      <c r="D261" s="1640"/>
      <c r="E261" s="1643"/>
      <c r="F261" s="1646"/>
      <c r="G261" s="1649"/>
      <c r="H261" s="1652"/>
      <c r="I261" s="1655"/>
      <c r="J261" s="1544"/>
      <c r="K261" s="1547"/>
      <c r="L261" s="593" t="s">
        <v>5667</v>
      </c>
      <c r="M261" s="452" t="s">
        <v>5668</v>
      </c>
      <c r="N261" s="34">
        <v>44743</v>
      </c>
      <c r="O261" s="34">
        <v>44925</v>
      </c>
      <c r="P261" s="34">
        <v>44743</v>
      </c>
      <c r="Q261" s="34">
        <v>44925</v>
      </c>
      <c r="R261" s="1220"/>
      <c r="S261" s="1241"/>
      <c r="T261" s="453">
        <f t="shared" si="261"/>
        <v>38.24</v>
      </c>
      <c r="U261" s="454">
        <f t="shared" si="277"/>
        <v>21.6</v>
      </c>
      <c r="V261" s="454">
        <f t="shared" si="277"/>
        <v>0</v>
      </c>
      <c r="W261" s="454">
        <f t="shared" si="277"/>
        <v>0</v>
      </c>
      <c r="X261" s="454">
        <f t="shared" si="275"/>
        <v>0</v>
      </c>
      <c r="Y261" s="454">
        <f t="shared" si="275"/>
        <v>16.64</v>
      </c>
      <c r="Z261" s="454">
        <f t="shared" si="275"/>
        <v>0</v>
      </c>
      <c r="AA261" s="1220"/>
      <c r="AB261" s="1244"/>
      <c r="AC261" s="455">
        <f t="shared" si="262"/>
        <v>9.56</v>
      </c>
      <c r="AD261" s="616">
        <v>5.4</v>
      </c>
      <c r="AE261" s="457">
        <v>0</v>
      </c>
      <c r="AF261" s="457">
        <v>0</v>
      </c>
      <c r="AG261" s="457">
        <v>0</v>
      </c>
      <c r="AH261" s="618">
        <v>4.16</v>
      </c>
      <c r="AI261" s="457">
        <v>0</v>
      </c>
      <c r="AJ261" s="1220"/>
      <c r="AK261" s="1247"/>
      <c r="AL261" s="455">
        <f t="shared" si="263"/>
        <v>9.56</v>
      </c>
      <c r="AM261" s="458">
        <v>5.4</v>
      </c>
      <c r="AN261" s="458">
        <v>0</v>
      </c>
      <c r="AO261" s="458">
        <v>0</v>
      </c>
      <c r="AP261" s="458">
        <v>0</v>
      </c>
      <c r="AQ261" s="458">
        <v>4.16</v>
      </c>
      <c r="AR261" s="458">
        <v>0</v>
      </c>
      <c r="AS261" s="1220"/>
      <c r="AT261" s="1549"/>
      <c r="AU261" s="459">
        <f t="shared" si="264"/>
        <v>9.56</v>
      </c>
      <c r="AV261" s="457">
        <v>5.4</v>
      </c>
      <c r="AW261" s="457">
        <v>0</v>
      </c>
      <c r="AX261" s="457">
        <v>0</v>
      </c>
      <c r="AY261" s="457">
        <v>0</v>
      </c>
      <c r="AZ261" s="457">
        <v>4.16</v>
      </c>
      <c r="BA261" s="457">
        <v>0</v>
      </c>
      <c r="BB261" s="1220"/>
      <c r="BC261" s="1253"/>
      <c r="BD261" s="459">
        <f t="shared" si="265"/>
        <v>9.56</v>
      </c>
      <c r="BE261" s="457">
        <v>5.4</v>
      </c>
      <c r="BF261" s="457">
        <v>0</v>
      </c>
      <c r="BG261" s="457">
        <v>0</v>
      </c>
      <c r="BH261" s="457">
        <v>0</v>
      </c>
      <c r="BI261" s="457">
        <v>4.16</v>
      </c>
      <c r="BJ261" s="457">
        <v>0</v>
      </c>
      <c r="BK261" s="1208"/>
      <c r="BL261" s="1208"/>
      <c r="BM261" s="1208"/>
      <c r="BN261" s="1208"/>
      <c r="BO261" s="1208"/>
      <c r="BP261" s="1208"/>
      <c r="BQ261" s="1208"/>
      <c r="BR261" s="1208"/>
      <c r="BS261" s="1557"/>
    </row>
    <row r="262" spans="1:71" s="58" customFormat="1" ht="49.5" customHeight="1" thickBot="1" x14ac:dyDescent="0.3">
      <c r="A262" s="37"/>
      <c r="B262" s="1517"/>
      <c r="C262" s="1522"/>
      <c r="D262" s="1641"/>
      <c r="E262" s="1644"/>
      <c r="F262" s="1647"/>
      <c r="G262" s="1650"/>
      <c r="H262" s="1653"/>
      <c r="I262" s="1656"/>
      <c r="J262" s="1545"/>
      <c r="K262" s="1548"/>
      <c r="L262" s="463" t="s">
        <v>5673</v>
      </c>
      <c r="M262" s="463" t="s">
        <v>5674</v>
      </c>
      <c r="N262" s="464">
        <v>44743</v>
      </c>
      <c r="O262" s="464">
        <v>44925</v>
      </c>
      <c r="P262" s="464">
        <v>44743</v>
      </c>
      <c r="Q262" s="464">
        <v>44925</v>
      </c>
      <c r="R262" s="1572"/>
      <c r="S262" s="1586"/>
      <c r="T262" s="465">
        <f t="shared" si="261"/>
        <v>38.24</v>
      </c>
      <c r="U262" s="466">
        <f t="shared" si="277"/>
        <v>21.6</v>
      </c>
      <c r="V262" s="466">
        <f t="shared" si="277"/>
        <v>0</v>
      </c>
      <c r="W262" s="466">
        <f t="shared" si="277"/>
        <v>0</v>
      </c>
      <c r="X262" s="466">
        <f t="shared" si="275"/>
        <v>0</v>
      </c>
      <c r="Y262" s="466">
        <f t="shared" si="275"/>
        <v>16.64</v>
      </c>
      <c r="Z262" s="466">
        <f t="shared" si="275"/>
        <v>0</v>
      </c>
      <c r="AA262" s="1572"/>
      <c r="AB262" s="1540"/>
      <c r="AC262" s="467">
        <f t="shared" si="262"/>
        <v>9.56</v>
      </c>
      <c r="AD262" s="554">
        <v>5.4</v>
      </c>
      <c r="AE262" s="469">
        <v>0</v>
      </c>
      <c r="AF262" s="469">
        <v>0</v>
      </c>
      <c r="AG262" s="469">
        <v>0</v>
      </c>
      <c r="AH262" s="623">
        <v>4.16</v>
      </c>
      <c r="AI262" s="469">
        <v>0</v>
      </c>
      <c r="AJ262" s="1572"/>
      <c r="AK262" s="1542"/>
      <c r="AL262" s="467">
        <f t="shared" si="263"/>
        <v>9.56</v>
      </c>
      <c r="AM262" s="470">
        <v>5.4</v>
      </c>
      <c r="AN262" s="470">
        <v>0</v>
      </c>
      <c r="AO262" s="470">
        <v>0</v>
      </c>
      <c r="AP262" s="470">
        <v>0</v>
      </c>
      <c r="AQ262" s="470">
        <v>4.16</v>
      </c>
      <c r="AR262" s="470">
        <v>0</v>
      </c>
      <c r="AS262" s="1572"/>
      <c r="AT262" s="1551"/>
      <c r="AU262" s="471">
        <f t="shared" si="264"/>
        <v>9.56</v>
      </c>
      <c r="AV262" s="469">
        <v>5.4</v>
      </c>
      <c r="AW262" s="469">
        <v>0</v>
      </c>
      <c r="AX262" s="469">
        <v>0</v>
      </c>
      <c r="AY262" s="469">
        <v>0</v>
      </c>
      <c r="AZ262" s="469">
        <v>4.16</v>
      </c>
      <c r="BA262" s="469">
        <v>0</v>
      </c>
      <c r="BB262" s="1572"/>
      <c r="BC262" s="1553"/>
      <c r="BD262" s="471">
        <f t="shared" si="265"/>
        <v>9.56</v>
      </c>
      <c r="BE262" s="473">
        <v>5.4</v>
      </c>
      <c r="BF262" s="473">
        <v>0</v>
      </c>
      <c r="BG262" s="473">
        <v>0</v>
      </c>
      <c r="BH262" s="473">
        <v>0</v>
      </c>
      <c r="BI262" s="473">
        <v>4.16</v>
      </c>
      <c r="BJ262" s="473">
        <v>0</v>
      </c>
      <c r="BK262" s="1558"/>
      <c r="BL262" s="1559"/>
      <c r="BM262" s="1559"/>
      <c r="BN262" s="1559"/>
      <c r="BO262" s="1559"/>
      <c r="BP262" s="1559"/>
      <c r="BQ262" s="1559"/>
      <c r="BR262" s="1559"/>
      <c r="BS262" s="1560"/>
    </row>
    <row r="263" spans="1:71" s="58" customFormat="1" ht="71.25" customHeight="1" thickTop="1" x14ac:dyDescent="0.25">
      <c r="A263" s="37"/>
      <c r="B263" s="1529" t="s">
        <v>329</v>
      </c>
      <c r="C263" s="1532" t="s">
        <v>332</v>
      </c>
      <c r="D263" s="1734">
        <v>242</v>
      </c>
      <c r="E263" s="1643" t="str">
        <f>+[6]Metas!K273</f>
        <v>Actividades de sensibilización  y formación en emprendimiento cultural realizadas (40 por año)</v>
      </c>
      <c r="F263" s="1646">
        <v>30</v>
      </c>
      <c r="G263" s="1649">
        <f>SUM(H263:K263)</f>
        <v>30</v>
      </c>
      <c r="H263" s="1652">
        <v>7</v>
      </c>
      <c r="I263" s="1655">
        <v>7</v>
      </c>
      <c r="J263" s="1544">
        <v>8</v>
      </c>
      <c r="K263" s="1547">
        <v>8</v>
      </c>
      <c r="L263" s="556" t="s">
        <v>5675</v>
      </c>
      <c r="M263" s="556" t="s">
        <v>5676</v>
      </c>
      <c r="N263" s="300">
        <v>44743</v>
      </c>
      <c r="O263" s="300">
        <v>44925</v>
      </c>
      <c r="P263" s="300">
        <v>44743</v>
      </c>
      <c r="Q263" s="300">
        <v>44925</v>
      </c>
      <c r="R263" s="1220">
        <f t="shared" si="279"/>
        <v>242</v>
      </c>
      <c r="S263" s="1241">
        <f t="shared" ref="S263" si="294">+F263</f>
        <v>30</v>
      </c>
      <c r="T263" s="557">
        <f t="shared" si="261"/>
        <v>9.48</v>
      </c>
      <c r="U263" s="558">
        <f t="shared" si="277"/>
        <v>9.48</v>
      </c>
      <c r="V263" s="558">
        <f t="shared" si="277"/>
        <v>0</v>
      </c>
      <c r="W263" s="558">
        <f t="shared" si="277"/>
        <v>0</v>
      </c>
      <c r="X263" s="558">
        <f t="shared" si="275"/>
        <v>0</v>
      </c>
      <c r="Y263" s="558">
        <f t="shared" si="275"/>
        <v>0</v>
      </c>
      <c r="Z263" s="558">
        <f t="shared" si="275"/>
        <v>0</v>
      </c>
      <c r="AA263" s="1220">
        <f t="shared" si="281"/>
        <v>242</v>
      </c>
      <c r="AB263" s="1244">
        <f>+H263</f>
        <v>7</v>
      </c>
      <c r="AC263" s="559">
        <f t="shared" si="262"/>
        <v>2.37</v>
      </c>
      <c r="AD263" s="624">
        <v>2.37</v>
      </c>
      <c r="AE263" s="500">
        <v>0</v>
      </c>
      <c r="AF263" s="500">
        <v>0</v>
      </c>
      <c r="AG263" s="500">
        <v>0</v>
      </c>
      <c r="AH263" s="500">
        <v>0</v>
      </c>
      <c r="AI263" s="500">
        <v>0</v>
      </c>
      <c r="AJ263" s="1220">
        <f t="shared" si="282"/>
        <v>242</v>
      </c>
      <c r="AK263" s="1247">
        <f>+I263</f>
        <v>7</v>
      </c>
      <c r="AL263" s="559">
        <f t="shared" si="263"/>
        <v>2.37</v>
      </c>
      <c r="AM263" s="562">
        <v>2.37</v>
      </c>
      <c r="AN263" s="562">
        <v>0</v>
      </c>
      <c r="AO263" s="562">
        <v>0</v>
      </c>
      <c r="AP263" s="562">
        <v>0</v>
      </c>
      <c r="AQ263" s="562">
        <v>0</v>
      </c>
      <c r="AR263" s="562">
        <v>0</v>
      </c>
      <c r="AS263" s="1220">
        <f t="shared" si="283"/>
        <v>242</v>
      </c>
      <c r="AT263" s="1549">
        <f>+J263</f>
        <v>8</v>
      </c>
      <c r="AU263" s="563">
        <f t="shared" si="264"/>
        <v>2.37</v>
      </c>
      <c r="AV263" s="625">
        <v>2.37</v>
      </c>
      <c r="AW263" s="625">
        <v>0</v>
      </c>
      <c r="AX263" s="625">
        <v>0</v>
      </c>
      <c r="AY263" s="625">
        <v>0</v>
      </c>
      <c r="AZ263" s="625">
        <v>0</v>
      </c>
      <c r="BA263" s="500">
        <v>0</v>
      </c>
      <c r="BB263" s="1220">
        <f t="shared" si="284"/>
        <v>242</v>
      </c>
      <c r="BC263" s="1253">
        <f>+K263</f>
        <v>8</v>
      </c>
      <c r="BD263" s="563">
        <f t="shared" si="265"/>
        <v>2.37</v>
      </c>
      <c r="BE263" s="501">
        <v>2.37</v>
      </c>
      <c r="BF263" s="501">
        <v>0</v>
      </c>
      <c r="BG263" s="501">
        <v>0</v>
      </c>
      <c r="BH263" s="501">
        <v>0</v>
      </c>
      <c r="BI263" s="501">
        <v>0</v>
      </c>
      <c r="BJ263" s="501">
        <v>0</v>
      </c>
      <c r="BK263" s="1562"/>
      <c r="BL263" s="1563"/>
      <c r="BM263" s="1563"/>
      <c r="BN263" s="1563"/>
      <c r="BO263" s="1563"/>
      <c r="BP263" s="1563"/>
      <c r="BQ263" s="1563"/>
      <c r="BR263" s="1563"/>
      <c r="BS263" s="1564"/>
    </row>
    <row r="264" spans="1:71" s="58" customFormat="1" ht="64.5" customHeight="1" x14ac:dyDescent="0.25">
      <c r="A264" s="37"/>
      <c r="B264" s="1530"/>
      <c r="C264" s="1527"/>
      <c r="D264" s="1734"/>
      <c r="E264" s="1643"/>
      <c r="F264" s="1646"/>
      <c r="G264" s="1649"/>
      <c r="H264" s="1652"/>
      <c r="I264" s="1655"/>
      <c r="J264" s="1544"/>
      <c r="K264" s="1547"/>
      <c r="L264" s="452" t="s">
        <v>5677</v>
      </c>
      <c r="M264" s="452" t="s">
        <v>5678</v>
      </c>
      <c r="N264" s="34">
        <v>44743</v>
      </c>
      <c r="O264" s="34">
        <v>44925</v>
      </c>
      <c r="P264" s="34">
        <v>44743</v>
      </c>
      <c r="Q264" s="34">
        <v>44925</v>
      </c>
      <c r="R264" s="1220"/>
      <c r="S264" s="1241"/>
      <c r="T264" s="453">
        <f t="shared" si="261"/>
        <v>9.48</v>
      </c>
      <c r="U264" s="454">
        <f t="shared" si="277"/>
        <v>9.48</v>
      </c>
      <c r="V264" s="454">
        <f t="shared" si="277"/>
        <v>0</v>
      </c>
      <c r="W264" s="454">
        <f t="shared" si="277"/>
        <v>0</v>
      </c>
      <c r="X264" s="454">
        <f t="shared" si="275"/>
        <v>0</v>
      </c>
      <c r="Y264" s="454">
        <f t="shared" si="275"/>
        <v>0</v>
      </c>
      <c r="Z264" s="454">
        <f t="shared" si="275"/>
        <v>0</v>
      </c>
      <c r="AA264" s="1220"/>
      <c r="AB264" s="1244"/>
      <c r="AC264" s="455">
        <f t="shared" si="262"/>
        <v>2.37</v>
      </c>
      <c r="AD264" s="626">
        <v>2.37</v>
      </c>
      <c r="AE264" s="457">
        <v>0</v>
      </c>
      <c r="AF264" s="457">
        <v>0</v>
      </c>
      <c r="AG264" s="457">
        <v>0</v>
      </c>
      <c r="AH264" s="457">
        <v>0</v>
      </c>
      <c r="AI264" s="457">
        <v>0</v>
      </c>
      <c r="AJ264" s="1220"/>
      <c r="AK264" s="1247"/>
      <c r="AL264" s="455">
        <f t="shared" si="263"/>
        <v>2.37</v>
      </c>
      <c r="AM264" s="458">
        <v>2.37</v>
      </c>
      <c r="AN264" s="458">
        <v>0</v>
      </c>
      <c r="AO264" s="458">
        <v>0</v>
      </c>
      <c r="AP264" s="458">
        <v>0</v>
      </c>
      <c r="AQ264" s="458">
        <v>0</v>
      </c>
      <c r="AR264" s="458">
        <v>0</v>
      </c>
      <c r="AS264" s="1220"/>
      <c r="AT264" s="1549"/>
      <c r="AU264" s="459">
        <f t="shared" si="264"/>
        <v>2.37</v>
      </c>
      <c r="AV264" s="627">
        <v>2.37</v>
      </c>
      <c r="AW264" s="627">
        <v>0</v>
      </c>
      <c r="AX264" s="627">
        <v>0</v>
      </c>
      <c r="AY264" s="627">
        <v>0</v>
      </c>
      <c r="AZ264" s="627">
        <v>0</v>
      </c>
      <c r="BA264" s="457">
        <v>0</v>
      </c>
      <c r="BB264" s="1220"/>
      <c r="BC264" s="1253"/>
      <c r="BD264" s="459">
        <f t="shared" si="265"/>
        <v>2.37</v>
      </c>
      <c r="BE264" s="457">
        <v>2.37</v>
      </c>
      <c r="BF264" s="457">
        <v>0</v>
      </c>
      <c r="BG264" s="457">
        <v>0</v>
      </c>
      <c r="BH264" s="457">
        <v>0</v>
      </c>
      <c r="BI264" s="457">
        <v>0</v>
      </c>
      <c r="BJ264" s="457">
        <v>0</v>
      </c>
      <c r="BK264" s="1208"/>
      <c r="BL264" s="1208"/>
      <c r="BM264" s="1208"/>
      <c r="BN264" s="1208"/>
      <c r="BO264" s="1208"/>
      <c r="BP264" s="1208"/>
      <c r="BQ264" s="1208"/>
      <c r="BR264" s="1208"/>
      <c r="BS264" s="1209"/>
    </row>
    <row r="265" spans="1:71" s="58" customFormat="1" ht="55.5" customHeight="1" thickBot="1" x14ac:dyDescent="0.3">
      <c r="A265" s="37"/>
      <c r="B265" s="1530"/>
      <c r="C265" s="1527"/>
      <c r="D265" s="1734"/>
      <c r="E265" s="1643"/>
      <c r="F265" s="1646"/>
      <c r="G265" s="1649"/>
      <c r="H265" s="1652"/>
      <c r="I265" s="1655"/>
      <c r="J265" s="1544"/>
      <c r="K265" s="1547"/>
      <c r="L265" s="452" t="s">
        <v>5679</v>
      </c>
      <c r="M265" s="452" t="s">
        <v>5680</v>
      </c>
      <c r="N265" s="34">
        <v>44743</v>
      </c>
      <c r="O265" s="34">
        <v>44925</v>
      </c>
      <c r="P265" s="34">
        <v>44743</v>
      </c>
      <c r="Q265" s="34">
        <v>44925</v>
      </c>
      <c r="R265" s="1220"/>
      <c r="S265" s="1241"/>
      <c r="T265" s="453">
        <f t="shared" si="261"/>
        <v>9.48</v>
      </c>
      <c r="U265" s="454">
        <f t="shared" si="277"/>
        <v>9.48</v>
      </c>
      <c r="V265" s="454">
        <f t="shared" si="277"/>
        <v>0</v>
      </c>
      <c r="W265" s="454">
        <f t="shared" si="277"/>
        <v>0</v>
      </c>
      <c r="X265" s="454">
        <f t="shared" si="275"/>
        <v>0</v>
      </c>
      <c r="Y265" s="454">
        <f t="shared" si="275"/>
        <v>0</v>
      </c>
      <c r="Z265" s="454">
        <f t="shared" si="275"/>
        <v>0</v>
      </c>
      <c r="AA265" s="1220"/>
      <c r="AB265" s="1244"/>
      <c r="AC265" s="455">
        <f t="shared" si="262"/>
        <v>2.37</v>
      </c>
      <c r="AD265" s="626">
        <v>2.37</v>
      </c>
      <c r="AE265" s="457">
        <v>0</v>
      </c>
      <c r="AF265" s="457">
        <v>0</v>
      </c>
      <c r="AG265" s="457">
        <v>0</v>
      </c>
      <c r="AH265" s="457">
        <v>0</v>
      </c>
      <c r="AI265" s="457">
        <v>0</v>
      </c>
      <c r="AJ265" s="1220"/>
      <c r="AK265" s="1247"/>
      <c r="AL265" s="455">
        <f t="shared" si="263"/>
        <v>2.37</v>
      </c>
      <c r="AM265" s="458">
        <v>2.37</v>
      </c>
      <c r="AN265" s="458">
        <v>0</v>
      </c>
      <c r="AO265" s="458">
        <v>0</v>
      </c>
      <c r="AP265" s="458">
        <v>0</v>
      </c>
      <c r="AQ265" s="458">
        <v>0</v>
      </c>
      <c r="AR265" s="458">
        <v>0</v>
      </c>
      <c r="AS265" s="1220"/>
      <c r="AT265" s="1549"/>
      <c r="AU265" s="459">
        <f t="shared" si="264"/>
        <v>2.37</v>
      </c>
      <c r="AV265" s="628">
        <v>2.37</v>
      </c>
      <c r="AW265" s="628">
        <v>0</v>
      </c>
      <c r="AX265" s="628">
        <v>0</v>
      </c>
      <c r="AY265" s="628">
        <v>0</v>
      </c>
      <c r="AZ265" s="628">
        <v>0</v>
      </c>
      <c r="BA265" s="461">
        <v>0</v>
      </c>
      <c r="BB265" s="1220"/>
      <c r="BC265" s="1253"/>
      <c r="BD265" s="459">
        <f t="shared" si="265"/>
        <v>2.37</v>
      </c>
      <c r="BE265" s="500">
        <v>2.37</v>
      </c>
      <c r="BF265" s="500">
        <v>0</v>
      </c>
      <c r="BG265" s="500">
        <v>0</v>
      </c>
      <c r="BH265" s="500">
        <v>0</v>
      </c>
      <c r="BI265" s="500">
        <v>0</v>
      </c>
      <c r="BJ265" s="500">
        <v>0</v>
      </c>
      <c r="BK265" s="1207"/>
      <c r="BL265" s="1208"/>
      <c r="BM265" s="1208"/>
      <c r="BN265" s="1208"/>
      <c r="BO265" s="1208"/>
      <c r="BP265" s="1208"/>
      <c r="BQ265" s="1208"/>
      <c r="BR265" s="1208"/>
      <c r="BS265" s="1209"/>
    </row>
    <row r="266" spans="1:71" s="58" customFormat="1" ht="55.5" customHeight="1" thickTop="1" thickBot="1" x14ac:dyDescent="0.3">
      <c r="A266" s="37"/>
      <c r="B266" s="1530"/>
      <c r="C266" s="1527"/>
      <c r="D266" s="1734"/>
      <c r="E266" s="1643"/>
      <c r="F266" s="1646"/>
      <c r="G266" s="1649"/>
      <c r="H266" s="1652"/>
      <c r="I266" s="1655"/>
      <c r="J266" s="1544"/>
      <c r="K266" s="1547"/>
      <c r="L266" s="494" t="s">
        <v>5681</v>
      </c>
      <c r="M266" s="494" t="s">
        <v>5682</v>
      </c>
      <c r="N266" s="325">
        <v>44743</v>
      </c>
      <c r="O266" s="325">
        <v>44925</v>
      </c>
      <c r="P266" s="325">
        <v>44743</v>
      </c>
      <c r="Q266" s="325">
        <v>44925</v>
      </c>
      <c r="R266" s="1220"/>
      <c r="S266" s="1241"/>
      <c r="T266" s="568">
        <f t="shared" si="261"/>
        <v>9.48</v>
      </c>
      <c r="U266" s="569">
        <f t="shared" si="277"/>
        <v>9.48</v>
      </c>
      <c r="V266" s="569">
        <f t="shared" si="277"/>
        <v>0</v>
      </c>
      <c r="W266" s="569">
        <f t="shared" si="277"/>
        <v>0</v>
      </c>
      <c r="X266" s="569">
        <f t="shared" si="275"/>
        <v>0</v>
      </c>
      <c r="Y266" s="569">
        <f t="shared" si="275"/>
        <v>0</v>
      </c>
      <c r="Z266" s="569">
        <f t="shared" si="275"/>
        <v>0</v>
      </c>
      <c r="AA266" s="1220"/>
      <c r="AB266" s="1244"/>
      <c r="AC266" s="570">
        <f t="shared" si="262"/>
        <v>2.37</v>
      </c>
      <c r="AD266" s="624">
        <v>2.37</v>
      </c>
      <c r="AE266" s="461">
        <v>0</v>
      </c>
      <c r="AF266" s="461">
        <v>0</v>
      </c>
      <c r="AG266" s="461">
        <v>0</v>
      </c>
      <c r="AH266" s="461">
        <v>0</v>
      </c>
      <c r="AI266" s="461">
        <v>0</v>
      </c>
      <c r="AJ266" s="1220"/>
      <c r="AK266" s="1247"/>
      <c r="AL266" s="570">
        <f t="shared" si="263"/>
        <v>2.37</v>
      </c>
      <c r="AM266" s="573">
        <v>2.37</v>
      </c>
      <c r="AN266" s="573">
        <v>0</v>
      </c>
      <c r="AO266" s="573">
        <v>0</v>
      </c>
      <c r="AP266" s="573">
        <v>0</v>
      </c>
      <c r="AQ266" s="573">
        <v>0</v>
      </c>
      <c r="AR266" s="573">
        <v>0</v>
      </c>
      <c r="AS266" s="1220"/>
      <c r="AT266" s="1561"/>
      <c r="AU266" s="574">
        <f t="shared" si="264"/>
        <v>2.37</v>
      </c>
      <c r="AV266" s="604">
        <v>2.37</v>
      </c>
      <c r="AW266" s="604">
        <v>0</v>
      </c>
      <c r="AX266" s="604">
        <v>0</v>
      </c>
      <c r="AY266" s="604">
        <v>0</v>
      </c>
      <c r="AZ266" s="604">
        <v>0</v>
      </c>
      <c r="BA266" s="629">
        <v>0</v>
      </c>
      <c r="BB266" s="1722"/>
      <c r="BC266" s="1253"/>
      <c r="BD266" s="574">
        <f t="shared" si="265"/>
        <v>2.37</v>
      </c>
      <c r="BE266" s="604">
        <v>2.37</v>
      </c>
      <c r="BF266" s="604">
        <v>0</v>
      </c>
      <c r="BG266" s="604">
        <v>0</v>
      </c>
      <c r="BH266" s="604">
        <v>0</v>
      </c>
      <c r="BI266" s="604">
        <v>0</v>
      </c>
      <c r="BJ266" s="604">
        <v>0</v>
      </c>
      <c r="BK266" s="1565"/>
      <c r="BL266" s="1566"/>
      <c r="BM266" s="1566"/>
      <c r="BN266" s="1566"/>
      <c r="BO266" s="1566"/>
      <c r="BP266" s="1566"/>
      <c r="BQ266" s="1566"/>
      <c r="BR266" s="1566"/>
      <c r="BS266" s="1567"/>
    </row>
    <row r="267" spans="1:71" s="58" customFormat="1" ht="45" x14ac:dyDescent="0.25">
      <c r="A267" s="37"/>
      <c r="B267" s="1530"/>
      <c r="C267" s="1522"/>
      <c r="D267" s="1639">
        <v>243</v>
      </c>
      <c r="E267" s="1642" t="str">
        <f>+[6]Metas!K274</f>
        <v>Curso de formación en  formulación y gestión de proyectos de emprendimiento cultural por año de (80 - 140) horas apoyados. (1 por año)</v>
      </c>
      <c r="F267" s="1645">
        <v>1</v>
      </c>
      <c r="G267" s="1648">
        <f>SUM(H267:K267)</f>
        <v>1</v>
      </c>
      <c r="H267" s="1651"/>
      <c r="I267" s="1654"/>
      <c r="J267" s="1543">
        <v>0.5</v>
      </c>
      <c r="K267" s="1546">
        <v>0.5</v>
      </c>
      <c r="L267" s="441" t="s">
        <v>5683</v>
      </c>
      <c r="M267" s="441" t="s">
        <v>5684</v>
      </c>
      <c r="N267" s="442">
        <v>44743</v>
      </c>
      <c r="O267" s="442">
        <v>44925</v>
      </c>
      <c r="P267" s="442">
        <v>44743</v>
      </c>
      <c r="Q267" s="442">
        <v>44925</v>
      </c>
      <c r="R267" s="1571">
        <f t="shared" si="279"/>
        <v>243</v>
      </c>
      <c r="S267" s="1585">
        <f t="shared" ref="S267" si="295">+F267</f>
        <v>1</v>
      </c>
      <c r="T267" s="443">
        <f t="shared" si="261"/>
        <v>9.48</v>
      </c>
      <c r="U267" s="444">
        <f t="shared" si="277"/>
        <v>9.48</v>
      </c>
      <c r="V267" s="444">
        <f t="shared" si="277"/>
        <v>0</v>
      </c>
      <c r="W267" s="444">
        <f t="shared" si="277"/>
        <v>0</v>
      </c>
      <c r="X267" s="444">
        <f t="shared" si="275"/>
        <v>0</v>
      </c>
      <c r="Y267" s="444">
        <f t="shared" si="275"/>
        <v>0</v>
      </c>
      <c r="Z267" s="444">
        <f t="shared" si="275"/>
        <v>0</v>
      </c>
      <c r="AA267" s="1571">
        <f t="shared" si="281"/>
        <v>243</v>
      </c>
      <c r="AB267" s="1539">
        <f>+H267</f>
        <v>0</v>
      </c>
      <c r="AC267" s="445">
        <f t="shared" si="262"/>
        <v>2.37</v>
      </c>
      <c r="AD267" s="630">
        <v>2.37</v>
      </c>
      <c r="AE267" s="447">
        <v>0</v>
      </c>
      <c r="AF267" s="447">
        <v>0</v>
      </c>
      <c r="AG267" s="447">
        <v>0</v>
      </c>
      <c r="AH267" s="447">
        <v>0</v>
      </c>
      <c r="AI267" s="447">
        <v>0</v>
      </c>
      <c r="AJ267" s="1571">
        <f t="shared" si="282"/>
        <v>243</v>
      </c>
      <c r="AK267" s="1541">
        <f>+I267</f>
        <v>0</v>
      </c>
      <c r="AL267" s="445">
        <f t="shared" si="263"/>
        <v>2.37</v>
      </c>
      <c r="AM267" s="448">
        <v>2.37</v>
      </c>
      <c r="AN267" s="448">
        <v>0</v>
      </c>
      <c r="AO267" s="448">
        <v>0</v>
      </c>
      <c r="AP267" s="448">
        <v>0</v>
      </c>
      <c r="AQ267" s="448">
        <v>0</v>
      </c>
      <c r="AR267" s="448">
        <v>0</v>
      </c>
      <c r="AS267" s="1571">
        <f t="shared" si="283"/>
        <v>243</v>
      </c>
      <c r="AT267" s="1550">
        <f>+J267</f>
        <v>0.5</v>
      </c>
      <c r="AU267" s="449">
        <f t="shared" si="264"/>
        <v>2.37</v>
      </c>
      <c r="AV267" s="447">
        <v>2.37</v>
      </c>
      <c r="AW267" s="447">
        <v>0</v>
      </c>
      <c r="AX267" s="447">
        <v>0</v>
      </c>
      <c r="AY267" s="447">
        <v>0</v>
      </c>
      <c r="AZ267" s="447">
        <v>0</v>
      </c>
      <c r="BA267" s="447">
        <v>0</v>
      </c>
      <c r="BB267" s="1571">
        <f t="shared" si="284"/>
        <v>243</v>
      </c>
      <c r="BC267" s="1552">
        <f>+K267</f>
        <v>0.5</v>
      </c>
      <c r="BD267" s="449">
        <f t="shared" si="265"/>
        <v>2.37</v>
      </c>
      <c r="BE267" s="451">
        <v>2.37</v>
      </c>
      <c r="BF267" s="451">
        <v>0</v>
      </c>
      <c r="BG267" s="451">
        <v>0</v>
      </c>
      <c r="BH267" s="451">
        <v>0</v>
      </c>
      <c r="BI267" s="451">
        <v>0</v>
      </c>
      <c r="BJ267" s="451">
        <v>0</v>
      </c>
      <c r="BK267" s="1554"/>
      <c r="BL267" s="1555"/>
      <c r="BM267" s="1555"/>
      <c r="BN267" s="1555"/>
      <c r="BO267" s="1555"/>
      <c r="BP267" s="1555"/>
      <c r="BQ267" s="1555"/>
      <c r="BR267" s="1555"/>
      <c r="BS267" s="1556"/>
    </row>
    <row r="268" spans="1:71" s="58" customFormat="1" ht="61.5" customHeight="1" x14ac:dyDescent="0.25">
      <c r="A268" s="37"/>
      <c r="B268" s="1530"/>
      <c r="C268" s="1522"/>
      <c r="D268" s="1640"/>
      <c r="E268" s="1643"/>
      <c r="F268" s="1646"/>
      <c r="G268" s="1649"/>
      <c r="H268" s="1652"/>
      <c r="I268" s="1655"/>
      <c r="J268" s="1544"/>
      <c r="K268" s="1547"/>
      <c r="L268" s="452" t="s">
        <v>5685</v>
      </c>
      <c r="M268" s="452" t="s">
        <v>5686</v>
      </c>
      <c r="N268" s="34">
        <v>44743</v>
      </c>
      <c r="O268" s="34">
        <v>44925</v>
      </c>
      <c r="P268" s="34">
        <v>44743</v>
      </c>
      <c r="Q268" s="34">
        <v>44925</v>
      </c>
      <c r="R268" s="1220"/>
      <c r="S268" s="1241"/>
      <c r="T268" s="453">
        <f t="shared" ref="T268:T290" si="296">SUM(U268:Z268)</f>
        <v>9.48</v>
      </c>
      <c r="U268" s="454">
        <f t="shared" si="277"/>
        <v>9.48</v>
      </c>
      <c r="V268" s="454">
        <f t="shared" si="277"/>
        <v>0</v>
      </c>
      <c r="W268" s="454">
        <f t="shared" si="277"/>
        <v>0</v>
      </c>
      <c r="X268" s="454">
        <f t="shared" si="275"/>
        <v>0</v>
      </c>
      <c r="Y268" s="454">
        <f t="shared" si="275"/>
        <v>0</v>
      </c>
      <c r="Z268" s="454">
        <f t="shared" si="275"/>
        <v>0</v>
      </c>
      <c r="AA268" s="1220"/>
      <c r="AB268" s="1244"/>
      <c r="AC268" s="455">
        <f t="shared" ref="AC268:AC290" si="297">SUM(AD268:AI268)</f>
        <v>2.37</v>
      </c>
      <c r="AD268" s="626">
        <v>2.37</v>
      </c>
      <c r="AE268" s="457">
        <v>0</v>
      </c>
      <c r="AF268" s="457">
        <v>0</v>
      </c>
      <c r="AG268" s="457">
        <v>0</v>
      </c>
      <c r="AH268" s="457">
        <v>0</v>
      </c>
      <c r="AI268" s="457">
        <v>0</v>
      </c>
      <c r="AJ268" s="1220"/>
      <c r="AK268" s="1247"/>
      <c r="AL268" s="455">
        <f t="shared" ref="AL268:AL290" si="298">SUM(AM268:AR268)</f>
        <v>2.37</v>
      </c>
      <c r="AM268" s="458">
        <v>2.37</v>
      </c>
      <c r="AN268" s="458">
        <v>0</v>
      </c>
      <c r="AO268" s="458">
        <v>0</v>
      </c>
      <c r="AP268" s="458">
        <v>0</v>
      </c>
      <c r="AQ268" s="458">
        <v>0</v>
      </c>
      <c r="AR268" s="458">
        <v>0</v>
      </c>
      <c r="AS268" s="1220"/>
      <c r="AT268" s="1549"/>
      <c r="AU268" s="459">
        <f t="shared" ref="AU268:AU290" si="299">SUM(AV268:BA268)</f>
        <v>2.37</v>
      </c>
      <c r="AV268" s="457">
        <v>2.37</v>
      </c>
      <c r="AW268" s="457">
        <v>0</v>
      </c>
      <c r="AX268" s="457">
        <v>0</v>
      </c>
      <c r="AY268" s="457">
        <v>0</v>
      </c>
      <c r="AZ268" s="457">
        <v>0</v>
      </c>
      <c r="BA268" s="457">
        <v>0</v>
      </c>
      <c r="BB268" s="1220"/>
      <c r="BC268" s="1253"/>
      <c r="BD268" s="459">
        <f t="shared" ref="BD268:BD290" si="300">SUM(BE268:BJ268)</f>
        <v>2.37</v>
      </c>
      <c r="BE268" s="457">
        <v>2.37</v>
      </c>
      <c r="BF268" s="457">
        <v>0</v>
      </c>
      <c r="BG268" s="457">
        <v>0</v>
      </c>
      <c r="BH268" s="457">
        <v>0</v>
      </c>
      <c r="BI268" s="457">
        <v>0</v>
      </c>
      <c r="BJ268" s="457">
        <v>0</v>
      </c>
      <c r="BK268" s="1208"/>
      <c r="BL268" s="1208"/>
      <c r="BM268" s="1208"/>
      <c r="BN268" s="1208"/>
      <c r="BO268" s="1208"/>
      <c r="BP268" s="1208"/>
      <c r="BQ268" s="1208"/>
      <c r="BR268" s="1208"/>
      <c r="BS268" s="1557"/>
    </row>
    <row r="269" spans="1:71" s="58" customFormat="1" ht="51" customHeight="1" x14ac:dyDescent="0.25">
      <c r="A269" s="37"/>
      <c r="B269" s="1530"/>
      <c r="C269" s="1522"/>
      <c r="D269" s="1640"/>
      <c r="E269" s="1643"/>
      <c r="F269" s="1646"/>
      <c r="G269" s="1649"/>
      <c r="H269" s="1652"/>
      <c r="I269" s="1655"/>
      <c r="J269" s="1544"/>
      <c r="K269" s="1547"/>
      <c r="L269" s="452" t="s">
        <v>5687</v>
      </c>
      <c r="M269" s="452" t="s">
        <v>5688</v>
      </c>
      <c r="N269" s="34">
        <v>44743</v>
      </c>
      <c r="O269" s="34">
        <v>44925</v>
      </c>
      <c r="P269" s="34">
        <v>44743</v>
      </c>
      <c r="Q269" s="34">
        <v>44925</v>
      </c>
      <c r="R269" s="1220"/>
      <c r="S269" s="1241"/>
      <c r="T269" s="453">
        <f t="shared" si="296"/>
        <v>9.48</v>
      </c>
      <c r="U269" s="454">
        <f t="shared" si="277"/>
        <v>9.48</v>
      </c>
      <c r="V269" s="454">
        <f t="shared" si="277"/>
        <v>0</v>
      </c>
      <c r="W269" s="454">
        <f t="shared" si="277"/>
        <v>0</v>
      </c>
      <c r="X269" s="454">
        <f t="shared" si="275"/>
        <v>0</v>
      </c>
      <c r="Y269" s="454">
        <f t="shared" si="275"/>
        <v>0</v>
      </c>
      <c r="Z269" s="454">
        <f t="shared" si="275"/>
        <v>0</v>
      </c>
      <c r="AA269" s="1220"/>
      <c r="AB269" s="1244"/>
      <c r="AC269" s="455">
        <f t="shared" si="297"/>
        <v>2.37</v>
      </c>
      <c r="AD269" s="626">
        <v>2.37</v>
      </c>
      <c r="AE269" s="457">
        <v>0</v>
      </c>
      <c r="AF269" s="457">
        <v>0</v>
      </c>
      <c r="AG269" s="457">
        <v>0</v>
      </c>
      <c r="AH269" s="457">
        <v>0</v>
      </c>
      <c r="AI269" s="457">
        <v>0</v>
      </c>
      <c r="AJ269" s="1220"/>
      <c r="AK269" s="1247"/>
      <c r="AL269" s="455">
        <f t="shared" si="298"/>
        <v>2.37</v>
      </c>
      <c r="AM269" s="458">
        <v>2.37</v>
      </c>
      <c r="AN269" s="458">
        <v>0</v>
      </c>
      <c r="AO269" s="458">
        <v>0</v>
      </c>
      <c r="AP269" s="458">
        <v>0</v>
      </c>
      <c r="AQ269" s="458">
        <v>0</v>
      </c>
      <c r="AR269" s="458">
        <v>0</v>
      </c>
      <c r="AS269" s="1220"/>
      <c r="AT269" s="1549"/>
      <c r="AU269" s="459">
        <f t="shared" si="299"/>
        <v>2.37</v>
      </c>
      <c r="AV269" s="457">
        <v>2.37</v>
      </c>
      <c r="AW269" s="457">
        <v>0</v>
      </c>
      <c r="AX269" s="457">
        <v>0</v>
      </c>
      <c r="AY269" s="457">
        <v>0</v>
      </c>
      <c r="AZ269" s="457">
        <v>0</v>
      </c>
      <c r="BA269" s="457">
        <v>0</v>
      </c>
      <c r="BB269" s="1220"/>
      <c r="BC269" s="1253"/>
      <c r="BD269" s="459">
        <f t="shared" si="300"/>
        <v>2.37</v>
      </c>
      <c r="BE269" s="457">
        <v>2.37</v>
      </c>
      <c r="BF269" s="457">
        <v>0</v>
      </c>
      <c r="BG269" s="457">
        <v>0</v>
      </c>
      <c r="BH269" s="457">
        <v>0</v>
      </c>
      <c r="BI269" s="457">
        <v>0</v>
      </c>
      <c r="BJ269" s="457">
        <v>0</v>
      </c>
      <c r="BK269" s="1208"/>
      <c r="BL269" s="1208"/>
      <c r="BM269" s="1208"/>
      <c r="BN269" s="1208"/>
      <c r="BO269" s="1208"/>
      <c r="BP269" s="1208"/>
      <c r="BQ269" s="1208"/>
      <c r="BR269" s="1208"/>
      <c r="BS269" s="1557"/>
    </row>
    <row r="270" spans="1:71" s="58" customFormat="1" ht="50.25" customHeight="1" thickBot="1" x14ac:dyDescent="0.3">
      <c r="A270" s="37"/>
      <c r="B270" s="1530"/>
      <c r="C270" s="1522"/>
      <c r="D270" s="1641"/>
      <c r="E270" s="1644"/>
      <c r="F270" s="1647"/>
      <c r="G270" s="1650"/>
      <c r="H270" s="1653"/>
      <c r="I270" s="1656"/>
      <c r="J270" s="1545"/>
      <c r="K270" s="1548"/>
      <c r="L270" s="463" t="s">
        <v>5689</v>
      </c>
      <c r="M270" s="463" t="s">
        <v>5690</v>
      </c>
      <c r="N270" s="464">
        <v>44743</v>
      </c>
      <c r="O270" s="464">
        <v>44925</v>
      </c>
      <c r="P270" s="464">
        <v>44743</v>
      </c>
      <c r="Q270" s="464">
        <v>44925</v>
      </c>
      <c r="R270" s="1572"/>
      <c r="S270" s="1586"/>
      <c r="T270" s="465">
        <f t="shared" si="296"/>
        <v>9.48</v>
      </c>
      <c r="U270" s="466">
        <f t="shared" si="277"/>
        <v>9.48</v>
      </c>
      <c r="V270" s="466">
        <f t="shared" si="277"/>
        <v>0</v>
      </c>
      <c r="W270" s="466">
        <f t="shared" si="277"/>
        <v>0</v>
      </c>
      <c r="X270" s="466">
        <f t="shared" si="275"/>
        <v>0</v>
      </c>
      <c r="Y270" s="466">
        <f t="shared" si="275"/>
        <v>0</v>
      </c>
      <c r="Z270" s="466">
        <f t="shared" si="275"/>
        <v>0</v>
      </c>
      <c r="AA270" s="1572"/>
      <c r="AB270" s="1540"/>
      <c r="AC270" s="467">
        <f t="shared" si="297"/>
        <v>2.37</v>
      </c>
      <c r="AD270" s="631">
        <v>2.37</v>
      </c>
      <c r="AE270" s="469">
        <v>0</v>
      </c>
      <c r="AF270" s="469">
        <v>0</v>
      </c>
      <c r="AG270" s="469">
        <v>0</v>
      </c>
      <c r="AH270" s="469">
        <v>0</v>
      </c>
      <c r="AI270" s="469">
        <v>0</v>
      </c>
      <c r="AJ270" s="1572"/>
      <c r="AK270" s="1542"/>
      <c r="AL270" s="467">
        <f t="shared" si="298"/>
        <v>2.37</v>
      </c>
      <c r="AM270" s="470">
        <v>2.37</v>
      </c>
      <c r="AN270" s="470">
        <v>0</v>
      </c>
      <c r="AO270" s="470">
        <v>0</v>
      </c>
      <c r="AP270" s="470">
        <v>0</v>
      </c>
      <c r="AQ270" s="470">
        <v>0</v>
      </c>
      <c r="AR270" s="470">
        <v>0</v>
      </c>
      <c r="AS270" s="1572"/>
      <c r="AT270" s="1551"/>
      <c r="AU270" s="471">
        <f t="shared" si="299"/>
        <v>2.37</v>
      </c>
      <c r="AV270" s="469">
        <v>2.37</v>
      </c>
      <c r="AW270" s="469">
        <v>0</v>
      </c>
      <c r="AX270" s="469">
        <v>0</v>
      </c>
      <c r="AY270" s="469">
        <v>0</v>
      </c>
      <c r="AZ270" s="469">
        <v>0</v>
      </c>
      <c r="BA270" s="469">
        <v>0</v>
      </c>
      <c r="BB270" s="1572"/>
      <c r="BC270" s="1553"/>
      <c r="BD270" s="471">
        <f t="shared" si="300"/>
        <v>2.37</v>
      </c>
      <c r="BE270" s="473">
        <v>2.37</v>
      </c>
      <c r="BF270" s="473">
        <v>0</v>
      </c>
      <c r="BG270" s="473">
        <v>0</v>
      </c>
      <c r="BH270" s="473">
        <v>0</v>
      </c>
      <c r="BI270" s="473">
        <v>0</v>
      </c>
      <c r="BJ270" s="473">
        <v>0</v>
      </c>
      <c r="BK270" s="1558"/>
      <c r="BL270" s="1559"/>
      <c r="BM270" s="1559"/>
      <c r="BN270" s="1559"/>
      <c r="BO270" s="1559"/>
      <c r="BP270" s="1559"/>
      <c r="BQ270" s="1559"/>
      <c r="BR270" s="1559"/>
      <c r="BS270" s="1560"/>
    </row>
    <row r="271" spans="1:71" s="58" customFormat="1" ht="61.5" customHeight="1" x14ac:dyDescent="0.25">
      <c r="A271" s="37"/>
      <c r="B271" s="1530"/>
      <c r="C271" s="1527"/>
      <c r="D271" s="1734">
        <v>244</v>
      </c>
      <c r="E271" s="1643" t="str">
        <f>+[6]Metas!K275</f>
        <v>Proyectos de emprendimiento cultural  asesorados y acompañados en su formulación y gestion (24 por año)</v>
      </c>
      <c r="F271" s="1646">
        <v>24</v>
      </c>
      <c r="G271" s="1649">
        <f>SUM(H271:K271)</f>
        <v>24</v>
      </c>
      <c r="H271" s="1652">
        <v>6</v>
      </c>
      <c r="I271" s="1655">
        <v>6</v>
      </c>
      <c r="J271" s="1544">
        <v>6</v>
      </c>
      <c r="K271" s="1547">
        <v>6</v>
      </c>
      <c r="L271" s="556" t="s">
        <v>5691</v>
      </c>
      <c r="M271" s="556" t="s">
        <v>5692</v>
      </c>
      <c r="N271" s="300">
        <v>44743</v>
      </c>
      <c r="O271" s="300">
        <v>44925</v>
      </c>
      <c r="P271" s="300">
        <v>44743</v>
      </c>
      <c r="Q271" s="300">
        <v>44925</v>
      </c>
      <c r="R271" s="1220">
        <f t="shared" si="279"/>
        <v>244</v>
      </c>
      <c r="S271" s="1241">
        <f t="shared" ref="S271" si="301">+F271</f>
        <v>24</v>
      </c>
      <c r="T271" s="557">
        <f t="shared" si="296"/>
        <v>6.4</v>
      </c>
      <c r="U271" s="558">
        <f t="shared" si="277"/>
        <v>6.4</v>
      </c>
      <c r="V271" s="558">
        <f t="shared" si="277"/>
        <v>0</v>
      </c>
      <c r="W271" s="558">
        <f t="shared" si="277"/>
        <v>0</v>
      </c>
      <c r="X271" s="558">
        <f t="shared" si="275"/>
        <v>0</v>
      </c>
      <c r="Y271" s="558">
        <f t="shared" si="275"/>
        <v>0</v>
      </c>
      <c r="Z271" s="558">
        <f t="shared" si="275"/>
        <v>0</v>
      </c>
      <c r="AA271" s="1220">
        <f t="shared" si="281"/>
        <v>244</v>
      </c>
      <c r="AB271" s="1244">
        <f>+H271</f>
        <v>6</v>
      </c>
      <c r="AC271" s="559">
        <f t="shared" si="297"/>
        <v>1.6</v>
      </c>
      <c r="AD271" s="582">
        <v>1.6</v>
      </c>
      <c r="AE271" s="500">
        <v>0</v>
      </c>
      <c r="AF271" s="500">
        <v>0</v>
      </c>
      <c r="AG271" s="500">
        <v>0</v>
      </c>
      <c r="AH271" s="500">
        <v>0</v>
      </c>
      <c r="AI271" s="500">
        <v>0</v>
      </c>
      <c r="AJ271" s="1220">
        <f t="shared" si="282"/>
        <v>244</v>
      </c>
      <c r="AK271" s="1247">
        <f>+I271</f>
        <v>6</v>
      </c>
      <c r="AL271" s="559">
        <f t="shared" si="298"/>
        <v>1.6</v>
      </c>
      <c r="AM271" s="632">
        <v>1.6</v>
      </c>
      <c r="AN271" s="562">
        <v>0</v>
      </c>
      <c r="AO271" s="562">
        <v>0</v>
      </c>
      <c r="AP271" s="562">
        <v>0</v>
      </c>
      <c r="AQ271" s="562">
        <v>0</v>
      </c>
      <c r="AR271" s="562">
        <v>0</v>
      </c>
      <c r="AS271" s="1220">
        <f t="shared" si="283"/>
        <v>244</v>
      </c>
      <c r="AT271" s="1549">
        <f>+J271</f>
        <v>6</v>
      </c>
      <c r="AU271" s="563">
        <f t="shared" si="299"/>
        <v>1.6</v>
      </c>
      <c r="AV271" s="500">
        <v>1.6</v>
      </c>
      <c r="AW271" s="500">
        <v>0</v>
      </c>
      <c r="AX271" s="500">
        <v>0</v>
      </c>
      <c r="AY271" s="500">
        <v>0</v>
      </c>
      <c r="AZ271" s="500">
        <v>0</v>
      </c>
      <c r="BA271" s="500">
        <v>0</v>
      </c>
      <c r="BB271" s="1220">
        <f t="shared" si="284"/>
        <v>244</v>
      </c>
      <c r="BC271" s="1253">
        <f>+K271</f>
        <v>6</v>
      </c>
      <c r="BD271" s="563">
        <f t="shared" si="300"/>
        <v>1.6</v>
      </c>
      <c r="BE271" s="501">
        <v>1.6</v>
      </c>
      <c r="BF271" s="501">
        <v>0</v>
      </c>
      <c r="BG271" s="501">
        <v>0</v>
      </c>
      <c r="BH271" s="501">
        <v>0</v>
      </c>
      <c r="BI271" s="501">
        <v>0</v>
      </c>
      <c r="BJ271" s="501">
        <v>0</v>
      </c>
      <c r="BK271" s="1562"/>
      <c r="BL271" s="1563"/>
      <c r="BM271" s="1563"/>
      <c r="BN271" s="1563"/>
      <c r="BO271" s="1563"/>
      <c r="BP271" s="1563"/>
      <c r="BQ271" s="1563"/>
      <c r="BR271" s="1563"/>
      <c r="BS271" s="1564"/>
    </row>
    <row r="272" spans="1:71" s="58" customFormat="1" ht="72.75" customHeight="1" x14ac:dyDescent="0.25">
      <c r="A272" s="37"/>
      <c r="B272" s="1530"/>
      <c r="C272" s="1527"/>
      <c r="D272" s="1734"/>
      <c r="E272" s="1643"/>
      <c r="F272" s="1646"/>
      <c r="G272" s="1649"/>
      <c r="H272" s="1652"/>
      <c r="I272" s="1655"/>
      <c r="J272" s="1544"/>
      <c r="K272" s="1547"/>
      <c r="L272" s="452" t="s">
        <v>5693</v>
      </c>
      <c r="M272" s="452" t="s">
        <v>5694</v>
      </c>
      <c r="N272" s="34">
        <v>44743</v>
      </c>
      <c r="O272" s="34">
        <v>44925</v>
      </c>
      <c r="P272" s="34">
        <v>44743</v>
      </c>
      <c r="Q272" s="34">
        <v>44925</v>
      </c>
      <c r="R272" s="1220"/>
      <c r="S272" s="1241"/>
      <c r="T272" s="453">
        <f t="shared" si="296"/>
        <v>6.4</v>
      </c>
      <c r="U272" s="454">
        <f t="shared" si="277"/>
        <v>6.4</v>
      </c>
      <c r="V272" s="454">
        <f t="shared" si="277"/>
        <v>0</v>
      </c>
      <c r="W272" s="454">
        <f t="shared" si="277"/>
        <v>0</v>
      </c>
      <c r="X272" s="454">
        <f t="shared" si="275"/>
        <v>0</v>
      </c>
      <c r="Y272" s="454">
        <f t="shared" si="275"/>
        <v>0</v>
      </c>
      <c r="Z272" s="454">
        <f t="shared" si="275"/>
        <v>0</v>
      </c>
      <c r="AA272" s="1220"/>
      <c r="AB272" s="1244"/>
      <c r="AC272" s="455">
        <f t="shared" si="297"/>
        <v>1.6</v>
      </c>
      <c r="AD272" s="577">
        <v>1.6</v>
      </c>
      <c r="AE272" s="457">
        <v>0</v>
      </c>
      <c r="AF272" s="457">
        <v>0</v>
      </c>
      <c r="AG272" s="457">
        <v>0</v>
      </c>
      <c r="AH272" s="457">
        <v>0</v>
      </c>
      <c r="AI272" s="457">
        <v>0</v>
      </c>
      <c r="AJ272" s="1220"/>
      <c r="AK272" s="1247"/>
      <c r="AL272" s="455">
        <f t="shared" si="298"/>
        <v>1.6</v>
      </c>
      <c r="AM272" s="478">
        <v>1.6</v>
      </c>
      <c r="AN272" s="458">
        <v>0</v>
      </c>
      <c r="AO272" s="458">
        <v>0</v>
      </c>
      <c r="AP272" s="458">
        <v>0</v>
      </c>
      <c r="AQ272" s="458">
        <v>0</v>
      </c>
      <c r="AR272" s="458">
        <v>0</v>
      </c>
      <c r="AS272" s="1220"/>
      <c r="AT272" s="1549"/>
      <c r="AU272" s="459">
        <f t="shared" si="299"/>
        <v>1.6</v>
      </c>
      <c r="AV272" s="457">
        <v>1.6</v>
      </c>
      <c r="AW272" s="457">
        <v>0</v>
      </c>
      <c r="AX272" s="457">
        <v>0</v>
      </c>
      <c r="AY272" s="457">
        <v>0</v>
      </c>
      <c r="AZ272" s="457">
        <v>0</v>
      </c>
      <c r="BA272" s="457">
        <v>0</v>
      </c>
      <c r="BB272" s="1220"/>
      <c r="BC272" s="1253"/>
      <c r="BD272" s="459">
        <f t="shared" si="300"/>
        <v>1.6</v>
      </c>
      <c r="BE272" s="457">
        <v>1.6</v>
      </c>
      <c r="BF272" s="457">
        <v>0</v>
      </c>
      <c r="BG272" s="457">
        <v>0</v>
      </c>
      <c r="BH272" s="457">
        <v>0</v>
      </c>
      <c r="BI272" s="457">
        <v>0</v>
      </c>
      <c r="BJ272" s="457">
        <v>0</v>
      </c>
      <c r="BK272" s="1208"/>
      <c r="BL272" s="1208"/>
      <c r="BM272" s="1208"/>
      <c r="BN272" s="1208"/>
      <c r="BO272" s="1208"/>
      <c r="BP272" s="1208"/>
      <c r="BQ272" s="1208"/>
      <c r="BR272" s="1208"/>
      <c r="BS272" s="1209"/>
    </row>
    <row r="273" spans="1:71" s="58" customFormat="1" ht="87.75" customHeight="1" x14ac:dyDescent="0.25">
      <c r="A273" s="37"/>
      <c r="B273" s="1530"/>
      <c r="C273" s="1527"/>
      <c r="D273" s="1734"/>
      <c r="E273" s="1643"/>
      <c r="F273" s="1646"/>
      <c r="G273" s="1649"/>
      <c r="H273" s="1652"/>
      <c r="I273" s="1655"/>
      <c r="J273" s="1544"/>
      <c r="K273" s="1547"/>
      <c r="L273" s="452" t="s">
        <v>5695</v>
      </c>
      <c r="M273" s="452" t="s">
        <v>5696</v>
      </c>
      <c r="N273" s="34">
        <v>44743</v>
      </c>
      <c r="O273" s="34">
        <v>44925</v>
      </c>
      <c r="P273" s="34">
        <v>44743</v>
      </c>
      <c r="Q273" s="34">
        <v>44925</v>
      </c>
      <c r="R273" s="1220"/>
      <c r="S273" s="1241"/>
      <c r="T273" s="453">
        <f t="shared" si="296"/>
        <v>6.4</v>
      </c>
      <c r="U273" s="454">
        <f t="shared" si="277"/>
        <v>6.4</v>
      </c>
      <c r="V273" s="454">
        <f t="shared" si="277"/>
        <v>0</v>
      </c>
      <c r="W273" s="454">
        <f t="shared" si="277"/>
        <v>0</v>
      </c>
      <c r="X273" s="454">
        <f t="shared" si="275"/>
        <v>0</v>
      </c>
      <c r="Y273" s="454">
        <f t="shared" si="275"/>
        <v>0</v>
      </c>
      <c r="Z273" s="454">
        <f t="shared" si="275"/>
        <v>0</v>
      </c>
      <c r="AA273" s="1220"/>
      <c r="AB273" s="1244"/>
      <c r="AC273" s="455">
        <f t="shared" si="297"/>
        <v>1.6</v>
      </c>
      <c r="AD273" s="577">
        <v>1.6</v>
      </c>
      <c r="AE273" s="457">
        <v>0</v>
      </c>
      <c r="AF273" s="457">
        <v>0</v>
      </c>
      <c r="AG273" s="457">
        <v>0</v>
      </c>
      <c r="AH273" s="457">
        <v>0</v>
      </c>
      <c r="AI273" s="457">
        <v>0</v>
      </c>
      <c r="AJ273" s="1220"/>
      <c r="AK273" s="1247"/>
      <c r="AL273" s="455">
        <f t="shared" si="298"/>
        <v>1.6</v>
      </c>
      <c r="AM273" s="478">
        <v>1.6</v>
      </c>
      <c r="AN273" s="458">
        <v>0</v>
      </c>
      <c r="AO273" s="458">
        <v>0</v>
      </c>
      <c r="AP273" s="458">
        <v>0</v>
      </c>
      <c r="AQ273" s="458">
        <v>0</v>
      </c>
      <c r="AR273" s="458">
        <v>0</v>
      </c>
      <c r="AS273" s="1220"/>
      <c r="AT273" s="1549"/>
      <c r="AU273" s="459">
        <f t="shared" si="299"/>
        <v>1.6</v>
      </c>
      <c r="AV273" s="457">
        <v>1.6</v>
      </c>
      <c r="AW273" s="457">
        <v>0</v>
      </c>
      <c r="AX273" s="457">
        <v>0</v>
      </c>
      <c r="AY273" s="457">
        <v>0</v>
      </c>
      <c r="AZ273" s="457">
        <v>0</v>
      </c>
      <c r="BA273" s="457">
        <v>0</v>
      </c>
      <c r="BB273" s="1220"/>
      <c r="BC273" s="1253"/>
      <c r="BD273" s="459">
        <f t="shared" si="300"/>
        <v>1.6</v>
      </c>
      <c r="BE273" s="457">
        <v>1.6</v>
      </c>
      <c r="BF273" s="457">
        <v>0</v>
      </c>
      <c r="BG273" s="457">
        <v>0</v>
      </c>
      <c r="BH273" s="457">
        <v>0</v>
      </c>
      <c r="BI273" s="457">
        <v>0</v>
      </c>
      <c r="BJ273" s="457">
        <v>0</v>
      </c>
      <c r="BK273" s="1208"/>
      <c r="BL273" s="1208"/>
      <c r="BM273" s="1208"/>
      <c r="BN273" s="1208"/>
      <c r="BO273" s="1208"/>
      <c r="BP273" s="1208"/>
      <c r="BQ273" s="1208"/>
      <c r="BR273" s="1208"/>
      <c r="BS273" s="1209"/>
    </row>
    <row r="274" spans="1:71" s="58" customFormat="1" ht="66.75" customHeight="1" thickBot="1" x14ac:dyDescent="0.3">
      <c r="A274" s="37"/>
      <c r="B274" s="1530"/>
      <c r="C274" s="1527"/>
      <c r="D274" s="1734"/>
      <c r="E274" s="1643"/>
      <c r="F274" s="1646"/>
      <c r="G274" s="1649"/>
      <c r="H274" s="1652"/>
      <c r="I274" s="1655"/>
      <c r="J274" s="1544"/>
      <c r="K274" s="1547"/>
      <c r="L274" s="494" t="s">
        <v>5697</v>
      </c>
      <c r="M274" s="494" t="s">
        <v>5698</v>
      </c>
      <c r="N274" s="325">
        <v>44743</v>
      </c>
      <c r="O274" s="325">
        <v>44925</v>
      </c>
      <c r="P274" s="325">
        <v>44743</v>
      </c>
      <c r="Q274" s="325">
        <v>44925</v>
      </c>
      <c r="R274" s="1220"/>
      <c r="S274" s="1241"/>
      <c r="T274" s="568">
        <f t="shared" si="296"/>
        <v>6.4</v>
      </c>
      <c r="U274" s="569">
        <f t="shared" si="277"/>
        <v>6.4</v>
      </c>
      <c r="V274" s="569">
        <f t="shared" si="277"/>
        <v>0</v>
      </c>
      <c r="W274" s="569">
        <f t="shared" si="277"/>
        <v>0</v>
      </c>
      <c r="X274" s="569">
        <f t="shared" si="275"/>
        <v>0</v>
      </c>
      <c r="Y274" s="569">
        <f t="shared" si="275"/>
        <v>0</v>
      </c>
      <c r="Z274" s="569">
        <f t="shared" si="275"/>
        <v>0</v>
      </c>
      <c r="AA274" s="1220"/>
      <c r="AB274" s="1244"/>
      <c r="AC274" s="570">
        <f t="shared" si="297"/>
        <v>1.6</v>
      </c>
      <c r="AD274" s="585">
        <v>1.6</v>
      </c>
      <c r="AE274" s="461">
        <v>0</v>
      </c>
      <c r="AF274" s="461">
        <v>0</v>
      </c>
      <c r="AG274" s="461">
        <v>0</v>
      </c>
      <c r="AH274" s="461">
        <v>0</v>
      </c>
      <c r="AI274" s="461">
        <v>0</v>
      </c>
      <c r="AJ274" s="1220"/>
      <c r="AK274" s="1247"/>
      <c r="AL274" s="570">
        <f t="shared" si="298"/>
        <v>1.6</v>
      </c>
      <c r="AM274" s="633">
        <v>1.6</v>
      </c>
      <c r="AN274" s="573">
        <v>0</v>
      </c>
      <c r="AO274" s="573">
        <v>0</v>
      </c>
      <c r="AP274" s="573">
        <v>0</v>
      </c>
      <c r="AQ274" s="573">
        <v>0</v>
      </c>
      <c r="AR274" s="573">
        <v>0</v>
      </c>
      <c r="AS274" s="1220"/>
      <c r="AT274" s="1549"/>
      <c r="AU274" s="574">
        <f t="shared" si="299"/>
        <v>1.6</v>
      </c>
      <c r="AV274" s="461">
        <v>1.6</v>
      </c>
      <c r="AW274" s="461">
        <v>0</v>
      </c>
      <c r="AX274" s="461">
        <v>0</v>
      </c>
      <c r="AY274" s="461">
        <v>0</v>
      </c>
      <c r="AZ274" s="461">
        <v>0</v>
      </c>
      <c r="BA274" s="461">
        <v>0</v>
      </c>
      <c r="BB274" s="1220"/>
      <c r="BC274" s="1253"/>
      <c r="BD274" s="574">
        <f t="shared" si="300"/>
        <v>1.6</v>
      </c>
      <c r="BE274" s="501">
        <v>1.6</v>
      </c>
      <c r="BF274" s="501">
        <v>0</v>
      </c>
      <c r="BG274" s="501">
        <v>0</v>
      </c>
      <c r="BH274" s="501">
        <v>0</v>
      </c>
      <c r="BI274" s="501">
        <v>0</v>
      </c>
      <c r="BJ274" s="501">
        <v>0</v>
      </c>
      <c r="BK274" s="1565"/>
      <c r="BL274" s="1566"/>
      <c r="BM274" s="1566"/>
      <c r="BN274" s="1566"/>
      <c r="BO274" s="1566"/>
      <c r="BP274" s="1566"/>
      <c r="BQ274" s="1566"/>
      <c r="BR274" s="1566"/>
      <c r="BS274" s="1567"/>
    </row>
    <row r="275" spans="1:71" s="58" customFormat="1" ht="72.75" customHeight="1" x14ac:dyDescent="0.25">
      <c r="A275" s="37"/>
      <c r="B275" s="1530"/>
      <c r="C275" s="1522"/>
      <c r="D275" s="1639">
        <v>245</v>
      </c>
      <c r="E275" s="1642" t="str">
        <f>+[6]Metas!K276</f>
        <v>Fomentos y promoción de la partiipacion de productos proyectos de innovación y/o emprendimiento apoyados para su participación en ruedas de negocio, mercados culturales, ferias, entre otros. (2 por año)</v>
      </c>
      <c r="F275" s="1645">
        <v>2</v>
      </c>
      <c r="G275" s="1648">
        <f>SUM(H275:K275)</f>
        <v>2</v>
      </c>
      <c r="H275" s="1651"/>
      <c r="I275" s="1654"/>
      <c r="J275" s="1543">
        <v>1</v>
      </c>
      <c r="K275" s="1546">
        <v>1</v>
      </c>
      <c r="L275" s="441" t="s">
        <v>5699</v>
      </c>
      <c r="M275" s="441" t="s">
        <v>5700</v>
      </c>
      <c r="N275" s="442">
        <v>44743</v>
      </c>
      <c r="O275" s="442">
        <v>44925</v>
      </c>
      <c r="P275" s="442">
        <v>44743</v>
      </c>
      <c r="Q275" s="442">
        <v>44925</v>
      </c>
      <c r="R275" s="1571">
        <f t="shared" si="279"/>
        <v>245</v>
      </c>
      <c r="S275" s="1585">
        <f t="shared" ref="S275" si="302">+F275</f>
        <v>2</v>
      </c>
      <c r="T275" s="443">
        <f t="shared" si="296"/>
        <v>6.4</v>
      </c>
      <c r="U275" s="444">
        <f t="shared" si="277"/>
        <v>6.4</v>
      </c>
      <c r="V275" s="444">
        <f t="shared" si="277"/>
        <v>0</v>
      </c>
      <c r="W275" s="444">
        <f t="shared" si="277"/>
        <v>0</v>
      </c>
      <c r="X275" s="444">
        <f t="shared" si="275"/>
        <v>0</v>
      </c>
      <c r="Y275" s="444">
        <f t="shared" si="275"/>
        <v>0</v>
      </c>
      <c r="Z275" s="444">
        <f t="shared" si="275"/>
        <v>0</v>
      </c>
      <c r="AA275" s="1571">
        <f t="shared" si="281"/>
        <v>245</v>
      </c>
      <c r="AB275" s="1539">
        <f>+H275</f>
        <v>0</v>
      </c>
      <c r="AC275" s="445">
        <f t="shared" si="297"/>
        <v>1.6</v>
      </c>
      <c r="AD275" s="575">
        <v>1.6</v>
      </c>
      <c r="AE275" s="447">
        <v>0</v>
      </c>
      <c r="AF275" s="447">
        <v>0</v>
      </c>
      <c r="AG275" s="447">
        <v>0</v>
      </c>
      <c r="AH275" s="447">
        <v>0</v>
      </c>
      <c r="AI275" s="447">
        <v>0</v>
      </c>
      <c r="AJ275" s="1571">
        <f t="shared" si="282"/>
        <v>245</v>
      </c>
      <c r="AK275" s="1541">
        <f>+I275</f>
        <v>0</v>
      </c>
      <c r="AL275" s="445">
        <f t="shared" si="298"/>
        <v>1.6</v>
      </c>
      <c r="AM275" s="448">
        <v>1.6</v>
      </c>
      <c r="AN275" s="448">
        <v>0</v>
      </c>
      <c r="AO275" s="448">
        <v>0</v>
      </c>
      <c r="AP275" s="448">
        <v>0</v>
      </c>
      <c r="AQ275" s="448">
        <v>0</v>
      </c>
      <c r="AR275" s="448">
        <v>0</v>
      </c>
      <c r="AS275" s="1571">
        <f t="shared" si="283"/>
        <v>245</v>
      </c>
      <c r="AT275" s="1550">
        <f>+J275</f>
        <v>1</v>
      </c>
      <c r="AU275" s="449">
        <f t="shared" si="299"/>
        <v>1.6</v>
      </c>
      <c r="AV275" s="447">
        <v>1.6</v>
      </c>
      <c r="AW275" s="447">
        <v>0</v>
      </c>
      <c r="AX275" s="447">
        <v>0</v>
      </c>
      <c r="AY275" s="447">
        <v>0</v>
      </c>
      <c r="AZ275" s="447">
        <v>0</v>
      </c>
      <c r="BA275" s="447">
        <v>0</v>
      </c>
      <c r="BB275" s="1571">
        <f t="shared" si="284"/>
        <v>245</v>
      </c>
      <c r="BC275" s="1552">
        <f>+K275</f>
        <v>1</v>
      </c>
      <c r="BD275" s="449">
        <f t="shared" si="300"/>
        <v>1.6</v>
      </c>
      <c r="BE275" s="451">
        <v>1.6</v>
      </c>
      <c r="BF275" s="451">
        <v>0</v>
      </c>
      <c r="BG275" s="451">
        <v>0</v>
      </c>
      <c r="BH275" s="451">
        <v>0</v>
      </c>
      <c r="BI275" s="451">
        <v>0</v>
      </c>
      <c r="BJ275" s="451">
        <v>0</v>
      </c>
      <c r="BK275" s="1554"/>
      <c r="BL275" s="1555"/>
      <c r="BM275" s="1555"/>
      <c r="BN275" s="1555"/>
      <c r="BO275" s="1555"/>
      <c r="BP275" s="1555"/>
      <c r="BQ275" s="1555"/>
      <c r="BR275" s="1555"/>
      <c r="BS275" s="1556"/>
    </row>
    <row r="276" spans="1:71" s="58" customFormat="1" ht="61.5" customHeight="1" x14ac:dyDescent="0.25">
      <c r="A276" s="37"/>
      <c r="B276" s="1530"/>
      <c r="C276" s="1522"/>
      <c r="D276" s="1640"/>
      <c r="E276" s="1643"/>
      <c r="F276" s="1646"/>
      <c r="G276" s="1649"/>
      <c r="H276" s="1652"/>
      <c r="I276" s="1655"/>
      <c r="J276" s="1544"/>
      <c r="K276" s="1547"/>
      <c r="L276" s="452" t="s">
        <v>5701</v>
      </c>
      <c r="M276" s="452" t="s">
        <v>5702</v>
      </c>
      <c r="N276" s="34">
        <v>44743</v>
      </c>
      <c r="O276" s="34">
        <v>44925</v>
      </c>
      <c r="P276" s="34">
        <v>44743</v>
      </c>
      <c r="Q276" s="34">
        <v>44925</v>
      </c>
      <c r="R276" s="1220"/>
      <c r="S276" s="1241"/>
      <c r="T276" s="453">
        <f t="shared" si="296"/>
        <v>6.4</v>
      </c>
      <c r="U276" s="454">
        <f t="shared" si="277"/>
        <v>6.4</v>
      </c>
      <c r="V276" s="454">
        <f t="shared" si="277"/>
        <v>0</v>
      </c>
      <c r="W276" s="454">
        <f t="shared" si="277"/>
        <v>0</v>
      </c>
      <c r="X276" s="454">
        <f t="shared" si="275"/>
        <v>0</v>
      </c>
      <c r="Y276" s="454">
        <f t="shared" si="275"/>
        <v>0</v>
      </c>
      <c r="Z276" s="454">
        <f t="shared" si="275"/>
        <v>0</v>
      </c>
      <c r="AA276" s="1220"/>
      <c r="AB276" s="1244"/>
      <c r="AC276" s="455">
        <f t="shared" si="297"/>
        <v>1.6</v>
      </c>
      <c r="AD276" s="577">
        <v>1.6</v>
      </c>
      <c r="AE276" s="457">
        <v>0</v>
      </c>
      <c r="AF276" s="457">
        <v>0</v>
      </c>
      <c r="AG276" s="457">
        <v>0</v>
      </c>
      <c r="AH276" s="457">
        <v>0</v>
      </c>
      <c r="AI276" s="457">
        <v>0</v>
      </c>
      <c r="AJ276" s="1220"/>
      <c r="AK276" s="1247"/>
      <c r="AL276" s="455">
        <f t="shared" si="298"/>
        <v>1.6</v>
      </c>
      <c r="AM276" s="458">
        <v>1.6</v>
      </c>
      <c r="AN276" s="458">
        <v>0</v>
      </c>
      <c r="AO276" s="458">
        <v>0</v>
      </c>
      <c r="AP276" s="458">
        <v>0</v>
      </c>
      <c r="AQ276" s="458">
        <v>0</v>
      </c>
      <c r="AR276" s="458">
        <v>0</v>
      </c>
      <c r="AS276" s="1220"/>
      <c r="AT276" s="1549"/>
      <c r="AU276" s="459">
        <f t="shared" si="299"/>
        <v>1.6</v>
      </c>
      <c r="AV276" s="457">
        <v>1.6</v>
      </c>
      <c r="AW276" s="457">
        <v>0</v>
      </c>
      <c r="AX276" s="457">
        <v>0</v>
      </c>
      <c r="AY276" s="457">
        <v>0</v>
      </c>
      <c r="AZ276" s="457">
        <v>0</v>
      </c>
      <c r="BA276" s="457">
        <v>0</v>
      </c>
      <c r="BB276" s="1220"/>
      <c r="BC276" s="1253"/>
      <c r="BD276" s="459">
        <f t="shared" si="300"/>
        <v>1.6</v>
      </c>
      <c r="BE276" s="457">
        <v>1.6</v>
      </c>
      <c r="BF276" s="457">
        <v>0</v>
      </c>
      <c r="BG276" s="457">
        <v>0</v>
      </c>
      <c r="BH276" s="457">
        <v>0</v>
      </c>
      <c r="BI276" s="457">
        <v>0</v>
      </c>
      <c r="BJ276" s="457">
        <v>0</v>
      </c>
      <c r="BK276" s="1208"/>
      <c r="BL276" s="1208"/>
      <c r="BM276" s="1208"/>
      <c r="BN276" s="1208"/>
      <c r="BO276" s="1208"/>
      <c r="BP276" s="1208"/>
      <c r="BQ276" s="1208"/>
      <c r="BR276" s="1208"/>
      <c r="BS276" s="1557"/>
    </row>
    <row r="277" spans="1:71" s="58" customFormat="1" ht="62.25" customHeight="1" x14ac:dyDescent="0.25">
      <c r="A277" s="37"/>
      <c r="B277" s="1530"/>
      <c r="C277" s="1522"/>
      <c r="D277" s="1640"/>
      <c r="E277" s="1643"/>
      <c r="F277" s="1646"/>
      <c r="G277" s="1649"/>
      <c r="H277" s="1652"/>
      <c r="I277" s="1655"/>
      <c r="J277" s="1544"/>
      <c r="K277" s="1547"/>
      <c r="L277" s="452" t="s">
        <v>5703</v>
      </c>
      <c r="M277" s="452" t="s">
        <v>5704</v>
      </c>
      <c r="N277" s="34">
        <v>44743</v>
      </c>
      <c r="O277" s="34">
        <v>44925</v>
      </c>
      <c r="P277" s="34">
        <v>44743</v>
      </c>
      <c r="Q277" s="34">
        <v>44925</v>
      </c>
      <c r="R277" s="1220"/>
      <c r="S277" s="1241"/>
      <c r="T277" s="453">
        <f t="shared" si="296"/>
        <v>6.4</v>
      </c>
      <c r="U277" s="454">
        <f t="shared" si="277"/>
        <v>6.4</v>
      </c>
      <c r="V277" s="454">
        <f t="shared" si="277"/>
        <v>0</v>
      </c>
      <c r="W277" s="454">
        <f t="shared" si="277"/>
        <v>0</v>
      </c>
      <c r="X277" s="454">
        <f t="shared" si="275"/>
        <v>0</v>
      </c>
      <c r="Y277" s="454">
        <f t="shared" si="275"/>
        <v>0</v>
      </c>
      <c r="Z277" s="454">
        <f t="shared" si="275"/>
        <v>0</v>
      </c>
      <c r="AA277" s="1220"/>
      <c r="AB277" s="1244"/>
      <c r="AC277" s="455">
        <f t="shared" si="297"/>
        <v>1.6</v>
      </c>
      <c r="AD277" s="577">
        <v>1.6</v>
      </c>
      <c r="AE277" s="457">
        <v>0</v>
      </c>
      <c r="AF277" s="457">
        <v>0</v>
      </c>
      <c r="AG277" s="457">
        <v>0</v>
      </c>
      <c r="AH277" s="457">
        <v>0</v>
      </c>
      <c r="AI277" s="457">
        <v>0</v>
      </c>
      <c r="AJ277" s="1220"/>
      <c r="AK277" s="1247"/>
      <c r="AL277" s="455">
        <f t="shared" si="298"/>
        <v>1.6</v>
      </c>
      <c r="AM277" s="458">
        <v>1.6</v>
      </c>
      <c r="AN277" s="458">
        <v>0</v>
      </c>
      <c r="AO277" s="458">
        <v>0</v>
      </c>
      <c r="AP277" s="458">
        <v>0</v>
      </c>
      <c r="AQ277" s="458">
        <v>0</v>
      </c>
      <c r="AR277" s="458">
        <v>0</v>
      </c>
      <c r="AS277" s="1220"/>
      <c r="AT277" s="1549"/>
      <c r="AU277" s="459">
        <f t="shared" si="299"/>
        <v>1.6</v>
      </c>
      <c r="AV277" s="457">
        <v>1.6</v>
      </c>
      <c r="AW277" s="457">
        <v>0</v>
      </c>
      <c r="AX277" s="457">
        <v>0</v>
      </c>
      <c r="AY277" s="457">
        <v>0</v>
      </c>
      <c r="AZ277" s="457">
        <v>0</v>
      </c>
      <c r="BA277" s="457">
        <v>0</v>
      </c>
      <c r="BB277" s="1220"/>
      <c r="BC277" s="1253"/>
      <c r="BD277" s="459">
        <f t="shared" si="300"/>
        <v>1.6</v>
      </c>
      <c r="BE277" s="457">
        <v>1.6</v>
      </c>
      <c r="BF277" s="457">
        <v>0</v>
      </c>
      <c r="BG277" s="457">
        <v>0</v>
      </c>
      <c r="BH277" s="457">
        <v>0</v>
      </c>
      <c r="BI277" s="457">
        <v>0</v>
      </c>
      <c r="BJ277" s="457">
        <v>0</v>
      </c>
      <c r="BK277" s="1208"/>
      <c r="BL277" s="1208"/>
      <c r="BM277" s="1208"/>
      <c r="BN277" s="1208"/>
      <c r="BO277" s="1208"/>
      <c r="BP277" s="1208"/>
      <c r="BQ277" s="1208"/>
      <c r="BR277" s="1208"/>
      <c r="BS277" s="1557"/>
    </row>
    <row r="278" spans="1:71" s="58" customFormat="1" ht="40.5" customHeight="1" thickBot="1" x14ac:dyDescent="0.3">
      <c r="A278" s="37"/>
      <c r="B278" s="1530"/>
      <c r="C278" s="1523"/>
      <c r="D278" s="1641"/>
      <c r="E278" s="1644"/>
      <c r="F278" s="1647"/>
      <c r="G278" s="1650"/>
      <c r="H278" s="1653"/>
      <c r="I278" s="1656"/>
      <c r="J278" s="1545"/>
      <c r="K278" s="1548"/>
      <c r="L278" s="463" t="s">
        <v>5705</v>
      </c>
      <c r="M278" s="463" t="s">
        <v>5706</v>
      </c>
      <c r="N278" s="464">
        <v>44743</v>
      </c>
      <c r="O278" s="464">
        <v>44925</v>
      </c>
      <c r="P278" s="464">
        <v>44743</v>
      </c>
      <c r="Q278" s="464">
        <v>44925</v>
      </c>
      <c r="R278" s="1572"/>
      <c r="S278" s="1586"/>
      <c r="T278" s="465">
        <f t="shared" si="296"/>
        <v>6.4</v>
      </c>
      <c r="U278" s="466">
        <f t="shared" si="277"/>
        <v>6.4</v>
      </c>
      <c r="V278" s="466">
        <f t="shared" si="277"/>
        <v>0</v>
      </c>
      <c r="W278" s="466">
        <f t="shared" si="277"/>
        <v>0</v>
      </c>
      <c r="X278" s="466">
        <f t="shared" si="275"/>
        <v>0</v>
      </c>
      <c r="Y278" s="466">
        <f t="shared" si="275"/>
        <v>0</v>
      </c>
      <c r="Z278" s="466">
        <f t="shared" si="275"/>
        <v>0</v>
      </c>
      <c r="AA278" s="1572"/>
      <c r="AB278" s="1540"/>
      <c r="AC278" s="467">
        <f t="shared" si="297"/>
        <v>1.6</v>
      </c>
      <c r="AD278" s="579">
        <v>1.6</v>
      </c>
      <c r="AE278" s="469">
        <v>0</v>
      </c>
      <c r="AF278" s="469">
        <v>0</v>
      </c>
      <c r="AG278" s="469">
        <v>0</v>
      </c>
      <c r="AH278" s="469">
        <v>0</v>
      </c>
      <c r="AI278" s="469">
        <v>0</v>
      </c>
      <c r="AJ278" s="1572"/>
      <c r="AK278" s="1542"/>
      <c r="AL278" s="467">
        <f t="shared" si="298"/>
        <v>1.6</v>
      </c>
      <c r="AM278" s="470">
        <v>1.6</v>
      </c>
      <c r="AN278" s="470">
        <v>0</v>
      </c>
      <c r="AO278" s="470">
        <v>0</v>
      </c>
      <c r="AP278" s="470">
        <v>0</v>
      </c>
      <c r="AQ278" s="470">
        <v>0</v>
      </c>
      <c r="AR278" s="470">
        <v>0</v>
      </c>
      <c r="AS278" s="1572"/>
      <c r="AT278" s="1551"/>
      <c r="AU278" s="471">
        <f t="shared" si="299"/>
        <v>1.6</v>
      </c>
      <c r="AV278" s="469">
        <v>1.6</v>
      </c>
      <c r="AW278" s="469">
        <v>0</v>
      </c>
      <c r="AX278" s="469">
        <v>0</v>
      </c>
      <c r="AY278" s="469">
        <v>0</v>
      </c>
      <c r="AZ278" s="469">
        <v>0</v>
      </c>
      <c r="BA278" s="469">
        <v>0</v>
      </c>
      <c r="BB278" s="1572"/>
      <c r="BC278" s="1553"/>
      <c r="BD278" s="471">
        <f t="shared" si="300"/>
        <v>1.6</v>
      </c>
      <c r="BE278" s="473">
        <v>1.6</v>
      </c>
      <c r="BF278" s="473">
        <v>0</v>
      </c>
      <c r="BG278" s="473">
        <v>0</v>
      </c>
      <c r="BH278" s="473">
        <v>0</v>
      </c>
      <c r="BI278" s="473">
        <v>0</v>
      </c>
      <c r="BJ278" s="473">
        <v>0</v>
      </c>
      <c r="BK278" s="1558"/>
      <c r="BL278" s="1559"/>
      <c r="BM278" s="1559"/>
      <c r="BN278" s="1559"/>
      <c r="BO278" s="1559"/>
      <c r="BP278" s="1559"/>
      <c r="BQ278" s="1559"/>
      <c r="BR278" s="1559"/>
      <c r="BS278" s="1560"/>
    </row>
    <row r="279" spans="1:71" s="58" customFormat="1" ht="78" customHeight="1" thickTop="1" x14ac:dyDescent="0.25">
      <c r="A279" s="37"/>
      <c r="B279" s="1530"/>
      <c r="C279" s="1532"/>
      <c r="D279" s="1734">
        <v>246</v>
      </c>
      <c r="E279" s="1643" t="str">
        <f>+[6]Metas!K277</f>
        <v>Talleres de producción musical, marketin digital y plataformas musicales, destinado a músicos del departamento participantes del Proyecto LASO (2 por año)</v>
      </c>
      <c r="F279" s="1646">
        <v>2</v>
      </c>
      <c r="G279" s="1649">
        <f>SUM(H279:K279)</f>
        <v>2</v>
      </c>
      <c r="H279" s="1652"/>
      <c r="I279" s="1655"/>
      <c r="J279" s="1544">
        <v>1</v>
      </c>
      <c r="K279" s="1547">
        <v>1</v>
      </c>
      <c r="L279" s="556" t="s">
        <v>5707</v>
      </c>
      <c r="M279" s="556" t="s">
        <v>5708</v>
      </c>
      <c r="N279" s="300">
        <v>44743</v>
      </c>
      <c r="O279" s="300">
        <v>44925</v>
      </c>
      <c r="P279" s="300">
        <v>44743</v>
      </c>
      <c r="Q279" s="300">
        <v>44925</v>
      </c>
      <c r="R279" s="1220">
        <f t="shared" si="279"/>
        <v>246</v>
      </c>
      <c r="S279" s="1241">
        <f t="shared" ref="S279" si="303">+F279</f>
        <v>2</v>
      </c>
      <c r="T279" s="557">
        <f t="shared" si="296"/>
        <v>8.4</v>
      </c>
      <c r="U279" s="558">
        <f t="shared" si="277"/>
        <v>8.4</v>
      </c>
      <c r="V279" s="558">
        <f t="shared" si="277"/>
        <v>0</v>
      </c>
      <c r="W279" s="558">
        <f t="shared" si="277"/>
        <v>0</v>
      </c>
      <c r="X279" s="558">
        <f t="shared" si="275"/>
        <v>0</v>
      </c>
      <c r="Y279" s="558">
        <f t="shared" si="275"/>
        <v>0</v>
      </c>
      <c r="Z279" s="558">
        <f t="shared" si="275"/>
        <v>0</v>
      </c>
      <c r="AA279" s="1220">
        <f t="shared" si="281"/>
        <v>246</v>
      </c>
      <c r="AB279" s="1244">
        <f>+H279</f>
        <v>0</v>
      </c>
      <c r="AC279" s="559">
        <f t="shared" si="297"/>
        <v>2.1</v>
      </c>
      <c r="AD279" s="582">
        <v>2.1</v>
      </c>
      <c r="AE279" s="500">
        <v>0</v>
      </c>
      <c r="AF279" s="500">
        <v>0</v>
      </c>
      <c r="AG279" s="500">
        <v>0</v>
      </c>
      <c r="AH279" s="500">
        <v>0</v>
      </c>
      <c r="AI279" s="500">
        <v>0</v>
      </c>
      <c r="AJ279" s="1220">
        <f t="shared" si="282"/>
        <v>246</v>
      </c>
      <c r="AK279" s="1247">
        <f>+I279</f>
        <v>0</v>
      </c>
      <c r="AL279" s="559">
        <f t="shared" si="298"/>
        <v>2.1</v>
      </c>
      <c r="AM279" s="562">
        <v>2.1</v>
      </c>
      <c r="AN279" s="562">
        <v>0</v>
      </c>
      <c r="AO279" s="562">
        <v>0</v>
      </c>
      <c r="AP279" s="562">
        <v>0</v>
      </c>
      <c r="AQ279" s="562">
        <v>0</v>
      </c>
      <c r="AR279" s="562">
        <v>0</v>
      </c>
      <c r="AS279" s="1220">
        <f t="shared" si="283"/>
        <v>246</v>
      </c>
      <c r="AT279" s="1549">
        <f>+J279</f>
        <v>1</v>
      </c>
      <c r="AU279" s="563">
        <f t="shared" si="299"/>
        <v>2.1</v>
      </c>
      <c r="AV279" s="500">
        <v>2.1</v>
      </c>
      <c r="AW279" s="500">
        <v>0</v>
      </c>
      <c r="AX279" s="500">
        <v>0</v>
      </c>
      <c r="AY279" s="500">
        <v>0</v>
      </c>
      <c r="AZ279" s="500">
        <v>0</v>
      </c>
      <c r="BA279" s="500">
        <v>0</v>
      </c>
      <c r="BB279" s="1220">
        <f t="shared" si="284"/>
        <v>246</v>
      </c>
      <c r="BC279" s="1253">
        <f>+K279</f>
        <v>1</v>
      </c>
      <c r="BD279" s="563">
        <f t="shared" si="300"/>
        <v>2.1</v>
      </c>
      <c r="BE279" s="501">
        <v>2.1</v>
      </c>
      <c r="BF279" s="501">
        <v>0</v>
      </c>
      <c r="BG279" s="501">
        <v>0</v>
      </c>
      <c r="BH279" s="501">
        <v>0</v>
      </c>
      <c r="BI279" s="501">
        <v>0</v>
      </c>
      <c r="BJ279" s="501">
        <v>0</v>
      </c>
      <c r="BK279" s="1562"/>
      <c r="BL279" s="1563"/>
      <c r="BM279" s="1563"/>
      <c r="BN279" s="1563"/>
      <c r="BO279" s="1563"/>
      <c r="BP279" s="1563"/>
      <c r="BQ279" s="1563"/>
      <c r="BR279" s="1563"/>
      <c r="BS279" s="1564"/>
    </row>
    <row r="280" spans="1:71" s="58" customFormat="1" ht="72.75" customHeight="1" x14ac:dyDescent="0.25">
      <c r="A280" s="37"/>
      <c r="B280" s="1530"/>
      <c r="C280" s="1527"/>
      <c r="D280" s="1734"/>
      <c r="E280" s="1643"/>
      <c r="F280" s="1646"/>
      <c r="G280" s="1649"/>
      <c r="H280" s="1652"/>
      <c r="I280" s="1655"/>
      <c r="J280" s="1544"/>
      <c r="K280" s="1547"/>
      <c r="L280" s="452" t="s">
        <v>5709</v>
      </c>
      <c r="M280" s="452" t="s">
        <v>5710</v>
      </c>
      <c r="N280" s="34">
        <v>44743</v>
      </c>
      <c r="O280" s="34">
        <v>44925</v>
      </c>
      <c r="P280" s="34">
        <v>44743</v>
      </c>
      <c r="Q280" s="34">
        <v>44925</v>
      </c>
      <c r="R280" s="1220"/>
      <c r="S280" s="1241"/>
      <c r="T280" s="453">
        <f t="shared" si="296"/>
        <v>8.4</v>
      </c>
      <c r="U280" s="454">
        <f t="shared" si="277"/>
        <v>8.4</v>
      </c>
      <c r="V280" s="454">
        <f t="shared" si="277"/>
        <v>0</v>
      </c>
      <c r="W280" s="454">
        <f t="shared" si="277"/>
        <v>0</v>
      </c>
      <c r="X280" s="454">
        <f t="shared" si="277"/>
        <v>0</v>
      </c>
      <c r="Y280" s="454">
        <f t="shared" si="277"/>
        <v>0</v>
      </c>
      <c r="Z280" s="454">
        <f t="shared" si="277"/>
        <v>0</v>
      </c>
      <c r="AA280" s="1220"/>
      <c r="AB280" s="1244"/>
      <c r="AC280" s="455">
        <f t="shared" si="297"/>
        <v>2.1</v>
      </c>
      <c r="AD280" s="582">
        <v>2.1</v>
      </c>
      <c r="AE280" s="457">
        <v>0</v>
      </c>
      <c r="AF280" s="457">
        <v>0</v>
      </c>
      <c r="AG280" s="457">
        <v>0</v>
      </c>
      <c r="AH280" s="457">
        <v>0</v>
      </c>
      <c r="AI280" s="457">
        <v>0</v>
      </c>
      <c r="AJ280" s="1220"/>
      <c r="AK280" s="1247"/>
      <c r="AL280" s="455">
        <f t="shared" si="298"/>
        <v>2.1</v>
      </c>
      <c r="AM280" s="458">
        <v>2.1</v>
      </c>
      <c r="AN280" s="458">
        <v>0</v>
      </c>
      <c r="AO280" s="458">
        <v>0</v>
      </c>
      <c r="AP280" s="458">
        <v>0</v>
      </c>
      <c r="AQ280" s="458">
        <v>0</v>
      </c>
      <c r="AR280" s="458">
        <v>0</v>
      </c>
      <c r="AS280" s="1220"/>
      <c r="AT280" s="1549"/>
      <c r="AU280" s="459">
        <f t="shared" si="299"/>
        <v>2.1</v>
      </c>
      <c r="AV280" s="457">
        <v>2.1</v>
      </c>
      <c r="AW280" s="457">
        <v>0</v>
      </c>
      <c r="AX280" s="457">
        <v>0</v>
      </c>
      <c r="AY280" s="457">
        <v>0</v>
      </c>
      <c r="AZ280" s="457">
        <v>0</v>
      </c>
      <c r="BA280" s="457">
        <v>0</v>
      </c>
      <c r="BB280" s="1220"/>
      <c r="BC280" s="1253"/>
      <c r="BD280" s="459">
        <f t="shared" si="300"/>
        <v>2.1</v>
      </c>
      <c r="BE280" s="457">
        <v>2.1</v>
      </c>
      <c r="BF280" s="457">
        <v>0</v>
      </c>
      <c r="BG280" s="457">
        <v>0</v>
      </c>
      <c r="BH280" s="457">
        <v>0</v>
      </c>
      <c r="BI280" s="457">
        <v>0</v>
      </c>
      <c r="BJ280" s="457">
        <v>0</v>
      </c>
      <c r="BK280" s="1208"/>
      <c r="BL280" s="1208"/>
      <c r="BM280" s="1208"/>
      <c r="BN280" s="1208"/>
      <c r="BO280" s="1208"/>
      <c r="BP280" s="1208"/>
      <c r="BQ280" s="1208"/>
      <c r="BR280" s="1208"/>
      <c r="BS280" s="1209"/>
    </row>
    <row r="281" spans="1:71" s="58" customFormat="1" ht="65.25" customHeight="1" x14ac:dyDescent="0.25">
      <c r="A281" s="37"/>
      <c r="B281" s="1530"/>
      <c r="C281" s="1527"/>
      <c r="D281" s="1734"/>
      <c r="E281" s="1643"/>
      <c r="F281" s="1646"/>
      <c r="G281" s="1649"/>
      <c r="H281" s="1652"/>
      <c r="I281" s="1655"/>
      <c r="J281" s="1544"/>
      <c r="K281" s="1547"/>
      <c r="L281" s="452" t="s">
        <v>5711</v>
      </c>
      <c r="M281" s="452" t="s">
        <v>5712</v>
      </c>
      <c r="N281" s="34">
        <v>44743</v>
      </c>
      <c r="O281" s="34">
        <v>44925</v>
      </c>
      <c r="P281" s="34">
        <v>44743</v>
      </c>
      <c r="Q281" s="34">
        <v>44925</v>
      </c>
      <c r="R281" s="1220"/>
      <c r="S281" s="1241"/>
      <c r="T281" s="453">
        <f t="shared" si="296"/>
        <v>8.4</v>
      </c>
      <c r="U281" s="454">
        <f t="shared" ref="U281:Z290" si="304">AD281+AM281+AV281+BE281</f>
        <v>8.4</v>
      </c>
      <c r="V281" s="454">
        <f t="shared" si="304"/>
        <v>0</v>
      </c>
      <c r="W281" s="454">
        <f t="shared" si="304"/>
        <v>0</v>
      </c>
      <c r="X281" s="454">
        <f t="shared" si="304"/>
        <v>0</v>
      </c>
      <c r="Y281" s="454">
        <f t="shared" si="304"/>
        <v>0</v>
      </c>
      <c r="Z281" s="454">
        <f t="shared" si="304"/>
        <v>0</v>
      </c>
      <c r="AA281" s="1220"/>
      <c r="AB281" s="1244"/>
      <c r="AC281" s="455">
        <f t="shared" si="297"/>
        <v>2.1</v>
      </c>
      <c r="AD281" s="582">
        <v>2.1</v>
      </c>
      <c r="AE281" s="457">
        <v>0</v>
      </c>
      <c r="AF281" s="457">
        <v>0</v>
      </c>
      <c r="AG281" s="457">
        <v>0</v>
      </c>
      <c r="AH281" s="457">
        <v>0</v>
      </c>
      <c r="AI281" s="457">
        <v>0</v>
      </c>
      <c r="AJ281" s="1220"/>
      <c r="AK281" s="1247"/>
      <c r="AL281" s="455">
        <f t="shared" si="298"/>
        <v>2.1</v>
      </c>
      <c r="AM281" s="458">
        <v>2.1</v>
      </c>
      <c r="AN281" s="458">
        <v>0</v>
      </c>
      <c r="AO281" s="458">
        <v>0</v>
      </c>
      <c r="AP281" s="458">
        <v>0</v>
      </c>
      <c r="AQ281" s="458">
        <v>0</v>
      </c>
      <c r="AR281" s="458">
        <v>0</v>
      </c>
      <c r="AS281" s="1220"/>
      <c r="AT281" s="1549"/>
      <c r="AU281" s="459">
        <f t="shared" si="299"/>
        <v>2.1</v>
      </c>
      <c r="AV281" s="457">
        <v>2.1</v>
      </c>
      <c r="AW281" s="457">
        <v>0</v>
      </c>
      <c r="AX281" s="457">
        <v>0</v>
      </c>
      <c r="AY281" s="457">
        <v>0</v>
      </c>
      <c r="AZ281" s="457">
        <v>0</v>
      </c>
      <c r="BA281" s="457">
        <v>0</v>
      </c>
      <c r="BB281" s="1220"/>
      <c r="BC281" s="1253"/>
      <c r="BD281" s="459">
        <f t="shared" si="300"/>
        <v>2.1</v>
      </c>
      <c r="BE281" s="457">
        <v>2.1</v>
      </c>
      <c r="BF281" s="457">
        <v>0</v>
      </c>
      <c r="BG281" s="457">
        <v>0</v>
      </c>
      <c r="BH281" s="457">
        <v>0</v>
      </c>
      <c r="BI281" s="457">
        <v>0</v>
      </c>
      <c r="BJ281" s="457">
        <v>0</v>
      </c>
      <c r="BK281" s="1208"/>
      <c r="BL281" s="1208"/>
      <c r="BM281" s="1208"/>
      <c r="BN281" s="1208"/>
      <c r="BO281" s="1208"/>
      <c r="BP281" s="1208"/>
      <c r="BQ281" s="1208"/>
      <c r="BR281" s="1208"/>
      <c r="BS281" s="1209"/>
    </row>
    <row r="282" spans="1:71" s="58" customFormat="1" ht="69" customHeight="1" thickBot="1" x14ac:dyDescent="0.3">
      <c r="A282" s="37"/>
      <c r="B282" s="1530"/>
      <c r="C282" s="1527"/>
      <c r="D282" s="1734"/>
      <c r="E282" s="1643"/>
      <c r="F282" s="1646"/>
      <c r="G282" s="1649"/>
      <c r="H282" s="1652"/>
      <c r="I282" s="1655"/>
      <c r="J282" s="1544"/>
      <c r="K282" s="1547"/>
      <c r="L282" s="494" t="s">
        <v>5713</v>
      </c>
      <c r="M282" s="494" t="s">
        <v>5714</v>
      </c>
      <c r="N282" s="325">
        <v>44743</v>
      </c>
      <c r="O282" s="325">
        <v>44925</v>
      </c>
      <c r="P282" s="325">
        <v>44743</v>
      </c>
      <c r="Q282" s="325">
        <v>44925</v>
      </c>
      <c r="R282" s="1220"/>
      <c r="S282" s="1241"/>
      <c r="T282" s="568">
        <f t="shared" si="296"/>
        <v>8.4</v>
      </c>
      <c r="U282" s="569">
        <f t="shared" si="304"/>
        <v>8.4</v>
      </c>
      <c r="V282" s="569">
        <f t="shared" si="304"/>
        <v>0</v>
      </c>
      <c r="W282" s="569">
        <f t="shared" si="304"/>
        <v>0</v>
      </c>
      <c r="X282" s="569">
        <f t="shared" si="304"/>
        <v>0</v>
      </c>
      <c r="Y282" s="569">
        <f t="shared" si="304"/>
        <v>0</v>
      </c>
      <c r="Z282" s="569">
        <f t="shared" si="304"/>
        <v>0</v>
      </c>
      <c r="AA282" s="1220"/>
      <c r="AB282" s="1244"/>
      <c r="AC282" s="570">
        <f t="shared" si="297"/>
        <v>2.1</v>
      </c>
      <c r="AD282" s="634">
        <v>2.1</v>
      </c>
      <c r="AE282" s="461">
        <v>0</v>
      </c>
      <c r="AF282" s="461">
        <v>0</v>
      </c>
      <c r="AG282" s="461">
        <v>0</v>
      </c>
      <c r="AH282" s="461">
        <v>0</v>
      </c>
      <c r="AI282" s="461">
        <v>0</v>
      </c>
      <c r="AJ282" s="1220"/>
      <c r="AK282" s="1247"/>
      <c r="AL282" s="570">
        <f t="shared" si="298"/>
        <v>2.1</v>
      </c>
      <c r="AM282" s="573">
        <v>2.1</v>
      </c>
      <c r="AN282" s="573">
        <v>0</v>
      </c>
      <c r="AO282" s="573">
        <v>0</v>
      </c>
      <c r="AP282" s="573">
        <v>0</v>
      </c>
      <c r="AQ282" s="573">
        <v>0</v>
      </c>
      <c r="AR282" s="573">
        <v>0</v>
      </c>
      <c r="AS282" s="1220"/>
      <c r="AT282" s="1549"/>
      <c r="AU282" s="574">
        <f t="shared" si="299"/>
        <v>2.1</v>
      </c>
      <c r="AV282" s="461">
        <v>2.1</v>
      </c>
      <c r="AW282" s="461">
        <v>0</v>
      </c>
      <c r="AX282" s="461">
        <v>0</v>
      </c>
      <c r="AY282" s="461">
        <v>0</v>
      </c>
      <c r="AZ282" s="461">
        <v>0</v>
      </c>
      <c r="BA282" s="461">
        <v>0</v>
      </c>
      <c r="BB282" s="1220"/>
      <c r="BC282" s="1253"/>
      <c r="BD282" s="574">
        <f t="shared" si="300"/>
        <v>2.1</v>
      </c>
      <c r="BE282" s="501">
        <v>2.1</v>
      </c>
      <c r="BF282" s="501">
        <v>0</v>
      </c>
      <c r="BG282" s="501">
        <v>0</v>
      </c>
      <c r="BH282" s="501">
        <v>0</v>
      </c>
      <c r="BI282" s="501">
        <v>0</v>
      </c>
      <c r="BJ282" s="501">
        <v>0</v>
      </c>
      <c r="BK282" s="1565"/>
      <c r="BL282" s="1566"/>
      <c r="BM282" s="1566"/>
      <c r="BN282" s="1566"/>
      <c r="BO282" s="1566"/>
      <c r="BP282" s="1566"/>
      <c r="BQ282" s="1566"/>
      <c r="BR282" s="1566"/>
      <c r="BS282" s="1567"/>
    </row>
    <row r="283" spans="1:71" s="58" customFormat="1" ht="39.75" customHeight="1" x14ac:dyDescent="0.25">
      <c r="A283" s="37"/>
      <c r="B283" s="1530"/>
      <c r="C283" s="1522"/>
      <c r="D283" s="1639">
        <v>247</v>
      </c>
      <c r="E283" s="1642" t="str">
        <f>+[6]Metas!K278</f>
        <v>Producciones musicales por año, con reproducción de 3000 copias (1 por año)</v>
      </c>
      <c r="F283" s="1645">
        <v>1</v>
      </c>
      <c r="G283" s="1648">
        <f t="shared" ref="G283" si="305">SUM(H283:K283)</f>
        <v>1</v>
      </c>
      <c r="H283" s="1651">
        <v>0.25</v>
      </c>
      <c r="I283" s="1654">
        <v>0.25</v>
      </c>
      <c r="J283" s="1543">
        <v>0.25</v>
      </c>
      <c r="K283" s="1546">
        <v>0.25</v>
      </c>
      <c r="L283" s="441" t="s">
        <v>5715</v>
      </c>
      <c r="M283" s="441" t="s">
        <v>5716</v>
      </c>
      <c r="N283" s="442">
        <v>44743</v>
      </c>
      <c r="O283" s="442">
        <v>44925</v>
      </c>
      <c r="P283" s="442">
        <v>44743</v>
      </c>
      <c r="Q283" s="442">
        <v>44925</v>
      </c>
      <c r="R283" s="1571">
        <f t="shared" ref="R283:R287" si="306">+$D283</f>
        <v>247</v>
      </c>
      <c r="S283" s="1585">
        <f t="shared" ref="S283" si="307">+F283</f>
        <v>1</v>
      </c>
      <c r="T283" s="443">
        <f t="shared" si="296"/>
        <v>8.4</v>
      </c>
      <c r="U283" s="444">
        <f t="shared" si="304"/>
        <v>8.4</v>
      </c>
      <c r="V283" s="444">
        <f t="shared" si="304"/>
        <v>0</v>
      </c>
      <c r="W283" s="444">
        <f t="shared" si="304"/>
        <v>0</v>
      </c>
      <c r="X283" s="444">
        <f t="shared" si="304"/>
        <v>0</v>
      </c>
      <c r="Y283" s="444">
        <f t="shared" si="304"/>
        <v>0</v>
      </c>
      <c r="Z283" s="444">
        <f t="shared" si="304"/>
        <v>0</v>
      </c>
      <c r="AA283" s="1571">
        <f t="shared" ref="AA283:AA287" si="308">+$D283</f>
        <v>247</v>
      </c>
      <c r="AB283" s="1539">
        <f t="shared" ref="AB283" si="309">+H283</f>
        <v>0.25</v>
      </c>
      <c r="AC283" s="445">
        <f t="shared" si="297"/>
        <v>2.1</v>
      </c>
      <c r="AD283" s="575">
        <v>2.1</v>
      </c>
      <c r="AE283" s="447">
        <v>0</v>
      </c>
      <c r="AF283" s="447">
        <v>0</v>
      </c>
      <c r="AG283" s="447">
        <v>0</v>
      </c>
      <c r="AH283" s="447">
        <v>0</v>
      </c>
      <c r="AI283" s="447">
        <v>0</v>
      </c>
      <c r="AJ283" s="1571">
        <f t="shared" ref="AJ283:AJ287" si="310">+$D283</f>
        <v>247</v>
      </c>
      <c r="AK283" s="1541">
        <f t="shared" ref="AK283" si="311">+I283</f>
        <v>0.25</v>
      </c>
      <c r="AL283" s="445">
        <f t="shared" si="298"/>
        <v>2.1</v>
      </c>
      <c r="AM283" s="448">
        <v>2.1</v>
      </c>
      <c r="AN283" s="448">
        <v>0</v>
      </c>
      <c r="AO283" s="448">
        <v>0</v>
      </c>
      <c r="AP283" s="448">
        <v>0</v>
      </c>
      <c r="AQ283" s="448">
        <v>0</v>
      </c>
      <c r="AR283" s="448">
        <v>0</v>
      </c>
      <c r="AS283" s="1740">
        <f t="shared" ref="AS283:AS287" si="312">+$D283</f>
        <v>247</v>
      </c>
      <c r="AT283" s="1533">
        <f t="shared" ref="AT283" si="313">+J283</f>
        <v>0.25</v>
      </c>
      <c r="AU283" s="449">
        <f t="shared" si="299"/>
        <v>2.1</v>
      </c>
      <c r="AV283" s="447">
        <v>2.1</v>
      </c>
      <c r="AW283" s="447">
        <v>0</v>
      </c>
      <c r="AX283" s="447">
        <v>0</v>
      </c>
      <c r="AY283" s="447">
        <v>0</v>
      </c>
      <c r="AZ283" s="447">
        <v>0</v>
      </c>
      <c r="BA283" s="635">
        <v>0</v>
      </c>
      <c r="BB283" s="1721">
        <f t="shared" ref="BB283:BB287" si="314">+$D283</f>
        <v>247</v>
      </c>
      <c r="BC283" s="1536">
        <f t="shared" ref="BC283" si="315">+K283</f>
        <v>0.25</v>
      </c>
      <c r="BD283" s="449">
        <f t="shared" si="300"/>
        <v>2.1</v>
      </c>
      <c r="BE283" s="451">
        <v>2.1</v>
      </c>
      <c r="BF283" s="451">
        <v>0</v>
      </c>
      <c r="BG283" s="451">
        <v>0</v>
      </c>
      <c r="BH283" s="451">
        <v>0</v>
      </c>
      <c r="BI283" s="451">
        <v>0</v>
      </c>
      <c r="BJ283" s="451">
        <v>0</v>
      </c>
      <c r="BK283" s="1554"/>
      <c r="BL283" s="1555"/>
      <c r="BM283" s="1555"/>
      <c r="BN283" s="1555"/>
      <c r="BO283" s="1555"/>
      <c r="BP283" s="1555"/>
      <c r="BQ283" s="1555"/>
      <c r="BR283" s="1555"/>
      <c r="BS283" s="1556"/>
    </row>
    <row r="284" spans="1:71" s="58" customFormat="1" ht="39.75" customHeight="1" x14ac:dyDescent="0.25">
      <c r="A284" s="37"/>
      <c r="B284" s="1530"/>
      <c r="C284" s="1522"/>
      <c r="D284" s="1640"/>
      <c r="E284" s="1643"/>
      <c r="F284" s="1646"/>
      <c r="G284" s="1649"/>
      <c r="H284" s="1652"/>
      <c r="I284" s="1655"/>
      <c r="J284" s="1544"/>
      <c r="K284" s="1547"/>
      <c r="L284" s="452" t="s">
        <v>5717</v>
      </c>
      <c r="M284" s="452" t="s">
        <v>5718</v>
      </c>
      <c r="N284" s="34">
        <v>44743</v>
      </c>
      <c r="O284" s="34">
        <v>44925</v>
      </c>
      <c r="P284" s="34">
        <v>44743</v>
      </c>
      <c r="Q284" s="34">
        <v>44925</v>
      </c>
      <c r="R284" s="1220"/>
      <c r="S284" s="1241"/>
      <c r="T284" s="453">
        <f t="shared" si="296"/>
        <v>8.4</v>
      </c>
      <c r="U284" s="454">
        <f t="shared" si="304"/>
        <v>8.4</v>
      </c>
      <c r="V284" s="454">
        <f t="shared" si="304"/>
        <v>0</v>
      </c>
      <c r="W284" s="454">
        <f t="shared" si="304"/>
        <v>0</v>
      </c>
      <c r="X284" s="454">
        <f t="shared" si="304"/>
        <v>0</v>
      </c>
      <c r="Y284" s="454">
        <f t="shared" si="304"/>
        <v>0</v>
      </c>
      <c r="Z284" s="454">
        <f t="shared" si="304"/>
        <v>0</v>
      </c>
      <c r="AA284" s="1220"/>
      <c r="AB284" s="1244"/>
      <c r="AC284" s="455">
        <f t="shared" si="297"/>
        <v>2.1</v>
      </c>
      <c r="AD284" s="582">
        <v>2.1</v>
      </c>
      <c r="AE284" s="457">
        <v>0</v>
      </c>
      <c r="AF284" s="457">
        <v>0</v>
      </c>
      <c r="AG284" s="457">
        <v>0</v>
      </c>
      <c r="AH284" s="457">
        <v>0</v>
      </c>
      <c r="AI284" s="457">
        <v>0</v>
      </c>
      <c r="AJ284" s="1220"/>
      <c r="AK284" s="1247"/>
      <c r="AL284" s="455">
        <f t="shared" si="298"/>
        <v>2.1</v>
      </c>
      <c r="AM284" s="458">
        <v>2.1</v>
      </c>
      <c r="AN284" s="458">
        <v>0</v>
      </c>
      <c r="AO284" s="458">
        <v>0</v>
      </c>
      <c r="AP284" s="458">
        <v>0</v>
      </c>
      <c r="AQ284" s="458">
        <v>0</v>
      </c>
      <c r="AR284" s="458">
        <v>0</v>
      </c>
      <c r="AS284" s="1741"/>
      <c r="AT284" s="1534"/>
      <c r="AU284" s="459">
        <f t="shared" si="299"/>
        <v>2.1</v>
      </c>
      <c r="AV284" s="457">
        <v>2.1</v>
      </c>
      <c r="AW284" s="457">
        <v>0</v>
      </c>
      <c r="AX284" s="457">
        <v>0</v>
      </c>
      <c r="AY284" s="457">
        <v>0</v>
      </c>
      <c r="AZ284" s="457">
        <v>0</v>
      </c>
      <c r="BA284" s="636">
        <v>0</v>
      </c>
      <c r="BB284" s="1722"/>
      <c r="BC284" s="1537"/>
      <c r="BD284" s="459">
        <f t="shared" si="300"/>
        <v>2.1</v>
      </c>
      <c r="BE284" s="457">
        <v>2.1</v>
      </c>
      <c r="BF284" s="457">
        <v>0</v>
      </c>
      <c r="BG284" s="457">
        <v>0</v>
      </c>
      <c r="BH284" s="457">
        <v>0</v>
      </c>
      <c r="BI284" s="457">
        <v>0</v>
      </c>
      <c r="BJ284" s="457">
        <v>0</v>
      </c>
      <c r="BK284" s="1208"/>
      <c r="BL284" s="1208"/>
      <c r="BM284" s="1208"/>
      <c r="BN284" s="1208"/>
      <c r="BO284" s="1208"/>
      <c r="BP284" s="1208"/>
      <c r="BQ284" s="1208"/>
      <c r="BR284" s="1208"/>
      <c r="BS284" s="1557"/>
    </row>
    <row r="285" spans="1:71" s="58" customFormat="1" ht="51" customHeight="1" x14ac:dyDescent="0.25">
      <c r="A285" s="37"/>
      <c r="B285" s="1530"/>
      <c r="C285" s="1522"/>
      <c r="D285" s="1640"/>
      <c r="E285" s="1643"/>
      <c r="F285" s="1646"/>
      <c r="G285" s="1649"/>
      <c r="H285" s="1652"/>
      <c r="I285" s="1655"/>
      <c r="J285" s="1544"/>
      <c r="K285" s="1547"/>
      <c r="L285" s="452" t="s">
        <v>5719</v>
      </c>
      <c r="M285" s="452" t="s">
        <v>5720</v>
      </c>
      <c r="N285" s="34">
        <v>44743</v>
      </c>
      <c r="O285" s="34">
        <v>44925</v>
      </c>
      <c r="P285" s="34">
        <v>44743</v>
      </c>
      <c r="Q285" s="34">
        <v>44925</v>
      </c>
      <c r="R285" s="1220"/>
      <c r="S285" s="1241"/>
      <c r="T285" s="453">
        <f t="shared" si="296"/>
        <v>8.4</v>
      </c>
      <c r="U285" s="454">
        <f t="shared" si="304"/>
        <v>8.4</v>
      </c>
      <c r="V285" s="454">
        <f t="shared" si="304"/>
        <v>0</v>
      </c>
      <c r="W285" s="454">
        <f t="shared" si="304"/>
        <v>0</v>
      </c>
      <c r="X285" s="454">
        <f t="shared" si="304"/>
        <v>0</v>
      </c>
      <c r="Y285" s="454">
        <f t="shared" si="304"/>
        <v>0</v>
      </c>
      <c r="Z285" s="454">
        <f t="shared" si="304"/>
        <v>0</v>
      </c>
      <c r="AA285" s="1220"/>
      <c r="AB285" s="1244"/>
      <c r="AC285" s="455">
        <f t="shared" si="297"/>
        <v>2.1</v>
      </c>
      <c r="AD285" s="582">
        <v>2.1</v>
      </c>
      <c r="AE285" s="457">
        <v>0</v>
      </c>
      <c r="AF285" s="457">
        <v>0</v>
      </c>
      <c r="AG285" s="457">
        <v>0</v>
      </c>
      <c r="AH285" s="457">
        <v>0</v>
      </c>
      <c r="AI285" s="457">
        <v>0</v>
      </c>
      <c r="AJ285" s="1220"/>
      <c r="AK285" s="1247"/>
      <c r="AL285" s="455">
        <f t="shared" si="298"/>
        <v>2.1</v>
      </c>
      <c r="AM285" s="458">
        <v>2.1</v>
      </c>
      <c r="AN285" s="458">
        <v>0</v>
      </c>
      <c r="AO285" s="458">
        <v>0</v>
      </c>
      <c r="AP285" s="458">
        <v>0</v>
      </c>
      <c r="AQ285" s="458">
        <v>0</v>
      </c>
      <c r="AR285" s="458">
        <v>0</v>
      </c>
      <c r="AS285" s="1741"/>
      <c r="AT285" s="1534"/>
      <c r="AU285" s="459">
        <f t="shared" si="299"/>
        <v>2.1</v>
      </c>
      <c r="AV285" s="457">
        <v>2.1</v>
      </c>
      <c r="AW285" s="457">
        <v>0</v>
      </c>
      <c r="AX285" s="457">
        <v>0</v>
      </c>
      <c r="AY285" s="457">
        <v>0</v>
      </c>
      <c r="AZ285" s="457">
        <v>0</v>
      </c>
      <c r="BA285" s="636">
        <v>0</v>
      </c>
      <c r="BB285" s="1722"/>
      <c r="BC285" s="1537"/>
      <c r="BD285" s="459">
        <f t="shared" si="300"/>
        <v>2.1</v>
      </c>
      <c r="BE285" s="457">
        <v>2.1</v>
      </c>
      <c r="BF285" s="457">
        <v>0</v>
      </c>
      <c r="BG285" s="457">
        <v>0</v>
      </c>
      <c r="BH285" s="457">
        <v>0</v>
      </c>
      <c r="BI285" s="457">
        <v>0</v>
      </c>
      <c r="BJ285" s="457">
        <v>0</v>
      </c>
      <c r="BK285" s="1208"/>
      <c r="BL285" s="1208"/>
      <c r="BM285" s="1208"/>
      <c r="BN285" s="1208"/>
      <c r="BO285" s="1208"/>
      <c r="BP285" s="1208"/>
      <c r="BQ285" s="1208"/>
      <c r="BR285" s="1208"/>
      <c r="BS285" s="1557"/>
    </row>
    <row r="286" spans="1:71" s="58" customFormat="1" ht="44.25" customHeight="1" thickBot="1" x14ac:dyDescent="0.3">
      <c r="A286" s="37"/>
      <c r="B286" s="1530"/>
      <c r="C286" s="1522"/>
      <c r="D286" s="1641"/>
      <c r="E286" s="1644"/>
      <c r="F286" s="1647"/>
      <c r="G286" s="1650"/>
      <c r="H286" s="1653"/>
      <c r="I286" s="1656"/>
      <c r="J286" s="1545"/>
      <c r="K286" s="1548"/>
      <c r="L286" s="463" t="s">
        <v>5721</v>
      </c>
      <c r="M286" s="463" t="s">
        <v>5722</v>
      </c>
      <c r="N286" s="464">
        <v>44743</v>
      </c>
      <c r="O286" s="464">
        <v>44925</v>
      </c>
      <c r="P286" s="464">
        <v>44743</v>
      </c>
      <c r="Q286" s="464">
        <v>44925</v>
      </c>
      <c r="R286" s="1572"/>
      <c r="S286" s="1586"/>
      <c r="T286" s="465">
        <f t="shared" si="296"/>
        <v>8.4</v>
      </c>
      <c r="U286" s="466">
        <f t="shared" si="304"/>
        <v>8.4</v>
      </c>
      <c r="V286" s="466">
        <f t="shared" si="304"/>
        <v>0</v>
      </c>
      <c r="W286" s="466">
        <f t="shared" si="304"/>
        <v>0</v>
      </c>
      <c r="X286" s="466">
        <f t="shared" si="304"/>
        <v>0</v>
      </c>
      <c r="Y286" s="466">
        <f t="shared" si="304"/>
        <v>0</v>
      </c>
      <c r="Z286" s="466">
        <f t="shared" si="304"/>
        <v>0</v>
      </c>
      <c r="AA286" s="1572"/>
      <c r="AB286" s="1540"/>
      <c r="AC286" s="467">
        <f t="shared" si="297"/>
        <v>2.1</v>
      </c>
      <c r="AD286" s="637">
        <v>2.1</v>
      </c>
      <c r="AE286" s="469">
        <v>0</v>
      </c>
      <c r="AF286" s="469">
        <v>0</v>
      </c>
      <c r="AG286" s="469">
        <v>0</v>
      </c>
      <c r="AH286" s="469">
        <v>0</v>
      </c>
      <c r="AI286" s="469">
        <v>0</v>
      </c>
      <c r="AJ286" s="1572"/>
      <c r="AK286" s="1542"/>
      <c r="AL286" s="467">
        <f t="shared" si="298"/>
        <v>2.1</v>
      </c>
      <c r="AM286" s="470">
        <v>2.1</v>
      </c>
      <c r="AN286" s="470">
        <v>0</v>
      </c>
      <c r="AO286" s="470">
        <v>0</v>
      </c>
      <c r="AP286" s="470">
        <v>0</v>
      </c>
      <c r="AQ286" s="470">
        <v>0</v>
      </c>
      <c r="AR286" s="470">
        <v>0</v>
      </c>
      <c r="AS286" s="1742"/>
      <c r="AT286" s="1535"/>
      <c r="AU286" s="471">
        <f t="shared" si="299"/>
        <v>2.1</v>
      </c>
      <c r="AV286" s="469">
        <v>2.1</v>
      </c>
      <c r="AW286" s="469">
        <v>0</v>
      </c>
      <c r="AX286" s="469">
        <v>0</v>
      </c>
      <c r="AY286" s="469">
        <v>0</v>
      </c>
      <c r="AZ286" s="469">
        <v>0</v>
      </c>
      <c r="BA286" s="638">
        <v>0</v>
      </c>
      <c r="BB286" s="1723"/>
      <c r="BC286" s="1538"/>
      <c r="BD286" s="471">
        <f t="shared" si="300"/>
        <v>2.1</v>
      </c>
      <c r="BE286" s="473">
        <v>2.1</v>
      </c>
      <c r="BF286" s="473">
        <v>0</v>
      </c>
      <c r="BG286" s="473">
        <v>0</v>
      </c>
      <c r="BH286" s="473">
        <v>0</v>
      </c>
      <c r="BI286" s="473">
        <v>0</v>
      </c>
      <c r="BJ286" s="473">
        <v>0</v>
      </c>
      <c r="BK286" s="1558"/>
      <c r="BL286" s="1559"/>
      <c r="BM286" s="1559"/>
      <c r="BN286" s="1559"/>
      <c r="BO286" s="1559"/>
      <c r="BP286" s="1559"/>
      <c r="BQ286" s="1559"/>
      <c r="BR286" s="1559"/>
      <c r="BS286" s="1560"/>
    </row>
    <row r="287" spans="1:71" s="58" customFormat="1" ht="38.25" customHeight="1" x14ac:dyDescent="0.25">
      <c r="A287" s="37"/>
      <c r="B287" s="1530"/>
      <c r="C287" s="1522"/>
      <c r="D287" s="1639">
        <v>248</v>
      </c>
      <c r="E287" s="1642" t="str">
        <f>+[6]Metas!K279</f>
        <v>Taller esde Distribución digital de la música anualmente (1 por año)</v>
      </c>
      <c r="F287" s="1645">
        <v>2</v>
      </c>
      <c r="G287" s="1648">
        <f t="shared" ref="G287" si="316">SUM(H287:K287)</f>
        <v>2</v>
      </c>
      <c r="H287" s="1651"/>
      <c r="I287" s="1654"/>
      <c r="J287" s="1543">
        <v>1</v>
      </c>
      <c r="K287" s="1546">
        <v>1</v>
      </c>
      <c r="L287" s="441" t="s">
        <v>5723</v>
      </c>
      <c r="M287" s="441" t="s">
        <v>5724</v>
      </c>
      <c r="N287" s="442">
        <v>44743</v>
      </c>
      <c r="O287" s="442">
        <v>44925</v>
      </c>
      <c r="P287" s="442">
        <v>44743</v>
      </c>
      <c r="Q287" s="442">
        <v>44925</v>
      </c>
      <c r="R287" s="1571">
        <f t="shared" si="306"/>
        <v>248</v>
      </c>
      <c r="S287" s="1585">
        <f t="shared" ref="S287" si="317">+F287</f>
        <v>2</v>
      </c>
      <c r="T287" s="443">
        <f t="shared" si="296"/>
        <v>4.24</v>
      </c>
      <c r="U287" s="444">
        <f t="shared" si="304"/>
        <v>4.24</v>
      </c>
      <c r="V287" s="444">
        <f t="shared" si="304"/>
        <v>0</v>
      </c>
      <c r="W287" s="444">
        <f t="shared" si="304"/>
        <v>0</v>
      </c>
      <c r="X287" s="444">
        <f t="shared" si="304"/>
        <v>0</v>
      </c>
      <c r="Y287" s="444">
        <f t="shared" si="304"/>
        <v>0</v>
      </c>
      <c r="Z287" s="444">
        <f t="shared" si="304"/>
        <v>0</v>
      </c>
      <c r="AA287" s="1571">
        <f t="shared" si="308"/>
        <v>248</v>
      </c>
      <c r="AB287" s="1539">
        <f t="shared" ref="AB287" si="318">+H287</f>
        <v>0</v>
      </c>
      <c r="AC287" s="445">
        <f t="shared" si="297"/>
        <v>1.06</v>
      </c>
      <c r="AD287" s="639">
        <v>1.06</v>
      </c>
      <c r="AE287" s="447">
        <v>0</v>
      </c>
      <c r="AF287" s="447">
        <v>0</v>
      </c>
      <c r="AG287" s="447">
        <v>0</v>
      </c>
      <c r="AH287" s="447">
        <v>0</v>
      </c>
      <c r="AI287" s="447">
        <v>0</v>
      </c>
      <c r="AJ287" s="1571">
        <f t="shared" si="310"/>
        <v>248</v>
      </c>
      <c r="AK287" s="1541">
        <f t="shared" ref="AK287" si="319">+I287</f>
        <v>0</v>
      </c>
      <c r="AL287" s="445">
        <f t="shared" si="298"/>
        <v>1.06</v>
      </c>
      <c r="AM287" s="448">
        <v>1.06</v>
      </c>
      <c r="AN287" s="448">
        <v>0</v>
      </c>
      <c r="AO287" s="448">
        <v>0</v>
      </c>
      <c r="AP287" s="448">
        <v>0</v>
      </c>
      <c r="AQ287" s="448">
        <v>0</v>
      </c>
      <c r="AR287" s="448">
        <v>0</v>
      </c>
      <c r="AS287" s="1571">
        <f t="shared" si="312"/>
        <v>248</v>
      </c>
      <c r="AT287" s="1550">
        <f t="shared" ref="AT287" si="320">+J287</f>
        <v>1</v>
      </c>
      <c r="AU287" s="449">
        <f t="shared" si="299"/>
        <v>1.06</v>
      </c>
      <c r="AV287" s="447">
        <v>1.06</v>
      </c>
      <c r="AW287" s="447">
        <v>0</v>
      </c>
      <c r="AX287" s="447">
        <v>0</v>
      </c>
      <c r="AY287" s="447">
        <v>0</v>
      </c>
      <c r="AZ287" s="447">
        <v>0</v>
      </c>
      <c r="BA287" s="447">
        <v>0</v>
      </c>
      <c r="BB287" s="1571">
        <f t="shared" si="314"/>
        <v>248</v>
      </c>
      <c r="BC287" s="1552">
        <f t="shared" ref="BC287" si="321">+K287</f>
        <v>1</v>
      </c>
      <c r="BD287" s="449">
        <f t="shared" si="300"/>
        <v>1.06</v>
      </c>
      <c r="BE287" s="451">
        <v>1.06</v>
      </c>
      <c r="BF287" s="451">
        <v>0</v>
      </c>
      <c r="BG287" s="451">
        <v>0</v>
      </c>
      <c r="BH287" s="451">
        <v>0</v>
      </c>
      <c r="BI287" s="451">
        <v>0</v>
      </c>
      <c r="BJ287" s="451">
        <v>0</v>
      </c>
      <c r="BK287" s="1554"/>
      <c r="BL287" s="1555"/>
      <c r="BM287" s="1555"/>
      <c r="BN287" s="1555"/>
      <c r="BO287" s="1555"/>
      <c r="BP287" s="1555"/>
      <c r="BQ287" s="1555"/>
      <c r="BR287" s="1555"/>
      <c r="BS287" s="1556"/>
    </row>
    <row r="288" spans="1:71" s="58" customFormat="1" ht="41.25" customHeight="1" x14ac:dyDescent="0.25">
      <c r="A288" s="37"/>
      <c r="B288" s="1530"/>
      <c r="C288" s="1522"/>
      <c r="D288" s="1640"/>
      <c r="E288" s="1643"/>
      <c r="F288" s="1646"/>
      <c r="G288" s="1649"/>
      <c r="H288" s="1652"/>
      <c r="I288" s="1655"/>
      <c r="J288" s="1544"/>
      <c r="K288" s="1547"/>
      <c r="L288" s="452" t="s">
        <v>5725</v>
      </c>
      <c r="M288" s="452" t="s">
        <v>5726</v>
      </c>
      <c r="N288" s="34">
        <v>44743</v>
      </c>
      <c r="O288" s="34">
        <v>44925</v>
      </c>
      <c r="P288" s="34">
        <v>44743</v>
      </c>
      <c r="Q288" s="34">
        <v>44925</v>
      </c>
      <c r="R288" s="1220"/>
      <c r="S288" s="1241"/>
      <c r="T288" s="453">
        <f t="shared" si="296"/>
        <v>4.24</v>
      </c>
      <c r="U288" s="454">
        <f t="shared" si="304"/>
        <v>4.24</v>
      </c>
      <c r="V288" s="454">
        <f t="shared" si="304"/>
        <v>0</v>
      </c>
      <c r="W288" s="454">
        <f t="shared" si="304"/>
        <v>0</v>
      </c>
      <c r="X288" s="454">
        <f t="shared" si="304"/>
        <v>0</v>
      </c>
      <c r="Y288" s="454">
        <f t="shared" si="304"/>
        <v>0</v>
      </c>
      <c r="Z288" s="454">
        <f t="shared" si="304"/>
        <v>0</v>
      </c>
      <c r="AA288" s="1220"/>
      <c r="AB288" s="1244"/>
      <c r="AC288" s="455">
        <f t="shared" si="297"/>
        <v>1.06</v>
      </c>
      <c r="AD288" s="577">
        <v>1.06</v>
      </c>
      <c r="AE288" s="457">
        <v>0</v>
      </c>
      <c r="AF288" s="457">
        <v>0</v>
      </c>
      <c r="AG288" s="457">
        <v>0</v>
      </c>
      <c r="AH288" s="457">
        <v>0</v>
      </c>
      <c r="AI288" s="457">
        <v>0</v>
      </c>
      <c r="AJ288" s="1220"/>
      <c r="AK288" s="1247"/>
      <c r="AL288" s="455">
        <f t="shared" si="298"/>
        <v>1.06</v>
      </c>
      <c r="AM288" s="458">
        <v>1.06</v>
      </c>
      <c r="AN288" s="458">
        <v>0</v>
      </c>
      <c r="AO288" s="458">
        <v>0</v>
      </c>
      <c r="AP288" s="458">
        <v>0</v>
      </c>
      <c r="AQ288" s="458">
        <v>0</v>
      </c>
      <c r="AR288" s="458">
        <v>0</v>
      </c>
      <c r="AS288" s="1220"/>
      <c r="AT288" s="1549"/>
      <c r="AU288" s="459">
        <f t="shared" si="299"/>
        <v>1.06</v>
      </c>
      <c r="AV288" s="457">
        <v>1.06</v>
      </c>
      <c r="AW288" s="457">
        <v>0</v>
      </c>
      <c r="AX288" s="457">
        <v>0</v>
      </c>
      <c r="AY288" s="457">
        <v>0</v>
      </c>
      <c r="AZ288" s="457">
        <v>0</v>
      </c>
      <c r="BA288" s="457">
        <v>0</v>
      </c>
      <c r="BB288" s="1220"/>
      <c r="BC288" s="1253"/>
      <c r="BD288" s="459">
        <f t="shared" si="300"/>
        <v>1.06</v>
      </c>
      <c r="BE288" s="457">
        <v>1.06</v>
      </c>
      <c r="BF288" s="457">
        <v>0</v>
      </c>
      <c r="BG288" s="457">
        <v>0</v>
      </c>
      <c r="BH288" s="457">
        <v>0</v>
      </c>
      <c r="BI288" s="457">
        <v>0</v>
      </c>
      <c r="BJ288" s="457">
        <v>0</v>
      </c>
      <c r="BK288" s="1208"/>
      <c r="BL288" s="1208"/>
      <c r="BM288" s="1208"/>
      <c r="BN288" s="1208"/>
      <c r="BO288" s="1208"/>
      <c r="BP288" s="1208"/>
      <c r="BQ288" s="1208"/>
      <c r="BR288" s="1208"/>
      <c r="BS288" s="1557"/>
    </row>
    <row r="289" spans="1:71" s="58" customFormat="1" ht="36" customHeight="1" x14ac:dyDescent="0.25">
      <c r="A289" s="37"/>
      <c r="B289" s="1530"/>
      <c r="C289" s="1522"/>
      <c r="D289" s="1640"/>
      <c r="E289" s="1643"/>
      <c r="F289" s="1646"/>
      <c r="G289" s="1649"/>
      <c r="H289" s="1652"/>
      <c r="I289" s="1655"/>
      <c r="J289" s="1544"/>
      <c r="K289" s="1547"/>
      <c r="L289" s="452" t="s">
        <v>5727</v>
      </c>
      <c r="M289" s="452" t="s">
        <v>5728</v>
      </c>
      <c r="N289" s="34">
        <v>44743</v>
      </c>
      <c r="O289" s="34">
        <v>44925</v>
      </c>
      <c r="P289" s="34">
        <v>44743</v>
      </c>
      <c r="Q289" s="34">
        <v>44925</v>
      </c>
      <c r="R289" s="1220"/>
      <c r="S289" s="1241"/>
      <c r="T289" s="453">
        <f t="shared" si="296"/>
        <v>4.24</v>
      </c>
      <c r="U289" s="454">
        <f t="shared" si="304"/>
        <v>4.24</v>
      </c>
      <c r="V289" s="454">
        <f t="shared" si="304"/>
        <v>0</v>
      </c>
      <c r="W289" s="454">
        <f t="shared" si="304"/>
        <v>0</v>
      </c>
      <c r="X289" s="454">
        <f t="shared" si="304"/>
        <v>0</v>
      </c>
      <c r="Y289" s="454">
        <f t="shared" si="304"/>
        <v>0</v>
      </c>
      <c r="Z289" s="454">
        <f t="shared" si="304"/>
        <v>0</v>
      </c>
      <c r="AA289" s="1220"/>
      <c r="AB289" s="1244"/>
      <c r="AC289" s="455">
        <f t="shared" si="297"/>
        <v>1.06</v>
      </c>
      <c r="AD289" s="577">
        <v>1.06</v>
      </c>
      <c r="AE289" s="457">
        <v>0</v>
      </c>
      <c r="AF289" s="457">
        <v>0</v>
      </c>
      <c r="AG289" s="457">
        <v>0</v>
      </c>
      <c r="AH289" s="457">
        <v>0</v>
      </c>
      <c r="AI289" s="457">
        <v>0</v>
      </c>
      <c r="AJ289" s="1220"/>
      <c r="AK289" s="1247"/>
      <c r="AL289" s="455">
        <f t="shared" si="298"/>
        <v>1.06</v>
      </c>
      <c r="AM289" s="458">
        <v>1.06</v>
      </c>
      <c r="AN289" s="458">
        <v>0</v>
      </c>
      <c r="AO289" s="458">
        <v>0</v>
      </c>
      <c r="AP289" s="458">
        <v>0</v>
      </c>
      <c r="AQ289" s="458">
        <v>0</v>
      </c>
      <c r="AR289" s="458">
        <v>0</v>
      </c>
      <c r="AS289" s="1220"/>
      <c r="AT289" s="1549"/>
      <c r="AU289" s="459">
        <f t="shared" si="299"/>
        <v>1.06</v>
      </c>
      <c r="AV289" s="457">
        <v>1.06</v>
      </c>
      <c r="AW289" s="457">
        <v>0</v>
      </c>
      <c r="AX289" s="457">
        <v>0</v>
      </c>
      <c r="AY289" s="457">
        <v>0</v>
      </c>
      <c r="AZ289" s="457">
        <v>0</v>
      </c>
      <c r="BA289" s="457">
        <v>0</v>
      </c>
      <c r="BB289" s="1220"/>
      <c r="BC289" s="1253"/>
      <c r="BD289" s="459">
        <f t="shared" si="300"/>
        <v>1.06</v>
      </c>
      <c r="BE289" s="457">
        <v>1.06</v>
      </c>
      <c r="BF289" s="457">
        <v>0</v>
      </c>
      <c r="BG289" s="457">
        <v>0</v>
      </c>
      <c r="BH289" s="457">
        <v>0</v>
      </c>
      <c r="BI289" s="457">
        <v>0</v>
      </c>
      <c r="BJ289" s="457">
        <v>0</v>
      </c>
      <c r="BK289" s="1208"/>
      <c r="BL289" s="1208"/>
      <c r="BM289" s="1208"/>
      <c r="BN289" s="1208"/>
      <c r="BO289" s="1208"/>
      <c r="BP289" s="1208"/>
      <c r="BQ289" s="1208"/>
      <c r="BR289" s="1208"/>
      <c r="BS289" s="1557"/>
    </row>
    <row r="290" spans="1:71" s="58" customFormat="1" ht="62.25" customHeight="1" thickBot="1" x14ac:dyDescent="0.3">
      <c r="A290" s="37"/>
      <c r="B290" s="1531"/>
      <c r="C290" s="1523"/>
      <c r="D290" s="1641"/>
      <c r="E290" s="1644"/>
      <c r="F290" s="1647"/>
      <c r="G290" s="1650"/>
      <c r="H290" s="1653"/>
      <c r="I290" s="1656"/>
      <c r="J290" s="1545"/>
      <c r="K290" s="1548"/>
      <c r="L290" s="463" t="s">
        <v>5713</v>
      </c>
      <c r="M290" s="463" t="s">
        <v>5714</v>
      </c>
      <c r="N290" s="464">
        <v>44743</v>
      </c>
      <c r="O290" s="464">
        <v>44925</v>
      </c>
      <c r="P290" s="464">
        <v>44743</v>
      </c>
      <c r="Q290" s="464">
        <v>44925</v>
      </c>
      <c r="R290" s="1572"/>
      <c r="S290" s="1586"/>
      <c r="T290" s="465">
        <f t="shared" si="296"/>
        <v>4.24</v>
      </c>
      <c r="U290" s="466">
        <f t="shared" si="304"/>
        <v>4.24</v>
      </c>
      <c r="V290" s="466">
        <f t="shared" si="304"/>
        <v>0</v>
      </c>
      <c r="W290" s="466">
        <f t="shared" si="304"/>
        <v>0</v>
      </c>
      <c r="X290" s="466">
        <f t="shared" si="304"/>
        <v>0</v>
      </c>
      <c r="Y290" s="466">
        <f t="shared" si="304"/>
        <v>0</v>
      </c>
      <c r="Z290" s="466">
        <f t="shared" si="304"/>
        <v>0</v>
      </c>
      <c r="AA290" s="1572"/>
      <c r="AB290" s="1540"/>
      <c r="AC290" s="467">
        <f t="shared" si="297"/>
        <v>1.06</v>
      </c>
      <c r="AD290" s="579">
        <v>1.06</v>
      </c>
      <c r="AE290" s="469">
        <v>0</v>
      </c>
      <c r="AF290" s="469">
        <v>0</v>
      </c>
      <c r="AG290" s="469">
        <v>0</v>
      </c>
      <c r="AH290" s="469">
        <v>0</v>
      </c>
      <c r="AI290" s="469">
        <v>0</v>
      </c>
      <c r="AJ290" s="1572"/>
      <c r="AK290" s="1542"/>
      <c r="AL290" s="467">
        <f t="shared" si="298"/>
        <v>1.06</v>
      </c>
      <c r="AM290" s="470">
        <v>1.06</v>
      </c>
      <c r="AN290" s="470">
        <v>0</v>
      </c>
      <c r="AO290" s="470">
        <v>0</v>
      </c>
      <c r="AP290" s="470">
        <v>0</v>
      </c>
      <c r="AQ290" s="470">
        <v>0</v>
      </c>
      <c r="AR290" s="470">
        <v>0</v>
      </c>
      <c r="AS290" s="1572"/>
      <c r="AT290" s="1551"/>
      <c r="AU290" s="471">
        <f t="shared" si="299"/>
        <v>1.06</v>
      </c>
      <c r="AV290" s="469">
        <v>1.06</v>
      </c>
      <c r="AW290" s="469">
        <v>0</v>
      </c>
      <c r="AX290" s="469">
        <v>0</v>
      </c>
      <c r="AY290" s="469">
        <v>0</v>
      </c>
      <c r="AZ290" s="469">
        <v>0</v>
      </c>
      <c r="BA290" s="469">
        <v>0</v>
      </c>
      <c r="BB290" s="1572"/>
      <c r="BC290" s="1553"/>
      <c r="BD290" s="471">
        <f t="shared" si="300"/>
        <v>1.06</v>
      </c>
      <c r="BE290" s="473">
        <v>1.06</v>
      </c>
      <c r="BF290" s="473">
        <v>0</v>
      </c>
      <c r="BG290" s="473">
        <v>0</v>
      </c>
      <c r="BH290" s="473">
        <v>0</v>
      </c>
      <c r="BI290" s="473">
        <v>0</v>
      </c>
      <c r="BJ290" s="473">
        <v>0</v>
      </c>
      <c r="BK290" s="1558"/>
      <c r="BL290" s="1559"/>
      <c r="BM290" s="1559"/>
      <c r="BN290" s="1559"/>
      <c r="BO290" s="1559"/>
      <c r="BP290" s="1559"/>
      <c r="BQ290" s="1559"/>
      <c r="BR290" s="1559"/>
      <c r="BS290" s="1560"/>
    </row>
    <row r="291" spans="1:71" ht="17.25" customHeight="1" thickTop="1" x14ac:dyDescent="0.25">
      <c r="T291" s="640"/>
      <c r="BD291" s="644"/>
      <c r="BE291" s="644"/>
      <c r="BF291" s="644"/>
      <c r="BG291" s="644"/>
    </row>
  </sheetData>
  <mergeCells count="1868">
    <mergeCell ref="D287:D290"/>
    <mergeCell ref="E287:E290"/>
    <mergeCell ref="F287:F290"/>
    <mergeCell ref="G287:G290"/>
    <mergeCell ref="H287:H290"/>
    <mergeCell ref="I287:I290"/>
    <mergeCell ref="R287:R290"/>
    <mergeCell ref="S287:S290"/>
    <mergeCell ref="AA287:AA290"/>
    <mergeCell ref="AJ287:AJ290"/>
    <mergeCell ref="AS287:AS290"/>
    <mergeCell ref="BB287:BB290"/>
    <mergeCell ref="BK287:BS287"/>
    <mergeCell ref="BK288:BS288"/>
    <mergeCell ref="BK289:BS289"/>
    <mergeCell ref="BK290:BS290"/>
    <mergeCell ref="D279:D282"/>
    <mergeCell ref="E279:E282"/>
    <mergeCell ref="F279:F282"/>
    <mergeCell ref="G279:G282"/>
    <mergeCell ref="H279:H282"/>
    <mergeCell ref="I279:I282"/>
    <mergeCell ref="R279:R282"/>
    <mergeCell ref="S279:S282"/>
    <mergeCell ref="AA279:AA282"/>
    <mergeCell ref="AJ279:AJ282"/>
    <mergeCell ref="AS279:AS282"/>
    <mergeCell ref="BB279:BB282"/>
    <mergeCell ref="BK279:BS279"/>
    <mergeCell ref="BK280:BS280"/>
    <mergeCell ref="BK281:BS281"/>
    <mergeCell ref="BK282:BS282"/>
    <mergeCell ref="D283:D286"/>
    <mergeCell ref="E283:E286"/>
    <mergeCell ref="F283:F286"/>
    <mergeCell ref="G283:G286"/>
    <mergeCell ref="H283:H286"/>
    <mergeCell ref="I283:I286"/>
    <mergeCell ref="R283:R286"/>
    <mergeCell ref="S283:S286"/>
    <mergeCell ref="AA283:AA286"/>
    <mergeCell ref="AJ283:AJ286"/>
    <mergeCell ref="AS283:AS286"/>
    <mergeCell ref="BB283:BB286"/>
    <mergeCell ref="BK283:BS283"/>
    <mergeCell ref="BK284:BS284"/>
    <mergeCell ref="BK285:BS285"/>
    <mergeCell ref="BK286:BS286"/>
    <mergeCell ref="D271:D274"/>
    <mergeCell ref="E271:E274"/>
    <mergeCell ref="F271:F274"/>
    <mergeCell ref="G271:G274"/>
    <mergeCell ref="H271:H274"/>
    <mergeCell ref="I271:I274"/>
    <mergeCell ref="R271:R274"/>
    <mergeCell ref="S271:S274"/>
    <mergeCell ref="AA271:AA274"/>
    <mergeCell ref="AJ271:AJ274"/>
    <mergeCell ref="AS271:AS274"/>
    <mergeCell ref="BB271:BB274"/>
    <mergeCell ref="BK271:BS271"/>
    <mergeCell ref="BK272:BS272"/>
    <mergeCell ref="BK273:BS273"/>
    <mergeCell ref="BK274:BS274"/>
    <mergeCell ref="D275:D278"/>
    <mergeCell ref="E275:E278"/>
    <mergeCell ref="F275:F278"/>
    <mergeCell ref="G275:G278"/>
    <mergeCell ref="H275:H278"/>
    <mergeCell ref="I275:I278"/>
    <mergeCell ref="R275:R278"/>
    <mergeCell ref="S275:S278"/>
    <mergeCell ref="AA275:AA278"/>
    <mergeCell ref="AJ275:AJ278"/>
    <mergeCell ref="AS275:AS278"/>
    <mergeCell ref="BB275:BB278"/>
    <mergeCell ref="BK275:BS275"/>
    <mergeCell ref="BK276:BS276"/>
    <mergeCell ref="BK277:BS277"/>
    <mergeCell ref="BK278:BS278"/>
    <mergeCell ref="D263:D266"/>
    <mergeCell ref="E263:E266"/>
    <mergeCell ref="F263:F266"/>
    <mergeCell ref="G263:G266"/>
    <mergeCell ref="H263:H266"/>
    <mergeCell ref="I263:I266"/>
    <mergeCell ref="R263:R266"/>
    <mergeCell ref="S263:S266"/>
    <mergeCell ref="AA263:AA266"/>
    <mergeCell ref="AJ263:AJ266"/>
    <mergeCell ref="AS263:AS266"/>
    <mergeCell ref="BB263:BB266"/>
    <mergeCell ref="BK263:BS263"/>
    <mergeCell ref="BK264:BS264"/>
    <mergeCell ref="BK265:BS265"/>
    <mergeCell ref="BK266:BS266"/>
    <mergeCell ref="D267:D270"/>
    <mergeCell ref="E267:E270"/>
    <mergeCell ref="F267:F270"/>
    <mergeCell ref="G267:G270"/>
    <mergeCell ref="H267:H270"/>
    <mergeCell ref="I267:I270"/>
    <mergeCell ref="R267:R270"/>
    <mergeCell ref="S267:S270"/>
    <mergeCell ref="AA267:AA270"/>
    <mergeCell ref="AJ267:AJ270"/>
    <mergeCell ref="AS267:AS270"/>
    <mergeCell ref="BB267:BB270"/>
    <mergeCell ref="BK267:BS267"/>
    <mergeCell ref="BK268:BS268"/>
    <mergeCell ref="BK269:BS269"/>
    <mergeCell ref="BK270:BS270"/>
    <mergeCell ref="D260:D262"/>
    <mergeCell ref="E260:E262"/>
    <mergeCell ref="F260:F262"/>
    <mergeCell ref="G260:G262"/>
    <mergeCell ref="H260:H262"/>
    <mergeCell ref="I260:I262"/>
    <mergeCell ref="J260:J262"/>
    <mergeCell ref="K260:K262"/>
    <mergeCell ref="R260:R262"/>
    <mergeCell ref="S260:S262"/>
    <mergeCell ref="AA260:AA262"/>
    <mergeCell ref="AB260:AB262"/>
    <mergeCell ref="AJ260:AJ262"/>
    <mergeCell ref="AK260:AK262"/>
    <mergeCell ref="AS260:AS262"/>
    <mergeCell ref="AT260:AT262"/>
    <mergeCell ref="BC253:BC256"/>
    <mergeCell ref="BK253:BS253"/>
    <mergeCell ref="BK254:BS254"/>
    <mergeCell ref="BK255:BS255"/>
    <mergeCell ref="BK256:BS256"/>
    <mergeCell ref="D257:D259"/>
    <mergeCell ref="E257:E259"/>
    <mergeCell ref="F257:F259"/>
    <mergeCell ref="G257:G259"/>
    <mergeCell ref="H257:H259"/>
    <mergeCell ref="I257:I259"/>
    <mergeCell ref="J257:J259"/>
    <mergeCell ref="K257:K259"/>
    <mergeCell ref="R257:R259"/>
    <mergeCell ref="S257:S259"/>
    <mergeCell ref="AA257:AA259"/>
    <mergeCell ref="AB257:AB259"/>
    <mergeCell ref="AJ257:AJ259"/>
    <mergeCell ref="AK257:AK259"/>
    <mergeCell ref="AS257:AS259"/>
    <mergeCell ref="AT257:AT259"/>
    <mergeCell ref="BB257:BB259"/>
    <mergeCell ref="BC257:BC259"/>
    <mergeCell ref="BK257:BS257"/>
    <mergeCell ref="BK258:BS258"/>
    <mergeCell ref="BK259:BS259"/>
    <mergeCell ref="D253:D256"/>
    <mergeCell ref="E253:E256"/>
    <mergeCell ref="F253:F256"/>
    <mergeCell ref="G253:G256"/>
    <mergeCell ref="H253:H256"/>
    <mergeCell ref="I253:I256"/>
    <mergeCell ref="J253:J256"/>
    <mergeCell ref="K253:K256"/>
    <mergeCell ref="R253:R256"/>
    <mergeCell ref="S253:S256"/>
    <mergeCell ref="AA253:AA256"/>
    <mergeCell ref="AB253:AB256"/>
    <mergeCell ref="AJ253:AJ256"/>
    <mergeCell ref="AK253:AK256"/>
    <mergeCell ref="AS253:AS256"/>
    <mergeCell ref="AT253:AT256"/>
    <mergeCell ref="BB253:BB256"/>
    <mergeCell ref="BK247:BS247"/>
    <mergeCell ref="BK248:BS248"/>
    <mergeCell ref="D249:D252"/>
    <mergeCell ref="E249:E252"/>
    <mergeCell ref="F249:F252"/>
    <mergeCell ref="G249:G252"/>
    <mergeCell ref="H249:H252"/>
    <mergeCell ref="I249:I252"/>
    <mergeCell ref="J249:J252"/>
    <mergeCell ref="K249:K252"/>
    <mergeCell ref="R249:R252"/>
    <mergeCell ref="S249:S252"/>
    <mergeCell ref="AA249:AA252"/>
    <mergeCell ref="AB249:AB252"/>
    <mergeCell ref="AJ249:AJ252"/>
    <mergeCell ref="AK249:AK252"/>
    <mergeCell ref="AS249:AS252"/>
    <mergeCell ref="AT249:AT252"/>
    <mergeCell ref="BB249:BB252"/>
    <mergeCell ref="BC249:BC252"/>
    <mergeCell ref="BB241:BB244"/>
    <mergeCell ref="BK249:BS249"/>
    <mergeCell ref="BK250:BS250"/>
    <mergeCell ref="BK251:BS251"/>
    <mergeCell ref="BK252:BS252"/>
    <mergeCell ref="D245:D248"/>
    <mergeCell ref="E245:E248"/>
    <mergeCell ref="F245:F248"/>
    <mergeCell ref="G245:G248"/>
    <mergeCell ref="H245:H248"/>
    <mergeCell ref="I245:I248"/>
    <mergeCell ref="J245:J248"/>
    <mergeCell ref="K245:K248"/>
    <mergeCell ref="R245:R248"/>
    <mergeCell ref="S245:S248"/>
    <mergeCell ref="AA245:AA248"/>
    <mergeCell ref="AB245:AB248"/>
    <mergeCell ref="AJ245:AJ248"/>
    <mergeCell ref="AK245:AK248"/>
    <mergeCell ref="AS245:AS248"/>
    <mergeCell ref="AT245:AT248"/>
    <mergeCell ref="BB245:BB248"/>
    <mergeCell ref="K233:K236"/>
    <mergeCell ref="D241:D244"/>
    <mergeCell ref="E241:E244"/>
    <mergeCell ref="F241:F244"/>
    <mergeCell ref="G241:G244"/>
    <mergeCell ref="H241:H244"/>
    <mergeCell ref="I241:I244"/>
    <mergeCell ref="J241:J244"/>
    <mergeCell ref="K241:K244"/>
    <mergeCell ref="R241:R244"/>
    <mergeCell ref="S241:S244"/>
    <mergeCell ref="AA241:AA244"/>
    <mergeCell ref="AB241:AB244"/>
    <mergeCell ref="AJ241:AJ244"/>
    <mergeCell ref="AK241:AK244"/>
    <mergeCell ref="AS241:AS244"/>
    <mergeCell ref="AT241:AT244"/>
    <mergeCell ref="BB229:BB232"/>
    <mergeCell ref="BK235:BS235"/>
    <mergeCell ref="BK236:BS236"/>
    <mergeCell ref="D237:D240"/>
    <mergeCell ref="E237:E240"/>
    <mergeCell ref="F237:F240"/>
    <mergeCell ref="G237:G240"/>
    <mergeCell ref="H237:H240"/>
    <mergeCell ref="I237:I240"/>
    <mergeCell ref="J237:J240"/>
    <mergeCell ref="K237:K240"/>
    <mergeCell ref="R237:R240"/>
    <mergeCell ref="S237:S240"/>
    <mergeCell ref="AA237:AA240"/>
    <mergeCell ref="AB237:AB240"/>
    <mergeCell ref="AJ237:AJ240"/>
    <mergeCell ref="AK237:AK240"/>
    <mergeCell ref="AS237:AS240"/>
    <mergeCell ref="AT237:AT240"/>
    <mergeCell ref="BB237:BB240"/>
    <mergeCell ref="BC237:BC240"/>
    <mergeCell ref="BK237:BS237"/>
    <mergeCell ref="BK238:BS238"/>
    <mergeCell ref="BK239:BS239"/>
    <mergeCell ref="BK240:BS240"/>
    <mergeCell ref="D233:D236"/>
    <mergeCell ref="E233:E236"/>
    <mergeCell ref="F233:F236"/>
    <mergeCell ref="G233:G236"/>
    <mergeCell ref="H233:H236"/>
    <mergeCell ref="I233:I236"/>
    <mergeCell ref="J233:J236"/>
    <mergeCell ref="D221:D224"/>
    <mergeCell ref="E221:E224"/>
    <mergeCell ref="F221:F224"/>
    <mergeCell ref="G221:G224"/>
    <mergeCell ref="H221:H224"/>
    <mergeCell ref="I221:I224"/>
    <mergeCell ref="J221:J224"/>
    <mergeCell ref="R233:R236"/>
    <mergeCell ref="S233:S236"/>
    <mergeCell ref="AA233:AA236"/>
    <mergeCell ref="AB233:AB236"/>
    <mergeCell ref="AJ233:AJ236"/>
    <mergeCell ref="AK233:AK236"/>
    <mergeCell ref="AS233:AS236"/>
    <mergeCell ref="AT233:AT236"/>
    <mergeCell ref="BB233:BB236"/>
    <mergeCell ref="D229:D232"/>
    <mergeCell ref="E229:E232"/>
    <mergeCell ref="F229:F232"/>
    <mergeCell ref="G229:G232"/>
    <mergeCell ref="H229:H232"/>
    <mergeCell ref="I229:I232"/>
    <mergeCell ref="J229:J232"/>
    <mergeCell ref="K229:K232"/>
    <mergeCell ref="R229:R232"/>
    <mergeCell ref="S229:S232"/>
    <mergeCell ref="AA229:AA232"/>
    <mergeCell ref="AB229:AB232"/>
    <mergeCell ref="AJ229:AJ232"/>
    <mergeCell ref="AK229:AK232"/>
    <mergeCell ref="AS229:AS232"/>
    <mergeCell ref="AT229:AT232"/>
    <mergeCell ref="D225:D228"/>
    <mergeCell ref="E225:E228"/>
    <mergeCell ref="F225:F228"/>
    <mergeCell ref="G225:G228"/>
    <mergeCell ref="H225:H228"/>
    <mergeCell ref="I225:I228"/>
    <mergeCell ref="J225:J228"/>
    <mergeCell ref="K225:K228"/>
    <mergeCell ref="R225:R228"/>
    <mergeCell ref="S225:S228"/>
    <mergeCell ref="AA225:AA228"/>
    <mergeCell ref="AB225:AB228"/>
    <mergeCell ref="AJ225:AJ228"/>
    <mergeCell ref="AK225:AK228"/>
    <mergeCell ref="AS225:AS228"/>
    <mergeCell ref="AT225:AT228"/>
    <mergeCell ref="BB225:BB228"/>
    <mergeCell ref="K221:K224"/>
    <mergeCell ref="R221:R224"/>
    <mergeCell ref="S221:S224"/>
    <mergeCell ref="AA221:AA224"/>
    <mergeCell ref="AB221:AB224"/>
    <mergeCell ref="AJ221:AJ224"/>
    <mergeCell ref="AK221:AK224"/>
    <mergeCell ref="AS221:AS224"/>
    <mergeCell ref="AT221:AT224"/>
    <mergeCell ref="BB221:BB224"/>
    <mergeCell ref="J213:J216"/>
    <mergeCell ref="K213:K216"/>
    <mergeCell ref="R213:R216"/>
    <mergeCell ref="S213:S216"/>
    <mergeCell ref="AA213:AA216"/>
    <mergeCell ref="AB213:AB216"/>
    <mergeCell ref="AJ213:AJ216"/>
    <mergeCell ref="AK213:AK216"/>
    <mergeCell ref="AS213:AS216"/>
    <mergeCell ref="AT213:AT216"/>
    <mergeCell ref="BB213:BB216"/>
    <mergeCell ref="BC213:BC216"/>
    <mergeCell ref="BK213:BS213"/>
    <mergeCell ref="BK214:BS214"/>
    <mergeCell ref="BK215:BS215"/>
    <mergeCell ref="BK216:BS216"/>
    <mergeCell ref="D217:D220"/>
    <mergeCell ref="E217:E220"/>
    <mergeCell ref="F217:F220"/>
    <mergeCell ref="G217:G220"/>
    <mergeCell ref="H217:H220"/>
    <mergeCell ref="I217:I220"/>
    <mergeCell ref="J217:J220"/>
    <mergeCell ref="K217:K220"/>
    <mergeCell ref="R217:R220"/>
    <mergeCell ref="S217:S220"/>
    <mergeCell ref="AA217:AA220"/>
    <mergeCell ref="AB217:AB220"/>
    <mergeCell ref="AJ217:AJ220"/>
    <mergeCell ref="AK217:AK220"/>
    <mergeCell ref="AS217:AS220"/>
    <mergeCell ref="AT217:AT220"/>
    <mergeCell ref="BK207:BS207"/>
    <mergeCell ref="BK208:BS208"/>
    <mergeCell ref="B209:B262"/>
    <mergeCell ref="C209:C220"/>
    <mergeCell ref="D209:D212"/>
    <mergeCell ref="E209:E212"/>
    <mergeCell ref="F209:F212"/>
    <mergeCell ref="G209:G212"/>
    <mergeCell ref="H209:H212"/>
    <mergeCell ref="I209:I212"/>
    <mergeCell ref="J209:J212"/>
    <mergeCell ref="K209:K212"/>
    <mergeCell ref="R209:R212"/>
    <mergeCell ref="S209:S212"/>
    <mergeCell ref="AA209:AA212"/>
    <mergeCell ref="AB209:AB212"/>
    <mergeCell ref="AJ209:AJ212"/>
    <mergeCell ref="AK209:AK212"/>
    <mergeCell ref="AS209:AS212"/>
    <mergeCell ref="AT209:AT212"/>
    <mergeCell ref="BB209:BB212"/>
    <mergeCell ref="BC209:BC212"/>
    <mergeCell ref="BK209:BS209"/>
    <mergeCell ref="BK210:BS210"/>
    <mergeCell ref="BK211:BS211"/>
    <mergeCell ref="BK212:BS212"/>
    <mergeCell ref="D213:D216"/>
    <mergeCell ref="E213:E216"/>
    <mergeCell ref="F213:F216"/>
    <mergeCell ref="G213:G216"/>
    <mergeCell ref="H213:H216"/>
    <mergeCell ref="I213:I216"/>
    <mergeCell ref="J205:J206"/>
    <mergeCell ref="K205:K206"/>
    <mergeCell ref="R205:R206"/>
    <mergeCell ref="S205:S206"/>
    <mergeCell ref="AA205:AA206"/>
    <mergeCell ref="AB205:AB206"/>
    <mergeCell ref="AJ205:AJ206"/>
    <mergeCell ref="AK205:AK206"/>
    <mergeCell ref="AS205:AS206"/>
    <mergeCell ref="AT205:AT206"/>
    <mergeCell ref="BB205:BB206"/>
    <mergeCell ref="BC205:BC206"/>
    <mergeCell ref="BK205:BS205"/>
    <mergeCell ref="BK206:BS206"/>
    <mergeCell ref="D207:D208"/>
    <mergeCell ref="E207:E208"/>
    <mergeCell ref="F207:F208"/>
    <mergeCell ref="G207:G208"/>
    <mergeCell ref="H207:H208"/>
    <mergeCell ref="I207:I208"/>
    <mergeCell ref="J207:J208"/>
    <mergeCell ref="K207:K208"/>
    <mergeCell ref="R207:R208"/>
    <mergeCell ref="S207:S208"/>
    <mergeCell ref="AA207:AA208"/>
    <mergeCell ref="AB207:AB208"/>
    <mergeCell ref="AJ207:AJ208"/>
    <mergeCell ref="AK207:AK208"/>
    <mergeCell ref="AS207:AS208"/>
    <mergeCell ref="AT207:AT208"/>
    <mergeCell ref="BB207:BB208"/>
    <mergeCell ref="BC207:BC208"/>
    <mergeCell ref="BK202:BS202"/>
    <mergeCell ref="D203:D204"/>
    <mergeCell ref="E203:E204"/>
    <mergeCell ref="F203:F204"/>
    <mergeCell ref="G203:G204"/>
    <mergeCell ref="H203:H204"/>
    <mergeCell ref="I203:I204"/>
    <mergeCell ref="J203:J204"/>
    <mergeCell ref="K203:K204"/>
    <mergeCell ref="R203:R204"/>
    <mergeCell ref="S203:S204"/>
    <mergeCell ref="AA203:AA204"/>
    <mergeCell ref="AB203:AB204"/>
    <mergeCell ref="AJ203:AJ204"/>
    <mergeCell ref="AK203:AK204"/>
    <mergeCell ref="AS203:AS204"/>
    <mergeCell ref="AT203:AT204"/>
    <mergeCell ref="BB203:BB204"/>
    <mergeCell ref="BC203:BC204"/>
    <mergeCell ref="BK203:BS203"/>
    <mergeCell ref="BK204:BS204"/>
    <mergeCell ref="D201:D202"/>
    <mergeCell ref="E201:E202"/>
    <mergeCell ref="F201:F202"/>
    <mergeCell ref="G201:G202"/>
    <mergeCell ref="H201:H202"/>
    <mergeCell ref="I201:I202"/>
    <mergeCell ref="J201:J202"/>
    <mergeCell ref="K201:K202"/>
    <mergeCell ref="R201:R202"/>
    <mergeCell ref="S201:S202"/>
    <mergeCell ref="AA201:AA202"/>
    <mergeCell ref="AB201:AB202"/>
    <mergeCell ref="AJ201:AJ202"/>
    <mergeCell ref="AK201:AK202"/>
    <mergeCell ref="AS201:AS202"/>
    <mergeCell ref="AT201:AT202"/>
    <mergeCell ref="BB201:BB202"/>
    <mergeCell ref="D199:D200"/>
    <mergeCell ref="E199:E200"/>
    <mergeCell ref="F199:F200"/>
    <mergeCell ref="G199:G200"/>
    <mergeCell ref="H199:H200"/>
    <mergeCell ref="I199:I200"/>
    <mergeCell ref="J199:J200"/>
    <mergeCell ref="K199:K200"/>
    <mergeCell ref="R199:R200"/>
    <mergeCell ref="S199:S200"/>
    <mergeCell ref="AA199:AA200"/>
    <mergeCell ref="AB199:AB200"/>
    <mergeCell ref="AJ199:AJ200"/>
    <mergeCell ref="AK199:AK200"/>
    <mergeCell ref="AS199:AS200"/>
    <mergeCell ref="AT199:AT200"/>
    <mergeCell ref="BB199:BB200"/>
    <mergeCell ref="BC195:BC196"/>
    <mergeCell ref="BK195:BS195"/>
    <mergeCell ref="BK196:BS196"/>
    <mergeCell ref="D197:D198"/>
    <mergeCell ref="E197:E198"/>
    <mergeCell ref="F197:F198"/>
    <mergeCell ref="G197:G198"/>
    <mergeCell ref="H197:H198"/>
    <mergeCell ref="I197:I198"/>
    <mergeCell ref="J197:J198"/>
    <mergeCell ref="K197:K198"/>
    <mergeCell ref="R197:R198"/>
    <mergeCell ref="S197:S198"/>
    <mergeCell ref="AA197:AA198"/>
    <mergeCell ref="AB197:AB198"/>
    <mergeCell ref="AJ197:AJ198"/>
    <mergeCell ref="AK197:AK198"/>
    <mergeCell ref="AS197:AS198"/>
    <mergeCell ref="AT197:AT198"/>
    <mergeCell ref="BB197:BB198"/>
    <mergeCell ref="BC197:BC198"/>
    <mergeCell ref="BK197:BS197"/>
    <mergeCell ref="BK198:BS198"/>
    <mergeCell ref="H187:H188"/>
    <mergeCell ref="I187:I188"/>
    <mergeCell ref="J187:J188"/>
    <mergeCell ref="K187:K188"/>
    <mergeCell ref="R187:R188"/>
    <mergeCell ref="S191:S194"/>
    <mergeCell ref="AA191:AA194"/>
    <mergeCell ref="AJ191:AJ194"/>
    <mergeCell ref="AS191:AS194"/>
    <mergeCell ref="BB191:BB194"/>
    <mergeCell ref="BK191:BS191"/>
    <mergeCell ref="BK192:BS192"/>
    <mergeCell ref="BK193:BS193"/>
    <mergeCell ref="BK194:BS194"/>
    <mergeCell ref="C195:C208"/>
    <mergeCell ref="D195:D196"/>
    <mergeCell ref="E195:E196"/>
    <mergeCell ref="F195:F196"/>
    <mergeCell ref="G195:G196"/>
    <mergeCell ref="H195:H196"/>
    <mergeCell ref="I195:I196"/>
    <mergeCell ref="J195:J196"/>
    <mergeCell ref="K195:K196"/>
    <mergeCell ref="R195:R196"/>
    <mergeCell ref="S195:S196"/>
    <mergeCell ref="AA195:AA196"/>
    <mergeCell ref="AB195:AB196"/>
    <mergeCell ref="AJ195:AJ196"/>
    <mergeCell ref="AK195:AK196"/>
    <mergeCell ref="AS195:AS196"/>
    <mergeCell ref="AT195:AT196"/>
    <mergeCell ref="BB195:BB196"/>
    <mergeCell ref="BC185:BC186"/>
    <mergeCell ref="BK185:BS185"/>
    <mergeCell ref="BK186:BS186"/>
    <mergeCell ref="D183:D184"/>
    <mergeCell ref="E183:E184"/>
    <mergeCell ref="BC187:BC188"/>
    <mergeCell ref="BK187:BS187"/>
    <mergeCell ref="BK188:BS188"/>
    <mergeCell ref="D189:D190"/>
    <mergeCell ref="E189:E190"/>
    <mergeCell ref="F189:F190"/>
    <mergeCell ref="G189:G190"/>
    <mergeCell ref="H189:H190"/>
    <mergeCell ref="I189:I190"/>
    <mergeCell ref="J189:J190"/>
    <mergeCell ref="K189:K190"/>
    <mergeCell ref="R189:R190"/>
    <mergeCell ref="S189:S190"/>
    <mergeCell ref="AA189:AA190"/>
    <mergeCell ref="AB189:AB190"/>
    <mergeCell ref="AJ189:AJ190"/>
    <mergeCell ref="AK189:AK190"/>
    <mergeCell ref="AS189:AS190"/>
    <mergeCell ref="AT189:AT190"/>
    <mergeCell ref="BB189:BB190"/>
    <mergeCell ref="BC189:BC190"/>
    <mergeCell ref="BK189:BS189"/>
    <mergeCell ref="BK190:BS190"/>
    <mergeCell ref="D187:D188"/>
    <mergeCell ref="E187:E188"/>
    <mergeCell ref="F187:F188"/>
    <mergeCell ref="G187:G188"/>
    <mergeCell ref="D185:D186"/>
    <mergeCell ref="E185:E186"/>
    <mergeCell ref="F185:F186"/>
    <mergeCell ref="G185:G186"/>
    <mergeCell ref="H185:H186"/>
    <mergeCell ref="I185:I186"/>
    <mergeCell ref="J185:J186"/>
    <mergeCell ref="K185:K186"/>
    <mergeCell ref="R185:R186"/>
    <mergeCell ref="S185:S186"/>
    <mergeCell ref="AA185:AA186"/>
    <mergeCell ref="AB185:AB186"/>
    <mergeCell ref="AJ185:AJ186"/>
    <mergeCell ref="AK185:AK186"/>
    <mergeCell ref="AS185:AS186"/>
    <mergeCell ref="AT185:AT186"/>
    <mergeCell ref="BB185:BB186"/>
    <mergeCell ref="F183:F184"/>
    <mergeCell ref="G183:G184"/>
    <mergeCell ref="H183:H184"/>
    <mergeCell ref="I183:I184"/>
    <mergeCell ref="J183:J184"/>
    <mergeCell ref="K183:K184"/>
    <mergeCell ref="R183:R184"/>
    <mergeCell ref="S183:S184"/>
    <mergeCell ref="AA183:AA184"/>
    <mergeCell ref="AB183:AB184"/>
    <mergeCell ref="AJ183:AJ184"/>
    <mergeCell ref="AK183:AK184"/>
    <mergeCell ref="AS183:AS184"/>
    <mergeCell ref="AT183:AT184"/>
    <mergeCell ref="BB183:BB184"/>
    <mergeCell ref="D180:D181"/>
    <mergeCell ref="E180:E181"/>
    <mergeCell ref="F180:F181"/>
    <mergeCell ref="G180:G181"/>
    <mergeCell ref="H180:H181"/>
    <mergeCell ref="I180:I181"/>
    <mergeCell ref="J180:J181"/>
    <mergeCell ref="K180:K181"/>
    <mergeCell ref="R180:R181"/>
    <mergeCell ref="S180:S181"/>
    <mergeCell ref="AA180:AA181"/>
    <mergeCell ref="AB180:AB181"/>
    <mergeCell ref="AJ180:AJ181"/>
    <mergeCell ref="AK180:AK181"/>
    <mergeCell ref="AS180:AS181"/>
    <mergeCell ref="AT180:AT181"/>
    <mergeCell ref="BB180:BB181"/>
    <mergeCell ref="G178:G179"/>
    <mergeCell ref="H178:H179"/>
    <mergeCell ref="I178:I179"/>
    <mergeCell ref="J178:J179"/>
    <mergeCell ref="K178:K179"/>
    <mergeCell ref="R178:R179"/>
    <mergeCell ref="S178:S179"/>
    <mergeCell ref="AA178:AA179"/>
    <mergeCell ref="AB178:AB179"/>
    <mergeCell ref="AJ178:AJ179"/>
    <mergeCell ref="AK178:AK179"/>
    <mergeCell ref="AS178:AS179"/>
    <mergeCell ref="AT178:AT179"/>
    <mergeCell ref="BB178:BB179"/>
    <mergeCell ref="BC178:BC179"/>
    <mergeCell ref="BK178:BS178"/>
    <mergeCell ref="BK179:BS179"/>
    <mergeCell ref="BK174:BS174"/>
    <mergeCell ref="BK175:BS175"/>
    <mergeCell ref="D176:D177"/>
    <mergeCell ref="E176:E177"/>
    <mergeCell ref="F176:F177"/>
    <mergeCell ref="G176:G177"/>
    <mergeCell ref="H176:H177"/>
    <mergeCell ref="I176:I177"/>
    <mergeCell ref="J176:J177"/>
    <mergeCell ref="K176:K177"/>
    <mergeCell ref="R176:R177"/>
    <mergeCell ref="S176:S177"/>
    <mergeCell ref="AA176:AA177"/>
    <mergeCell ref="AB176:AB177"/>
    <mergeCell ref="AJ176:AJ177"/>
    <mergeCell ref="AK176:AK177"/>
    <mergeCell ref="AS176:AS177"/>
    <mergeCell ref="AT176:AT177"/>
    <mergeCell ref="BB176:BB177"/>
    <mergeCell ref="BC176:BC177"/>
    <mergeCell ref="BK176:BS176"/>
    <mergeCell ref="BK177:BS177"/>
    <mergeCell ref="BB172:BB175"/>
    <mergeCell ref="BC172:BC175"/>
    <mergeCell ref="BK172:BS172"/>
    <mergeCell ref="BK173:BS173"/>
    <mergeCell ref="J168:J171"/>
    <mergeCell ref="K168:K171"/>
    <mergeCell ref="R168:R171"/>
    <mergeCell ref="S168:S171"/>
    <mergeCell ref="AA168:AA171"/>
    <mergeCell ref="AB168:AB171"/>
    <mergeCell ref="AJ168:AJ171"/>
    <mergeCell ref="AK168:AK171"/>
    <mergeCell ref="AS168:AS171"/>
    <mergeCell ref="AT168:AT171"/>
    <mergeCell ref="BB168:BB171"/>
    <mergeCell ref="BC168:BC171"/>
    <mergeCell ref="BK168:BS168"/>
    <mergeCell ref="BK169:BS169"/>
    <mergeCell ref="BK170:BS170"/>
    <mergeCell ref="BK171:BS171"/>
    <mergeCell ref="D172:D175"/>
    <mergeCell ref="E172:E175"/>
    <mergeCell ref="F172:F175"/>
    <mergeCell ref="G172:G175"/>
    <mergeCell ref="H172:H175"/>
    <mergeCell ref="I172:I175"/>
    <mergeCell ref="J172:J175"/>
    <mergeCell ref="K172:K175"/>
    <mergeCell ref="R172:R175"/>
    <mergeCell ref="S172:S175"/>
    <mergeCell ref="AA172:AA175"/>
    <mergeCell ref="AB172:AB175"/>
    <mergeCell ref="AJ172:AJ175"/>
    <mergeCell ref="AK172:AK175"/>
    <mergeCell ref="AS172:AS175"/>
    <mergeCell ref="AT172:AT175"/>
    <mergeCell ref="D165:D167"/>
    <mergeCell ref="E165:E167"/>
    <mergeCell ref="F165:F167"/>
    <mergeCell ref="G165:G167"/>
    <mergeCell ref="H165:H167"/>
    <mergeCell ref="I165:I167"/>
    <mergeCell ref="J165:J167"/>
    <mergeCell ref="K165:K167"/>
    <mergeCell ref="R165:R167"/>
    <mergeCell ref="S165:S167"/>
    <mergeCell ref="AA165:AA167"/>
    <mergeCell ref="AB165:AB167"/>
    <mergeCell ref="AJ165:AJ167"/>
    <mergeCell ref="AK165:AK167"/>
    <mergeCell ref="AS165:AS167"/>
    <mergeCell ref="AT165:AT167"/>
    <mergeCell ref="BB165:BB167"/>
    <mergeCell ref="BK160:BS160"/>
    <mergeCell ref="BK161:BS161"/>
    <mergeCell ref="J162:J164"/>
    <mergeCell ref="K162:K164"/>
    <mergeCell ref="R162:R164"/>
    <mergeCell ref="S162:S164"/>
    <mergeCell ref="AA162:AA164"/>
    <mergeCell ref="AB162:AB164"/>
    <mergeCell ref="AJ162:AJ164"/>
    <mergeCell ref="AK162:AK164"/>
    <mergeCell ref="AS162:AS164"/>
    <mergeCell ref="AT162:AT164"/>
    <mergeCell ref="BB162:BB164"/>
    <mergeCell ref="BC162:BC164"/>
    <mergeCell ref="BK162:BS162"/>
    <mergeCell ref="BK163:BS163"/>
    <mergeCell ref="BK164:BS164"/>
    <mergeCell ref="D160:D161"/>
    <mergeCell ref="E160:E161"/>
    <mergeCell ref="F160:F161"/>
    <mergeCell ref="G160:G161"/>
    <mergeCell ref="H160:H161"/>
    <mergeCell ref="I160:I161"/>
    <mergeCell ref="J160:J161"/>
    <mergeCell ref="K160:K161"/>
    <mergeCell ref="R160:R161"/>
    <mergeCell ref="S160:S161"/>
    <mergeCell ref="AA160:AA161"/>
    <mergeCell ref="AB160:AB161"/>
    <mergeCell ref="AJ160:AJ161"/>
    <mergeCell ref="AK160:AK161"/>
    <mergeCell ref="AS160:AS161"/>
    <mergeCell ref="AT160:AT161"/>
    <mergeCell ref="BB160:BB161"/>
    <mergeCell ref="D157:D158"/>
    <mergeCell ref="E157:E158"/>
    <mergeCell ref="F157:F158"/>
    <mergeCell ref="G157:G158"/>
    <mergeCell ref="H157:H158"/>
    <mergeCell ref="I157:I158"/>
    <mergeCell ref="J157:J158"/>
    <mergeCell ref="K157:K158"/>
    <mergeCell ref="R157:R158"/>
    <mergeCell ref="S157:S158"/>
    <mergeCell ref="AA157:AA158"/>
    <mergeCell ref="AB157:AB158"/>
    <mergeCell ref="AJ157:AJ158"/>
    <mergeCell ref="AK157:AK158"/>
    <mergeCell ref="AS157:AS158"/>
    <mergeCell ref="AT157:AT158"/>
    <mergeCell ref="BB157:BB158"/>
    <mergeCell ref="G152:G155"/>
    <mergeCell ref="H152:H155"/>
    <mergeCell ref="I152:I155"/>
    <mergeCell ref="J152:J155"/>
    <mergeCell ref="K152:K155"/>
    <mergeCell ref="R152:R155"/>
    <mergeCell ref="S152:S155"/>
    <mergeCell ref="AA152:AA155"/>
    <mergeCell ref="AB152:AB155"/>
    <mergeCell ref="AJ152:AJ155"/>
    <mergeCell ref="AK152:AK155"/>
    <mergeCell ref="AS152:AS155"/>
    <mergeCell ref="AT152:AT155"/>
    <mergeCell ref="BK153:BS153"/>
    <mergeCell ref="BK154:BS154"/>
    <mergeCell ref="BK155:BS155"/>
    <mergeCell ref="BK156:BS156"/>
    <mergeCell ref="J144:J147"/>
    <mergeCell ref="K144:K147"/>
    <mergeCell ref="R144:R147"/>
    <mergeCell ref="S144:S147"/>
    <mergeCell ref="AA144:AA147"/>
    <mergeCell ref="AB144:AB147"/>
    <mergeCell ref="AJ144:AJ147"/>
    <mergeCell ref="AK144:AK147"/>
    <mergeCell ref="AS144:AS147"/>
    <mergeCell ref="AT144:AT147"/>
    <mergeCell ref="BB144:BB147"/>
    <mergeCell ref="J148:J151"/>
    <mergeCell ref="K148:K151"/>
    <mergeCell ref="R148:R151"/>
    <mergeCell ref="S148:S151"/>
    <mergeCell ref="AA148:AA151"/>
    <mergeCell ref="AB148:AB151"/>
    <mergeCell ref="AJ148:AJ151"/>
    <mergeCell ref="AK148:AK151"/>
    <mergeCell ref="AS148:AS151"/>
    <mergeCell ref="AT148:AT151"/>
    <mergeCell ref="BB148:BB151"/>
    <mergeCell ref="D138:D140"/>
    <mergeCell ref="E138:E140"/>
    <mergeCell ref="F138:F140"/>
    <mergeCell ref="G138:G140"/>
    <mergeCell ref="H138:H140"/>
    <mergeCell ref="I138:I140"/>
    <mergeCell ref="J138:J140"/>
    <mergeCell ref="K138:K140"/>
    <mergeCell ref="R138:R140"/>
    <mergeCell ref="S138:S140"/>
    <mergeCell ref="AA138:AA140"/>
    <mergeCell ref="AB138:AB140"/>
    <mergeCell ref="AJ138:AJ140"/>
    <mergeCell ref="AK138:AK140"/>
    <mergeCell ref="AS138:AS140"/>
    <mergeCell ref="AT138:AT140"/>
    <mergeCell ref="J141:J143"/>
    <mergeCell ref="K141:K143"/>
    <mergeCell ref="R141:R143"/>
    <mergeCell ref="S141:S143"/>
    <mergeCell ref="AA141:AA143"/>
    <mergeCell ref="AB141:AB143"/>
    <mergeCell ref="AJ141:AJ143"/>
    <mergeCell ref="AK141:AK143"/>
    <mergeCell ref="AS141:AS143"/>
    <mergeCell ref="AT141:AT143"/>
    <mergeCell ref="J130:J133"/>
    <mergeCell ref="K130:K133"/>
    <mergeCell ref="R130:R133"/>
    <mergeCell ref="S130:S133"/>
    <mergeCell ref="AA130:AA133"/>
    <mergeCell ref="AB130:AB133"/>
    <mergeCell ref="AJ130:AJ133"/>
    <mergeCell ref="AK130:AK133"/>
    <mergeCell ref="AS130:AS133"/>
    <mergeCell ref="AT130:AT133"/>
    <mergeCell ref="BB130:BB133"/>
    <mergeCell ref="BC130:BC133"/>
    <mergeCell ref="BK130:BS130"/>
    <mergeCell ref="BK131:BS131"/>
    <mergeCell ref="BK132:BS132"/>
    <mergeCell ref="BK133:BS133"/>
    <mergeCell ref="J134:J137"/>
    <mergeCell ref="K134:K137"/>
    <mergeCell ref="R134:R137"/>
    <mergeCell ref="S134:S137"/>
    <mergeCell ref="AA134:AA137"/>
    <mergeCell ref="AB134:AB137"/>
    <mergeCell ref="AJ134:AJ137"/>
    <mergeCell ref="AK134:AK137"/>
    <mergeCell ref="AS134:AS137"/>
    <mergeCell ref="AT134:AT137"/>
    <mergeCell ref="BB134:BB137"/>
    <mergeCell ref="BC134:BC137"/>
    <mergeCell ref="BK134:BS134"/>
    <mergeCell ref="BK135:BS135"/>
    <mergeCell ref="BK136:BS136"/>
    <mergeCell ref="BK137:BS137"/>
    <mergeCell ref="BB122:BB125"/>
    <mergeCell ref="BC122:BC125"/>
    <mergeCell ref="BK122:BS122"/>
    <mergeCell ref="BK123:BS123"/>
    <mergeCell ref="BK124:BS124"/>
    <mergeCell ref="BK125:BS125"/>
    <mergeCell ref="B126:B167"/>
    <mergeCell ref="C126:C158"/>
    <mergeCell ref="D126:D129"/>
    <mergeCell ref="E126:E129"/>
    <mergeCell ref="F126:F129"/>
    <mergeCell ref="G126:G129"/>
    <mergeCell ref="H126:H129"/>
    <mergeCell ref="I126:I129"/>
    <mergeCell ref="J126:J129"/>
    <mergeCell ref="K126:K129"/>
    <mergeCell ref="R126:R129"/>
    <mergeCell ref="S126:S129"/>
    <mergeCell ref="AA126:AA129"/>
    <mergeCell ref="AB126:AB129"/>
    <mergeCell ref="AJ126:AJ129"/>
    <mergeCell ref="AK126:AK129"/>
    <mergeCell ref="BK126:BS126"/>
    <mergeCell ref="BK127:BS127"/>
    <mergeCell ref="BK128:BS128"/>
    <mergeCell ref="BK129:BS129"/>
    <mergeCell ref="D130:D133"/>
    <mergeCell ref="E130:E133"/>
    <mergeCell ref="F130:F133"/>
    <mergeCell ref="G130:G133"/>
    <mergeCell ref="H130:H133"/>
    <mergeCell ref="I130:I133"/>
    <mergeCell ref="I120:I121"/>
    <mergeCell ref="J120:J121"/>
    <mergeCell ref="K120:K121"/>
    <mergeCell ref="R120:R121"/>
    <mergeCell ref="S120:S121"/>
    <mergeCell ref="AA120:AA121"/>
    <mergeCell ref="AB120:AB121"/>
    <mergeCell ref="AJ120:AJ121"/>
    <mergeCell ref="AK120:AK121"/>
    <mergeCell ref="AS120:AS121"/>
    <mergeCell ref="AT120:AT121"/>
    <mergeCell ref="J122:J125"/>
    <mergeCell ref="K122:K125"/>
    <mergeCell ref="R122:R125"/>
    <mergeCell ref="S122:S125"/>
    <mergeCell ref="AA122:AA125"/>
    <mergeCell ref="AB122:AB125"/>
    <mergeCell ref="AJ122:AJ125"/>
    <mergeCell ref="AK122:AK125"/>
    <mergeCell ref="AS122:AS125"/>
    <mergeCell ref="AT122:AT125"/>
    <mergeCell ref="AT112:AT115"/>
    <mergeCell ref="BB112:BB115"/>
    <mergeCell ref="BC112:BC115"/>
    <mergeCell ref="BK112:BS112"/>
    <mergeCell ref="BK113:BS113"/>
    <mergeCell ref="BK114:BS114"/>
    <mergeCell ref="BK115:BS115"/>
    <mergeCell ref="D116:D119"/>
    <mergeCell ref="E116:E119"/>
    <mergeCell ref="F116:F119"/>
    <mergeCell ref="J116:J119"/>
    <mergeCell ref="K116:K119"/>
    <mergeCell ref="R116:R119"/>
    <mergeCell ref="S116:S119"/>
    <mergeCell ref="AA116:AA119"/>
    <mergeCell ref="AB116:AB119"/>
    <mergeCell ref="AJ116:AJ119"/>
    <mergeCell ref="AK116:AK119"/>
    <mergeCell ref="AS116:AS119"/>
    <mergeCell ref="AT116:AT119"/>
    <mergeCell ref="BB116:BB119"/>
    <mergeCell ref="BC116:BC119"/>
    <mergeCell ref="BK116:BS116"/>
    <mergeCell ref="BK117:BS117"/>
    <mergeCell ref="BK118:BS118"/>
    <mergeCell ref="BK119:BS119"/>
    <mergeCell ref="J108:J111"/>
    <mergeCell ref="K108:K111"/>
    <mergeCell ref="R108:R111"/>
    <mergeCell ref="S108:S111"/>
    <mergeCell ref="AA108:AA111"/>
    <mergeCell ref="AB108:AB111"/>
    <mergeCell ref="AJ108:AJ111"/>
    <mergeCell ref="AK108:AK111"/>
    <mergeCell ref="AS108:AS111"/>
    <mergeCell ref="AT108:AT111"/>
    <mergeCell ref="BB108:BB111"/>
    <mergeCell ref="BC108:BC111"/>
    <mergeCell ref="BK108:BS108"/>
    <mergeCell ref="BK109:BS109"/>
    <mergeCell ref="BK110:BS110"/>
    <mergeCell ref="BK111:BS111"/>
    <mergeCell ref="C112:C125"/>
    <mergeCell ref="D112:D115"/>
    <mergeCell ref="E112:E115"/>
    <mergeCell ref="F112:F115"/>
    <mergeCell ref="G112:G115"/>
    <mergeCell ref="H112:H115"/>
    <mergeCell ref="I112:I115"/>
    <mergeCell ref="J112:J115"/>
    <mergeCell ref="K112:K115"/>
    <mergeCell ref="R112:R115"/>
    <mergeCell ref="S112:S115"/>
    <mergeCell ref="AA112:AA115"/>
    <mergeCell ref="AB112:AB115"/>
    <mergeCell ref="AJ112:AJ115"/>
    <mergeCell ref="AK112:AK115"/>
    <mergeCell ref="AS112:AS115"/>
    <mergeCell ref="BK103:BS103"/>
    <mergeCell ref="J104:J107"/>
    <mergeCell ref="K104:K107"/>
    <mergeCell ref="R104:R107"/>
    <mergeCell ref="S104:S107"/>
    <mergeCell ref="AA104:AA107"/>
    <mergeCell ref="AB104:AB107"/>
    <mergeCell ref="AJ104:AJ107"/>
    <mergeCell ref="AK104:AK107"/>
    <mergeCell ref="AS104:AS107"/>
    <mergeCell ref="AT104:AT107"/>
    <mergeCell ref="BB104:BB107"/>
    <mergeCell ref="BC104:BC107"/>
    <mergeCell ref="BK104:BS104"/>
    <mergeCell ref="BK105:BS105"/>
    <mergeCell ref="BK106:BS106"/>
    <mergeCell ref="BK107:BS107"/>
    <mergeCell ref="C98:C111"/>
    <mergeCell ref="D98:D101"/>
    <mergeCell ref="E98:E101"/>
    <mergeCell ref="F98:F101"/>
    <mergeCell ref="G98:G101"/>
    <mergeCell ref="H98:H101"/>
    <mergeCell ref="I98:I101"/>
    <mergeCell ref="J98:J101"/>
    <mergeCell ref="K98:K101"/>
    <mergeCell ref="R98:R101"/>
    <mergeCell ref="S98:S101"/>
    <mergeCell ref="AA98:AA101"/>
    <mergeCell ref="AB98:AB101"/>
    <mergeCell ref="AJ98:AJ101"/>
    <mergeCell ref="AK98:AK101"/>
    <mergeCell ref="AS98:AS101"/>
    <mergeCell ref="BK100:BS100"/>
    <mergeCell ref="BK101:BS101"/>
    <mergeCell ref="D102:D103"/>
    <mergeCell ref="E102:E103"/>
    <mergeCell ref="F102:F103"/>
    <mergeCell ref="G102:G103"/>
    <mergeCell ref="H102:H103"/>
    <mergeCell ref="I102:I103"/>
    <mergeCell ref="J102:J103"/>
    <mergeCell ref="K102:K103"/>
    <mergeCell ref="R102:R103"/>
    <mergeCell ref="S102:S103"/>
    <mergeCell ref="AA102:AA103"/>
    <mergeCell ref="AB102:AB103"/>
    <mergeCell ref="AJ102:AJ103"/>
    <mergeCell ref="AK102:AK103"/>
    <mergeCell ref="J91:J93"/>
    <mergeCell ref="K91:K93"/>
    <mergeCell ref="R91:R93"/>
    <mergeCell ref="S91:S93"/>
    <mergeCell ref="AA91:AA93"/>
    <mergeCell ref="AB91:AB93"/>
    <mergeCell ref="AJ91:AJ93"/>
    <mergeCell ref="AK91:AK93"/>
    <mergeCell ref="AS91:AS93"/>
    <mergeCell ref="AT91:AT93"/>
    <mergeCell ref="BB91:BB93"/>
    <mergeCell ref="J94:J97"/>
    <mergeCell ref="K94:K97"/>
    <mergeCell ref="R94:R97"/>
    <mergeCell ref="S94:S97"/>
    <mergeCell ref="AA94:AA97"/>
    <mergeCell ref="AB94:AB97"/>
    <mergeCell ref="AJ94:AJ97"/>
    <mergeCell ref="AK94:AK97"/>
    <mergeCell ref="AS94:AS97"/>
    <mergeCell ref="AT94:AT97"/>
    <mergeCell ref="BB94:BB97"/>
    <mergeCell ref="J86:J87"/>
    <mergeCell ref="K86:K87"/>
    <mergeCell ref="R86:R87"/>
    <mergeCell ref="S86:S87"/>
    <mergeCell ref="AA86:AA87"/>
    <mergeCell ref="AB86:AB87"/>
    <mergeCell ref="AJ86:AJ87"/>
    <mergeCell ref="AK86:AK87"/>
    <mergeCell ref="AS86:AS87"/>
    <mergeCell ref="AT86:AT87"/>
    <mergeCell ref="BB86:BB87"/>
    <mergeCell ref="BC86:BC87"/>
    <mergeCell ref="J88:J90"/>
    <mergeCell ref="K88:K90"/>
    <mergeCell ref="R88:R90"/>
    <mergeCell ref="S88:S90"/>
    <mergeCell ref="AA88:AA90"/>
    <mergeCell ref="AB88:AB90"/>
    <mergeCell ref="AJ88:AJ90"/>
    <mergeCell ref="AK88:AK90"/>
    <mergeCell ref="AS88:AS90"/>
    <mergeCell ref="AT88:AT90"/>
    <mergeCell ref="BB88:BB90"/>
    <mergeCell ref="BC88:BC90"/>
    <mergeCell ref="R82:R83"/>
    <mergeCell ref="S82:S83"/>
    <mergeCell ref="AA82:AA83"/>
    <mergeCell ref="AB82:AB83"/>
    <mergeCell ref="AJ82:AJ83"/>
    <mergeCell ref="AK82:AK83"/>
    <mergeCell ref="AS82:AS83"/>
    <mergeCell ref="AT82:AT83"/>
    <mergeCell ref="BB82:BB83"/>
    <mergeCell ref="BC82:BC83"/>
    <mergeCell ref="BK82:BS82"/>
    <mergeCell ref="BK83:BS83"/>
    <mergeCell ref="J84:J85"/>
    <mergeCell ref="K84:K85"/>
    <mergeCell ref="R84:R85"/>
    <mergeCell ref="S84:S85"/>
    <mergeCell ref="AA84:AA85"/>
    <mergeCell ref="AB84:AB85"/>
    <mergeCell ref="AJ84:AJ85"/>
    <mergeCell ref="AK84:AK85"/>
    <mergeCell ref="AS84:AS85"/>
    <mergeCell ref="AT84:AT85"/>
    <mergeCell ref="BB84:BB85"/>
    <mergeCell ref="BC84:BC85"/>
    <mergeCell ref="BK84:BS84"/>
    <mergeCell ref="BK85:BS85"/>
    <mergeCell ref="AJ74:AJ77"/>
    <mergeCell ref="AK74:AK77"/>
    <mergeCell ref="AS74:AS77"/>
    <mergeCell ref="AT74:AT77"/>
    <mergeCell ref="BB74:BB77"/>
    <mergeCell ref="BC74:BC77"/>
    <mergeCell ref="BK74:BS74"/>
    <mergeCell ref="BK75:BS75"/>
    <mergeCell ref="BK76:BS76"/>
    <mergeCell ref="BK77:BS77"/>
    <mergeCell ref="D78:D81"/>
    <mergeCell ref="E78:E81"/>
    <mergeCell ref="F78:F81"/>
    <mergeCell ref="G78:G81"/>
    <mergeCell ref="H78:H81"/>
    <mergeCell ref="I78:I81"/>
    <mergeCell ref="J78:J81"/>
    <mergeCell ref="K78:K81"/>
    <mergeCell ref="R78:R81"/>
    <mergeCell ref="S78:S81"/>
    <mergeCell ref="AA78:AA81"/>
    <mergeCell ref="AB78:AB81"/>
    <mergeCell ref="AJ78:AJ81"/>
    <mergeCell ref="AK78:AK81"/>
    <mergeCell ref="AS78:AS81"/>
    <mergeCell ref="AT78:AT81"/>
    <mergeCell ref="BK81:BS81"/>
    <mergeCell ref="AT69:AT70"/>
    <mergeCell ref="BB69:BB70"/>
    <mergeCell ref="BC69:BC70"/>
    <mergeCell ref="BK69:BS69"/>
    <mergeCell ref="BK70:BS70"/>
    <mergeCell ref="D71:D73"/>
    <mergeCell ref="E71:E73"/>
    <mergeCell ref="F71:F73"/>
    <mergeCell ref="G71:G73"/>
    <mergeCell ref="H71:H73"/>
    <mergeCell ref="I71:I73"/>
    <mergeCell ref="J71:J73"/>
    <mergeCell ref="K71:K73"/>
    <mergeCell ref="R71:R73"/>
    <mergeCell ref="S71:S73"/>
    <mergeCell ref="AA71:AA73"/>
    <mergeCell ref="AB71:AB73"/>
    <mergeCell ref="AJ71:AJ73"/>
    <mergeCell ref="AK71:AK73"/>
    <mergeCell ref="AS71:AS73"/>
    <mergeCell ref="AT71:AT73"/>
    <mergeCell ref="BB71:BB73"/>
    <mergeCell ref="BC71:BC73"/>
    <mergeCell ref="BK61:BS61"/>
    <mergeCell ref="BK64:BS64"/>
    <mergeCell ref="D65:D68"/>
    <mergeCell ref="E65:E68"/>
    <mergeCell ref="F65:F68"/>
    <mergeCell ref="G65:G68"/>
    <mergeCell ref="H65:H68"/>
    <mergeCell ref="I65:I68"/>
    <mergeCell ref="J65:J68"/>
    <mergeCell ref="K65:K68"/>
    <mergeCell ref="R65:R68"/>
    <mergeCell ref="S65:S68"/>
    <mergeCell ref="AA65:AA68"/>
    <mergeCell ref="AB65:AB68"/>
    <mergeCell ref="AJ65:AJ68"/>
    <mergeCell ref="AK65:AK68"/>
    <mergeCell ref="AS65:AS68"/>
    <mergeCell ref="AT65:AT68"/>
    <mergeCell ref="BB65:BB68"/>
    <mergeCell ref="BC65:BC68"/>
    <mergeCell ref="BK65:BS65"/>
    <mergeCell ref="BK66:BS66"/>
    <mergeCell ref="BK67:BS67"/>
    <mergeCell ref="BK68:BS68"/>
    <mergeCell ref="B59:B125"/>
    <mergeCell ref="C59:C73"/>
    <mergeCell ref="D59:D64"/>
    <mergeCell ref="E59:E64"/>
    <mergeCell ref="F59:F64"/>
    <mergeCell ref="G59:G64"/>
    <mergeCell ref="H59:H64"/>
    <mergeCell ref="I59:I64"/>
    <mergeCell ref="J59:J64"/>
    <mergeCell ref="K59:K64"/>
    <mergeCell ref="R59:R64"/>
    <mergeCell ref="S59:S64"/>
    <mergeCell ref="AA59:AA64"/>
    <mergeCell ref="AB59:AB64"/>
    <mergeCell ref="AJ59:AJ64"/>
    <mergeCell ref="AK59:AK64"/>
    <mergeCell ref="AS59:AS64"/>
    <mergeCell ref="J69:J70"/>
    <mergeCell ref="K69:K70"/>
    <mergeCell ref="R69:R70"/>
    <mergeCell ref="S69:S70"/>
    <mergeCell ref="AA69:AA70"/>
    <mergeCell ref="AB69:AB70"/>
    <mergeCell ref="AJ69:AJ70"/>
    <mergeCell ref="AK69:AK70"/>
    <mergeCell ref="AS69:AS70"/>
    <mergeCell ref="J74:J77"/>
    <mergeCell ref="K74:K77"/>
    <mergeCell ref="R74:R77"/>
    <mergeCell ref="S74:S77"/>
    <mergeCell ref="AA74:AA77"/>
    <mergeCell ref="AB74:AB77"/>
    <mergeCell ref="AS39:AS42"/>
    <mergeCell ref="BB39:BB42"/>
    <mergeCell ref="BK39:BS39"/>
    <mergeCell ref="BK40:BS40"/>
    <mergeCell ref="BK41:BS41"/>
    <mergeCell ref="BK42:BS42"/>
    <mergeCell ref="S43:S46"/>
    <mergeCell ref="AA43:AA46"/>
    <mergeCell ref="AJ43:AJ46"/>
    <mergeCell ref="AS43:AS46"/>
    <mergeCell ref="BB43:BB46"/>
    <mergeCell ref="BK43:BS43"/>
    <mergeCell ref="BK44:BS44"/>
    <mergeCell ref="BK45:BS45"/>
    <mergeCell ref="BK46:BS46"/>
    <mergeCell ref="S47:S50"/>
    <mergeCell ref="AA47:AA50"/>
    <mergeCell ref="AJ47:AJ50"/>
    <mergeCell ref="AS47:AS50"/>
    <mergeCell ref="BB47:BB50"/>
    <mergeCell ref="BK47:BS47"/>
    <mergeCell ref="BK48:BS48"/>
    <mergeCell ref="BK49:BS49"/>
    <mergeCell ref="BK50:BS50"/>
    <mergeCell ref="AT43:AT46"/>
    <mergeCell ref="BC43:BC46"/>
    <mergeCell ref="AB43:AB46"/>
    <mergeCell ref="AK43:AK46"/>
    <mergeCell ref="AS27:AS30"/>
    <mergeCell ref="BB27:BB30"/>
    <mergeCell ref="BK27:BS27"/>
    <mergeCell ref="BK28:BS28"/>
    <mergeCell ref="BK29:BS29"/>
    <mergeCell ref="BK30:BS30"/>
    <mergeCell ref="S31:S34"/>
    <mergeCell ref="AA31:AA34"/>
    <mergeCell ref="AJ31:AJ34"/>
    <mergeCell ref="AS31:AS34"/>
    <mergeCell ref="BB31:BB34"/>
    <mergeCell ref="BK31:BS31"/>
    <mergeCell ref="BK32:BS32"/>
    <mergeCell ref="BK33:BS33"/>
    <mergeCell ref="BK34:BS34"/>
    <mergeCell ref="AT23:AT26"/>
    <mergeCell ref="AB23:AB26"/>
    <mergeCell ref="AK23:AK26"/>
    <mergeCell ref="S23:S26"/>
    <mergeCell ref="AA23:AA26"/>
    <mergeCell ref="BK13:BS13"/>
    <mergeCell ref="BK14:BS14"/>
    <mergeCell ref="S15:S18"/>
    <mergeCell ref="AA15:AA18"/>
    <mergeCell ref="AJ15:AJ18"/>
    <mergeCell ref="AS15:AS18"/>
    <mergeCell ref="BB15:BB18"/>
    <mergeCell ref="BK15:BS15"/>
    <mergeCell ref="BK16:BS16"/>
    <mergeCell ref="BK17:BS17"/>
    <mergeCell ref="BK18:BS18"/>
    <mergeCell ref="BC11:BC14"/>
    <mergeCell ref="AB11:AB14"/>
    <mergeCell ref="AK11:AK14"/>
    <mergeCell ref="AT11:AT14"/>
    <mergeCell ref="AJ23:AJ26"/>
    <mergeCell ref="AS23:AS26"/>
    <mergeCell ref="BB23:BB26"/>
    <mergeCell ref="BK23:BS23"/>
    <mergeCell ref="BK24:BS24"/>
    <mergeCell ref="BK25:BS25"/>
    <mergeCell ref="BK26:BS26"/>
    <mergeCell ref="N7:O7"/>
    <mergeCell ref="P7:Q7"/>
    <mergeCell ref="T7:Z7"/>
    <mergeCell ref="AA7:AA9"/>
    <mergeCell ref="AC7:AI7"/>
    <mergeCell ref="AJ7:AJ9"/>
    <mergeCell ref="AL7:AR7"/>
    <mergeCell ref="AS7:AS9"/>
    <mergeCell ref="AU7:BA7"/>
    <mergeCell ref="BB7:BB9"/>
    <mergeCell ref="BD7:BJ7"/>
    <mergeCell ref="BK7:BS9"/>
    <mergeCell ref="T8:T9"/>
    <mergeCell ref="U8:X8"/>
    <mergeCell ref="Y8:Y9"/>
    <mergeCell ref="Z8:Z9"/>
    <mergeCell ref="AC8:AC9"/>
    <mergeCell ref="AD8:AG8"/>
    <mergeCell ref="AH8:AH9"/>
    <mergeCell ref="AL8:AL9"/>
    <mergeCell ref="AM8:AP8"/>
    <mergeCell ref="AQ8:AQ9"/>
    <mergeCell ref="AU8:AU9"/>
    <mergeCell ref="AV8:AY8"/>
    <mergeCell ref="C4:I5"/>
    <mergeCell ref="M4:Q4"/>
    <mergeCell ref="R4:Z5"/>
    <mergeCell ref="AA4:AC4"/>
    <mergeCell ref="AD4:AI4"/>
    <mergeCell ref="AJ4:AR5"/>
    <mergeCell ref="AS4:AU4"/>
    <mergeCell ref="AV4:BA4"/>
    <mergeCell ref="BB4:BJ5"/>
    <mergeCell ref="BN4:BS4"/>
    <mergeCell ref="M5:Q5"/>
    <mergeCell ref="AA5:AC5"/>
    <mergeCell ref="AD5:AI5"/>
    <mergeCell ref="AS5:AU5"/>
    <mergeCell ref="AV5:BA5"/>
    <mergeCell ref="BK5:BM5"/>
    <mergeCell ref="BN5:BS5"/>
    <mergeCell ref="AD2:AI2"/>
    <mergeCell ref="AJ2:AR2"/>
    <mergeCell ref="AS2:AU2"/>
    <mergeCell ref="AV2:BA2"/>
    <mergeCell ref="BB2:BJ2"/>
    <mergeCell ref="BK2:BM2"/>
    <mergeCell ref="BN2:BS2"/>
    <mergeCell ref="C3:I3"/>
    <mergeCell ref="M3:Q3"/>
    <mergeCell ref="R3:Z3"/>
    <mergeCell ref="AA3:AC3"/>
    <mergeCell ref="AD3:AI3"/>
    <mergeCell ref="AJ3:AR3"/>
    <mergeCell ref="AS3:AU3"/>
    <mergeCell ref="AV3:BA3"/>
    <mergeCell ref="BB3:BJ3"/>
    <mergeCell ref="BK3:BM3"/>
    <mergeCell ref="BN3:BS3"/>
    <mergeCell ref="R39:R42"/>
    <mergeCell ref="R43:R46"/>
    <mergeCell ref="R47:R50"/>
    <mergeCell ref="R51:R54"/>
    <mergeCell ref="R55:R58"/>
    <mergeCell ref="R191:R194"/>
    <mergeCell ref="J19:J22"/>
    <mergeCell ref="K19:K22"/>
    <mergeCell ref="D205:D206"/>
    <mergeCell ref="E205:E206"/>
    <mergeCell ref="F205:F206"/>
    <mergeCell ref="G205:G206"/>
    <mergeCell ref="H205:H206"/>
    <mergeCell ref="I205:I206"/>
    <mergeCell ref="D191:D194"/>
    <mergeCell ref="E191:E194"/>
    <mergeCell ref="F191:F194"/>
    <mergeCell ref="G191:G194"/>
    <mergeCell ref="H191:H194"/>
    <mergeCell ref="I191:I194"/>
    <mergeCell ref="D168:D171"/>
    <mergeCell ref="E168:E171"/>
    <mergeCell ref="F168:F171"/>
    <mergeCell ref="G168:G171"/>
    <mergeCell ref="D82:D83"/>
    <mergeCell ref="E82:E83"/>
    <mergeCell ref="F82:F83"/>
    <mergeCell ref="G82:G83"/>
    <mergeCell ref="H82:H83"/>
    <mergeCell ref="I82:I83"/>
    <mergeCell ref="J82:J83"/>
    <mergeCell ref="K82:K83"/>
    <mergeCell ref="H168:H171"/>
    <mergeCell ref="I168:I171"/>
    <mergeCell ref="D178:D179"/>
    <mergeCell ref="E178:E179"/>
    <mergeCell ref="F178:F179"/>
    <mergeCell ref="D162:D164"/>
    <mergeCell ref="E162:E164"/>
    <mergeCell ref="F162:F164"/>
    <mergeCell ref="G162:G164"/>
    <mergeCell ref="H162:H164"/>
    <mergeCell ref="I162:I164"/>
    <mergeCell ref="D141:D143"/>
    <mergeCell ref="E141:E143"/>
    <mergeCell ref="F141:F143"/>
    <mergeCell ref="G141:G143"/>
    <mergeCell ref="H141:H143"/>
    <mergeCell ref="I141:I143"/>
    <mergeCell ref="D148:D151"/>
    <mergeCell ref="E148:E151"/>
    <mergeCell ref="F148:F151"/>
    <mergeCell ref="G148:G151"/>
    <mergeCell ref="H148:H151"/>
    <mergeCell ref="I148:I151"/>
    <mergeCell ref="D144:D147"/>
    <mergeCell ref="E144:E147"/>
    <mergeCell ref="F144:F147"/>
    <mergeCell ref="G144:G147"/>
    <mergeCell ref="H144:H147"/>
    <mergeCell ref="I144:I147"/>
    <mergeCell ref="D152:D155"/>
    <mergeCell ref="E152:E155"/>
    <mergeCell ref="F152:F155"/>
    <mergeCell ref="D134:D137"/>
    <mergeCell ref="E134:E137"/>
    <mergeCell ref="F134:F137"/>
    <mergeCell ref="G134:G137"/>
    <mergeCell ref="H134:H137"/>
    <mergeCell ref="I134:I137"/>
    <mergeCell ref="G116:G119"/>
    <mergeCell ref="H116:H119"/>
    <mergeCell ref="I116:I119"/>
    <mergeCell ref="D122:D125"/>
    <mergeCell ref="E122:E125"/>
    <mergeCell ref="F122:F125"/>
    <mergeCell ref="G122:G125"/>
    <mergeCell ref="H122:H125"/>
    <mergeCell ref="I122:I125"/>
    <mergeCell ref="D104:D107"/>
    <mergeCell ref="E104:E107"/>
    <mergeCell ref="F104:F107"/>
    <mergeCell ref="G104:G107"/>
    <mergeCell ref="H104:H107"/>
    <mergeCell ref="I104:I107"/>
    <mergeCell ref="D108:D111"/>
    <mergeCell ref="E108:E111"/>
    <mergeCell ref="F108:F111"/>
    <mergeCell ref="G108:G111"/>
    <mergeCell ref="H108:H111"/>
    <mergeCell ref="I108:I111"/>
    <mergeCell ref="D120:D121"/>
    <mergeCell ref="E120:E121"/>
    <mergeCell ref="F120:F121"/>
    <mergeCell ref="G120:G121"/>
    <mergeCell ref="H120:H121"/>
    <mergeCell ref="D94:D97"/>
    <mergeCell ref="E94:E97"/>
    <mergeCell ref="F94:F97"/>
    <mergeCell ref="G94:G97"/>
    <mergeCell ref="H94:H97"/>
    <mergeCell ref="I94:I97"/>
    <mergeCell ref="D84:D85"/>
    <mergeCell ref="E84:E85"/>
    <mergeCell ref="F84:F85"/>
    <mergeCell ref="G84:G85"/>
    <mergeCell ref="H84:H85"/>
    <mergeCell ref="I84:I85"/>
    <mergeCell ref="D88:D90"/>
    <mergeCell ref="E88:E90"/>
    <mergeCell ref="F88:F90"/>
    <mergeCell ref="G88:G90"/>
    <mergeCell ref="H88:H90"/>
    <mergeCell ref="I88:I90"/>
    <mergeCell ref="D86:D87"/>
    <mergeCell ref="E86:E87"/>
    <mergeCell ref="F86:F87"/>
    <mergeCell ref="G86:G87"/>
    <mergeCell ref="H86:H87"/>
    <mergeCell ref="I86:I87"/>
    <mergeCell ref="D91:D93"/>
    <mergeCell ref="E91:E93"/>
    <mergeCell ref="F91:F93"/>
    <mergeCell ref="G91:G93"/>
    <mergeCell ref="H91:H93"/>
    <mergeCell ref="I91:I93"/>
    <mergeCell ref="D74:D77"/>
    <mergeCell ref="E74:E77"/>
    <mergeCell ref="F74:F77"/>
    <mergeCell ref="G74:G77"/>
    <mergeCell ref="H74:H77"/>
    <mergeCell ref="I74:I77"/>
    <mergeCell ref="D69:D70"/>
    <mergeCell ref="E69:E70"/>
    <mergeCell ref="F69:F70"/>
    <mergeCell ref="G69:G70"/>
    <mergeCell ref="H69:H70"/>
    <mergeCell ref="I69:I7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2:B5"/>
    <mergeCell ref="AB7:AB9"/>
    <mergeCell ref="AK7:AK9"/>
    <mergeCell ref="AI8:AI9"/>
    <mergeCell ref="R7:R9"/>
    <mergeCell ref="BK4:BM4"/>
    <mergeCell ref="AZ8:AZ9"/>
    <mergeCell ref="BD8:BD9"/>
    <mergeCell ref="BE8:BH8"/>
    <mergeCell ref="BI8:BI9"/>
    <mergeCell ref="D7:D9"/>
    <mergeCell ref="E7:E9"/>
    <mergeCell ref="F7:F9"/>
    <mergeCell ref="G7:G9"/>
    <mergeCell ref="H7:H9"/>
    <mergeCell ref="I7:I9"/>
    <mergeCell ref="B7:B9"/>
    <mergeCell ref="C7:C9"/>
    <mergeCell ref="J7:J9"/>
    <mergeCell ref="K7:K9"/>
    <mergeCell ref="L7:L9"/>
    <mergeCell ref="M7:M9"/>
    <mergeCell ref="BJ8:BJ9"/>
    <mergeCell ref="AT7:AT9"/>
    <mergeCell ref="BC7:BC9"/>
    <mergeCell ref="AR8:AR9"/>
    <mergeCell ref="S7:S9"/>
    <mergeCell ref="C2:I2"/>
    <mergeCell ref="J2:K5"/>
    <mergeCell ref="M2:Q2"/>
    <mergeCell ref="R2:Z2"/>
    <mergeCell ref="AA2:AC2"/>
    <mergeCell ref="J11:J14"/>
    <mergeCell ref="K11:K14"/>
    <mergeCell ref="BA8:BA9"/>
    <mergeCell ref="AT15:AT18"/>
    <mergeCell ref="BC15:BC18"/>
    <mergeCell ref="AB15:AB18"/>
    <mergeCell ref="AK15:AK18"/>
    <mergeCell ref="J15:J18"/>
    <mergeCell ref="K15:K18"/>
    <mergeCell ref="AT19:AT22"/>
    <mergeCell ref="BC19:BC22"/>
    <mergeCell ref="S19:S22"/>
    <mergeCell ref="AA19:AA22"/>
    <mergeCell ref="AJ19:AJ22"/>
    <mergeCell ref="AS19:AS22"/>
    <mergeCell ref="BB19:BB22"/>
    <mergeCell ref="BK19:BS19"/>
    <mergeCell ref="BK20:BS20"/>
    <mergeCell ref="AB19:AB22"/>
    <mergeCell ref="AK19:AK22"/>
    <mergeCell ref="BK21:BS21"/>
    <mergeCell ref="BK22:BS22"/>
    <mergeCell ref="R11:R14"/>
    <mergeCell ref="R15:R18"/>
    <mergeCell ref="R19:R22"/>
    <mergeCell ref="S11:S14"/>
    <mergeCell ref="AA11:AA14"/>
    <mergeCell ref="AJ11:AJ14"/>
    <mergeCell ref="AS11:AS14"/>
    <mergeCell ref="BB11:BB14"/>
    <mergeCell ref="BK11:BS11"/>
    <mergeCell ref="BK12:BS12"/>
    <mergeCell ref="J23:J26"/>
    <mergeCell ref="K23:K26"/>
    <mergeCell ref="J31:J34"/>
    <mergeCell ref="K31:K34"/>
    <mergeCell ref="AT27:AT30"/>
    <mergeCell ref="BC27:BC30"/>
    <mergeCell ref="AB27:AB30"/>
    <mergeCell ref="AK27:AK30"/>
    <mergeCell ref="J27:J30"/>
    <mergeCell ref="K27:K30"/>
    <mergeCell ref="J35:J38"/>
    <mergeCell ref="K35:K38"/>
    <mergeCell ref="AT31:AT34"/>
    <mergeCell ref="BC31:BC34"/>
    <mergeCell ref="AB31:AB34"/>
    <mergeCell ref="AK31:AK34"/>
    <mergeCell ref="AT35:AT38"/>
    <mergeCell ref="BC35:BC38"/>
    <mergeCell ref="AB35:AB38"/>
    <mergeCell ref="AK35:AK38"/>
    <mergeCell ref="S35:S38"/>
    <mergeCell ref="AA35:AA38"/>
    <mergeCell ref="AJ35:AJ38"/>
    <mergeCell ref="AS35:AS38"/>
    <mergeCell ref="BB35:BB38"/>
    <mergeCell ref="R23:R26"/>
    <mergeCell ref="R27:R30"/>
    <mergeCell ref="R31:R34"/>
    <mergeCell ref="R35:R38"/>
    <mergeCell ref="S27:S30"/>
    <mergeCell ref="AA27:AA30"/>
    <mergeCell ref="AJ27:AJ30"/>
    <mergeCell ref="BK35:BS35"/>
    <mergeCell ref="BK36:BS36"/>
    <mergeCell ref="BK37:BS37"/>
    <mergeCell ref="BK38:BS38"/>
    <mergeCell ref="S39:S42"/>
    <mergeCell ref="AA39:AA42"/>
    <mergeCell ref="AJ39:AJ42"/>
    <mergeCell ref="J43:J46"/>
    <mergeCell ref="K43:K46"/>
    <mergeCell ref="AT39:AT42"/>
    <mergeCell ref="BC39:BC42"/>
    <mergeCell ref="AB39:AB42"/>
    <mergeCell ref="AK39:AK42"/>
    <mergeCell ref="J39:J42"/>
    <mergeCell ref="K39:K42"/>
    <mergeCell ref="J51:J54"/>
    <mergeCell ref="K51:K54"/>
    <mergeCell ref="AT47:AT50"/>
    <mergeCell ref="BC47:BC50"/>
    <mergeCell ref="AB47:AB50"/>
    <mergeCell ref="AK47:AK50"/>
    <mergeCell ref="J47:J50"/>
    <mergeCell ref="K47:K50"/>
    <mergeCell ref="AT51:AT54"/>
    <mergeCell ref="BC51:BC54"/>
    <mergeCell ref="AB51:AB54"/>
    <mergeCell ref="AK51:AK54"/>
    <mergeCell ref="S51:S54"/>
    <mergeCell ref="AA51:AA54"/>
    <mergeCell ref="AJ51:AJ54"/>
    <mergeCell ref="AS51:AS54"/>
    <mergeCell ref="BB51:BB54"/>
    <mergeCell ref="BK51:BS51"/>
    <mergeCell ref="BK52:BS52"/>
    <mergeCell ref="BK53:BS53"/>
    <mergeCell ref="AT55:AT58"/>
    <mergeCell ref="BC55:BC58"/>
    <mergeCell ref="AB55:AB58"/>
    <mergeCell ref="AK55:AK58"/>
    <mergeCell ref="J55:J58"/>
    <mergeCell ref="K55:K58"/>
    <mergeCell ref="BK71:BS71"/>
    <mergeCell ref="BK72:BS72"/>
    <mergeCell ref="BK73:BS73"/>
    <mergeCell ref="BB78:BB81"/>
    <mergeCell ref="BC78:BC81"/>
    <mergeCell ref="BK78:BS78"/>
    <mergeCell ref="BK79:BS79"/>
    <mergeCell ref="BK80:BS80"/>
    <mergeCell ref="BK54:BS54"/>
    <mergeCell ref="S55:S58"/>
    <mergeCell ref="AA55:AA58"/>
    <mergeCell ref="AJ55:AJ58"/>
    <mergeCell ref="AS55:AS58"/>
    <mergeCell ref="BB55:BB58"/>
    <mergeCell ref="BK55:BS55"/>
    <mergeCell ref="BK56:BS56"/>
    <mergeCell ref="BK57:BS57"/>
    <mergeCell ref="BK58:BS58"/>
    <mergeCell ref="AT59:AT64"/>
    <mergeCell ref="BB59:BB64"/>
    <mergeCell ref="BC59:BC64"/>
    <mergeCell ref="BK59:BS59"/>
    <mergeCell ref="BK60:BS60"/>
    <mergeCell ref="BK86:BS86"/>
    <mergeCell ref="BK87:BS87"/>
    <mergeCell ref="BC91:BC93"/>
    <mergeCell ref="BK91:BS91"/>
    <mergeCell ref="BK92:BS92"/>
    <mergeCell ref="BK93:BS93"/>
    <mergeCell ref="AT98:AT101"/>
    <mergeCell ref="BB98:BB101"/>
    <mergeCell ref="BC98:BC101"/>
    <mergeCell ref="BK98:BS98"/>
    <mergeCell ref="BK99:BS99"/>
    <mergeCell ref="BB120:BB121"/>
    <mergeCell ref="BC120:BC121"/>
    <mergeCell ref="BK120:BS120"/>
    <mergeCell ref="BK121:BS121"/>
    <mergeCell ref="AS126:AS129"/>
    <mergeCell ref="AT126:AT129"/>
    <mergeCell ref="BB126:BB129"/>
    <mergeCell ref="BC126:BC129"/>
    <mergeCell ref="BK88:BS88"/>
    <mergeCell ref="BK89:BS89"/>
    <mergeCell ref="BK90:BS90"/>
    <mergeCell ref="BC94:BC97"/>
    <mergeCell ref="BK94:BS94"/>
    <mergeCell ref="BK95:BS95"/>
    <mergeCell ref="BK96:BS96"/>
    <mergeCell ref="BK97:BS97"/>
    <mergeCell ref="AS102:AS103"/>
    <mergeCell ref="AT102:AT103"/>
    <mergeCell ref="BB102:BB103"/>
    <mergeCell ref="BC102:BC103"/>
    <mergeCell ref="BK102:BS102"/>
    <mergeCell ref="BB138:BB140"/>
    <mergeCell ref="BC138:BC140"/>
    <mergeCell ref="BK138:BS138"/>
    <mergeCell ref="BK139:BS139"/>
    <mergeCell ref="BK140:BS140"/>
    <mergeCell ref="BC144:BC147"/>
    <mergeCell ref="BK144:BS144"/>
    <mergeCell ref="BK145:BS145"/>
    <mergeCell ref="BK146:BS146"/>
    <mergeCell ref="BK147:BS147"/>
    <mergeCell ref="BB152:BB155"/>
    <mergeCell ref="BC152:BC155"/>
    <mergeCell ref="BK152:BS152"/>
    <mergeCell ref="BC165:BC167"/>
    <mergeCell ref="BK165:BS165"/>
    <mergeCell ref="BK166:BS166"/>
    <mergeCell ref="BK167:BS167"/>
    <mergeCell ref="BB141:BB143"/>
    <mergeCell ref="BC141:BC143"/>
    <mergeCell ref="BK141:BS141"/>
    <mergeCell ref="BK142:BS142"/>
    <mergeCell ref="BK143:BS143"/>
    <mergeCell ref="BC148:BC151"/>
    <mergeCell ref="BK148:BS148"/>
    <mergeCell ref="BK149:BS149"/>
    <mergeCell ref="BK150:BS150"/>
    <mergeCell ref="BK151:BS151"/>
    <mergeCell ref="BC157:BC158"/>
    <mergeCell ref="BK157:BS157"/>
    <mergeCell ref="BK158:BS158"/>
    <mergeCell ref="BK159:BS159"/>
    <mergeCell ref="BC160:BC161"/>
    <mergeCell ref="BC180:BC181"/>
    <mergeCell ref="BK180:BS180"/>
    <mergeCell ref="BK181:BS181"/>
    <mergeCell ref="BK182:BS182"/>
    <mergeCell ref="BC183:BC184"/>
    <mergeCell ref="AT191:AT194"/>
    <mergeCell ref="BC191:BC194"/>
    <mergeCell ref="AB191:AB194"/>
    <mergeCell ref="AK191:AK194"/>
    <mergeCell ref="J191:J194"/>
    <mergeCell ref="K191:K194"/>
    <mergeCell ref="BC199:BC200"/>
    <mergeCell ref="BK199:BS199"/>
    <mergeCell ref="BK200:BS200"/>
    <mergeCell ref="BC201:BC202"/>
    <mergeCell ref="BK201:BS201"/>
    <mergeCell ref="BB217:BB220"/>
    <mergeCell ref="BC217:BC220"/>
    <mergeCell ref="BK217:BS217"/>
    <mergeCell ref="BK218:BS218"/>
    <mergeCell ref="BK219:BS219"/>
    <mergeCell ref="BK220:BS220"/>
    <mergeCell ref="S187:S188"/>
    <mergeCell ref="AA187:AA188"/>
    <mergeCell ref="AB187:AB188"/>
    <mergeCell ref="AJ187:AJ188"/>
    <mergeCell ref="AK187:AK188"/>
    <mergeCell ref="AS187:AS188"/>
    <mergeCell ref="AT187:AT188"/>
    <mergeCell ref="BB187:BB188"/>
    <mergeCell ref="BK183:BS183"/>
    <mergeCell ref="BK184:BS184"/>
    <mergeCell ref="BC221:BC224"/>
    <mergeCell ref="BK221:BS221"/>
    <mergeCell ref="BC229:BC232"/>
    <mergeCell ref="BK229:BS229"/>
    <mergeCell ref="BK230:BS230"/>
    <mergeCell ref="BK231:BS231"/>
    <mergeCell ref="BK232:BS232"/>
    <mergeCell ref="BC233:BC236"/>
    <mergeCell ref="BK233:BS233"/>
    <mergeCell ref="BK234:BS234"/>
    <mergeCell ref="BC241:BC244"/>
    <mergeCell ref="BK241:BS241"/>
    <mergeCell ref="BK242:BS242"/>
    <mergeCell ref="BK243:BS243"/>
    <mergeCell ref="BK244:BS244"/>
    <mergeCell ref="BC245:BC248"/>
    <mergeCell ref="BK245:BS245"/>
    <mergeCell ref="BK246:BS246"/>
    <mergeCell ref="BK222:BS222"/>
    <mergeCell ref="BK223:BS223"/>
    <mergeCell ref="BK224:BS224"/>
    <mergeCell ref="BC225:BC228"/>
    <mergeCell ref="BK225:BS225"/>
    <mergeCell ref="BK226:BS226"/>
    <mergeCell ref="BK227:BS227"/>
    <mergeCell ref="BK228:BS228"/>
    <mergeCell ref="AT267:AT270"/>
    <mergeCell ref="BC267:BC270"/>
    <mergeCell ref="AB267:AB270"/>
    <mergeCell ref="AK267:AK270"/>
    <mergeCell ref="BC260:BC262"/>
    <mergeCell ref="BK260:BS260"/>
    <mergeCell ref="BK261:BS261"/>
    <mergeCell ref="BK262:BS262"/>
    <mergeCell ref="J267:J270"/>
    <mergeCell ref="K267:K270"/>
    <mergeCell ref="AT263:AT266"/>
    <mergeCell ref="BC263:BC266"/>
    <mergeCell ref="AB263:AB266"/>
    <mergeCell ref="AK263:AK266"/>
    <mergeCell ref="J263:J266"/>
    <mergeCell ref="K263:K266"/>
    <mergeCell ref="J275:J278"/>
    <mergeCell ref="K275:K278"/>
    <mergeCell ref="AT271:AT274"/>
    <mergeCell ref="BC271:BC274"/>
    <mergeCell ref="AB271:AB274"/>
    <mergeCell ref="AK271:AK274"/>
    <mergeCell ref="J271:J274"/>
    <mergeCell ref="K271:K274"/>
    <mergeCell ref="AT275:AT278"/>
    <mergeCell ref="BC275:BC278"/>
    <mergeCell ref="AB275:AB278"/>
    <mergeCell ref="AK275:AK278"/>
    <mergeCell ref="BB260:BB262"/>
    <mergeCell ref="B11:B58"/>
    <mergeCell ref="C11:C26"/>
    <mergeCell ref="C27:C42"/>
    <mergeCell ref="C43:C58"/>
    <mergeCell ref="C74:C97"/>
    <mergeCell ref="C159:C167"/>
    <mergeCell ref="B168:B208"/>
    <mergeCell ref="C168:C194"/>
    <mergeCell ref="C221:C252"/>
    <mergeCell ref="C253:C259"/>
    <mergeCell ref="C260:C262"/>
    <mergeCell ref="B263:B290"/>
    <mergeCell ref="C263:C278"/>
    <mergeCell ref="C279:C290"/>
    <mergeCell ref="AT283:AT286"/>
    <mergeCell ref="BC283:BC286"/>
    <mergeCell ref="AB283:AB286"/>
    <mergeCell ref="AK283:AK286"/>
    <mergeCell ref="J283:J286"/>
    <mergeCell ref="K283:K286"/>
    <mergeCell ref="AT279:AT282"/>
    <mergeCell ref="BC279:BC282"/>
    <mergeCell ref="AB279:AB282"/>
    <mergeCell ref="AK279:AK282"/>
    <mergeCell ref="J279:J282"/>
    <mergeCell ref="K279:K282"/>
    <mergeCell ref="AT287:AT290"/>
    <mergeCell ref="BC287:BC290"/>
    <mergeCell ref="AB287:AB290"/>
    <mergeCell ref="AK287:AK290"/>
    <mergeCell ref="J287:J290"/>
    <mergeCell ref="K287:K290"/>
  </mergeCells>
  <conditionalFormatting sqref="F27">
    <cfRule type="expression" dxfId="397" priority="31">
      <formula>$F27=$G27</formula>
    </cfRule>
  </conditionalFormatting>
  <conditionalFormatting sqref="F51">
    <cfRule type="expression" dxfId="396" priority="26">
      <formula>$F51=$G51</formula>
    </cfRule>
  </conditionalFormatting>
  <conditionalFormatting sqref="F35">
    <cfRule type="expression" dxfId="395" priority="29">
      <formula>$F35=$G35</formula>
    </cfRule>
  </conditionalFormatting>
  <conditionalFormatting sqref="F23">
    <cfRule type="expression" dxfId="394" priority="32">
      <formula>$F23=$G23</formula>
    </cfRule>
  </conditionalFormatting>
  <conditionalFormatting sqref="F31">
    <cfRule type="expression" dxfId="393" priority="30">
      <formula>$F31=$G31</formula>
    </cfRule>
  </conditionalFormatting>
  <conditionalFormatting sqref="F43">
    <cfRule type="expression" dxfId="392" priority="28">
      <formula>$F43=$G43</formula>
    </cfRule>
  </conditionalFormatting>
  <conditionalFormatting sqref="F47">
    <cfRule type="expression" dxfId="391" priority="27">
      <formula>$F47=$G47</formula>
    </cfRule>
  </conditionalFormatting>
  <conditionalFormatting sqref="F59">
    <cfRule type="expression" dxfId="390" priority="24">
      <formula>$F59=$G59</formula>
    </cfRule>
  </conditionalFormatting>
  <conditionalFormatting sqref="F102 F104 F108 F112 F116 F120">
    <cfRule type="expression" dxfId="389" priority="19">
      <formula>$F102=$G102</formula>
    </cfRule>
  </conditionalFormatting>
  <conditionalFormatting sqref="F55">
    <cfRule type="expression" dxfId="388" priority="25">
      <formula>$F55=$G55</formula>
    </cfRule>
  </conditionalFormatting>
  <conditionalFormatting sqref="F65">
    <cfRule type="expression" dxfId="387" priority="23">
      <formula>$F65=$G65</formula>
    </cfRule>
  </conditionalFormatting>
  <conditionalFormatting sqref="F69 F71 F74 F78">
    <cfRule type="expression" dxfId="386" priority="22">
      <formula>$F69=$G69</formula>
    </cfRule>
  </conditionalFormatting>
  <conditionalFormatting sqref="F82 F84 F86 F88">
    <cfRule type="expression" dxfId="385" priority="21">
      <formula>$F82=$G82</formula>
    </cfRule>
  </conditionalFormatting>
  <conditionalFormatting sqref="F91 F94 F98">
    <cfRule type="expression" dxfId="384" priority="20">
      <formula>$F91=$G91</formula>
    </cfRule>
  </conditionalFormatting>
  <conditionalFormatting sqref="F122 F126 F130 F134 F138">
    <cfRule type="expression" dxfId="383" priority="18">
      <formula>$F122=$G122</formula>
    </cfRule>
  </conditionalFormatting>
  <conditionalFormatting sqref="F141 F144">
    <cfRule type="expression" dxfId="382" priority="17">
      <formula>$F141=$G141</formula>
    </cfRule>
  </conditionalFormatting>
  <conditionalFormatting sqref="F148 F152 F156:F157 F159">
    <cfRule type="expression" dxfId="381" priority="16">
      <formula>$F148=$G148</formula>
    </cfRule>
  </conditionalFormatting>
  <conditionalFormatting sqref="F160 F162 F165">
    <cfRule type="expression" dxfId="380" priority="15">
      <formula>$F160=$G160</formula>
    </cfRule>
  </conditionalFormatting>
  <conditionalFormatting sqref="F168 F172 F176 F178 F180">
    <cfRule type="expression" dxfId="379" priority="14">
      <formula>$F168=$G168</formula>
    </cfRule>
  </conditionalFormatting>
  <conditionalFormatting sqref="F182:F183 F185">
    <cfRule type="expression" dxfId="378" priority="13">
      <formula>$F182=$G182</formula>
    </cfRule>
  </conditionalFormatting>
  <conditionalFormatting sqref="F187">
    <cfRule type="expression" dxfId="377" priority="12">
      <formula>$F187=$G187</formula>
    </cfRule>
  </conditionalFormatting>
  <conditionalFormatting sqref="F189 F191">
    <cfRule type="expression" dxfId="376" priority="11">
      <formula>$F189=$G189</formula>
    </cfRule>
  </conditionalFormatting>
  <conditionalFormatting sqref="F195 F197 F199 F201">
    <cfRule type="expression" dxfId="375" priority="10">
      <formula>$F195=$G195</formula>
    </cfRule>
  </conditionalFormatting>
  <conditionalFormatting sqref="F203 F205 F207 F209 F213 F217">
    <cfRule type="expression" dxfId="374" priority="9">
      <formula>$F203=$G203</formula>
    </cfRule>
  </conditionalFormatting>
  <conditionalFormatting sqref="F221 F225">
    <cfRule type="expression" dxfId="373" priority="8">
      <formula>$F221=$G221</formula>
    </cfRule>
  </conditionalFormatting>
  <conditionalFormatting sqref="F229 F233 F237">
    <cfRule type="expression" dxfId="372" priority="7">
      <formula>$F229=$G229</formula>
    </cfRule>
  </conditionalFormatting>
  <conditionalFormatting sqref="F275 F279">
    <cfRule type="expression" dxfId="371" priority="4">
      <formula>$F275=$G275</formula>
    </cfRule>
  </conditionalFormatting>
  <conditionalFormatting sqref="F241 F245 F249 F253 F257">
    <cfRule type="expression" dxfId="370" priority="6">
      <formula>$F241=$G241</formula>
    </cfRule>
  </conditionalFormatting>
  <conditionalFormatting sqref="F260 F263 F267 F271">
    <cfRule type="expression" dxfId="369" priority="5">
      <formula>$F260=$G260</formula>
    </cfRule>
  </conditionalFormatting>
  <conditionalFormatting sqref="F11 F15 F19">
    <cfRule type="expression" dxfId="368" priority="3">
      <formula>$F11=$G11</formula>
    </cfRule>
  </conditionalFormatting>
  <conditionalFormatting sqref="F39">
    <cfRule type="expression" dxfId="367" priority="2">
      <formula>$F39=$G39</formula>
    </cfRule>
  </conditionalFormatting>
  <conditionalFormatting sqref="F283 F287">
    <cfRule type="expression" dxfId="366" priority="1">
      <formula>$F283=$G283</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76" man="1"/>
  </rowBreaks>
  <colBreaks count="4" manualBreakCount="4">
    <brk id="17" max="350"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0000000}">
          <x14:formula1>
            <xm:f>l!$A$3:$A$6</xm:f>
          </x14:formula1>
          <xm:sqref>T11:T218</xm:sqref>
        </x14:dataValidation>
        <x14:dataValidation type="list" allowBlank="1" showInputMessage="1" showErrorMessage="1" xr:uid="{00000000-0002-0000-0500-000001000000}">
          <x14:formula1>
            <xm:f>l!$C$3:$C$6</xm:f>
          </x14:formula1>
          <xm:sqref>U11:U218</xm:sqref>
        </x14:dataValidation>
        <x14:dataValidation type="list" allowBlank="1" showInputMessage="1" showErrorMessage="1" xr:uid="{00000000-0002-0000-0500-000002000000}">
          <x14:formula1>
            <xm:f>l!$E$3:$E$4</xm:f>
          </x14:formula1>
          <xm:sqref>V11:V218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CC379"/>
  <sheetViews>
    <sheetView showZeros="0" view="pageBreakPreview" zoomScale="60" zoomScaleNormal="60" workbookViewId="0">
      <pane ySplit="10" topLeftCell="A11" activePane="bottomLeft" state="frozen"/>
      <selection pane="bottomLeft"/>
    </sheetView>
  </sheetViews>
  <sheetFormatPr baseColWidth="10" defaultColWidth="11.42578125" defaultRowHeight="40.15" customHeight="1" x14ac:dyDescent="0.25"/>
  <cols>
    <col min="1" max="1" width="2.7109375" style="23" customWidth="1"/>
    <col min="2" max="2" width="15.7109375" style="36" customWidth="1"/>
    <col min="3" max="6" width="15.7109375" style="5" customWidth="1"/>
    <col min="7" max="7" width="18" style="5" customWidth="1"/>
    <col min="8" max="8" width="37.7109375" style="5" customWidth="1"/>
    <col min="9" max="9" width="21.85546875" style="5" customWidth="1"/>
    <col min="10" max="10" width="6.5703125" style="54" customWidth="1"/>
    <col min="11" max="11" width="25.7109375" style="4" customWidth="1"/>
    <col min="12" max="13" width="9.7109375" style="25" customWidth="1"/>
    <col min="14" max="17" width="9.7109375" style="26" customWidth="1"/>
    <col min="18" max="18" width="6.5703125" style="5" customWidth="1"/>
    <col min="19" max="19" width="95.7109375" style="5" customWidth="1"/>
    <col min="20" max="21" width="15.7109375" style="5" customWidth="1"/>
    <col min="22" max="22" width="10.7109375" style="5" customWidth="1"/>
    <col min="23" max="23" width="25.7109375" style="5" customWidth="1"/>
    <col min="24" max="27" width="11.7109375" style="30" customWidth="1"/>
    <col min="28" max="28" width="6.5703125" style="4" customWidth="1"/>
    <col min="29" max="29" width="12.7109375" style="24" customWidth="1"/>
    <col min="30" max="36" width="12.7109375" style="27" customWidth="1"/>
    <col min="37" max="37" width="6.5703125" style="4" customWidth="1"/>
    <col min="38" max="38" width="12.71093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101" width="12.7109375" style="29" customWidth="1"/>
    <col min="102" max="16384" width="11.42578125" style="29"/>
  </cols>
  <sheetData>
    <row r="1" spans="1:81" ht="16.149999999999999" customHeight="1" x14ac:dyDescent="0.25"/>
    <row r="2" spans="1:81" s="58" customFormat="1" ht="16.149999999999999" customHeight="1" x14ac:dyDescent="0.25">
      <c r="A2" s="37"/>
      <c r="B2" s="1131"/>
      <c r="C2" s="1115" t="s">
        <v>0</v>
      </c>
      <c r="D2" s="1115"/>
      <c r="E2" s="1115"/>
      <c r="F2" s="1115"/>
      <c r="G2" s="1115"/>
      <c r="H2" s="1115"/>
      <c r="I2" s="235"/>
      <c r="J2" s="247" t="s">
        <v>1</v>
      </c>
      <c r="K2" s="247"/>
      <c r="L2" s="1262" t="s">
        <v>2867</v>
      </c>
      <c r="M2" s="1263"/>
      <c r="N2" s="1263"/>
      <c r="O2" s="1263"/>
      <c r="P2" s="1263"/>
      <c r="Q2" s="1264"/>
      <c r="R2" s="1114" t="s">
        <v>0</v>
      </c>
      <c r="S2" s="1116"/>
      <c r="T2" s="1195" t="s">
        <v>1</v>
      </c>
      <c r="U2" s="1196"/>
      <c r="V2" s="1197"/>
      <c r="W2" s="261" t="str">
        <f>+$L2</f>
        <v>SECRETARÌA DE DESARROLLO SOCIAL</v>
      </c>
      <c r="X2" s="256"/>
      <c r="Y2" s="256"/>
      <c r="Z2" s="256"/>
      <c r="AA2" s="257"/>
      <c r="AB2" s="1114" t="s">
        <v>0</v>
      </c>
      <c r="AC2" s="1115"/>
      <c r="AD2" s="1115"/>
      <c r="AE2" s="1115"/>
      <c r="AF2" s="1115"/>
      <c r="AG2" s="1115"/>
      <c r="AH2" s="1115"/>
      <c r="AI2" s="1115"/>
      <c r="AJ2" s="1116"/>
      <c r="AK2" s="1112" t="s">
        <v>1</v>
      </c>
      <c r="AL2" s="1112"/>
      <c r="AM2" s="1112"/>
      <c r="AN2" s="1108" t="str">
        <f>+$L2</f>
        <v>SECRETARÌA DE DESARROLLO SOCIAL</v>
      </c>
      <c r="AO2" s="1108"/>
      <c r="AP2" s="1108"/>
      <c r="AQ2" s="1108"/>
      <c r="AR2" s="1108"/>
      <c r="AS2" s="1108"/>
      <c r="AT2" s="1114" t="s">
        <v>0</v>
      </c>
      <c r="AU2" s="1115"/>
      <c r="AV2" s="1115"/>
      <c r="AW2" s="1115"/>
      <c r="AX2" s="1115"/>
      <c r="AY2" s="1115"/>
      <c r="AZ2" s="1115"/>
      <c r="BA2" s="1115"/>
      <c r="BB2" s="1116"/>
      <c r="BC2" s="1112" t="s">
        <v>1</v>
      </c>
      <c r="BD2" s="1112"/>
      <c r="BE2" s="1112"/>
      <c r="BF2" s="1108" t="str">
        <f>+$L2</f>
        <v>SECRETARÌA DE DESARROLLO SOCIAL</v>
      </c>
      <c r="BG2" s="1108"/>
      <c r="BH2" s="1108"/>
      <c r="BI2" s="1108"/>
      <c r="BJ2" s="1108"/>
      <c r="BK2" s="1108"/>
      <c r="BL2" s="1114" t="s">
        <v>0</v>
      </c>
      <c r="BM2" s="1115"/>
      <c r="BN2" s="1115"/>
      <c r="BO2" s="1115"/>
      <c r="BP2" s="1115"/>
      <c r="BQ2" s="1115"/>
      <c r="BR2" s="1115"/>
      <c r="BS2" s="1115"/>
      <c r="BT2" s="1116"/>
      <c r="BU2" s="1112" t="s">
        <v>1</v>
      </c>
      <c r="BV2" s="1112"/>
      <c r="BW2" s="1112"/>
      <c r="BX2" s="1108" t="str">
        <f>+$L2</f>
        <v>SECRETARÌA DE DESARROLLO SOCIAL</v>
      </c>
      <c r="BY2" s="1108"/>
      <c r="BZ2" s="1108"/>
      <c r="CA2" s="1108"/>
      <c r="CB2" s="1108"/>
      <c r="CC2" s="1108"/>
    </row>
    <row r="3" spans="1:81" s="58" customFormat="1" ht="16.149999999999999" customHeight="1" x14ac:dyDescent="0.25">
      <c r="A3" s="37"/>
      <c r="B3" s="1132"/>
      <c r="C3" s="1110" t="s">
        <v>1668</v>
      </c>
      <c r="D3" s="1110"/>
      <c r="E3" s="1110"/>
      <c r="F3" s="1110"/>
      <c r="G3" s="1110"/>
      <c r="H3" s="1110"/>
      <c r="I3" s="236"/>
      <c r="J3" s="247" t="s">
        <v>2</v>
      </c>
      <c r="K3" s="247"/>
      <c r="L3" s="1265"/>
      <c r="M3" s="1266"/>
      <c r="N3" s="1266"/>
      <c r="O3" s="1266"/>
      <c r="P3" s="1266"/>
      <c r="Q3" s="1267"/>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113">
        <f>+$L3</f>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58" customFormat="1" ht="16.149999999999999" customHeight="1" x14ac:dyDescent="0.25">
      <c r="A4" s="37"/>
      <c r="B4" s="1132"/>
      <c r="C4" s="1143" t="s">
        <v>3860</v>
      </c>
      <c r="D4" s="1143"/>
      <c r="E4" s="1143"/>
      <c r="F4" s="1143"/>
      <c r="G4" s="1143"/>
      <c r="H4" s="1143"/>
      <c r="I4" s="236"/>
      <c r="J4" s="247" t="s">
        <v>1667</v>
      </c>
      <c r="K4" s="247"/>
      <c r="L4" s="1256" t="s">
        <v>20</v>
      </c>
      <c r="M4" s="1257"/>
      <c r="N4" s="1257"/>
      <c r="O4" s="1257"/>
      <c r="P4" s="1257"/>
      <c r="Q4" s="1258"/>
      <c r="R4" s="1142" t="s">
        <v>3860</v>
      </c>
      <c r="S4" s="1144"/>
      <c r="T4" s="1195" t="s">
        <v>1675</v>
      </c>
      <c r="U4" s="1196"/>
      <c r="V4" s="1197"/>
      <c r="W4" s="262" t="str">
        <f>+$L4</f>
        <v>1. Bienestar Social</v>
      </c>
      <c r="X4" s="250"/>
      <c r="Y4" s="250"/>
      <c r="Z4" s="250"/>
      <c r="AA4" s="251"/>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58" customFormat="1" ht="16.149999999999999" customHeight="1" x14ac:dyDescent="0.25">
      <c r="A5" s="37"/>
      <c r="B5" s="1133"/>
      <c r="C5" s="1146"/>
      <c r="D5" s="1146"/>
      <c r="E5" s="1146"/>
      <c r="F5" s="1146"/>
      <c r="G5" s="1146"/>
      <c r="H5" s="1146"/>
      <c r="I5" s="237"/>
      <c r="J5" s="247" t="s">
        <v>1670</v>
      </c>
      <c r="K5" s="247"/>
      <c r="L5" s="1259" t="s">
        <v>334</v>
      </c>
      <c r="M5" s="1260"/>
      <c r="N5" s="1260"/>
      <c r="O5" s="1260"/>
      <c r="P5" s="1260"/>
      <c r="Q5" s="1261"/>
      <c r="R5" s="1145"/>
      <c r="S5" s="1147"/>
      <c r="T5" s="1195" t="s">
        <v>1676</v>
      </c>
      <c r="U5" s="1196"/>
      <c r="V5" s="1197"/>
      <c r="W5" s="263" t="str">
        <f>+$L5</f>
        <v>1.5 Más Oportunidades para la Inclusión Social (Grupos Indígenas, Afros, Rrom)</v>
      </c>
      <c r="X5" s="253"/>
      <c r="Y5" s="253"/>
      <c r="Z5" s="253"/>
      <c r="AA5" s="254"/>
      <c r="AB5" s="1145"/>
      <c r="AC5" s="1146"/>
      <c r="AD5" s="1146"/>
      <c r="AE5" s="1146"/>
      <c r="AF5" s="1146"/>
      <c r="AG5" s="1146"/>
      <c r="AH5" s="1146"/>
      <c r="AI5" s="1146"/>
      <c r="AJ5" s="1147"/>
      <c r="AK5" s="1112" t="s">
        <v>1670</v>
      </c>
      <c r="AL5" s="1112"/>
      <c r="AM5" s="1112"/>
      <c r="AN5" s="1149" t="str">
        <f>+$L5</f>
        <v>1.5 Más Oportunidades para la Inclusión Social (Grupos Indígenas, Afros, Rrom)</v>
      </c>
      <c r="AO5" s="1149"/>
      <c r="AP5" s="1149"/>
      <c r="AQ5" s="1149"/>
      <c r="AR5" s="1149"/>
      <c r="AS5" s="1149"/>
      <c r="AT5" s="1145"/>
      <c r="AU5" s="1146"/>
      <c r="AV5" s="1146"/>
      <c r="AW5" s="1146"/>
      <c r="AX5" s="1146"/>
      <c r="AY5" s="1146"/>
      <c r="AZ5" s="1146"/>
      <c r="BA5" s="1146"/>
      <c r="BB5" s="1147"/>
      <c r="BC5" s="1112" t="s">
        <v>1670</v>
      </c>
      <c r="BD5" s="1112"/>
      <c r="BE5" s="1112"/>
      <c r="BF5" s="1149" t="str">
        <f>+$L5</f>
        <v>1.5 Más Oportunidades para la Inclusión Social (Grupos Indígenas, Afros, Rrom)</v>
      </c>
      <c r="BG5" s="1149"/>
      <c r="BH5" s="1149"/>
      <c r="BI5" s="1149"/>
      <c r="BJ5" s="1149"/>
      <c r="BK5" s="1149"/>
      <c r="BL5" s="1145"/>
      <c r="BM5" s="1146"/>
      <c r="BN5" s="1146"/>
      <c r="BO5" s="1146"/>
      <c r="BP5" s="1146"/>
      <c r="BQ5" s="1146"/>
      <c r="BR5" s="1146"/>
      <c r="BS5" s="1146"/>
      <c r="BT5" s="1147"/>
      <c r="BU5" s="1112" t="s">
        <v>1670</v>
      </c>
      <c r="BV5" s="1112"/>
      <c r="BW5" s="1112"/>
      <c r="BX5" s="1149" t="str">
        <f>+$L5</f>
        <v>1.5 Más Oportunidades para la Inclusión Social (Grupos Indígenas, Afros, Rrom)</v>
      </c>
      <c r="BY5" s="1149"/>
      <c r="BZ5" s="1149"/>
      <c r="CA5" s="1149"/>
      <c r="CB5" s="1149"/>
      <c r="CC5" s="1149"/>
    </row>
    <row r="6" spans="1:81" ht="33" customHeight="1" thickBot="1" x14ac:dyDescent="0.3">
      <c r="B6" s="2"/>
      <c r="C6" s="2"/>
      <c r="D6" s="645"/>
      <c r="E6" s="645"/>
      <c r="F6" s="645"/>
      <c r="G6" s="645"/>
      <c r="H6" s="645"/>
      <c r="I6" s="645"/>
      <c r="J6" s="284"/>
      <c r="K6" s="29"/>
      <c r="L6" s="29"/>
      <c r="M6" s="29"/>
      <c r="N6" s="29"/>
      <c r="O6" s="29"/>
      <c r="P6" s="29"/>
      <c r="Q6" s="29"/>
      <c r="R6" s="2"/>
      <c r="S6" s="2"/>
      <c r="T6" s="2"/>
      <c r="U6" s="2"/>
      <c r="V6" s="2"/>
      <c r="W6" s="2"/>
      <c r="X6" s="60"/>
      <c r="Y6" s="60"/>
      <c r="Z6" s="60"/>
      <c r="AA6" s="27"/>
      <c r="AB6" s="27"/>
      <c r="AC6" s="29"/>
      <c r="AK6" s="27"/>
      <c r="AT6" s="27"/>
      <c r="BC6" s="27"/>
      <c r="BL6" s="27"/>
    </row>
    <row r="7" spans="1:81" ht="16.149999999999999" customHeight="1" thickBot="1" x14ac:dyDescent="0.3">
      <c r="A7" s="29"/>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29"/>
      <c r="B8" s="1130"/>
      <c r="C8" s="1130"/>
      <c r="D8" s="1107"/>
      <c r="E8" s="1107"/>
      <c r="F8" s="1100"/>
      <c r="G8" s="1100"/>
      <c r="H8" s="1100"/>
      <c r="I8" s="1100"/>
      <c r="J8" s="1134"/>
      <c r="K8" s="1135"/>
      <c r="L8" s="1137"/>
      <c r="M8" s="1140"/>
      <c r="N8" s="1164"/>
      <c r="O8" s="1167"/>
      <c r="P8" s="1170"/>
      <c r="Q8" s="1173"/>
      <c r="R8" s="1134"/>
      <c r="S8" s="1176"/>
      <c r="T8" s="1128"/>
      <c r="U8" s="1128"/>
      <c r="V8" s="1128"/>
      <c r="W8" s="1176"/>
      <c r="X8" s="285" t="s">
        <v>12</v>
      </c>
      <c r="Y8" s="285" t="s">
        <v>13</v>
      </c>
      <c r="Z8" s="285" t="s">
        <v>12</v>
      </c>
      <c r="AA8" s="285"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30" customHeight="1" x14ac:dyDescent="0.25">
      <c r="A9" s="29"/>
      <c r="B9" s="1130"/>
      <c r="C9" s="1130"/>
      <c r="D9" s="1107"/>
      <c r="E9" s="1107"/>
      <c r="F9" s="1101"/>
      <c r="G9" s="1101"/>
      <c r="H9" s="1101"/>
      <c r="I9" s="1101"/>
      <c r="J9" s="1134"/>
      <c r="K9" s="1135"/>
      <c r="L9" s="1138"/>
      <c r="M9" s="1141"/>
      <c r="N9" s="1165"/>
      <c r="O9" s="1168"/>
      <c r="P9" s="1171"/>
      <c r="Q9" s="1174"/>
      <c r="R9" s="1134"/>
      <c r="S9" s="1177"/>
      <c r="T9" s="1128"/>
      <c r="U9" s="1128"/>
      <c r="V9" s="1128"/>
      <c r="W9" s="1177"/>
      <c r="X9" s="286" t="s">
        <v>1671</v>
      </c>
      <c r="Y9" s="286" t="s">
        <v>1671</v>
      </c>
      <c r="Z9" s="286" t="s">
        <v>1671</v>
      </c>
      <c r="AA9" s="286" t="s">
        <v>1671</v>
      </c>
      <c r="AB9" s="1130"/>
      <c r="AC9" s="1138"/>
      <c r="AD9" s="1105"/>
      <c r="AE9" s="287" t="s">
        <v>14</v>
      </c>
      <c r="AF9" s="287" t="s">
        <v>17</v>
      </c>
      <c r="AG9" s="287" t="s">
        <v>15</v>
      </c>
      <c r="AH9" s="287" t="s">
        <v>16</v>
      </c>
      <c r="AI9" s="1127"/>
      <c r="AJ9" s="1103"/>
      <c r="AK9" s="1130"/>
      <c r="AL9" s="1183"/>
      <c r="AM9" s="1151"/>
      <c r="AN9" s="287" t="s">
        <v>14</v>
      </c>
      <c r="AO9" s="287" t="s">
        <v>17</v>
      </c>
      <c r="AP9" s="287" t="s">
        <v>15</v>
      </c>
      <c r="AQ9" s="287" t="s">
        <v>16</v>
      </c>
      <c r="AR9" s="1127"/>
      <c r="AS9" s="1103"/>
      <c r="AT9" s="1130"/>
      <c r="AU9" s="1186"/>
      <c r="AV9" s="1151"/>
      <c r="AW9" s="287" t="s">
        <v>14</v>
      </c>
      <c r="AX9" s="287" t="s">
        <v>17</v>
      </c>
      <c r="AY9" s="287" t="s">
        <v>15</v>
      </c>
      <c r="AZ9" s="287" t="s">
        <v>16</v>
      </c>
      <c r="BA9" s="1127"/>
      <c r="BB9" s="1103"/>
      <c r="BC9" s="1130"/>
      <c r="BD9" s="1154"/>
      <c r="BE9" s="1151"/>
      <c r="BF9" s="287" t="s">
        <v>14</v>
      </c>
      <c r="BG9" s="287" t="s">
        <v>17</v>
      </c>
      <c r="BH9" s="287" t="s">
        <v>15</v>
      </c>
      <c r="BI9" s="287" t="s">
        <v>16</v>
      </c>
      <c r="BJ9" s="1127"/>
      <c r="BK9" s="1103"/>
      <c r="BL9" s="1130"/>
      <c r="BM9" s="1159"/>
      <c r="BN9" s="1105"/>
      <c r="BO9" s="287" t="s">
        <v>14</v>
      </c>
      <c r="BP9" s="287" t="s">
        <v>17</v>
      </c>
      <c r="BQ9" s="287" t="s">
        <v>15</v>
      </c>
      <c r="BR9" s="287" t="s">
        <v>16</v>
      </c>
      <c r="BS9" s="1127"/>
      <c r="BT9" s="1215"/>
      <c r="BU9" s="1123"/>
      <c r="BV9" s="1124"/>
      <c r="BW9" s="1124"/>
      <c r="BX9" s="1124"/>
      <c r="BY9" s="1124"/>
      <c r="BZ9" s="1124"/>
      <c r="CA9" s="1124"/>
      <c r="CB9" s="1124"/>
      <c r="CC9" s="1125"/>
    </row>
    <row r="10" spans="1:81" ht="16.149999999999999" customHeight="1" thickBot="1" x14ac:dyDescent="0.3">
      <c r="B10" s="2"/>
      <c r="R10" s="26"/>
    </row>
    <row r="11" spans="1:81" s="58" customFormat="1" ht="40.15" customHeight="1" thickTop="1" x14ac:dyDescent="0.25">
      <c r="A11" s="37"/>
      <c r="B11" s="1333" t="s">
        <v>335</v>
      </c>
      <c r="C11" s="1393" t="s">
        <v>338</v>
      </c>
      <c r="D11" s="1096">
        <v>4103</v>
      </c>
      <c r="E11" s="1093" t="s">
        <v>5729</v>
      </c>
      <c r="F11" s="1093">
        <v>4103052</v>
      </c>
      <c r="G11" s="1093" t="s">
        <v>5730</v>
      </c>
      <c r="H11" s="1093" t="s">
        <v>5731</v>
      </c>
      <c r="I11" s="1446">
        <v>2021004540217</v>
      </c>
      <c r="J11" s="1219">
        <v>249</v>
      </c>
      <c r="K11" s="1216" t="str">
        <f>+[7]Metas!K282</f>
        <v>Municipios con presencia de población étnica con socialización de la Política Pública Indígena aprobada por Ordenanza</v>
      </c>
      <c r="L11" s="1222">
        <v>6</v>
      </c>
      <c r="M11" s="1225">
        <f>SUM(N11:Q11)</f>
        <v>6</v>
      </c>
      <c r="N11" s="1228"/>
      <c r="O11" s="1231"/>
      <c r="P11" s="1234">
        <v>3</v>
      </c>
      <c r="Q11" s="1237">
        <v>3</v>
      </c>
      <c r="R11" s="1219">
        <f>+$J11</f>
        <v>249</v>
      </c>
      <c r="S11" s="233" t="s">
        <v>5732</v>
      </c>
      <c r="T11" s="240" t="s">
        <v>3834</v>
      </c>
      <c r="U11" s="240" t="s">
        <v>3839</v>
      </c>
      <c r="V11" s="240" t="s">
        <v>3843</v>
      </c>
      <c r="W11" s="233" t="s">
        <v>5733</v>
      </c>
      <c r="X11" s="307">
        <v>44593</v>
      </c>
      <c r="Y11" s="307"/>
      <c r="Z11" s="307"/>
      <c r="AA11" s="307"/>
      <c r="AB11" s="1219">
        <f>+$J11</f>
        <v>249</v>
      </c>
      <c r="AC11" s="1240">
        <f>+L11</f>
        <v>6</v>
      </c>
      <c r="AD11" s="308">
        <v>4</v>
      </c>
      <c r="AE11" s="308">
        <v>4</v>
      </c>
      <c r="AF11" s="308">
        <f t="shared" ref="AE11:AJ26" si="0">+AO11+AX11+BG11+BP11</f>
        <v>0</v>
      </c>
      <c r="AG11" s="308">
        <f t="shared" si="0"/>
        <v>0</v>
      </c>
      <c r="AH11" s="308">
        <f t="shared" si="0"/>
        <v>0</v>
      </c>
      <c r="AI11" s="308">
        <f t="shared" si="0"/>
        <v>0</v>
      </c>
      <c r="AJ11" s="308">
        <f t="shared" si="0"/>
        <v>0</v>
      </c>
      <c r="AK11" s="1219">
        <f>+$J11</f>
        <v>249</v>
      </c>
      <c r="AL11" s="1310">
        <f>+N11</f>
        <v>0</v>
      </c>
      <c r="AM11" s="308">
        <f>SUM(AN11:AS11)</f>
        <v>0</v>
      </c>
      <c r="AN11" s="38"/>
      <c r="AO11" s="38"/>
      <c r="AP11" s="38"/>
      <c r="AQ11" s="38"/>
      <c r="AR11" s="38"/>
      <c r="AS11" s="38"/>
      <c r="AT11" s="1219">
        <f>+$J11</f>
        <v>249</v>
      </c>
      <c r="AU11" s="1311">
        <f>+O11</f>
        <v>0</v>
      </c>
      <c r="AV11" s="308">
        <f>SUM(AW11:BB11)</f>
        <v>0</v>
      </c>
      <c r="AW11" s="38"/>
      <c r="AX11" s="38"/>
      <c r="AY11" s="38"/>
      <c r="AZ11" s="38"/>
      <c r="BA11" s="38"/>
      <c r="BB11" s="38"/>
      <c r="BC11" s="1219">
        <f>+$J11</f>
        <v>249</v>
      </c>
      <c r="BD11" s="1312">
        <f>+P11</f>
        <v>3</v>
      </c>
      <c r="BE11" s="308">
        <f>SUM(BF11:BK11)</f>
        <v>0</v>
      </c>
      <c r="BF11" s="38"/>
      <c r="BG11" s="38"/>
      <c r="BH11" s="38"/>
      <c r="BI11" s="38"/>
      <c r="BJ11" s="38"/>
      <c r="BK11" s="38"/>
      <c r="BL11" s="1219">
        <f>+$J11</f>
        <v>249</v>
      </c>
      <c r="BM11" s="1313">
        <f>+Q11</f>
        <v>3</v>
      </c>
      <c r="BN11" s="308">
        <f>SUM(BO11:BT11)</f>
        <v>0</v>
      </c>
      <c r="BO11" s="38"/>
      <c r="BP11" s="38"/>
      <c r="BQ11" s="38"/>
      <c r="BR11" s="38"/>
      <c r="BS11" s="38"/>
      <c r="BT11" s="38"/>
      <c r="BU11" s="1204"/>
      <c r="BV11" s="1205"/>
      <c r="BW11" s="1205"/>
      <c r="BX11" s="1205"/>
      <c r="BY11" s="1205"/>
      <c r="BZ11" s="1205"/>
      <c r="CA11" s="1205"/>
      <c r="CB11" s="1205"/>
      <c r="CC11" s="1206"/>
    </row>
    <row r="12" spans="1:81" s="58" customFormat="1" ht="40.15" customHeight="1" x14ac:dyDescent="0.25">
      <c r="A12" s="37"/>
      <c r="B12" s="1334"/>
      <c r="C12" s="1394"/>
      <c r="D12" s="1097"/>
      <c r="E12" s="1094"/>
      <c r="F12" s="1094"/>
      <c r="G12" s="1094"/>
      <c r="H12" s="1094"/>
      <c r="I12" s="1447"/>
      <c r="J12" s="1220"/>
      <c r="K12" s="1217"/>
      <c r="L12" s="1223"/>
      <c r="M12" s="1226"/>
      <c r="N12" s="1229"/>
      <c r="O12" s="1232"/>
      <c r="P12" s="1235"/>
      <c r="Q12" s="1238"/>
      <c r="R12" s="1220"/>
      <c r="S12" s="41"/>
      <c r="T12" s="241"/>
      <c r="U12" s="241"/>
      <c r="V12" s="241"/>
      <c r="W12" s="41"/>
      <c r="X12" s="34"/>
      <c r="Y12" s="34"/>
      <c r="Z12" s="34"/>
      <c r="AA12" s="34"/>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85" si="2">SUM(AN12:AS12)</f>
        <v>0</v>
      </c>
      <c r="AN12" s="304"/>
      <c r="AO12" s="304"/>
      <c r="AP12" s="304"/>
      <c r="AQ12" s="304"/>
      <c r="AR12" s="304"/>
      <c r="AS12" s="304"/>
      <c r="AT12" s="1220"/>
      <c r="AU12" s="1304"/>
      <c r="AV12" s="303">
        <f t="shared" ref="AV12:AV85" si="3">SUM(AW12:BB12)</f>
        <v>0</v>
      </c>
      <c r="AW12" s="304"/>
      <c r="AX12" s="304"/>
      <c r="AY12" s="304"/>
      <c r="AZ12" s="304"/>
      <c r="BA12" s="304"/>
      <c r="BB12" s="304"/>
      <c r="BC12" s="1220"/>
      <c r="BD12" s="1306"/>
      <c r="BE12" s="303">
        <f t="shared" ref="BE12:BE85" si="4">SUM(BF12:BK12)</f>
        <v>0</v>
      </c>
      <c r="BF12" s="304"/>
      <c r="BG12" s="304"/>
      <c r="BH12" s="304"/>
      <c r="BI12" s="304"/>
      <c r="BJ12" s="304"/>
      <c r="BK12" s="304"/>
      <c r="BL12" s="1220"/>
      <c r="BM12" s="1308"/>
      <c r="BN12" s="303">
        <f t="shared" ref="BN12:BN85" si="5">SUM(BO12:BT12)</f>
        <v>0</v>
      </c>
      <c r="BO12" s="304"/>
      <c r="BP12" s="304"/>
      <c r="BQ12" s="304"/>
      <c r="BR12" s="304"/>
      <c r="BS12" s="304"/>
      <c r="BT12" s="304"/>
      <c r="BU12" s="1207"/>
      <c r="BV12" s="1208"/>
      <c r="BW12" s="1208"/>
      <c r="BX12" s="1208"/>
      <c r="BY12" s="1208"/>
      <c r="BZ12" s="1208"/>
      <c r="CA12" s="1208"/>
      <c r="CB12" s="1208"/>
      <c r="CC12" s="1209"/>
    </row>
    <row r="13" spans="1:81" s="58" customFormat="1" ht="40.15" customHeight="1" x14ac:dyDescent="0.25">
      <c r="A13" s="37"/>
      <c r="B13" s="1334"/>
      <c r="C13" s="1394"/>
      <c r="D13" s="1097"/>
      <c r="E13" s="1094"/>
      <c r="F13" s="1094"/>
      <c r="G13" s="1094"/>
      <c r="H13" s="1094"/>
      <c r="I13" s="1447"/>
      <c r="J13" s="1220"/>
      <c r="K13" s="1217"/>
      <c r="L13" s="1223"/>
      <c r="M13" s="1226"/>
      <c r="N13" s="1229"/>
      <c r="O13" s="1232"/>
      <c r="P13" s="1235"/>
      <c r="Q13" s="1238"/>
      <c r="R13" s="1220"/>
      <c r="S13" s="41"/>
      <c r="T13" s="241"/>
      <c r="U13" s="241"/>
      <c r="V13" s="241"/>
      <c r="W13" s="41"/>
      <c r="X13" s="34"/>
      <c r="Y13" s="34"/>
      <c r="Z13" s="34"/>
      <c r="AA13" s="34"/>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304"/>
      <c r="AO13" s="304"/>
      <c r="AP13" s="304"/>
      <c r="AQ13" s="304"/>
      <c r="AR13" s="304"/>
      <c r="AS13" s="304"/>
      <c r="AT13" s="1220"/>
      <c r="AU13" s="1304"/>
      <c r="AV13" s="303">
        <f t="shared" si="3"/>
        <v>0</v>
      </c>
      <c r="AW13" s="304"/>
      <c r="AX13" s="304"/>
      <c r="AY13" s="304"/>
      <c r="AZ13" s="304"/>
      <c r="BA13" s="304"/>
      <c r="BB13" s="304"/>
      <c r="BC13" s="1220"/>
      <c r="BD13" s="1306"/>
      <c r="BE13" s="303">
        <f t="shared" si="4"/>
        <v>0</v>
      </c>
      <c r="BF13" s="304"/>
      <c r="BG13" s="304"/>
      <c r="BH13" s="304"/>
      <c r="BI13" s="304"/>
      <c r="BJ13" s="304"/>
      <c r="BK13" s="304"/>
      <c r="BL13" s="1220"/>
      <c r="BM13" s="1308"/>
      <c r="BN13" s="303">
        <f t="shared" si="5"/>
        <v>0</v>
      </c>
      <c r="BO13" s="304"/>
      <c r="BP13" s="304"/>
      <c r="BQ13" s="304"/>
      <c r="BR13" s="304"/>
      <c r="BS13" s="304"/>
      <c r="BT13" s="304"/>
      <c r="BU13" s="1207"/>
      <c r="BV13" s="1208"/>
      <c r="BW13" s="1208"/>
      <c r="BX13" s="1208"/>
      <c r="BY13" s="1208"/>
      <c r="BZ13" s="1208"/>
      <c r="CA13" s="1208"/>
      <c r="CB13" s="1208"/>
      <c r="CC13" s="1209"/>
    </row>
    <row r="14" spans="1:81" s="58" customFormat="1" ht="40.15" customHeight="1" thickBot="1" x14ac:dyDescent="0.3">
      <c r="A14" s="37"/>
      <c r="B14" s="1334"/>
      <c r="C14" s="1394"/>
      <c r="D14" s="1098"/>
      <c r="E14" s="1095"/>
      <c r="F14" s="1095"/>
      <c r="G14" s="1095"/>
      <c r="H14" s="1095"/>
      <c r="I14" s="1448"/>
      <c r="J14" s="1221"/>
      <c r="K14" s="1218"/>
      <c r="L14" s="1224"/>
      <c r="M14" s="1227"/>
      <c r="N14" s="1230"/>
      <c r="O14" s="1233"/>
      <c r="P14" s="1236"/>
      <c r="Q14" s="1239"/>
      <c r="R14" s="1221"/>
      <c r="S14" s="234"/>
      <c r="T14" s="242"/>
      <c r="U14" s="242"/>
      <c r="V14" s="242"/>
      <c r="W14" s="234"/>
      <c r="X14" s="305"/>
      <c r="Y14" s="305"/>
      <c r="Z14" s="305"/>
      <c r="AA14" s="305"/>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39"/>
      <c r="AO14" s="39"/>
      <c r="AP14" s="39"/>
      <c r="AQ14" s="39"/>
      <c r="AR14" s="39"/>
      <c r="AS14" s="39"/>
      <c r="AT14" s="1221"/>
      <c r="AU14" s="1305"/>
      <c r="AV14" s="306">
        <f t="shared" si="3"/>
        <v>0</v>
      </c>
      <c r="AW14" s="39"/>
      <c r="AX14" s="39"/>
      <c r="AY14" s="39"/>
      <c r="AZ14" s="39"/>
      <c r="BA14" s="39"/>
      <c r="BB14" s="39"/>
      <c r="BC14" s="1221"/>
      <c r="BD14" s="1307"/>
      <c r="BE14" s="306">
        <f t="shared" si="4"/>
        <v>0</v>
      </c>
      <c r="BF14" s="39"/>
      <c r="BG14" s="39"/>
      <c r="BH14" s="39"/>
      <c r="BI14" s="39"/>
      <c r="BJ14" s="39"/>
      <c r="BK14" s="39"/>
      <c r="BL14" s="1221"/>
      <c r="BM14" s="1309"/>
      <c r="BN14" s="306">
        <f t="shared" si="5"/>
        <v>0</v>
      </c>
      <c r="BO14" s="39"/>
      <c r="BP14" s="39"/>
      <c r="BQ14" s="39"/>
      <c r="BR14" s="39"/>
      <c r="BS14" s="39"/>
      <c r="BT14" s="39"/>
      <c r="BU14" s="1210"/>
      <c r="BV14" s="1211"/>
      <c r="BW14" s="1211"/>
      <c r="BX14" s="1211"/>
      <c r="BY14" s="1211"/>
      <c r="BZ14" s="1211"/>
      <c r="CA14" s="1211"/>
      <c r="CB14" s="1211"/>
      <c r="CC14" s="1212"/>
    </row>
    <row r="15" spans="1:81" s="58" customFormat="1" ht="40.15" customHeight="1" thickTop="1" x14ac:dyDescent="0.25">
      <c r="A15" s="37"/>
      <c r="B15" s="1334"/>
      <c r="C15" s="1394"/>
      <c r="D15" s="1096">
        <v>4103</v>
      </c>
      <c r="E15" s="1093" t="s">
        <v>5729</v>
      </c>
      <c r="F15" s="1093">
        <v>4103052</v>
      </c>
      <c r="G15" s="1093" t="s">
        <v>5730</v>
      </c>
      <c r="H15" s="1093" t="s">
        <v>5731</v>
      </c>
      <c r="I15" s="1446">
        <v>2021004540217</v>
      </c>
      <c r="J15" s="1219">
        <v>250</v>
      </c>
      <c r="K15" s="1216" t="str">
        <f>+[7]Metas!K283</f>
        <v>Funcionarios públicos capacitados en atención a pueblos indígenas sobre sistemas propios.</v>
      </c>
      <c r="L15" s="1222">
        <v>8</v>
      </c>
      <c r="M15" s="1225">
        <f>SUM(N15:Q15)</f>
        <v>8</v>
      </c>
      <c r="N15" s="1228">
        <v>8</v>
      </c>
      <c r="O15" s="1231"/>
      <c r="P15" s="1234"/>
      <c r="Q15" s="1237"/>
      <c r="R15" s="1219">
        <f t="shared" ref="R15" si="6">+$J15</f>
        <v>250</v>
      </c>
      <c r="S15" s="233" t="s">
        <v>5734</v>
      </c>
      <c r="T15" s="240" t="s">
        <v>3834</v>
      </c>
      <c r="U15" s="240" t="s">
        <v>3839</v>
      </c>
      <c r="V15" s="240" t="s">
        <v>3843</v>
      </c>
      <c r="W15" s="233" t="s">
        <v>5735</v>
      </c>
      <c r="X15" s="307">
        <v>44593</v>
      </c>
      <c r="Y15" s="307"/>
      <c r="Z15" s="307"/>
      <c r="AA15" s="307"/>
      <c r="AB15" s="1219">
        <f>+$J15</f>
        <v>250</v>
      </c>
      <c r="AC15" s="1240">
        <f>+L15</f>
        <v>8</v>
      </c>
      <c r="AD15" s="308">
        <v>4</v>
      </c>
      <c r="AE15" s="308">
        <v>4</v>
      </c>
      <c r="AF15" s="308">
        <f t="shared" si="0"/>
        <v>0</v>
      </c>
      <c r="AG15" s="308">
        <f t="shared" si="0"/>
        <v>0</v>
      </c>
      <c r="AH15" s="308">
        <f t="shared" si="0"/>
        <v>0</v>
      </c>
      <c r="AI15" s="308">
        <f t="shared" si="0"/>
        <v>0</v>
      </c>
      <c r="AJ15" s="308">
        <f t="shared" si="0"/>
        <v>0</v>
      </c>
      <c r="AK15" s="1219">
        <f>+$J15</f>
        <v>250</v>
      </c>
      <c r="AL15" s="1310">
        <f>+N15</f>
        <v>8</v>
      </c>
      <c r="AM15" s="308">
        <f t="shared" si="2"/>
        <v>0</v>
      </c>
      <c r="AN15" s="38"/>
      <c r="AO15" s="38"/>
      <c r="AP15" s="38"/>
      <c r="AQ15" s="38"/>
      <c r="AR15" s="38"/>
      <c r="AS15" s="38"/>
      <c r="AT15" s="1219">
        <f>+$J15</f>
        <v>250</v>
      </c>
      <c r="AU15" s="1311">
        <f>+O15</f>
        <v>0</v>
      </c>
      <c r="AV15" s="308">
        <f t="shared" si="3"/>
        <v>0</v>
      </c>
      <c r="AW15" s="38"/>
      <c r="AX15" s="38"/>
      <c r="AY15" s="38"/>
      <c r="AZ15" s="38"/>
      <c r="BA15" s="38"/>
      <c r="BB15" s="38"/>
      <c r="BC15" s="1219">
        <f>+$J15</f>
        <v>250</v>
      </c>
      <c r="BD15" s="1312">
        <f>+P15</f>
        <v>0</v>
      </c>
      <c r="BE15" s="308">
        <f t="shared" si="4"/>
        <v>0</v>
      </c>
      <c r="BF15" s="38"/>
      <c r="BG15" s="38"/>
      <c r="BH15" s="38"/>
      <c r="BI15" s="38"/>
      <c r="BJ15" s="38"/>
      <c r="BK15" s="38"/>
      <c r="BL15" s="1219">
        <f>+$J15</f>
        <v>250</v>
      </c>
      <c r="BM15" s="1313">
        <f>+Q15</f>
        <v>0</v>
      </c>
      <c r="BN15" s="308">
        <f t="shared" si="5"/>
        <v>0</v>
      </c>
      <c r="BO15" s="38"/>
      <c r="BP15" s="38"/>
      <c r="BQ15" s="38"/>
      <c r="BR15" s="38"/>
      <c r="BS15" s="38"/>
      <c r="BT15" s="38"/>
      <c r="BU15" s="1204"/>
      <c r="BV15" s="1205"/>
      <c r="BW15" s="1205"/>
      <c r="BX15" s="1205"/>
      <c r="BY15" s="1205"/>
      <c r="BZ15" s="1205"/>
      <c r="CA15" s="1205"/>
      <c r="CB15" s="1205"/>
      <c r="CC15" s="1206"/>
    </row>
    <row r="16" spans="1:81" s="58" customFormat="1" ht="40.15" customHeight="1" x14ac:dyDescent="0.25">
      <c r="A16" s="37"/>
      <c r="B16" s="1334"/>
      <c r="C16" s="1394"/>
      <c r="D16" s="1097"/>
      <c r="E16" s="1094"/>
      <c r="F16" s="1094"/>
      <c r="G16" s="1094"/>
      <c r="H16" s="1094"/>
      <c r="I16" s="1447"/>
      <c r="J16" s="1220"/>
      <c r="K16" s="1217"/>
      <c r="L16" s="1223"/>
      <c r="M16" s="1226"/>
      <c r="N16" s="1229"/>
      <c r="O16" s="1232"/>
      <c r="P16" s="1235"/>
      <c r="Q16" s="1238"/>
      <c r="R16" s="1220"/>
      <c r="S16" s="41"/>
      <c r="T16" s="241"/>
      <c r="U16" s="241"/>
      <c r="V16" s="241"/>
      <c r="W16" s="41"/>
      <c r="X16" s="34"/>
      <c r="Y16" s="34"/>
      <c r="Z16" s="34"/>
      <c r="AA16" s="34"/>
      <c r="AB16" s="1220"/>
      <c r="AC16" s="1241"/>
      <c r="AD16" s="303">
        <f t="shared" ref="AD16:AJ31" si="7">+AM16+AV16+BE16+BN16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304"/>
      <c r="AO16" s="304"/>
      <c r="AP16" s="304"/>
      <c r="AQ16" s="304"/>
      <c r="AR16" s="304"/>
      <c r="AS16" s="304"/>
      <c r="AT16" s="1220"/>
      <c r="AU16" s="1304"/>
      <c r="AV16" s="303">
        <f t="shared" si="3"/>
        <v>0</v>
      </c>
      <c r="AW16" s="304"/>
      <c r="AX16" s="304"/>
      <c r="AY16" s="304"/>
      <c r="AZ16" s="304"/>
      <c r="BA16" s="304"/>
      <c r="BB16" s="304"/>
      <c r="BC16" s="1220"/>
      <c r="BD16" s="1306"/>
      <c r="BE16" s="303">
        <f t="shared" si="4"/>
        <v>0</v>
      </c>
      <c r="BF16" s="304"/>
      <c r="BG16" s="304"/>
      <c r="BH16" s="304"/>
      <c r="BI16" s="304"/>
      <c r="BJ16" s="304"/>
      <c r="BK16" s="304"/>
      <c r="BL16" s="1220"/>
      <c r="BM16" s="1308"/>
      <c r="BN16" s="303">
        <f t="shared" si="5"/>
        <v>0</v>
      </c>
      <c r="BO16" s="304"/>
      <c r="BP16" s="304"/>
      <c r="BQ16" s="304"/>
      <c r="BR16" s="304"/>
      <c r="BS16" s="304"/>
      <c r="BT16" s="304"/>
      <c r="BU16" s="1207"/>
      <c r="BV16" s="1208"/>
      <c r="BW16" s="1208"/>
      <c r="BX16" s="1208"/>
      <c r="BY16" s="1208"/>
      <c r="BZ16" s="1208"/>
      <c r="CA16" s="1208"/>
      <c r="CB16" s="1208"/>
      <c r="CC16" s="1209"/>
    </row>
    <row r="17" spans="1:81" s="58" customFormat="1" ht="40.15" customHeight="1" x14ac:dyDescent="0.25">
      <c r="A17" s="37"/>
      <c r="B17" s="1334"/>
      <c r="C17" s="1394"/>
      <c r="D17" s="1097"/>
      <c r="E17" s="1094"/>
      <c r="F17" s="1094"/>
      <c r="G17" s="1094"/>
      <c r="H17" s="1094"/>
      <c r="I17" s="1447"/>
      <c r="J17" s="1220"/>
      <c r="K17" s="1217"/>
      <c r="L17" s="1223"/>
      <c r="M17" s="1226"/>
      <c r="N17" s="1229"/>
      <c r="O17" s="1232"/>
      <c r="P17" s="1235"/>
      <c r="Q17" s="1238"/>
      <c r="R17" s="1220"/>
      <c r="S17" s="41"/>
      <c r="T17" s="241"/>
      <c r="U17" s="241"/>
      <c r="V17" s="241"/>
      <c r="W17" s="41"/>
      <c r="X17" s="34"/>
      <c r="Y17" s="34"/>
      <c r="Z17" s="34"/>
      <c r="AA17" s="34"/>
      <c r="AB17" s="1220"/>
      <c r="AC17" s="1241"/>
      <c r="AD17" s="303">
        <f t="shared" si="7"/>
        <v>0</v>
      </c>
      <c r="AE17" s="303">
        <f t="shared" si="0"/>
        <v>0</v>
      </c>
      <c r="AF17" s="303">
        <f t="shared" si="0"/>
        <v>0</v>
      </c>
      <c r="AG17" s="303">
        <f t="shared" si="0"/>
        <v>0</v>
      </c>
      <c r="AH17" s="303">
        <f t="shared" si="0"/>
        <v>0</v>
      </c>
      <c r="AI17" s="303">
        <f t="shared" si="0"/>
        <v>0</v>
      </c>
      <c r="AJ17" s="303">
        <f t="shared" si="0"/>
        <v>0</v>
      </c>
      <c r="AK17" s="1220"/>
      <c r="AL17" s="1302"/>
      <c r="AM17" s="303">
        <f t="shared" si="2"/>
        <v>0</v>
      </c>
      <c r="AN17" s="304"/>
      <c r="AO17" s="304"/>
      <c r="AP17" s="304"/>
      <c r="AQ17" s="304"/>
      <c r="AR17" s="304"/>
      <c r="AS17" s="304"/>
      <c r="AT17" s="1220"/>
      <c r="AU17" s="1304"/>
      <c r="AV17" s="303">
        <f t="shared" si="3"/>
        <v>0</v>
      </c>
      <c r="AW17" s="304"/>
      <c r="AX17" s="304"/>
      <c r="AY17" s="304"/>
      <c r="AZ17" s="304"/>
      <c r="BA17" s="304"/>
      <c r="BB17" s="304"/>
      <c r="BC17" s="1220"/>
      <c r="BD17" s="1306"/>
      <c r="BE17" s="303">
        <f t="shared" si="4"/>
        <v>0</v>
      </c>
      <c r="BF17" s="304"/>
      <c r="BG17" s="304"/>
      <c r="BH17" s="304"/>
      <c r="BI17" s="304"/>
      <c r="BJ17" s="304"/>
      <c r="BK17" s="304"/>
      <c r="BL17" s="1220"/>
      <c r="BM17" s="1308"/>
      <c r="BN17" s="303">
        <f t="shared" si="5"/>
        <v>0</v>
      </c>
      <c r="BO17" s="304"/>
      <c r="BP17" s="304"/>
      <c r="BQ17" s="304"/>
      <c r="BR17" s="304"/>
      <c r="BS17" s="304"/>
      <c r="BT17" s="304"/>
      <c r="BU17" s="1207"/>
      <c r="BV17" s="1208"/>
      <c r="BW17" s="1208"/>
      <c r="BX17" s="1208"/>
      <c r="BY17" s="1208"/>
      <c r="BZ17" s="1208"/>
      <c r="CA17" s="1208"/>
      <c r="CB17" s="1208"/>
      <c r="CC17" s="1209"/>
    </row>
    <row r="18" spans="1:81" s="58" customFormat="1" ht="40.15" customHeight="1" thickBot="1" x14ac:dyDescent="0.3">
      <c r="A18" s="37"/>
      <c r="B18" s="1334"/>
      <c r="C18" s="1394"/>
      <c r="D18" s="1098"/>
      <c r="E18" s="1095"/>
      <c r="F18" s="1095"/>
      <c r="G18" s="1095"/>
      <c r="H18" s="1095"/>
      <c r="I18" s="1448"/>
      <c r="J18" s="1221"/>
      <c r="K18" s="1218"/>
      <c r="L18" s="1224"/>
      <c r="M18" s="1227"/>
      <c r="N18" s="1230"/>
      <c r="O18" s="1233"/>
      <c r="P18" s="1236"/>
      <c r="Q18" s="1239"/>
      <c r="R18" s="1221"/>
      <c r="S18" s="234"/>
      <c r="T18" s="242"/>
      <c r="U18" s="242"/>
      <c r="V18" s="242"/>
      <c r="W18" s="234"/>
      <c r="X18" s="305"/>
      <c r="Y18" s="305"/>
      <c r="Z18" s="305"/>
      <c r="AA18" s="305"/>
      <c r="AB18" s="1221"/>
      <c r="AC18" s="1242"/>
      <c r="AD18" s="306">
        <f t="shared" si="7"/>
        <v>0</v>
      </c>
      <c r="AE18" s="306">
        <f t="shared" si="0"/>
        <v>0</v>
      </c>
      <c r="AF18" s="306">
        <f t="shared" si="0"/>
        <v>0</v>
      </c>
      <c r="AG18" s="306">
        <f t="shared" si="0"/>
        <v>0</v>
      </c>
      <c r="AH18" s="306">
        <f t="shared" si="0"/>
        <v>0</v>
      </c>
      <c r="AI18" s="306">
        <f t="shared" si="0"/>
        <v>0</v>
      </c>
      <c r="AJ18" s="306">
        <f t="shared" si="0"/>
        <v>0</v>
      </c>
      <c r="AK18" s="1221"/>
      <c r="AL18" s="1303"/>
      <c r="AM18" s="306">
        <f t="shared" si="2"/>
        <v>0</v>
      </c>
      <c r="AN18" s="39"/>
      <c r="AO18" s="39"/>
      <c r="AP18" s="39"/>
      <c r="AQ18" s="39"/>
      <c r="AR18" s="39"/>
      <c r="AS18" s="39"/>
      <c r="AT18" s="1221"/>
      <c r="AU18" s="1305"/>
      <c r="AV18" s="306">
        <f t="shared" si="3"/>
        <v>0</v>
      </c>
      <c r="AW18" s="39"/>
      <c r="AX18" s="39"/>
      <c r="AY18" s="39"/>
      <c r="AZ18" s="39"/>
      <c r="BA18" s="39"/>
      <c r="BB18" s="39"/>
      <c r="BC18" s="1221"/>
      <c r="BD18" s="1307"/>
      <c r="BE18" s="306">
        <f t="shared" si="4"/>
        <v>0</v>
      </c>
      <c r="BF18" s="39"/>
      <c r="BG18" s="39"/>
      <c r="BH18" s="39"/>
      <c r="BI18" s="39"/>
      <c r="BJ18" s="39"/>
      <c r="BK18" s="39"/>
      <c r="BL18" s="1221"/>
      <c r="BM18" s="1309"/>
      <c r="BN18" s="306">
        <f t="shared" si="5"/>
        <v>0</v>
      </c>
      <c r="BO18" s="39"/>
      <c r="BP18" s="39"/>
      <c r="BQ18" s="39"/>
      <c r="BR18" s="39"/>
      <c r="BS18" s="39"/>
      <c r="BT18" s="39"/>
      <c r="BU18" s="1210"/>
      <c r="BV18" s="1211"/>
      <c r="BW18" s="1211"/>
      <c r="BX18" s="1211"/>
      <c r="BY18" s="1211"/>
      <c r="BZ18" s="1211"/>
      <c r="CA18" s="1211"/>
      <c r="CB18" s="1211"/>
      <c r="CC18" s="1212"/>
    </row>
    <row r="19" spans="1:81" s="58" customFormat="1" ht="40.15" customHeight="1" thickTop="1" x14ac:dyDescent="0.25">
      <c r="A19" s="37"/>
      <c r="B19" s="1334"/>
      <c r="C19" s="1394"/>
      <c r="D19" s="1096">
        <v>4103</v>
      </c>
      <c r="E19" s="1093" t="s">
        <v>5729</v>
      </c>
      <c r="F19" s="1093">
        <v>4103052</v>
      </c>
      <c r="G19" s="1093" t="s">
        <v>5730</v>
      </c>
      <c r="H19" s="1093" t="s">
        <v>5731</v>
      </c>
      <c r="I19" s="1446">
        <v>2021004540217</v>
      </c>
      <c r="J19" s="1219">
        <v>251</v>
      </c>
      <c r="K19" s="1216" t="str">
        <f>+[7]Metas!K284</f>
        <v xml:space="preserve">Jóvenes estudiantes de las comunidades indígenas con atención integral. </v>
      </c>
      <c r="L19" s="1222">
        <v>40</v>
      </c>
      <c r="M19" s="1225">
        <f>SUM(N19:Q19)</f>
        <v>40</v>
      </c>
      <c r="N19" s="1228">
        <v>20</v>
      </c>
      <c r="O19" s="1231"/>
      <c r="P19" s="1234">
        <v>20</v>
      </c>
      <c r="Q19" s="1237"/>
      <c r="R19" s="1219">
        <f t="shared" ref="R19" si="8">+$J19</f>
        <v>251</v>
      </c>
      <c r="S19" s="233" t="s">
        <v>5736</v>
      </c>
      <c r="T19" s="240" t="s">
        <v>3833</v>
      </c>
      <c r="U19" s="240" t="s">
        <v>3838</v>
      </c>
      <c r="V19" s="240" t="s">
        <v>3843</v>
      </c>
      <c r="W19" s="233" t="s">
        <v>5737</v>
      </c>
      <c r="X19" s="307">
        <v>44593</v>
      </c>
      <c r="Y19" s="307"/>
      <c r="Z19" s="307"/>
      <c r="AA19" s="307"/>
      <c r="AB19" s="1219">
        <f>+$J19</f>
        <v>251</v>
      </c>
      <c r="AC19" s="1240">
        <f>+L19</f>
        <v>40</v>
      </c>
      <c r="AD19" s="308">
        <v>2</v>
      </c>
      <c r="AE19" s="308">
        <v>2</v>
      </c>
      <c r="AF19" s="308">
        <f t="shared" si="0"/>
        <v>0</v>
      </c>
      <c r="AG19" s="308">
        <f t="shared" si="0"/>
        <v>0</v>
      </c>
      <c r="AH19" s="308">
        <f t="shared" si="0"/>
        <v>0</v>
      </c>
      <c r="AI19" s="308">
        <f t="shared" si="0"/>
        <v>0</v>
      </c>
      <c r="AJ19" s="308">
        <f t="shared" si="0"/>
        <v>0</v>
      </c>
      <c r="AK19" s="1219">
        <f>+$J19</f>
        <v>251</v>
      </c>
      <c r="AL19" s="1310">
        <f>+N19</f>
        <v>20</v>
      </c>
      <c r="AM19" s="308">
        <f t="shared" si="2"/>
        <v>0</v>
      </c>
      <c r="AN19" s="38"/>
      <c r="AO19" s="38"/>
      <c r="AP19" s="38"/>
      <c r="AQ19" s="38"/>
      <c r="AR19" s="38"/>
      <c r="AS19" s="38"/>
      <c r="AT19" s="1219">
        <f>+$J19</f>
        <v>251</v>
      </c>
      <c r="AU19" s="1311">
        <f>+O19</f>
        <v>0</v>
      </c>
      <c r="AV19" s="308">
        <f t="shared" si="3"/>
        <v>0</v>
      </c>
      <c r="AW19" s="38"/>
      <c r="AX19" s="38"/>
      <c r="AY19" s="38"/>
      <c r="AZ19" s="38"/>
      <c r="BA19" s="38"/>
      <c r="BB19" s="38"/>
      <c r="BC19" s="1219">
        <f>+$J19</f>
        <v>251</v>
      </c>
      <c r="BD19" s="55">
        <f>+P19</f>
        <v>20</v>
      </c>
      <c r="BE19" s="308">
        <f t="shared" si="4"/>
        <v>0</v>
      </c>
      <c r="BF19" s="38"/>
      <c r="BG19" s="38"/>
      <c r="BH19" s="38"/>
      <c r="BI19" s="38"/>
      <c r="BJ19" s="38"/>
      <c r="BK19" s="38"/>
      <c r="BL19" s="1219">
        <f>+$J19</f>
        <v>251</v>
      </c>
      <c r="BM19" s="43">
        <f>+Q19</f>
        <v>0</v>
      </c>
      <c r="BN19" s="308">
        <f t="shared" si="5"/>
        <v>0</v>
      </c>
      <c r="BO19" s="38"/>
      <c r="BP19" s="38"/>
      <c r="BQ19" s="38"/>
      <c r="BR19" s="38"/>
      <c r="BS19" s="38"/>
      <c r="BT19" s="38"/>
      <c r="BU19" s="1204"/>
      <c r="BV19" s="1205"/>
      <c r="BW19" s="1205"/>
      <c r="BX19" s="1205"/>
      <c r="BY19" s="1205"/>
      <c r="BZ19" s="1205"/>
      <c r="CA19" s="1205"/>
      <c r="CB19" s="1205"/>
      <c r="CC19" s="1206"/>
    </row>
    <row r="20" spans="1:81" s="58" customFormat="1" ht="40.15" customHeight="1" x14ac:dyDescent="0.25">
      <c r="A20" s="37"/>
      <c r="B20" s="1334"/>
      <c r="C20" s="1394"/>
      <c r="D20" s="1097"/>
      <c r="E20" s="1094"/>
      <c r="F20" s="1094"/>
      <c r="G20" s="1094"/>
      <c r="H20" s="1094"/>
      <c r="I20" s="1447"/>
      <c r="J20" s="1220"/>
      <c r="K20" s="1217"/>
      <c r="L20" s="1223"/>
      <c r="M20" s="1226"/>
      <c r="N20" s="1229"/>
      <c r="O20" s="1232"/>
      <c r="P20" s="1235"/>
      <c r="Q20" s="1238"/>
      <c r="R20" s="1220"/>
      <c r="S20" s="41"/>
      <c r="T20" s="241"/>
      <c r="U20" s="241"/>
      <c r="V20" s="241"/>
      <c r="W20" s="41"/>
      <c r="X20" s="34"/>
      <c r="Y20" s="34"/>
      <c r="Z20" s="34"/>
      <c r="AA20" s="34"/>
      <c r="AB20" s="1220"/>
      <c r="AC20" s="1241"/>
      <c r="AD20" s="303">
        <f t="shared" si="7"/>
        <v>0</v>
      </c>
      <c r="AE20" s="303">
        <f t="shared" si="0"/>
        <v>0</v>
      </c>
      <c r="AF20" s="303">
        <f t="shared" si="0"/>
        <v>0</v>
      </c>
      <c r="AG20" s="303">
        <f t="shared" si="0"/>
        <v>0</v>
      </c>
      <c r="AH20" s="303">
        <f t="shared" si="0"/>
        <v>0</v>
      </c>
      <c r="AI20" s="303">
        <f t="shared" si="0"/>
        <v>0</v>
      </c>
      <c r="AJ20" s="303">
        <f t="shared" si="0"/>
        <v>0</v>
      </c>
      <c r="AK20" s="1220"/>
      <c r="AL20" s="1302"/>
      <c r="AM20" s="303">
        <f t="shared" si="2"/>
        <v>0</v>
      </c>
      <c r="AN20" s="304"/>
      <c r="AO20" s="304"/>
      <c r="AP20" s="304"/>
      <c r="AQ20" s="304"/>
      <c r="AR20" s="304"/>
      <c r="AS20" s="304"/>
      <c r="AT20" s="1220"/>
      <c r="AU20" s="1304"/>
      <c r="AV20" s="303">
        <f t="shared" si="3"/>
        <v>0</v>
      </c>
      <c r="AW20" s="304"/>
      <c r="AX20" s="304"/>
      <c r="AY20" s="304"/>
      <c r="AZ20" s="304"/>
      <c r="BA20" s="304"/>
      <c r="BB20" s="304"/>
      <c r="BC20" s="1220"/>
      <c r="BD20" s="309"/>
      <c r="BE20" s="303">
        <f t="shared" si="4"/>
        <v>0</v>
      </c>
      <c r="BF20" s="304"/>
      <c r="BG20" s="304"/>
      <c r="BH20" s="304"/>
      <c r="BI20" s="304"/>
      <c r="BJ20" s="304"/>
      <c r="BK20" s="304"/>
      <c r="BL20" s="1220"/>
      <c r="BM20" s="310"/>
      <c r="BN20" s="303">
        <f t="shared" si="5"/>
        <v>0</v>
      </c>
      <c r="BO20" s="304"/>
      <c r="BP20" s="304"/>
      <c r="BQ20" s="304"/>
      <c r="BR20" s="304"/>
      <c r="BS20" s="304"/>
      <c r="BT20" s="304"/>
      <c r="BU20" s="1207"/>
      <c r="BV20" s="1208"/>
      <c r="BW20" s="1208"/>
      <c r="BX20" s="1208"/>
      <c r="BY20" s="1208"/>
      <c r="BZ20" s="1208"/>
      <c r="CA20" s="1208"/>
      <c r="CB20" s="1208"/>
      <c r="CC20" s="1209"/>
    </row>
    <row r="21" spans="1:81" s="58" customFormat="1" ht="40.15" customHeight="1" x14ac:dyDescent="0.25">
      <c r="A21" s="37"/>
      <c r="B21" s="1334"/>
      <c r="C21" s="1394"/>
      <c r="D21" s="1097"/>
      <c r="E21" s="1094"/>
      <c r="F21" s="1094"/>
      <c r="G21" s="1094"/>
      <c r="H21" s="1094"/>
      <c r="I21" s="1447"/>
      <c r="J21" s="1220"/>
      <c r="K21" s="1217"/>
      <c r="L21" s="1223"/>
      <c r="M21" s="1226"/>
      <c r="N21" s="1229"/>
      <c r="O21" s="1232"/>
      <c r="P21" s="1235"/>
      <c r="Q21" s="1238"/>
      <c r="R21" s="1220"/>
      <c r="S21" s="41"/>
      <c r="T21" s="241"/>
      <c r="U21" s="241"/>
      <c r="V21" s="241"/>
      <c r="W21" s="41"/>
      <c r="X21" s="34"/>
      <c r="Y21" s="34"/>
      <c r="Z21" s="34"/>
      <c r="AA21" s="34"/>
      <c r="AB21" s="1220"/>
      <c r="AC21" s="1241"/>
      <c r="AD21" s="303">
        <f t="shared" si="7"/>
        <v>0</v>
      </c>
      <c r="AE21" s="303">
        <f t="shared" si="0"/>
        <v>0</v>
      </c>
      <c r="AF21" s="303">
        <f t="shared" si="0"/>
        <v>0</v>
      </c>
      <c r="AG21" s="303">
        <f t="shared" si="0"/>
        <v>0</v>
      </c>
      <c r="AH21" s="303">
        <f t="shared" si="0"/>
        <v>0</v>
      </c>
      <c r="AI21" s="303">
        <f t="shared" si="0"/>
        <v>0</v>
      </c>
      <c r="AJ21" s="303">
        <f t="shared" si="0"/>
        <v>0</v>
      </c>
      <c r="AK21" s="1220"/>
      <c r="AL21" s="1302"/>
      <c r="AM21" s="303">
        <f t="shared" si="2"/>
        <v>0</v>
      </c>
      <c r="AN21" s="304"/>
      <c r="AO21" s="304"/>
      <c r="AP21" s="304"/>
      <c r="AQ21" s="304"/>
      <c r="AR21" s="304"/>
      <c r="AS21" s="304"/>
      <c r="AT21" s="1220"/>
      <c r="AU21" s="1304"/>
      <c r="AV21" s="303">
        <f t="shared" si="3"/>
        <v>0</v>
      </c>
      <c r="AW21" s="304"/>
      <c r="AX21" s="304"/>
      <c r="AY21" s="304"/>
      <c r="AZ21" s="304"/>
      <c r="BA21" s="304"/>
      <c r="BB21" s="304"/>
      <c r="BC21" s="1220"/>
      <c r="BD21" s="309"/>
      <c r="BE21" s="303">
        <f t="shared" si="4"/>
        <v>0</v>
      </c>
      <c r="BF21" s="304"/>
      <c r="BG21" s="304"/>
      <c r="BH21" s="304"/>
      <c r="BI21" s="304"/>
      <c r="BJ21" s="304"/>
      <c r="BK21" s="304"/>
      <c r="BL21" s="1220"/>
      <c r="BM21" s="310"/>
      <c r="BN21" s="303">
        <f t="shared" si="5"/>
        <v>0</v>
      </c>
      <c r="BO21" s="304"/>
      <c r="BP21" s="304"/>
      <c r="BQ21" s="304"/>
      <c r="BR21" s="304"/>
      <c r="BS21" s="304"/>
      <c r="BT21" s="304"/>
      <c r="BU21" s="1207"/>
      <c r="BV21" s="1208"/>
      <c r="BW21" s="1208"/>
      <c r="BX21" s="1208"/>
      <c r="BY21" s="1208"/>
      <c r="BZ21" s="1208"/>
      <c r="CA21" s="1208"/>
      <c r="CB21" s="1208"/>
      <c r="CC21" s="1209"/>
    </row>
    <row r="22" spans="1:81" s="58" customFormat="1" ht="40.15" customHeight="1" thickBot="1" x14ac:dyDescent="0.3">
      <c r="A22" s="37"/>
      <c r="B22" s="1334"/>
      <c r="C22" s="1511"/>
      <c r="D22" s="1098"/>
      <c r="E22" s="1095"/>
      <c r="F22" s="1095"/>
      <c r="G22" s="1095"/>
      <c r="H22" s="1095"/>
      <c r="I22" s="1448"/>
      <c r="J22" s="1221"/>
      <c r="K22" s="1218"/>
      <c r="L22" s="1224"/>
      <c r="M22" s="1227"/>
      <c r="N22" s="1230"/>
      <c r="O22" s="1233"/>
      <c r="P22" s="1236"/>
      <c r="Q22" s="1239"/>
      <c r="R22" s="1221"/>
      <c r="S22" s="234"/>
      <c r="T22" s="242"/>
      <c r="U22" s="242"/>
      <c r="V22" s="242"/>
      <c r="W22" s="234"/>
      <c r="X22" s="305"/>
      <c r="Y22" s="305"/>
      <c r="Z22" s="305"/>
      <c r="AA22" s="305"/>
      <c r="AB22" s="1221"/>
      <c r="AC22" s="1242"/>
      <c r="AD22" s="306">
        <f t="shared" si="7"/>
        <v>0</v>
      </c>
      <c r="AE22" s="306">
        <f t="shared" si="0"/>
        <v>0</v>
      </c>
      <c r="AF22" s="306">
        <f t="shared" si="0"/>
        <v>0</v>
      </c>
      <c r="AG22" s="306">
        <f t="shared" si="0"/>
        <v>0</v>
      </c>
      <c r="AH22" s="306">
        <f t="shared" si="0"/>
        <v>0</v>
      </c>
      <c r="AI22" s="306">
        <f t="shared" si="0"/>
        <v>0</v>
      </c>
      <c r="AJ22" s="306">
        <f t="shared" si="0"/>
        <v>0</v>
      </c>
      <c r="AK22" s="1221"/>
      <c r="AL22" s="1303"/>
      <c r="AM22" s="306">
        <f t="shared" si="2"/>
        <v>0</v>
      </c>
      <c r="AN22" s="39"/>
      <c r="AO22" s="39"/>
      <c r="AP22" s="39"/>
      <c r="AQ22" s="39"/>
      <c r="AR22" s="39"/>
      <c r="AS22" s="39"/>
      <c r="AT22" s="1221"/>
      <c r="AU22" s="1305"/>
      <c r="AV22" s="306">
        <f t="shared" si="3"/>
        <v>0</v>
      </c>
      <c r="AW22" s="39"/>
      <c r="AX22" s="39"/>
      <c r="AY22" s="39"/>
      <c r="AZ22" s="39"/>
      <c r="BA22" s="39"/>
      <c r="BB22" s="39"/>
      <c r="BC22" s="1221"/>
      <c r="BD22" s="56"/>
      <c r="BE22" s="306">
        <f t="shared" si="4"/>
        <v>0</v>
      </c>
      <c r="BF22" s="39"/>
      <c r="BG22" s="39"/>
      <c r="BH22" s="39"/>
      <c r="BI22" s="39"/>
      <c r="BJ22" s="39"/>
      <c r="BK22" s="39"/>
      <c r="BL22" s="1221"/>
      <c r="BM22" s="44"/>
      <c r="BN22" s="306">
        <f t="shared" si="5"/>
        <v>0</v>
      </c>
      <c r="BO22" s="39"/>
      <c r="BP22" s="39"/>
      <c r="BQ22" s="39"/>
      <c r="BR22" s="39"/>
      <c r="BS22" s="39"/>
      <c r="BT22" s="39"/>
      <c r="BU22" s="1210"/>
      <c r="BV22" s="1211"/>
      <c r="BW22" s="1211"/>
      <c r="BX22" s="1211"/>
      <c r="BY22" s="1211"/>
      <c r="BZ22" s="1211"/>
      <c r="CA22" s="1211"/>
      <c r="CB22" s="1211"/>
      <c r="CC22" s="1212"/>
    </row>
    <row r="23" spans="1:81" s="58" customFormat="1" ht="40.15" customHeight="1" thickTop="1" x14ac:dyDescent="0.25">
      <c r="A23" s="37"/>
      <c r="B23" s="1334"/>
      <c r="C23" s="1314" t="s">
        <v>343</v>
      </c>
      <c r="D23" s="1096">
        <v>4103</v>
      </c>
      <c r="E23" s="1093" t="s">
        <v>5729</v>
      </c>
      <c r="F23" s="1093">
        <v>4103052</v>
      </c>
      <c r="G23" s="1093" t="s">
        <v>5730</v>
      </c>
      <c r="H23" s="1093" t="s">
        <v>5731</v>
      </c>
      <c r="I23" s="1446">
        <v>2021004540217</v>
      </c>
      <c r="J23" s="1219">
        <v>252</v>
      </c>
      <c r="K23" s="1216" t="str">
        <f>+[7]Metas!K285</f>
        <v>Personas de las comunidades indígenas beneficiadas con el servicio de hogar de paso</v>
      </c>
      <c r="L23" s="1222">
        <v>50</v>
      </c>
      <c r="M23" s="1225">
        <f>SUM(N23:Q23)</f>
        <v>50</v>
      </c>
      <c r="N23" s="1228"/>
      <c r="O23" s="1231">
        <v>50</v>
      </c>
      <c r="P23" s="1234"/>
      <c r="Q23" s="1237"/>
      <c r="R23" s="1219">
        <f t="shared" ref="R23" si="9">+$J23</f>
        <v>252</v>
      </c>
      <c r="S23" s="233" t="s">
        <v>5738</v>
      </c>
      <c r="T23" s="240" t="s">
        <v>3833</v>
      </c>
      <c r="U23" s="240" t="s">
        <v>3838</v>
      </c>
      <c r="V23" s="240" t="s">
        <v>3843</v>
      </c>
      <c r="W23" s="233" t="s">
        <v>5739</v>
      </c>
      <c r="X23" s="307">
        <v>44727</v>
      </c>
      <c r="Y23" s="307"/>
      <c r="Z23" s="307"/>
      <c r="AA23" s="307"/>
      <c r="AB23" s="1219">
        <f t="shared" ref="AB23" si="10">+$J23</f>
        <v>252</v>
      </c>
      <c r="AC23" s="1240">
        <f>+L23</f>
        <v>50</v>
      </c>
      <c r="AD23" s="308">
        <f t="shared" si="7"/>
        <v>0</v>
      </c>
      <c r="AE23" s="308">
        <f t="shared" si="0"/>
        <v>0</v>
      </c>
      <c r="AF23" s="308">
        <f t="shared" si="0"/>
        <v>0</v>
      </c>
      <c r="AG23" s="308">
        <f t="shared" si="0"/>
        <v>0</v>
      </c>
      <c r="AH23" s="308">
        <f t="shared" si="0"/>
        <v>0</v>
      </c>
      <c r="AI23" s="308">
        <f t="shared" si="0"/>
        <v>0</v>
      </c>
      <c r="AJ23" s="308">
        <f t="shared" si="0"/>
        <v>0</v>
      </c>
      <c r="AK23" s="1219">
        <f t="shared" ref="AK23" si="11">+$J23</f>
        <v>252</v>
      </c>
      <c r="AL23" s="1310">
        <f>+N23</f>
        <v>0</v>
      </c>
      <c r="AM23" s="308">
        <f t="shared" si="2"/>
        <v>0</v>
      </c>
      <c r="AN23" s="38"/>
      <c r="AO23" s="38"/>
      <c r="AP23" s="38"/>
      <c r="AQ23" s="38"/>
      <c r="AR23" s="38"/>
      <c r="AS23" s="38"/>
      <c r="AT23" s="1219">
        <f t="shared" ref="AT23" si="12">+$J23</f>
        <v>252</v>
      </c>
      <c r="AU23" s="1311">
        <f>+O23</f>
        <v>50</v>
      </c>
      <c r="AV23" s="308">
        <f t="shared" si="3"/>
        <v>0</v>
      </c>
      <c r="AW23" s="38"/>
      <c r="AX23" s="38"/>
      <c r="AY23" s="38"/>
      <c r="AZ23" s="38"/>
      <c r="BA23" s="38"/>
      <c r="BB23" s="38"/>
      <c r="BC23" s="1219">
        <f t="shared" ref="BC23" si="13">+$J23</f>
        <v>252</v>
      </c>
      <c r="BD23" s="55">
        <f>+P23</f>
        <v>0</v>
      </c>
      <c r="BE23" s="308">
        <f t="shared" si="4"/>
        <v>0</v>
      </c>
      <c r="BF23" s="38"/>
      <c r="BG23" s="38"/>
      <c r="BH23" s="38"/>
      <c r="BI23" s="38"/>
      <c r="BJ23" s="38"/>
      <c r="BK23" s="38"/>
      <c r="BL23" s="1219">
        <f t="shared" ref="BL23" si="14">+$J23</f>
        <v>252</v>
      </c>
      <c r="BM23" s="43">
        <f>+Q23</f>
        <v>0</v>
      </c>
      <c r="BN23" s="308">
        <f t="shared" si="5"/>
        <v>0</v>
      </c>
      <c r="BO23" s="38"/>
      <c r="BP23" s="38"/>
      <c r="BQ23" s="38"/>
      <c r="BR23" s="38"/>
      <c r="BS23" s="38"/>
      <c r="BT23" s="38"/>
      <c r="BU23" s="1204"/>
      <c r="BV23" s="1205"/>
      <c r="BW23" s="1205"/>
      <c r="BX23" s="1205"/>
      <c r="BY23" s="1205"/>
      <c r="BZ23" s="1205"/>
      <c r="CA23" s="1205"/>
      <c r="CB23" s="1205"/>
      <c r="CC23" s="1206"/>
    </row>
    <row r="24" spans="1:81" s="58" customFormat="1" ht="40.15" customHeight="1" x14ac:dyDescent="0.25">
      <c r="A24" s="37"/>
      <c r="B24" s="1334"/>
      <c r="C24" s="1315"/>
      <c r="D24" s="1097"/>
      <c r="E24" s="1094"/>
      <c r="F24" s="1094"/>
      <c r="G24" s="1094"/>
      <c r="H24" s="1094"/>
      <c r="I24" s="1447"/>
      <c r="J24" s="1220"/>
      <c r="K24" s="1217"/>
      <c r="L24" s="1223"/>
      <c r="M24" s="1226"/>
      <c r="N24" s="1229"/>
      <c r="O24" s="1232"/>
      <c r="P24" s="1235"/>
      <c r="Q24" s="1238"/>
      <c r="R24" s="1220"/>
      <c r="S24" s="41"/>
      <c r="T24" s="241"/>
      <c r="U24" s="241"/>
      <c r="V24" s="241"/>
      <c r="W24" s="41"/>
      <c r="X24" s="34"/>
      <c r="Y24" s="34"/>
      <c r="Z24" s="34"/>
      <c r="AA24" s="34"/>
      <c r="AB24" s="1220"/>
      <c r="AC24" s="1241"/>
      <c r="AD24" s="303">
        <f t="shared" si="7"/>
        <v>0</v>
      </c>
      <c r="AE24" s="303">
        <f t="shared" si="0"/>
        <v>0</v>
      </c>
      <c r="AF24" s="303">
        <f t="shared" si="0"/>
        <v>0</v>
      </c>
      <c r="AG24" s="303">
        <f t="shared" si="0"/>
        <v>0</v>
      </c>
      <c r="AH24" s="303">
        <f t="shared" si="0"/>
        <v>0</v>
      </c>
      <c r="AI24" s="303">
        <f t="shared" si="0"/>
        <v>0</v>
      </c>
      <c r="AJ24" s="303">
        <f t="shared" si="0"/>
        <v>0</v>
      </c>
      <c r="AK24" s="1220"/>
      <c r="AL24" s="1302"/>
      <c r="AM24" s="303">
        <f t="shared" si="2"/>
        <v>0</v>
      </c>
      <c r="AN24" s="304"/>
      <c r="AO24" s="304"/>
      <c r="AP24" s="304"/>
      <c r="AQ24" s="304"/>
      <c r="AR24" s="304"/>
      <c r="AS24" s="304"/>
      <c r="AT24" s="1220"/>
      <c r="AU24" s="1304"/>
      <c r="AV24" s="303">
        <f t="shared" si="3"/>
        <v>0</v>
      </c>
      <c r="AW24" s="304"/>
      <c r="AX24" s="304"/>
      <c r="AY24" s="304"/>
      <c r="AZ24" s="304"/>
      <c r="BA24" s="304"/>
      <c r="BB24" s="304"/>
      <c r="BC24" s="1220"/>
      <c r="BD24" s="309"/>
      <c r="BE24" s="303">
        <f t="shared" si="4"/>
        <v>0</v>
      </c>
      <c r="BF24" s="304"/>
      <c r="BG24" s="304"/>
      <c r="BH24" s="304"/>
      <c r="BI24" s="304"/>
      <c r="BJ24" s="304"/>
      <c r="BK24" s="304"/>
      <c r="BL24" s="1220"/>
      <c r="BM24" s="310"/>
      <c r="BN24" s="303">
        <f t="shared" si="5"/>
        <v>0</v>
      </c>
      <c r="BO24" s="304"/>
      <c r="BP24" s="304"/>
      <c r="BQ24" s="304"/>
      <c r="BR24" s="304"/>
      <c r="BS24" s="304"/>
      <c r="BT24" s="304"/>
      <c r="BU24" s="1207"/>
      <c r="BV24" s="1208"/>
      <c r="BW24" s="1208"/>
      <c r="BX24" s="1208"/>
      <c r="BY24" s="1208"/>
      <c r="BZ24" s="1208"/>
      <c r="CA24" s="1208"/>
      <c r="CB24" s="1208"/>
      <c r="CC24" s="1209"/>
    </row>
    <row r="25" spans="1:81" s="58" customFormat="1" ht="40.15" customHeight="1" x14ac:dyDescent="0.25">
      <c r="A25" s="37"/>
      <c r="B25" s="1334"/>
      <c r="C25" s="1315"/>
      <c r="D25" s="1097"/>
      <c r="E25" s="1094"/>
      <c r="F25" s="1094"/>
      <c r="G25" s="1094"/>
      <c r="H25" s="1094"/>
      <c r="I25" s="1447"/>
      <c r="J25" s="1220"/>
      <c r="K25" s="1217"/>
      <c r="L25" s="1223"/>
      <c r="M25" s="1226"/>
      <c r="N25" s="1229"/>
      <c r="O25" s="1232"/>
      <c r="P25" s="1235"/>
      <c r="Q25" s="1238"/>
      <c r="R25" s="1220"/>
      <c r="S25" s="41"/>
      <c r="T25" s="241"/>
      <c r="U25" s="241"/>
      <c r="V25" s="241"/>
      <c r="W25" s="41"/>
      <c r="X25" s="34"/>
      <c r="Y25" s="34"/>
      <c r="Z25" s="34"/>
      <c r="AA25" s="34"/>
      <c r="AB25" s="1220"/>
      <c r="AC25" s="1241"/>
      <c r="AD25" s="303">
        <f t="shared" si="7"/>
        <v>0</v>
      </c>
      <c r="AE25" s="303">
        <f t="shared" si="0"/>
        <v>0</v>
      </c>
      <c r="AF25" s="303">
        <f t="shared" si="0"/>
        <v>0</v>
      </c>
      <c r="AG25" s="303">
        <f t="shared" si="0"/>
        <v>0</v>
      </c>
      <c r="AH25" s="303">
        <f t="shared" si="0"/>
        <v>0</v>
      </c>
      <c r="AI25" s="303">
        <f t="shared" si="0"/>
        <v>0</v>
      </c>
      <c r="AJ25" s="303">
        <f t="shared" si="0"/>
        <v>0</v>
      </c>
      <c r="AK25" s="1220"/>
      <c r="AL25" s="1302"/>
      <c r="AM25" s="303">
        <f t="shared" si="2"/>
        <v>0</v>
      </c>
      <c r="AN25" s="304"/>
      <c r="AO25" s="304"/>
      <c r="AP25" s="304"/>
      <c r="AQ25" s="304"/>
      <c r="AR25" s="304"/>
      <c r="AS25" s="304"/>
      <c r="AT25" s="1220"/>
      <c r="AU25" s="1304"/>
      <c r="AV25" s="303">
        <f t="shared" si="3"/>
        <v>0</v>
      </c>
      <c r="AW25" s="304"/>
      <c r="AX25" s="304"/>
      <c r="AY25" s="304"/>
      <c r="AZ25" s="304"/>
      <c r="BA25" s="304"/>
      <c r="BB25" s="304"/>
      <c r="BC25" s="1220"/>
      <c r="BD25" s="309"/>
      <c r="BE25" s="303">
        <f t="shared" si="4"/>
        <v>0</v>
      </c>
      <c r="BF25" s="304"/>
      <c r="BG25" s="304"/>
      <c r="BH25" s="304"/>
      <c r="BI25" s="304"/>
      <c r="BJ25" s="304"/>
      <c r="BK25" s="304"/>
      <c r="BL25" s="1220"/>
      <c r="BM25" s="310"/>
      <c r="BN25" s="303">
        <f t="shared" si="5"/>
        <v>0</v>
      </c>
      <c r="BO25" s="304"/>
      <c r="BP25" s="304"/>
      <c r="BQ25" s="304"/>
      <c r="BR25" s="304"/>
      <c r="BS25" s="304"/>
      <c r="BT25" s="304"/>
      <c r="BU25" s="1207"/>
      <c r="BV25" s="1208"/>
      <c r="BW25" s="1208"/>
      <c r="BX25" s="1208"/>
      <c r="BY25" s="1208"/>
      <c r="BZ25" s="1208"/>
      <c r="CA25" s="1208"/>
      <c r="CB25" s="1208"/>
      <c r="CC25" s="1209"/>
    </row>
    <row r="26" spans="1:81" s="58" customFormat="1" ht="40.15" customHeight="1" thickBot="1" x14ac:dyDescent="0.3">
      <c r="A26" s="37"/>
      <c r="B26" s="1334"/>
      <c r="C26" s="1316"/>
      <c r="D26" s="1098"/>
      <c r="E26" s="1095"/>
      <c r="F26" s="1095"/>
      <c r="G26" s="1095"/>
      <c r="H26" s="1095"/>
      <c r="I26" s="1448"/>
      <c r="J26" s="1221"/>
      <c r="K26" s="1218"/>
      <c r="L26" s="1224"/>
      <c r="M26" s="1227"/>
      <c r="N26" s="1230"/>
      <c r="O26" s="1233"/>
      <c r="P26" s="1236"/>
      <c r="Q26" s="1239"/>
      <c r="R26" s="1221"/>
      <c r="S26" s="234"/>
      <c r="T26" s="242"/>
      <c r="U26" s="242"/>
      <c r="V26" s="242"/>
      <c r="W26" s="234"/>
      <c r="X26" s="305"/>
      <c r="Y26" s="305"/>
      <c r="Z26" s="305"/>
      <c r="AA26" s="305"/>
      <c r="AB26" s="1221"/>
      <c r="AC26" s="1242"/>
      <c r="AD26" s="306">
        <f t="shared" si="7"/>
        <v>0</v>
      </c>
      <c r="AE26" s="306">
        <f t="shared" si="0"/>
        <v>0</v>
      </c>
      <c r="AF26" s="306">
        <f t="shared" si="0"/>
        <v>0</v>
      </c>
      <c r="AG26" s="306">
        <f t="shared" si="0"/>
        <v>0</v>
      </c>
      <c r="AH26" s="306">
        <f t="shared" si="0"/>
        <v>0</v>
      </c>
      <c r="AI26" s="306">
        <f t="shared" si="0"/>
        <v>0</v>
      </c>
      <c r="AJ26" s="306">
        <f t="shared" si="0"/>
        <v>0</v>
      </c>
      <c r="AK26" s="1221"/>
      <c r="AL26" s="1303"/>
      <c r="AM26" s="306">
        <f t="shared" si="2"/>
        <v>0</v>
      </c>
      <c r="AN26" s="39"/>
      <c r="AO26" s="39"/>
      <c r="AP26" s="39"/>
      <c r="AQ26" s="39"/>
      <c r="AR26" s="39"/>
      <c r="AS26" s="39"/>
      <c r="AT26" s="1221"/>
      <c r="AU26" s="1305"/>
      <c r="AV26" s="306">
        <f t="shared" si="3"/>
        <v>0</v>
      </c>
      <c r="AW26" s="39"/>
      <c r="AX26" s="39"/>
      <c r="AY26" s="39"/>
      <c r="AZ26" s="39"/>
      <c r="BA26" s="39"/>
      <c r="BB26" s="39"/>
      <c r="BC26" s="1221"/>
      <c r="BD26" s="56"/>
      <c r="BE26" s="306">
        <f t="shared" si="4"/>
        <v>0</v>
      </c>
      <c r="BF26" s="39"/>
      <c r="BG26" s="39"/>
      <c r="BH26" s="39"/>
      <c r="BI26" s="39"/>
      <c r="BJ26" s="39"/>
      <c r="BK26" s="39"/>
      <c r="BL26" s="1221"/>
      <c r="BM26" s="44"/>
      <c r="BN26" s="306">
        <f t="shared" si="5"/>
        <v>0</v>
      </c>
      <c r="BO26" s="39"/>
      <c r="BP26" s="39"/>
      <c r="BQ26" s="39"/>
      <c r="BR26" s="39"/>
      <c r="BS26" s="39"/>
      <c r="BT26" s="39"/>
      <c r="BU26" s="1210"/>
      <c r="BV26" s="1211"/>
      <c r="BW26" s="1211"/>
      <c r="BX26" s="1211"/>
      <c r="BY26" s="1211"/>
      <c r="BZ26" s="1211"/>
      <c r="CA26" s="1211"/>
      <c r="CB26" s="1211"/>
      <c r="CC26" s="1212"/>
    </row>
    <row r="27" spans="1:81" s="58" customFormat="1" ht="40.15" customHeight="1" thickTop="1" x14ac:dyDescent="0.25">
      <c r="A27" s="37"/>
      <c r="B27" s="1334"/>
      <c r="C27" s="1315" t="s">
        <v>346</v>
      </c>
      <c r="D27" s="1096">
        <v>4103</v>
      </c>
      <c r="E27" s="1093" t="s">
        <v>5729</v>
      </c>
      <c r="F27" s="1093">
        <v>4103052</v>
      </c>
      <c r="G27" s="1093" t="s">
        <v>5730</v>
      </c>
      <c r="H27" s="1093" t="s">
        <v>5731</v>
      </c>
      <c r="I27" s="1446">
        <v>2021004540217</v>
      </c>
      <c r="J27" s="1219">
        <v>253</v>
      </c>
      <c r="K27" s="1216" t="str">
        <f>+[7]Metas!K286</f>
        <v xml:space="preserve">Jóvenes indígenas con becas de educación superior </v>
      </c>
      <c r="L27" s="1222"/>
      <c r="M27" s="1225">
        <f>SUM(N27:Q27)</f>
        <v>0</v>
      </c>
      <c r="N27" s="1228"/>
      <c r="O27" s="1231"/>
      <c r="P27" s="1234"/>
      <c r="Q27" s="1237"/>
      <c r="R27" s="1219">
        <f t="shared" ref="R27" si="15">+$J27</f>
        <v>253</v>
      </c>
      <c r="S27" s="233"/>
      <c r="T27" s="240"/>
      <c r="U27" s="240"/>
      <c r="V27" s="240"/>
      <c r="W27" s="233"/>
      <c r="X27" s="307"/>
      <c r="Y27" s="307"/>
      <c r="Z27" s="307"/>
      <c r="AA27" s="307"/>
      <c r="AB27" s="1219">
        <f t="shared" ref="AB27" si="16">+$J27</f>
        <v>253</v>
      </c>
      <c r="AC27" s="1240">
        <f t="shared" ref="AC27" si="17">+L27</f>
        <v>0</v>
      </c>
      <c r="AD27" s="308">
        <f t="shared" si="7"/>
        <v>0</v>
      </c>
      <c r="AE27" s="308">
        <f t="shared" si="7"/>
        <v>0</v>
      </c>
      <c r="AF27" s="308">
        <f t="shared" si="7"/>
        <v>0</v>
      </c>
      <c r="AG27" s="308">
        <f t="shared" si="7"/>
        <v>0</v>
      </c>
      <c r="AH27" s="308">
        <f t="shared" si="7"/>
        <v>0</v>
      </c>
      <c r="AI27" s="308">
        <f t="shared" si="7"/>
        <v>0</v>
      </c>
      <c r="AJ27" s="308">
        <f t="shared" si="7"/>
        <v>0</v>
      </c>
      <c r="AK27" s="1219">
        <f t="shared" ref="AK27" si="18">+$J27</f>
        <v>253</v>
      </c>
      <c r="AL27" s="1243">
        <f>+N27</f>
        <v>0</v>
      </c>
      <c r="AM27" s="308">
        <f t="shared" si="2"/>
        <v>0</v>
      </c>
      <c r="AN27" s="48"/>
      <c r="AO27" s="48"/>
      <c r="AP27" s="48"/>
      <c r="AQ27" s="48"/>
      <c r="AR27" s="48"/>
      <c r="AS27" s="48"/>
      <c r="AT27" s="1219">
        <f t="shared" ref="AT27" si="19">+$J27</f>
        <v>253</v>
      </c>
      <c r="AU27" s="1246">
        <f>+O27</f>
        <v>0</v>
      </c>
      <c r="AV27" s="308">
        <f t="shared" si="3"/>
        <v>0</v>
      </c>
      <c r="AW27" s="48"/>
      <c r="AX27" s="48"/>
      <c r="AY27" s="48"/>
      <c r="AZ27" s="48"/>
      <c r="BA27" s="48"/>
      <c r="BB27" s="48"/>
      <c r="BC27" s="1219">
        <f t="shared" ref="BC27" si="20">+$J27</f>
        <v>253</v>
      </c>
      <c r="BD27" s="1249">
        <f>+P27</f>
        <v>0</v>
      </c>
      <c r="BE27" s="308">
        <f t="shared" si="4"/>
        <v>0</v>
      </c>
      <c r="BF27" s="48"/>
      <c r="BG27" s="48"/>
      <c r="BH27" s="48"/>
      <c r="BI27" s="48"/>
      <c r="BJ27" s="48"/>
      <c r="BK27" s="48"/>
      <c r="BL27" s="1219">
        <f t="shared" ref="BL27" si="21">+$J27</f>
        <v>253</v>
      </c>
      <c r="BM27" s="1252">
        <f>+Q27</f>
        <v>0</v>
      </c>
      <c r="BN27" s="308">
        <f t="shared" si="5"/>
        <v>0</v>
      </c>
      <c r="BO27" s="48"/>
      <c r="BP27" s="48"/>
      <c r="BQ27" s="48"/>
      <c r="BR27" s="48"/>
      <c r="BS27" s="48"/>
      <c r="BT27" s="48"/>
      <c r="BU27" s="1204"/>
      <c r="BV27" s="1205"/>
      <c r="BW27" s="1205"/>
      <c r="BX27" s="1205"/>
      <c r="BY27" s="1205"/>
      <c r="BZ27" s="1205"/>
      <c r="CA27" s="1205"/>
      <c r="CB27" s="1205"/>
      <c r="CC27" s="1206"/>
    </row>
    <row r="28" spans="1:81" s="58" customFormat="1" ht="40.15" customHeight="1" x14ac:dyDescent="0.25">
      <c r="A28" s="37"/>
      <c r="B28" s="1334"/>
      <c r="C28" s="1315"/>
      <c r="D28" s="1097"/>
      <c r="E28" s="1094"/>
      <c r="F28" s="1094"/>
      <c r="G28" s="1094"/>
      <c r="H28" s="1094"/>
      <c r="I28" s="1447"/>
      <c r="J28" s="1220"/>
      <c r="K28" s="1217"/>
      <c r="L28" s="1223"/>
      <c r="M28" s="1226"/>
      <c r="N28" s="1229"/>
      <c r="O28" s="1232"/>
      <c r="P28" s="1235"/>
      <c r="Q28" s="1238"/>
      <c r="R28" s="1220"/>
      <c r="S28" s="41"/>
      <c r="T28" s="241"/>
      <c r="U28" s="241"/>
      <c r="V28" s="241"/>
      <c r="W28" s="41"/>
      <c r="X28" s="34"/>
      <c r="Y28" s="34"/>
      <c r="Z28" s="34"/>
      <c r="AA28" s="34"/>
      <c r="AB28" s="1220"/>
      <c r="AC28" s="1241"/>
      <c r="AD28" s="303">
        <f t="shared" si="7"/>
        <v>0</v>
      </c>
      <c r="AE28" s="303">
        <f t="shared" si="7"/>
        <v>0</v>
      </c>
      <c r="AF28" s="303">
        <f t="shared" si="7"/>
        <v>0</v>
      </c>
      <c r="AG28" s="303">
        <f t="shared" si="7"/>
        <v>0</v>
      </c>
      <c r="AH28" s="303">
        <f t="shared" si="7"/>
        <v>0</v>
      </c>
      <c r="AI28" s="303">
        <f t="shared" si="7"/>
        <v>0</v>
      </c>
      <c r="AJ28" s="303">
        <f t="shared" si="7"/>
        <v>0</v>
      </c>
      <c r="AK28" s="1220"/>
      <c r="AL28" s="1244"/>
      <c r="AM28" s="303">
        <f t="shared" si="2"/>
        <v>0</v>
      </c>
      <c r="AN28" s="311"/>
      <c r="AO28" s="311"/>
      <c r="AP28" s="311"/>
      <c r="AQ28" s="311"/>
      <c r="AR28" s="311"/>
      <c r="AS28" s="311"/>
      <c r="AT28" s="1220"/>
      <c r="AU28" s="1247"/>
      <c r="AV28" s="303">
        <f t="shared" si="3"/>
        <v>0</v>
      </c>
      <c r="AW28" s="311"/>
      <c r="AX28" s="311"/>
      <c r="AY28" s="311"/>
      <c r="AZ28" s="311"/>
      <c r="BA28" s="311"/>
      <c r="BB28" s="311"/>
      <c r="BC28" s="1220"/>
      <c r="BD28" s="1250"/>
      <c r="BE28" s="303">
        <f t="shared" si="4"/>
        <v>0</v>
      </c>
      <c r="BF28" s="311"/>
      <c r="BG28" s="311"/>
      <c r="BH28" s="311"/>
      <c r="BI28" s="311"/>
      <c r="BJ28" s="311"/>
      <c r="BK28" s="311"/>
      <c r="BL28" s="1220"/>
      <c r="BM28" s="1253"/>
      <c r="BN28" s="303">
        <f t="shared" si="5"/>
        <v>0</v>
      </c>
      <c r="BO28" s="311"/>
      <c r="BP28" s="311"/>
      <c r="BQ28" s="311"/>
      <c r="BR28" s="311"/>
      <c r="BS28" s="311"/>
      <c r="BT28" s="311"/>
      <c r="BU28" s="1207"/>
      <c r="BV28" s="1208"/>
      <c r="BW28" s="1208"/>
      <c r="BX28" s="1208"/>
      <c r="BY28" s="1208"/>
      <c r="BZ28" s="1208"/>
      <c r="CA28" s="1208"/>
      <c r="CB28" s="1208"/>
      <c r="CC28" s="1209"/>
    </row>
    <row r="29" spans="1:81" s="58" customFormat="1" ht="40.15" customHeight="1" x14ac:dyDescent="0.25">
      <c r="A29" s="37"/>
      <c r="B29" s="1334"/>
      <c r="C29" s="1315"/>
      <c r="D29" s="1097"/>
      <c r="E29" s="1094"/>
      <c r="F29" s="1094"/>
      <c r="G29" s="1094"/>
      <c r="H29" s="1094"/>
      <c r="I29" s="1447"/>
      <c r="J29" s="1220"/>
      <c r="K29" s="1217"/>
      <c r="L29" s="1223"/>
      <c r="M29" s="1226"/>
      <c r="N29" s="1229"/>
      <c r="O29" s="1232"/>
      <c r="P29" s="1235"/>
      <c r="Q29" s="1238"/>
      <c r="R29" s="1220"/>
      <c r="S29" s="41"/>
      <c r="T29" s="241"/>
      <c r="U29" s="241"/>
      <c r="V29" s="241"/>
      <c r="W29" s="41"/>
      <c r="X29" s="34"/>
      <c r="Y29" s="34"/>
      <c r="Z29" s="34"/>
      <c r="AA29" s="34"/>
      <c r="AB29" s="1220"/>
      <c r="AC29" s="1241"/>
      <c r="AD29" s="303">
        <f t="shared" si="7"/>
        <v>0</v>
      </c>
      <c r="AE29" s="303">
        <f t="shared" si="7"/>
        <v>0</v>
      </c>
      <c r="AF29" s="303">
        <f t="shared" si="7"/>
        <v>0</v>
      </c>
      <c r="AG29" s="303">
        <f t="shared" si="7"/>
        <v>0</v>
      </c>
      <c r="AH29" s="303">
        <f t="shared" si="7"/>
        <v>0</v>
      </c>
      <c r="AI29" s="303">
        <f t="shared" si="7"/>
        <v>0</v>
      </c>
      <c r="AJ29" s="303">
        <f t="shared" si="7"/>
        <v>0</v>
      </c>
      <c r="AK29" s="1220"/>
      <c r="AL29" s="1244"/>
      <c r="AM29" s="303">
        <f t="shared" si="2"/>
        <v>0</v>
      </c>
      <c r="AN29" s="311"/>
      <c r="AO29" s="311"/>
      <c r="AP29" s="311"/>
      <c r="AQ29" s="311"/>
      <c r="AR29" s="311"/>
      <c r="AS29" s="311"/>
      <c r="AT29" s="1220"/>
      <c r="AU29" s="1247"/>
      <c r="AV29" s="303">
        <f t="shared" si="3"/>
        <v>0</v>
      </c>
      <c r="AW29" s="311"/>
      <c r="AX29" s="311"/>
      <c r="AY29" s="311"/>
      <c r="AZ29" s="311"/>
      <c r="BA29" s="311"/>
      <c r="BB29" s="311"/>
      <c r="BC29" s="1220"/>
      <c r="BD29" s="1250"/>
      <c r="BE29" s="303">
        <f t="shared" si="4"/>
        <v>0</v>
      </c>
      <c r="BF29" s="311"/>
      <c r="BG29" s="311"/>
      <c r="BH29" s="311"/>
      <c r="BI29" s="311"/>
      <c r="BJ29" s="311"/>
      <c r="BK29" s="311"/>
      <c r="BL29" s="1220"/>
      <c r="BM29" s="1253"/>
      <c r="BN29" s="303">
        <f t="shared" si="5"/>
        <v>0</v>
      </c>
      <c r="BO29" s="311"/>
      <c r="BP29" s="311"/>
      <c r="BQ29" s="311"/>
      <c r="BR29" s="311"/>
      <c r="BS29" s="311"/>
      <c r="BT29" s="311"/>
      <c r="BU29" s="1207"/>
      <c r="BV29" s="1208"/>
      <c r="BW29" s="1208"/>
      <c r="BX29" s="1208"/>
      <c r="BY29" s="1208"/>
      <c r="BZ29" s="1208"/>
      <c r="CA29" s="1208"/>
      <c r="CB29" s="1208"/>
      <c r="CC29" s="1209"/>
    </row>
    <row r="30" spans="1:81" s="58" customFormat="1" ht="40.15" customHeight="1" thickBot="1" x14ac:dyDescent="0.3">
      <c r="A30" s="37"/>
      <c r="B30" s="1334"/>
      <c r="C30" s="1316"/>
      <c r="D30" s="1098"/>
      <c r="E30" s="1095"/>
      <c r="F30" s="1095"/>
      <c r="G30" s="1095"/>
      <c r="H30" s="1095"/>
      <c r="I30" s="1448"/>
      <c r="J30" s="1221"/>
      <c r="K30" s="1218"/>
      <c r="L30" s="1224"/>
      <c r="M30" s="1227"/>
      <c r="N30" s="1230"/>
      <c r="O30" s="1233"/>
      <c r="P30" s="1236"/>
      <c r="Q30" s="1239"/>
      <c r="R30" s="1221"/>
      <c r="S30" s="234"/>
      <c r="T30" s="242"/>
      <c r="U30" s="242"/>
      <c r="V30" s="242"/>
      <c r="W30" s="234"/>
      <c r="X30" s="305"/>
      <c r="Y30" s="305"/>
      <c r="Z30" s="305"/>
      <c r="AA30" s="305"/>
      <c r="AB30" s="1221"/>
      <c r="AC30" s="1242"/>
      <c r="AD30" s="306">
        <f t="shared" si="7"/>
        <v>0</v>
      </c>
      <c r="AE30" s="306">
        <f t="shared" si="7"/>
        <v>0</v>
      </c>
      <c r="AF30" s="306">
        <f t="shared" si="7"/>
        <v>0</v>
      </c>
      <c r="AG30" s="306">
        <f t="shared" si="7"/>
        <v>0</v>
      </c>
      <c r="AH30" s="306">
        <f t="shared" si="7"/>
        <v>0</v>
      </c>
      <c r="AI30" s="306">
        <f t="shared" si="7"/>
        <v>0</v>
      </c>
      <c r="AJ30" s="306">
        <f t="shared" si="7"/>
        <v>0</v>
      </c>
      <c r="AK30" s="1221"/>
      <c r="AL30" s="1245"/>
      <c r="AM30" s="306">
        <f t="shared" si="2"/>
        <v>0</v>
      </c>
      <c r="AN30" s="50"/>
      <c r="AO30" s="50"/>
      <c r="AP30" s="50"/>
      <c r="AQ30" s="50"/>
      <c r="AR30" s="50"/>
      <c r="AS30" s="50"/>
      <c r="AT30" s="1221"/>
      <c r="AU30" s="1248"/>
      <c r="AV30" s="306">
        <f t="shared" si="3"/>
        <v>0</v>
      </c>
      <c r="AW30" s="50"/>
      <c r="AX30" s="50"/>
      <c r="AY30" s="50"/>
      <c r="AZ30" s="50"/>
      <c r="BA30" s="50"/>
      <c r="BB30" s="50"/>
      <c r="BC30" s="1221"/>
      <c r="BD30" s="1251"/>
      <c r="BE30" s="306">
        <f t="shared" si="4"/>
        <v>0</v>
      </c>
      <c r="BF30" s="50"/>
      <c r="BG30" s="50"/>
      <c r="BH30" s="50"/>
      <c r="BI30" s="50"/>
      <c r="BJ30" s="50"/>
      <c r="BK30" s="50"/>
      <c r="BL30" s="1221"/>
      <c r="BM30" s="1254"/>
      <c r="BN30" s="306">
        <f t="shared" si="5"/>
        <v>0</v>
      </c>
      <c r="BO30" s="50"/>
      <c r="BP30" s="50"/>
      <c r="BQ30" s="50"/>
      <c r="BR30" s="50"/>
      <c r="BS30" s="50"/>
      <c r="BT30" s="50"/>
      <c r="BU30" s="1210"/>
      <c r="BV30" s="1211"/>
      <c r="BW30" s="1211"/>
      <c r="BX30" s="1211"/>
      <c r="BY30" s="1211"/>
      <c r="BZ30" s="1211"/>
      <c r="CA30" s="1211"/>
      <c r="CB30" s="1211"/>
      <c r="CC30" s="1212"/>
    </row>
    <row r="31" spans="1:81" s="58" customFormat="1" ht="40.15" customHeight="1" thickTop="1" x14ac:dyDescent="0.25">
      <c r="A31" s="37"/>
      <c r="B31" s="1334"/>
      <c r="C31" s="1314" t="s">
        <v>349</v>
      </c>
      <c r="D31" s="1096">
        <v>4103</v>
      </c>
      <c r="E31" s="1093" t="s">
        <v>5729</v>
      </c>
      <c r="F31" s="1093">
        <v>4103052</v>
      </c>
      <c r="G31" s="1093" t="s">
        <v>5730</v>
      </c>
      <c r="H31" s="1093" t="s">
        <v>5731</v>
      </c>
      <c r="I31" s="1446">
        <v>2021004540217</v>
      </c>
      <c r="J31" s="1219">
        <v>254</v>
      </c>
      <c r="K31" s="1216" t="str">
        <f>+[7]Metas!K287</f>
        <v>Ferias de exposición de productos elaborados por Indígenas.</v>
      </c>
      <c r="L31" s="1222">
        <v>1</v>
      </c>
      <c r="M31" s="1225">
        <f>SUM(N31:Q31)/4</f>
        <v>0.25</v>
      </c>
      <c r="N31" s="1228"/>
      <c r="O31" s="1231"/>
      <c r="P31" s="1234"/>
      <c r="Q31" s="1237">
        <v>1</v>
      </c>
      <c r="R31" s="1219">
        <f t="shared" ref="R31" si="22">+$J31</f>
        <v>254</v>
      </c>
      <c r="S31" s="233" t="s">
        <v>5740</v>
      </c>
      <c r="T31" s="240" t="s">
        <v>3833</v>
      </c>
      <c r="U31" s="240"/>
      <c r="V31" s="240"/>
      <c r="W31" s="233"/>
      <c r="X31" s="307"/>
      <c r="Y31" s="307"/>
      <c r="Z31" s="307"/>
      <c r="AA31" s="307"/>
      <c r="AB31" s="1219">
        <f t="shared" ref="AB31" si="23">+$J31</f>
        <v>254</v>
      </c>
      <c r="AC31" s="1240">
        <f t="shared" ref="AC31" si="24">+L31</f>
        <v>1</v>
      </c>
      <c r="AD31" s="308">
        <f t="shared" si="7"/>
        <v>0</v>
      </c>
      <c r="AE31" s="308">
        <f t="shared" si="7"/>
        <v>0</v>
      </c>
      <c r="AF31" s="308">
        <f t="shared" si="7"/>
        <v>0</v>
      </c>
      <c r="AG31" s="308">
        <f t="shared" si="7"/>
        <v>0</v>
      </c>
      <c r="AH31" s="308">
        <f t="shared" si="7"/>
        <v>0</v>
      </c>
      <c r="AI31" s="308">
        <f t="shared" si="7"/>
        <v>0</v>
      </c>
      <c r="AJ31" s="308">
        <f t="shared" si="7"/>
        <v>0</v>
      </c>
      <c r="AK31" s="1219">
        <f t="shared" ref="AK31" si="25">+$J31</f>
        <v>254</v>
      </c>
      <c r="AL31" s="1243">
        <f>+N31</f>
        <v>0</v>
      </c>
      <c r="AM31" s="308">
        <f t="shared" si="2"/>
        <v>0</v>
      </c>
      <c r="AN31" s="48"/>
      <c r="AO31" s="48"/>
      <c r="AP31" s="48"/>
      <c r="AQ31" s="48"/>
      <c r="AR31" s="48"/>
      <c r="AS31" s="48"/>
      <c r="AT31" s="1219">
        <f t="shared" ref="AT31" si="26">+$J31</f>
        <v>254</v>
      </c>
      <c r="AU31" s="1246">
        <f>+O31</f>
        <v>0</v>
      </c>
      <c r="AV31" s="308">
        <f t="shared" si="3"/>
        <v>0</v>
      </c>
      <c r="AW31" s="48"/>
      <c r="AX31" s="48"/>
      <c r="AY31" s="48"/>
      <c r="AZ31" s="48"/>
      <c r="BA31" s="48"/>
      <c r="BB31" s="48"/>
      <c r="BC31" s="1219">
        <f t="shared" ref="BC31" si="27">+$J31</f>
        <v>254</v>
      </c>
      <c r="BD31" s="1249">
        <f>+P31</f>
        <v>0</v>
      </c>
      <c r="BE31" s="308">
        <f t="shared" si="4"/>
        <v>0</v>
      </c>
      <c r="BF31" s="48"/>
      <c r="BG31" s="48"/>
      <c r="BH31" s="48"/>
      <c r="BI31" s="48"/>
      <c r="BJ31" s="48"/>
      <c r="BK31" s="48"/>
      <c r="BL31" s="1219">
        <f t="shared" ref="BL31" si="28">+$J31</f>
        <v>254</v>
      </c>
      <c r="BM31" s="1252">
        <f>+Q31</f>
        <v>1</v>
      </c>
      <c r="BN31" s="308">
        <f t="shared" si="5"/>
        <v>0</v>
      </c>
      <c r="BO31" s="48"/>
      <c r="BP31" s="48"/>
      <c r="BQ31" s="48"/>
      <c r="BR31" s="48"/>
      <c r="BS31" s="48"/>
      <c r="BT31" s="48"/>
      <c r="BU31" s="1204"/>
      <c r="BV31" s="1205"/>
      <c r="BW31" s="1205"/>
      <c r="BX31" s="1205"/>
      <c r="BY31" s="1205"/>
      <c r="BZ31" s="1205"/>
      <c r="CA31" s="1205"/>
      <c r="CB31" s="1205"/>
      <c r="CC31" s="1206"/>
    </row>
    <row r="32" spans="1:81" s="58" customFormat="1" ht="40.15" customHeight="1" x14ac:dyDescent="0.25">
      <c r="A32" s="37"/>
      <c r="B32" s="1334"/>
      <c r="C32" s="1315"/>
      <c r="D32" s="1097"/>
      <c r="E32" s="1094"/>
      <c r="F32" s="1094"/>
      <c r="G32" s="1094"/>
      <c r="H32" s="1094"/>
      <c r="I32" s="1447"/>
      <c r="J32" s="1220"/>
      <c r="K32" s="1217"/>
      <c r="L32" s="1223"/>
      <c r="M32" s="1226"/>
      <c r="N32" s="1229"/>
      <c r="O32" s="1232"/>
      <c r="P32" s="1235"/>
      <c r="Q32" s="1238"/>
      <c r="R32" s="1220"/>
      <c r="S32" s="41"/>
      <c r="T32" s="241"/>
      <c r="U32" s="241"/>
      <c r="V32" s="241"/>
      <c r="W32" s="41"/>
      <c r="X32" s="34"/>
      <c r="Y32" s="34"/>
      <c r="Z32" s="34"/>
      <c r="AA32" s="34"/>
      <c r="AB32" s="1220"/>
      <c r="AC32" s="1241"/>
      <c r="AD32" s="303">
        <f t="shared" ref="AD32:AJ78" si="29">+AM32+AV32+BE32+BN32</f>
        <v>0</v>
      </c>
      <c r="AE32" s="303">
        <f t="shared" si="29"/>
        <v>0</v>
      </c>
      <c r="AF32" s="303">
        <f t="shared" si="29"/>
        <v>0</v>
      </c>
      <c r="AG32" s="303">
        <f t="shared" si="29"/>
        <v>0</v>
      </c>
      <c r="AH32" s="303">
        <f t="shared" si="29"/>
        <v>0</v>
      </c>
      <c r="AI32" s="303">
        <f t="shared" si="29"/>
        <v>0</v>
      </c>
      <c r="AJ32" s="303">
        <f t="shared" si="29"/>
        <v>0</v>
      </c>
      <c r="AK32" s="1220"/>
      <c r="AL32" s="1244"/>
      <c r="AM32" s="303">
        <f t="shared" si="2"/>
        <v>0</v>
      </c>
      <c r="AN32" s="311"/>
      <c r="AO32" s="311"/>
      <c r="AP32" s="311"/>
      <c r="AQ32" s="311"/>
      <c r="AR32" s="311"/>
      <c r="AS32" s="311"/>
      <c r="AT32" s="1220"/>
      <c r="AU32" s="1247"/>
      <c r="AV32" s="303">
        <f t="shared" si="3"/>
        <v>0</v>
      </c>
      <c r="AW32" s="311"/>
      <c r="AX32" s="311"/>
      <c r="AY32" s="311"/>
      <c r="AZ32" s="311"/>
      <c r="BA32" s="311"/>
      <c r="BB32" s="311"/>
      <c r="BC32" s="1220"/>
      <c r="BD32" s="1250"/>
      <c r="BE32" s="303">
        <f t="shared" si="4"/>
        <v>0</v>
      </c>
      <c r="BF32" s="311"/>
      <c r="BG32" s="311"/>
      <c r="BH32" s="311"/>
      <c r="BI32" s="311"/>
      <c r="BJ32" s="311"/>
      <c r="BK32" s="311"/>
      <c r="BL32" s="1220"/>
      <c r="BM32" s="1253"/>
      <c r="BN32" s="303">
        <f t="shared" si="5"/>
        <v>0</v>
      </c>
      <c r="BO32" s="311"/>
      <c r="BP32" s="311"/>
      <c r="BQ32" s="311"/>
      <c r="BR32" s="311"/>
      <c r="BS32" s="311"/>
      <c r="BT32" s="311"/>
      <c r="BU32" s="1207"/>
      <c r="BV32" s="1208"/>
      <c r="BW32" s="1208"/>
      <c r="BX32" s="1208"/>
      <c r="BY32" s="1208"/>
      <c r="BZ32" s="1208"/>
      <c r="CA32" s="1208"/>
      <c r="CB32" s="1208"/>
      <c r="CC32" s="1209"/>
    </row>
    <row r="33" spans="1:81" s="58" customFormat="1" ht="40.15" customHeight="1" x14ac:dyDescent="0.25">
      <c r="A33" s="37"/>
      <c r="B33" s="1334"/>
      <c r="C33" s="1315"/>
      <c r="D33" s="1097"/>
      <c r="E33" s="1094"/>
      <c r="F33" s="1094"/>
      <c r="G33" s="1094"/>
      <c r="H33" s="1094"/>
      <c r="I33" s="1447"/>
      <c r="J33" s="1220"/>
      <c r="K33" s="1217"/>
      <c r="L33" s="1223"/>
      <c r="M33" s="1226"/>
      <c r="N33" s="1229"/>
      <c r="O33" s="1232"/>
      <c r="P33" s="1235"/>
      <c r="Q33" s="1238"/>
      <c r="R33" s="1220"/>
      <c r="S33" s="41"/>
      <c r="T33" s="241"/>
      <c r="U33" s="241"/>
      <c r="V33" s="241"/>
      <c r="W33" s="41"/>
      <c r="X33" s="34"/>
      <c r="Y33" s="34"/>
      <c r="Z33" s="34"/>
      <c r="AA33" s="34"/>
      <c r="AB33" s="1220"/>
      <c r="AC33" s="1241"/>
      <c r="AD33" s="303">
        <f t="shared" si="29"/>
        <v>0</v>
      </c>
      <c r="AE33" s="303">
        <f t="shared" si="29"/>
        <v>0</v>
      </c>
      <c r="AF33" s="303">
        <f t="shared" si="29"/>
        <v>0</v>
      </c>
      <c r="AG33" s="303">
        <f t="shared" si="29"/>
        <v>0</v>
      </c>
      <c r="AH33" s="303">
        <f t="shared" si="29"/>
        <v>0</v>
      </c>
      <c r="AI33" s="303">
        <f t="shared" si="29"/>
        <v>0</v>
      </c>
      <c r="AJ33" s="303">
        <f t="shared" si="29"/>
        <v>0</v>
      </c>
      <c r="AK33" s="1220"/>
      <c r="AL33" s="1244"/>
      <c r="AM33" s="303">
        <f t="shared" si="2"/>
        <v>0</v>
      </c>
      <c r="AN33" s="311"/>
      <c r="AO33" s="311"/>
      <c r="AP33" s="311"/>
      <c r="AQ33" s="311"/>
      <c r="AR33" s="311"/>
      <c r="AS33" s="311"/>
      <c r="AT33" s="1220"/>
      <c r="AU33" s="1247"/>
      <c r="AV33" s="303">
        <f t="shared" si="3"/>
        <v>0</v>
      </c>
      <c r="AW33" s="311"/>
      <c r="AX33" s="311"/>
      <c r="AY33" s="311"/>
      <c r="AZ33" s="311"/>
      <c r="BA33" s="311"/>
      <c r="BB33" s="311"/>
      <c r="BC33" s="1220"/>
      <c r="BD33" s="1250"/>
      <c r="BE33" s="303">
        <f t="shared" si="4"/>
        <v>0</v>
      </c>
      <c r="BF33" s="311"/>
      <c r="BG33" s="311"/>
      <c r="BH33" s="311"/>
      <c r="BI33" s="311"/>
      <c r="BJ33" s="311"/>
      <c r="BK33" s="311"/>
      <c r="BL33" s="1220"/>
      <c r="BM33" s="1253"/>
      <c r="BN33" s="303">
        <f t="shared" si="5"/>
        <v>0</v>
      </c>
      <c r="BO33" s="311"/>
      <c r="BP33" s="311"/>
      <c r="BQ33" s="311"/>
      <c r="BR33" s="311"/>
      <c r="BS33" s="311"/>
      <c r="BT33" s="311"/>
      <c r="BU33" s="1207"/>
      <c r="BV33" s="1208"/>
      <c r="BW33" s="1208"/>
      <c r="BX33" s="1208"/>
      <c r="BY33" s="1208"/>
      <c r="BZ33" s="1208"/>
      <c r="CA33" s="1208"/>
      <c r="CB33" s="1208"/>
      <c r="CC33" s="1209"/>
    </row>
    <row r="34" spans="1:81" s="58" customFormat="1" ht="40.15" customHeight="1" thickBot="1" x14ac:dyDescent="0.3">
      <c r="A34" s="37"/>
      <c r="B34" s="1335"/>
      <c r="C34" s="1316"/>
      <c r="D34" s="1098"/>
      <c r="E34" s="1095"/>
      <c r="F34" s="1095"/>
      <c r="G34" s="1095"/>
      <c r="H34" s="1095"/>
      <c r="I34" s="1448"/>
      <c r="J34" s="1221"/>
      <c r="K34" s="1218"/>
      <c r="L34" s="1224"/>
      <c r="M34" s="1227"/>
      <c r="N34" s="1230"/>
      <c r="O34" s="1233"/>
      <c r="P34" s="1236"/>
      <c r="Q34" s="1239"/>
      <c r="R34" s="1221"/>
      <c r="S34" s="234"/>
      <c r="T34" s="242"/>
      <c r="U34" s="242"/>
      <c r="V34" s="242"/>
      <c r="W34" s="234"/>
      <c r="X34" s="305"/>
      <c r="Y34" s="305"/>
      <c r="Z34" s="305"/>
      <c r="AA34" s="305"/>
      <c r="AB34" s="1221"/>
      <c r="AC34" s="1242"/>
      <c r="AD34" s="306">
        <f t="shared" si="29"/>
        <v>0</v>
      </c>
      <c r="AE34" s="306">
        <f t="shared" si="29"/>
        <v>0</v>
      </c>
      <c r="AF34" s="306">
        <f t="shared" si="29"/>
        <v>0</v>
      </c>
      <c r="AG34" s="306">
        <f t="shared" si="29"/>
        <v>0</v>
      </c>
      <c r="AH34" s="306">
        <f t="shared" si="29"/>
        <v>0</v>
      </c>
      <c r="AI34" s="306">
        <f t="shared" si="29"/>
        <v>0</v>
      </c>
      <c r="AJ34" s="306">
        <f t="shared" si="29"/>
        <v>0</v>
      </c>
      <c r="AK34" s="1221"/>
      <c r="AL34" s="1245"/>
      <c r="AM34" s="306">
        <f t="shared" si="2"/>
        <v>0</v>
      </c>
      <c r="AN34" s="50"/>
      <c r="AO34" s="50"/>
      <c r="AP34" s="50"/>
      <c r="AQ34" s="50"/>
      <c r="AR34" s="50"/>
      <c r="AS34" s="50"/>
      <c r="AT34" s="1221"/>
      <c r="AU34" s="1248"/>
      <c r="AV34" s="306">
        <f t="shared" si="3"/>
        <v>0</v>
      </c>
      <c r="AW34" s="50"/>
      <c r="AX34" s="50"/>
      <c r="AY34" s="50"/>
      <c r="AZ34" s="50"/>
      <c r="BA34" s="50"/>
      <c r="BB34" s="50"/>
      <c r="BC34" s="1221"/>
      <c r="BD34" s="1251"/>
      <c r="BE34" s="306">
        <f t="shared" si="4"/>
        <v>0</v>
      </c>
      <c r="BF34" s="50"/>
      <c r="BG34" s="50"/>
      <c r="BH34" s="50"/>
      <c r="BI34" s="50"/>
      <c r="BJ34" s="50"/>
      <c r="BK34" s="50"/>
      <c r="BL34" s="1221"/>
      <c r="BM34" s="1254"/>
      <c r="BN34" s="306">
        <f t="shared" si="5"/>
        <v>0</v>
      </c>
      <c r="BO34" s="50"/>
      <c r="BP34" s="50"/>
      <c r="BQ34" s="50"/>
      <c r="BR34" s="50"/>
      <c r="BS34" s="50"/>
      <c r="BT34" s="50"/>
      <c r="BU34" s="1210"/>
      <c r="BV34" s="1211"/>
      <c r="BW34" s="1211"/>
      <c r="BX34" s="1211"/>
      <c r="BY34" s="1211"/>
      <c r="BZ34" s="1211"/>
      <c r="CA34" s="1211"/>
      <c r="CB34" s="1211"/>
      <c r="CC34" s="1212"/>
    </row>
    <row r="35" spans="1:81" s="58" customFormat="1" ht="40.15" customHeight="1" thickTop="1" x14ac:dyDescent="0.25">
      <c r="A35" s="37"/>
      <c r="B35" s="1333" t="s">
        <v>350</v>
      </c>
      <c r="C35" s="1314" t="s">
        <v>353</v>
      </c>
      <c r="D35" s="1096">
        <v>4103</v>
      </c>
      <c r="E35" s="1093" t="s">
        <v>5729</v>
      </c>
      <c r="F35" s="1093">
        <v>4103052</v>
      </c>
      <c r="G35" s="1093" t="s">
        <v>5730</v>
      </c>
      <c r="H35" s="1093" t="s">
        <v>5731</v>
      </c>
      <c r="I35" s="1446">
        <v>2021004540217</v>
      </c>
      <c r="J35" s="1219">
        <v>255</v>
      </c>
      <c r="K35" s="1216" t="str">
        <f>+[7]Metas!K289</f>
        <v xml:space="preserve">Caracterización de la población afrocolombiana en el Departamento. </v>
      </c>
      <c r="L35" s="1222"/>
      <c r="M35" s="1225">
        <f>SUM(N35:Q35)/4</f>
        <v>0</v>
      </c>
      <c r="N35" s="1228"/>
      <c r="O35" s="1231"/>
      <c r="P35" s="1234"/>
      <c r="Q35" s="1237"/>
      <c r="R35" s="1219">
        <f t="shared" ref="R35" si="30">+$J35</f>
        <v>255</v>
      </c>
      <c r="S35" s="233"/>
      <c r="T35" s="240"/>
      <c r="U35" s="240"/>
      <c r="V35" s="240"/>
      <c r="W35" s="233"/>
      <c r="X35" s="307"/>
      <c r="Y35" s="307"/>
      <c r="Z35" s="307"/>
      <c r="AA35" s="307"/>
      <c r="AB35" s="1219">
        <f t="shared" ref="AB35" si="31">+$J35</f>
        <v>255</v>
      </c>
      <c r="AC35" s="1240">
        <f t="shared" ref="AC35" si="32">+L35</f>
        <v>0</v>
      </c>
      <c r="AD35" s="308">
        <f t="shared" si="29"/>
        <v>0</v>
      </c>
      <c r="AE35" s="308">
        <f t="shared" si="29"/>
        <v>0</v>
      </c>
      <c r="AF35" s="308">
        <f t="shared" si="29"/>
        <v>0</v>
      </c>
      <c r="AG35" s="308">
        <f t="shared" si="29"/>
        <v>0</v>
      </c>
      <c r="AH35" s="308">
        <f t="shared" si="29"/>
        <v>0</v>
      </c>
      <c r="AI35" s="308">
        <f t="shared" si="29"/>
        <v>0</v>
      </c>
      <c r="AJ35" s="308">
        <f t="shared" si="29"/>
        <v>0</v>
      </c>
      <c r="AK35" s="1219">
        <f t="shared" ref="AK35" si="33">+$J35</f>
        <v>255</v>
      </c>
      <c r="AL35" s="1243">
        <f>+N35</f>
        <v>0</v>
      </c>
      <c r="AM35" s="308">
        <f t="shared" si="2"/>
        <v>0</v>
      </c>
      <c r="AN35" s="48"/>
      <c r="AO35" s="48"/>
      <c r="AP35" s="48"/>
      <c r="AQ35" s="48"/>
      <c r="AR35" s="48"/>
      <c r="AS35" s="48"/>
      <c r="AT35" s="1219">
        <f t="shared" ref="AT35" si="34">+$J35</f>
        <v>255</v>
      </c>
      <c r="AU35" s="1246">
        <f>+O35</f>
        <v>0</v>
      </c>
      <c r="AV35" s="308">
        <f t="shared" si="3"/>
        <v>0</v>
      </c>
      <c r="AW35" s="48"/>
      <c r="AX35" s="48"/>
      <c r="AY35" s="48"/>
      <c r="AZ35" s="48"/>
      <c r="BA35" s="48"/>
      <c r="BB35" s="48"/>
      <c r="BC35" s="1219">
        <f t="shared" ref="BC35" si="35">+$J35</f>
        <v>255</v>
      </c>
      <c r="BD35" s="1249">
        <f>+P35</f>
        <v>0</v>
      </c>
      <c r="BE35" s="308">
        <f t="shared" si="4"/>
        <v>0</v>
      </c>
      <c r="BF35" s="48"/>
      <c r="BG35" s="48"/>
      <c r="BH35" s="48"/>
      <c r="BI35" s="48"/>
      <c r="BJ35" s="48"/>
      <c r="BK35" s="48"/>
      <c r="BL35" s="1219">
        <f t="shared" ref="BL35" si="36">+$J35</f>
        <v>255</v>
      </c>
      <c r="BM35" s="1252">
        <f>+Q35</f>
        <v>0</v>
      </c>
      <c r="BN35" s="308">
        <f t="shared" si="5"/>
        <v>0</v>
      </c>
      <c r="BO35" s="48"/>
      <c r="BP35" s="48"/>
      <c r="BQ35" s="48"/>
      <c r="BR35" s="48"/>
      <c r="BS35" s="48"/>
      <c r="BT35" s="48"/>
      <c r="BU35" s="1204"/>
      <c r="BV35" s="1205"/>
      <c r="BW35" s="1205"/>
      <c r="BX35" s="1205"/>
      <c r="BY35" s="1205"/>
      <c r="BZ35" s="1205"/>
      <c r="CA35" s="1205"/>
      <c r="CB35" s="1205"/>
      <c r="CC35" s="1206"/>
    </row>
    <row r="36" spans="1:81" s="58" customFormat="1" ht="40.15" customHeight="1" x14ac:dyDescent="0.25">
      <c r="A36" s="37"/>
      <c r="B36" s="1334"/>
      <c r="C36" s="1315"/>
      <c r="D36" s="1097"/>
      <c r="E36" s="1094"/>
      <c r="F36" s="1094"/>
      <c r="G36" s="1094"/>
      <c r="H36" s="1094"/>
      <c r="I36" s="1447"/>
      <c r="J36" s="1220"/>
      <c r="K36" s="1217"/>
      <c r="L36" s="1223"/>
      <c r="M36" s="1226"/>
      <c r="N36" s="1229"/>
      <c r="O36" s="1232"/>
      <c r="P36" s="1235"/>
      <c r="Q36" s="1238"/>
      <c r="R36" s="1220"/>
      <c r="S36" s="41"/>
      <c r="T36" s="241"/>
      <c r="U36" s="241"/>
      <c r="V36" s="241"/>
      <c r="W36" s="41"/>
      <c r="X36" s="34"/>
      <c r="Y36" s="34"/>
      <c r="Z36" s="34"/>
      <c r="AA36" s="34"/>
      <c r="AB36" s="1220"/>
      <c r="AC36" s="1241"/>
      <c r="AD36" s="303">
        <f t="shared" si="29"/>
        <v>0</v>
      </c>
      <c r="AE36" s="303">
        <f t="shared" si="29"/>
        <v>0</v>
      </c>
      <c r="AF36" s="303">
        <f t="shared" si="29"/>
        <v>0</v>
      </c>
      <c r="AG36" s="303">
        <f t="shared" si="29"/>
        <v>0</v>
      </c>
      <c r="AH36" s="303">
        <f t="shared" si="29"/>
        <v>0</v>
      </c>
      <c r="AI36" s="303">
        <f t="shared" si="29"/>
        <v>0</v>
      </c>
      <c r="AJ36" s="303">
        <f t="shared" si="29"/>
        <v>0</v>
      </c>
      <c r="AK36" s="1220"/>
      <c r="AL36" s="1244"/>
      <c r="AM36" s="303">
        <f t="shared" si="2"/>
        <v>0</v>
      </c>
      <c r="AN36" s="311"/>
      <c r="AO36" s="311"/>
      <c r="AP36" s="311"/>
      <c r="AQ36" s="311"/>
      <c r="AR36" s="311"/>
      <c r="AS36" s="311"/>
      <c r="AT36" s="1220"/>
      <c r="AU36" s="1247"/>
      <c r="AV36" s="303">
        <f t="shared" si="3"/>
        <v>0</v>
      </c>
      <c r="AW36" s="311"/>
      <c r="AX36" s="311"/>
      <c r="AY36" s="311"/>
      <c r="AZ36" s="311"/>
      <c r="BA36" s="311"/>
      <c r="BB36" s="311"/>
      <c r="BC36" s="1220"/>
      <c r="BD36" s="1250"/>
      <c r="BE36" s="303">
        <f t="shared" si="4"/>
        <v>0</v>
      </c>
      <c r="BF36" s="311"/>
      <c r="BG36" s="311"/>
      <c r="BH36" s="311"/>
      <c r="BI36" s="311"/>
      <c r="BJ36" s="311"/>
      <c r="BK36" s="311"/>
      <c r="BL36" s="1220"/>
      <c r="BM36" s="1253"/>
      <c r="BN36" s="303">
        <f t="shared" si="5"/>
        <v>0</v>
      </c>
      <c r="BO36" s="311"/>
      <c r="BP36" s="311"/>
      <c r="BQ36" s="311"/>
      <c r="BR36" s="311"/>
      <c r="BS36" s="311"/>
      <c r="BT36" s="311"/>
      <c r="BU36" s="1207"/>
      <c r="BV36" s="1208"/>
      <c r="BW36" s="1208"/>
      <c r="BX36" s="1208"/>
      <c r="BY36" s="1208"/>
      <c r="BZ36" s="1208"/>
      <c r="CA36" s="1208"/>
      <c r="CB36" s="1208"/>
      <c r="CC36" s="1209"/>
    </row>
    <row r="37" spans="1:81" s="58" customFormat="1" ht="40.15" customHeight="1" x14ac:dyDescent="0.25">
      <c r="A37" s="37"/>
      <c r="B37" s="1334"/>
      <c r="C37" s="1315"/>
      <c r="D37" s="1097"/>
      <c r="E37" s="1094"/>
      <c r="F37" s="1094"/>
      <c r="G37" s="1094"/>
      <c r="H37" s="1094"/>
      <c r="I37" s="1447"/>
      <c r="J37" s="1220"/>
      <c r="K37" s="1217"/>
      <c r="L37" s="1223"/>
      <c r="M37" s="1226"/>
      <c r="N37" s="1229"/>
      <c r="O37" s="1232"/>
      <c r="P37" s="1235"/>
      <c r="Q37" s="1238"/>
      <c r="R37" s="1220"/>
      <c r="S37" s="41"/>
      <c r="T37" s="241"/>
      <c r="U37" s="241"/>
      <c r="V37" s="241"/>
      <c r="W37" s="41"/>
      <c r="X37" s="34"/>
      <c r="Y37" s="34"/>
      <c r="Z37" s="34"/>
      <c r="AA37" s="34"/>
      <c r="AB37" s="1220"/>
      <c r="AC37" s="1241"/>
      <c r="AD37" s="303">
        <f t="shared" si="29"/>
        <v>0</v>
      </c>
      <c r="AE37" s="303">
        <f t="shared" si="29"/>
        <v>0</v>
      </c>
      <c r="AF37" s="303">
        <f t="shared" si="29"/>
        <v>0</v>
      </c>
      <c r="AG37" s="303">
        <f t="shared" si="29"/>
        <v>0</v>
      </c>
      <c r="AH37" s="303">
        <f t="shared" si="29"/>
        <v>0</v>
      </c>
      <c r="AI37" s="303">
        <f t="shared" si="29"/>
        <v>0</v>
      </c>
      <c r="AJ37" s="303">
        <f t="shared" si="29"/>
        <v>0</v>
      </c>
      <c r="AK37" s="1220"/>
      <c r="AL37" s="1244"/>
      <c r="AM37" s="303">
        <f t="shared" si="2"/>
        <v>0</v>
      </c>
      <c r="AN37" s="311"/>
      <c r="AO37" s="311"/>
      <c r="AP37" s="311"/>
      <c r="AQ37" s="311"/>
      <c r="AR37" s="311"/>
      <c r="AS37" s="311"/>
      <c r="AT37" s="1220"/>
      <c r="AU37" s="1247"/>
      <c r="AV37" s="303">
        <f t="shared" si="3"/>
        <v>0</v>
      </c>
      <c r="AW37" s="311"/>
      <c r="AX37" s="311"/>
      <c r="AY37" s="311"/>
      <c r="AZ37" s="311"/>
      <c r="BA37" s="311"/>
      <c r="BB37" s="311"/>
      <c r="BC37" s="1220"/>
      <c r="BD37" s="1250"/>
      <c r="BE37" s="303">
        <f t="shared" si="4"/>
        <v>0</v>
      </c>
      <c r="BF37" s="311"/>
      <c r="BG37" s="311"/>
      <c r="BH37" s="311"/>
      <c r="BI37" s="311"/>
      <c r="BJ37" s="311"/>
      <c r="BK37" s="311"/>
      <c r="BL37" s="1220"/>
      <c r="BM37" s="1253"/>
      <c r="BN37" s="303">
        <f t="shared" si="5"/>
        <v>0</v>
      </c>
      <c r="BO37" s="311"/>
      <c r="BP37" s="311"/>
      <c r="BQ37" s="311"/>
      <c r="BR37" s="311"/>
      <c r="BS37" s="311"/>
      <c r="BT37" s="311"/>
      <c r="BU37" s="1207"/>
      <c r="BV37" s="1208"/>
      <c r="BW37" s="1208"/>
      <c r="BX37" s="1208"/>
      <c r="BY37" s="1208"/>
      <c r="BZ37" s="1208"/>
      <c r="CA37" s="1208"/>
      <c r="CB37" s="1208"/>
      <c r="CC37" s="1209"/>
    </row>
    <row r="38" spans="1:81" s="58" customFormat="1" ht="40.15" customHeight="1" thickBot="1" x14ac:dyDescent="0.3">
      <c r="A38" s="37"/>
      <c r="B38" s="1334"/>
      <c r="C38" s="1315"/>
      <c r="D38" s="1098"/>
      <c r="E38" s="1095"/>
      <c r="F38" s="1095"/>
      <c r="G38" s="1095"/>
      <c r="H38" s="1095"/>
      <c r="I38" s="1448"/>
      <c r="J38" s="1221"/>
      <c r="K38" s="1218"/>
      <c r="L38" s="1224"/>
      <c r="M38" s="1227"/>
      <c r="N38" s="1230"/>
      <c r="O38" s="1233"/>
      <c r="P38" s="1236"/>
      <c r="Q38" s="1239"/>
      <c r="R38" s="1221"/>
      <c r="S38" s="234"/>
      <c r="T38" s="242"/>
      <c r="U38" s="242"/>
      <c r="V38" s="242"/>
      <c r="W38" s="234"/>
      <c r="X38" s="305"/>
      <c r="Y38" s="305"/>
      <c r="Z38" s="305"/>
      <c r="AA38" s="305"/>
      <c r="AB38" s="1221"/>
      <c r="AC38" s="1242"/>
      <c r="AD38" s="306">
        <f t="shared" si="29"/>
        <v>0</v>
      </c>
      <c r="AE38" s="306">
        <f t="shared" si="29"/>
        <v>0</v>
      </c>
      <c r="AF38" s="306">
        <f t="shared" si="29"/>
        <v>0</v>
      </c>
      <c r="AG38" s="306">
        <f t="shared" si="29"/>
        <v>0</v>
      </c>
      <c r="AH38" s="306">
        <f t="shared" si="29"/>
        <v>0</v>
      </c>
      <c r="AI38" s="306">
        <f t="shared" si="29"/>
        <v>0</v>
      </c>
      <c r="AJ38" s="306">
        <f t="shared" si="29"/>
        <v>0</v>
      </c>
      <c r="AK38" s="1221"/>
      <c r="AL38" s="1245"/>
      <c r="AM38" s="306">
        <f t="shared" si="2"/>
        <v>0</v>
      </c>
      <c r="AN38" s="50"/>
      <c r="AO38" s="50"/>
      <c r="AP38" s="50"/>
      <c r="AQ38" s="50"/>
      <c r="AR38" s="50"/>
      <c r="AS38" s="50"/>
      <c r="AT38" s="1221"/>
      <c r="AU38" s="1248"/>
      <c r="AV38" s="306">
        <f t="shared" si="3"/>
        <v>0</v>
      </c>
      <c r="AW38" s="50"/>
      <c r="AX38" s="50"/>
      <c r="AY38" s="50"/>
      <c r="AZ38" s="50"/>
      <c r="BA38" s="50"/>
      <c r="BB38" s="50"/>
      <c r="BC38" s="1221"/>
      <c r="BD38" s="1251"/>
      <c r="BE38" s="306">
        <f t="shared" si="4"/>
        <v>0</v>
      </c>
      <c r="BF38" s="50"/>
      <c r="BG38" s="50"/>
      <c r="BH38" s="50"/>
      <c r="BI38" s="50"/>
      <c r="BJ38" s="50"/>
      <c r="BK38" s="50"/>
      <c r="BL38" s="1221"/>
      <c r="BM38" s="1254"/>
      <c r="BN38" s="306">
        <f t="shared" si="5"/>
        <v>0</v>
      </c>
      <c r="BO38" s="50"/>
      <c r="BP38" s="50"/>
      <c r="BQ38" s="50"/>
      <c r="BR38" s="50"/>
      <c r="BS38" s="50"/>
      <c r="BT38" s="50"/>
      <c r="BU38" s="1210"/>
      <c r="BV38" s="1211"/>
      <c r="BW38" s="1211"/>
      <c r="BX38" s="1211"/>
      <c r="BY38" s="1211"/>
      <c r="BZ38" s="1211"/>
      <c r="CA38" s="1211"/>
      <c r="CB38" s="1211"/>
      <c r="CC38" s="1212"/>
    </row>
    <row r="39" spans="1:81" s="58" customFormat="1" ht="40.15" customHeight="1" thickTop="1" x14ac:dyDescent="0.25">
      <c r="A39" s="37"/>
      <c r="B39" s="1334"/>
      <c r="C39" s="1315"/>
      <c r="D39" s="1096">
        <v>4103</v>
      </c>
      <c r="E39" s="1093" t="s">
        <v>5729</v>
      </c>
      <c r="F39" s="1093">
        <v>4103052</v>
      </c>
      <c r="G39" s="1093" t="s">
        <v>5730</v>
      </c>
      <c r="H39" s="1093" t="s">
        <v>5731</v>
      </c>
      <c r="I39" s="1446">
        <v>2021004540217</v>
      </c>
      <c r="J39" s="1219">
        <v>256</v>
      </c>
      <c r="K39" s="1216" t="str">
        <f>+[7]Metas!K290</f>
        <v>Acompañamiento a la elección de la Comisión Consultiva Afrodescendiente</v>
      </c>
      <c r="L39" s="1222"/>
      <c r="M39" s="1225"/>
      <c r="N39" s="1228"/>
      <c r="O39" s="1231"/>
      <c r="P39" s="1234"/>
      <c r="Q39" s="1237"/>
      <c r="R39" s="1219">
        <f t="shared" ref="R39" si="37">+$J39</f>
        <v>256</v>
      </c>
      <c r="S39" s="233"/>
      <c r="T39" s="240"/>
      <c r="U39" s="240"/>
      <c r="V39" s="240"/>
      <c r="W39" s="233"/>
      <c r="X39" s="307"/>
      <c r="Y39" s="307"/>
      <c r="Z39" s="307"/>
      <c r="AA39" s="307"/>
      <c r="AB39" s="1219">
        <f t="shared" ref="AB39" si="38">+$J39</f>
        <v>256</v>
      </c>
      <c r="AC39" s="1240">
        <f t="shared" ref="AC39" si="39">+L39</f>
        <v>0</v>
      </c>
      <c r="AD39" s="308">
        <f t="shared" si="29"/>
        <v>0</v>
      </c>
      <c r="AE39" s="308">
        <f t="shared" si="29"/>
        <v>0</v>
      </c>
      <c r="AF39" s="308">
        <f t="shared" si="29"/>
        <v>0</v>
      </c>
      <c r="AG39" s="308">
        <f t="shared" si="29"/>
        <v>0</v>
      </c>
      <c r="AH39" s="308">
        <f t="shared" si="29"/>
        <v>0</v>
      </c>
      <c r="AI39" s="308">
        <f t="shared" si="29"/>
        <v>0</v>
      </c>
      <c r="AJ39" s="308">
        <f t="shared" si="29"/>
        <v>0</v>
      </c>
      <c r="AK39" s="1219">
        <f t="shared" ref="AK39" si="40">+$J39</f>
        <v>256</v>
      </c>
      <c r="AL39" s="1243">
        <f>+N39</f>
        <v>0</v>
      </c>
      <c r="AM39" s="308">
        <f t="shared" si="2"/>
        <v>0</v>
      </c>
      <c r="AN39" s="48"/>
      <c r="AO39" s="48"/>
      <c r="AP39" s="48"/>
      <c r="AQ39" s="48"/>
      <c r="AR39" s="48"/>
      <c r="AS39" s="48"/>
      <c r="AT39" s="1219">
        <f t="shared" ref="AT39" si="41">+$J39</f>
        <v>256</v>
      </c>
      <c r="AU39" s="1246">
        <f>+O39</f>
        <v>0</v>
      </c>
      <c r="AV39" s="308">
        <f t="shared" si="3"/>
        <v>0</v>
      </c>
      <c r="AW39" s="48"/>
      <c r="AX39" s="48"/>
      <c r="AY39" s="48"/>
      <c r="AZ39" s="48"/>
      <c r="BA39" s="48"/>
      <c r="BB39" s="48"/>
      <c r="BC39" s="1219">
        <f t="shared" ref="BC39" si="42">+$J39</f>
        <v>256</v>
      </c>
      <c r="BD39" s="1249">
        <f>+P39</f>
        <v>0</v>
      </c>
      <c r="BE39" s="308">
        <f t="shared" si="4"/>
        <v>0</v>
      </c>
      <c r="BF39" s="48"/>
      <c r="BG39" s="48"/>
      <c r="BH39" s="48"/>
      <c r="BI39" s="48"/>
      <c r="BJ39" s="48"/>
      <c r="BK39" s="48"/>
      <c r="BL39" s="1219">
        <f t="shared" ref="BL39" si="43">+$J39</f>
        <v>256</v>
      </c>
      <c r="BM39" s="1252">
        <f>+Q39</f>
        <v>0</v>
      </c>
      <c r="BN39" s="308">
        <f t="shared" si="5"/>
        <v>0</v>
      </c>
      <c r="BO39" s="48"/>
      <c r="BP39" s="48"/>
      <c r="BQ39" s="48"/>
      <c r="BR39" s="48"/>
      <c r="BS39" s="48"/>
      <c r="BT39" s="48"/>
      <c r="BU39" s="1204"/>
      <c r="BV39" s="1205"/>
      <c r="BW39" s="1205"/>
      <c r="BX39" s="1205"/>
      <c r="BY39" s="1205"/>
      <c r="BZ39" s="1205"/>
      <c r="CA39" s="1205"/>
      <c r="CB39" s="1205"/>
      <c r="CC39" s="1206"/>
    </row>
    <row r="40" spans="1:81" s="58" customFormat="1" ht="40.15" customHeight="1" x14ac:dyDescent="0.25">
      <c r="A40" s="37"/>
      <c r="B40" s="1334"/>
      <c r="C40" s="1315"/>
      <c r="D40" s="1097"/>
      <c r="E40" s="1094"/>
      <c r="F40" s="1094"/>
      <c r="G40" s="1094"/>
      <c r="H40" s="1094"/>
      <c r="I40" s="1447"/>
      <c r="J40" s="1220"/>
      <c r="K40" s="1217"/>
      <c r="L40" s="1223"/>
      <c r="M40" s="1226"/>
      <c r="N40" s="1229"/>
      <c r="O40" s="1232"/>
      <c r="P40" s="1235"/>
      <c r="Q40" s="1238"/>
      <c r="R40" s="1220"/>
      <c r="S40" s="41"/>
      <c r="T40" s="241"/>
      <c r="U40" s="241"/>
      <c r="V40" s="241"/>
      <c r="W40" s="41"/>
      <c r="X40" s="34"/>
      <c r="Y40" s="34"/>
      <c r="Z40" s="34"/>
      <c r="AA40" s="34"/>
      <c r="AB40" s="1220"/>
      <c r="AC40" s="1241"/>
      <c r="AD40" s="303">
        <f t="shared" si="29"/>
        <v>0</v>
      </c>
      <c r="AE40" s="303">
        <f t="shared" si="29"/>
        <v>0</v>
      </c>
      <c r="AF40" s="303">
        <f t="shared" si="29"/>
        <v>0</v>
      </c>
      <c r="AG40" s="303">
        <f t="shared" si="29"/>
        <v>0</v>
      </c>
      <c r="AH40" s="303">
        <f t="shared" si="29"/>
        <v>0</v>
      </c>
      <c r="AI40" s="303">
        <f t="shared" si="29"/>
        <v>0</v>
      </c>
      <c r="AJ40" s="303">
        <f t="shared" si="29"/>
        <v>0</v>
      </c>
      <c r="AK40" s="1220"/>
      <c r="AL40" s="1244"/>
      <c r="AM40" s="303">
        <f t="shared" si="2"/>
        <v>0</v>
      </c>
      <c r="AN40" s="311"/>
      <c r="AO40" s="311"/>
      <c r="AP40" s="311"/>
      <c r="AQ40" s="311"/>
      <c r="AR40" s="311"/>
      <c r="AS40" s="311"/>
      <c r="AT40" s="1220"/>
      <c r="AU40" s="1247"/>
      <c r="AV40" s="303">
        <f t="shared" si="3"/>
        <v>0</v>
      </c>
      <c r="AW40" s="311"/>
      <c r="AX40" s="311"/>
      <c r="AY40" s="311"/>
      <c r="AZ40" s="311"/>
      <c r="BA40" s="311"/>
      <c r="BB40" s="311"/>
      <c r="BC40" s="1220"/>
      <c r="BD40" s="1250"/>
      <c r="BE40" s="303">
        <f t="shared" si="4"/>
        <v>0</v>
      </c>
      <c r="BF40" s="311"/>
      <c r="BG40" s="311"/>
      <c r="BH40" s="311"/>
      <c r="BI40" s="311"/>
      <c r="BJ40" s="311"/>
      <c r="BK40" s="311"/>
      <c r="BL40" s="1220"/>
      <c r="BM40" s="1253"/>
      <c r="BN40" s="303">
        <f t="shared" si="5"/>
        <v>0</v>
      </c>
      <c r="BO40" s="311"/>
      <c r="BP40" s="311"/>
      <c r="BQ40" s="311"/>
      <c r="BR40" s="311"/>
      <c r="BS40" s="311"/>
      <c r="BT40" s="311"/>
      <c r="BU40" s="1207"/>
      <c r="BV40" s="1208"/>
      <c r="BW40" s="1208"/>
      <c r="BX40" s="1208"/>
      <c r="BY40" s="1208"/>
      <c r="BZ40" s="1208"/>
      <c r="CA40" s="1208"/>
      <c r="CB40" s="1208"/>
      <c r="CC40" s="1209"/>
    </row>
    <row r="41" spans="1:81" s="58" customFormat="1" ht="40.15" customHeight="1" x14ac:dyDescent="0.25">
      <c r="A41" s="37"/>
      <c r="B41" s="1334"/>
      <c r="C41" s="1315"/>
      <c r="D41" s="1097"/>
      <c r="E41" s="1094"/>
      <c r="F41" s="1094"/>
      <c r="G41" s="1094"/>
      <c r="H41" s="1094"/>
      <c r="I41" s="1447"/>
      <c r="J41" s="1220"/>
      <c r="K41" s="1217"/>
      <c r="L41" s="1223"/>
      <c r="M41" s="1226"/>
      <c r="N41" s="1229"/>
      <c r="O41" s="1232"/>
      <c r="P41" s="1235"/>
      <c r="Q41" s="1238"/>
      <c r="R41" s="1220"/>
      <c r="S41" s="41"/>
      <c r="T41" s="241"/>
      <c r="U41" s="241"/>
      <c r="V41" s="241"/>
      <c r="W41" s="41"/>
      <c r="X41" s="34"/>
      <c r="Y41" s="34"/>
      <c r="Z41" s="34"/>
      <c r="AA41" s="34"/>
      <c r="AB41" s="1220"/>
      <c r="AC41" s="1241"/>
      <c r="AD41" s="303">
        <f t="shared" si="29"/>
        <v>0</v>
      </c>
      <c r="AE41" s="303">
        <f t="shared" si="29"/>
        <v>0</v>
      </c>
      <c r="AF41" s="303">
        <f t="shared" si="29"/>
        <v>0</v>
      </c>
      <c r="AG41" s="303">
        <f t="shared" si="29"/>
        <v>0</v>
      </c>
      <c r="AH41" s="303">
        <f t="shared" si="29"/>
        <v>0</v>
      </c>
      <c r="AI41" s="303">
        <f t="shared" si="29"/>
        <v>0</v>
      </c>
      <c r="AJ41" s="303">
        <f t="shared" si="29"/>
        <v>0</v>
      </c>
      <c r="AK41" s="1220"/>
      <c r="AL41" s="1244"/>
      <c r="AM41" s="303">
        <f t="shared" si="2"/>
        <v>0</v>
      </c>
      <c r="AN41" s="311"/>
      <c r="AO41" s="311"/>
      <c r="AP41" s="311"/>
      <c r="AQ41" s="311"/>
      <c r="AR41" s="311"/>
      <c r="AS41" s="311"/>
      <c r="AT41" s="1220"/>
      <c r="AU41" s="1247"/>
      <c r="AV41" s="303">
        <f t="shared" si="3"/>
        <v>0</v>
      </c>
      <c r="AW41" s="311"/>
      <c r="AX41" s="311"/>
      <c r="AY41" s="311"/>
      <c r="AZ41" s="311"/>
      <c r="BA41" s="311"/>
      <c r="BB41" s="311"/>
      <c r="BC41" s="1220"/>
      <c r="BD41" s="1250"/>
      <c r="BE41" s="303">
        <f t="shared" si="4"/>
        <v>0</v>
      </c>
      <c r="BF41" s="311"/>
      <c r="BG41" s="311"/>
      <c r="BH41" s="311"/>
      <c r="BI41" s="311"/>
      <c r="BJ41" s="311"/>
      <c r="BK41" s="311"/>
      <c r="BL41" s="1220"/>
      <c r="BM41" s="1253"/>
      <c r="BN41" s="303">
        <f t="shared" si="5"/>
        <v>0</v>
      </c>
      <c r="BO41" s="311"/>
      <c r="BP41" s="311"/>
      <c r="BQ41" s="311"/>
      <c r="BR41" s="311"/>
      <c r="BS41" s="311"/>
      <c r="BT41" s="311"/>
      <c r="BU41" s="1207"/>
      <c r="BV41" s="1208"/>
      <c r="BW41" s="1208"/>
      <c r="BX41" s="1208"/>
      <c r="BY41" s="1208"/>
      <c r="BZ41" s="1208"/>
      <c r="CA41" s="1208"/>
      <c r="CB41" s="1208"/>
      <c r="CC41" s="1209"/>
    </row>
    <row r="42" spans="1:81" s="58" customFormat="1" ht="40.15" customHeight="1" thickBot="1" x14ac:dyDescent="0.3">
      <c r="A42" s="37"/>
      <c r="B42" s="1334"/>
      <c r="C42" s="1315"/>
      <c r="D42" s="1098"/>
      <c r="E42" s="1095"/>
      <c r="F42" s="1095"/>
      <c r="G42" s="1095"/>
      <c r="H42" s="1095"/>
      <c r="I42" s="1448"/>
      <c r="J42" s="1221"/>
      <c r="K42" s="1218"/>
      <c r="L42" s="1224"/>
      <c r="M42" s="1227"/>
      <c r="N42" s="1230"/>
      <c r="O42" s="1233"/>
      <c r="P42" s="1236"/>
      <c r="Q42" s="1239"/>
      <c r="R42" s="1221"/>
      <c r="S42" s="234"/>
      <c r="T42" s="242"/>
      <c r="U42" s="242"/>
      <c r="V42" s="242"/>
      <c r="W42" s="234"/>
      <c r="X42" s="305"/>
      <c r="Y42" s="305"/>
      <c r="Z42" s="305"/>
      <c r="AA42" s="305"/>
      <c r="AB42" s="1221"/>
      <c r="AC42" s="1242"/>
      <c r="AD42" s="306">
        <f t="shared" si="29"/>
        <v>0</v>
      </c>
      <c r="AE42" s="306">
        <f t="shared" si="29"/>
        <v>0</v>
      </c>
      <c r="AF42" s="306">
        <f t="shared" si="29"/>
        <v>0</v>
      </c>
      <c r="AG42" s="306">
        <f t="shared" si="29"/>
        <v>0</v>
      </c>
      <c r="AH42" s="306">
        <f t="shared" si="29"/>
        <v>0</v>
      </c>
      <c r="AI42" s="306">
        <f t="shared" si="29"/>
        <v>0</v>
      </c>
      <c r="AJ42" s="306">
        <f t="shared" si="29"/>
        <v>0</v>
      </c>
      <c r="AK42" s="1221"/>
      <c r="AL42" s="1245"/>
      <c r="AM42" s="306">
        <f t="shared" si="2"/>
        <v>0</v>
      </c>
      <c r="AN42" s="50"/>
      <c r="AO42" s="50"/>
      <c r="AP42" s="50"/>
      <c r="AQ42" s="50"/>
      <c r="AR42" s="50"/>
      <c r="AS42" s="50"/>
      <c r="AT42" s="1221"/>
      <c r="AU42" s="1248"/>
      <c r="AV42" s="306">
        <f t="shared" si="3"/>
        <v>0</v>
      </c>
      <c r="AW42" s="50"/>
      <c r="AX42" s="50"/>
      <c r="AY42" s="50"/>
      <c r="AZ42" s="50"/>
      <c r="BA42" s="50"/>
      <c r="BB42" s="50"/>
      <c r="BC42" s="1221"/>
      <c r="BD42" s="1251"/>
      <c r="BE42" s="306">
        <f t="shared" si="4"/>
        <v>0</v>
      </c>
      <c r="BF42" s="50"/>
      <c r="BG42" s="50"/>
      <c r="BH42" s="50"/>
      <c r="BI42" s="50"/>
      <c r="BJ42" s="50"/>
      <c r="BK42" s="50"/>
      <c r="BL42" s="1221"/>
      <c r="BM42" s="1254"/>
      <c r="BN42" s="306">
        <f t="shared" si="5"/>
        <v>0</v>
      </c>
      <c r="BO42" s="50"/>
      <c r="BP42" s="50"/>
      <c r="BQ42" s="50"/>
      <c r="BR42" s="50"/>
      <c r="BS42" s="50"/>
      <c r="BT42" s="50"/>
      <c r="BU42" s="1210"/>
      <c r="BV42" s="1211"/>
      <c r="BW42" s="1211"/>
      <c r="BX42" s="1211"/>
      <c r="BY42" s="1211"/>
      <c r="BZ42" s="1211"/>
      <c r="CA42" s="1211"/>
      <c r="CB42" s="1211"/>
      <c r="CC42" s="1212"/>
    </row>
    <row r="43" spans="1:81" s="58" customFormat="1" ht="40.15" customHeight="1" thickTop="1" x14ac:dyDescent="0.25">
      <c r="A43" s="37"/>
      <c r="B43" s="1334"/>
      <c r="C43" s="1315"/>
      <c r="D43" s="1096">
        <v>4103</v>
      </c>
      <c r="E43" s="1093" t="s">
        <v>5729</v>
      </c>
      <c r="F43" s="1093">
        <v>4103052</v>
      </c>
      <c r="G43" s="1093" t="s">
        <v>5730</v>
      </c>
      <c r="H43" s="1093" t="s">
        <v>5731</v>
      </c>
      <c r="I43" s="1446">
        <v>2021004540217</v>
      </c>
      <c r="J43" s="1219">
        <v>257</v>
      </c>
      <c r="K43" s="1216" t="str">
        <f>+[7]Metas!K291</f>
        <v>Capacitaciones para la elección de los consejos comunitarios y organizaciones de comunidades Afrodescendientes</v>
      </c>
      <c r="L43" s="1222">
        <v>6</v>
      </c>
      <c r="M43" s="1225">
        <f>SUM(N43:Q43)</f>
        <v>6</v>
      </c>
      <c r="N43" s="1228"/>
      <c r="O43" s="1231">
        <v>6</v>
      </c>
      <c r="P43" s="1234"/>
      <c r="Q43" s="1237"/>
      <c r="R43" s="1219">
        <f t="shared" ref="R43" si="44">+$J43</f>
        <v>257</v>
      </c>
      <c r="S43" s="233" t="s">
        <v>5734</v>
      </c>
      <c r="T43" s="240" t="s">
        <v>3834</v>
      </c>
      <c r="U43" s="240" t="s">
        <v>3839</v>
      </c>
      <c r="V43" s="240" t="s">
        <v>3843</v>
      </c>
      <c r="W43" s="233" t="s">
        <v>5741</v>
      </c>
      <c r="X43" s="307">
        <v>44743</v>
      </c>
      <c r="Y43" s="307"/>
      <c r="Z43" s="307"/>
      <c r="AA43" s="307"/>
      <c r="AB43" s="1219">
        <f t="shared" ref="AB43" si="45">+$J43</f>
        <v>257</v>
      </c>
      <c r="AC43" s="1240">
        <f t="shared" ref="AC43" si="46">+L43</f>
        <v>6</v>
      </c>
      <c r="AD43" s="308">
        <v>4</v>
      </c>
      <c r="AE43" s="308">
        <v>4</v>
      </c>
      <c r="AF43" s="308">
        <f t="shared" si="29"/>
        <v>0</v>
      </c>
      <c r="AG43" s="308">
        <f t="shared" si="29"/>
        <v>0</v>
      </c>
      <c r="AH43" s="308">
        <f t="shared" si="29"/>
        <v>0</v>
      </c>
      <c r="AI43" s="308">
        <f t="shared" si="29"/>
        <v>0</v>
      </c>
      <c r="AJ43" s="308">
        <f t="shared" si="29"/>
        <v>0</v>
      </c>
      <c r="AK43" s="1219">
        <f t="shared" ref="AK43" si="47">+$J43</f>
        <v>257</v>
      </c>
      <c r="AL43" s="1243">
        <f>+N43</f>
        <v>0</v>
      </c>
      <c r="AM43" s="308">
        <f t="shared" si="2"/>
        <v>0</v>
      </c>
      <c r="AN43" s="48"/>
      <c r="AO43" s="48"/>
      <c r="AP43" s="48"/>
      <c r="AQ43" s="48"/>
      <c r="AR43" s="48"/>
      <c r="AS43" s="48"/>
      <c r="AT43" s="1219">
        <f t="shared" ref="AT43" si="48">+$J43</f>
        <v>257</v>
      </c>
      <c r="AU43" s="1246">
        <f>+O43</f>
        <v>6</v>
      </c>
      <c r="AV43" s="308">
        <f t="shared" si="3"/>
        <v>0</v>
      </c>
      <c r="AW43" s="48"/>
      <c r="AX43" s="48"/>
      <c r="AY43" s="48"/>
      <c r="AZ43" s="48"/>
      <c r="BA43" s="48"/>
      <c r="BB43" s="48"/>
      <c r="BC43" s="1219">
        <f t="shared" ref="BC43" si="49">+$J43</f>
        <v>257</v>
      </c>
      <c r="BD43" s="1249">
        <f>+P43</f>
        <v>0</v>
      </c>
      <c r="BE43" s="308">
        <f t="shared" si="4"/>
        <v>0</v>
      </c>
      <c r="BF43" s="48"/>
      <c r="BG43" s="48"/>
      <c r="BH43" s="48"/>
      <c r="BI43" s="48"/>
      <c r="BJ43" s="48"/>
      <c r="BK43" s="48"/>
      <c r="BL43" s="1219">
        <f t="shared" ref="BL43" si="50">+$J43</f>
        <v>257</v>
      </c>
      <c r="BM43" s="1252">
        <f>+Q43</f>
        <v>0</v>
      </c>
      <c r="BN43" s="308">
        <f t="shared" si="5"/>
        <v>0</v>
      </c>
      <c r="BO43" s="48"/>
      <c r="BP43" s="48"/>
      <c r="BQ43" s="48"/>
      <c r="BR43" s="48"/>
      <c r="BS43" s="48"/>
      <c r="BT43" s="48"/>
      <c r="BU43" s="1204"/>
      <c r="BV43" s="1205"/>
      <c r="BW43" s="1205"/>
      <c r="BX43" s="1205"/>
      <c r="BY43" s="1205"/>
      <c r="BZ43" s="1205"/>
      <c r="CA43" s="1205"/>
      <c r="CB43" s="1205"/>
      <c r="CC43" s="1206"/>
    </row>
    <row r="44" spans="1:81" s="58" customFormat="1" ht="40.15" customHeight="1" x14ac:dyDescent="0.25">
      <c r="A44" s="37"/>
      <c r="B44" s="1334"/>
      <c r="C44" s="1315"/>
      <c r="D44" s="1097"/>
      <c r="E44" s="1094"/>
      <c r="F44" s="1094"/>
      <c r="G44" s="1094"/>
      <c r="H44" s="1094"/>
      <c r="I44" s="1447"/>
      <c r="J44" s="1220"/>
      <c r="K44" s="1217"/>
      <c r="L44" s="1223"/>
      <c r="M44" s="1226"/>
      <c r="N44" s="1229"/>
      <c r="O44" s="1232"/>
      <c r="P44" s="1235"/>
      <c r="Q44" s="1238"/>
      <c r="R44" s="1220"/>
      <c r="S44" s="41"/>
      <c r="T44" s="241"/>
      <c r="U44" s="241"/>
      <c r="V44" s="241"/>
      <c r="W44" s="41"/>
      <c r="X44" s="34"/>
      <c r="Y44" s="34"/>
      <c r="Z44" s="34"/>
      <c r="AA44" s="34"/>
      <c r="AB44" s="1220"/>
      <c r="AC44" s="1241"/>
      <c r="AD44" s="303">
        <f t="shared" si="29"/>
        <v>0</v>
      </c>
      <c r="AE44" s="303">
        <f t="shared" si="29"/>
        <v>0</v>
      </c>
      <c r="AF44" s="303">
        <f t="shared" si="29"/>
        <v>0</v>
      </c>
      <c r="AG44" s="303">
        <f t="shared" si="29"/>
        <v>0</v>
      </c>
      <c r="AH44" s="303">
        <f t="shared" si="29"/>
        <v>0</v>
      </c>
      <c r="AI44" s="303">
        <f t="shared" si="29"/>
        <v>0</v>
      </c>
      <c r="AJ44" s="303">
        <f t="shared" si="29"/>
        <v>0</v>
      </c>
      <c r="AK44" s="1220"/>
      <c r="AL44" s="1244"/>
      <c r="AM44" s="303">
        <f t="shared" si="2"/>
        <v>0</v>
      </c>
      <c r="AN44" s="311"/>
      <c r="AO44" s="311"/>
      <c r="AP44" s="311"/>
      <c r="AQ44" s="311"/>
      <c r="AR44" s="311"/>
      <c r="AS44" s="311"/>
      <c r="AT44" s="1220"/>
      <c r="AU44" s="1247"/>
      <c r="AV44" s="303">
        <f t="shared" si="3"/>
        <v>0</v>
      </c>
      <c r="AW44" s="311"/>
      <c r="AX44" s="311"/>
      <c r="AY44" s="311"/>
      <c r="AZ44" s="311"/>
      <c r="BA44" s="311"/>
      <c r="BB44" s="311"/>
      <c r="BC44" s="1220"/>
      <c r="BD44" s="1250"/>
      <c r="BE44" s="303">
        <f t="shared" si="4"/>
        <v>0</v>
      </c>
      <c r="BF44" s="311"/>
      <c r="BG44" s="311"/>
      <c r="BH44" s="311"/>
      <c r="BI44" s="311"/>
      <c r="BJ44" s="311"/>
      <c r="BK44" s="311"/>
      <c r="BL44" s="1220"/>
      <c r="BM44" s="1253"/>
      <c r="BN44" s="303">
        <f t="shared" si="5"/>
        <v>0</v>
      </c>
      <c r="BO44" s="311"/>
      <c r="BP44" s="311"/>
      <c r="BQ44" s="311"/>
      <c r="BR44" s="311"/>
      <c r="BS44" s="311"/>
      <c r="BT44" s="311"/>
      <c r="BU44" s="1207"/>
      <c r="BV44" s="1208"/>
      <c r="BW44" s="1208"/>
      <c r="BX44" s="1208"/>
      <c r="BY44" s="1208"/>
      <c r="BZ44" s="1208"/>
      <c r="CA44" s="1208"/>
      <c r="CB44" s="1208"/>
      <c r="CC44" s="1209"/>
    </row>
    <row r="45" spans="1:81" s="58" customFormat="1" ht="40.15" customHeight="1" x14ac:dyDescent="0.25">
      <c r="A45" s="37"/>
      <c r="B45" s="1334"/>
      <c r="C45" s="1315"/>
      <c r="D45" s="1097"/>
      <c r="E45" s="1094"/>
      <c r="F45" s="1094"/>
      <c r="G45" s="1094"/>
      <c r="H45" s="1094"/>
      <c r="I45" s="1447"/>
      <c r="J45" s="1220"/>
      <c r="K45" s="1217"/>
      <c r="L45" s="1223"/>
      <c r="M45" s="1226"/>
      <c r="N45" s="1229"/>
      <c r="O45" s="1232"/>
      <c r="P45" s="1235"/>
      <c r="Q45" s="1238"/>
      <c r="R45" s="1220"/>
      <c r="S45" s="41"/>
      <c r="T45" s="241"/>
      <c r="U45" s="241"/>
      <c r="V45" s="241"/>
      <c r="W45" s="41"/>
      <c r="X45" s="34"/>
      <c r="Y45" s="34"/>
      <c r="Z45" s="34"/>
      <c r="AA45" s="34"/>
      <c r="AB45" s="1220"/>
      <c r="AC45" s="1241"/>
      <c r="AD45" s="303">
        <f t="shared" si="29"/>
        <v>0</v>
      </c>
      <c r="AE45" s="303">
        <f t="shared" si="29"/>
        <v>0</v>
      </c>
      <c r="AF45" s="303">
        <f t="shared" si="29"/>
        <v>0</v>
      </c>
      <c r="AG45" s="303">
        <f t="shared" si="29"/>
        <v>0</v>
      </c>
      <c r="AH45" s="303">
        <f t="shared" si="29"/>
        <v>0</v>
      </c>
      <c r="AI45" s="303">
        <f t="shared" si="29"/>
        <v>0</v>
      </c>
      <c r="AJ45" s="303">
        <f t="shared" si="29"/>
        <v>0</v>
      </c>
      <c r="AK45" s="1220"/>
      <c r="AL45" s="1244"/>
      <c r="AM45" s="303">
        <f t="shared" si="2"/>
        <v>0</v>
      </c>
      <c r="AN45" s="311"/>
      <c r="AO45" s="311"/>
      <c r="AP45" s="311"/>
      <c r="AQ45" s="311"/>
      <c r="AR45" s="311"/>
      <c r="AS45" s="311"/>
      <c r="AT45" s="1220"/>
      <c r="AU45" s="1247"/>
      <c r="AV45" s="303">
        <f t="shared" si="3"/>
        <v>0</v>
      </c>
      <c r="AW45" s="311"/>
      <c r="AX45" s="311"/>
      <c r="AY45" s="311"/>
      <c r="AZ45" s="311"/>
      <c r="BA45" s="311"/>
      <c r="BB45" s="311"/>
      <c r="BC45" s="1220"/>
      <c r="BD45" s="1250"/>
      <c r="BE45" s="303">
        <f t="shared" si="4"/>
        <v>0</v>
      </c>
      <c r="BF45" s="311"/>
      <c r="BG45" s="311"/>
      <c r="BH45" s="311"/>
      <c r="BI45" s="311"/>
      <c r="BJ45" s="311"/>
      <c r="BK45" s="311"/>
      <c r="BL45" s="1220"/>
      <c r="BM45" s="1253"/>
      <c r="BN45" s="303">
        <f t="shared" si="5"/>
        <v>0</v>
      </c>
      <c r="BO45" s="311"/>
      <c r="BP45" s="311"/>
      <c r="BQ45" s="311"/>
      <c r="BR45" s="311"/>
      <c r="BS45" s="311"/>
      <c r="BT45" s="311"/>
      <c r="BU45" s="1207"/>
      <c r="BV45" s="1208"/>
      <c r="BW45" s="1208"/>
      <c r="BX45" s="1208"/>
      <c r="BY45" s="1208"/>
      <c r="BZ45" s="1208"/>
      <c r="CA45" s="1208"/>
      <c r="CB45" s="1208"/>
      <c r="CC45" s="1209"/>
    </row>
    <row r="46" spans="1:81" s="58" customFormat="1" ht="40.15" customHeight="1" thickBot="1" x14ac:dyDescent="0.3">
      <c r="A46" s="37"/>
      <c r="B46" s="1334"/>
      <c r="C46" s="1316"/>
      <c r="D46" s="1098"/>
      <c r="E46" s="1095"/>
      <c r="F46" s="1095"/>
      <c r="G46" s="1095"/>
      <c r="H46" s="1095"/>
      <c r="I46" s="1448"/>
      <c r="J46" s="1221"/>
      <c r="K46" s="1218"/>
      <c r="L46" s="1224"/>
      <c r="M46" s="1227"/>
      <c r="N46" s="1230"/>
      <c r="O46" s="1233"/>
      <c r="P46" s="1236"/>
      <c r="Q46" s="1239"/>
      <c r="R46" s="1221"/>
      <c r="S46" s="234"/>
      <c r="T46" s="242"/>
      <c r="U46" s="242"/>
      <c r="V46" s="242"/>
      <c r="W46" s="234"/>
      <c r="X46" s="305"/>
      <c r="Y46" s="305"/>
      <c r="Z46" s="305"/>
      <c r="AA46" s="305"/>
      <c r="AB46" s="1221"/>
      <c r="AC46" s="1242"/>
      <c r="AD46" s="306">
        <f t="shared" si="29"/>
        <v>0</v>
      </c>
      <c r="AE46" s="306">
        <f t="shared" si="29"/>
        <v>0</v>
      </c>
      <c r="AF46" s="306">
        <f t="shared" si="29"/>
        <v>0</v>
      </c>
      <c r="AG46" s="306">
        <f t="shared" si="29"/>
        <v>0</v>
      </c>
      <c r="AH46" s="306">
        <f t="shared" si="29"/>
        <v>0</v>
      </c>
      <c r="AI46" s="306">
        <f t="shared" si="29"/>
        <v>0</v>
      </c>
      <c r="AJ46" s="306">
        <f t="shared" si="29"/>
        <v>0</v>
      </c>
      <c r="AK46" s="1221"/>
      <c r="AL46" s="1245"/>
      <c r="AM46" s="306">
        <f t="shared" si="2"/>
        <v>0</v>
      </c>
      <c r="AN46" s="50"/>
      <c r="AO46" s="50"/>
      <c r="AP46" s="50"/>
      <c r="AQ46" s="50"/>
      <c r="AR46" s="50"/>
      <c r="AS46" s="50"/>
      <c r="AT46" s="1221"/>
      <c r="AU46" s="1248"/>
      <c r="AV46" s="306">
        <f t="shared" si="3"/>
        <v>0</v>
      </c>
      <c r="AW46" s="50"/>
      <c r="AX46" s="50"/>
      <c r="AY46" s="50"/>
      <c r="AZ46" s="50"/>
      <c r="BA46" s="50"/>
      <c r="BB46" s="50"/>
      <c r="BC46" s="1221"/>
      <c r="BD46" s="1251"/>
      <c r="BE46" s="306">
        <f t="shared" si="4"/>
        <v>0</v>
      </c>
      <c r="BF46" s="50"/>
      <c r="BG46" s="50"/>
      <c r="BH46" s="50"/>
      <c r="BI46" s="50"/>
      <c r="BJ46" s="50"/>
      <c r="BK46" s="50"/>
      <c r="BL46" s="1221"/>
      <c r="BM46" s="1254"/>
      <c r="BN46" s="306">
        <f t="shared" si="5"/>
        <v>0</v>
      </c>
      <c r="BO46" s="50"/>
      <c r="BP46" s="50"/>
      <c r="BQ46" s="50"/>
      <c r="BR46" s="50"/>
      <c r="BS46" s="50"/>
      <c r="BT46" s="50"/>
      <c r="BU46" s="1210"/>
      <c r="BV46" s="1211"/>
      <c r="BW46" s="1211"/>
      <c r="BX46" s="1211"/>
      <c r="BY46" s="1211"/>
      <c r="BZ46" s="1211"/>
      <c r="CA46" s="1211"/>
      <c r="CB46" s="1211"/>
      <c r="CC46" s="1212"/>
    </row>
    <row r="47" spans="1:81" s="58" customFormat="1" ht="40.15" customHeight="1" thickTop="1" x14ac:dyDescent="0.25">
      <c r="A47" s="37"/>
      <c r="B47" s="1334"/>
      <c r="C47" s="1314" t="s">
        <v>357</v>
      </c>
      <c r="D47" s="1096">
        <v>4103</v>
      </c>
      <c r="E47" s="1093" t="s">
        <v>5729</v>
      </c>
      <c r="F47" s="1093">
        <v>4103052</v>
      </c>
      <c r="G47" s="1093" t="s">
        <v>5730</v>
      </c>
      <c r="H47" s="1093" t="s">
        <v>5731</v>
      </c>
      <c r="I47" s="1446">
        <v>2021004540217</v>
      </c>
      <c r="J47" s="1219">
        <v>258</v>
      </c>
      <c r="K47" s="1216" t="str">
        <f>+[7]Metas!K292</f>
        <v>Iniciativas productivas acompañadas en su formulación y puesta en marcha</v>
      </c>
      <c r="L47" s="1222">
        <v>1</v>
      </c>
      <c r="M47" s="1225">
        <f>SUM(N47:Q47)</f>
        <v>1</v>
      </c>
      <c r="N47" s="1228"/>
      <c r="O47" s="1231"/>
      <c r="P47" s="1234">
        <v>1</v>
      </c>
      <c r="Q47" s="1237"/>
      <c r="R47" s="1219">
        <f t="shared" ref="R47" si="51">+$J47</f>
        <v>258</v>
      </c>
      <c r="S47" s="233" t="s">
        <v>5740</v>
      </c>
      <c r="T47" s="240" t="s">
        <v>3834</v>
      </c>
      <c r="U47" s="240" t="s">
        <v>3839</v>
      </c>
      <c r="V47" s="240" t="s">
        <v>3843</v>
      </c>
      <c r="W47" s="233" t="s">
        <v>5742</v>
      </c>
      <c r="X47" s="307">
        <v>44621</v>
      </c>
      <c r="Y47" s="307"/>
      <c r="Z47" s="307"/>
      <c r="AA47" s="307"/>
      <c r="AB47" s="1219">
        <f t="shared" ref="AB47" si="52">+$J47</f>
        <v>258</v>
      </c>
      <c r="AC47" s="1240">
        <f t="shared" ref="AC47" si="53">+L47</f>
        <v>1</v>
      </c>
      <c r="AD47" s="308">
        <v>4</v>
      </c>
      <c r="AE47" s="308">
        <v>4</v>
      </c>
      <c r="AF47" s="308">
        <f t="shared" si="29"/>
        <v>0</v>
      </c>
      <c r="AG47" s="308">
        <f t="shared" si="29"/>
        <v>0</v>
      </c>
      <c r="AH47" s="308">
        <f t="shared" si="29"/>
        <v>0</v>
      </c>
      <c r="AI47" s="308">
        <f t="shared" si="29"/>
        <v>0</v>
      </c>
      <c r="AJ47" s="308">
        <f t="shared" si="29"/>
        <v>0</v>
      </c>
      <c r="AK47" s="1219">
        <f t="shared" ref="AK47" si="54">+$J47</f>
        <v>258</v>
      </c>
      <c r="AL47" s="1243">
        <f>+N47</f>
        <v>0</v>
      </c>
      <c r="AM47" s="308">
        <f t="shared" si="2"/>
        <v>0</v>
      </c>
      <c r="AN47" s="48"/>
      <c r="AO47" s="48"/>
      <c r="AP47" s="48"/>
      <c r="AQ47" s="48"/>
      <c r="AR47" s="48"/>
      <c r="AS47" s="48"/>
      <c r="AT47" s="1219">
        <f t="shared" ref="AT47" si="55">+$J47</f>
        <v>258</v>
      </c>
      <c r="AU47" s="1246">
        <f>+O47</f>
        <v>0</v>
      </c>
      <c r="AV47" s="308">
        <f t="shared" si="3"/>
        <v>0</v>
      </c>
      <c r="AW47" s="48"/>
      <c r="AX47" s="48"/>
      <c r="AY47" s="48"/>
      <c r="AZ47" s="48"/>
      <c r="BA47" s="48"/>
      <c r="BB47" s="48"/>
      <c r="BC47" s="1219">
        <f t="shared" ref="BC47" si="56">+$J47</f>
        <v>258</v>
      </c>
      <c r="BD47" s="1249">
        <f>+P47</f>
        <v>1</v>
      </c>
      <c r="BE47" s="308">
        <f t="shared" si="4"/>
        <v>0</v>
      </c>
      <c r="BF47" s="48"/>
      <c r="BG47" s="48"/>
      <c r="BH47" s="48"/>
      <c r="BI47" s="48"/>
      <c r="BJ47" s="48"/>
      <c r="BK47" s="48"/>
      <c r="BL47" s="1219">
        <f t="shared" ref="BL47" si="57">+$J47</f>
        <v>258</v>
      </c>
      <c r="BM47" s="1252">
        <f>+Q47</f>
        <v>0</v>
      </c>
      <c r="BN47" s="308">
        <f t="shared" si="5"/>
        <v>0</v>
      </c>
      <c r="BO47" s="48"/>
      <c r="BP47" s="48"/>
      <c r="BQ47" s="48"/>
      <c r="BR47" s="48"/>
      <c r="BS47" s="48"/>
      <c r="BT47" s="48"/>
      <c r="BU47" s="1204"/>
      <c r="BV47" s="1205"/>
      <c r="BW47" s="1205"/>
      <c r="BX47" s="1205"/>
      <c r="BY47" s="1205"/>
      <c r="BZ47" s="1205"/>
      <c r="CA47" s="1205"/>
      <c r="CB47" s="1205"/>
      <c r="CC47" s="1206"/>
    </row>
    <row r="48" spans="1:81" s="58" customFormat="1" ht="40.15" customHeight="1" x14ac:dyDescent="0.25">
      <c r="A48" s="37"/>
      <c r="B48" s="1334"/>
      <c r="C48" s="1315"/>
      <c r="D48" s="1097"/>
      <c r="E48" s="1094"/>
      <c r="F48" s="1094"/>
      <c r="G48" s="1094"/>
      <c r="H48" s="1094"/>
      <c r="I48" s="1447"/>
      <c r="J48" s="1220"/>
      <c r="K48" s="1217"/>
      <c r="L48" s="1223"/>
      <c r="M48" s="1226"/>
      <c r="N48" s="1229"/>
      <c r="O48" s="1232"/>
      <c r="P48" s="1235"/>
      <c r="Q48" s="1238"/>
      <c r="R48" s="1220"/>
      <c r="S48" s="41"/>
      <c r="T48" s="241"/>
      <c r="U48" s="241"/>
      <c r="V48" s="241"/>
      <c r="W48" s="41"/>
      <c r="X48" s="34"/>
      <c r="Y48" s="34"/>
      <c r="Z48" s="34"/>
      <c r="AA48" s="34"/>
      <c r="AB48" s="1220"/>
      <c r="AC48" s="1241"/>
      <c r="AD48" s="303">
        <f t="shared" si="29"/>
        <v>0</v>
      </c>
      <c r="AE48" s="303">
        <f t="shared" si="29"/>
        <v>0</v>
      </c>
      <c r="AF48" s="303">
        <f t="shared" si="29"/>
        <v>0</v>
      </c>
      <c r="AG48" s="303">
        <f t="shared" si="29"/>
        <v>0</v>
      </c>
      <c r="AH48" s="303">
        <f t="shared" si="29"/>
        <v>0</v>
      </c>
      <c r="AI48" s="303">
        <f t="shared" si="29"/>
        <v>0</v>
      </c>
      <c r="AJ48" s="303">
        <f t="shared" si="29"/>
        <v>0</v>
      </c>
      <c r="AK48" s="1220"/>
      <c r="AL48" s="1244"/>
      <c r="AM48" s="303">
        <f t="shared" si="2"/>
        <v>0</v>
      </c>
      <c r="AN48" s="311"/>
      <c r="AO48" s="311"/>
      <c r="AP48" s="311"/>
      <c r="AQ48" s="311"/>
      <c r="AR48" s="311"/>
      <c r="AS48" s="311"/>
      <c r="AT48" s="1220"/>
      <c r="AU48" s="1247"/>
      <c r="AV48" s="303">
        <f t="shared" si="3"/>
        <v>0</v>
      </c>
      <c r="AW48" s="311"/>
      <c r="AX48" s="311"/>
      <c r="AY48" s="311"/>
      <c r="AZ48" s="311"/>
      <c r="BA48" s="311"/>
      <c r="BB48" s="311"/>
      <c r="BC48" s="1220"/>
      <c r="BD48" s="1250"/>
      <c r="BE48" s="303">
        <f t="shared" si="4"/>
        <v>0</v>
      </c>
      <c r="BF48" s="311"/>
      <c r="BG48" s="311"/>
      <c r="BH48" s="311"/>
      <c r="BI48" s="311"/>
      <c r="BJ48" s="311"/>
      <c r="BK48" s="311"/>
      <c r="BL48" s="1220"/>
      <c r="BM48" s="1253"/>
      <c r="BN48" s="303">
        <f t="shared" si="5"/>
        <v>0</v>
      </c>
      <c r="BO48" s="311"/>
      <c r="BP48" s="311"/>
      <c r="BQ48" s="311"/>
      <c r="BR48" s="311"/>
      <c r="BS48" s="311"/>
      <c r="BT48" s="311"/>
      <c r="BU48" s="1207"/>
      <c r="BV48" s="1208"/>
      <c r="BW48" s="1208"/>
      <c r="BX48" s="1208"/>
      <c r="BY48" s="1208"/>
      <c r="BZ48" s="1208"/>
      <c r="CA48" s="1208"/>
      <c r="CB48" s="1208"/>
      <c r="CC48" s="1209"/>
    </row>
    <row r="49" spans="1:81" s="58" customFormat="1" ht="40.15" customHeight="1" x14ac:dyDescent="0.25">
      <c r="A49" s="37"/>
      <c r="B49" s="1334"/>
      <c r="C49" s="1315"/>
      <c r="D49" s="1097"/>
      <c r="E49" s="1094"/>
      <c r="F49" s="1094"/>
      <c r="G49" s="1094"/>
      <c r="H49" s="1094"/>
      <c r="I49" s="1447"/>
      <c r="J49" s="1220"/>
      <c r="K49" s="1217"/>
      <c r="L49" s="1223"/>
      <c r="M49" s="1226"/>
      <c r="N49" s="1229"/>
      <c r="O49" s="1232"/>
      <c r="P49" s="1235"/>
      <c r="Q49" s="1238"/>
      <c r="R49" s="1220"/>
      <c r="S49" s="41"/>
      <c r="T49" s="241"/>
      <c r="U49" s="241"/>
      <c r="V49" s="241"/>
      <c r="W49" s="41"/>
      <c r="X49" s="34"/>
      <c r="Y49" s="34"/>
      <c r="Z49" s="34"/>
      <c r="AA49" s="34"/>
      <c r="AB49" s="1220"/>
      <c r="AC49" s="1241"/>
      <c r="AD49" s="303">
        <f t="shared" si="29"/>
        <v>0</v>
      </c>
      <c r="AE49" s="303">
        <f t="shared" si="29"/>
        <v>0</v>
      </c>
      <c r="AF49" s="303">
        <f t="shared" si="29"/>
        <v>0</v>
      </c>
      <c r="AG49" s="303">
        <f t="shared" si="29"/>
        <v>0</v>
      </c>
      <c r="AH49" s="303">
        <f t="shared" si="29"/>
        <v>0</v>
      </c>
      <c r="AI49" s="303">
        <f t="shared" si="29"/>
        <v>0</v>
      </c>
      <c r="AJ49" s="303">
        <f t="shared" si="29"/>
        <v>0</v>
      </c>
      <c r="AK49" s="1220"/>
      <c r="AL49" s="1244"/>
      <c r="AM49" s="303">
        <f t="shared" si="2"/>
        <v>0</v>
      </c>
      <c r="AN49" s="311"/>
      <c r="AO49" s="311"/>
      <c r="AP49" s="311"/>
      <c r="AQ49" s="311"/>
      <c r="AR49" s="311"/>
      <c r="AS49" s="311"/>
      <c r="AT49" s="1220"/>
      <c r="AU49" s="1247"/>
      <c r="AV49" s="303">
        <f t="shared" si="3"/>
        <v>0</v>
      </c>
      <c r="AW49" s="311"/>
      <c r="AX49" s="311"/>
      <c r="AY49" s="311"/>
      <c r="AZ49" s="311"/>
      <c r="BA49" s="311"/>
      <c r="BB49" s="311"/>
      <c r="BC49" s="1220"/>
      <c r="BD49" s="1250"/>
      <c r="BE49" s="303">
        <f t="shared" si="4"/>
        <v>0</v>
      </c>
      <c r="BF49" s="311"/>
      <c r="BG49" s="311"/>
      <c r="BH49" s="311"/>
      <c r="BI49" s="311"/>
      <c r="BJ49" s="311"/>
      <c r="BK49" s="311"/>
      <c r="BL49" s="1220"/>
      <c r="BM49" s="1253"/>
      <c r="BN49" s="303">
        <f t="shared" si="5"/>
        <v>0</v>
      </c>
      <c r="BO49" s="311"/>
      <c r="BP49" s="311"/>
      <c r="BQ49" s="311"/>
      <c r="BR49" s="311"/>
      <c r="BS49" s="311"/>
      <c r="BT49" s="311"/>
      <c r="BU49" s="1207"/>
      <c r="BV49" s="1208"/>
      <c r="BW49" s="1208"/>
      <c r="BX49" s="1208"/>
      <c r="BY49" s="1208"/>
      <c r="BZ49" s="1208"/>
      <c r="CA49" s="1208"/>
      <c r="CB49" s="1208"/>
      <c r="CC49" s="1209"/>
    </row>
    <row r="50" spans="1:81" s="58" customFormat="1" ht="40.15" customHeight="1" thickBot="1" x14ac:dyDescent="0.3">
      <c r="A50" s="37"/>
      <c r="B50" s="1334"/>
      <c r="C50" s="1315"/>
      <c r="D50" s="1098"/>
      <c r="E50" s="1095"/>
      <c r="F50" s="1095"/>
      <c r="G50" s="1095"/>
      <c r="H50" s="1095"/>
      <c r="I50" s="1448"/>
      <c r="J50" s="1221"/>
      <c r="K50" s="1218"/>
      <c r="L50" s="1224"/>
      <c r="M50" s="1227"/>
      <c r="N50" s="1230"/>
      <c r="O50" s="1233"/>
      <c r="P50" s="1236"/>
      <c r="Q50" s="1239"/>
      <c r="R50" s="1221"/>
      <c r="S50" s="234"/>
      <c r="T50" s="242"/>
      <c r="U50" s="242"/>
      <c r="V50" s="242"/>
      <c r="W50" s="234"/>
      <c r="X50" s="305"/>
      <c r="Y50" s="305"/>
      <c r="Z50" s="305"/>
      <c r="AA50" s="305"/>
      <c r="AB50" s="1221"/>
      <c r="AC50" s="1242"/>
      <c r="AD50" s="306">
        <f t="shared" si="29"/>
        <v>0</v>
      </c>
      <c r="AE50" s="306">
        <f t="shared" si="29"/>
        <v>0</v>
      </c>
      <c r="AF50" s="306">
        <f t="shared" si="29"/>
        <v>0</v>
      </c>
      <c r="AG50" s="306">
        <f t="shared" si="29"/>
        <v>0</v>
      </c>
      <c r="AH50" s="306">
        <f t="shared" si="29"/>
        <v>0</v>
      </c>
      <c r="AI50" s="306">
        <f t="shared" si="29"/>
        <v>0</v>
      </c>
      <c r="AJ50" s="306">
        <f t="shared" si="29"/>
        <v>0</v>
      </c>
      <c r="AK50" s="1221"/>
      <c r="AL50" s="1245"/>
      <c r="AM50" s="306">
        <f t="shared" si="2"/>
        <v>0</v>
      </c>
      <c r="AN50" s="50"/>
      <c r="AO50" s="50"/>
      <c r="AP50" s="50"/>
      <c r="AQ50" s="50"/>
      <c r="AR50" s="50"/>
      <c r="AS50" s="50"/>
      <c r="AT50" s="1221"/>
      <c r="AU50" s="1248"/>
      <c r="AV50" s="306">
        <f t="shared" si="3"/>
        <v>0</v>
      </c>
      <c r="AW50" s="50"/>
      <c r="AX50" s="50"/>
      <c r="AY50" s="50"/>
      <c r="AZ50" s="50"/>
      <c r="BA50" s="50"/>
      <c r="BB50" s="50"/>
      <c r="BC50" s="1221"/>
      <c r="BD50" s="1251"/>
      <c r="BE50" s="306">
        <f t="shared" si="4"/>
        <v>0</v>
      </c>
      <c r="BF50" s="50"/>
      <c r="BG50" s="50"/>
      <c r="BH50" s="50"/>
      <c r="BI50" s="50"/>
      <c r="BJ50" s="50"/>
      <c r="BK50" s="50"/>
      <c r="BL50" s="1221"/>
      <c r="BM50" s="1254"/>
      <c r="BN50" s="306">
        <f t="shared" si="5"/>
        <v>0</v>
      </c>
      <c r="BO50" s="50"/>
      <c r="BP50" s="50"/>
      <c r="BQ50" s="50"/>
      <c r="BR50" s="50"/>
      <c r="BS50" s="50"/>
      <c r="BT50" s="50"/>
      <c r="BU50" s="1210"/>
      <c r="BV50" s="1211"/>
      <c r="BW50" s="1211"/>
      <c r="BX50" s="1211"/>
      <c r="BY50" s="1211"/>
      <c r="BZ50" s="1211"/>
      <c r="CA50" s="1211"/>
      <c r="CB50" s="1211"/>
      <c r="CC50" s="1212"/>
    </row>
    <row r="51" spans="1:81" s="58" customFormat="1" ht="40.15" customHeight="1" thickTop="1" x14ac:dyDescent="0.25">
      <c r="A51" s="37"/>
      <c r="B51" s="1334"/>
      <c r="C51" s="1315"/>
      <c r="D51" s="1096">
        <v>4103</v>
      </c>
      <c r="E51" s="1093" t="s">
        <v>5729</v>
      </c>
      <c r="F51" s="1093">
        <v>4103052</v>
      </c>
      <c r="G51" s="1093" t="s">
        <v>5730</v>
      </c>
      <c r="H51" s="1093" t="s">
        <v>5731</v>
      </c>
      <c r="I51" s="1446">
        <v>2021004540217</v>
      </c>
      <c r="J51" s="1219">
        <v>259</v>
      </c>
      <c r="K51" s="1216" t="str">
        <f>+[7]Metas!K293</f>
        <v>Ferias de exposición de productos elaborados por la comunidad afrocolombiana.</v>
      </c>
      <c r="L51" s="1222">
        <v>1</v>
      </c>
      <c r="M51" s="1225">
        <f>SUM(N51:Q51)</f>
        <v>1</v>
      </c>
      <c r="N51" s="1228"/>
      <c r="O51" s="1231"/>
      <c r="P51" s="1234"/>
      <c r="Q51" s="1237">
        <v>1</v>
      </c>
      <c r="R51" s="1219">
        <f t="shared" ref="R51" si="58">+$J51</f>
        <v>259</v>
      </c>
      <c r="S51" s="233" t="s">
        <v>5740</v>
      </c>
      <c r="T51" s="240" t="s">
        <v>3833</v>
      </c>
      <c r="U51" s="240" t="s">
        <v>3840</v>
      </c>
      <c r="V51" s="240" t="s">
        <v>3842</v>
      </c>
      <c r="W51" s="233" t="s">
        <v>5743</v>
      </c>
      <c r="X51" s="307">
        <v>44774</v>
      </c>
      <c r="Y51" s="307"/>
      <c r="Z51" s="307"/>
      <c r="AA51" s="307"/>
      <c r="AB51" s="1219">
        <f t="shared" ref="AB51" si="59">+$J51</f>
        <v>259</v>
      </c>
      <c r="AC51" s="1240">
        <f t="shared" ref="AC51" si="60">+L51</f>
        <v>1</v>
      </c>
      <c r="AD51" s="308">
        <f t="shared" si="29"/>
        <v>0</v>
      </c>
      <c r="AE51" s="308">
        <f t="shared" si="29"/>
        <v>0</v>
      </c>
      <c r="AF51" s="308">
        <f t="shared" si="29"/>
        <v>0</v>
      </c>
      <c r="AG51" s="308">
        <f t="shared" si="29"/>
        <v>0</v>
      </c>
      <c r="AH51" s="308">
        <f t="shared" si="29"/>
        <v>0</v>
      </c>
      <c r="AI51" s="308">
        <f t="shared" si="29"/>
        <v>0</v>
      </c>
      <c r="AJ51" s="308">
        <f t="shared" si="29"/>
        <v>0</v>
      </c>
      <c r="AK51" s="1219">
        <f t="shared" ref="AK51" si="61">+$J51</f>
        <v>259</v>
      </c>
      <c r="AL51" s="1243">
        <f>+N51</f>
        <v>0</v>
      </c>
      <c r="AM51" s="308">
        <f t="shared" si="2"/>
        <v>0</v>
      </c>
      <c r="AN51" s="48"/>
      <c r="AO51" s="48"/>
      <c r="AP51" s="48"/>
      <c r="AQ51" s="48"/>
      <c r="AR51" s="48"/>
      <c r="AS51" s="48"/>
      <c r="AT51" s="1219">
        <f t="shared" ref="AT51" si="62">+$J51</f>
        <v>259</v>
      </c>
      <c r="AU51" s="1246">
        <f>+O51</f>
        <v>0</v>
      </c>
      <c r="AV51" s="308">
        <f t="shared" si="3"/>
        <v>0</v>
      </c>
      <c r="AW51" s="48"/>
      <c r="AX51" s="48"/>
      <c r="AY51" s="48"/>
      <c r="AZ51" s="48"/>
      <c r="BA51" s="48"/>
      <c r="BB51" s="48"/>
      <c r="BC51" s="1219">
        <f t="shared" ref="BC51" si="63">+$J51</f>
        <v>259</v>
      </c>
      <c r="BD51" s="1249">
        <f>+P51</f>
        <v>0</v>
      </c>
      <c r="BE51" s="308">
        <f t="shared" si="4"/>
        <v>0</v>
      </c>
      <c r="BF51" s="48"/>
      <c r="BG51" s="48"/>
      <c r="BH51" s="48"/>
      <c r="BI51" s="48"/>
      <c r="BJ51" s="48"/>
      <c r="BK51" s="48"/>
      <c r="BL51" s="1219">
        <f t="shared" ref="BL51" si="64">+$J51</f>
        <v>259</v>
      </c>
      <c r="BM51" s="1252">
        <f>+Q51</f>
        <v>1</v>
      </c>
      <c r="BN51" s="308">
        <f t="shared" si="5"/>
        <v>0</v>
      </c>
      <c r="BO51" s="48"/>
      <c r="BP51" s="48"/>
      <c r="BQ51" s="48"/>
      <c r="BR51" s="48"/>
      <c r="BS51" s="48"/>
      <c r="BT51" s="48"/>
      <c r="BU51" s="1204"/>
      <c r="BV51" s="1205"/>
      <c r="BW51" s="1205"/>
      <c r="BX51" s="1205"/>
      <c r="BY51" s="1205"/>
      <c r="BZ51" s="1205"/>
      <c r="CA51" s="1205"/>
      <c r="CB51" s="1205"/>
      <c r="CC51" s="1206"/>
    </row>
    <row r="52" spans="1:81" s="58" customFormat="1" ht="40.15" customHeight="1" x14ac:dyDescent="0.25">
      <c r="A52" s="37"/>
      <c r="B52" s="1334"/>
      <c r="C52" s="1315"/>
      <c r="D52" s="1097"/>
      <c r="E52" s="1094"/>
      <c r="F52" s="1094"/>
      <c r="G52" s="1094"/>
      <c r="H52" s="1094"/>
      <c r="I52" s="1447"/>
      <c r="J52" s="1220"/>
      <c r="K52" s="1217"/>
      <c r="L52" s="1223"/>
      <c r="M52" s="1226"/>
      <c r="N52" s="1229"/>
      <c r="O52" s="1232"/>
      <c r="P52" s="1235"/>
      <c r="Q52" s="1238"/>
      <c r="R52" s="1220"/>
      <c r="S52" s="41"/>
      <c r="T52" s="241"/>
      <c r="U52" s="241"/>
      <c r="V52" s="241"/>
      <c r="W52" s="41"/>
      <c r="X52" s="34"/>
      <c r="Y52" s="34"/>
      <c r="Z52" s="34"/>
      <c r="AA52" s="34"/>
      <c r="AB52" s="1220"/>
      <c r="AC52" s="1241"/>
      <c r="AD52" s="303">
        <f t="shared" si="29"/>
        <v>0</v>
      </c>
      <c r="AE52" s="303">
        <f t="shared" si="29"/>
        <v>0</v>
      </c>
      <c r="AF52" s="303">
        <f t="shared" si="29"/>
        <v>0</v>
      </c>
      <c r="AG52" s="303">
        <f t="shared" si="29"/>
        <v>0</v>
      </c>
      <c r="AH52" s="303">
        <f t="shared" si="29"/>
        <v>0</v>
      </c>
      <c r="AI52" s="303">
        <f t="shared" si="29"/>
        <v>0</v>
      </c>
      <c r="AJ52" s="303">
        <f t="shared" si="29"/>
        <v>0</v>
      </c>
      <c r="AK52" s="1220"/>
      <c r="AL52" s="1244"/>
      <c r="AM52" s="303">
        <f t="shared" si="2"/>
        <v>0</v>
      </c>
      <c r="AN52" s="311"/>
      <c r="AO52" s="311"/>
      <c r="AP52" s="311"/>
      <c r="AQ52" s="311"/>
      <c r="AR52" s="311"/>
      <c r="AS52" s="311"/>
      <c r="AT52" s="1220"/>
      <c r="AU52" s="1247"/>
      <c r="AV52" s="303">
        <f t="shared" si="3"/>
        <v>0</v>
      </c>
      <c r="AW52" s="311"/>
      <c r="AX52" s="311"/>
      <c r="AY52" s="311"/>
      <c r="AZ52" s="311"/>
      <c r="BA52" s="311"/>
      <c r="BB52" s="311"/>
      <c r="BC52" s="1220"/>
      <c r="BD52" s="1250"/>
      <c r="BE52" s="303">
        <f t="shared" si="4"/>
        <v>0</v>
      </c>
      <c r="BF52" s="311"/>
      <c r="BG52" s="311"/>
      <c r="BH52" s="311"/>
      <c r="BI52" s="311"/>
      <c r="BJ52" s="311"/>
      <c r="BK52" s="311"/>
      <c r="BL52" s="1220"/>
      <c r="BM52" s="1253"/>
      <c r="BN52" s="303">
        <f t="shared" si="5"/>
        <v>0</v>
      </c>
      <c r="BO52" s="311"/>
      <c r="BP52" s="311"/>
      <c r="BQ52" s="311"/>
      <c r="BR52" s="311"/>
      <c r="BS52" s="311"/>
      <c r="BT52" s="311"/>
      <c r="BU52" s="1207"/>
      <c r="BV52" s="1208"/>
      <c r="BW52" s="1208"/>
      <c r="BX52" s="1208"/>
      <c r="BY52" s="1208"/>
      <c r="BZ52" s="1208"/>
      <c r="CA52" s="1208"/>
      <c r="CB52" s="1208"/>
      <c r="CC52" s="1209"/>
    </row>
    <row r="53" spans="1:81" s="58" customFormat="1" ht="40.15" customHeight="1" x14ac:dyDescent="0.25">
      <c r="A53" s="37"/>
      <c r="B53" s="1334"/>
      <c r="C53" s="1315"/>
      <c r="D53" s="1097"/>
      <c r="E53" s="1094"/>
      <c r="F53" s="1094"/>
      <c r="G53" s="1094"/>
      <c r="H53" s="1094"/>
      <c r="I53" s="1447"/>
      <c r="J53" s="1220"/>
      <c r="K53" s="1217"/>
      <c r="L53" s="1223"/>
      <c r="M53" s="1226"/>
      <c r="N53" s="1229"/>
      <c r="O53" s="1232"/>
      <c r="P53" s="1235"/>
      <c r="Q53" s="1238"/>
      <c r="R53" s="1220"/>
      <c r="S53" s="41"/>
      <c r="T53" s="241"/>
      <c r="U53" s="241"/>
      <c r="V53" s="241"/>
      <c r="W53" s="41"/>
      <c r="X53" s="34"/>
      <c r="Y53" s="34"/>
      <c r="Z53" s="34"/>
      <c r="AA53" s="34"/>
      <c r="AB53" s="1220"/>
      <c r="AC53" s="1241"/>
      <c r="AD53" s="303">
        <f t="shared" si="29"/>
        <v>0</v>
      </c>
      <c r="AE53" s="303">
        <f t="shared" si="29"/>
        <v>0</v>
      </c>
      <c r="AF53" s="303">
        <f t="shared" si="29"/>
        <v>0</v>
      </c>
      <c r="AG53" s="303">
        <f t="shared" si="29"/>
        <v>0</v>
      </c>
      <c r="AH53" s="303">
        <f t="shared" si="29"/>
        <v>0</v>
      </c>
      <c r="AI53" s="303">
        <f t="shared" si="29"/>
        <v>0</v>
      </c>
      <c r="AJ53" s="303">
        <f t="shared" si="29"/>
        <v>0</v>
      </c>
      <c r="AK53" s="1220"/>
      <c r="AL53" s="1244"/>
      <c r="AM53" s="303">
        <f t="shared" si="2"/>
        <v>0</v>
      </c>
      <c r="AN53" s="311"/>
      <c r="AO53" s="311"/>
      <c r="AP53" s="311"/>
      <c r="AQ53" s="311"/>
      <c r="AR53" s="311"/>
      <c r="AS53" s="311"/>
      <c r="AT53" s="1220"/>
      <c r="AU53" s="1247"/>
      <c r="AV53" s="303">
        <f t="shared" si="3"/>
        <v>0</v>
      </c>
      <c r="AW53" s="311"/>
      <c r="AX53" s="311"/>
      <c r="AY53" s="311"/>
      <c r="AZ53" s="311"/>
      <c r="BA53" s="311"/>
      <c r="BB53" s="311"/>
      <c r="BC53" s="1220"/>
      <c r="BD53" s="1250"/>
      <c r="BE53" s="303">
        <f t="shared" si="4"/>
        <v>0</v>
      </c>
      <c r="BF53" s="311"/>
      <c r="BG53" s="311"/>
      <c r="BH53" s="311"/>
      <c r="BI53" s="311"/>
      <c r="BJ53" s="311"/>
      <c r="BK53" s="311"/>
      <c r="BL53" s="1220"/>
      <c r="BM53" s="1253"/>
      <c r="BN53" s="303">
        <f t="shared" si="5"/>
        <v>0</v>
      </c>
      <c r="BO53" s="311"/>
      <c r="BP53" s="311"/>
      <c r="BQ53" s="311"/>
      <c r="BR53" s="311"/>
      <c r="BS53" s="311"/>
      <c r="BT53" s="311"/>
      <c r="BU53" s="1207"/>
      <c r="BV53" s="1208"/>
      <c r="BW53" s="1208"/>
      <c r="BX53" s="1208"/>
      <c r="BY53" s="1208"/>
      <c r="BZ53" s="1208"/>
      <c r="CA53" s="1208"/>
      <c r="CB53" s="1208"/>
      <c r="CC53" s="1209"/>
    </row>
    <row r="54" spans="1:81" s="58" customFormat="1" ht="40.15" customHeight="1" thickBot="1" x14ac:dyDescent="0.3">
      <c r="A54" s="37"/>
      <c r="B54" s="1335"/>
      <c r="C54" s="1316"/>
      <c r="D54" s="1098"/>
      <c r="E54" s="1095"/>
      <c r="F54" s="1095"/>
      <c r="G54" s="1095"/>
      <c r="H54" s="1095"/>
      <c r="I54" s="1448"/>
      <c r="J54" s="1221"/>
      <c r="K54" s="1218"/>
      <c r="L54" s="1224"/>
      <c r="M54" s="1227"/>
      <c r="N54" s="1230"/>
      <c r="O54" s="1233"/>
      <c r="P54" s="1236"/>
      <c r="Q54" s="1239"/>
      <c r="R54" s="1221"/>
      <c r="S54" s="234"/>
      <c r="T54" s="242"/>
      <c r="U54" s="242"/>
      <c r="V54" s="242"/>
      <c r="W54" s="234"/>
      <c r="X54" s="305"/>
      <c r="Y54" s="305"/>
      <c r="Z54" s="305"/>
      <c r="AA54" s="305"/>
      <c r="AB54" s="1221"/>
      <c r="AC54" s="1242"/>
      <c r="AD54" s="306">
        <f t="shared" si="29"/>
        <v>0</v>
      </c>
      <c r="AE54" s="306">
        <f t="shared" si="29"/>
        <v>0</v>
      </c>
      <c r="AF54" s="306">
        <f t="shared" si="29"/>
        <v>0</v>
      </c>
      <c r="AG54" s="306">
        <f t="shared" si="29"/>
        <v>0</v>
      </c>
      <c r="AH54" s="306">
        <f t="shared" si="29"/>
        <v>0</v>
      </c>
      <c r="AI54" s="306">
        <f t="shared" si="29"/>
        <v>0</v>
      </c>
      <c r="AJ54" s="306">
        <f t="shared" si="29"/>
        <v>0</v>
      </c>
      <c r="AK54" s="1221"/>
      <c r="AL54" s="1245"/>
      <c r="AM54" s="306">
        <f t="shared" si="2"/>
        <v>0</v>
      </c>
      <c r="AN54" s="50"/>
      <c r="AO54" s="50"/>
      <c r="AP54" s="50"/>
      <c r="AQ54" s="50"/>
      <c r="AR54" s="50"/>
      <c r="AS54" s="50"/>
      <c r="AT54" s="1221"/>
      <c r="AU54" s="1248"/>
      <c r="AV54" s="306">
        <f t="shared" si="3"/>
        <v>0</v>
      </c>
      <c r="AW54" s="50"/>
      <c r="AX54" s="50"/>
      <c r="AY54" s="50"/>
      <c r="AZ54" s="50"/>
      <c r="BA54" s="50"/>
      <c r="BB54" s="50"/>
      <c r="BC54" s="1221"/>
      <c r="BD54" s="1251"/>
      <c r="BE54" s="306">
        <f t="shared" si="4"/>
        <v>0</v>
      </c>
      <c r="BF54" s="50"/>
      <c r="BG54" s="50"/>
      <c r="BH54" s="50"/>
      <c r="BI54" s="50"/>
      <c r="BJ54" s="50"/>
      <c r="BK54" s="50"/>
      <c r="BL54" s="1221"/>
      <c r="BM54" s="1254"/>
      <c r="BN54" s="306">
        <f t="shared" si="5"/>
        <v>0</v>
      </c>
      <c r="BO54" s="50"/>
      <c r="BP54" s="50"/>
      <c r="BQ54" s="50"/>
      <c r="BR54" s="50"/>
      <c r="BS54" s="50"/>
      <c r="BT54" s="50"/>
      <c r="BU54" s="1210"/>
      <c r="BV54" s="1211"/>
      <c r="BW54" s="1211"/>
      <c r="BX54" s="1211"/>
      <c r="BY54" s="1211"/>
      <c r="BZ54" s="1211"/>
      <c r="CA54" s="1211"/>
      <c r="CB54" s="1211"/>
      <c r="CC54" s="1212"/>
    </row>
    <row r="55" spans="1:81" s="58" customFormat="1" ht="40.15" customHeight="1" thickTop="1" x14ac:dyDescent="0.25">
      <c r="A55" s="37"/>
      <c r="B55" s="1333" t="s">
        <v>360</v>
      </c>
      <c r="C55" s="1314" t="s">
        <v>363</v>
      </c>
      <c r="D55" s="1096">
        <v>4103</v>
      </c>
      <c r="E55" s="1093" t="s">
        <v>5729</v>
      </c>
      <c r="F55" s="1093">
        <v>4103052</v>
      </c>
      <c r="G55" s="1093" t="s">
        <v>5730</v>
      </c>
      <c r="H55" s="1093" t="s">
        <v>5731</v>
      </c>
      <c r="I55" s="1446">
        <v>2021004540217</v>
      </c>
      <c r="J55" s="1219">
        <v>260</v>
      </c>
      <c r="K55" s="1216" t="str">
        <f>+[7]Metas!K295</f>
        <v xml:space="preserve">Celebraciones del día de la etnia Rom o gitanos apoyadas y visibilización de la Kumpania Cúcuta- Norte de Santander </v>
      </c>
      <c r="L55" s="1222">
        <v>1</v>
      </c>
      <c r="M55" s="1225">
        <v>1</v>
      </c>
      <c r="N55" s="1228"/>
      <c r="O55" s="1231"/>
      <c r="P55" s="1234"/>
      <c r="Q55" s="1237"/>
      <c r="R55" s="1219">
        <f t="shared" ref="R55" si="65">+$J55</f>
        <v>260</v>
      </c>
      <c r="S55" s="233" t="s">
        <v>5744</v>
      </c>
      <c r="T55" s="240" t="s">
        <v>3834</v>
      </c>
      <c r="U55" s="240" t="s">
        <v>3840</v>
      </c>
      <c r="V55" s="240" t="s">
        <v>3843</v>
      </c>
      <c r="W55" s="233" t="s">
        <v>5745</v>
      </c>
      <c r="X55" s="307">
        <v>44607</v>
      </c>
      <c r="Y55" s="307"/>
      <c r="Z55" s="307"/>
      <c r="AA55" s="307"/>
      <c r="AB55" s="1219">
        <f t="shared" ref="AB55" si="66">+$J55</f>
        <v>260</v>
      </c>
      <c r="AC55" s="1240">
        <f t="shared" ref="AC55" si="67">+L55</f>
        <v>1</v>
      </c>
      <c r="AD55" s="308">
        <v>2</v>
      </c>
      <c r="AE55" s="308">
        <v>2</v>
      </c>
      <c r="AF55" s="308">
        <f t="shared" si="29"/>
        <v>0</v>
      </c>
      <c r="AG55" s="308">
        <f t="shared" si="29"/>
        <v>0</v>
      </c>
      <c r="AH55" s="308">
        <f t="shared" si="29"/>
        <v>0</v>
      </c>
      <c r="AI55" s="308">
        <f t="shared" si="29"/>
        <v>0</v>
      </c>
      <c r="AJ55" s="308">
        <f t="shared" si="29"/>
        <v>0</v>
      </c>
      <c r="AK55" s="1219">
        <f t="shared" ref="AK55" si="68">+$J55</f>
        <v>260</v>
      </c>
      <c r="AL55" s="1243">
        <f>+N55</f>
        <v>0</v>
      </c>
      <c r="AM55" s="308">
        <f t="shared" si="2"/>
        <v>0</v>
      </c>
      <c r="AN55" s="48"/>
      <c r="AO55" s="48"/>
      <c r="AP55" s="48"/>
      <c r="AQ55" s="48"/>
      <c r="AR55" s="48"/>
      <c r="AS55" s="48"/>
      <c r="AT55" s="1219">
        <f t="shared" ref="AT55" si="69">+$J55</f>
        <v>260</v>
      </c>
      <c r="AU55" s="1246">
        <f>+O55</f>
        <v>0</v>
      </c>
      <c r="AV55" s="308">
        <f t="shared" si="3"/>
        <v>0</v>
      </c>
      <c r="AW55" s="48"/>
      <c r="AX55" s="48"/>
      <c r="AY55" s="48"/>
      <c r="AZ55" s="48"/>
      <c r="BA55" s="48"/>
      <c r="BB55" s="48"/>
      <c r="BC55" s="1219">
        <f t="shared" ref="BC55" si="70">+$J55</f>
        <v>260</v>
      </c>
      <c r="BD55" s="1249">
        <f>+P55</f>
        <v>0</v>
      </c>
      <c r="BE55" s="308">
        <f t="shared" si="4"/>
        <v>0</v>
      </c>
      <c r="BF55" s="48"/>
      <c r="BG55" s="48"/>
      <c r="BH55" s="48"/>
      <c r="BI55" s="48"/>
      <c r="BJ55" s="48"/>
      <c r="BK55" s="48"/>
      <c r="BL55" s="1219">
        <f t="shared" ref="BL55" si="71">+$J55</f>
        <v>260</v>
      </c>
      <c r="BM55" s="1252">
        <f>+Q55</f>
        <v>0</v>
      </c>
      <c r="BN55" s="308">
        <f t="shared" si="5"/>
        <v>0</v>
      </c>
      <c r="BO55" s="48"/>
      <c r="BP55" s="48"/>
      <c r="BQ55" s="48"/>
      <c r="BR55" s="48"/>
      <c r="BS55" s="48"/>
      <c r="BT55" s="48"/>
      <c r="BU55" s="1204"/>
      <c r="BV55" s="1205"/>
      <c r="BW55" s="1205"/>
      <c r="BX55" s="1205"/>
      <c r="BY55" s="1205"/>
      <c r="BZ55" s="1205"/>
      <c r="CA55" s="1205"/>
      <c r="CB55" s="1205"/>
      <c r="CC55" s="1206"/>
    </row>
    <row r="56" spans="1:81" s="58" customFormat="1" ht="40.15" customHeight="1" x14ac:dyDescent="0.25">
      <c r="A56" s="37"/>
      <c r="B56" s="1334"/>
      <c r="C56" s="1315"/>
      <c r="D56" s="1097"/>
      <c r="E56" s="1094"/>
      <c r="F56" s="1094"/>
      <c r="G56" s="1094"/>
      <c r="H56" s="1094"/>
      <c r="I56" s="1447"/>
      <c r="J56" s="1220"/>
      <c r="K56" s="1217"/>
      <c r="L56" s="1223"/>
      <c r="M56" s="1226"/>
      <c r="N56" s="1229"/>
      <c r="O56" s="1232"/>
      <c r="P56" s="1235"/>
      <c r="Q56" s="1238"/>
      <c r="R56" s="1220"/>
      <c r="S56" s="41"/>
      <c r="T56" s="241"/>
      <c r="U56" s="241"/>
      <c r="V56" s="241"/>
      <c r="W56" s="41"/>
      <c r="X56" s="34"/>
      <c r="Y56" s="34"/>
      <c r="Z56" s="34"/>
      <c r="AA56" s="34"/>
      <c r="AB56" s="1220"/>
      <c r="AC56" s="1241"/>
      <c r="AD56" s="303">
        <f t="shared" si="29"/>
        <v>0</v>
      </c>
      <c r="AE56" s="303">
        <f t="shared" si="29"/>
        <v>0</v>
      </c>
      <c r="AF56" s="303">
        <f t="shared" si="29"/>
        <v>0</v>
      </c>
      <c r="AG56" s="303">
        <f t="shared" si="29"/>
        <v>0</v>
      </c>
      <c r="AH56" s="303">
        <f t="shared" si="29"/>
        <v>0</v>
      </c>
      <c r="AI56" s="303">
        <f t="shared" si="29"/>
        <v>0</v>
      </c>
      <c r="AJ56" s="303">
        <f t="shared" si="29"/>
        <v>0</v>
      </c>
      <c r="AK56" s="1220"/>
      <c r="AL56" s="1244"/>
      <c r="AM56" s="303">
        <f t="shared" si="2"/>
        <v>0</v>
      </c>
      <c r="AN56" s="311"/>
      <c r="AO56" s="311"/>
      <c r="AP56" s="311"/>
      <c r="AQ56" s="311"/>
      <c r="AR56" s="311"/>
      <c r="AS56" s="311"/>
      <c r="AT56" s="1220"/>
      <c r="AU56" s="1247"/>
      <c r="AV56" s="303">
        <f t="shared" si="3"/>
        <v>0</v>
      </c>
      <c r="AW56" s="311"/>
      <c r="AX56" s="311"/>
      <c r="AY56" s="311"/>
      <c r="AZ56" s="311"/>
      <c r="BA56" s="311"/>
      <c r="BB56" s="311"/>
      <c r="BC56" s="1220"/>
      <c r="BD56" s="1250"/>
      <c r="BE56" s="303">
        <f t="shared" si="4"/>
        <v>0</v>
      </c>
      <c r="BF56" s="311"/>
      <c r="BG56" s="311"/>
      <c r="BH56" s="311"/>
      <c r="BI56" s="311"/>
      <c r="BJ56" s="311"/>
      <c r="BK56" s="311"/>
      <c r="BL56" s="1220"/>
      <c r="BM56" s="1253"/>
      <c r="BN56" s="303">
        <f t="shared" si="5"/>
        <v>0</v>
      </c>
      <c r="BO56" s="311"/>
      <c r="BP56" s="311"/>
      <c r="BQ56" s="311"/>
      <c r="BR56" s="311"/>
      <c r="BS56" s="311"/>
      <c r="BT56" s="311"/>
      <c r="BU56" s="1207"/>
      <c r="BV56" s="1208"/>
      <c r="BW56" s="1208"/>
      <c r="BX56" s="1208"/>
      <c r="BY56" s="1208"/>
      <c r="BZ56" s="1208"/>
      <c r="CA56" s="1208"/>
      <c r="CB56" s="1208"/>
      <c r="CC56" s="1209"/>
    </row>
    <row r="57" spans="1:81" s="58" customFormat="1" ht="40.15" customHeight="1" x14ac:dyDescent="0.25">
      <c r="A57" s="37"/>
      <c r="B57" s="1334"/>
      <c r="C57" s="1315"/>
      <c r="D57" s="1097"/>
      <c r="E57" s="1094"/>
      <c r="F57" s="1094"/>
      <c r="G57" s="1094"/>
      <c r="H57" s="1094"/>
      <c r="I57" s="1447"/>
      <c r="J57" s="1220"/>
      <c r="K57" s="1217"/>
      <c r="L57" s="1223"/>
      <c r="M57" s="1226"/>
      <c r="N57" s="1229"/>
      <c r="O57" s="1232"/>
      <c r="P57" s="1235"/>
      <c r="Q57" s="1238"/>
      <c r="R57" s="1220"/>
      <c r="S57" s="41"/>
      <c r="T57" s="241"/>
      <c r="U57" s="241"/>
      <c r="V57" s="241"/>
      <c r="W57" s="41"/>
      <c r="X57" s="34"/>
      <c r="Y57" s="34"/>
      <c r="Z57" s="34"/>
      <c r="AA57" s="34"/>
      <c r="AB57" s="1220"/>
      <c r="AC57" s="1241"/>
      <c r="AD57" s="303">
        <f t="shared" si="29"/>
        <v>0</v>
      </c>
      <c r="AE57" s="303">
        <f t="shared" si="29"/>
        <v>0</v>
      </c>
      <c r="AF57" s="303">
        <f t="shared" si="29"/>
        <v>0</v>
      </c>
      <c r="AG57" s="303">
        <f t="shared" si="29"/>
        <v>0</v>
      </c>
      <c r="AH57" s="303">
        <f t="shared" si="29"/>
        <v>0</v>
      </c>
      <c r="AI57" s="303">
        <f t="shared" si="29"/>
        <v>0</v>
      </c>
      <c r="AJ57" s="303">
        <f t="shared" si="29"/>
        <v>0</v>
      </c>
      <c r="AK57" s="1220"/>
      <c r="AL57" s="1244"/>
      <c r="AM57" s="303">
        <f t="shared" si="2"/>
        <v>0</v>
      </c>
      <c r="AN57" s="311"/>
      <c r="AO57" s="311"/>
      <c r="AP57" s="311"/>
      <c r="AQ57" s="311"/>
      <c r="AR57" s="311"/>
      <c r="AS57" s="311"/>
      <c r="AT57" s="1220"/>
      <c r="AU57" s="1247"/>
      <c r="AV57" s="303">
        <f t="shared" si="3"/>
        <v>0</v>
      </c>
      <c r="AW57" s="311"/>
      <c r="AX57" s="311"/>
      <c r="AY57" s="311"/>
      <c r="AZ57" s="311"/>
      <c r="BA57" s="311"/>
      <c r="BB57" s="311"/>
      <c r="BC57" s="1220"/>
      <c r="BD57" s="1250"/>
      <c r="BE57" s="303">
        <f t="shared" si="4"/>
        <v>0</v>
      </c>
      <c r="BF57" s="311"/>
      <c r="BG57" s="311"/>
      <c r="BH57" s="311"/>
      <c r="BI57" s="311"/>
      <c r="BJ57" s="311"/>
      <c r="BK57" s="311"/>
      <c r="BL57" s="1220"/>
      <c r="BM57" s="1253"/>
      <c r="BN57" s="303">
        <f t="shared" si="5"/>
        <v>0</v>
      </c>
      <c r="BO57" s="311"/>
      <c r="BP57" s="311"/>
      <c r="BQ57" s="311"/>
      <c r="BR57" s="311"/>
      <c r="BS57" s="311"/>
      <c r="BT57" s="311"/>
      <c r="BU57" s="1207"/>
      <c r="BV57" s="1208"/>
      <c r="BW57" s="1208"/>
      <c r="BX57" s="1208"/>
      <c r="BY57" s="1208"/>
      <c r="BZ57" s="1208"/>
      <c r="CA57" s="1208"/>
      <c r="CB57" s="1208"/>
      <c r="CC57" s="1209"/>
    </row>
    <row r="58" spans="1:81" s="58" customFormat="1" ht="40.15" customHeight="1" thickBot="1" x14ac:dyDescent="0.3">
      <c r="A58" s="37"/>
      <c r="B58" s="1334"/>
      <c r="C58" s="1316"/>
      <c r="D58" s="1098"/>
      <c r="E58" s="1095"/>
      <c r="F58" s="1095"/>
      <c r="G58" s="1095"/>
      <c r="H58" s="1095"/>
      <c r="I58" s="1448"/>
      <c r="J58" s="1221"/>
      <c r="K58" s="1218"/>
      <c r="L58" s="1224"/>
      <c r="M58" s="1227"/>
      <c r="N58" s="1230"/>
      <c r="O58" s="1233"/>
      <c r="P58" s="1236"/>
      <c r="Q58" s="1239"/>
      <c r="R58" s="1221"/>
      <c r="S58" s="234"/>
      <c r="T58" s="242"/>
      <c r="U58" s="242"/>
      <c r="V58" s="242"/>
      <c r="W58" s="234"/>
      <c r="X58" s="305"/>
      <c r="Y58" s="305"/>
      <c r="Z58" s="305"/>
      <c r="AA58" s="305"/>
      <c r="AB58" s="1221"/>
      <c r="AC58" s="1242"/>
      <c r="AD58" s="306">
        <f t="shared" si="29"/>
        <v>0</v>
      </c>
      <c r="AE58" s="306">
        <f t="shared" si="29"/>
        <v>0</v>
      </c>
      <c r="AF58" s="306">
        <f t="shared" si="29"/>
        <v>0</v>
      </c>
      <c r="AG58" s="306">
        <f t="shared" si="29"/>
        <v>0</v>
      </c>
      <c r="AH58" s="306">
        <f t="shared" si="29"/>
        <v>0</v>
      </c>
      <c r="AI58" s="306">
        <f t="shared" si="29"/>
        <v>0</v>
      </c>
      <c r="AJ58" s="306">
        <f t="shared" si="29"/>
        <v>0</v>
      </c>
      <c r="AK58" s="1221"/>
      <c r="AL58" s="1245"/>
      <c r="AM58" s="306">
        <f t="shared" si="2"/>
        <v>0</v>
      </c>
      <c r="AN58" s="50"/>
      <c r="AO58" s="50"/>
      <c r="AP58" s="50"/>
      <c r="AQ58" s="50"/>
      <c r="AR58" s="50"/>
      <c r="AS58" s="50"/>
      <c r="AT58" s="1221"/>
      <c r="AU58" s="1248"/>
      <c r="AV58" s="306">
        <f t="shared" si="3"/>
        <v>0</v>
      </c>
      <c r="AW58" s="50"/>
      <c r="AX58" s="50"/>
      <c r="AY58" s="50"/>
      <c r="AZ58" s="50"/>
      <c r="BA58" s="50"/>
      <c r="BB58" s="50"/>
      <c r="BC58" s="1221"/>
      <c r="BD58" s="1251"/>
      <c r="BE58" s="306">
        <f t="shared" si="4"/>
        <v>0</v>
      </c>
      <c r="BF58" s="50"/>
      <c r="BG58" s="50"/>
      <c r="BH58" s="50"/>
      <c r="BI58" s="50"/>
      <c r="BJ58" s="50"/>
      <c r="BK58" s="50"/>
      <c r="BL58" s="1221"/>
      <c r="BM58" s="1254"/>
      <c r="BN58" s="306">
        <f t="shared" si="5"/>
        <v>0</v>
      </c>
      <c r="BO58" s="50"/>
      <c r="BP58" s="50"/>
      <c r="BQ58" s="50"/>
      <c r="BR58" s="50"/>
      <c r="BS58" s="50"/>
      <c r="BT58" s="50"/>
      <c r="BU58" s="1210"/>
      <c r="BV58" s="1211"/>
      <c r="BW58" s="1211"/>
      <c r="BX58" s="1211"/>
      <c r="BY58" s="1211"/>
      <c r="BZ58" s="1211"/>
      <c r="CA58" s="1211"/>
      <c r="CB58" s="1211"/>
      <c r="CC58" s="1212"/>
    </row>
    <row r="59" spans="1:81" s="58" customFormat="1" ht="40.15" customHeight="1" thickTop="1" x14ac:dyDescent="0.25">
      <c r="A59" s="37"/>
      <c r="B59" s="1334"/>
      <c r="C59" s="1314" t="s">
        <v>365</v>
      </c>
      <c r="D59" s="1096">
        <v>4103</v>
      </c>
      <c r="E59" s="1093" t="s">
        <v>5729</v>
      </c>
      <c r="F59" s="1093">
        <v>4103052</v>
      </c>
      <c r="G59" s="1093" t="s">
        <v>5730</v>
      </c>
      <c r="H59" s="1093" t="s">
        <v>5731</v>
      </c>
      <c r="I59" s="1446">
        <v>2021004540217</v>
      </c>
      <c r="J59" s="1219">
        <v>261</v>
      </c>
      <c r="K59" s="1216" t="str">
        <f>+[7]Metas!K296</f>
        <v>Iniciativas productivas de productos elaborados por gitanos con acompañamiento para su formulación y puesta en marcha</v>
      </c>
      <c r="L59" s="1222">
        <v>1</v>
      </c>
      <c r="M59" s="1225">
        <f t="shared" ref="M59:M89" si="72">SUM(N59:Q59)</f>
        <v>1</v>
      </c>
      <c r="N59" s="1228"/>
      <c r="O59" s="1231">
        <v>1</v>
      </c>
      <c r="P59" s="1234"/>
      <c r="Q59" s="1237"/>
      <c r="R59" s="1219">
        <f t="shared" ref="R59" si="73">+$J59</f>
        <v>261</v>
      </c>
      <c r="S59" s="233" t="s">
        <v>5740</v>
      </c>
      <c r="T59" s="240" t="s">
        <v>3833</v>
      </c>
      <c r="U59" s="240" t="s">
        <v>3840</v>
      </c>
      <c r="V59" s="240" t="s">
        <v>3842</v>
      </c>
      <c r="W59" s="233" t="s">
        <v>5742</v>
      </c>
      <c r="X59" s="307">
        <v>44593</v>
      </c>
      <c r="Y59" s="307"/>
      <c r="Z59" s="307"/>
      <c r="AA59" s="307"/>
      <c r="AB59" s="1219">
        <f t="shared" ref="AB59" si="74">+$J59</f>
        <v>261</v>
      </c>
      <c r="AC59" s="1240">
        <f t="shared" ref="AC59" si="75">+L59</f>
        <v>1</v>
      </c>
      <c r="AD59" s="308">
        <v>40</v>
      </c>
      <c r="AE59" s="308">
        <v>40</v>
      </c>
      <c r="AF59" s="308">
        <f t="shared" si="29"/>
        <v>0</v>
      </c>
      <c r="AG59" s="308">
        <f t="shared" si="29"/>
        <v>0</v>
      </c>
      <c r="AH59" s="308">
        <f t="shared" si="29"/>
        <v>0</v>
      </c>
      <c r="AI59" s="308">
        <f t="shared" si="29"/>
        <v>0</v>
      </c>
      <c r="AJ59" s="308">
        <f t="shared" si="29"/>
        <v>0</v>
      </c>
      <c r="AK59" s="1219">
        <f t="shared" ref="AK59" si="76">+$J59</f>
        <v>261</v>
      </c>
      <c r="AL59" s="1243">
        <f t="shared" ref="AL59:AL89" si="77">+N59</f>
        <v>0</v>
      </c>
      <c r="AM59" s="308">
        <f t="shared" si="2"/>
        <v>0</v>
      </c>
      <c r="AN59" s="48"/>
      <c r="AO59" s="48"/>
      <c r="AP59" s="48"/>
      <c r="AQ59" s="48"/>
      <c r="AR59" s="48"/>
      <c r="AS59" s="48"/>
      <c r="AT59" s="1219">
        <f t="shared" ref="AT59" si="78">+$J59</f>
        <v>261</v>
      </c>
      <c r="AU59" s="1246">
        <f t="shared" ref="AU59:AU89" si="79">+O59</f>
        <v>1</v>
      </c>
      <c r="AV59" s="308">
        <f t="shared" si="3"/>
        <v>0</v>
      </c>
      <c r="AW59" s="48"/>
      <c r="AX59" s="48"/>
      <c r="AY59" s="48"/>
      <c r="AZ59" s="48"/>
      <c r="BA59" s="48"/>
      <c r="BB59" s="48"/>
      <c r="BC59" s="1219">
        <f t="shared" ref="BC59" si="80">+$J59</f>
        <v>261</v>
      </c>
      <c r="BD59" s="1249">
        <f t="shared" ref="BD59:BD89" si="81">+P59</f>
        <v>0</v>
      </c>
      <c r="BE59" s="308">
        <f t="shared" si="4"/>
        <v>0</v>
      </c>
      <c r="BF59" s="48"/>
      <c r="BG59" s="48"/>
      <c r="BH59" s="48"/>
      <c r="BI59" s="48"/>
      <c r="BJ59" s="48"/>
      <c r="BK59" s="48"/>
      <c r="BL59" s="1219">
        <f t="shared" ref="BL59" si="82">+$J59</f>
        <v>261</v>
      </c>
      <c r="BM59" s="1252">
        <f t="shared" ref="BM59:BM89" si="83">+Q59</f>
        <v>0</v>
      </c>
      <c r="BN59" s="308">
        <f t="shared" si="5"/>
        <v>0</v>
      </c>
      <c r="BO59" s="48"/>
      <c r="BP59" s="48"/>
      <c r="BQ59" s="48"/>
      <c r="BR59" s="48"/>
      <c r="BS59" s="48"/>
      <c r="BT59" s="48"/>
      <c r="BU59" s="1204"/>
      <c r="BV59" s="1205"/>
      <c r="BW59" s="1205"/>
      <c r="BX59" s="1205"/>
      <c r="BY59" s="1205"/>
      <c r="BZ59" s="1205"/>
      <c r="CA59" s="1205"/>
      <c r="CB59" s="1205"/>
      <c r="CC59" s="1206"/>
    </row>
    <row r="60" spans="1:81" s="58" customFormat="1" ht="40.15" customHeight="1" x14ac:dyDescent="0.25">
      <c r="A60" s="37"/>
      <c r="B60" s="1334"/>
      <c r="C60" s="1315"/>
      <c r="D60" s="1097"/>
      <c r="E60" s="1094"/>
      <c r="F60" s="1094"/>
      <c r="G60" s="1094"/>
      <c r="H60" s="1094"/>
      <c r="I60" s="1447"/>
      <c r="J60" s="1220"/>
      <c r="K60" s="1217"/>
      <c r="L60" s="1223"/>
      <c r="M60" s="1226"/>
      <c r="N60" s="1229"/>
      <c r="O60" s="1232"/>
      <c r="P60" s="1235"/>
      <c r="Q60" s="1238"/>
      <c r="R60" s="1220"/>
      <c r="S60" s="41"/>
      <c r="T60" s="241"/>
      <c r="U60" s="241"/>
      <c r="V60" s="241"/>
      <c r="W60" s="41"/>
      <c r="X60" s="34"/>
      <c r="Y60" s="34"/>
      <c r="Z60" s="34"/>
      <c r="AA60" s="34"/>
      <c r="AB60" s="1220"/>
      <c r="AC60" s="1241"/>
      <c r="AD60" s="303">
        <f t="shared" si="29"/>
        <v>0</v>
      </c>
      <c r="AE60" s="303">
        <f t="shared" si="29"/>
        <v>0</v>
      </c>
      <c r="AF60" s="303">
        <f t="shared" si="29"/>
        <v>0</v>
      </c>
      <c r="AG60" s="303">
        <f t="shared" si="29"/>
        <v>0</v>
      </c>
      <c r="AH60" s="303">
        <f t="shared" si="29"/>
        <v>0</v>
      </c>
      <c r="AI60" s="303">
        <f t="shared" si="29"/>
        <v>0</v>
      </c>
      <c r="AJ60" s="303">
        <f t="shared" si="29"/>
        <v>0</v>
      </c>
      <c r="AK60" s="1220"/>
      <c r="AL60" s="1244"/>
      <c r="AM60" s="303">
        <f t="shared" si="2"/>
        <v>0</v>
      </c>
      <c r="AN60" s="311"/>
      <c r="AO60" s="311"/>
      <c r="AP60" s="311"/>
      <c r="AQ60" s="311"/>
      <c r="AR60" s="311"/>
      <c r="AS60" s="311"/>
      <c r="AT60" s="1220"/>
      <c r="AU60" s="1247"/>
      <c r="AV60" s="303">
        <f t="shared" si="3"/>
        <v>0</v>
      </c>
      <c r="AW60" s="311"/>
      <c r="AX60" s="311"/>
      <c r="AY60" s="311"/>
      <c r="AZ60" s="311"/>
      <c r="BA60" s="311"/>
      <c r="BB60" s="311"/>
      <c r="BC60" s="1220"/>
      <c r="BD60" s="1250"/>
      <c r="BE60" s="303">
        <f t="shared" si="4"/>
        <v>0</v>
      </c>
      <c r="BF60" s="311"/>
      <c r="BG60" s="311"/>
      <c r="BH60" s="311"/>
      <c r="BI60" s="311"/>
      <c r="BJ60" s="311"/>
      <c r="BK60" s="311"/>
      <c r="BL60" s="1220"/>
      <c r="BM60" s="1253"/>
      <c r="BN60" s="303">
        <f t="shared" si="5"/>
        <v>0</v>
      </c>
      <c r="BO60" s="311"/>
      <c r="BP60" s="311"/>
      <c r="BQ60" s="311"/>
      <c r="BR60" s="311"/>
      <c r="BS60" s="311"/>
      <c r="BT60" s="311"/>
      <c r="BU60" s="1207"/>
      <c r="BV60" s="1208"/>
      <c r="BW60" s="1208"/>
      <c r="BX60" s="1208"/>
      <c r="BY60" s="1208"/>
      <c r="BZ60" s="1208"/>
      <c r="CA60" s="1208"/>
      <c r="CB60" s="1208"/>
      <c r="CC60" s="1209"/>
    </row>
    <row r="61" spans="1:81" s="58" customFormat="1" ht="40.15" customHeight="1" x14ac:dyDescent="0.25">
      <c r="A61" s="37"/>
      <c r="B61" s="1334"/>
      <c r="C61" s="1315"/>
      <c r="D61" s="1097"/>
      <c r="E61" s="1094"/>
      <c r="F61" s="1094"/>
      <c r="G61" s="1094"/>
      <c r="H61" s="1094"/>
      <c r="I61" s="1447"/>
      <c r="J61" s="1220"/>
      <c r="K61" s="1217"/>
      <c r="L61" s="1223"/>
      <c r="M61" s="1226"/>
      <c r="N61" s="1229"/>
      <c r="O61" s="1232"/>
      <c r="P61" s="1235"/>
      <c r="Q61" s="1238"/>
      <c r="R61" s="1220"/>
      <c r="S61" s="41"/>
      <c r="T61" s="241"/>
      <c r="U61" s="241"/>
      <c r="V61" s="241"/>
      <c r="W61" s="41"/>
      <c r="X61" s="34"/>
      <c r="Y61" s="34"/>
      <c r="Z61" s="34"/>
      <c r="AA61" s="34"/>
      <c r="AB61" s="1220"/>
      <c r="AC61" s="1241"/>
      <c r="AD61" s="303">
        <f t="shared" si="29"/>
        <v>0</v>
      </c>
      <c r="AE61" s="303">
        <f t="shared" si="29"/>
        <v>0</v>
      </c>
      <c r="AF61" s="303">
        <f t="shared" si="29"/>
        <v>0</v>
      </c>
      <c r="AG61" s="303">
        <f t="shared" si="29"/>
        <v>0</v>
      </c>
      <c r="AH61" s="303">
        <f t="shared" si="29"/>
        <v>0</v>
      </c>
      <c r="AI61" s="303">
        <f t="shared" si="29"/>
        <v>0</v>
      </c>
      <c r="AJ61" s="303">
        <f t="shared" si="29"/>
        <v>0</v>
      </c>
      <c r="AK61" s="1220"/>
      <c r="AL61" s="1244"/>
      <c r="AM61" s="303">
        <f t="shared" si="2"/>
        <v>0</v>
      </c>
      <c r="AN61" s="311"/>
      <c r="AO61" s="311"/>
      <c r="AP61" s="311"/>
      <c r="AQ61" s="311"/>
      <c r="AR61" s="311"/>
      <c r="AS61" s="311"/>
      <c r="AT61" s="1220"/>
      <c r="AU61" s="1247"/>
      <c r="AV61" s="303">
        <f t="shared" si="3"/>
        <v>0</v>
      </c>
      <c r="AW61" s="311"/>
      <c r="AX61" s="311"/>
      <c r="AY61" s="311"/>
      <c r="AZ61" s="311"/>
      <c r="BA61" s="311"/>
      <c r="BB61" s="311"/>
      <c r="BC61" s="1220"/>
      <c r="BD61" s="1250"/>
      <c r="BE61" s="303">
        <f t="shared" si="4"/>
        <v>0</v>
      </c>
      <c r="BF61" s="311"/>
      <c r="BG61" s="311"/>
      <c r="BH61" s="311"/>
      <c r="BI61" s="311"/>
      <c r="BJ61" s="311"/>
      <c r="BK61" s="311"/>
      <c r="BL61" s="1220"/>
      <c r="BM61" s="1253"/>
      <c r="BN61" s="303">
        <f t="shared" si="5"/>
        <v>0</v>
      </c>
      <c r="BO61" s="311"/>
      <c r="BP61" s="311"/>
      <c r="BQ61" s="311"/>
      <c r="BR61" s="311"/>
      <c r="BS61" s="311"/>
      <c r="BT61" s="311"/>
      <c r="BU61" s="1207"/>
      <c r="BV61" s="1208"/>
      <c r="BW61" s="1208"/>
      <c r="BX61" s="1208"/>
      <c r="BY61" s="1208"/>
      <c r="BZ61" s="1208"/>
      <c r="CA61" s="1208"/>
      <c r="CB61" s="1208"/>
      <c r="CC61" s="1209"/>
    </row>
    <row r="62" spans="1:81" s="58" customFormat="1" ht="40.15" customHeight="1" thickBot="1" x14ac:dyDescent="0.3">
      <c r="A62" s="37"/>
      <c r="B62" s="1334"/>
      <c r="C62" s="1315"/>
      <c r="D62" s="1098"/>
      <c r="E62" s="1095"/>
      <c r="F62" s="1095"/>
      <c r="G62" s="1095"/>
      <c r="H62" s="1095"/>
      <c r="I62" s="1448"/>
      <c r="J62" s="1221"/>
      <c r="K62" s="1218"/>
      <c r="L62" s="1224"/>
      <c r="M62" s="1227"/>
      <c r="N62" s="1230"/>
      <c r="O62" s="1233"/>
      <c r="P62" s="1236"/>
      <c r="Q62" s="1239"/>
      <c r="R62" s="1221"/>
      <c r="S62" s="234"/>
      <c r="T62" s="242"/>
      <c r="U62" s="242"/>
      <c r="V62" s="242"/>
      <c r="W62" s="234"/>
      <c r="X62" s="305"/>
      <c r="Y62" s="305"/>
      <c r="Z62" s="305"/>
      <c r="AA62" s="305"/>
      <c r="AB62" s="1221"/>
      <c r="AC62" s="1242"/>
      <c r="AD62" s="306">
        <f t="shared" si="29"/>
        <v>0</v>
      </c>
      <c r="AE62" s="306">
        <f t="shared" si="29"/>
        <v>0</v>
      </c>
      <c r="AF62" s="306">
        <f t="shared" si="29"/>
        <v>0</v>
      </c>
      <c r="AG62" s="306">
        <f t="shared" si="29"/>
        <v>0</v>
      </c>
      <c r="AH62" s="306">
        <f t="shared" si="29"/>
        <v>0</v>
      </c>
      <c r="AI62" s="306">
        <f t="shared" si="29"/>
        <v>0</v>
      </c>
      <c r="AJ62" s="306">
        <f t="shared" si="29"/>
        <v>0</v>
      </c>
      <c r="AK62" s="1221"/>
      <c r="AL62" s="1245"/>
      <c r="AM62" s="306">
        <f t="shared" si="2"/>
        <v>0</v>
      </c>
      <c r="AN62" s="50"/>
      <c r="AO62" s="50"/>
      <c r="AP62" s="50"/>
      <c r="AQ62" s="50"/>
      <c r="AR62" s="50"/>
      <c r="AS62" s="50"/>
      <c r="AT62" s="1221"/>
      <c r="AU62" s="1248"/>
      <c r="AV62" s="306">
        <f t="shared" si="3"/>
        <v>0</v>
      </c>
      <c r="AW62" s="50"/>
      <c r="AX62" s="50"/>
      <c r="AY62" s="50"/>
      <c r="AZ62" s="50"/>
      <c r="BA62" s="50"/>
      <c r="BB62" s="50"/>
      <c r="BC62" s="1221"/>
      <c r="BD62" s="1251"/>
      <c r="BE62" s="306">
        <f t="shared" si="4"/>
        <v>0</v>
      </c>
      <c r="BF62" s="50"/>
      <c r="BG62" s="50"/>
      <c r="BH62" s="50"/>
      <c r="BI62" s="50"/>
      <c r="BJ62" s="50"/>
      <c r="BK62" s="50"/>
      <c r="BL62" s="1221"/>
      <c r="BM62" s="1254"/>
      <c r="BN62" s="306">
        <f t="shared" si="5"/>
        <v>0</v>
      </c>
      <c r="BO62" s="50"/>
      <c r="BP62" s="50"/>
      <c r="BQ62" s="50"/>
      <c r="BR62" s="50"/>
      <c r="BS62" s="50"/>
      <c r="BT62" s="50"/>
      <c r="BU62" s="1210"/>
      <c r="BV62" s="1211"/>
      <c r="BW62" s="1211"/>
      <c r="BX62" s="1211"/>
      <c r="BY62" s="1211"/>
      <c r="BZ62" s="1211"/>
      <c r="CA62" s="1211"/>
      <c r="CB62" s="1211"/>
      <c r="CC62" s="1212"/>
    </row>
    <row r="63" spans="1:81" s="58" customFormat="1" ht="40.15" customHeight="1" thickTop="1" x14ac:dyDescent="0.25">
      <c r="A63" s="37"/>
      <c r="B63" s="1334"/>
      <c r="C63" s="1315"/>
      <c r="D63" s="1096">
        <v>4103</v>
      </c>
      <c r="E63" s="1093" t="s">
        <v>5729</v>
      </c>
      <c r="F63" s="1093">
        <v>4103052</v>
      </c>
      <c r="G63" s="1093" t="s">
        <v>5730</v>
      </c>
      <c r="H63" s="1093" t="s">
        <v>5731</v>
      </c>
      <c r="I63" s="1446">
        <v>2021004540217</v>
      </c>
      <c r="J63" s="1219">
        <v>262</v>
      </c>
      <c r="K63" s="1216" t="str">
        <f>+[7]Metas!K297</f>
        <v>Ferias de exposición de productos elaborados por Gitanos y muestra gastronómica realizadas.</v>
      </c>
      <c r="L63" s="1222">
        <v>1</v>
      </c>
      <c r="M63" s="1225">
        <f t="shared" si="72"/>
        <v>1</v>
      </c>
      <c r="N63" s="1228"/>
      <c r="O63" s="1231"/>
      <c r="P63" s="1234"/>
      <c r="Q63" s="1237">
        <v>1</v>
      </c>
      <c r="R63" s="1219">
        <f t="shared" ref="R63" si="84">+$J63</f>
        <v>262</v>
      </c>
      <c r="S63" s="233" t="s">
        <v>5740</v>
      </c>
      <c r="T63" s="240" t="s">
        <v>3833</v>
      </c>
      <c r="U63" s="240" t="s">
        <v>3840</v>
      </c>
      <c r="V63" s="240" t="s">
        <v>3842</v>
      </c>
      <c r="W63" s="233" t="s">
        <v>5746</v>
      </c>
      <c r="X63" s="307">
        <v>44566</v>
      </c>
      <c r="Y63" s="307"/>
      <c r="Z63" s="307"/>
      <c r="AA63" s="307"/>
      <c r="AB63" s="1219">
        <f t="shared" ref="AB63" si="85">+$J63</f>
        <v>262</v>
      </c>
      <c r="AC63" s="1240">
        <f t="shared" ref="AC63" si="86">+L63</f>
        <v>1</v>
      </c>
      <c r="AD63" s="308">
        <f t="shared" si="29"/>
        <v>0</v>
      </c>
      <c r="AE63" s="308">
        <f t="shared" si="29"/>
        <v>0</v>
      </c>
      <c r="AF63" s="308">
        <f t="shared" si="29"/>
        <v>0</v>
      </c>
      <c r="AG63" s="308">
        <f t="shared" si="29"/>
        <v>0</v>
      </c>
      <c r="AH63" s="308">
        <f t="shared" si="29"/>
        <v>0</v>
      </c>
      <c r="AI63" s="308">
        <f t="shared" si="29"/>
        <v>0</v>
      </c>
      <c r="AJ63" s="308">
        <f t="shared" si="29"/>
        <v>0</v>
      </c>
      <c r="AK63" s="1219">
        <f t="shared" ref="AK63" si="87">+$J63</f>
        <v>262</v>
      </c>
      <c r="AL63" s="1243">
        <f t="shared" si="77"/>
        <v>0</v>
      </c>
      <c r="AM63" s="308">
        <f t="shared" si="2"/>
        <v>0</v>
      </c>
      <c r="AN63" s="48"/>
      <c r="AO63" s="48"/>
      <c r="AP63" s="48"/>
      <c r="AQ63" s="48"/>
      <c r="AR63" s="48"/>
      <c r="AS63" s="48"/>
      <c r="AT63" s="1219">
        <f t="shared" ref="AT63" si="88">+$J63</f>
        <v>262</v>
      </c>
      <c r="AU63" s="1246">
        <f t="shared" si="79"/>
        <v>0</v>
      </c>
      <c r="AV63" s="308">
        <f t="shared" si="3"/>
        <v>0</v>
      </c>
      <c r="AW63" s="48"/>
      <c r="AX63" s="48"/>
      <c r="AY63" s="48"/>
      <c r="AZ63" s="48"/>
      <c r="BA63" s="48"/>
      <c r="BB63" s="48"/>
      <c r="BC63" s="1219">
        <f t="shared" ref="BC63" si="89">+$J63</f>
        <v>262</v>
      </c>
      <c r="BD63" s="1249">
        <f t="shared" si="81"/>
        <v>0</v>
      </c>
      <c r="BE63" s="308">
        <f t="shared" si="4"/>
        <v>0</v>
      </c>
      <c r="BF63" s="48"/>
      <c r="BG63" s="48"/>
      <c r="BH63" s="48"/>
      <c r="BI63" s="48"/>
      <c r="BJ63" s="48"/>
      <c r="BK63" s="48"/>
      <c r="BL63" s="1219">
        <f t="shared" ref="BL63" si="90">+$J63</f>
        <v>262</v>
      </c>
      <c r="BM63" s="1252">
        <f t="shared" si="83"/>
        <v>1</v>
      </c>
      <c r="BN63" s="308">
        <f t="shared" si="5"/>
        <v>0</v>
      </c>
      <c r="BO63" s="48"/>
      <c r="BP63" s="48"/>
      <c r="BQ63" s="48"/>
      <c r="BR63" s="48"/>
      <c r="BS63" s="48"/>
      <c r="BT63" s="48"/>
      <c r="BU63" s="1204"/>
      <c r="BV63" s="1205"/>
      <c r="BW63" s="1205"/>
      <c r="BX63" s="1205"/>
      <c r="BY63" s="1205"/>
      <c r="BZ63" s="1205"/>
      <c r="CA63" s="1205"/>
      <c r="CB63" s="1205"/>
      <c r="CC63" s="1206"/>
    </row>
    <row r="64" spans="1:81" s="58" customFormat="1" ht="40.15" customHeight="1" x14ac:dyDescent="0.25">
      <c r="A64" s="37"/>
      <c r="B64" s="1334"/>
      <c r="C64" s="1315"/>
      <c r="D64" s="1097"/>
      <c r="E64" s="1094"/>
      <c r="F64" s="1094"/>
      <c r="G64" s="1094"/>
      <c r="H64" s="1094"/>
      <c r="I64" s="1447"/>
      <c r="J64" s="1220"/>
      <c r="K64" s="1217"/>
      <c r="L64" s="1223"/>
      <c r="M64" s="1226"/>
      <c r="N64" s="1229"/>
      <c r="O64" s="1232"/>
      <c r="P64" s="1235"/>
      <c r="Q64" s="1238"/>
      <c r="R64" s="1220"/>
      <c r="S64" s="41"/>
      <c r="T64" s="241"/>
      <c r="U64" s="241"/>
      <c r="V64" s="241"/>
      <c r="W64" s="41"/>
      <c r="X64" s="34"/>
      <c r="Y64" s="34"/>
      <c r="Z64" s="34"/>
      <c r="AA64" s="34"/>
      <c r="AB64" s="1220"/>
      <c r="AC64" s="1241"/>
      <c r="AD64" s="303">
        <f t="shared" si="29"/>
        <v>0</v>
      </c>
      <c r="AE64" s="303">
        <f t="shared" si="29"/>
        <v>0</v>
      </c>
      <c r="AF64" s="303">
        <f t="shared" si="29"/>
        <v>0</v>
      </c>
      <c r="AG64" s="303">
        <f t="shared" si="29"/>
        <v>0</v>
      </c>
      <c r="AH64" s="303">
        <f t="shared" si="29"/>
        <v>0</v>
      </c>
      <c r="AI64" s="303">
        <f t="shared" si="29"/>
        <v>0</v>
      </c>
      <c r="AJ64" s="303">
        <f t="shared" si="29"/>
        <v>0</v>
      </c>
      <c r="AK64" s="1220"/>
      <c r="AL64" s="1244"/>
      <c r="AM64" s="303">
        <f t="shared" si="2"/>
        <v>0</v>
      </c>
      <c r="AN64" s="311"/>
      <c r="AO64" s="311"/>
      <c r="AP64" s="311"/>
      <c r="AQ64" s="311"/>
      <c r="AR64" s="311"/>
      <c r="AS64" s="311"/>
      <c r="AT64" s="1220"/>
      <c r="AU64" s="1247"/>
      <c r="AV64" s="303">
        <f t="shared" si="3"/>
        <v>0</v>
      </c>
      <c r="AW64" s="311"/>
      <c r="AX64" s="311"/>
      <c r="AY64" s="311"/>
      <c r="AZ64" s="311"/>
      <c r="BA64" s="311"/>
      <c r="BB64" s="311"/>
      <c r="BC64" s="1220"/>
      <c r="BD64" s="1250"/>
      <c r="BE64" s="303">
        <f t="shared" si="4"/>
        <v>0</v>
      </c>
      <c r="BF64" s="311"/>
      <c r="BG64" s="311"/>
      <c r="BH64" s="311"/>
      <c r="BI64" s="311"/>
      <c r="BJ64" s="311"/>
      <c r="BK64" s="311"/>
      <c r="BL64" s="1220"/>
      <c r="BM64" s="1253"/>
      <c r="BN64" s="303">
        <f t="shared" si="5"/>
        <v>0</v>
      </c>
      <c r="BO64" s="311"/>
      <c r="BP64" s="311"/>
      <c r="BQ64" s="311"/>
      <c r="BR64" s="311"/>
      <c r="BS64" s="311"/>
      <c r="BT64" s="311"/>
      <c r="BU64" s="1207"/>
      <c r="BV64" s="1208"/>
      <c r="BW64" s="1208"/>
      <c r="BX64" s="1208"/>
      <c r="BY64" s="1208"/>
      <c r="BZ64" s="1208"/>
      <c r="CA64" s="1208"/>
      <c r="CB64" s="1208"/>
      <c r="CC64" s="1209"/>
    </row>
    <row r="65" spans="1:81" s="58" customFormat="1" ht="40.15" customHeight="1" x14ac:dyDescent="0.25">
      <c r="A65" s="37"/>
      <c r="B65" s="1334"/>
      <c r="C65" s="1315"/>
      <c r="D65" s="1097"/>
      <c r="E65" s="1094"/>
      <c r="F65" s="1094"/>
      <c r="G65" s="1094"/>
      <c r="H65" s="1094"/>
      <c r="I65" s="1447"/>
      <c r="J65" s="1220"/>
      <c r="K65" s="1217"/>
      <c r="L65" s="1223"/>
      <c r="M65" s="1226"/>
      <c r="N65" s="1229"/>
      <c r="O65" s="1232"/>
      <c r="P65" s="1235"/>
      <c r="Q65" s="1238"/>
      <c r="R65" s="1220"/>
      <c r="S65" s="41"/>
      <c r="T65" s="241"/>
      <c r="U65" s="241"/>
      <c r="V65" s="241"/>
      <c r="W65" s="41"/>
      <c r="X65" s="34"/>
      <c r="Y65" s="34"/>
      <c r="Z65" s="34"/>
      <c r="AA65" s="34"/>
      <c r="AB65" s="1220"/>
      <c r="AC65" s="1241"/>
      <c r="AD65" s="303">
        <f t="shared" si="29"/>
        <v>0</v>
      </c>
      <c r="AE65" s="303">
        <f t="shared" si="29"/>
        <v>0</v>
      </c>
      <c r="AF65" s="303">
        <f t="shared" si="29"/>
        <v>0</v>
      </c>
      <c r="AG65" s="303">
        <f t="shared" si="29"/>
        <v>0</v>
      </c>
      <c r="AH65" s="303">
        <f t="shared" si="29"/>
        <v>0</v>
      </c>
      <c r="AI65" s="303">
        <f t="shared" si="29"/>
        <v>0</v>
      </c>
      <c r="AJ65" s="303">
        <f t="shared" si="29"/>
        <v>0</v>
      </c>
      <c r="AK65" s="1220"/>
      <c r="AL65" s="1244"/>
      <c r="AM65" s="303">
        <f t="shared" si="2"/>
        <v>0</v>
      </c>
      <c r="AN65" s="311"/>
      <c r="AO65" s="311"/>
      <c r="AP65" s="311"/>
      <c r="AQ65" s="311"/>
      <c r="AR65" s="311"/>
      <c r="AS65" s="311"/>
      <c r="AT65" s="1220"/>
      <c r="AU65" s="1247"/>
      <c r="AV65" s="303">
        <f t="shared" si="3"/>
        <v>0</v>
      </c>
      <c r="AW65" s="311"/>
      <c r="AX65" s="311"/>
      <c r="AY65" s="311"/>
      <c r="AZ65" s="311"/>
      <c r="BA65" s="311"/>
      <c r="BB65" s="311"/>
      <c r="BC65" s="1220"/>
      <c r="BD65" s="1250"/>
      <c r="BE65" s="303">
        <f t="shared" si="4"/>
        <v>0</v>
      </c>
      <c r="BF65" s="311"/>
      <c r="BG65" s="311"/>
      <c r="BH65" s="311"/>
      <c r="BI65" s="311"/>
      <c r="BJ65" s="311"/>
      <c r="BK65" s="311"/>
      <c r="BL65" s="1220"/>
      <c r="BM65" s="1253"/>
      <c r="BN65" s="303">
        <f t="shared" si="5"/>
        <v>0</v>
      </c>
      <c r="BO65" s="311"/>
      <c r="BP65" s="311"/>
      <c r="BQ65" s="311"/>
      <c r="BR65" s="311"/>
      <c r="BS65" s="311"/>
      <c r="BT65" s="311"/>
      <c r="BU65" s="1207"/>
      <c r="BV65" s="1208"/>
      <c r="BW65" s="1208"/>
      <c r="BX65" s="1208"/>
      <c r="BY65" s="1208"/>
      <c r="BZ65" s="1208"/>
      <c r="CA65" s="1208"/>
      <c r="CB65" s="1208"/>
      <c r="CC65" s="1209"/>
    </row>
    <row r="66" spans="1:81" s="58" customFormat="1" ht="40.15" customHeight="1" thickBot="1" x14ac:dyDescent="0.3">
      <c r="A66" s="37"/>
      <c r="B66" s="1335"/>
      <c r="C66" s="1316"/>
      <c r="D66" s="1098"/>
      <c r="E66" s="1095"/>
      <c r="F66" s="1095"/>
      <c r="G66" s="1095"/>
      <c r="H66" s="1095"/>
      <c r="I66" s="1448"/>
      <c r="J66" s="1221"/>
      <c r="K66" s="1218"/>
      <c r="L66" s="1224"/>
      <c r="M66" s="1227"/>
      <c r="N66" s="1230"/>
      <c r="O66" s="1233"/>
      <c r="P66" s="1236"/>
      <c r="Q66" s="1239"/>
      <c r="R66" s="1221"/>
      <c r="S66" s="234"/>
      <c r="T66" s="242"/>
      <c r="U66" s="242"/>
      <c r="V66" s="242"/>
      <c r="W66" s="234"/>
      <c r="X66" s="305"/>
      <c r="Y66" s="305"/>
      <c r="Z66" s="305"/>
      <c r="AA66" s="305"/>
      <c r="AB66" s="1221"/>
      <c r="AC66" s="1242"/>
      <c r="AD66" s="306">
        <f t="shared" si="29"/>
        <v>0</v>
      </c>
      <c r="AE66" s="306">
        <f t="shared" si="29"/>
        <v>0</v>
      </c>
      <c r="AF66" s="306">
        <f t="shared" si="29"/>
        <v>0</v>
      </c>
      <c r="AG66" s="306">
        <f t="shared" si="29"/>
        <v>0</v>
      </c>
      <c r="AH66" s="306">
        <f t="shared" si="29"/>
        <v>0</v>
      </c>
      <c r="AI66" s="306">
        <f t="shared" si="29"/>
        <v>0</v>
      </c>
      <c r="AJ66" s="306">
        <f t="shared" si="29"/>
        <v>0</v>
      </c>
      <c r="AK66" s="1221"/>
      <c r="AL66" s="1245"/>
      <c r="AM66" s="306">
        <f t="shared" si="2"/>
        <v>0</v>
      </c>
      <c r="AN66" s="50"/>
      <c r="AO66" s="50"/>
      <c r="AP66" s="50"/>
      <c r="AQ66" s="50"/>
      <c r="AR66" s="50"/>
      <c r="AS66" s="50"/>
      <c r="AT66" s="1221"/>
      <c r="AU66" s="1248"/>
      <c r="AV66" s="306">
        <f t="shared" si="3"/>
        <v>0</v>
      </c>
      <c r="AW66" s="50"/>
      <c r="AX66" s="50"/>
      <c r="AY66" s="50"/>
      <c r="AZ66" s="50"/>
      <c r="BA66" s="50"/>
      <c r="BB66" s="50"/>
      <c r="BC66" s="1221"/>
      <c r="BD66" s="1251"/>
      <c r="BE66" s="306">
        <f t="shared" si="4"/>
        <v>0</v>
      </c>
      <c r="BF66" s="50"/>
      <c r="BG66" s="50"/>
      <c r="BH66" s="50"/>
      <c r="BI66" s="50"/>
      <c r="BJ66" s="50"/>
      <c r="BK66" s="50"/>
      <c r="BL66" s="1221"/>
      <c r="BM66" s="1254"/>
      <c r="BN66" s="306">
        <f t="shared" si="5"/>
        <v>0</v>
      </c>
      <c r="BO66" s="50"/>
      <c r="BP66" s="50"/>
      <c r="BQ66" s="50"/>
      <c r="BR66" s="50"/>
      <c r="BS66" s="50"/>
      <c r="BT66" s="50"/>
      <c r="BU66" s="1210"/>
      <c r="BV66" s="1211"/>
      <c r="BW66" s="1211"/>
      <c r="BX66" s="1211"/>
      <c r="BY66" s="1211"/>
      <c r="BZ66" s="1211"/>
      <c r="CA66" s="1211"/>
      <c r="CB66" s="1211"/>
      <c r="CC66" s="1212"/>
    </row>
    <row r="67" spans="1:81" ht="16.149999999999999" customHeight="1" thickTop="1" x14ac:dyDescent="0.25"/>
    <row r="68" spans="1:81" s="58" customFormat="1" ht="16.149999999999999" customHeight="1" x14ac:dyDescent="0.25">
      <c r="A68" s="37"/>
      <c r="B68" s="1131"/>
      <c r="C68" s="1115" t="s">
        <v>0</v>
      </c>
      <c r="D68" s="1115"/>
      <c r="E68" s="1115"/>
      <c r="F68" s="1115"/>
      <c r="G68" s="1115"/>
      <c r="H68" s="1115"/>
      <c r="I68" s="235"/>
      <c r="J68" s="247" t="s">
        <v>1</v>
      </c>
      <c r="K68" s="247"/>
      <c r="L68" s="255" t="s">
        <v>2867</v>
      </c>
      <c r="M68" s="231"/>
      <c r="N68" s="231"/>
      <c r="O68" s="231"/>
      <c r="P68" s="231"/>
      <c r="Q68" s="232"/>
      <c r="R68" s="1114" t="s">
        <v>0</v>
      </c>
      <c r="S68" s="1116"/>
      <c r="T68" s="1195" t="s">
        <v>1</v>
      </c>
      <c r="U68" s="1196"/>
      <c r="V68" s="1197"/>
      <c r="W68" s="261" t="str">
        <f>+$L68</f>
        <v>SECRETARÌA DE DESARROLLO SOCIAL</v>
      </c>
      <c r="X68" s="256"/>
      <c r="Y68" s="256"/>
      <c r="Z68" s="256"/>
      <c r="AA68" s="257"/>
      <c r="AB68" s="1114" t="s">
        <v>0</v>
      </c>
      <c r="AC68" s="1115"/>
      <c r="AD68" s="1115"/>
      <c r="AE68" s="1115"/>
      <c r="AF68" s="1115"/>
      <c r="AG68" s="1115"/>
      <c r="AH68" s="1115"/>
      <c r="AI68" s="1115"/>
      <c r="AJ68" s="1116"/>
      <c r="AK68" s="1112" t="s">
        <v>1</v>
      </c>
      <c r="AL68" s="1112"/>
      <c r="AM68" s="1112"/>
      <c r="AN68" s="1108" t="str">
        <f>+$L68</f>
        <v>SECRETARÌA DE DESARROLLO SOCIAL</v>
      </c>
      <c r="AO68" s="1108"/>
      <c r="AP68" s="1108"/>
      <c r="AQ68" s="1108"/>
      <c r="AR68" s="1108"/>
      <c r="AS68" s="1108"/>
      <c r="AT68" s="1114" t="s">
        <v>0</v>
      </c>
      <c r="AU68" s="1115"/>
      <c r="AV68" s="1115"/>
      <c r="AW68" s="1115"/>
      <c r="AX68" s="1115"/>
      <c r="AY68" s="1115"/>
      <c r="AZ68" s="1115"/>
      <c r="BA68" s="1115"/>
      <c r="BB68" s="1116"/>
      <c r="BC68" s="1112" t="s">
        <v>1</v>
      </c>
      <c r="BD68" s="1112"/>
      <c r="BE68" s="1112"/>
      <c r="BF68" s="1108" t="str">
        <f>+$L68</f>
        <v>SECRETARÌA DE DESARROLLO SOCIAL</v>
      </c>
      <c r="BG68" s="1108"/>
      <c r="BH68" s="1108"/>
      <c r="BI68" s="1108"/>
      <c r="BJ68" s="1108"/>
      <c r="BK68" s="1108"/>
      <c r="BL68" s="1114" t="s">
        <v>0</v>
      </c>
      <c r="BM68" s="1115"/>
      <c r="BN68" s="1115"/>
      <c r="BO68" s="1115"/>
      <c r="BP68" s="1115"/>
      <c r="BQ68" s="1115"/>
      <c r="BR68" s="1115"/>
      <c r="BS68" s="1115"/>
      <c r="BT68" s="1116"/>
      <c r="BU68" s="1112" t="s">
        <v>1</v>
      </c>
      <c r="BV68" s="1112"/>
      <c r="BW68" s="1112"/>
      <c r="BX68" s="1108" t="str">
        <f>+$L68</f>
        <v>SECRETARÌA DE DESARROLLO SOCIAL</v>
      </c>
      <c r="BY68" s="1108"/>
      <c r="BZ68" s="1108"/>
      <c r="CA68" s="1108"/>
      <c r="CB68" s="1108"/>
      <c r="CC68" s="1108"/>
    </row>
    <row r="69" spans="1:81" s="58" customFormat="1" ht="16.149999999999999" customHeight="1" x14ac:dyDescent="0.25">
      <c r="A69" s="37"/>
      <c r="B69" s="1132"/>
      <c r="C69" s="1110" t="s">
        <v>1668</v>
      </c>
      <c r="D69" s="1110"/>
      <c r="E69" s="1110"/>
      <c r="F69" s="1110"/>
      <c r="G69" s="1110"/>
      <c r="H69" s="1110"/>
      <c r="I69" s="236"/>
      <c r="J69" s="247" t="s">
        <v>2</v>
      </c>
      <c r="K69" s="247"/>
      <c r="L69" s="258"/>
      <c r="M69" s="282"/>
      <c r="N69" s="282"/>
      <c r="O69" s="282"/>
      <c r="P69" s="282"/>
      <c r="Q69" s="283"/>
      <c r="R69" s="1109" t="s">
        <v>1668</v>
      </c>
      <c r="S69" s="1111"/>
      <c r="T69" s="1195" t="s">
        <v>2</v>
      </c>
      <c r="U69" s="1196"/>
      <c r="V69" s="1197"/>
      <c r="W69" s="1207">
        <f>+$L69</f>
        <v>0</v>
      </c>
      <c r="X69" s="1208"/>
      <c r="Y69" s="1208"/>
      <c r="Z69" s="1208"/>
      <c r="AA69" s="1268"/>
      <c r="AB69" s="1109" t="s">
        <v>1668</v>
      </c>
      <c r="AC69" s="1110"/>
      <c r="AD69" s="1110"/>
      <c r="AE69" s="1110"/>
      <c r="AF69" s="1110"/>
      <c r="AG69" s="1110"/>
      <c r="AH69" s="1110"/>
      <c r="AI69" s="1110"/>
      <c r="AJ69" s="1111"/>
      <c r="AK69" s="1112" t="s">
        <v>2</v>
      </c>
      <c r="AL69" s="1112"/>
      <c r="AM69" s="1112"/>
      <c r="AN69" s="1113">
        <f>+$L69</f>
        <v>0</v>
      </c>
      <c r="AO69" s="1113"/>
      <c r="AP69" s="1113"/>
      <c r="AQ69" s="1113"/>
      <c r="AR69" s="1113"/>
      <c r="AS69" s="1113"/>
      <c r="AT69" s="1109" t="s">
        <v>1668</v>
      </c>
      <c r="AU69" s="1110"/>
      <c r="AV69" s="1110"/>
      <c r="AW69" s="1110"/>
      <c r="AX69" s="1110"/>
      <c r="AY69" s="1110"/>
      <c r="AZ69" s="1110"/>
      <c r="BA69" s="1110"/>
      <c r="BB69" s="1111"/>
      <c r="BC69" s="1112" t="s">
        <v>2</v>
      </c>
      <c r="BD69" s="1112"/>
      <c r="BE69" s="1112"/>
      <c r="BF69" s="1113">
        <f>+$L69</f>
        <v>0</v>
      </c>
      <c r="BG69" s="1113"/>
      <c r="BH69" s="1113"/>
      <c r="BI69" s="1113"/>
      <c r="BJ69" s="1113"/>
      <c r="BK69" s="1113"/>
      <c r="BL69" s="1109" t="s">
        <v>1668</v>
      </c>
      <c r="BM69" s="1110"/>
      <c r="BN69" s="1110"/>
      <c r="BO69" s="1110"/>
      <c r="BP69" s="1110"/>
      <c r="BQ69" s="1110"/>
      <c r="BR69" s="1110"/>
      <c r="BS69" s="1110"/>
      <c r="BT69" s="1111"/>
      <c r="BU69" s="1112" t="s">
        <v>2</v>
      </c>
      <c r="BV69" s="1112"/>
      <c r="BW69" s="1112"/>
      <c r="BX69" s="1113">
        <f>+$L69</f>
        <v>0</v>
      </c>
      <c r="BY69" s="1113"/>
      <c r="BZ69" s="1113"/>
      <c r="CA69" s="1113"/>
      <c r="CB69" s="1113"/>
      <c r="CC69" s="1113"/>
    </row>
    <row r="70" spans="1:81" s="58" customFormat="1" ht="16.149999999999999" customHeight="1" x14ac:dyDescent="0.25">
      <c r="A70" s="37"/>
      <c r="B70" s="1132"/>
      <c r="C70" s="1143" t="s">
        <v>3860</v>
      </c>
      <c r="D70" s="1143"/>
      <c r="E70" s="1143"/>
      <c r="F70" s="1143"/>
      <c r="G70" s="1143"/>
      <c r="H70" s="1143"/>
      <c r="I70" s="236"/>
      <c r="J70" s="247" t="s">
        <v>1667</v>
      </c>
      <c r="K70" s="247"/>
      <c r="L70" s="249" t="s">
        <v>20</v>
      </c>
      <c r="M70" s="250"/>
      <c r="N70" s="250"/>
      <c r="O70" s="250"/>
      <c r="P70" s="250"/>
      <c r="Q70" s="251"/>
      <c r="R70" s="1142" t="s">
        <v>3860</v>
      </c>
      <c r="S70" s="1144"/>
      <c r="T70" s="1195" t="s">
        <v>1675</v>
      </c>
      <c r="U70" s="1196"/>
      <c r="V70" s="1197"/>
      <c r="W70" s="262" t="str">
        <f>+$L70</f>
        <v>1. Bienestar Social</v>
      </c>
      <c r="X70" s="250"/>
      <c r="Y70" s="250"/>
      <c r="Z70" s="250"/>
      <c r="AA70" s="251"/>
      <c r="AB70" s="1142" t="s">
        <v>3860</v>
      </c>
      <c r="AC70" s="1143"/>
      <c r="AD70" s="1143"/>
      <c r="AE70" s="1143"/>
      <c r="AF70" s="1143"/>
      <c r="AG70" s="1143"/>
      <c r="AH70" s="1143"/>
      <c r="AI70" s="1143"/>
      <c r="AJ70" s="1144"/>
      <c r="AK70" s="1112" t="s">
        <v>1667</v>
      </c>
      <c r="AL70" s="1112"/>
      <c r="AM70" s="1112"/>
      <c r="AN70" s="1148" t="str">
        <f>+$L70</f>
        <v>1. Bienestar Social</v>
      </c>
      <c r="AO70" s="1148"/>
      <c r="AP70" s="1148"/>
      <c r="AQ70" s="1148"/>
      <c r="AR70" s="1148"/>
      <c r="AS70" s="1148"/>
      <c r="AT70" s="1142" t="s">
        <v>3860</v>
      </c>
      <c r="AU70" s="1143"/>
      <c r="AV70" s="1143"/>
      <c r="AW70" s="1143"/>
      <c r="AX70" s="1143"/>
      <c r="AY70" s="1143"/>
      <c r="AZ70" s="1143"/>
      <c r="BA70" s="1143"/>
      <c r="BB70" s="1144"/>
      <c r="BC70" s="1112" t="s">
        <v>1667</v>
      </c>
      <c r="BD70" s="1112"/>
      <c r="BE70" s="1112"/>
      <c r="BF70" s="1148" t="str">
        <f>+$L70</f>
        <v>1. Bienestar Social</v>
      </c>
      <c r="BG70" s="1148"/>
      <c r="BH70" s="1148"/>
      <c r="BI70" s="1148"/>
      <c r="BJ70" s="1148"/>
      <c r="BK70" s="1148"/>
      <c r="BL70" s="1142" t="s">
        <v>3860</v>
      </c>
      <c r="BM70" s="1143"/>
      <c r="BN70" s="1143"/>
      <c r="BO70" s="1143"/>
      <c r="BP70" s="1143"/>
      <c r="BQ70" s="1143"/>
      <c r="BR70" s="1143"/>
      <c r="BS70" s="1143"/>
      <c r="BT70" s="1144"/>
      <c r="BU70" s="1112" t="s">
        <v>1667</v>
      </c>
      <c r="BV70" s="1112"/>
      <c r="BW70" s="1112"/>
      <c r="BX70" s="1148" t="str">
        <f>+$L70</f>
        <v>1. Bienestar Social</v>
      </c>
      <c r="BY70" s="1148"/>
      <c r="BZ70" s="1148"/>
      <c r="CA70" s="1148"/>
      <c r="CB70" s="1148"/>
      <c r="CC70" s="1148"/>
    </row>
    <row r="71" spans="1:81" s="58" customFormat="1" ht="16.149999999999999" customHeight="1" x14ac:dyDescent="0.25">
      <c r="A71" s="37"/>
      <c r="B71" s="1133"/>
      <c r="C71" s="1146"/>
      <c r="D71" s="1146"/>
      <c r="E71" s="1146"/>
      <c r="F71" s="1146"/>
      <c r="G71" s="1146"/>
      <c r="H71" s="1146"/>
      <c r="I71" s="237"/>
      <c r="J71" s="247" t="s">
        <v>1670</v>
      </c>
      <c r="K71" s="247"/>
      <c r="L71" s="252" t="s">
        <v>368</v>
      </c>
      <c r="M71" s="253"/>
      <c r="N71" s="253"/>
      <c r="O71" s="253"/>
      <c r="P71" s="253"/>
      <c r="Q71" s="254"/>
      <c r="R71" s="1145"/>
      <c r="S71" s="1147"/>
      <c r="T71" s="1195" t="s">
        <v>1676</v>
      </c>
      <c r="U71" s="1196"/>
      <c r="V71" s="1197"/>
      <c r="W71" s="263" t="str">
        <f>+$L71</f>
        <v>1.6 Más Oportunidades para la Niñez y la Adolescencia.</v>
      </c>
      <c r="X71" s="253"/>
      <c r="Y71" s="253"/>
      <c r="Z71" s="253"/>
      <c r="AA71" s="254"/>
      <c r="AB71" s="1145"/>
      <c r="AC71" s="1146"/>
      <c r="AD71" s="1146"/>
      <c r="AE71" s="1146"/>
      <c r="AF71" s="1146"/>
      <c r="AG71" s="1146"/>
      <c r="AH71" s="1146"/>
      <c r="AI71" s="1146"/>
      <c r="AJ71" s="1147"/>
      <c r="AK71" s="1112" t="s">
        <v>1670</v>
      </c>
      <c r="AL71" s="1112"/>
      <c r="AM71" s="1112"/>
      <c r="AN71" s="1149" t="str">
        <f>+$L71</f>
        <v>1.6 Más Oportunidades para la Niñez y la Adolescencia.</v>
      </c>
      <c r="AO71" s="1149"/>
      <c r="AP71" s="1149"/>
      <c r="AQ71" s="1149"/>
      <c r="AR71" s="1149"/>
      <c r="AS71" s="1149"/>
      <c r="AT71" s="1145"/>
      <c r="AU71" s="1146"/>
      <c r="AV71" s="1146"/>
      <c r="AW71" s="1146"/>
      <c r="AX71" s="1146"/>
      <c r="AY71" s="1146"/>
      <c r="AZ71" s="1146"/>
      <c r="BA71" s="1146"/>
      <c r="BB71" s="1147"/>
      <c r="BC71" s="1112" t="s">
        <v>1670</v>
      </c>
      <c r="BD71" s="1112"/>
      <c r="BE71" s="1112"/>
      <c r="BF71" s="1149" t="str">
        <f>+$L71</f>
        <v>1.6 Más Oportunidades para la Niñez y la Adolescencia.</v>
      </c>
      <c r="BG71" s="1149"/>
      <c r="BH71" s="1149"/>
      <c r="BI71" s="1149"/>
      <c r="BJ71" s="1149"/>
      <c r="BK71" s="1149"/>
      <c r="BL71" s="1145"/>
      <c r="BM71" s="1146"/>
      <c r="BN71" s="1146"/>
      <c r="BO71" s="1146"/>
      <c r="BP71" s="1146"/>
      <c r="BQ71" s="1146"/>
      <c r="BR71" s="1146"/>
      <c r="BS71" s="1146"/>
      <c r="BT71" s="1147"/>
      <c r="BU71" s="1112" t="s">
        <v>1670</v>
      </c>
      <c r="BV71" s="1112"/>
      <c r="BW71" s="1112"/>
      <c r="BX71" s="1149" t="str">
        <f>+$L71</f>
        <v>1.6 Más Oportunidades para la Niñez y la Adolescencia.</v>
      </c>
      <c r="BY71" s="1149"/>
      <c r="BZ71" s="1149"/>
      <c r="CA71" s="1149"/>
      <c r="CB71" s="1149"/>
      <c r="CC71" s="1149"/>
    </row>
    <row r="72" spans="1:81" ht="16.149999999999999" customHeight="1" thickBot="1" x14ac:dyDescent="0.3">
      <c r="B72" s="2"/>
      <c r="C72" s="2"/>
      <c r="D72" s="2"/>
      <c r="E72" s="2"/>
      <c r="F72" s="2"/>
      <c r="G72" s="2"/>
      <c r="H72" s="2"/>
      <c r="I72" s="2"/>
      <c r="J72" s="284"/>
      <c r="K72" s="29"/>
      <c r="L72" s="29"/>
      <c r="M72" s="29"/>
      <c r="N72" s="29"/>
      <c r="O72" s="29"/>
      <c r="P72" s="29"/>
      <c r="Q72" s="29"/>
      <c r="R72" s="2"/>
      <c r="S72" s="2"/>
      <c r="T72" s="2"/>
      <c r="U72" s="2"/>
      <c r="V72" s="2"/>
      <c r="W72" s="2"/>
      <c r="X72" s="60"/>
      <c r="Y72" s="60"/>
      <c r="Z72" s="60"/>
      <c r="AA72" s="27"/>
      <c r="AB72" s="27"/>
      <c r="AC72" s="29"/>
      <c r="AK72" s="27"/>
      <c r="AT72" s="27"/>
      <c r="BC72" s="27"/>
      <c r="BL72" s="27"/>
    </row>
    <row r="73" spans="1:81" ht="16.149999999999999" customHeight="1" thickBot="1" x14ac:dyDescent="0.3">
      <c r="A73" s="29"/>
      <c r="B73" s="1130" t="s">
        <v>3</v>
      </c>
      <c r="C73" s="1130" t="s">
        <v>1672</v>
      </c>
      <c r="D73" s="1107" t="s">
        <v>3825</v>
      </c>
      <c r="E73" s="1107" t="s">
        <v>3824</v>
      </c>
      <c r="F73" s="1099" t="s">
        <v>3826</v>
      </c>
      <c r="G73" s="1099" t="s">
        <v>3827</v>
      </c>
      <c r="H73" s="1099" t="s">
        <v>3828</v>
      </c>
      <c r="I73" s="1099" t="s">
        <v>3829</v>
      </c>
      <c r="J73" s="1134" t="s">
        <v>1673</v>
      </c>
      <c r="K73" s="1135" t="s">
        <v>1685</v>
      </c>
      <c r="L73" s="1136" t="s">
        <v>3861</v>
      </c>
      <c r="M73" s="1139" t="s">
        <v>1663</v>
      </c>
      <c r="N73" s="1163" t="s">
        <v>3862</v>
      </c>
      <c r="O73" s="1166" t="s">
        <v>3863</v>
      </c>
      <c r="P73" s="1169" t="s">
        <v>3864</v>
      </c>
      <c r="Q73" s="1172" t="s">
        <v>3865</v>
      </c>
      <c r="R73" s="1134" t="s">
        <v>1673</v>
      </c>
      <c r="S73" s="1175" t="s">
        <v>4</v>
      </c>
      <c r="T73" s="1128" t="s">
        <v>3830</v>
      </c>
      <c r="U73" s="1128" t="s">
        <v>3831</v>
      </c>
      <c r="V73" s="1128" t="s">
        <v>3832</v>
      </c>
      <c r="W73" s="1175" t="s">
        <v>5</v>
      </c>
      <c r="X73" s="1190" t="s">
        <v>6</v>
      </c>
      <c r="Y73" s="1191"/>
      <c r="Z73" s="1190" t="s">
        <v>7</v>
      </c>
      <c r="AA73" s="1191"/>
      <c r="AB73" s="1130" t="s">
        <v>1673</v>
      </c>
      <c r="AC73" s="1136" t="s">
        <v>3861</v>
      </c>
      <c r="AD73" s="1192" t="s">
        <v>3866</v>
      </c>
      <c r="AE73" s="1193"/>
      <c r="AF73" s="1193"/>
      <c r="AG73" s="1193"/>
      <c r="AH73" s="1193"/>
      <c r="AI73" s="1193"/>
      <c r="AJ73" s="1194"/>
      <c r="AK73" s="1129" t="s">
        <v>1673</v>
      </c>
      <c r="AL73" s="1181" t="s">
        <v>3867</v>
      </c>
      <c r="AM73" s="1178" t="s">
        <v>3868</v>
      </c>
      <c r="AN73" s="1179"/>
      <c r="AO73" s="1179"/>
      <c r="AP73" s="1179"/>
      <c r="AQ73" s="1179"/>
      <c r="AR73" s="1179"/>
      <c r="AS73" s="1180"/>
      <c r="AT73" s="1130" t="s">
        <v>1673</v>
      </c>
      <c r="AU73" s="1184" t="s">
        <v>3869</v>
      </c>
      <c r="AV73" s="1187" t="s">
        <v>3870</v>
      </c>
      <c r="AW73" s="1188"/>
      <c r="AX73" s="1188"/>
      <c r="AY73" s="1188"/>
      <c r="AZ73" s="1188"/>
      <c r="BA73" s="1188"/>
      <c r="BB73" s="1189"/>
      <c r="BC73" s="1130" t="s">
        <v>1673</v>
      </c>
      <c r="BD73" s="1152" t="s">
        <v>3871</v>
      </c>
      <c r="BE73" s="1155" t="s">
        <v>3872</v>
      </c>
      <c r="BF73" s="1156"/>
      <c r="BG73" s="1156"/>
      <c r="BH73" s="1156"/>
      <c r="BI73" s="1156"/>
      <c r="BJ73" s="1156"/>
      <c r="BK73" s="1157"/>
      <c r="BL73" s="1130" t="s">
        <v>1673</v>
      </c>
      <c r="BM73" s="1158" t="s">
        <v>3873</v>
      </c>
      <c r="BN73" s="1160" t="s">
        <v>3874</v>
      </c>
      <c r="BO73" s="1161"/>
      <c r="BP73" s="1161"/>
      <c r="BQ73" s="1161"/>
      <c r="BR73" s="1161"/>
      <c r="BS73" s="1161"/>
      <c r="BT73" s="1162"/>
      <c r="BU73" s="1117" t="s">
        <v>1674</v>
      </c>
      <c r="BV73" s="1118"/>
      <c r="BW73" s="1118"/>
      <c r="BX73" s="1118"/>
      <c r="BY73" s="1118"/>
      <c r="BZ73" s="1118"/>
      <c r="CA73" s="1118"/>
      <c r="CB73" s="1118"/>
      <c r="CC73" s="1119"/>
    </row>
    <row r="74" spans="1:81" ht="16.149999999999999" customHeight="1" x14ac:dyDescent="0.25">
      <c r="A74" s="29"/>
      <c r="B74" s="1130"/>
      <c r="C74" s="1130"/>
      <c r="D74" s="1107"/>
      <c r="E74" s="1107"/>
      <c r="F74" s="1100"/>
      <c r="G74" s="1100"/>
      <c r="H74" s="1100"/>
      <c r="I74" s="1100"/>
      <c r="J74" s="1134"/>
      <c r="K74" s="1135"/>
      <c r="L74" s="1137"/>
      <c r="M74" s="1140"/>
      <c r="N74" s="1164"/>
      <c r="O74" s="1167"/>
      <c r="P74" s="1170"/>
      <c r="Q74" s="1173"/>
      <c r="R74" s="1134"/>
      <c r="S74" s="1176"/>
      <c r="T74" s="1128"/>
      <c r="U74" s="1128"/>
      <c r="V74" s="1128"/>
      <c r="W74" s="1176"/>
      <c r="X74" s="285" t="s">
        <v>12</v>
      </c>
      <c r="Y74" s="285" t="s">
        <v>13</v>
      </c>
      <c r="Z74" s="285" t="s">
        <v>12</v>
      </c>
      <c r="AA74" s="285" t="s">
        <v>13</v>
      </c>
      <c r="AB74" s="1130"/>
      <c r="AC74" s="1137"/>
      <c r="AD74" s="1104" t="s">
        <v>8</v>
      </c>
      <c r="AE74" s="1106" t="s">
        <v>9</v>
      </c>
      <c r="AF74" s="1106"/>
      <c r="AG74" s="1106"/>
      <c r="AH74" s="1106"/>
      <c r="AI74" s="1126" t="s">
        <v>1664</v>
      </c>
      <c r="AJ74" s="1102" t="s">
        <v>10</v>
      </c>
      <c r="AK74" s="1130"/>
      <c r="AL74" s="1182"/>
      <c r="AM74" s="1150" t="s">
        <v>11</v>
      </c>
      <c r="AN74" s="1106" t="s">
        <v>9</v>
      </c>
      <c r="AO74" s="1106"/>
      <c r="AP74" s="1106"/>
      <c r="AQ74" s="1106"/>
      <c r="AR74" s="1126" t="s">
        <v>1664</v>
      </c>
      <c r="AS74" s="1102" t="s">
        <v>10</v>
      </c>
      <c r="AT74" s="1130"/>
      <c r="AU74" s="1185"/>
      <c r="AV74" s="1150" t="s">
        <v>11</v>
      </c>
      <c r="AW74" s="1106" t="s">
        <v>9</v>
      </c>
      <c r="AX74" s="1106"/>
      <c r="AY74" s="1106"/>
      <c r="AZ74" s="1106"/>
      <c r="BA74" s="1126" t="s">
        <v>1664</v>
      </c>
      <c r="BB74" s="1102" t="s">
        <v>10</v>
      </c>
      <c r="BC74" s="1130"/>
      <c r="BD74" s="1153"/>
      <c r="BE74" s="1150" t="s">
        <v>11</v>
      </c>
      <c r="BF74" s="1106" t="s">
        <v>9</v>
      </c>
      <c r="BG74" s="1106"/>
      <c r="BH74" s="1106"/>
      <c r="BI74" s="1106"/>
      <c r="BJ74" s="1126" t="s">
        <v>1664</v>
      </c>
      <c r="BK74" s="1102" t="s">
        <v>10</v>
      </c>
      <c r="BL74" s="1130"/>
      <c r="BM74" s="1158"/>
      <c r="BN74" s="1104" t="s">
        <v>11</v>
      </c>
      <c r="BO74" s="1106" t="s">
        <v>9</v>
      </c>
      <c r="BP74" s="1106"/>
      <c r="BQ74" s="1106"/>
      <c r="BR74" s="1106"/>
      <c r="BS74" s="1213" t="s">
        <v>1664</v>
      </c>
      <c r="BT74" s="1214" t="s">
        <v>10</v>
      </c>
      <c r="BU74" s="1120"/>
      <c r="BV74" s="1121"/>
      <c r="BW74" s="1121"/>
      <c r="BX74" s="1121"/>
      <c r="BY74" s="1121"/>
      <c r="BZ74" s="1121"/>
      <c r="CA74" s="1121"/>
      <c r="CB74" s="1121"/>
      <c r="CC74" s="1122"/>
    </row>
    <row r="75" spans="1:81" ht="16.149999999999999" customHeight="1" x14ac:dyDescent="0.25">
      <c r="A75" s="29"/>
      <c r="B75" s="1130"/>
      <c r="C75" s="1130"/>
      <c r="D75" s="1107"/>
      <c r="E75" s="1107"/>
      <c r="F75" s="1101"/>
      <c r="G75" s="1101"/>
      <c r="H75" s="1101"/>
      <c r="I75" s="1101"/>
      <c r="J75" s="1134"/>
      <c r="K75" s="1135"/>
      <c r="L75" s="1138"/>
      <c r="M75" s="1141"/>
      <c r="N75" s="1165"/>
      <c r="O75" s="1168"/>
      <c r="P75" s="1171"/>
      <c r="Q75" s="1174"/>
      <c r="R75" s="1134"/>
      <c r="S75" s="1177"/>
      <c r="T75" s="1128"/>
      <c r="U75" s="1128"/>
      <c r="V75" s="1128"/>
      <c r="W75" s="1177"/>
      <c r="X75" s="286" t="s">
        <v>1671</v>
      </c>
      <c r="Y75" s="286" t="s">
        <v>1671</v>
      </c>
      <c r="Z75" s="286" t="s">
        <v>1671</v>
      </c>
      <c r="AA75" s="286" t="s">
        <v>1671</v>
      </c>
      <c r="AB75" s="1130"/>
      <c r="AC75" s="1138"/>
      <c r="AD75" s="1105"/>
      <c r="AE75" s="287" t="s">
        <v>14</v>
      </c>
      <c r="AF75" s="287" t="s">
        <v>17</v>
      </c>
      <c r="AG75" s="287" t="s">
        <v>15</v>
      </c>
      <c r="AH75" s="287" t="s">
        <v>16</v>
      </c>
      <c r="AI75" s="1127"/>
      <c r="AJ75" s="1103"/>
      <c r="AK75" s="1130"/>
      <c r="AL75" s="1183"/>
      <c r="AM75" s="1151"/>
      <c r="AN75" s="287" t="s">
        <v>14</v>
      </c>
      <c r="AO75" s="287" t="s">
        <v>17</v>
      </c>
      <c r="AP75" s="287" t="s">
        <v>15</v>
      </c>
      <c r="AQ75" s="287" t="s">
        <v>16</v>
      </c>
      <c r="AR75" s="1127"/>
      <c r="AS75" s="1103"/>
      <c r="AT75" s="1130"/>
      <c r="AU75" s="1186"/>
      <c r="AV75" s="1151"/>
      <c r="AW75" s="287" t="s">
        <v>14</v>
      </c>
      <c r="AX75" s="287" t="s">
        <v>17</v>
      </c>
      <c r="AY75" s="287" t="s">
        <v>15</v>
      </c>
      <c r="AZ75" s="287" t="s">
        <v>16</v>
      </c>
      <c r="BA75" s="1127"/>
      <c r="BB75" s="1103"/>
      <c r="BC75" s="1130"/>
      <c r="BD75" s="1154"/>
      <c r="BE75" s="1151"/>
      <c r="BF75" s="287" t="s">
        <v>14</v>
      </c>
      <c r="BG75" s="287" t="s">
        <v>17</v>
      </c>
      <c r="BH75" s="287" t="s">
        <v>15</v>
      </c>
      <c r="BI75" s="287" t="s">
        <v>16</v>
      </c>
      <c r="BJ75" s="1127"/>
      <c r="BK75" s="1103"/>
      <c r="BL75" s="1130"/>
      <c r="BM75" s="1159"/>
      <c r="BN75" s="1105"/>
      <c r="BO75" s="287" t="s">
        <v>14</v>
      </c>
      <c r="BP75" s="287" t="s">
        <v>17</v>
      </c>
      <c r="BQ75" s="287" t="s">
        <v>15</v>
      </c>
      <c r="BR75" s="287" t="s">
        <v>16</v>
      </c>
      <c r="BS75" s="1127"/>
      <c r="BT75" s="1215"/>
      <c r="BU75" s="1123"/>
      <c r="BV75" s="1124"/>
      <c r="BW75" s="1124"/>
      <c r="BX75" s="1124"/>
      <c r="BY75" s="1124"/>
      <c r="BZ75" s="1124"/>
      <c r="CA75" s="1124"/>
      <c r="CB75" s="1124"/>
      <c r="CC75" s="1125"/>
    </row>
    <row r="76" spans="1:81" ht="16.149999999999999" customHeight="1" thickBot="1" x14ac:dyDescent="0.3">
      <c r="B76" s="2"/>
    </row>
    <row r="77" spans="1:81" s="58" customFormat="1" ht="40.15" customHeight="1" thickTop="1" x14ac:dyDescent="0.25">
      <c r="A77" s="37"/>
      <c r="B77" s="1317" t="s">
        <v>369</v>
      </c>
      <c r="C77" s="1314" t="s">
        <v>372</v>
      </c>
      <c r="D77" s="1096">
        <v>4102</v>
      </c>
      <c r="E77" s="1093" t="s">
        <v>5747</v>
      </c>
      <c r="F77" s="1093">
        <v>4102047</v>
      </c>
      <c r="G77" s="1093" t="s">
        <v>5748</v>
      </c>
      <c r="H77" s="1093" t="s">
        <v>5749</v>
      </c>
      <c r="I77" s="1446">
        <v>2021004540169</v>
      </c>
      <c r="J77" s="1219">
        <v>263</v>
      </c>
      <c r="K77" s="1216" t="str">
        <f>+[7]Metas!K300</f>
        <v xml:space="preserve">Diseño, elaboración, formulación e implementación de un programa de atención integral a la Primera Infancia </v>
      </c>
      <c r="L77" s="1222">
        <v>1</v>
      </c>
      <c r="M77" s="1225">
        <f t="shared" si="72"/>
        <v>1</v>
      </c>
      <c r="N77" s="1228">
        <v>1</v>
      </c>
      <c r="O77" s="1231"/>
      <c r="P77" s="1234"/>
      <c r="Q77" s="1237"/>
      <c r="R77" s="1219">
        <f>+$J77</f>
        <v>263</v>
      </c>
      <c r="S77" s="233" t="s">
        <v>5750</v>
      </c>
      <c r="T77" s="240" t="s">
        <v>3834</v>
      </c>
      <c r="U77" s="240" t="s">
        <v>3839</v>
      </c>
      <c r="V77" s="240" t="s">
        <v>3843</v>
      </c>
      <c r="W77" s="233" t="s">
        <v>5751</v>
      </c>
      <c r="X77" s="307">
        <v>44593</v>
      </c>
      <c r="Y77" s="307"/>
      <c r="Z77" s="307"/>
      <c r="AA77" s="307"/>
      <c r="AB77" s="1219">
        <f t="shared" ref="AB77" si="91">+$J77</f>
        <v>263</v>
      </c>
      <c r="AC77" s="1240">
        <f t="shared" ref="AC77" si="92">+L77</f>
        <v>1</v>
      </c>
      <c r="AD77" s="308">
        <v>3</v>
      </c>
      <c r="AE77" s="308">
        <v>3</v>
      </c>
      <c r="AF77" s="308">
        <f t="shared" si="29"/>
        <v>0</v>
      </c>
      <c r="AG77" s="308">
        <f t="shared" si="29"/>
        <v>0</v>
      </c>
      <c r="AH77" s="308">
        <f t="shared" si="29"/>
        <v>0</v>
      </c>
      <c r="AI77" s="308">
        <f t="shared" si="29"/>
        <v>0</v>
      </c>
      <c r="AJ77" s="308">
        <f t="shared" si="29"/>
        <v>0</v>
      </c>
      <c r="AK77" s="1219">
        <f t="shared" ref="AK77" si="93">+$J77</f>
        <v>263</v>
      </c>
      <c r="AL77" s="1243">
        <f t="shared" si="77"/>
        <v>1</v>
      </c>
      <c r="AM77" s="308">
        <f t="shared" si="2"/>
        <v>0</v>
      </c>
      <c r="AN77" s="48"/>
      <c r="AO77" s="48"/>
      <c r="AP77" s="48"/>
      <c r="AQ77" s="48"/>
      <c r="AR77" s="48"/>
      <c r="AS77" s="48"/>
      <c r="AT77" s="1219">
        <f t="shared" ref="AT77" si="94">+$J77</f>
        <v>263</v>
      </c>
      <c r="AU77" s="1246">
        <f t="shared" si="79"/>
        <v>0</v>
      </c>
      <c r="AV77" s="308">
        <f t="shared" si="3"/>
        <v>0</v>
      </c>
      <c r="AW77" s="48"/>
      <c r="AX77" s="48"/>
      <c r="AY77" s="48"/>
      <c r="AZ77" s="48"/>
      <c r="BA77" s="48"/>
      <c r="BB77" s="48"/>
      <c r="BC77" s="1219">
        <f t="shared" ref="BC77" si="95">+$J77</f>
        <v>263</v>
      </c>
      <c r="BD77" s="1249">
        <f t="shared" si="81"/>
        <v>0</v>
      </c>
      <c r="BE77" s="308">
        <f t="shared" si="4"/>
        <v>0</v>
      </c>
      <c r="BF77" s="48"/>
      <c r="BG77" s="48"/>
      <c r="BH77" s="48"/>
      <c r="BI77" s="48"/>
      <c r="BJ77" s="48"/>
      <c r="BK77" s="48"/>
      <c r="BL77" s="1219">
        <f t="shared" ref="BL77" si="96">+$J77</f>
        <v>263</v>
      </c>
      <c r="BM77" s="1252">
        <f t="shared" si="83"/>
        <v>0</v>
      </c>
      <c r="BN77" s="308">
        <f t="shared" si="5"/>
        <v>0</v>
      </c>
      <c r="BO77" s="48"/>
      <c r="BP77" s="48"/>
      <c r="BQ77" s="48"/>
      <c r="BR77" s="48"/>
      <c r="BS77" s="48"/>
      <c r="BT77" s="48"/>
      <c r="BU77" s="1204"/>
      <c r="BV77" s="1205"/>
      <c r="BW77" s="1205"/>
      <c r="BX77" s="1205"/>
      <c r="BY77" s="1205"/>
      <c r="BZ77" s="1205"/>
      <c r="CA77" s="1205"/>
      <c r="CB77" s="1205"/>
      <c r="CC77" s="1206"/>
    </row>
    <row r="78" spans="1:81" s="58" customFormat="1" ht="40.15" customHeight="1" x14ac:dyDescent="0.25">
      <c r="A78" s="37"/>
      <c r="B78" s="1318"/>
      <c r="C78" s="1315"/>
      <c r="D78" s="1097"/>
      <c r="E78" s="1094"/>
      <c r="F78" s="1094"/>
      <c r="G78" s="1094"/>
      <c r="H78" s="1094"/>
      <c r="I78" s="1447"/>
      <c r="J78" s="1220"/>
      <c r="K78" s="1217"/>
      <c r="L78" s="1223"/>
      <c r="M78" s="1226"/>
      <c r="N78" s="1229"/>
      <c r="O78" s="1232"/>
      <c r="P78" s="1235"/>
      <c r="Q78" s="1238"/>
      <c r="R78" s="1220"/>
      <c r="S78" s="41"/>
      <c r="T78" s="241"/>
      <c r="U78" s="241"/>
      <c r="V78" s="241"/>
      <c r="W78" s="41"/>
      <c r="X78" s="34"/>
      <c r="Y78" s="34"/>
      <c r="Z78" s="34"/>
      <c r="AA78" s="34"/>
      <c r="AB78" s="1220"/>
      <c r="AC78" s="1241"/>
      <c r="AD78" s="303">
        <f t="shared" si="29"/>
        <v>0</v>
      </c>
      <c r="AE78" s="303">
        <f t="shared" si="29"/>
        <v>0</v>
      </c>
      <c r="AF78" s="303">
        <f t="shared" si="29"/>
        <v>0</v>
      </c>
      <c r="AG78" s="303">
        <f t="shared" si="29"/>
        <v>0</v>
      </c>
      <c r="AH78" s="303">
        <f t="shared" si="29"/>
        <v>0</v>
      </c>
      <c r="AI78" s="303">
        <f t="shared" si="29"/>
        <v>0</v>
      </c>
      <c r="AJ78" s="303">
        <f t="shared" si="29"/>
        <v>0</v>
      </c>
      <c r="AK78" s="1220"/>
      <c r="AL78" s="1244"/>
      <c r="AM78" s="303">
        <f t="shared" si="2"/>
        <v>0</v>
      </c>
      <c r="AN78" s="311"/>
      <c r="AO78" s="311"/>
      <c r="AP78" s="311"/>
      <c r="AQ78" s="311"/>
      <c r="AR78" s="311"/>
      <c r="AS78" s="311"/>
      <c r="AT78" s="1220"/>
      <c r="AU78" s="1247"/>
      <c r="AV78" s="303">
        <f t="shared" si="3"/>
        <v>0</v>
      </c>
      <c r="AW78" s="311"/>
      <c r="AX78" s="311"/>
      <c r="AY78" s="311"/>
      <c r="AZ78" s="311"/>
      <c r="BA78" s="311"/>
      <c r="BB78" s="311"/>
      <c r="BC78" s="1220"/>
      <c r="BD78" s="1250"/>
      <c r="BE78" s="303">
        <f t="shared" si="4"/>
        <v>0</v>
      </c>
      <c r="BF78" s="311"/>
      <c r="BG78" s="311"/>
      <c r="BH78" s="311"/>
      <c r="BI78" s="311"/>
      <c r="BJ78" s="311"/>
      <c r="BK78" s="311"/>
      <c r="BL78" s="1220"/>
      <c r="BM78" s="1253"/>
      <c r="BN78" s="303">
        <f t="shared" si="5"/>
        <v>0</v>
      </c>
      <c r="BO78" s="311"/>
      <c r="BP78" s="311"/>
      <c r="BQ78" s="311"/>
      <c r="BR78" s="311"/>
      <c r="BS78" s="311"/>
      <c r="BT78" s="311"/>
      <c r="BU78" s="1207"/>
      <c r="BV78" s="1208"/>
      <c r="BW78" s="1208"/>
      <c r="BX78" s="1208"/>
      <c r="BY78" s="1208"/>
      <c r="BZ78" s="1208"/>
      <c r="CA78" s="1208"/>
      <c r="CB78" s="1208"/>
      <c r="CC78" s="1209"/>
    </row>
    <row r="79" spans="1:81" s="58" customFormat="1" ht="40.15" customHeight="1" x14ac:dyDescent="0.25">
      <c r="A79" s="37"/>
      <c r="B79" s="1318"/>
      <c r="C79" s="1315"/>
      <c r="D79" s="1097"/>
      <c r="E79" s="1094"/>
      <c r="F79" s="1094"/>
      <c r="G79" s="1094"/>
      <c r="H79" s="1094"/>
      <c r="I79" s="1447"/>
      <c r="J79" s="1220"/>
      <c r="K79" s="1217"/>
      <c r="L79" s="1223"/>
      <c r="M79" s="1226"/>
      <c r="N79" s="1229"/>
      <c r="O79" s="1232"/>
      <c r="P79" s="1235"/>
      <c r="Q79" s="1238"/>
      <c r="R79" s="1220"/>
      <c r="S79" s="41"/>
      <c r="T79" s="241"/>
      <c r="U79" s="241"/>
      <c r="V79" s="241"/>
      <c r="W79" s="41"/>
      <c r="X79" s="34"/>
      <c r="Y79" s="34"/>
      <c r="Z79" s="34"/>
      <c r="AA79" s="34"/>
      <c r="AB79" s="1220"/>
      <c r="AC79" s="1241"/>
      <c r="AD79" s="303">
        <f t="shared" ref="AD79:AJ117" si="97">+AM79+AV79+BE79+BN79</f>
        <v>0</v>
      </c>
      <c r="AE79" s="303">
        <f t="shared" si="97"/>
        <v>0</v>
      </c>
      <c r="AF79" s="303">
        <f t="shared" si="97"/>
        <v>0</v>
      </c>
      <c r="AG79" s="303">
        <f t="shared" si="97"/>
        <v>0</v>
      </c>
      <c r="AH79" s="303">
        <f t="shared" si="97"/>
        <v>0</v>
      </c>
      <c r="AI79" s="303">
        <f t="shared" si="97"/>
        <v>0</v>
      </c>
      <c r="AJ79" s="303">
        <f t="shared" si="97"/>
        <v>0</v>
      </c>
      <c r="AK79" s="1220"/>
      <c r="AL79" s="1244"/>
      <c r="AM79" s="303">
        <f t="shared" si="2"/>
        <v>0</v>
      </c>
      <c r="AN79" s="311"/>
      <c r="AO79" s="311"/>
      <c r="AP79" s="311"/>
      <c r="AQ79" s="311"/>
      <c r="AR79" s="311"/>
      <c r="AS79" s="311"/>
      <c r="AT79" s="1220"/>
      <c r="AU79" s="1247"/>
      <c r="AV79" s="303">
        <f t="shared" si="3"/>
        <v>0</v>
      </c>
      <c r="AW79" s="311"/>
      <c r="AX79" s="311"/>
      <c r="AY79" s="311"/>
      <c r="AZ79" s="311"/>
      <c r="BA79" s="311"/>
      <c r="BB79" s="311"/>
      <c r="BC79" s="1220"/>
      <c r="BD79" s="1250"/>
      <c r="BE79" s="303">
        <f t="shared" si="4"/>
        <v>0</v>
      </c>
      <c r="BF79" s="311"/>
      <c r="BG79" s="311"/>
      <c r="BH79" s="311"/>
      <c r="BI79" s="311"/>
      <c r="BJ79" s="311"/>
      <c r="BK79" s="311"/>
      <c r="BL79" s="1220"/>
      <c r="BM79" s="1253"/>
      <c r="BN79" s="303">
        <f t="shared" si="5"/>
        <v>0</v>
      </c>
      <c r="BO79" s="311"/>
      <c r="BP79" s="311"/>
      <c r="BQ79" s="311"/>
      <c r="BR79" s="311"/>
      <c r="BS79" s="311"/>
      <c r="BT79" s="311"/>
      <c r="BU79" s="1207"/>
      <c r="BV79" s="1208"/>
      <c r="BW79" s="1208"/>
      <c r="BX79" s="1208"/>
      <c r="BY79" s="1208"/>
      <c r="BZ79" s="1208"/>
      <c r="CA79" s="1208"/>
      <c r="CB79" s="1208"/>
      <c r="CC79" s="1209"/>
    </row>
    <row r="80" spans="1:81" s="58" customFormat="1" ht="40.15" customHeight="1" thickBot="1" x14ac:dyDescent="0.3">
      <c r="A80" s="37"/>
      <c r="B80" s="1318"/>
      <c r="C80" s="1316"/>
      <c r="D80" s="1098"/>
      <c r="E80" s="1095"/>
      <c r="F80" s="1095"/>
      <c r="G80" s="1095"/>
      <c r="H80" s="1095"/>
      <c r="I80" s="1448"/>
      <c r="J80" s="1221"/>
      <c r="K80" s="1218"/>
      <c r="L80" s="1224"/>
      <c r="M80" s="1227"/>
      <c r="N80" s="1230"/>
      <c r="O80" s="1233"/>
      <c r="P80" s="1236"/>
      <c r="Q80" s="1239"/>
      <c r="R80" s="1221"/>
      <c r="S80" s="234"/>
      <c r="T80" s="242"/>
      <c r="U80" s="242"/>
      <c r="V80" s="242"/>
      <c r="W80" s="234"/>
      <c r="X80" s="305"/>
      <c r="Y80" s="305"/>
      <c r="Z80" s="305"/>
      <c r="AA80" s="305"/>
      <c r="AB80" s="1221"/>
      <c r="AC80" s="1242"/>
      <c r="AD80" s="306">
        <f t="shared" si="97"/>
        <v>0</v>
      </c>
      <c r="AE80" s="306">
        <f t="shared" si="97"/>
        <v>0</v>
      </c>
      <c r="AF80" s="306">
        <f t="shared" si="97"/>
        <v>0</v>
      </c>
      <c r="AG80" s="306">
        <f t="shared" si="97"/>
        <v>0</v>
      </c>
      <c r="AH80" s="306">
        <f t="shared" si="97"/>
        <v>0</v>
      </c>
      <c r="AI80" s="306">
        <f t="shared" si="97"/>
        <v>0</v>
      </c>
      <c r="AJ80" s="306">
        <f t="shared" si="97"/>
        <v>0</v>
      </c>
      <c r="AK80" s="1221"/>
      <c r="AL80" s="1245"/>
      <c r="AM80" s="306">
        <f t="shared" si="2"/>
        <v>0</v>
      </c>
      <c r="AN80" s="50"/>
      <c r="AO80" s="50"/>
      <c r="AP80" s="50"/>
      <c r="AQ80" s="50"/>
      <c r="AR80" s="50"/>
      <c r="AS80" s="50"/>
      <c r="AT80" s="1221"/>
      <c r="AU80" s="1248"/>
      <c r="AV80" s="306">
        <f t="shared" si="3"/>
        <v>0</v>
      </c>
      <c r="AW80" s="50"/>
      <c r="AX80" s="50"/>
      <c r="AY80" s="50"/>
      <c r="AZ80" s="50"/>
      <c r="BA80" s="50"/>
      <c r="BB80" s="50"/>
      <c r="BC80" s="1221"/>
      <c r="BD80" s="1251"/>
      <c r="BE80" s="306">
        <f t="shared" si="4"/>
        <v>0</v>
      </c>
      <c r="BF80" s="50"/>
      <c r="BG80" s="50"/>
      <c r="BH80" s="50"/>
      <c r="BI80" s="50"/>
      <c r="BJ80" s="50"/>
      <c r="BK80" s="50"/>
      <c r="BL80" s="1221"/>
      <c r="BM80" s="1254"/>
      <c r="BN80" s="306">
        <f t="shared" si="5"/>
        <v>0</v>
      </c>
      <c r="BO80" s="50"/>
      <c r="BP80" s="50"/>
      <c r="BQ80" s="50"/>
      <c r="BR80" s="50"/>
      <c r="BS80" s="50"/>
      <c r="BT80" s="50"/>
      <c r="BU80" s="1210"/>
      <c r="BV80" s="1211"/>
      <c r="BW80" s="1211"/>
      <c r="BX80" s="1211"/>
      <c r="BY80" s="1211"/>
      <c r="BZ80" s="1211"/>
      <c r="CA80" s="1211"/>
      <c r="CB80" s="1211"/>
      <c r="CC80" s="1212"/>
    </row>
    <row r="81" spans="1:81" s="58" customFormat="1" ht="40.15" customHeight="1" thickTop="1" x14ac:dyDescent="0.25">
      <c r="A81" s="37"/>
      <c r="B81" s="1318"/>
      <c r="C81" s="1314" t="s">
        <v>375</v>
      </c>
      <c r="D81" s="1096">
        <v>4102</v>
      </c>
      <c r="E81" s="1093" t="s">
        <v>5747</v>
      </c>
      <c r="F81" s="1093">
        <v>4102047</v>
      </c>
      <c r="G81" s="1093" t="s">
        <v>5748</v>
      </c>
      <c r="H81" s="1093" t="s">
        <v>5749</v>
      </c>
      <c r="I81" s="1446">
        <v>2021004540169</v>
      </c>
      <c r="J81" s="1219">
        <v>264</v>
      </c>
      <c r="K81" s="1216" t="str">
        <f>+[7]Metas!K301</f>
        <v xml:space="preserve">Niños, niñas y adolescentes valorados, para atención e intervención quirúrgica. </v>
      </c>
      <c r="L81" s="1222">
        <v>300</v>
      </c>
      <c r="M81" s="1225">
        <f t="shared" si="72"/>
        <v>300</v>
      </c>
      <c r="N81" s="1228"/>
      <c r="O81" s="1231">
        <v>300</v>
      </c>
      <c r="P81" s="1234"/>
      <c r="Q81" s="1237"/>
      <c r="R81" s="1219">
        <f>+$J81</f>
        <v>264</v>
      </c>
      <c r="S81" s="233" t="s">
        <v>5752</v>
      </c>
      <c r="T81" s="240" t="s">
        <v>3833</v>
      </c>
      <c r="U81" s="240" t="s">
        <v>3840</v>
      </c>
      <c r="V81" s="240" t="s">
        <v>3842</v>
      </c>
      <c r="W81" s="233" t="s">
        <v>5753</v>
      </c>
      <c r="X81" s="307">
        <v>44743</v>
      </c>
      <c r="Y81" s="307"/>
      <c r="Z81" s="307"/>
      <c r="AA81" s="307"/>
      <c r="AB81" s="1219">
        <f t="shared" ref="AB81" si="98">+$J81</f>
        <v>264</v>
      </c>
      <c r="AC81" s="1240">
        <f t="shared" ref="AC81" si="99">+L81</f>
        <v>300</v>
      </c>
      <c r="AD81" s="308">
        <v>250</v>
      </c>
      <c r="AE81" s="308">
        <v>250</v>
      </c>
      <c r="AF81" s="308">
        <f t="shared" si="97"/>
        <v>0</v>
      </c>
      <c r="AG81" s="308">
        <f t="shared" si="97"/>
        <v>0</v>
      </c>
      <c r="AH81" s="308">
        <f t="shared" si="97"/>
        <v>0</v>
      </c>
      <c r="AI81" s="308">
        <f t="shared" si="97"/>
        <v>0</v>
      </c>
      <c r="AJ81" s="308">
        <f t="shared" si="97"/>
        <v>0</v>
      </c>
      <c r="AK81" s="1219">
        <f t="shared" ref="AK81" si="100">+$J81</f>
        <v>264</v>
      </c>
      <c r="AL81" s="1243">
        <f t="shared" si="77"/>
        <v>0</v>
      </c>
      <c r="AM81" s="308">
        <f t="shared" si="2"/>
        <v>0</v>
      </c>
      <c r="AN81" s="48"/>
      <c r="AO81" s="48"/>
      <c r="AP81" s="48"/>
      <c r="AQ81" s="48"/>
      <c r="AR81" s="48"/>
      <c r="AS81" s="48"/>
      <c r="AT81" s="1219">
        <f t="shared" ref="AT81" si="101">+$J81</f>
        <v>264</v>
      </c>
      <c r="AU81" s="1246">
        <f t="shared" si="79"/>
        <v>300</v>
      </c>
      <c r="AV81" s="308">
        <f t="shared" si="3"/>
        <v>0</v>
      </c>
      <c r="AW81" s="48"/>
      <c r="AX81" s="48"/>
      <c r="AY81" s="48"/>
      <c r="AZ81" s="48"/>
      <c r="BA81" s="48"/>
      <c r="BB81" s="48"/>
      <c r="BC81" s="1219">
        <f t="shared" ref="BC81" si="102">+$J81</f>
        <v>264</v>
      </c>
      <c r="BD81" s="1249">
        <f t="shared" si="81"/>
        <v>0</v>
      </c>
      <c r="BE81" s="308">
        <f t="shared" si="4"/>
        <v>0</v>
      </c>
      <c r="BF81" s="48"/>
      <c r="BG81" s="48"/>
      <c r="BH81" s="48"/>
      <c r="BI81" s="48"/>
      <c r="BJ81" s="48"/>
      <c r="BK81" s="48"/>
      <c r="BL81" s="1219">
        <f t="shared" ref="BL81" si="103">+$J81</f>
        <v>264</v>
      </c>
      <c r="BM81" s="1252">
        <f t="shared" si="83"/>
        <v>0</v>
      </c>
      <c r="BN81" s="308">
        <f t="shared" si="5"/>
        <v>0</v>
      </c>
      <c r="BO81" s="48"/>
      <c r="BP81" s="48"/>
      <c r="BQ81" s="48"/>
      <c r="BR81" s="48"/>
      <c r="BS81" s="48"/>
      <c r="BT81" s="48"/>
      <c r="BU81" s="1204"/>
      <c r="BV81" s="1205"/>
      <c r="BW81" s="1205"/>
      <c r="BX81" s="1205"/>
      <c r="BY81" s="1205"/>
      <c r="BZ81" s="1205"/>
      <c r="CA81" s="1205"/>
      <c r="CB81" s="1205"/>
      <c r="CC81" s="1206"/>
    </row>
    <row r="82" spans="1:81" s="58" customFormat="1" ht="40.15" customHeight="1" x14ac:dyDescent="0.25">
      <c r="A82" s="37"/>
      <c r="B82" s="1318"/>
      <c r="C82" s="1315"/>
      <c r="D82" s="1097"/>
      <c r="E82" s="1094"/>
      <c r="F82" s="1094"/>
      <c r="G82" s="1094"/>
      <c r="H82" s="1094"/>
      <c r="I82" s="1447"/>
      <c r="J82" s="1220"/>
      <c r="K82" s="1217"/>
      <c r="L82" s="1223"/>
      <c r="M82" s="1226"/>
      <c r="N82" s="1229"/>
      <c r="O82" s="1232"/>
      <c r="P82" s="1235"/>
      <c r="Q82" s="1238"/>
      <c r="R82" s="1220"/>
      <c r="S82" s="41" t="s">
        <v>5754</v>
      </c>
      <c r="T82" s="241" t="s">
        <v>3834</v>
      </c>
      <c r="U82" s="241" t="s">
        <v>3839</v>
      </c>
      <c r="V82" s="241" t="s">
        <v>3843</v>
      </c>
      <c r="W82" s="41" t="s">
        <v>5755</v>
      </c>
      <c r="X82" s="34">
        <v>44743</v>
      </c>
      <c r="Y82" s="34"/>
      <c r="Z82" s="34"/>
      <c r="AA82" s="34"/>
      <c r="AB82" s="1220"/>
      <c r="AC82" s="1241"/>
      <c r="AD82" s="303">
        <v>2</v>
      </c>
      <c r="AE82" s="303">
        <v>2</v>
      </c>
      <c r="AF82" s="303">
        <f t="shared" si="97"/>
        <v>0</v>
      </c>
      <c r="AG82" s="303">
        <f t="shared" si="97"/>
        <v>0</v>
      </c>
      <c r="AH82" s="303">
        <f t="shared" si="97"/>
        <v>0</v>
      </c>
      <c r="AI82" s="303">
        <f t="shared" si="97"/>
        <v>0</v>
      </c>
      <c r="AJ82" s="303">
        <f t="shared" si="97"/>
        <v>0</v>
      </c>
      <c r="AK82" s="1220"/>
      <c r="AL82" s="1244"/>
      <c r="AM82" s="303">
        <f t="shared" si="2"/>
        <v>0</v>
      </c>
      <c r="AN82" s="311"/>
      <c r="AO82" s="311"/>
      <c r="AP82" s="311"/>
      <c r="AQ82" s="311"/>
      <c r="AR82" s="311"/>
      <c r="AS82" s="311"/>
      <c r="AT82" s="1220"/>
      <c r="AU82" s="1247"/>
      <c r="AV82" s="303">
        <f t="shared" si="3"/>
        <v>0</v>
      </c>
      <c r="AW82" s="311"/>
      <c r="AX82" s="311"/>
      <c r="AY82" s="311"/>
      <c r="AZ82" s="311"/>
      <c r="BA82" s="311"/>
      <c r="BB82" s="311"/>
      <c r="BC82" s="1220"/>
      <c r="BD82" s="1250"/>
      <c r="BE82" s="303">
        <f t="shared" si="4"/>
        <v>0</v>
      </c>
      <c r="BF82" s="311"/>
      <c r="BG82" s="311"/>
      <c r="BH82" s="311"/>
      <c r="BI82" s="311"/>
      <c r="BJ82" s="311"/>
      <c r="BK82" s="311"/>
      <c r="BL82" s="1220"/>
      <c r="BM82" s="1253"/>
      <c r="BN82" s="303">
        <f t="shared" si="5"/>
        <v>0</v>
      </c>
      <c r="BO82" s="311"/>
      <c r="BP82" s="311"/>
      <c r="BQ82" s="311"/>
      <c r="BR82" s="311"/>
      <c r="BS82" s="311"/>
      <c r="BT82" s="311"/>
      <c r="BU82" s="1207"/>
      <c r="BV82" s="1208"/>
      <c r="BW82" s="1208"/>
      <c r="BX82" s="1208"/>
      <c r="BY82" s="1208"/>
      <c r="BZ82" s="1208"/>
      <c r="CA82" s="1208"/>
      <c r="CB82" s="1208"/>
      <c r="CC82" s="1209"/>
    </row>
    <row r="83" spans="1:81" s="58" customFormat="1" ht="40.15" customHeight="1" x14ac:dyDescent="0.25">
      <c r="A83" s="37"/>
      <c r="B83" s="1318"/>
      <c r="C83" s="1315"/>
      <c r="D83" s="1097"/>
      <c r="E83" s="1094"/>
      <c r="F83" s="1094"/>
      <c r="G83" s="1094"/>
      <c r="H83" s="1094"/>
      <c r="I83" s="1447"/>
      <c r="J83" s="1220"/>
      <c r="K83" s="1217"/>
      <c r="L83" s="1223"/>
      <c r="M83" s="1226"/>
      <c r="N83" s="1229"/>
      <c r="O83" s="1232"/>
      <c r="P83" s="1235"/>
      <c r="Q83" s="1238"/>
      <c r="R83" s="1220"/>
      <c r="S83" s="41"/>
      <c r="T83" s="241"/>
      <c r="U83" s="241"/>
      <c r="V83" s="241"/>
      <c r="W83" s="41"/>
      <c r="X83" s="34"/>
      <c r="Y83" s="34"/>
      <c r="Z83" s="34"/>
      <c r="AA83" s="34"/>
      <c r="AB83" s="1220"/>
      <c r="AC83" s="1241"/>
      <c r="AD83" s="303">
        <f t="shared" si="97"/>
        <v>0</v>
      </c>
      <c r="AE83" s="303">
        <f t="shared" si="97"/>
        <v>0</v>
      </c>
      <c r="AF83" s="303">
        <f t="shared" si="97"/>
        <v>0</v>
      </c>
      <c r="AG83" s="303">
        <f t="shared" si="97"/>
        <v>0</v>
      </c>
      <c r="AH83" s="303">
        <f t="shared" si="97"/>
        <v>0</v>
      </c>
      <c r="AI83" s="303">
        <f t="shared" si="97"/>
        <v>0</v>
      </c>
      <c r="AJ83" s="303">
        <f t="shared" si="97"/>
        <v>0</v>
      </c>
      <c r="AK83" s="1220"/>
      <c r="AL83" s="1244"/>
      <c r="AM83" s="303">
        <f t="shared" si="2"/>
        <v>0</v>
      </c>
      <c r="AN83" s="311"/>
      <c r="AO83" s="311"/>
      <c r="AP83" s="311"/>
      <c r="AQ83" s="311"/>
      <c r="AR83" s="311"/>
      <c r="AS83" s="311"/>
      <c r="AT83" s="1220"/>
      <c r="AU83" s="1247"/>
      <c r="AV83" s="303">
        <f t="shared" si="3"/>
        <v>0</v>
      </c>
      <c r="AW83" s="311"/>
      <c r="AX83" s="311"/>
      <c r="AY83" s="311"/>
      <c r="AZ83" s="311"/>
      <c r="BA83" s="311"/>
      <c r="BB83" s="311"/>
      <c r="BC83" s="1220"/>
      <c r="BD83" s="1250"/>
      <c r="BE83" s="303">
        <f t="shared" si="4"/>
        <v>0</v>
      </c>
      <c r="BF83" s="311"/>
      <c r="BG83" s="311"/>
      <c r="BH83" s="311"/>
      <c r="BI83" s="311"/>
      <c r="BJ83" s="311"/>
      <c r="BK83" s="311"/>
      <c r="BL83" s="1220"/>
      <c r="BM83" s="1253"/>
      <c r="BN83" s="303">
        <f t="shared" si="5"/>
        <v>0</v>
      </c>
      <c r="BO83" s="311"/>
      <c r="BP83" s="311"/>
      <c r="BQ83" s="311"/>
      <c r="BR83" s="311"/>
      <c r="BS83" s="311"/>
      <c r="BT83" s="311"/>
      <c r="BU83" s="1207"/>
      <c r="BV83" s="1208"/>
      <c r="BW83" s="1208"/>
      <c r="BX83" s="1208"/>
      <c r="BY83" s="1208"/>
      <c r="BZ83" s="1208"/>
      <c r="CA83" s="1208"/>
      <c r="CB83" s="1208"/>
      <c r="CC83" s="1209"/>
    </row>
    <row r="84" spans="1:81" s="58" customFormat="1" ht="40.15" customHeight="1" thickBot="1" x14ac:dyDescent="0.3">
      <c r="A84" s="37"/>
      <c r="B84" s="1318"/>
      <c r="C84" s="1315"/>
      <c r="D84" s="1098"/>
      <c r="E84" s="1095"/>
      <c r="F84" s="1095"/>
      <c r="G84" s="1095"/>
      <c r="H84" s="1095"/>
      <c r="I84" s="1448"/>
      <c r="J84" s="1221"/>
      <c r="K84" s="1218"/>
      <c r="L84" s="1224"/>
      <c r="M84" s="1227"/>
      <c r="N84" s="1230"/>
      <c r="O84" s="1233"/>
      <c r="P84" s="1236"/>
      <c r="Q84" s="1239"/>
      <c r="R84" s="1221"/>
      <c r="S84" s="234"/>
      <c r="T84" s="242"/>
      <c r="U84" s="242"/>
      <c r="V84" s="242"/>
      <c r="W84" s="234"/>
      <c r="X84" s="305"/>
      <c r="Y84" s="305"/>
      <c r="Z84" s="305"/>
      <c r="AA84" s="305"/>
      <c r="AB84" s="1221"/>
      <c r="AC84" s="1242"/>
      <c r="AD84" s="306">
        <f t="shared" si="97"/>
        <v>0</v>
      </c>
      <c r="AE84" s="306">
        <f t="shared" si="97"/>
        <v>0</v>
      </c>
      <c r="AF84" s="306">
        <f t="shared" si="97"/>
        <v>0</v>
      </c>
      <c r="AG84" s="306">
        <f t="shared" si="97"/>
        <v>0</v>
      </c>
      <c r="AH84" s="306">
        <f t="shared" si="97"/>
        <v>0</v>
      </c>
      <c r="AI84" s="306">
        <f t="shared" si="97"/>
        <v>0</v>
      </c>
      <c r="AJ84" s="306">
        <f t="shared" si="97"/>
        <v>0</v>
      </c>
      <c r="AK84" s="1221"/>
      <c r="AL84" s="1245"/>
      <c r="AM84" s="306">
        <f t="shared" si="2"/>
        <v>0</v>
      </c>
      <c r="AN84" s="50"/>
      <c r="AO84" s="50"/>
      <c r="AP84" s="50"/>
      <c r="AQ84" s="50"/>
      <c r="AR84" s="50"/>
      <c r="AS84" s="50"/>
      <c r="AT84" s="1221"/>
      <c r="AU84" s="1248"/>
      <c r="AV84" s="306">
        <f t="shared" si="3"/>
        <v>0</v>
      </c>
      <c r="AW84" s="50"/>
      <c r="AX84" s="50"/>
      <c r="AY84" s="50"/>
      <c r="AZ84" s="50"/>
      <c r="BA84" s="50"/>
      <c r="BB84" s="50"/>
      <c r="BC84" s="1221"/>
      <c r="BD84" s="1251"/>
      <c r="BE84" s="306">
        <f t="shared" si="4"/>
        <v>0</v>
      </c>
      <c r="BF84" s="50"/>
      <c r="BG84" s="50"/>
      <c r="BH84" s="50"/>
      <c r="BI84" s="50"/>
      <c r="BJ84" s="50"/>
      <c r="BK84" s="50"/>
      <c r="BL84" s="1221"/>
      <c r="BM84" s="1254"/>
      <c r="BN84" s="306">
        <f t="shared" si="5"/>
        <v>0</v>
      </c>
      <c r="BO84" s="50"/>
      <c r="BP84" s="50"/>
      <c r="BQ84" s="50"/>
      <c r="BR84" s="50"/>
      <c r="BS84" s="50"/>
      <c r="BT84" s="50"/>
      <c r="BU84" s="1210"/>
      <c r="BV84" s="1211"/>
      <c r="BW84" s="1211"/>
      <c r="BX84" s="1211"/>
      <c r="BY84" s="1211"/>
      <c r="BZ84" s="1211"/>
      <c r="CA84" s="1211"/>
      <c r="CB84" s="1211"/>
      <c r="CC84" s="1212"/>
    </row>
    <row r="85" spans="1:81" s="58" customFormat="1" ht="40.15" customHeight="1" thickTop="1" x14ac:dyDescent="0.25">
      <c r="A85" s="37"/>
      <c r="B85" s="1318"/>
      <c r="C85" s="1315"/>
      <c r="D85" s="1096">
        <v>4102</v>
      </c>
      <c r="E85" s="1093" t="s">
        <v>5747</v>
      </c>
      <c r="F85" s="1093">
        <v>4102047</v>
      </c>
      <c r="G85" s="1093" t="s">
        <v>5748</v>
      </c>
      <c r="H85" s="1093" t="s">
        <v>5749</v>
      </c>
      <c r="I85" s="1446">
        <v>2021004540169</v>
      </c>
      <c r="J85" s="1219">
        <v>265</v>
      </c>
      <c r="K85" s="1216" t="str">
        <f>+[7]Metas!K302</f>
        <v xml:space="preserve">Atención y gestión de medicamentos para NNA operados quirúrgicamente, que sean de niveles 1 y 2 del SISBEN </v>
      </c>
      <c r="L85" s="1222">
        <v>100</v>
      </c>
      <c r="M85" s="1225">
        <f t="shared" si="72"/>
        <v>100</v>
      </c>
      <c r="N85" s="1228"/>
      <c r="O85" s="1231">
        <v>100</v>
      </c>
      <c r="P85" s="1234"/>
      <c r="Q85" s="1237"/>
      <c r="R85" s="1219">
        <f>+$J85</f>
        <v>265</v>
      </c>
      <c r="S85" s="233" t="s">
        <v>5752</v>
      </c>
      <c r="T85" s="240" t="s">
        <v>3833</v>
      </c>
      <c r="U85" s="240" t="s">
        <v>3840</v>
      </c>
      <c r="V85" s="240" t="s">
        <v>3842</v>
      </c>
      <c r="W85" s="233" t="s">
        <v>5753</v>
      </c>
      <c r="X85" s="307">
        <v>44743</v>
      </c>
      <c r="Y85" s="307"/>
      <c r="Z85" s="307"/>
      <c r="AA85" s="307"/>
      <c r="AB85" s="1219">
        <f t="shared" ref="AB85" si="104">+$J85</f>
        <v>265</v>
      </c>
      <c r="AC85" s="1240">
        <f t="shared" ref="AC85" si="105">+L85</f>
        <v>100</v>
      </c>
      <c r="AD85" s="308">
        <v>250</v>
      </c>
      <c r="AE85" s="308">
        <v>250</v>
      </c>
      <c r="AF85" s="308">
        <f t="shared" si="97"/>
        <v>0</v>
      </c>
      <c r="AG85" s="308">
        <f t="shared" si="97"/>
        <v>0</v>
      </c>
      <c r="AH85" s="308">
        <f t="shared" si="97"/>
        <v>0</v>
      </c>
      <c r="AI85" s="308">
        <f t="shared" si="97"/>
        <v>0</v>
      </c>
      <c r="AJ85" s="308">
        <f t="shared" si="97"/>
        <v>0</v>
      </c>
      <c r="AK85" s="1219">
        <f t="shared" ref="AK85" si="106">+$J85</f>
        <v>265</v>
      </c>
      <c r="AL85" s="1243">
        <f t="shared" si="77"/>
        <v>0</v>
      </c>
      <c r="AM85" s="308">
        <f t="shared" si="2"/>
        <v>0</v>
      </c>
      <c r="AN85" s="48"/>
      <c r="AO85" s="48"/>
      <c r="AP85" s="48"/>
      <c r="AQ85" s="48"/>
      <c r="AR85" s="48"/>
      <c r="AS85" s="48"/>
      <c r="AT85" s="1219">
        <f t="shared" ref="AT85" si="107">+$J85</f>
        <v>265</v>
      </c>
      <c r="AU85" s="1246">
        <f t="shared" si="79"/>
        <v>100</v>
      </c>
      <c r="AV85" s="308">
        <f t="shared" si="3"/>
        <v>0</v>
      </c>
      <c r="AW85" s="48"/>
      <c r="AX85" s="48"/>
      <c r="AY85" s="48"/>
      <c r="AZ85" s="48"/>
      <c r="BA85" s="48"/>
      <c r="BB85" s="48"/>
      <c r="BC85" s="1219">
        <f t="shared" ref="BC85" si="108">+$J85</f>
        <v>265</v>
      </c>
      <c r="BD85" s="1249">
        <f t="shared" si="81"/>
        <v>0</v>
      </c>
      <c r="BE85" s="308">
        <f t="shared" si="4"/>
        <v>0</v>
      </c>
      <c r="BF85" s="48"/>
      <c r="BG85" s="48"/>
      <c r="BH85" s="48"/>
      <c r="BI85" s="48"/>
      <c r="BJ85" s="48"/>
      <c r="BK85" s="48"/>
      <c r="BL85" s="1219">
        <f t="shared" ref="BL85" si="109">+$J85</f>
        <v>265</v>
      </c>
      <c r="BM85" s="1252">
        <f t="shared" si="83"/>
        <v>0</v>
      </c>
      <c r="BN85" s="308">
        <f t="shared" si="5"/>
        <v>0</v>
      </c>
      <c r="BO85" s="48"/>
      <c r="BP85" s="48"/>
      <c r="BQ85" s="48"/>
      <c r="BR85" s="48"/>
      <c r="BS85" s="48"/>
      <c r="BT85" s="48"/>
      <c r="BU85" s="1204"/>
      <c r="BV85" s="1205"/>
      <c r="BW85" s="1205"/>
      <c r="BX85" s="1205"/>
      <c r="BY85" s="1205"/>
      <c r="BZ85" s="1205"/>
      <c r="CA85" s="1205"/>
      <c r="CB85" s="1205"/>
      <c r="CC85" s="1206"/>
    </row>
    <row r="86" spans="1:81" s="58" customFormat="1" ht="40.15" customHeight="1" x14ac:dyDescent="0.25">
      <c r="A86" s="37"/>
      <c r="B86" s="1318"/>
      <c r="C86" s="1315"/>
      <c r="D86" s="1097"/>
      <c r="E86" s="1094"/>
      <c r="F86" s="1094"/>
      <c r="G86" s="1094"/>
      <c r="H86" s="1094"/>
      <c r="I86" s="1447"/>
      <c r="J86" s="1220"/>
      <c r="K86" s="1217"/>
      <c r="L86" s="1223"/>
      <c r="M86" s="1226"/>
      <c r="N86" s="1229"/>
      <c r="O86" s="1232"/>
      <c r="P86" s="1235"/>
      <c r="Q86" s="1238"/>
      <c r="R86" s="1220"/>
      <c r="S86" s="41"/>
      <c r="T86" s="241"/>
      <c r="U86" s="241"/>
      <c r="V86" s="241"/>
      <c r="W86" s="41"/>
      <c r="X86" s="34"/>
      <c r="Y86" s="34"/>
      <c r="Z86" s="34"/>
      <c r="AA86" s="34"/>
      <c r="AB86" s="1220"/>
      <c r="AC86" s="1241"/>
      <c r="AD86" s="303">
        <f t="shared" si="97"/>
        <v>0</v>
      </c>
      <c r="AE86" s="303">
        <f t="shared" si="97"/>
        <v>0</v>
      </c>
      <c r="AF86" s="303">
        <f t="shared" si="97"/>
        <v>0</v>
      </c>
      <c r="AG86" s="303">
        <f t="shared" si="97"/>
        <v>0</v>
      </c>
      <c r="AH86" s="303">
        <f t="shared" si="97"/>
        <v>0</v>
      </c>
      <c r="AI86" s="303">
        <f t="shared" si="97"/>
        <v>0</v>
      </c>
      <c r="AJ86" s="303">
        <f t="shared" si="97"/>
        <v>0</v>
      </c>
      <c r="AK86" s="1220"/>
      <c r="AL86" s="1244"/>
      <c r="AM86" s="303">
        <f t="shared" ref="AM86:AM149" si="110">SUM(AN86:AS86)</f>
        <v>0</v>
      </c>
      <c r="AN86" s="311"/>
      <c r="AO86" s="311"/>
      <c r="AP86" s="311"/>
      <c r="AQ86" s="311"/>
      <c r="AR86" s="311"/>
      <c r="AS86" s="311"/>
      <c r="AT86" s="1220"/>
      <c r="AU86" s="1247"/>
      <c r="AV86" s="303">
        <f t="shared" ref="AV86:AV149" si="111">SUM(AW86:BB86)</f>
        <v>0</v>
      </c>
      <c r="AW86" s="311"/>
      <c r="AX86" s="311"/>
      <c r="AY86" s="311"/>
      <c r="AZ86" s="311"/>
      <c r="BA86" s="311"/>
      <c r="BB86" s="311"/>
      <c r="BC86" s="1220"/>
      <c r="BD86" s="1250"/>
      <c r="BE86" s="303">
        <f t="shared" ref="BE86:BE149" si="112">SUM(BF86:BK86)</f>
        <v>0</v>
      </c>
      <c r="BF86" s="311"/>
      <c r="BG86" s="311"/>
      <c r="BH86" s="311"/>
      <c r="BI86" s="311"/>
      <c r="BJ86" s="311"/>
      <c r="BK86" s="311"/>
      <c r="BL86" s="1220"/>
      <c r="BM86" s="1253"/>
      <c r="BN86" s="303">
        <f t="shared" ref="BN86:BN149" si="113">SUM(BO86:BT86)</f>
        <v>0</v>
      </c>
      <c r="BO86" s="311"/>
      <c r="BP86" s="311"/>
      <c r="BQ86" s="311"/>
      <c r="BR86" s="311"/>
      <c r="BS86" s="311"/>
      <c r="BT86" s="311"/>
      <c r="BU86" s="1207"/>
      <c r="BV86" s="1208"/>
      <c r="BW86" s="1208"/>
      <c r="BX86" s="1208"/>
      <c r="BY86" s="1208"/>
      <c r="BZ86" s="1208"/>
      <c r="CA86" s="1208"/>
      <c r="CB86" s="1208"/>
      <c r="CC86" s="1209"/>
    </row>
    <row r="87" spans="1:81" s="58" customFormat="1" ht="40.15" customHeight="1" x14ac:dyDescent="0.25">
      <c r="A87" s="37"/>
      <c r="B87" s="1318"/>
      <c r="C87" s="1315"/>
      <c r="D87" s="1097"/>
      <c r="E87" s="1094"/>
      <c r="F87" s="1094"/>
      <c r="G87" s="1094"/>
      <c r="H87" s="1094"/>
      <c r="I87" s="1447"/>
      <c r="J87" s="1220"/>
      <c r="K87" s="1217"/>
      <c r="L87" s="1223"/>
      <c r="M87" s="1226"/>
      <c r="N87" s="1229"/>
      <c r="O87" s="1232"/>
      <c r="P87" s="1235"/>
      <c r="Q87" s="1238"/>
      <c r="R87" s="1220"/>
      <c r="S87" s="41"/>
      <c r="T87" s="241"/>
      <c r="U87" s="241"/>
      <c r="V87" s="241"/>
      <c r="W87" s="41"/>
      <c r="X87" s="34"/>
      <c r="Y87" s="34"/>
      <c r="Z87" s="34"/>
      <c r="AA87" s="34"/>
      <c r="AB87" s="1220"/>
      <c r="AC87" s="1241"/>
      <c r="AD87" s="303">
        <f t="shared" si="97"/>
        <v>0</v>
      </c>
      <c r="AE87" s="303">
        <f t="shared" si="97"/>
        <v>0</v>
      </c>
      <c r="AF87" s="303">
        <f t="shared" si="97"/>
        <v>0</v>
      </c>
      <c r="AG87" s="303">
        <f t="shared" si="97"/>
        <v>0</v>
      </c>
      <c r="AH87" s="303">
        <f t="shared" si="97"/>
        <v>0</v>
      </c>
      <c r="AI87" s="303">
        <f t="shared" si="97"/>
        <v>0</v>
      </c>
      <c r="AJ87" s="303">
        <f t="shared" si="97"/>
        <v>0</v>
      </c>
      <c r="AK87" s="1220"/>
      <c r="AL87" s="1244"/>
      <c r="AM87" s="303">
        <f t="shared" si="110"/>
        <v>0</v>
      </c>
      <c r="AN87" s="311"/>
      <c r="AO87" s="311"/>
      <c r="AP87" s="311"/>
      <c r="AQ87" s="311"/>
      <c r="AR87" s="311"/>
      <c r="AS87" s="311"/>
      <c r="AT87" s="1220"/>
      <c r="AU87" s="1247"/>
      <c r="AV87" s="303">
        <f t="shared" si="111"/>
        <v>0</v>
      </c>
      <c r="AW87" s="311"/>
      <c r="AX87" s="311"/>
      <c r="AY87" s="311"/>
      <c r="AZ87" s="311"/>
      <c r="BA87" s="311"/>
      <c r="BB87" s="311"/>
      <c r="BC87" s="1220"/>
      <c r="BD87" s="1250"/>
      <c r="BE87" s="303">
        <f t="shared" si="112"/>
        <v>0</v>
      </c>
      <c r="BF87" s="311"/>
      <c r="BG87" s="311"/>
      <c r="BH87" s="311"/>
      <c r="BI87" s="311"/>
      <c r="BJ87" s="311"/>
      <c r="BK87" s="311"/>
      <c r="BL87" s="1220"/>
      <c r="BM87" s="1253"/>
      <c r="BN87" s="303">
        <f t="shared" si="113"/>
        <v>0</v>
      </c>
      <c r="BO87" s="311"/>
      <c r="BP87" s="311"/>
      <c r="BQ87" s="311"/>
      <c r="BR87" s="311"/>
      <c r="BS87" s="311"/>
      <c r="BT87" s="311"/>
      <c r="BU87" s="1207"/>
      <c r="BV87" s="1208"/>
      <c r="BW87" s="1208"/>
      <c r="BX87" s="1208"/>
      <c r="BY87" s="1208"/>
      <c r="BZ87" s="1208"/>
      <c r="CA87" s="1208"/>
      <c r="CB87" s="1208"/>
      <c r="CC87" s="1209"/>
    </row>
    <row r="88" spans="1:81" s="58" customFormat="1" ht="40.15" customHeight="1" thickBot="1" x14ac:dyDescent="0.3">
      <c r="A88" s="37"/>
      <c r="B88" s="1318"/>
      <c r="C88" s="1316"/>
      <c r="D88" s="1098"/>
      <c r="E88" s="1095"/>
      <c r="F88" s="1095"/>
      <c r="G88" s="1095"/>
      <c r="H88" s="1095"/>
      <c r="I88" s="1448"/>
      <c r="J88" s="1221"/>
      <c r="K88" s="1218"/>
      <c r="L88" s="1224"/>
      <c r="M88" s="1227"/>
      <c r="N88" s="1230"/>
      <c r="O88" s="1233"/>
      <c r="P88" s="1236"/>
      <c r="Q88" s="1239"/>
      <c r="R88" s="1221"/>
      <c r="S88" s="234"/>
      <c r="T88" s="242"/>
      <c r="U88" s="242"/>
      <c r="V88" s="242"/>
      <c r="W88" s="234"/>
      <c r="X88" s="305"/>
      <c r="Y88" s="305"/>
      <c r="Z88" s="305"/>
      <c r="AA88" s="305"/>
      <c r="AB88" s="1221"/>
      <c r="AC88" s="1242"/>
      <c r="AD88" s="306">
        <f t="shared" si="97"/>
        <v>0</v>
      </c>
      <c r="AE88" s="306">
        <f t="shared" si="97"/>
        <v>0</v>
      </c>
      <c r="AF88" s="306">
        <f t="shared" si="97"/>
        <v>0</v>
      </c>
      <c r="AG88" s="306">
        <f t="shared" si="97"/>
        <v>0</v>
      </c>
      <c r="AH88" s="306">
        <f t="shared" si="97"/>
        <v>0</v>
      </c>
      <c r="AI88" s="306">
        <f t="shared" si="97"/>
        <v>0</v>
      </c>
      <c r="AJ88" s="306">
        <f t="shared" si="97"/>
        <v>0</v>
      </c>
      <c r="AK88" s="1221"/>
      <c r="AL88" s="1245"/>
      <c r="AM88" s="306">
        <f t="shared" si="110"/>
        <v>0</v>
      </c>
      <c r="AN88" s="50"/>
      <c r="AO88" s="50"/>
      <c r="AP88" s="50"/>
      <c r="AQ88" s="50"/>
      <c r="AR88" s="50"/>
      <c r="AS88" s="50"/>
      <c r="AT88" s="1221"/>
      <c r="AU88" s="1248"/>
      <c r="AV88" s="306">
        <f t="shared" si="111"/>
        <v>0</v>
      </c>
      <c r="AW88" s="50"/>
      <c r="AX88" s="50"/>
      <c r="AY88" s="50"/>
      <c r="AZ88" s="50"/>
      <c r="BA88" s="50"/>
      <c r="BB88" s="50"/>
      <c r="BC88" s="1221"/>
      <c r="BD88" s="1251"/>
      <c r="BE88" s="306">
        <f t="shared" si="112"/>
        <v>0</v>
      </c>
      <c r="BF88" s="50"/>
      <c r="BG88" s="50"/>
      <c r="BH88" s="50"/>
      <c r="BI88" s="50"/>
      <c r="BJ88" s="50"/>
      <c r="BK88" s="50"/>
      <c r="BL88" s="1221"/>
      <c r="BM88" s="1254"/>
      <c r="BN88" s="306">
        <f t="shared" si="113"/>
        <v>0</v>
      </c>
      <c r="BO88" s="50"/>
      <c r="BP88" s="50"/>
      <c r="BQ88" s="50"/>
      <c r="BR88" s="50"/>
      <c r="BS88" s="50"/>
      <c r="BT88" s="50"/>
      <c r="BU88" s="1210"/>
      <c r="BV88" s="1211"/>
      <c r="BW88" s="1211"/>
      <c r="BX88" s="1211"/>
      <c r="BY88" s="1211"/>
      <c r="BZ88" s="1211"/>
      <c r="CA88" s="1211"/>
      <c r="CB88" s="1211"/>
      <c r="CC88" s="1212"/>
    </row>
    <row r="89" spans="1:81" s="58" customFormat="1" ht="40.15" customHeight="1" thickTop="1" x14ac:dyDescent="0.25">
      <c r="A89" s="37"/>
      <c r="B89" s="1318"/>
      <c r="C89" s="1314" t="s">
        <v>378</v>
      </c>
      <c r="D89" s="1096">
        <v>4102</v>
      </c>
      <c r="E89" s="1093" t="s">
        <v>5747</v>
      </c>
      <c r="F89" s="1093">
        <v>4102047</v>
      </c>
      <c r="G89" s="1093" t="s">
        <v>5748</v>
      </c>
      <c r="H89" s="1093" t="s">
        <v>5749</v>
      </c>
      <c r="I89" s="1446">
        <v>2021004540169</v>
      </c>
      <c r="J89" s="1219">
        <v>266</v>
      </c>
      <c r="K89" s="1216" t="str">
        <f>+[7]Metas!K303</f>
        <v>Acompañamiento técnico para la celebración del DÍA DE LA NIÑEZ.</v>
      </c>
      <c r="L89" s="1222">
        <v>10</v>
      </c>
      <c r="M89" s="1225">
        <f t="shared" si="72"/>
        <v>10</v>
      </c>
      <c r="N89" s="1228"/>
      <c r="O89" s="1231">
        <v>10</v>
      </c>
      <c r="P89" s="1234"/>
      <c r="Q89" s="1237"/>
      <c r="R89" s="1219">
        <f>+$J89</f>
        <v>266</v>
      </c>
      <c r="S89" s="233" t="s">
        <v>5750</v>
      </c>
      <c r="T89" s="240" t="s">
        <v>3834</v>
      </c>
      <c r="U89" s="240" t="s">
        <v>3839</v>
      </c>
      <c r="V89" s="240" t="s">
        <v>3843</v>
      </c>
      <c r="W89" s="233" t="s">
        <v>5756</v>
      </c>
      <c r="X89" s="307">
        <v>44565</v>
      </c>
      <c r="Y89" s="307"/>
      <c r="Z89" s="307"/>
      <c r="AA89" s="307"/>
      <c r="AB89" s="1219">
        <f t="shared" ref="AB89" si="114">+$J89</f>
        <v>266</v>
      </c>
      <c r="AC89" s="1240">
        <f t="shared" ref="AC89" si="115">+L89</f>
        <v>10</v>
      </c>
      <c r="AD89" s="308">
        <v>6</v>
      </c>
      <c r="AE89" s="308">
        <v>6</v>
      </c>
      <c r="AF89" s="308">
        <f t="shared" si="97"/>
        <v>0</v>
      </c>
      <c r="AG89" s="308">
        <f t="shared" si="97"/>
        <v>0</v>
      </c>
      <c r="AH89" s="308">
        <f t="shared" si="97"/>
        <v>0</v>
      </c>
      <c r="AI89" s="308">
        <f t="shared" si="97"/>
        <v>0</v>
      </c>
      <c r="AJ89" s="308">
        <f t="shared" si="97"/>
        <v>0</v>
      </c>
      <c r="AK89" s="1219">
        <f t="shared" ref="AK89" si="116">+$J89</f>
        <v>266</v>
      </c>
      <c r="AL89" s="1243">
        <f t="shared" si="77"/>
        <v>0</v>
      </c>
      <c r="AM89" s="308">
        <f t="shared" si="110"/>
        <v>0</v>
      </c>
      <c r="AN89" s="48"/>
      <c r="AO89" s="48"/>
      <c r="AP89" s="48"/>
      <c r="AQ89" s="48"/>
      <c r="AR89" s="48"/>
      <c r="AS89" s="48"/>
      <c r="AT89" s="1219">
        <f t="shared" ref="AT89" si="117">+$J89</f>
        <v>266</v>
      </c>
      <c r="AU89" s="1246">
        <f t="shared" si="79"/>
        <v>10</v>
      </c>
      <c r="AV89" s="308">
        <f t="shared" si="111"/>
        <v>0</v>
      </c>
      <c r="AW89" s="48"/>
      <c r="AX89" s="48"/>
      <c r="AY89" s="48"/>
      <c r="AZ89" s="48"/>
      <c r="BA89" s="48"/>
      <c r="BB89" s="48"/>
      <c r="BC89" s="1219">
        <f t="shared" ref="BC89" si="118">+$J89</f>
        <v>266</v>
      </c>
      <c r="BD89" s="1249">
        <f t="shared" si="81"/>
        <v>0</v>
      </c>
      <c r="BE89" s="308">
        <f t="shared" si="112"/>
        <v>0</v>
      </c>
      <c r="BF89" s="48"/>
      <c r="BG89" s="48"/>
      <c r="BH89" s="48"/>
      <c r="BI89" s="48"/>
      <c r="BJ89" s="48"/>
      <c r="BK89" s="48"/>
      <c r="BL89" s="1219">
        <f t="shared" ref="BL89" si="119">+$J89</f>
        <v>266</v>
      </c>
      <c r="BM89" s="1252">
        <f t="shared" si="83"/>
        <v>0</v>
      </c>
      <c r="BN89" s="308">
        <f t="shared" si="113"/>
        <v>0</v>
      </c>
      <c r="BO89" s="48"/>
      <c r="BP89" s="48"/>
      <c r="BQ89" s="48"/>
      <c r="BR89" s="48"/>
      <c r="BS89" s="48"/>
      <c r="BT89" s="48"/>
      <c r="BU89" s="1204"/>
      <c r="BV89" s="1205"/>
      <c r="BW89" s="1205"/>
      <c r="BX89" s="1205"/>
      <c r="BY89" s="1205"/>
      <c r="BZ89" s="1205"/>
      <c r="CA89" s="1205"/>
      <c r="CB89" s="1205"/>
      <c r="CC89" s="1206"/>
    </row>
    <row r="90" spans="1:81" s="58" customFormat="1" ht="40.15" customHeight="1" x14ac:dyDescent="0.25">
      <c r="A90" s="37"/>
      <c r="B90" s="1318"/>
      <c r="C90" s="1315"/>
      <c r="D90" s="1097"/>
      <c r="E90" s="1094"/>
      <c r="F90" s="1094"/>
      <c r="G90" s="1094"/>
      <c r="H90" s="1094"/>
      <c r="I90" s="1447"/>
      <c r="J90" s="1220"/>
      <c r="K90" s="1217"/>
      <c r="L90" s="1223"/>
      <c r="M90" s="1226"/>
      <c r="N90" s="1229"/>
      <c r="O90" s="1232"/>
      <c r="P90" s="1235"/>
      <c r="Q90" s="1238"/>
      <c r="R90" s="1220"/>
      <c r="S90" s="41"/>
      <c r="T90" s="241"/>
      <c r="U90" s="241"/>
      <c r="V90" s="241"/>
      <c r="W90" s="41"/>
      <c r="X90" s="34"/>
      <c r="Y90" s="34"/>
      <c r="Z90" s="34"/>
      <c r="AA90" s="34"/>
      <c r="AB90" s="1220"/>
      <c r="AC90" s="1241"/>
      <c r="AD90" s="303">
        <f t="shared" si="97"/>
        <v>0</v>
      </c>
      <c r="AE90" s="303">
        <f t="shared" si="97"/>
        <v>0</v>
      </c>
      <c r="AF90" s="303">
        <f t="shared" si="97"/>
        <v>0</v>
      </c>
      <c r="AG90" s="303">
        <f t="shared" si="97"/>
        <v>0</v>
      </c>
      <c r="AH90" s="303">
        <f t="shared" si="97"/>
        <v>0</v>
      </c>
      <c r="AI90" s="303">
        <f t="shared" si="97"/>
        <v>0</v>
      </c>
      <c r="AJ90" s="303">
        <f t="shared" si="97"/>
        <v>0</v>
      </c>
      <c r="AK90" s="1220"/>
      <c r="AL90" s="1244"/>
      <c r="AM90" s="303">
        <f t="shared" si="110"/>
        <v>0</v>
      </c>
      <c r="AN90" s="311"/>
      <c r="AO90" s="311"/>
      <c r="AP90" s="311"/>
      <c r="AQ90" s="311"/>
      <c r="AR90" s="311"/>
      <c r="AS90" s="311"/>
      <c r="AT90" s="1220"/>
      <c r="AU90" s="1247"/>
      <c r="AV90" s="303">
        <f t="shared" si="111"/>
        <v>0</v>
      </c>
      <c r="AW90" s="311"/>
      <c r="AX90" s="311"/>
      <c r="AY90" s="311"/>
      <c r="AZ90" s="311"/>
      <c r="BA90" s="311"/>
      <c r="BB90" s="311"/>
      <c r="BC90" s="1220"/>
      <c r="BD90" s="1250"/>
      <c r="BE90" s="303">
        <f t="shared" si="112"/>
        <v>0</v>
      </c>
      <c r="BF90" s="311"/>
      <c r="BG90" s="311"/>
      <c r="BH90" s="311"/>
      <c r="BI90" s="311"/>
      <c r="BJ90" s="311"/>
      <c r="BK90" s="311"/>
      <c r="BL90" s="1220"/>
      <c r="BM90" s="1253"/>
      <c r="BN90" s="303">
        <f t="shared" si="113"/>
        <v>0</v>
      </c>
      <c r="BO90" s="311"/>
      <c r="BP90" s="311"/>
      <c r="BQ90" s="311"/>
      <c r="BR90" s="311"/>
      <c r="BS90" s="311"/>
      <c r="BT90" s="311"/>
      <c r="BU90" s="1207"/>
      <c r="BV90" s="1208"/>
      <c r="BW90" s="1208"/>
      <c r="BX90" s="1208"/>
      <c r="BY90" s="1208"/>
      <c r="BZ90" s="1208"/>
      <c r="CA90" s="1208"/>
      <c r="CB90" s="1208"/>
      <c r="CC90" s="1209"/>
    </row>
    <row r="91" spans="1:81" s="58" customFormat="1" ht="40.15" customHeight="1" x14ac:dyDescent="0.25">
      <c r="A91" s="37"/>
      <c r="B91" s="1318"/>
      <c r="C91" s="1315"/>
      <c r="D91" s="1097"/>
      <c r="E91" s="1094"/>
      <c r="F91" s="1094"/>
      <c r="G91" s="1094"/>
      <c r="H91" s="1094"/>
      <c r="I91" s="1447"/>
      <c r="J91" s="1220"/>
      <c r="K91" s="1217"/>
      <c r="L91" s="1223"/>
      <c r="M91" s="1226"/>
      <c r="N91" s="1229"/>
      <c r="O91" s="1232"/>
      <c r="P91" s="1235"/>
      <c r="Q91" s="1238"/>
      <c r="R91" s="1220"/>
      <c r="S91" s="41"/>
      <c r="T91" s="241"/>
      <c r="U91" s="241"/>
      <c r="V91" s="241"/>
      <c r="W91" s="41"/>
      <c r="X91" s="34"/>
      <c r="Y91" s="34"/>
      <c r="Z91" s="34"/>
      <c r="AA91" s="34"/>
      <c r="AB91" s="1220"/>
      <c r="AC91" s="1241"/>
      <c r="AD91" s="303">
        <f t="shared" si="97"/>
        <v>0</v>
      </c>
      <c r="AE91" s="303">
        <f t="shared" si="97"/>
        <v>0</v>
      </c>
      <c r="AF91" s="303">
        <f t="shared" si="97"/>
        <v>0</v>
      </c>
      <c r="AG91" s="303">
        <f t="shared" si="97"/>
        <v>0</v>
      </c>
      <c r="AH91" s="303">
        <f t="shared" si="97"/>
        <v>0</v>
      </c>
      <c r="AI91" s="303">
        <f t="shared" si="97"/>
        <v>0</v>
      </c>
      <c r="AJ91" s="303">
        <f t="shared" si="97"/>
        <v>0</v>
      </c>
      <c r="AK91" s="1220"/>
      <c r="AL91" s="1244"/>
      <c r="AM91" s="303">
        <f t="shared" si="110"/>
        <v>0</v>
      </c>
      <c r="AN91" s="311"/>
      <c r="AO91" s="311"/>
      <c r="AP91" s="311"/>
      <c r="AQ91" s="311"/>
      <c r="AR91" s="311"/>
      <c r="AS91" s="311"/>
      <c r="AT91" s="1220"/>
      <c r="AU91" s="1247"/>
      <c r="AV91" s="303">
        <f t="shared" si="111"/>
        <v>0</v>
      </c>
      <c r="AW91" s="311"/>
      <c r="AX91" s="311"/>
      <c r="AY91" s="311"/>
      <c r="AZ91" s="311"/>
      <c r="BA91" s="311"/>
      <c r="BB91" s="311"/>
      <c r="BC91" s="1220"/>
      <c r="BD91" s="1250"/>
      <c r="BE91" s="303">
        <f t="shared" si="112"/>
        <v>0</v>
      </c>
      <c r="BF91" s="311"/>
      <c r="BG91" s="311"/>
      <c r="BH91" s="311"/>
      <c r="BI91" s="311"/>
      <c r="BJ91" s="311"/>
      <c r="BK91" s="311"/>
      <c r="BL91" s="1220"/>
      <c r="BM91" s="1253"/>
      <c r="BN91" s="303">
        <f t="shared" si="113"/>
        <v>0</v>
      </c>
      <c r="BO91" s="311"/>
      <c r="BP91" s="311"/>
      <c r="BQ91" s="311"/>
      <c r="BR91" s="311"/>
      <c r="BS91" s="311"/>
      <c r="BT91" s="311"/>
      <c r="BU91" s="1207"/>
      <c r="BV91" s="1208"/>
      <c r="BW91" s="1208"/>
      <c r="BX91" s="1208"/>
      <c r="BY91" s="1208"/>
      <c r="BZ91" s="1208"/>
      <c r="CA91" s="1208"/>
      <c r="CB91" s="1208"/>
      <c r="CC91" s="1209"/>
    </row>
    <row r="92" spans="1:81" s="58" customFormat="1" ht="40.15" customHeight="1" thickBot="1" x14ac:dyDescent="0.3">
      <c r="A92" s="37"/>
      <c r="B92" s="1318"/>
      <c r="C92" s="1315"/>
      <c r="D92" s="1098"/>
      <c r="E92" s="1095"/>
      <c r="F92" s="1095"/>
      <c r="G92" s="1095"/>
      <c r="H92" s="1095"/>
      <c r="I92" s="1448"/>
      <c r="J92" s="1221"/>
      <c r="K92" s="1218"/>
      <c r="L92" s="1224"/>
      <c r="M92" s="1227"/>
      <c r="N92" s="1230"/>
      <c r="O92" s="1233"/>
      <c r="P92" s="1236"/>
      <c r="Q92" s="1239"/>
      <c r="R92" s="1221"/>
      <c r="S92" s="234"/>
      <c r="T92" s="242"/>
      <c r="U92" s="242"/>
      <c r="V92" s="242"/>
      <c r="W92" s="234"/>
      <c r="X92" s="305"/>
      <c r="Y92" s="305"/>
      <c r="Z92" s="305"/>
      <c r="AA92" s="305"/>
      <c r="AB92" s="1221"/>
      <c r="AC92" s="1242"/>
      <c r="AD92" s="306">
        <f t="shared" si="97"/>
        <v>0</v>
      </c>
      <c r="AE92" s="306">
        <f t="shared" si="97"/>
        <v>0</v>
      </c>
      <c r="AF92" s="306">
        <f t="shared" si="97"/>
        <v>0</v>
      </c>
      <c r="AG92" s="306">
        <f t="shared" si="97"/>
        <v>0</v>
      </c>
      <c r="AH92" s="306">
        <f t="shared" si="97"/>
        <v>0</v>
      </c>
      <c r="AI92" s="306">
        <f t="shared" si="97"/>
        <v>0</v>
      </c>
      <c r="AJ92" s="306">
        <f t="shared" si="97"/>
        <v>0</v>
      </c>
      <c r="AK92" s="1221"/>
      <c r="AL92" s="1245"/>
      <c r="AM92" s="306">
        <f t="shared" si="110"/>
        <v>0</v>
      </c>
      <c r="AN92" s="50"/>
      <c r="AO92" s="50"/>
      <c r="AP92" s="50"/>
      <c r="AQ92" s="50"/>
      <c r="AR92" s="50"/>
      <c r="AS92" s="50"/>
      <c r="AT92" s="1221"/>
      <c r="AU92" s="1248"/>
      <c r="AV92" s="306">
        <f t="shared" si="111"/>
        <v>0</v>
      </c>
      <c r="AW92" s="50"/>
      <c r="AX92" s="50"/>
      <c r="AY92" s="50"/>
      <c r="AZ92" s="50"/>
      <c r="BA92" s="50"/>
      <c r="BB92" s="50"/>
      <c r="BC92" s="1221"/>
      <c r="BD92" s="1251"/>
      <c r="BE92" s="306">
        <f t="shared" si="112"/>
        <v>0</v>
      </c>
      <c r="BF92" s="50"/>
      <c r="BG92" s="50"/>
      <c r="BH92" s="50"/>
      <c r="BI92" s="50"/>
      <c r="BJ92" s="50"/>
      <c r="BK92" s="50"/>
      <c r="BL92" s="1221"/>
      <c r="BM92" s="1254"/>
      <c r="BN92" s="306">
        <f t="shared" si="113"/>
        <v>0</v>
      </c>
      <c r="BO92" s="50"/>
      <c r="BP92" s="50"/>
      <c r="BQ92" s="50"/>
      <c r="BR92" s="50"/>
      <c r="BS92" s="50"/>
      <c r="BT92" s="50"/>
      <c r="BU92" s="1210"/>
      <c r="BV92" s="1211"/>
      <c r="BW92" s="1211"/>
      <c r="BX92" s="1211"/>
      <c r="BY92" s="1211"/>
      <c r="BZ92" s="1211"/>
      <c r="CA92" s="1211"/>
      <c r="CB92" s="1211"/>
      <c r="CC92" s="1212"/>
    </row>
    <row r="93" spans="1:81" s="58" customFormat="1" ht="40.15" customHeight="1" thickTop="1" x14ac:dyDescent="0.25">
      <c r="A93" s="37"/>
      <c r="B93" s="1318"/>
      <c r="C93" s="1315"/>
      <c r="D93" s="1096">
        <v>4102</v>
      </c>
      <c r="E93" s="1093" t="s">
        <v>5747</v>
      </c>
      <c r="F93" s="1093">
        <v>4102047</v>
      </c>
      <c r="G93" s="1093" t="s">
        <v>5748</v>
      </c>
      <c r="H93" s="1093" t="s">
        <v>5749</v>
      </c>
      <c r="I93" s="1446">
        <v>2021004540169</v>
      </c>
      <c r="J93" s="1219">
        <v>267</v>
      </c>
      <c r="K93" s="1216" t="str">
        <f>+[7]Metas!K304</f>
        <v xml:space="preserve">Acompañamiento psicosocial para el fortalecimiento familiar, promover la garantía, protección, felicidad y desarrollo integral de los niños y niñas </v>
      </c>
      <c r="L93" s="1222">
        <v>1</v>
      </c>
      <c r="M93" s="1225">
        <f>SUM(N93:Q93)</f>
        <v>1</v>
      </c>
      <c r="N93" s="1228"/>
      <c r="O93" s="1231"/>
      <c r="P93" s="1234"/>
      <c r="Q93" s="1237">
        <v>1</v>
      </c>
      <c r="R93" s="1219">
        <f>+$J93</f>
        <v>267</v>
      </c>
      <c r="S93" s="233" t="s">
        <v>5750</v>
      </c>
      <c r="T93" s="240" t="s">
        <v>3834</v>
      </c>
      <c r="U93" s="240" t="s">
        <v>3839</v>
      </c>
      <c r="V93" s="240" t="s">
        <v>3843</v>
      </c>
      <c r="W93" s="233" t="s">
        <v>5757</v>
      </c>
      <c r="X93" s="307">
        <v>44621</v>
      </c>
      <c r="Y93" s="307"/>
      <c r="Z93" s="307"/>
      <c r="AA93" s="307"/>
      <c r="AB93" s="1219">
        <f t="shared" ref="AB93" si="120">+$J93</f>
        <v>267</v>
      </c>
      <c r="AC93" s="1240">
        <f t="shared" ref="AC93" si="121">+L93</f>
        <v>1</v>
      </c>
      <c r="AD93" s="308">
        <v>2</v>
      </c>
      <c r="AE93" s="308">
        <v>2</v>
      </c>
      <c r="AF93" s="308">
        <f t="shared" si="97"/>
        <v>0</v>
      </c>
      <c r="AG93" s="308">
        <f t="shared" si="97"/>
        <v>0</v>
      </c>
      <c r="AH93" s="308">
        <f t="shared" si="97"/>
        <v>0</v>
      </c>
      <c r="AI93" s="308">
        <f t="shared" si="97"/>
        <v>0</v>
      </c>
      <c r="AJ93" s="308">
        <f t="shared" si="97"/>
        <v>0</v>
      </c>
      <c r="AK93" s="1219">
        <f t="shared" ref="AK93" si="122">+$J93</f>
        <v>267</v>
      </c>
      <c r="AL93" s="1243">
        <f>+N93</f>
        <v>0</v>
      </c>
      <c r="AM93" s="308">
        <f t="shared" si="110"/>
        <v>0</v>
      </c>
      <c r="AN93" s="48"/>
      <c r="AO93" s="48"/>
      <c r="AP93" s="48"/>
      <c r="AQ93" s="48"/>
      <c r="AR93" s="48"/>
      <c r="AS93" s="48"/>
      <c r="AT93" s="1219">
        <f t="shared" ref="AT93" si="123">+$J93</f>
        <v>267</v>
      </c>
      <c r="AU93" s="1246">
        <f>+O93</f>
        <v>0</v>
      </c>
      <c r="AV93" s="308">
        <f t="shared" si="111"/>
        <v>0</v>
      </c>
      <c r="AW93" s="48"/>
      <c r="AX93" s="48"/>
      <c r="AY93" s="48"/>
      <c r="AZ93" s="48"/>
      <c r="BA93" s="48"/>
      <c r="BB93" s="48"/>
      <c r="BC93" s="1219">
        <f t="shared" ref="BC93" si="124">+$J93</f>
        <v>267</v>
      </c>
      <c r="BD93" s="1249">
        <f>+P93</f>
        <v>0</v>
      </c>
      <c r="BE93" s="308">
        <f t="shared" si="112"/>
        <v>0</v>
      </c>
      <c r="BF93" s="48"/>
      <c r="BG93" s="48"/>
      <c r="BH93" s="48"/>
      <c r="BI93" s="48"/>
      <c r="BJ93" s="48"/>
      <c r="BK93" s="48"/>
      <c r="BL93" s="1219">
        <f t="shared" ref="BL93" si="125">+$J93</f>
        <v>267</v>
      </c>
      <c r="BM93" s="1252">
        <f>+Q93</f>
        <v>1</v>
      </c>
      <c r="BN93" s="308">
        <f t="shared" si="113"/>
        <v>0</v>
      </c>
      <c r="BO93" s="48"/>
      <c r="BP93" s="48"/>
      <c r="BQ93" s="48"/>
      <c r="BR93" s="48"/>
      <c r="BS93" s="48"/>
      <c r="BT93" s="48"/>
      <c r="BU93" s="1204"/>
      <c r="BV93" s="1205"/>
      <c r="BW93" s="1205"/>
      <c r="BX93" s="1205"/>
      <c r="BY93" s="1205"/>
      <c r="BZ93" s="1205"/>
      <c r="CA93" s="1205"/>
      <c r="CB93" s="1205"/>
      <c r="CC93" s="1206"/>
    </row>
    <row r="94" spans="1:81" s="58" customFormat="1" ht="40.15" customHeight="1" x14ac:dyDescent="0.25">
      <c r="A94" s="37"/>
      <c r="B94" s="1318"/>
      <c r="C94" s="1315"/>
      <c r="D94" s="1097"/>
      <c r="E94" s="1094"/>
      <c r="F94" s="1094"/>
      <c r="G94" s="1094"/>
      <c r="H94" s="1094"/>
      <c r="I94" s="1447"/>
      <c r="J94" s="1220"/>
      <c r="K94" s="1217"/>
      <c r="L94" s="1223"/>
      <c r="M94" s="1226"/>
      <c r="N94" s="1229"/>
      <c r="O94" s="1232"/>
      <c r="P94" s="1235"/>
      <c r="Q94" s="1238"/>
      <c r="R94" s="1220"/>
      <c r="S94" s="41"/>
      <c r="T94" s="241"/>
      <c r="U94" s="241"/>
      <c r="V94" s="241"/>
      <c r="W94" s="41"/>
      <c r="X94" s="34"/>
      <c r="Y94" s="34"/>
      <c r="Z94" s="34"/>
      <c r="AA94" s="34"/>
      <c r="AB94" s="1220"/>
      <c r="AC94" s="1241"/>
      <c r="AD94" s="303">
        <f t="shared" si="97"/>
        <v>0</v>
      </c>
      <c r="AE94" s="303">
        <f t="shared" si="97"/>
        <v>0</v>
      </c>
      <c r="AF94" s="303">
        <f t="shared" si="97"/>
        <v>0</v>
      </c>
      <c r="AG94" s="303">
        <f t="shared" si="97"/>
        <v>0</v>
      </c>
      <c r="AH94" s="303">
        <f t="shared" si="97"/>
        <v>0</v>
      </c>
      <c r="AI94" s="303">
        <f t="shared" si="97"/>
        <v>0</v>
      </c>
      <c r="AJ94" s="303">
        <f t="shared" si="97"/>
        <v>0</v>
      </c>
      <c r="AK94" s="1220"/>
      <c r="AL94" s="1244"/>
      <c r="AM94" s="303">
        <f t="shared" si="110"/>
        <v>0</v>
      </c>
      <c r="AN94" s="311"/>
      <c r="AO94" s="311"/>
      <c r="AP94" s="311"/>
      <c r="AQ94" s="311"/>
      <c r="AR94" s="311"/>
      <c r="AS94" s="311"/>
      <c r="AT94" s="1220"/>
      <c r="AU94" s="1247"/>
      <c r="AV94" s="303">
        <f t="shared" si="111"/>
        <v>0</v>
      </c>
      <c r="AW94" s="311"/>
      <c r="AX94" s="311"/>
      <c r="AY94" s="311"/>
      <c r="AZ94" s="311"/>
      <c r="BA94" s="311"/>
      <c r="BB94" s="311"/>
      <c r="BC94" s="1220"/>
      <c r="BD94" s="1250"/>
      <c r="BE94" s="303">
        <f t="shared" si="112"/>
        <v>0</v>
      </c>
      <c r="BF94" s="311"/>
      <c r="BG94" s="311"/>
      <c r="BH94" s="311"/>
      <c r="BI94" s="311"/>
      <c r="BJ94" s="311"/>
      <c r="BK94" s="311"/>
      <c r="BL94" s="1220"/>
      <c r="BM94" s="1253"/>
      <c r="BN94" s="303">
        <f t="shared" si="113"/>
        <v>0</v>
      </c>
      <c r="BO94" s="311"/>
      <c r="BP94" s="311"/>
      <c r="BQ94" s="311"/>
      <c r="BR94" s="311"/>
      <c r="BS94" s="311"/>
      <c r="BT94" s="311"/>
      <c r="BU94" s="1207"/>
      <c r="BV94" s="1208"/>
      <c r="BW94" s="1208"/>
      <c r="BX94" s="1208"/>
      <c r="BY94" s="1208"/>
      <c r="BZ94" s="1208"/>
      <c r="CA94" s="1208"/>
      <c r="CB94" s="1208"/>
      <c r="CC94" s="1209"/>
    </row>
    <row r="95" spans="1:81" s="58" customFormat="1" ht="40.15" customHeight="1" x14ac:dyDescent="0.25">
      <c r="A95" s="37"/>
      <c r="B95" s="1318"/>
      <c r="C95" s="1315"/>
      <c r="D95" s="1097"/>
      <c r="E95" s="1094"/>
      <c r="F95" s="1094"/>
      <c r="G95" s="1094"/>
      <c r="H95" s="1094"/>
      <c r="I95" s="1447"/>
      <c r="J95" s="1220"/>
      <c r="K95" s="1217"/>
      <c r="L95" s="1223"/>
      <c r="M95" s="1226"/>
      <c r="N95" s="1229"/>
      <c r="O95" s="1232"/>
      <c r="P95" s="1235"/>
      <c r="Q95" s="1238"/>
      <c r="R95" s="1220"/>
      <c r="S95" s="41"/>
      <c r="T95" s="241"/>
      <c r="U95" s="241"/>
      <c r="V95" s="241"/>
      <c r="W95" s="41"/>
      <c r="X95" s="34"/>
      <c r="Y95" s="34"/>
      <c r="Z95" s="34"/>
      <c r="AA95" s="34"/>
      <c r="AB95" s="1220"/>
      <c r="AC95" s="1241"/>
      <c r="AD95" s="303">
        <f t="shared" si="97"/>
        <v>0</v>
      </c>
      <c r="AE95" s="303">
        <f t="shared" si="97"/>
        <v>0</v>
      </c>
      <c r="AF95" s="303">
        <f t="shared" si="97"/>
        <v>0</v>
      </c>
      <c r="AG95" s="303">
        <f t="shared" si="97"/>
        <v>0</v>
      </c>
      <c r="AH95" s="303">
        <f t="shared" si="97"/>
        <v>0</v>
      </c>
      <c r="AI95" s="303">
        <f t="shared" si="97"/>
        <v>0</v>
      </c>
      <c r="AJ95" s="303">
        <f t="shared" si="97"/>
        <v>0</v>
      </c>
      <c r="AK95" s="1220"/>
      <c r="AL95" s="1244"/>
      <c r="AM95" s="303">
        <f t="shared" si="110"/>
        <v>0</v>
      </c>
      <c r="AN95" s="311"/>
      <c r="AO95" s="311"/>
      <c r="AP95" s="311"/>
      <c r="AQ95" s="311"/>
      <c r="AR95" s="311"/>
      <c r="AS95" s="311"/>
      <c r="AT95" s="1220"/>
      <c r="AU95" s="1247"/>
      <c r="AV95" s="303">
        <f t="shared" si="111"/>
        <v>0</v>
      </c>
      <c r="AW95" s="311"/>
      <c r="AX95" s="311"/>
      <c r="AY95" s="311"/>
      <c r="AZ95" s="311"/>
      <c r="BA95" s="311"/>
      <c r="BB95" s="311"/>
      <c r="BC95" s="1220"/>
      <c r="BD95" s="1250"/>
      <c r="BE95" s="303">
        <f t="shared" si="112"/>
        <v>0</v>
      </c>
      <c r="BF95" s="311"/>
      <c r="BG95" s="311"/>
      <c r="BH95" s="311"/>
      <c r="BI95" s="311"/>
      <c r="BJ95" s="311"/>
      <c r="BK95" s="311"/>
      <c r="BL95" s="1220"/>
      <c r="BM95" s="1253"/>
      <c r="BN95" s="303">
        <f t="shared" si="113"/>
        <v>0</v>
      </c>
      <c r="BO95" s="311"/>
      <c r="BP95" s="311"/>
      <c r="BQ95" s="311"/>
      <c r="BR95" s="311"/>
      <c r="BS95" s="311"/>
      <c r="BT95" s="311"/>
      <c r="BU95" s="1207"/>
      <c r="BV95" s="1208"/>
      <c r="BW95" s="1208"/>
      <c r="BX95" s="1208"/>
      <c r="BY95" s="1208"/>
      <c r="BZ95" s="1208"/>
      <c r="CA95" s="1208"/>
      <c r="CB95" s="1208"/>
      <c r="CC95" s="1209"/>
    </row>
    <row r="96" spans="1:81" s="58" customFormat="1" ht="40.15" customHeight="1" thickBot="1" x14ac:dyDescent="0.3">
      <c r="A96" s="37"/>
      <c r="B96" s="1319"/>
      <c r="C96" s="1316"/>
      <c r="D96" s="1098"/>
      <c r="E96" s="1095"/>
      <c r="F96" s="1095"/>
      <c r="G96" s="1095"/>
      <c r="H96" s="1095"/>
      <c r="I96" s="1448"/>
      <c r="J96" s="1221"/>
      <c r="K96" s="1218"/>
      <c r="L96" s="1224"/>
      <c r="M96" s="1227"/>
      <c r="N96" s="1230"/>
      <c r="O96" s="1233"/>
      <c r="P96" s="1236"/>
      <c r="Q96" s="1239"/>
      <c r="R96" s="1221"/>
      <c r="S96" s="234"/>
      <c r="T96" s="242"/>
      <c r="U96" s="242"/>
      <c r="V96" s="242"/>
      <c r="W96" s="234"/>
      <c r="X96" s="305"/>
      <c r="Y96" s="305"/>
      <c r="Z96" s="305"/>
      <c r="AA96" s="305"/>
      <c r="AB96" s="1221"/>
      <c r="AC96" s="1242"/>
      <c r="AD96" s="306">
        <f t="shared" si="97"/>
        <v>0</v>
      </c>
      <c r="AE96" s="306">
        <f t="shared" si="97"/>
        <v>0</v>
      </c>
      <c r="AF96" s="306">
        <f t="shared" si="97"/>
        <v>0</v>
      </c>
      <c r="AG96" s="306">
        <f t="shared" si="97"/>
        <v>0</v>
      </c>
      <c r="AH96" s="306">
        <f t="shared" si="97"/>
        <v>0</v>
      </c>
      <c r="AI96" s="306">
        <f t="shared" si="97"/>
        <v>0</v>
      </c>
      <c r="AJ96" s="306">
        <f t="shared" si="97"/>
        <v>0</v>
      </c>
      <c r="AK96" s="1221"/>
      <c r="AL96" s="1245"/>
      <c r="AM96" s="306">
        <f t="shared" si="110"/>
        <v>0</v>
      </c>
      <c r="AN96" s="50"/>
      <c r="AO96" s="50"/>
      <c r="AP96" s="50"/>
      <c r="AQ96" s="50"/>
      <c r="AR96" s="50"/>
      <c r="AS96" s="50"/>
      <c r="AT96" s="1221"/>
      <c r="AU96" s="1248"/>
      <c r="AV96" s="306">
        <f t="shared" si="111"/>
        <v>0</v>
      </c>
      <c r="AW96" s="50"/>
      <c r="AX96" s="50"/>
      <c r="AY96" s="50"/>
      <c r="AZ96" s="50"/>
      <c r="BA96" s="50"/>
      <c r="BB96" s="50"/>
      <c r="BC96" s="1221"/>
      <c r="BD96" s="1251"/>
      <c r="BE96" s="306">
        <f t="shared" si="112"/>
        <v>0</v>
      </c>
      <c r="BF96" s="50"/>
      <c r="BG96" s="50"/>
      <c r="BH96" s="50"/>
      <c r="BI96" s="50"/>
      <c r="BJ96" s="50"/>
      <c r="BK96" s="50"/>
      <c r="BL96" s="1221"/>
      <c r="BM96" s="1254"/>
      <c r="BN96" s="306">
        <f t="shared" si="113"/>
        <v>0</v>
      </c>
      <c r="BO96" s="50"/>
      <c r="BP96" s="50"/>
      <c r="BQ96" s="50"/>
      <c r="BR96" s="50"/>
      <c r="BS96" s="50"/>
      <c r="BT96" s="50"/>
      <c r="BU96" s="1210"/>
      <c r="BV96" s="1211"/>
      <c r="BW96" s="1211"/>
      <c r="BX96" s="1211"/>
      <c r="BY96" s="1211"/>
      <c r="BZ96" s="1211"/>
      <c r="CA96" s="1211"/>
      <c r="CB96" s="1211"/>
      <c r="CC96" s="1212"/>
    </row>
    <row r="97" spans="1:81" s="58" customFormat="1" ht="40.15" customHeight="1" thickTop="1" x14ac:dyDescent="0.25">
      <c r="A97" s="37"/>
      <c r="B97" s="1317" t="s">
        <v>380</v>
      </c>
      <c r="C97" s="1314" t="s">
        <v>383</v>
      </c>
      <c r="D97" s="1096">
        <v>4102</v>
      </c>
      <c r="E97" s="1093" t="s">
        <v>5747</v>
      </c>
      <c r="F97" s="1093">
        <v>4102047</v>
      </c>
      <c r="G97" s="1093" t="s">
        <v>5748</v>
      </c>
      <c r="H97" s="1093" t="s">
        <v>5749</v>
      </c>
      <c r="I97" s="1446">
        <v>2021004540169</v>
      </c>
      <c r="J97" s="1219">
        <v>268</v>
      </c>
      <c r="K97" s="1216" t="str">
        <f>+[7]Metas!K306</f>
        <v>Caracterización de los Niños, Niñas y Adolescentes vinculados al trabajo infantil.</v>
      </c>
      <c r="L97" s="1222"/>
      <c r="M97" s="1225">
        <f>SUM(N97:Q97)</f>
        <v>0</v>
      </c>
      <c r="N97" s="1228"/>
      <c r="O97" s="1231"/>
      <c r="P97" s="1234"/>
      <c r="Q97" s="1237"/>
      <c r="R97" s="1219">
        <f>+$J97</f>
        <v>268</v>
      </c>
      <c r="S97" s="233"/>
      <c r="T97" s="240"/>
      <c r="U97" s="240"/>
      <c r="V97" s="240"/>
      <c r="W97" s="233"/>
      <c r="X97" s="307"/>
      <c r="Y97" s="307"/>
      <c r="Z97" s="307"/>
      <c r="AA97" s="307"/>
      <c r="AB97" s="1219">
        <f t="shared" ref="AB97" si="126">+$J97</f>
        <v>268</v>
      </c>
      <c r="AC97" s="1240">
        <f t="shared" ref="AC97" si="127">+L97</f>
        <v>0</v>
      </c>
      <c r="AD97" s="308">
        <f t="shared" si="97"/>
        <v>0</v>
      </c>
      <c r="AE97" s="308">
        <f t="shared" si="97"/>
        <v>0</v>
      </c>
      <c r="AF97" s="308">
        <f t="shared" si="97"/>
        <v>0</v>
      </c>
      <c r="AG97" s="308">
        <f t="shared" si="97"/>
        <v>0</v>
      </c>
      <c r="AH97" s="308">
        <f t="shared" si="97"/>
        <v>0</v>
      </c>
      <c r="AI97" s="308">
        <f t="shared" si="97"/>
        <v>0</v>
      </c>
      <c r="AJ97" s="308">
        <f t="shared" si="97"/>
        <v>0</v>
      </c>
      <c r="AK97" s="1219">
        <f t="shared" ref="AK97" si="128">+$J97</f>
        <v>268</v>
      </c>
      <c r="AL97" s="1243">
        <f>+N97</f>
        <v>0</v>
      </c>
      <c r="AM97" s="308">
        <f t="shared" si="110"/>
        <v>0</v>
      </c>
      <c r="AN97" s="48"/>
      <c r="AO97" s="48"/>
      <c r="AP97" s="48"/>
      <c r="AQ97" s="48"/>
      <c r="AR97" s="48"/>
      <c r="AS97" s="48"/>
      <c r="AT97" s="1219">
        <f t="shared" ref="AT97" si="129">+$J97</f>
        <v>268</v>
      </c>
      <c r="AU97" s="1246">
        <f>+O97</f>
        <v>0</v>
      </c>
      <c r="AV97" s="308">
        <f t="shared" si="111"/>
        <v>0</v>
      </c>
      <c r="AW97" s="48"/>
      <c r="AX97" s="48"/>
      <c r="AY97" s="48"/>
      <c r="AZ97" s="48"/>
      <c r="BA97" s="48"/>
      <c r="BB97" s="48"/>
      <c r="BC97" s="1219">
        <f t="shared" ref="BC97" si="130">+$J97</f>
        <v>268</v>
      </c>
      <c r="BD97" s="1249">
        <f>+P97</f>
        <v>0</v>
      </c>
      <c r="BE97" s="308">
        <f t="shared" si="112"/>
        <v>0</v>
      </c>
      <c r="BF97" s="48"/>
      <c r="BG97" s="48"/>
      <c r="BH97" s="48"/>
      <c r="BI97" s="48"/>
      <c r="BJ97" s="48"/>
      <c r="BK97" s="48"/>
      <c r="BL97" s="1219">
        <f t="shared" ref="BL97" si="131">+$J97</f>
        <v>268</v>
      </c>
      <c r="BM97" s="1252">
        <f>+Q97</f>
        <v>0</v>
      </c>
      <c r="BN97" s="308">
        <f t="shared" si="113"/>
        <v>0</v>
      </c>
      <c r="BO97" s="48"/>
      <c r="BP97" s="48"/>
      <c r="BQ97" s="48"/>
      <c r="BR97" s="48"/>
      <c r="BS97" s="48"/>
      <c r="BT97" s="48"/>
      <c r="BU97" s="1204"/>
      <c r="BV97" s="1205"/>
      <c r="BW97" s="1205"/>
      <c r="BX97" s="1205"/>
      <c r="BY97" s="1205"/>
      <c r="BZ97" s="1205"/>
      <c r="CA97" s="1205"/>
      <c r="CB97" s="1205"/>
      <c r="CC97" s="1206"/>
    </row>
    <row r="98" spans="1:81" s="58" customFormat="1" ht="40.15" customHeight="1" x14ac:dyDescent="0.25">
      <c r="A98" s="37"/>
      <c r="B98" s="1318"/>
      <c r="C98" s="1315"/>
      <c r="D98" s="1097"/>
      <c r="E98" s="1094"/>
      <c r="F98" s="1094"/>
      <c r="G98" s="1094"/>
      <c r="H98" s="1094"/>
      <c r="I98" s="1447"/>
      <c r="J98" s="1220"/>
      <c r="K98" s="1217"/>
      <c r="L98" s="1223"/>
      <c r="M98" s="1226"/>
      <c r="N98" s="1229"/>
      <c r="O98" s="1232"/>
      <c r="P98" s="1235"/>
      <c r="Q98" s="1238"/>
      <c r="R98" s="1220"/>
      <c r="S98" s="41"/>
      <c r="T98" s="241"/>
      <c r="U98" s="241"/>
      <c r="V98" s="241"/>
      <c r="W98" s="41"/>
      <c r="X98" s="34"/>
      <c r="Y98" s="34"/>
      <c r="Z98" s="34"/>
      <c r="AA98" s="34"/>
      <c r="AB98" s="1220"/>
      <c r="AC98" s="1241"/>
      <c r="AD98" s="303">
        <f t="shared" si="97"/>
        <v>0</v>
      </c>
      <c r="AE98" s="303">
        <f t="shared" si="97"/>
        <v>0</v>
      </c>
      <c r="AF98" s="303">
        <f t="shared" si="97"/>
        <v>0</v>
      </c>
      <c r="AG98" s="303">
        <f t="shared" si="97"/>
        <v>0</v>
      </c>
      <c r="AH98" s="303">
        <f t="shared" si="97"/>
        <v>0</v>
      </c>
      <c r="AI98" s="303">
        <f t="shared" si="97"/>
        <v>0</v>
      </c>
      <c r="AJ98" s="303">
        <f t="shared" si="97"/>
        <v>0</v>
      </c>
      <c r="AK98" s="1220"/>
      <c r="AL98" s="1244"/>
      <c r="AM98" s="303">
        <f t="shared" si="110"/>
        <v>0</v>
      </c>
      <c r="AN98" s="311"/>
      <c r="AO98" s="311"/>
      <c r="AP98" s="311"/>
      <c r="AQ98" s="311"/>
      <c r="AR98" s="311"/>
      <c r="AS98" s="311"/>
      <c r="AT98" s="1220"/>
      <c r="AU98" s="1247"/>
      <c r="AV98" s="303">
        <f t="shared" si="111"/>
        <v>0</v>
      </c>
      <c r="AW98" s="311"/>
      <c r="AX98" s="311"/>
      <c r="AY98" s="311"/>
      <c r="AZ98" s="311"/>
      <c r="BA98" s="311"/>
      <c r="BB98" s="311"/>
      <c r="BC98" s="1220"/>
      <c r="BD98" s="1250"/>
      <c r="BE98" s="303">
        <f t="shared" si="112"/>
        <v>0</v>
      </c>
      <c r="BF98" s="311"/>
      <c r="BG98" s="311"/>
      <c r="BH98" s="311"/>
      <c r="BI98" s="311"/>
      <c r="BJ98" s="311"/>
      <c r="BK98" s="311"/>
      <c r="BL98" s="1220"/>
      <c r="BM98" s="1253"/>
      <c r="BN98" s="303">
        <f t="shared" si="113"/>
        <v>0</v>
      </c>
      <c r="BO98" s="311"/>
      <c r="BP98" s="311"/>
      <c r="BQ98" s="311"/>
      <c r="BR98" s="311"/>
      <c r="BS98" s="311"/>
      <c r="BT98" s="311"/>
      <c r="BU98" s="1207"/>
      <c r="BV98" s="1208"/>
      <c r="BW98" s="1208"/>
      <c r="BX98" s="1208"/>
      <c r="BY98" s="1208"/>
      <c r="BZ98" s="1208"/>
      <c r="CA98" s="1208"/>
      <c r="CB98" s="1208"/>
      <c r="CC98" s="1209"/>
    </row>
    <row r="99" spans="1:81" s="58" customFormat="1" ht="40.15" customHeight="1" x14ac:dyDescent="0.25">
      <c r="A99" s="37"/>
      <c r="B99" s="1318"/>
      <c r="C99" s="1315"/>
      <c r="D99" s="1097"/>
      <c r="E99" s="1094"/>
      <c r="F99" s="1094"/>
      <c r="G99" s="1094"/>
      <c r="H99" s="1094"/>
      <c r="I99" s="1447"/>
      <c r="J99" s="1220"/>
      <c r="K99" s="1217"/>
      <c r="L99" s="1223"/>
      <c r="M99" s="1226"/>
      <c r="N99" s="1229"/>
      <c r="O99" s="1232"/>
      <c r="P99" s="1235"/>
      <c r="Q99" s="1238"/>
      <c r="R99" s="1220"/>
      <c r="S99" s="41"/>
      <c r="T99" s="241"/>
      <c r="U99" s="241"/>
      <c r="V99" s="241"/>
      <c r="W99" s="41"/>
      <c r="X99" s="34"/>
      <c r="Y99" s="34"/>
      <c r="Z99" s="34"/>
      <c r="AA99" s="34"/>
      <c r="AB99" s="1220"/>
      <c r="AC99" s="1241"/>
      <c r="AD99" s="303">
        <f t="shared" si="97"/>
        <v>0</v>
      </c>
      <c r="AE99" s="303">
        <f t="shared" si="97"/>
        <v>0</v>
      </c>
      <c r="AF99" s="303">
        <f t="shared" si="97"/>
        <v>0</v>
      </c>
      <c r="AG99" s="303">
        <f t="shared" si="97"/>
        <v>0</v>
      </c>
      <c r="AH99" s="303">
        <f t="shared" si="97"/>
        <v>0</v>
      </c>
      <c r="AI99" s="303">
        <f t="shared" si="97"/>
        <v>0</v>
      </c>
      <c r="AJ99" s="303">
        <f t="shared" si="97"/>
        <v>0</v>
      </c>
      <c r="AK99" s="1220"/>
      <c r="AL99" s="1244"/>
      <c r="AM99" s="303">
        <f t="shared" si="110"/>
        <v>0</v>
      </c>
      <c r="AN99" s="311"/>
      <c r="AO99" s="311"/>
      <c r="AP99" s="311"/>
      <c r="AQ99" s="311"/>
      <c r="AR99" s="311"/>
      <c r="AS99" s="311"/>
      <c r="AT99" s="1220"/>
      <c r="AU99" s="1247"/>
      <c r="AV99" s="303">
        <f t="shared" si="111"/>
        <v>0</v>
      </c>
      <c r="AW99" s="311"/>
      <c r="AX99" s="311"/>
      <c r="AY99" s="311"/>
      <c r="AZ99" s="311"/>
      <c r="BA99" s="311"/>
      <c r="BB99" s="311"/>
      <c r="BC99" s="1220"/>
      <c r="BD99" s="1250"/>
      <c r="BE99" s="303">
        <f t="shared" si="112"/>
        <v>0</v>
      </c>
      <c r="BF99" s="311"/>
      <c r="BG99" s="311"/>
      <c r="BH99" s="311"/>
      <c r="BI99" s="311"/>
      <c r="BJ99" s="311"/>
      <c r="BK99" s="311"/>
      <c r="BL99" s="1220"/>
      <c r="BM99" s="1253"/>
      <c r="BN99" s="303">
        <f t="shared" si="113"/>
        <v>0</v>
      </c>
      <c r="BO99" s="311"/>
      <c r="BP99" s="311"/>
      <c r="BQ99" s="311"/>
      <c r="BR99" s="311"/>
      <c r="BS99" s="311"/>
      <c r="BT99" s="311"/>
      <c r="BU99" s="1207"/>
      <c r="BV99" s="1208"/>
      <c r="BW99" s="1208"/>
      <c r="BX99" s="1208"/>
      <c r="BY99" s="1208"/>
      <c r="BZ99" s="1208"/>
      <c r="CA99" s="1208"/>
      <c r="CB99" s="1208"/>
      <c r="CC99" s="1209"/>
    </row>
    <row r="100" spans="1:81" s="58" customFormat="1" ht="40.15" customHeight="1" thickBot="1" x14ac:dyDescent="0.3">
      <c r="A100" s="37"/>
      <c r="B100" s="1318"/>
      <c r="C100" s="1316"/>
      <c r="D100" s="1098"/>
      <c r="E100" s="1095"/>
      <c r="F100" s="1095"/>
      <c r="G100" s="1095"/>
      <c r="H100" s="1095"/>
      <c r="I100" s="1448"/>
      <c r="J100" s="1221"/>
      <c r="K100" s="1218"/>
      <c r="L100" s="1224"/>
      <c r="M100" s="1227"/>
      <c r="N100" s="1230"/>
      <c r="O100" s="1233"/>
      <c r="P100" s="1236"/>
      <c r="Q100" s="1239"/>
      <c r="R100" s="1221"/>
      <c r="S100" s="234"/>
      <c r="T100" s="242"/>
      <c r="U100" s="242"/>
      <c r="V100" s="242"/>
      <c r="W100" s="234"/>
      <c r="X100" s="305"/>
      <c r="Y100" s="305"/>
      <c r="Z100" s="305"/>
      <c r="AA100" s="305"/>
      <c r="AB100" s="1221"/>
      <c r="AC100" s="1242"/>
      <c r="AD100" s="306">
        <f t="shared" si="97"/>
        <v>0</v>
      </c>
      <c r="AE100" s="306">
        <f t="shared" si="97"/>
        <v>0</v>
      </c>
      <c r="AF100" s="306">
        <f t="shared" si="97"/>
        <v>0</v>
      </c>
      <c r="AG100" s="306">
        <f t="shared" si="97"/>
        <v>0</v>
      </c>
      <c r="AH100" s="306">
        <f t="shared" si="97"/>
        <v>0</v>
      </c>
      <c r="AI100" s="306">
        <f t="shared" si="97"/>
        <v>0</v>
      </c>
      <c r="AJ100" s="306">
        <f t="shared" si="97"/>
        <v>0</v>
      </c>
      <c r="AK100" s="1221"/>
      <c r="AL100" s="1245"/>
      <c r="AM100" s="306">
        <f t="shared" si="110"/>
        <v>0</v>
      </c>
      <c r="AN100" s="50"/>
      <c r="AO100" s="50"/>
      <c r="AP100" s="50"/>
      <c r="AQ100" s="50"/>
      <c r="AR100" s="50"/>
      <c r="AS100" s="50"/>
      <c r="AT100" s="1221"/>
      <c r="AU100" s="1248"/>
      <c r="AV100" s="306">
        <f t="shared" si="111"/>
        <v>0</v>
      </c>
      <c r="AW100" s="50"/>
      <c r="AX100" s="50"/>
      <c r="AY100" s="50"/>
      <c r="AZ100" s="50"/>
      <c r="BA100" s="50"/>
      <c r="BB100" s="50"/>
      <c r="BC100" s="1221"/>
      <c r="BD100" s="1251"/>
      <c r="BE100" s="306">
        <f t="shared" si="112"/>
        <v>0</v>
      </c>
      <c r="BF100" s="50"/>
      <c r="BG100" s="50"/>
      <c r="BH100" s="50"/>
      <c r="BI100" s="50"/>
      <c r="BJ100" s="50"/>
      <c r="BK100" s="50"/>
      <c r="BL100" s="1221"/>
      <c r="BM100" s="1254"/>
      <c r="BN100" s="306">
        <f t="shared" si="113"/>
        <v>0</v>
      </c>
      <c r="BO100" s="50"/>
      <c r="BP100" s="50"/>
      <c r="BQ100" s="50"/>
      <c r="BR100" s="50"/>
      <c r="BS100" s="50"/>
      <c r="BT100" s="50"/>
      <c r="BU100" s="1210"/>
      <c r="BV100" s="1211"/>
      <c r="BW100" s="1211"/>
      <c r="BX100" s="1211"/>
      <c r="BY100" s="1211"/>
      <c r="BZ100" s="1211"/>
      <c r="CA100" s="1211"/>
      <c r="CB100" s="1211"/>
      <c r="CC100" s="1212"/>
    </row>
    <row r="101" spans="1:81" s="58" customFormat="1" ht="40.15" customHeight="1" thickTop="1" x14ac:dyDescent="0.25">
      <c r="A101" s="37"/>
      <c r="B101" s="1318"/>
      <c r="C101" s="1314" t="s">
        <v>385</v>
      </c>
      <c r="D101" s="1096">
        <v>4102</v>
      </c>
      <c r="E101" s="1093" t="s">
        <v>5747</v>
      </c>
      <c r="F101" s="1093">
        <v>4102047</v>
      </c>
      <c r="G101" s="1093" t="s">
        <v>5748</v>
      </c>
      <c r="H101" s="1093" t="s">
        <v>5749</v>
      </c>
      <c r="I101" s="1446">
        <v>2021004540169</v>
      </c>
      <c r="J101" s="1219">
        <v>269</v>
      </c>
      <c r="K101" s="1216" t="str">
        <f>+[7]Metas!K307</f>
        <v>Eventos comunitarios y participativos para sensibilizar a empresarios, familias y comunidad en general de la no vinculación de en trabajo infantil</v>
      </c>
      <c r="L101" s="1222">
        <v>1</v>
      </c>
      <c r="M101" s="1225">
        <f>SUM(N101:Q101)</f>
        <v>1</v>
      </c>
      <c r="N101" s="1228"/>
      <c r="O101" s="1231"/>
      <c r="P101" s="1234">
        <v>1</v>
      </c>
      <c r="Q101" s="1237"/>
      <c r="R101" s="1219">
        <f>+$J101</f>
        <v>269</v>
      </c>
      <c r="S101" s="233" t="s">
        <v>5758</v>
      </c>
      <c r="T101" s="240" t="s">
        <v>3834</v>
      </c>
      <c r="U101" s="240" t="s">
        <v>3839</v>
      </c>
      <c r="V101" s="240" t="s">
        <v>3843</v>
      </c>
      <c r="W101" s="233" t="s">
        <v>5759</v>
      </c>
      <c r="X101" s="307">
        <v>44569</v>
      </c>
      <c r="Y101" s="307"/>
      <c r="Z101" s="307"/>
      <c r="AA101" s="307"/>
      <c r="AB101" s="1219">
        <f t="shared" ref="AB101" si="132">+$J101</f>
        <v>269</v>
      </c>
      <c r="AC101" s="1240">
        <f t="shared" ref="AC101" si="133">+L101</f>
        <v>1</v>
      </c>
      <c r="AD101" s="308">
        <v>4</v>
      </c>
      <c r="AE101" s="308">
        <v>4</v>
      </c>
      <c r="AF101" s="308">
        <f t="shared" si="97"/>
        <v>0</v>
      </c>
      <c r="AG101" s="308">
        <f t="shared" si="97"/>
        <v>0</v>
      </c>
      <c r="AH101" s="308">
        <f t="shared" si="97"/>
        <v>0</v>
      </c>
      <c r="AI101" s="308">
        <f t="shared" si="97"/>
        <v>0</v>
      </c>
      <c r="AJ101" s="308">
        <f t="shared" si="97"/>
        <v>0</v>
      </c>
      <c r="AK101" s="1219">
        <f t="shared" ref="AK101" si="134">+$J101</f>
        <v>269</v>
      </c>
      <c r="AL101" s="1243">
        <f>+N101</f>
        <v>0</v>
      </c>
      <c r="AM101" s="308">
        <f t="shared" si="110"/>
        <v>0</v>
      </c>
      <c r="AN101" s="48"/>
      <c r="AO101" s="48"/>
      <c r="AP101" s="48"/>
      <c r="AQ101" s="48"/>
      <c r="AR101" s="48"/>
      <c r="AS101" s="48"/>
      <c r="AT101" s="1219">
        <f t="shared" ref="AT101" si="135">+$J101</f>
        <v>269</v>
      </c>
      <c r="AU101" s="1246">
        <f>+O101</f>
        <v>0</v>
      </c>
      <c r="AV101" s="308">
        <f t="shared" si="111"/>
        <v>0</v>
      </c>
      <c r="AW101" s="48"/>
      <c r="AX101" s="48"/>
      <c r="AY101" s="48"/>
      <c r="AZ101" s="48"/>
      <c r="BA101" s="48"/>
      <c r="BB101" s="48"/>
      <c r="BC101" s="1219">
        <f t="shared" ref="BC101" si="136">+$J101</f>
        <v>269</v>
      </c>
      <c r="BD101" s="1249">
        <f>+P101</f>
        <v>1</v>
      </c>
      <c r="BE101" s="308">
        <f t="shared" si="112"/>
        <v>0</v>
      </c>
      <c r="BF101" s="48"/>
      <c r="BG101" s="48"/>
      <c r="BH101" s="48"/>
      <c r="BI101" s="48"/>
      <c r="BJ101" s="48"/>
      <c r="BK101" s="48"/>
      <c r="BL101" s="1219">
        <f t="shared" ref="BL101" si="137">+$J101</f>
        <v>269</v>
      </c>
      <c r="BM101" s="1252">
        <f>+Q101</f>
        <v>0</v>
      </c>
      <c r="BN101" s="308">
        <f t="shared" si="113"/>
        <v>0</v>
      </c>
      <c r="BO101" s="48"/>
      <c r="BP101" s="48"/>
      <c r="BQ101" s="48"/>
      <c r="BR101" s="48"/>
      <c r="BS101" s="48"/>
      <c r="BT101" s="48"/>
      <c r="BU101" s="1204"/>
      <c r="BV101" s="1205"/>
      <c r="BW101" s="1205"/>
      <c r="BX101" s="1205"/>
      <c r="BY101" s="1205"/>
      <c r="BZ101" s="1205"/>
      <c r="CA101" s="1205"/>
      <c r="CB101" s="1205"/>
      <c r="CC101" s="1206"/>
    </row>
    <row r="102" spans="1:81" s="58" customFormat="1" ht="40.15" customHeight="1" x14ac:dyDescent="0.25">
      <c r="A102" s="37"/>
      <c r="B102" s="1318"/>
      <c r="C102" s="1315"/>
      <c r="D102" s="1097"/>
      <c r="E102" s="1094"/>
      <c r="F102" s="1094"/>
      <c r="G102" s="1094"/>
      <c r="H102" s="1094"/>
      <c r="I102" s="1447"/>
      <c r="J102" s="1220"/>
      <c r="K102" s="1217"/>
      <c r="L102" s="1223"/>
      <c r="M102" s="1226"/>
      <c r="N102" s="1229"/>
      <c r="O102" s="1232"/>
      <c r="P102" s="1235"/>
      <c r="Q102" s="1238"/>
      <c r="R102" s="1220"/>
      <c r="S102" s="41"/>
      <c r="T102" s="241"/>
      <c r="U102" s="241"/>
      <c r="V102" s="241"/>
      <c r="W102" s="41"/>
      <c r="X102" s="34"/>
      <c r="Y102" s="34"/>
      <c r="Z102" s="34"/>
      <c r="AA102" s="34"/>
      <c r="AB102" s="1220"/>
      <c r="AC102" s="1241"/>
      <c r="AD102" s="303">
        <f t="shared" si="97"/>
        <v>0</v>
      </c>
      <c r="AE102" s="303">
        <f t="shared" si="97"/>
        <v>0</v>
      </c>
      <c r="AF102" s="303">
        <f t="shared" si="97"/>
        <v>0</v>
      </c>
      <c r="AG102" s="303">
        <f t="shared" si="97"/>
        <v>0</v>
      </c>
      <c r="AH102" s="303">
        <f t="shared" si="97"/>
        <v>0</v>
      </c>
      <c r="AI102" s="303">
        <f t="shared" si="97"/>
        <v>0</v>
      </c>
      <c r="AJ102" s="303">
        <f t="shared" si="97"/>
        <v>0</v>
      </c>
      <c r="AK102" s="1220"/>
      <c r="AL102" s="1244"/>
      <c r="AM102" s="303">
        <f t="shared" si="110"/>
        <v>0</v>
      </c>
      <c r="AN102" s="311"/>
      <c r="AO102" s="311"/>
      <c r="AP102" s="311"/>
      <c r="AQ102" s="311"/>
      <c r="AR102" s="311"/>
      <c r="AS102" s="311"/>
      <c r="AT102" s="1220"/>
      <c r="AU102" s="1247"/>
      <c r="AV102" s="303">
        <f t="shared" si="111"/>
        <v>0</v>
      </c>
      <c r="AW102" s="311"/>
      <c r="AX102" s="311"/>
      <c r="AY102" s="311"/>
      <c r="AZ102" s="311"/>
      <c r="BA102" s="311"/>
      <c r="BB102" s="311"/>
      <c r="BC102" s="1220"/>
      <c r="BD102" s="1250"/>
      <c r="BE102" s="303">
        <f t="shared" si="112"/>
        <v>0</v>
      </c>
      <c r="BF102" s="311"/>
      <c r="BG102" s="311"/>
      <c r="BH102" s="311"/>
      <c r="BI102" s="311"/>
      <c r="BJ102" s="311"/>
      <c r="BK102" s="311"/>
      <c r="BL102" s="1220"/>
      <c r="BM102" s="1253"/>
      <c r="BN102" s="303">
        <f t="shared" si="113"/>
        <v>0</v>
      </c>
      <c r="BO102" s="311"/>
      <c r="BP102" s="311"/>
      <c r="BQ102" s="311"/>
      <c r="BR102" s="311"/>
      <c r="BS102" s="311"/>
      <c r="BT102" s="311"/>
      <c r="BU102" s="1207"/>
      <c r="BV102" s="1208"/>
      <c r="BW102" s="1208"/>
      <c r="BX102" s="1208"/>
      <c r="BY102" s="1208"/>
      <c r="BZ102" s="1208"/>
      <c r="CA102" s="1208"/>
      <c r="CB102" s="1208"/>
      <c r="CC102" s="1209"/>
    </row>
    <row r="103" spans="1:81" s="58" customFormat="1" ht="40.15" customHeight="1" x14ac:dyDescent="0.25">
      <c r="A103" s="37"/>
      <c r="B103" s="1318"/>
      <c r="C103" s="1315"/>
      <c r="D103" s="1097"/>
      <c r="E103" s="1094"/>
      <c r="F103" s="1094"/>
      <c r="G103" s="1094"/>
      <c r="H103" s="1094"/>
      <c r="I103" s="1447"/>
      <c r="J103" s="1220"/>
      <c r="K103" s="1217"/>
      <c r="L103" s="1223"/>
      <c r="M103" s="1226"/>
      <c r="N103" s="1229"/>
      <c r="O103" s="1232"/>
      <c r="P103" s="1235"/>
      <c r="Q103" s="1238"/>
      <c r="R103" s="1220"/>
      <c r="S103" s="41"/>
      <c r="T103" s="241"/>
      <c r="U103" s="241"/>
      <c r="V103" s="241"/>
      <c r="W103" s="41"/>
      <c r="X103" s="34"/>
      <c r="Y103" s="34"/>
      <c r="Z103" s="34"/>
      <c r="AA103" s="34"/>
      <c r="AB103" s="1220"/>
      <c r="AC103" s="1241"/>
      <c r="AD103" s="303">
        <f t="shared" si="97"/>
        <v>0</v>
      </c>
      <c r="AE103" s="303">
        <f t="shared" si="97"/>
        <v>0</v>
      </c>
      <c r="AF103" s="303">
        <f t="shared" si="97"/>
        <v>0</v>
      </c>
      <c r="AG103" s="303">
        <f t="shared" si="97"/>
        <v>0</v>
      </c>
      <c r="AH103" s="303">
        <f t="shared" si="97"/>
        <v>0</v>
      </c>
      <c r="AI103" s="303">
        <f t="shared" si="97"/>
        <v>0</v>
      </c>
      <c r="AJ103" s="303">
        <f t="shared" si="97"/>
        <v>0</v>
      </c>
      <c r="AK103" s="1220"/>
      <c r="AL103" s="1244"/>
      <c r="AM103" s="303">
        <f t="shared" si="110"/>
        <v>0</v>
      </c>
      <c r="AN103" s="311"/>
      <c r="AO103" s="311"/>
      <c r="AP103" s="311"/>
      <c r="AQ103" s="311"/>
      <c r="AR103" s="311"/>
      <c r="AS103" s="311"/>
      <c r="AT103" s="1220"/>
      <c r="AU103" s="1247"/>
      <c r="AV103" s="303">
        <f t="shared" si="111"/>
        <v>0</v>
      </c>
      <c r="AW103" s="311"/>
      <c r="AX103" s="311"/>
      <c r="AY103" s="311"/>
      <c r="AZ103" s="311"/>
      <c r="BA103" s="311"/>
      <c r="BB103" s="311"/>
      <c r="BC103" s="1220"/>
      <c r="BD103" s="1250"/>
      <c r="BE103" s="303">
        <f t="shared" si="112"/>
        <v>0</v>
      </c>
      <c r="BF103" s="311"/>
      <c r="BG103" s="311"/>
      <c r="BH103" s="311"/>
      <c r="BI103" s="311"/>
      <c r="BJ103" s="311"/>
      <c r="BK103" s="311"/>
      <c r="BL103" s="1220"/>
      <c r="BM103" s="1253"/>
      <c r="BN103" s="303">
        <f t="shared" si="113"/>
        <v>0</v>
      </c>
      <c r="BO103" s="311"/>
      <c r="BP103" s="311"/>
      <c r="BQ103" s="311"/>
      <c r="BR103" s="311"/>
      <c r="BS103" s="311"/>
      <c r="BT103" s="311"/>
      <c r="BU103" s="1207"/>
      <c r="BV103" s="1208"/>
      <c r="BW103" s="1208"/>
      <c r="BX103" s="1208"/>
      <c r="BY103" s="1208"/>
      <c r="BZ103" s="1208"/>
      <c r="CA103" s="1208"/>
      <c r="CB103" s="1208"/>
      <c r="CC103" s="1209"/>
    </row>
    <row r="104" spans="1:81" s="58" customFormat="1" ht="40.15" customHeight="1" thickBot="1" x14ac:dyDescent="0.3">
      <c r="A104" s="37"/>
      <c r="B104" s="1318"/>
      <c r="C104" s="1315"/>
      <c r="D104" s="1098"/>
      <c r="E104" s="1095"/>
      <c r="F104" s="1095"/>
      <c r="G104" s="1095"/>
      <c r="H104" s="1095"/>
      <c r="I104" s="1448"/>
      <c r="J104" s="1221"/>
      <c r="K104" s="1218"/>
      <c r="L104" s="1224"/>
      <c r="M104" s="1227"/>
      <c r="N104" s="1230"/>
      <c r="O104" s="1233"/>
      <c r="P104" s="1236"/>
      <c r="Q104" s="1239"/>
      <c r="R104" s="1221"/>
      <c r="S104" s="234"/>
      <c r="T104" s="242"/>
      <c r="U104" s="242"/>
      <c r="V104" s="242"/>
      <c r="W104" s="234"/>
      <c r="X104" s="305"/>
      <c r="Y104" s="305"/>
      <c r="Z104" s="305"/>
      <c r="AA104" s="305"/>
      <c r="AB104" s="1221"/>
      <c r="AC104" s="1242"/>
      <c r="AD104" s="306">
        <f t="shared" si="97"/>
        <v>0</v>
      </c>
      <c r="AE104" s="306">
        <f t="shared" si="97"/>
        <v>0</v>
      </c>
      <c r="AF104" s="306">
        <f t="shared" si="97"/>
        <v>0</v>
      </c>
      <c r="AG104" s="306">
        <f t="shared" si="97"/>
        <v>0</v>
      </c>
      <c r="AH104" s="306">
        <f t="shared" si="97"/>
        <v>0</v>
      </c>
      <c r="AI104" s="306">
        <f t="shared" si="97"/>
        <v>0</v>
      </c>
      <c r="AJ104" s="306">
        <f t="shared" si="97"/>
        <v>0</v>
      </c>
      <c r="AK104" s="1221"/>
      <c r="AL104" s="1245"/>
      <c r="AM104" s="306">
        <f t="shared" si="110"/>
        <v>0</v>
      </c>
      <c r="AN104" s="50"/>
      <c r="AO104" s="50"/>
      <c r="AP104" s="50"/>
      <c r="AQ104" s="50"/>
      <c r="AR104" s="50"/>
      <c r="AS104" s="50"/>
      <c r="AT104" s="1221"/>
      <c r="AU104" s="1248"/>
      <c r="AV104" s="306">
        <f t="shared" si="111"/>
        <v>0</v>
      </c>
      <c r="AW104" s="50"/>
      <c r="AX104" s="50"/>
      <c r="AY104" s="50"/>
      <c r="AZ104" s="50"/>
      <c r="BA104" s="50"/>
      <c r="BB104" s="50"/>
      <c r="BC104" s="1221"/>
      <c r="BD104" s="1251"/>
      <c r="BE104" s="306">
        <f t="shared" si="112"/>
        <v>0</v>
      </c>
      <c r="BF104" s="50"/>
      <c r="BG104" s="50"/>
      <c r="BH104" s="50"/>
      <c r="BI104" s="50"/>
      <c r="BJ104" s="50"/>
      <c r="BK104" s="50"/>
      <c r="BL104" s="1221"/>
      <c r="BM104" s="1254"/>
      <c r="BN104" s="306">
        <f t="shared" si="113"/>
        <v>0</v>
      </c>
      <c r="BO104" s="50"/>
      <c r="BP104" s="50"/>
      <c r="BQ104" s="50"/>
      <c r="BR104" s="50"/>
      <c r="BS104" s="50"/>
      <c r="BT104" s="50"/>
      <c r="BU104" s="1210"/>
      <c r="BV104" s="1211"/>
      <c r="BW104" s="1211"/>
      <c r="BX104" s="1211"/>
      <c r="BY104" s="1211"/>
      <c r="BZ104" s="1211"/>
      <c r="CA104" s="1211"/>
      <c r="CB104" s="1211"/>
      <c r="CC104" s="1212"/>
    </row>
    <row r="105" spans="1:81" s="58" customFormat="1" ht="40.15" customHeight="1" thickTop="1" x14ac:dyDescent="0.25">
      <c r="A105" s="37"/>
      <c r="B105" s="1318"/>
      <c r="C105" s="1315"/>
      <c r="D105" s="1096">
        <v>4102</v>
      </c>
      <c r="E105" s="1093" t="s">
        <v>5747</v>
      </c>
      <c r="F105" s="1093">
        <v>4102047</v>
      </c>
      <c r="G105" s="1093" t="s">
        <v>5748</v>
      </c>
      <c r="H105" s="1093" t="s">
        <v>5749</v>
      </c>
      <c r="I105" s="1446">
        <v>2021004540169</v>
      </c>
      <c r="J105" s="1219">
        <v>270</v>
      </c>
      <c r="K105" s="1216" t="str">
        <f>+[7]Metas!K308</f>
        <v>Niños, niñas y adolescentes beneficiados con una estrategia interinstitucional e interdisciplinaria para la atención integral de los NNA, vinculados al trabajo infantil y/o en situación de calle</v>
      </c>
      <c r="L105" s="1222">
        <v>1</v>
      </c>
      <c r="M105" s="1225">
        <f>SUM(N105:Q105)</f>
        <v>1</v>
      </c>
      <c r="N105" s="1228"/>
      <c r="O105" s="1231"/>
      <c r="P105" s="1234"/>
      <c r="Q105" s="1237">
        <v>1</v>
      </c>
      <c r="R105" s="1219">
        <f>+$J105</f>
        <v>270</v>
      </c>
      <c r="S105" s="233" t="s">
        <v>5760</v>
      </c>
      <c r="T105" s="240" t="s">
        <v>3833</v>
      </c>
      <c r="U105" s="240" t="s">
        <v>3839</v>
      </c>
      <c r="V105" s="240" t="s">
        <v>3843</v>
      </c>
      <c r="W105" s="233" t="s">
        <v>5753</v>
      </c>
      <c r="X105" s="307">
        <v>44743</v>
      </c>
      <c r="Y105" s="307"/>
      <c r="Z105" s="307"/>
      <c r="AA105" s="307"/>
      <c r="AB105" s="1219">
        <f t="shared" ref="AB105" si="138">+$J105</f>
        <v>270</v>
      </c>
      <c r="AC105" s="1240">
        <f t="shared" ref="AC105" si="139">+L105</f>
        <v>1</v>
      </c>
      <c r="AD105" s="308">
        <v>500</v>
      </c>
      <c r="AE105" s="308">
        <v>500</v>
      </c>
      <c r="AF105" s="308">
        <f t="shared" si="97"/>
        <v>0</v>
      </c>
      <c r="AG105" s="308">
        <f t="shared" si="97"/>
        <v>0</v>
      </c>
      <c r="AH105" s="308">
        <f t="shared" si="97"/>
        <v>0</v>
      </c>
      <c r="AI105" s="308">
        <f t="shared" si="97"/>
        <v>0</v>
      </c>
      <c r="AJ105" s="308">
        <f t="shared" si="97"/>
        <v>0</v>
      </c>
      <c r="AK105" s="1219">
        <f t="shared" ref="AK105" si="140">+$J105</f>
        <v>270</v>
      </c>
      <c r="AL105" s="1243">
        <f>+N105</f>
        <v>0</v>
      </c>
      <c r="AM105" s="308">
        <f t="shared" si="110"/>
        <v>0</v>
      </c>
      <c r="AN105" s="48"/>
      <c r="AO105" s="48"/>
      <c r="AP105" s="48"/>
      <c r="AQ105" s="48"/>
      <c r="AR105" s="48"/>
      <c r="AS105" s="48"/>
      <c r="AT105" s="1219">
        <f t="shared" ref="AT105" si="141">+$J105</f>
        <v>270</v>
      </c>
      <c r="AU105" s="1246">
        <f>+O105</f>
        <v>0</v>
      </c>
      <c r="AV105" s="308">
        <f t="shared" si="111"/>
        <v>0</v>
      </c>
      <c r="AW105" s="48"/>
      <c r="AX105" s="48"/>
      <c r="AY105" s="48"/>
      <c r="AZ105" s="48"/>
      <c r="BA105" s="48"/>
      <c r="BB105" s="48"/>
      <c r="BC105" s="1219">
        <f t="shared" ref="BC105" si="142">+$J105</f>
        <v>270</v>
      </c>
      <c r="BD105" s="1249">
        <f>+P105</f>
        <v>0</v>
      </c>
      <c r="BE105" s="308">
        <f t="shared" si="112"/>
        <v>0</v>
      </c>
      <c r="BF105" s="48"/>
      <c r="BG105" s="48"/>
      <c r="BH105" s="48"/>
      <c r="BI105" s="48"/>
      <c r="BJ105" s="48"/>
      <c r="BK105" s="48"/>
      <c r="BL105" s="1219">
        <f t="shared" ref="BL105" si="143">+$J105</f>
        <v>270</v>
      </c>
      <c r="BM105" s="1252">
        <f>+Q105</f>
        <v>1</v>
      </c>
      <c r="BN105" s="308">
        <f t="shared" si="113"/>
        <v>0</v>
      </c>
      <c r="BO105" s="48"/>
      <c r="BP105" s="48"/>
      <c r="BQ105" s="48"/>
      <c r="BR105" s="48"/>
      <c r="BS105" s="48"/>
      <c r="BT105" s="48"/>
      <c r="BU105" s="1204"/>
      <c r="BV105" s="1205"/>
      <c r="BW105" s="1205"/>
      <c r="BX105" s="1205"/>
      <c r="BY105" s="1205"/>
      <c r="BZ105" s="1205"/>
      <c r="CA105" s="1205"/>
      <c r="CB105" s="1205"/>
      <c r="CC105" s="1206"/>
    </row>
    <row r="106" spans="1:81" s="58" customFormat="1" ht="40.15" customHeight="1" x14ac:dyDescent="0.25">
      <c r="A106" s="37"/>
      <c r="B106" s="1318"/>
      <c r="C106" s="1315"/>
      <c r="D106" s="1097"/>
      <c r="E106" s="1094"/>
      <c r="F106" s="1094"/>
      <c r="G106" s="1094"/>
      <c r="H106" s="1094"/>
      <c r="I106" s="1447"/>
      <c r="J106" s="1220"/>
      <c r="K106" s="1217"/>
      <c r="L106" s="1223"/>
      <c r="M106" s="1226"/>
      <c r="N106" s="1229"/>
      <c r="O106" s="1232"/>
      <c r="P106" s="1235"/>
      <c r="Q106" s="1238"/>
      <c r="R106" s="1220"/>
      <c r="S106" s="41"/>
      <c r="T106" s="241"/>
      <c r="U106" s="241"/>
      <c r="V106" s="241"/>
      <c r="W106" s="41"/>
      <c r="X106" s="34"/>
      <c r="Y106" s="34"/>
      <c r="Z106" s="34"/>
      <c r="AA106" s="34"/>
      <c r="AB106" s="1220"/>
      <c r="AC106" s="1241"/>
      <c r="AD106" s="303">
        <f t="shared" si="97"/>
        <v>0</v>
      </c>
      <c r="AE106" s="303">
        <f t="shared" si="97"/>
        <v>0</v>
      </c>
      <c r="AF106" s="303">
        <f t="shared" si="97"/>
        <v>0</v>
      </c>
      <c r="AG106" s="303">
        <f t="shared" si="97"/>
        <v>0</v>
      </c>
      <c r="AH106" s="303">
        <f t="shared" si="97"/>
        <v>0</v>
      </c>
      <c r="AI106" s="303">
        <f t="shared" si="97"/>
        <v>0</v>
      </c>
      <c r="AJ106" s="303">
        <f t="shared" si="97"/>
        <v>0</v>
      </c>
      <c r="AK106" s="1220"/>
      <c r="AL106" s="1244"/>
      <c r="AM106" s="303">
        <f t="shared" si="110"/>
        <v>0</v>
      </c>
      <c r="AN106" s="311"/>
      <c r="AO106" s="311"/>
      <c r="AP106" s="311"/>
      <c r="AQ106" s="311"/>
      <c r="AR106" s="311"/>
      <c r="AS106" s="311"/>
      <c r="AT106" s="1220"/>
      <c r="AU106" s="1247"/>
      <c r="AV106" s="303">
        <f t="shared" si="111"/>
        <v>0</v>
      </c>
      <c r="AW106" s="311"/>
      <c r="AX106" s="311"/>
      <c r="AY106" s="311"/>
      <c r="AZ106" s="311"/>
      <c r="BA106" s="311"/>
      <c r="BB106" s="311"/>
      <c r="BC106" s="1220"/>
      <c r="BD106" s="1250"/>
      <c r="BE106" s="303">
        <f t="shared" si="112"/>
        <v>0</v>
      </c>
      <c r="BF106" s="311"/>
      <c r="BG106" s="311"/>
      <c r="BH106" s="311"/>
      <c r="BI106" s="311"/>
      <c r="BJ106" s="311"/>
      <c r="BK106" s="311"/>
      <c r="BL106" s="1220"/>
      <c r="BM106" s="1253"/>
      <c r="BN106" s="303">
        <f t="shared" si="113"/>
        <v>0</v>
      </c>
      <c r="BO106" s="311"/>
      <c r="BP106" s="311"/>
      <c r="BQ106" s="311"/>
      <c r="BR106" s="311"/>
      <c r="BS106" s="311"/>
      <c r="BT106" s="311"/>
      <c r="BU106" s="1207"/>
      <c r="BV106" s="1208"/>
      <c r="BW106" s="1208"/>
      <c r="BX106" s="1208"/>
      <c r="BY106" s="1208"/>
      <c r="BZ106" s="1208"/>
      <c r="CA106" s="1208"/>
      <c r="CB106" s="1208"/>
      <c r="CC106" s="1209"/>
    </row>
    <row r="107" spans="1:81" s="58" customFormat="1" ht="40.15" customHeight="1" x14ac:dyDescent="0.25">
      <c r="A107" s="37"/>
      <c r="B107" s="1318"/>
      <c r="C107" s="1315"/>
      <c r="D107" s="1097"/>
      <c r="E107" s="1094"/>
      <c r="F107" s="1094"/>
      <c r="G107" s="1094"/>
      <c r="H107" s="1094"/>
      <c r="I107" s="1447"/>
      <c r="J107" s="1220"/>
      <c r="K107" s="1217"/>
      <c r="L107" s="1223"/>
      <c r="M107" s="1226"/>
      <c r="N107" s="1229"/>
      <c r="O107" s="1232"/>
      <c r="P107" s="1235"/>
      <c r="Q107" s="1238"/>
      <c r="R107" s="1220"/>
      <c r="S107" s="41"/>
      <c r="T107" s="241"/>
      <c r="U107" s="241"/>
      <c r="V107" s="241"/>
      <c r="W107" s="41"/>
      <c r="X107" s="34"/>
      <c r="Y107" s="34"/>
      <c r="Z107" s="34"/>
      <c r="AA107" s="34"/>
      <c r="AB107" s="1220"/>
      <c r="AC107" s="1241"/>
      <c r="AD107" s="303">
        <f t="shared" si="97"/>
        <v>0</v>
      </c>
      <c r="AE107" s="303">
        <f t="shared" si="97"/>
        <v>0</v>
      </c>
      <c r="AF107" s="303">
        <f t="shared" si="97"/>
        <v>0</v>
      </c>
      <c r="AG107" s="303">
        <f t="shared" si="97"/>
        <v>0</v>
      </c>
      <c r="AH107" s="303">
        <f t="shared" si="97"/>
        <v>0</v>
      </c>
      <c r="AI107" s="303">
        <f t="shared" si="97"/>
        <v>0</v>
      </c>
      <c r="AJ107" s="303">
        <f t="shared" si="97"/>
        <v>0</v>
      </c>
      <c r="AK107" s="1220"/>
      <c r="AL107" s="1244"/>
      <c r="AM107" s="303">
        <f t="shared" si="110"/>
        <v>0</v>
      </c>
      <c r="AN107" s="311"/>
      <c r="AO107" s="311"/>
      <c r="AP107" s="311"/>
      <c r="AQ107" s="311"/>
      <c r="AR107" s="311"/>
      <c r="AS107" s="311"/>
      <c r="AT107" s="1220"/>
      <c r="AU107" s="1247"/>
      <c r="AV107" s="303">
        <f t="shared" si="111"/>
        <v>0</v>
      </c>
      <c r="AW107" s="311"/>
      <c r="AX107" s="311"/>
      <c r="AY107" s="311"/>
      <c r="AZ107" s="311"/>
      <c r="BA107" s="311"/>
      <c r="BB107" s="311"/>
      <c r="BC107" s="1220"/>
      <c r="BD107" s="1250"/>
      <c r="BE107" s="303">
        <f t="shared" si="112"/>
        <v>0</v>
      </c>
      <c r="BF107" s="311"/>
      <c r="BG107" s="311"/>
      <c r="BH107" s="311"/>
      <c r="BI107" s="311"/>
      <c r="BJ107" s="311"/>
      <c r="BK107" s="311"/>
      <c r="BL107" s="1220"/>
      <c r="BM107" s="1253"/>
      <c r="BN107" s="303">
        <f t="shared" si="113"/>
        <v>0</v>
      </c>
      <c r="BO107" s="311"/>
      <c r="BP107" s="311"/>
      <c r="BQ107" s="311"/>
      <c r="BR107" s="311"/>
      <c r="BS107" s="311"/>
      <c r="BT107" s="311"/>
      <c r="BU107" s="1207"/>
      <c r="BV107" s="1208"/>
      <c r="BW107" s="1208"/>
      <c r="BX107" s="1208"/>
      <c r="BY107" s="1208"/>
      <c r="BZ107" s="1208"/>
      <c r="CA107" s="1208"/>
      <c r="CB107" s="1208"/>
      <c r="CC107" s="1209"/>
    </row>
    <row r="108" spans="1:81" s="58" customFormat="1" ht="40.15" customHeight="1" thickBot="1" x14ac:dyDescent="0.3">
      <c r="A108" s="37"/>
      <c r="B108" s="1318"/>
      <c r="C108" s="1316"/>
      <c r="D108" s="1098"/>
      <c r="E108" s="1095"/>
      <c r="F108" s="1095"/>
      <c r="G108" s="1095"/>
      <c r="H108" s="1095"/>
      <c r="I108" s="1448"/>
      <c r="J108" s="1221"/>
      <c r="K108" s="1218"/>
      <c r="L108" s="1224"/>
      <c r="M108" s="1227"/>
      <c r="N108" s="1230"/>
      <c r="O108" s="1233"/>
      <c r="P108" s="1236"/>
      <c r="Q108" s="1239"/>
      <c r="R108" s="1221"/>
      <c r="S108" s="234"/>
      <c r="T108" s="242"/>
      <c r="U108" s="242"/>
      <c r="V108" s="242"/>
      <c r="W108" s="234"/>
      <c r="X108" s="305"/>
      <c r="Y108" s="305"/>
      <c r="Z108" s="305"/>
      <c r="AA108" s="305"/>
      <c r="AB108" s="1221"/>
      <c r="AC108" s="1242"/>
      <c r="AD108" s="306">
        <f t="shared" si="97"/>
        <v>0</v>
      </c>
      <c r="AE108" s="306">
        <f t="shared" si="97"/>
        <v>0</v>
      </c>
      <c r="AF108" s="306">
        <f t="shared" si="97"/>
        <v>0</v>
      </c>
      <c r="AG108" s="306">
        <f t="shared" si="97"/>
        <v>0</v>
      </c>
      <c r="AH108" s="306">
        <f t="shared" si="97"/>
        <v>0</v>
      </c>
      <c r="AI108" s="306">
        <f t="shared" si="97"/>
        <v>0</v>
      </c>
      <c r="AJ108" s="306">
        <f t="shared" si="97"/>
        <v>0</v>
      </c>
      <c r="AK108" s="1221"/>
      <c r="AL108" s="1245"/>
      <c r="AM108" s="306">
        <f t="shared" si="110"/>
        <v>0</v>
      </c>
      <c r="AN108" s="50"/>
      <c r="AO108" s="50"/>
      <c r="AP108" s="50"/>
      <c r="AQ108" s="50"/>
      <c r="AR108" s="50"/>
      <c r="AS108" s="50"/>
      <c r="AT108" s="1221"/>
      <c r="AU108" s="1248"/>
      <c r="AV108" s="306">
        <f t="shared" si="111"/>
        <v>0</v>
      </c>
      <c r="AW108" s="50"/>
      <c r="AX108" s="50"/>
      <c r="AY108" s="50"/>
      <c r="AZ108" s="50"/>
      <c r="BA108" s="50"/>
      <c r="BB108" s="50"/>
      <c r="BC108" s="1221"/>
      <c r="BD108" s="1251"/>
      <c r="BE108" s="306">
        <f t="shared" si="112"/>
        <v>0</v>
      </c>
      <c r="BF108" s="50"/>
      <c r="BG108" s="50"/>
      <c r="BH108" s="50"/>
      <c r="BI108" s="50"/>
      <c r="BJ108" s="50"/>
      <c r="BK108" s="50"/>
      <c r="BL108" s="1221"/>
      <c r="BM108" s="1254"/>
      <c r="BN108" s="306">
        <f t="shared" si="113"/>
        <v>0</v>
      </c>
      <c r="BO108" s="50"/>
      <c r="BP108" s="50"/>
      <c r="BQ108" s="50"/>
      <c r="BR108" s="50"/>
      <c r="BS108" s="50"/>
      <c r="BT108" s="50"/>
      <c r="BU108" s="1210"/>
      <c r="BV108" s="1211"/>
      <c r="BW108" s="1211"/>
      <c r="BX108" s="1211"/>
      <c r="BY108" s="1211"/>
      <c r="BZ108" s="1211"/>
      <c r="CA108" s="1211"/>
      <c r="CB108" s="1211"/>
      <c r="CC108" s="1212"/>
    </row>
    <row r="109" spans="1:81" s="58" customFormat="1" ht="40.15" customHeight="1" thickTop="1" x14ac:dyDescent="0.25">
      <c r="A109" s="37"/>
      <c r="B109" s="1318"/>
      <c r="C109" s="1314" t="s">
        <v>388</v>
      </c>
      <c r="D109" s="1096">
        <v>4102</v>
      </c>
      <c r="E109" s="1093" t="s">
        <v>5747</v>
      </c>
      <c r="F109" s="1093">
        <v>4102047</v>
      </c>
      <c r="G109" s="1093" t="s">
        <v>5748</v>
      </c>
      <c r="H109" s="1093" t="s">
        <v>5749</v>
      </c>
      <c r="I109" s="1446">
        <v>2021004540169</v>
      </c>
      <c r="J109" s="1219">
        <v>271</v>
      </c>
      <c r="K109" s="1216" t="str">
        <f>+[7]Metas!K309</f>
        <v xml:space="preserve">Municipios apoyados con Promoción y Participación de los NNA en los Consejos de Política Social. </v>
      </c>
      <c r="L109" s="1222">
        <v>12</v>
      </c>
      <c r="M109" s="1225">
        <f>SUM(N109:Q109)</f>
        <v>12</v>
      </c>
      <c r="N109" s="1228">
        <v>3</v>
      </c>
      <c r="O109" s="1231">
        <v>3</v>
      </c>
      <c r="P109" s="1234">
        <v>3</v>
      </c>
      <c r="Q109" s="1237">
        <v>3</v>
      </c>
      <c r="R109" s="1219">
        <f>+$J109</f>
        <v>271</v>
      </c>
      <c r="S109" s="233" t="s">
        <v>5761</v>
      </c>
      <c r="T109" s="240" t="s">
        <v>3834</v>
      </c>
      <c r="U109" s="240" t="s">
        <v>3839</v>
      </c>
      <c r="V109" s="240" t="s">
        <v>3843</v>
      </c>
      <c r="W109" s="233" t="s">
        <v>5762</v>
      </c>
      <c r="X109" s="307">
        <v>44593</v>
      </c>
      <c r="Y109" s="307"/>
      <c r="Z109" s="307"/>
      <c r="AA109" s="307"/>
      <c r="AB109" s="1219">
        <f t="shared" ref="AB109" si="144">+$J109</f>
        <v>271</v>
      </c>
      <c r="AC109" s="1240">
        <f t="shared" ref="AC109" si="145">+L109</f>
        <v>12</v>
      </c>
      <c r="AD109" s="308">
        <v>3</v>
      </c>
      <c r="AE109" s="308">
        <v>3</v>
      </c>
      <c r="AF109" s="308">
        <f t="shared" si="97"/>
        <v>0</v>
      </c>
      <c r="AG109" s="308">
        <f t="shared" si="97"/>
        <v>0</v>
      </c>
      <c r="AH109" s="308">
        <f t="shared" si="97"/>
        <v>0</v>
      </c>
      <c r="AI109" s="308">
        <f t="shared" si="97"/>
        <v>0</v>
      </c>
      <c r="AJ109" s="308">
        <f t="shared" si="97"/>
        <v>0</v>
      </c>
      <c r="AK109" s="1219">
        <f t="shared" ref="AK109" si="146">+$J109</f>
        <v>271</v>
      </c>
      <c r="AL109" s="1243">
        <f>+N109</f>
        <v>3</v>
      </c>
      <c r="AM109" s="308">
        <f t="shared" si="110"/>
        <v>0</v>
      </c>
      <c r="AN109" s="48"/>
      <c r="AO109" s="48"/>
      <c r="AP109" s="48"/>
      <c r="AQ109" s="48"/>
      <c r="AR109" s="48"/>
      <c r="AS109" s="48"/>
      <c r="AT109" s="1219">
        <f t="shared" ref="AT109" si="147">+$J109</f>
        <v>271</v>
      </c>
      <c r="AU109" s="1246">
        <f>+O109</f>
        <v>3</v>
      </c>
      <c r="AV109" s="308">
        <f t="shared" si="111"/>
        <v>0</v>
      </c>
      <c r="AW109" s="48"/>
      <c r="AX109" s="48"/>
      <c r="AY109" s="48"/>
      <c r="AZ109" s="48"/>
      <c r="BA109" s="48"/>
      <c r="BB109" s="48"/>
      <c r="BC109" s="1219">
        <f t="shared" ref="BC109" si="148">+$J109</f>
        <v>271</v>
      </c>
      <c r="BD109" s="1249">
        <f>+P109</f>
        <v>3</v>
      </c>
      <c r="BE109" s="308">
        <f t="shared" si="112"/>
        <v>0</v>
      </c>
      <c r="BF109" s="48"/>
      <c r="BG109" s="48"/>
      <c r="BH109" s="48"/>
      <c r="BI109" s="48"/>
      <c r="BJ109" s="48"/>
      <c r="BK109" s="48"/>
      <c r="BL109" s="1219">
        <f t="shared" ref="BL109" si="149">+$J109</f>
        <v>271</v>
      </c>
      <c r="BM109" s="1252">
        <f>+Q109</f>
        <v>3</v>
      </c>
      <c r="BN109" s="308">
        <f t="shared" si="113"/>
        <v>0</v>
      </c>
      <c r="BO109" s="48"/>
      <c r="BP109" s="48"/>
      <c r="BQ109" s="48"/>
      <c r="BR109" s="48"/>
      <c r="BS109" s="48"/>
      <c r="BT109" s="48"/>
      <c r="BU109" s="1204"/>
      <c r="BV109" s="1205"/>
      <c r="BW109" s="1205"/>
      <c r="BX109" s="1205"/>
      <c r="BY109" s="1205"/>
      <c r="BZ109" s="1205"/>
      <c r="CA109" s="1205"/>
      <c r="CB109" s="1205"/>
      <c r="CC109" s="1206"/>
    </row>
    <row r="110" spans="1:81" s="58" customFormat="1" ht="40.15" customHeight="1" x14ac:dyDescent="0.25">
      <c r="A110" s="37"/>
      <c r="B110" s="1318"/>
      <c r="C110" s="1315"/>
      <c r="D110" s="1097"/>
      <c r="E110" s="1094"/>
      <c r="F110" s="1094"/>
      <c r="G110" s="1094"/>
      <c r="H110" s="1094"/>
      <c r="I110" s="1447"/>
      <c r="J110" s="1220"/>
      <c r="K110" s="1217"/>
      <c r="L110" s="1223"/>
      <c r="M110" s="1226"/>
      <c r="N110" s="1229"/>
      <c r="O110" s="1232"/>
      <c r="P110" s="1235"/>
      <c r="Q110" s="1238"/>
      <c r="R110" s="1220"/>
      <c r="S110" s="41"/>
      <c r="T110" s="241"/>
      <c r="U110" s="241"/>
      <c r="V110" s="241"/>
      <c r="W110" s="41"/>
      <c r="X110" s="34"/>
      <c r="Y110" s="34"/>
      <c r="Z110" s="34"/>
      <c r="AA110" s="34"/>
      <c r="AB110" s="1220"/>
      <c r="AC110" s="1241"/>
      <c r="AD110" s="303">
        <f t="shared" si="97"/>
        <v>0</v>
      </c>
      <c r="AE110" s="303">
        <f t="shared" si="97"/>
        <v>0</v>
      </c>
      <c r="AF110" s="303">
        <f t="shared" si="97"/>
        <v>0</v>
      </c>
      <c r="AG110" s="303">
        <f t="shared" si="97"/>
        <v>0</v>
      </c>
      <c r="AH110" s="303">
        <f t="shared" si="97"/>
        <v>0</v>
      </c>
      <c r="AI110" s="303">
        <f t="shared" si="97"/>
        <v>0</v>
      </c>
      <c r="AJ110" s="303">
        <f t="shared" si="97"/>
        <v>0</v>
      </c>
      <c r="AK110" s="1220"/>
      <c r="AL110" s="1244"/>
      <c r="AM110" s="303">
        <f t="shared" si="110"/>
        <v>0</v>
      </c>
      <c r="AN110" s="311"/>
      <c r="AO110" s="311"/>
      <c r="AP110" s="311"/>
      <c r="AQ110" s="311"/>
      <c r="AR110" s="311"/>
      <c r="AS110" s="311"/>
      <c r="AT110" s="1220"/>
      <c r="AU110" s="1247"/>
      <c r="AV110" s="303">
        <f t="shared" si="111"/>
        <v>0</v>
      </c>
      <c r="AW110" s="311"/>
      <c r="AX110" s="311"/>
      <c r="AY110" s="311"/>
      <c r="AZ110" s="311"/>
      <c r="BA110" s="311"/>
      <c r="BB110" s="311"/>
      <c r="BC110" s="1220"/>
      <c r="BD110" s="1250"/>
      <c r="BE110" s="303">
        <f t="shared" si="112"/>
        <v>0</v>
      </c>
      <c r="BF110" s="311"/>
      <c r="BG110" s="311"/>
      <c r="BH110" s="311"/>
      <c r="BI110" s="311"/>
      <c r="BJ110" s="311"/>
      <c r="BK110" s="311"/>
      <c r="BL110" s="1220"/>
      <c r="BM110" s="1253"/>
      <c r="BN110" s="303">
        <f t="shared" si="113"/>
        <v>0</v>
      </c>
      <c r="BO110" s="311"/>
      <c r="BP110" s="311"/>
      <c r="BQ110" s="311"/>
      <c r="BR110" s="311"/>
      <c r="BS110" s="311"/>
      <c r="BT110" s="311"/>
      <c r="BU110" s="1207"/>
      <c r="BV110" s="1208"/>
      <c r="BW110" s="1208"/>
      <c r="BX110" s="1208"/>
      <c r="BY110" s="1208"/>
      <c r="BZ110" s="1208"/>
      <c r="CA110" s="1208"/>
      <c r="CB110" s="1208"/>
      <c r="CC110" s="1209"/>
    </row>
    <row r="111" spans="1:81" s="58" customFormat="1" ht="40.15" customHeight="1" x14ac:dyDescent="0.25">
      <c r="A111" s="37"/>
      <c r="B111" s="1318"/>
      <c r="C111" s="1315"/>
      <c r="D111" s="1097"/>
      <c r="E111" s="1094"/>
      <c r="F111" s="1094"/>
      <c r="G111" s="1094"/>
      <c r="H111" s="1094"/>
      <c r="I111" s="1447"/>
      <c r="J111" s="1220"/>
      <c r="K111" s="1217"/>
      <c r="L111" s="1223"/>
      <c r="M111" s="1226"/>
      <c r="N111" s="1229"/>
      <c r="O111" s="1232"/>
      <c r="P111" s="1235"/>
      <c r="Q111" s="1238"/>
      <c r="R111" s="1220"/>
      <c r="S111" s="41"/>
      <c r="T111" s="241"/>
      <c r="U111" s="241"/>
      <c r="V111" s="241"/>
      <c r="W111" s="41"/>
      <c r="X111" s="34"/>
      <c r="Y111" s="34"/>
      <c r="Z111" s="34"/>
      <c r="AA111" s="34"/>
      <c r="AB111" s="1220"/>
      <c r="AC111" s="1241"/>
      <c r="AD111" s="303">
        <f t="shared" si="97"/>
        <v>0</v>
      </c>
      <c r="AE111" s="303">
        <f t="shared" si="97"/>
        <v>0</v>
      </c>
      <c r="AF111" s="303">
        <f t="shared" si="97"/>
        <v>0</v>
      </c>
      <c r="AG111" s="303">
        <f t="shared" si="97"/>
        <v>0</v>
      </c>
      <c r="AH111" s="303">
        <f t="shared" si="97"/>
        <v>0</v>
      </c>
      <c r="AI111" s="303">
        <f t="shared" si="97"/>
        <v>0</v>
      </c>
      <c r="AJ111" s="303">
        <f t="shared" si="97"/>
        <v>0</v>
      </c>
      <c r="AK111" s="1220"/>
      <c r="AL111" s="1244"/>
      <c r="AM111" s="303">
        <f t="shared" si="110"/>
        <v>0</v>
      </c>
      <c r="AN111" s="311"/>
      <c r="AO111" s="311"/>
      <c r="AP111" s="311"/>
      <c r="AQ111" s="311"/>
      <c r="AR111" s="311"/>
      <c r="AS111" s="311"/>
      <c r="AT111" s="1220"/>
      <c r="AU111" s="1247"/>
      <c r="AV111" s="303">
        <f t="shared" si="111"/>
        <v>0</v>
      </c>
      <c r="AW111" s="311"/>
      <c r="AX111" s="311"/>
      <c r="AY111" s="311"/>
      <c r="AZ111" s="311"/>
      <c r="BA111" s="311"/>
      <c r="BB111" s="311"/>
      <c r="BC111" s="1220"/>
      <c r="BD111" s="1250"/>
      <c r="BE111" s="303">
        <f t="shared" si="112"/>
        <v>0</v>
      </c>
      <c r="BF111" s="311"/>
      <c r="BG111" s="311"/>
      <c r="BH111" s="311"/>
      <c r="BI111" s="311"/>
      <c r="BJ111" s="311"/>
      <c r="BK111" s="311"/>
      <c r="BL111" s="1220"/>
      <c r="BM111" s="1253"/>
      <c r="BN111" s="303">
        <f t="shared" si="113"/>
        <v>0</v>
      </c>
      <c r="BO111" s="311"/>
      <c r="BP111" s="311"/>
      <c r="BQ111" s="311"/>
      <c r="BR111" s="311"/>
      <c r="BS111" s="311"/>
      <c r="BT111" s="311"/>
      <c r="BU111" s="1207"/>
      <c r="BV111" s="1208"/>
      <c r="BW111" s="1208"/>
      <c r="BX111" s="1208"/>
      <c r="BY111" s="1208"/>
      <c r="BZ111" s="1208"/>
      <c r="CA111" s="1208"/>
      <c r="CB111" s="1208"/>
      <c r="CC111" s="1209"/>
    </row>
    <row r="112" spans="1:81" s="58" customFormat="1" ht="40.15" customHeight="1" thickBot="1" x14ac:dyDescent="0.3">
      <c r="A112" s="37"/>
      <c r="B112" s="1318"/>
      <c r="C112" s="1315"/>
      <c r="D112" s="1098"/>
      <c r="E112" s="1095"/>
      <c r="F112" s="1095"/>
      <c r="G112" s="1095"/>
      <c r="H112" s="1095"/>
      <c r="I112" s="1448"/>
      <c r="J112" s="1221"/>
      <c r="K112" s="1218"/>
      <c r="L112" s="1224"/>
      <c r="M112" s="1227"/>
      <c r="N112" s="1230"/>
      <c r="O112" s="1233"/>
      <c r="P112" s="1236"/>
      <c r="Q112" s="1239"/>
      <c r="R112" s="1221"/>
      <c r="S112" s="234"/>
      <c r="T112" s="242"/>
      <c r="U112" s="242"/>
      <c r="V112" s="242"/>
      <c r="W112" s="234"/>
      <c r="X112" s="305"/>
      <c r="Y112" s="305"/>
      <c r="Z112" s="305"/>
      <c r="AA112" s="305"/>
      <c r="AB112" s="1221"/>
      <c r="AC112" s="1242"/>
      <c r="AD112" s="306">
        <f t="shared" si="97"/>
        <v>0</v>
      </c>
      <c r="AE112" s="306">
        <f t="shared" si="97"/>
        <v>0</v>
      </c>
      <c r="AF112" s="306">
        <f t="shared" si="97"/>
        <v>0</v>
      </c>
      <c r="AG112" s="306">
        <f t="shared" si="97"/>
        <v>0</v>
      </c>
      <c r="AH112" s="306">
        <f t="shared" si="97"/>
        <v>0</v>
      </c>
      <c r="AI112" s="306">
        <f t="shared" si="97"/>
        <v>0</v>
      </c>
      <c r="AJ112" s="306">
        <f t="shared" si="97"/>
        <v>0</v>
      </c>
      <c r="AK112" s="1221"/>
      <c r="AL112" s="1245"/>
      <c r="AM112" s="306">
        <f t="shared" si="110"/>
        <v>0</v>
      </c>
      <c r="AN112" s="50"/>
      <c r="AO112" s="50"/>
      <c r="AP112" s="50"/>
      <c r="AQ112" s="50"/>
      <c r="AR112" s="50"/>
      <c r="AS112" s="50"/>
      <c r="AT112" s="1221"/>
      <c r="AU112" s="1248"/>
      <c r="AV112" s="306">
        <f t="shared" si="111"/>
        <v>0</v>
      </c>
      <c r="AW112" s="50"/>
      <c r="AX112" s="50"/>
      <c r="AY112" s="50"/>
      <c r="AZ112" s="50"/>
      <c r="BA112" s="50"/>
      <c r="BB112" s="50"/>
      <c r="BC112" s="1221"/>
      <c r="BD112" s="1251"/>
      <c r="BE112" s="306">
        <f t="shared" si="112"/>
        <v>0</v>
      </c>
      <c r="BF112" s="50"/>
      <c r="BG112" s="50"/>
      <c r="BH112" s="50"/>
      <c r="BI112" s="50"/>
      <c r="BJ112" s="50"/>
      <c r="BK112" s="50"/>
      <c r="BL112" s="1221"/>
      <c r="BM112" s="1254"/>
      <c r="BN112" s="306">
        <f t="shared" si="113"/>
        <v>0</v>
      </c>
      <c r="BO112" s="50"/>
      <c r="BP112" s="50"/>
      <c r="BQ112" s="50"/>
      <c r="BR112" s="50"/>
      <c r="BS112" s="50"/>
      <c r="BT112" s="50"/>
      <c r="BU112" s="1210"/>
      <c r="BV112" s="1211"/>
      <c r="BW112" s="1211"/>
      <c r="BX112" s="1211"/>
      <c r="BY112" s="1211"/>
      <c r="BZ112" s="1211"/>
      <c r="CA112" s="1211"/>
      <c r="CB112" s="1211"/>
      <c r="CC112" s="1212"/>
    </row>
    <row r="113" spans="1:81" s="58" customFormat="1" ht="40.15" customHeight="1" thickTop="1" x14ac:dyDescent="0.25">
      <c r="A113" s="37"/>
      <c r="B113" s="1318"/>
      <c r="C113" s="1315"/>
      <c r="D113" s="1096">
        <v>4102</v>
      </c>
      <c r="E113" s="1093" t="s">
        <v>5747</v>
      </c>
      <c r="F113" s="1093">
        <v>4102047</v>
      </c>
      <c r="G113" s="1093" t="s">
        <v>5748</v>
      </c>
      <c r="H113" s="1093" t="s">
        <v>5749</v>
      </c>
      <c r="I113" s="1446">
        <v>2021004540169</v>
      </c>
      <c r="J113" s="1219">
        <v>272</v>
      </c>
      <c r="K113" s="1216" t="str">
        <f>+[7]Metas!K310</f>
        <v>Mesas de infancia, adolescencia y fortalecimiento familiar MIAF realizadas con la participación prioritaria de NNA</v>
      </c>
      <c r="L113" s="1222">
        <v>1</v>
      </c>
      <c r="M113" s="1225">
        <f>SUM(N113:Q113)</f>
        <v>1</v>
      </c>
      <c r="N113" s="1228"/>
      <c r="O113" s="1231">
        <v>1</v>
      </c>
      <c r="P113" s="1234"/>
      <c r="Q113" s="1237"/>
      <c r="R113" s="1219">
        <f>+$J113</f>
        <v>272</v>
      </c>
      <c r="S113" s="233" t="s">
        <v>5761</v>
      </c>
      <c r="T113" s="240" t="s">
        <v>3834</v>
      </c>
      <c r="U113" s="240" t="s">
        <v>3839</v>
      </c>
      <c r="V113" s="240" t="s">
        <v>3843</v>
      </c>
      <c r="W113" s="233" t="s">
        <v>5762</v>
      </c>
      <c r="X113" s="307">
        <v>44593</v>
      </c>
      <c r="Y113" s="307"/>
      <c r="Z113" s="307"/>
      <c r="AA113" s="307"/>
      <c r="AB113" s="1219">
        <f t="shared" ref="AB113" si="150">+$J113</f>
        <v>272</v>
      </c>
      <c r="AC113" s="1240">
        <f t="shared" ref="AC113" si="151">+L113</f>
        <v>1</v>
      </c>
      <c r="AD113" s="308">
        <v>3</v>
      </c>
      <c r="AE113" s="308">
        <v>3</v>
      </c>
      <c r="AF113" s="308">
        <f t="shared" si="97"/>
        <v>0</v>
      </c>
      <c r="AG113" s="308">
        <f t="shared" si="97"/>
        <v>0</v>
      </c>
      <c r="AH113" s="308">
        <f t="shared" si="97"/>
        <v>0</v>
      </c>
      <c r="AI113" s="308">
        <f t="shared" si="97"/>
        <v>0</v>
      </c>
      <c r="AJ113" s="308">
        <f t="shared" si="97"/>
        <v>0</v>
      </c>
      <c r="AK113" s="1219">
        <f t="shared" ref="AK113" si="152">+$J113</f>
        <v>272</v>
      </c>
      <c r="AL113" s="1243">
        <f>+N113</f>
        <v>0</v>
      </c>
      <c r="AM113" s="308">
        <f t="shared" si="110"/>
        <v>0</v>
      </c>
      <c r="AN113" s="48"/>
      <c r="AO113" s="48"/>
      <c r="AP113" s="48"/>
      <c r="AQ113" s="48"/>
      <c r="AR113" s="48"/>
      <c r="AS113" s="48"/>
      <c r="AT113" s="1219">
        <f t="shared" ref="AT113" si="153">+$J113</f>
        <v>272</v>
      </c>
      <c r="AU113" s="1246">
        <f>+O113</f>
        <v>1</v>
      </c>
      <c r="AV113" s="308">
        <f t="shared" si="111"/>
        <v>0</v>
      </c>
      <c r="AW113" s="48"/>
      <c r="AX113" s="48"/>
      <c r="AY113" s="48"/>
      <c r="AZ113" s="48"/>
      <c r="BA113" s="48"/>
      <c r="BB113" s="48"/>
      <c r="BC113" s="1219">
        <f t="shared" ref="BC113" si="154">+$J113</f>
        <v>272</v>
      </c>
      <c r="BD113" s="1249">
        <f>+P113</f>
        <v>0</v>
      </c>
      <c r="BE113" s="308">
        <f t="shared" si="112"/>
        <v>0</v>
      </c>
      <c r="BF113" s="48"/>
      <c r="BG113" s="48"/>
      <c r="BH113" s="48"/>
      <c r="BI113" s="48"/>
      <c r="BJ113" s="48"/>
      <c r="BK113" s="48"/>
      <c r="BL113" s="1219">
        <f t="shared" ref="BL113" si="155">+$J113</f>
        <v>272</v>
      </c>
      <c r="BM113" s="1252">
        <f>+Q113</f>
        <v>0</v>
      </c>
      <c r="BN113" s="308">
        <f t="shared" si="113"/>
        <v>0</v>
      </c>
      <c r="BO113" s="48"/>
      <c r="BP113" s="48"/>
      <c r="BQ113" s="48"/>
      <c r="BR113" s="48"/>
      <c r="BS113" s="48"/>
      <c r="BT113" s="48"/>
      <c r="BU113" s="1204"/>
      <c r="BV113" s="1205"/>
      <c r="BW113" s="1205"/>
      <c r="BX113" s="1205"/>
      <c r="BY113" s="1205"/>
      <c r="BZ113" s="1205"/>
      <c r="CA113" s="1205"/>
      <c r="CB113" s="1205"/>
      <c r="CC113" s="1206"/>
    </row>
    <row r="114" spans="1:81" s="58" customFormat="1" ht="40.15" customHeight="1" x14ac:dyDescent="0.25">
      <c r="A114" s="37"/>
      <c r="B114" s="1318"/>
      <c r="C114" s="1315"/>
      <c r="D114" s="1097"/>
      <c r="E114" s="1094"/>
      <c r="F114" s="1094"/>
      <c r="G114" s="1094"/>
      <c r="H114" s="1094"/>
      <c r="I114" s="1447"/>
      <c r="J114" s="1220"/>
      <c r="K114" s="1217"/>
      <c r="L114" s="1223"/>
      <c r="M114" s="1226"/>
      <c r="N114" s="1229"/>
      <c r="O114" s="1232"/>
      <c r="P114" s="1235"/>
      <c r="Q114" s="1238"/>
      <c r="R114" s="1220"/>
      <c r="S114" s="41"/>
      <c r="T114" s="241"/>
      <c r="U114" s="241"/>
      <c r="V114" s="241"/>
      <c r="W114" s="41"/>
      <c r="X114" s="34"/>
      <c r="Y114" s="34"/>
      <c r="Z114" s="34"/>
      <c r="AA114" s="34"/>
      <c r="AB114" s="1220"/>
      <c r="AC114" s="1241"/>
      <c r="AD114" s="303">
        <f t="shared" si="97"/>
        <v>0</v>
      </c>
      <c r="AE114" s="303">
        <f t="shared" si="97"/>
        <v>0</v>
      </c>
      <c r="AF114" s="303">
        <f t="shared" si="97"/>
        <v>0</v>
      </c>
      <c r="AG114" s="303">
        <f t="shared" si="97"/>
        <v>0</v>
      </c>
      <c r="AH114" s="303">
        <f t="shared" si="97"/>
        <v>0</v>
      </c>
      <c r="AI114" s="303">
        <f t="shared" si="97"/>
        <v>0</v>
      </c>
      <c r="AJ114" s="303">
        <f t="shared" si="97"/>
        <v>0</v>
      </c>
      <c r="AK114" s="1220"/>
      <c r="AL114" s="1244"/>
      <c r="AM114" s="303">
        <f t="shared" si="110"/>
        <v>0</v>
      </c>
      <c r="AN114" s="311"/>
      <c r="AO114" s="311"/>
      <c r="AP114" s="311"/>
      <c r="AQ114" s="311"/>
      <c r="AR114" s="311"/>
      <c r="AS114" s="311"/>
      <c r="AT114" s="1220"/>
      <c r="AU114" s="1247"/>
      <c r="AV114" s="303">
        <f t="shared" si="111"/>
        <v>0</v>
      </c>
      <c r="AW114" s="311"/>
      <c r="AX114" s="311"/>
      <c r="AY114" s="311"/>
      <c r="AZ114" s="311"/>
      <c r="BA114" s="311"/>
      <c r="BB114" s="311"/>
      <c r="BC114" s="1220"/>
      <c r="BD114" s="1250"/>
      <c r="BE114" s="303">
        <f t="shared" si="112"/>
        <v>0</v>
      </c>
      <c r="BF114" s="311"/>
      <c r="BG114" s="311"/>
      <c r="BH114" s="311"/>
      <c r="BI114" s="311"/>
      <c r="BJ114" s="311"/>
      <c r="BK114" s="311"/>
      <c r="BL114" s="1220"/>
      <c r="BM114" s="1253"/>
      <c r="BN114" s="303">
        <f t="shared" si="113"/>
        <v>0</v>
      </c>
      <c r="BO114" s="311"/>
      <c r="BP114" s="311"/>
      <c r="BQ114" s="311"/>
      <c r="BR114" s="311"/>
      <c r="BS114" s="311"/>
      <c r="BT114" s="311"/>
      <c r="BU114" s="1207"/>
      <c r="BV114" s="1208"/>
      <c r="BW114" s="1208"/>
      <c r="BX114" s="1208"/>
      <c r="BY114" s="1208"/>
      <c r="BZ114" s="1208"/>
      <c r="CA114" s="1208"/>
      <c r="CB114" s="1208"/>
      <c r="CC114" s="1209"/>
    </row>
    <row r="115" spans="1:81" s="58" customFormat="1" ht="40.15" customHeight="1" x14ac:dyDescent="0.25">
      <c r="A115" s="37"/>
      <c r="B115" s="1318"/>
      <c r="C115" s="1315"/>
      <c r="D115" s="1097"/>
      <c r="E115" s="1094"/>
      <c r="F115" s="1094"/>
      <c r="G115" s="1094"/>
      <c r="H115" s="1094"/>
      <c r="I115" s="1447"/>
      <c r="J115" s="1220"/>
      <c r="K115" s="1217"/>
      <c r="L115" s="1223"/>
      <c r="M115" s="1226"/>
      <c r="N115" s="1229"/>
      <c r="O115" s="1232"/>
      <c r="P115" s="1235"/>
      <c r="Q115" s="1238"/>
      <c r="R115" s="1220"/>
      <c r="S115" s="41"/>
      <c r="T115" s="241"/>
      <c r="U115" s="241"/>
      <c r="V115" s="241"/>
      <c r="W115" s="41"/>
      <c r="X115" s="34"/>
      <c r="Y115" s="34"/>
      <c r="Z115" s="34"/>
      <c r="AA115" s="34"/>
      <c r="AB115" s="1220"/>
      <c r="AC115" s="1241"/>
      <c r="AD115" s="303">
        <f t="shared" si="97"/>
        <v>0</v>
      </c>
      <c r="AE115" s="303">
        <f t="shared" si="97"/>
        <v>0</v>
      </c>
      <c r="AF115" s="303">
        <f t="shared" si="97"/>
        <v>0</v>
      </c>
      <c r="AG115" s="303">
        <f t="shared" si="97"/>
        <v>0</v>
      </c>
      <c r="AH115" s="303">
        <f t="shared" si="97"/>
        <v>0</v>
      </c>
      <c r="AI115" s="303">
        <f t="shared" si="97"/>
        <v>0</v>
      </c>
      <c r="AJ115" s="303">
        <f t="shared" si="97"/>
        <v>0</v>
      </c>
      <c r="AK115" s="1220"/>
      <c r="AL115" s="1244"/>
      <c r="AM115" s="303">
        <f t="shared" si="110"/>
        <v>0</v>
      </c>
      <c r="AN115" s="311"/>
      <c r="AO115" s="311"/>
      <c r="AP115" s="311"/>
      <c r="AQ115" s="311"/>
      <c r="AR115" s="311"/>
      <c r="AS115" s="311"/>
      <c r="AT115" s="1220"/>
      <c r="AU115" s="1247"/>
      <c r="AV115" s="303">
        <f t="shared" si="111"/>
        <v>0</v>
      </c>
      <c r="AW115" s="311"/>
      <c r="AX115" s="311"/>
      <c r="AY115" s="311"/>
      <c r="AZ115" s="311"/>
      <c r="BA115" s="311"/>
      <c r="BB115" s="311"/>
      <c r="BC115" s="1220"/>
      <c r="BD115" s="1250"/>
      <c r="BE115" s="303">
        <f t="shared" si="112"/>
        <v>0</v>
      </c>
      <c r="BF115" s="311"/>
      <c r="BG115" s="311"/>
      <c r="BH115" s="311"/>
      <c r="BI115" s="311"/>
      <c r="BJ115" s="311"/>
      <c r="BK115" s="311"/>
      <c r="BL115" s="1220"/>
      <c r="BM115" s="1253"/>
      <c r="BN115" s="303">
        <f t="shared" si="113"/>
        <v>0</v>
      </c>
      <c r="BO115" s="311"/>
      <c r="BP115" s="311"/>
      <c r="BQ115" s="311"/>
      <c r="BR115" s="311"/>
      <c r="BS115" s="311"/>
      <c r="BT115" s="311"/>
      <c r="BU115" s="1207"/>
      <c r="BV115" s="1208"/>
      <c r="BW115" s="1208"/>
      <c r="BX115" s="1208"/>
      <c r="BY115" s="1208"/>
      <c r="BZ115" s="1208"/>
      <c r="CA115" s="1208"/>
      <c r="CB115" s="1208"/>
      <c r="CC115" s="1209"/>
    </row>
    <row r="116" spans="1:81" s="58" customFormat="1" ht="40.15" customHeight="1" thickBot="1" x14ac:dyDescent="0.3">
      <c r="A116" s="37"/>
      <c r="B116" s="1319"/>
      <c r="C116" s="1316"/>
      <c r="D116" s="1098"/>
      <c r="E116" s="1095"/>
      <c r="F116" s="1095"/>
      <c r="G116" s="1095"/>
      <c r="H116" s="1095"/>
      <c r="I116" s="1448"/>
      <c r="J116" s="1221"/>
      <c r="K116" s="1218"/>
      <c r="L116" s="1224"/>
      <c r="M116" s="1227"/>
      <c r="N116" s="1230"/>
      <c r="O116" s="1233"/>
      <c r="P116" s="1236"/>
      <c r="Q116" s="1239"/>
      <c r="R116" s="1221"/>
      <c r="S116" s="234"/>
      <c r="T116" s="242"/>
      <c r="U116" s="242"/>
      <c r="V116" s="242"/>
      <c r="W116" s="234"/>
      <c r="X116" s="305"/>
      <c r="Y116" s="305"/>
      <c r="Z116" s="305"/>
      <c r="AA116" s="305"/>
      <c r="AB116" s="1221"/>
      <c r="AC116" s="1242"/>
      <c r="AD116" s="306">
        <f t="shared" si="97"/>
        <v>0</v>
      </c>
      <c r="AE116" s="306">
        <f t="shared" si="97"/>
        <v>0</v>
      </c>
      <c r="AF116" s="306">
        <f t="shared" si="97"/>
        <v>0</v>
      </c>
      <c r="AG116" s="306">
        <f t="shared" si="97"/>
        <v>0</v>
      </c>
      <c r="AH116" s="306">
        <f t="shared" si="97"/>
        <v>0</v>
      </c>
      <c r="AI116" s="306">
        <f t="shared" si="97"/>
        <v>0</v>
      </c>
      <c r="AJ116" s="306">
        <f t="shared" si="97"/>
        <v>0</v>
      </c>
      <c r="AK116" s="1221"/>
      <c r="AL116" s="1245"/>
      <c r="AM116" s="306">
        <f t="shared" si="110"/>
        <v>0</v>
      </c>
      <c r="AN116" s="50"/>
      <c r="AO116" s="50"/>
      <c r="AP116" s="50"/>
      <c r="AQ116" s="50"/>
      <c r="AR116" s="50"/>
      <c r="AS116" s="50"/>
      <c r="AT116" s="1221"/>
      <c r="AU116" s="1248"/>
      <c r="AV116" s="306">
        <f t="shared" si="111"/>
        <v>0</v>
      </c>
      <c r="AW116" s="50"/>
      <c r="AX116" s="50"/>
      <c r="AY116" s="50"/>
      <c r="AZ116" s="50"/>
      <c r="BA116" s="50"/>
      <c r="BB116" s="50"/>
      <c r="BC116" s="1221"/>
      <c r="BD116" s="1251"/>
      <c r="BE116" s="306">
        <f t="shared" si="112"/>
        <v>0</v>
      </c>
      <c r="BF116" s="50"/>
      <c r="BG116" s="50"/>
      <c r="BH116" s="50"/>
      <c r="BI116" s="50"/>
      <c r="BJ116" s="50"/>
      <c r="BK116" s="50"/>
      <c r="BL116" s="1221"/>
      <c r="BM116" s="1254"/>
      <c r="BN116" s="306">
        <f t="shared" si="113"/>
        <v>0</v>
      </c>
      <c r="BO116" s="50"/>
      <c r="BP116" s="50"/>
      <c r="BQ116" s="50"/>
      <c r="BR116" s="50"/>
      <c r="BS116" s="50"/>
      <c r="BT116" s="50"/>
      <c r="BU116" s="1210"/>
      <c r="BV116" s="1211"/>
      <c r="BW116" s="1211"/>
      <c r="BX116" s="1211"/>
      <c r="BY116" s="1211"/>
      <c r="BZ116" s="1211"/>
      <c r="CA116" s="1211"/>
      <c r="CB116" s="1211"/>
      <c r="CC116" s="1212"/>
    </row>
    <row r="117" spans="1:81" s="58" customFormat="1" ht="40.15" customHeight="1" thickTop="1" x14ac:dyDescent="0.25">
      <c r="A117" s="37"/>
      <c r="B117" s="1317" t="s">
        <v>390</v>
      </c>
      <c r="C117" s="1314" t="s">
        <v>393</v>
      </c>
      <c r="D117" s="1096">
        <v>4102</v>
      </c>
      <c r="E117" s="1093" t="s">
        <v>5747</v>
      </c>
      <c r="F117" s="1093">
        <v>4102047</v>
      </c>
      <c r="G117" s="1093" t="s">
        <v>5748</v>
      </c>
      <c r="H117" s="1093" t="s">
        <v>5749</v>
      </c>
      <c r="I117" s="1446">
        <v>2021004540169</v>
      </c>
      <c r="J117" s="1219">
        <v>273</v>
      </c>
      <c r="K117" s="1216" t="str">
        <f>+[7]Metas!K312</f>
        <v>Política Publica Departamental de primera infancia nueva o actualizada; aprobada por Ordenanza.</v>
      </c>
      <c r="L117" s="1222"/>
      <c r="M117" s="1225">
        <f>SUM(N117:Q117)</f>
        <v>0</v>
      </c>
      <c r="N117" s="1228"/>
      <c r="O117" s="1231"/>
      <c r="P117" s="1234"/>
      <c r="Q117" s="1237"/>
      <c r="R117" s="1219">
        <f>+$J117</f>
        <v>273</v>
      </c>
      <c r="S117" s="233"/>
      <c r="T117" s="240"/>
      <c r="U117" s="240"/>
      <c r="V117" s="240"/>
      <c r="W117" s="233"/>
      <c r="X117" s="307"/>
      <c r="Y117" s="307"/>
      <c r="Z117" s="307"/>
      <c r="AA117" s="307"/>
      <c r="AB117" s="1219">
        <f t="shared" ref="AB117" si="156">+$J117</f>
        <v>273</v>
      </c>
      <c r="AC117" s="1240">
        <f t="shared" ref="AC117" si="157">+L117</f>
        <v>0</v>
      </c>
      <c r="AD117" s="308">
        <f t="shared" si="97"/>
        <v>0</v>
      </c>
      <c r="AE117" s="308">
        <f t="shared" si="97"/>
        <v>0</v>
      </c>
      <c r="AF117" s="308">
        <f t="shared" si="97"/>
        <v>0</v>
      </c>
      <c r="AG117" s="308">
        <f t="shared" si="97"/>
        <v>0</v>
      </c>
      <c r="AH117" s="308">
        <f t="shared" si="97"/>
        <v>0</v>
      </c>
      <c r="AI117" s="308">
        <f t="shared" si="97"/>
        <v>0</v>
      </c>
      <c r="AJ117" s="308">
        <f t="shared" si="97"/>
        <v>0</v>
      </c>
      <c r="AK117" s="1219">
        <f t="shared" ref="AK117" si="158">+$J117</f>
        <v>273</v>
      </c>
      <c r="AL117" s="1243">
        <f>+N117</f>
        <v>0</v>
      </c>
      <c r="AM117" s="308">
        <f t="shared" si="110"/>
        <v>0</v>
      </c>
      <c r="AN117" s="48"/>
      <c r="AO117" s="48"/>
      <c r="AP117" s="48"/>
      <c r="AQ117" s="48"/>
      <c r="AR117" s="48"/>
      <c r="AS117" s="48"/>
      <c r="AT117" s="1219">
        <f t="shared" ref="AT117" si="159">+$J117</f>
        <v>273</v>
      </c>
      <c r="AU117" s="1246">
        <f>+O117</f>
        <v>0</v>
      </c>
      <c r="AV117" s="308">
        <f t="shared" si="111"/>
        <v>0</v>
      </c>
      <c r="AW117" s="48"/>
      <c r="AX117" s="48"/>
      <c r="AY117" s="48"/>
      <c r="AZ117" s="48"/>
      <c r="BA117" s="48"/>
      <c r="BB117" s="48"/>
      <c r="BC117" s="1219">
        <f t="shared" ref="BC117" si="160">+$J117</f>
        <v>273</v>
      </c>
      <c r="BD117" s="1249">
        <f>+P117</f>
        <v>0</v>
      </c>
      <c r="BE117" s="308">
        <f t="shared" si="112"/>
        <v>0</v>
      </c>
      <c r="BF117" s="48"/>
      <c r="BG117" s="48"/>
      <c r="BH117" s="48"/>
      <c r="BI117" s="48"/>
      <c r="BJ117" s="48"/>
      <c r="BK117" s="48"/>
      <c r="BL117" s="1219">
        <f t="shared" ref="BL117" si="161">+$J117</f>
        <v>273</v>
      </c>
      <c r="BM117" s="1252">
        <f>+Q117</f>
        <v>0</v>
      </c>
      <c r="BN117" s="308">
        <f t="shared" si="113"/>
        <v>0</v>
      </c>
      <c r="BO117" s="48"/>
      <c r="BP117" s="48"/>
      <c r="BQ117" s="48"/>
      <c r="BR117" s="48"/>
      <c r="BS117" s="48"/>
      <c r="BT117" s="48"/>
      <c r="BU117" s="1204"/>
      <c r="BV117" s="1205"/>
      <c r="BW117" s="1205"/>
      <c r="BX117" s="1205"/>
      <c r="BY117" s="1205"/>
      <c r="BZ117" s="1205"/>
      <c r="CA117" s="1205"/>
      <c r="CB117" s="1205"/>
      <c r="CC117" s="1206"/>
    </row>
    <row r="118" spans="1:81" s="58" customFormat="1" ht="40.15" customHeight="1" x14ac:dyDescent="0.25">
      <c r="A118" s="37"/>
      <c r="B118" s="1318"/>
      <c r="C118" s="1315"/>
      <c r="D118" s="1097"/>
      <c r="E118" s="1094"/>
      <c r="F118" s="1094"/>
      <c r="G118" s="1094"/>
      <c r="H118" s="1094"/>
      <c r="I118" s="1447"/>
      <c r="J118" s="1220"/>
      <c r="K118" s="1217"/>
      <c r="L118" s="1223"/>
      <c r="M118" s="1226"/>
      <c r="N118" s="1229"/>
      <c r="O118" s="1232"/>
      <c r="P118" s="1235"/>
      <c r="Q118" s="1238"/>
      <c r="R118" s="1220"/>
      <c r="S118" s="41"/>
      <c r="T118" s="241"/>
      <c r="U118" s="241"/>
      <c r="V118" s="241"/>
      <c r="W118" s="41"/>
      <c r="X118" s="34"/>
      <c r="Y118" s="34"/>
      <c r="Z118" s="34"/>
      <c r="AA118" s="34"/>
      <c r="AB118" s="1220"/>
      <c r="AC118" s="1241"/>
      <c r="AD118" s="303">
        <f t="shared" ref="AD118:AJ156" si="162">+AM118+AV118+BE118+BN118</f>
        <v>0</v>
      </c>
      <c r="AE118" s="303">
        <f t="shared" si="162"/>
        <v>0</v>
      </c>
      <c r="AF118" s="303">
        <f t="shared" si="162"/>
        <v>0</v>
      </c>
      <c r="AG118" s="303">
        <f t="shared" si="162"/>
        <v>0</v>
      </c>
      <c r="AH118" s="303">
        <f t="shared" si="162"/>
        <v>0</v>
      </c>
      <c r="AI118" s="303">
        <f t="shared" si="162"/>
        <v>0</v>
      </c>
      <c r="AJ118" s="303">
        <f t="shared" si="162"/>
        <v>0</v>
      </c>
      <c r="AK118" s="1220"/>
      <c r="AL118" s="1244"/>
      <c r="AM118" s="303">
        <f t="shared" si="110"/>
        <v>0</v>
      </c>
      <c r="AN118" s="311"/>
      <c r="AO118" s="311"/>
      <c r="AP118" s="311"/>
      <c r="AQ118" s="311"/>
      <c r="AR118" s="311"/>
      <c r="AS118" s="311"/>
      <c r="AT118" s="1220"/>
      <c r="AU118" s="1247"/>
      <c r="AV118" s="303">
        <f t="shared" si="111"/>
        <v>0</v>
      </c>
      <c r="AW118" s="311"/>
      <c r="AX118" s="311"/>
      <c r="AY118" s="311"/>
      <c r="AZ118" s="311"/>
      <c r="BA118" s="311"/>
      <c r="BB118" s="311"/>
      <c r="BC118" s="1220"/>
      <c r="BD118" s="1250"/>
      <c r="BE118" s="303">
        <f t="shared" si="112"/>
        <v>0</v>
      </c>
      <c r="BF118" s="311"/>
      <c r="BG118" s="311"/>
      <c r="BH118" s="311"/>
      <c r="BI118" s="311"/>
      <c r="BJ118" s="311"/>
      <c r="BK118" s="311"/>
      <c r="BL118" s="1220"/>
      <c r="BM118" s="1253"/>
      <c r="BN118" s="303">
        <f t="shared" si="113"/>
        <v>0</v>
      </c>
      <c r="BO118" s="311"/>
      <c r="BP118" s="311"/>
      <c r="BQ118" s="311"/>
      <c r="BR118" s="311"/>
      <c r="BS118" s="311"/>
      <c r="BT118" s="311"/>
      <c r="BU118" s="1207"/>
      <c r="BV118" s="1208"/>
      <c r="BW118" s="1208"/>
      <c r="BX118" s="1208"/>
      <c r="BY118" s="1208"/>
      <c r="BZ118" s="1208"/>
      <c r="CA118" s="1208"/>
      <c r="CB118" s="1208"/>
      <c r="CC118" s="1209"/>
    </row>
    <row r="119" spans="1:81" s="58" customFormat="1" ht="40.15" customHeight="1" x14ac:dyDescent="0.25">
      <c r="A119" s="37"/>
      <c r="B119" s="1318"/>
      <c r="C119" s="1315"/>
      <c r="D119" s="1097"/>
      <c r="E119" s="1094"/>
      <c r="F119" s="1094"/>
      <c r="G119" s="1094"/>
      <c r="H119" s="1094"/>
      <c r="I119" s="1447"/>
      <c r="J119" s="1220"/>
      <c r="K119" s="1217"/>
      <c r="L119" s="1223"/>
      <c r="M119" s="1226"/>
      <c r="N119" s="1229"/>
      <c r="O119" s="1232"/>
      <c r="P119" s="1235"/>
      <c r="Q119" s="1238"/>
      <c r="R119" s="1220"/>
      <c r="S119" s="41"/>
      <c r="T119" s="241"/>
      <c r="U119" s="241"/>
      <c r="V119" s="241"/>
      <c r="W119" s="41"/>
      <c r="X119" s="34"/>
      <c r="Y119" s="34"/>
      <c r="Z119" s="34"/>
      <c r="AA119" s="34"/>
      <c r="AB119" s="1220"/>
      <c r="AC119" s="1241"/>
      <c r="AD119" s="303">
        <f t="shared" si="162"/>
        <v>0</v>
      </c>
      <c r="AE119" s="303">
        <f t="shared" si="162"/>
        <v>0</v>
      </c>
      <c r="AF119" s="303">
        <f t="shared" si="162"/>
        <v>0</v>
      </c>
      <c r="AG119" s="303">
        <f t="shared" si="162"/>
        <v>0</v>
      </c>
      <c r="AH119" s="303">
        <f t="shared" si="162"/>
        <v>0</v>
      </c>
      <c r="AI119" s="303">
        <f t="shared" si="162"/>
        <v>0</v>
      </c>
      <c r="AJ119" s="303">
        <f t="shared" si="162"/>
        <v>0</v>
      </c>
      <c r="AK119" s="1220"/>
      <c r="AL119" s="1244"/>
      <c r="AM119" s="303">
        <f t="shared" si="110"/>
        <v>0</v>
      </c>
      <c r="AN119" s="311"/>
      <c r="AO119" s="311"/>
      <c r="AP119" s="311"/>
      <c r="AQ119" s="311"/>
      <c r="AR119" s="311"/>
      <c r="AS119" s="311"/>
      <c r="AT119" s="1220"/>
      <c r="AU119" s="1247"/>
      <c r="AV119" s="303">
        <f t="shared" si="111"/>
        <v>0</v>
      </c>
      <c r="AW119" s="311"/>
      <c r="AX119" s="311"/>
      <c r="AY119" s="311"/>
      <c r="AZ119" s="311"/>
      <c r="BA119" s="311"/>
      <c r="BB119" s="311"/>
      <c r="BC119" s="1220"/>
      <c r="BD119" s="1250"/>
      <c r="BE119" s="303">
        <f t="shared" si="112"/>
        <v>0</v>
      </c>
      <c r="BF119" s="311"/>
      <c r="BG119" s="311"/>
      <c r="BH119" s="311"/>
      <c r="BI119" s="311"/>
      <c r="BJ119" s="311"/>
      <c r="BK119" s="311"/>
      <c r="BL119" s="1220"/>
      <c r="BM119" s="1253"/>
      <c r="BN119" s="303">
        <f t="shared" si="113"/>
        <v>0</v>
      </c>
      <c r="BO119" s="311"/>
      <c r="BP119" s="311"/>
      <c r="BQ119" s="311"/>
      <c r="BR119" s="311"/>
      <c r="BS119" s="311"/>
      <c r="BT119" s="311"/>
      <c r="BU119" s="1207"/>
      <c r="BV119" s="1208"/>
      <c r="BW119" s="1208"/>
      <c r="BX119" s="1208"/>
      <c r="BY119" s="1208"/>
      <c r="BZ119" s="1208"/>
      <c r="CA119" s="1208"/>
      <c r="CB119" s="1208"/>
      <c r="CC119" s="1209"/>
    </row>
    <row r="120" spans="1:81" s="58" customFormat="1" ht="40.15" customHeight="1" thickBot="1" x14ac:dyDescent="0.3">
      <c r="A120" s="37"/>
      <c r="B120" s="1318"/>
      <c r="C120" s="1315"/>
      <c r="D120" s="1098"/>
      <c r="E120" s="1095"/>
      <c r="F120" s="1095"/>
      <c r="G120" s="1095"/>
      <c r="H120" s="1095"/>
      <c r="I120" s="1448"/>
      <c r="J120" s="1221"/>
      <c r="K120" s="1218"/>
      <c r="L120" s="1224"/>
      <c r="M120" s="1227"/>
      <c r="N120" s="1230"/>
      <c r="O120" s="1233"/>
      <c r="P120" s="1236"/>
      <c r="Q120" s="1239"/>
      <c r="R120" s="1221"/>
      <c r="S120" s="234"/>
      <c r="T120" s="242"/>
      <c r="U120" s="242"/>
      <c r="V120" s="242"/>
      <c r="W120" s="234"/>
      <c r="X120" s="305"/>
      <c r="Y120" s="305"/>
      <c r="Z120" s="305"/>
      <c r="AA120" s="305"/>
      <c r="AB120" s="1221"/>
      <c r="AC120" s="1242"/>
      <c r="AD120" s="306">
        <f t="shared" si="162"/>
        <v>0</v>
      </c>
      <c r="AE120" s="306">
        <f t="shared" si="162"/>
        <v>0</v>
      </c>
      <c r="AF120" s="306">
        <f t="shared" si="162"/>
        <v>0</v>
      </c>
      <c r="AG120" s="306">
        <f t="shared" si="162"/>
        <v>0</v>
      </c>
      <c r="AH120" s="306">
        <f t="shared" si="162"/>
        <v>0</v>
      </c>
      <c r="AI120" s="306">
        <f t="shared" si="162"/>
        <v>0</v>
      </c>
      <c r="AJ120" s="306">
        <f t="shared" si="162"/>
        <v>0</v>
      </c>
      <c r="AK120" s="1221"/>
      <c r="AL120" s="1245"/>
      <c r="AM120" s="306">
        <f t="shared" si="110"/>
        <v>0</v>
      </c>
      <c r="AN120" s="50"/>
      <c r="AO120" s="50"/>
      <c r="AP120" s="50"/>
      <c r="AQ120" s="50"/>
      <c r="AR120" s="50"/>
      <c r="AS120" s="50"/>
      <c r="AT120" s="1221"/>
      <c r="AU120" s="1248"/>
      <c r="AV120" s="306">
        <f t="shared" si="111"/>
        <v>0</v>
      </c>
      <c r="AW120" s="50"/>
      <c r="AX120" s="50"/>
      <c r="AY120" s="50"/>
      <c r="AZ120" s="50"/>
      <c r="BA120" s="50"/>
      <c r="BB120" s="50"/>
      <c r="BC120" s="1221"/>
      <c r="BD120" s="1251"/>
      <c r="BE120" s="306">
        <f t="shared" si="112"/>
        <v>0</v>
      </c>
      <c r="BF120" s="50"/>
      <c r="BG120" s="50"/>
      <c r="BH120" s="50"/>
      <c r="BI120" s="50"/>
      <c r="BJ120" s="50"/>
      <c r="BK120" s="50"/>
      <c r="BL120" s="1221"/>
      <c r="BM120" s="1254"/>
      <c r="BN120" s="306">
        <f t="shared" si="113"/>
        <v>0</v>
      </c>
      <c r="BO120" s="50"/>
      <c r="BP120" s="50"/>
      <c r="BQ120" s="50"/>
      <c r="BR120" s="50"/>
      <c r="BS120" s="50"/>
      <c r="BT120" s="50"/>
      <c r="BU120" s="1210"/>
      <c r="BV120" s="1211"/>
      <c r="BW120" s="1211"/>
      <c r="BX120" s="1211"/>
      <c r="BY120" s="1211"/>
      <c r="BZ120" s="1211"/>
      <c r="CA120" s="1211"/>
      <c r="CB120" s="1211"/>
      <c r="CC120" s="1212"/>
    </row>
    <row r="121" spans="1:81" s="58" customFormat="1" ht="40.15" customHeight="1" thickTop="1" x14ac:dyDescent="0.25">
      <c r="A121" s="37"/>
      <c r="B121" s="1318"/>
      <c r="C121" s="1315"/>
      <c r="D121" s="1096">
        <v>4102</v>
      </c>
      <c r="E121" s="1093" t="s">
        <v>5747</v>
      </c>
      <c r="F121" s="1093">
        <v>4102047</v>
      </c>
      <c r="G121" s="1093" t="s">
        <v>5748</v>
      </c>
      <c r="H121" s="1093" t="s">
        <v>5749</v>
      </c>
      <c r="I121" s="1446">
        <v>2021004540169</v>
      </c>
      <c r="J121" s="1219">
        <v>274</v>
      </c>
      <c r="K121" s="1216" t="str">
        <f>+[7]Metas!K313</f>
        <v>Política Publica Departamental de infancia y adolescencia nueva o actualizada aprobada por Ordenanza.</v>
      </c>
      <c r="L121" s="1222"/>
      <c r="M121" s="1225">
        <f t="shared" ref="M121:M141" si="163">SUM(N121:Q121)/4</f>
        <v>0</v>
      </c>
      <c r="N121" s="1228"/>
      <c r="O121" s="1231"/>
      <c r="P121" s="1234"/>
      <c r="Q121" s="1237"/>
      <c r="R121" s="1219">
        <f>+$J121</f>
        <v>274</v>
      </c>
      <c r="S121" s="233"/>
      <c r="T121" s="240"/>
      <c r="U121" s="240"/>
      <c r="V121" s="240"/>
      <c r="W121" s="233"/>
      <c r="X121" s="307"/>
      <c r="Y121" s="307"/>
      <c r="Z121" s="307"/>
      <c r="AA121" s="307"/>
      <c r="AB121" s="1219">
        <f t="shared" ref="AB121" si="164">+$J121</f>
        <v>274</v>
      </c>
      <c r="AC121" s="1240">
        <f t="shared" ref="AC121" si="165">+L121</f>
        <v>0</v>
      </c>
      <c r="AD121" s="308">
        <f t="shared" si="162"/>
        <v>0</v>
      </c>
      <c r="AE121" s="308">
        <f t="shared" si="162"/>
        <v>0</v>
      </c>
      <c r="AF121" s="308">
        <f t="shared" si="162"/>
        <v>0</v>
      </c>
      <c r="AG121" s="308">
        <f t="shared" si="162"/>
        <v>0</v>
      </c>
      <c r="AH121" s="308">
        <f t="shared" si="162"/>
        <v>0</v>
      </c>
      <c r="AI121" s="308">
        <f t="shared" si="162"/>
        <v>0</v>
      </c>
      <c r="AJ121" s="308">
        <f t="shared" si="162"/>
        <v>0</v>
      </c>
      <c r="AK121" s="1219">
        <f t="shared" ref="AK121" si="166">+$J121</f>
        <v>274</v>
      </c>
      <c r="AL121" s="1243">
        <f t="shared" ref="AL121:AL141" si="167">+N121</f>
        <v>0</v>
      </c>
      <c r="AM121" s="308">
        <f t="shared" si="110"/>
        <v>0</v>
      </c>
      <c r="AN121" s="48"/>
      <c r="AO121" s="48"/>
      <c r="AP121" s="48"/>
      <c r="AQ121" s="48"/>
      <c r="AR121" s="48"/>
      <c r="AS121" s="48"/>
      <c r="AT121" s="1219">
        <f t="shared" ref="AT121" si="168">+$J121</f>
        <v>274</v>
      </c>
      <c r="AU121" s="1246">
        <f t="shared" ref="AU121:AU141" si="169">+O121</f>
        <v>0</v>
      </c>
      <c r="AV121" s="308">
        <f t="shared" si="111"/>
        <v>0</v>
      </c>
      <c r="AW121" s="48"/>
      <c r="AX121" s="48"/>
      <c r="AY121" s="48"/>
      <c r="AZ121" s="48"/>
      <c r="BA121" s="48"/>
      <c r="BB121" s="48"/>
      <c r="BC121" s="1219">
        <f t="shared" ref="BC121" si="170">+$J121</f>
        <v>274</v>
      </c>
      <c r="BD121" s="1249">
        <f t="shared" ref="BD121:BD141" si="171">+P121</f>
        <v>0</v>
      </c>
      <c r="BE121" s="308">
        <f t="shared" si="112"/>
        <v>0</v>
      </c>
      <c r="BF121" s="48"/>
      <c r="BG121" s="48"/>
      <c r="BH121" s="48"/>
      <c r="BI121" s="48"/>
      <c r="BJ121" s="48"/>
      <c r="BK121" s="48"/>
      <c r="BL121" s="1219">
        <f t="shared" ref="BL121" si="172">+$J121</f>
        <v>274</v>
      </c>
      <c r="BM121" s="1252">
        <f t="shared" ref="BM121:BM141" si="173">+Q121</f>
        <v>0</v>
      </c>
      <c r="BN121" s="308">
        <f t="shared" si="113"/>
        <v>0</v>
      </c>
      <c r="BO121" s="48"/>
      <c r="BP121" s="48"/>
      <c r="BQ121" s="48"/>
      <c r="BR121" s="48"/>
      <c r="BS121" s="48"/>
      <c r="BT121" s="48"/>
      <c r="BU121" s="1204"/>
      <c r="BV121" s="1205"/>
      <c r="BW121" s="1205"/>
      <c r="BX121" s="1205"/>
      <c r="BY121" s="1205"/>
      <c r="BZ121" s="1205"/>
      <c r="CA121" s="1205"/>
      <c r="CB121" s="1205"/>
      <c r="CC121" s="1206"/>
    </row>
    <row r="122" spans="1:81" s="58" customFormat="1" ht="40.15" customHeight="1" x14ac:dyDescent="0.25">
      <c r="A122" s="37"/>
      <c r="B122" s="1318"/>
      <c r="C122" s="1315"/>
      <c r="D122" s="1097"/>
      <c r="E122" s="1094"/>
      <c r="F122" s="1094"/>
      <c r="G122" s="1094"/>
      <c r="H122" s="1094"/>
      <c r="I122" s="1447"/>
      <c r="J122" s="1220"/>
      <c r="K122" s="1217"/>
      <c r="L122" s="1223"/>
      <c r="M122" s="1226"/>
      <c r="N122" s="1229"/>
      <c r="O122" s="1232"/>
      <c r="P122" s="1235"/>
      <c r="Q122" s="1238"/>
      <c r="R122" s="1220"/>
      <c r="S122" s="41"/>
      <c r="T122" s="241"/>
      <c r="U122" s="241"/>
      <c r="V122" s="241"/>
      <c r="W122" s="41"/>
      <c r="X122" s="34"/>
      <c r="Y122" s="34"/>
      <c r="Z122" s="34"/>
      <c r="AA122" s="34"/>
      <c r="AB122" s="1220"/>
      <c r="AC122" s="1241"/>
      <c r="AD122" s="303">
        <f t="shared" si="162"/>
        <v>0</v>
      </c>
      <c r="AE122" s="303">
        <f t="shared" si="162"/>
        <v>0</v>
      </c>
      <c r="AF122" s="303">
        <f t="shared" si="162"/>
        <v>0</v>
      </c>
      <c r="AG122" s="303">
        <f t="shared" si="162"/>
        <v>0</v>
      </c>
      <c r="AH122" s="303">
        <f t="shared" si="162"/>
        <v>0</v>
      </c>
      <c r="AI122" s="303">
        <f t="shared" si="162"/>
        <v>0</v>
      </c>
      <c r="AJ122" s="303">
        <f t="shared" si="162"/>
        <v>0</v>
      </c>
      <c r="AK122" s="1220"/>
      <c r="AL122" s="1244"/>
      <c r="AM122" s="303">
        <f t="shared" si="110"/>
        <v>0</v>
      </c>
      <c r="AN122" s="311"/>
      <c r="AO122" s="311"/>
      <c r="AP122" s="311"/>
      <c r="AQ122" s="311"/>
      <c r="AR122" s="311"/>
      <c r="AS122" s="311"/>
      <c r="AT122" s="1220"/>
      <c r="AU122" s="1247"/>
      <c r="AV122" s="303">
        <f t="shared" si="111"/>
        <v>0</v>
      </c>
      <c r="AW122" s="311"/>
      <c r="AX122" s="311"/>
      <c r="AY122" s="311"/>
      <c r="AZ122" s="311"/>
      <c r="BA122" s="311"/>
      <c r="BB122" s="311"/>
      <c r="BC122" s="1220"/>
      <c r="BD122" s="1250"/>
      <c r="BE122" s="303">
        <f t="shared" si="112"/>
        <v>0</v>
      </c>
      <c r="BF122" s="311"/>
      <c r="BG122" s="311"/>
      <c r="BH122" s="311"/>
      <c r="BI122" s="311"/>
      <c r="BJ122" s="311"/>
      <c r="BK122" s="311"/>
      <c r="BL122" s="1220"/>
      <c r="BM122" s="1253"/>
      <c r="BN122" s="303">
        <f t="shared" si="113"/>
        <v>0</v>
      </c>
      <c r="BO122" s="311"/>
      <c r="BP122" s="311"/>
      <c r="BQ122" s="311"/>
      <c r="BR122" s="311"/>
      <c r="BS122" s="311"/>
      <c r="BT122" s="311"/>
      <c r="BU122" s="1207"/>
      <c r="BV122" s="1208"/>
      <c r="BW122" s="1208"/>
      <c r="BX122" s="1208"/>
      <c r="BY122" s="1208"/>
      <c r="BZ122" s="1208"/>
      <c r="CA122" s="1208"/>
      <c r="CB122" s="1208"/>
      <c r="CC122" s="1209"/>
    </row>
    <row r="123" spans="1:81" s="58" customFormat="1" ht="40.15" customHeight="1" x14ac:dyDescent="0.25">
      <c r="A123" s="37"/>
      <c r="B123" s="1318"/>
      <c r="C123" s="1315"/>
      <c r="D123" s="1097"/>
      <c r="E123" s="1094"/>
      <c r="F123" s="1094"/>
      <c r="G123" s="1094"/>
      <c r="H123" s="1094"/>
      <c r="I123" s="1447"/>
      <c r="J123" s="1220"/>
      <c r="K123" s="1217"/>
      <c r="L123" s="1223"/>
      <c r="M123" s="1226"/>
      <c r="N123" s="1229"/>
      <c r="O123" s="1232"/>
      <c r="P123" s="1235"/>
      <c r="Q123" s="1238"/>
      <c r="R123" s="1220"/>
      <c r="S123" s="41"/>
      <c r="T123" s="241"/>
      <c r="U123" s="241"/>
      <c r="V123" s="241"/>
      <c r="W123" s="41"/>
      <c r="X123" s="34"/>
      <c r="Y123" s="34"/>
      <c r="Z123" s="34"/>
      <c r="AA123" s="34"/>
      <c r="AB123" s="1220"/>
      <c r="AC123" s="1241"/>
      <c r="AD123" s="303">
        <f t="shared" si="162"/>
        <v>0</v>
      </c>
      <c r="AE123" s="303">
        <f t="shared" si="162"/>
        <v>0</v>
      </c>
      <c r="AF123" s="303">
        <f t="shared" si="162"/>
        <v>0</v>
      </c>
      <c r="AG123" s="303">
        <f t="shared" si="162"/>
        <v>0</v>
      </c>
      <c r="AH123" s="303">
        <f t="shared" si="162"/>
        <v>0</v>
      </c>
      <c r="AI123" s="303">
        <f t="shared" si="162"/>
        <v>0</v>
      </c>
      <c r="AJ123" s="303">
        <f t="shared" si="162"/>
        <v>0</v>
      </c>
      <c r="AK123" s="1220"/>
      <c r="AL123" s="1244"/>
      <c r="AM123" s="303">
        <f t="shared" si="110"/>
        <v>0</v>
      </c>
      <c r="AN123" s="311"/>
      <c r="AO123" s="311"/>
      <c r="AP123" s="311"/>
      <c r="AQ123" s="311"/>
      <c r="AR123" s="311"/>
      <c r="AS123" s="311"/>
      <c r="AT123" s="1220"/>
      <c r="AU123" s="1247"/>
      <c r="AV123" s="303">
        <f t="shared" si="111"/>
        <v>0</v>
      </c>
      <c r="AW123" s="311"/>
      <c r="AX123" s="311"/>
      <c r="AY123" s="311"/>
      <c r="AZ123" s="311"/>
      <c r="BA123" s="311"/>
      <c r="BB123" s="311"/>
      <c r="BC123" s="1220"/>
      <c r="BD123" s="1250"/>
      <c r="BE123" s="303">
        <f t="shared" si="112"/>
        <v>0</v>
      </c>
      <c r="BF123" s="311"/>
      <c r="BG123" s="311"/>
      <c r="BH123" s="311"/>
      <c r="BI123" s="311"/>
      <c r="BJ123" s="311"/>
      <c r="BK123" s="311"/>
      <c r="BL123" s="1220"/>
      <c r="BM123" s="1253"/>
      <c r="BN123" s="303">
        <f t="shared" si="113"/>
        <v>0</v>
      </c>
      <c r="BO123" s="311"/>
      <c r="BP123" s="311"/>
      <c r="BQ123" s="311"/>
      <c r="BR123" s="311"/>
      <c r="BS123" s="311"/>
      <c r="BT123" s="311"/>
      <c r="BU123" s="1207"/>
      <c r="BV123" s="1208"/>
      <c r="BW123" s="1208"/>
      <c r="BX123" s="1208"/>
      <c r="BY123" s="1208"/>
      <c r="BZ123" s="1208"/>
      <c r="CA123" s="1208"/>
      <c r="CB123" s="1208"/>
      <c r="CC123" s="1209"/>
    </row>
    <row r="124" spans="1:81" s="58" customFormat="1" ht="40.15" customHeight="1" thickBot="1" x14ac:dyDescent="0.3">
      <c r="A124" s="37"/>
      <c r="B124" s="1318"/>
      <c r="C124" s="1315"/>
      <c r="D124" s="1098"/>
      <c r="E124" s="1095"/>
      <c r="F124" s="1095"/>
      <c r="G124" s="1095"/>
      <c r="H124" s="1095"/>
      <c r="I124" s="1448"/>
      <c r="J124" s="1221"/>
      <c r="K124" s="1218"/>
      <c r="L124" s="1224"/>
      <c r="M124" s="1227"/>
      <c r="N124" s="1230"/>
      <c r="O124" s="1233"/>
      <c r="P124" s="1236"/>
      <c r="Q124" s="1239"/>
      <c r="R124" s="1221"/>
      <c r="S124" s="234"/>
      <c r="T124" s="242"/>
      <c r="U124" s="242"/>
      <c r="V124" s="242"/>
      <c r="W124" s="234"/>
      <c r="X124" s="305"/>
      <c r="Y124" s="305"/>
      <c r="Z124" s="305"/>
      <c r="AA124" s="305"/>
      <c r="AB124" s="1221"/>
      <c r="AC124" s="1242"/>
      <c r="AD124" s="306">
        <f t="shared" si="162"/>
        <v>0</v>
      </c>
      <c r="AE124" s="306">
        <f t="shared" si="162"/>
        <v>0</v>
      </c>
      <c r="AF124" s="306">
        <f t="shared" si="162"/>
        <v>0</v>
      </c>
      <c r="AG124" s="306">
        <f t="shared" si="162"/>
        <v>0</v>
      </c>
      <c r="AH124" s="306">
        <f t="shared" si="162"/>
        <v>0</v>
      </c>
      <c r="AI124" s="306">
        <f t="shared" si="162"/>
        <v>0</v>
      </c>
      <c r="AJ124" s="306">
        <f t="shared" si="162"/>
        <v>0</v>
      </c>
      <c r="AK124" s="1221"/>
      <c r="AL124" s="1245"/>
      <c r="AM124" s="306">
        <f t="shared" si="110"/>
        <v>0</v>
      </c>
      <c r="AN124" s="50"/>
      <c r="AO124" s="50"/>
      <c r="AP124" s="50"/>
      <c r="AQ124" s="50"/>
      <c r="AR124" s="50"/>
      <c r="AS124" s="50"/>
      <c r="AT124" s="1221"/>
      <c r="AU124" s="1248"/>
      <c r="AV124" s="306">
        <f t="shared" si="111"/>
        <v>0</v>
      </c>
      <c r="AW124" s="50"/>
      <c r="AX124" s="50"/>
      <c r="AY124" s="50"/>
      <c r="AZ124" s="50"/>
      <c r="BA124" s="50"/>
      <c r="BB124" s="50"/>
      <c r="BC124" s="1221"/>
      <c r="BD124" s="1251"/>
      <c r="BE124" s="306">
        <f t="shared" si="112"/>
        <v>0</v>
      </c>
      <c r="BF124" s="50"/>
      <c r="BG124" s="50"/>
      <c r="BH124" s="50"/>
      <c r="BI124" s="50"/>
      <c r="BJ124" s="50"/>
      <c r="BK124" s="50"/>
      <c r="BL124" s="1221"/>
      <c r="BM124" s="1254"/>
      <c r="BN124" s="306">
        <f t="shared" si="113"/>
        <v>0</v>
      </c>
      <c r="BO124" s="50"/>
      <c r="BP124" s="50"/>
      <c r="BQ124" s="50"/>
      <c r="BR124" s="50"/>
      <c r="BS124" s="50"/>
      <c r="BT124" s="50"/>
      <c r="BU124" s="1210"/>
      <c r="BV124" s="1211"/>
      <c r="BW124" s="1211"/>
      <c r="BX124" s="1211"/>
      <c r="BY124" s="1211"/>
      <c r="BZ124" s="1211"/>
      <c r="CA124" s="1211"/>
      <c r="CB124" s="1211"/>
      <c r="CC124" s="1212"/>
    </row>
    <row r="125" spans="1:81" s="58" customFormat="1" ht="40.15" customHeight="1" thickTop="1" x14ac:dyDescent="0.25">
      <c r="A125" s="37"/>
      <c r="B125" s="1318"/>
      <c r="C125" s="1315"/>
      <c r="D125" s="1096">
        <v>4102</v>
      </c>
      <c r="E125" s="1093" t="s">
        <v>5747</v>
      </c>
      <c r="F125" s="1093">
        <v>4102047</v>
      </c>
      <c r="G125" s="1093" t="s">
        <v>5748</v>
      </c>
      <c r="H125" s="1093" t="s">
        <v>5749</v>
      </c>
      <c r="I125" s="1446">
        <v>2021004540169</v>
      </c>
      <c r="J125" s="1219">
        <v>275</v>
      </c>
      <c r="K125" s="1216" t="str">
        <f>+[7]Metas!K314</f>
        <v xml:space="preserve">Encuentros departamentales de comisarios de familia con temáticas de formación y actualización de vulneración de derechos especialmente en NNA realizados </v>
      </c>
      <c r="L125" s="1222">
        <v>1</v>
      </c>
      <c r="M125" s="1225">
        <f t="shared" si="163"/>
        <v>0.25</v>
      </c>
      <c r="N125" s="1228"/>
      <c r="O125" s="1231">
        <v>1</v>
      </c>
      <c r="P125" s="1234"/>
      <c r="Q125" s="1237"/>
      <c r="R125" s="1219">
        <f>+$J125</f>
        <v>275</v>
      </c>
      <c r="S125" s="233" t="s">
        <v>5763</v>
      </c>
      <c r="T125" s="240" t="s">
        <v>3834</v>
      </c>
      <c r="U125" s="240" t="s">
        <v>3839</v>
      </c>
      <c r="V125" s="240" t="s">
        <v>3843</v>
      </c>
      <c r="W125" s="233" t="s">
        <v>5764</v>
      </c>
      <c r="X125" s="307">
        <v>44569</v>
      </c>
      <c r="Y125" s="307"/>
      <c r="Z125" s="307"/>
      <c r="AA125" s="307"/>
      <c r="AB125" s="1219">
        <f t="shared" ref="AB125" si="174">+$J125</f>
        <v>275</v>
      </c>
      <c r="AC125" s="1240">
        <f t="shared" ref="AC125" si="175">+L125</f>
        <v>1</v>
      </c>
      <c r="AD125" s="308">
        <v>3</v>
      </c>
      <c r="AE125" s="308">
        <v>3</v>
      </c>
      <c r="AF125" s="308">
        <f t="shared" si="162"/>
        <v>0</v>
      </c>
      <c r="AG125" s="308">
        <f t="shared" si="162"/>
        <v>0</v>
      </c>
      <c r="AH125" s="308">
        <f t="shared" si="162"/>
        <v>0</v>
      </c>
      <c r="AI125" s="308">
        <f t="shared" si="162"/>
        <v>0</v>
      </c>
      <c r="AJ125" s="308">
        <f t="shared" si="162"/>
        <v>0</v>
      </c>
      <c r="AK125" s="1219">
        <f t="shared" ref="AK125" si="176">+$J125</f>
        <v>275</v>
      </c>
      <c r="AL125" s="1243">
        <f t="shared" si="167"/>
        <v>0</v>
      </c>
      <c r="AM125" s="308">
        <f t="shared" si="110"/>
        <v>0</v>
      </c>
      <c r="AN125" s="48"/>
      <c r="AO125" s="48"/>
      <c r="AP125" s="48"/>
      <c r="AQ125" s="48"/>
      <c r="AR125" s="48"/>
      <c r="AS125" s="48"/>
      <c r="AT125" s="1219">
        <f t="shared" ref="AT125" si="177">+$J125</f>
        <v>275</v>
      </c>
      <c r="AU125" s="1246">
        <f t="shared" si="169"/>
        <v>1</v>
      </c>
      <c r="AV125" s="308">
        <f t="shared" si="111"/>
        <v>0</v>
      </c>
      <c r="AW125" s="48"/>
      <c r="AX125" s="48"/>
      <c r="AY125" s="48"/>
      <c r="AZ125" s="48"/>
      <c r="BA125" s="48"/>
      <c r="BB125" s="48"/>
      <c r="BC125" s="1219">
        <f t="shared" ref="BC125" si="178">+$J125</f>
        <v>275</v>
      </c>
      <c r="BD125" s="1249">
        <f t="shared" si="171"/>
        <v>0</v>
      </c>
      <c r="BE125" s="308">
        <f t="shared" si="112"/>
        <v>0</v>
      </c>
      <c r="BF125" s="48"/>
      <c r="BG125" s="48"/>
      <c r="BH125" s="48"/>
      <c r="BI125" s="48"/>
      <c r="BJ125" s="48"/>
      <c r="BK125" s="48"/>
      <c r="BL125" s="1219">
        <f t="shared" ref="BL125" si="179">+$J125</f>
        <v>275</v>
      </c>
      <c r="BM125" s="1252">
        <f t="shared" si="173"/>
        <v>0</v>
      </c>
      <c r="BN125" s="308">
        <f t="shared" si="113"/>
        <v>0</v>
      </c>
      <c r="BO125" s="48"/>
      <c r="BP125" s="48"/>
      <c r="BQ125" s="48"/>
      <c r="BR125" s="48"/>
      <c r="BS125" s="48"/>
      <c r="BT125" s="48"/>
      <c r="BU125" s="1204"/>
      <c r="BV125" s="1205"/>
      <c r="BW125" s="1205"/>
      <c r="BX125" s="1205"/>
      <c r="BY125" s="1205"/>
      <c r="BZ125" s="1205"/>
      <c r="CA125" s="1205"/>
      <c r="CB125" s="1205"/>
      <c r="CC125" s="1206"/>
    </row>
    <row r="126" spans="1:81" s="58" customFormat="1" ht="40.15" customHeight="1" x14ac:dyDescent="0.25">
      <c r="A126" s="37"/>
      <c r="B126" s="1318"/>
      <c r="C126" s="1315"/>
      <c r="D126" s="1097"/>
      <c r="E126" s="1094"/>
      <c r="F126" s="1094"/>
      <c r="G126" s="1094"/>
      <c r="H126" s="1094"/>
      <c r="I126" s="1447"/>
      <c r="J126" s="1220"/>
      <c r="K126" s="1217"/>
      <c r="L126" s="1223"/>
      <c r="M126" s="1226"/>
      <c r="N126" s="1229"/>
      <c r="O126" s="1232"/>
      <c r="P126" s="1235"/>
      <c r="Q126" s="1238"/>
      <c r="R126" s="1220"/>
      <c r="S126" s="41"/>
      <c r="T126" s="241"/>
      <c r="U126" s="241"/>
      <c r="V126" s="241"/>
      <c r="W126" s="41"/>
      <c r="X126" s="34"/>
      <c r="Y126" s="34"/>
      <c r="Z126" s="34"/>
      <c r="AA126" s="34"/>
      <c r="AB126" s="1220"/>
      <c r="AC126" s="1241"/>
      <c r="AD126" s="303">
        <f t="shared" si="162"/>
        <v>0</v>
      </c>
      <c r="AE126" s="303">
        <f t="shared" si="162"/>
        <v>0</v>
      </c>
      <c r="AF126" s="303">
        <f t="shared" si="162"/>
        <v>0</v>
      </c>
      <c r="AG126" s="303">
        <f t="shared" si="162"/>
        <v>0</v>
      </c>
      <c r="AH126" s="303">
        <f t="shared" si="162"/>
        <v>0</v>
      </c>
      <c r="AI126" s="303">
        <f t="shared" si="162"/>
        <v>0</v>
      </c>
      <c r="AJ126" s="303">
        <f t="shared" si="162"/>
        <v>0</v>
      </c>
      <c r="AK126" s="1220"/>
      <c r="AL126" s="1244"/>
      <c r="AM126" s="303">
        <f t="shared" si="110"/>
        <v>0</v>
      </c>
      <c r="AN126" s="311"/>
      <c r="AO126" s="311"/>
      <c r="AP126" s="311"/>
      <c r="AQ126" s="311"/>
      <c r="AR126" s="311"/>
      <c r="AS126" s="311"/>
      <c r="AT126" s="1220"/>
      <c r="AU126" s="1247"/>
      <c r="AV126" s="303">
        <f t="shared" si="111"/>
        <v>0</v>
      </c>
      <c r="AW126" s="311"/>
      <c r="AX126" s="311"/>
      <c r="AY126" s="311"/>
      <c r="AZ126" s="311"/>
      <c r="BA126" s="311"/>
      <c r="BB126" s="311"/>
      <c r="BC126" s="1220"/>
      <c r="BD126" s="1250"/>
      <c r="BE126" s="303">
        <f t="shared" si="112"/>
        <v>0</v>
      </c>
      <c r="BF126" s="311"/>
      <c r="BG126" s="311"/>
      <c r="BH126" s="311"/>
      <c r="BI126" s="311"/>
      <c r="BJ126" s="311"/>
      <c r="BK126" s="311"/>
      <c r="BL126" s="1220"/>
      <c r="BM126" s="1253"/>
      <c r="BN126" s="303">
        <f t="shared" si="113"/>
        <v>0</v>
      </c>
      <c r="BO126" s="311"/>
      <c r="BP126" s="311"/>
      <c r="BQ126" s="311"/>
      <c r="BR126" s="311"/>
      <c r="BS126" s="311"/>
      <c r="BT126" s="311"/>
      <c r="BU126" s="1207"/>
      <c r="BV126" s="1208"/>
      <c r="BW126" s="1208"/>
      <c r="BX126" s="1208"/>
      <c r="BY126" s="1208"/>
      <c r="BZ126" s="1208"/>
      <c r="CA126" s="1208"/>
      <c r="CB126" s="1208"/>
      <c r="CC126" s="1209"/>
    </row>
    <row r="127" spans="1:81" s="58" customFormat="1" ht="40.15" customHeight="1" x14ac:dyDescent="0.25">
      <c r="A127" s="37"/>
      <c r="B127" s="1318"/>
      <c r="C127" s="1315"/>
      <c r="D127" s="1097"/>
      <c r="E127" s="1094"/>
      <c r="F127" s="1094"/>
      <c r="G127" s="1094"/>
      <c r="H127" s="1094"/>
      <c r="I127" s="1447"/>
      <c r="J127" s="1220"/>
      <c r="K127" s="1217"/>
      <c r="L127" s="1223"/>
      <c r="M127" s="1226"/>
      <c r="N127" s="1229"/>
      <c r="O127" s="1232"/>
      <c r="P127" s="1235"/>
      <c r="Q127" s="1238"/>
      <c r="R127" s="1220"/>
      <c r="S127" s="41"/>
      <c r="T127" s="241"/>
      <c r="U127" s="241"/>
      <c r="V127" s="241"/>
      <c r="W127" s="41"/>
      <c r="X127" s="34"/>
      <c r="Y127" s="34"/>
      <c r="Z127" s="34"/>
      <c r="AA127" s="34"/>
      <c r="AB127" s="1220"/>
      <c r="AC127" s="1241"/>
      <c r="AD127" s="303">
        <f t="shared" si="162"/>
        <v>0</v>
      </c>
      <c r="AE127" s="303">
        <f t="shared" si="162"/>
        <v>0</v>
      </c>
      <c r="AF127" s="303">
        <f t="shared" si="162"/>
        <v>0</v>
      </c>
      <c r="AG127" s="303">
        <f t="shared" si="162"/>
        <v>0</v>
      </c>
      <c r="AH127" s="303">
        <f t="shared" si="162"/>
        <v>0</v>
      </c>
      <c r="AI127" s="303">
        <f t="shared" si="162"/>
        <v>0</v>
      </c>
      <c r="AJ127" s="303">
        <f t="shared" si="162"/>
        <v>0</v>
      </c>
      <c r="AK127" s="1220"/>
      <c r="AL127" s="1244"/>
      <c r="AM127" s="303">
        <f t="shared" si="110"/>
        <v>0</v>
      </c>
      <c r="AN127" s="311"/>
      <c r="AO127" s="311"/>
      <c r="AP127" s="311"/>
      <c r="AQ127" s="311"/>
      <c r="AR127" s="311"/>
      <c r="AS127" s="311"/>
      <c r="AT127" s="1220"/>
      <c r="AU127" s="1247"/>
      <c r="AV127" s="303">
        <f t="shared" si="111"/>
        <v>0</v>
      </c>
      <c r="AW127" s="311"/>
      <c r="AX127" s="311"/>
      <c r="AY127" s="311"/>
      <c r="AZ127" s="311"/>
      <c r="BA127" s="311"/>
      <c r="BB127" s="311"/>
      <c r="BC127" s="1220"/>
      <c r="BD127" s="1250"/>
      <c r="BE127" s="303">
        <f t="shared" si="112"/>
        <v>0</v>
      </c>
      <c r="BF127" s="311"/>
      <c r="BG127" s="311"/>
      <c r="BH127" s="311"/>
      <c r="BI127" s="311"/>
      <c r="BJ127" s="311"/>
      <c r="BK127" s="311"/>
      <c r="BL127" s="1220"/>
      <c r="BM127" s="1253"/>
      <c r="BN127" s="303">
        <f t="shared" si="113"/>
        <v>0</v>
      </c>
      <c r="BO127" s="311"/>
      <c r="BP127" s="311"/>
      <c r="BQ127" s="311"/>
      <c r="BR127" s="311"/>
      <c r="BS127" s="311"/>
      <c r="BT127" s="311"/>
      <c r="BU127" s="1207"/>
      <c r="BV127" s="1208"/>
      <c r="BW127" s="1208"/>
      <c r="BX127" s="1208"/>
      <c r="BY127" s="1208"/>
      <c r="BZ127" s="1208"/>
      <c r="CA127" s="1208"/>
      <c r="CB127" s="1208"/>
      <c r="CC127" s="1209"/>
    </row>
    <row r="128" spans="1:81" s="58" customFormat="1" ht="40.15" customHeight="1" thickBot="1" x14ac:dyDescent="0.3">
      <c r="A128" s="37"/>
      <c r="B128" s="1318"/>
      <c r="C128" s="1316"/>
      <c r="D128" s="1098"/>
      <c r="E128" s="1095"/>
      <c r="F128" s="1095"/>
      <c r="G128" s="1095"/>
      <c r="H128" s="1095"/>
      <c r="I128" s="1448"/>
      <c r="J128" s="1221"/>
      <c r="K128" s="1218"/>
      <c r="L128" s="1224"/>
      <c r="M128" s="1227"/>
      <c r="N128" s="1230"/>
      <c r="O128" s="1233"/>
      <c r="P128" s="1236"/>
      <c r="Q128" s="1239"/>
      <c r="R128" s="1221"/>
      <c r="S128" s="234"/>
      <c r="T128" s="242"/>
      <c r="U128" s="242"/>
      <c r="V128" s="242"/>
      <c r="W128" s="234"/>
      <c r="X128" s="305"/>
      <c r="Y128" s="305"/>
      <c r="Z128" s="305"/>
      <c r="AA128" s="305"/>
      <c r="AB128" s="1221"/>
      <c r="AC128" s="1242"/>
      <c r="AD128" s="306">
        <f t="shared" si="162"/>
        <v>0</v>
      </c>
      <c r="AE128" s="306">
        <f t="shared" si="162"/>
        <v>0</v>
      </c>
      <c r="AF128" s="306">
        <f t="shared" si="162"/>
        <v>0</v>
      </c>
      <c r="AG128" s="306">
        <f t="shared" si="162"/>
        <v>0</v>
      </c>
      <c r="AH128" s="306">
        <f t="shared" si="162"/>
        <v>0</v>
      </c>
      <c r="AI128" s="306">
        <f t="shared" si="162"/>
        <v>0</v>
      </c>
      <c r="AJ128" s="306">
        <f t="shared" si="162"/>
        <v>0</v>
      </c>
      <c r="AK128" s="1221"/>
      <c r="AL128" s="1245"/>
      <c r="AM128" s="306">
        <f t="shared" si="110"/>
        <v>0</v>
      </c>
      <c r="AN128" s="50"/>
      <c r="AO128" s="50"/>
      <c r="AP128" s="50"/>
      <c r="AQ128" s="50"/>
      <c r="AR128" s="50"/>
      <c r="AS128" s="50"/>
      <c r="AT128" s="1221"/>
      <c r="AU128" s="1248"/>
      <c r="AV128" s="306">
        <f t="shared" si="111"/>
        <v>0</v>
      </c>
      <c r="AW128" s="50"/>
      <c r="AX128" s="50"/>
      <c r="AY128" s="50"/>
      <c r="AZ128" s="50"/>
      <c r="BA128" s="50"/>
      <c r="BB128" s="50"/>
      <c r="BC128" s="1221"/>
      <c r="BD128" s="1251"/>
      <c r="BE128" s="306">
        <f t="shared" si="112"/>
        <v>0</v>
      </c>
      <c r="BF128" s="50"/>
      <c r="BG128" s="50"/>
      <c r="BH128" s="50"/>
      <c r="BI128" s="50"/>
      <c r="BJ128" s="50"/>
      <c r="BK128" s="50"/>
      <c r="BL128" s="1221"/>
      <c r="BM128" s="1254"/>
      <c r="BN128" s="306">
        <f t="shared" si="113"/>
        <v>0</v>
      </c>
      <c r="BO128" s="50"/>
      <c r="BP128" s="50"/>
      <c r="BQ128" s="50"/>
      <c r="BR128" s="50"/>
      <c r="BS128" s="50"/>
      <c r="BT128" s="50"/>
      <c r="BU128" s="1210"/>
      <c r="BV128" s="1211"/>
      <c r="BW128" s="1211"/>
      <c r="BX128" s="1211"/>
      <c r="BY128" s="1211"/>
      <c r="BZ128" s="1211"/>
      <c r="CA128" s="1211"/>
      <c r="CB128" s="1211"/>
      <c r="CC128" s="1212"/>
    </row>
    <row r="129" spans="1:81" s="58" customFormat="1" ht="40.15" customHeight="1" thickTop="1" x14ac:dyDescent="0.25">
      <c r="A129" s="37"/>
      <c r="B129" s="1318"/>
      <c r="C129" s="1314" t="s">
        <v>396</v>
      </c>
      <c r="D129" s="1096">
        <v>4102</v>
      </c>
      <c r="E129" s="1093" t="s">
        <v>5747</v>
      </c>
      <c r="F129" s="1093">
        <v>4102047</v>
      </c>
      <c r="G129" s="1093" t="s">
        <v>5748</v>
      </c>
      <c r="H129" s="1093" t="s">
        <v>5749</v>
      </c>
      <c r="I129" s="1446">
        <v>2021004540169</v>
      </c>
      <c r="J129" s="1219">
        <v>276</v>
      </c>
      <c r="K129" s="1216" t="str">
        <f>+[7]Metas!K315</f>
        <v>Municipios con acompañamiento para promover y socializar las 2 estrategias de prevención de trata de NNA (ESCNNA) y el buen uso de las redes sociales</v>
      </c>
      <c r="L129" s="1222">
        <v>10</v>
      </c>
      <c r="M129" s="1225">
        <f t="shared" si="163"/>
        <v>2.5</v>
      </c>
      <c r="N129" s="1228"/>
      <c r="O129" s="1231"/>
      <c r="P129" s="1234">
        <v>5</v>
      </c>
      <c r="Q129" s="1237">
        <v>5</v>
      </c>
      <c r="R129" s="1219">
        <f>+$J129</f>
        <v>276</v>
      </c>
      <c r="S129" s="233" t="s">
        <v>5765</v>
      </c>
      <c r="T129" s="240" t="s">
        <v>3834</v>
      </c>
      <c r="U129" s="240" t="s">
        <v>3839</v>
      </c>
      <c r="V129" s="240" t="s">
        <v>3843</v>
      </c>
      <c r="W129" s="233" t="s">
        <v>5756</v>
      </c>
      <c r="X129" s="307">
        <v>44564</v>
      </c>
      <c r="Y129" s="307"/>
      <c r="Z129" s="307"/>
      <c r="AA129" s="307"/>
      <c r="AB129" s="1219">
        <f t="shared" ref="AB129" si="180">+$J129</f>
        <v>276</v>
      </c>
      <c r="AC129" s="1240">
        <f t="shared" ref="AC129" si="181">+L129</f>
        <v>10</v>
      </c>
      <c r="AD129" s="308">
        <v>3</v>
      </c>
      <c r="AE129" s="308">
        <v>3</v>
      </c>
      <c r="AF129" s="308">
        <f t="shared" si="162"/>
        <v>0</v>
      </c>
      <c r="AG129" s="308">
        <f t="shared" si="162"/>
        <v>0</v>
      </c>
      <c r="AH129" s="308">
        <f t="shared" si="162"/>
        <v>0</v>
      </c>
      <c r="AI129" s="308">
        <f t="shared" si="162"/>
        <v>0</v>
      </c>
      <c r="AJ129" s="308">
        <f t="shared" si="162"/>
        <v>0</v>
      </c>
      <c r="AK129" s="1219">
        <f t="shared" ref="AK129" si="182">+$J129</f>
        <v>276</v>
      </c>
      <c r="AL129" s="1243">
        <f t="shared" si="167"/>
        <v>0</v>
      </c>
      <c r="AM129" s="308">
        <f t="shared" si="110"/>
        <v>0</v>
      </c>
      <c r="AN129" s="48"/>
      <c r="AO129" s="48"/>
      <c r="AP129" s="48"/>
      <c r="AQ129" s="48"/>
      <c r="AR129" s="48"/>
      <c r="AS129" s="48"/>
      <c r="AT129" s="1219">
        <f t="shared" ref="AT129" si="183">+$J129</f>
        <v>276</v>
      </c>
      <c r="AU129" s="1246">
        <f t="shared" si="169"/>
        <v>0</v>
      </c>
      <c r="AV129" s="308">
        <f t="shared" si="111"/>
        <v>0</v>
      </c>
      <c r="AW129" s="48"/>
      <c r="AX129" s="48"/>
      <c r="AY129" s="48"/>
      <c r="AZ129" s="48"/>
      <c r="BA129" s="48"/>
      <c r="BB129" s="48"/>
      <c r="BC129" s="1219">
        <f t="shared" ref="BC129" si="184">+$J129</f>
        <v>276</v>
      </c>
      <c r="BD129" s="1249">
        <f t="shared" si="171"/>
        <v>5</v>
      </c>
      <c r="BE129" s="308">
        <f t="shared" si="112"/>
        <v>0</v>
      </c>
      <c r="BF129" s="48"/>
      <c r="BG129" s="48"/>
      <c r="BH129" s="48"/>
      <c r="BI129" s="48"/>
      <c r="BJ129" s="48"/>
      <c r="BK129" s="48"/>
      <c r="BL129" s="1219">
        <f t="shared" ref="BL129" si="185">+$J129</f>
        <v>276</v>
      </c>
      <c r="BM129" s="1252">
        <f t="shared" si="173"/>
        <v>5</v>
      </c>
      <c r="BN129" s="308">
        <f t="shared" si="113"/>
        <v>0</v>
      </c>
      <c r="BO129" s="48"/>
      <c r="BP129" s="48"/>
      <c r="BQ129" s="48"/>
      <c r="BR129" s="48"/>
      <c r="BS129" s="48"/>
      <c r="BT129" s="48"/>
      <c r="BU129" s="1204"/>
      <c r="BV129" s="1205"/>
      <c r="BW129" s="1205"/>
      <c r="BX129" s="1205"/>
      <c r="BY129" s="1205"/>
      <c r="BZ129" s="1205"/>
      <c r="CA129" s="1205"/>
      <c r="CB129" s="1205"/>
      <c r="CC129" s="1206"/>
    </row>
    <row r="130" spans="1:81" s="58" customFormat="1" ht="40.15" customHeight="1" x14ac:dyDescent="0.25">
      <c r="A130" s="37"/>
      <c r="B130" s="1318"/>
      <c r="C130" s="1315"/>
      <c r="D130" s="1097"/>
      <c r="E130" s="1094"/>
      <c r="F130" s="1094"/>
      <c r="G130" s="1094"/>
      <c r="H130" s="1094"/>
      <c r="I130" s="1447"/>
      <c r="J130" s="1220"/>
      <c r="K130" s="1217"/>
      <c r="L130" s="1223"/>
      <c r="M130" s="1226"/>
      <c r="N130" s="1229"/>
      <c r="O130" s="1232"/>
      <c r="P130" s="1235"/>
      <c r="Q130" s="1238"/>
      <c r="R130" s="1220"/>
      <c r="S130" s="41"/>
      <c r="T130" s="241"/>
      <c r="U130" s="241"/>
      <c r="V130" s="241"/>
      <c r="W130" s="41"/>
      <c r="X130" s="34"/>
      <c r="Y130" s="34"/>
      <c r="Z130" s="34"/>
      <c r="AA130" s="34"/>
      <c r="AB130" s="1220"/>
      <c r="AC130" s="1241"/>
      <c r="AD130" s="303">
        <f t="shared" si="162"/>
        <v>0</v>
      </c>
      <c r="AE130" s="303">
        <f t="shared" si="162"/>
        <v>0</v>
      </c>
      <c r="AF130" s="303">
        <f t="shared" si="162"/>
        <v>0</v>
      </c>
      <c r="AG130" s="303">
        <f t="shared" si="162"/>
        <v>0</v>
      </c>
      <c r="AH130" s="303">
        <f t="shared" si="162"/>
        <v>0</v>
      </c>
      <c r="AI130" s="303">
        <f t="shared" si="162"/>
        <v>0</v>
      </c>
      <c r="AJ130" s="303">
        <f t="shared" si="162"/>
        <v>0</v>
      </c>
      <c r="AK130" s="1220"/>
      <c r="AL130" s="1244"/>
      <c r="AM130" s="303">
        <f t="shared" si="110"/>
        <v>0</v>
      </c>
      <c r="AN130" s="311"/>
      <c r="AO130" s="311"/>
      <c r="AP130" s="311"/>
      <c r="AQ130" s="311"/>
      <c r="AR130" s="311"/>
      <c r="AS130" s="311"/>
      <c r="AT130" s="1220"/>
      <c r="AU130" s="1247"/>
      <c r="AV130" s="303">
        <f t="shared" si="111"/>
        <v>0</v>
      </c>
      <c r="AW130" s="311"/>
      <c r="AX130" s="311"/>
      <c r="AY130" s="311"/>
      <c r="AZ130" s="311"/>
      <c r="BA130" s="311"/>
      <c r="BB130" s="311"/>
      <c r="BC130" s="1220"/>
      <c r="BD130" s="1250"/>
      <c r="BE130" s="303">
        <f t="shared" si="112"/>
        <v>0</v>
      </c>
      <c r="BF130" s="311"/>
      <c r="BG130" s="311"/>
      <c r="BH130" s="311"/>
      <c r="BI130" s="311"/>
      <c r="BJ130" s="311"/>
      <c r="BK130" s="311"/>
      <c r="BL130" s="1220"/>
      <c r="BM130" s="1253"/>
      <c r="BN130" s="303">
        <f t="shared" si="113"/>
        <v>0</v>
      </c>
      <c r="BO130" s="311"/>
      <c r="BP130" s="311"/>
      <c r="BQ130" s="311"/>
      <c r="BR130" s="311"/>
      <c r="BS130" s="311"/>
      <c r="BT130" s="311"/>
      <c r="BU130" s="1207"/>
      <c r="BV130" s="1208"/>
      <c r="BW130" s="1208"/>
      <c r="BX130" s="1208"/>
      <c r="BY130" s="1208"/>
      <c r="BZ130" s="1208"/>
      <c r="CA130" s="1208"/>
      <c r="CB130" s="1208"/>
      <c r="CC130" s="1209"/>
    </row>
    <row r="131" spans="1:81" s="58" customFormat="1" ht="40.15" customHeight="1" x14ac:dyDescent="0.25">
      <c r="A131" s="37"/>
      <c r="B131" s="1318"/>
      <c r="C131" s="1315"/>
      <c r="D131" s="1097"/>
      <c r="E131" s="1094"/>
      <c r="F131" s="1094"/>
      <c r="G131" s="1094"/>
      <c r="H131" s="1094"/>
      <c r="I131" s="1447"/>
      <c r="J131" s="1220"/>
      <c r="K131" s="1217"/>
      <c r="L131" s="1223"/>
      <c r="M131" s="1226"/>
      <c r="N131" s="1229"/>
      <c r="O131" s="1232"/>
      <c r="P131" s="1235"/>
      <c r="Q131" s="1238"/>
      <c r="R131" s="1220"/>
      <c r="S131" s="41"/>
      <c r="T131" s="241"/>
      <c r="U131" s="241"/>
      <c r="V131" s="241"/>
      <c r="W131" s="41"/>
      <c r="X131" s="34"/>
      <c r="Y131" s="34"/>
      <c r="Z131" s="34"/>
      <c r="AA131" s="34"/>
      <c r="AB131" s="1220"/>
      <c r="AC131" s="1241"/>
      <c r="AD131" s="303">
        <f t="shared" si="162"/>
        <v>0</v>
      </c>
      <c r="AE131" s="303">
        <f t="shared" si="162"/>
        <v>0</v>
      </c>
      <c r="AF131" s="303">
        <f t="shared" si="162"/>
        <v>0</v>
      </c>
      <c r="AG131" s="303">
        <f t="shared" si="162"/>
        <v>0</v>
      </c>
      <c r="AH131" s="303">
        <f t="shared" si="162"/>
        <v>0</v>
      </c>
      <c r="AI131" s="303">
        <f t="shared" si="162"/>
        <v>0</v>
      </c>
      <c r="AJ131" s="303">
        <f t="shared" si="162"/>
        <v>0</v>
      </c>
      <c r="AK131" s="1220"/>
      <c r="AL131" s="1244"/>
      <c r="AM131" s="303">
        <f t="shared" si="110"/>
        <v>0</v>
      </c>
      <c r="AN131" s="311"/>
      <c r="AO131" s="311"/>
      <c r="AP131" s="311"/>
      <c r="AQ131" s="311"/>
      <c r="AR131" s="311"/>
      <c r="AS131" s="311"/>
      <c r="AT131" s="1220"/>
      <c r="AU131" s="1247"/>
      <c r="AV131" s="303">
        <f t="shared" si="111"/>
        <v>0</v>
      </c>
      <c r="AW131" s="311"/>
      <c r="AX131" s="311"/>
      <c r="AY131" s="311"/>
      <c r="AZ131" s="311"/>
      <c r="BA131" s="311"/>
      <c r="BB131" s="311"/>
      <c r="BC131" s="1220"/>
      <c r="BD131" s="1250"/>
      <c r="BE131" s="303">
        <f t="shared" si="112"/>
        <v>0</v>
      </c>
      <c r="BF131" s="311"/>
      <c r="BG131" s="311"/>
      <c r="BH131" s="311"/>
      <c r="BI131" s="311"/>
      <c r="BJ131" s="311"/>
      <c r="BK131" s="311"/>
      <c r="BL131" s="1220"/>
      <c r="BM131" s="1253"/>
      <c r="BN131" s="303">
        <f t="shared" si="113"/>
        <v>0</v>
      </c>
      <c r="BO131" s="311"/>
      <c r="BP131" s="311"/>
      <c r="BQ131" s="311"/>
      <c r="BR131" s="311"/>
      <c r="BS131" s="311"/>
      <c r="BT131" s="311"/>
      <c r="BU131" s="1207"/>
      <c r="BV131" s="1208"/>
      <c r="BW131" s="1208"/>
      <c r="BX131" s="1208"/>
      <c r="BY131" s="1208"/>
      <c r="BZ131" s="1208"/>
      <c r="CA131" s="1208"/>
      <c r="CB131" s="1208"/>
      <c r="CC131" s="1209"/>
    </row>
    <row r="132" spans="1:81" s="58" customFormat="1" ht="40.15" customHeight="1" thickBot="1" x14ac:dyDescent="0.3">
      <c r="A132" s="37"/>
      <c r="B132" s="1318"/>
      <c r="C132" s="1315"/>
      <c r="D132" s="1098"/>
      <c r="E132" s="1095"/>
      <c r="F132" s="1095"/>
      <c r="G132" s="1095"/>
      <c r="H132" s="1095"/>
      <c r="I132" s="1448"/>
      <c r="J132" s="1221"/>
      <c r="K132" s="1218"/>
      <c r="L132" s="1224"/>
      <c r="M132" s="1227"/>
      <c r="N132" s="1230"/>
      <c r="O132" s="1233"/>
      <c r="P132" s="1236"/>
      <c r="Q132" s="1239"/>
      <c r="R132" s="1221"/>
      <c r="S132" s="234"/>
      <c r="T132" s="242"/>
      <c r="U132" s="242"/>
      <c r="V132" s="242"/>
      <c r="W132" s="234"/>
      <c r="X132" s="305"/>
      <c r="Y132" s="305"/>
      <c r="Z132" s="305"/>
      <c r="AA132" s="305"/>
      <c r="AB132" s="1221"/>
      <c r="AC132" s="1242"/>
      <c r="AD132" s="306">
        <f t="shared" si="162"/>
        <v>0</v>
      </c>
      <c r="AE132" s="306">
        <f t="shared" si="162"/>
        <v>0</v>
      </c>
      <c r="AF132" s="306">
        <f t="shared" si="162"/>
        <v>0</v>
      </c>
      <c r="AG132" s="306">
        <f t="shared" si="162"/>
        <v>0</v>
      </c>
      <c r="AH132" s="306">
        <f t="shared" si="162"/>
        <v>0</v>
      </c>
      <c r="AI132" s="306">
        <f t="shared" si="162"/>
        <v>0</v>
      </c>
      <c r="AJ132" s="306">
        <f t="shared" si="162"/>
        <v>0</v>
      </c>
      <c r="AK132" s="1221"/>
      <c r="AL132" s="1245"/>
      <c r="AM132" s="306">
        <f t="shared" si="110"/>
        <v>0</v>
      </c>
      <c r="AN132" s="50"/>
      <c r="AO132" s="50"/>
      <c r="AP132" s="50"/>
      <c r="AQ132" s="50"/>
      <c r="AR132" s="50"/>
      <c r="AS132" s="50"/>
      <c r="AT132" s="1221"/>
      <c r="AU132" s="1248"/>
      <c r="AV132" s="306">
        <f t="shared" si="111"/>
        <v>0</v>
      </c>
      <c r="AW132" s="50"/>
      <c r="AX132" s="50"/>
      <c r="AY132" s="50"/>
      <c r="AZ132" s="50"/>
      <c r="BA132" s="50"/>
      <c r="BB132" s="50"/>
      <c r="BC132" s="1221"/>
      <c r="BD132" s="1251"/>
      <c r="BE132" s="306">
        <f t="shared" si="112"/>
        <v>0</v>
      </c>
      <c r="BF132" s="50"/>
      <c r="BG132" s="50"/>
      <c r="BH132" s="50"/>
      <c r="BI132" s="50"/>
      <c r="BJ132" s="50"/>
      <c r="BK132" s="50"/>
      <c r="BL132" s="1221"/>
      <c r="BM132" s="1254"/>
      <c r="BN132" s="306">
        <f t="shared" si="113"/>
        <v>0</v>
      </c>
      <c r="BO132" s="50"/>
      <c r="BP132" s="50"/>
      <c r="BQ132" s="50"/>
      <c r="BR132" s="50"/>
      <c r="BS132" s="50"/>
      <c r="BT132" s="50"/>
      <c r="BU132" s="1210"/>
      <c r="BV132" s="1211"/>
      <c r="BW132" s="1211"/>
      <c r="BX132" s="1211"/>
      <c r="BY132" s="1211"/>
      <c r="BZ132" s="1211"/>
      <c r="CA132" s="1211"/>
      <c r="CB132" s="1211"/>
      <c r="CC132" s="1212"/>
    </row>
    <row r="133" spans="1:81" s="58" customFormat="1" ht="40.15" customHeight="1" thickTop="1" x14ac:dyDescent="0.25">
      <c r="A133" s="37"/>
      <c r="B133" s="1318"/>
      <c r="C133" s="1315"/>
      <c r="D133" s="1096">
        <v>4102</v>
      </c>
      <c r="E133" s="1093" t="s">
        <v>5747</v>
      </c>
      <c r="F133" s="1093">
        <v>4102047</v>
      </c>
      <c r="G133" s="1093" t="s">
        <v>5748</v>
      </c>
      <c r="H133" s="1093" t="s">
        <v>5749</v>
      </c>
      <c r="I133" s="1446">
        <v>2021004540169</v>
      </c>
      <c r="J133" s="1219">
        <v>277</v>
      </c>
      <c r="K133" s="1216" t="str">
        <f>+[7]Metas!K316</f>
        <v>Niños, niñas y adolescentes participando en la estrategia MAS OPORTUNIDADES PARA JUGAR, orientada al buen trato, respeto y protección para la prevención de violencia intrafamiliar, abuso sexual y violencias sociales.</v>
      </c>
      <c r="L133" s="1222">
        <v>5000</v>
      </c>
      <c r="M133" s="1225">
        <f t="shared" si="163"/>
        <v>1250</v>
      </c>
      <c r="N133" s="1228">
        <v>5000</v>
      </c>
      <c r="O133" s="1231"/>
      <c r="P133" s="1234"/>
      <c r="Q133" s="1237"/>
      <c r="R133" s="1219">
        <f>+$J133</f>
        <v>277</v>
      </c>
      <c r="S133" s="233" t="s">
        <v>5766</v>
      </c>
      <c r="T133" s="240" t="s">
        <v>3834</v>
      </c>
      <c r="U133" s="240" t="s">
        <v>3839</v>
      </c>
      <c r="V133" s="240" t="s">
        <v>3843</v>
      </c>
      <c r="W133" s="233" t="s">
        <v>5756</v>
      </c>
      <c r="X133" s="307"/>
      <c r="Y133" s="307"/>
      <c r="Z133" s="307"/>
      <c r="AA133" s="307"/>
      <c r="AB133" s="1219">
        <f t="shared" ref="AB133" si="186">+$J133</f>
        <v>277</v>
      </c>
      <c r="AC133" s="1240">
        <f t="shared" ref="AC133" si="187">+L133</f>
        <v>5000</v>
      </c>
      <c r="AD133" s="308">
        <v>4</v>
      </c>
      <c r="AE133" s="308">
        <v>4</v>
      </c>
      <c r="AF133" s="308">
        <f t="shared" si="162"/>
        <v>0</v>
      </c>
      <c r="AG133" s="308">
        <f t="shared" si="162"/>
        <v>0</v>
      </c>
      <c r="AH133" s="308">
        <f t="shared" si="162"/>
        <v>0</v>
      </c>
      <c r="AI133" s="308">
        <f t="shared" si="162"/>
        <v>0</v>
      </c>
      <c r="AJ133" s="308">
        <f t="shared" si="162"/>
        <v>0</v>
      </c>
      <c r="AK133" s="1219">
        <f t="shared" ref="AK133" si="188">+$J133</f>
        <v>277</v>
      </c>
      <c r="AL133" s="1243">
        <f t="shared" si="167"/>
        <v>5000</v>
      </c>
      <c r="AM133" s="308">
        <f t="shared" si="110"/>
        <v>0</v>
      </c>
      <c r="AN133" s="48"/>
      <c r="AO133" s="48"/>
      <c r="AP133" s="48"/>
      <c r="AQ133" s="48"/>
      <c r="AR133" s="48"/>
      <c r="AS133" s="48"/>
      <c r="AT133" s="1219">
        <f t="shared" ref="AT133" si="189">+$J133</f>
        <v>277</v>
      </c>
      <c r="AU133" s="1246">
        <f t="shared" si="169"/>
        <v>0</v>
      </c>
      <c r="AV133" s="308">
        <f t="shared" si="111"/>
        <v>0</v>
      </c>
      <c r="AW133" s="48"/>
      <c r="AX133" s="48"/>
      <c r="AY133" s="48"/>
      <c r="AZ133" s="48"/>
      <c r="BA133" s="48"/>
      <c r="BB133" s="48"/>
      <c r="BC133" s="1219">
        <f t="shared" ref="BC133" si="190">+$J133</f>
        <v>277</v>
      </c>
      <c r="BD133" s="1249">
        <f t="shared" si="171"/>
        <v>0</v>
      </c>
      <c r="BE133" s="308">
        <f t="shared" si="112"/>
        <v>0</v>
      </c>
      <c r="BF133" s="48"/>
      <c r="BG133" s="48"/>
      <c r="BH133" s="48"/>
      <c r="BI133" s="48"/>
      <c r="BJ133" s="48"/>
      <c r="BK133" s="48"/>
      <c r="BL133" s="1219">
        <f t="shared" ref="BL133" si="191">+$J133</f>
        <v>277</v>
      </c>
      <c r="BM133" s="1252">
        <f t="shared" si="173"/>
        <v>0</v>
      </c>
      <c r="BN133" s="308">
        <f t="shared" si="113"/>
        <v>0</v>
      </c>
      <c r="BO133" s="48"/>
      <c r="BP133" s="48"/>
      <c r="BQ133" s="48"/>
      <c r="BR133" s="48"/>
      <c r="BS133" s="48"/>
      <c r="BT133" s="48"/>
      <c r="BU133" s="1204"/>
      <c r="BV133" s="1205"/>
      <c r="BW133" s="1205"/>
      <c r="BX133" s="1205"/>
      <c r="BY133" s="1205"/>
      <c r="BZ133" s="1205"/>
      <c r="CA133" s="1205"/>
      <c r="CB133" s="1205"/>
      <c r="CC133" s="1206"/>
    </row>
    <row r="134" spans="1:81" s="58" customFormat="1" ht="40.15" customHeight="1" x14ac:dyDescent="0.25">
      <c r="A134" s="37"/>
      <c r="B134" s="1318"/>
      <c r="C134" s="1315"/>
      <c r="D134" s="1097"/>
      <c r="E134" s="1094"/>
      <c r="F134" s="1094"/>
      <c r="G134" s="1094"/>
      <c r="H134" s="1094"/>
      <c r="I134" s="1447"/>
      <c r="J134" s="1220"/>
      <c r="K134" s="1217"/>
      <c r="L134" s="1223"/>
      <c r="M134" s="1226"/>
      <c r="N134" s="1229"/>
      <c r="O134" s="1232"/>
      <c r="P134" s="1235"/>
      <c r="Q134" s="1238"/>
      <c r="R134" s="1220"/>
      <c r="S134" s="41"/>
      <c r="T134" s="241"/>
      <c r="U134" s="241"/>
      <c r="V134" s="241"/>
      <c r="W134" s="41"/>
      <c r="X134" s="34"/>
      <c r="Y134" s="34"/>
      <c r="Z134" s="34"/>
      <c r="AA134" s="34"/>
      <c r="AB134" s="1220"/>
      <c r="AC134" s="1241"/>
      <c r="AD134" s="303">
        <f t="shared" si="162"/>
        <v>0</v>
      </c>
      <c r="AE134" s="303">
        <f t="shared" si="162"/>
        <v>0</v>
      </c>
      <c r="AF134" s="303">
        <f t="shared" si="162"/>
        <v>0</v>
      </c>
      <c r="AG134" s="303">
        <f t="shared" si="162"/>
        <v>0</v>
      </c>
      <c r="AH134" s="303">
        <f t="shared" si="162"/>
        <v>0</v>
      </c>
      <c r="AI134" s="303">
        <f t="shared" si="162"/>
        <v>0</v>
      </c>
      <c r="AJ134" s="303">
        <f t="shared" si="162"/>
        <v>0</v>
      </c>
      <c r="AK134" s="1220"/>
      <c r="AL134" s="1244"/>
      <c r="AM134" s="303">
        <f t="shared" si="110"/>
        <v>0</v>
      </c>
      <c r="AN134" s="311"/>
      <c r="AO134" s="311"/>
      <c r="AP134" s="311"/>
      <c r="AQ134" s="311"/>
      <c r="AR134" s="311"/>
      <c r="AS134" s="311"/>
      <c r="AT134" s="1220"/>
      <c r="AU134" s="1247"/>
      <c r="AV134" s="303">
        <f t="shared" si="111"/>
        <v>0</v>
      </c>
      <c r="AW134" s="311"/>
      <c r="AX134" s="311"/>
      <c r="AY134" s="311"/>
      <c r="AZ134" s="311"/>
      <c r="BA134" s="311"/>
      <c r="BB134" s="311"/>
      <c r="BC134" s="1220"/>
      <c r="BD134" s="1250"/>
      <c r="BE134" s="303">
        <f t="shared" si="112"/>
        <v>0</v>
      </c>
      <c r="BF134" s="311"/>
      <c r="BG134" s="311"/>
      <c r="BH134" s="311"/>
      <c r="BI134" s="311"/>
      <c r="BJ134" s="311"/>
      <c r="BK134" s="311"/>
      <c r="BL134" s="1220"/>
      <c r="BM134" s="1253"/>
      <c r="BN134" s="303">
        <f t="shared" si="113"/>
        <v>0</v>
      </c>
      <c r="BO134" s="311"/>
      <c r="BP134" s="311"/>
      <c r="BQ134" s="311"/>
      <c r="BR134" s="311"/>
      <c r="BS134" s="311"/>
      <c r="BT134" s="311"/>
      <c r="BU134" s="1207"/>
      <c r="BV134" s="1208"/>
      <c r="BW134" s="1208"/>
      <c r="BX134" s="1208"/>
      <c r="BY134" s="1208"/>
      <c r="BZ134" s="1208"/>
      <c r="CA134" s="1208"/>
      <c r="CB134" s="1208"/>
      <c r="CC134" s="1209"/>
    </row>
    <row r="135" spans="1:81" s="58" customFormat="1" ht="40.15" customHeight="1" x14ac:dyDescent="0.25">
      <c r="A135" s="37"/>
      <c r="B135" s="1318"/>
      <c r="C135" s="1315"/>
      <c r="D135" s="1097"/>
      <c r="E135" s="1094"/>
      <c r="F135" s="1094"/>
      <c r="G135" s="1094"/>
      <c r="H135" s="1094"/>
      <c r="I135" s="1447"/>
      <c r="J135" s="1220"/>
      <c r="K135" s="1217"/>
      <c r="L135" s="1223"/>
      <c r="M135" s="1226"/>
      <c r="N135" s="1229"/>
      <c r="O135" s="1232"/>
      <c r="P135" s="1235"/>
      <c r="Q135" s="1238"/>
      <c r="R135" s="1220"/>
      <c r="S135" s="41"/>
      <c r="T135" s="241"/>
      <c r="U135" s="241"/>
      <c r="V135" s="241"/>
      <c r="W135" s="41"/>
      <c r="X135" s="34"/>
      <c r="Y135" s="34"/>
      <c r="Z135" s="34"/>
      <c r="AA135" s="34"/>
      <c r="AB135" s="1220"/>
      <c r="AC135" s="1241"/>
      <c r="AD135" s="303">
        <f t="shared" si="162"/>
        <v>0</v>
      </c>
      <c r="AE135" s="303">
        <f t="shared" si="162"/>
        <v>0</v>
      </c>
      <c r="AF135" s="303">
        <f t="shared" si="162"/>
        <v>0</v>
      </c>
      <c r="AG135" s="303">
        <f t="shared" si="162"/>
        <v>0</v>
      </c>
      <c r="AH135" s="303">
        <f t="shared" si="162"/>
        <v>0</v>
      </c>
      <c r="AI135" s="303">
        <f t="shared" si="162"/>
        <v>0</v>
      </c>
      <c r="AJ135" s="303">
        <f t="shared" si="162"/>
        <v>0</v>
      </c>
      <c r="AK135" s="1220"/>
      <c r="AL135" s="1244"/>
      <c r="AM135" s="303">
        <f t="shared" si="110"/>
        <v>0</v>
      </c>
      <c r="AN135" s="311"/>
      <c r="AO135" s="311"/>
      <c r="AP135" s="311"/>
      <c r="AQ135" s="311"/>
      <c r="AR135" s="311"/>
      <c r="AS135" s="311"/>
      <c r="AT135" s="1220"/>
      <c r="AU135" s="1247"/>
      <c r="AV135" s="303">
        <f t="shared" si="111"/>
        <v>0</v>
      </c>
      <c r="AW135" s="311"/>
      <c r="AX135" s="311"/>
      <c r="AY135" s="311"/>
      <c r="AZ135" s="311"/>
      <c r="BA135" s="311"/>
      <c r="BB135" s="311"/>
      <c r="BC135" s="1220"/>
      <c r="BD135" s="1250"/>
      <c r="BE135" s="303">
        <f t="shared" si="112"/>
        <v>0</v>
      </c>
      <c r="BF135" s="311"/>
      <c r="BG135" s="311"/>
      <c r="BH135" s="311"/>
      <c r="BI135" s="311"/>
      <c r="BJ135" s="311"/>
      <c r="BK135" s="311"/>
      <c r="BL135" s="1220"/>
      <c r="BM135" s="1253"/>
      <c r="BN135" s="303">
        <f t="shared" si="113"/>
        <v>0</v>
      </c>
      <c r="BO135" s="311"/>
      <c r="BP135" s="311"/>
      <c r="BQ135" s="311"/>
      <c r="BR135" s="311"/>
      <c r="BS135" s="311"/>
      <c r="BT135" s="311"/>
      <c r="BU135" s="1207"/>
      <c r="BV135" s="1208"/>
      <c r="BW135" s="1208"/>
      <c r="BX135" s="1208"/>
      <c r="BY135" s="1208"/>
      <c r="BZ135" s="1208"/>
      <c r="CA135" s="1208"/>
      <c r="CB135" s="1208"/>
      <c r="CC135" s="1209"/>
    </row>
    <row r="136" spans="1:81" s="58" customFormat="1" ht="40.15" customHeight="1" thickBot="1" x14ac:dyDescent="0.3">
      <c r="A136" s="37"/>
      <c r="B136" s="1318"/>
      <c r="C136" s="1315"/>
      <c r="D136" s="1098"/>
      <c r="E136" s="1095"/>
      <c r="F136" s="1095"/>
      <c r="G136" s="1095"/>
      <c r="H136" s="1095"/>
      <c r="I136" s="1448"/>
      <c r="J136" s="1221"/>
      <c r="K136" s="1218"/>
      <c r="L136" s="1224"/>
      <c r="M136" s="1227"/>
      <c r="N136" s="1230"/>
      <c r="O136" s="1233"/>
      <c r="P136" s="1236"/>
      <c r="Q136" s="1239"/>
      <c r="R136" s="1221"/>
      <c r="S136" s="234"/>
      <c r="T136" s="242"/>
      <c r="U136" s="242"/>
      <c r="V136" s="242"/>
      <c r="W136" s="234"/>
      <c r="X136" s="305"/>
      <c r="Y136" s="305"/>
      <c r="Z136" s="305"/>
      <c r="AA136" s="305"/>
      <c r="AB136" s="1221"/>
      <c r="AC136" s="1242"/>
      <c r="AD136" s="306">
        <f t="shared" si="162"/>
        <v>0</v>
      </c>
      <c r="AE136" s="306">
        <f t="shared" si="162"/>
        <v>0</v>
      </c>
      <c r="AF136" s="306">
        <f t="shared" si="162"/>
        <v>0</v>
      </c>
      <c r="AG136" s="306">
        <f t="shared" si="162"/>
        <v>0</v>
      </c>
      <c r="AH136" s="306">
        <f t="shared" si="162"/>
        <v>0</v>
      </c>
      <c r="AI136" s="306">
        <f t="shared" si="162"/>
        <v>0</v>
      </c>
      <c r="AJ136" s="306">
        <f t="shared" si="162"/>
        <v>0</v>
      </c>
      <c r="AK136" s="1221"/>
      <c r="AL136" s="1245"/>
      <c r="AM136" s="306">
        <f t="shared" si="110"/>
        <v>0</v>
      </c>
      <c r="AN136" s="50"/>
      <c r="AO136" s="50"/>
      <c r="AP136" s="50"/>
      <c r="AQ136" s="50"/>
      <c r="AR136" s="50"/>
      <c r="AS136" s="50"/>
      <c r="AT136" s="1221"/>
      <c r="AU136" s="1248"/>
      <c r="AV136" s="306">
        <f t="shared" si="111"/>
        <v>0</v>
      </c>
      <c r="AW136" s="50"/>
      <c r="AX136" s="50"/>
      <c r="AY136" s="50"/>
      <c r="AZ136" s="50"/>
      <c r="BA136" s="50"/>
      <c r="BB136" s="50"/>
      <c r="BC136" s="1221"/>
      <c r="BD136" s="1251"/>
      <c r="BE136" s="306">
        <f t="shared" si="112"/>
        <v>0</v>
      </c>
      <c r="BF136" s="50"/>
      <c r="BG136" s="50"/>
      <c r="BH136" s="50"/>
      <c r="BI136" s="50"/>
      <c r="BJ136" s="50"/>
      <c r="BK136" s="50"/>
      <c r="BL136" s="1221"/>
      <c r="BM136" s="1254"/>
      <c r="BN136" s="306">
        <f t="shared" si="113"/>
        <v>0</v>
      </c>
      <c r="BO136" s="50"/>
      <c r="BP136" s="50"/>
      <c r="BQ136" s="50"/>
      <c r="BR136" s="50"/>
      <c r="BS136" s="50"/>
      <c r="BT136" s="50"/>
      <c r="BU136" s="1210"/>
      <c r="BV136" s="1211"/>
      <c r="BW136" s="1211"/>
      <c r="BX136" s="1211"/>
      <c r="BY136" s="1211"/>
      <c r="BZ136" s="1211"/>
      <c r="CA136" s="1211"/>
      <c r="CB136" s="1211"/>
      <c r="CC136" s="1212"/>
    </row>
    <row r="137" spans="1:81" s="58" customFormat="1" ht="40.15" customHeight="1" thickTop="1" x14ac:dyDescent="0.25">
      <c r="A137" s="37"/>
      <c r="B137" s="1318"/>
      <c r="C137" s="1315"/>
      <c r="D137" s="1096">
        <v>4102</v>
      </c>
      <c r="E137" s="1093" t="s">
        <v>5747</v>
      </c>
      <c r="F137" s="1093">
        <v>4102047</v>
      </c>
      <c r="G137" s="1093" t="s">
        <v>5748</v>
      </c>
      <c r="H137" s="1093" t="s">
        <v>5749</v>
      </c>
      <c r="I137" s="1446">
        <v>2021004540169</v>
      </c>
      <c r="J137" s="1219">
        <v>278</v>
      </c>
      <c r="K137" s="1216" t="str">
        <f>+[7]Metas!K317</f>
        <v>Numero de NNA acompañados en su proceso de inscripción de Registro Civil.</v>
      </c>
      <c r="L137" s="1222">
        <v>150</v>
      </c>
      <c r="M137" s="1225">
        <f t="shared" si="163"/>
        <v>37.5</v>
      </c>
      <c r="N137" s="1228"/>
      <c r="O137" s="1231">
        <v>50</v>
      </c>
      <c r="P137" s="1234">
        <v>50</v>
      </c>
      <c r="Q137" s="1237">
        <v>50</v>
      </c>
      <c r="R137" s="1219">
        <f>+$J137</f>
        <v>278</v>
      </c>
      <c r="S137" s="233" t="s">
        <v>5767</v>
      </c>
      <c r="T137" s="240" t="s">
        <v>3834</v>
      </c>
      <c r="U137" s="240" t="s">
        <v>3839</v>
      </c>
      <c r="V137" s="240" t="s">
        <v>3843</v>
      </c>
      <c r="W137" s="233" t="s">
        <v>5768</v>
      </c>
      <c r="X137" s="307">
        <v>44593</v>
      </c>
      <c r="Y137" s="307"/>
      <c r="Z137" s="307"/>
      <c r="AA137" s="307"/>
      <c r="AB137" s="1219">
        <f t="shared" ref="AB137" si="192">+$J137</f>
        <v>278</v>
      </c>
      <c r="AC137" s="1240">
        <f t="shared" ref="AC137" si="193">+L137</f>
        <v>150</v>
      </c>
      <c r="AD137" s="308">
        <v>3</v>
      </c>
      <c r="AE137" s="308">
        <v>3</v>
      </c>
      <c r="AF137" s="308">
        <f t="shared" si="162"/>
        <v>0</v>
      </c>
      <c r="AG137" s="308">
        <f t="shared" si="162"/>
        <v>0</v>
      </c>
      <c r="AH137" s="308">
        <f t="shared" si="162"/>
        <v>0</v>
      </c>
      <c r="AI137" s="308">
        <f t="shared" si="162"/>
        <v>0</v>
      </c>
      <c r="AJ137" s="308">
        <f t="shared" si="162"/>
        <v>0</v>
      </c>
      <c r="AK137" s="1219">
        <f t="shared" ref="AK137" si="194">+$J137</f>
        <v>278</v>
      </c>
      <c r="AL137" s="1243">
        <f t="shared" si="167"/>
        <v>0</v>
      </c>
      <c r="AM137" s="308">
        <f t="shared" si="110"/>
        <v>0</v>
      </c>
      <c r="AN137" s="48"/>
      <c r="AO137" s="48"/>
      <c r="AP137" s="48"/>
      <c r="AQ137" s="48"/>
      <c r="AR137" s="48"/>
      <c r="AS137" s="48"/>
      <c r="AT137" s="1219">
        <f t="shared" ref="AT137" si="195">+$J137</f>
        <v>278</v>
      </c>
      <c r="AU137" s="1246">
        <f t="shared" si="169"/>
        <v>50</v>
      </c>
      <c r="AV137" s="308">
        <f t="shared" si="111"/>
        <v>0</v>
      </c>
      <c r="AW137" s="48"/>
      <c r="AX137" s="48"/>
      <c r="AY137" s="48"/>
      <c r="AZ137" s="48"/>
      <c r="BA137" s="48"/>
      <c r="BB137" s="48"/>
      <c r="BC137" s="1219">
        <f t="shared" ref="BC137" si="196">+$J137</f>
        <v>278</v>
      </c>
      <c r="BD137" s="1249">
        <f t="shared" si="171"/>
        <v>50</v>
      </c>
      <c r="BE137" s="308">
        <f t="shared" si="112"/>
        <v>0</v>
      </c>
      <c r="BF137" s="48"/>
      <c r="BG137" s="48"/>
      <c r="BH137" s="48"/>
      <c r="BI137" s="48"/>
      <c r="BJ137" s="48"/>
      <c r="BK137" s="48"/>
      <c r="BL137" s="1219">
        <f t="shared" ref="BL137" si="197">+$J137</f>
        <v>278</v>
      </c>
      <c r="BM137" s="1252">
        <f t="shared" si="173"/>
        <v>50</v>
      </c>
      <c r="BN137" s="308">
        <f t="shared" si="113"/>
        <v>0</v>
      </c>
      <c r="BO137" s="48"/>
      <c r="BP137" s="48"/>
      <c r="BQ137" s="48"/>
      <c r="BR137" s="48"/>
      <c r="BS137" s="48"/>
      <c r="BT137" s="48"/>
      <c r="BU137" s="1204"/>
      <c r="BV137" s="1205"/>
      <c r="BW137" s="1205"/>
      <c r="BX137" s="1205"/>
      <c r="BY137" s="1205"/>
      <c r="BZ137" s="1205"/>
      <c r="CA137" s="1205"/>
      <c r="CB137" s="1205"/>
      <c r="CC137" s="1206"/>
    </row>
    <row r="138" spans="1:81" s="58" customFormat="1" ht="40.15" customHeight="1" x14ac:dyDescent="0.25">
      <c r="A138" s="37"/>
      <c r="B138" s="1318"/>
      <c r="C138" s="1315"/>
      <c r="D138" s="1097"/>
      <c r="E138" s="1094"/>
      <c r="F138" s="1094"/>
      <c r="G138" s="1094"/>
      <c r="H138" s="1094"/>
      <c r="I138" s="1447"/>
      <c r="J138" s="1220"/>
      <c r="K138" s="1217"/>
      <c r="L138" s="1223"/>
      <c r="M138" s="1226"/>
      <c r="N138" s="1229"/>
      <c r="O138" s="1232"/>
      <c r="P138" s="1235"/>
      <c r="Q138" s="1238"/>
      <c r="R138" s="1220"/>
      <c r="S138" s="41"/>
      <c r="T138" s="241"/>
      <c r="U138" s="241"/>
      <c r="V138" s="241"/>
      <c r="W138" s="41"/>
      <c r="X138" s="34"/>
      <c r="Y138" s="34"/>
      <c r="Z138" s="34"/>
      <c r="AA138" s="34"/>
      <c r="AB138" s="1220"/>
      <c r="AC138" s="1241"/>
      <c r="AD138" s="303">
        <f t="shared" si="162"/>
        <v>0</v>
      </c>
      <c r="AE138" s="303">
        <f t="shared" si="162"/>
        <v>0</v>
      </c>
      <c r="AF138" s="303">
        <f t="shared" si="162"/>
        <v>0</v>
      </c>
      <c r="AG138" s="303">
        <f t="shared" si="162"/>
        <v>0</v>
      </c>
      <c r="AH138" s="303">
        <f t="shared" si="162"/>
        <v>0</v>
      </c>
      <c r="AI138" s="303">
        <f t="shared" si="162"/>
        <v>0</v>
      </c>
      <c r="AJ138" s="303">
        <f t="shared" si="162"/>
        <v>0</v>
      </c>
      <c r="AK138" s="1220"/>
      <c r="AL138" s="1244"/>
      <c r="AM138" s="303">
        <f t="shared" si="110"/>
        <v>0</v>
      </c>
      <c r="AN138" s="311"/>
      <c r="AO138" s="311"/>
      <c r="AP138" s="311"/>
      <c r="AQ138" s="311"/>
      <c r="AR138" s="311"/>
      <c r="AS138" s="311"/>
      <c r="AT138" s="1220"/>
      <c r="AU138" s="1247"/>
      <c r="AV138" s="303">
        <f t="shared" si="111"/>
        <v>0</v>
      </c>
      <c r="AW138" s="311"/>
      <c r="AX138" s="311"/>
      <c r="AY138" s="311"/>
      <c r="AZ138" s="311"/>
      <c r="BA138" s="311"/>
      <c r="BB138" s="311"/>
      <c r="BC138" s="1220"/>
      <c r="BD138" s="1250"/>
      <c r="BE138" s="303">
        <f t="shared" si="112"/>
        <v>0</v>
      </c>
      <c r="BF138" s="311"/>
      <c r="BG138" s="311"/>
      <c r="BH138" s="311"/>
      <c r="BI138" s="311"/>
      <c r="BJ138" s="311"/>
      <c r="BK138" s="311"/>
      <c r="BL138" s="1220"/>
      <c r="BM138" s="1253"/>
      <c r="BN138" s="303">
        <f t="shared" si="113"/>
        <v>0</v>
      </c>
      <c r="BO138" s="311"/>
      <c r="BP138" s="311"/>
      <c r="BQ138" s="311"/>
      <c r="BR138" s="311"/>
      <c r="BS138" s="311"/>
      <c r="BT138" s="311"/>
      <c r="BU138" s="1207"/>
      <c r="BV138" s="1208"/>
      <c r="BW138" s="1208"/>
      <c r="BX138" s="1208"/>
      <c r="BY138" s="1208"/>
      <c r="BZ138" s="1208"/>
      <c r="CA138" s="1208"/>
      <c r="CB138" s="1208"/>
      <c r="CC138" s="1209"/>
    </row>
    <row r="139" spans="1:81" s="58" customFormat="1" ht="40.15" customHeight="1" x14ac:dyDescent="0.25">
      <c r="A139" s="37"/>
      <c r="B139" s="1318"/>
      <c r="C139" s="1315"/>
      <c r="D139" s="1097"/>
      <c r="E139" s="1094"/>
      <c r="F139" s="1094"/>
      <c r="G139" s="1094"/>
      <c r="H139" s="1094"/>
      <c r="I139" s="1447"/>
      <c r="J139" s="1220"/>
      <c r="K139" s="1217"/>
      <c r="L139" s="1223"/>
      <c r="M139" s="1226"/>
      <c r="N139" s="1229"/>
      <c r="O139" s="1232"/>
      <c r="P139" s="1235"/>
      <c r="Q139" s="1238"/>
      <c r="R139" s="1220"/>
      <c r="S139" s="41"/>
      <c r="T139" s="241"/>
      <c r="U139" s="241"/>
      <c r="V139" s="241"/>
      <c r="W139" s="41"/>
      <c r="X139" s="34"/>
      <c r="Y139" s="34"/>
      <c r="Z139" s="34"/>
      <c r="AA139" s="34"/>
      <c r="AB139" s="1220"/>
      <c r="AC139" s="1241"/>
      <c r="AD139" s="303">
        <f t="shared" si="162"/>
        <v>0</v>
      </c>
      <c r="AE139" s="303">
        <f t="shared" si="162"/>
        <v>0</v>
      </c>
      <c r="AF139" s="303">
        <f t="shared" si="162"/>
        <v>0</v>
      </c>
      <c r="AG139" s="303">
        <f t="shared" si="162"/>
        <v>0</v>
      </c>
      <c r="AH139" s="303">
        <f t="shared" si="162"/>
        <v>0</v>
      </c>
      <c r="AI139" s="303">
        <f t="shared" si="162"/>
        <v>0</v>
      </c>
      <c r="AJ139" s="303">
        <f t="shared" si="162"/>
        <v>0</v>
      </c>
      <c r="AK139" s="1220"/>
      <c r="AL139" s="1244"/>
      <c r="AM139" s="303">
        <f t="shared" si="110"/>
        <v>0</v>
      </c>
      <c r="AN139" s="311"/>
      <c r="AO139" s="311"/>
      <c r="AP139" s="311"/>
      <c r="AQ139" s="311"/>
      <c r="AR139" s="311"/>
      <c r="AS139" s="311"/>
      <c r="AT139" s="1220"/>
      <c r="AU139" s="1247"/>
      <c r="AV139" s="303">
        <f t="shared" si="111"/>
        <v>0</v>
      </c>
      <c r="AW139" s="311"/>
      <c r="AX139" s="311"/>
      <c r="AY139" s="311"/>
      <c r="AZ139" s="311"/>
      <c r="BA139" s="311"/>
      <c r="BB139" s="311"/>
      <c r="BC139" s="1220"/>
      <c r="BD139" s="1250"/>
      <c r="BE139" s="303">
        <f t="shared" si="112"/>
        <v>0</v>
      </c>
      <c r="BF139" s="311"/>
      <c r="BG139" s="311"/>
      <c r="BH139" s="311"/>
      <c r="BI139" s="311"/>
      <c r="BJ139" s="311"/>
      <c r="BK139" s="311"/>
      <c r="BL139" s="1220"/>
      <c r="BM139" s="1253"/>
      <c r="BN139" s="303">
        <f t="shared" si="113"/>
        <v>0</v>
      </c>
      <c r="BO139" s="311"/>
      <c r="BP139" s="311"/>
      <c r="BQ139" s="311"/>
      <c r="BR139" s="311"/>
      <c r="BS139" s="311"/>
      <c r="BT139" s="311"/>
      <c r="BU139" s="1207"/>
      <c r="BV139" s="1208"/>
      <c r="BW139" s="1208"/>
      <c r="BX139" s="1208"/>
      <c r="BY139" s="1208"/>
      <c r="BZ139" s="1208"/>
      <c r="CA139" s="1208"/>
      <c r="CB139" s="1208"/>
      <c r="CC139" s="1209"/>
    </row>
    <row r="140" spans="1:81" s="58" customFormat="1" ht="40.15" customHeight="1" thickBot="1" x14ac:dyDescent="0.3">
      <c r="A140" s="37"/>
      <c r="B140" s="1318"/>
      <c r="C140" s="1315"/>
      <c r="D140" s="1098"/>
      <c r="E140" s="1095"/>
      <c r="F140" s="1095"/>
      <c r="G140" s="1095"/>
      <c r="H140" s="1095"/>
      <c r="I140" s="1448"/>
      <c r="J140" s="1221"/>
      <c r="K140" s="1218"/>
      <c r="L140" s="1224"/>
      <c r="M140" s="1227"/>
      <c r="N140" s="1230"/>
      <c r="O140" s="1233"/>
      <c r="P140" s="1236"/>
      <c r="Q140" s="1239"/>
      <c r="R140" s="1221"/>
      <c r="S140" s="234"/>
      <c r="T140" s="242"/>
      <c r="U140" s="242"/>
      <c r="V140" s="242"/>
      <c r="W140" s="234"/>
      <c r="X140" s="305"/>
      <c r="Y140" s="305"/>
      <c r="Z140" s="305"/>
      <c r="AA140" s="305"/>
      <c r="AB140" s="1221"/>
      <c r="AC140" s="1242"/>
      <c r="AD140" s="306">
        <f t="shared" si="162"/>
        <v>0</v>
      </c>
      <c r="AE140" s="306">
        <f t="shared" si="162"/>
        <v>0</v>
      </c>
      <c r="AF140" s="306">
        <f t="shared" si="162"/>
        <v>0</v>
      </c>
      <c r="AG140" s="306">
        <f t="shared" si="162"/>
        <v>0</v>
      </c>
      <c r="AH140" s="306">
        <f t="shared" si="162"/>
        <v>0</v>
      </c>
      <c r="AI140" s="306">
        <f t="shared" si="162"/>
        <v>0</v>
      </c>
      <c r="AJ140" s="306">
        <f t="shared" si="162"/>
        <v>0</v>
      </c>
      <c r="AK140" s="1221"/>
      <c r="AL140" s="1245"/>
      <c r="AM140" s="306">
        <f t="shared" si="110"/>
        <v>0</v>
      </c>
      <c r="AN140" s="50"/>
      <c r="AO140" s="50"/>
      <c r="AP140" s="50"/>
      <c r="AQ140" s="50"/>
      <c r="AR140" s="50"/>
      <c r="AS140" s="50"/>
      <c r="AT140" s="1221"/>
      <c r="AU140" s="1248"/>
      <c r="AV140" s="306">
        <f t="shared" si="111"/>
        <v>0</v>
      </c>
      <c r="AW140" s="50"/>
      <c r="AX140" s="50"/>
      <c r="AY140" s="50"/>
      <c r="AZ140" s="50"/>
      <c r="BA140" s="50"/>
      <c r="BB140" s="50"/>
      <c r="BC140" s="1221"/>
      <c r="BD140" s="1251"/>
      <c r="BE140" s="306">
        <f t="shared" si="112"/>
        <v>0</v>
      </c>
      <c r="BF140" s="50"/>
      <c r="BG140" s="50"/>
      <c r="BH140" s="50"/>
      <c r="BI140" s="50"/>
      <c r="BJ140" s="50"/>
      <c r="BK140" s="50"/>
      <c r="BL140" s="1221"/>
      <c r="BM140" s="1254"/>
      <c r="BN140" s="306">
        <f t="shared" si="113"/>
        <v>0</v>
      </c>
      <c r="BO140" s="50"/>
      <c r="BP140" s="50"/>
      <c r="BQ140" s="50"/>
      <c r="BR140" s="50"/>
      <c r="BS140" s="50"/>
      <c r="BT140" s="50"/>
      <c r="BU140" s="1210"/>
      <c r="BV140" s="1211"/>
      <c r="BW140" s="1211"/>
      <c r="BX140" s="1211"/>
      <c r="BY140" s="1211"/>
      <c r="BZ140" s="1211"/>
      <c r="CA140" s="1211"/>
      <c r="CB140" s="1211"/>
      <c r="CC140" s="1212"/>
    </row>
    <row r="141" spans="1:81" s="58" customFormat="1" ht="40.15" customHeight="1" thickTop="1" x14ac:dyDescent="0.25">
      <c r="A141" s="37"/>
      <c r="B141" s="1318"/>
      <c r="C141" s="1315"/>
      <c r="D141" s="1096">
        <v>4102</v>
      </c>
      <c r="E141" s="1093" t="s">
        <v>5747</v>
      </c>
      <c r="F141" s="1093">
        <v>4102047</v>
      </c>
      <c r="G141" s="1093" t="s">
        <v>5748</v>
      </c>
      <c r="H141" s="1093" t="s">
        <v>5749</v>
      </c>
      <c r="I141" s="1446">
        <v>2021004540169</v>
      </c>
      <c r="J141" s="1219">
        <v>279</v>
      </c>
      <c r="K141" s="1216" t="str">
        <f>+[7]Metas!K318</f>
        <v>Numero de NNA acompañados en su proceso de inscripción de Tarjeta de Identidad.</v>
      </c>
      <c r="L141" s="1222">
        <v>150</v>
      </c>
      <c r="M141" s="1225">
        <f t="shared" si="163"/>
        <v>37.5</v>
      </c>
      <c r="N141" s="1228"/>
      <c r="O141" s="1231">
        <v>50</v>
      </c>
      <c r="P141" s="1234">
        <v>50</v>
      </c>
      <c r="Q141" s="1237">
        <v>50</v>
      </c>
      <c r="R141" s="1219">
        <f>+$J141</f>
        <v>279</v>
      </c>
      <c r="S141" s="233" t="s">
        <v>5767</v>
      </c>
      <c r="T141" s="240" t="s">
        <v>3834</v>
      </c>
      <c r="U141" s="240" t="s">
        <v>3839</v>
      </c>
      <c r="V141" s="240" t="s">
        <v>3843</v>
      </c>
      <c r="W141" s="233" t="s">
        <v>5768</v>
      </c>
      <c r="X141" s="307">
        <v>44593</v>
      </c>
      <c r="Y141" s="307"/>
      <c r="Z141" s="307"/>
      <c r="AA141" s="307"/>
      <c r="AB141" s="1219">
        <f t="shared" ref="AB141" si="198">+$J141</f>
        <v>279</v>
      </c>
      <c r="AC141" s="1240">
        <f t="shared" ref="AC141" si="199">+L141</f>
        <v>150</v>
      </c>
      <c r="AD141" s="308">
        <v>3</v>
      </c>
      <c r="AE141" s="308">
        <v>3</v>
      </c>
      <c r="AF141" s="308">
        <f t="shared" si="162"/>
        <v>0</v>
      </c>
      <c r="AG141" s="308">
        <f t="shared" si="162"/>
        <v>0</v>
      </c>
      <c r="AH141" s="308">
        <f t="shared" si="162"/>
        <v>0</v>
      </c>
      <c r="AI141" s="308">
        <f t="shared" si="162"/>
        <v>0</v>
      </c>
      <c r="AJ141" s="308">
        <f t="shared" si="162"/>
        <v>0</v>
      </c>
      <c r="AK141" s="1219">
        <f t="shared" ref="AK141" si="200">+$J141</f>
        <v>279</v>
      </c>
      <c r="AL141" s="1243">
        <f t="shared" si="167"/>
        <v>0</v>
      </c>
      <c r="AM141" s="308">
        <f t="shared" si="110"/>
        <v>0</v>
      </c>
      <c r="AN141" s="48"/>
      <c r="AO141" s="48"/>
      <c r="AP141" s="48"/>
      <c r="AQ141" s="48"/>
      <c r="AR141" s="48"/>
      <c r="AS141" s="48"/>
      <c r="AT141" s="1219">
        <f t="shared" ref="AT141" si="201">+$J141</f>
        <v>279</v>
      </c>
      <c r="AU141" s="1246">
        <f t="shared" si="169"/>
        <v>50</v>
      </c>
      <c r="AV141" s="308">
        <f t="shared" si="111"/>
        <v>0</v>
      </c>
      <c r="AW141" s="48"/>
      <c r="AX141" s="48"/>
      <c r="AY141" s="48"/>
      <c r="AZ141" s="48"/>
      <c r="BA141" s="48"/>
      <c r="BB141" s="48"/>
      <c r="BC141" s="1219">
        <f t="shared" ref="BC141" si="202">+$J141</f>
        <v>279</v>
      </c>
      <c r="BD141" s="1249">
        <f t="shared" si="171"/>
        <v>50</v>
      </c>
      <c r="BE141" s="308">
        <f t="shared" si="112"/>
        <v>0</v>
      </c>
      <c r="BF141" s="48"/>
      <c r="BG141" s="48"/>
      <c r="BH141" s="48"/>
      <c r="BI141" s="48"/>
      <c r="BJ141" s="48"/>
      <c r="BK141" s="48"/>
      <c r="BL141" s="1219">
        <f t="shared" ref="BL141" si="203">+$J141</f>
        <v>279</v>
      </c>
      <c r="BM141" s="1252">
        <f t="shared" si="173"/>
        <v>50</v>
      </c>
      <c r="BN141" s="308">
        <f t="shared" si="113"/>
        <v>0</v>
      </c>
      <c r="BO141" s="48"/>
      <c r="BP141" s="48"/>
      <c r="BQ141" s="48"/>
      <c r="BR141" s="48"/>
      <c r="BS141" s="48"/>
      <c r="BT141" s="48"/>
      <c r="BU141" s="1204"/>
      <c r="BV141" s="1205"/>
      <c r="BW141" s="1205"/>
      <c r="BX141" s="1205"/>
      <c r="BY141" s="1205"/>
      <c r="BZ141" s="1205"/>
      <c r="CA141" s="1205"/>
      <c r="CB141" s="1205"/>
      <c r="CC141" s="1206"/>
    </row>
    <row r="142" spans="1:81" s="58" customFormat="1" ht="40.15" customHeight="1" x14ac:dyDescent="0.25">
      <c r="A142" s="37"/>
      <c r="B142" s="1318"/>
      <c r="C142" s="1315"/>
      <c r="D142" s="1097"/>
      <c r="E142" s="1094"/>
      <c r="F142" s="1094"/>
      <c r="G142" s="1094"/>
      <c r="H142" s="1094"/>
      <c r="I142" s="1447"/>
      <c r="J142" s="1220"/>
      <c r="K142" s="1217"/>
      <c r="L142" s="1223"/>
      <c r="M142" s="1226"/>
      <c r="N142" s="1229"/>
      <c r="O142" s="1232"/>
      <c r="P142" s="1235"/>
      <c r="Q142" s="1238"/>
      <c r="R142" s="1220"/>
      <c r="S142" s="41"/>
      <c r="T142" s="241"/>
      <c r="U142" s="241"/>
      <c r="V142" s="241"/>
      <c r="W142" s="41"/>
      <c r="X142" s="34"/>
      <c r="Y142" s="34"/>
      <c r="Z142" s="34"/>
      <c r="AA142" s="34"/>
      <c r="AB142" s="1220"/>
      <c r="AC142" s="1241"/>
      <c r="AD142" s="303">
        <f t="shared" si="162"/>
        <v>0</v>
      </c>
      <c r="AE142" s="303">
        <f t="shared" si="162"/>
        <v>0</v>
      </c>
      <c r="AF142" s="303">
        <f t="shared" si="162"/>
        <v>0</v>
      </c>
      <c r="AG142" s="303">
        <f t="shared" si="162"/>
        <v>0</v>
      </c>
      <c r="AH142" s="303">
        <f t="shared" si="162"/>
        <v>0</v>
      </c>
      <c r="AI142" s="303">
        <f t="shared" si="162"/>
        <v>0</v>
      </c>
      <c r="AJ142" s="303">
        <f t="shared" si="162"/>
        <v>0</v>
      </c>
      <c r="AK142" s="1220"/>
      <c r="AL142" s="1244"/>
      <c r="AM142" s="303">
        <f t="shared" si="110"/>
        <v>0</v>
      </c>
      <c r="AN142" s="311"/>
      <c r="AO142" s="311"/>
      <c r="AP142" s="311"/>
      <c r="AQ142" s="311"/>
      <c r="AR142" s="311"/>
      <c r="AS142" s="311"/>
      <c r="AT142" s="1220"/>
      <c r="AU142" s="1247"/>
      <c r="AV142" s="303">
        <f t="shared" si="111"/>
        <v>0</v>
      </c>
      <c r="AW142" s="311"/>
      <c r="AX142" s="311"/>
      <c r="AY142" s="311"/>
      <c r="AZ142" s="311"/>
      <c r="BA142" s="311"/>
      <c r="BB142" s="311"/>
      <c r="BC142" s="1220"/>
      <c r="BD142" s="1250"/>
      <c r="BE142" s="303">
        <f t="shared" si="112"/>
        <v>0</v>
      </c>
      <c r="BF142" s="311"/>
      <c r="BG142" s="311"/>
      <c r="BH142" s="311"/>
      <c r="BI142" s="311"/>
      <c r="BJ142" s="311"/>
      <c r="BK142" s="311"/>
      <c r="BL142" s="1220"/>
      <c r="BM142" s="1253"/>
      <c r="BN142" s="303">
        <f t="shared" si="113"/>
        <v>0</v>
      </c>
      <c r="BO142" s="311"/>
      <c r="BP142" s="311"/>
      <c r="BQ142" s="311"/>
      <c r="BR142" s="311"/>
      <c r="BS142" s="311"/>
      <c r="BT142" s="311"/>
      <c r="BU142" s="1207"/>
      <c r="BV142" s="1208"/>
      <c r="BW142" s="1208"/>
      <c r="BX142" s="1208"/>
      <c r="BY142" s="1208"/>
      <c r="BZ142" s="1208"/>
      <c r="CA142" s="1208"/>
      <c r="CB142" s="1208"/>
      <c r="CC142" s="1209"/>
    </row>
    <row r="143" spans="1:81" s="58" customFormat="1" ht="40.15" customHeight="1" x14ac:dyDescent="0.25">
      <c r="A143" s="37"/>
      <c r="B143" s="1318"/>
      <c r="C143" s="1315"/>
      <c r="D143" s="1097"/>
      <c r="E143" s="1094"/>
      <c r="F143" s="1094"/>
      <c r="G143" s="1094"/>
      <c r="H143" s="1094"/>
      <c r="I143" s="1447"/>
      <c r="J143" s="1220"/>
      <c r="K143" s="1217"/>
      <c r="L143" s="1223"/>
      <c r="M143" s="1226"/>
      <c r="N143" s="1229"/>
      <c r="O143" s="1232"/>
      <c r="P143" s="1235"/>
      <c r="Q143" s="1238"/>
      <c r="R143" s="1220"/>
      <c r="S143" s="41"/>
      <c r="T143" s="241"/>
      <c r="U143" s="241"/>
      <c r="V143" s="241"/>
      <c r="W143" s="41"/>
      <c r="X143" s="34"/>
      <c r="Y143" s="34"/>
      <c r="Z143" s="34"/>
      <c r="AA143" s="34"/>
      <c r="AB143" s="1220"/>
      <c r="AC143" s="1241"/>
      <c r="AD143" s="303">
        <f t="shared" si="162"/>
        <v>0</v>
      </c>
      <c r="AE143" s="303">
        <f t="shared" si="162"/>
        <v>0</v>
      </c>
      <c r="AF143" s="303">
        <f t="shared" si="162"/>
        <v>0</v>
      </c>
      <c r="AG143" s="303">
        <f t="shared" si="162"/>
        <v>0</v>
      </c>
      <c r="AH143" s="303">
        <f t="shared" si="162"/>
        <v>0</v>
      </c>
      <c r="AI143" s="303">
        <f t="shared" si="162"/>
        <v>0</v>
      </c>
      <c r="AJ143" s="303">
        <f t="shared" si="162"/>
        <v>0</v>
      </c>
      <c r="AK143" s="1220"/>
      <c r="AL143" s="1244"/>
      <c r="AM143" s="303">
        <f t="shared" si="110"/>
        <v>0</v>
      </c>
      <c r="AN143" s="311"/>
      <c r="AO143" s="311"/>
      <c r="AP143" s="311"/>
      <c r="AQ143" s="311"/>
      <c r="AR143" s="311"/>
      <c r="AS143" s="311"/>
      <c r="AT143" s="1220"/>
      <c r="AU143" s="1247"/>
      <c r="AV143" s="303">
        <f t="shared" si="111"/>
        <v>0</v>
      </c>
      <c r="AW143" s="311"/>
      <c r="AX143" s="311"/>
      <c r="AY143" s="311"/>
      <c r="AZ143" s="311"/>
      <c r="BA143" s="311"/>
      <c r="BB143" s="311"/>
      <c r="BC143" s="1220"/>
      <c r="BD143" s="1250"/>
      <c r="BE143" s="303">
        <f t="shared" si="112"/>
        <v>0</v>
      </c>
      <c r="BF143" s="311"/>
      <c r="BG143" s="311"/>
      <c r="BH143" s="311"/>
      <c r="BI143" s="311"/>
      <c r="BJ143" s="311"/>
      <c r="BK143" s="311"/>
      <c r="BL143" s="1220"/>
      <c r="BM143" s="1253"/>
      <c r="BN143" s="303">
        <f t="shared" si="113"/>
        <v>0</v>
      </c>
      <c r="BO143" s="311"/>
      <c r="BP143" s="311"/>
      <c r="BQ143" s="311"/>
      <c r="BR143" s="311"/>
      <c r="BS143" s="311"/>
      <c r="BT143" s="311"/>
      <c r="BU143" s="1207"/>
      <c r="BV143" s="1208"/>
      <c r="BW143" s="1208"/>
      <c r="BX143" s="1208"/>
      <c r="BY143" s="1208"/>
      <c r="BZ143" s="1208"/>
      <c r="CA143" s="1208"/>
      <c r="CB143" s="1208"/>
      <c r="CC143" s="1209"/>
    </row>
    <row r="144" spans="1:81" s="58" customFormat="1" ht="40.15" customHeight="1" thickBot="1" x14ac:dyDescent="0.3">
      <c r="A144" s="37"/>
      <c r="B144" s="1318"/>
      <c r="C144" s="1315"/>
      <c r="D144" s="1098"/>
      <c r="E144" s="1095"/>
      <c r="F144" s="1095"/>
      <c r="G144" s="1095"/>
      <c r="H144" s="1095"/>
      <c r="I144" s="1448"/>
      <c r="J144" s="1221"/>
      <c r="K144" s="1218"/>
      <c r="L144" s="1224"/>
      <c r="M144" s="1227"/>
      <c r="N144" s="1230"/>
      <c r="O144" s="1233"/>
      <c r="P144" s="1236"/>
      <c r="Q144" s="1239"/>
      <c r="R144" s="1221"/>
      <c r="S144" s="234"/>
      <c r="T144" s="242"/>
      <c r="U144" s="242"/>
      <c r="V144" s="242"/>
      <c r="W144" s="234"/>
      <c r="X144" s="305"/>
      <c r="Y144" s="305"/>
      <c r="Z144" s="305"/>
      <c r="AA144" s="305"/>
      <c r="AB144" s="1221"/>
      <c r="AC144" s="1242"/>
      <c r="AD144" s="306">
        <f t="shared" si="162"/>
        <v>0</v>
      </c>
      <c r="AE144" s="306">
        <f t="shared" si="162"/>
        <v>0</v>
      </c>
      <c r="AF144" s="306">
        <f t="shared" si="162"/>
        <v>0</v>
      </c>
      <c r="AG144" s="306">
        <f t="shared" si="162"/>
        <v>0</v>
      </c>
      <c r="AH144" s="306">
        <f t="shared" si="162"/>
        <v>0</v>
      </c>
      <c r="AI144" s="306">
        <f t="shared" si="162"/>
        <v>0</v>
      </c>
      <c r="AJ144" s="306">
        <f t="shared" si="162"/>
        <v>0</v>
      </c>
      <c r="AK144" s="1221"/>
      <c r="AL144" s="1245"/>
      <c r="AM144" s="306">
        <f t="shared" si="110"/>
        <v>0</v>
      </c>
      <c r="AN144" s="50"/>
      <c r="AO144" s="50"/>
      <c r="AP144" s="50"/>
      <c r="AQ144" s="50"/>
      <c r="AR144" s="50"/>
      <c r="AS144" s="50"/>
      <c r="AT144" s="1221"/>
      <c r="AU144" s="1248"/>
      <c r="AV144" s="306">
        <f t="shared" si="111"/>
        <v>0</v>
      </c>
      <c r="AW144" s="50"/>
      <c r="AX144" s="50"/>
      <c r="AY144" s="50"/>
      <c r="AZ144" s="50"/>
      <c r="BA144" s="50"/>
      <c r="BB144" s="50"/>
      <c r="BC144" s="1221"/>
      <c r="BD144" s="1251"/>
      <c r="BE144" s="306">
        <f t="shared" si="112"/>
        <v>0</v>
      </c>
      <c r="BF144" s="50"/>
      <c r="BG144" s="50"/>
      <c r="BH144" s="50"/>
      <c r="BI144" s="50"/>
      <c r="BJ144" s="50"/>
      <c r="BK144" s="50"/>
      <c r="BL144" s="1221"/>
      <c r="BM144" s="1254"/>
      <c r="BN144" s="306">
        <f t="shared" si="113"/>
        <v>0</v>
      </c>
      <c r="BO144" s="50"/>
      <c r="BP144" s="50"/>
      <c r="BQ144" s="50"/>
      <c r="BR144" s="50"/>
      <c r="BS144" s="50"/>
      <c r="BT144" s="50"/>
      <c r="BU144" s="1210"/>
      <c r="BV144" s="1211"/>
      <c r="BW144" s="1211"/>
      <c r="BX144" s="1211"/>
      <c r="BY144" s="1211"/>
      <c r="BZ144" s="1211"/>
      <c r="CA144" s="1211"/>
      <c r="CB144" s="1211"/>
      <c r="CC144" s="1212"/>
    </row>
    <row r="145" spans="1:81" s="58" customFormat="1" ht="40.15" customHeight="1" thickTop="1" x14ac:dyDescent="0.25">
      <c r="A145" s="37"/>
      <c r="B145" s="1318"/>
      <c r="C145" s="1315"/>
      <c r="D145" s="1096">
        <v>4102</v>
      </c>
      <c r="E145" s="1093" t="s">
        <v>5747</v>
      </c>
      <c r="F145" s="1093">
        <v>4102047</v>
      </c>
      <c r="G145" s="1093" t="s">
        <v>5748</v>
      </c>
      <c r="H145" s="1093" t="s">
        <v>5749</v>
      </c>
      <c r="I145" s="1446">
        <v>2021004540169</v>
      </c>
      <c r="J145" s="1219">
        <v>280</v>
      </c>
      <c r="K145" s="1216" t="str">
        <f>+[7]Metas!K319</f>
        <v xml:space="preserve">Municipios acompañados para la promoción y socialización de las 2 estrategias de prevención de embarazo en adolescentes. </v>
      </c>
      <c r="L145" s="1222">
        <v>10</v>
      </c>
      <c r="M145" s="1225">
        <f>SUM(N145:Q145)</f>
        <v>10</v>
      </c>
      <c r="N145" s="1228"/>
      <c r="O145" s="1231"/>
      <c r="P145" s="1234">
        <v>10</v>
      </c>
      <c r="Q145" s="1237"/>
      <c r="R145" s="1219">
        <f>+$J145</f>
        <v>280</v>
      </c>
      <c r="S145" s="233" t="s">
        <v>5766</v>
      </c>
      <c r="T145" s="240" t="s">
        <v>3834</v>
      </c>
      <c r="U145" s="240" t="s">
        <v>3839</v>
      </c>
      <c r="V145" s="240" t="s">
        <v>3843</v>
      </c>
      <c r="W145" s="233" t="s">
        <v>5756</v>
      </c>
      <c r="X145" s="307">
        <v>44593</v>
      </c>
      <c r="Y145" s="307"/>
      <c r="Z145" s="307"/>
      <c r="AA145" s="307"/>
      <c r="AB145" s="1219">
        <f t="shared" ref="AB145" si="204">+$J145</f>
        <v>280</v>
      </c>
      <c r="AC145" s="1240">
        <f t="shared" ref="AC145" si="205">+L145</f>
        <v>10</v>
      </c>
      <c r="AD145" s="308">
        <v>2</v>
      </c>
      <c r="AE145" s="308">
        <v>2</v>
      </c>
      <c r="AF145" s="308">
        <f t="shared" si="162"/>
        <v>0</v>
      </c>
      <c r="AG145" s="308">
        <f t="shared" si="162"/>
        <v>0</v>
      </c>
      <c r="AH145" s="308">
        <f t="shared" si="162"/>
        <v>0</v>
      </c>
      <c r="AI145" s="308">
        <f t="shared" si="162"/>
        <v>0</v>
      </c>
      <c r="AJ145" s="308">
        <f t="shared" si="162"/>
        <v>0</v>
      </c>
      <c r="AK145" s="1219">
        <f t="shared" ref="AK145" si="206">+$J145</f>
        <v>280</v>
      </c>
      <c r="AL145" s="1243">
        <f>+N145</f>
        <v>0</v>
      </c>
      <c r="AM145" s="308">
        <f t="shared" si="110"/>
        <v>0</v>
      </c>
      <c r="AN145" s="48"/>
      <c r="AO145" s="48"/>
      <c r="AP145" s="48"/>
      <c r="AQ145" s="48"/>
      <c r="AR145" s="48"/>
      <c r="AS145" s="48"/>
      <c r="AT145" s="1219">
        <f t="shared" ref="AT145" si="207">+$J145</f>
        <v>280</v>
      </c>
      <c r="AU145" s="1246">
        <f>+O145</f>
        <v>0</v>
      </c>
      <c r="AV145" s="308">
        <f t="shared" si="111"/>
        <v>0</v>
      </c>
      <c r="AW145" s="48"/>
      <c r="AX145" s="48"/>
      <c r="AY145" s="48"/>
      <c r="AZ145" s="48"/>
      <c r="BA145" s="48"/>
      <c r="BB145" s="48"/>
      <c r="BC145" s="1219">
        <f t="shared" ref="BC145" si="208">+$J145</f>
        <v>280</v>
      </c>
      <c r="BD145" s="1249">
        <f>+P145</f>
        <v>10</v>
      </c>
      <c r="BE145" s="308">
        <f t="shared" si="112"/>
        <v>0</v>
      </c>
      <c r="BF145" s="48"/>
      <c r="BG145" s="48"/>
      <c r="BH145" s="48"/>
      <c r="BI145" s="48"/>
      <c r="BJ145" s="48"/>
      <c r="BK145" s="48"/>
      <c r="BL145" s="1219">
        <f t="shared" ref="BL145" si="209">+$J145</f>
        <v>280</v>
      </c>
      <c r="BM145" s="1252">
        <f>+Q145</f>
        <v>0</v>
      </c>
      <c r="BN145" s="308">
        <f t="shared" si="113"/>
        <v>0</v>
      </c>
      <c r="BO145" s="48"/>
      <c r="BP145" s="48"/>
      <c r="BQ145" s="48"/>
      <c r="BR145" s="48"/>
      <c r="BS145" s="48"/>
      <c r="BT145" s="48"/>
      <c r="BU145" s="1204"/>
      <c r="BV145" s="1205"/>
      <c r="BW145" s="1205"/>
      <c r="BX145" s="1205"/>
      <c r="BY145" s="1205"/>
      <c r="BZ145" s="1205"/>
      <c r="CA145" s="1205"/>
      <c r="CB145" s="1205"/>
      <c r="CC145" s="1206"/>
    </row>
    <row r="146" spans="1:81" s="58" customFormat="1" ht="40.15" customHeight="1" x14ac:dyDescent="0.25">
      <c r="A146" s="37"/>
      <c r="B146" s="1318"/>
      <c r="C146" s="1315"/>
      <c r="D146" s="1097"/>
      <c r="E146" s="1094"/>
      <c r="F146" s="1094"/>
      <c r="G146" s="1094"/>
      <c r="H146" s="1094"/>
      <c r="I146" s="1447"/>
      <c r="J146" s="1220"/>
      <c r="K146" s="1217"/>
      <c r="L146" s="1223"/>
      <c r="M146" s="1226"/>
      <c r="N146" s="1229"/>
      <c r="O146" s="1232"/>
      <c r="P146" s="1235"/>
      <c r="Q146" s="1238"/>
      <c r="R146" s="1220"/>
      <c r="S146" s="41"/>
      <c r="T146" s="241"/>
      <c r="U146" s="241"/>
      <c r="V146" s="241"/>
      <c r="W146" s="41"/>
      <c r="X146" s="34"/>
      <c r="Y146" s="34"/>
      <c r="Z146" s="34"/>
      <c r="AA146" s="34"/>
      <c r="AB146" s="1220"/>
      <c r="AC146" s="1241"/>
      <c r="AD146" s="303">
        <f t="shared" si="162"/>
        <v>0</v>
      </c>
      <c r="AE146" s="303">
        <f t="shared" si="162"/>
        <v>0</v>
      </c>
      <c r="AF146" s="303">
        <f t="shared" si="162"/>
        <v>0</v>
      </c>
      <c r="AG146" s="303">
        <f t="shared" si="162"/>
        <v>0</v>
      </c>
      <c r="AH146" s="303">
        <f t="shared" si="162"/>
        <v>0</v>
      </c>
      <c r="AI146" s="303">
        <f t="shared" si="162"/>
        <v>0</v>
      </c>
      <c r="AJ146" s="303">
        <f t="shared" si="162"/>
        <v>0</v>
      </c>
      <c r="AK146" s="1220"/>
      <c r="AL146" s="1244"/>
      <c r="AM146" s="303">
        <f t="shared" si="110"/>
        <v>0</v>
      </c>
      <c r="AN146" s="311"/>
      <c r="AO146" s="311"/>
      <c r="AP146" s="311"/>
      <c r="AQ146" s="311"/>
      <c r="AR146" s="311"/>
      <c r="AS146" s="311"/>
      <c r="AT146" s="1220"/>
      <c r="AU146" s="1247"/>
      <c r="AV146" s="303">
        <f t="shared" si="111"/>
        <v>0</v>
      </c>
      <c r="AW146" s="311"/>
      <c r="AX146" s="311"/>
      <c r="AY146" s="311"/>
      <c r="AZ146" s="311"/>
      <c r="BA146" s="311"/>
      <c r="BB146" s="311"/>
      <c r="BC146" s="1220"/>
      <c r="BD146" s="1250"/>
      <c r="BE146" s="303">
        <f t="shared" si="112"/>
        <v>0</v>
      </c>
      <c r="BF146" s="311"/>
      <c r="BG146" s="311"/>
      <c r="BH146" s="311"/>
      <c r="BI146" s="311"/>
      <c r="BJ146" s="311"/>
      <c r="BK146" s="311"/>
      <c r="BL146" s="1220"/>
      <c r="BM146" s="1253"/>
      <c r="BN146" s="303">
        <f t="shared" si="113"/>
        <v>0</v>
      </c>
      <c r="BO146" s="311"/>
      <c r="BP146" s="311"/>
      <c r="BQ146" s="311"/>
      <c r="BR146" s="311"/>
      <c r="BS146" s="311"/>
      <c r="BT146" s="311"/>
      <c r="BU146" s="1207"/>
      <c r="BV146" s="1208"/>
      <c r="BW146" s="1208"/>
      <c r="BX146" s="1208"/>
      <c r="BY146" s="1208"/>
      <c r="BZ146" s="1208"/>
      <c r="CA146" s="1208"/>
      <c r="CB146" s="1208"/>
      <c r="CC146" s="1209"/>
    </row>
    <row r="147" spans="1:81" s="58" customFormat="1" ht="40.15" customHeight="1" x14ac:dyDescent="0.25">
      <c r="A147" s="37"/>
      <c r="B147" s="1318"/>
      <c r="C147" s="1315"/>
      <c r="D147" s="1097"/>
      <c r="E147" s="1094"/>
      <c r="F147" s="1094"/>
      <c r="G147" s="1094"/>
      <c r="H147" s="1094"/>
      <c r="I147" s="1447"/>
      <c r="J147" s="1220"/>
      <c r="K147" s="1217"/>
      <c r="L147" s="1223"/>
      <c r="M147" s="1226"/>
      <c r="N147" s="1229"/>
      <c r="O147" s="1232"/>
      <c r="P147" s="1235"/>
      <c r="Q147" s="1238"/>
      <c r="R147" s="1220"/>
      <c r="S147" s="41"/>
      <c r="T147" s="241"/>
      <c r="U147" s="241"/>
      <c r="V147" s="241"/>
      <c r="W147" s="41"/>
      <c r="X147" s="34"/>
      <c r="Y147" s="34"/>
      <c r="Z147" s="34"/>
      <c r="AA147" s="34"/>
      <c r="AB147" s="1220"/>
      <c r="AC147" s="1241"/>
      <c r="AD147" s="303">
        <f t="shared" si="162"/>
        <v>0</v>
      </c>
      <c r="AE147" s="303">
        <f t="shared" si="162"/>
        <v>0</v>
      </c>
      <c r="AF147" s="303">
        <f t="shared" si="162"/>
        <v>0</v>
      </c>
      <c r="AG147" s="303">
        <f t="shared" si="162"/>
        <v>0</v>
      </c>
      <c r="AH147" s="303">
        <f t="shared" si="162"/>
        <v>0</v>
      </c>
      <c r="AI147" s="303">
        <f t="shared" si="162"/>
        <v>0</v>
      </c>
      <c r="AJ147" s="303">
        <f t="shared" si="162"/>
        <v>0</v>
      </c>
      <c r="AK147" s="1220"/>
      <c r="AL147" s="1244"/>
      <c r="AM147" s="303">
        <f t="shared" si="110"/>
        <v>0</v>
      </c>
      <c r="AN147" s="311"/>
      <c r="AO147" s="311"/>
      <c r="AP147" s="311"/>
      <c r="AQ147" s="311"/>
      <c r="AR147" s="311"/>
      <c r="AS147" s="311"/>
      <c r="AT147" s="1220"/>
      <c r="AU147" s="1247"/>
      <c r="AV147" s="303">
        <f t="shared" si="111"/>
        <v>0</v>
      </c>
      <c r="AW147" s="311"/>
      <c r="AX147" s="311"/>
      <c r="AY147" s="311"/>
      <c r="AZ147" s="311"/>
      <c r="BA147" s="311"/>
      <c r="BB147" s="311"/>
      <c r="BC147" s="1220"/>
      <c r="BD147" s="1250"/>
      <c r="BE147" s="303">
        <f t="shared" si="112"/>
        <v>0</v>
      </c>
      <c r="BF147" s="311"/>
      <c r="BG147" s="311"/>
      <c r="BH147" s="311"/>
      <c r="BI147" s="311"/>
      <c r="BJ147" s="311"/>
      <c r="BK147" s="311"/>
      <c r="BL147" s="1220"/>
      <c r="BM147" s="1253"/>
      <c r="BN147" s="303">
        <f t="shared" si="113"/>
        <v>0</v>
      </c>
      <c r="BO147" s="311"/>
      <c r="BP147" s="311"/>
      <c r="BQ147" s="311"/>
      <c r="BR147" s="311"/>
      <c r="BS147" s="311"/>
      <c r="BT147" s="311"/>
      <c r="BU147" s="1207"/>
      <c r="BV147" s="1208"/>
      <c r="BW147" s="1208"/>
      <c r="BX147" s="1208"/>
      <c r="BY147" s="1208"/>
      <c r="BZ147" s="1208"/>
      <c r="CA147" s="1208"/>
      <c r="CB147" s="1208"/>
      <c r="CC147" s="1209"/>
    </row>
    <row r="148" spans="1:81" s="58" customFormat="1" ht="40.15" customHeight="1" thickBot="1" x14ac:dyDescent="0.3">
      <c r="A148" s="37"/>
      <c r="B148" s="1318"/>
      <c r="C148" s="1315"/>
      <c r="D148" s="1098"/>
      <c r="E148" s="1095"/>
      <c r="F148" s="1095"/>
      <c r="G148" s="1095"/>
      <c r="H148" s="1095"/>
      <c r="I148" s="1448"/>
      <c r="J148" s="1221"/>
      <c r="K148" s="1218"/>
      <c r="L148" s="1224"/>
      <c r="M148" s="1227"/>
      <c r="N148" s="1230"/>
      <c r="O148" s="1233"/>
      <c r="P148" s="1236"/>
      <c r="Q148" s="1239"/>
      <c r="R148" s="1221"/>
      <c r="S148" s="234"/>
      <c r="T148" s="242"/>
      <c r="U148" s="242"/>
      <c r="V148" s="242"/>
      <c r="W148" s="234"/>
      <c r="X148" s="305"/>
      <c r="Y148" s="305"/>
      <c r="Z148" s="305"/>
      <c r="AA148" s="305"/>
      <c r="AB148" s="1221"/>
      <c r="AC148" s="1242"/>
      <c r="AD148" s="306">
        <f t="shared" si="162"/>
        <v>0</v>
      </c>
      <c r="AE148" s="306">
        <f t="shared" si="162"/>
        <v>0</v>
      </c>
      <c r="AF148" s="306">
        <f t="shared" si="162"/>
        <v>0</v>
      </c>
      <c r="AG148" s="306">
        <f t="shared" si="162"/>
        <v>0</v>
      </c>
      <c r="AH148" s="306">
        <f t="shared" si="162"/>
        <v>0</v>
      </c>
      <c r="AI148" s="306">
        <f t="shared" si="162"/>
        <v>0</v>
      </c>
      <c r="AJ148" s="306">
        <f t="shared" si="162"/>
        <v>0</v>
      </c>
      <c r="AK148" s="1221"/>
      <c r="AL148" s="1245"/>
      <c r="AM148" s="306">
        <f t="shared" si="110"/>
        <v>0</v>
      </c>
      <c r="AN148" s="50"/>
      <c r="AO148" s="50"/>
      <c r="AP148" s="50"/>
      <c r="AQ148" s="50"/>
      <c r="AR148" s="50"/>
      <c r="AS148" s="50"/>
      <c r="AT148" s="1221"/>
      <c r="AU148" s="1248"/>
      <c r="AV148" s="306">
        <f t="shared" si="111"/>
        <v>0</v>
      </c>
      <c r="AW148" s="50"/>
      <c r="AX148" s="50"/>
      <c r="AY148" s="50"/>
      <c r="AZ148" s="50"/>
      <c r="BA148" s="50"/>
      <c r="BB148" s="50"/>
      <c r="BC148" s="1221"/>
      <c r="BD148" s="1251"/>
      <c r="BE148" s="306">
        <f t="shared" si="112"/>
        <v>0</v>
      </c>
      <c r="BF148" s="50"/>
      <c r="BG148" s="50"/>
      <c r="BH148" s="50"/>
      <c r="BI148" s="50"/>
      <c r="BJ148" s="50"/>
      <c r="BK148" s="50"/>
      <c r="BL148" s="1221"/>
      <c r="BM148" s="1254"/>
      <c r="BN148" s="306">
        <f t="shared" si="113"/>
        <v>0</v>
      </c>
      <c r="BO148" s="50"/>
      <c r="BP148" s="50"/>
      <c r="BQ148" s="50"/>
      <c r="BR148" s="50"/>
      <c r="BS148" s="50"/>
      <c r="BT148" s="50"/>
      <c r="BU148" s="1210"/>
      <c r="BV148" s="1211"/>
      <c r="BW148" s="1211"/>
      <c r="BX148" s="1211"/>
      <c r="BY148" s="1211"/>
      <c r="BZ148" s="1211"/>
      <c r="CA148" s="1211"/>
      <c r="CB148" s="1211"/>
      <c r="CC148" s="1212"/>
    </row>
    <row r="149" spans="1:81" s="58" customFormat="1" ht="40.15" customHeight="1" thickTop="1" x14ac:dyDescent="0.25">
      <c r="A149" s="37"/>
      <c r="B149" s="1318"/>
      <c r="C149" s="1315"/>
      <c r="D149" s="1096">
        <v>4102</v>
      </c>
      <c r="E149" s="1093" t="s">
        <v>5747</v>
      </c>
      <c r="F149" s="1093">
        <v>4102047</v>
      </c>
      <c r="G149" s="1093" t="s">
        <v>5748</v>
      </c>
      <c r="H149" s="1093" t="s">
        <v>5749</v>
      </c>
      <c r="I149" s="1446">
        <v>2021004540169</v>
      </c>
      <c r="J149" s="1219">
        <v>281</v>
      </c>
      <c r="K149" s="1216" t="str">
        <f>+[7]Metas!K320</f>
        <v xml:space="preserve">Campañas para la prevención del consumo de sustancias psicoactivas en NNA. </v>
      </c>
      <c r="L149" s="1222">
        <v>1</v>
      </c>
      <c r="M149" s="1225">
        <f>SUM(N149:Q149)</f>
        <v>1</v>
      </c>
      <c r="N149" s="1228"/>
      <c r="O149" s="1231"/>
      <c r="P149" s="1234">
        <v>1</v>
      </c>
      <c r="Q149" s="1237"/>
      <c r="R149" s="1219">
        <f>+$J149</f>
        <v>281</v>
      </c>
      <c r="S149" s="233" t="s">
        <v>5769</v>
      </c>
      <c r="T149" s="240" t="s">
        <v>3834</v>
      </c>
      <c r="U149" s="240" t="s">
        <v>3839</v>
      </c>
      <c r="V149" s="240" t="s">
        <v>3843</v>
      </c>
      <c r="W149" s="233" t="s">
        <v>5770</v>
      </c>
      <c r="X149" s="307">
        <v>44593</v>
      </c>
      <c r="Y149" s="307"/>
      <c r="Z149" s="307"/>
      <c r="AA149" s="307"/>
      <c r="AB149" s="1219">
        <f t="shared" ref="AB149" si="210">+$J149</f>
        <v>281</v>
      </c>
      <c r="AC149" s="1240">
        <f t="shared" ref="AC149" si="211">+L149</f>
        <v>1</v>
      </c>
      <c r="AD149" s="308">
        <v>3</v>
      </c>
      <c r="AE149" s="308">
        <v>3</v>
      </c>
      <c r="AF149" s="308">
        <f t="shared" si="162"/>
        <v>0</v>
      </c>
      <c r="AG149" s="308">
        <f t="shared" si="162"/>
        <v>0</v>
      </c>
      <c r="AH149" s="308">
        <f t="shared" si="162"/>
        <v>0</v>
      </c>
      <c r="AI149" s="308">
        <f t="shared" si="162"/>
        <v>0</v>
      </c>
      <c r="AJ149" s="308">
        <f t="shared" si="162"/>
        <v>0</v>
      </c>
      <c r="AK149" s="1219">
        <f t="shared" ref="AK149" si="212">+$J149</f>
        <v>281</v>
      </c>
      <c r="AL149" s="1243">
        <f>+N149</f>
        <v>0</v>
      </c>
      <c r="AM149" s="308">
        <f t="shared" si="110"/>
        <v>0</v>
      </c>
      <c r="AN149" s="48"/>
      <c r="AO149" s="48"/>
      <c r="AP149" s="48"/>
      <c r="AQ149" s="48"/>
      <c r="AR149" s="48"/>
      <c r="AS149" s="48"/>
      <c r="AT149" s="1219">
        <f t="shared" ref="AT149" si="213">+$J149</f>
        <v>281</v>
      </c>
      <c r="AU149" s="1246">
        <f>+O149</f>
        <v>0</v>
      </c>
      <c r="AV149" s="308">
        <f t="shared" si="111"/>
        <v>0</v>
      </c>
      <c r="AW149" s="48"/>
      <c r="AX149" s="48"/>
      <c r="AY149" s="48"/>
      <c r="AZ149" s="48"/>
      <c r="BA149" s="48"/>
      <c r="BB149" s="48"/>
      <c r="BC149" s="1219">
        <f t="shared" ref="BC149" si="214">+$J149</f>
        <v>281</v>
      </c>
      <c r="BD149" s="1249">
        <f>+P149</f>
        <v>1</v>
      </c>
      <c r="BE149" s="308">
        <f t="shared" si="112"/>
        <v>0</v>
      </c>
      <c r="BF149" s="48"/>
      <c r="BG149" s="48"/>
      <c r="BH149" s="48"/>
      <c r="BI149" s="48"/>
      <c r="BJ149" s="48"/>
      <c r="BK149" s="48"/>
      <c r="BL149" s="1219">
        <f t="shared" ref="BL149" si="215">+$J149</f>
        <v>281</v>
      </c>
      <c r="BM149" s="1252">
        <f>+Q149</f>
        <v>0</v>
      </c>
      <c r="BN149" s="308">
        <f t="shared" si="113"/>
        <v>0</v>
      </c>
      <c r="BO149" s="48"/>
      <c r="BP149" s="48"/>
      <c r="BQ149" s="48"/>
      <c r="BR149" s="48"/>
      <c r="BS149" s="48"/>
      <c r="BT149" s="48"/>
      <c r="BU149" s="1204"/>
      <c r="BV149" s="1205"/>
      <c r="BW149" s="1205"/>
      <c r="BX149" s="1205"/>
      <c r="BY149" s="1205"/>
      <c r="BZ149" s="1205"/>
      <c r="CA149" s="1205"/>
      <c r="CB149" s="1205"/>
      <c r="CC149" s="1206"/>
    </row>
    <row r="150" spans="1:81" s="58" customFormat="1" ht="40.15" customHeight="1" x14ac:dyDescent="0.25">
      <c r="A150" s="37"/>
      <c r="B150" s="1318"/>
      <c r="C150" s="1315"/>
      <c r="D150" s="1097"/>
      <c r="E150" s="1094"/>
      <c r="F150" s="1094"/>
      <c r="G150" s="1094"/>
      <c r="H150" s="1094"/>
      <c r="I150" s="1447"/>
      <c r="J150" s="1220"/>
      <c r="K150" s="1217"/>
      <c r="L150" s="1223"/>
      <c r="M150" s="1226"/>
      <c r="N150" s="1229"/>
      <c r="O150" s="1232"/>
      <c r="P150" s="1235"/>
      <c r="Q150" s="1238"/>
      <c r="R150" s="1220"/>
      <c r="S150" s="41"/>
      <c r="T150" s="241"/>
      <c r="U150" s="241"/>
      <c r="V150" s="241"/>
      <c r="W150" s="41"/>
      <c r="X150" s="34"/>
      <c r="Y150" s="34"/>
      <c r="Z150" s="34"/>
      <c r="AA150" s="34"/>
      <c r="AB150" s="1220"/>
      <c r="AC150" s="1241"/>
      <c r="AD150" s="303">
        <f t="shared" si="162"/>
        <v>0</v>
      </c>
      <c r="AE150" s="303">
        <f t="shared" si="162"/>
        <v>0</v>
      </c>
      <c r="AF150" s="303">
        <f t="shared" si="162"/>
        <v>0</v>
      </c>
      <c r="AG150" s="303">
        <f t="shared" si="162"/>
        <v>0</v>
      </c>
      <c r="AH150" s="303">
        <f t="shared" si="162"/>
        <v>0</v>
      </c>
      <c r="AI150" s="303">
        <f t="shared" si="162"/>
        <v>0</v>
      </c>
      <c r="AJ150" s="303">
        <f t="shared" si="162"/>
        <v>0</v>
      </c>
      <c r="AK150" s="1220"/>
      <c r="AL150" s="1244"/>
      <c r="AM150" s="303">
        <f t="shared" ref="AM150:AM223" si="216">SUM(AN150:AS150)</f>
        <v>0</v>
      </c>
      <c r="AN150" s="311"/>
      <c r="AO150" s="311"/>
      <c r="AP150" s="311"/>
      <c r="AQ150" s="311"/>
      <c r="AR150" s="311"/>
      <c r="AS150" s="311"/>
      <c r="AT150" s="1220"/>
      <c r="AU150" s="1247"/>
      <c r="AV150" s="303">
        <f t="shared" ref="AV150:AV223" si="217">SUM(AW150:BB150)</f>
        <v>0</v>
      </c>
      <c r="AW150" s="311"/>
      <c r="AX150" s="311"/>
      <c r="AY150" s="311"/>
      <c r="AZ150" s="311"/>
      <c r="BA150" s="311"/>
      <c r="BB150" s="311"/>
      <c r="BC150" s="1220"/>
      <c r="BD150" s="1250"/>
      <c r="BE150" s="303">
        <f t="shared" ref="BE150:BE223" si="218">SUM(BF150:BK150)</f>
        <v>0</v>
      </c>
      <c r="BF150" s="311"/>
      <c r="BG150" s="311"/>
      <c r="BH150" s="311"/>
      <c r="BI150" s="311"/>
      <c r="BJ150" s="311"/>
      <c r="BK150" s="311"/>
      <c r="BL150" s="1220"/>
      <c r="BM150" s="1253"/>
      <c r="BN150" s="303">
        <f t="shared" ref="BN150:BN223" si="219">SUM(BO150:BT150)</f>
        <v>0</v>
      </c>
      <c r="BO150" s="311"/>
      <c r="BP150" s="311"/>
      <c r="BQ150" s="311"/>
      <c r="BR150" s="311"/>
      <c r="BS150" s="311"/>
      <c r="BT150" s="311"/>
      <c r="BU150" s="1207"/>
      <c r="BV150" s="1208"/>
      <c r="BW150" s="1208"/>
      <c r="BX150" s="1208"/>
      <c r="BY150" s="1208"/>
      <c r="BZ150" s="1208"/>
      <c r="CA150" s="1208"/>
      <c r="CB150" s="1208"/>
      <c r="CC150" s="1209"/>
    </row>
    <row r="151" spans="1:81" s="58" customFormat="1" ht="40.15" customHeight="1" x14ac:dyDescent="0.25">
      <c r="A151" s="37"/>
      <c r="B151" s="1318"/>
      <c r="C151" s="1315"/>
      <c r="D151" s="1097"/>
      <c r="E151" s="1094"/>
      <c r="F151" s="1094"/>
      <c r="G151" s="1094"/>
      <c r="H151" s="1094"/>
      <c r="I151" s="1447"/>
      <c r="J151" s="1220"/>
      <c r="K151" s="1217"/>
      <c r="L151" s="1223"/>
      <c r="M151" s="1226"/>
      <c r="N151" s="1229"/>
      <c r="O151" s="1232"/>
      <c r="P151" s="1235"/>
      <c r="Q151" s="1238"/>
      <c r="R151" s="1220"/>
      <c r="S151" s="41"/>
      <c r="T151" s="241"/>
      <c r="U151" s="241"/>
      <c r="V151" s="241"/>
      <c r="W151" s="41"/>
      <c r="X151" s="34"/>
      <c r="Y151" s="34"/>
      <c r="Z151" s="34"/>
      <c r="AA151" s="34"/>
      <c r="AB151" s="1220"/>
      <c r="AC151" s="1241"/>
      <c r="AD151" s="303">
        <f t="shared" si="162"/>
        <v>0</v>
      </c>
      <c r="AE151" s="303">
        <f t="shared" si="162"/>
        <v>0</v>
      </c>
      <c r="AF151" s="303">
        <f t="shared" si="162"/>
        <v>0</v>
      </c>
      <c r="AG151" s="303">
        <f t="shared" si="162"/>
        <v>0</v>
      </c>
      <c r="AH151" s="303">
        <f t="shared" si="162"/>
        <v>0</v>
      </c>
      <c r="AI151" s="303">
        <f t="shared" si="162"/>
        <v>0</v>
      </c>
      <c r="AJ151" s="303">
        <f t="shared" si="162"/>
        <v>0</v>
      </c>
      <c r="AK151" s="1220"/>
      <c r="AL151" s="1244"/>
      <c r="AM151" s="303">
        <f t="shared" si="216"/>
        <v>0</v>
      </c>
      <c r="AN151" s="311"/>
      <c r="AO151" s="311"/>
      <c r="AP151" s="311"/>
      <c r="AQ151" s="311"/>
      <c r="AR151" s="311"/>
      <c r="AS151" s="311"/>
      <c r="AT151" s="1220"/>
      <c r="AU151" s="1247"/>
      <c r="AV151" s="303">
        <f t="shared" si="217"/>
        <v>0</v>
      </c>
      <c r="AW151" s="311"/>
      <c r="AX151" s="311"/>
      <c r="AY151" s="311"/>
      <c r="AZ151" s="311"/>
      <c r="BA151" s="311"/>
      <c r="BB151" s="311"/>
      <c r="BC151" s="1220"/>
      <c r="BD151" s="1250"/>
      <c r="BE151" s="303">
        <f t="shared" si="218"/>
        <v>0</v>
      </c>
      <c r="BF151" s="311"/>
      <c r="BG151" s="311"/>
      <c r="BH151" s="311"/>
      <c r="BI151" s="311"/>
      <c r="BJ151" s="311"/>
      <c r="BK151" s="311"/>
      <c r="BL151" s="1220"/>
      <c r="BM151" s="1253"/>
      <c r="BN151" s="303">
        <f t="shared" si="219"/>
        <v>0</v>
      </c>
      <c r="BO151" s="311"/>
      <c r="BP151" s="311"/>
      <c r="BQ151" s="311"/>
      <c r="BR151" s="311"/>
      <c r="BS151" s="311"/>
      <c r="BT151" s="311"/>
      <c r="BU151" s="1207"/>
      <c r="BV151" s="1208"/>
      <c r="BW151" s="1208"/>
      <c r="BX151" s="1208"/>
      <c r="BY151" s="1208"/>
      <c r="BZ151" s="1208"/>
      <c r="CA151" s="1208"/>
      <c r="CB151" s="1208"/>
      <c r="CC151" s="1209"/>
    </row>
    <row r="152" spans="1:81" s="58" customFormat="1" ht="40.15" customHeight="1" thickBot="1" x14ac:dyDescent="0.3">
      <c r="A152" s="37"/>
      <c r="B152" s="1318"/>
      <c r="C152" s="1315"/>
      <c r="D152" s="1098"/>
      <c r="E152" s="1095"/>
      <c r="F152" s="1095"/>
      <c r="G152" s="1095"/>
      <c r="H152" s="1095"/>
      <c r="I152" s="1448"/>
      <c r="J152" s="1221"/>
      <c r="K152" s="1218"/>
      <c r="L152" s="1224"/>
      <c r="M152" s="1227"/>
      <c r="N152" s="1230"/>
      <c r="O152" s="1233"/>
      <c r="P152" s="1236"/>
      <c r="Q152" s="1239"/>
      <c r="R152" s="1221"/>
      <c r="S152" s="234"/>
      <c r="T152" s="242"/>
      <c r="U152" s="242"/>
      <c r="V152" s="242"/>
      <c r="W152" s="234"/>
      <c r="X152" s="305"/>
      <c r="Y152" s="305"/>
      <c r="Z152" s="305"/>
      <c r="AA152" s="305"/>
      <c r="AB152" s="1221"/>
      <c r="AC152" s="1242"/>
      <c r="AD152" s="306">
        <f t="shared" si="162"/>
        <v>0</v>
      </c>
      <c r="AE152" s="306">
        <f t="shared" si="162"/>
        <v>0</v>
      </c>
      <c r="AF152" s="306">
        <f t="shared" si="162"/>
        <v>0</v>
      </c>
      <c r="AG152" s="306">
        <f t="shared" si="162"/>
        <v>0</v>
      </c>
      <c r="AH152" s="306">
        <f t="shared" si="162"/>
        <v>0</v>
      </c>
      <c r="AI152" s="306">
        <f t="shared" si="162"/>
        <v>0</v>
      </c>
      <c r="AJ152" s="306">
        <f t="shared" si="162"/>
        <v>0</v>
      </c>
      <c r="AK152" s="1221"/>
      <c r="AL152" s="1245"/>
      <c r="AM152" s="306">
        <f t="shared" si="216"/>
        <v>0</v>
      </c>
      <c r="AN152" s="50"/>
      <c r="AO152" s="50"/>
      <c r="AP152" s="50"/>
      <c r="AQ152" s="50"/>
      <c r="AR152" s="50"/>
      <c r="AS152" s="50"/>
      <c r="AT152" s="1221"/>
      <c r="AU152" s="1248"/>
      <c r="AV152" s="306">
        <f t="shared" si="217"/>
        <v>0</v>
      </c>
      <c r="AW152" s="50"/>
      <c r="AX152" s="50"/>
      <c r="AY152" s="50"/>
      <c r="AZ152" s="50"/>
      <c r="BA152" s="50"/>
      <c r="BB152" s="50"/>
      <c r="BC152" s="1221"/>
      <c r="BD152" s="1251"/>
      <c r="BE152" s="306">
        <f t="shared" si="218"/>
        <v>0</v>
      </c>
      <c r="BF152" s="50"/>
      <c r="BG152" s="50"/>
      <c r="BH152" s="50"/>
      <c r="BI152" s="50"/>
      <c r="BJ152" s="50"/>
      <c r="BK152" s="50"/>
      <c r="BL152" s="1221"/>
      <c r="BM152" s="1254"/>
      <c r="BN152" s="306">
        <f t="shared" si="219"/>
        <v>0</v>
      </c>
      <c r="BO152" s="50"/>
      <c r="BP152" s="50"/>
      <c r="BQ152" s="50"/>
      <c r="BR152" s="50"/>
      <c r="BS152" s="50"/>
      <c r="BT152" s="50"/>
      <c r="BU152" s="1210"/>
      <c r="BV152" s="1211"/>
      <c r="BW152" s="1211"/>
      <c r="BX152" s="1211"/>
      <c r="BY152" s="1211"/>
      <c r="BZ152" s="1211"/>
      <c r="CA152" s="1211"/>
      <c r="CB152" s="1211"/>
      <c r="CC152" s="1212"/>
    </row>
    <row r="153" spans="1:81" s="58" customFormat="1" ht="40.15" customHeight="1" thickTop="1" x14ac:dyDescent="0.25">
      <c r="A153" s="37"/>
      <c r="B153" s="1318"/>
      <c r="C153" s="1315"/>
      <c r="D153" s="1096">
        <v>4102</v>
      </c>
      <c r="E153" s="1093" t="s">
        <v>5747</v>
      </c>
      <c r="F153" s="1093">
        <v>4102047</v>
      </c>
      <c r="G153" s="1093" t="s">
        <v>5748</v>
      </c>
      <c r="H153" s="1093" t="s">
        <v>5749</v>
      </c>
      <c r="I153" s="1446">
        <v>2021004540169</v>
      </c>
      <c r="J153" s="1219">
        <v>282</v>
      </c>
      <c r="K153" s="1216" t="str">
        <f>+[7]Metas!K321</f>
        <v xml:space="preserve">Municipios acompañados para la promoción y socialización de la estrategia sobre educación sexual responsable para los NNA a través del apoyo y fortalecimiento familiar </v>
      </c>
      <c r="L153" s="1222">
        <v>10</v>
      </c>
      <c r="M153" s="1225">
        <f>SUM(N153:Q153)</f>
        <v>10</v>
      </c>
      <c r="N153" s="1228"/>
      <c r="O153" s="1231"/>
      <c r="P153" s="1234">
        <v>5</v>
      </c>
      <c r="Q153" s="1237">
        <v>5</v>
      </c>
      <c r="R153" s="1219">
        <f>+$J153</f>
        <v>282</v>
      </c>
      <c r="S153" s="233" t="s">
        <v>5766</v>
      </c>
      <c r="T153" s="240" t="s">
        <v>3834</v>
      </c>
      <c r="U153" s="240" t="s">
        <v>3839</v>
      </c>
      <c r="V153" s="240" t="s">
        <v>3843</v>
      </c>
      <c r="W153" s="233" t="s">
        <v>5756</v>
      </c>
      <c r="X153" s="307">
        <v>44593</v>
      </c>
      <c r="Y153" s="307"/>
      <c r="Z153" s="307"/>
      <c r="AA153" s="307"/>
      <c r="AB153" s="1219">
        <f t="shared" ref="AB153" si="220">+$J153</f>
        <v>282</v>
      </c>
      <c r="AC153" s="1240">
        <f t="shared" ref="AC153" si="221">+L153</f>
        <v>10</v>
      </c>
      <c r="AD153" s="308">
        <v>3</v>
      </c>
      <c r="AE153" s="308">
        <v>3</v>
      </c>
      <c r="AF153" s="308">
        <f t="shared" si="162"/>
        <v>0</v>
      </c>
      <c r="AG153" s="308">
        <f t="shared" si="162"/>
        <v>0</v>
      </c>
      <c r="AH153" s="308">
        <f t="shared" si="162"/>
        <v>0</v>
      </c>
      <c r="AI153" s="308">
        <f t="shared" si="162"/>
        <v>0</v>
      </c>
      <c r="AJ153" s="308">
        <f t="shared" si="162"/>
        <v>0</v>
      </c>
      <c r="AK153" s="1219">
        <f t="shared" ref="AK153" si="222">+$J153</f>
        <v>282</v>
      </c>
      <c r="AL153" s="1243">
        <f>+N153</f>
        <v>0</v>
      </c>
      <c r="AM153" s="308">
        <f t="shared" si="216"/>
        <v>0</v>
      </c>
      <c r="AN153" s="48"/>
      <c r="AO153" s="48"/>
      <c r="AP153" s="48"/>
      <c r="AQ153" s="48"/>
      <c r="AR153" s="48"/>
      <c r="AS153" s="48"/>
      <c r="AT153" s="1219">
        <f t="shared" ref="AT153" si="223">+$J153</f>
        <v>282</v>
      </c>
      <c r="AU153" s="1246">
        <f>+O153</f>
        <v>0</v>
      </c>
      <c r="AV153" s="308">
        <f t="shared" si="217"/>
        <v>0</v>
      </c>
      <c r="AW153" s="48"/>
      <c r="AX153" s="48"/>
      <c r="AY153" s="48"/>
      <c r="AZ153" s="48"/>
      <c r="BA153" s="48"/>
      <c r="BB153" s="48"/>
      <c r="BC153" s="1219">
        <f t="shared" ref="BC153" si="224">+$J153</f>
        <v>282</v>
      </c>
      <c r="BD153" s="1249">
        <f>+P153</f>
        <v>5</v>
      </c>
      <c r="BE153" s="308">
        <f t="shared" si="218"/>
        <v>0</v>
      </c>
      <c r="BF153" s="48"/>
      <c r="BG153" s="48"/>
      <c r="BH153" s="48"/>
      <c r="BI153" s="48"/>
      <c r="BJ153" s="48"/>
      <c r="BK153" s="48"/>
      <c r="BL153" s="1219">
        <f t="shared" ref="BL153" si="225">+$J153</f>
        <v>282</v>
      </c>
      <c r="BM153" s="1252">
        <f>+Q153</f>
        <v>5</v>
      </c>
      <c r="BN153" s="308">
        <f t="shared" si="219"/>
        <v>0</v>
      </c>
      <c r="BO153" s="48"/>
      <c r="BP153" s="48"/>
      <c r="BQ153" s="48"/>
      <c r="BR153" s="48"/>
      <c r="BS153" s="48"/>
      <c r="BT153" s="48"/>
      <c r="BU153" s="1204"/>
      <c r="BV153" s="1205"/>
      <c r="BW153" s="1205"/>
      <c r="BX153" s="1205"/>
      <c r="BY153" s="1205"/>
      <c r="BZ153" s="1205"/>
      <c r="CA153" s="1205"/>
      <c r="CB153" s="1205"/>
      <c r="CC153" s="1206"/>
    </row>
    <row r="154" spans="1:81" s="58" customFormat="1" ht="40.15" customHeight="1" x14ac:dyDescent="0.25">
      <c r="A154" s="37"/>
      <c r="B154" s="1318"/>
      <c r="C154" s="1315"/>
      <c r="D154" s="1097"/>
      <c r="E154" s="1094"/>
      <c r="F154" s="1094"/>
      <c r="G154" s="1094"/>
      <c r="H154" s="1094"/>
      <c r="I154" s="1447"/>
      <c r="J154" s="1220"/>
      <c r="K154" s="1217"/>
      <c r="L154" s="1223"/>
      <c r="M154" s="1226"/>
      <c r="N154" s="1229"/>
      <c r="O154" s="1232"/>
      <c r="P154" s="1235"/>
      <c r="Q154" s="1238"/>
      <c r="R154" s="1220"/>
      <c r="S154" s="41"/>
      <c r="T154" s="241"/>
      <c r="U154" s="241"/>
      <c r="V154" s="241"/>
      <c r="W154" s="41"/>
      <c r="X154" s="34"/>
      <c r="Y154" s="34"/>
      <c r="Z154" s="34"/>
      <c r="AA154" s="34"/>
      <c r="AB154" s="1220"/>
      <c r="AC154" s="1241"/>
      <c r="AD154" s="303">
        <f t="shared" si="162"/>
        <v>0</v>
      </c>
      <c r="AE154" s="303">
        <f t="shared" si="162"/>
        <v>0</v>
      </c>
      <c r="AF154" s="303">
        <f t="shared" si="162"/>
        <v>0</v>
      </c>
      <c r="AG154" s="303">
        <f t="shared" si="162"/>
        <v>0</v>
      </c>
      <c r="AH154" s="303">
        <f t="shared" si="162"/>
        <v>0</v>
      </c>
      <c r="AI154" s="303">
        <f t="shared" si="162"/>
        <v>0</v>
      </c>
      <c r="AJ154" s="303">
        <f t="shared" si="162"/>
        <v>0</v>
      </c>
      <c r="AK154" s="1220"/>
      <c r="AL154" s="1244"/>
      <c r="AM154" s="303">
        <f t="shared" si="216"/>
        <v>0</v>
      </c>
      <c r="AN154" s="311"/>
      <c r="AO154" s="311"/>
      <c r="AP154" s="311"/>
      <c r="AQ154" s="311"/>
      <c r="AR154" s="311"/>
      <c r="AS154" s="311"/>
      <c r="AT154" s="1220"/>
      <c r="AU154" s="1247"/>
      <c r="AV154" s="303">
        <f t="shared" si="217"/>
        <v>0</v>
      </c>
      <c r="AW154" s="311"/>
      <c r="AX154" s="311"/>
      <c r="AY154" s="311"/>
      <c r="AZ154" s="311"/>
      <c r="BA154" s="311"/>
      <c r="BB154" s="311"/>
      <c r="BC154" s="1220"/>
      <c r="BD154" s="1250"/>
      <c r="BE154" s="303">
        <f t="shared" si="218"/>
        <v>0</v>
      </c>
      <c r="BF154" s="311"/>
      <c r="BG154" s="311"/>
      <c r="BH154" s="311"/>
      <c r="BI154" s="311"/>
      <c r="BJ154" s="311"/>
      <c r="BK154" s="311"/>
      <c r="BL154" s="1220"/>
      <c r="BM154" s="1253"/>
      <c r="BN154" s="303">
        <f t="shared" si="219"/>
        <v>0</v>
      </c>
      <c r="BO154" s="311"/>
      <c r="BP154" s="311"/>
      <c r="BQ154" s="311"/>
      <c r="BR154" s="311"/>
      <c r="BS154" s="311"/>
      <c r="BT154" s="311"/>
      <c r="BU154" s="1207"/>
      <c r="BV154" s="1208"/>
      <c r="BW154" s="1208"/>
      <c r="BX154" s="1208"/>
      <c r="BY154" s="1208"/>
      <c r="BZ154" s="1208"/>
      <c r="CA154" s="1208"/>
      <c r="CB154" s="1208"/>
      <c r="CC154" s="1209"/>
    </row>
    <row r="155" spans="1:81" s="58" customFormat="1" ht="40.15" customHeight="1" x14ac:dyDescent="0.25">
      <c r="A155" s="37"/>
      <c r="B155" s="1318"/>
      <c r="C155" s="1315"/>
      <c r="D155" s="1097"/>
      <c r="E155" s="1094"/>
      <c r="F155" s="1094"/>
      <c r="G155" s="1094"/>
      <c r="H155" s="1094"/>
      <c r="I155" s="1447"/>
      <c r="J155" s="1220"/>
      <c r="K155" s="1217"/>
      <c r="L155" s="1223"/>
      <c r="M155" s="1226"/>
      <c r="N155" s="1229"/>
      <c r="O155" s="1232"/>
      <c r="P155" s="1235"/>
      <c r="Q155" s="1238"/>
      <c r="R155" s="1220"/>
      <c r="S155" s="41"/>
      <c r="T155" s="241"/>
      <c r="U155" s="241"/>
      <c r="V155" s="241"/>
      <c r="W155" s="41"/>
      <c r="X155" s="34"/>
      <c r="Y155" s="34"/>
      <c r="Z155" s="34"/>
      <c r="AA155" s="34"/>
      <c r="AB155" s="1220"/>
      <c r="AC155" s="1241"/>
      <c r="AD155" s="303">
        <f t="shared" si="162"/>
        <v>0</v>
      </c>
      <c r="AE155" s="303">
        <f t="shared" si="162"/>
        <v>0</v>
      </c>
      <c r="AF155" s="303">
        <f t="shared" si="162"/>
        <v>0</v>
      </c>
      <c r="AG155" s="303">
        <f t="shared" si="162"/>
        <v>0</v>
      </c>
      <c r="AH155" s="303">
        <f t="shared" si="162"/>
        <v>0</v>
      </c>
      <c r="AI155" s="303">
        <f t="shared" si="162"/>
        <v>0</v>
      </c>
      <c r="AJ155" s="303">
        <f t="shared" si="162"/>
        <v>0</v>
      </c>
      <c r="AK155" s="1220"/>
      <c r="AL155" s="1244"/>
      <c r="AM155" s="303">
        <f t="shared" si="216"/>
        <v>0</v>
      </c>
      <c r="AN155" s="311"/>
      <c r="AO155" s="311"/>
      <c r="AP155" s="311"/>
      <c r="AQ155" s="311"/>
      <c r="AR155" s="311"/>
      <c r="AS155" s="311"/>
      <c r="AT155" s="1220"/>
      <c r="AU155" s="1247"/>
      <c r="AV155" s="303">
        <f t="shared" si="217"/>
        <v>0</v>
      </c>
      <c r="AW155" s="311"/>
      <c r="AX155" s="311"/>
      <c r="AY155" s="311"/>
      <c r="AZ155" s="311"/>
      <c r="BA155" s="311"/>
      <c r="BB155" s="311"/>
      <c r="BC155" s="1220"/>
      <c r="BD155" s="1250"/>
      <c r="BE155" s="303">
        <f t="shared" si="218"/>
        <v>0</v>
      </c>
      <c r="BF155" s="311"/>
      <c r="BG155" s="311"/>
      <c r="BH155" s="311"/>
      <c r="BI155" s="311"/>
      <c r="BJ155" s="311"/>
      <c r="BK155" s="311"/>
      <c r="BL155" s="1220"/>
      <c r="BM155" s="1253"/>
      <c r="BN155" s="303">
        <f t="shared" si="219"/>
        <v>0</v>
      </c>
      <c r="BO155" s="311"/>
      <c r="BP155" s="311"/>
      <c r="BQ155" s="311"/>
      <c r="BR155" s="311"/>
      <c r="BS155" s="311"/>
      <c r="BT155" s="311"/>
      <c r="BU155" s="1207"/>
      <c r="BV155" s="1208"/>
      <c r="BW155" s="1208"/>
      <c r="BX155" s="1208"/>
      <c r="BY155" s="1208"/>
      <c r="BZ155" s="1208"/>
      <c r="CA155" s="1208"/>
      <c r="CB155" s="1208"/>
      <c r="CC155" s="1209"/>
    </row>
    <row r="156" spans="1:81" s="58" customFormat="1" ht="40.15" customHeight="1" thickBot="1" x14ac:dyDescent="0.3">
      <c r="A156" s="37"/>
      <c r="B156" s="1318"/>
      <c r="C156" s="1316"/>
      <c r="D156" s="1098"/>
      <c r="E156" s="1095"/>
      <c r="F156" s="1095"/>
      <c r="G156" s="1095"/>
      <c r="H156" s="1095"/>
      <c r="I156" s="1448"/>
      <c r="J156" s="1221"/>
      <c r="K156" s="1218"/>
      <c r="L156" s="1224"/>
      <c r="M156" s="1227"/>
      <c r="N156" s="1230"/>
      <c r="O156" s="1233"/>
      <c r="P156" s="1236"/>
      <c r="Q156" s="1239"/>
      <c r="R156" s="1221"/>
      <c r="S156" s="234"/>
      <c r="T156" s="242"/>
      <c r="U156" s="242"/>
      <c r="V156" s="242"/>
      <c r="W156" s="234"/>
      <c r="X156" s="305"/>
      <c r="Y156" s="305"/>
      <c r="Z156" s="305"/>
      <c r="AA156" s="305"/>
      <c r="AB156" s="1221"/>
      <c r="AC156" s="1242"/>
      <c r="AD156" s="306">
        <f t="shared" si="162"/>
        <v>0</v>
      </c>
      <c r="AE156" s="306">
        <f t="shared" si="162"/>
        <v>0</v>
      </c>
      <c r="AF156" s="306">
        <f t="shared" si="162"/>
        <v>0</v>
      </c>
      <c r="AG156" s="306">
        <f t="shared" si="162"/>
        <v>0</v>
      </c>
      <c r="AH156" s="306">
        <f t="shared" si="162"/>
        <v>0</v>
      </c>
      <c r="AI156" s="306">
        <f t="shared" ref="AD156:AJ204" si="226">+AR156+BA156+BJ156+BS156</f>
        <v>0</v>
      </c>
      <c r="AJ156" s="306">
        <f t="shared" si="226"/>
        <v>0</v>
      </c>
      <c r="AK156" s="1221"/>
      <c r="AL156" s="1245"/>
      <c r="AM156" s="306">
        <f t="shared" si="216"/>
        <v>0</v>
      </c>
      <c r="AN156" s="50"/>
      <c r="AO156" s="50"/>
      <c r="AP156" s="50"/>
      <c r="AQ156" s="50"/>
      <c r="AR156" s="50"/>
      <c r="AS156" s="50"/>
      <c r="AT156" s="1221"/>
      <c r="AU156" s="1248"/>
      <c r="AV156" s="306">
        <f t="shared" si="217"/>
        <v>0</v>
      </c>
      <c r="AW156" s="50"/>
      <c r="AX156" s="50"/>
      <c r="AY156" s="50"/>
      <c r="AZ156" s="50"/>
      <c r="BA156" s="50"/>
      <c r="BB156" s="50"/>
      <c r="BC156" s="1221"/>
      <c r="BD156" s="1251"/>
      <c r="BE156" s="306">
        <f t="shared" si="218"/>
        <v>0</v>
      </c>
      <c r="BF156" s="50"/>
      <c r="BG156" s="50"/>
      <c r="BH156" s="50"/>
      <c r="BI156" s="50"/>
      <c r="BJ156" s="50"/>
      <c r="BK156" s="50"/>
      <c r="BL156" s="1221"/>
      <c r="BM156" s="1254"/>
      <c r="BN156" s="306">
        <f t="shared" si="219"/>
        <v>0</v>
      </c>
      <c r="BO156" s="50"/>
      <c r="BP156" s="50"/>
      <c r="BQ156" s="50"/>
      <c r="BR156" s="50"/>
      <c r="BS156" s="50"/>
      <c r="BT156" s="50"/>
      <c r="BU156" s="1210"/>
      <c r="BV156" s="1211"/>
      <c r="BW156" s="1211"/>
      <c r="BX156" s="1211"/>
      <c r="BY156" s="1211"/>
      <c r="BZ156" s="1211"/>
      <c r="CA156" s="1211"/>
      <c r="CB156" s="1211"/>
      <c r="CC156" s="1212"/>
    </row>
    <row r="157" spans="1:81" s="58" customFormat="1" ht="40.15" customHeight="1" thickTop="1" x14ac:dyDescent="0.25">
      <c r="A157" s="37"/>
      <c r="B157" s="1318"/>
      <c r="C157" s="1472" t="s">
        <v>402</v>
      </c>
      <c r="D157" s="1096">
        <v>4102</v>
      </c>
      <c r="E157" s="1093" t="s">
        <v>5747</v>
      </c>
      <c r="F157" s="1093">
        <v>4102047</v>
      </c>
      <c r="G157" s="1093" t="s">
        <v>5748</v>
      </c>
      <c r="H157" s="1093" t="s">
        <v>5749</v>
      </c>
      <c r="I157" s="1446">
        <v>2021004540169</v>
      </c>
      <c r="J157" s="1219">
        <v>283</v>
      </c>
      <c r="K157" s="1216" t="str">
        <f>+[7]Metas!K322</f>
        <v>Municipios acompañados para la formación en emprendimiento a adolescentes.</v>
      </c>
      <c r="L157" s="1222">
        <v>20</v>
      </c>
      <c r="M157" s="1225">
        <f>SUM(N157:Q157)</f>
        <v>25</v>
      </c>
      <c r="N157" s="1228"/>
      <c r="O157" s="1231">
        <v>5</v>
      </c>
      <c r="P157" s="1234">
        <v>10</v>
      </c>
      <c r="Q157" s="1237">
        <v>10</v>
      </c>
      <c r="R157" s="1219">
        <f>+$J157</f>
        <v>283</v>
      </c>
      <c r="S157" s="233" t="s">
        <v>5766</v>
      </c>
      <c r="T157" s="240" t="s">
        <v>3834</v>
      </c>
      <c r="U157" s="240" t="s">
        <v>3839</v>
      </c>
      <c r="V157" s="240" t="s">
        <v>3843</v>
      </c>
      <c r="W157" s="233" t="s">
        <v>5756</v>
      </c>
      <c r="X157" s="307">
        <v>44593</v>
      </c>
      <c r="Y157" s="307"/>
      <c r="Z157" s="307"/>
      <c r="AA157" s="307"/>
      <c r="AB157" s="1219">
        <f t="shared" ref="AB157" si="227">+$J157</f>
        <v>283</v>
      </c>
      <c r="AC157" s="1240">
        <f t="shared" ref="AC157" si="228">+L157</f>
        <v>20</v>
      </c>
      <c r="AD157" s="308">
        <v>3</v>
      </c>
      <c r="AE157" s="308">
        <v>3</v>
      </c>
      <c r="AF157" s="308">
        <f t="shared" si="226"/>
        <v>0</v>
      </c>
      <c r="AG157" s="308">
        <f t="shared" si="226"/>
        <v>0</v>
      </c>
      <c r="AH157" s="308">
        <f t="shared" si="226"/>
        <v>0</v>
      </c>
      <c r="AI157" s="308">
        <f t="shared" si="226"/>
        <v>0</v>
      </c>
      <c r="AJ157" s="308">
        <f t="shared" si="226"/>
        <v>0</v>
      </c>
      <c r="AK157" s="1219">
        <f t="shared" ref="AK157" si="229">+$J157</f>
        <v>283</v>
      </c>
      <c r="AL157" s="1243">
        <f>+N157</f>
        <v>0</v>
      </c>
      <c r="AM157" s="308">
        <f t="shared" si="216"/>
        <v>0</v>
      </c>
      <c r="AN157" s="48"/>
      <c r="AO157" s="48"/>
      <c r="AP157" s="48"/>
      <c r="AQ157" s="48"/>
      <c r="AR157" s="48"/>
      <c r="AS157" s="48"/>
      <c r="AT157" s="1219">
        <f t="shared" ref="AT157" si="230">+$J157</f>
        <v>283</v>
      </c>
      <c r="AU157" s="1246">
        <f>+O157</f>
        <v>5</v>
      </c>
      <c r="AV157" s="308">
        <f t="shared" si="217"/>
        <v>0</v>
      </c>
      <c r="AW157" s="48"/>
      <c r="AX157" s="48"/>
      <c r="AY157" s="48"/>
      <c r="AZ157" s="48"/>
      <c r="BA157" s="48"/>
      <c r="BB157" s="48"/>
      <c r="BC157" s="1219">
        <f t="shared" ref="BC157" si="231">+$J157</f>
        <v>283</v>
      </c>
      <c r="BD157" s="1249">
        <f>+P157</f>
        <v>10</v>
      </c>
      <c r="BE157" s="308">
        <f t="shared" si="218"/>
        <v>0</v>
      </c>
      <c r="BF157" s="48"/>
      <c r="BG157" s="48"/>
      <c r="BH157" s="48"/>
      <c r="BI157" s="48"/>
      <c r="BJ157" s="48"/>
      <c r="BK157" s="48"/>
      <c r="BL157" s="1219">
        <f t="shared" ref="BL157" si="232">+$J157</f>
        <v>283</v>
      </c>
      <c r="BM157" s="1252">
        <f>+Q157</f>
        <v>10</v>
      </c>
      <c r="BN157" s="308">
        <f t="shared" si="219"/>
        <v>0</v>
      </c>
      <c r="BO157" s="48"/>
      <c r="BP157" s="48"/>
      <c r="BQ157" s="48"/>
      <c r="BR157" s="48"/>
      <c r="BS157" s="48"/>
      <c r="BT157" s="48"/>
      <c r="BU157" s="1204"/>
      <c r="BV157" s="1205"/>
      <c r="BW157" s="1205"/>
      <c r="BX157" s="1205"/>
      <c r="BY157" s="1205"/>
      <c r="BZ157" s="1205"/>
      <c r="CA157" s="1205"/>
      <c r="CB157" s="1205"/>
      <c r="CC157" s="1206"/>
    </row>
    <row r="158" spans="1:81" s="58" customFormat="1" ht="40.15" customHeight="1" x14ac:dyDescent="0.25">
      <c r="A158" s="37"/>
      <c r="B158" s="1318"/>
      <c r="C158" s="1473"/>
      <c r="D158" s="1097"/>
      <c r="E158" s="1094"/>
      <c r="F158" s="1094"/>
      <c r="G158" s="1094"/>
      <c r="H158" s="1094"/>
      <c r="I158" s="1447"/>
      <c r="J158" s="1220"/>
      <c r="K158" s="1217"/>
      <c r="L158" s="1223"/>
      <c r="M158" s="1226"/>
      <c r="N158" s="1229"/>
      <c r="O158" s="1232"/>
      <c r="P158" s="1235"/>
      <c r="Q158" s="1238"/>
      <c r="R158" s="1220"/>
      <c r="S158" s="41"/>
      <c r="T158" s="241"/>
      <c r="U158" s="241"/>
      <c r="V158" s="241"/>
      <c r="W158" s="41"/>
      <c r="X158" s="34"/>
      <c r="Y158" s="34"/>
      <c r="Z158" s="34"/>
      <c r="AA158" s="34"/>
      <c r="AB158" s="1220"/>
      <c r="AC158" s="1241"/>
      <c r="AD158" s="303">
        <f t="shared" si="226"/>
        <v>0</v>
      </c>
      <c r="AE158" s="303">
        <f t="shared" si="226"/>
        <v>0</v>
      </c>
      <c r="AF158" s="303">
        <f t="shared" si="226"/>
        <v>0</v>
      </c>
      <c r="AG158" s="303">
        <f t="shared" si="226"/>
        <v>0</v>
      </c>
      <c r="AH158" s="303">
        <f t="shared" si="226"/>
        <v>0</v>
      </c>
      <c r="AI158" s="303">
        <f t="shared" si="226"/>
        <v>0</v>
      </c>
      <c r="AJ158" s="303">
        <f t="shared" si="226"/>
        <v>0</v>
      </c>
      <c r="AK158" s="1220"/>
      <c r="AL158" s="1244"/>
      <c r="AM158" s="303">
        <f t="shared" si="216"/>
        <v>0</v>
      </c>
      <c r="AN158" s="311"/>
      <c r="AO158" s="311"/>
      <c r="AP158" s="311"/>
      <c r="AQ158" s="311"/>
      <c r="AR158" s="311"/>
      <c r="AS158" s="311"/>
      <c r="AT158" s="1220"/>
      <c r="AU158" s="1247"/>
      <c r="AV158" s="303">
        <f t="shared" si="217"/>
        <v>0</v>
      </c>
      <c r="AW158" s="311"/>
      <c r="AX158" s="311"/>
      <c r="AY158" s="311"/>
      <c r="AZ158" s="311"/>
      <c r="BA158" s="311"/>
      <c r="BB158" s="311"/>
      <c r="BC158" s="1220"/>
      <c r="BD158" s="1250"/>
      <c r="BE158" s="303">
        <f t="shared" si="218"/>
        <v>0</v>
      </c>
      <c r="BF158" s="311"/>
      <c r="BG158" s="311"/>
      <c r="BH158" s="311"/>
      <c r="BI158" s="311"/>
      <c r="BJ158" s="311"/>
      <c r="BK158" s="311"/>
      <c r="BL158" s="1220"/>
      <c r="BM158" s="1253"/>
      <c r="BN158" s="303">
        <f t="shared" si="219"/>
        <v>0</v>
      </c>
      <c r="BO158" s="311"/>
      <c r="BP158" s="311"/>
      <c r="BQ158" s="311"/>
      <c r="BR158" s="311"/>
      <c r="BS158" s="311"/>
      <c r="BT158" s="311"/>
      <c r="BU158" s="1207"/>
      <c r="BV158" s="1208"/>
      <c r="BW158" s="1208"/>
      <c r="BX158" s="1208"/>
      <c r="BY158" s="1208"/>
      <c r="BZ158" s="1208"/>
      <c r="CA158" s="1208"/>
      <c r="CB158" s="1208"/>
      <c r="CC158" s="1209"/>
    </row>
    <row r="159" spans="1:81" s="58" customFormat="1" ht="40.15" customHeight="1" x14ac:dyDescent="0.25">
      <c r="A159" s="37"/>
      <c r="B159" s="1318"/>
      <c r="C159" s="1473"/>
      <c r="D159" s="1097"/>
      <c r="E159" s="1094"/>
      <c r="F159" s="1094"/>
      <c r="G159" s="1094"/>
      <c r="H159" s="1094"/>
      <c r="I159" s="1447"/>
      <c r="J159" s="1220"/>
      <c r="K159" s="1217"/>
      <c r="L159" s="1223"/>
      <c r="M159" s="1226"/>
      <c r="N159" s="1229"/>
      <c r="O159" s="1232"/>
      <c r="P159" s="1235"/>
      <c r="Q159" s="1238"/>
      <c r="R159" s="1220"/>
      <c r="S159" s="41"/>
      <c r="T159" s="241"/>
      <c r="U159" s="241"/>
      <c r="V159" s="241"/>
      <c r="W159" s="41"/>
      <c r="X159" s="34"/>
      <c r="Y159" s="34"/>
      <c r="Z159" s="34"/>
      <c r="AA159" s="34"/>
      <c r="AB159" s="1220"/>
      <c r="AC159" s="1241"/>
      <c r="AD159" s="303">
        <f t="shared" si="226"/>
        <v>0</v>
      </c>
      <c r="AE159" s="303">
        <f t="shared" si="226"/>
        <v>0</v>
      </c>
      <c r="AF159" s="303">
        <f t="shared" si="226"/>
        <v>0</v>
      </c>
      <c r="AG159" s="303">
        <f t="shared" si="226"/>
        <v>0</v>
      </c>
      <c r="AH159" s="303">
        <f t="shared" si="226"/>
        <v>0</v>
      </c>
      <c r="AI159" s="303">
        <f t="shared" si="226"/>
        <v>0</v>
      </c>
      <c r="AJ159" s="303">
        <f t="shared" si="226"/>
        <v>0</v>
      </c>
      <c r="AK159" s="1220"/>
      <c r="AL159" s="1244"/>
      <c r="AM159" s="303">
        <f t="shared" si="216"/>
        <v>0</v>
      </c>
      <c r="AN159" s="311"/>
      <c r="AO159" s="311"/>
      <c r="AP159" s="311"/>
      <c r="AQ159" s="311"/>
      <c r="AR159" s="311"/>
      <c r="AS159" s="311"/>
      <c r="AT159" s="1220"/>
      <c r="AU159" s="1247"/>
      <c r="AV159" s="303">
        <f t="shared" si="217"/>
        <v>0</v>
      </c>
      <c r="AW159" s="311"/>
      <c r="AX159" s="311"/>
      <c r="AY159" s="311"/>
      <c r="AZ159" s="311"/>
      <c r="BA159" s="311"/>
      <c r="BB159" s="311"/>
      <c r="BC159" s="1220"/>
      <c r="BD159" s="1250"/>
      <c r="BE159" s="303">
        <f t="shared" si="218"/>
        <v>0</v>
      </c>
      <c r="BF159" s="311"/>
      <c r="BG159" s="311"/>
      <c r="BH159" s="311"/>
      <c r="BI159" s="311"/>
      <c r="BJ159" s="311"/>
      <c r="BK159" s="311"/>
      <c r="BL159" s="1220"/>
      <c r="BM159" s="1253"/>
      <c r="BN159" s="303">
        <f t="shared" si="219"/>
        <v>0</v>
      </c>
      <c r="BO159" s="311"/>
      <c r="BP159" s="311"/>
      <c r="BQ159" s="311"/>
      <c r="BR159" s="311"/>
      <c r="BS159" s="311"/>
      <c r="BT159" s="311"/>
      <c r="BU159" s="1207"/>
      <c r="BV159" s="1208"/>
      <c r="BW159" s="1208"/>
      <c r="BX159" s="1208"/>
      <c r="BY159" s="1208"/>
      <c r="BZ159" s="1208"/>
      <c r="CA159" s="1208"/>
      <c r="CB159" s="1208"/>
      <c r="CC159" s="1209"/>
    </row>
    <row r="160" spans="1:81" s="58" customFormat="1" ht="40.15" customHeight="1" thickBot="1" x14ac:dyDescent="0.3">
      <c r="A160" s="37"/>
      <c r="B160" s="1319"/>
      <c r="C160" s="1477"/>
      <c r="D160" s="1098"/>
      <c r="E160" s="1095"/>
      <c r="F160" s="1095"/>
      <c r="G160" s="1095"/>
      <c r="H160" s="1095"/>
      <c r="I160" s="1448"/>
      <c r="J160" s="1221"/>
      <c r="K160" s="1218"/>
      <c r="L160" s="1224"/>
      <c r="M160" s="1227"/>
      <c r="N160" s="1230"/>
      <c r="O160" s="1233"/>
      <c r="P160" s="1236"/>
      <c r="Q160" s="1239"/>
      <c r="R160" s="1221"/>
      <c r="S160" s="234"/>
      <c r="T160" s="242"/>
      <c r="U160" s="242"/>
      <c r="V160" s="242"/>
      <c r="W160" s="234"/>
      <c r="X160" s="305"/>
      <c r="Y160" s="305"/>
      <c r="Z160" s="305"/>
      <c r="AA160" s="305"/>
      <c r="AB160" s="1221"/>
      <c r="AC160" s="1242"/>
      <c r="AD160" s="306">
        <f t="shared" si="226"/>
        <v>0</v>
      </c>
      <c r="AE160" s="306">
        <f t="shared" si="226"/>
        <v>0</v>
      </c>
      <c r="AF160" s="306">
        <f t="shared" si="226"/>
        <v>0</v>
      </c>
      <c r="AG160" s="306">
        <f t="shared" si="226"/>
        <v>0</v>
      </c>
      <c r="AH160" s="306">
        <f t="shared" si="226"/>
        <v>0</v>
      </c>
      <c r="AI160" s="306">
        <f t="shared" si="226"/>
        <v>0</v>
      </c>
      <c r="AJ160" s="306">
        <f t="shared" si="226"/>
        <v>0</v>
      </c>
      <c r="AK160" s="1221"/>
      <c r="AL160" s="1245"/>
      <c r="AM160" s="306">
        <f t="shared" si="216"/>
        <v>0</v>
      </c>
      <c r="AN160" s="50"/>
      <c r="AO160" s="50"/>
      <c r="AP160" s="50"/>
      <c r="AQ160" s="50"/>
      <c r="AR160" s="50"/>
      <c r="AS160" s="50"/>
      <c r="AT160" s="1221"/>
      <c r="AU160" s="1248"/>
      <c r="AV160" s="306">
        <f t="shared" si="217"/>
        <v>0</v>
      </c>
      <c r="AW160" s="50"/>
      <c r="AX160" s="50"/>
      <c r="AY160" s="50"/>
      <c r="AZ160" s="50"/>
      <c r="BA160" s="50"/>
      <c r="BB160" s="50"/>
      <c r="BC160" s="1221"/>
      <c r="BD160" s="1251"/>
      <c r="BE160" s="306">
        <f t="shared" si="218"/>
        <v>0</v>
      </c>
      <c r="BF160" s="50"/>
      <c r="BG160" s="50"/>
      <c r="BH160" s="50"/>
      <c r="BI160" s="50"/>
      <c r="BJ160" s="50"/>
      <c r="BK160" s="50"/>
      <c r="BL160" s="1221"/>
      <c r="BM160" s="1254"/>
      <c r="BN160" s="306">
        <f t="shared" si="219"/>
        <v>0</v>
      </c>
      <c r="BO160" s="50"/>
      <c r="BP160" s="50"/>
      <c r="BQ160" s="50"/>
      <c r="BR160" s="50"/>
      <c r="BS160" s="50"/>
      <c r="BT160" s="50"/>
      <c r="BU160" s="1210"/>
      <c r="BV160" s="1211"/>
      <c r="BW160" s="1211"/>
      <c r="BX160" s="1211"/>
      <c r="BY160" s="1211"/>
      <c r="BZ160" s="1211"/>
      <c r="CA160" s="1211"/>
      <c r="CB160" s="1211"/>
      <c r="CC160" s="1212"/>
    </row>
    <row r="161" spans="1:81" ht="16.149999999999999" customHeight="1" thickTop="1" x14ac:dyDescent="0.25"/>
    <row r="162" spans="1:81" s="58" customFormat="1" ht="16.149999999999999" customHeight="1" x14ac:dyDescent="0.25">
      <c r="A162" s="37"/>
      <c r="B162" s="1131"/>
      <c r="C162" s="1115" t="s">
        <v>0</v>
      </c>
      <c r="D162" s="1115"/>
      <c r="E162" s="1115"/>
      <c r="F162" s="1115"/>
      <c r="G162" s="1115"/>
      <c r="H162" s="1115"/>
      <c r="I162" s="235"/>
      <c r="J162" s="247" t="s">
        <v>1</v>
      </c>
      <c r="K162" s="247"/>
      <c r="L162" s="255" t="s">
        <v>2867</v>
      </c>
      <c r="M162" s="231"/>
      <c r="N162" s="231"/>
      <c r="O162" s="231"/>
      <c r="P162" s="231"/>
      <c r="Q162" s="232"/>
      <c r="R162" s="1114" t="s">
        <v>0</v>
      </c>
      <c r="S162" s="1116"/>
      <c r="T162" s="1195" t="s">
        <v>1</v>
      </c>
      <c r="U162" s="1196"/>
      <c r="V162" s="1197"/>
      <c r="W162" s="261" t="str">
        <f>+$L162</f>
        <v>SECRETARÌA DE DESARROLLO SOCIAL</v>
      </c>
      <c r="X162" s="256"/>
      <c r="Y162" s="256"/>
      <c r="Z162" s="256"/>
      <c r="AA162" s="257"/>
      <c r="AB162" s="1114" t="s">
        <v>0</v>
      </c>
      <c r="AC162" s="1115"/>
      <c r="AD162" s="1115"/>
      <c r="AE162" s="1115"/>
      <c r="AF162" s="1115"/>
      <c r="AG162" s="1115"/>
      <c r="AH162" s="1115"/>
      <c r="AI162" s="1115"/>
      <c r="AJ162" s="1116"/>
      <c r="AK162" s="1112" t="s">
        <v>1</v>
      </c>
      <c r="AL162" s="1112"/>
      <c r="AM162" s="1112"/>
      <c r="AN162" s="1108" t="str">
        <f>+$L162</f>
        <v>SECRETARÌA DE DESARROLLO SOCIAL</v>
      </c>
      <c r="AO162" s="1108"/>
      <c r="AP162" s="1108"/>
      <c r="AQ162" s="1108"/>
      <c r="AR162" s="1108"/>
      <c r="AS162" s="1108"/>
      <c r="AT162" s="1114" t="s">
        <v>0</v>
      </c>
      <c r="AU162" s="1115"/>
      <c r="AV162" s="1115"/>
      <c r="AW162" s="1115"/>
      <c r="AX162" s="1115"/>
      <c r="AY162" s="1115"/>
      <c r="AZ162" s="1115"/>
      <c r="BA162" s="1115"/>
      <c r="BB162" s="1116"/>
      <c r="BC162" s="1112" t="s">
        <v>1</v>
      </c>
      <c r="BD162" s="1112"/>
      <c r="BE162" s="1112"/>
      <c r="BF162" s="1108" t="str">
        <f>+$L162</f>
        <v>SECRETARÌA DE DESARROLLO SOCIAL</v>
      </c>
      <c r="BG162" s="1108"/>
      <c r="BH162" s="1108"/>
      <c r="BI162" s="1108"/>
      <c r="BJ162" s="1108"/>
      <c r="BK162" s="1108"/>
      <c r="BL162" s="1114" t="s">
        <v>0</v>
      </c>
      <c r="BM162" s="1115"/>
      <c r="BN162" s="1115"/>
      <c r="BO162" s="1115"/>
      <c r="BP162" s="1115"/>
      <c r="BQ162" s="1115"/>
      <c r="BR162" s="1115"/>
      <c r="BS162" s="1115"/>
      <c r="BT162" s="1116"/>
      <c r="BU162" s="1112" t="s">
        <v>1</v>
      </c>
      <c r="BV162" s="1112"/>
      <c r="BW162" s="1112"/>
      <c r="BX162" s="1108" t="str">
        <f>+$L162</f>
        <v>SECRETARÌA DE DESARROLLO SOCIAL</v>
      </c>
      <c r="BY162" s="1108"/>
      <c r="BZ162" s="1108"/>
      <c r="CA162" s="1108"/>
      <c r="CB162" s="1108"/>
      <c r="CC162" s="1108"/>
    </row>
    <row r="163" spans="1:81" s="58" customFormat="1" ht="16.149999999999999" customHeight="1" x14ac:dyDescent="0.25">
      <c r="A163" s="37"/>
      <c r="B163" s="1132"/>
      <c r="C163" s="1110" t="s">
        <v>1668</v>
      </c>
      <c r="D163" s="1110"/>
      <c r="E163" s="1110"/>
      <c r="F163" s="1110"/>
      <c r="G163" s="1110"/>
      <c r="H163" s="1110"/>
      <c r="I163" s="236"/>
      <c r="J163" s="247" t="s">
        <v>2</v>
      </c>
      <c r="K163" s="247"/>
      <c r="L163" s="258"/>
      <c r="M163" s="282"/>
      <c r="N163" s="282"/>
      <c r="O163" s="282"/>
      <c r="P163" s="282"/>
      <c r="Q163" s="283"/>
      <c r="R163" s="1109" t="s">
        <v>1668</v>
      </c>
      <c r="S163" s="1111"/>
      <c r="T163" s="1195" t="s">
        <v>2</v>
      </c>
      <c r="U163" s="1196"/>
      <c r="V163" s="1197"/>
      <c r="W163" s="1207">
        <f>+$L163</f>
        <v>0</v>
      </c>
      <c r="X163" s="1208"/>
      <c r="Y163" s="1208"/>
      <c r="Z163" s="1208"/>
      <c r="AA163" s="1268"/>
      <c r="AB163" s="1109" t="s">
        <v>1668</v>
      </c>
      <c r="AC163" s="1110"/>
      <c r="AD163" s="1110"/>
      <c r="AE163" s="1110"/>
      <c r="AF163" s="1110"/>
      <c r="AG163" s="1110"/>
      <c r="AH163" s="1110"/>
      <c r="AI163" s="1110"/>
      <c r="AJ163" s="1111"/>
      <c r="AK163" s="1112" t="s">
        <v>2</v>
      </c>
      <c r="AL163" s="1112"/>
      <c r="AM163" s="1112"/>
      <c r="AN163" s="1113">
        <f>+$L163</f>
        <v>0</v>
      </c>
      <c r="AO163" s="1113"/>
      <c r="AP163" s="1113"/>
      <c r="AQ163" s="1113"/>
      <c r="AR163" s="1113"/>
      <c r="AS163" s="1113"/>
      <c r="AT163" s="1109" t="s">
        <v>1668</v>
      </c>
      <c r="AU163" s="1110"/>
      <c r="AV163" s="1110"/>
      <c r="AW163" s="1110"/>
      <c r="AX163" s="1110"/>
      <c r="AY163" s="1110"/>
      <c r="AZ163" s="1110"/>
      <c r="BA163" s="1110"/>
      <c r="BB163" s="1111"/>
      <c r="BC163" s="1112" t="s">
        <v>2</v>
      </c>
      <c r="BD163" s="1112"/>
      <c r="BE163" s="1112"/>
      <c r="BF163" s="1113">
        <f>+$L163</f>
        <v>0</v>
      </c>
      <c r="BG163" s="1113"/>
      <c r="BH163" s="1113"/>
      <c r="BI163" s="1113"/>
      <c r="BJ163" s="1113"/>
      <c r="BK163" s="1113"/>
      <c r="BL163" s="1109" t="s">
        <v>1668</v>
      </c>
      <c r="BM163" s="1110"/>
      <c r="BN163" s="1110"/>
      <c r="BO163" s="1110"/>
      <c r="BP163" s="1110"/>
      <c r="BQ163" s="1110"/>
      <c r="BR163" s="1110"/>
      <c r="BS163" s="1110"/>
      <c r="BT163" s="1111"/>
      <c r="BU163" s="1112" t="s">
        <v>2</v>
      </c>
      <c r="BV163" s="1112"/>
      <c r="BW163" s="1112"/>
      <c r="BX163" s="1113">
        <f>+$L163</f>
        <v>0</v>
      </c>
      <c r="BY163" s="1113"/>
      <c r="BZ163" s="1113"/>
      <c r="CA163" s="1113"/>
      <c r="CB163" s="1113"/>
      <c r="CC163" s="1113"/>
    </row>
    <row r="164" spans="1:81" s="58" customFormat="1" ht="16.149999999999999" customHeight="1" x14ac:dyDescent="0.25">
      <c r="A164" s="37"/>
      <c r="B164" s="1132"/>
      <c r="C164" s="1143" t="s">
        <v>3860</v>
      </c>
      <c r="D164" s="1143"/>
      <c r="E164" s="1143"/>
      <c r="F164" s="1143"/>
      <c r="G164" s="1143"/>
      <c r="H164" s="1143"/>
      <c r="I164" s="236"/>
      <c r="J164" s="247" t="s">
        <v>1667</v>
      </c>
      <c r="K164" s="247"/>
      <c r="L164" s="249" t="s">
        <v>20</v>
      </c>
      <c r="M164" s="250"/>
      <c r="N164" s="250"/>
      <c r="O164" s="250"/>
      <c r="P164" s="250"/>
      <c r="Q164" s="251"/>
      <c r="R164" s="1142" t="s">
        <v>3860</v>
      </c>
      <c r="S164" s="1144"/>
      <c r="T164" s="1195" t="s">
        <v>1675</v>
      </c>
      <c r="U164" s="1196"/>
      <c r="V164" s="1197"/>
      <c r="W164" s="262" t="str">
        <f>+$L164</f>
        <v>1. Bienestar Social</v>
      </c>
      <c r="X164" s="250"/>
      <c r="Y164" s="250"/>
      <c r="Z164" s="250"/>
      <c r="AA164" s="251"/>
      <c r="AB164" s="1142" t="s">
        <v>3860</v>
      </c>
      <c r="AC164" s="1143"/>
      <c r="AD164" s="1143"/>
      <c r="AE164" s="1143"/>
      <c r="AF164" s="1143"/>
      <c r="AG164" s="1143"/>
      <c r="AH164" s="1143"/>
      <c r="AI164" s="1143"/>
      <c r="AJ164" s="1144"/>
      <c r="AK164" s="1112" t="s">
        <v>1667</v>
      </c>
      <c r="AL164" s="1112"/>
      <c r="AM164" s="1112"/>
      <c r="AN164" s="1148" t="str">
        <f>+$L164</f>
        <v>1. Bienestar Social</v>
      </c>
      <c r="AO164" s="1148"/>
      <c r="AP164" s="1148"/>
      <c r="AQ164" s="1148"/>
      <c r="AR164" s="1148"/>
      <c r="AS164" s="1148"/>
      <c r="AT164" s="1142" t="s">
        <v>3860</v>
      </c>
      <c r="AU164" s="1143"/>
      <c r="AV164" s="1143"/>
      <c r="AW164" s="1143"/>
      <c r="AX164" s="1143"/>
      <c r="AY164" s="1143"/>
      <c r="AZ164" s="1143"/>
      <c r="BA164" s="1143"/>
      <c r="BB164" s="1144"/>
      <c r="BC164" s="1112" t="s">
        <v>1667</v>
      </c>
      <c r="BD164" s="1112"/>
      <c r="BE164" s="1112"/>
      <c r="BF164" s="1148" t="str">
        <f>+$L164</f>
        <v>1. Bienestar Social</v>
      </c>
      <c r="BG164" s="1148"/>
      <c r="BH164" s="1148"/>
      <c r="BI164" s="1148"/>
      <c r="BJ164" s="1148"/>
      <c r="BK164" s="1148"/>
      <c r="BL164" s="1142" t="s">
        <v>3860</v>
      </c>
      <c r="BM164" s="1143"/>
      <c r="BN164" s="1143"/>
      <c r="BO164" s="1143"/>
      <c r="BP164" s="1143"/>
      <c r="BQ164" s="1143"/>
      <c r="BR164" s="1143"/>
      <c r="BS164" s="1143"/>
      <c r="BT164" s="1144"/>
      <c r="BU164" s="1112" t="s">
        <v>1667</v>
      </c>
      <c r="BV164" s="1112"/>
      <c r="BW164" s="1112"/>
      <c r="BX164" s="1148" t="str">
        <f>+$L164</f>
        <v>1. Bienestar Social</v>
      </c>
      <c r="BY164" s="1148"/>
      <c r="BZ164" s="1148"/>
      <c r="CA164" s="1148"/>
      <c r="CB164" s="1148"/>
      <c r="CC164" s="1148"/>
    </row>
    <row r="165" spans="1:81" s="58" customFormat="1" ht="16.149999999999999" customHeight="1" x14ac:dyDescent="0.25">
      <c r="A165" s="37"/>
      <c r="B165" s="1133"/>
      <c r="C165" s="1146"/>
      <c r="D165" s="1146"/>
      <c r="E165" s="1146"/>
      <c r="F165" s="1146"/>
      <c r="G165" s="1146"/>
      <c r="H165" s="1146"/>
      <c r="I165" s="237"/>
      <c r="J165" s="247" t="s">
        <v>1670</v>
      </c>
      <c r="K165" s="247"/>
      <c r="L165" s="252" t="s">
        <v>404</v>
      </c>
      <c r="M165" s="253"/>
      <c r="N165" s="253"/>
      <c r="O165" s="253"/>
      <c r="P165" s="253"/>
      <c r="Q165" s="254"/>
      <c r="R165" s="1145"/>
      <c r="S165" s="1147"/>
      <c r="T165" s="1195" t="s">
        <v>1676</v>
      </c>
      <c r="U165" s="1196"/>
      <c r="V165" s="1197"/>
      <c r="W165" s="263" t="str">
        <f>+$L165</f>
        <v>1,7 Más Oportunidades para la Juventud</v>
      </c>
      <c r="X165" s="253"/>
      <c r="Y165" s="253"/>
      <c r="Z165" s="253"/>
      <c r="AA165" s="254"/>
      <c r="AB165" s="1145"/>
      <c r="AC165" s="1146"/>
      <c r="AD165" s="1146"/>
      <c r="AE165" s="1146"/>
      <c r="AF165" s="1146"/>
      <c r="AG165" s="1146"/>
      <c r="AH165" s="1146"/>
      <c r="AI165" s="1146"/>
      <c r="AJ165" s="1147"/>
      <c r="AK165" s="1112" t="s">
        <v>1670</v>
      </c>
      <c r="AL165" s="1112"/>
      <c r="AM165" s="1112"/>
      <c r="AN165" s="1149" t="str">
        <f>+$L165</f>
        <v>1,7 Más Oportunidades para la Juventud</v>
      </c>
      <c r="AO165" s="1149"/>
      <c r="AP165" s="1149"/>
      <c r="AQ165" s="1149"/>
      <c r="AR165" s="1149"/>
      <c r="AS165" s="1149"/>
      <c r="AT165" s="1145"/>
      <c r="AU165" s="1146"/>
      <c r="AV165" s="1146"/>
      <c r="AW165" s="1146"/>
      <c r="AX165" s="1146"/>
      <c r="AY165" s="1146"/>
      <c r="AZ165" s="1146"/>
      <c r="BA165" s="1146"/>
      <c r="BB165" s="1147"/>
      <c r="BC165" s="1112" t="s">
        <v>1670</v>
      </c>
      <c r="BD165" s="1112"/>
      <c r="BE165" s="1112"/>
      <c r="BF165" s="1149" t="str">
        <f>+$L165</f>
        <v>1,7 Más Oportunidades para la Juventud</v>
      </c>
      <c r="BG165" s="1149"/>
      <c r="BH165" s="1149"/>
      <c r="BI165" s="1149"/>
      <c r="BJ165" s="1149"/>
      <c r="BK165" s="1149"/>
      <c r="BL165" s="1145"/>
      <c r="BM165" s="1146"/>
      <c r="BN165" s="1146"/>
      <c r="BO165" s="1146"/>
      <c r="BP165" s="1146"/>
      <c r="BQ165" s="1146"/>
      <c r="BR165" s="1146"/>
      <c r="BS165" s="1146"/>
      <c r="BT165" s="1147"/>
      <c r="BU165" s="1112" t="s">
        <v>1670</v>
      </c>
      <c r="BV165" s="1112"/>
      <c r="BW165" s="1112"/>
      <c r="BX165" s="1149" t="str">
        <f>+$L165</f>
        <v>1,7 Más Oportunidades para la Juventud</v>
      </c>
      <c r="BY165" s="1149"/>
      <c r="BZ165" s="1149"/>
      <c r="CA165" s="1149"/>
      <c r="CB165" s="1149"/>
      <c r="CC165" s="1149"/>
    </row>
    <row r="166" spans="1:81" ht="16.149999999999999" customHeight="1" thickBot="1" x14ac:dyDescent="0.3">
      <c r="B166" s="2"/>
      <c r="C166" s="2"/>
      <c r="D166" s="2"/>
      <c r="E166" s="2"/>
      <c r="F166" s="2"/>
      <c r="G166" s="2"/>
      <c r="H166" s="2"/>
      <c r="I166" s="2"/>
      <c r="J166" s="284"/>
      <c r="K166" s="29"/>
      <c r="L166" s="29"/>
      <c r="M166" s="29"/>
      <c r="N166" s="29"/>
      <c r="O166" s="29"/>
      <c r="P166" s="29"/>
      <c r="Q166" s="29"/>
      <c r="R166" s="2"/>
      <c r="S166" s="2"/>
      <c r="T166" s="2"/>
      <c r="U166" s="2"/>
      <c r="V166" s="2"/>
      <c r="W166" s="2"/>
      <c r="X166" s="60"/>
      <c r="Y166" s="60"/>
      <c r="Z166" s="60"/>
      <c r="AA166" s="27"/>
      <c r="AB166" s="27"/>
      <c r="AC166" s="29"/>
      <c r="AK166" s="27"/>
      <c r="AT166" s="27"/>
      <c r="BC166" s="27"/>
      <c r="BL166" s="27"/>
    </row>
    <row r="167" spans="1:81" ht="16.149999999999999" customHeight="1" thickBot="1" x14ac:dyDescent="0.3">
      <c r="A167" s="29"/>
      <c r="B167" s="1130" t="s">
        <v>3</v>
      </c>
      <c r="C167" s="1130" t="s">
        <v>1672</v>
      </c>
      <c r="D167" s="1107" t="s">
        <v>3825</v>
      </c>
      <c r="E167" s="1107" t="s">
        <v>3824</v>
      </c>
      <c r="F167" s="1099" t="s">
        <v>3826</v>
      </c>
      <c r="G167" s="1099" t="s">
        <v>3827</v>
      </c>
      <c r="H167" s="1099" t="s">
        <v>3828</v>
      </c>
      <c r="I167" s="1099" t="s">
        <v>3829</v>
      </c>
      <c r="J167" s="1134" t="s">
        <v>1673</v>
      </c>
      <c r="K167" s="1135" t="s">
        <v>1685</v>
      </c>
      <c r="L167" s="1136" t="s">
        <v>3861</v>
      </c>
      <c r="M167" s="1139" t="s">
        <v>1663</v>
      </c>
      <c r="N167" s="1163" t="s">
        <v>3862</v>
      </c>
      <c r="O167" s="1166" t="s">
        <v>3863</v>
      </c>
      <c r="P167" s="1169" t="s">
        <v>3864</v>
      </c>
      <c r="Q167" s="1172" t="s">
        <v>3865</v>
      </c>
      <c r="R167" s="1134" t="s">
        <v>1673</v>
      </c>
      <c r="S167" s="1175" t="s">
        <v>4</v>
      </c>
      <c r="T167" s="1128" t="s">
        <v>3830</v>
      </c>
      <c r="U167" s="1128" t="s">
        <v>3831</v>
      </c>
      <c r="V167" s="1128" t="s">
        <v>3832</v>
      </c>
      <c r="W167" s="1175" t="s">
        <v>5</v>
      </c>
      <c r="X167" s="1190" t="s">
        <v>6</v>
      </c>
      <c r="Y167" s="1191"/>
      <c r="Z167" s="1190" t="s">
        <v>7</v>
      </c>
      <c r="AA167" s="1191"/>
      <c r="AB167" s="1130" t="s">
        <v>1673</v>
      </c>
      <c r="AC167" s="1136" t="s">
        <v>3861</v>
      </c>
      <c r="AD167" s="1192" t="s">
        <v>3866</v>
      </c>
      <c r="AE167" s="1193"/>
      <c r="AF167" s="1193"/>
      <c r="AG167" s="1193"/>
      <c r="AH167" s="1193"/>
      <c r="AI167" s="1193"/>
      <c r="AJ167" s="1194"/>
      <c r="AK167" s="1129" t="s">
        <v>1673</v>
      </c>
      <c r="AL167" s="1181" t="s">
        <v>3867</v>
      </c>
      <c r="AM167" s="1178" t="s">
        <v>3868</v>
      </c>
      <c r="AN167" s="1179"/>
      <c r="AO167" s="1179"/>
      <c r="AP167" s="1179"/>
      <c r="AQ167" s="1179"/>
      <c r="AR167" s="1179"/>
      <c r="AS167" s="1180"/>
      <c r="AT167" s="1130" t="s">
        <v>1673</v>
      </c>
      <c r="AU167" s="1184" t="s">
        <v>3869</v>
      </c>
      <c r="AV167" s="1187" t="s">
        <v>3870</v>
      </c>
      <c r="AW167" s="1188"/>
      <c r="AX167" s="1188"/>
      <c r="AY167" s="1188"/>
      <c r="AZ167" s="1188"/>
      <c r="BA167" s="1188"/>
      <c r="BB167" s="1189"/>
      <c r="BC167" s="1130" t="s">
        <v>1673</v>
      </c>
      <c r="BD167" s="1152" t="s">
        <v>3871</v>
      </c>
      <c r="BE167" s="1155" t="s">
        <v>3872</v>
      </c>
      <c r="BF167" s="1156"/>
      <c r="BG167" s="1156"/>
      <c r="BH167" s="1156"/>
      <c r="BI167" s="1156"/>
      <c r="BJ167" s="1156"/>
      <c r="BK167" s="1157"/>
      <c r="BL167" s="1130" t="s">
        <v>1673</v>
      </c>
      <c r="BM167" s="1158" t="s">
        <v>3873</v>
      </c>
      <c r="BN167" s="1160" t="s">
        <v>3874</v>
      </c>
      <c r="BO167" s="1161"/>
      <c r="BP167" s="1161"/>
      <c r="BQ167" s="1161"/>
      <c r="BR167" s="1161"/>
      <c r="BS167" s="1161"/>
      <c r="BT167" s="1162"/>
      <c r="BU167" s="1117" t="s">
        <v>1674</v>
      </c>
      <c r="BV167" s="1118"/>
      <c r="BW167" s="1118"/>
      <c r="BX167" s="1118"/>
      <c r="BY167" s="1118"/>
      <c r="BZ167" s="1118"/>
      <c r="CA167" s="1118"/>
      <c r="CB167" s="1118"/>
      <c r="CC167" s="1119"/>
    </row>
    <row r="168" spans="1:81" ht="16.149999999999999" customHeight="1" x14ac:dyDescent="0.25">
      <c r="A168" s="29"/>
      <c r="B168" s="1130"/>
      <c r="C168" s="1130"/>
      <c r="D168" s="1107"/>
      <c r="E168" s="1107"/>
      <c r="F168" s="1100"/>
      <c r="G168" s="1100"/>
      <c r="H168" s="1100"/>
      <c r="I168" s="1100"/>
      <c r="J168" s="1134"/>
      <c r="K168" s="1135"/>
      <c r="L168" s="1137"/>
      <c r="M168" s="1140"/>
      <c r="N168" s="1164"/>
      <c r="O168" s="1167"/>
      <c r="P168" s="1170"/>
      <c r="Q168" s="1173"/>
      <c r="R168" s="1134"/>
      <c r="S168" s="1176"/>
      <c r="T168" s="1128"/>
      <c r="U168" s="1128"/>
      <c r="V168" s="1128"/>
      <c r="W168" s="1176"/>
      <c r="X168" s="285" t="s">
        <v>12</v>
      </c>
      <c r="Y168" s="285" t="s">
        <v>13</v>
      </c>
      <c r="Z168" s="285" t="s">
        <v>12</v>
      </c>
      <c r="AA168" s="285" t="s">
        <v>13</v>
      </c>
      <c r="AB168" s="1130"/>
      <c r="AC168" s="1137"/>
      <c r="AD168" s="1104" t="s">
        <v>8</v>
      </c>
      <c r="AE168" s="1106" t="s">
        <v>9</v>
      </c>
      <c r="AF168" s="1106"/>
      <c r="AG168" s="1106"/>
      <c r="AH168" s="1106"/>
      <c r="AI168" s="1126" t="s">
        <v>1664</v>
      </c>
      <c r="AJ168" s="1102" t="s">
        <v>10</v>
      </c>
      <c r="AK168" s="1130"/>
      <c r="AL168" s="1182"/>
      <c r="AM168" s="1150" t="s">
        <v>11</v>
      </c>
      <c r="AN168" s="1106" t="s">
        <v>9</v>
      </c>
      <c r="AO168" s="1106"/>
      <c r="AP168" s="1106"/>
      <c r="AQ168" s="1106"/>
      <c r="AR168" s="1126" t="s">
        <v>1664</v>
      </c>
      <c r="AS168" s="1102" t="s">
        <v>10</v>
      </c>
      <c r="AT168" s="1130"/>
      <c r="AU168" s="1185"/>
      <c r="AV168" s="1150" t="s">
        <v>11</v>
      </c>
      <c r="AW168" s="1106" t="s">
        <v>9</v>
      </c>
      <c r="AX168" s="1106"/>
      <c r="AY168" s="1106"/>
      <c r="AZ168" s="1106"/>
      <c r="BA168" s="1126" t="s">
        <v>1664</v>
      </c>
      <c r="BB168" s="1102" t="s">
        <v>10</v>
      </c>
      <c r="BC168" s="1130"/>
      <c r="BD168" s="1153"/>
      <c r="BE168" s="1150" t="s">
        <v>11</v>
      </c>
      <c r="BF168" s="1106" t="s">
        <v>9</v>
      </c>
      <c r="BG168" s="1106"/>
      <c r="BH168" s="1106"/>
      <c r="BI168" s="1106"/>
      <c r="BJ168" s="1126" t="s">
        <v>1664</v>
      </c>
      <c r="BK168" s="1102" t="s">
        <v>10</v>
      </c>
      <c r="BL168" s="1130"/>
      <c r="BM168" s="1158"/>
      <c r="BN168" s="1104" t="s">
        <v>11</v>
      </c>
      <c r="BO168" s="1106" t="s">
        <v>9</v>
      </c>
      <c r="BP168" s="1106"/>
      <c r="BQ168" s="1106"/>
      <c r="BR168" s="1106"/>
      <c r="BS168" s="1213" t="s">
        <v>1664</v>
      </c>
      <c r="BT168" s="1214" t="s">
        <v>10</v>
      </c>
      <c r="BU168" s="1120"/>
      <c r="BV168" s="1121"/>
      <c r="BW168" s="1121"/>
      <c r="BX168" s="1121"/>
      <c r="BY168" s="1121"/>
      <c r="BZ168" s="1121"/>
      <c r="CA168" s="1121"/>
      <c r="CB168" s="1121"/>
      <c r="CC168" s="1122"/>
    </row>
    <row r="169" spans="1:81" ht="44.25" customHeight="1" x14ac:dyDescent="0.25">
      <c r="A169" s="29"/>
      <c r="B169" s="1130"/>
      <c r="C169" s="1130"/>
      <c r="D169" s="1107"/>
      <c r="E169" s="1107"/>
      <c r="F169" s="1101"/>
      <c r="G169" s="1101"/>
      <c r="H169" s="1101"/>
      <c r="I169" s="1101"/>
      <c r="J169" s="1134"/>
      <c r="K169" s="1135"/>
      <c r="L169" s="1138"/>
      <c r="M169" s="1141"/>
      <c r="N169" s="1165"/>
      <c r="O169" s="1168"/>
      <c r="P169" s="1171"/>
      <c r="Q169" s="1174"/>
      <c r="R169" s="1134"/>
      <c r="S169" s="1177"/>
      <c r="T169" s="1128"/>
      <c r="U169" s="1128"/>
      <c r="V169" s="1128"/>
      <c r="W169" s="1177"/>
      <c r="X169" s="286" t="s">
        <v>1671</v>
      </c>
      <c r="Y169" s="286" t="s">
        <v>1671</v>
      </c>
      <c r="Z169" s="286" t="s">
        <v>1671</v>
      </c>
      <c r="AA169" s="286" t="s">
        <v>1671</v>
      </c>
      <c r="AB169" s="1130"/>
      <c r="AC169" s="1138"/>
      <c r="AD169" s="1105"/>
      <c r="AE169" s="287" t="s">
        <v>14</v>
      </c>
      <c r="AF169" s="287" t="s">
        <v>17</v>
      </c>
      <c r="AG169" s="287" t="s">
        <v>15</v>
      </c>
      <c r="AH169" s="287" t="s">
        <v>16</v>
      </c>
      <c r="AI169" s="1127"/>
      <c r="AJ169" s="1103"/>
      <c r="AK169" s="1130"/>
      <c r="AL169" s="1183"/>
      <c r="AM169" s="1151"/>
      <c r="AN169" s="287" t="s">
        <v>14</v>
      </c>
      <c r="AO169" s="287" t="s">
        <v>17</v>
      </c>
      <c r="AP169" s="287" t="s">
        <v>15</v>
      </c>
      <c r="AQ169" s="287" t="s">
        <v>16</v>
      </c>
      <c r="AR169" s="1127"/>
      <c r="AS169" s="1103"/>
      <c r="AT169" s="1130"/>
      <c r="AU169" s="1186"/>
      <c r="AV169" s="1151"/>
      <c r="AW169" s="287" t="s">
        <v>14</v>
      </c>
      <c r="AX169" s="287" t="s">
        <v>17</v>
      </c>
      <c r="AY169" s="287" t="s">
        <v>15</v>
      </c>
      <c r="AZ169" s="287" t="s">
        <v>16</v>
      </c>
      <c r="BA169" s="1127"/>
      <c r="BB169" s="1103"/>
      <c r="BC169" s="1130"/>
      <c r="BD169" s="1154"/>
      <c r="BE169" s="1151"/>
      <c r="BF169" s="287" t="s">
        <v>14</v>
      </c>
      <c r="BG169" s="287" t="s">
        <v>17</v>
      </c>
      <c r="BH169" s="287" t="s">
        <v>15</v>
      </c>
      <c r="BI169" s="287" t="s">
        <v>16</v>
      </c>
      <c r="BJ169" s="1127"/>
      <c r="BK169" s="1103"/>
      <c r="BL169" s="1130"/>
      <c r="BM169" s="1159"/>
      <c r="BN169" s="1105"/>
      <c r="BO169" s="287" t="s">
        <v>14</v>
      </c>
      <c r="BP169" s="287" t="s">
        <v>17</v>
      </c>
      <c r="BQ169" s="287" t="s">
        <v>15</v>
      </c>
      <c r="BR169" s="287" t="s">
        <v>16</v>
      </c>
      <c r="BS169" s="1127"/>
      <c r="BT169" s="1215"/>
      <c r="BU169" s="1123"/>
      <c r="BV169" s="1124"/>
      <c r="BW169" s="1124"/>
      <c r="BX169" s="1124"/>
      <c r="BY169" s="1124"/>
      <c r="BZ169" s="1124"/>
      <c r="CA169" s="1124"/>
      <c r="CB169" s="1124"/>
      <c r="CC169" s="1125"/>
    </row>
    <row r="170" spans="1:81" ht="16.149999999999999" customHeight="1" thickBot="1" x14ac:dyDescent="0.3">
      <c r="B170" s="2"/>
    </row>
    <row r="171" spans="1:81" s="58" customFormat="1" ht="40.15" customHeight="1" thickTop="1" x14ac:dyDescent="0.25">
      <c r="A171" s="37"/>
      <c r="B171" s="1320" t="s">
        <v>405</v>
      </c>
      <c r="C171" s="1472" t="s">
        <v>408</v>
      </c>
      <c r="D171" s="1096">
        <v>4102</v>
      </c>
      <c r="E171" s="1093" t="s">
        <v>5747</v>
      </c>
      <c r="F171" s="1093">
        <v>4102038</v>
      </c>
      <c r="G171" s="1093" t="s">
        <v>5771</v>
      </c>
      <c r="H171" s="1093" t="s">
        <v>5772</v>
      </c>
      <c r="I171" s="1446">
        <v>202100450187</v>
      </c>
      <c r="J171" s="1219">
        <v>284</v>
      </c>
      <c r="K171" s="1216" t="str">
        <f>+[7]Metas!K325</f>
        <v>Municipios con asistencia técnica para la socialización de la Ley 1622 y 1885 que promueven la conformación de los consejos municipales de juventud SJM.</v>
      </c>
      <c r="L171" s="1222"/>
      <c r="M171" s="1225">
        <f>SUM(N171:Q171)</f>
        <v>0</v>
      </c>
      <c r="N171" s="1228"/>
      <c r="O171" s="1231"/>
      <c r="P171" s="1234"/>
      <c r="Q171" s="1237"/>
      <c r="R171" s="1219">
        <f t="shared" ref="R171" si="233">+$J171</f>
        <v>284</v>
      </c>
      <c r="S171" s="233"/>
      <c r="T171" s="240"/>
      <c r="U171" s="240"/>
      <c r="V171" s="240"/>
      <c r="W171" s="233"/>
      <c r="X171" s="307"/>
      <c r="Y171" s="307"/>
      <c r="Z171" s="307"/>
      <c r="AA171" s="307"/>
      <c r="AB171" s="1219">
        <f t="shared" ref="AB171" si="234">+$J171</f>
        <v>284</v>
      </c>
      <c r="AC171" s="1240">
        <f t="shared" ref="AC171" si="235">+L171</f>
        <v>0</v>
      </c>
      <c r="AD171" s="308">
        <f t="shared" si="226"/>
        <v>0</v>
      </c>
      <c r="AE171" s="308">
        <f t="shared" si="226"/>
        <v>0</v>
      </c>
      <c r="AF171" s="308">
        <f t="shared" si="226"/>
        <v>0</v>
      </c>
      <c r="AG171" s="308">
        <f t="shared" si="226"/>
        <v>0</v>
      </c>
      <c r="AH171" s="308">
        <f t="shared" si="226"/>
        <v>0</v>
      </c>
      <c r="AI171" s="308">
        <f t="shared" si="226"/>
        <v>0</v>
      </c>
      <c r="AJ171" s="308">
        <f t="shared" si="226"/>
        <v>0</v>
      </c>
      <c r="AK171" s="1219">
        <f t="shared" ref="AK171" si="236">+$J171</f>
        <v>284</v>
      </c>
      <c r="AL171" s="1243">
        <f>+N171</f>
        <v>0</v>
      </c>
      <c r="AM171" s="308">
        <f t="shared" si="216"/>
        <v>0</v>
      </c>
      <c r="AN171" s="48"/>
      <c r="AO171" s="48"/>
      <c r="AP171" s="48"/>
      <c r="AQ171" s="48"/>
      <c r="AR171" s="48"/>
      <c r="AS171" s="48"/>
      <c r="AT171" s="1219">
        <f t="shared" ref="AT171" si="237">+$J171</f>
        <v>284</v>
      </c>
      <c r="AU171" s="1246">
        <f>+O171</f>
        <v>0</v>
      </c>
      <c r="AV171" s="308">
        <f t="shared" si="217"/>
        <v>0</v>
      </c>
      <c r="AW171" s="48"/>
      <c r="AX171" s="48"/>
      <c r="AY171" s="48"/>
      <c r="AZ171" s="48"/>
      <c r="BA171" s="48"/>
      <c r="BB171" s="48"/>
      <c r="BC171" s="1219">
        <f t="shared" ref="BC171" si="238">+$J171</f>
        <v>284</v>
      </c>
      <c r="BD171" s="1249">
        <f>+P171</f>
        <v>0</v>
      </c>
      <c r="BE171" s="308">
        <f t="shared" si="218"/>
        <v>0</v>
      </c>
      <c r="BF171" s="48"/>
      <c r="BG171" s="48"/>
      <c r="BH171" s="48"/>
      <c r="BI171" s="48"/>
      <c r="BJ171" s="48"/>
      <c r="BK171" s="48"/>
      <c r="BL171" s="1219">
        <f t="shared" ref="BL171" si="239">+$J171</f>
        <v>284</v>
      </c>
      <c r="BM171" s="1252">
        <f>+Q171</f>
        <v>0</v>
      </c>
      <c r="BN171" s="308">
        <f t="shared" si="219"/>
        <v>0</v>
      </c>
      <c r="BO171" s="48"/>
      <c r="BP171" s="48"/>
      <c r="BQ171" s="48"/>
      <c r="BR171" s="48"/>
      <c r="BS171" s="48"/>
      <c r="BT171" s="48"/>
      <c r="BU171" s="1204"/>
      <c r="BV171" s="1205"/>
      <c r="BW171" s="1205"/>
      <c r="BX171" s="1205"/>
      <c r="BY171" s="1205"/>
      <c r="BZ171" s="1205"/>
      <c r="CA171" s="1205"/>
      <c r="CB171" s="1205"/>
      <c r="CC171" s="1206"/>
    </row>
    <row r="172" spans="1:81" s="58" customFormat="1" ht="40.15" customHeight="1" x14ac:dyDescent="0.25">
      <c r="A172" s="37"/>
      <c r="B172" s="1321"/>
      <c r="C172" s="1473"/>
      <c r="D172" s="1097"/>
      <c r="E172" s="1094"/>
      <c r="F172" s="1094"/>
      <c r="G172" s="1094"/>
      <c r="H172" s="1094"/>
      <c r="I172" s="1447"/>
      <c r="J172" s="1220"/>
      <c r="K172" s="1217"/>
      <c r="L172" s="1223"/>
      <c r="M172" s="1226"/>
      <c r="N172" s="1229"/>
      <c r="O172" s="1232"/>
      <c r="P172" s="1235"/>
      <c r="Q172" s="1238"/>
      <c r="R172" s="1220"/>
      <c r="S172" s="41"/>
      <c r="T172" s="241"/>
      <c r="U172" s="241"/>
      <c r="V172" s="241"/>
      <c r="W172" s="41"/>
      <c r="X172" s="34"/>
      <c r="Y172" s="34"/>
      <c r="Z172" s="34"/>
      <c r="AA172" s="34"/>
      <c r="AB172" s="1220"/>
      <c r="AC172" s="1241"/>
      <c r="AD172" s="303">
        <f t="shared" si="226"/>
        <v>0</v>
      </c>
      <c r="AE172" s="303">
        <f t="shared" si="226"/>
        <v>0</v>
      </c>
      <c r="AF172" s="303">
        <f t="shared" si="226"/>
        <v>0</v>
      </c>
      <c r="AG172" s="303">
        <f t="shared" si="226"/>
        <v>0</v>
      </c>
      <c r="AH172" s="303">
        <f t="shared" si="226"/>
        <v>0</v>
      </c>
      <c r="AI172" s="303">
        <f t="shared" si="226"/>
        <v>0</v>
      </c>
      <c r="AJ172" s="303">
        <f t="shared" si="226"/>
        <v>0</v>
      </c>
      <c r="AK172" s="1220"/>
      <c r="AL172" s="1244"/>
      <c r="AM172" s="303">
        <f t="shared" si="216"/>
        <v>0</v>
      </c>
      <c r="AN172" s="311"/>
      <c r="AO172" s="311"/>
      <c r="AP172" s="311"/>
      <c r="AQ172" s="311"/>
      <c r="AR172" s="311"/>
      <c r="AS172" s="311"/>
      <c r="AT172" s="1220"/>
      <c r="AU172" s="1247"/>
      <c r="AV172" s="303">
        <f t="shared" si="217"/>
        <v>0</v>
      </c>
      <c r="AW172" s="311"/>
      <c r="AX172" s="311"/>
      <c r="AY172" s="311"/>
      <c r="AZ172" s="311"/>
      <c r="BA172" s="311"/>
      <c r="BB172" s="311"/>
      <c r="BC172" s="1220"/>
      <c r="BD172" s="1250"/>
      <c r="BE172" s="303">
        <f t="shared" si="218"/>
        <v>0</v>
      </c>
      <c r="BF172" s="311"/>
      <c r="BG172" s="311"/>
      <c r="BH172" s="311"/>
      <c r="BI172" s="311"/>
      <c r="BJ172" s="311"/>
      <c r="BK172" s="311"/>
      <c r="BL172" s="1220"/>
      <c r="BM172" s="1253"/>
      <c r="BN172" s="303">
        <f t="shared" si="219"/>
        <v>0</v>
      </c>
      <c r="BO172" s="311"/>
      <c r="BP172" s="311"/>
      <c r="BQ172" s="311"/>
      <c r="BR172" s="311"/>
      <c r="BS172" s="311"/>
      <c r="BT172" s="311"/>
      <c r="BU172" s="1207"/>
      <c r="BV172" s="1208"/>
      <c r="BW172" s="1208"/>
      <c r="BX172" s="1208"/>
      <c r="BY172" s="1208"/>
      <c r="BZ172" s="1208"/>
      <c r="CA172" s="1208"/>
      <c r="CB172" s="1208"/>
      <c r="CC172" s="1209"/>
    </row>
    <row r="173" spans="1:81" s="58" customFormat="1" ht="40.15" customHeight="1" x14ac:dyDescent="0.25">
      <c r="A173" s="37"/>
      <c r="B173" s="1321"/>
      <c r="C173" s="1473"/>
      <c r="D173" s="1097"/>
      <c r="E173" s="1094"/>
      <c r="F173" s="1094"/>
      <c r="G173" s="1094"/>
      <c r="H173" s="1094"/>
      <c r="I173" s="1447"/>
      <c r="J173" s="1220"/>
      <c r="K173" s="1217"/>
      <c r="L173" s="1223"/>
      <c r="M173" s="1226"/>
      <c r="N173" s="1229"/>
      <c r="O173" s="1232"/>
      <c r="P173" s="1235"/>
      <c r="Q173" s="1238"/>
      <c r="R173" s="1220"/>
      <c r="S173" s="41"/>
      <c r="T173" s="241"/>
      <c r="U173" s="241"/>
      <c r="V173" s="241"/>
      <c r="W173" s="41"/>
      <c r="X173" s="34"/>
      <c r="Y173" s="34"/>
      <c r="Z173" s="34"/>
      <c r="AA173" s="34"/>
      <c r="AB173" s="1220"/>
      <c r="AC173" s="1241"/>
      <c r="AD173" s="303">
        <f t="shared" si="226"/>
        <v>0</v>
      </c>
      <c r="AE173" s="303">
        <f t="shared" si="226"/>
        <v>0</v>
      </c>
      <c r="AF173" s="303">
        <f t="shared" si="226"/>
        <v>0</v>
      </c>
      <c r="AG173" s="303">
        <f t="shared" si="226"/>
        <v>0</v>
      </c>
      <c r="AH173" s="303">
        <f t="shared" si="226"/>
        <v>0</v>
      </c>
      <c r="AI173" s="303">
        <f t="shared" si="226"/>
        <v>0</v>
      </c>
      <c r="AJ173" s="303">
        <f t="shared" si="226"/>
        <v>0</v>
      </c>
      <c r="AK173" s="1220"/>
      <c r="AL173" s="1244"/>
      <c r="AM173" s="303">
        <f t="shared" si="216"/>
        <v>0</v>
      </c>
      <c r="AN173" s="311"/>
      <c r="AO173" s="311"/>
      <c r="AP173" s="311"/>
      <c r="AQ173" s="311"/>
      <c r="AR173" s="311"/>
      <c r="AS173" s="311"/>
      <c r="AT173" s="1220"/>
      <c r="AU173" s="1247"/>
      <c r="AV173" s="303">
        <f t="shared" si="217"/>
        <v>0</v>
      </c>
      <c r="AW173" s="311"/>
      <c r="AX173" s="311"/>
      <c r="AY173" s="311"/>
      <c r="AZ173" s="311"/>
      <c r="BA173" s="311"/>
      <c r="BB173" s="311"/>
      <c r="BC173" s="1220"/>
      <c r="BD173" s="1250"/>
      <c r="BE173" s="303">
        <f t="shared" si="218"/>
        <v>0</v>
      </c>
      <c r="BF173" s="311"/>
      <c r="BG173" s="311"/>
      <c r="BH173" s="311"/>
      <c r="BI173" s="311"/>
      <c r="BJ173" s="311"/>
      <c r="BK173" s="311"/>
      <c r="BL173" s="1220"/>
      <c r="BM173" s="1253"/>
      <c r="BN173" s="303">
        <f t="shared" si="219"/>
        <v>0</v>
      </c>
      <c r="BO173" s="311"/>
      <c r="BP173" s="311"/>
      <c r="BQ173" s="311"/>
      <c r="BR173" s="311"/>
      <c r="BS173" s="311"/>
      <c r="BT173" s="311"/>
      <c r="BU173" s="1207"/>
      <c r="BV173" s="1208"/>
      <c r="BW173" s="1208"/>
      <c r="BX173" s="1208"/>
      <c r="BY173" s="1208"/>
      <c r="BZ173" s="1208"/>
      <c r="CA173" s="1208"/>
      <c r="CB173" s="1208"/>
      <c r="CC173" s="1209"/>
    </row>
    <row r="174" spans="1:81" s="58" customFormat="1" ht="40.15" customHeight="1" thickBot="1" x14ac:dyDescent="0.3">
      <c r="A174" s="37"/>
      <c r="B174" s="1321"/>
      <c r="C174" s="1473"/>
      <c r="D174" s="1098"/>
      <c r="E174" s="1095"/>
      <c r="F174" s="1095"/>
      <c r="G174" s="1095"/>
      <c r="H174" s="1095"/>
      <c r="I174" s="1448"/>
      <c r="J174" s="1221"/>
      <c r="K174" s="1218"/>
      <c r="L174" s="1224"/>
      <c r="M174" s="1227"/>
      <c r="N174" s="1230"/>
      <c r="O174" s="1233"/>
      <c r="P174" s="1236"/>
      <c r="Q174" s="1239"/>
      <c r="R174" s="1221"/>
      <c r="S174" s="234"/>
      <c r="T174" s="242"/>
      <c r="U174" s="242"/>
      <c r="V174" s="242"/>
      <c r="W174" s="234"/>
      <c r="X174" s="305"/>
      <c r="Y174" s="305"/>
      <c r="Z174" s="305"/>
      <c r="AA174" s="305"/>
      <c r="AB174" s="1221"/>
      <c r="AC174" s="1242"/>
      <c r="AD174" s="306">
        <f t="shared" si="226"/>
        <v>0</v>
      </c>
      <c r="AE174" s="306">
        <f t="shared" si="226"/>
        <v>0</v>
      </c>
      <c r="AF174" s="306">
        <f t="shared" si="226"/>
        <v>0</v>
      </c>
      <c r="AG174" s="306">
        <f t="shared" si="226"/>
        <v>0</v>
      </c>
      <c r="AH174" s="306">
        <f t="shared" si="226"/>
        <v>0</v>
      </c>
      <c r="AI174" s="306">
        <f t="shared" si="226"/>
        <v>0</v>
      </c>
      <c r="AJ174" s="306">
        <f t="shared" si="226"/>
        <v>0</v>
      </c>
      <c r="AK174" s="1221"/>
      <c r="AL174" s="1245"/>
      <c r="AM174" s="306">
        <f t="shared" si="216"/>
        <v>0</v>
      </c>
      <c r="AN174" s="50"/>
      <c r="AO174" s="50"/>
      <c r="AP174" s="50"/>
      <c r="AQ174" s="50"/>
      <c r="AR174" s="50"/>
      <c r="AS174" s="50"/>
      <c r="AT174" s="1221"/>
      <c r="AU174" s="1248"/>
      <c r="AV174" s="306">
        <f t="shared" si="217"/>
        <v>0</v>
      </c>
      <c r="AW174" s="50"/>
      <c r="AX174" s="50"/>
      <c r="AY174" s="50"/>
      <c r="AZ174" s="50"/>
      <c r="BA174" s="50"/>
      <c r="BB174" s="50"/>
      <c r="BC174" s="1221"/>
      <c r="BD174" s="1251"/>
      <c r="BE174" s="306">
        <f t="shared" si="218"/>
        <v>0</v>
      </c>
      <c r="BF174" s="50"/>
      <c r="BG174" s="50"/>
      <c r="BH174" s="50"/>
      <c r="BI174" s="50"/>
      <c r="BJ174" s="50"/>
      <c r="BK174" s="50"/>
      <c r="BL174" s="1221"/>
      <c r="BM174" s="1254"/>
      <c r="BN174" s="306">
        <f t="shared" si="219"/>
        <v>0</v>
      </c>
      <c r="BO174" s="50"/>
      <c r="BP174" s="50"/>
      <c r="BQ174" s="50"/>
      <c r="BR174" s="50"/>
      <c r="BS174" s="50"/>
      <c r="BT174" s="50"/>
      <c r="BU174" s="1210"/>
      <c r="BV174" s="1211"/>
      <c r="BW174" s="1211"/>
      <c r="BX174" s="1211"/>
      <c r="BY174" s="1211"/>
      <c r="BZ174" s="1211"/>
      <c r="CA174" s="1211"/>
      <c r="CB174" s="1211"/>
      <c r="CC174" s="1212"/>
    </row>
    <row r="175" spans="1:81" s="58" customFormat="1" ht="40.15" customHeight="1" thickTop="1" x14ac:dyDescent="0.25">
      <c r="A175" s="37"/>
      <c r="B175" s="1321"/>
      <c r="C175" s="1473"/>
      <c r="D175" s="1096">
        <v>4102</v>
      </c>
      <c r="E175" s="1093" t="s">
        <v>5747</v>
      </c>
      <c r="F175" s="1093">
        <v>4102038</v>
      </c>
      <c r="G175" s="1093" t="s">
        <v>5771</v>
      </c>
      <c r="H175" s="1093" t="s">
        <v>5772</v>
      </c>
      <c r="I175" s="1446">
        <v>202100450187</v>
      </c>
      <c r="J175" s="1219">
        <v>285</v>
      </c>
      <c r="K175" s="1216" t="str">
        <f>+[7]Metas!K326</f>
        <v>Municipios con asistencia técnica, acompañamiento y fortalecimiento para la conformación por resolución de las Plataformas de Juventud mediante la socialización de la Ley 1622 y la Ley estatutaria 1885.</v>
      </c>
      <c r="L175" s="1222"/>
      <c r="M175" s="1225">
        <f>SUM(N175:Q175)</f>
        <v>0</v>
      </c>
      <c r="N175" s="1228"/>
      <c r="O175" s="1231"/>
      <c r="P175" s="1234"/>
      <c r="Q175" s="1237"/>
      <c r="R175" s="1219">
        <f t="shared" ref="R175" si="240">+$J175</f>
        <v>285</v>
      </c>
      <c r="S175" s="233"/>
      <c r="T175" s="240"/>
      <c r="U175" s="240"/>
      <c r="V175" s="240"/>
      <c r="W175" s="233"/>
      <c r="X175" s="307"/>
      <c r="Y175" s="307"/>
      <c r="Z175" s="307"/>
      <c r="AA175" s="307"/>
      <c r="AB175" s="1219">
        <f t="shared" ref="AB175:AB245" si="241">+$J175</f>
        <v>285</v>
      </c>
      <c r="AC175" s="1240">
        <f t="shared" ref="AC175" si="242">+L175</f>
        <v>0</v>
      </c>
      <c r="AD175" s="308">
        <f t="shared" si="226"/>
        <v>0</v>
      </c>
      <c r="AE175" s="308">
        <f t="shared" si="226"/>
        <v>0</v>
      </c>
      <c r="AF175" s="308">
        <f t="shared" si="226"/>
        <v>0</v>
      </c>
      <c r="AG175" s="308">
        <f t="shared" si="226"/>
        <v>0</v>
      </c>
      <c r="AH175" s="308">
        <f t="shared" si="226"/>
        <v>0</v>
      </c>
      <c r="AI175" s="308">
        <f t="shared" si="226"/>
        <v>0</v>
      </c>
      <c r="AJ175" s="308">
        <f t="shared" si="226"/>
        <v>0</v>
      </c>
      <c r="AK175" s="1219">
        <f t="shared" ref="AK175:AK245" si="243">+$J175</f>
        <v>285</v>
      </c>
      <c r="AL175" s="1243">
        <f>+N175</f>
        <v>0</v>
      </c>
      <c r="AM175" s="308">
        <f t="shared" si="216"/>
        <v>0</v>
      </c>
      <c r="AN175" s="48"/>
      <c r="AO175" s="48"/>
      <c r="AP175" s="48"/>
      <c r="AQ175" s="48"/>
      <c r="AR175" s="48"/>
      <c r="AS175" s="48"/>
      <c r="AT175" s="1219">
        <f t="shared" ref="AT175:AT245" si="244">+$J175</f>
        <v>285</v>
      </c>
      <c r="AU175" s="1246">
        <f>+O175</f>
        <v>0</v>
      </c>
      <c r="AV175" s="308">
        <f t="shared" si="217"/>
        <v>0</v>
      </c>
      <c r="AW175" s="48"/>
      <c r="AX175" s="48"/>
      <c r="AY175" s="48"/>
      <c r="AZ175" s="48"/>
      <c r="BA175" s="48"/>
      <c r="BB175" s="48"/>
      <c r="BC175" s="1219">
        <f t="shared" ref="BC175:BC245" si="245">+$J175</f>
        <v>285</v>
      </c>
      <c r="BD175" s="1249">
        <f>+P175</f>
        <v>0</v>
      </c>
      <c r="BE175" s="308">
        <f t="shared" si="218"/>
        <v>0</v>
      </c>
      <c r="BF175" s="48"/>
      <c r="BG175" s="48"/>
      <c r="BH175" s="48"/>
      <c r="BI175" s="48"/>
      <c r="BJ175" s="48"/>
      <c r="BK175" s="48"/>
      <c r="BL175" s="1219">
        <f t="shared" ref="BL175:BL245" si="246">+$J175</f>
        <v>285</v>
      </c>
      <c r="BM175" s="1252">
        <f>+Q175</f>
        <v>0</v>
      </c>
      <c r="BN175" s="308">
        <f t="shared" si="219"/>
        <v>0</v>
      </c>
      <c r="BO175" s="48"/>
      <c r="BP175" s="48"/>
      <c r="BQ175" s="48"/>
      <c r="BR175" s="48"/>
      <c r="BS175" s="48"/>
      <c r="BT175" s="48"/>
      <c r="BU175" s="1204"/>
      <c r="BV175" s="1205"/>
      <c r="BW175" s="1205"/>
      <c r="BX175" s="1205"/>
      <c r="BY175" s="1205"/>
      <c r="BZ175" s="1205"/>
      <c r="CA175" s="1205"/>
      <c r="CB175" s="1205"/>
      <c r="CC175" s="1206"/>
    </row>
    <row r="176" spans="1:81" s="58" customFormat="1" ht="40.15" customHeight="1" x14ac:dyDescent="0.25">
      <c r="A176" s="37"/>
      <c r="B176" s="1321"/>
      <c r="C176" s="1473"/>
      <c r="D176" s="1097"/>
      <c r="E176" s="1094"/>
      <c r="F176" s="1094"/>
      <c r="G176" s="1094"/>
      <c r="H176" s="1094"/>
      <c r="I176" s="1447"/>
      <c r="J176" s="1220"/>
      <c r="K176" s="1217"/>
      <c r="L176" s="1223"/>
      <c r="M176" s="1226"/>
      <c r="N176" s="1229"/>
      <c r="O176" s="1232"/>
      <c r="P176" s="1235"/>
      <c r="Q176" s="1238"/>
      <c r="R176" s="1220"/>
      <c r="S176" s="41"/>
      <c r="T176" s="241"/>
      <c r="U176" s="241"/>
      <c r="V176" s="241"/>
      <c r="W176" s="41"/>
      <c r="X176" s="34"/>
      <c r="Y176" s="34"/>
      <c r="Z176" s="34"/>
      <c r="AA176" s="34"/>
      <c r="AB176" s="1220"/>
      <c r="AC176" s="1241"/>
      <c r="AD176" s="303">
        <f t="shared" si="226"/>
        <v>0</v>
      </c>
      <c r="AE176" s="303">
        <f t="shared" si="226"/>
        <v>0</v>
      </c>
      <c r="AF176" s="303">
        <f t="shared" si="226"/>
        <v>0</v>
      </c>
      <c r="AG176" s="303">
        <f t="shared" si="226"/>
        <v>0</v>
      </c>
      <c r="AH176" s="303">
        <f t="shared" si="226"/>
        <v>0</v>
      </c>
      <c r="AI176" s="303">
        <f t="shared" si="226"/>
        <v>0</v>
      </c>
      <c r="AJ176" s="303">
        <f t="shared" si="226"/>
        <v>0</v>
      </c>
      <c r="AK176" s="1220"/>
      <c r="AL176" s="1244"/>
      <c r="AM176" s="303">
        <f t="shared" si="216"/>
        <v>0</v>
      </c>
      <c r="AN176" s="311"/>
      <c r="AO176" s="311"/>
      <c r="AP176" s="311"/>
      <c r="AQ176" s="311"/>
      <c r="AR176" s="311"/>
      <c r="AS176" s="311"/>
      <c r="AT176" s="1220"/>
      <c r="AU176" s="1247"/>
      <c r="AV176" s="303">
        <f t="shared" si="217"/>
        <v>0</v>
      </c>
      <c r="AW176" s="311"/>
      <c r="AX176" s="311"/>
      <c r="AY176" s="311"/>
      <c r="AZ176" s="311"/>
      <c r="BA176" s="311"/>
      <c r="BB176" s="311"/>
      <c r="BC176" s="1220"/>
      <c r="BD176" s="1250"/>
      <c r="BE176" s="303">
        <f t="shared" si="218"/>
        <v>0</v>
      </c>
      <c r="BF176" s="311"/>
      <c r="BG176" s="311"/>
      <c r="BH176" s="311"/>
      <c r="BI176" s="311"/>
      <c r="BJ176" s="311"/>
      <c r="BK176" s="311"/>
      <c r="BL176" s="1220"/>
      <c r="BM176" s="1253"/>
      <c r="BN176" s="303">
        <f t="shared" si="219"/>
        <v>0</v>
      </c>
      <c r="BO176" s="311"/>
      <c r="BP176" s="311"/>
      <c r="BQ176" s="311"/>
      <c r="BR176" s="311"/>
      <c r="BS176" s="311"/>
      <c r="BT176" s="311"/>
      <c r="BU176" s="1207"/>
      <c r="BV176" s="1208"/>
      <c r="BW176" s="1208"/>
      <c r="BX176" s="1208"/>
      <c r="BY176" s="1208"/>
      <c r="BZ176" s="1208"/>
      <c r="CA176" s="1208"/>
      <c r="CB176" s="1208"/>
      <c r="CC176" s="1209"/>
    </row>
    <row r="177" spans="1:81" s="58" customFormat="1" ht="40.15" customHeight="1" x14ac:dyDescent="0.25">
      <c r="A177" s="37"/>
      <c r="B177" s="1321"/>
      <c r="C177" s="1473"/>
      <c r="D177" s="1097"/>
      <c r="E177" s="1094"/>
      <c r="F177" s="1094"/>
      <c r="G177" s="1094"/>
      <c r="H177" s="1094"/>
      <c r="I177" s="1447"/>
      <c r="J177" s="1220"/>
      <c r="K177" s="1217"/>
      <c r="L177" s="1223"/>
      <c r="M177" s="1226"/>
      <c r="N177" s="1229"/>
      <c r="O177" s="1232"/>
      <c r="P177" s="1235"/>
      <c r="Q177" s="1238"/>
      <c r="R177" s="1220"/>
      <c r="S177" s="41"/>
      <c r="T177" s="241"/>
      <c r="U177" s="241"/>
      <c r="V177" s="241"/>
      <c r="W177" s="41"/>
      <c r="X177" s="34"/>
      <c r="Y177" s="34"/>
      <c r="Z177" s="34"/>
      <c r="AA177" s="34"/>
      <c r="AB177" s="1220"/>
      <c r="AC177" s="1241"/>
      <c r="AD177" s="303">
        <f t="shared" si="226"/>
        <v>0</v>
      </c>
      <c r="AE177" s="303">
        <f t="shared" si="226"/>
        <v>0</v>
      </c>
      <c r="AF177" s="303">
        <f t="shared" si="226"/>
        <v>0</v>
      </c>
      <c r="AG177" s="303">
        <f t="shared" si="226"/>
        <v>0</v>
      </c>
      <c r="AH177" s="303">
        <f t="shared" si="226"/>
        <v>0</v>
      </c>
      <c r="AI177" s="303">
        <f t="shared" si="226"/>
        <v>0</v>
      </c>
      <c r="AJ177" s="303">
        <f t="shared" si="226"/>
        <v>0</v>
      </c>
      <c r="AK177" s="1220"/>
      <c r="AL177" s="1244"/>
      <c r="AM177" s="303">
        <f t="shared" si="216"/>
        <v>0</v>
      </c>
      <c r="AN177" s="311"/>
      <c r="AO177" s="311"/>
      <c r="AP177" s="311"/>
      <c r="AQ177" s="311"/>
      <c r="AR177" s="311"/>
      <c r="AS177" s="311"/>
      <c r="AT177" s="1220"/>
      <c r="AU177" s="1247"/>
      <c r="AV177" s="303">
        <f t="shared" si="217"/>
        <v>0</v>
      </c>
      <c r="AW177" s="311"/>
      <c r="AX177" s="311"/>
      <c r="AY177" s="311"/>
      <c r="AZ177" s="311"/>
      <c r="BA177" s="311"/>
      <c r="BB177" s="311"/>
      <c r="BC177" s="1220"/>
      <c r="BD177" s="1250"/>
      <c r="BE177" s="303">
        <f t="shared" si="218"/>
        <v>0</v>
      </c>
      <c r="BF177" s="311"/>
      <c r="BG177" s="311"/>
      <c r="BH177" s="311"/>
      <c r="BI177" s="311"/>
      <c r="BJ177" s="311"/>
      <c r="BK177" s="311"/>
      <c r="BL177" s="1220"/>
      <c r="BM177" s="1253"/>
      <c r="BN177" s="303">
        <f t="shared" si="219"/>
        <v>0</v>
      </c>
      <c r="BO177" s="311"/>
      <c r="BP177" s="311"/>
      <c r="BQ177" s="311"/>
      <c r="BR177" s="311"/>
      <c r="BS177" s="311"/>
      <c r="BT177" s="311"/>
      <c r="BU177" s="1207"/>
      <c r="BV177" s="1208"/>
      <c r="BW177" s="1208"/>
      <c r="BX177" s="1208"/>
      <c r="BY177" s="1208"/>
      <c r="BZ177" s="1208"/>
      <c r="CA177" s="1208"/>
      <c r="CB177" s="1208"/>
      <c r="CC177" s="1209"/>
    </row>
    <row r="178" spans="1:81" s="58" customFormat="1" ht="40.15" customHeight="1" thickBot="1" x14ac:dyDescent="0.3">
      <c r="A178" s="37"/>
      <c r="B178" s="1321"/>
      <c r="C178" s="1473"/>
      <c r="D178" s="1098"/>
      <c r="E178" s="1095"/>
      <c r="F178" s="1095"/>
      <c r="G178" s="1095"/>
      <c r="H178" s="1095"/>
      <c r="I178" s="1448"/>
      <c r="J178" s="1221"/>
      <c r="K178" s="1218"/>
      <c r="L178" s="1224"/>
      <c r="M178" s="1227"/>
      <c r="N178" s="1230"/>
      <c r="O178" s="1233"/>
      <c r="P178" s="1236"/>
      <c r="Q178" s="1239"/>
      <c r="R178" s="1221"/>
      <c r="S178" s="234"/>
      <c r="T178" s="242"/>
      <c r="U178" s="242"/>
      <c r="V178" s="242"/>
      <c r="W178" s="234"/>
      <c r="X178" s="305"/>
      <c r="Y178" s="305"/>
      <c r="Z178" s="305"/>
      <c r="AA178" s="305"/>
      <c r="AB178" s="1221"/>
      <c r="AC178" s="1242"/>
      <c r="AD178" s="306">
        <f t="shared" si="226"/>
        <v>0</v>
      </c>
      <c r="AE178" s="306">
        <f t="shared" si="226"/>
        <v>0</v>
      </c>
      <c r="AF178" s="306">
        <f t="shared" si="226"/>
        <v>0</v>
      </c>
      <c r="AG178" s="306">
        <f t="shared" si="226"/>
        <v>0</v>
      </c>
      <c r="AH178" s="306">
        <f t="shared" si="226"/>
        <v>0</v>
      </c>
      <c r="AI178" s="306">
        <f t="shared" si="226"/>
        <v>0</v>
      </c>
      <c r="AJ178" s="306">
        <f t="shared" si="226"/>
        <v>0</v>
      </c>
      <c r="AK178" s="1221"/>
      <c r="AL178" s="1245"/>
      <c r="AM178" s="306">
        <f t="shared" si="216"/>
        <v>0</v>
      </c>
      <c r="AN178" s="50"/>
      <c r="AO178" s="50"/>
      <c r="AP178" s="50"/>
      <c r="AQ178" s="50"/>
      <c r="AR178" s="50"/>
      <c r="AS178" s="50"/>
      <c r="AT178" s="1221"/>
      <c r="AU178" s="1248"/>
      <c r="AV178" s="306">
        <f t="shared" si="217"/>
        <v>0</v>
      </c>
      <c r="AW178" s="50"/>
      <c r="AX178" s="50"/>
      <c r="AY178" s="50"/>
      <c r="AZ178" s="50"/>
      <c r="BA178" s="50"/>
      <c r="BB178" s="50"/>
      <c r="BC178" s="1221"/>
      <c r="BD178" s="1251"/>
      <c r="BE178" s="306">
        <f t="shared" si="218"/>
        <v>0</v>
      </c>
      <c r="BF178" s="50"/>
      <c r="BG178" s="50"/>
      <c r="BH178" s="50"/>
      <c r="BI178" s="50"/>
      <c r="BJ178" s="50"/>
      <c r="BK178" s="50"/>
      <c r="BL178" s="1221"/>
      <c r="BM178" s="1254"/>
      <c r="BN178" s="306">
        <f t="shared" si="219"/>
        <v>0</v>
      </c>
      <c r="BO178" s="50"/>
      <c r="BP178" s="50"/>
      <c r="BQ178" s="50"/>
      <c r="BR178" s="50"/>
      <c r="BS178" s="50"/>
      <c r="BT178" s="50"/>
      <c r="BU178" s="1210"/>
      <c r="BV178" s="1211"/>
      <c r="BW178" s="1211"/>
      <c r="BX178" s="1211"/>
      <c r="BY178" s="1211"/>
      <c r="BZ178" s="1211"/>
      <c r="CA178" s="1211"/>
      <c r="CB178" s="1211"/>
      <c r="CC178" s="1212"/>
    </row>
    <row r="179" spans="1:81" s="58" customFormat="1" ht="40.15" customHeight="1" thickTop="1" x14ac:dyDescent="0.25">
      <c r="A179" s="37"/>
      <c r="B179" s="1321"/>
      <c r="C179" s="1473"/>
      <c r="D179" s="1096">
        <v>4102</v>
      </c>
      <c r="E179" s="1093" t="s">
        <v>5747</v>
      </c>
      <c r="F179" s="1093">
        <v>4102038</v>
      </c>
      <c r="G179" s="1093" t="s">
        <v>5771</v>
      </c>
      <c r="H179" s="1093" t="s">
        <v>5772</v>
      </c>
      <c r="I179" s="1446">
        <v>202100450187</v>
      </c>
      <c r="J179" s="1219">
        <v>286</v>
      </c>
      <c r="K179" s="1216" t="str">
        <f>+[7]Metas!K327</f>
        <v>Política Publica Departamental de juventud nueva o actualizada aprobada por Ordenanza.</v>
      </c>
      <c r="L179" s="1222"/>
      <c r="M179" s="1225">
        <f>SUM(N179:Q179)</f>
        <v>0</v>
      </c>
      <c r="N179" s="1228"/>
      <c r="O179" s="1231"/>
      <c r="P179" s="1234"/>
      <c r="Q179" s="1237"/>
      <c r="R179" s="1219">
        <f t="shared" ref="R179" si="247">+$J179</f>
        <v>286</v>
      </c>
      <c r="S179" s="233"/>
      <c r="T179" s="240"/>
      <c r="U179" s="240"/>
      <c r="V179" s="240"/>
      <c r="W179" s="233"/>
      <c r="X179" s="307"/>
      <c r="Y179" s="307"/>
      <c r="Z179" s="307"/>
      <c r="AA179" s="307"/>
      <c r="AB179" s="1219">
        <f t="shared" si="241"/>
        <v>286</v>
      </c>
      <c r="AC179" s="1240">
        <f t="shared" ref="AC179" si="248">+L179</f>
        <v>0</v>
      </c>
      <c r="AD179" s="308">
        <f t="shared" si="226"/>
        <v>0</v>
      </c>
      <c r="AE179" s="308">
        <f t="shared" si="226"/>
        <v>0</v>
      </c>
      <c r="AF179" s="308">
        <f t="shared" si="226"/>
        <v>0</v>
      </c>
      <c r="AG179" s="308">
        <f t="shared" si="226"/>
        <v>0</v>
      </c>
      <c r="AH179" s="308">
        <f t="shared" si="226"/>
        <v>0</v>
      </c>
      <c r="AI179" s="308">
        <f t="shared" si="226"/>
        <v>0</v>
      </c>
      <c r="AJ179" s="308">
        <f t="shared" si="226"/>
        <v>0</v>
      </c>
      <c r="AK179" s="1219">
        <f t="shared" si="243"/>
        <v>286</v>
      </c>
      <c r="AL179" s="1243">
        <f>+N179</f>
        <v>0</v>
      </c>
      <c r="AM179" s="308">
        <f t="shared" si="216"/>
        <v>0</v>
      </c>
      <c r="AN179" s="48"/>
      <c r="AO179" s="48"/>
      <c r="AP179" s="48"/>
      <c r="AQ179" s="48"/>
      <c r="AR179" s="48"/>
      <c r="AS179" s="48"/>
      <c r="AT179" s="1219">
        <f t="shared" si="244"/>
        <v>286</v>
      </c>
      <c r="AU179" s="1246">
        <f>+O179</f>
        <v>0</v>
      </c>
      <c r="AV179" s="308">
        <f t="shared" si="217"/>
        <v>0</v>
      </c>
      <c r="AW179" s="48"/>
      <c r="AX179" s="48"/>
      <c r="AY179" s="48"/>
      <c r="AZ179" s="48"/>
      <c r="BA179" s="48"/>
      <c r="BB179" s="48"/>
      <c r="BC179" s="1219">
        <f t="shared" si="245"/>
        <v>286</v>
      </c>
      <c r="BD179" s="1249">
        <f>+P179</f>
        <v>0</v>
      </c>
      <c r="BE179" s="308">
        <f t="shared" si="218"/>
        <v>0</v>
      </c>
      <c r="BF179" s="48"/>
      <c r="BG179" s="48"/>
      <c r="BH179" s="48"/>
      <c r="BI179" s="48"/>
      <c r="BJ179" s="48"/>
      <c r="BK179" s="48"/>
      <c r="BL179" s="1219">
        <f t="shared" si="246"/>
        <v>286</v>
      </c>
      <c r="BM179" s="1252">
        <f>+Q179</f>
        <v>0</v>
      </c>
      <c r="BN179" s="308">
        <f t="shared" si="219"/>
        <v>0</v>
      </c>
      <c r="BO179" s="48"/>
      <c r="BP179" s="48"/>
      <c r="BQ179" s="48"/>
      <c r="BR179" s="48"/>
      <c r="BS179" s="48"/>
      <c r="BT179" s="48"/>
      <c r="BU179" s="1204"/>
      <c r="BV179" s="1205"/>
      <c r="BW179" s="1205"/>
      <c r="BX179" s="1205"/>
      <c r="BY179" s="1205"/>
      <c r="BZ179" s="1205"/>
      <c r="CA179" s="1205"/>
      <c r="CB179" s="1205"/>
      <c r="CC179" s="1206"/>
    </row>
    <row r="180" spans="1:81" s="58" customFormat="1" ht="40.15" customHeight="1" x14ac:dyDescent="0.25">
      <c r="A180" s="37"/>
      <c r="B180" s="1321"/>
      <c r="C180" s="1473"/>
      <c r="D180" s="1097"/>
      <c r="E180" s="1094"/>
      <c r="F180" s="1094"/>
      <c r="G180" s="1094"/>
      <c r="H180" s="1094"/>
      <c r="I180" s="1447"/>
      <c r="J180" s="1220"/>
      <c r="K180" s="1217"/>
      <c r="L180" s="1223"/>
      <c r="M180" s="1226"/>
      <c r="N180" s="1229"/>
      <c r="O180" s="1232"/>
      <c r="P180" s="1235"/>
      <c r="Q180" s="1238"/>
      <c r="R180" s="1220"/>
      <c r="S180" s="41"/>
      <c r="T180" s="241"/>
      <c r="U180" s="241"/>
      <c r="V180" s="241"/>
      <c r="W180" s="41"/>
      <c r="X180" s="34"/>
      <c r="Y180" s="34"/>
      <c r="Z180" s="34"/>
      <c r="AA180" s="34"/>
      <c r="AB180" s="1220"/>
      <c r="AC180" s="1241"/>
      <c r="AD180" s="303">
        <f t="shared" si="226"/>
        <v>0</v>
      </c>
      <c r="AE180" s="303">
        <f t="shared" si="226"/>
        <v>0</v>
      </c>
      <c r="AF180" s="303">
        <f t="shared" si="226"/>
        <v>0</v>
      </c>
      <c r="AG180" s="303">
        <f t="shared" si="226"/>
        <v>0</v>
      </c>
      <c r="AH180" s="303">
        <f t="shared" si="226"/>
        <v>0</v>
      </c>
      <c r="AI180" s="303">
        <f t="shared" si="226"/>
        <v>0</v>
      </c>
      <c r="AJ180" s="303">
        <f t="shared" si="226"/>
        <v>0</v>
      </c>
      <c r="AK180" s="1220"/>
      <c r="AL180" s="1244"/>
      <c r="AM180" s="303">
        <f t="shared" si="216"/>
        <v>0</v>
      </c>
      <c r="AN180" s="311"/>
      <c r="AO180" s="311"/>
      <c r="AP180" s="311"/>
      <c r="AQ180" s="311"/>
      <c r="AR180" s="311"/>
      <c r="AS180" s="311"/>
      <c r="AT180" s="1220"/>
      <c r="AU180" s="1247"/>
      <c r="AV180" s="303">
        <f t="shared" si="217"/>
        <v>0</v>
      </c>
      <c r="AW180" s="311"/>
      <c r="AX180" s="311"/>
      <c r="AY180" s="311"/>
      <c r="AZ180" s="311"/>
      <c r="BA180" s="311"/>
      <c r="BB180" s="311"/>
      <c r="BC180" s="1220"/>
      <c r="BD180" s="1250"/>
      <c r="BE180" s="303">
        <f t="shared" si="218"/>
        <v>0</v>
      </c>
      <c r="BF180" s="311"/>
      <c r="BG180" s="311"/>
      <c r="BH180" s="311"/>
      <c r="BI180" s="311"/>
      <c r="BJ180" s="311"/>
      <c r="BK180" s="311"/>
      <c r="BL180" s="1220"/>
      <c r="BM180" s="1253"/>
      <c r="BN180" s="303">
        <f t="shared" si="219"/>
        <v>0</v>
      </c>
      <c r="BO180" s="311"/>
      <c r="BP180" s="311"/>
      <c r="BQ180" s="311"/>
      <c r="BR180" s="311"/>
      <c r="BS180" s="311"/>
      <c r="BT180" s="311"/>
      <c r="BU180" s="1207"/>
      <c r="BV180" s="1208"/>
      <c r="BW180" s="1208"/>
      <c r="BX180" s="1208"/>
      <c r="BY180" s="1208"/>
      <c r="BZ180" s="1208"/>
      <c r="CA180" s="1208"/>
      <c r="CB180" s="1208"/>
      <c r="CC180" s="1209"/>
    </row>
    <row r="181" spans="1:81" s="58" customFormat="1" ht="40.15" customHeight="1" x14ac:dyDescent="0.25">
      <c r="A181" s="37"/>
      <c r="B181" s="1321"/>
      <c r="C181" s="1473"/>
      <c r="D181" s="1097"/>
      <c r="E181" s="1094"/>
      <c r="F181" s="1094"/>
      <c r="G181" s="1094"/>
      <c r="H181" s="1094"/>
      <c r="I181" s="1447"/>
      <c r="J181" s="1220"/>
      <c r="K181" s="1217"/>
      <c r="L181" s="1223"/>
      <c r="M181" s="1226"/>
      <c r="N181" s="1229"/>
      <c r="O181" s="1232"/>
      <c r="P181" s="1235"/>
      <c r="Q181" s="1238"/>
      <c r="R181" s="1220"/>
      <c r="S181" s="41"/>
      <c r="T181" s="241"/>
      <c r="U181" s="241"/>
      <c r="V181" s="241"/>
      <c r="W181" s="41"/>
      <c r="X181" s="34"/>
      <c r="Y181" s="34"/>
      <c r="Z181" s="34"/>
      <c r="AA181" s="34"/>
      <c r="AB181" s="1220"/>
      <c r="AC181" s="1241"/>
      <c r="AD181" s="303">
        <f t="shared" si="226"/>
        <v>0</v>
      </c>
      <c r="AE181" s="303">
        <f t="shared" si="226"/>
        <v>0</v>
      </c>
      <c r="AF181" s="303">
        <f t="shared" si="226"/>
        <v>0</v>
      </c>
      <c r="AG181" s="303">
        <f t="shared" si="226"/>
        <v>0</v>
      </c>
      <c r="AH181" s="303">
        <f t="shared" si="226"/>
        <v>0</v>
      </c>
      <c r="AI181" s="303">
        <f t="shared" si="226"/>
        <v>0</v>
      </c>
      <c r="AJ181" s="303">
        <f t="shared" si="226"/>
        <v>0</v>
      </c>
      <c r="AK181" s="1220"/>
      <c r="AL181" s="1244"/>
      <c r="AM181" s="303">
        <f t="shared" si="216"/>
        <v>0</v>
      </c>
      <c r="AN181" s="311"/>
      <c r="AO181" s="311"/>
      <c r="AP181" s="311"/>
      <c r="AQ181" s="311"/>
      <c r="AR181" s="311"/>
      <c r="AS181" s="311"/>
      <c r="AT181" s="1220"/>
      <c r="AU181" s="1247"/>
      <c r="AV181" s="303">
        <f t="shared" si="217"/>
        <v>0</v>
      </c>
      <c r="AW181" s="311"/>
      <c r="AX181" s="311"/>
      <c r="AY181" s="311"/>
      <c r="AZ181" s="311"/>
      <c r="BA181" s="311"/>
      <c r="BB181" s="311"/>
      <c r="BC181" s="1220"/>
      <c r="BD181" s="1250"/>
      <c r="BE181" s="303">
        <f t="shared" si="218"/>
        <v>0</v>
      </c>
      <c r="BF181" s="311"/>
      <c r="BG181" s="311"/>
      <c r="BH181" s="311"/>
      <c r="BI181" s="311"/>
      <c r="BJ181" s="311"/>
      <c r="BK181" s="311"/>
      <c r="BL181" s="1220"/>
      <c r="BM181" s="1253"/>
      <c r="BN181" s="303">
        <f t="shared" si="219"/>
        <v>0</v>
      </c>
      <c r="BO181" s="311"/>
      <c r="BP181" s="311"/>
      <c r="BQ181" s="311"/>
      <c r="BR181" s="311"/>
      <c r="BS181" s="311"/>
      <c r="BT181" s="311"/>
      <c r="BU181" s="1207"/>
      <c r="BV181" s="1208"/>
      <c r="BW181" s="1208"/>
      <c r="BX181" s="1208"/>
      <c r="BY181" s="1208"/>
      <c r="BZ181" s="1208"/>
      <c r="CA181" s="1208"/>
      <c r="CB181" s="1208"/>
      <c r="CC181" s="1209"/>
    </row>
    <row r="182" spans="1:81" s="58" customFormat="1" ht="40.15" customHeight="1" thickBot="1" x14ac:dyDescent="0.3">
      <c r="A182" s="37"/>
      <c r="B182" s="1321"/>
      <c r="C182" s="1473"/>
      <c r="D182" s="1098"/>
      <c r="E182" s="1095"/>
      <c r="F182" s="1095"/>
      <c r="G182" s="1095"/>
      <c r="H182" s="1095"/>
      <c r="I182" s="1448"/>
      <c r="J182" s="1221"/>
      <c r="K182" s="1218"/>
      <c r="L182" s="1224"/>
      <c r="M182" s="1227"/>
      <c r="N182" s="1230"/>
      <c r="O182" s="1233"/>
      <c r="P182" s="1236"/>
      <c r="Q182" s="1239"/>
      <c r="R182" s="1221"/>
      <c r="S182" s="234"/>
      <c r="T182" s="242"/>
      <c r="U182" s="242"/>
      <c r="V182" s="242"/>
      <c r="W182" s="234"/>
      <c r="X182" s="305"/>
      <c r="Y182" s="305"/>
      <c r="Z182" s="305"/>
      <c r="AA182" s="305"/>
      <c r="AB182" s="1221"/>
      <c r="AC182" s="1242"/>
      <c r="AD182" s="306">
        <f t="shared" si="226"/>
        <v>0</v>
      </c>
      <c r="AE182" s="306">
        <f t="shared" si="226"/>
        <v>0</v>
      </c>
      <c r="AF182" s="306">
        <f t="shared" si="226"/>
        <v>0</v>
      </c>
      <c r="AG182" s="306">
        <f t="shared" si="226"/>
        <v>0</v>
      </c>
      <c r="AH182" s="306">
        <f t="shared" si="226"/>
        <v>0</v>
      </c>
      <c r="AI182" s="306">
        <f t="shared" si="226"/>
        <v>0</v>
      </c>
      <c r="AJ182" s="306">
        <f t="shared" si="226"/>
        <v>0</v>
      </c>
      <c r="AK182" s="1221"/>
      <c r="AL182" s="1245"/>
      <c r="AM182" s="306">
        <f t="shared" si="216"/>
        <v>0</v>
      </c>
      <c r="AN182" s="50"/>
      <c r="AO182" s="50"/>
      <c r="AP182" s="50"/>
      <c r="AQ182" s="50"/>
      <c r="AR182" s="50"/>
      <c r="AS182" s="50"/>
      <c r="AT182" s="1221"/>
      <c r="AU182" s="1248"/>
      <c r="AV182" s="306">
        <f t="shared" si="217"/>
        <v>0</v>
      </c>
      <c r="AW182" s="50"/>
      <c r="AX182" s="50"/>
      <c r="AY182" s="50"/>
      <c r="AZ182" s="50"/>
      <c r="BA182" s="50"/>
      <c r="BB182" s="50"/>
      <c r="BC182" s="1221"/>
      <c r="BD182" s="1251"/>
      <c r="BE182" s="306">
        <f t="shared" si="218"/>
        <v>0</v>
      </c>
      <c r="BF182" s="50"/>
      <c r="BG182" s="50"/>
      <c r="BH182" s="50"/>
      <c r="BI182" s="50"/>
      <c r="BJ182" s="50"/>
      <c r="BK182" s="50"/>
      <c r="BL182" s="1221"/>
      <c r="BM182" s="1254"/>
      <c r="BN182" s="306">
        <f t="shared" si="219"/>
        <v>0</v>
      </c>
      <c r="BO182" s="50"/>
      <c r="BP182" s="50"/>
      <c r="BQ182" s="50"/>
      <c r="BR182" s="50"/>
      <c r="BS182" s="50"/>
      <c r="BT182" s="50"/>
      <c r="BU182" s="1210"/>
      <c r="BV182" s="1211"/>
      <c r="BW182" s="1211"/>
      <c r="BX182" s="1211"/>
      <c r="BY182" s="1211"/>
      <c r="BZ182" s="1211"/>
      <c r="CA182" s="1211"/>
      <c r="CB182" s="1211"/>
      <c r="CC182" s="1212"/>
    </row>
    <row r="183" spans="1:81" s="58" customFormat="1" ht="40.15" customHeight="1" thickTop="1" x14ac:dyDescent="0.25">
      <c r="A183" s="37"/>
      <c r="B183" s="1321"/>
      <c r="C183" s="1473"/>
      <c r="D183" s="1096">
        <v>4102</v>
      </c>
      <c r="E183" s="1093" t="s">
        <v>5747</v>
      </c>
      <c r="F183" s="1093">
        <v>4102038</v>
      </c>
      <c r="G183" s="1093" t="s">
        <v>5771</v>
      </c>
      <c r="H183" s="1093" t="s">
        <v>5772</v>
      </c>
      <c r="I183" s="1446">
        <v>202100450187</v>
      </c>
      <c r="J183" s="1219">
        <v>287</v>
      </c>
      <c r="K183" s="1216" t="str">
        <f>+[7]Metas!K328</f>
        <v>Plan decenal de Juventud diseñado, socializado e implementado en los 40 municipios del Departamento.</v>
      </c>
      <c r="L183" s="1222"/>
      <c r="M183" s="1225">
        <f>SUM(N183:Q183)</f>
        <v>0</v>
      </c>
      <c r="N183" s="1228"/>
      <c r="O183" s="1231"/>
      <c r="P183" s="1234"/>
      <c r="Q183" s="1237"/>
      <c r="R183" s="1219">
        <f t="shared" ref="R183" si="249">+$J183</f>
        <v>287</v>
      </c>
      <c r="S183" s="233"/>
      <c r="T183" s="240"/>
      <c r="U183" s="240"/>
      <c r="V183" s="240"/>
      <c r="W183" s="233"/>
      <c r="X183" s="307"/>
      <c r="Y183" s="307"/>
      <c r="Z183" s="307"/>
      <c r="AA183" s="307"/>
      <c r="AB183" s="1219">
        <f t="shared" si="241"/>
        <v>287</v>
      </c>
      <c r="AC183" s="1240">
        <f t="shared" ref="AC183" si="250">+L183</f>
        <v>0</v>
      </c>
      <c r="AD183" s="308">
        <f t="shared" si="226"/>
        <v>0</v>
      </c>
      <c r="AE183" s="308">
        <f t="shared" si="226"/>
        <v>0</v>
      </c>
      <c r="AF183" s="308">
        <f t="shared" si="226"/>
        <v>0</v>
      </c>
      <c r="AG183" s="308">
        <f t="shared" si="226"/>
        <v>0</v>
      </c>
      <c r="AH183" s="308">
        <f t="shared" si="226"/>
        <v>0</v>
      </c>
      <c r="AI183" s="308">
        <f t="shared" si="226"/>
        <v>0</v>
      </c>
      <c r="AJ183" s="308">
        <f t="shared" si="226"/>
        <v>0</v>
      </c>
      <c r="AK183" s="1219">
        <f t="shared" si="243"/>
        <v>287</v>
      </c>
      <c r="AL183" s="1243">
        <f>+N183</f>
        <v>0</v>
      </c>
      <c r="AM183" s="308">
        <f t="shared" si="216"/>
        <v>0</v>
      </c>
      <c r="AN183" s="48"/>
      <c r="AO183" s="48"/>
      <c r="AP183" s="48"/>
      <c r="AQ183" s="48"/>
      <c r="AR183" s="48"/>
      <c r="AS183" s="48"/>
      <c r="AT183" s="1219">
        <f t="shared" si="244"/>
        <v>287</v>
      </c>
      <c r="AU183" s="1246">
        <f>+O183</f>
        <v>0</v>
      </c>
      <c r="AV183" s="308">
        <f t="shared" si="217"/>
        <v>0</v>
      </c>
      <c r="AW183" s="48"/>
      <c r="AX183" s="48"/>
      <c r="AY183" s="48"/>
      <c r="AZ183" s="48"/>
      <c r="BA183" s="48"/>
      <c r="BB183" s="48"/>
      <c r="BC183" s="1219">
        <f t="shared" si="245"/>
        <v>287</v>
      </c>
      <c r="BD183" s="1249">
        <f>+P183</f>
        <v>0</v>
      </c>
      <c r="BE183" s="308">
        <f t="shared" si="218"/>
        <v>0</v>
      </c>
      <c r="BF183" s="48"/>
      <c r="BG183" s="48"/>
      <c r="BH183" s="48"/>
      <c r="BI183" s="48"/>
      <c r="BJ183" s="48"/>
      <c r="BK183" s="48"/>
      <c r="BL183" s="1219">
        <f t="shared" si="246"/>
        <v>287</v>
      </c>
      <c r="BM183" s="1252">
        <f>+Q183</f>
        <v>0</v>
      </c>
      <c r="BN183" s="308">
        <f t="shared" si="219"/>
        <v>0</v>
      </c>
      <c r="BO183" s="48"/>
      <c r="BP183" s="48"/>
      <c r="BQ183" s="48"/>
      <c r="BR183" s="48"/>
      <c r="BS183" s="48"/>
      <c r="BT183" s="48"/>
      <c r="BU183" s="1204"/>
      <c r="BV183" s="1205"/>
      <c r="BW183" s="1205"/>
      <c r="BX183" s="1205"/>
      <c r="BY183" s="1205"/>
      <c r="BZ183" s="1205"/>
      <c r="CA183" s="1205"/>
      <c r="CB183" s="1205"/>
      <c r="CC183" s="1206"/>
    </row>
    <row r="184" spans="1:81" s="58" customFormat="1" ht="40.15" customHeight="1" x14ac:dyDescent="0.25">
      <c r="A184" s="37"/>
      <c r="B184" s="1321"/>
      <c r="C184" s="1473"/>
      <c r="D184" s="1097"/>
      <c r="E184" s="1094"/>
      <c r="F184" s="1094"/>
      <c r="G184" s="1094"/>
      <c r="H184" s="1094"/>
      <c r="I184" s="1447"/>
      <c r="J184" s="1220"/>
      <c r="K184" s="1217"/>
      <c r="L184" s="1223"/>
      <c r="M184" s="1226"/>
      <c r="N184" s="1229"/>
      <c r="O184" s="1232"/>
      <c r="P184" s="1235"/>
      <c r="Q184" s="1238"/>
      <c r="R184" s="1220"/>
      <c r="S184" s="41"/>
      <c r="T184" s="241"/>
      <c r="U184" s="241"/>
      <c r="V184" s="241"/>
      <c r="W184" s="41"/>
      <c r="X184" s="34"/>
      <c r="Y184" s="34"/>
      <c r="Z184" s="34"/>
      <c r="AA184" s="34"/>
      <c r="AB184" s="1220"/>
      <c r="AC184" s="1241"/>
      <c r="AD184" s="303">
        <f t="shared" si="226"/>
        <v>0</v>
      </c>
      <c r="AE184" s="303">
        <f t="shared" si="226"/>
        <v>0</v>
      </c>
      <c r="AF184" s="303">
        <f t="shared" si="226"/>
        <v>0</v>
      </c>
      <c r="AG184" s="303">
        <f t="shared" si="226"/>
        <v>0</v>
      </c>
      <c r="AH184" s="303">
        <f t="shared" si="226"/>
        <v>0</v>
      </c>
      <c r="AI184" s="303">
        <f t="shared" si="226"/>
        <v>0</v>
      </c>
      <c r="AJ184" s="303">
        <f t="shared" si="226"/>
        <v>0</v>
      </c>
      <c r="AK184" s="1220"/>
      <c r="AL184" s="1244"/>
      <c r="AM184" s="303">
        <f t="shared" si="216"/>
        <v>0</v>
      </c>
      <c r="AN184" s="311"/>
      <c r="AO184" s="311"/>
      <c r="AP184" s="311"/>
      <c r="AQ184" s="311"/>
      <c r="AR184" s="311"/>
      <c r="AS184" s="311"/>
      <c r="AT184" s="1220"/>
      <c r="AU184" s="1247"/>
      <c r="AV184" s="303">
        <f t="shared" si="217"/>
        <v>0</v>
      </c>
      <c r="AW184" s="311"/>
      <c r="AX184" s="311"/>
      <c r="AY184" s="311"/>
      <c r="AZ184" s="311"/>
      <c r="BA184" s="311"/>
      <c r="BB184" s="311"/>
      <c r="BC184" s="1220"/>
      <c r="BD184" s="1250"/>
      <c r="BE184" s="303">
        <f t="shared" si="218"/>
        <v>0</v>
      </c>
      <c r="BF184" s="311"/>
      <c r="BG184" s="311"/>
      <c r="BH184" s="311"/>
      <c r="BI184" s="311"/>
      <c r="BJ184" s="311"/>
      <c r="BK184" s="311"/>
      <c r="BL184" s="1220"/>
      <c r="BM184" s="1253"/>
      <c r="BN184" s="303">
        <f t="shared" si="219"/>
        <v>0</v>
      </c>
      <c r="BO184" s="311"/>
      <c r="BP184" s="311"/>
      <c r="BQ184" s="311"/>
      <c r="BR184" s="311"/>
      <c r="BS184" s="311"/>
      <c r="BT184" s="311"/>
      <c r="BU184" s="1207"/>
      <c r="BV184" s="1208"/>
      <c r="BW184" s="1208"/>
      <c r="BX184" s="1208"/>
      <c r="BY184" s="1208"/>
      <c r="BZ184" s="1208"/>
      <c r="CA184" s="1208"/>
      <c r="CB184" s="1208"/>
      <c r="CC184" s="1209"/>
    </row>
    <row r="185" spans="1:81" s="58" customFormat="1" ht="40.15" customHeight="1" x14ac:dyDescent="0.25">
      <c r="A185" s="37"/>
      <c r="B185" s="1321"/>
      <c r="C185" s="1473"/>
      <c r="D185" s="1097"/>
      <c r="E185" s="1094"/>
      <c r="F185" s="1094"/>
      <c r="G185" s="1094"/>
      <c r="H185" s="1094"/>
      <c r="I185" s="1447"/>
      <c r="J185" s="1220"/>
      <c r="K185" s="1217"/>
      <c r="L185" s="1223"/>
      <c r="M185" s="1226"/>
      <c r="N185" s="1229"/>
      <c r="O185" s="1232"/>
      <c r="P185" s="1235"/>
      <c r="Q185" s="1238"/>
      <c r="R185" s="1220"/>
      <c r="S185" s="41"/>
      <c r="T185" s="241"/>
      <c r="U185" s="241"/>
      <c r="V185" s="241"/>
      <c r="W185" s="41"/>
      <c r="X185" s="34"/>
      <c r="Y185" s="34"/>
      <c r="Z185" s="34"/>
      <c r="AA185" s="34"/>
      <c r="AB185" s="1220"/>
      <c r="AC185" s="1241"/>
      <c r="AD185" s="303">
        <f t="shared" si="226"/>
        <v>0</v>
      </c>
      <c r="AE185" s="303">
        <f t="shared" si="226"/>
        <v>0</v>
      </c>
      <c r="AF185" s="303">
        <f t="shared" si="226"/>
        <v>0</v>
      </c>
      <c r="AG185" s="303">
        <f t="shared" si="226"/>
        <v>0</v>
      </c>
      <c r="AH185" s="303">
        <f t="shared" si="226"/>
        <v>0</v>
      </c>
      <c r="AI185" s="303">
        <f t="shared" si="226"/>
        <v>0</v>
      </c>
      <c r="AJ185" s="303">
        <f t="shared" si="226"/>
        <v>0</v>
      </c>
      <c r="AK185" s="1220"/>
      <c r="AL185" s="1244"/>
      <c r="AM185" s="303">
        <f t="shared" si="216"/>
        <v>0</v>
      </c>
      <c r="AN185" s="311"/>
      <c r="AO185" s="311"/>
      <c r="AP185" s="311"/>
      <c r="AQ185" s="311"/>
      <c r="AR185" s="311"/>
      <c r="AS185" s="311"/>
      <c r="AT185" s="1220"/>
      <c r="AU185" s="1247"/>
      <c r="AV185" s="303">
        <f t="shared" si="217"/>
        <v>0</v>
      </c>
      <c r="AW185" s="311"/>
      <c r="AX185" s="311"/>
      <c r="AY185" s="311"/>
      <c r="AZ185" s="311"/>
      <c r="BA185" s="311"/>
      <c r="BB185" s="311"/>
      <c r="BC185" s="1220"/>
      <c r="BD185" s="1250"/>
      <c r="BE185" s="303">
        <f t="shared" si="218"/>
        <v>0</v>
      </c>
      <c r="BF185" s="311"/>
      <c r="BG185" s="311"/>
      <c r="BH185" s="311"/>
      <c r="BI185" s="311"/>
      <c r="BJ185" s="311"/>
      <c r="BK185" s="311"/>
      <c r="BL185" s="1220"/>
      <c r="BM185" s="1253"/>
      <c r="BN185" s="303">
        <f t="shared" si="219"/>
        <v>0</v>
      </c>
      <c r="BO185" s="311"/>
      <c r="BP185" s="311"/>
      <c r="BQ185" s="311"/>
      <c r="BR185" s="311"/>
      <c r="BS185" s="311"/>
      <c r="BT185" s="311"/>
      <c r="BU185" s="1207"/>
      <c r="BV185" s="1208"/>
      <c r="BW185" s="1208"/>
      <c r="BX185" s="1208"/>
      <c r="BY185" s="1208"/>
      <c r="BZ185" s="1208"/>
      <c r="CA185" s="1208"/>
      <c r="CB185" s="1208"/>
      <c r="CC185" s="1209"/>
    </row>
    <row r="186" spans="1:81" s="58" customFormat="1" ht="40.15" customHeight="1" thickBot="1" x14ac:dyDescent="0.3">
      <c r="A186" s="37"/>
      <c r="B186" s="1321"/>
      <c r="C186" s="1473"/>
      <c r="D186" s="1098"/>
      <c r="E186" s="1095"/>
      <c r="F186" s="1095"/>
      <c r="G186" s="1095"/>
      <c r="H186" s="1095"/>
      <c r="I186" s="1448"/>
      <c r="J186" s="1221"/>
      <c r="K186" s="1218"/>
      <c r="L186" s="1224"/>
      <c r="M186" s="1227"/>
      <c r="N186" s="1230"/>
      <c r="O186" s="1233"/>
      <c r="P186" s="1236"/>
      <c r="Q186" s="1239"/>
      <c r="R186" s="1221"/>
      <c r="S186" s="234"/>
      <c r="T186" s="242"/>
      <c r="U186" s="242"/>
      <c r="V186" s="242"/>
      <c r="W186" s="234"/>
      <c r="X186" s="305"/>
      <c r="Y186" s="305"/>
      <c r="Z186" s="305"/>
      <c r="AA186" s="305"/>
      <c r="AB186" s="1221"/>
      <c r="AC186" s="1242"/>
      <c r="AD186" s="306">
        <f t="shared" si="226"/>
        <v>0</v>
      </c>
      <c r="AE186" s="306">
        <f t="shared" si="226"/>
        <v>0</v>
      </c>
      <c r="AF186" s="306">
        <f t="shared" si="226"/>
        <v>0</v>
      </c>
      <c r="AG186" s="306">
        <f t="shared" si="226"/>
        <v>0</v>
      </c>
      <c r="AH186" s="306">
        <f t="shared" si="226"/>
        <v>0</v>
      </c>
      <c r="AI186" s="306">
        <f t="shared" si="226"/>
        <v>0</v>
      </c>
      <c r="AJ186" s="306">
        <f t="shared" si="226"/>
        <v>0</v>
      </c>
      <c r="AK186" s="1221"/>
      <c r="AL186" s="1245"/>
      <c r="AM186" s="306">
        <f t="shared" si="216"/>
        <v>0</v>
      </c>
      <c r="AN186" s="50"/>
      <c r="AO186" s="50"/>
      <c r="AP186" s="50"/>
      <c r="AQ186" s="50"/>
      <c r="AR186" s="50"/>
      <c r="AS186" s="50"/>
      <c r="AT186" s="1221"/>
      <c r="AU186" s="1248"/>
      <c r="AV186" s="306">
        <f t="shared" si="217"/>
        <v>0</v>
      </c>
      <c r="AW186" s="50"/>
      <c r="AX186" s="50"/>
      <c r="AY186" s="50"/>
      <c r="AZ186" s="50"/>
      <c r="BA186" s="50"/>
      <c r="BB186" s="50"/>
      <c r="BC186" s="1221"/>
      <c r="BD186" s="1251"/>
      <c r="BE186" s="306">
        <f t="shared" si="218"/>
        <v>0</v>
      </c>
      <c r="BF186" s="50"/>
      <c r="BG186" s="50"/>
      <c r="BH186" s="50"/>
      <c r="BI186" s="50"/>
      <c r="BJ186" s="50"/>
      <c r="BK186" s="50"/>
      <c r="BL186" s="1221"/>
      <c r="BM186" s="1254"/>
      <c r="BN186" s="306">
        <f t="shared" si="219"/>
        <v>0</v>
      </c>
      <c r="BO186" s="50"/>
      <c r="BP186" s="50"/>
      <c r="BQ186" s="50"/>
      <c r="BR186" s="50"/>
      <c r="BS186" s="50"/>
      <c r="BT186" s="50"/>
      <c r="BU186" s="1210"/>
      <c r="BV186" s="1211"/>
      <c r="BW186" s="1211"/>
      <c r="BX186" s="1211"/>
      <c r="BY186" s="1211"/>
      <c r="BZ186" s="1211"/>
      <c r="CA186" s="1211"/>
      <c r="CB186" s="1211"/>
      <c r="CC186" s="1212"/>
    </row>
    <row r="187" spans="1:81" s="58" customFormat="1" ht="40.15" customHeight="1" thickTop="1" x14ac:dyDescent="0.25">
      <c r="A187" s="37"/>
      <c r="B187" s="1321"/>
      <c r="C187" s="1473"/>
      <c r="D187" s="1096">
        <v>4102</v>
      </c>
      <c r="E187" s="1093" t="s">
        <v>5747</v>
      </c>
      <c r="F187" s="1093">
        <v>4102038</v>
      </c>
      <c r="G187" s="1093" t="s">
        <v>5771</v>
      </c>
      <c r="H187" s="1093" t="s">
        <v>5772</v>
      </c>
      <c r="I187" s="1446">
        <v>202100450187</v>
      </c>
      <c r="J187" s="1219">
        <v>288</v>
      </c>
      <c r="K187" s="1216" t="str">
        <f>+[7]Metas!K329</f>
        <v xml:space="preserve">Encuentros Departamentales de Enlaces y/o Coordinadores de Juventud </v>
      </c>
      <c r="L187" s="1222">
        <v>1</v>
      </c>
      <c r="M187" s="1225">
        <f>SUM(N187:Q187)</f>
        <v>1</v>
      </c>
      <c r="N187" s="1228"/>
      <c r="O187" s="1231"/>
      <c r="P187" s="1234"/>
      <c r="Q187" s="1237">
        <v>1</v>
      </c>
      <c r="R187" s="1219">
        <f t="shared" ref="R187" si="251">+$J187</f>
        <v>288</v>
      </c>
      <c r="S187" s="233" t="s">
        <v>5763</v>
      </c>
      <c r="T187" s="240" t="s">
        <v>3834</v>
      </c>
      <c r="U187" s="240" t="s">
        <v>3839</v>
      </c>
      <c r="V187" s="240" t="s">
        <v>3843</v>
      </c>
      <c r="W187" s="233" t="s">
        <v>5773</v>
      </c>
      <c r="X187" s="307">
        <v>44593</v>
      </c>
      <c r="Y187" s="307"/>
      <c r="Z187" s="307"/>
      <c r="AA187" s="307"/>
      <c r="AB187" s="1219">
        <f t="shared" si="241"/>
        <v>288</v>
      </c>
      <c r="AC187" s="1240">
        <f t="shared" ref="AC187" si="252">+L187</f>
        <v>1</v>
      </c>
      <c r="AD187" s="308">
        <v>3</v>
      </c>
      <c r="AE187" s="308">
        <v>3</v>
      </c>
      <c r="AF187" s="308">
        <f t="shared" si="226"/>
        <v>0</v>
      </c>
      <c r="AG187" s="308">
        <f t="shared" si="226"/>
        <v>0</v>
      </c>
      <c r="AH187" s="308">
        <f t="shared" si="226"/>
        <v>0</v>
      </c>
      <c r="AI187" s="308">
        <f t="shared" si="226"/>
        <v>0</v>
      </c>
      <c r="AJ187" s="308">
        <f t="shared" si="226"/>
        <v>0</v>
      </c>
      <c r="AK187" s="1219">
        <f t="shared" si="243"/>
        <v>288</v>
      </c>
      <c r="AL187" s="1243">
        <f>+N187</f>
        <v>0</v>
      </c>
      <c r="AM187" s="308">
        <f t="shared" si="216"/>
        <v>0</v>
      </c>
      <c r="AN187" s="48"/>
      <c r="AO187" s="48"/>
      <c r="AP187" s="48"/>
      <c r="AQ187" s="48"/>
      <c r="AR187" s="48"/>
      <c r="AS187" s="48"/>
      <c r="AT187" s="1219">
        <f t="shared" si="244"/>
        <v>288</v>
      </c>
      <c r="AU187" s="1246">
        <f>+O187</f>
        <v>0</v>
      </c>
      <c r="AV187" s="308">
        <f t="shared" si="217"/>
        <v>0</v>
      </c>
      <c r="AW187" s="48"/>
      <c r="AX187" s="48"/>
      <c r="AY187" s="48"/>
      <c r="AZ187" s="48"/>
      <c r="BA187" s="48"/>
      <c r="BB187" s="48"/>
      <c r="BC187" s="1219">
        <f t="shared" si="245"/>
        <v>288</v>
      </c>
      <c r="BD187" s="1249">
        <f>+P187</f>
        <v>0</v>
      </c>
      <c r="BE187" s="308">
        <f t="shared" si="218"/>
        <v>0</v>
      </c>
      <c r="BF187" s="48"/>
      <c r="BG187" s="48"/>
      <c r="BH187" s="48"/>
      <c r="BI187" s="48"/>
      <c r="BJ187" s="48"/>
      <c r="BK187" s="48"/>
      <c r="BL187" s="1219">
        <f t="shared" si="246"/>
        <v>288</v>
      </c>
      <c r="BM187" s="1252">
        <f>+Q187</f>
        <v>1</v>
      </c>
      <c r="BN187" s="308">
        <f t="shared" si="219"/>
        <v>0</v>
      </c>
      <c r="BO187" s="48"/>
      <c r="BP187" s="48"/>
      <c r="BQ187" s="48"/>
      <c r="BR187" s="48"/>
      <c r="BS187" s="48"/>
      <c r="BT187" s="48"/>
      <c r="BU187" s="1204"/>
      <c r="BV187" s="1205"/>
      <c r="BW187" s="1205"/>
      <c r="BX187" s="1205"/>
      <c r="BY187" s="1205"/>
      <c r="BZ187" s="1205"/>
      <c r="CA187" s="1205"/>
      <c r="CB187" s="1205"/>
      <c r="CC187" s="1206"/>
    </row>
    <row r="188" spans="1:81" s="58" customFormat="1" ht="40.15" customHeight="1" x14ac:dyDescent="0.25">
      <c r="A188" s="37"/>
      <c r="B188" s="1321"/>
      <c r="C188" s="1473"/>
      <c r="D188" s="1097"/>
      <c r="E188" s="1094"/>
      <c r="F188" s="1094"/>
      <c r="G188" s="1094"/>
      <c r="H188" s="1094"/>
      <c r="I188" s="1447"/>
      <c r="J188" s="1220"/>
      <c r="K188" s="1217"/>
      <c r="L188" s="1223"/>
      <c r="M188" s="1226"/>
      <c r="N188" s="1229"/>
      <c r="O188" s="1232"/>
      <c r="P188" s="1235"/>
      <c r="Q188" s="1238"/>
      <c r="R188" s="1220"/>
      <c r="S188" s="41"/>
      <c r="T188" s="241"/>
      <c r="U188" s="241"/>
      <c r="V188" s="241"/>
      <c r="W188" s="41"/>
      <c r="X188" s="34"/>
      <c r="Y188" s="34"/>
      <c r="Z188" s="34"/>
      <c r="AA188" s="34"/>
      <c r="AB188" s="1220"/>
      <c r="AC188" s="1241"/>
      <c r="AD188" s="303">
        <f t="shared" si="226"/>
        <v>0</v>
      </c>
      <c r="AE188" s="303">
        <f t="shared" si="226"/>
        <v>0</v>
      </c>
      <c r="AF188" s="303">
        <f t="shared" si="226"/>
        <v>0</v>
      </c>
      <c r="AG188" s="303">
        <f t="shared" si="226"/>
        <v>0</v>
      </c>
      <c r="AH188" s="303">
        <f t="shared" si="226"/>
        <v>0</v>
      </c>
      <c r="AI188" s="303">
        <f t="shared" si="226"/>
        <v>0</v>
      </c>
      <c r="AJ188" s="303">
        <f t="shared" si="226"/>
        <v>0</v>
      </c>
      <c r="AK188" s="1220"/>
      <c r="AL188" s="1244"/>
      <c r="AM188" s="303">
        <f t="shared" si="216"/>
        <v>0</v>
      </c>
      <c r="AN188" s="311"/>
      <c r="AO188" s="311"/>
      <c r="AP188" s="311"/>
      <c r="AQ188" s="311"/>
      <c r="AR188" s="311"/>
      <c r="AS188" s="311"/>
      <c r="AT188" s="1220"/>
      <c r="AU188" s="1247"/>
      <c r="AV188" s="303">
        <f t="shared" si="217"/>
        <v>0</v>
      </c>
      <c r="AW188" s="311"/>
      <c r="AX188" s="311"/>
      <c r="AY188" s="311"/>
      <c r="AZ188" s="311"/>
      <c r="BA188" s="311"/>
      <c r="BB188" s="311"/>
      <c r="BC188" s="1220"/>
      <c r="BD188" s="1250"/>
      <c r="BE188" s="303">
        <f t="shared" si="218"/>
        <v>0</v>
      </c>
      <c r="BF188" s="311"/>
      <c r="BG188" s="311"/>
      <c r="BH188" s="311"/>
      <c r="BI188" s="311"/>
      <c r="BJ188" s="311"/>
      <c r="BK188" s="311"/>
      <c r="BL188" s="1220"/>
      <c r="BM188" s="1253"/>
      <c r="BN188" s="303">
        <f t="shared" si="219"/>
        <v>0</v>
      </c>
      <c r="BO188" s="311"/>
      <c r="BP188" s="311"/>
      <c r="BQ188" s="311"/>
      <c r="BR188" s="311"/>
      <c r="BS188" s="311"/>
      <c r="BT188" s="311"/>
      <c r="BU188" s="1207"/>
      <c r="BV188" s="1208"/>
      <c r="BW188" s="1208"/>
      <c r="BX188" s="1208"/>
      <c r="BY188" s="1208"/>
      <c r="BZ188" s="1208"/>
      <c r="CA188" s="1208"/>
      <c r="CB188" s="1208"/>
      <c r="CC188" s="1209"/>
    </row>
    <row r="189" spans="1:81" s="58" customFormat="1" ht="40.15" customHeight="1" x14ac:dyDescent="0.25">
      <c r="A189" s="37"/>
      <c r="B189" s="1321"/>
      <c r="C189" s="1473"/>
      <c r="D189" s="1097"/>
      <c r="E189" s="1094"/>
      <c r="F189" s="1094"/>
      <c r="G189" s="1094"/>
      <c r="H189" s="1094"/>
      <c r="I189" s="1447"/>
      <c r="J189" s="1220"/>
      <c r="K189" s="1217"/>
      <c r="L189" s="1223"/>
      <c r="M189" s="1226"/>
      <c r="N189" s="1229"/>
      <c r="O189" s="1232"/>
      <c r="P189" s="1235"/>
      <c r="Q189" s="1238"/>
      <c r="R189" s="1220"/>
      <c r="S189" s="41"/>
      <c r="T189" s="241"/>
      <c r="U189" s="241"/>
      <c r="V189" s="241"/>
      <c r="W189" s="41"/>
      <c r="X189" s="34"/>
      <c r="Y189" s="34"/>
      <c r="Z189" s="34"/>
      <c r="AA189" s="34"/>
      <c r="AB189" s="1220"/>
      <c r="AC189" s="1241"/>
      <c r="AD189" s="303">
        <f t="shared" si="226"/>
        <v>0</v>
      </c>
      <c r="AE189" s="303">
        <f t="shared" si="226"/>
        <v>0</v>
      </c>
      <c r="AF189" s="303">
        <f t="shared" si="226"/>
        <v>0</v>
      </c>
      <c r="AG189" s="303">
        <f t="shared" si="226"/>
        <v>0</v>
      </c>
      <c r="AH189" s="303">
        <f t="shared" si="226"/>
        <v>0</v>
      </c>
      <c r="AI189" s="303">
        <f t="shared" si="226"/>
        <v>0</v>
      </c>
      <c r="AJ189" s="303">
        <f t="shared" si="226"/>
        <v>0</v>
      </c>
      <c r="AK189" s="1220"/>
      <c r="AL189" s="1244"/>
      <c r="AM189" s="303">
        <f t="shared" si="216"/>
        <v>0</v>
      </c>
      <c r="AN189" s="311"/>
      <c r="AO189" s="311"/>
      <c r="AP189" s="311"/>
      <c r="AQ189" s="311"/>
      <c r="AR189" s="311"/>
      <c r="AS189" s="311"/>
      <c r="AT189" s="1220"/>
      <c r="AU189" s="1247"/>
      <c r="AV189" s="303">
        <f t="shared" si="217"/>
        <v>0</v>
      </c>
      <c r="AW189" s="311"/>
      <c r="AX189" s="311"/>
      <c r="AY189" s="311"/>
      <c r="AZ189" s="311"/>
      <c r="BA189" s="311"/>
      <c r="BB189" s="311"/>
      <c r="BC189" s="1220"/>
      <c r="BD189" s="1250"/>
      <c r="BE189" s="303">
        <f t="shared" si="218"/>
        <v>0</v>
      </c>
      <c r="BF189" s="311"/>
      <c r="BG189" s="311"/>
      <c r="BH189" s="311"/>
      <c r="BI189" s="311"/>
      <c r="BJ189" s="311"/>
      <c r="BK189" s="311"/>
      <c r="BL189" s="1220"/>
      <c r="BM189" s="1253"/>
      <c r="BN189" s="303">
        <f t="shared" si="219"/>
        <v>0</v>
      </c>
      <c r="BO189" s="311"/>
      <c r="BP189" s="311"/>
      <c r="BQ189" s="311"/>
      <c r="BR189" s="311"/>
      <c r="BS189" s="311"/>
      <c r="BT189" s="311"/>
      <c r="BU189" s="1207"/>
      <c r="BV189" s="1208"/>
      <c r="BW189" s="1208"/>
      <c r="BX189" s="1208"/>
      <c r="BY189" s="1208"/>
      <c r="BZ189" s="1208"/>
      <c r="CA189" s="1208"/>
      <c r="CB189" s="1208"/>
      <c r="CC189" s="1209"/>
    </row>
    <row r="190" spans="1:81" s="58" customFormat="1" ht="40.15" customHeight="1" thickBot="1" x14ac:dyDescent="0.3">
      <c r="A190" s="37"/>
      <c r="B190" s="1321"/>
      <c r="C190" s="1473"/>
      <c r="D190" s="1098"/>
      <c r="E190" s="1095"/>
      <c r="F190" s="1095"/>
      <c r="G190" s="1095"/>
      <c r="H190" s="1095"/>
      <c r="I190" s="1448"/>
      <c r="J190" s="1221"/>
      <c r="K190" s="1218"/>
      <c r="L190" s="1224"/>
      <c r="M190" s="1227"/>
      <c r="N190" s="1230"/>
      <c r="O190" s="1233"/>
      <c r="P190" s="1236"/>
      <c r="Q190" s="1239"/>
      <c r="R190" s="1221"/>
      <c r="S190" s="234"/>
      <c r="T190" s="242"/>
      <c r="U190" s="242"/>
      <c r="V190" s="242"/>
      <c r="W190" s="234"/>
      <c r="X190" s="305"/>
      <c r="Y190" s="305"/>
      <c r="Z190" s="305"/>
      <c r="AA190" s="305"/>
      <c r="AB190" s="1221"/>
      <c r="AC190" s="1242"/>
      <c r="AD190" s="306">
        <f t="shared" si="226"/>
        <v>0</v>
      </c>
      <c r="AE190" s="306">
        <f t="shared" si="226"/>
        <v>0</v>
      </c>
      <c r="AF190" s="306">
        <f t="shared" si="226"/>
        <v>0</v>
      </c>
      <c r="AG190" s="306">
        <f t="shared" si="226"/>
        <v>0</v>
      </c>
      <c r="AH190" s="306">
        <f t="shared" si="226"/>
        <v>0</v>
      </c>
      <c r="AI190" s="306">
        <f t="shared" si="226"/>
        <v>0</v>
      </c>
      <c r="AJ190" s="306">
        <f t="shared" si="226"/>
        <v>0</v>
      </c>
      <c r="AK190" s="1221"/>
      <c r="AL190" s="1245"/>
      <c r="AM190" s="306">
        <f t="shared" si="216"/>
        <v>0</v>
      </c>
      <c r="AN190" s="50"/>
      <c r="AO190" s="50"/>
      <c r="AP190" s="50"/>
      <c r="AQ190" s="50"/>
      <c r="AR190" s="50"/>
      <c r="AS190" s="50"/>
      <c r="AT190" s="1221"/>
      <c r="AU190" s="1248"/>
      <c r="AV190" s="306">
        <f t="shared" si="217"/>
        <v>0</v>
      </c>
      <c r="AW190" s="50"/>
      <c r="AX190" s="50"/>
      <c r="AY190" s="50"/>
      <c r="AZ190" s="50"/>
      <c r="BA190" s="50"/>
      <c r="BB190" s="50"/>
      <c r="BC190" s="1221"/>
      <c r="BD190" s="1251"/>
      <c r="BE190" s="306">
        <f t="shared" si="218"/>
        <v>0</v>
      </c>
      <c r="BF190" s="50"/>
      <c r="BG190" s="50"/>
      <c r="BH190" s="50"/>
      <c r="BI190" s="50"/>
      <c r="BJ190" s="50"/>
      <c r="BK190" s="50"/>
      <c r="BL190" s="1221"/>
      <c r="BM190" s="1254"/>
      <c r="BN190" s="306">
        <f t="shared" si="219"/>
        <v>0</v>
      </c>
      <c r="BO190" s="50"/>
      <c r="BP190" s="50"/>
      <c r="BQ190" s="50"/>
      <c r="BR190" s="50"/>
      <c r="BS190" s="50"/>
      <c r="BT190" s="50"/>
      <c r="BU190" s="1210"/>
      <c r="BV190" s="1211"/>
      <c r="BW190" s="1211"/>
      <c r="BX190" s="1211"/>
      <c r="BY190" s="1211"/>
      <c r="BZ190" s="1211"/>
      <c r="CA190" s="1211"/>
      <c r="CB190" s="1211"/>
      <c r="CC190" s="1212"/>
    </row>
    <row r="191" spans="1:81" s="58" customFormat="1" ht="40.15" customHeight="1" thickTop="1" x14ac:dyDescent="0.25">
      <c r="A191" s="37"/>
      <c r="B191" s="1321"/>
      <c r="C191" s="1473"/>
      <c r="D191" s="1096">
        <v>4102</v>
      </c>
      <c r="E191" s="1093" t="s">
        <v>5747</v>
      </c>
      <c r="F191" s="1093">
        <v>4102038</v>
      </c>
      <c r="G191" s="1093" t="s">
        <v>5771</v>
      </c>
      <c r="H191" s="1093" t="s">
        <v>5772</v>
      </c>
      <c r="I191" s="1446">
        <v>202100450187</v>
      </c>
      <c r="J191" s="1219">
        <v>289</v>
      </c>
      <c r="K191" s="1216" t="str">
        <f>+[7]Metas!K330</f>
        <v xml:space="preserve">Celebración de la semana de la juventud. </v>
      </c>
      <c r="L191" s="1222">
        <v>1</v>
      </c>
      <c r="M191" s="1225">
        <f>SUM(N191:Q191)</f>
        <v>1</v>
      </c>
      <c r="N191" s="1228"/>
      <c r="O191" s="1231"/>
      <c r="P191" s="1234">
        <v>1</v>
      </c>
      <c r="Q191" s="1237"/>
      <c r="R191" s="1219">
        <f t="shared" ref="R191" si="253">+$J191</f>
        <v>289</v>
      </c>
      <c r="S191" s="233" t="s">
        <v>5763</v>
      </c>
      <c r="T191" s="240" t="s">
        <v>3833</v>
      </c>
      <c r="U191" s="240" t="s">
        <v>3840</v>
      </c>
      <c r="V191" s="240" t="s">
        <v>3842</v>
      </c>
      <c r="W191" s="233" t="s">
        <v>5773</v>
      </c>
      <c r="X191" s="307">
        <v>44743</v>
      </c>
      <c r="Y191" s="307"/>
      <c r="Z191" s="307"/>
      <c r="AA191" s="307"/>
      <c r="AB191" s="1219">
        <f t="shared" si="241"/>
        <v>289</v>
      </c>
      <c r="AC191" s="1240">
        <f t="shared" ref="AC191" si="254">+L191</f>
        <v>1</v>
      </c>
      <c r="AD191" s="308">
        <v>70</v>
      </c>
      <c r="AE191" s="308">
        <v>70</v>
      </c>
      <c r="AF191" s="308">
        <f t="shared" si="226"/>
        <v>0</v>
      </c>
      <c r="AG191" s="308">
        <f t="shared" si="226"/>
        <v>0</v>
      </c>
      <c r="AH191" s="308">
        <f t="shared" si="226"/>
        <v>0</v>
      </c>
      <c r="AI191" s="308">
        <f t="shared" si="226"/>
        <v>0</v>
      </c>
      <c r="AJ191" s="308">
        <f t="shared" si="226"/>
        <v>0</v>
      </c>
      <c r="AK191" s="1219">
        <f t="shared" si="243"/>
        <v>289</v>
      </c>
      <c r="AL191" s="1243">
        <f>+N191</f>
        <v>0</v>
      </c>
      <c r="AM191" s="308">
        <f t="shared" si="216"/>
        <v>0</v>
      </c>
      <c r="AN191" s="48"/>
      <c r="AO191" s="48"/>
      <c r="AP191" s="48"/>
      <c r="AQ191" s="48"/>
      <c r="AR191" s="48"/>
      <c r="AS191" s="48"/>
      <c r="AT191" s="1219">
        <f t="shared" si="244"/>
        <v>289</v>
      </c>
      <c r="AU191" s="1246">
        <f>+O191</f>
        <v>0</v>
      </c>
      <c r="AV191" s="308">
        <f t="shared" si="217"/>
        <v>0</v>
      </c>
      <c r="AW191" s="48"/>
      <c r="AX191" s="48"/>
      <c r="AY191" s="48"/>
      <c r="AZ191" s="48"/>
      <c r="BA191" s="48"/>
      <c r="BB191" s="48"/>
      <c r="BC191" s="1219">
        <f t="shared" si="245"/>
        <v>289</v>
      </c>
      <c r="BD191" s="1249">
        <f>+P191</f>
        <v>1</v>
      </c>
      <c r="BE191" s="308">
        <f t="shared" si="218"/>
        <v>0</v>
      </c>
      <c r="BF191" s="48"/>
      <c r="BG191" s="48"/>
      <c r="BH191" s="48"/>
      <c r="BI191" s="48"/>
      <c r="BJ191" s="48"/>
      <c r="BK191" s="48"/>
      <c r="BL191" s="1219">
        <f t="shared" si="246"/>
        <v>289</v>
      </c>
      <c r="BM191" s="1252">
        <f>+Q191</f>
        <v>0</v>
      </c>
      <c r="BN191" s="308">
        <f t="shared" si="219"/>
        <v>0</v>
      </c>
      <c r="BO191" s="48"/>
      <c r="BP191" s="48"/>
      <c r="BQ191" s="48"/>
      <c r="BR191" s="48"/>
      <c r="BS191" s="48"/>
      <c r="BT191" s="48"/>
      <c r="BU191" s="1204"/>
      <c r="BV191" s="1205"/>
      <c r="BW191" s="1205"/>
      <c r="BX191" s="1205"/>
      <c r="BY191" s="1205"/>
      <c r="BZ191" s="1205"/>
      <c r="CA191" s="1205"/>
      <c r="CB191" s="1205"/>
      <c r="CC191" s="1206"/>
    </row>
    <row r="192" spans="1:81" s="58" customFormat="1" ht="40.15" customHeight="1" x14ac:dyDescent="0.25">
      <c r="A192" s="37"/>
      <c r="B192" s="1321"/>
      <c r="C192" s="1473"/>
      <c r="D192" s="1097"/>
      <c r="E192" s="1094"/>
      <c r="F192" s="1094"/>
      <c r="G192" s="1094"/>
      <c r="H192" s="1094"/>
      <c r="I192" s="1447"/>
      <c r="J192" s="1220"/>
      <c r="K192" s="1217"/>
      <c r="L192" s="1223"/>
      <c r="M192" s="1226"/>
      <c r="N192" s="1229"/>
      <c r="O192" s="1232"/>
      <c r="P192" s="1235"/>
      <c r="Q192" s="1238"/>
      <c r="R192" s="1220"/>
      <c r="S192" s="41"/>
      <c r="T192" s="241"/>
      <c r="U192" s="241"/>
      <c r="V192" s="241"/>
      <c r="W192" s="41"/>
      <c r="X192" s="34"/>
      <c r="Y192" s="34"/>
      <c r="Z192" s="34"/>
      <c r="AA192" s="34"/>
      <c r="AB192" s="1220"/>
      <c r="AC192" s="1241"/>
      <c r="AD192" s="303">
        <f t="shared" si="226"/>
        <v>0</v>
      </c>
      <c r="AE192" s="303">
        <f t="shared" si="226"/>
        <v>0</v>
      </c>
      <c r="AF192" s="303">
        <f t="shared" si="226"/>
        <v>0</v>
      </c>
      <c r="AG192" s="303">
        <f t="shared" si="226"/>
        <v>0</v>
      </c>
      <c r="AH192" s="303">
        <f t="shared" si="226"/>
        <v>0</v>
      </c>
      <c r="AI192" s="303">
        <f t="shared" si="226"/>
        <v>0</v>
      </c>
      <c r="AJ192" s="303">
        <f t="shared" si="226"/>
        <v>0</v>
      </c>
      <c r="AK192" s="1220"/>
      <c r="AL192" s="1244"/>
      <c r="AM192" s="303">
        <f t="shared" si="216"/>
        <v>0</v>
      </c>
      <c r="AN192" s="311"/>
      <c r="AO192" s="311"/>
      <c r="AP192" s="311"/>
      <c r="AQ192" s="311"/>
      <c r="AR192" s="311"/>
      <c r="AS192" s="311"/>
      <c r="AT192" s="1220"/>
      <c r="AU192" s="1247"/>
      <c r="AV192" s="303">
        <f t="shared" si="217"/>
        <v>0</v>
      </c>
      <c r="AW192" s="311"/>
      <c r="AX192" s="311"/>
      <c r="AY192" s="311"/>
      <c r="AZ192" s="311"/>
      <c r="BA192" s="311"/>
      <c r="BB192" s="311"/>
      <c r="BC192" s="1220"/>
      <c r="BD192" s="1250"/>
      <c r="BE192" s="303">
        <f t="shared" si="218"/>
        <v>0</v>
      </c>
      <c r="BF192" s="311"/>
      <c r="BG192" s="311"/>
      <c r="BH192" s="311"/>
      <c r="BI192" s="311"/>
      <c r="BJ192" s="311"/>
      <c r="BK192" s="311"/>
      <c r="BL192" s="1220"/>
      <c r="BM192" s="1253"/>
      <c r="BN192" s="303">
        <f t="shared" si="219"/>
        <v>0</v>
      </c>
      <c r="BO192" s="311"/>
      <c r="BP192" s="311"/>
      <c r="BQ192" s="311"/>
      <c r="BR192" s="311"/>
      <c r="BS192" s="311"/>
      <c r="BT192" s="311"/>
      <c r="BU192" s="1207"/>
      <c r="BV192" s="1208"/>
      <c r="BW192" s="1208"/>
      <c r="BX192" s="1208"/>
      <c r="BY192" s="1208"/>
      <c r="BZ192" s="1208"/>
      <c r="CA192" s="1208"/>
      <c r="CB192" s="1208"/>
      <c r="CC192" s="1209"/>
    </row>
    <row r="193" spans="1:81" s="58" customFormat="1" ht="40.15" customHeight="1" x14ac:dyDescent="0.25">
      <c r="A193" s="37"/>
      <c r="B193" s="1321"/>
      <c r="C193" s="1473"/>
      <c r="D193" s="1097"/>
      <c r="E193" s="1094"/>
      <c r="F193" s="1094"/>
      <c r="G193" s="1094"/>
      <c r="H193" s="1094"/>
      <c r="I193" s="1447"/>
      <c r="J193" s="1220"/>
      <c r="K193" s="1217"/>
      <c r="L193" s="1223"/>
      <c r="M193" s="1226"/>
      <c r="N193" s="1229"/>
      <c r="O193" s="1232"/>
      <c r="P193" s="1235"/>
      <c r="Q193" s="1238"/>
      <c r="R193" s="1220"/>
      <c r="S193" s="41"/>
      <c r="T193" s="241"/>
      <c r="U193" s="241"/>
      <c r="V193" s="241"/>
      <c r="W193" s="41"/>
      <c r="X193" s="34"/>
      <c r="Y193" s="34"/>
      <c r="Z193" s="34"/>
      <c r="AA193" s="34"/>
      <c r="AB193" s="1220"/>
      <c r="AC193" s="1241"/>
      <c r="AD193" s="303">
        <f t="shared" si="226"/>
        <v>0</v>
      </c>
      <c r="AE193" s="303">
        <f t="shared" si="226"/>
        <v>0</v>
      </c>
      <c r="AF193" s="303">
        <f t="shared" si="226"/>
        <v>0</v>
      </c>
      <c r="AG193" s="303">
        <f t="shared" si="226"/>
        <v>0</v>
      </c>
      <c r="AH193" s="303">
        <f t="shared" si="226"/>
        <v>0</v>
      </c>
      <c r="AI193" s="303">
        <f t="shared" si="226"/>
        <v>0</v>
      </c>
      <c r="AJ193" s="303">
        <f t="shared" si="226"/>
        <v>0</v>
      </c>
      <c r="AK193" s="1220"/>
      <c r="AL193" s="1244"/>
      <c r="AM193" s="303">
        <f t="shared" si="216"/>
        <v>0</v>
      </c>
      <c r="AN193" s="311"/>
      <c r="AO193" s="311"/>
      <c r="AP193" s="311"/>
      <c r="AQ193" s="311"/>
      <c r="AR193" s="311"/>
      <c r="AS193" s="311"/>
      <c r="AT193" s="1220"/>
      <c r="AU193" s="1247"/>
      <c r="AV193" s="303">
        <f t="shared" si="217"/>
        <v>0</v>
      </c>
      <c r="AW193" s="311"/>
      <c r="AX193" s="311"/>
      <c r="AY193" s="311"/>
      <c r="AZ193" s="311"/>
      <c r="BA193" s="311"/>
      <c r="BB193" s="311"/>
      <c r="BC193" s="1220"/>
      <c r="BD193" s="1250"/>
      <c r="BE193" s="303">
        <f t="shared" si="218"/>
        <v>0</v>
      </c>
      <c r="BF193" s="311"/>
      <c r="BG193" s="311"/>
      <c r="BH193" s="311"/>
      <c r="BI193" s="311"/>
      <c r="BJ193" s="311"/>
      <c r="BK193" s="311"/>
      <c r="BL193" s="1220"/>
      <c r="BM193" s="1253"/>
      <c r="BN193" s="303">
        <f t="shared" si="219"/>
        <v>0</v>
      </c>
      <c r="BO193" s="311"/>
      <c r="BP193" s="311"/>
      <c r="BQ193" s="311"/>
      <c r="BR193" s="311"/>
      <c r="BS193" s="311"/>
      <c r="BT193" s="311"/>
      <c r="BU193" s="1207"/>
      <c r="BV193" s="1208"/>
      <c r="BW193" s="1208"/>
      <c r="BX193" s="1208"/>
      <c r="BY193" s="1208"/>
      <c r="BZ193" s="1208"/>
      <c r="CA193" s="1208"/>
      <c r="CB193" s="1208"/>
      <c r="CC193" s="1209"/>
    </row>
    <row r="194" spans="1:81" s="58" customFormat="1" ht="40.15" customHeight="1" thickBot="1" x14ac:dyDescent="0.3">
      <c r="A194" s="37"/>
      <c r="B194" s="1321"/>
      <c r="C194" s="1477"/>
      <c r="D194" s="1098"/>
      <c r="E194" s="1095"/>
      <c r="F194" s="1095"/>
      <c r="G194" s="1095"/>
      <c r="H194" s="1095"/>
      <c r="I194" s="1448"/>
      <c r="J194" s="1221"/>
      <c r="K194" s="1218"/>
      <c r="L194" s="1224"/>
      <c r="M194" s="1227"/>
      <c r="N194" s="1230"/>
      <c r="O194" s="1233"/>
      <c r="P194" s="1236"/>
      <c r="Q194" s="1239"/>
      <c r="R194" s="1221"/>
      <c r="S194" s="234"/>
      <c r="T194" s="242"/>
      <c r="U194" s="242"/>
      <c r="V194" s="242"/>
      <c r="W194" s="234"/>
      <c r="X194" s="305"/>
      <c r="Y194" s="305"/>
      <c r="Z194" s="305"/>
      <c r="AA194" s="305"/>
      <c r="AB194" s="1221"/>
      <c r="AC194" s="1242"/>
      <c r="AD194" s="306">
        <f t="shared" si="226"/>
        <v>0</v>
      </c>
      <c r="AE194" s="306">
        <f t="shared" si="226"/>
        <v>0</v>
      </c>
      <c r="AF194" s="306">
        <f t="shared" si="226"/>
        <v>0</v>
      </c>
      <c r="AG194" s="306">
        <f t="shared" si="226"/>
        <v>0</v>
      </c>
      <c r="AH194" s="306">
        <f t="shared" si="226"/>
        <v>0</v>
      </c>
      <c r="AI194" s="306">
        <f t="shared" si="226"/>
        <v>0</v>
      </c>
      <c r="AJ194" s="306">
        <f t="shared" si="226"/>
        <v>0</v>
      </c>
      <c r="AK194" s="1221"/>
      <c r="AL194" s="1245"/>
      <c r="AM194" s="306">
        <f t="shared" si="216"/>
        <v>0</v>
      </c>
      <c r="AN194" s="50"/>
      <c r="AO194" s="50"/>
      <c r="AP194" s="50"/>
      <c r="AQ194" s="50"/>
      <c r="AR194" s="50"/>
      <c r="AS194" s="50"/>
      <c r="AT194" s="1221"/>
      <c r="AU194" s="1248"/>
      <c r="AV194" s="306">
        <f t="shared" si="217"/>
        <v>0</v>
      </c>
      <c r="AW194" s="50"/>
      <c r="AX194" s="50"/>
      <c r="AY194" s="50"/>
      <c r="AZ194" s="50"/>
      <c r="BA194" s="50"/>
      <c r="BB194" s="50"/>
      <c r="BC194" s="1221"/>
      <c r="BD194" s="1251"/>
      <c r="BE194" s="306">
        <f t="shared" si="218"/>
        <v>0</v>
      </c>
      <c r="BF194" s="50"/>
      <c r="BG194" s="50"/>
      <c r="BH194" s="50"/>
      <c r="BI194" s="50"/>
      <c r="BJ194" s="50"/>
      <c r="BK194" s="50"/>
      <c r="BL194" s="1221"/>
      <c r="BM194" s="1254"/>
      <c r="BN194" s="306">
        <f t="shared" si="219"/>
        <v>0</v>
      </c>
      <c r="BO194" s="50"/>
      <c r="BP194" s="50"/>
      <c r="BQ194" s="50"/>
      <c r="BR194" s="50"/>
      <c r="BS194" s="50"/>
      <c r="BT194" s="50"/>
      <c r="BU194" s="1210"/>
      <c r="BV194" s="1211"/>
      <c r="BW194" s="1211"/>
      <c r="BX194" s="1211"/>
      <c r="BY194" s="1211"/>
      <c r="BZ194" s="1211"/>
      <c r="CA194" s="1211"/>
      <c r="CB194" s="1211"/>
      <c r="CC194" s="1212"/>
    </row>
    <row r="195" spans="1:81" s="58" customFormat="1" ht="40.15" customHeight="1" thickTop="1" x14ac:dyDescent="0.25">
      <c r="A195" s="37"/>
      <c r="B195" s="1321"/>
      <c r="C195" s="1314" t="s">
        <v>413</v>
      </c>
      <c r="D195" s="1096">
        <v>4102</v>
      </c>
      <c r="E195" s="1093" t="s">
        <v>5747</v>
      </c>
      <c r="F195" s="1093">
        <v>4102038</v>
      </c>
      <c r="G195" s="1093" t="s">
        <v>5771</v>
      </c>
      <c r="H195" s="1093" t="s">
        <v>5772</v>
      </c>
      <c r="I195" s="1446">
        <v>202100450187</v>
      </c>
      <c r="J195" s="1219">
        <v>290</v>
      </c>
      <c r="K195" s="1216" t="str">
        <f>+[7]Metas!K331</f>
        <v xml:space="preserve">Becas de educación superior gestionadas para los jóvenes pertenecientes a los enlaces o coordinadores de juventud. </v>
      </c>
      <c r="L195" s="1222"/>
      <c r="M195" s="1225">
        <f>SUM(N195:Q195)</f>
        <v>0</v>
      </c>
      <c r="N195" s="1228"/>
      <c r="O195" s="1231"/>
      <c r="P195" s="1234"/>
      <c r="Q195" s="1237"/>
      <c r="R195" s="1219">
        <f t="shared" ref="R195" si="255">+$J195</f>
        <v>290</v>
      </c>
      <c r="S195" s="233"/>
      <c r="T195" s="240"/>
      <c r="U195" s="240"/>
      <c r="V195" s="240"/>
      <c r="W195" s="233"/>
      <c r="X195" s="307"/>
      <c r="Y195" s="307"/>
      <c r="Z195" s="307"/>
      <c r="AA195" s="307"/>
      <c r="AB195" s="1219">
        <f t="shared" si="241"/>
        <v>290</v>
      </c>
      <c r="AC195" s="1240">
        <f t="shared" ref="AC195" si="256">+L195</f>
        <v>0</v>
      </c>
      <c r="AD195" s="308">
        <f t="shared" si="226"/>
        <v>0</v>
      </c>
      <c r="AE195" s="308">
        <f t="shared" si="226"/>
        <v>0</v>
      </c>
      <c r="AF195" s="308">
        <f t="shared" si="226"/>
        <v>0</v>
      </c>
      <c r="AG195" s="308">
        <f t="shared" si="226"/>
        <v>0</v>
      </c>
      <c r="AH195" s="308">
        <f t="shared" si="226"/>
        <v>0</v>
      </c>
      <c r="AI195" s="308">
        <f t="shared" si="226"/>
        <v>0</v>
      </c>
      <c r="AJ195" s="308">
        <f t="shared" si="226"/>
        <v>0</v>
      </c>
      <c r="AK195" s="1219">
        <f t="shared" si="243"/>
        <v>290</v>
      </c>
      <c r="AL195" s="1243">
        <f>+N195</f>
        <v>0</v>
      </c>
      <c r="AM195" s="308">
        <f t="shared" si="216"/>
        <v>0</v>
      </c>
      <c r="AN195" s="48"/>
      <c r="AO195" s="48"/>
      <c r="AP195" s="48"/>
      <c r="AQ195" s="48"/>
      <c r="AR195" s="48"/>
      <c r="AS195" s="48"/>
      <c r="AT195" s="1219">
        <f t="shared" si="244"/>
        <v>290</v>
      </c>
      <c r="AU195" s="1246">
        <f>+O195</f>
        <v>0</v>
      </c>
      <c r="AV195" s="308">
        <f t="shared" si="217"/>
        <v>0</v>
      </c>
      <c r="AW195" s="48"/>
      <c r="AX195" s="48"/>
      <c r="AY195" s="48"/>
      <c r="AZ195" s="48"/>
      <c r="BA195" s="48"/>
      <c r="BB195" s="48"/>
      <c r="BC195" s="1219">
        <f t="shared" si="245"/>
        <v>290</v>
      </c>
      <c r="BD195" s="1249">
        <f>+P195</f>
        <v>0</v>
      </c>
      <c r="BE195" s="308">
        <f t="shared" si="218"/>
        <v>0</v>
      </c>
      <c r="BF195" s="48"/>
      <c r="BG195" s="48"/>
      <c r="BH195" s="48"/>
      <c r="BI195" s="48"/>
      <c r="BJ195" s="48"/>
      <c r="BK195" s="48"/>
      <c r="BL195" s="1219">
        <f t="shared" si="246"/>
        <v>290</v>
      </c>
      <c r="BM195" s="1252">
        <f>+Q195</f>
        <v>0</v>
      </c>
      <c r="BN195" s="308">
        <f t="shared" si="219"/>
        <v>0</v>
      </c>
      <c r="BO195" s="48"/>
      <c r="BP195" s="48"/>
      <c r="BQ195" s="48"/>
      <c r="BR195" s="48"/>
      <c r="BS195" s="48"/>
      <c r="BT195" s="48"/>
      <c r="BU195" s="1204"/>
      <c r="BV195" s="1205"/>
      <c r="BW195" s="1205"/>
      <c r="BX195" s="1205"/>
      <c r="BY195" s="1205"/>
      <c r="BZ195" s="1205"/>
      <c r="CA195" s="1205"/>
      <c r="CB195" s="1205"/>
      <c r="CC195" s="1206"/>
    </row>
    <row r="196" spans="1:81" s="58" customFormat="1" ht="40.15" customHeight="1" x14ac:dyDescent="0.25">
      <c r="A196" s="37"/>
      <c r="B196" s="1321"/>
      <c r="C196" s="1315"/>
      <c r="D196" s="1097"/>
      <c r="E196" s="1094"/>
      <c r="F196" s="1094"/>
      <c r="G196" s="1094"/>
      <c r="H196" s="1094"/>
      <c r="I196" s="1447"/>
      <c r="J196" s="1220"/>
      <c r="K196" s="1217"/>
      <c r="L196" s="1223"/>
      <c r="M196" s="1226"/>
      <c r="N196" s="1229"/>
      <c r="O196" s="1232"/>
      <c r="P196" s="1235"/>
      <c r="Q196" s="1238"/>
      <c r="R196" s="1220"/>
      <c r="S196" s="41"/>
      <c r="T196" s="241"/>
      <c r="U196" s="241"/>
      <c r="V196" s="241"/>
      <c r="W196" s="41"/>
      <c r="X196" s="34"/>
      <c r="Y196" s="34"/>
      <c r="Z196" s="34"/>
      <c r="AA196" s="34"/>
      <c r="AB196" s="1220"/>
      <c r="AC196" s="1241"/>
      <c r="AD196" s="303">
        <f t="shared" si="226"/>
        <v>0</v>
      </c>
      <c r="AE196" s="303">
        <f t="shared" si="226"/>
        <v>0</v>
      </c>
      <c r="AF196" s="303">
        <f t="shared" si="226"/>
        <v>0</v>
      </c>
      <c r="AG196" s="303">
        <f t="shared" si="226"/>
        <v>0</v>
      </c>
      <c r="AH196" s="303">
        <f t="shared" si="226"/>
        <v>0</v>
      </c>
      <c r="AI196" s="303">
        <f t="shared" si="226"/>
        <v>0</v>
      </c>
      <c r="AJ196" s="303">
        <f t="shared" si="226"/>
        <v>0</v>
      </c>
      <c r="AK196" s="1220"/>
      <c r="AL196" s="1244"/>
      <c r="AM196" s="303">
        <f t="shared" si="216"/>
        <v>0</v>
      </c>
      <c r="AN196" s="311"/>
      <c r="AO196" s="311"/>
      <c r="AP196" s="311"/>
      <c r="AQ196" s="311"/>
      <c r="AR196" s="311"/>
      <c r="AS196" s="311"/>
      <c r="AT196" s="1220"/>
      <c r="AU196" s="1247"/>
      <c r="AV196" s="303">
        <f t="shared" si="217"/>
        <v>0</v>
      </c>
      <c r="AW196" s="311"/>
      <c r="AX196" s="311"/>
      <c r="AY196" s="311"/>
      <c r="AZ196" s="311"/>
      <c r="BA196" s="311"/>
      <c r="BB196" s="311"/>
      <c r="BC196" s="1220"/>
      <c r="BD196" s="1250"/>
      <c r="BE196" s="303">
        <f t="shared" si="218"/>
        <v>0</v>
      </c>
      <c r="BF196" s="311"/>
      <c r="BG196" s="311"/>
      <c r="BH196" s="311"/>
      <c r="BI196" s="311"/>
      <c r="BJ196" s="311"/>
      <c r="BK196" s="311"/>
      <c r="BL196" s="1220"/>
      <c r="BM196" s="1253"/>
      <c r="BN196" s="303">
        <f t="shared" si="219"/>
        <v>0</v>
      </c>
      <c r="BO196" s="311"/>
      <c r="BP196" s="311"/>
      <c r="BQ196" s="311"/>
      <c r="BR196" s="311"/>
      <c r="BS196" s="311"/>
      <c r="BT196" s="311"/>
      <c r="BU196" s="1207"/>
      <c r="BV196" s="1208"/>
      <c r="BW196" s="1208"/>
      <c r="BX196" s="1208"/>
      <c r="BY196" s="1208"/>
      <c r="BZ196" s="1208"/>
      <c r="CA196" s="1208"/>
      <c r="CB196" s="1208"/>
      <c r="CC196" s="1209"/>
    </row>
    <row r="197" spans="1:81" s="58" customFormat="1" ht="40.15" customHeight="1" x14ac:dyDescent="0.25">
      <c r="A197" s="37"/>
      <c r="B197" s="1321"/>
      <c r="C197" s="1315"/>
      <c r="D197" s="1097"/>
      <c r="E197" s="1094"/>
      <c r="F197" s="1094"/>
      <c r="G197" s="1094"/>
      <c r="H197" s="1094"/>
      <c r="I197" s="1447"/>
      <c r="J197" s="1220"/>
      <c r="K197" s="1217"/>
      <c r="L197" s="1223"/>
      <c r="M197" s="1226"/>
      <c r="N197" s="1229"/>
      <c r="O197" s="1232"/>
      <c r="P197" s="1235"/>
      <c r="Q197" s="1238"/>
      <c r="R197" s="1220"/>
      <c r="S197" s="41"/>
      <c r="T197" s="241"/>
      <c r="U197" s="241"/>
      <c r="V197" s="241"/>
      <c r="W197" s="41"/>
      <c r="X197" s="34"/>
      <c r="Y197" s="34"/>
      <c r="Z197" s="34"/>
      <c r="AA197" s="34"/>
      <c r="AB197" s="1220"/>
      <c r="AC197" s="1241"/>
      <c r="AD197" s="303">
        <f t="shared" si="226"/>
        <v>0</v>
      </c>
      <c r="AE197" s="303">
        <f t="shared" si="226"/>
        <v>0</v>
      </c>
      <c r="AF197" s="303">
        <f t="shared" si="226"/>
        <v>0</v>
      </c>
      <c r="AG197" s="303">
        <f t="shared" si="226"/>
        <v>0</v>
      </c>
      <c r="AH197" s="303">
        <f t="shared" si="226"/>
        <v>0</v>
      </c>
      <c r="AI197" s="303">
        <f t="shared" si="226"/>
        <v>0</v>
      </c>
      <c r="AJ197" s="303">
        <f t="shared" si="226"/>
        <v>0</v>
      </c>
      <c r="AK197" s="1220"/>
      <c r="AL197" s="1244"/>
      <c r="AM197" s="303">
        <f t="shared" si="216"/>
        <v>0</v>
      </c>
      <c r="AN197" s="311"/>
      <c r="AO197" s="311"/>
      <c r="AP197" s="311"/>
      <c r="AQ197" s="311"/>
      <c r="AR197" s="311"/>
      <c r="AS197" s="311"/>
      <c r="AT197" s="1220"/>
      <c r="AU197" s="1247"/>
      <c r="AV197" s="303">
        <f t="shared" si="217"/>
        <v>0</v>
      </c>
      <c r="AW197" s="311"/>
      <c r="AX197" s="311"/>
      <c r="AY197" s="311"/>
      <c r="AZ197" s="311"/>
      <c r="BA197" s="311"/>
      <c r="BB197" s="311"/>
      <c r="BC197" s="1220"/>
      <c r="BD197" s="1250"/>
      <c r="BE197" s="303">
        <f t="shared" si="218"/>
        <v>0</v>
      </c>
      <c r="BF197" s="311"/>
      <c r="BG197" s="311"/>
      <c r="BH197" s="311"/>
      <c r="BI197" s="311"/>
      <c r="BJ197" s="311"/>
      <c r="BK197" s="311"/>
      <c r="BL197" s="1220"/>
      <c r="BM197" s="1253"/>
      <c r="BN197" s="303">
        <f t="shared" si="219"/>
        <v>0</v>
      </c>
      <c r="BO197" s="311"/>
      <c r="BP197" s="311"/>
      <c r="BQ197" s="311"/>
      <c r="BR197" s="311"/>
      <c r="BS197" s="311"/>
      <c r="BT197" s="311"/>
      <c r="BU197" s="1207"/>
      <c r="BV197" s="1208"/>
      <c r="BW197" s="1208"/>
      <c r="BX197" s="1208"/>
      <c r="BY197" s="1208"/>
      <c r="BZ197" s="1208"/>
      <c r="CA197" s="1208"/>
      <c r="CB197" s="1208"/>
      <c r="CC197" s="1209"/>
    </row>
    <row r="198" spans="1:81" s="58" customFormat="1" ht="40.15" customHeight="1" thickBot="1" x14ac:dyDescent="0.3">
      <c r="A198" s="37"/>
      <c r="B198" s="1322"/>
      <c r="C198" s="1316"/>
      <c r="D198" s="1098"/>
      <c r="E198" s="1095"/>
      <c r="F198" s="1095"/>
      <c r="G198" s="1095"/>
      <c r="H198" s="1095"/>
      <c r="I198" s="1448"/>
      <c r="J198" s="1221"/>
      <c r="K198" s="1218"/>
      <c r="L198" s="1224"/>
      <c r="M198" s="1227"/>
      <c r="N198" s="1230"/>
      <c r="O198" s="1233"/>
      <c r="P198" s="1236"/>
      <c r="Q198" s="1239"/>
      <c r="R198" s="1221"/>
      <c r="S198" s="234"/>
      <c r="T198" s="242"/>
      <c r="U198" s="242"/>
      <c r="V198" s="242"/>
      <c r="W198" s="234"/>
      <c r="X198" s="305"/>
      <c r="Y198" s="305"/>
      <c r="Z198" s="305"/>
      <c r="AA198" s="305"/>
      <c r="AB198" s="1221"/>
      <c r="AC198" s="1242"/>
      <c r="AD198" s="306">
        <f t="shared" si="226"/>
        <v>0</v>
      </c>
      <c r="AE198" s="306">
        <f t="shared" si="226"/>
        <v>0</v>
      </c>
      <c r="AF198" s="306">
        <f t="shared" si="226"/>
        <v>0</v>
      </c>
      <c r="AG198" s="306">
        <f t="shared" si="226"/>
        <v>0</v>
      </c>
      <c r="AH198" s="306">
        <f t="shared" si="226"/>
        <v>0</v>
      </c>
      <c r="AI198" s="306">
        <f t="shared" si="226"/>
        <v>0</v>
      </c>
      <c r="AJ198" s="306">
        <f t="shared" si="226"/>
        <v>0</v>
      </c>
      <c r="AK198" s="1221"/>
      <c r="AL198" s="1245"/>
      <c r="AM198" s="306">
        <f t="shared" si="216"/>
        <v>0</v>
      </c>
      <c r="AN198" s="50"/>
      <c r="AO198" s="50"/>
      <c r="AP198" s="50"/>
      <c r="AQ198" s="50"/>
      <c r="AR198" s="50"/>
      <c r="AS198" s="50"/>
      <c r="AT198" s="1221"/>
      <c r="AU198" s="1248"/>
      <c r="AV198" s="306">
        <f t="shared" si="217"/>
        <v>0</v>
      </c>
      <c r="AW198" s="50"/>
      <c r="AX198" s="50"/>
      <c r="AY198" s="50"/>
      <c r="AZ198" s="50"/>
      <c r="BA198" s="50"/>
      <c r="BB198" s="50"/>
      <c r="BC198" s="1221"/>
      <c r="BD198" s="1251"/>
      <c r="BE198" s="306">
        <f t="shared" si="218"/>
        <v>0</v>
      </c>
      <c r="BF198" s="50"/>
      <c r="BG198" s="50"/>
      <c r="BH198" s="50"/>
      <c r="BI198" s="50"/>
      <c r="BJ198" s="50"/>
      <c r="BK198" s="50"/>
      <c r="BL198" s="1221"/>
      <c r="BM198" s="1254"/>
      <c r="BN198" s="306">
        <f t="shared" si="219"/>
        <v>0</v>
      </c>
      <c r="BO198" s="50"/>
      <c r="BP198" s="50"/>
      <c r="BQ198" s="50"/>
      <c r="BR198" s="50"/>
      <c r="BS198" s="50"/>
      <c r="BT198" s="50"/>
      <c r="BU198" s="1210"/>
      <c r="BV198" s="1211"/>
      <c r="BW198" s="1211"/>
      <c r="BX198" s="1211"/>
      <c r="BY198" s="1211"/>
      <c r="BZ198" s="1211"/>
      <c r="CA198" s="1211"/>
      <c r="CB198" s="1211"/>
      <c r="CC198" s="1212"/>
    </row>
    <row r="199" spans="1:81" s="58" customFormat="1" ht="40.15" customHeight="1" thickTop="1" x14ac:dyDescent="0.25">
      <c r="A199" s="37"/>
      <c r="B199" s="1320" t="s">
        <v>415</v>
      </c>
      <c r="C199" s="1314" t="s">
        <v>418</v>
      </c>
      <c r="D199" s="1096">
        <v>4102</v>
      </c>
      <c r="E199" s="1093" t="s">
        <v>5747</v>
      </c>
      <c r="F199" s="1093">
        <v>4102038</v>
      </c>
      <c r="G199" s="1093" t="s">
        <v>5771</v>
      </c>
      <c r="H199" s="1093" t="s">
        <v>5772</v>
      </c>
      <c r="I199" s="1446">
        <v>202100450187</v>
      </c>
      <c r="J199" s="1219">
        <v>291</v>
      </c>
      <c r="K199" s="1216" t="str">
        <f>+[7]Metas!K333</f>
        <v xml:space="preserve">Municipios acompañados con actividades en competencias lúdico – recreativas </v>
      </c>
      <c r="L199" s="1222">
        <v>10</v>
      </c>
      <c r="M199" s="1225">
        <f>SUM(N199:Q199)</f>
        <v>10</v>
      </c>
      <c r="N199" s="1228"/>
      <c r="O199" s="1231"/>
      <c r="P199" s="1234">
        <v>5</v>
      </c>
      <c r="Q199" s="1237">
        <v>5</v>
      </c>
      <c r="R199" s="1219">
        <f t="shared" ref="R199" si="257">+$J199</f>
        <v>291</v>
      </c>
      <c r="S199" s="233" t="s">
        <v>5763</v>
      </c>
      <c r="T199" s="240" t="s">
        <v>3834</v>
      </c>
      <c r="U199" s="240" t="s">
        <v>3839</v>
      </c>
      <c r="V199" s="240" t="s">
        <v>3843</v>
      </c>
      <c r="W199" s="233" t="s">
        <v>5773</v>
      </c>
      <c r="X199" s="307">
        <v>44593</v>
      </c>
      <c r="Y199" s="307"/>
      <c r="Z199" s="307"/>
      <c r="AA199" s="307"/>
      <c r="AB199" s="1219">
        <f t="shared" si="241"/>
        <v>291</v>
      </c>
      <c r="AC199" s="1240">
        <f t="shared" ref="AC199" si="258">+L199</f>
        <v>10</v>
      </c>
      <c r="AD199" s="308">
        <v>4</v>
      </c>
      <c r="AE199" s="308">
        <v>4</v>
      </c>
      <c r="AF199" s="308">
        <f t="shared" si="226"/>
        <v>0</v>
      </c>
      <c r="AG199" s="308">
        <f t="shared" si="226"/>
        <v>0</v>
      </c>
      <c r="AH199" s="308">
        <f t="shared" si="226"/>
        <v>0</v>
      </c>
      <c r="AI199" s="308">
        <f t="shared" si="226"/>
        <v>0</v>
      </c>
      <c r="AJ199" s="308">
        <f t="shared" si="226"/>
        <v>0</v>
      </c>
      <c r="AK199" s="1219">
        <f t="shared" si="243"/>
        <v>291</v>
      </c>
      <c r="AL199" s="1243">
        <f>+N199</f>
        <v>0</v>
      </c>
      <c r="AM199" s="308">
        <f t="shared" si="216"/>
        <v>0</v>
      </c>
      <c r="AN199" s="48"/>
      <c r="AO199" s="48"/>
      <c r="AP199" s="48"/>
      <c r="AQ199" s="48"/>
      <c r="AR199" s="48"/>
      <c r="AS199" s="48"/>
      <c r="AT199" s="1219">
        <f t="shared" si="244"/>
        <v>291</v>
      </c>
      <c r="AU199" s="1246">
        <f>+O199</f>
        <v>0</v>
      </c>
      <c r="AV199" s="308">
        <f t="shared" si="217"/>
        <v>0</v>
      </c>
      <c r="AW199" s="48"/>
      <c r="AX199" s="48"/>
      <c r="AY199" s="48"/>
      <c r="AZ199" s="48"/>
      <c r="BA199" s="48"/>
      <c r="BB199" s="48"/>
      <c r="BC199" s="1219">
        <f t="shared" si="245"/>
        <v>291</v>
      </c>
      <c r="BD199" s="1249">
        <f>+P199</f>
        <v>5</v>
      </c>
      <c r="BE199" s="308">
        <f t="shared" si="218"/>
        <v>0</v>
      </c>
      <c r="BF199" s="48"/>
      <c r="BG199" s="48"/>
      <c r="BH199" s="48"/>
      <c r="BI199" s="48"/>
      <c r="BJ199" s="48"/>
      <c r="BK199" s="48"/>
      <c r="BL199" s="1219">
        <f t="shared" si="246"/>
        <v>291</v>
      </c>
      <c r="BM199" s="1252">
        <f>+Q199</f>
        <v>5</v>
      </c>
      <c r="BN199" s="308">
        <f t="shared" si="219"/>
        <v>0</v>
      </c>
      <c r="BO199" s="48"/>
      <c r="BP199" s="48"/>
      <c r="BQ199" s="48"/>
      <c r="BR199" s="48"/>
      <c r="BS199" s="48"/>
      <c r="BT199" s="48"/>
      <c r="BU199" s="1204"/>
      <c r="BV199" s="1205"/>
      <c r="BW199" s="1205"/>
      <c r="BX199" s="1205"/>
      <c r="BY199" s="1205"/>
      <c r="BZ199" s="1205"/>
      <c r="CA199" s="1205"/>
      <c r="CB199" s="1205"/>
      <c r="CC199" s="1206"/>
    </row>
    <row r="200" spans="1:81" s="58" customFormat="1" ht="40.15" customHeight="1" x14ac:dyDescent="0.25">
      <c r="A200" s="37"/>
      <c r="B200" s="1321"/>
      <c r="C200" s="1315"/>
      <c r="D200" s="1097"/>
      <c r="E200" s="1094"/>
      <c r="F200" s="1094"/>
      <c r="G200" s="1094"/>
      <c r="H200" s="1094"/>
      <c r="I200" s="1447"/>
      <c r="J200" s="1220"/>
      <c r="K200" s="1217"/>
      <c r="L200" s="1223"/>
      <c r="M200" s="1226"/>
      <c r="N200" s="1229"/>
      <c r="O200" s="1232"/>
      <c r="P200" s="1235"/>
      <c r="Q200" s="1238"/>
      <c r="R200" s="1220"/>
      <c r="S200" s="41"/>
      <c r="T200" s="241"/>
      <c r="U200" s="241"/>
      <c r="V200" s="241"/>
      <c r="W200" s="41"/>
      <c r="X200" s="34"/>
      <c r="Y200" s="34"/>
      <c r="Z200" s="34"/>
      <c r="AA200" s="34"/>
      <c r="AB200" s="1220"/>
      <c r="AC200" s="1241"/>
      <c r="AD200" s="303">
        <f t="shared" si="226"/>
        <v>0</v>
      </c>
      <c r="AE200" s="303">
        <f t="shared" si="226"/>
        <v>0</v>
      </c>
      <c r="AF200" s="303">
        <f t="shared" si="226"/>
        <v>0</v>
      </c>
      <c r="AG200" s="303">
        <f t="shared" si="226"/>
        <v>0</v>
      </c>
      <c r="AH200" s="303">
        <f t="shared" si="226"/>
        <v>0</v>
      </c>
      <c r="AI200" s="303">
        <f t="shared" si="226"/>
        <v>0</v>
      </c>
      <c r="AJ200" s="303">
        <f t="shared" si="226"/>
        <v>0</v>
      </c>
      <c r="AK200" s="1220"/>
      <c r="AL200" s="1244"/>
      <c r="AM200" s="303">
        <f t="shared" si="216"/>
        <v>0</v>
      </c>
      <c r="AN200" s="311"/>
      <c r="AO200" s="311"/>
      <c r="AP200" s="311"/>
      <c r="AQ200" s="311"/>
      <c r="AR200" s="311"/>
      <c r="AS200" s="311"/>
      <c r="AT200" s="1220"/>
      <c r="AU200" s="1247"/>
      <c r="AV200" s="303">
        <f t="shared" si="217"/>
        <v>0</v>
      </c>
      <c r="AW200" s="311"/>
      <c r="AX200" s="311"/>
      <c r="AY200" s="311"/>
      <c r="AZ200" s="311"/>
      <c r="BA200" s="311"/>
      <c r="BB200" s="311"/>
      <c r="BC200" s="1220"/>
      <c r="BD200" s="1250"/>
      <c r="BE200" s="303">
        <f t="shared" si="218"/>
        <v>0</v>
      </c>
      <c r="BF200" s="311"/>
      <c r="BG200" s="311"/>
      <c r="BH200" s="311"/>
      <c r="BI200" s="311"/>
      <c r="BJ200" s="311"/>
      <c r="BK200" s="311"/>
      <c r="BL200" s="1220"/>
      <c r="BM200" s="1253"/>
      <c r="BN200" s="303">
        <f t="shared" si="219"/>
        <v>0</v>
      </c>
      <c r="BO200" s="311"/>
      <c r="BP200" s="311"/>
      <c r="BQ200" s="311"/>
      <c r="BR200" s="311"/>
      <c r="BS200" s="311"/>
      <c r="BT200" s="311"/>
      <c r="BU200" s="1207"/>
      <c r="BV200" s="1208"/>
      <c r="BW200" s="1208"/>
      <c r="BX200" s="1208"/>
      <c r="BY200" s="1208"/>
      <c r="BZ200" s="1208"/>
      <c r="CA200" s="1208"/>
      <c r="CB200" s="1208"/>
      <c r="CC200" s="1209"/>
    </row>
    <row r="201" spans="1:81" s="58" customFormat="1" ht="40.15" customHeight="1" x14ac:dyDescent="0.25">
      <c r="A201" s="37"/>
      <c r="B201" s="1321"/>
      <c r="C201" s="1315"/>
      <c r="D201" s="1097"/>
      <c r="E201" s="1094"/>
      <c r="F201" s="1094"/>
      <c r="G201" s="1094"/>
      <c r="H201" s="1094"/>
      <c r="I201" s="1447"/>
      <c r="J201" s="1220"/>
      <c r="K201" s="1217"/>
      <c r="L201" s="1223"/>
      <c r="M201" s="1226"/>
      <c r="N201" s="1229"/>
      <c r="O201" s="1232"/>
      <c r="P201" s="1235"/>
      <c r="Q201" s="1238"/>
      <c r="R201" s="1220"/>
      <c r="S201" s="41"/>
      <c r="T201" s="241"/>
      <c r="U201" s="241"/>
      <c r="V201" s="241"/>
      <c r="W201" s="41"/>
      <c r="X201" s="34"/>
      <c r="Y201" s="34"/>
      <c r="Z201" s="34"/>
      <c r="AA201" s="34"/>
      <c r="AB201" s="1220"/>
      <c r="AC201" s="1241"/>
      <c r="AD201" s="303">
        <f t="shared" si="226"/>
        <v>0</v>
      </c>
      <c r="AE201" s="303">
        <f t="shared" si="226"/>
        <v>0</v>
      </c>
      <c r="AF201" s="303">
        <f t="shared" si="226"/>
        <v>0</v>
      </c>
      <c r="AG201" s="303">
        <f t="shared" si="226"/>
        <v>0</v>
      </c>
      <c r="AH201" s="303">
        <f t="shared" si="226"/>
        <v>0</v>
      </c>
      <c r="AI201" s="303">
        <f t="shared" si="226"/>
        <v>0</v>
      </c>
      <c r="AJ201" s="303">
        <f t="shared" si="226"/>
        <v>0</v>
      </c>
      <c r="AK201" s="1220"/>
      <c r="AL201" s="1244"/>
      <c r="AM201" s="303">
        <f t="shared" si="216"/>
        <v>0</v>
      </c>
      <c r="AN201" s="311"/>
      <c r="AO201" s="311"/>
      <c r="AP201" s="311"/>
      <c r="AQ201" s="311"/>
      <c r="AR201" s="311"/>
      <c r="AS201" s="311"/>
      <c r="AT201" s="1220"/>
      <c r="AU201" s="1247"/>
      <c r="AV201" s="303">
        <f t="shared" si="217"/>
        <v>0</v>
      </c>
      <c r="AW201" s="311"/>
      <c r="AX201" s="311"/>
      <c r="AY201" s="311"/>
      <c r="AZ201" s="311"/>
      <c r="BA201" s="311"/>
      <c r="BB201" s="311"/>
      <c r="BC201" s="1220"/>
      <c r="BD201" s="1250"/>
      <c r="BE201" s="303">
        <f t="shared" si="218"/>
        <v>0</v>
      </c>
      <c r="BF201" s="311"/>
      <c r="BG201" s="311"/>
      <c r="BH201" s="311"/>
      <c r="BI201" s="311"/>
      <c r="BJ201" s="311"/>
      <c r="BK201" s="311"/>
      <c r="BL201" s="1220"/>
      <c r="BM201" s="1253"/>
      <c r="BN201" s="303">
        <f t="shared" si="219"/>
        <v>0</v>
      </c>
      <c r="BO201" s="311"/>
      <c r="BP201" s="311"/>
      <c r="BQ201" s="311"/>
      <c r="BR201" s="311"/>
      <c r="BS201" s="311"/>
      <c r="BT201" s="311"/>
      <c r="BU201" s="1207"/>
      <c r="BV201" s="1208"/>
      <c r="BW201" s="1208"/>
      <c r="BX201" s="1208"/>
      <c r="BY201" s="1208"/>
      <c r="BZ201" s="1208"/>
      <c r="CA201" s="1208"/>
      <c r="CB201" s="1208"/>
      <c r="CC201" s="1209"/>
    </row>
    <row r="202" spans="1:81" s="58" customFormat="1" ht="40.15" customHeight="1" thickBot="1" x14ac:dyDescent="0.3">
      <c r="A202" s="37"/>
      <c r="B202" s="1321"/>
      <c r="C202" s="1315"/>
      <c r="D202" s="1098"/>
      <c r="E202" s="1095"/>
      <c r="F202" s="1095"/>
      <c r="G202" s="1095"/>
      <c r="H202" s="1095"/>
      <c r="I202" s="1448"/>
      <c r="J202" s="1221"/>
      <c r="K202" s="1218"/>
      <c r="L202" s="1224"/>
      <c r="M202" s="1227"/>
      <c r="N202" s="1230"/>
      <c r="O202" s="1233"/>
      <c r="P202" s="1236"/>
      <c r="Q202" s="1239"/>
      <c r="R202" s="1221"/>
      <c r="S202" s="234"/>
      <c r="T202" s="242"/>
      <c r="U202" s="242"/>
      <c r="V202" s="242"/>
      <c r="W202" s="234"/>
      <c r="X202" s="305"/>
      <c r="Y202" s="305"/>
      <c r="Z202" s="305"/>
      <c r="AA202" s="305"/>
      <c r="AB202" s="1221"/>
      <c r="AC202" s="1242"/>
      <c r="AD202" s="306">
        <f t="shared" si="226"/>
        <v>0</v>
      </c>
      <c r="AE202" s="306">
        <f t="shared" si="226"/>
        <v>0</v>
      </c>
      <c r="AF202" s="306">
        <f t="shared" si="226"/>
        <v>0</v>
      </c>
      <c r="AG202" s="306">
        <f t="shared" si="226"/>
        <v>0</v>
      </c>
      <c r="AH202" s="306">
        <f t="shared" si="226"/>
        <v>0</v>
      </c>
      <c r="AI202" s="306">
        <f t="shared" si="226"/>
        <v>0</v>
      </c>
      <c r="AJ202" s="306">
        <f t="shared" si="226"/>
        <v>0</v>
      </c>
      <c r="AK202" s="1221"/>
      <c r="AL202" s="1245"/>
      <c r="AM202" s="306">
        <f t="shared" si="216"/>
        <v>0</v>
      </c>
      <c r="AN202" s="50"/>
      <c r="AO202" s="50"/>
      <c r="AP202" s="50"/>
      <c r="AQ202" s="50"/>
      <c r="AR202" s="50"/>
      <c r="AS202" s="50"/>
      <c r="AT202" s="1221"/>
      <c r="AU202" s="1248"/>
      <c r="AV202" s="306">
        <f t="shared" si="217"/>
        <v>0</v>
      </c>
      <c r="AW202" s="50"/>
      <c r="AX202" s="50"/>
      <c r="AY202" s="50"/>
      <c r="AZ202" s="50"/>
      <c r="BA202" s="50"/>
      <c r="BB202" s="50"/>
      <c r="BC202" s="1221"/>
      <c r="BD202" s="1251"/>
      <c r="BE202" s="306">
        <f t="shared" si="218"/>
        <v>0</v>
      </c>
      <c r="BF202" s="50"/>
      <c r="BG202" s="50"/>
      <c r="BH202" s="50"/>
      <c r="BI202" s="50"/>
      <c r="BJ202" s="50"/>
      <c r="BK202" s="50"/>
      <c r="BL202" s="1221"/>
      <c r="BM202" s="1254"/>
      <c r="BN202" s="306">
        <f t="shared" si="219"/>
        <v>0</v>
      </c>
      <c r="BO202" s="50"/>
      <c r="BP202" s="50"/>
      <c r="BQ202" s="50"/>
      <c r="BR202" s="50"/>
      <c r="BS202" s="50"/>
      <c r="BT202" s="50"/>
      <c r="BU202" s="1210"/>
      <c r="BV202" s="1211"/>
      <c r="BW202" s="1211"/>
      <c r="BX202" s="1211"/>
      <c r="BY202" s="1211"/>
      <c r="BZ202" s="1211"/>
      <c r="CA202" s="1211"/>
      <c r="CB202" s="1211"/>
      <c r="CC202" s="1212"/>
    </row>
    <row r="203" spans="1:81" s="58" customFormat="1" ht="40.15" customHeight="1" thickTop="1" x14ac:dyDescent="0.25">
      <c r="A203" s="37"/>
      <c r="B203" s="1321"/>
      <c r="C203" s="1315"/>
      <c r="D203" s="1096">
        <v>4102</v>
      </c>
      <c r="E203" s="1093" t="s">
        <v>5747</v>
      </c>
      <c r="F203" s="1093">
        <v>4102038</v>
      </c>
      <c r="G203" s="1093" t="s">
        <v>5771</v>
      </c>
      <c r="H203" s="1093" t="s">
        <v>5772</v>
      </c>
      <c r="I203" s="1446">
        <v>202100450187</v>
      </c>
      <c r="J203" s="1219">
        <v>292</v>
      </c>
      <c r="K203" s="1216" t="str">
        <f>+[7]Metas!K334</f>
        <v>Municipios acompañados para la formación en emprendimiento, creación de empresa juvenil y/o fortalecimiento a la empresa familiar.</v>
      </c>
      <c r="L203" s="1222">
        <v>10</v>
      </c>
      <c r="M203" s="1225">
        <f>SUM(N203:Q203)/4</f>
        <v>2.5</v>
      </c>
      <c r="N203" s="1228"/>
      <c r="O203" s="1231"/>
      <c r="P203" s="1234">
        <v>5</v>
      </c>
      <c r="Q203" s="1237">
        <v>5</v>
      </c>
      <c r="R203" s="1219">
        <f t="shared" ref="R203" si="259">+$J203</f>
        <v>292</v>
      </c>
      <c r="S203" s="233" t="s">
        <v>5763</v>
      </c>
      <c r="T203" s="240" t="s">
        <v>3834</v>
      </c>
      <c r="U203" s="240" t="s">
        <v>3839</v>
      </c>
      <c r="V203" s="240" t="s">
        <v>3843</v>
      </c>
      <c r="W203" s="233" t="s">
        <v>5773</v>
      </c>
      <c r="X203" s="307">
        <v>44593</v>
      </c>
      <c r="Y203" s="307"/>
      <c r="Z203" s="307"/>
      <c r="AA203" s="307"/>
      <c r="AB203" s="1219">
        <f t="shared" si="241"/>
        <v>292</v>
      </c>
      <c r="AC203" s="1240">
        <f t="shared" ref="AC203" si="260">+L203</f>
        <v>10</v>
      </c>
      <c r="AD203" s="308">
        <v>4</v>
      </c>
      <c r="AE203" s="308">
        <v>4</v>
      </c>
      <c r="AF203" s="308">
        <f t="shared" si="226"/>
        <v>0</v>
      </c>
      <c r="AG203" s="308">
        <f t="shared" si="226"/>
        <v>0</v>
      </c>
      <c r="AH203" s="308">
        <f t="shared" si="226"/>
        <v>0</v>
      </c>
      <c r="AI203" s="308">
        <f t="shared" si="226"/>
        <v>0</v>
      </c>
      <c r="AJ203" s="308">
        <f t="shared" si="226"/>
        <v>0</v>
      </c>
      <c r="AK203" s="1219">
        <f t="shared" si="243"/>
        <v>292</v>
      </c>
      <c r="AL203" s="1243">
        <f>+N203</f>
        <v>0</v>
      </c>
      <c r="AM203" s="308">
        <f t="shared" si="216"/>
        <v>0</v>
      </c>
      <c r="AN203" s="48"/>
      <c r="AO203" s="48"/>
      <c r="AP203" s="48"/>
      <c r="AQ203" s="48"/>
      <c r="AR203" s="48"/>
      <c r="AS203" s="48"/>
      <c r="AT203" s="1219">
        <f t="shared" si="244"/>
        <v>292</v>
      </c>
      <c r="AU203" s="1246">
        <f>+O203</f>
        <v>0</v>
      </c>
      <c r="AV203" s="308">
        <f t="shared" si="217"/>
        <v>0</v>
      </c>
      <c r="AW203" s="48"/>
      <c r="AX203" s="48"/>
      <c r="AY203" s="48"/>
      <c r="AZ203" s="48"/>
      <c r="BA203" s="48"/>
      <c r="BB203" s="48"/>
      <c r="BC203" s="1219">
        <f t="shared" si="245"/>
        <v>292</v>
      </c>
      <c r="BD203" s="1249">
        <f>+P203</f>
        <v>5</v>
      </c>
      <c r="BE203" s="308">
        <f t="shared" si="218"/>
        <v>0</v>
      </c>
      <c r="BF203" s="48"/>
      <c r="BG203" s="48"/>
      <c r="BH203" s="48"/>
      <c r="BI203" s="48"/>
      <c r="BJ203" s="48"/>
      <c r="BK203" s="48"/>
      <c r="BL203" s="1219">
        <f t="shared" si="246"/>
        <v>292</v>
      </c>
      <c r="BM203" s="1252">
        <f>+Q203</f>
        <v>5</v>
      </c>
      <c r="BN203" s="308">
        <f t="shared" si="219"/>
        <v>0</v>
      </c>
      <c r="BO203" s="48"/>
      <c r="BP203" s="48"/>
      <c r="BQ203" s="48"/>
      <c r="BR203" s="48"/>
      <c r="BS203" s="48"/>
      <c r="BT203" s="48"/>
      <c r="BU203" s="1204"/>
      <c r="BV203" s="1205"/>
      <c r="BW203" s="1205"/>
      <c r="BX203" s="1205"/>
      <c r="BY203" s="1205"/>
      <c r="BZ203" s="1205"/>
      <c r="CA203" s="1205"/>
      <c r="CB203" s="1205"/>
      <c r="CC203" s="1206"/>
    </row>
    <row r="204" spans="1:81" s="58" customFormat="1" ht="40.15" customHeight="1" x14ac:dyDescent="0.25">
      <c r="A204" s="37"/>
      <c r="B204" s="1321"/>
      <c r="C204" s="1315"/>
      <c r="D204" s="1097"/>
      <c r="E204" s="1094"/>
      <c r="F204" s="1094"/>
      <c r="G204" s="1094"/>
      <c r="H204" s="1094"/>
      <c r="I204" s="1447"/>
      <c r="J204" s="1220"/>
      <c r="K204" s="1217"/>
      <c r="L204" s="1223"/>
      <c r="M204" s="1226"/>
      <c r="N204" s="1229"/>
      <c r="O204" s="1232"/>
      <c r="P204" s="1235"/>
      <c r="Q204" s="1238"/>
      <c r="R204" s="1220"/>
      <c r="S204" s="41"/>
      <c r="T204" s="241"/>
      <c r="U204" s="241"/>
      <c r="V204" s="241"/>
      <c r="W204" s="41"/>
      <c r="X204" s="34"/>
      <c r="Y204" s="34"/>
      <c r="Z204" s="34"/>
      <c r="AA204" s="34"/>
      <c r="AB204" s="1220"/>
      <c r="AC204" s="1241"/>
      <c r="AD204" s="303">
        <f t="shared" si="226"/>
        <v>0</v>
      </c>
      <c r="AE204" s="303">
        <f t="shared" si="226"/>
        <v>0</v>
      </c>
      <c r="AF204" s="303">
        <f t="shared" si="226"/>
        <v>0</v>
      </c>
      <c r="AG204" s="303">
        <f t="shared" si="226"/>
        <v>0</v>
      </c>
      <c r="AH204" s="303">
        <f t="shared" ref="AG204:AJ268" si="261">+AQ204+AZ204+BI204+BR204</f>
        <v>0</v>
      </c>
      <c r="AI204" s="303">
        <f t="shared" si="261"/>
        <v>0</v>
      </c>
      <c r="AJ204" s="303">
        <f t="shared" si="261"/>
        <v>0</v>
      </c>
      <c r="AK204" s="1220"/>
      <c r="AL204" s="1244"/>
      <c r="AM204" s="303">
        <f t="shared" si="216"/>
        <v>0</v>
      </c>
      <c r="AN204" s="311"/>
      <c r="AO204" s="311"/>
      <c r="AP204" s="311"/>
      <c r="AQ204" s="311"/>
      <c r="AR204" s="311"/>
      <c r="AS204" s="311"/>
      <c r="AT204" s="1220"/>
      <c r="AU204" s="1247"/>
      <c r="AV204" s="303">
        <f t="shared" si="217"/>
        <v>0</v>
      </c>
      <c r="AW204" s="311"/>
      <c r="AX204" s="311"/>
      <c r="AY204" s="311"/>
      <c r="AZ204" s="311"/>
      <c r="BA204" s="311"/>
      <c r="BB204" s="311"/>
      <c r="BC204" s="1220"/>
      <c r="BD204" s="1250"/>
      <c r="BE204" s="303">
        <f t="shared" si="218"/>
        <v>0</v>
      </c>
      <c r="BF204" s="311"/>
      <c r="BG204" s="311"/>
      <c r="BH204" s="311"/>
      <c r="BI204" s="311"/>
      <c r="BJ204" s="311"/>
      <c r="BK204" s="311"/>
      <c r="BL204" s="1220"/>
      <c r="BM204" s="1253"/>
      <c r="BN204" s="303">
        <f t="shared" si="219"/>
        <v>0</v>
      </c>
      <c r="BO204" s="311"/>
      <c r="BP204" s="311"/>
      <c r="BQ204" s="311"/>
      <c r="BR204" s="311"/>
      <c r="BS204" s="311"/>
      <c r="BT204" s="311"/>
      <c r="BU204" s="1207"/>
      <c r="BV204" s="1208"/>
      <c r="BW204" s="1208"/>
      <c r="BX204" s="1208"/>
      <c r="BY204" s="1208"/>
      <c r="BZ204" s="1208"/>
      <c r="CA204" s="1208"/>
      <c r="CB204" s="1208"/>
      <c r="CC204" s="1209"/>
    </row>
    <row r="205" spans="1:81" s="58" customFormat="1" ht="40.15" customHeight="1" x14ac:dyDescent="0.25">
      <c r="A205" s="37"/>
      <c r="B205" s="1321"/>
      <c r="C205" s="1315"/>
      <c r="D205" s="1097"/>
      <c r="E205" s="1094"/>
      <c r="F205" s="1094"/>
      <c r="G205" s="1094"/>
      <c r="H205" s="1094"/>
      <c r="I205" s="1447"/>
      <c r="J205" s="1220"/>
      <c r="K205" s="1217"/>
      <c r="L205" s="1223"/>
      <c r="M205" s="1226"/>
      <c r="N205" s="1229"/>
      <c r="O205" s="1232"/>
      <c r="P205" s="1235"/>
      <c r="Q205" s="1238"/>
      <c r="R205" s="1220"/>
      <c r="S205" s="41"/>
      <c r="T205" s="241"/>
      <c r="U205" s="241"/>
      <c r="V205" s="241"/>
      <c r="W205" s="41"/>
      <c r="X205" s="34"/>
      <c r="Y205" s="34"/>
      <c r="Z205" s="34"/>
      <c r="AA205" s="34"/>
      <c r="AB205" s="1220"/>
      <c r="AC205" s="1241"/>
      <c r="AD205" s="303">
        <f t="shared" ref="AD205:AJ269" si="262">+AM205+AV205+BE205+BN205</f>
        <v>0</v>
      </c>
      <c r="AE205" s="303">
        <f t="shared" si="262"/>
        <v>0</v>
      </c>
      <c r="AF205" s="303">
        <f t="shared" si="262"/>
        <v>0</v>
      </c>
      <c r="AG205" s="303">
        <f t="shared" si="261"/>
        <v>0</v>
      </c>
      <c r="AH205" s="303">
        <f t="shared" si="261"/>
        <v>0</v>
      </c>
      <c r="AI205" s="303">
        <f t="shared" si="261"/>
        <v>0</v>
      </c>
      <c r="AJ205" s="303">
        <f t="shared" si="261"/>
        <v>0</v>
      </c>
      <c r="AK205" s="1220"/>
      <c r="AL205" s="1244"/>
      <c r="AM205" s="303">
        <f t="shared" si="216"/>
        <v>0</v>
      </c>
      <c r="AN205" s="311"/>
      <c r="AO205" s="311"/>
      <c r="AP205" s="311"/>
      <c r="AQ205" s="311"/>
      <c r="AR205" s="311"/>
      <c r="AS205" s="311"/>
      <c r="AT205" s="1220"/>
      <c r="AU205" s="1247"/>
      <c r="AV205" s="303">
        <f t="shared" si="217"/>
        <v>0</v>
      </c>
      <c r="AW205" s="311"/>
      <c r="AX205" s="311"/>
      <c r="AY205" s="311"/>
      <c r="AZ205" s="311"/>
      <c r="BA205" s="311"/>
      <c r="BB205" s="311"/>
      <c r="BC205" s="1220"/>
      <c r="BD205" s="1250"/>
      <c r="BE205" s="303">
        <f t="shared" si="218"/>
        <v>0</v>
      </c>
      <c r="BF205" s="311"/>
      <c r="BG205" s="311"/>
      <c r="BH205" s="311"/>
      <c r="BI205" s="311"/>
      <c r="BJ205" s="311"/>
      <c r="BK205" s="311"/>
      <c r="BL205" s="1220"/>
      <c r="BM205" s="1253"/>
      <c r="BN205" s="303">
        <f t="shared" si="219"/>
        <v>0</v>
      </c>
      <c r="BO205" s="311"/>
      <c r="BP205" s="311"/>
      <c r="BQ205" s="311"/>
      <c r="BR205" s="311"/>
      <c r="BS205" s="311"/>
      <c r="BT205" s="311"/>
      <c r="BU205" s="1207"/>
      <c r="BV205" s="1208"/>
      <c r="BW205" s="1208"/>
      <c r="BX205" s="1208"/>
      <c r="BY205" s="1208"/>
      <c r="BZ205" s="1208"/>
      <c r="CA205" s="1208"/>
      <c r="CB205" s="1208"/>
      <c r="CC205" s="1209"/>
    </row>
    <row r="206" spans="1:81" s="58" customFormat="1" ht="40.15" customHeight="1" thickBot="1" x14ac:dyDescent="0.3">
      <c r="A206" s="37"/>
      <c r="B206" s="1321"/>
      <c r="C206" s="1315"/>
      <c r="D206" s="1098"/>
      <c r="E206" s="1095"/>
      <c r="F206" s="1095"/>
      <c r="G206" s="1095"/>
      <c r="H206" s="1095"/>
      <c r="I206" s="1448"/>
      <c r="J206" s="1221"/>
      <c r="K206" s="1218"/>
      <c r="L206" s="1224"/>
      <c r="M206" s="1227"/>
      <c r="N206" s="1230"/>
      <c r="O206" s="1233"/>
      <c r="P206" s="1236"/>
      <c r="Q206" s="1239"/>
      <c r="R206" s="1221"/>
      <c r="S206" s="234"/>
      <c r="T206" s="242"/>
      <c r="U206" s="242"/>
      <c r="V206" s="242"/>
      <c r="W206" s="234"/>
      <c r="X206" s="305"/>
      <c r="Y206" s="305"/>
      <c r="Z206" s="305"/>
      <c r="AA206" s="305"/>
      <c r="AB206" s="1221"/>
      <c r="AC206" s="1242"/>
      <c r="AD206" s="306">
        <f t="shared" si="262"/>
        <v>0</v>
      </c>
      <c r="AE206" s="306">
        <f t="shared" si="262"/>
        <v>0</v>
      </c>
      <c r="AF206" s="306">
        <f t="shared" si="262"/>
        <v>0</v>
      </c>
      <c r="AG206" s="306">
        <f t="shared" si="261"/>
        <v>0</v>
      </c>
      <c r="AH206" s="306">
        <f t="shared" si="261"/>
        <v>0</v>
      </c>
      <c r="AI206" s="306">
        <f t="shared" si="261"/>
        <v>0</v>
      </c>
      <c r="AJ206" s="306">
        <f t="shared" si="261"/>
        <v>0</v>
      </c>
      <c r="AK206" s="1221"/>
      <c r="AL206" s="1245"/>
      <c r="AM206" s="306">
        <f t="shared" si="216"/>
        <v>0</v>
      </c>
      <c r="AN206" s="50"/>
      <c r="AO206" s="50"/>
      <c r="AP206" s="50"/>
      <c r="AQ206" s="50"/>
      <c r="AR206" s="50"/>
      <c r="AS206" s="50"/>
      <c r="AT206" s="1221"/>
      <c r="AU206" s="1248"/>
      <c r="AV206" s="306">
        <f t="shared" si="217"/>
        <v>0</v>
      </c>
      <c r="AW206" s="50"/>
      <c r="AX206" s="50"/>
      <c r="AY206" s="50"/>
      <c r="AZ206" s="50"/>
      <c r="BA206" s="50"/>
      <c r="BB206" s="50"/>
      <c r="BC206" s="1221"/>
      <c r="BD206" s="1251"/>
      <c r="BE206" s="306">
        <f t="shared" si="218"/>
        <v>0</v>
      </c>
      <c r="BF206" s="50"/>
      <c r="BG206" s="50"/>
      <c r="BH206" s="50"/>
      <c r="BI206" s="50"/>
      <c r="BJ206" s="50"/>
      <c r="BK206" s="50"/>
      <c r="BL206" s="1221"/>
      <c r="BM206" s="1254"/>
      <c r="BN206" s="306">
        <f t="shared" si="219"/>
        <v>0</v>
      </c>
      <c r="BO206" s="50"/>
      <c r="BP206" s="50"/>
      <c r="BQ206" s="50"/>
      <c r="BR206" s="50"/>
      <c r="BS206" s="50"/>
      <c r="BT206" s="50"/>
      <c r="BU206" s="1210"/>
      <c r="BV206" s="1211"/>
      <c r="BW206" s="1211"/>
      <c r="BX206" s="1211"/>
      <c r="BY206" s="1211"/>
      <c r="BZ206" s="1211"/>
      <c r="CA206" s="1211"/>
      <c r="CB206" s="1211"/>
      <c r="CC206" s="1212"/>
    </row>
    <row r="207" spans="1:81" s="58" customFormat="1" ht="40.15" customHeight="1" thickTop="1" x14ac:dyDescent="0.25">
      <c r="A207" s="37"/>
      <c r="B207" s="1321"/>
      <c r="C207" s="1315"/>
      <c r="D207" s="1096">
        <v>4102</v>
      </c>
      <c r="E207" s="1093" t="s">
        <v>5747</v>
      </c>
      <c r="F207" s="1093">
        <v>4102038</v>
      </c>
      <c r="G207" s="1093" t="s">
        <v>5771</v>
      </c>
      <c r="H207" s="1093" t="s">
        <v>5772</v>
      </c>
      <c r="I207" s="1446">
        <v>202100450187</v>
      </c>
      <c r="J207" s="1219">
        <v>293</v>
      </c>
      <c r="K207" s="1216" t="str">
        <f>+[7]Metas!K335</f>
        <v>Municipios acompañados para la formación en manualidades, bisutería, artesanía y decoración</v>
      </c>
      <c r="L207" s="1222">
        <v>10</v>
      </c>
      <c r="M207" s="1225">
        <f>SUM(N207:Q207)/4</f>
        <v>2.5</v>
      </c>
      <c r="N207" s="1228"/>
      <c r="O207" s="1231"/>
      <c r="P207" s="1234">
        <v>5</v>
      </c>
      <c r="Q207" s="1237">
        <v>5</v>
      </c>
      <c r="R207" s="1219">
        <f t="shared" ref="R207" si="263">+$J207</f>
        <v>293</v>
      </c>
      <c r="S207" s="233" t="s">
        <v>5763</v>
      </c>
      <c r="T207" s="240" t="s">
        <v>3834</v>
      </c>
      <c r="U207" s="240" t="s">
        <v>3839</v>
      </c>
      <c r="V207" s="240" t="s">
        <v>3843</v>
      </c>
      <c r="W207" s="233" t="s">
        <v>5774</v>
      </c>
      <c r="X207" s="307">
        <v>44593</v>
      </c>
      <c r="Y207" s="307"/>
      <c r="Z207" s="307"/>
      <c r="AA207" s="307"/>
      <c r="AB207" s="1219">
        <f t="shared" si="241"/>
        <v>293</v>
      </c>
      <c r="AC207" s="1240">
        <f t="shared" ref="AC207" si="264">+L207</f>
        <v>10</v>
      </c>
      <c r="AD207" s="308">
        <v>4</v>
      </c>
      <c r="AE207" s="308">
        <v>4</v>
      </c>
      <c r="AF207" s="308">
        <f t="shared" si="262"/>
        <v>0</v>
      </c>
      <c r="AG207" s="308">
        <f t="shared" si="261"/>
        <v>0</v>
      </c>
      <c r="AH207" s="308">
        <f t="shared" si="261"/>
        <v>0</v>
      </c>
      <c r="AI207" s="308">
        <f t="shared" si="261"/>
        <v>0</v>
      </c>
      <c r="AJ207" s="308">
        <f t="shared" si="261"/>
        <v>0</v>
      </c>
      <c r="AK207" s="1219">
        <f t="shared" si="243"/>
        <v>293</v>
      </c>
      <c r="AL207" s="1243">
        <f>+N207</f>
        <v>0</v>
      </c>
      <c r="AM207" s="308">
        <f t="shared" si="216"/>
        <v>0</v>
      </c>
      <c r="AN207" s="48"/>
      <c r="AO207" s="48"/>
      <c r="AP207" s="48"/>
      <c r="AQ207" s="48"/>
      <c r="AR207" s="48"/>
      <c r="AS207" s="48"/>
      <c r="AT207" s="1219">
        <f t="shared" si="244"/>
        <v>293</v>
      </c>
      <c r="AU207" s="1246">
        <f>+O207</f>
        <v>0</v>
      </c>
      <c r="AV207" s="308">
        <f t="shared" si="217"/>
        <v>0</v>
      </c>
      <c r="AW207" s="48"/>
      <c r="AX207" s="48"/>
      <c r="AY207" s="48"/>
      <c r="AZ207" s="48"/>
      <c r="BA207" s="48"/>
      <c r="BB207" s="48"/>
      <c r="BC207" s="1219">
        <f t="shared" si="245"/>
        <v>293</v>
      </c>
      <c r="BD207" s="1249">
        <f>+P207</f>
        <v>5</v>
      </c>
      <c r="BE207" s="308">
        <f t="shared" si="218"/>
        <v>0</v>
      </c>
      <c r="BF207" s="48"/>
      <c r="BG207" s="48"/>
      <c r="BH207" s="48"/>
      <c r="BI207" s="48"/>
      <c r="BJ207" s="48"/>
      <c r="BK207" s="48"/>
      <c r="BL207" s="1219">
        <f t="shared" si="246"/>
        <v>293</v>
      </c>
      <c r="BM207" s="1252">
        <f>+Q207</f>
        <v>5</v>
      </c>
      <c r="BN207" s="308">
        <f t="shared" si="219"/>
        <v>0</v>
      </c>
      <c r="BO207" s="48"/>
      <c r="BP207" s="48"/>
      <c r="BQ207" s="48"/>
      <c r="BR207" s="48"/>
      <c r="BS207" s="48"/>
      <c r="BT207" s="48"/>
      <c r="BU207" s="1204"/>
      <c r="BV207" s="1205"/>
      <c r="BW207" s="1205"/>
      <c r="BX207" s="1205"/>
      <c r="BY207" s="1205"/>
      <c r="BZ207" s="1205"/>
      <c r="CA207" s="1205"/>
      <c r="CB207" s="1205"/>
      <c r="CC207" s="1206"/>
    </row>
    <row r="208" spans="1:81" s="58" customFormat="1" ht="40.15" customHeight="1" x14ac:dyDescent="0.25">
      <c r="A208" s="37"/>
      <c r="B208" s="1321"/>
      <c r="C208" s="1315"/>
      <c r="D208" s="1097"/>
      <c r="E208" s="1094"/>
      <c r="F208" s="1094"/>
      <c r="G208" s="1094"/>
      <c r="H208" s="1094"/>
      <c r="I208" s="1447"/>
      <c r="J208" s="1220"/>
      <c r="K208" s="1217"/>
      <c r="L208" s="1223"/>
      <c r="M208" s="1226"/>
      <c r="N208" s="1229"/>
      <c r="O208" s="1232"/>
      <c r="P208" s="1235"/>
      <c r="Q208" s="1238"/>
      <c r="R208" s="1220"/>
      <c r="S208" s="41"/>
      <c r="T208" s="241"/>
      <c r="U208" s="241"/>
      <c r="V208" s="241"/>
      <c r="W208" s="41"/>
      <c r="X208" s="34"/>
      <c r="Y208" s="34"/>
      <c r="Z208" s="34"/>
      <c r="AA208" s="34"/>
      <c r="AB208" s="1220"/>
      <c r="AC208" s="1241"/>
      <c r="AD208" s="303">
        <f t="shared" si="262"/>
        <v>0</v>
      </c>
      <c r="AE208" s="303">
        <f t="shared" si="262"/>
        <v>0</v>
      </c>
      <c r="AF208" s="303">
        <f t="shared" si="262"/>
        <v>0</v>
      </c>
      <c r="AG208" s="303">
        <f t="shared" si="261"/>
        <v>0</v>
      </c>
      <c r="AH208" s="303">
        <f t="shared" si="261"/>
        <v>0</v>
      </c>
      <c r="AI208" s="303">
        <f t="shared" si="261"/>
        <v>0</v>
      </c>
      <c r="AJ208" s="303">
        <f t="shared" si="261"/>
        <v>0</v>
      </c>
      <c r="AK208" s="1220"/>
      <c r="AL208" s="1244"/>
      <c r="AM208" s="303">
        <f t="shared" si="216"/>
        <v>0</v>
      </c>
      <c r="AN208" s="311"/>
      <c r="AO208" s="311"/>
      <c r="AP208" s="311"/>
      <c r="AQ208" s="311"/>
      <c r="AR208" s="311"/>
      <c r="AS208" s="311"/>
      <c r="AT208" s="1220"/>
      <c r="AU208" s="1247"/>
      <c r="AV208" s="303">
        <f t="shared" si="217"/>
        <v>0</v>
      </c>
      <c r="AW208" s="311"/>
      <c r="AX208" s="311"/>
      <c r="AY208" s="311"/>
      <c r="AZ208" s="311"/>
      <c r="BA208" s="311"/>
      <c r="BB208" s="311"/>
      <c r="BC208" s="1220"/>
      <c r="BD208" s="1250"/>
      <c r="BE208" s="303">
        <f t="shared" si="218"/>
        <v>0</v>
      </c>
      <c r="BF208" s="311"/>
      <c r="BG208" s="311"/>
      <c r="BH208" s="311"/>
      <c r="BI208" s="311"/>
      <c r="BJ208" s="311"/>
      <c r="BK208" s="311"/>
      <c r="BL208" s="1220"/>
      <c r="BM208" s="1253"/>
      <c r="BN208" s="303">
        <f t="shared" si="219"/>
        <v>0</v>
      </c>
      <c r="BO208" s="311"/>
      <c r="BP208" s="311"/>
      <c r="BQ208" s="311"/>
      <c r="BR208" s="311"/>
      <c r="BS208" s="311"/>
      <c r="BT208" s="311"/>
      <c r="BU208" s="1207"/>
      <c r="BV208" s="1208"/>
      <c r="BW208" s="1208"/>
      <c r="BX208" s="1208"/>
      <c r="BY208" s="1208"/>
      <c r="BZ208" s="1208"/>
      <c r="CA208" s="1208"/>
      <c r="CB208" s="1208"/>
      <c r="CC208" s="1209"/>
    </row>
    <row r="209" spans="1:81" s="58" customFormat="1" ht="40.15" customHeight="1" x14ac:dyDescent="0.25">
      <c r="A209" s="37"/>
      <c r="B209" s="1321"/>
      <c r="C209" s="1315"/>
      <c r="D209" s="1097"/>
      <c r="E209" s="1094"/>
      <c r="F209" s="1094"/>
      <c r="G209" s="1094"/>
      <c r="H209" s="1094"/>
      <c r="I209" s="1447"/>
      <c r="J209" s="1220"/>
      <c r="K209" s="1217"/>
      <c r="L209" s="1223"/>
      <c r="M209" s="1226"/>
      <c r="N209" s="1229"/>
      <c r="O209" s="1232"/>
      <c r="P209" s="1235"/>
      <c r="Q209" s="1238"/>
      <c r="R209" s="1220"/>
      <c r="S209" s="41"/>
      <c r="T209" s="241"/>
      <c r="U209" s="241"/>
      <c r="V209" s="241"/>
      <c r="W209" s="41"/>
      <c r="X209" s="34"/>
      <c r="Y209" s="34"/>
      <c r="Z209" s="34"/>
      <c r="AA209" s="34"/>
      <c r="AB209" s="1220"/>
      <c r="AC209" s="1241"/>
      <c r="AD209" s="303">
        <f t="shared" si="262"/>
        <v>0</v>
      </c>
      <c r="AE209" s="303">
        <f t="shared" si="262"/>
        <v>0</v>
      </c>
      <c r="AF209" s="303">
        <f t="shared" si="262"/>
        <v>0</v>
      </c>
      <c r="AG209" s="303">
        <f t="shared" si="261"/>
        <v>0</v>
      </c>
      <c r="AH209" s="303">
        <f t="shared" si="261"/>
        <v>0</v>
      </c>
      <c r="AI209" s="303">
        <f t="shared" si="261"/>
        <v>0</v>
      </c>
      <c r="AJ209" s="303">
        <f t="shared" si="261"/>
        <v>0</v>
      </c>
      <c r="AK209" s="1220"/>
      <c r="AL209" s="1244"/>
      <c r="AM209" s="303">
        <f t="shared" si="216"/>
        <v>0</v>
      </c>
      <c r="AN209" s="311"/>
      <c r="AO209" s="311"/>
      <c r="AP209" s="311"/>
      <c r="AQ209" s="311"/>
      <c r="AR209" s="311"/>
      <c r="AS209" s="311"/>
      <c r="AT209" s="1220"/>
      <c r="AU209" s="1247"/>
      <c r="AV209" s="303">
        <f t="shared" si="217"/>
        <v>0</v>
      </c>
      <c r="AW209" s="311"/>
      <c r="AX209" s="311"/>
      <c r="AY209" s="311"/>
      <c r="AZ209" s="311"/>
      <c r="BA209" s="311"/>
      <c r="BB209" s="311"/>
      <c r="BC209" s="1220"/>
      <c r="BD209" s="1250"/>
      <c r="BE209" s="303">
        <f t="shared" si="218"/>
        <v>0</v>
      </c>
      <c r="BF209" s="311"/>
      <c r="BG209" s="311"/>
      <c r="BH209" s="311"/>
      <c r="BI209" s="311"/>
      <c r="BJ209" s="311"/>
      <c r="BK209" s="311"/>
      <c r="BL209" s="1220"/>
      <c r="BM209" s="1253"/>
      <c r="BN209" s="303">
        <f t="shared" si="219"/>
        <v>0</v>
      </c>
      <c r="BO209" s="311"/>
      <c r="BP209" s="311"/>
      <c r="BQ209" s="311"/>
      <c r="BR209" s="311"/>
      <c r="BS209" s="311"/>
      <c r="BT209" s="311"/>
      <c r="BU209" s="1207"/>
      <c r="BV209" s="1208"/>
      <c r="BW209" s="1208"/>
      <c r="BX209" s="1208"/>
      <c r="BY209" s="1208"/>
      <c r="BZ209" s="1208"/>
      <c r="CA209" s="1208"/>
      <c r="CB209" s="1208"/>
      <c r="CC209" s="1209"/>
    </row>
    <row r="210" spans="1:81" s="58" customFormat="1" ht="40.15" customHeight="1" thickBot="1" x14ac:dyDescent="0.3">
      <c r="A210" s="37"/>
      <c r="B210" s="1321"/>
      <c r="C210" s="1315"/>
      <c r="D210" s="1098"/>
      <c r="E210" s="1095"/>
      <c r="F210" s="1095"/>
      <c r="G210" s="1095"/>
      <c r="H210" s="1095"/>
      <c r="I210" s="1448"/>
      <c r="J210" s="1221"/>
      <c r="K210" s="1218"/>
      <c r="L210" s="1224"/>
      <c r="M210" s="1227"/>
      <c r="N210" s="1230"/>
      <c r="O210" s="1233"/>
      <c r="P210" s="1236"/>
      <c r="Q210" s="1239"/>
      <c r="R210" s="1221"/>
      <c r="S210" s="234"/>
      <c r="T210" s="242"/>
      <c r="U210" s="242"/>
      <c r="V210" s="242"/>
      <c r="W210" s="234"/>
      <c r="X210" s="305"/>
      <c r="Y210" s="305"/>
      <c r="Z210" s="305"/>
      <c r="AA210" s="305"/>
      <c r="AB210" s="1221"/>
      <c r="AC210" s="1242"/>
      <c r="AD210" s="306">
        <f t="shared" si="262"/>
        <v>0</v>
      </c>
      <c r="AE210" s="306">
        <f t="shared" si="262"/>
        <v>0</v>
      </c>
      <c r="AF210" s="306">
        <f t="shared" si="262"/>
        <v>0</v>
      </c>
      <c r="AG210" s="306">
        <f t="shared" si="261"/>
        <v>0</v>
      </c>
      <c r="AH210" s="306">
        <f t="shared" si="261"/>
        <v>0</v>
      </c>
      <c r="AI210" s="306">
        <f t="shared" si="261"/>
        <v>0</v>
      </c>
      <c r="AJ210" s="306">
        <f t="shared" si="261"/>
        <v>0</v>
      </c>
      <c r="AK210" s="1221"/>
      <c r="AL210" s="1245"/>
      <c r="AM210" s="306">
        <f t="shared" si="216"/>
        <v>0</v>
      </c>
      <c r="AN210" s="50"/>
      <c r="AO210" s="50"/>
      <c r="AP210" s="50"/>
      <c r="AQ210" s="50"/>
      <c r="AR210" s="50"/>
      <c r="AS210" s="50"/>
      <c r="AT210" s="1221"/>
      <c r="AU210" s="1248"/>
      <c r="AV210" s="306">
        <f t="shared" si="217"/>
        <v>0</v>
      </c>
      <c r="AW210" s="50"/>
      <c r="AX210" s="50"/>
      <c r="AY210" s="50"/>
      <c r="AZ210" s="50"/>
      <c r="BA210" s="50"/>
      <c r="BB210" s="50"/>
      <c r="BC210" s="1221"/>
      <c r="BD210" s="1251"/>
      <c r="BE210" s="306">
        <f t="shared" si="218"/>
        <v>0</v>
      </c>
      <c r="BF210" s="50"/>
      <c r="BG210" s="50"/>
      <c r="BH210" s="50"/>
      <c r="BI210" s="50"/>
      <c r="BJ210" s="50"/>
      <c r="BK210" s="50"/>
      <c r="BL210" s="1221"/>
      <c r="BM210" s="1254"/>
      <c r="BN210" s="306">
        <f t="shared" si="219"/>
        <v>0</v>
      </c>
      <c r="BO210" s="50"/>
      <c r="BP210" s="50"/>
      <c r="BQ210" s="50"/>
      <c r="BR210" s="50"/>
      <c r="BS210" s="50"/>
      <c r="BT210" s="50"/>
      <c r="BU210" s="1210"/>
      <c r="BV210" s="1211"/>
      <c r="BW210" s="1211"/>
      <c r="BX210" s="1211"/>
      <c r="BY210" s="1211"/>
      <c r="BZ210" s="1211"/>
      <c r="CA210" s="1211"/>
      <c r="CB210" s="1211"/>
      <c r="CC210" s="1212"/>
    </row>
    <row r="211" spans="1:81" s="58" customFormat="1" ht="40.15" customHeight="1" thickTop="1" x14ac:dyDescent="0.25">
      <c r="A211" s="37"/>
      <c r="B211" s="1321"/>
      <c r="C211" s="1315"/>
      <c r="D211" s="1096">
        <v>4102</v>
      </c>
      <c r="E211" s="1093" t="s">
        <v>5747</v>
      </c>
      <c r="F211" s="1093">
        <v>4102038</v>
      </c>
      <c r="G211" s="1093" t="s">
        <v>5771</v>
      </c>
      <c r="H211" s="1093" t="s">
        <v>5772</v>
      </c>
      <c r="I211" s="1446">
        <v>202100450187</v>
      </c>
      <c r="J211" s="1219">
        <v>294</v>
      </c>
      <c r="K211" s="1216" t="str">
        <f>+[7]Metas!K336</f>
        <v>Jóvenes capacitados en educación ambiental y cambio climático.</v>
      </c>
      <c r="L211" s="1222">
        <v>200</v>
      </c>
      <c r="M211" s="1225">
        <f>SUM(N211:Q211)/4</f>
        <v>50</v>
      </c>
      <c r="N211" s="1228"/>
      <c r="O211" s="1231">
        <v>150</v>
      </c>
      <c r="P211" s="1234">
        <v>50</v>
      </c>
      <c r="Q211" s="1237"/>
      <c r="R211" s="1219">
        <f t="shared" ref="R211" si="265">+$J211</f>
        <v>294</v>
      </c>
      <c r="S211" s="233" t="s">
        <v>5763</v>
      </c>
      <c r="T211" s="240" t="s">
        <v>3834</v>
      </c>
      <c r="U211" s="240" t="s">
        <v>3839</v>
      </c>
      <c r="V211" s="240" t="s">
        <v>3843</v>
      </c>
      <c r="W211" s="233" t="s">
        <v>5773</v>
      </c>
      <c r="X211" s="307">
        <v>44593</v>
      </c>
      <c r="Y211" s="307"/>
      <c r="Z211" s="307"/>
      <c r="AA211" s="307"/>
      <c r="AB211" s="1219">
        <f t="shared" si="241"/>
        <v>294</v>
      </c>
      <c r="AC211" s="1240">
        <f t="shared" ref="AC211" si="266">+L211</f>
        <v>200</v>
      </c>
      <c r="AD211" s="308">
        <v>4</v>
      </c>
      <c r="AE211" s="308">
        <v>4</v>
      </c>
      <c r="AF211" s="308">
        <f t="shared" si="262"/>
        <v>0</v>
      </c>
      <c r="AG211" s="308">
        <f t="shared" si="261"/>
        <v>0</v>
      </c>
      <c r="AH211" s="308">
        <f t="shared" si="261"/>
        <v>0</v>
      </c>
      <c r="AI211" s="308">
        <f t="shared" si="261"/>
        <v>0</v>
      </c>
      <c r="AJ211" s="308">
        <f t="shared" si="261"/>
        <v>0</v>
      </c>
      <c r="AK211" s="1219">
        <f t="shared" si="243"/>
        <v>294</v>
      </c>
      <c r="AL211" s="1243">
        <f>+N211</f>
        <v>0</v>
      </c>
      <c r="AM211" s="308">
        <f t="shared" si="216"/>
        <v>0</v>
      </c>
      <c r="AN211" s="48"/>
      <c r="AO211" s="48"/>
      <c r="AP211" s="48"/>
      <c r="AQ211" s="48"/>
      <c r="AR211" s="48"/>
      <c r="AS211" s="48"/>
      <c r="AT211" s="1219">
        <f t="shared" si="244"/>
        <v>294</v>
      </c>
      <c r="AU211" s="1246">
        <f>+O211</f>
        <v>150</v>
      </c>
      <c r="AV211" s="308">
        <f t="shared" si="217"/>
        <v>0</v>
      </c>
      <c r="AW211" s="48"/>
      <c r="AX211" s="48"/>
      <c r="AY211" s="48"/>
      <c r="AZ211" s="48"/>
      <c r="BA211" s="48"/>
      <c r="BB211" s="48"/>
      <c r="BC211" s="1219">
        <f t="shared" si="245"/>
        <v>294</v>
      </c>
      <c r="BD211" s="1249">
        <f>+P211</f>
        <v>50</v>
      </c>
      <c r="BE211" s="308">
        <f t="shared" si="218"/>
        <v>0</v>
      </c>
      <c r="BF211" s="48"/>
      <c r="BG211" s="48"/>
      <c r="BH211" s="48"/>
      <c r="BI211" s="48"/>
      <c r="BJ211" s="48"/>
      <c r="BK211" s="48"/>
      <c r="BL211" s="1219">
        <f t="shared" si="246"/>
        <v>294</v>
      </c>
      <c r="BM211" s="1252">
        <f>+Q211</f>
        <v>0</v>
      </c>
      <c r="BN211" s="308">
        <f t="shared" si="219"/>
        <v>0</v>
      </c>
      <c r="BO211" s="48"/>
      <c r="BP211" s="48"/>
      <c r="BQ211" s="48"/>
      <c r="BR211" s="48"/>
      <c r="BS211" s="48"/>
      <c r="BT211" s="48"/>
      <c r="BU211" s="1204"/>
      <c r="BV211" s="1205"/>
      <c r="BW211" s="1205"/>
      <c r="BX211" s="1205"/>
      <c r="BY211" s="1205"/>
      <c r="BZ211" s="1205"/>
      <c r="CA211" s="1205"/>
      <c r="CB211" s="1205"/>
      <c r="CC211" s="1206"/>
    </row>
    <row r="212" spans="1:81" s="58" customFormat="1" ht="40.15" customHeight="1" x14ac:dyDescent="0.25">
      <c r="A212" s="37"/>
      <c r="B212" s="1321"/>
      <c r="C212" s="1315"/>
      <c r="D212" s="1097"/>
      <c r="E212" s="1094"/>
      <c r="F212" s="1094"/>
      <c r="G212" s="1094"/>
      <c r="H212" s="1094"/>
      <c r="I212" s="1447"/>
      <c r="J212" s="1220"/>
      <c r="K212" s="1217"/>
      <c r="L212" s="1223"/>
      <c r="M212" s="1226"/>
      <c r="N212" s="1229"/>
      <c r="O212" s="1232"/>
      <c r="P212" s="1235"/>
      <c r="Q212" s="1238"/>
      <c r="R212" s="1220"/>
      <c r="S212" s="41"/>
      <c r="T212" s="241"/>
      <c r="U212" s="241"/>
      <c r="V212" s="241"/>
      <c r="W212" s="41"/>
      <c r="X212" s="34"/>
      <c r="Y212" s="34"/>
      <c r="Z212" s="34"/>
      <c r="AA212" s="34"/>
      <c r="AB212" s="1220"/>
      <c r="AC212" s="1241"/>
      <c r="AD212" s="303">
        <f t="shared" si="262"/>
        <v>0</v>
      </c>
      <c r="AE212" s="303">
        <f t="shared" si="262"/>
        <v>0</v>
      </c>
      <c r="AF212" s="303">
        <f t="shared" si="262"/>
        <v>0</v>
      </c>
      <c r="AG212" s="303">
        <f t="shared" si="261"/>
        <v>0</v>
      </c>
      <c r="AH212" s="303">
        <f t="shared" si="261"/>
        <v>0</v>
      </c>
      <c r="AI212" s="303">
        <f t="shared" si="261"/>
        <v>0</v>
      </c>
      <c r="AJ212" s="303">
        <f t="shared" si="261"/>
        <v>0</v>
      </c>
      <c r="AK212" s="1220"/>
      <c r="AL212" s="1244"/>
      <c r="AM212" s="303">
        <f t="shared" si="216"/>
        <v>0</v>
      </c>
      <c r="AN212" s="311"/>
      <c r="AO212" s="311"/>
      <c r="AP212" s="311"/>
      <c r="AQ212" s="311"/>
      <c r="AR212" s="311"/>
      <c r="AS212" s="311"/>
      <c r="AT212" s="1220"/>
      <c r="AU212" s="1247"/>
      <c r="AV212" s="303">
        <f t="shared" si="217"/>
        <v>0</v>
      </c>
      <c r="AW212" s="311"/>
      <c r="AX212" s="311"/>
      <c r="AY212" s="311"/>
      <c r="AZ212" s="311"/>
      <c r="BA212" s="311"/>
      <c r="BB212" s="311"/>
      <c r="BC212" s="1220"/>
      <c r="BD212" s="1250"/>
      <c r="BE212" s="303">
        <f t="shared" si="218"/>
        <v>0</v>
      </c>
      <c r="BF212" s="311"/>
      <c r="BG212" s="311"/>
      <c r="BH212" s="311"/>
      <c r="BI212" s="311"/>
      <c r="BJ212" s="311"/>
      <c r="BK212" s="311"/>
      <c r="BL212" s="1220"/>
      <c r="BM212" s="1253"/>
      <c r="BN212" s="303">
        <f t="shared" si="219"/>
        <v>0</v>
      </c>
      <c r="BO212" s="311"/>
      <c r="BP212" s="311"/>
      <c r="BQ212" s="311"/>
      <c r="BR212" s="311"/>
      <c r="BS212" s="311"/>
      <c r="BT212" s="311"/>
      <c r="BU212" s="1207"/>
      <c r="BV212" s="1208"/>
      <c r="BW212" s="1208"/>
      <c r="BX212" s="1208"/>
      <c r="BY212" s="1208"/>
      <c r="BZ212" s="1208"/>
      <c r="CA212" s="1208"/>
      <c r="CB212" s="1208"/>
      <c r="CC212" s="1209"/>
    </row>
    <row r="213" spans="1:81" s="58" customFormat="1" ht="40.15" customHeight="1" x14ac:dyDescent="0.25">
      <c r="A213" s="37"/>
      <c r="B213" s="1321"/>
      <c r="C213" s="1315"/>
      <c r="D213" s="1097"/>
      <c r="E213" s="1094"/>
      <c r="F213" s="1094"/>
      <c r="G213" s="1094"/>
      <c r="H213" s="1094"/>
      <c r="I213" s="1447"/>
      <c r="J213" s="1220"/>
      <c r="K213" s="1217"/>
      <c r="L213" s="1223"/>
      <c r="M213" s="1226"/>
      <c r="N213" s="1229"/>
      <c r="O213" s="1232"/>
      <c r="P213" s="1235"/>
      <c r="Q213" s="1238"/>
      <c r="R213" s="1220"/>
      <c r="S213" s="41"/>
      <c r="T213" s="241"/>
      <c r="U213" s="241"/>
      <c r="V213" s="241"/>
      <c r="W213" s="41"/>
      <c r="X213" s="34"/>
      <c r="Y213" s="34"/>
      <c r="Z213" s="34"/>
      <c r="AA213" s="34"/>
      <c r="AB213" s="1220"/>
      <c r="AC213" s="1241"/>
      <c r="AD213" s="303">
        <f t="shared" si="262"/>
        <v>0</v>
      </c>
      <c r="AE213" s="303">
        <f t="shared" si="262"/>
        <v>0</v>
      </c>
      <c r="AF213" s="303">
        <f t="shared" si="262"/>
        <v>0</v>
      </c>
      <c r="AG213" s="303">
        <f t="shared" si="261"/>
        <v>0</v>
      </c>
      <c r="AH213" s="303">
        <f t="shared" si="261"/>
        <v>0</v>
      </c>
      <c r="AI213" s="303">
        <f t="shared" si="261"/>
        <v>0</v>
      </c>
      <c r="AJ213" s="303">
        <f t="shared" si="261"/>
        <v>0</v>
      </c>
      <c r="AK213" s="1220"/>
      <c r="AL213" s="1244"/>
      <c r="AM213" s="303">
        <f t="shared" si="216"/>
        <v>0</v>
      </c>
      <c r="AN213" s="311"/>
      <c r="AO213" s="311"/>
      <c r="AP213" s="311"/>
      <c r="AQ213" s="311"/>
      <c r="AR213" s="311"/>
      <c r="AS213" s="311"/>
      <c r="AT213" s="1220"/>
      <c r="AU213" s="1247"/>
      <c r="AV213" s="303">
        <f t="shared" si="217"/>
        <v>0</v>
      </c>
      <c r="AW213" s="311"/>
      <c r="AX213" s="311"/>
      <c r="AY213" s="311"/>
      <c r="AZ213" s="311"/>
      <c r="BA213" s="311"/>
      <c r="BB213" s="311"/>
      <c r="BC213" s="1220"/>
      <c r="BD213" s="1250"/>
      <c r="BE213" s="303">
        <f t="shared" si="218"/>
        <v>0</v>
      </c>
      <c r="BF213" s="311"/>
      <c r="BG213" s="311"/>
      <c r="BH213" s="311"/>
      <c r="BI213" s="311"/>
      <c r="BJ213" s="311"/>
      <c r="BK213" s="311"/>
      <c r="BL213" s="1220"/>
      <c r="BM213" s="1253"/>
      <c r="BN213" s="303">
        <f t="shared" si="219"/>
        <v>0</v>
      </c>
      <c r="BO213" s="311"/>
      <c r="BP213" s="311"/>
      <c r="BQ213" s="311"/>
      <c r="BR213" s="311"/>
      <c r="BS213" s="311"/>
      <c r="BT213" s="311"/>
      <c r="BU213" s="1207"/>
      <c r="BV213" s="1208"/>
      <c r="BW213" s="1208"/>
      <c r="BX213" s="1208"/>
      <c r="BY213" s="1208"/>
      <c r="BZ213" s="1208"/>
      <c r="CA213" s="1208"/>
      <c r="CB213" s="1208"/>
      <c r="CC213" s="1209"/>
    </row>
    <row r="214" spans="1:81" s="58" customFormat="1" ht="40.15" customHeight="1" thickBot="1" x14ac:dyDescent="0.3">
      <c r="A214" s="37"/>
      <c r="B214" s="1322"/>
      <c r="C214" s="1316"/>
      <c r="D214" s="1098"/>
      <c r="E214" s="1095"/>
      <c r="F214" s="1095"/>
      <c r="G214" s="1095"/>
      <c r="H214" s="1095"/>
      <c r="I214" s="1448"/>
      <c r="J214" s="1221"/>
      <c r="K214" s="1218"/>
      <c r="L214" s="1224"/>
      <c r="M214" s="1227"/>
      <c r="N214" s="1230"/>
      <c r="O214" s="1233"/>
      <c r="P214" s="1236"/>
      <c r="Q214" s="1239"/>
      <c r="R214" s="1221"/>
      <c r="S214" s="234"/>
      <c r="T214" s="242"/>
      <c r="U214" s="242"/>
      <c r="V214" s="242"/>
      <c r="W214" s="234"/>
      <c r="X214" s="305"/>
      <c r="Y214" s="305"/>
      <c r="Z214" s="305"/>
      <c r="AA214" s="305"/>
      <c r="AB214" s="1221"/>
      <c r="AC214" s="1242"/>
      <c r="AD214" s="306">
        <f t="shared" si="262"/>
        <v>0</v>
      </c>
      <c r="AE214" s="306">
        <f t="shared" si="262"/>
        <v>0</v>
      </c>
      <c r="AF214" s="306">
        <f t="shared" si="262"/>
        <v>0</v>
      </c>
      <c r="AG214" s="306">
        <f t="shared" si="261"/>
        <v>0</v>
      </c>
      <c r="AH214" s="306">
        <f t="shared" si="261"/>
        <v>0</v>
      </c>
      <c r="AI214" s="306">
        <f t="shared" si="261"/>
        <v>0</v>
      </c>
      <c r="AJ214" s="306">
        <f t="shared" si="261"/>
        <v>0</v>
      </c>
      <c r="AK214" s="1221"/>
      <c r="AL214" s="1245"/>
      <c r="AM214" s="306">
        <f t="shared" si="216"/>
        <v>0</v>
      </c>
      <c r="AN214" s="50"/>
      <c r="AO214" s="50"/>
      <c r="AP214" s="50"/>
      <c r="AQ214" s="50"/>
      <c r="AR214" s="50"/>
      <c r="AS214" s="50"/>
      <c r="AT214" s="1221"/>
      <c r="AU214" s="1248"/>
      <c r="AV214" s="306">
        <f t="shared" si="217"/>
        <v>0</v>
      </c>
      <c r="AW214" s="50"/>
      <c r="AX214" s="50"/>
      <c r="AY214" s="50"/>
      <c r="AZ214" s="50"/>
      <c r="BA214" s="50"/>
      <c r="BB214" s="50"/>
      <c r="BC214" s="1221"/>
      <c r="BD214" s="1251"/>
      <c r="BE214" s="306">
        <f t="shared" si="218"/>
        <v>0</v>
      </c>
      <c r="BF214" s="50"/>
      <c r="BG214" s="50"/>
      <c r="BH214" s="50"/>
      <c r="BI214" s="50"/>
      <c r="BJ214" s="50"/>
      <c r="BK214" s="50"/>
      <c r="BL214" s="1221"/>
      <c r="BM214" s="1254"/>
      <c r="BN214" s="306">
        <f t="shared" si="219"/>
        <v>0</v>
      </c>
      <c r="BO214" s="50"/>
      <c r="BP214" s="50"/>
      <c r="BQ214" s="50"/>
      <c r="BR214" s="50"/>
      <c r="BS214" s="50"/>
      <c r="BT214" s="50"/>
      <c r="BU214" s="1210"/>
      <c r="BV214" s="1211"/>
      <c r="BW214" s="1211"/>
      <c r="BX214" s="1211"/>
      <c r="BY214" s="1211"/>
      <c r="BZ214" s="1211"/>
      <c r="CA214" s="1211"/>
      <c r="CB214" s="1211"/>
      <c r="CC214" s="1212"/>
    </row>
    <row r="215" spans="1:81" s="58" customFormat="1" ht="40.15" customHeight="1" thickTop="1" x14ac:dyDescent="0.25">
      <c r="A215" s="37"/>
      <c r="B215" s="1320" t="s">
        <v>421</v>
      </c>
      <c r="C215" s="1314" t="s">
        <v>424</v>
      </c>
      <c r="D215" s="1096">
        <v>4102</v>
      </c>
      <c r="E215" s="1093" t="s">
        <v>5747</v>
      </c>
      <c r="F215" s="1093">
        <v>4102038</v>
      </c>
      <c r="G215" s="1093" t="s">
        <v>5771</v>
      </c>
      <c r="H215" s="1093" t="s">
        <v>5772</v>
      </c>
      <c r="I215" s="1446">
        <v>202100450187</v>
      </c>
      <c r="J215" s="1219">
        <v>295</v>
      </c>
      <c r="K215" s="1216" t="str">
        <f>+[7]Metas!K338</f>
        <v>Municipios acompañados para promocionar y acompañar una estrategia de difusión de la Ley 1780 o PROJOVEN, que promueve el empleo y el emprendimiento juvenil.</v>
      </c>
      <c r="L215" s="1222"/>
      <c r="M215" s="1225">
        <f>SUM(N215:Q215)</f>
        <v>0</v>
      </c>
      <c r="N215" s="1228"/>
      <c r="O215" s="1231"/>
      <c r="P215" s="1234"/>
      <c r="Q215" s="1237"/>
      <c r="R215" s="1219">
        <f t="shared" ref="R215" si="267">+$J215</f>
        <v>295</v>
      </c>
      <c r="S215" s="233"/>
      <c r="T215" s="240"/>
      <c r="U215" s="240"/>
      <c r="V215" s="240"/>
      <c r="W215" s="233"/>
      <c r="X215" s="307"/>
      <c r="Y215" s="307"/>
      <c r="Z215" s="307"/>
      <c r="AA215" s="307"/>
      <c r="AB215" s="1219">
        <f t="shared" si="241"/>
        <v>295</v>
      </c>
      <c r="AC215" s="1240">
        <f t="shared" ref="AC215" si="268">+L215</f>
        <v>0</v>
      </c>
      <c r="AD215" s="308">
        <f t="shared" si="262"/>
        <v>0</v>
      </c>
      <c r="AE215" s="308">
        <f t="shared" si="262"/>
        <v>0</v>
      </c>
      <c r="AF215" s="308">
        <f t="shared" si="262"/>
        <v>0</v>
      </c>
      <c r="AG215" s="308">
        <f t="shared" si="261"/>
        <v>0</v>
      </c>
      <c r="AH215" s="308">
        <f t="shared" si="261"/>
        <v>0</v>
      </c>
      <c r="AI215" s="308">
        <f t="shared" si="261"/>
        <v>0</v>
      </c>
      <c r="AJ215" s="308">
        <f t="shared" si="261"/>
        <v>0</v>
      </c>
      <c r="AK215" s="1219">
        <f t="shared" si="243"/>
        <v>295</v>
      </c>
      <c r="AL215" s="1243">
        <f>+N215</f>
        <v>0</v>
      </c>
      <c r="AM215" s="308">
        <f t="shared" si="216"/>
        <v>0</v>
      </c>
      <c r="AN215" s="48"/>
      <c r="AO215" s="48"/>
      <c r="AP215" s="48"/>
      <c r="AQ215" s="48"/>
      <c r="AR215" s="48"/>
      <c r="AS215" s="48"/>
      <c r="AT215" s="1219">
        <f t="shared" si="244"/>
        <v>295</v>
      </c>
      <c r="AU215" s="1246">
        <f>+O215</f>
        <v>0</v>
      </c>
      <c r="AV215" s="308">
        <f t="shared" si="217"/>
        <v>0</v>
      </c>
      <c r="AW215" s="48"/>
      <c r="AX215" s="48"/>
      <c r="AY215" s="48"/>
      <c r="AZ215" s="48"/>
      <c r="BA215" s="48"/>
      <c r="BB215" s="48"/>
      <c r="BC215" s="1219">
        <f t="shared" si="245"/>
        <v>295</v>
      </c>
      <c r="BD215" s="1249">
        <f>+P215</f>
        <v>0</v>
      </c>
      <c r="BE215" s="308">
        <f t="shared" si="218"/>
        <v>0</v>
      </c>
      <c r="BF215" s="48"/>
      <c r="BG215" s="48"/>
      <c r="BH215" s="48"/>
      <c r="BI215" s="48"/>
      <c r="BJ215" s="48"/>
      <c r="BK215" s="48"/>
      <c r="BL215" s="1219">
        <f t="shared" si="246"/>
        <v>295</v>
      </c>
      <c r="BM215" s="1252">
        <f>+Q215</f>
        <v>0</v>
      </c>
      <c r="BN215" s="308">
        <f t="shared" si="219"/>
        <v>0</v>
      </c>
      <c r="BO215" s="48"/>
      <c r="BP215" s="48"/>
      <c r="BQ215" s="48"/>
      <c r="BR215" s="48"/>
      <c r="BS215" s="48"/>
      <c r="BT215" s="48"/>
      <c r="BU215" s="1204"/>
      <c r="BV215" s="1205"/>
      <c r="BW215" s="1205"/>
      <c r="BX215" s="1205"/>
      <c r="BY215" s="1205"/>
      <c r="BZ215" s="1205"/>
      <c r="CA215" s="1205"/>
      <c r="CB215" s="1205"/>
      <c r="CC215" s="1206"/>
    </row>
    <row r="216" spans="1:81" s="58" customFormat="1" ht="40.15" customHeight="1" x14ac:dyDescent="0.25">
      <c r="A216" s="37"/>
      <c r="B216" s="1321"/>
      <c r="C216" s="1315"/>
      <c r="D216" s="1097"/>
      <c r="E216" s="1094"/>
      <c r="F216" s="1094"/>
      <c r="G216" s="1094"/>
      <c r="H216" s="1094"/>
      <c r="I216" s="1447"/>
      <c r="J216" s="1220"/>
      <c r="K216" s="1217"/>
      <c r="L216" s="1223"/>
      <c r="M216" s="1226"/>
      <c r="N216" s="1229"/>
      <c r="O216" s="1232"/>
      <c r="P216" s="1235"/>
      <c r="Q216" s="1238"/>
      <c r="R216" s="1220"/>
      <c r="S216" s="41"/>
      <c r="T216" s="241"/>
      <c r="U216" s="241"/>
      <c r="V216" s="241"/>
      <c r="W216" s="41"/>
      <c r="X216" s="34"/>
      <c r="Y216" s="34"/>
      <c r="Z216" s="34"/>
      <c r="AA216" s="34"/>
      <c r="AB216" s="1220"/>
      <c r="AC216" s="1241"/>
      <c r="AD216" s="303">
        <f t="shared" si="262"/>
        <v>0</v>
      </c>
      <c r="AE216" s="303">
        <f t="shared" si="262"/>
        <v>0</v>
      </c>
      <c r="AF216" s="303">
        <f t="shared" si="262"/>
        <v>0</v>
      </c>
      <c r="AG216" s="303">
        <f t="shared" si="261"/>
        <v>0</v>
      </c>
      <c r="AH216" s="303">
        <f t="shared" si="261"/>
        <v>0</v>
      </c>
      <c r="AI216" s="303">
        <f t="shared" si="261"/>
        <v>0</v>
      </c>
      <c r="AJ216" s="303">
        <f t="shared" si="261"/>
        <v>0</v>
      </c>
      <c r="AK216" s="1220"/>
      <c r="AL216" s="1244"/>
      <c r="AM216" s="303">
        <f t="shared" si="216"/>
        <v>0</v>
      </c>
      <c r="AN216" s="311"/>
      <c r="AO216" s="311"/>
      <c r="AP216" s="311"/>
      <c r="AQ216" s="311"/>
      <c r="AR216" s="311"/>
      <c r="AS216" s="311"/>
      <c r="AT216" s="1220"/>
      <c r="AU216" s="1247"/>
      <c r="AV216" s="303">
        <f t="shared" si="217"/>
        <v>0</v>
      </c>
      <c r="AW216" s="311"/>
      <c r="AX216" s="311"/>
      <c r="AY216" s="311"/>
      <c r="AZ216" s="311"/>
      <c r="BA216" s="311"/>
      <c r="BB216" s="311"/>
      <c r="BC216" s="1220"/>
      <c r="BD216" s="1250"/>
      <c r="BE216" s="303">
        <f t="shared" si="218"/>
        <v>0</v>
      </c>
      <c r="BF216" s="311"/>
      <c r="BG216" s="311"/>
      <c r="BH216" s="311"/>
      <c r="BI216" s="311"/>
      <c r="BJ216" s="311"/>
      <c r="BK216" s="311"/>
      <c r="BL216" s="1220"/>
      <c r="BM216" s="1253"/>
      <c r="BN216" s="303">
        <f t="shared" si="219"/>
        <v>0</v>
      </c>
      <c r="BO216" s="311"/>
      <c r="BP216" s="311"/>
      <c r="BQ216" s="311"/>
      <c r="BR216" s="311"/>
      <c r="BS216" s="311"/>
      <c r="BT216" s="311"/>
      <c r="BU216" s="1207"/>
      <c r="BV216" s="1208"/>
      <c r="BW216" s="1208"/>
      <c r="BX216" s="1208"/>
      <c r="BY216" s="1208"/>
      <c r="BZ216" s="1208"/>
      <c r="CA216" s="1208"/>
      <c r="CB216" s="1208"/>
      <c r="CC216" s="1209"/>
    </row>
    <row r="217" spans="1:81" s="58" customFormat="1" ht="40.15" customHeight="1" x14ac:dyDescent="0.25">
      <c r="A217" s="37"/>
      <c r="B217" s="1321"/>
      <c r="C217" s="1315"/>
      <c r="D217" s="1097"/>
      <c r="E217" s="1094"/>
      <c r="F217" s="1094"/>
      <c r="G217" s="1094"/>
      <c r="H217" s="1094"/>
      <c r="I217" s="1447"/>
      <c r="J217" s="1220"/>
      <c r="K217" s="1217"/>
      <c r="L217" s="1223"/>
      <c r="M217" s="1226"/>
      <c r="N217" s="1229"/>
      <c r="O217" s="1232"/>
      <c r="P217" s="1235"/>
      <c r="Q217" s="1238"/>
      <c r="R217" s="1220"/>
      <c r="S217" s="41"/>
      <c r="T217" s="241"/>
      <c r="U217" s="241"/>
      <c r="V217" s="241"/>
      <c r="W217" s="41"/>
      <c r="X217" s="34"/>
      <c r="Y217" s="34"/>
      <c r="Z217" s="34"/>
      <c r="AA217" s="34"/>
      <c r="AB217" s="1220"/>
      <c r="AC217" s="1241"/>
      <c r="AD217" s="303">
        <f t="shared" si="262"/>
        <v>0</v>
      </c>
      <c r="AE217" s="303">
        <f t="shared" si="262"/>
        <v>0</v>
      </c>
      <c r="AF217" s="303">
        <f t="shared" si="262"/>
        <v>0</v>
      </c>
      <c r="AG217" s="303">
        <f t="shared" si="261"/>
        <v>0</v>
      </c>
      <c r="AH217" s="303">
        <f t="shared" si="261"/>
        <v>0</v>
      </c>
      <c r="AI217" s="303">
        <f t="shared" si="261"/>
        <v>0</v>
      </c>
      <c r="AJ217" s="303">
        <f t="shared" si="261"/>
        <v>0</v>
      </c>
      <c r="AK217" s="1220"/>
      <c r="AL217" s="1244"/>
      <c r="AM217" s="303">
        <f t="shared" si="216"/>
        <v>0</v>
      </c>
      <c r="AN217" s="311"/>
      <c r="AO217" s="311"/>
      <c r="AP217" s="311"/>
      <c r="AQ217" s="311"/>
      <c r="AR217" s="311"/>
      <c r="AS217" s="311"/>
      <c r="AT217" s="1220"/>
      <c r="AU217" s="1247"/>
      <c r="AV217" s="303">
        <f t="shared" si="217"/>
        <v>0</v>
      </c>
      <c r="AW217" s="311"/>
      <c r="AX217" s="311"/>
      <c r="AY217" s="311"/>
      <c r="AZ217" s="311"/>
      <c r="BA217" s="311"/>
      <c r="BB217" s="311"/>
      <c r="BC217" s="1220"/>
      <c r="BD217" s="1250"/>
      <c r="BE217" s="303">
        <f t="shared" si="218"/>
        <v>0</v>
      </c>
      <c r="BF217" s="311"/>
      <c r="BG217" s="311"/>
      <c r="BH217" s="311"/>
      <c r="BI217" s="311"/>
      <c r="BJ217" s="311"/>
      <c r="BK217" s="311"/>
      <c r="BL217" s="1220"/>
      <c r="BM217" s="1253"/>
      <c r="BN217" s="303">
        <f t="shared" si="219"/>
        <v>0</v>
      </c>
      <c r="BO217" s="311"/>
      <c r="BP217" s="311"/>
      <c r="BQ217" s="311"/>
      <c r="BR217" s="311"/>
      <c r="BS217" s="311"/>
      <c r="BT217" s="311"/>
      <c r="BU217" s="1207"/>
      <c r="BV217" s="1208"/>
      <c r="BW217" s="1208"/>
      <c r="BX217" s="1208"/>
      <c r="BY217" s="1208"/>
      <c r="BZ217" s="1208"/>
      <c r="CA217" s="1208"/>
      <c r="CB217" s="1208"/>
      <c r="CC217" s="1209"/>
    </row>
    <row r="218" spans="1:81" s="58" customFormat="1" ht="40.15" customHeight="1" thickBot="1" x14ac:dyDescent="0.3">
      <c r="A218" s="37"/>
      <c r="B218" s="1321"/>
      <c r="C218" s="1315"/>
      <c r="D218" s="1098"/>
      <c r="E218" s="1095"/>
      <c r="F218" s="1095"/>
      <c r="G218" s="1095"/>
      <c r="H218" s="1095"/>
      <c r="I218" s="1448"/>
      <c r="J218" s="1221"/>
      <c r="K218" s="1218"/>
      <c r="L218" s="1224"/>
      <c r="M218" s="1227"/>
      <c r="N218" s="1230"/>
      <c r="O218" s="1233"/>
      <c r="P218" s="1236"/>
      <c r="Q218" s="1239"/>
      <c r="R218" s="1221"/>
      <c r="S218" s="234"/>
      <c r="T218" s="242"/>
      <c r="U218" s="242"/>
      <c r="V218" s="242"/>
      <c r="W218" s="234"/>
      <c r="X218" s="305"/>
      <c r="Y218" s="305"/>
      <c r="Z218" s="305"/>
      <c r="AA218" s="305"/>
      <c r="AB218" s="1221"/>
      <c r="AC218" s="1242"/>
      <c r="AD218" s="306">
        <f t="shared" si="262"/>
        <v>0</v>
      </c>
      <c r="AE218" s="306">
        <f t="shared" si="262"/>
        <v>0</v>
      </c>
      <c r="AF218" s="306">
        <f t="shared" si="262"/>
        <v>0</v>
      </c>
      <c r="AG218" s="306">
        <f t="shared" si="261"/>
        <v>0</v>
      </c>
      <c r="AH218" s="306">
        <f t="shared" si="261"/>
        <v>0</v>
      </c>
      <c r="AI218" s="306">
        <f t="shared" si="261"/>
        <v>0</v>
      </c>
      <c r="AJ218" s="306">
        <f t="shared" si="261"/>
        <v>0</v>
      </c>
      <c r="AK218" s="1221"/>
      <c r="AL218" s="1245"/>
      <c r="AM218" s="306">
        <f t="shared" si="216"/>
        <v>0</v>
      </c>
      <c r="AN218" s="50"/>
      <c r="AO218" s="50"/>
      <c r="AP218" s="50"/>
      <c r="AQ218" s="50"/>
      <c r="AR218" s="50"/>
      <c r="AS218" s="50"/>
      <c r="AT218" s="1221"/>
      <c r="AU218" s="1248"/>
      <c r="AV218" s="306">
        <f t="shared" si="217"/>
        <v>0</v>
      </c>
      <c r="AW218" s="50"/>
      <c r="AX218" s="50"/>
      <c r="AY218" s="50"/>
      <c r="AZ218" s="50"/>
      <c r="BA218" s="50"/>
      <c r="BB218" s="50"/>
      <c r="BC218" s="1221"/>
      <c r="BD218" s="1251"/>
      <c r="BE218" s="306">
        <f t="shared" si="218"/>
        <v>0</v>
      </c>
      <c r="BF218" s="50"/>
      <c r="BG218" s="50"/>
      <c r="BH218" s="50"/>
      <c r="BI218" s="50"/>
      <c r="BJ218" s="50"/>
      <c r="BK218" s="50"/>
      <c r="BL218" s="1221"/>
      <c r="BM218" s="1254"/>
      <c r="BN218" s="306">
        <f t="shared" si="219"/>
        <v>0</v>
      </c>
      <c r="BO218" s="50"/>
      <c r="BP218" s="50"/>
      <c r="BQ218" s="50"/>
      <c r="BR218" s="50"/>
      <c r="BS218" s="50"/>
      <c r="BT218" s="50"/>
      <c r="BU218" s="1210"/>
      <c r="BV218" s="1211"/>
      <c r="BW218" s="1211"/>
      <c r="BX218" s="1211"/>
      <c r="BY218" s="1211"/>
      <c r="BZ218" s="1211"/>
      <c r="CA218" s="1211"/>
      <c r="CB218" s="1211"/>
      <c r="CC218" s="1212"/>
    </row>
    <row r="219" spans="1:81" s="58" customFormat="1" ht="40.15" customHeight="1" thickTop="1" x14ac:dyDescent="0.25">
      <c r="A219" s="37"/>
      <c r="B219" s="1321"/>
      <c r="C219" s="1315"/>
      <c r="D219" s="1096">
        <v>4102</v>
      </c>
      <c r="E219" s="1093" t="s">
        <v>5747</v>
      </c>
      <c r="F219" s="1093">
        <v>4102038</v>
      </c>
      <c r="G219" s="1093" t="s">
        <v>5771</v>
      </c>
      <c r="H219" s="1093" t="s">
        <v>5772</v>
      </c>
      <c r="I219" s="1446">
        <v>202100450187</v>
      </c>
      <c r="J219" s="1219">
        <v>296</v>
      </c>
      <c r="K219" s="1216" t="str">
        <f>+[7]Metas!K339</f>
        <v>Municipios acompañados para la gestión de un fondo de emprendimiento Juvenil.</v>
      </c>
      <c r="L219" s="1222"/>
      <c r="M219" s="1225">
        <f>SUM(N219:Q219)</f>
        <v>0</v>
      </c>
      <c r="N219" s="1228"/>
      <c r="O219" s="1231"/>
      <c r="P219" s="1234"/>
      <c r="Q219" s="1237"/>
      <c r="R219" s="1219">
        <f t="shared" ref="R219" si="269">+$J219</f>
        <v>296</v>
      </c>
      <c r="S219" s="233"/>
      <c r="T219" s="240"/>
      <c r="U219" s="240"/>
      <c r="V219" s="240"/>
      <c r="W219" s="233"/>
      <c r="X219" s="307"/>
      <c r="Y219" s="307"/>
      <c r="Z219" s="307"/>
      <c r="AA219" s="307"/>
      <c r="AB219" s="1219">
        <f t="shared" si="241"/>
        <v>296</v>
      </c>
      <c r="AC219" s="1240">
        <f t="shared" ref="AC219" si="270">+L219</f>
        <v>0</v>
      </c>
      <c r="AD219" s="308">
        <f t="shared" si="262"/>
        <v>0</v>
      </c>
      <c r="AE219" s="308">
        <f t="shared" si="262"/>
        <v>0</v>
      </c>
      <c r="AF219" s="308">
        <f t="shared" si="262"/>
        <v>0</v>
      </c>
      <c r="AG219" s="308">
        <f t="shared" si="261"/>
        <v>0</v>
      </c>
      <c r="AH219" s="308">
        <f t="shared" si="261"/>
        <v>0</v>
      </c>
      <c r="AI219" s="308">
        <f t="shared" si="261"/>
        <v>0</v>
      </c>
      <c r="AJ219" s="308">
        <f t="shared" si="261"/>
        <v>0</v>
      </c>
      <c r="AK219" s="1219">
        <f t="shared" si="243"/>
        <v>296</v>
      </c>
      <c r="AL219" s="1243">
        <f>+N219</f>
        <v>0</v>
      </c>
      <c r="AM219" s="308">
        <f t="shared" si="216"/>
        <v>0</v>
      </c>
      <c r="AN219" s="48"/>
      <c r="AO219" s="48"/>
      <c r="AP219" s="48"/>
      <c r="AQ219" s="48"/>
      <c r="AR219" s="48"/>
      <c r="AS219" s="48"/>
      <c r="AT219" s="1219">
        <f t="shared" si="244"/>
        <v>296</v>
      </c>
      <c r="AU219" s="1246">
        <f>+O219</f>
        <v>0</v>
      </c>
      <c r="AV219" s="308">
        <f t="shared" si="217"/>
        <v>0</v>
      </c>
      <c r="AW219" s="48"/>
      <c r="AX219" s="48"/>
      <c r="AY219" s="48"/>
      <c r="AZ219" s="48"/>
      <c r="BA219" s="48"/>
      <c r="BB219" s="48"/>
      <c r="BC219" s="1219">
        <f t="shared" si="245"/>
        <v>296</v>
      </c>
      <c r="BD219" s="1249">
        <f>+P219</f>
        <v>0</v>
      </c>
      <c r="BE219" s="308">
        <f t="shared" si="218"/>
        <v>0</v>
      </c>
      <c r="BF219" s="48"/>
      <c r="BG219" s="48"/>
      <c r="BH219" s="48"/>
      <c r="BI219" s="48"/>
      <c r="BJ219" s="48"/>
      <c r="BK219" s="48"/>
      <c r="BL219" s="1219">
        <f t="shared" si="246"/>
        <v>296</v>
      </c>
      <c r="BM219" s="1252">
        <f>+Q219</f>
        <v>0</v>
      </c>
      <c r="BN219" s="308">
        <f t="shared" si="219"/>
        <v>0</v>
      </c>
      <c r="BO219" s="48"/>
      <c r="BP219" s="48"/>
      <c r="BQ219" s="48"/>
      <c r="BR219" s="48"/>
      <c r="BS219" s="48"/>
      <c r="BT219" s="48"/>
      <c r="BU219" s="1204"/>
      <c r="BV219" s="1205"/>
      <c r="BW219" s="1205"/>
      <c r="BX219" s="1205"/>
      <c r="BY219" s="1205"/>
      <c r="BZ219" s="1205"/>
      <c r="CA219" s="1205"/>
      <c r="CB219" s="1205"/>
      <c r="CC219" s="1206"/>
    </row>
    <row r="220" spans="1:81" s="58" customFormat="1" ht="40.15" customHeight="1" x14ac:dyDescent="0.25">
      <c r="A220" s="37"/>
      <c r="B220" s="1321"/>
      <c r="C220" s="1315"/>
      <c r="D220" s="1097"/>
      <c r="E220" s="1094"/>
      <c r="F220" s="1094"/>
      <c r="G220" s="1094"/>
      <c r="H220" s="1094"/>
      <c r="I220" s="1447"/>
      <c r="J220" s="1220"/>
      <c r="K220" s="1217"/>
      <c r="L220" s="1223"/>
      <c r="M220" s="1226"/>
      <c r="N220" s="1229"/>
      <c r="O220" s="1232"/>
      <c r="P220" s="1235"/>
      <c r="Q220" s="1238"/>
      <c r="R220" s="1220"/>
      <c r="S220" s="41"/>
      <c r="T220" s="241"/>
      <c r="U220" s="241"/>
      <c r="V220" s="241"/>
      <c r="W220" s="41"/>
      <c r="X220" s="34"/>
      <c r="Y220" s="34"/>
      <c r="Z220" s="34"/>
      <c r="AA220" s="34"/>
      <c r="AB220" s="1220"/>
      <c r="AC220" s="1241"/>
      <c r="AD220" s="303">
        <f t="shared" si="262"/>
        <v>0</v>
      </c>
      <c r="AE220" s="303">
        <f t="shared" si="262"/>
        <v>0</v>
      </c>
      <c r="AF220" s="303">
        <f t="shared" si="262"/>
        <v>0</v>
      </c>
      <c r="AG220" s="303">
        <f t="shared" si="261"/>
        <v>0</v>
      </c>
      <c r="AH220" s="303">
        <f t="shared" si="261"/>
        <v>0</v>
      </c>
      <c r="AI220" s="303">
        <f t="shared" si="261"/>
        <v>0</v>
      </c>
      <c r="AJ220" s="303">
        <f t="shared" si="261"/>
        <v>0</v>
      </c>
      <c r="AK220" s="1220"/>
      <c r="AL220" s="1244"/>
      <c r="AM220" s="303">
        <f t="shared" si="216"/>
        <v>0</v>
      </c>
      <c r="AN220" s="311"/>
      <c r="AO220" s="311"/>
      <c r="AP220" s="311"/>
      <c r="AQ220" s="311"/>
      <c r="AR220" s="311"/>
      <c r="AS220" s="311"/>
      <c r="AT220" s="1220"/>
      <c r="AU220" s="1247"/>
      <c r="AV220" s="303">
        <f t="shared" si="217"/>
        <v>0</v>
      </c>
      <c r="AW220" s="311"/>
      <c r="AX220" s="311"/>
      <c r="AY220" s="311"/>
      <c r="AZ220" s="311"/>
      <c r="BA220" s="311"/>
      <c r="BB220" s="311"/>
      <c r="BC220" s="1220"/>
      <c r="BD220" s="1250"/>
      <c r="BE220" s="303">
        <f t="shared" si="218"/>
        <v>0</v>
      </c>
      <c r="BF220" s="311"/>
      <c r="BG220" s="311"/>
      <c r="BH220" s="311"/>
      <c r="BI220" s="311"/>
      <c r="BJ220" s="311"/>
      <c r="BK220" s="311"/>
      <c r="BL220" s="1220"/>
      <c r="BM220" s="1253"/>
      <c r="BN220" s="303">
        <f t="shared" si="219"/>
        <v>0</v>
      </c>
      <c r="BO220" s="311"/>
      <c r="BP220" s="311"/>
      <c r="BQ220" s="311"/>
      <c r="BR220" s="311"/>
      <c r="BS220" s="311"/>
      <c r="BT220" s="311"/>
      <c r="BU220" s="1207"/>
      <c r="BV220" s="1208"/>
      <c r="BW220" s="1208"/>
      <c r="BX220" s="1208"/>
      <c r="BY220" s="1208"/>
      <c r="BZ220" s="1208"/>
      <c r="CA220" s="1208"/>
      <c r="CB220" s="1208"/>
      <c r="CC220" s="1209"/>
    </row>
    <row r="221" spans="1:81" s="58" customFormat="1" ht="40.15" customHeight="1" x14ac:dyDescent="0.25">
      <c r="A221" s="37"/>
      <c r="B221" s="1321"/>
      <c r="C221" s="1315"/>
      <c r="D221" s="1097"/>
      <c r="E221" s="1094"/>
      <c r="F221" s="1094"/>
      <c r="G221" s="1094"/>
      <c r="H221" s="1094"/>
      <c r="I221" s="1447"/>
      <c r="J221" s="1220"/>
      <c r="K221" s="1217"/>
      <c r="L221" s="1223"/>
      <c r="M221" s="1226"/>
      <c r="N221" s="1229"/>
      <c r="O221" s="1232"/>
      <c r="P221" s="1235"/>
      <c r="Q221" s="1238"/>
      <c r="R221" s="1220"/>
      <c r="S221" s="41"/>
      <c r="T221" s="241"/>
      <c r="U221" s="241"/>
      <c r="V221" s="241"/>
      <c r="W221" s="41"/>
      <c r="X221" s="34"/>
      <c r="Y221" s="34"/>
      <c r="Z221" s="34"/>
      <c r="AA221" s="34"/>
      <c r="AB221" s="1220"/>
      <c r="AC221" s="1241"/>
      <c r="AD221" s="303">
        <f t="shared" si="262"/>
        <v>0</v>
      </c>
      <c r="AE221" s="303">
        <f t="shared" si="262"/>
        <v>0</v>
      </c>
      <c r="AF221" s="303">
        <f t="shared" si="262"/>
        <v>0</v>
      </c>
      <c r="AG221" s="303">
        <f t="shared" si="261"/>
        <v>0</v>
      </c>
      <c r="AH221" s="303">
        <f t="shared" si="261"/>
        <v>0</v>
      </c>
      <c r="AI221" s="303">
        <f t="shared" si="261"/>
        <v>0</v>
      </c>
      <c r="AJ221" s="303">
        <f t="shared" si="261"/>
        <v>0</v>
      </c>
      <c r="AK221" s="1220"/>
      <c r="AL221" s="1244"/>
      <c r="AM221" s="303">
        <f t="shared" si="216"/>
        <v>0</v>
      </c>
      <c r="AN221" s="311"/>
      <c r="AO221" s="311"/>
      <c r="AP221" s="311"/>
      <c r="AQ221" s="311"/>
      <c r="AR221" s="311"/>
      <c r="AS221" s="311"/>
      <c r="AT221" s="1220"/>
      <c r="AU221" s="1247"/>
      <c r="AV221" s="303">
        <f t="shared" si="217"/>
        <v>0</v>
      </c>
      <c r="AW221" s="311"/>
      <c r="AX221" s="311"/>
      <c r="AY221" s="311"/>
      <c r="AZ221" s="311"/>
      <c r="BA221" s="311"/>
      <c r="BB221" s="311"/>
      <c r="BC221" s="1220"/>
      <c r="BD221" s="1250"/>
      <c r="BE221" s="303">
        <f t="shared" si="218"/>
        <v>0</v>
      </c>
      <c r="BF221" s="311"/>
      <c r="BG221" s="311"/>
      <c r="BH221" s="311"/>
      <c r="BI221" s="311"/>
      <c r="BJ221" s="311"/>
      <c r="BK221" s="311"/>
      <c r="BL221" s="1220"/>
      <c r="BM221" s="1253"/>
      <c r="BN221" s="303">
        <f t="shared" si="219"/>
        <v>0</v>
      </c>
      <c r="BO221" s="311"/>
      <c r="BP221" s="311"/>
      <c r="BQ221" s="311"/>
      <c r="BR221" s="311"/>
      <c r="BS221" s="311"/>
      <c r="BT221" s="311"/>
      <c r="BU221" s="1207"/>
      <c r="BV221" s="1208"/>
      <c r="BW221" s="1208"/>
      <c r="BX221" s="1208"/>
      <c r="BY221" s="1208"/>
      <c r="BZ221" s="1208"/>
      <c r="CA221" s="1208"/>
      <c r="CB221" s="1208"/>
      <c r="CC221" s="1209"/>
    </row>
    <row r="222" spans="1:81" s="58" customFormat="1" ht="40.15" customHeight="1" thickBot="1" x14ac:dyDescent="0.3">
      <c r="A222" s="37"/>
      <c r="B222" s="1321"/>
      <c r="C222" s="1315"/>
      <c r="D222" s="1098"/>
      <c r="E222" s="1095"/>
      <c r="F222" s="1095"/>
      <c r="G222" s="1095"/>
      <c r="H222" s="1095"/>
      <c r="I222" s="1448"/>
      <c r="J222" s="1221"/>
      <c r="K222" s="1218"/>
      <c r="L222" s="1224"/>
      <c r="M222" s="1227"/>
      <c r="N222" s="1230"/>
      <c r="O222" s="1233"/>
      <c r="P222" s="1236"/>
      <c r="Q222" s="1239"/>
      <c r="R222" s="1221"/>
      <c r="S222" s="234"/>
      <c r="T222" s="242"/>
      <c r="U222" s="242"/>
      <c r="V222" s="242"/>
      <c r="W222" s="234"/>
      <c r="X222" s="305"/>
      <c r="Y222" s="305"/>
      <c r="Z222" s="305"/>
      <c r="AA222" s="305"/>
      <c r="AB222" s="1221"/>
      <c r="AC222" s="1242"/>
      <c r="AD222" s="306">
        <f t="shared" si="262"/>
        <v>0</v>
      </c>
      <c r="AE222" s="306">
        <f t="shared" si="262"/>
        <v>0</v>
      </c>
      <c r="AF222" s="306">
        <f t="shared" si="262"/>
        <v>0</v>
      </c>
      <c r="AG222" s="306">
        <f t="shared" si="261"/>
        <v>0</v>
      </c>
      <c r="AH222" s="306">
        <f t="shared" si="261"/>
        <v>0</v>
      </c>
      <c r="AI222" s="306">
        <f t="shared" si="261"/>
        <v>0</v>
      </c>
      <c r="AJ222" s="306">
        <f t="shared" si="261"/>
        <v>0</v>
      </c>
      <c r="AK222" s="1221"/>
      <c r="AL222" s="1245"/>
      <c r="AM222" s="306">
        <f t="shared" si="216"/>
        <v>0</v>
      </c>
      <c r="AN222" s="50"/>
      <c r="AO222" s="50"/>
      <c r="AP222" s="50"/>
      <c r="AQ222" s="50"/>
      <c r="AR222" s="50"/>
      <c r="AS222" s="50"/>
      <c r="AT222" s="1221"/>
      <c r="AU222" s="1248"/>
      <c r="AV222" s="306">
        <f t="shared" si="217"/>
        <v>0</v>
      </c>
      <c r="AW222" s="50"/>
      <c r="AX222" s="50"/>
      <c r="AY222" s="50"/>
      <c r="AZ222" s="50"/>
      <c r="BA222" s="50"/>
      <c r="BB222" s="50"/>
      <c r="BC222" s="1221"/>
      <c r="BD222" s="1251"/>
      <c r="BE222" s="306">
        <f t="shared" si="218"/>
        <v>0</v>
      </c>
      <c r="BF222" s="50"/>
      <c r="BG222" s="50"/>
      <c r="BH222" s="50"/>
      <c r="BI222" s="50"/>
      <c r="BJ222" s="50"/>
      <c r="BK222" s="50"/>
      <c r="BL222" s="1221"/>
      <c r="BM222" s="1254"/>
      <c r="BN222" s="306">
        <f t="shared" si="219"/>
        <v>0</v>
      </c>
      <c r="BO222" s="50"/>
      <c r="BP222" s="50"/>
      <c r="BQ222" s="50"/>
      <c r="BR222" s="50"/>
      <c r="BS222" s="50"/>
      <c r="BT222" s="50"/>
      <c r="BU222" s="1210"/>
      <c r="BV222" s="1211"/>
      <c r="BW222" s="1211"/>
      <c r="BX222" s="1211"/>
      <c r="BY222" s="1211"/>
      <c r="BZ222" s="1211"/>
      <c r="CA222" s="1211"/>
      <c r="CB222" s="1211"/>
      <c r="CC222" s="1212"/>
    </row>
    <row r="223" spans="1:81" s="58" customFormat="1" ht="40.15" customHeight="1" thickTop="1" x14ac:dyDescent="0.25">
      <c r="A223" s="37"/>
      <c r="B223" s="1321"/>
      <c r="C223" s="1315"/>
      <c r="D223" s="1096">
        <v>4102</v>
      </c>
      <c r="E223" s="1093" t="s">
        <v>5747</v>
      </c>
      <c r="F223" s="1093">
        <v>4102038</v>
      </c>
      <c r="G223" s="1093" t="s">
        <v>5771</v>
      </c>
      <c r="H223" s="1093" t="s">
        <v>5772</v>
      </c>
      <c r="I223" s="1446">
        <v>202100450187</v>
      </c>
      <c r="J223" s="1219">
        <v>297</v>
      </c>
      <c r="K223" s="1216" t="str">
        <f>+[7]Metas!K340</f>
        <v>Iniciativas emprendimiento juvenil identificadas</v>
      </c>
      <c r="L223" s="1222">
        <v>100</v>
      </c>
      <c r="M223" s="1225">
        <f>SUM(N223:Q223)</f>
        <v>100</v>
      </c>
      <c r="N223" s="1228">
        <v>25</v>
      </c>
      <c r="O223" s="1231">
        <v>25</v>
      </c>
      <c r="P223" s="1234">
        <v>25</v>
      </c>
      <c r="Q223" s="1237">
        <v>25</v>
      </c>
      <c r="R223" s="1219">
        <f t="shared" ref="R223" si="271">+$J223</f>
        <v>297</v>
      </c>
      <c r="S223" s="233" t="s">
        <v>5775</v>
      </c>
      <c r="T223" s="240" t="s">
        <v>3834</v>
      </c>
      <c r="U223" s="240" t="s">
        <v>3839</v>
      </c>
      <c r="V223" s="240" t="s">
        <v>3843</v>
      </c>
      <c r="W223" s="233" t="s">
        <v>5776</v>
      </c>
      <c r="X223" s="307">
        <v>44593</v>
      </c>
      <c r="Y223" s="307"/>
      <c r="Z223" s="307"/>
      <c r="AA223" s="307"/>
      <c r="AB223" s="1219">
        <f t="shared" si="241"/>
        <v>297</v>
      </c>
      <c r="AC223" s="1240">
        <f t="shared" ref="AC223" si="272">+L223</f>
        <v>100</v>
      </c>
      <c r="AD223" s="308">
        <v>6</v>
      </c>
      <c r="AE223" s="308">
        <v>6</v>
      </c>
      <c r="AF223" s="308">
        <f t="shared" si="262"/>
        <v>0</v>
      </c>
      <c r="AG223" s="308">
        <f t="shared" si="261"/>
        <v>0</v>
      </c>
      <c r="AH223" s="308">
        <f t="shared" si="261"/>
        <v>0</v>
      </c>
      <c r="AI223" s="308">
        <f t="shared" si="261"/>
        <v>0</v>
      </c>
      <c r="AJ223" s="308">
        <f t="shared" si="261"/>
        <v>0</v>
      </c>
      <c r="AK223" s="1219">
        <f t="shared" si="243"/>
        <v>297</v>
      </c>
      <c r="AL223" s="1243">
        <f>+N223</f>
        <v>25</v>
      </c>
      <c r="AM223" s="308">
        <f t="shared" si="216"/>
        <v>0</v>
      </c>
      <c r="AN223" s="48"/>
      <c r="AO223" s="48"/>
      <c r="AP223" s="48"/>
      <c r="AQ223" s="48"/>
      <c r="AR223" s="48"/>
      <c r="AS223" s="48"/>
      <c r="AT223" s="1219">
        <f t="shared" si="244"/>
        <v>297</v>
      </c>
      <c r="AU223" s="1246">
        <f>+O223</f>
        <v>25</v>
      </c>
      <c r="AV223" s="308">
        <f t="shared" si="217"/>
        <v>0</v>
      </c>
      <c r="AW223" s="48"/>
      <c r="AX223" s="48"/>
      <c r="AY223" s="48"/>
      <c r="AZ223" s="48"/>
      <c r="BA223" s="48"/>
      <c r="BB223" s="48"/>
      <c r="BC223" s="1219">
        <f t="shared" si="245"/>
        <v>297</v>
      </c>
      <c r="BD223" s="1249">
        <f>+P223</f>
        <v>25</v>
      </c>
      <c r="BE223" s="308">
        <f t="shared" si="218"/>
        <v>0</v>
      </c>
      <c r="BF223" s="48"/>
      <c r="BG223" s="48"/>
      <c r="BH223" s="48"/>
      <c r="BI223" s="48"/>
      <c r="BJ223" s="48"/>
      <c r="BK223" s="48"/>
      <c r="BL223" s="1219">
        <f t="shared" si="246"/>
        <v>297</v>
      </c>
      <c r="BM223" s="1252">
        <f>+Q223</f>
        <v>25</v>
      </c>
      <c r="BN223" s="308">
        <f t="shared" si="219"/>
        <v>0</v>
      </c>
      <c r="BO223" s="48"/>
      <c r="BP223" s="48"/>
      <c r="BQ223" s="48"/>
      <c r="BR223" s="48"/>
      <c r="BS223" s="48"/>
      <c r="BT223" s="48"/>
      <c r="BU223" s="1204"/>
      <c r="BV223" s="1205"/>
      <c r="BW223" s="1205"/>
      <c r="BX223" s="1205"/>
      <c r="BY223" s="1205"/>
      <c r="BZ223" s="1205"/>
      <c r="CA223" s="1205"/>
      <c r="CB223" s="1205"/>
      <c r="CC223" s="1206"/>
    </row>
    <row r="224" spans="1:81" s="58" customFormat="1" ht="40.15" customHeight="1" x14ac:dyDescent="0.25">
      <c r="A224" s="37"/>
      <c r="B224" s="1321"/>
      <c r="C224" s="1315"/>
      <c r="D224" s="1097"/>
      <c r="E224" s="1094"/>
      <c r="F224" s="1094"/>
      <c r="G224" s="1094"/>
      <c r="H224" s="1094"/>
      <c r="I224" s="1447"/>
      <c r="J224" s="1220"/>
      <c r="K224" s="1217"/>
      <c r="L224" s="1223"/>
      <c r="M224" s="1226"/>
      <c r="N224" s="1229"/>
      <c r="O224" s="1232"/>
      <c r="P224" s="1235"/>
      <c r="Q224" s="1238"/>
      <c r="R224" s="1220"/>
      <c r="S224" s="41"/>
      <c r="T224" s="241"/>
      <c r="U224" s="241"/>
      <c r="V224" s="241"/>
      <c r="W224" s="41"/>
      <c r="X224" s="34"/>
      <c r="Y224" s="34"/>
      <c r="Z224" s="34"/>
      <c r="AA224" s="34"/>
      <c r="AB224" s="1220"/>
      <c r="AC224" s="1241"/>
      <c r="AD224" s="303">
        <f t="shared" si="262"/>
        <v>0</v>
      </c>
      <c r="AE224" s="303">
        <f t="shared" si="262"/>
        <v>0</v>
      </c>
      <c r="AF224" s="303">
        <f t="shared" si="262"/>
        <v>0</v>
      </c>
      <c r="AG224" s="303">
        <f t="shared" si="261"/>
        <v>0</v>
      </c>
      <c r="AH224" s="303">
        <f t="shared" si="261"/>
        <v>0</v>
      </c>
      <c r="AI224" s="303">
        <f t="shared" si="261"/>
        <v>0</v>
      </c>
      <c r="AJ224" s="303">
        <f t="shared" si="261"/>
        <v>0</v>
      </c>
      <c r="AK224" s="1220"/>
      <c r="AL224" s="1244"/>
      <c r="AM224" s="303">
        <f t="shared" ref="AM224:AM297" si="273">SUM(AN224:AS224)</f>
        <v>0</v>
      </c>
      <c r="AN224" s="311"/>
      <c r="AO224" s="311"/>
      <c r="AP224" s="311"/>
      <c r="AQ224" s="311"/>
      <c r="AR224" s="311"/>
      <c r="AS224" s="311"/>
      <c r="AT224" s="1220"/>
      <c r="AU224" s="1247"/>
      <c r="AV224" s="303">
        <f t="shared" ref="AV224:AV297" si="274">SUM(AW224:BB224)</f>
        <v>0</v>
      </c>
      <c r="AW224" s="311"/>
      <c r="AX224" s="311"/>
      <c r="AY224" s="311"/>
      <c r="AZ224" s="311"/>
      <c r="BA224" s="311"/>
      <c r="BB224" s="311"/>
      <c r="BC224" s="1220"/>
      <c r="BD224" s="1250"/>
      <c r="BE224" s="303">
        <f t="shared" ref="BE224:BE297" si="275">SUM(BF224:BK224)</f>
        <v>0</v>
      </c>
      <c r="BF224" s="311"/>
      <c r="BG224" s="311"/>
      <c r="BH224" s="311"/>
      <c r="BI224" s="311"/>
      <c r="BJ224" s="311"/>
      <c r="BK224" s="311"/>
      <c r="BL224" s="1220"/>
      <c r="BM224" s="1253"/>
      <c r="BN224" s="303">
        <f t="shared" ref="BN224:BN297" si="276">SUM(BO224:BT224)</f>
        <v>0</v>
      </c>
      <c r="BO224" s="311"/>
      <c r="BP224" s="311"/>
      <c r="BQ224" s="311"/>
      <c r="BR224" s="311"/>
      <c r="BS224" s="311"/>
      <c r="BT224" s="311"/>
      <c r="BU224" s="1207"/>
      <c r="BV224" s="1208"/>
      <c r="BW224" s="1208"/>
      <c r="BX224" s="1208"/>
      <c r="BY224" s="1208"/>
      <c r="BZ224" s="1208"/>
      <c r="CA224" s="1208"/>
      <c r="CB224" s="1208"/>
      <c r="CC224" s="1209"/>
    </row>
    <row r="225" spans="1:81" s="58" customFormat="1" ht="40.15" customHeight="1" x14ac:dyDescent="0.25">
      <c r="A225" s="37"/>
      <c r="B225" s="1321"/>
      <c r="C225" s="1315"/>
      <c r="D225" s="1097"/>
      <c r="E225" s="1094"/>
      <c r="F225" s="1094"/>
      <c r="G225" s="1094"/>
      <c r="H225" s="1094"/>
      <c r="I225" s="1447"/>
      <c r="J225" s="1220"/>
      <c r="K225" s="1217"/>
      <c r="L225" s="1223"/>
      <c r="M225" s="1226"/>
      <c r="N225" s="1229"/>
      <c r="O225" s="1232"/>
      <c r="P225" s="1235"/>
      <c r="Q225" s="1238"/>
      <c r="R225" s="1220"/>
      <c r="S225" s="41"/>
      <c r="T225" s="241"/>
      <c r="U225" s="241"/>
      <c r="V225" s="241"/>
      <c r="W225" s="41"/>
      <c r="X225" s="34"/>
      <c r="Y225" s="34"/>
      <c r="Z225" s="34"/>
      <c r="AA225" s="34"/>
      <c r="AB225" s="1220"/>
      <c r="AC225" s="1241"/>
      <c r="AD225" s="303">
        <f t="shared" si="262"/>
        <v>0</v>
      </c>
      <c r="AE225" s="303">
        <f t="shared" si="262"/>
        <v>0</v>
      </c>
      <c r="AF225" s="303">
        <f t="shared" si="262"/>
        <v>0</v>
      </c>
      <c r="AG225" s="303">
        <f t="shared" si="261"/>
        <v>0</v>
      </c>
      <c r="AH225" s="303">
        <f t="shared" si="261"/>
        <v>0</v>
      </c>
      <c r="AI225" s="303">
        <f t="shared" si="261"/>
        <v>0</v>
      </c>
      <c r="AJ225" s="303">
        <f t="shared" si="261"/>
        <v>0</v>
      </c>
      <c r="AK225" s="1220"/>
      <c r="AL225" s="1244"/>
      <c r="AM225" s="303">
        <f t="shared" si="273"/>
        <v>0</v>
      </c>
      <c r="AN225" s="311"/>
      <c r="AO225" s="311"/>
      <c r="AP225" s="311"/>
      <c r="AQ225" s="311"/>
      <c r="AR225" s="311"/>
      <c r="AS225" s="311"/>
      <c r="AT225" s="1220"/>
      <c r="AU225" s="1247"/>
      <c r="AV225" s="303">
        <f t="shared" si="274"/>
        <v>0</v>
      </c>
      <c r="AW225" s="311"/>
      <c r="AX225" s="311"/>
      <c r="AY225" s="311"/>
      <c r="AZ225" s="311"/>
      <c r="BA225" s="311"/>
      <c r="BB225" s="311"/>
      <c r="BC225" s="1220"/>
      <c r="BD225" s="1250"/>
      <c r="BE225" s="303">
        <f t="shared" si="275"/>
        <v>0</v>
      </c>
      <c r="BF225" s="311"/>
      <c r="BG225" s="311"/>
      <c r="BH225" s="311"/>
      <c r="BI225" s="311"/>
      <c r="BJ225" s="311"/>
      <c r="BK225" s="311"/>
      <c r="BL225" s="1220"/>
      <c r="BM225" s="1253"/>
      <c r="BN225" s="303">
        <f t="shared" si="276"/>
        <v>0</v>
      </c>
      <c r="BO225" s="311"/>
      <c r="BP225" s="311"/>
      <c r="BQ225" s="311"/>
      <c r="BR225" s="311"/>
      <c r="BS225" s="311"/>
      <c r="BT225" s="311"/>
      <c r="BU225" s="1207"/>
      <c r="BV225" s="1208"/>
      <c r="BW225" s="1208"/>
      <c r="BX225" s="1208"/>
      <c r="BY225" s="1208"/>
      <c r="BZ225" s="1208"/>
      <c r="CA225" s="1208"/>
      <c r="CB225" s="1208"/>
      <c r="CC225" s="1209"/>
    </row>
    <row r="226" spans="1:81" s="58" customFormat="1" ht="40.15" customHeight="1" thickBot="1" x14ac:dyDescent="0.3">
      <c r="A226" s="37"/>
      <c r="B226" s="1321"/>
      <c r="C226" s="1316"/>
      <c r="D226" s="1098"/>
      <c r="E226" s="1095"/>
      <c r="F226" s="1095"/>
      <c r="G226" s="1095"/>
      <c r="H226" s="1095"/>
      <c r="I226" s="1448"/>
      <c r="J226" s="1221"/>
      <c r="K226" s="1218"/>
      <c r="L226" s="1224"/>
      <c r="M226" s="1227"/>
      <c r="N226" s="1230"/>
      <c r="O226" s="1233"/>
      <c r="P226" s="1236"/>
      <c r="Q226" s="1239"/>
      <c r="R226" s="1221"/>
      <c r="S226" s="234"/>
      <c r="T226" s="242"/>
      <c r="U226" s="242"/>
      <c r="V226" s="242"/>
      <c r="W226" s="234"/>
      <c r="X226" s="305"/>
      <c r="Y226" s="305"/>
      <c r="Z226" s="305"/>
      <c r="AA226" s="305"/>
      <c r="AB226" s="1221"/>
      <c r="AC226" s="1242"/>
      <c r="AD226" s="306">
        <f t="shared" si="262"/>
        <v>0</v>
      </c>
      <c r="AE226" s="306">
        <f t="shared" si="262"/>
        <v>0</v>
      </c>
      <c r="AF226" s="306">
        <f t="shared" si="262"/>
        <v>0</v>
      </c>
      <c r="AG226" s="306">
        <f t="shared" si="261"/>
        <v>0</v>
      </c>
      <c r="AH226" s="306">
        <f t="shared" si="261"/>
        <v>0</v>
      </c>
      <c r="AI226" s="306">
        <f t="shared" si="261"/>
        <v>0</v>
      </c>
      <c r="AJ226" s="306">
        <f t="shared" si="261"/>
        <v>0</v>
      </c>
      <c r="AK226" s="1221"/>
      <c r="AL226" s="1245"/>
      <c r="AM226" s="306">
        <f t="shared" si="273"/>
        <v>0</v>
      </c>
      <c r="AN226" s="50"/>
      <c r="AO226" s="50"/>
      <c r="AP226" s="50"/>
      <c r="AQ226" s="50"/>
      <c r="AR226" s="50"/>
      <c r="AS226" s="50"/>
      <c r="AT226" s="1221"/>
      <c r="AU226" s="1248"/>
      <c r="AV226" s="306">
        <f t="shared" si="274"/>
        <v>0</v>
      </c>
      <c r="AW226" s="50"/>
      <c r="AX226" s="50"/>
      <c r="AY226" s="50"/>
      <c r="AZ226" s="50"/>
      <c r="BA226" s="50"/>
      <c r="BB226" s="50"/>
      <c r="BC226" s="1221"/>
      <c r="BD226" s="1251"/>
      <c r="BE226" s="306">
        <f t="shared" si="275"/>
        <v>0</v>
      </c>
      <c r="BF226" s="50"/>
      <c r="BG226" s="50"/>
      <c r="BH226" s="50"/>
      <c r="BI226" s="50"/>
      <c r="BJ226" s="50"/>
      <c r="BK226" s="50"/>
      <c r="BL226" s="1221"/>
      <c r="BM226" s="1254"/>
      <c r="BN226" s="306">
        <f t="shared" si="276"/>
        <v>0</v>
      </c>
      <c r="BO226" s="50"/>
      <c r="BP226" s="50"/>
      <c r="BQ226" s="50"/>
      <c r="BR226" s="50"/>
      <c r="BS226" s="50"/>
      <c r="BT226" s="50"/>
      <c r="BU226" s="1210"/>
      <c r="BV226" s="1211"/>
      <c r="BW226" s="1211"/>
      <c r="BX226" s="1211"/>
      <c r="BY226" s="1211"/>
      <c r="BZ226" s="1211"/>
      <c r="CA226" s="1211"/>
      <c r="CB226" s="1211"/>
      <c r="CC226" s="1212"/>
    </row>
    <row r="227" spans="1:81" s="58" customFormat="1" ht="40.15" customHeight="1" thickTop="1" x14ac:dyDescent="0.25">
      <c r="A227" s="37"/>
      <c r="B227" s="1321"/>
      <c r="C227" s="1314" t="s">
        <v>429</v>
      </c>
      <c r="D227" s="1096">
        <v>4102</v>
      </c>
      <c r="E227" s="1093" t="s">
        <v>5747</v>
      </c>
      <c r="F227" s="1093">
        <v>4102038</v>
      </c>
      <c r="G227" s="1093" t="s">
        <v>5771</v>
      </c>
      <c r="H227" s="1093" t="s">
        <v>5772</v>
      </c>
      <c r="I227" s="1446">
        <v>202100450187</v>
      </c>
      <c r="J227" s="1219">
        <v>298</v>
      </c>
      <c r="K227" s="1216" t="str">
        <f>+[7]Metas!K341</f>
        <v xml:space="preserve">Iniciativas productivas juveniles identificadas que contribuya al fortalecimiento de la paz en municipios PDET. </v>
      </c>
      <c r="L227" s="1222"/>
      <c r="M227" s="1225">
        <f>SUM(N227:Q227)</f>
        <v>0</v>
      </c>
      <c r="N227" s="1228"/>
      <c r="O227" s="1231"/>
      <c r="P227" s="1234"/>
      <c r="Q227" s="1237"/>
      <c r="R227" s="1219">
        <f t="shared" ref="R227" si="277">+$J227</f>
        <v>298</v>
      </c>
      <c r="S227" s="233"/>
      <c r="T227" s="240"/>
      <c r="U227" s="240"/>
      <c r="V227" s="240"/>
      <c r="W227" s="233"/>
      <c r="X227" s="307"/>
      <c r="Y227" s="307"/>
      <c r="Z227" s="307"/>
      <c r="AA227" s="307"/>
      <c r="AB227" s="1219">
        <f t="shared" si="241"/>
        <v>298</v>
      </c>
      <c r="AC227" s="1240">
        <f t="shared" ref="AC227" si="278">+L227</f>
        <v>0</v>
      </c>
      <c r="AD227" s="308">
        <f t="shared" si="262"/>
        <v>0</v>
      </c>
      <c r="AE227" s="308">
        <f t="shared" si="262"/>
        <v>0</v>
      </c>
      <c r="AF227" s="308">
        <f t="shared" si="262"/>
        <v>0</v>
      </c>
      <c r="AG227" s="308">
        <f t="shared" si="261"/>
        <v>0</v>
      </c>
      <c r="AH227" s="308">
        <f t="shared" si="261"/>
        <v>0</v>
      </c>
      <c r="AI227" s="308">
        <f t="shared" si="261"/>
        <v>0</v>
      </c>
      <c r="AJ227" s="308">
        <f t="shared" si="261"/>
        <v>0</v>
      </c>
      <c r="AK227" s="1219">
        <f t="shared" si="243"/>
        <v>298</v>
      </c>
      <c r="AL227" s="1243">
        <f>+N227</f>
        <v>0</v>
      </c>
      <c r="AM227" s="308">
        <f t="shared" si="273"/>
        <v>0</v>
      </c>
      <c r="AN227" s="48"/>
      <c r="AO227" s="48"/>
      <c r="AP227" s="48"/>
      <c r="AQ227" s="48"/>
      <c r="AR227" s="48"/>
      <c r="AS227" s="48"/>
      <c r="AT227" s="1219">
        <f t="shared" si="244"/>
        <v>298</v>
      </c>
      <c r="AU227" s="1246">
        <f>+O227</f>
        <v>0</v>
      </c>
      <c r="AV227" s="308">
        <f t="shared" si="274"/>
        <v>0</v>
      </c>
      <c r="AW227" s="48"/>
      <c r="AX227" s="48"/>
      <c r="AY227" s="48"/>
      <c r="AZ227" s="48"/>
      <c r="BA227" s="48"/>
      <c r="BB227" s="48"/>
      <c r="BC227" s="1219">
        <f t="shared" si="245"/>
        <v>298</v>
      </c>
      <c r="BD227" s="1249">
        <f>+P227</f>
        <v>0</v>
      </c>
      <c r="BE227" s="308">
        <f t="shared" si="275"/>
        <v>0</v>
      </c>
      <c r="BF227" s="48"/>
      <c r="BG227" s="48"/>
      <c r="BH227" s="48"/>
      <c r="BI227" s="48"/>
      <c r="BJ227" s="48"/>
      <c r="BK227" s="48"/>
      <c r="BL227" s="1219">
        <f t="shared" si="246"/>
        <v>298</v>
      </c>
      <c r="BM227" s="1252">
        <f>+Q227</f>
        <v>0</v>
      </c>
      <c r="BN227" s="308">
        <f t="shared" si="276"/>
        <v>0</v>
      </c>
      <c r="BO227" s="48"/>
      <c r="BP227" s="48"/>
      <c r="BQ227" s="48"/>
      <c r="BR227" s="48"/>
      <c r="BS227" s="48"/>
      <c r="BT227" s="48"/>
      <c r="BU227" s="1204"/>
      <c r="BV227" s="1205"/>
      <c r="BW227" s="1205"/>
      <c r="BX227" s="1205"/>
      <c r="BY227" s="1205"/>
      <c r="BZ227" s="1205"/>
      <c r="CA227" s="1205"/>
      <c r="CB227" s="1205"/>
      <c r="CC227" s="1206"/>
    </row>
    <row r="228" spans="1:81" s="58" customFormat="1" ht="40.15" customHeight="1" x14ac:dyDescent="0.25">
      <c r="A228" s="37"/>
      <c r="B228" s="1321"/>
      <c r="C228" s="1315"/>
      <c r="D228" s="1097"/>
      <c r="E228" s="1094"/>
      <c r="F228" s="1094"/>
      <c r="G228" s="1094"/>
      <c r="H228" s="1094"/>
      <c r="I228" s="1447"/>
      <c r="J228" s="1220"/>
      <c r="K228" s="1217"/>
      <c r="L228" s="1223"/>
      <c r="M228" s="1226"/>
      <c r="N228" s="1229"/>
      <c r="O228" s="1232"/>
      <c r="P228" s="1235"/>
      <c r="Q228" s="1238"/>
      <c r="R228" s="1220"/>
      <c r="S228" s="41"/>
      <c r="T228" s="241"/>
      <c r="U228" s="241"/>
      <c r="V228" s="241"/>
      <c r="W228" s="41"/>
      <c r="X228" s="34"/>
      <c r="Y228" s="34"/>
      <c r="Z228" s="34"/>
      <c r="AA228" s="34"/>
      <c r="AB228" s="1220"/>
      <c r="AC228" s="1241"/>
      <c r="AD228" s="303">
        <f t="shared" si="262"/>
        <v>0</v>
      </c>
      <c r="AE228" s="303">
        <f t="shared" si="262"/>
        <v>0</v>
      </c>
      <c r="AF228" s="303">
        <f t="shared" si="262"/>
        <v>0</v>
      </c>
      <c r="AG228" s="303">
        <f t="shared" si="261"/>
        <v>0</v>
      </c>
      <c r="AH228" s="303">
        <f t="shared" si="261"/>
        <v>0</v>
      </c>
      <c r="AI228" s="303">
        <f t="shared" si="261"/>
        <v>0</v>
      </c>
      <c r="AJ228" s="303">
        <f t="shared" si="261"/>
        <v>0</v>
      </c>
      <c r="AK228" s="1220"/>
      <c r="AL228" s="1244"/>
      <c r="AM228" s="303">
        <f t="shared" si="273"/>
        <v>0</v>
      </c>
      <c r="AN228" s="311"/>
      <c r="AO228" s="311"/>
      <c r="AP228" s="311"/>
      <c r="AQ228" s="311"/>
      <c r="AR228" s="311"/>
      <c r="AS228" s="311"/>
      <c r="AT228" s="1220"/>
      <c r="AU228" s="1247"/>
      <c r="AV228" s="303">
        <f t="shared" si="274"/>
        <v>0</v>
      </c>
      <c r="AW228" s="311"/>
      <c r="AX228" s="311"/>
      <c r="AY228" s="311"/>
      <c r="AZ228" s="311"/>
      <c r="BA228" s="311"/>
      <c r="BB228" s="311"/>
      <c r="BC228" s="1220"/>
      <c r="BD228" s="1250"/>
      <c r="BE228" s="303">
        <f t="shared" si="275"/>
        <v>0</v>
      </c>
      <c r="BF228" s="311"/>
      <c r="BG228" s="311"/>
      <c r="BH228" s="311"/>
      <c r="BI228" s="311"/>
      <c r="BJ228" s="311"/>
      <c r="BK228" s="311"/>
      <c r="BL228" s="1220"/>
      <c r="BM228" s="1253"/>
      <c r="BN228" s="303">
        <f t="shared" si="276"/>
        <v>0</v>
      </c>
      <c r="BO228" s="311"/>
      <c r="BP228" s="311"/>
      <c r="BQ228" s="311"/>
      <c r="BR228" s="311"/>
      <c r="BS228" s="311"/>
      <c r="BT228" s="311"/>
      <c r="BU228" s="1207"/>
      <c r="BV228" s="1208"/>
      <c r="BW228" s="1208"/>
      <c r="BX228" s="1208"/>
      <c r="BY228" s="1208"/>
      <c r="BZ228" s="1208"/>
      <c r="CA228" s="1208"/>
      <c r="CB228" s="1208"/>
      <c r="CC228" s="1209"/>
    </row>
    <row r="229" spans="1:81" s="58" customFormat="1" ht="40.15" customHeight="1" x14ac:dyDescent="0.25">
      <c r="A229" s="37"/>
      <c r="B229" s="1321"/>
      <c r="C229" s="1315"/>
      <c r="D229" s="1097"/>
      <c r="E229" s="1094"/>
      <c r="F229" s="1094"/>
      <c r="G229" s="1094"/>
      <c r="H229" s="1094"/>
      <c r="I229" s="1447"/>
      <c r="J229" s="1220"/>
      <c r="K229" s="1217"/>
      <c r="L229" s="1223"/>
      <c r="M229" s="1226"/>
      <c r="N229" s="1229"/>
      <c r="O229" s="1232"/>
      <c r="P229" s="1235"/>
      <c r="Q229" s="1238"/>
      <c r="R229" s="1220"/>
      <c r="S229" s="41"/>
      <c r="T229" s="241"/>
      <c r="U229" s="241"/>
      <c r="V229" s="241"/>
      <c r="W229" s="41"/>
      <c r="X229" s="34"/>
      <c r="Y229" s="34"/>
      <c r="Z229" s="34"/>
      <c r="AA229" s="34"/>
      <c r="AB229" s="1220"/>
      <c r="AC229" s="1241"/>
      <c r="AD229" s="303">
        <f t="shared" si="262"/>
        <v>0</v>
      </c>
      <c r="AE229" s="303">
        <f t="shared" si="262"/>
        <v>0</v>
      </c>
      <c r="AF229" s="303">
        <f t="shared" si="262"/>
        <v>0</v>
      </c>
      <c r="AG229" s="303">
        <f t="shared" si="261"/>
        <v>0</v>
      </c>
      <c r="AH229" s="303">
        <f t="shared" si="261"/>
        <v>0</v>
      </c>
      <c r="AI229" s="303">
        <f t="shared" si="261"/>
        <v>0</v>
      </c>
      <c r="AJ229" s="303">
        <f t="shared" si="261"/>
        <v>0</v>
      </c>
      <c r="AK229" s="1220"/>
      <c r="AL229" s="1244"/>
      <c r="AM229" s="303">
        <f t="shared" si="273"/>
        <v>0</v>
      </c>
      <c r="AN229" s="311"/>
      <c r="AO229" s="311"/>
      <c r="AP229" s="311"/>
      <c r="AQ229" s="311"/>
      <c r="AR229" s="311"/>
      <c r="AS229" s="311"/>
      <c r="AT229" s="1220"/>
      <c r="AU229" s="1247"/>
      <c r="AV229" s="303">
        <f t="shared" si="274"/>
        <v>0</v>
      </c>
      <c r="AW229" s="311"/>
      <c r="AX229" s="311"/>
      <c r="AY229" s="311"/>
      <c r="AZ229" s="311"/>
      <c r="BA229" s="311"/>
      <c r="BB229" s="311"/>
      <c r="BC229" s="1220"/>
      <c r="BD229" s="1250"/>
      <c r="BE229" s="303">
        <f t="shared" si="275"/>
        <v>0</v>
      </c>
      <c r="BF229" s="311"/>
      <c r="BG229" s="311"/>
      <c r="BH229" s="311"/>
      <c r="BI229" s="311"/>
      <c r="BJ229" s="311"/>
      <c r="BK229" s="311"/>
      <c r="BL229" s="1220"/>
      <c r="BM229" s="1253"/>
      <c r="BN229" s="303">
        <f t="shared" si="276"/>
        <v>0</v>
      </c>
      <c r="BO229" s="311"/>
      <c r="BP229" s="311"/>
      <c r="BQ229" s="311"/>
      <c r="BR229" s="311"/>
      <c r="BS229" s="311"/>
      <c r="BT229" s="311"/>
      <c r="BU229" s="1207"/>
      <c r="BV229" s="1208"/>
      <c r="BW229" s="1208"/>
      <c r="BX229" s="1208"/>
      <c r="BY229" s="1208"/>
      <c r="BZ229" s="1208"/>
      <c r="CA229" s="1208"/>
      <c r="CB229" s="1208"/>
      <c r="CC229" s="1209"/>
    </row>
    <row r="230" spans="1:81" s="58" customFormat="1" ht="40.15" customHeight="1" thickBot="1" x14ac:dyDescent="0.3">
      <c r="A230" s="37"/>
      <c r="B230" s="1322"/>
      <c r="C230" s="1316"/>
      <c r="D230" s="1098"/>
      <c r="E230" s="1095"/>
      <c r="F230" s="1095"/>
      <c r="G230" s="1095"/>
      <c r="H230" s="1095"/>
      <c r="I230" s="1448"/>
      <c r="J230" s="1221"/>
      <c r="K230" s="1218"/>
      <c r="L230" s="1224"/>
      <c r="M230" s="1227"/>
      <c r="N230" s="1230"/>
      <c r="O230" s="1233"/>
      <c r="P230" s="1236"/>
      <c r="Q230" s="1239"/>
      <c r="R230" s="1221"/>
      <c r="S230" s="234"/>
      <c r="T230" s="242"/>
      <c r="U230" s="242"/>
      <c r="V230" s="242"/>
      <c r="W230" s="234"/>
      <c r="X230" s="305"/>
      <c r="Y230" s="305"/>
      <c r="Z230" s="305"/>
      <c r="AA230" s="305"/>
      <c r="AB230" s="1221"/>
      <c r="AC230" s="1242"/>
      <c r="AD230" s="306">
        <f t="shared" si="262"/>
        <v>0</v>
      </c>
      <c r="AE230" s="306">
        <f t="shared" si="262"/>
        <v>0</v>
      </c>
      <c r="AF230" s="306">
        <f t="shared" si="262"/>
        <v>0</v>
      </c>
      <c r="AG230" s="306">
        <f t="shared" si="261"/>
        <v>0</v>
      </c>
      <c r="AH230" s="306">
        <f t="shared" si="261"/>
        <v>0</v>
      </c>
      <c r="AI230" s="306">
        <f t="shared" si="261"/>
        <v>0</v>
      </c>
      <c r="AJ230" s="306">
        <f t="shared" si="261"/>
        <v>0</v>
      </c>
      <c r="AK230" s="1221"/>
      <c r="AL230" s="1245"/>
      <c r="AM230" s="306">
        <f t="shared" si="273"/>
        <v>0</v>
      </c>
      <c r="AN230" s="50"/>
      <c r="AO230" s="50"/>
      <c r="AP230" s="50"/>
      <c r="AQ230" s="50"/>
      <c r="AR230" s="50"/>
      <c r="AS230" s="50"/>
      <c r="AT230" s="1221"/>
      <c r="AU230" s="1248"/>
      <c r="AV230" s="306">
        <f t="shared" si="274"/>
        <v>0</v>
      </c>
      <c r="AW230" s="50"/>
      <c r="AX230" s="50"/>
      <c r="AY230" s="50"/>
      <c r="AZ230" s="50"/>
      <c r="BA230" s="50"/>
      <c r="BB230" s="50"/>
      <c r="BC230" s="1221"/>
      <c r="BD230" s="1251"/>
      <c r="BE230" s="306">
        <f t="shared" si="275"/>
        <v>0</v>
      </c>
      <c r="BF230" s="50"/>
      <c r="BG230" s="50"/>
      <c r="BH230" s="50"/>
      <c r="BI230" s="50"/>
      <c r="BJ230" s="50"/>
      <c r="BK230" s="50"/>
      <c r="BL230" s="1221"/>
      <c r="BM230" s="1254"/>
      <c r="BN230" s="306">
        <f t="shared" si="276"/>
        <v>0</v>
      </c>
      <c r="BO230" s="50"/>
      <c r="BP230" s="50"/>
      <c r="BQ230" s="50"/>
      <c r="BR230" s="50"/>
      <c r="BS230" s="50"/>
      <c r="BT230" s="50"/>
      <c r="BU230" s="1210"/>
      <c r="BV230" s="1211"/>
      <c r="BW230" s="1211"/>
      <c r="BX230" s="1211"/>
      <c r="BY230" s="1211"/>
      <c r="BZ230" s="1211"/>
      <c r="CA230" s="1211"/>
      <c r="CB230" s="1211"/>
      <c r="CC230" s="1212"/>
    </row>
    <row r="231" spans="1:81" ht="16.149999999999999" customHeight="1" thickTop="1" x14ac:dyDescent="0.25"/>
    <row r="232" spans="1:81" s="58" customFormat="1" ht="16.149999999999999" customHeight="1" x14ac:dyDescent="0.25">
      <c r="A232" s="37"/>
      <c r="B232" s="1131"/>
      <c r="C232" s="1115" t="s">
        <v>0</v>
      </c>
      <c r="D232" s="1115"/>
      <c r="E232" s="1115"/>
      <c r="F232" s="1115"/>
      <c r="G232" s="1115"/>
      <c r="H232" s="1115"/>
      <c r="I232" s="235"/>
      <c r="J232" s="247" t="s">
        <v>1</v>
      </c>
      <c r="K232" s="247"/>
      <c r="L232" s="255" t="s">
        <v>2867</v>
      </c>
      <c r="M232" s="231"/>
      <c r="N232" s="231"/>
      <c r="O232" s="231"/>
      <c r="P232" s="231"/>
      <c r="Q232" s="232"/>
      <c r="R232" s="1114" t="s">
        <v>0</v>
      </c>
      <c r="S232" s="1116"/>
      <c r="T232" s="1195" t="s">
        <v>1</v>
      </c>
      <c r="U232" s="1196"/>
      <c r="V232" s="1197"/>
      <c r="W232" s="261" t="str">
        <f>+$L232</f>
        <v>SECRETARÌA DE DESARROLLO SOCIAL</v>
      </c>
      <c r="X232" s="256"/>
      <c r="Y232" s="256"/>
      <c r="Z232" s="256"/>
      <c r="AA232" s="257"/>
      <c r="AB232" s="1114" t="s">
        <v>0</v>
      </c>
      <c r="AC232" s="1115"/>
      <c r="AD232" s="1115"/>
      <c r="AE232" s="1115"/>
      <c r="AF232" s="1115"/>
      <c r="AG232" s="1115"/>
      <c r="AH232" s="1115"/>
      <c r="AI232" s="1115"/>
      <c r="AJ232" s="1116"/>
      <c r="AK232" s="1112" t="s">
        <v>1</v>
      </c>
      <c r="AL232" s="1112"/>
      <c r="AM232" s="1112"/>
      <c r="AN232" s="1108" t="str">
        <f>+$L232</f>
        <v>SECRETARÌA DE DESARROLLO SOCIAL</v>
      </c>
      <c r="AO232" s="1108"/>
      <c r="AP232" s="1108"/>
      <c r="AQ232" s="1108"/>
      <c r="AR232" s="1108"/>
      <c r="AS232" s="1108"/>
      <c r="AT232" s="1114" t="s">
        <v>0</v>
      </c>
      <c r="AU232" s="1115"/>
      <c r="AV232" s="1115"/>
      <c r="AW232" s="1115"/>
      <c r="AX232" s="1115"/>
      <c r="AY232" s="1115"/>
      <c r="AZ232" s="1115"/>
      <c r="BA232" s="1115"/>
      <c r="BB232" s="1116"/>
      <c r="BC232" s="1112" t="s">
        <v>1</v>
      </c>
      <c r="BD232" s="1112"/>
      <c r="BE232" s="1112"/>
      <c r="BF232" s="1108" t="str">
        <f>+$L232</f>
        <v>SECRETARÌA DE DESARROLLO SOCIAL</v>
      </c>
      <c r="BG232" s="1108"/>
      <c r="BH232" s="1108"/>
      <c r="BI232" s="1108"/>
      <c r="BJ232" s="1108"/>
      <c r="BK232" s="1108"/>
      <c r="BL232" s="1114" t="s">
        <v>0</v>
      </c>
      <c r="BM232" s="1115"/>
      <c r="BN232" s="1115"/>
      <c r="BO232" s="1115"/>
      <c r="BP232" s="1115"/>
      <c r="BQ232" s="1115"/>
      <c r="BR232" s="1115"/>
      <c r="BS232" s="1115"/>
      <c r="BT232" s="1116"/>
      <c r="BU232" s="1112" t="s">
        <v>1</v>
      </c>
      <c r="BV232" s="1112"/>
      <c r="BW232" s="1112"/>
      <c r="BX232" s="1108" t="str">
        <f>+$L232</f>
        <v>SECRETARÌA DE DESARROLLO SOCIAL</v>
      </c>
      <c r="BY232" s="1108"/>
      <c r="BZ232" s="1108"/>
      <c r="CA232" s="1108"/>
      <c r="CB232" s="1108"/>
      <c r="CC232" s="1108"/>
    </row>
    <row r="233" spans="1:81" s="58" customFormat="1" ht="16.149999999999999" customHeight="1" x14ac:dyDescent="0.25">
      <c r="A233" s="37"/>
      <c r="B233" s="1132"/>
      <c r="C233" s="1110" t="s">
        <v>1668</v>
      </c>
      <c r="D233" s="1110"/>
      <c r="E233" s="1110"/>
      <c r="F233" s="1110"/>
      <c r="G233" s="1110"/>
      <c r="H233" s="1110"/>
      <c r="I233" s="236"/>
      <c r="J233" s="247" t="s">
        <v>2</v>
      </c>
      <c r="K233" s="247"/>
      <c r="L233" s="258"/>
      <c r="M233" s="282"/>
      <c r="N233" s="282"/>
      <c r="O233" s="282"/>
      <c r="P233" s="282"/>
      <c r="Q233" s="283"/>
      <c r="R233" s="1109" t="s">
        <v>1668</v>
      </c>
      <c r="S233" s="1111"/>
      <c r="T233" s="1195" t="s">
        <v>2</v>
      </c>
      <c r="U233" s="1196"/>
      <c r="V233" s="1197"/>
      <c r="W233" s="1207">
        <f>+$L233</f>
        <v>0</v>
      </c>
      <c r="X233" s="1208"/>
      <c r="Y233" s="1208"/>
      <c r="Z233" s="1208"/>
      <c r="AA233" s="1268"/>
      <c r="AB233" s="1109" t="s">
        <v>1668</v>
      </c>
      <c r="AC233" s="1110"/>
      <c r="AD233" s="1110"/>
      <c r="AE233" s="1110"/>
      <c r="AF233" s="1110"/>
      <c r="AG233" s="1110"/>
      <c r="AH233" s="1110"/>
      <c r="AI233" s="1110"/>
      <c r="AJ233" s="1111"/>
      <c r="AK233" s="1112" t="s">
        <v>2</v>
      </c>
      <c r="AL233" s="1112"/>
      <c r="AM233" s="1112"/>
      <c r="AN233" s="1113">
        <f>+$L233</f>
        <v>0</v>
      </c>
      <c r="AO233" s="1113"/>
      <c r="AP233" s="1113"/>
      <c r="AQ233" s="1113"/>
      <c r="AR233" s="1113"/>
      <c r="AS233" s="1113"/>
      <c r="AT233" s="1109" t="s">
        <v>1668</v>
      </c>
      <c r="AU233" s="1110"/>
      <c r="AV233" s="1110"/>
      <c r="AW233" s="1110"/>
      <c r="AX233" s="1110"/>
      <c r="AY233" s="1110"/>
      <c r="AZ233" s="1110"/>
      <c r="BA233" s="1110"/>
      <c r="BB233" s="1111"/>
      <c r="BC233" s="1112" t="s">
        <v>2</v>
      </c>
      <c r="BD233" s="1112"/>
      <c r="BE233" s="1112"/>
      <c r="BF233" s="1113">
        <f>+$L233</f>
        <v>0</v>
      </c>
      <c r="BG233" s="1113"/>
      <c r="BH233" s="1113"/>
      <c r="BI233" s="1113"/>
      <c r="BJ233" s="1113"/>
      <c r="BK233" s="1113"/>
      <c r="BL233" s="1109" t="s">
        <v>1668</v>
      </c>
      <c r="BM233" s="1110"/>
      <c r="BN233" s="1110"/>
      <c r="BO233" s="1110"/>
      <c r="BP233" s="1110"/>
      <c r="BQ233" s="1110"/>
      <c r="BR233" s="1110"/>
      <c r="BS233" s="1110"/>
      <c r="BT233" s="1111"/>
      <c r="BU233" s="1112" t="s">
        <v>2</v>
      </c>
      <c r="BV233" s="1112"/>
      <c r="BW233" s="1112"/>
      <c r="BX233" s="1113">
        <f>+$L233</f>
        <v>0</v>
      </c>
      <c r="BY233" s="1113"/>
      <c r="BZ233" s="1113"/>
      <c r="CA233" s="1113"/>
      <c r="CB233" s="1113"/>
      <c r="CC233" s="1113"/>
    </row>
    <row r="234" spans="1:81" s="58" customFormat="1" ht="16.149999999999999" customHeight="1" x14ac:dyDescent="0.25">
      <c r="A234" s="37"/>
      <c r="B234" s="1132"/>
      <c r="C234" s="1143" t="s">
        <v>3860</v>
      </c>
      <c r="D234" s="1143"/>
      <c r="E234" s="1143"/>
      <c r="F234" s="1143"/>
      <c r="G234" s="1143"/>
      <c r="H234" s="1143"/>
      <c r="I234" s="236"/>
      <c r="J234" s="247" t="s">
        <v>1667</v>
      </c>
      <c r="K234" s="247"/>
      <c r="L234" s="249" t="s">
        <v>20</v>
      </c>
      <c r="M234" s="250"/>
      <c r="N234" s="250"/>
      <c r="O234" s="250"/>
      <c r="P234" s="250"/>
      <c r="Q234" s="251"/>
      <c r="R234" s="1142" t="s">
        <v>3860</v>
      </c>
      <c r="S234" s="1144"/>
      <c r="T234" s="1195" t="s">
        <v>1675</v>
      </c>
      <c r="U234" s="1196"/>
      <c r="V234" s="1197"/>
      <c r="W234" s="262" t="str">
        <f>+$L234</f>
        <v>1. Bienestar Social</v>
      </c>
      <c r="X234" s="250"/>
      <c r="Y234" s="250"/>
      <c r="Z234" s="250"/>
      <c r="AA234" s="251"/>
      <c r="AB234" s="1142" t="s">
        <v>3860</v>
      </c>
      <c r="AC234" s="1143"/>
      <c r="AD234" s="1143"/>
      <c r="AE234" s="1143"/>
      <c r="AF234" s="1143"/>
      <c r="AG234" s="1143"/>
      <c r="AH234" s="1143"/>
      <c r="AI234" s="1143"/>
      <c r="AJ234" s="1144"/>
      <c r="AK234" s="1112" t="s">
        <v>1667</v>
      </c>
      <c r="AL234" s="1112"/>
      <c r="AM234" s="1112"/>
      <c r="AN234" s="1148" t="str">
        <f>+$L234</f>
        <v>1. Bienestar Social</v>
      </c>
      <c r="AO234" s="1148"/>
      <c r="AP234" s="1148"/>
      <c r="AQ234" s="1148"/>
      <c r="AR234" s="1148"/>
      <c r="AS234" s="1148"/>
      <c r="AT234" s="1142" t="s">
        <v>3860</v>
      </c>
      <c r="AU234" s="1143"/>
      <c r="AV234" s="1143"/>
      <c r="AW234" s="1143"/>
      <c r="AX234" s="1143"/>
      <c r="AY234" s="1143"/>
      <c r="AZ234" s="1143"/>
      <c r="BA234" s="1143"/>
      <c r="BB234" s="1144"/>
      <c r="BC234" s="1112" t="s">
        <v>1667</v>
      </c>
      <c r="BD234" s="1112"/>
      <c r="BE234" s="1112"/>
      <c r="BF234" s="1148" t="str">
        <f>+$L234</f>
        <v>1. Bienestar Social</v>
      </c>
      <c r="BG234" s="1148"/>
      <c r="BH234" s="1148"/>
      <c r="BI234" s="1148"/>
      <c r="BJ234" s="1148"/>
      <c r="BK234" s="1148"/>
      <c r="BL234" s="1142" t="s">
        <v>3860</v>
      </c>
      <c r="BM234" s="1143"/>
      <c r="BN234" s="1143"/>
      <c r="BO234" s="1143"/>
      <c r="BP234" s="1143"/>
      <c r="BQ234" s="1143"/>
      <c r="BR234" s="1143"/>
      <c r="BS234" s="1143"/>
      <c r="BT234" s="1144"/>
      <c r="BU234" s="1112" t="s">
        <v>1667</v>
      </c>
      <c r="BV234" s="1112"/>
      <c r="BW234" s="1112"/>
      <c r="BX234" s="1148" t="str">
        <f>+$L234</f>
        <v>1. Bienestar Social</v>
      </c>
      <c r="BY234" s="1148"/>
      <c r="BZ234" s="1148"/>
      <c r="CA234" s="1148"/>
      <c r="CB234" s="1148"/>
      <c r="CC234" s="1148"/>
    </row>
    <row r="235" spans="1:81" s="58" customFormat="1" ht="16.149999999999999" customHeight="1" x14ac:dyDescent="0.25">
      <c r="A235" s="37"/>
      <c r="B235" s="1133"/>
      <c r="C235" s="1146"/>
      <c r="D235" s="1146"/>
      <c r="E235" s="1146"/>
      <c r="F235" s="1146"/>
      <c r="G235" s="1146"/>
      <c r="H235" s="1146"/>
      <c r="I235" s="237"/>
      <c r="J235" s="247" t="s">
        <v>1670</v>
      </c>
      <c r="K235" s="247"/>
      <c r="L235" s="252" t="s">
        <v>430</v>
      </c>
      <c r="M235" s="253"/>
      <c r="N235" s="253"/>
      <c r="O235" s="253"/>
      <c r="P235" s="253"/>
      <c r="Q235" s="254"/>
      <c r="R235" s="1145"/>
      <c r="S235" s="1147"/>
      <c r="T235" s="1195" t="s">
        <v>1676</v>
      </c>
      <c r="U235" s="1196"/>
      <c r="V235" s="1197"/>
      <c r="W235" s="263" t="str">
        <f>+$L235</f>
        <v>1.8 Más Oportunidades para los adultos mayores.</v>
      </c>
      <c r="X235" s="253"/>
      <c r="Y235" s="253"/>
      <c r="Z235" s="253"/>
      <c r="AA235" s="254"/>
      <c r="AB235" s="1145"/>
      <c r="AC235" s="1146"/>
      <c r="AD235" s="1146"/>
      <c r="AE235" s="1146"/>
      <c r="AF235" s="1146"/>
      <c r="AG235" s="1146"/>
      <c r="AH235" s="1146"/>
      <c r="AI235" s="1146"/>
      <c r="AJ235" s="1147"/>
      <c r="AK235" s="1112" t="s">
        <v>1670</v>
      </c>
      <c r="AL235" s="1112"/>
      <c r="AM235" s="1112"/>
      <c r="AN235" s="1149" t="str">
        <f>+$L235</f>
        <v>1.8 Más Oportunidades para los adultos mayores.</v>
      </c>
      <c r="AO235" s="1149"/>
      <c r="AP235" s="1149"/>
      <c r="AQ235" s="1149"/>
      <c r="AR235" s="1149"/>
      <c r="AS235" s="1149"/>
      <c r="AT235" s="1145"/>
      <c r="AU235" s="1146"/>
      <c r="AV235" s="1146"/>
      <c r="AW235" s="1146"/>
      <c r="AX235" s="1146"/>
      <c r="AY235" s="1146"/>
      <c r="AZ235" s="1146"/>
      <c r="BA235" s="1146"/>
      <c r="BB235" s="1147"/>
      <c r="BC235" s="1112" t="s">
        <v>1670</v>
      </c>
      <c r="BD235" s="1112"/>
      <c r="BE235" s="1112"/>
      <c r="BF235" s="1149" t="str">
        <f>+$L235</f>
        <v>1.8 Más Oportunidades para los adultos mayores.</v>
      </c>
      <c r="BG235" s="1149"/>
      <c r="BH235" s="1149"/>
      <c r="BI235" s="1149"/>
      <c r="BJ235" s="1149"/>
      <c r="BK235" s="1149"/>
      <c r="BL235" s="1145"/>
      <c r="BM235" s="1146"/>
      <c r="BN235" s="1146"/>
      <c r="BO235" s="1146"/>
      <c r="BP235" s="1146"/>
      <c r="BQ235" s="1146"/>
      <c r="BR235" s="1146"/>
      <c r="BS235" s="1146"/>
      <c r="BT235" s="1147"/>
      <c r="BU235" s="1112" t="s">
        <v>1670</v>
      </c>
      <c r="BV235" s="1112"/>
      <c r="BW235" s="1112"/>
      <c r="BX235" s="1149" t="str">
        <f>+$L235</f>
        <v>1.8 Más Oportunidades para los adultos mayores.</v>
      </c>
      <c r="BY235" s="1149"/>
      <c r="BZ235" s="1149"/>
      <c r="CA235" s="1149"/>
      <c r="CB235" s="1149"/>
      <c r="CC235" s="1149"/>
    </row>
    <row r="236" spans="1:81" ht="16.149999999999999" customHeight="1" thickBot="1" x14ac:dyDescent="0.3">
      <c r="B236" s="2"/>
      <c r="C236" s="2"/>
      <c r="D236" s="2"/>
      <c r="E236" s="2"/>
      <c r="F236" s="2"/>
      <c r="G236" s="2"/>
      <c r="H236" s="2"/>
      <c r="I236" s="2"/>
      <c r="J236" s="284"/>
      <c r="K236" s="29"/>
      <c r="L236" s="29"/>
      <c r="M236" s="29"/>
      <c r="N236" s="29"/>
      <c r="O236" s="29"/>
      <c r="P236" s="29"/>
      <c r="Q236" s="29"/>
      <c r="R236" s="2"/>
      <c r="S236" s="2"/>
      <c r="T236" s="2"/>
      <c r="U236" s="2"/>
      <c r="V236" s="2"/>
      <c r="W236" s="2"/>
      <c r="X236" s="60"/>
      <c r="Y236" s="60"/>
      <c r="Z236" s="60"/>
      <c r="AA236" s="27"/>
      <c r="AB236" s="27"/>
      <c r="AC236" s="29"/>
      <c r="AK236" s="27"/>
      <c r="AT236" s="27"/>
      <c r="BC236" s="27"/>
      <c r="BL236" s="27"/>
    </row>
    <row r="237" spans="1:81" ht="16.149999999999999" customHeight="1" thickBot="1" x14ac:dyDescent="0.3">
      <c r="A237" s="29"/>
      <c r="B237" s="1130" t="s">
        <v>3</v>
      </c>
      <c r="C237" s="1130" t="s">
        <v>1672</v>
      </c>
      <c r="D237" s="1107" t="s">
        <v>3825</v>
      </c>
      <c r="E237" s="1107" t="s">
        <v>3824</v>
      </c>
      <c r="F237" s="1099" t="s">
        <v>3826</v>
      </c>
      <c r="G237" s="1099" t="s">
        <v>3827</v>
      </c>
      <c r="H237" s="1099" t="s">
        <v>3828</v>
      </c>
      <c r="I237" s="1099" t="s">
        <v>3829</v>
      </c>
      <c r="J237" s="1134" t="s">
        <v>1673</v>
      </c>
      <c r="K237" s="1135" t="s">
        <v>1685</v>
      </c>
      <c r="L237" s="1136" t="s">
        <v>3861</v>
      </c>
      <c r="M237" s="1139" t="s">
        <v>1663</v>
      </c>
      <c r="N237" s="1163" t="s">
        <v>3862</v>
      </c>
      <c r="O237" s="1166" t="s">
        <v>3863</v>
      </c>
      <c r="P237" s="1169" t="s">
        <v>3864</v>
      </c>
      <c r="Q237" s="1172" t="s">
        <v>3865</v>
      </c>
      <c r="R237" s="1134" t="s">
        <v>1673</v>
      </c>
      <c r="S237" s="1175" t="s">
        <v>4</v>
      </c>
      <c r="T237" s="1128" t="s">
        <v>3830</v>
      </c>
      <c r="U237" s="1128" t="s">
        <v>3831</v>
      </c>
      <c r="V237" s="1128" t="s">
        <v>3832</v>
      </c>
      <c r="W237" s="1175" t="s">
        <v>5</v>
      </c>
      <c r="X237" s="1190" t="s">
        <v>6</v>
      </c>
      <c r="Y237" s="1191"/>
      <c r="Z237" s="1190" t="s">
        <v>7</v>
      </c>
      <c r="AA237" s="1191"/>
      <c r="AB237" s="1130" t="s">
        <v>1673</v>
      </c>
      <c r="AC237" s="1136" t="s">
        <v>3861</v>
      </c>
      <c r="AD237" s="1192" t="s">
        <v>3866</v>
      </c>
      <c r="AE237" s="1193"/>
      <c r="AF237" s="1193"/>
      <c r="AG237" s="1193"/>
      <c r="AH237" s="1193"/>
      <c r="AI237" s="1193"/>
      <c r="AJ237" s="1194"/>
      <c r="AK237" s="1129" t="s">
        <v>1673</v>
      </c>
      <c r="AL237" s="1181" t="s">
        <v>3867</v>
      </c>
      <c r="AM237" s="1178" t="s">
        <v>3868</v>
      </c>
      <c r="AN237" s="1179"/>
      <c r="AO237" s="1179"/>
      <c r="AP237" s="1179"/>
      <c r="AQ237" s="1179"/>
      <c r="AR237" s="1179"/>
      <c r="AS237" s="1180"/>
      <c r="AT237" s="1130" t="s">
        <v>1673</v>
      </c>
      <c r="AU237" s="1184" t="s">
        <v>3869</v>
      </c>
      <c r="AV237" s="1187" t="s">
        <v>3870</v>
      </c>
      <c r="AW237" s="1188"/>
      <c r="AX237" s="1188"/>
      <c r="AY237" s="1188"/>
      <c r="AZ237" s="1188"/>
      <c r="BA237" s="1188"/>
      <c r="BB237" s="1189"/>
      <c r="BC237" s="1130" t="s">
        <v>1673</v>
      </c>
      <c r="BD237" s="1152" t="s">
        <v>3871</v>
      </c>
      <c r="BE237" s="1155" t="s">
        <v>3872</v>
      </c>
      <c r="BF237" s="1156"/>
      <c r="BG237" s="1156"/>
      <c r="BH237" s="1156"/>
      <c r="BI237" s="1156"/>
      <c r="BJ237" s="1156"/>
      <c r="BK237" s="1157"/>
      <c r="BL237" s="1130" t="s">
        <v>1673</v>
      </c>
      <c r="BM237" s="1158" t="s">
        <v>3873</v>
      </c>
      <c r="BN237" s="1160" t="s">
        <v>3874</v>
      </c>
      <c r="BO237" s="1161"/>
      <c r="BP237" s="1161"/>
      <c r="BQ237" s="1161"/>
      <c r="BR237" s="1161"/>
      <c r="BS237" s="1161"/>
      <c r="BT237" s="1162"/>
      <c r="BU237" s="1117" t="s">
        <v>1674</v>
      </c>
      <c r="BV237" s="1118"/>
      <c r="BW237" s="1118"/>
      <c r="BX237" s="1118"/>
      <c r="BY237" s="1118"/>
      <c r="BZ237" s="1118"/>
      <c r="CA237" s="1118"/>
      <c r="CB237" s="1118"/>
      <c r="CC237" s="1119"/>
    </row>
    <row r="238" spans="1:81" ht="16.149999999999999" customHeight="1" x14ac:dyDescent="0.25">
      <c r="A238" s="29"/>
      <c r="B238" s="1130"/>
      <c r="C238" s="1130"/>
      <c r="D238" s="1107"/>
      <c r="E238" s="1107"/>
      <c r="F238" s="1100"/>
      <c r="G238" s="1100"/>
      <c r="H238" s="1100"/>
      <c r="I238" s="1100"/>
      <c r="J238" s="1134"/>
      <c r="K238" s="1135"/>
      <c r="L238" s="1137"/>
      <c r="M238" s="1140"/>
      <c r="N238" s="1164"/>
      <c r="O238" s="1167"/>
      <c r="P238" s="1170"/>
      <c r="Q238" s="1173"/>
      <c r="R238" s="1134"/>
      <c r="S238" s="1176"/>
      <c r="T238" s="1128"/>
      <c r="U238" s="1128"/>
      <c r="V238" s="1128"/>
      <c r="W238" s="1176"/>
      <c r="X238" s="285" t="s">
        <v>12</v>
      </c>
      <c r="Y238" s="285" t="s">
        <v>13</v>
      </c>
      <c r="Z238" s="285" t="s">
        <v>12</v>
      </c>
      <c r="AA238" s="285" t="s">
        <v>13</v>
      </c>
      <c r="AB238" s="1130"/>
      <c r="AC238" s="1137"/>
      <c r="AD238" s="1104" t="s">
        <v>8</v>
      </c>
      <c r="AE238" s="1106" t="s">
        <v>9</v>
      </c>
      <c r="AF238" s="1106"/>
      <c r="AG238" s="1106"/>
      <c r="AH238" s="1106"/>
      <c r="AI238" s="1126" t="s">
        <v>1664</v>
      </c>
      <c r="AJ238" s="1102" t="s">
        <v>10</v>
      </c>
      <c r="AK238" s="1130"/>
      <c r="AL238" s="1182"/>
      <c r="AM238" s="1150" t="s">
        <v>11</v>
      </c>
      <c r="AN238" s="1106" t="s">
        <v>9</v>
      </c>
      <c r="AO238" s="1106"/>
      <c r="AP238" s="1106"/>
      <c r="AQ238" s="1106"/>
      <c r="AR238" s="1126" t="s">
        <v>1664</v>
      </c>
      <c r="AS238" s="1102" t="s">
        <v>10</v>
      </c>
      <c r="AT238" s="1130"/>
      <c r="AU238" s="1185"/>
      <c r="AV238" s="1150" t="s">
        <v>11</v>
      </c>
      <c r="AW238" s="1106" t="s">
        <v>9</v>
      </c>
      <c r="AX238" s="1106"/>
      <c r="AY238" s="1106"/>
      <c r="AZ238" s="1106"/>
      <c r="BA238" s="1126" t="s">
        <v>1664</v>
      </c>
      <c r="BB238" s="1102" t="s">
        <v>10</v>
      </c>
      <c r="BC238" s="1130"/>
      <c r="BD238" s="1153"/>
      <c r="BE238" s="1150" t="s">
        <v>11</v>
      </c>
      <c r="BF238" s="1106" t="s">
        <v>9</v>
      </c>
      <c r="BG238" s="1106"/>
      <c r="BH238" s="1106"/>
      <c r="BI238" s="1106"/>
      <c r="BJ238" s="1126" t="s">
        <v>1664</v>
      </c>
      <c r="BK238" s="1102" t="s">
        <v>10</v>
      </c>
      <c r="BL238" s="1130"/>
      <c r="BM238" s="1158"/>
      <c r="BN238" s="1104" t="s">
        <v>11</v>
      </c>
      <c r="BO238" s="1106" t="s">
        <v>9</v>
      </c>
      <c r="BP238" s="1106"/>
      <c r="BQ238" s="1106"/>
      <c r="BR238" s="1106"/>
      <c r="BS238" s="1213" t="s">
        <v>1664</v>
      </c>
      <c r="BT238" s="1214" t="s">
        <v>10</v>
      </c>
      <c r="BU238" s="1120"/>
      <c r="BV238" s="1121"/>
      <c r="BW238" s="1121"/>
      <c r="BX238" s="1121"/>
      <c r="BY238" s="1121"/>
      <c r="BZ238" s="1121"/>
      <c r="CA238" s="1121"/>
      <c r="CB238" s="1121"/>
      <c r="CC238" s="1122"/>
    </row>
    <row r="239" spans="1:81" ht="16.149999999999999" customHeight="1" x14ac:dyDescent="0.25">
      <c r="A239" s="29"/>
      <c r="B239" s="1130"/>
      <c r="C239" s="1130"/>
      <c r="D239" s="1107"/>
      <c r="E239" s="1107"/>
      <c r="F239" s="1101"/>
      <c r="G239" s="1101"/>
      <c r="H239" s="1101"/>
      <c r="I239" s="1101"/>
      <c r="J239" s="1134"/>
      <c r="K239" s="1135"/>
      <c r="L239" s="1138"/>
      <c r="M239" s="1141"/>
      <c r="N239" s="1165"/>
      <c r="O239" s="1168"/>
      <c r="P239" s="1171"/>
      <c r="Q239" s="1174"/>
      <c r="R239" s="1134"/>
      <c r="S239" s="1177"/>
      <c r="T239" s="1128"/>
      <c r="U239" s="1128"/>
      <c r="V239" s="1128"/>
      <c r="W239" s="1177"/>
      <c r="X239" s="286" t="s">
        <v>1671</v>
      </c>
      <c r="Y239" s="286" t="s">
        <v>1671</v>
      </c>
      <c r="Z239" s="286" t="s">
        <v>1671</v>
      </c>
      <c r="AA239" s="286" t="s">
        <v>1671</v>
      </c>
      <c r="AB239" s="1130"/>
      <c r="AC239" s="1138"/>
      <c r="AD239" s="1105"/>
      <c r="AE239" s="287" t="s">
        <v>14</v>
      </c>
      <c r="AF239" s="287" t="s">
        <v>17</v>
      </c>
      <c r="AG239" s="287" t="s">
        <v>15</v>
      </c>
      <c r="AH239" s="287" t="s">
        <v>16</v>
      </c>
      <c r="AI239" s="1127"/>
      <c r="AJ239" s="1103"/>
      <c r="AK239" s="1130"/>
      <c r="AL239" s="1183"/>
      <c r="AM239" s="1151"/>
      <c r="AN239" s="287" t="s">
        <v>14</v>
      </c>
      <c r="AO239" s="287" t="s">
        <v>17</v>
      </c>
      <c r="AP239" s="287" t="s">
        <v>15</v>
      </c>
      <c r="AQ239" s="287" t="s">
        <v>16</v>
      </c>
      <c r="AR239" s="1127"/>
      <c r="AS239" s="1103"/>
      <c r="AT239" s="1130"/>
      <c r="AU239" s="1186"/>
      <c r="AV239" s="1151"/>
      <c r="AW239" s="287" t="s">
        <v>14</v>
      </c>
      <c r="AX239" s="287" t="s">
        <v>17</v>
      </c>
      <c r="AY239" s="287" t="s">
        <v>15</v>
      </c>
      <c r="AZ239" s="287" t="s">
        <v>16</v>
      </c>
      <c r="BA239" s="1127"/>
      <c r="BB239" s="1103"/>
      <c r="BC239" s="1130"/>
      <c r="BD239" s="1154"/>
      <c r="BE239" s="1151"/>
      <c r="BF239" s="287" t="s">
        <v>14</v>
      </c>
      <c r="BG239" s="287" t="s">
        <v>17</v>
      </c>
      <c r="BH239" s="287" t="s">
        <v>15</v>
      </c>
      <c r="BI239" s="287" t="s">
        <v>16</v>
      </c>
      <c r="BJ239" s="1127"/>
      <c r="BK239" s="1103"/>
      <c r="BL239" s="1130"/>
      <c r="BM239" s="1159"/>
      <c r="BN239" s="1105"/>
      <c r="BO239" s="287" t="s">
        <v>14</v>
      </c>
      <c r="BP239" s="287" t="s">
        <v>17</v>
      </c>
      <c r="BQ239" s="287" t="s">
        <v>15</v>
      </c>
      <c r="BR239" s="287" t="s">
        <v>16</v>
      </c>
      <c r="BS239" s="1127"/>
      <c r="BT239" s="1215"/>
      <c r="BU239" s="1123"/>
      <c r="BV239" s="1124"/>
      <c r="BW239" s="1124"/>
      <c r="BX239" s="1124"/>
      <c r="BY239" s="1124"/>
      <c r="BZ239" s="1124"/>
      <c r="CA239" s="1124"/>
      <c r="CB239" s="1124"/>
      <c r="CC239" s="1125"/>
    </row>
    <row r="240" spans="1:81" ht="16.149999999999999" customHeight="1" thickBot="1" x14ac:dyDescent="0.3">
      <c r="B240" s="2"/>
    </row>
    <row r="241" spans="1:81" s="58" customFormat="1" ht="40.15" customHeight="1" thickTop="1" x14ac:dyDescent="0.25">
      <c r="A241" s="37"/>
      <c r="B241" s="1320"/>
      <c r="C241" s="1314" t="s">
        <v>433</v>
      </c>
      <c r="D241" s="1096">
        <v>4104</v>
      </c>
      <c r="E241" s="1093" t="s">
        <v>5777</v>
      </c>
      <c r="F241" s="1093">
        <v>4104008</v>
      </c>
      <c r="G241" s="1093" t="s">
        <v>5778</v>
      </c>
      <c r="H241" s="1093" t="s">
        <v>5779</v>
      </c>
      <c r="I241" s="1093">
        <v>202100450125</v>
      </c>
      <c r="J241" s="1219">
        <v>299</v>
      </c>
      <c r="K241" s="1216" t="str">
        <f>+[7]Metas!K344</f>
        <v>Municipios con socialización de la política pública de envejecimiento y vejez.</v>
      </c>
      <c r="L241" s="1222"/>
      <c r="M241" s="1225">
        <f>SUM(N241:Q241)</f>
        <v>0</v>
      </c>
      <c r="N241" s="1228"/>
      <c r="O241" s="1231"/>
      <c r="P241" s="1234"/>
      <c r="Q241" s="1237"/>
      <c r="R241" s="1219">
        <f t="shared" ref="R241:R301" si="279">+$J241</f>
        <v>299</v>
      </c>
      <c r="S241" s="233"/>
      <c r="T241" s="240"/>
      <c r="U241" s="240"/>
      <c r="V241" s="240"/>
      <c r="W241" s="233"/>
      <c r="X241" s="307"/>
      <c r="Y241" s="307"/>
      <c r="Z241" s="307"/>
      <c r="AA241" s="307"/>
      <c r="AB241" s="1219">
        <f t="shared" si="241"/>
        <v>299</v>
      </c>
      <c r="AC241" s="1240">
        <f t="shared" ref="AC241" si="280">+L241</f>
        <v>0</v>
      </c>
      <c r="AD241" s="308">
        <f t="shared" si="262"/>
        <v>0</v>
      </c>
      <c r="AE241" s="308">
        <f t="shared" si="262"/>
        <v>0</v>
      </c>
      <c r="AF241" s="308">
        <f t="shared" si="262"/>
        <v>0</v>
      </c>
      <c r="AG241" s="308">
        <f t="shared" si="261"/>
        <v>0</v>
      </c>
      <c r="AH241" s="308">
        <f t="shared" si="261"/>
        <v>0</v>
      </c>
      <c r="AI241" s="308">
        <f t="shared" si="261"/>
        <v>0</v>
      </c>
      <c r="AJ241" s="308">
        <f t="shared" si="261"/>
        <v>0</v>
      </c>
      <c r="AK241" s="1219">
        <f t="shared" si="243"/>
        <v>299</v>
      </c>
      <c r="AL241" s="1243">
        <f>+N241</f>
        <v>0</v>
      </c>
      <c r="AM241" s="308">
        <f t="shared" si="273"/>
        <v>0</v>
      </c>
      <c r="AN241" s="48"/>
      <c r="AO241" s="48"/>
      <c r="AP241" s="48"/>
      <c r="AQ241" s="48"/>
      <c r="AR241" s="48"/>
      <c r="AS241" s="48"/>
      <c r="AT241" s="1219">
        <f t="shared" si="244"/>
        <v>299</v>
      </c>
      <c r="AU241" s="1246">
        <f>+O241</f>
        <v>0</v>
      </c>
      <c r="AV241" s="308">
        <f t="shared" si="274"/>
        <v>0</v>
      </c>
      <c r="AW241" s="48"/>
      <c r="AX241" s="48"/>
      <c r="AY241" s="48"/>
      <c r="AZ241" s="48"/>
      <c r="BA241" s="48"/>
      <c r="BB241" s="48"/>
      <c r="BC241" s="1219">
        <f t="shared" si="245"/>
        <v>299</v>
      </c>
      <c r="BD241" s="1249">
        <f>+P241</f>
        <v>0</v>
      </c>
      <c r="BE241" s="308">
        <f t="shared" si="275"/>
        <v>0</v>
      </c>
      <c r="BF241" s="48"/>
      <c r="BG241" s="48"/>
      <c r="BH241" s="48"/>
      <c r="BI241" s="48"/>
      <c r="BJ241" s="48"/>
      <c r="BK241" s="48"/>
      <c r="BL241" s="1219">
        <f t="shared" si="246"/>
        <v>299</v>
      </c>
      <c r="BM241" s="1252">
        <f>+Q241</f>
        <v>0</v>
      </c>
      <c r="BN241" s="308">
        <f t="shared" si="276"/>
        <v>0</v>
      </c>
      <c r="BO241" s="48"/>
      <c r="BP241" s="48"/>
      <c r="BQ241" s="48"/>
      <c r="BR241" s="48"/>
      <c r="BS241" s="48"/>
      <c r="BT241" s="48"/>
      <c r="BU241" s="1204"/>
      <c r="BV241" s="1205"/>
      <c r="BW241" s="1205"/>
      <c r="BX241" s="1205"/>
      <c r="BY241" s="1205"/>
      <c r="BZ241" s="1205"/>
      <c r="CA241" s="1205"/>
      <c r="CB241" s="1205"/>
      <c r="CC241" s="1206"/>
    </row>
    <row r="242" spans="1:81" s="58" customFormat="1" ht="40.15" customHeight="1" x14ac:dyDescent="0.25">
      <c r="A242" s="37"/>
      <c r="B242" s="1321"/>
      <c r="C242" s="1315"/>
      <c r="D242" s="1097"/>
      <c r="E242" s="1094"/>
      <c r="F242" s="1094"/>
      <c r="G242" s="1094"/>
      <c r="H242" s="1094"/>
      <c r="I242" s="1094"/>
      <c r="J242" s="1220"/>
      <c r="K242" s="1217"/>
      <c r="L242" s="1223"/>
      <c r="M242" s="1226"/>
      <c r="N242" s="1229"/>
      <c r="O242" s="1232"/>
      <c r="P242" s="1235"/>
      <c r="Q242" s="1238"/>
      <c r="R242" s="1220"/>
      <c r="S242" s="41"/>
      <c r="T242" s="241"/>
      <c r="U242" s="241"/>
      <c r="V242" s="241"/>
      <c r="W242" s="41"/>
      <c r="X242" s="34"/>
      <c r="Y242" s="34"/>
      <c r="Z242" s="34"/>
      <c r="AA242" s="34"/>
      <c r="AB242" s="1220"/>
      <c r="AC242" s="1241"/>
      <c r="AD242" s="303">
        <f t="shared" si="262"/>
        <v>0</v>
      </c>
      <c r="AE242" s="303">
        <f t="shared" si="262"/>
        <v>0</v>
      </c>
      <c r="AF242" s="303">
        <f t="shared" si="262"/>
        <v>0</v>
      </c>
      <c r="AG242" s="303">
        <f t="shared" si="261"/>
        <v>0</v>
      </c>
      <c r="AH242" s="303">
        <f t="shared" si="261"/>
        <v>0</v>
      </c>
      <c r="AI242" s="303">
        <f t="shared" si="261"/>
        <v>0</v>
      </c>
      <c r="AJ242" s="303">
        <f t="shared" si="261"/>
        <v>0</v>
      </c>
      <c r="AK242" s="1220"/>
      <c r="AL242" s="1244"/>
      <c r="AM242" s="303">
        <f t="shared" si="273"/>
        <v>0</v>
      </c>
      <c r="AN242" s="311"/>
      <c r="AO242" s="311"/>
      <c r="AP242" s="311"/>
      <c r="AQ242" s="311"/>
      <c r="AR242" s="311"/>
      <c r="AS242" s="311"/>
      <c r="AT242" s="1220"/>
      <c r="AU242" s="1247"/>
      <c r="AV242" s="303">
        <f t="shared" si="274"/>
        <v>0</v>
      </c>
      <c r="AW242" s="311"/>
      <c r="AX242" s="311"/>
      <c r="AY242" s="311"/>
      <c r="AZ242" s="311"/>
      <c r="BA242" s="311"/>
      <c r="BB242" s="311"/>
      <c r="BC242" s="1220"/>
      <c r="BD242" s="1250"/>
      <c r="BE242" s="303">
        <f t="shared" si="275"/>
        <v>0</v>
      </c>
      <c r="BF242" s="311"/>
      <c r="BG242" s="311"/>
      <c r="BH242" s="311"/>
      <c r="BI242" s="311"/>
      <c r="BJ242" s="311"/>
      <c r="BK242" s="311"/>
      <c r="BL242" s="1220"/>
      <c r="BM242" s="1253"/>
      <c r="BN242" s="303">
        <f t="shared" si="276"/>
        <v>0</v>
      </c>
      <c r="BO242" s="311"/>
      <c r="BP242" s="311"/>
      <c r="BQ242" s="311"/>
      <c r="BR242" s="311"/>
      <c r="BS242" s="311"/>
      <c r="BT242" s="311"/>
      <c r="BU242" s="1207"/>
      <c r="BV242" s="1208"/>
      <c r="BW242" s="1208"/>
      <c r="BX242" s="1208"/>
      <c r="BY242" s="1208"/>
      <c r="BZ242" s="1208"/>
      <c r="CA242" s="1208"/>
      <c r="CB242" s="1208"/>
      <c r="CC242" s="1209"/>
    </row>
    <row r="243" spans="1:81" s="58" customFormat="1" ht="40.15" customHeight="1" x14ac:dyDescent="0.25">
      <c r="A243" s="37"/>
      <c r="B243" s="1321"/>
      <c r="C243" s="1315"/>
      <c r="D243" s="1097"/>
      <c r="E243" s="1094"/>
      <c r="F243" s="1094"/>
      <c r="G243" s="1094"/>
      <c r="H243" s="1094"/>
      <c r="I243" s="1094"/>
      <c r="J243" s="1220"/>
      <c r="K243" s="1217"/>
      <c r="L243" s="1223"/>
      <c r="M243" s="1226"/>
      <c r="N243" s="1229"/>
      <c r="O243" s="1232"/>
      <c r="P243" s="1235"/>
      <c r="Q243" s="1238"/>
      <c r="R243" s="1220"/>
      <c r="S243" s="41"/>
      <c r="T243" s="241"/>
      <c r="U243" s="241"/>
      <c r="V243" s="241"/>
      <c r="W243" s="41"/>
      <c r="X243" s="34"/>
      <c r="Y243" s="34"/>
      <c r="Z243" s="34"/>
      <c r="AA243" s="34"/>
      <c r="AB243" s="1220"/>
      <c r="AC243" s="1241"/>
      <c r="AD243" s="303">
        <f t="shared" si="262"/>
        <v>0</v>
      </c>
      <c r="AE243" s="303">
        <f t="shared" si="262"/>
        <v>0</v>
      </c>
      <c r="AF243" s="303">
        <f t="shared" si="262"/>
        <v>0</v>
      </c>
      <c r="AG243" s="303">
        <f t="shared" si="261"/>
        <v>0</v>
      </c>
      <c r="AH243" s="303">
        <f t="shared" si="261"/>
        <v>0</v>
      </c>
      <c r="AI243" s="303">
        <f t="shared" si="261"/>
        <v>0</v>
      </c>
      <c r="AJ243" s="303">
        <f t="shared" si="261"/>
        <v>0</v>
      </c>
      <c r="AK243" s="1220"/>
      <c r="AL243" s="1244"/>
      <c r="AM243" s="303">
        <f t="shared" si="273"/>
        <v>0</v>
      </c>
      <c r="AN243" s="311"/>
      <c r="AO243" s="311"/>
      <c r="AP243" s="311"/>
      <c r="AQ243" s="311"/>
      <c r="AR243" s="311"/>
      <c r="AS243" s="311"/>
      <c r="AT243" s="1220"/>
      <c r="AU243" s="1247"/>
      <c r="AV243" s="303">
        <f t="shared" si="274"/>
        <v>0</v>
      </c>
      <c r="AW243" s="311"/>
      <c r="AX243" s="311"/>
      <c r="AY243" s="311"/>
      <c r="AZ243" s="311"/>
      <c r="BA243" s="311"/>
      <c r="BB243" s="311"/>
      <c r="BC243" s="1220"/>
      <c r="BD243" s="1250"/>
      <c r="BE243" s="303">
        <f t="shared" si="275"/>
        <v>0</v>
      </c>
      <c r="BF243" s="311"/>
      <c r="BG243" s="311"/>
      <c r="BH243" s="311"/>
      <c r="BI243" s="311"/>
      <c r="BJ243" s="311"/>
      <c r="BK243" s="311"/>
      <c r="BL243" s="1220"/>
      <c r="BM243" s="1253"/>
      <c r="BN243" s="303">
        <f t="shared" si="276"/>
        <v>0</v>
      </c>
      <c r="BO243" s="311"/>
      <c r="BP243" s="311"/>
      <c r="BQ243" s="311"/>
      <c r="BR243" s="311"/>
      <c r="BS243" s="311"/>
      <c r="BT243" s="311"/>
      <c r="BU243" s="1207"/>
      <c r="BV243" s="1208"/>
      <c r="BW243" s="1208"/>
      <c r="BX243" s="1208"/>
      <c r="BY243" s="1208"/>
      <c r="BZ243" s="1208"/>
      <c r="CA243" s="1208"/>
      <c r="CB243" s="1208"/>
      <c r="CC243" s="1209"/>
    </row>
    <row r="244" spans="1:81" s="58" customFormat="1" ht="40.15" customHeight="1" thickBot="1" x14ac:dyDescent="0.3">
      <c r="A244" s="37"/>
      <c r="B244" s="1321"/>
      <c r="C244" s="1315"/>
      <c r="D244" s="1098"/>
      <c r="E244" s="1095"/>
      <c r="F244" s="1095"/>
      <c r="G244" s="1095"/>
      <c r="H244" s="1095"/>
      <c r="I244" s="1095"/>
      <c r="J244" s="1221"/>
      <c r="K244" s="1218"/>
      <c r="L244" s="1224"/>
      <c r="M244" s="1227"/>
      <c r="N244" s="1230"/>
      <c r="O244" s="1233"/>
      <c r="P244" s="1236"/>
      <c r="Q244" s="1239"/>
      <c r="R244" s="1221"/>
      <c r="S244" s="234"/>
      <c r="T244" s="242"/>
      <c r="U244" s="242"/>
      <c r="V244" s="242"/>
      <c r="W244" s="234"/>
      <c r="X244" s="305"/>
      <c r="Y244" s="305"/>
      <c r="Z244" s="305"/>
      <c r="AA244" s="305"/>
      <c r="AB244" s="1221"/>
      <c r="AC244" s="1242"/>
      <c r="AD244" s="306">
        <f t="shared" si="262"/>
        <v>0</v>
      </c>
      <c r="AE244" s="306">
        <f t="shared" si="262"/>
        <v>0</v>
      </c>
      <c r="AF244" s="306">
        <f t="shared" si="262"/>
        <v>0</v>
      </c>
      <c r="AG244" s="306">
        <f t="shared" si="261"/>
        <v>0</v>
      </c>
      <c r="AH244" s="306">
        <f t="shared" si="261"/>
        <v>0</v>
      </c>
      <c r="AI244" s="306">
        <f t="shared" si="261"/>
        <v>0</v>
      </c>
      <c r="AJ244" s="306">
        <f t="shared" si="261"/>
        <v>0</v>
      </c>
      <c r="AK244" s="1221"/>
      <c r="AL244" s="1245"/>
      <c r="AM244" s="306">
        <f t="shared" si="273"/>
        <v>0</v>
      </c>
      <c r="AN244" s="50"/>
      <c r="AO244" s="50"/>
      <c r="AP244" s="50"/>
      <c r="AQ244" s="50"/>
      <c r="AR244" s="50"/>
      <c r="AS244" s="50"/>
      <c r="AT244" s="1221"/>
      <c r="AU244" s="1248"/>
      <c r="AV244" s="306">
        <f t="shared" si="274"/>
        <v>0</v>
      </c>
      <c r="AW244" s="50"/>
      <c r="AX244" s="50"/>
      <c r="AY244" s="50"/>
      <c r="AZ244" s="50"/>
      <c r="BA244" s="50"/>
      <c r="BB244" s="50"/>
      <c r="BC244" s="1221"/>
      <c r="BD244" s="1251"/>
      <c r="BE244" s="306">
        <f t="shared" si="275"/>
        <v>0</v>
      </c>
      <c r="BF244" s="50"/>
      <c r="BG244" s="50"/>
      <c r="BH244" s="50"/>
      <c r="BI244" s="50"/>
      <c r="BJ244" s="50"/>
      <c r="BK244" s="50"/>
      <c r="BL244" s="1221"/>
      <c r="BM244" s="1254"/>
      <c r="BN244" s="306">
        <f t="shared" si="276"/>
        <v>0</v>
      </c>
      <c r="BO244" s="50"/>
      <c r="BP244" s="50"/>
      <c r="BQ244" s="50"/>
      <c r="BR244" s="50"/>
      <c r="BS244" s="50"/>
      <c r="BT244" s="50"/>
      <c r="BU244" s="1210"/>
      <c r="BV244" s="1211"/>
      <c r="BW244" s="1211"/>
      <c r="BX244" s="1211"/>
      <c r="BY244" s="1211"/>
      <c r="BZ244" s="1211"/>
      <c r="CA244" s="1211"/>
      <c r="CB244" s="1211"/>
      <c r="CC244" s="1212"/>
    </row>
    <row r="245" spans="1:81" s="58" customFormat="1" ht="40.15" customHeight="1" thickTop="1" x14ac:dyDescent="0.25">
      <c r="A245" s="37"/>
      <c r="B245" s="1321"/>
      <c r="C245" s="1315"/>
      <c r="D245" s="1096">
        <v>4104</v>
      </c>
      <c r="E245" s="1093" t="s">
        <v>5777</v>
      </c>
      <c r="F245" s="1093">
        <v>4104008</v>
      </c>
      <c r="G245" s="1093" t="s">
        <v>5778</v>
      </c>
      <c r="H245" s="1093" t="s">
        <v>5779</v>
      </c>
      <c r="I245" s="1093">
        <v>202100450125</v>
      </c>
      <c r="J245" s="1219">
        <v>300</v>
      </c>
      <c r="K245" s="1216" t="str">
        <f>+[7]Metas!K345</f>
        <v>Mesa técnica interinstitucional implementada para el seguimiento de la política pública de envejecimiento y vejez.</v>
      </c>
      <c r="L245" s="1222">
        <v>1</v>
      </c>
      <c r="M245" s="1225">
        <f>SUM(N245:Q245)</f>
        <v>1</v>
      </c>
      <c r="N245" s="1228">
        <v>1</v>
      </c>
      <c r="O245" s="1231"/>
      <c r="P245" s="1234"/>
      <c r="Q245" s="1237"/>
      <c r="R245" s="1219">
        <f t="shared" si="279"/>
        <v>300</v>
      </c>
      <c r="S245" s="233" t="s">
        <v>5780</v>
      </c>
      <c r="T245" s="240" t="s">
        <v>3834</v>
      </c>
      <c r="U245" s="240" t="s">
        <v>3839</v>
      </c>
      <c r="V245" s="240" t="s">
        <v>3843</v>
      </c>
      <c r="W245" s="233" t="s">
        <v>5781</v>
      </c>
      <c r="X245" s="307">
        <v>44682</v>
      </c>
      <c r="Y245" s="307"/>
      <c r="Z245" s="307"/>
      <c r="AA245" s="307"/>
      <c r="AB245" s="1219">
        <f t="shared" si="241"/>
        <v>300</v>
      </c>
      <c r="AC245" s="1240">
        <f t="shared" ref="AC245" si="281">+L245</f>
        <v>1</v>
      </c>
      <c r="AD245" s="308">
        <v>8</v>
      </c>
      <c r="AE245" s="308">
        <v>8</v>
      </c>
      <c r="AF245" s="308">
        <f t="shared" si="262"/>
        <v>0</v>
      </c>
      <c r="AG245" s="308">
        <f t="shared" si="261"/>
        <v>0</v>
      </c>
      <c r="AH245" s="308">
        <f t="shared" si="261"/>
        <v>0</v>
      </c>
      <c r="AI245" s="308">
        <f t="shared" si="261"/>
        <v>0</v>
      </c>
      <c r="AJ245" s="308">
        <f t="shared" si="261"/>
        <v>0</v>
      </c>
      <c r="AK245" s="1219">
        <f t="shared" si="243"/>
        <v>300</v>
      </c>
      <c r="AL245" s="1243">
        <f>+N245</f>
        <v>1</v>
      </c>
      <c r="AM245" s="308">
        <f t="shared" si="273"/>
        <v>0</v>
      </c>
      <c r="AN245" s="48"/>
      <c r="AO245" s="48"/>
      <c r="AP245" s="48"/>
      <c r="AQ245" s="48"/>
      <c r="AR245" s="48"/>
      <c r="AS245" s="48"/>
      <c r="AT245" s="1219">
        <f t="shared" si="244"/>
        <v>300</v>
      </c>
      <c r="AU245" s="1246">
        <f>+O245</f>
        <v>0</v>
      </c>
      <c r="AV245" s="308">
        <f t="shared" si="274"/>
        <v>0</v>
      </c>
      <c r="AW245" s="48"/>
      <c r="AX245" s="48"/>
      <c r="AY245" s="48"/>
      <c r="AZ245" s="48"/>
      <c r="BA245" s="48"/>
      <c r="BB245" s="48"/>
      <c r="BC245" s="1219">
        <f t="shared" si="245"/>
        <v>300</v>
      </c>
      <c r="BD245" s="1249">
        <f>+P245</f>
        <v>0</v>
      </c>
      <c r="BE245" s="308">
        <f t="shared" si="275"/>
        <v>0</v>
      </c>
      <c r="BF245" s="48"/>
      <c r="BG245" s="48"/>
      <c r="BH245" s="48"/>
      <c r="BI245" s="48"/>
      <c r="BJ245" s="48"/>
      <c r="BK245" s="48"/>
      <c r="BL245" s="1219">
        <f t="shared" si="246"/>
        <v>300</v>
      </c>
      <c r="BM245" s="1252">
        <f>+Q245</f>
        <v>0</v>
      </c>
      <c r="BN245" s="308">
        <f t="shared" si="276"/>
        <v>0</v>
      </c>
      <c r="BO245" s="48"/>
      <c r="BP245" s="48"/>
      <c r="BQ245" s="48"/>
      <c r="BR245" s="48"/>
      <c r="BS245" s="48"/>
      <c r="BT245" s="48"/>
      <c r="BU245" s="1204"/>
      <c r="BV245" s="1205"/>
      <c r="BW245" s="1205"/>
      <c r="BX245" s="1205"/>
      <c r="BY245" s="1205"/>
      <c r="BZ245" s="1205"/>
      <c r="CA245" s="1205"/>
      <c r="CB245" s="1205"/>
      <c r="CC245" s="1206"/>
    </row>
    <row r="246" spans="1:81" s="58" customFormat="1" ht="40.15" customHeight="1" x14ac:dyDescent="0.25">
      <c r="A246" s="37"/>
      <c r="B246" s="1321"/>
      <c r="C246" s="1315"/>
      <c r="D246" s="1097"/>
      <c r="E246" s="1094"/>
      <c r="F246" s="1094"/>
      <c r="G246" s="1094"/>
      <c r="H246" s="1094"/>
      <c r="I246" s="1094"/>
      <c r="J246" s="1220"/>
      <c r="K246" s="1217"/>
      <c r="L246" s="1223"/>
      <c r="M246" s="1226"/>
      <c r="N246" s="1229"/>
      <c r="O246" s="1232"/>
      <c r="P246" s="1235"/>
      <c r="Q246" s="1238"/>
      <c r="R246" s="1220"/>
      <c r="S246" s="41"/>
      <c r="T246" s="241"/>
      <c r="U246" s="241"/>
      <c r="V246" s="241"/>
      <c r="W246" s="41"/>
      <c r="X246" s="34"/>
      <c r="Y246" s="34"/>
      <c r="Z246" s="34"/>
      <c r="AA246" s="34"/>
      <c r="AB246" s="1220"/>
      <c r="AC246" s="1241"/>
      <c r="AD246" s="303">
        <f t="shared" si="262"/>
        <v>0</v>
      </c>
      <c r="AE246" s="303">
        <f t="shared" si="262"/>
        <v>0</v>
      </c>
      <c r="AF246" s="303">
        <f t="shared" si="262"/>
        <v>0</v>
      </c>
      <c r="AG246" s="303">
        <f t="shared" si="261"/>
        <v>0</v>
      </c>
      <c r="AH246" s="303">
        <f t="shared" si="261"/>
        <v>0</v>
      </c>
      <c r="AI246" s="303">
        <f t="shared" si="261"/>
        <v>0</v>
      </c>
      <c r="AJ246" s="303">
        <f t="shared" si="261"/>
        <v>0</v>
      </c>
      <c r="AK246" s="1220"/>
      <c r="AL246" s="1244"/>
      <c r="AM246" s="303">
        <f t="shared" si="273"/>
        <v>0</v>
      </c>
      <c r="AN246" s="311"/>
      <c r="AO246" s="311"/>
      <c r="AP246" s="311"/>
      <c r="AQ246" s="311"/>
      <c r="AR246" s="311"/>
      <c r="AS246" s="311"/>
      <c r="AT246" s="1220"/>
      <c r="AU246" s="1247"/>
      <c r="AV246" s="303">
        <f t="shared" si="274"/>
        <v>0</v>
      </c>
      <c r="AW246" s="311"/>
      <c r="AX246" s="311"/>
      <c r="AY246" s="311"/>
      <c r="AZ246" s="311"/>
      <c r="BA246" s="311"/>
      <c r="BB246" s="311"/>
      <c r="BC246" s="1220"/>
      <c r="BD246" s="1250"/>
      <c r="BE246" s="303">
        <f t="shared" si="275"/>
        <v>0</v>
      </c>
      <c r="BF246" s="311"/>
      <c r="BG246" s="311"/>
      <c r="BH246" s="311"/>
      <c r="BI246" s="311"/>
      <c r="BJ246" s="311"/>
      <c r="BK246" s="311"/>
      <c r="BL246" s="1220"/>
      <c r="BM246" s="1253"/>
      <c r="BN246" s="303">
        <f t="shared" si="276"/>
        <v>0</v>
      </c>
      <c r="BO246" s="311"/>
      <c r="BP246" s="311"/>
      <c r="BQ246" s="311"/>
      <c r="BR246" s="311"/>
      <c r="BS246" s="311"/>
      <c r="BT246" s="311"/>
      <c r="BU246" s="1207"/>
      <c r="BV246" s="1208"/>
      <c r="BW246" s="1208"/>
      <c r="BX246" s="1208"/>
      <c r="BY246" s="1208"/>
      <c r="BZ246" s="1208"/>
      <c r="CA246" s="1208"/>
      <c r="CB246" s="1208"/>
      <c r="CC246" s="1209"/>
    </row>
    <row r="247" spans="1:81" s="58" customFormat="1" ht="40.15" customHeight="1" x14ac:dyDescent="0.25">
      <c r="A247" s="37"/>
      <c r="B247" s="1321"/>
      <c r="C247" s="1315"/>
      <c r="D247" s="1097"/>
      <c r="E247" s="1094"/>
      <c r="F247" s="1094"/>
      <c r="G247" s="1094"/>
      <c r="H247" s="1094"/>
      <c r="I247" s="1094"/>
      <c r="J247" s="1220"/>
      <c r="K247" s="1217"/>
      <c r="L247" s="1223"/>
      <c r="M247" s="1226"/>
      <c r="N247" s="1229"/>
      <c r="O247" s="1232"/>
      <c r="P247" s="1235"/>
      <c r="Q247" s="1238"/>
      <c r="R247" s="1220"/>
      <c r="S247" s="41"/>
      <c r="T247" s="241"/>
      <c r="U247" s="241"/>
      <c r="V247" s="241"/>
      <c r="W247" s="41"/>
      <c r="X247" s="34"/>
      <c r="Y247" s="34"/>
      <c r="Z247" s="34"/>
      <c r="AA247" s="34"/>
      <c r="AB247" s="1220"/>
      <c r="AC247" s="1241"/>
      <c r="AD247" s="303">
        <f t="shared" si="262"/>
        <v>0</v>
      </c>
      <c r="AE247" s="303">
        <f t="shared" si="262"/>
        <v>0</v>
      </c>
      <c r="AF247" s="303">
        <f t="shared" si="262"/>
        <v>0</v>
      </c>
      <c r="AG247" s="303">
        <f t="shared" si="261"/>
        <v>0</v>
      </c>
      <c r="AH247" s="303">
        <f t="shared" si="261"/>
        <v>0</v>
      </c>
      <c r="AI247" s="303">
        <f t="shared" si="261"/>
        <v>0</v>
      </c>
      <c r="AJ247" s="303">
        <f t="shared" si="261"/>
        <v>0</v>
      </c>
      <c r="AK247" s="1220"/>
      <c r="AL247" s="1244"/>
      <c r="AM247" s="303">
        <f t="shared" si="273"/>
        <v>0</v>
      </c>
      <c r="AN247" s="311"/>
      <c r="AO247" s="311"/>
      <c r="AP247" s="311"/>
      <c r="AQ247" s="311"/>
      <c r="AR247" s="311"/>
      <c r="AS247" s="311"/>
      <c r="AT247" s="1220"/>
      <c r="AU247" s="1247"/>
      <c r="AV247" s="303">
        <f t="shared" si="274"/>
        <v>0</v>
      </c>
      <c r="AW247" s="311"/>
      <c r="AX247" s="311"/>
      <c r="AY247" s="311"/>
      <c r="AZ247" s="311"/>
      <c r="BA247" s="311"/>
      <c r="BB247" s="311"/>
      <c r="BC247" s="1220"/>
      <c r="BD247" s="1250"/>
      <c r="BE247" s="303">
        <f t="shared" si="275"/>
        <v>0</v>
      </c>
      <c r="BF247" s="311"/>
      <c r="BG247" s="311"/>
      <c r="BH247" s="311"/>
      <c r="BI247" s="311"/>
      <c r="BJ247" s="311"/>
      <c r="BK247" s="311"/>
      <c r="BL247" s="1220"/>
      <c r="BM247" s="1253"/>
      <c r="BN247" s="303">
        <f t="shared" si="276"/>
        <v>0</v>
      </c>
      <c r="BO247" s="311"/>
      <c r="BP247" s="311"/>
      <c r="BQ247" s="311"/>
      <c r="BR247" s="311"/>
      <c r="BS247" s="311"/>
      <c r="BT247" s="311"/>
      <c r="BU247" s="1207"/>
      <c r="BV247" s="1208"/>
      <c r="BW247" s="1208"/>
      <c r="BX247" s="1208"/>
      <c r="BY247" s="1208"/>
      <c r="BZ247" s="1208"/>
      <c r="CA247" s="1208"/>
      <c r="CB247" s="1208"/>
      <c r="CC247" s="1209"/>
    </row>
    <row r="248" spans="1:81" s="58" customFormat="1" ht="40.15" customHeight="1" thickBot="1" x14ac:dyDescent="0.3">
      <c r="A248" s="37"/>
      <c r="B248" s="1321"/>
      <c r="C248" s="1316"/>
      <c r="D248" s="1098"/>
      <c r="E248" s="1095"/>
      <c r="F248" s="1095"/>
      <c r="G248" s="1095"/>
      <c r="H248" s="1095"/>
      <c r="I248" s="1095"/>
      <c r="J248" s="1221"/>
      <c r="K248" s="1218"/>
      <c r="L248" s="1224"/>
      <c r="M248" s="1227"/>
      <c r="N248" s="1230"/>
      <c r="O248" s="1233"/>
      <c r="P248" s="1236"/>
      <c r="Q248" s="1239"/>
      <c r="R248" s="1221"/>
      <c r="S248" s="234"/>
      <c r="T248" s="242"/>
      <c r="U248" s="242"/>
      <c r="V248" s="242"/>
      <c r="W248" s="234"/>
      <c r="X248" s="305"/>
      <c r="Y248" s="305"/>
      <c r="Z248" s="305"/>
      <c r="AA248" s="305"/>
      <c r="AB248" s="1221"/>
      <c r="AC248" s="1242"/>
      <c r="AD248" s="306">
        <f t="shared" si="262"/>
        <v>0</v>
      </c>
      <c r="AE248" s="306">
        <f t="shared" si="262"/>
        <v>0</v>
      </c>
      <c r="AF248" s="306">
        <f t="shared" si="262"/>
        <v>0</v>
      </c>
      <c r="AG248" s="306">
        <f t="shared" si="261"/>
        <v>0</v>
      </c>
      <c r="AH248" s="306">
        <f t="shared" si="261"/>
        <v>0</v>
      </c>
      <c r="AI248" s="306">
        <f t="shared" si="261"/>
        <v>0</v>
      </c>
      <c r="AJ248" s="306">
        <f t="shared" si="261"/>
        <v>0</v>
      </c>
      <c r="AK248" s="1221"/>
      <c r="AL248" s="1245"/>
      <c r="AM248" s="306">
        <f t="shared" si="273"/>
        <v>0</v>
      </c>
      <c r="AN248" s="50"/>
      <c r="AO248" s="50"/>
      <c r="AP248" s="50"/>
      <c r="AQ248" s="50"/>
      <c r="AR248" s="50"/>
      <c r="AS248" s="50"/>
      <c r="AT248" s="1221"/>
      <c r="AU248" s="1248"/>
      <c r="AV248" s="306">
        <f t="shared" si="274"/>
        <v>0</v>
      </c>
      <c r="AW248" s="50"/>
      <c r="AX248" s="50"/>
      <c r="AY248" s="50"/>
      <c r="AZ248" s="50"/>
      <c r="BA248" s="50"/>
      <c r="BB248" s="50"/>
      <c r="BC248" s="1221"/>
      <c r="BD248" s="1251"/>
      <c r="BE248" s="306">
        <f t="shared" si="275"/>
        <v>0</v>
      </c>
      <c r="BF248" s="50"/>
      <c r="BG248" s="50"/>
      <c r="BH248" s="50"/>
      <c r="BI248" s="50"/>
      <c r="BJ248" s="50"/>
      <c r="BK248" s="50"/>
      <c r="BL248" s="1221"/>
      <c r="BM248" s="1254"/>
      <c r="BN248" s="306">
        <f t="shared" si="276"/>
        <v>0</v>
      </c>
      <c r="BO248" s="50"/>
      <c r="BP248" s="50"/>
      <c r="BQ248" s="50"/>
      <c r="BR248" s="50"/>
      <c r="BS248" s="50"/>
      <c r="BT248" s="50"/>
      <c r="BU248" s="1210"/>
      <c r="BV248" s="1211"/>
      <c r="BW248" s="1211"/>
      <c r="BX248" s="1211"/>
      <c r="BY248" s="1211"/>
      <c r="BZ248" s="1211"/>
      <c r="CA248" s="1211"/>
      <c r="CB248" s="1211"/>
      <c r="CC248" s="1212"/>
    </row>
    <row r="249" spans="1:81" s="58" customFormat="1" ht="40.15" customHeight="1" thickTop="1" x14ac:dyDescent="0.25">
      <c r="A249" s="37"/>
      <c r="B249" s="1321"/>
      <c r="C249" s="1314" t="s">
        <v>437</v>
      </c>
      <c r="D249" s="1096">
        <v>4104</v>
      </c>
      <c r="E249" s="1093" t="s">
        <v>5777</v>
      </c>
      <c r="F249" s="1093">
        <v>4104008</v>
      </c>
      <c r="G249" s="1093" t="s">
        <v>5778</v>
      </c>
      <c r="H249" s="1093" t="s">
        <v>5779</v>
      </c>
      <c r="I249" s="1093">
        <v>202100450125</v>
      </c>
      <c r="J249" s="1744">
        <v>301</v>
      </c>
      <c r="K249" s="1216" t="str">
        <f>+[7]Metas!K346</f>
        <v xml:space="preserve">Centros vida/día de atención a los adultos mayores con mejoramiento locativo </v>
      </c>
      <c r="L249" s="1222"/>
      <c r="M249" s="1225">
        <f>SUM(N249:Q249)</f>
        <v>0</v>
      </c>
      <c r="N249" s="1228"/>
      <c r="O249" s="1231"/>
      <c r="P249" s="1234"/>
      <c r="Q249" s="1237"/>
      <c r="R249" s="1219">
        <f t="shared" si="279"/>
        <v>301</v>
      </c>
      <c r="S249" s="233"/>
      <c r="T249" s="240"/>
      <c r="U249" s="240"/>
      <c r="V249" s="240"/>
      <c r="W249" s="233"/>
      <c r="X249" s="307"/>
      <c r="Y249" s="307"/>
      <c r="Z249" s="307"/>
      <c r="AA249" s="307"/>
      <c r="AB249" s="1219">
        <f t="shared" ref="AB249:AB319" si="282">+$J249</f>
        <v>301</v>
      </c>
      <c r="AC249" s="1240">
        <f t="shared" ref="AC249" si="283">+L249</f>
        <v>0</v>
      </c>
      <c r="AD249" s="308">
        <f t="shared" si="262"/>
        <v>0</v>
      </c>
      <c r="AE249" s="308">
        <f t="shared" si="262"/>
        <v>0</v>
      </c>
      <c r="AF249" s="308">
        <f t="shared" si="262"/>
        <v>0</v>
      </c>
      <c r="AG249" s="308">
        <f t="shared" si="261"/>
        <v>0</v>
      </c>
      <c r="AH249" s="308">
        <f t="shared" si="261"/>
        <v>0</v>
      </c>
      <c r="AI249" s="308">
        <f t="shared" si="261"/>
        <v>0</v>
      </c>
      <c r="AJ249" s="308">
        <f t="shared" si="261"/>
        <v>0</v>
      </c>
      <c r="AK249" s="1219">
        <f t="shared" ref="AK249:AK319" si="284">+$J249</f>
        <v>301</v>
      </c>
      <c r="AL249" s="1243">
        <f>+N249</f>
        <v>0</v>
      </c>
      <c r="AM249" s="308">
        <f t="shared" si="273"/>
        <v>0</v>
      </c>
      <c r="AN249" s="48"/>
      <c r="AO249" s="48"/>
      <c r="AP249" s="48"/>
      <c r="AQ249" s="48"/>
      <c r="AR249" s="48"/>
      <c r="AS249" s="48"/>
      <c r="AT249" s="1219">
        <f t="shared" ref="AT249:AT319" si="285">+$J249</f>
        <v>301</v>
      </c>
      <c r="AU249" s="1246">
        <f>+O249</f>
        <v>0</v>
      </c>
      <c r="AV249" s="308">
        <f t="shared" si="274"/>
        <v>0</v>
      </c>
      <c r="AW249" s="48"/>
      <c r="AX249" s="48"/>
      <c r="AY249" s="48"/>
      <c r="AZ249" s="48"/>
      <c r="BA249" s="48"/>
      <c r="BB249" s="48"/>
      <c r="BC249" s="1219">
        <f t="shared" ref="BC249:BC319" si="286">+$J249</f>
        <v>301</v>
      </c>
      <c r="BD249" s="1249">
        <f>+P249</f>
        <v>0</v>
      </c>
      <c r="BE249" s="308">
        <f t="shared" si="275"/>
        <v>0</v>
      </c>
      <c r="BF249" s="48"/>
      <c r="BG249" s="48"/>
      <c r="BH249" s="48"/>
      <c r="BI249" s="48"/>
      <c r="BJ249" s="48"/>
      <c r="BK249" s="48"/>
      <c r="BL249" s="1219">
        <f t="shared" ref="BL249:BL319" si="287">+$J249</f>
        <v>301</v>
      </c>
      <c r="BM249" s="1252">
        <f>+Q249</f>
        <v>0</v>
      </c>
      <c r="BN249" s="308">
        <f t="shared" si="276"/>
        <v>0</v>
      </c>
      <c r="BO249" s="48"/>
      <c r="BP249" s="48"/>
      <c r="BQ249" s="48"/>
      <c r="BR249" s="48"/>
      <c r="BS249" s="48"/>
      <c r="BT249" s="48"/>
      <c r="BU249" s="1204"/>
      <c r="BV249" s="1205"/>
      <c r="BW249" s="1205"/>
      <c r="BX249" s="1205"/>
      <c r="BY249" s="1205"/>
      <c r="BZ249" s="1205"/>
      <c r="CA249" s="1205"/>
      <c r="CB249" s="1205"/>
      <c r="CC249" s="1206"/>
    </row>
    <row r="250" spans="1:81" s="58" customFormat="1" ht="40.15" customHeight="1" x14ac:dyDescent="0.25">
      <c r="A250" s="37"/>
      <c r="B250" s="1321"/>
      <c r="C250" s="1315"/>
      <c r="D250" s="1097"/>
      <c r="E250" s="1094"/>
      <c r="F250" s="1094"/>
      <c r="G250" s="1094"/>
      <c r="H250" s="1094"/>
      <c r="I250" s="1094"/>
      <c r="J250" s="1722"/>
      <c r="K250" s="1217"/>
      <c r="L250" s="1223"/>
      <c r="M250" s="1226"/>
      <c r="N250" s="1229"/>
      <c r="O250" s="1232"/>
      <c r="P250" s="1235"/>
      <c r="Q250" s="1238"/>
      <c r="R250" s="1220"/>
      <c r="S250" s="41"/>
      <c r="T250" s="241"/>
      <c r="U250" s="241"/>
      <c r="V250" s="241"/>
      <c r="W250" s="41"/>
      <c r="X250" s="34"/>
      <c r="Y250" s="34"/>
      <c r="Z250" s="34"/>
      <c r="AA250" s="34"/>
      <c r="AB250" s="1220"/>
      <c r="AC250" s="1241"/>
      <c r="AD250" s="303">
        <f t="shared" si="262"/>
        <v>0</v>
      </c>
      <c r="AE250" s="303">
        <f t="shared" si="262"/>
        <v>0</v>
      </c>
      <c r="AF250" s="303">
        <f t="shared" si="262"/>
        <v>0</v>
      </c>
      <c r="AG250" s="303">
        <f t="shared" si="261"/>
        <v>0</v>
      </c>
      <c r="AH250" s="303">
        <f t="shared" si="261"/>
        <v>0</v>
      </c>
      <c r="AI250" s="303">
        <f t="shared" si="261"/>
        <v>0</v>
      </c>
      <c r="AJ250" s="303">
        <f t="shared" si="261"/>
        <v>0</v>
      </c>
      <c r="AK250" s="1220"/>
      <c r="AL250" s="1244"/>
      <c r="AM250" s="303">
        <f t="shared" si="273"/>
        <v>0</v>
      </c>
      <c r="AN250" s="311"/>
      <c r="AO250" s="311"/>
      <c r="AP250" s="311"/>
      <c r="AQ250" s="311"/>
      <c r="AR250" s="311"/>
      <c r="AS250" s="311"/>
      <c r="AT250" s="1220"/>
      <c r="AU250" s="1247"/>
      <c r="AV250" s="303">
        <f t="shared" si="274"/>
        <v>0</v>
      </c>
      <c r="AW250" s="311"/>
      <c r="AX250" s="311"/>
      <c r="AY250" s="311"/>
      <c r="AZ250" s="311"/>
      <c r="BA250" s="311"/>
      <c r="BB250" s="311"/>
      <c r="BC250" s="1220"/>
      <c r="BD250" s="1250"/>
      <c r="BE250" s="303">
        <f t="shared" si="275"/>
        <v>0</v>
      </c>
      <c r="BF250" s="311"/>
      <c r="BG250" s="311"/>
      <c r="BH250" s="311"/>
      <c r="BI250" s="311"/>
      <c r="BJ250" s="311"/>
      <c r="BK250" s="311"/>
      <c r="BL250" s="1220"/>
      <c r="BM250" s="1253"/>
      <c r="BN250" s="303">
        <f t="shared" si="276"/>
        <v>0</v>
      </c>
      <c r="BO250" s="311"/>
      <c r="BP250" s="311"/>
      <c r="BQ250" s="311"/>
      <c r="BR250" s="311"/>
      <c r="BS250" s="311"/>
      <c r="BT250" s="311"/>
      <c r="BU250" s="1207"/>
      <c r="BV250" s="1208"/>
      <c r="BW250" s="1208"/>
      <c r="BX250" s="1208"/>
      <c r="BY250" s="1208"/>
      <c r="BZ250" s="1208"/>
      <c r="CA250" s="1208"/>
      <c r="CB250" s="1208"/>
      <c r="CC250" s="1209"/>
    </row>
    <row r="251" spans="1:81" s="58" customFormat="1" ht="40.15" customHeight="1" x14ac:dyDescent="0.25">
      <c r="A251" s="37"/>
      <c r="B251" s="1321"/>
      <c r="C251" s="1315"/>
      <c r="D251" s="1097"/>
      <c r="E251" s="1094"/>
      <c r="F251" s="1094"/>
      <c r="G251" s="1094"/>
      <c r="H251" s="1094"/>
      <c r="I251" s="1094"/>
      <c r="J251" s="1722"/>
      <c r="K251" s="1217"/>
      <c r="L251" s="1223"/>
      <c r="M251" s="1226"/>
      <c r="N251" s="1229"/>
      <c r="O251" s="1232"/>
      <c r="P251" s="1235"/>
      <c r="Q251" s="1238"/>
      <c r="R251" s="1220"/>
      <c r="S251" s="41"/>
      <c r="T251" s="241"/>
      <c r="U251" s="241"/>
      <c r="V251" s="241"/>
      <c r="W251" s="41"/>
      <c r="X251" s="34"/>
      <c r="Y251" s="34"/>
      <c r="Z251" s="34"/>
      <c r="AA251" s="34"/>
      <c r="AB251" s="1220"/>
      <c r="AC251" s="1241"/>
      <c r="AD251" s="303">
        <f t="shared" si="262"/>
        <v>0</v>
      </c>
      <c r="AE251" s="303">
        <f t="shared" si="262"/>
        <v>0</v>
      </c>
      <c r="AF251" s="303">
        <f t="shared" si="262"/>
        <v>0</v>
      </c>
      <c r="AG251" s="303">
        <f t="shared" si="261"/>
        <v>0</v>
      </c>
      <c r="AH251" s="303">
        <f t="shared" si="261"/>
        <v>0</v>
      </c>
      <c r="AI251" s="303">
        <f t="shared" si="261"/>
        <v>0</v>
      </c>
      <c r="AJ251" s="303">
        <f t="shared" si="261"/>
        <v>0</v>
      </c>
      <c r="AK251" s="1220"/>
      <c r="AL251" s="1244"/>
      <c r="AM251" s="303">
        <f t="shared" si="273"/>
        <v>0</v>
      </c>
      <c r="AN251" s="311"/>
      <c r="AO251" s="311"/>
      <c r="AP251" s="311"/>
      <c r="AQ251" s="311"/>
      <c r="AR251" s="311"/>
      <c r="AS251" s="311"/>
      <c r="AT251" s="1220"/>
      <c r="AU251" s="1247"/>
      <c r="AV251" s="303">
        <f t="shared" si="274"/>
        <v>0</v>
      </c>
      <c r="AW251" s="311"/>
      <c r="AX251" s="311"/>
      <c r="AY251" s="311"/>
      <c r="AZ251" s="311"/>
      <c r="BA251" s="311"/>
      <c r="BB251" s="311"/>
      <c r="BC251" s="1220"/>
      <c r="BD251" s="1250"/>
      <c r="BE251" s="303">
        <f t="shared" si="275"/>
        <v>0</v>
      </c>
      <c r="BF251" s="311"/>
      <c r="BG251" s="311"/>
      <c r="BH251" s="311"/>
      <c r="BI251" s="311"/>
      <c r="BJ251" s="311"/>
      <c r="BK251" s="311"/>
      <c r="BL251" s="1220"/>
      <c r="BM251" s="1253"/>
      <c r="BN251" s="303">
        <f t="shared" si="276"/>
        <v>0</v>
      </c>
      <c r="BO251" s="311"/>
      <c r="BP251" s="311"/>
      <c r="BQ251" s="311"/>
      <c r="BR251" s="311"/>
      <c r="BS251" s="311"/>
      <c r="BT251" s="311"/>
      <c r="BU251" s="1207"/>
      <c r="BV251" s="1208"/>
      <c r="BW251" s="1208"/>
      <c r="BX251" s="1208"/>
      <c r="BY251" s="1208"/>
      <c r="BZ251" s="1208"/>
      <c r="CA251" s="1208"/>
      <c r="CB251" s="1208"/>
      <c r="CC251" s="1209"/>
    </row>
    <row r="252" spans="1:81" s="58" customFormat="1" ht="40.15" customHeight="1" thickBot="1" x14ac:dyDescent="0.3">
      <c r="A252" s="37"/>
      <c r="B252" s="1321"/>
      <c r="C252" s="1315"/>
      <c r="D252" s="1098"/>
      <c r="E252" s="1095"/>
      <c r="F252" s="1095"/>
      <c r="G252" s="1095"/>
      <c r="H252" s="1095"/>
      <c r="I252" s="1095"/>
      <c r="J252" s="1745"/>
      <c r="K252" s="1218"/>
      <c r="L252" s="1224"/>
      <c r="M252" s="1227"/>
      <c r="N252" s="1230"/>
      <c r="O252" s="1233"/>
      <c r="P252" s="1236"/>
      <c r="Q252" s="1239"/>
      <c r="R252" s="1221"/>
      <c r="S252" s="234"/>
      <c r="T252" s="242"/>
      <c r="U252" s="242"/>
      <c r="V252" s="242"/>
      <c r="W252" s="234"/>
      <c r="X252" s="305"/>
      <c r="Y252" s="305"/>
      <c r="Z252" s="305"/>
      <c r="AA252" s="305"/>
      <c r="AB252" s="1221"/>
      <c r="AC252" s="1242"/>
      <c r="AD252" s="306">
        <f t="shared" si="262"/>
        <v>0</v>
      </c>
      <c r="AE252" s="306">
        <f t="shared" si="262"/>
        <v>0</v>
      </c>
      <c r="AF252" s="306">
        <f t="shared" si="262"/>
        <v>0</v>
      </c>
      <c r="AG252" s="306">
        <f t="shared" si="261"/>
        <v>0</v>
      </c>
      <c r="AH252" s="306">
        <f t="shared" si="261"/>
        <v>0</v>
      </c>
      <c r="AI252" s="306">
        <f t="shared" si="261"/>
        <v>0</v>
      </c>
      <c r="AJ252" s="306">
        <f t="shared" si="261"/>
        <v>0</v>
      </c>
      <c r="AK252" s="1221"/>
      <c r="AL252" s="1245"/>
      <c r="AM252" s="306">
        <f t="shared" si="273"/>
        <v>0</v>
      </c>
      <c r="AN252" s="50"/>
      <c r="AO252" s="50"/>
      <c r="AP252" s="50"/>
      <c r="AQ252" s="50"/>
      <c r="AR252" s="50"/>
      <c r="AS252" s="50"/>
      <c r="AT252" s="1221"/>
      <c r="AU252" s="1248"/>
      <c r="AV252" s="306">
        <f t="shared" si="274"/>
        <v>0</v>
      </c>
      <c r="AW252" s="50"/>
      <c r="AX252" s="50"/>
      <c r="AY252" s="50"/>
      <c r="AZ252" s="50"/>
      <c r="BA252" s="50"/>
      <c r="BB252" s="50"/>
      <c r="BC252" s="1221"/>
      <c r="BD252" s="1251"/>
      <c r="BE252" s="306">
        <f t="shared" si="275"/>
        <v>0</v>
      </c>
      <c r="BF252" s="50"/>
      <c r="BG252" s="50"/>
      <c r="BH252" s="50"/>
      <c r="BI252" s="50"/>
      <c r="BJ252" s="50"/>
      <c r="BK252" s="50"/>
      <c r="BL252" s="1221"/>
      <c r="BM252" s="1254"/>
      <c r="BN252" s="306">
        <f t="shared" si="276"/>
        <v>0</v>
      </c>
      <c r="BO252" s="50"/>
      <c r="BP252" s="50"/>
      <c r="BQ252" s="50"/>
      <c r="BR252" s="50"/>
      <c r="BS252" s="50"/>
      <c r="BT252" s="50"/>
      <c r="BU252" s="1210"/>
      <c r="BV252" s="1211"/>
      <c r="BW252" s="1211"/>
      <c r="BX252" s="1211"/>
      <c r="BY252" s="1211"/>
      <c r="BZ252" s="1211"/>
      <c r="CA252" s="1211"/>
      <c r="CB252" s="1211"/>
      <c r="CC252" s="1212"/>
    </row>
    <row r="253" spans="1:81" s="58" customFormat="1" ht="40.15" customHeight="1" thickTop="1" x14ac:dyDescent="0.25">
      <c r="A253" s="37"/>
      <c r="B253" s="1321"/>
      <c r="C253" s="1315"/>
      <c r="D253" s="1096">
        <v>4104</v>
      </c>
      <c r="E253" s="1093" t="s">
        <v>5777</v>
      </c>
      <c r="F253" s="1093">
        <v>4104008</v>
      </c>
      <c r="G253" s="1093" t="s">
        <v>5778</v>
      </c>
      <c r="H253" s="1093" t="s">
        <v>5779</v>
      </c>
      <c r="I253" s="1093">
        <v>202100450125</v>
      </c>
      <c r="J253" s="1744">
        <v>302</v>
      </c>
      <c r="K253" s="1216" t="str">
        <f>+[7]Metas!K347</f>
        <v>Centros Vida/día que prestan servicios a los adultos mayores con seguimiento y vigilancia</v>
      </c>
      <c r="L253" s="1222">
        <v>10</v>
      </c>
      <c r="M253" s="1225">
        <f>SUM(N253:Q253)</f>
        <v>10</v>
      </c>
      <c r="N253" s="1228"/>
      <c r="O253" s="1231">
        <v>10</v>
      </c>
      <c r="P253" s="1234"/>
      <c r="Q253" s="1237"/>
      <c r="R253" s="1219">
        <f t="shared" si="279"/>
        <v>302</v>
      </c>
      <c r="S253" s="233" t="s">
        <v>5782</v>
      </c>
      <c r="T253" s="240" t="s">
        <v>3834</v>
      </c>
      <c r="U253" s="240" t="s">
        <v>3839</v>
      </c>
      <c r="V253" s="240" t="s">
        <v>3843</v>
      </c>
      <c r="W253" s="233" t="s">
        <v>5783</v>
      </c>
      <c r="X253" s="307">
        <v>44593</v>
      </c>
      <c r="Y253" s="307"/>
      <c r="Z253" s="307"/>
      <c r="AA253" s="307"/>
      <c r="AB253" s="1219">
        <f t="shared" si="282"/>
        <v>302</v>
      </c>
      <c r="AC253" s="1240">
        <f t="shared" ref="AC253" si="288">+L253</f>
        <v>10</v>
      </c>
      <c r="AD253" s="308">
        <v>32</v>
      </c>
      <c r="AE253" s="308">
        <v>32</v>
      </c>
      <c r="AF253" s="308">
        <f t="shared" si="262"/>
        <v>0</v>
      </c>
      <c r="AG253" s="308">
        <f t="shared" si="261"/>
        <v>0</v>
      </c>
      <c r="AH253" s="308">
        <f t="shared" si="261"/>
        <v>0</v>
      </c>
      <c r="AI253" s="308">
        <f t="shared" si="261"/>
        <v>0</v>
      </c>
      <c r="AJ253" s="308">
        <f t="shared" si="261"/>
        <v>0</v>
      </c>
      <c r="AK253" s="1219">
        <f t="shared" si="284"/>
        <v>302</v>
      </c>
      <c r="AL253" s="1243">
        <f>+N253</f>
        <v>0</v>
      </c>
      <c r="AM253" s="308">
        <f t="shared" si="273"/>
        <v>0</v>
      </c>
      <c r="AN253" s="48"/>
      <c r="AO253" s="48"/>
      <c r="AP253" s="48"/>
      <c r="AQ253" s="48"/>
      <c r="AR253" s="48"/>
      <c r="AS253" s="48"/>
      <c r="AT253" s="1219">
        <f t="shared" si="285"/>
        <v>302</v>
      </c>
      <c r="AU253" s="1246">
        <f>+O253</f>
        <v>10</v>
      </c>
      <c r="AV253" s="308">
        <f t="shared" si="274"/>
        <v>0</v>
      </c>
      <c r="AW253" s="48"/>
      <c r="AX253" s="48"/>
      <c r="AY253" s="48"/>
      <c r="AZ253" s="48"/>
      <c r="BA253" s="48"/>
      <c r="BB253" s="48"/>
      <c r="BC253" s="1219">
        <f t="shared" si="286"/>
        <v>302</v>
      </c>
      <c r="BD253" s="1249">
        <f>+P253</f>
        <v>0</v>
      </c>
      <c r="BE253" s="308">
        <f t="shared" si="275"/>
        <v>0</v>
      </c>
      <c r="BF253" s="48"/>
      <c r="BG253" s="48"/>
      <c r="BH253" s="48"/>
      <c r="BI253" s="48"/>
      <c r="BJ253" s="48"/>
      <c r="BK253" s="48"/>
      <c r="BL253" s="1219">
        <f t="shared" si="287"/>
        <v>302</v>
      </c>
      <c r="BM253" s="1252">
        <f>+Q253</f>
        <v>0</v>
      </c>
      <c r="BN253" s="308">
        <f t="shared" si="276"/>
        <v>0</v>
      </c>
      <c r="BO253" s="48"/>
      <c r="BP253" s="48"/>
      <c r="BQ253" s="48"/>
      <c r="BR253" s="48"/>
      <c r="BS253" s="48"/>
      <c r="BT253" s="48"/>
      <c r="BU253" s="1204"/>
      <c r="BV253" s="1205"/>
      <c r="BW253" s="1205"/>
      <c r="BX253" s="1205"/>
      <c r="BY253" s="1205"/>
      <c r="BZ253" s="1205"/>
      <c r="CA253" s="1205"/>
      <c r="CB253" s="1205"/>
      <c r="CC253" s="1206"/>
    </row>
    <row r="254" spans="1:81" s="58" customFormat="1" ht="40.15" customHeight="1" x14ac:dyDescent="0.25">
      <c r="A254" s="37"/>
      <c r="B254" s="1321"/>
      <c r="C254" s="1315"/>
      <c r="D254" s="1097"/>
      <c r="E254" s="1094"/>
      <c r="F254" s="1094"/>
      <c r="G254" s="1094"/>
      <c r="H254" s="1094"/>
      <c r="I254" s="1094"/>
      <c r="J254" s="1722"/>
      <c r="K254" s="1217"/>
      <c r="L254" s="1223"/>
      <c r="M254" s="1226"/>
      <c r="N254" s="1229"/>
      <c r="O254" s="1232"/>
      <c r="P254" s="1235"/>
      <c r="Q254" s="1238"/>
      <c r="R254" s="1220"/>
      <c r="S254" s="41"/>
      <c r="T254" s="241"/>
      <c r="U254" s="241"/>
      <c r="V254" s="241"/>
      <c r="W254" s="41"/>
      <c r="X254" s="34"/>
      <c r="Y254" s="34"/>
      <c r="Z254" s="34"/>
      <c r="AA254" s="34"/>
      <c r="AB254" s="1220"/>
      <c r="AC254" s="1241"/>
      <c r="AD254" s="303">
        <f t="shared" si="262"/>
        <v>0</v>
      </c>
      <c r="AE254" s="303" t="s">
        <v>2507</v>
      </c>
      <c r="AF254" s="303">
        <f t="shared" si="262"/>
        <v>0</v>
      </c>
      <c r="AG254" s="303">
        <f t="shared" si="261"/>
        <v>0</v>
      </c>
      <c r="AH254" s="303">
        <f t="shared" si="261"/>
        <v>0</v>
      </c>
      <c r="AI254" s="303">
        <f t="shared" si="261"/>
        <v>0</v>
      </c>
      <c r="AJ254" s="303">
        <f t="shared" si="261"/>
        <v>0</v>
      </c>
      <c r="AK254" s="1220"/>
      <c r="AL254" s="1244"/>
      <c r="AM254" s="303">
        <f t="shared" si="273"/>
        <v>0</v>
      </c>
      <c r="AN254" s="311"/>
      <c r="AO254" s="311"/>
      <c r="AP254" s="311"/>
      <c r="AQ254" s="311"/>
      <c r="AR254" s="311"/>
      <c r="AS254" s="311"/>
      <c r="AT254" s="1220"/>
      <c r="AU254" s="1247"/>
      <c r="AV254" s="303">
        <f t="shared" si="274"/>
        <v>0</v>
      </c>
      <c r="AW254" s="311"/>
      <c r="AX254" s="311"/>
      <c r="AY254" s="311"/>
      <c r="AZ254" s="311"/>
      <c r="BA254" s="311"/>
      <c r="BB254" s="311"/>
      <c r="BC254" s="1220"/>
      <c r="BD254" s="1250"/>
      <c r="BE254" s="303">
        <f t="shared" si="275"/>
        <v>0</v>
      </c>
      <c r="BF254" s="311"/>
      <c r="BG254" s="311"/>
      <c r="BH254" s="311"/>
      <c r="BI254" s="311"/>
      <c r="BJ254" s="311"/>
      <c r="BK254" s="311"/>
      <c r="BL254" s="1220"/>
      <c r="BM254" s="1253"/>
      <c r="BN254" s="303">
        <f t="shared" si="276"/>
        <v>0</v>
      </c>
      <c r="BO254" s="311"/>
      <c r="BP254" s="311"/>
      <c r="BQ254" s="311"/>
      <c r="BR254" s="311"/>
      <c r="BS254" s="311"/>
      <c r="BT254" s="311"/>
      <c r="BU254" s="1207"/>
      <c r="BV254" s="1208"/>
      <c r="BW254" s="1208"/>
      <c r="BX254" s="1208"/>
      <c r="BY254" s="1208"/>
      <c r="BZ254" s="1208"/>
      <c r="CA254" s="1208"/>
      <c r="CB254" s="1208"/>
      <c r="CC254" s="1209"/>
    </row>
    <row r="255" spans="1:81" s="58" customFormat="1" ht="40.15" customHeight="1" x14ac:dyDescent="0.25">
      <c r="A255" s="37"/>
      <c r="B255" s="1321"/>
      <c r="C255" s="1315"/>
      <c r="D255" s="1097"/>
      <c r="E255" s="1094"/>
      <c r="F255" s="1094"/>
      <c r="G255" s="1094"/>
      <c r="H255" s="1094"/>
      <c r="I255" s="1094"/>
      <c r="J255" s="1722"/>
      <c r="K255" s="1217"/>
      <c r="L255" s="1223"/>
      <c r="M255" s="1226"/>
      <c r="N255" s="1229"/>
      <c r="O255" s="1232"/>
      <c r="P255" s="1235"/>
      <c r="Q255" s="1238"/>
      <c r="R255" s="1220"/>
      <c r="S255" s="41"/>
      <c r="T255" s="241"/>
      <c r="U255" s="241"/>
      <c r="V255" s="241"/>
      <c r="W255" s="41"/>
      <c r="X255" s="34"/>
      <c r="Y255" s="34"/>
      <c r="Z255" s="34"/>
      <c r="AA255" s="34"/>
      <c r="AB255" s="1220"/>
      <c r="AC255" s="1241"/>
      <c r="AD255" s="303">
        <f t="shared" si="262"/>
        <v>0</v>
      </c>
      <c r="AE255" s="303">
        <f t="shared" si="262"/>
        <v>0</v>
      </c>
      <c r="AF255" s="303">
        <f t="shared" si="262"/>
        <v>0</v>
      </c>
      <c r="AG255" s="303">
        <f t="shared" si="261"/>
        <v>0</v>
      </c>
      <c r="AH255" s="303">
        <f t="shared" si="261"/>
        <v>0</v>
      </c>
      <c r="AI255" s="303">
        <f t="shared" si="261"/>
        <v>0</v>
      </c>
      <c r="AJ255" s="303">
        <f t="shared" si="261"/>
        <v>0</v>
      </c>
      <c r="AK255" s="1220"/>
      <c r="AL255" s="1244"/>
      <c r="AM255" s="303">
        <f t="shared" si="273"/>
        <v>0</v>
      </c>
      <c r="AN255" s="311"/>
      <c r="AO255" s="311"/>
      <c r="AP255" s="311"/>
      <c r="AQ255" s="311"/>
      <c r="AR255" s="311"/>
      <c r="AS255" s="311"/>
      <c r="AT255" s="1220"/>
      <c r="AU255" s="1247"/>
      <c r="AV255" s="303">
        <f t="shared" si="274"/>
        <v>0</v>
      </c>
      <c r="AW255" s="311"/>
      <c r="AX255" s="311"/>
      <c r="AY255" s="311"/>
      <c r="AZ255" s="311"/>
      <c r="BA255" s="311"/>
      <c r="BB255" s="311"/>
      <c r="BC255" s="1220"/>
      <c r="BD255" s="1250"/>
      <c r="BE255" s="303">
        <f t="shared" si="275"/>
        <v>0</v>
      </c>
      <c r="BF255" s="311"/>
      <c r="BG255" s="311"/>
      <c r="BH255" s="311"/>
      <c r="BI255" s="311"/>
      <c r="BJ255" s="311"/>
      <c r="BK255" s="311"/>
      <c r="BL255" s="1220"/>
      <c r="BM255" s="1253"/>
      <c r="BN255" s="303">
        <f t="shared" si="276"/>
        <v>0</v>
      </c>
      <c r="BO255" s="311"/>
      <c r="BP255" s="311"/>
      <c r="BQ255" s="311"/>
      <c r="BR255" s="311"/>
      <c r="BS255" s="311"/>
      <c r="BT255" s="311"/>
      <c r="BU255" s="1207"/>
      <c r="BV255" s="1208"/>
      <c r="BW255" s="1208"/>
      <c r="BX255" s="1208"/>
      <c r="BY255" s="1208"/>
      <c r="BZ255" s="1208"/>
      <c r="CA255" s="1208"/>
      <c r="CB255" s="1208"/>
      <c r="CC255" s="1209"/>
    </row>
    <row r="256" spans="1:81" s="58" customFormat="1" ht="40.15" customHeight="1" thickBot="1" x14ac:dyDescent="0.3">
      <c r="A256" s="37"/>
      <c r="B256" s="1321"/>
      <c r="C256" s="1315"/>
      <c r="D256" s="1098"/>
      <c r="E256" s="1095"/>
      <c r="F256" s="1095"/>
      <c r="G256" s="1095"/>
      <c r="H256" s="1095"/>
      <c r="I256" s="1095"/>
      <c r="J256" s="1745"/>
      <c r="K256" s="1218"/>
      <c r="L256" s="1224"/>
      <c r="M256" s="1227"/>
      <c r="N256" s="1230"/>
      <c r="O256" s="1233"/>
      <c r="P256" s="1236"/>
      <c r="Q256" s="1239"/>
      <c r="R256" s="1221"/>
      <c r="S256" s="234"/>
      <c r="T256" s="242"/>
      <c r="U256" s="242"/>
      <c r="V256" s="242"/>
      <c r="W256" s="234"/>
      <c r="X256" s="305"/>
      <c r="Y256" s="305"/>
      <c r="Z256" s="305"/>
      <c r="AA256" s="305"/>
      <c r="AB256" s="1221"/>
      <c r="AC256" s="1242"/>
      <c r="AD256" s="306">
        <f t="shared" si="262"/>
        <v>0</v>
      </c>
      <c r="AE256" s="306">
        <f t="shared" si="262"/>
        <v>0</v>
      </c>
      <c r="AF256" s="306">
        <f t="shared" si="262"/>
        <v>0</v>
      </c>
      <c r="AG256" s="306">
        <f t="shared" si="261"/>
        <v>0</v>
      </c>
      <c r="AH256" s="306">
        <f t="shared" si="261"/>
        <v>0</v>
      </c>
      <c r="AI256" s="306">
        <f t="shared" si="261"/>
        <v>0</v>
      </c>
      <c r="AJ256" s="306">
        <f t="shared" si="261"/>
        <v>0</v>
      </c>
      <c r="AK256" s="1221"/>
      <c r="AL256" s="1245"/>
      <c r="AM256" s="306">
        <f t="shared" si="273"/>
        <v>0</v>
      </c>
      <c r="AN256" s="50"/>
      <c r="AO256" s="50"/>
      <c r="AP256" s="50"/>
      <c r="AQ256" s="50"/>
      <c r="AR256" s="50"/>
      <c r="AS256" s="50"/>
      <c r="AT256" s="1221"/>
      <c r="AU256" s="1248"/>
      <c r="AV256" s="306">
        <f t="shared" si="274"/>
        <v>0</v>
      </c>
      <c r="AW256" s="50"/>
      <c r="AX256" s="50"/>
      <c r="AY256" s="50"/>
      <c r="AZ256" s="50"/>
      <c r="BA256" s="50"/>
      <c r="BB256" s="50"/>
      <c r="BC256" s="1221"/>
      <c r="BD256" s="1251"/>
      <c r="BE256" s="306">
        <f t="shared" si="275"/>
        <v>0</v>
      </c>
      <c r="BF256" s="50"/>
      <c r="BG256" s="50"/>
      <c r="BH256" s="50"/>
      <c r="BI256" s="50"/>
      <c r="BJ256" s="50"/>
      <c r="BK256" s="50"/>
      <c r="BL256" s="1221"/>
      <c r="BM256" s="1254"/>
      <c r="BN256" s="306">
        <f t="shared" si="276"/>
        <v>0</v>
      </c>
      <c r="BO256" s="50"/>
      <c r="BP256" s="50"/>
      <c r="BQ256" s="50"/>
      <c r="BR256" s="50"/>
      <c r="BS256" s="50"/>
      <c r="BT256" s="50"/>
      <c r="BU256" s="1210"/>
      <c r="BV256" s="1211"/>
      <c r="BW256" s="1211"/>
      <c r="BX256" s="1211"/>
      <c r="BY256" s="1211"/>
      <c r="BZ256" s="1211"/>
      <c r="CA256" s="1211"/>
      <c r="CB256" s="1211"/>
      <c r="CC256" s="1212"/>
    </row>
    <row r="257" spans="1:81" s="58" customFormat="1" ht="40.15" customHeight="1" thickTop="1" x14ac:dyDescent="0.25">
      <c r="A257" s="37"/>
      <c r="B257" s="1321"/>
      <c r="C257" s="1315"/>
      <c r="D257" s="1096">
        <v>4104</v>
      </c>
      <c r="E257" s="1093" t="s">
        <v>5777</v>
      </c>
      <c r="F257" s="1093">
        <v>4104008</v>
      </c>
      <c r="G257" s="1093" t="s">
        <v>5778</v>
      </c>
      <c r="H257" s="1093" t="s">
        <v>5779</v>
      </c>
      <c r="I257" s="1093">
        <v>202100450125</v>
      </c>
      <c r="J257" s="1744">
        <v>303</v>
      </c>
      <c r="K257" s="1216" t="str">
        <f>+[7]Metas!K348</f>
        <v xml:space="preserve">Adultos mayores beneficiados con auxilio exequial. </v>
      </c>
      <c r="L257" s="1222"/>
      <c r="M257" s="1225">
        <f>SUM(N257:Q257)</f>
        <v>0</v>
      </c>
      <c r="N257" s="1228"/>
      <c r="O257" s="1231"/>
      <c r="P257" s="1234"/>
      <c r="Q257" s="1237"/>
      <c r="R257" s="1219">
        <f t="shared" si="279"/>
        <v>303</v>
      </c>
      <c r="S257" s="233"/>
      <c r="T257" s="240"/>
      <c r="U257" s="240"/>
      <c r="V257" s="240"/>
      <c r="W257" s="233"/>
      <c r="X257" s="307"/>
      <c r="Y257" s="307"/>
      <c r="Z257" s="307"/>
      <c r="AA257" s="307"/>
      <c r="AB257" s="1219">
        <f t="shared" si="282"/>
        <v>303</v>
      </c>
      <c r="AC257" s="1240">
        <f t="shared" ref="AC257" si="289">+L257</f>
        <v>0</v>
      </c>
      <c r="AD257" s="308">
        <f t="shared" si="262"/>
        <v>0</v>
      </c>
      <c r="AE257" s="308">
        <f t="shared" si="262"/>
        <v>0</v>
      </c>
      <c r="AF257" s="308">
        <f t="shared" si="262"/>
        <v>0</v>
      </c>
      <c r="AG257" s="308">
        <f t="shared" si="261"/>
        <v>0</v>
      </c>
      <c r="AH257" s="308">
        <f t="shared" si="261"/>
        <v>0</v>
      </c>
      <c r="AI257" s="308">
        <f t="shared" si="261"/>
        <v>0</v>
      </c>
      <c r="AJ257" s="308">
        <f t="shared" si="261"/>
        <v>0</v>
      </c>
      <c r="AK257" s="1219">
        <f t="shared" si="284"/>
        <v>303</v>
      </c>
      <c r="AL257" s="1243">
        <f>+N257</f>
        <v>0</v>
      </c>
      <c r="AM257" s="308">
        <f t="shared" si="273"/>
        <v>0</v>
      </c>
      <c r="AN257" s="48"/>
      <c r="AO257" s="48"/>
      <c r="AP257" s="48"/>
      <c r="AQ257" s="48"/>
      <c r="AR257" s="48"/>
      <c r="AS257" s="48"/>
      <c r="AT257" s="1219">
        <f t="shared" si="285"/>
        <v>303</v>
      </c>
      <c r="AU257" s="1246">
        <f>+O257</f>
        <v>0</v>
      </c>
      <c r="AV257" s="308">
        <f t="shared" si="274"/>
        <v>0</v>
      </c>
      <c r="AW257" s="48"/>
      <c r="AX257" s="48"/>
      <c r="AY257" s="48"/>
      <c r="AZ257" s="48"/>
      <c r="BA257" s="48"/>
      <c r="BB257" s="48"/>
      <c r="BC257" s="1219">
        <f t="shared" si="286"/>
        <v>303</v>
      </c>
      <c r="BD257" s="1249">
        <f>+P257</f>
        <v>0</v>
      </c>
      <c r="BE257" s="308">
        <f t="shared" si="275"/>
        <v>0</v>
      </c>
      <c r="BF257" s="48"/>
      <c r="BG257" s="48"/>
      <c r="BH257" s="48"/>
      <c r="BI257" s="48"/>
      <c r="BJ257" s="48"/>
      <c r="BK257" s="48"/>
      <c r="BL257" s="1219">
        <f t="shared" si="287"/>
        <v>303</v>
      </c>
      <c r="BM257" s="1252">
        <f>+Q257</f>
        <v>0</v>
      </c>
      <c r="BN257" s="308">
        <f t="shared" si="276"/>
        <v>0</v>
      </c>
      <c r="BO257" s="48"/>
      <c r="BP257" s="48"/>
      <c r="BQ257" s="48"/>
      <c r="BR257" s="48"/>
      <c r="BS257" s="48"/>
      <c r="BT257" s="48"/>
      <c r="BU257" s="1204"/>
      <c r="BV257" s="1205"/>
      <c r="BW257" s="1205"/>
      <c r="BX257" s="1205"/>
      <c r="BY257" s="1205"/>
      <c r="BZ257" s="1205"/>
      <c r="CA257" s="1205"/>
      <c r="CB257" s="1205"/>
      <c r="CC257" s="1206"/>
    </row>
    <row r="258" spans="1:81" s="58" customFormat="1" ht="40.15" customHeight="1" x14ac:dyDescent="0.25">
      <c r="A258" s="37"/>
      <c r="B258" s="1321"/>
      <c r="C258" s="1315"/>
      <c r="D258" s="1097"/>
      <c r="E258" s="1094"/>
      <c r="F258" s="1094"/>
      <c r="G258" s="1094"/>
      <c r="H258" s="1094"/>
      <c r="I258" s="1094"/>
      <c r="J258" s="1722"/>
      <c r="K258" s="1217"/>
      <c r="L258" s="1223"/>
      <c r="M258" s="1226"/>
      <c r="N258" s="1229"/>
      <c r="O258" s="1232"/>
      <c r="P258" s="1235"/>
      <c r="Q258" s="1238"/>
      <c r="R258" s="1220"/>
      <c r="S258" s="41"/>
      <c r="T258" s="241"/>
      <c r="U258" s="241"/>
      <c r="V258" s="241"/>
      <c r="W258" s="41"/>
      <c r="X258" s="34"/>
      <c r="Y258" s="34"/>
      <c r="Z258" s="34"/>
      <c r="AA258" s="34"/>
      <c r="AB258" s="1220"/>
      <c r="AC258" s="1241"/>
      <c r="AD258" s="303">
        <f t="shared" si="262"/>
        <v>0</v>
      </c>
      <c r="AE258" s="303">
        <f t="shared" si="262"/>
        <v>0</v>
      </c>
      <c r="AF258" s="303">
        <f t="shared" si="262"/>
        <v>0</v>
      </c>
      <c r="AG258" s="303">
        <f t="shared" si="261"/>
        <v>0</v>
      </c>
      <c r="AH258" s="303">
        <f t="shared" si="261"/>
        <v>0</v>
      </c>
      <c r="AI258" s="303">
        <f t="shared" si="261"/>
        <v>0</v>
      </c>
      <c r="AJ258" s="303">
        <f t="shared" si="261"/>
        <v>0</v>
      </c>
      <c r="AK258" s="1220"/>
      <c r="AL258" s="1244"/>
      <c r="AM258" s="303">
        <f t="shared" si="273"/>
        <v>0</v>
      </c>
      <c r="AN258" s="311"/>
      <c r="AO258" s="311"/>
      <c r="AP258" s="311"/>
      <c r="AQ258" s="311"/>
      <c r="AR258" s="311"/>
      <c r="AS258" s="311"/>
      <c r="AT258" s="1220"/>
      <c r="AU258" s="1247"/>
      <c r="AV258" s="303">
        <f t="shared" si="274"/>
        <v>0</v>
      </c>
      <c r="AW258" s="311"/>
      <c r="AX258" s="311"/>
      <c r="AY258" s="311"/>
      <c r="AZ258" s="311"/>
      <c r="BA258" s="311"/>
      <c r="BB258" s="311"/>
      <c r="BC258" s="1220"/>
      <c r="BD258" s="1250"/>
      <c r="BE258" s="303">
        <f t="shared" si="275"/>
        <v>0</v>
      </c>
      <c r="BF258" s="311"/>
      <c r="BG258" s="311"/>
      <c r="BH258" s="311"/>
      <c r="BI258" s="311"/>
      <c r="BJ258" s="311"/>
      <c r="BK258" s="311"/>
      <c r="BL258" s="1220"/>
      <c r="BM258" s="1253"/>
      <c r="BN258" s="303">
        <f t="shared" si="276"/>
        <v>0</v>
      </c>
      <c r="BO258" s="311"/>
      <c r="BP258" s="311"/>
      <c r="BQ258" s="311"/>
      <c r="BR258" s="311"/>
      <c r="BS258" s="311"/>
      <c r="BT258" s="311"/>
      <c r="BU258" s="1207"/>
      <c r="BV258" s="1208"/>
      <c r="BW258" s="1208"/>
      <c r="BX258" s="1208"/>
      <c r="BY258" s="1208"/>
      <c r="BZ258" s="1208"/>
      <c r="CA258" s="1208"/>
      <c r="CB258" s="1208"/>
      <c r="CC258" s="1209"/>
    </row>
    <row r="259" spans="1:81" s="58" customFormat="1" ht="40.15" customHeight="1" x14ac:dyDescent="0.25">
      <c r="A259" s="37"/>
      <c r="B259" s="1321"/>
      <c r="C259" s="1315"/>
      <c r="D259" s="1097"/>
      <c r="E259" s="1094"/>
      <c r="F259" s="1094"/>
      <c r="G259" s="1094"/>
      <c r="H259" s="1094"/>
      <c r="I259" s="1094"/>
      <c r="J259" s="1722"/>
      <c r="K259" s="1217"/>
      <c r="L259" s="1223"/>
      <c r="M259" s="1226"/>
      <c r="N259" s="1229"/>
      <c r="O259" s="1232"/>
      <c r="P259" s="1235"/>
      <c r="Q259" s="1238"/>
      <c r="R259" s="1220"/>
      <c r="S259" s="41"/>
      <c r="T259" s="241"/>
      <c r="U259" s="241"/>
      <c r="V259" s="241"/>
      <c r="W259" s="41"/>
      <c r="X259" s="34"/>
      <c r="Y259" s="34"/>
      <c r="Z259" s="34"/>
      <c r="AA259" s="34"/>
      <c r="AB259" s="1220"/>
      <c r="AC259" s="1241"/>
      <c r="AD259" s="303">
        <f t="shared" si="262"/>
        <v>0</v>
      </c>
      <c r="AE259" s="303">
        <f t="shared" si="262"/>
        <v>0</v>
      </c>
      <c r="AF259" s="303">
        <f t="shared" si="262"/>
        <v>0</v>
      </c>
      <c r="AG259" s="303">
        <f t="shared" si="261"/>
        <v>0</v>
      </c>
      <c r="AH259" s="303">
        <f t="shared" si="261"/>
        <v>0</v>
      </c>
      <c r="AI259" s="303">
        <f t="shared" si="261"/>
        <v>0</v>
      </c>
      <c r="AJ259" s="303">
        <f t="shared" si="261"/>
        <v>0</v>
      </c>
      <c r="AK259" s="1220"/>
      <c r="AL259" s="1244"/>
      <c r="AM259" s="303">
        <f t="shared" si="273"/>
        <v>0</v>
      </c>
      <c r="AN259" s="311"/>
      <c r="AO259" s="311"/>
      <c r="AP259" s="311"/>
      <c r="AQ259" s="311"/>
      <c r="AR259" s="311"/>
      <c r="AS259" s="311"/>
      <c r="AT259" s="1220"/>
      <c r="AU259" s="1247"/>
      <c r="AV259" s="303">
        <f t="shared" si="274"/>
        <v>0</v>
      </c>
      <c r="AW259" s="311"/>
      <c r="AX259" s="311"/>
      <c r="AY259" s="311"/>
      <c r="AZ259" s="311"/>
      <c r="BA259" s="311"/>
      <c r="BB259" s="311"/>
      <c r="BC259" s="1220"/>
      <c r="BD259" s="1250"/>
      <c r="BE259" s="303">
        <f t="shared" si="275"/>
        <v>0</v>
      </c>
      <c r="BF259" s="311"/>
      <c r="BG259" s="311"/>
      <c r="BH259" s="311"/>
      <c r="BI259" s="311"/>
      <c r="BJ259" s="311"/>
      <c r="BK259" s="311"/>
      <c r="BL259" s="1220"/>
      <c r="BM259" s="1253"/>
      <c r="BN259" s="303">
        <f t="shared" si="276"/>
        <v>0</v>
      </c>
      <c r="BO259" s="311"/>
      <c r="BP259" s="311"/>
      <c r="BQ259" s="311"/>
      <c r="BR259" s="311"/>
      <c r="BS259" s="311"/>
      <c r="BT259" s="311"/>
      <c r="BU259" s="1207"/>
      <c r="BV259" s="1208"/>
      <c r="BW259" s="1208"/>
      <c r="BX259" s="1208"/>
      <c r="BY259" s="1208"/>
      <c r="BZ259" s="1208"/>
      <c r="CA259" s="1208"/>
      <c r="CB259" s="1208"/>
      <c r="CC259" s="1209"/>
    </row>
    <row r="260" spans="1:81" s="58" customFormat="1" ht="40.15" customHeight="1" thickBot="1" x14ac:dyDescent="0.3">
      <c r="A260" s="37"/>
      <c r="B260" s="1321"/>
      <c r="C260" s="1316"/>
      <c r="D260" s="1098"/>
      <c r="E260" s="1095"/>
      <c r="F260" s="1095"/>
      <c r="G260" s="1095"/>
      <c r="H260" s="1095"/>
      <c r="I260" s="1095"/>
      <c r="J260" s="1745"/>
      <c r="K260" s="1218"/>
      <c r="L260" s="1224"/>
      <c r="M260" s="1227"/>
      <c r="N260" s="1230"/>
      <c r="O260" s="1233"/>
      <c r="P260" s="1236"/>
      <c r="Q260" s="1239"/>
      <c r="R260" s="1221"/>
      <c r="S260" s="234"/>
      <c r="T260" s="242"/>
      <c r="U260" s="242"/>
      <c r="V260" s="242"/>
      <c r="W260" s="234"/>
      <c r="X260" s="305"/>
      <c r="Y260" s="305"/>
      <c r="Z260" s="305"/>
      <c r="AA260" s="305"/>
      <c r="AB260" s="1221"/>
      <c r="AC260" s="1242"/>
      <c r="AD260" s="306">
        <f t="shared" si="262"/>
        <v>0</v>
      </c>
      <c r="AE260" s="306">
        <f t="shared" si="262"/>
        <v>0</v>
      </c>
      <c r="AF260" s="306">
        <f t="shared" si="262"/>
        <v>0</v>
      </c>
      <c r="AG260" s="306">
        <f t="shared" si="261"/>
        <v>0</v>
      </c>
      <c r="AH260" s="306">
        <f t="shared" si="261"/>
        <v>0</v>
      </c>
      <c r="AI260" s="306">
        <f t="shared" si="261"/>
        <v>0</v>
      </c>
      <c r="AJ260" s="306">
        <f t="shared" si="261"/>
        <v>0</v>
      </c>
      <c r="AK260" s="1221"/>
      <c r="AL260" s="1245"/>
      <c r="AM260" s="306">
        <f t="shared" si="273"/>
        <v>0</v>
      </c>
      <c r="AN260" s="50"/>
      <c r="AO260" s="50"/>
      <c r="AP260" s="50"/>
      <c r="AQ260" s="50"/>
      <c r="AR260" s="50"/>
      <c r="AS260" s="50"/>
      <c r="AT260" s="1221"/>
      <c r="AU260" s="1248"/>
      <c r="AV260" s="306">
        <f t="shared" si="274"/>
        <v>0</v>
      </c>
      <c r="AW260" s="50"/>
      <c r="AX260" s="50"/>
      <c r="AY260" s="50"/>
      <c r="AZ260" s="50"/>
      <c r="BA260" s="50"/>
      <c r="BB260" s="50"/>
      <c r="BC260" s="1221"/>
      <c r="BD260" s="1251"/>
      <c r="BE260" s="306">
        <f t="shared" si="275"/>
        <v>0</v>
      </c>
      <c r="BF260" s="50"/>
      <c r="BG260" s="50"/>
      <c r="BH260" s="50"/>
      <c r="BI260" s="50"/>
      <c r="BJ260" s="50"/>
      <c r="BK260" s="50"/>
      <c r="BL260" s="1221"/>
      <c r="BM260" s="1254"/>
      <c r="BN260" s="306">
        <f t="shared" si="276"/>
        <v>0</v>
      </c>
      <c r="BO260" s="50"/>
      <c r="BP260" s="50"/>
      <c r="BQ260" s="50"/>
      <c r="BR260" s="50"/>
      <c r="BS260" s="50"/>
      <c r="BT260" s="50"/>
      <c r="BU260" s="1210"/>
      <c r="BV260" s="1211"/>
      <c r="BW260" s="1211"/>
      <c r="BX260" s="1211"/>
      <c r="BY260" s="1211"/>
      <c r="BZ260" s="1211"/>
      <c r="CA260" s="1211"/>
      <c r="CB260" s="1211"/>
      <c r="CC260" s="1212"/>
    </row>
    <row r="261" spans="1:81" s="58" customFormat="1" ht="40.15" customHeight="1" thickTop="1" x14ac:dyDescent="0.25">
      <c r="A261" s="37"/>
      <c r="B261" s="1321"/>
      <c r="C261" s="1314" t="s">
        <v>441</v>
      </c>
      <c r="D261" s="1096">
        <v>4104</v>
      </c>
      <c r="E261" s="1093" t="s">
        <v>5777</v>
      </c>
      <c r="F261" s="1093">
        <v>4104008</v>
      </c>
      <c r="G261" s="1093" t="s">
        <v>5778</v>
      </c>
      <c r="H261" s="1093" t="s">
        <v>5779</v>
      </c>
      <c r="I261" s="1093">
        <v>202100450125</v>
      </c>
      <c r="J261" s="1219">
        <v>304</v>
      </c>
      <c r="K261" s="1216" t="str">
        <f>+[7]Metas!K349</f>
        <v>Adultos mayores con orientación psicosocial para reducir o mitigar enfermedades mentales post Covid-19 y propias de la vejez.</v>
      </c>
      <c r="L261" s="1222">
        <v>1000</v>
      </c>
      <c r="M261" s="1225">
        <f>SUM(N261:Q261)</f>
        <v>1000</v>
      </c>
      <c r="N261" s="1228">
        <v>200</v>
      </c>
      <c r="O261" s="1231">
        <v>800</v>
      </c>
      <c r="P261" s="1234"/>
      <c r="Q261" s="1237"/>
      <c r="R261" s="1219">
        <f t="shared" si="279"/>
        <v>304</v>
      </c>
      <c r="S261" s="233" t="s">
        <v>5784</v>
      </c>
      <c r="T261" s="240" t="s">
        <v>3834</v>
      </c>
      <c r="U261" s="240" t="s">
        <v>3839</v>
      </c>
      <c r="V261" s="240" t="s">
        <v>3843</v>
      </c>
      <c r="W261" s="233" t="s">
        <v>5785</v>
      </c>
      <c r="X261" s="307">
        <v>44593</v>
      </c>
      <c r="Y261" s="307"/>
      <c r="Z261" s="307"/>
      <c r="AA261" s="307"/>
      <c r="AB261" s="1219">
        <f t="shared" si="282"/>
        <v>304</v>
      </c>
      <c r="AC261" s="1240">
        <f t="shared" ref="AC261" si="290">+L261</f>
        <v>1000</v>
      </c>
      <c r="AD261" s="308">
        <v>42</v>
      </c>
      <c r="AE261" s="308">
        <v>42</v>
      </c>
      <c r="AF261" s="308">
        <f t="shared" si="262"/>
        <v>0</v>
      </c>
      <c r="AG261" s="308">
        <f t="shared" si="261"/>
        <v>0</v>
      </c>
      <c r="AH261" s="308">
        <f t="shared" si="261"/>
        <v>0</v>
      </c>
      <c r="AI261" s="308">
        <f t="shared" si="261"/>
        <v>0</v>
      </c>
      <c r="AJ261" s="308">
        <f t="shared" si="261"/>
        <v>0</v>
      </c>
      <c r="AK261" s="1219">
        <f t="shared" si="284"/>
        <v>304</v>
      </c>
      <c r="AL261" s="1243">
        <f>+N261</f>
        <v>200</v>
      </c>
      <c r="AM261" s="308">
        <f t="shared" si="273"/>
        <v>0</v>
      </c>
      <c r="AN261" s="48"/>
      <c r="AO261" s="48"/>
      <c r="AP261" s="48"/>
      <c r="AQ261" s="48"/>
      <c r="AR261" s="48"/>
      <c r="AS261" s="48"/>
      <c r="AT261" s="1219">
        <f t="shared" si="285"/>
        <v>304</v>
      </c>
      <c r="AU261" s="1246">
        <f>+O261</f>
        <v>800</v>
      </c>
      <c r="AV261" s="308">
        <f t="shared" si="274"/>
        <v>0</v>
      </c>
      <c r="AW261" s="48"/>
      <c r="AX261" s="48"/>
      <c r="AY261" s="48"/>
      <c r="AZ261" s="48"/>
      <c r="BA261" s="48"/>
      <c r="BB261" s="48"/>
      <c r="BC261" s="1219">
        <f t="shared" si="286"/>
        <v>304</v>
      </c>
      <c r="BD261" s="1249">
        <f>+P261</f>
        <v>0</v>
      </c>
      <c r="BE261" s="308">
        <f t="shared" si="275"/>
        <v>0</v>
      </c>
      <c r="BF261" s="48"/>
      <c r="BG261" s="48"/>
      <c r="BH261" s="48"/>
      <c r="BI261" s="48"/>
      <c r="BJ261" s="48"/>
      <c r="BK261" s="48"/>
      <c r="BL261" s="1219">
        <f t="shared" si="287"/>
        <v>304</v>
      </c>
      <c r="BM261" s="1252">
        <f>+Q261</f>
        <v>0</v>
      </c>
      <c r="BN261" s="308">
        <f t="shared" si="276"/>
        <v>0</v>
      </c>
      <c r="BO261" s="48"/>
      <c r="BP261" s="48"/>
      <c r="BQ261" s="48"/>
      <c r="BR261" s="48"/>
      <c r="BS261" s="48"/>
      <c r="BT261" s="48"/>
      <c r="BU261" s="1204"/>
      <c r="BV261" s="1205"/>
      <c r="BW261" s="1205"/>
      <c r="BX261" s="1205"/>
      <c r="BY261" s="1205"/>
      <c r="BZ261" s="1205"/>
      <c r="CA261" s="1205"/>
      <c r="CB261" s="1205"/>
      <c r="CC261" s="1206"/>
    </row>
    <row r="262" spans="1:81" s="58" customFormat="1" ht="40.15" customHeight="1" x14ac:dyDescent="0.25">
      <c r="A262" s="37"/>
      <c r="B262" s="1321"/>
      <c r="C262" s="1315"/>
      <c r="D262" s="1097"/>
      <c r="E262" s="1094"/>
      <c r="F262" s="1094"/>
      <c r="G262" s="1094"/>
      <c r="H262" s="1094"/>
      <c r="I262" s="1094"/>
      <c r="J262" s="1220"/>
      <c r="K262" s="1217"/>
      <c r="L262" s="1223"/>
      <c r="M262" s="1226"/>
      <c r="N262" s="1229"/>
      <c r="O262" s="1232"/>
      <c r="P262" s="1235"/>
      <c r="Q262" s="1238"/>
      <c r="R262" s="1220"/>
      <c r="S262" s="41"/>
      <c r="T262" s="241"/>
      <c r="U262" s="241"/>
      <c r="V262" s="241"/>
      <c r="W262" s="41"/>
      <c r="X262" s="34"/>
      <c r="Y262" s="34"/>
      <c r="Z262" s="34"/>
      <c r="AA262" s="34"/>
      <c r="AB262" s="1220"/>
      <c r="AC262" s="1241"/>
      <c r="AD262" s="303">
        <f t="shared" si="262"/>
        <v>0</v>
      </c>
      <c r="AE262" s="303">
        <f t="shared" si="262"/>
        <v>0</v>
      </c>
      <c r="AF262" s="303">
        <f t="shared" si="262"/>
        <v>0</v>
      </c>
      <c r="AG262" s="303">
        <f t="shared" si="261"/>
        <v>0</v>
      </c>
      <c r="AH262" s="303">
        <f t="shared" si="261"/>
        <v>0</v>
      </c>
      <c r="AI262" s="303">
        <f t="shared" si="261"/>
        <v>0</v>
      </c>
      <c r="AJ262" s="303">
        <f t="shared" si="261"/>
        <v>0</v>
      </c>
      <c r="AK262" s="1220"/>
      <c r="AL262" s="1244"/>
      <c r="AM262" s="303">
        <f t="shared" si="273"/>
        <v>0</v>
      </c>
      <c r="AN262" s="311"/>
      <c r="AO262" s="311"/>
      <c r="AP262" s="311"/>
      <c r="AQ262" s="311"/>
      <c r="AR262" s="311"/>
      <c r="AS262" s="311"/>
      <c r="AT262" s="1220"/>
      <c r="AU262" s="1247"/>
      <c r="AV262" s="303">
        <f t="shared" si="274"/>
        <v>0</v>
      </c>
      <c r="AW262" s="311"/>
      <c r="AX262" s="311"/>
      <c r="AY262" s="311"/>
      <c r="AZ262" s="311"/>
      <c r="BA262" s="311"/>
      <c r="BB262" s="311"/>
      <c r="BC262" s="1220"/>
      <c r="BD262" s="1250"/>
      <c r="BE262" s="303">
        <f t="shared" si="275"/>
        <v>0</v>
      </c>
      <c r="BF262" s="311"/>
      <c r="BG262" s="311"/>
      <c r="BH262" s="311"/>
      <c r="BI262" s="311"/>
      <c r="BJ262" s="311"/>
      <c r="BK262" s="311"/>
      <c r="BL262" s="1220"/>
      <c r="BM262" s="1253"/>
      <c r="BN262" s="303">
        <f t="shared" si="276"/>
        <v>0</v>
      </c>
      <c r="BO262" s="311"/>
      <c r="BP262" s="311"/>
      <c r="BQ262" s="311"/>
      <c r="BR262" s="311"/>
      <c r="BS262" s="311"/>
      <c r="BT262" s="311"/>
      <c r="BU262" s="1207"/>
      <c r="BV262" s="1208"/>
      <c r="BW262" s="1208"/>
      <c r="BX262" s="1208"/>
      <c r="BY262" s="1208"/>
      <c r="BZ262" s="1208"/>
      <c r="CA262" s="1208"/>
      <c r="CB262" s="1208"/>
      <c r="CC262" s="1209"/>
    </row>
    <row r="263" spans="1:81" s="58" customFormat="1" ht="40.15" customHeight="1" x14ac:dyDescent="0.25">
      <c r="A263" s="37"/>
      <c r="B263" s="1321"/>
      <c r="C263" s="1315"/>
      <c r="D263" s="1097"/>
      <c r="E263" s="1094"/>
      <c r="F263" s="1094"/>
      <c r="G263" s="1094"/>
      <c r="H263" s="1094"/>
      <c r="I263" s="1094"/>
      <c r="J263" s="1220"/>
      <c r="K263" s="1217"/>
      <c r="L263" s="1223"/>
      <c r="M263" s="1226"/>
      <c r="N263" s="1229"/>
      <c r="O263" s="1232"/>
      <c r="P263" s="1235"/>
      <c r="Q263" s="1238"/>
      <c r="R263" s="1220"/>
      <c r="S263" s="41"/>
      <c r="T263" s="241"/>
      <c r="U263" s="241"/>
      <c r="V263" s="241"/>
      <c r="W263" s="41"/>
      <c r="X263" s="34"/>
      <c r="Y263" s="34"/>
      <c r="Z263" s="34"/>
      <c r="AA263" s="34"/>
      <c r="AB263" s="1220"/>
      <c r="AC263" s="1241"/>
      <c r="AD263" s="303">
        <f t="shared" si="262"/>
        <v>0</v>
      </c>
      <c r="AE263" s="303">
        <f t="shared" si="262"/>
        <v>0</v>
      </c>
      <c r="AF263" s="303">
        <f t="shared" si="262"/>
        <v>0</v>
      </c>
      <c r="AG263" s="303">
        <f t="shared" si="261"/>
        <v>0</v>
      </c>
      <c r="AH263" s="303">
        <f t="shared" si="261"/>
        <v>0</v>
      </c>
      <c r="AI263" s="303">
        <f t="shared" si="261"/>
        <v>0</v>
      </c>
      <c r="AJ263" s="303">
        <f t="shared" si="261"/>
        <v>0</v>
      </c>
      <c r="AK263" s="1220"/>
      <c r="AL263" s="1244"/>
      <c r="AM263" s="303">
        <f t="shared" si="273"/>
        <v>0</v>
      </c>
      <c r="AN263" s="311"/>
      <c r="AO263" s="311"/>
      <c r="AP263" s="311"/>
      <c r="AQ263" s="311"/>
      <c r="AR263" s="311"/>
      <c r="AS263" s="311"/>
      <c r="AT263" s="1220"/>
      <c r="AU263" s="1247"/>
      <c r="AV263" s="303">
        <f t="shared" si="274"/>
        <v>0</v>
      </c>
      <c r="AW263" s="311"/>
      <c r="AX263" s="311"/>
      <c r="AY263" s="311"/>
      <c r="AZ263" s="311"/>
      <c r="BA263" s="311"/>
      <c r="BB263" s="311"/>
      <c r="BC263" s="1220"/>
      <c r="BD263" s="1250"/>
      <c r="BE263" s="303">
        <f t="shared" si="275"/>
        <v>0</v>
      </c>
      <c r="BF263" s="311"/>
      <c r="BG263" s="311"/>
      <c r="BH263" s="311"/>
      <c r="BI263" s="311"/>
      <c r="BJ263" s="311"/>
      <c r="BK263" s="311"/>
      <c r="BL263" s="1220"/>
      <c r="BM263" s="1253"/>
      <c r="BN263" s="303">
        <f t="shared" si="276"/>
        <v>0</v>
      </c>
      <c r="BO263" s="311"/>
      <c r="BP263" s="311"/>
      <c r="BQ263" s="311"/>
      <c r="BR263" s="311"/>
      <c r="BS263" s="311"/>
      <c r="BT263" s="311"/>
      <c r="BU263" s="1207"/>
      <c r="BV263" s="1208"/>
      <c r="BW263" s="1208"/>
      <c r="BX263" s="1208"/>
      <c r="BY263" s="1208"/>
      <c r="BZ263" s="1208"/>
      <c r="CA263" s="1208"/>
      <c r="CB263" s="1208"/>
      <c r="CC263" s="1209"/>
    </row>
    <row r="264" spans="1:81" s="58" customFormat="1" ht="40.15" customHeight="1" thickBot="1" x14ac:dyDescent="0.3">
      <c r="A264" s="37"/>
      <c r="B264" s="1321"/>
      <c r="C264" s="1315"/>
      <c r="D264" s="1098"/>
      <c r="E264" s="1095"/>
      <c r="F264" s="1095"/>
      <c r="G264" s="1095"/>
      <c r="H264" s="1095"/>
      <c r="I264" s="1095"/>
      <c r="J264" s="1221"/>
      <c r="K264" s="1218"/>
      <c r="L264" s="1224"/>
      <c r="M264" s="1227"/>
      <c r="N264" s="1230"/>
      <c r="O264" s="1233"/>
      <c r="P264" s="1236"/>
      <c r="Q264" s="1239"/>
      <c r="R264" s="1221"/>
      <c r="S264" s="234"/>
      <c r="T264" s="242"/>
      <c r="U264" s="242"/>
      <c r="V264" s="242"/>
      <c r="W264" s="234"/>
      <c r="X264" s="305"/>
      <c r="Y264" s="305"/>
      <c r="Z264" s="305"/>
      <c r="AA264" s="305"/>
      <c r="AB264" s="1221"/>
      <c r="AC264" s="1242"/>
      <c r="AD264" s="306">
        <f t="shared" si="262"/>
        <v>0</v>
      </c>
      <c r="AE264" s="306">
        <f t="shared" si="262"/>
        <v>0</v>
      </c>
      <c r="AF264" s="306">
        <f t="shared" si="262"/>
        <v>0</v>
      </c>
      <c r="AG264" s="306">
        <f t="shared" si="261"/>
        <v>0</v>
      </c>
      <c r="AH264" s="306">
        <f t="shared" si="261"/>
        <v>0</v>
      </c>
      <c r="AI264" s="306">
        <f t="shared" si="261"/>
        <v>0</v>
      </c>
      <c r="AJ264" s="306">
        <f t="shared" si="261"/>
        <v>0</v>
      </c>
      <c r="AK264" s="1221"/>
      <c r="AL264" s="1245"/>
      <c r="AM264" s="306">
        <f t="shared" si="273"/>
        <v>0</v>
      </c>
      <c r="AN264" s="50"/>
      <c r="AO264" s="50"/>
      <c r="AP264" s="50"/>
      <c r="AQ264" s="50"/>
      <c r="AR264" s="50"/>
      <c r="AS264" s="50"/>
      <c r="AT264" s="1221"/>
      <c r="AU264" s="1248"/>
      <c r="AV264" s="306">
        <f t="shared" si="274"/>
        <v>0</v>
      </c>
      <c r="AW264" s="50"/>
      <c r="AX264" s="50"/>
      <c r="AY264" s="50"/>
      <c r="AZ264" s="50"/>
      <c r="BA264" s="50"/>
      <c r="BB264" s="50"/>
      <c r="BC264" s="1221"/>
      <c r="BD264" s="1251"/>
      <c r="BE264" s="306">
        <f t="shared" si="275"/>
        <v>0</v>
      </c>
      <c r="BF264" s="50"/>
      <c r="BG264" s="50"/>
      <c r="BH264" s="50"/>
      <c r="BI264" s="50"/>
      <c r="BJ264" s="50"/>
      <c r="BK264" s="50"/>
      <c r="BL264" s="1221"/>
      <c r="BM264" s="1254"/>
      <c r="BN264" s="306">
        <f t="shared" si="276"/>
        <v>0</v>
      </c>
      <c r="BO264" s="50"/>
      <c r="BP264" s="50"/>
      <c r="BQ264" s="50"/>
      <c r="BR264" s="50"/>
      <c r="BS264" s="50"/>
      <c r="BT264" s="50"/>
      <c r="BU264" s="1210"/>
      <c r="BV264" s="1211"/>
      <c r="BW264" s="1211"/>
      <c r="BX264" s="1211"/>
      <c r="BY264" s="1211"/>
      <c r="BZ264" s="1211"/>
      <c r="CA264" s="1211"/>
      <c r="CB264" s="1211"/>
      <c r="CC264" s="1212"/>
    </row>
    <row r="265" spans="1:81" s="58" customFormat="1" ht="40.15" customHeight="1" thickTop="1" x14ac:dyDescent="0.25">
      <c r="A265" s="37"/>
      <c r="B265" s="1321"/>
      <c r="C265" s="1315"/>
      <c r="D265" s="1096">
        <v>4104</v>
      </c>
      <c r="E265" s="1093" t="s">
        <v>5777</v>
      </c>
      <c r="F265" s="1093">
        <v>4104008</v>
      </c>
      <c r="G265" s="1093" t="s">
        <v>5778</v>
      </c>
      <c r="H265" s="1093" t="s">
        <v>5779</v>
      </c>
      <c r="I265" s="1093">
        <v>202100450125</v>
      </c>
      <c r="J265" s="1219">
        <v>305</v>
      </c>
      <c r="K265" s="1216" t="str">
        <f>+[7]Metas!K350</f>
        <v xml:space="preserve">Adultos mayores con asistencia jurídica para proteger sus derechos. </v>
      </c>
      <c r="L265" s="1222">
        <v>200</v>
      </c>
      <c r="M265" s="1225">
        <f>SUM(N265:Q265)</f>
        <v>200</v>
      </c>
      <c r="N265" s="1228">
        <v>50</v>
      </c>
      <c r="O265" s="1231">
        <v>150</v>
      </c>
      <c r="P265" s="1234"/>
      <c r="Q265" s="1237"/>
      <c r="R265" s="1219">
        <f t="shared" si="279"/>
        <v>305</v>
      </c>
      <c r="S265" s="233" t="s">
        <v>5786</v>
      </c>
      <c r="T265" s="240" t="s">
        <v>3834</v>
      </c>
      <c r="U265" s="240" t="s">
        <v>3839</v>
      </c>
      <c r="V265" s="240" t="s">
        <v>3843</v>
      </c>
      <c r="W265" s="233" t="s">
        <v>5787</v>
      </c>
      <c r="X265" s="307">
        <v>44593</v>
      </c>
      <c r="Y265" s="307"/>
      <c r="Z265" s="307"/>
      <c r="AA265" s="307"/>
      <c r="AB265" s="1219">
        <f t="shared" si="282"/>
        <v>305</v>
      </c>
      <c r="AC265" s="1240">
        <f t="shared" ref="AC265" si="291">+L265</f>
        <v>200</v>
      </c>
      <c r="AD265" s="308">
        <v>150</v>
      </c>
      <c r="AE265" s="308">
        <v>150</v>
      </c>
      <c r="AF265" s="308">
        <f t="shared" si="262"/>
        <v>0</v>
      </c>
      <c r="AG265" s="308">
        <f t="shared" si="261"/>
        <v>0</v>
      </c>
      <c r="AH265" s="308">
        <f t="shared" si="261"/>
        <v>0</v>
      </c>
      <c r="AI265" s="308">
        <f t="shared" si="261"/>
        <v>0</v>
      </c>
      <c r="AJ265" s="308">
        <f t="shared" si="261"/>
        <v>0</v>
      </c>
      <c r="AK265" s="1219">
        <f t="shared" si="284"/>
        <v>305</v>
      </c>
      <c r="AL265" s="1243">
        <f>+N265</f>
        <v>50</v>
      </c>
      <c r="AM265" s="308">
        <f t="shared" si="273"/>
        <v>0</v>
      </c>
      <c r="AN265" s="48"/>
      <c r="AO265" s="48"/>
      <c r="AP265" s="48"/>
      <c r="AQ265" s="48"/>
      <c r="AR265" s="48"/>
      <c r="AS265" s="48"/>
      <c r="AT265" s="1219">
        <f t="shared" si="285"/>
        <v>305</v>
      </c>
      <c r="AU265" s="1246">
        <f>+O265</f>
        <v>150</v>
      </c>
      <c r="AV265" s="308">
        <f t="shared" si="274"/>
        <v>0</v>
      </c>
      <c r="AW265" s="48"/>
      <c r="AX265" s="48"/>
      <c r="AY265" s="48"/>
      <c r="AZ265" s="48"/>
      <c r="BA265" s="48"/>
      <c r="BB265" s="48"/>
      <c r="BC265" s="1219">
        <f t="shared" si="286"/>
        <v>305</v>
      </c>
      <c r="BD265" s="1249">
        <f>+P265</f>
        <v>0</v>
      </c>
      <c r="BE265" s="308">
        <f t="shared" si="275"/>
        <v>0</v>
      </c>
      <c r="BF265" s="48"/>
      <c r="BG265" s="48"/>
      <c r="BH265" s="48"/>
      <c r="BI265" s="48"/>
      <c r="BJ265" s="48"/>
      <c r="BK265" s="48"/>
      <c r="BL265" s="1219">
        <f t="shared" si="287"/>
        <v>305</v>
      </c>
      <c r="BM265" s="1252">
        <f>+Q265</f>
        <v>0</v>
      </c>
      <c r="BN265" s="308">
        <f t="shared" si="276"/>
        <v>0</v>
      </c>
      <c r="BO265" s="48"/>
      <c r="BP265" s="48"/>
      <c r="BQ265" s="48"/>
      <c r="BR265" s="48"/>
      <c r="BS265" s="48"/>
      <c r="BT265" s="48"/>
      <c r="BU265" s="1204"/>
      <c r="BV265" s="1205"/>
      <c r="BW265" s="1205"/>
      <c r="BX265" s="1205"/>
      <c r="BY265" s="1205"/>
      <c r="BZ265" s="1205"/>
      <c r="CA265" s="1205"/>
      <c r="CB265" s="1205"/>
      <c r="CC265" s="1206"/>
    </row>
    <row r="266" spans="1:81" s="58" customFormat="1" ht="40.15" customHeight="1" x14ac:dyDescent="0.25">
      <c r="A266" s="37"/>
      <c r="B266" s="1321"/>
      <c r="C266" s="1315"/>
      <c r="D266" s="1097"/>
      <c r="E266" s="1094"/>
      <c r="F266" s="1094"/>
      <c r="G266" s="1094"/>
      <c r="H266" s="1094"/>
      <c r="I266" s="1094"/>
      <c r="J266" s="1220"/>
      <c r="K266" s="1217"/>
      <c r="L266" s="1223"/>
      <c r="M266" s="1226"/>
      <c r="N266" s="1229"/>
      <c r="O266" s="1232"/>
      <c r="P266" s="1235"/>
      <c r="Q266" s="1238"/>
      <c r="R266" s="1220"/>
      <c r="S266" s="41"/>
      <c r="T266" s="241"/>
      <c r="U266" s="241"/>
      <c r="V266" s="241"/>
      <c r="W266" s="41"/>
      <c r="X266" s="34"/>
      <c r="Y266" s="34"/>
      <c r="Z266" s="34"/>
      <c r="AA266" s="34"/>
      <c r="AB266" s="1220"/>
      <c r="AC266" s="1241"/>
      <c r="AD266" s="303">
        <f t="shared" si="262"/>
        <v>0</v>
      </c>
      <c r="AE266" s="303">
        <f t="shared" si="262"/>
        <v>0</v>
      </c>
      <c r="AF266" s="303">
        <f t="shared" si="262"/>
        <v>0</v>
      </c>
      <c r="AG266" s="303">
        <f t="shared" si="261"/>
        <v>0</v>
      </c>
      <c r="AH266" s="303">
        <f t="shared" si="261"/>
        <v>0</v>
      </c>
      <c r="AI266" s="303">
        <f t="shared" si="261"/>
        <v>0</v>
      </c>
      <c r="AJ266" s="303">
        <f t="shared" si="261"/>
        <v>0</v>
      </c>
      <c r="AK266" s="1220"/>
      <c r="AL266" s="1244"/>
      <c r="AM266" s="303">
        <f t="shared" si="273"/>
        <v>0</v>
      </c>
      <c r="AN266" s="311"/>
      <c r="AO266" s="311"/>
      <c r="AP266" s="311"/>
      <c r="AQ266" s="311"/>
      <c r="AR266" s="311"/>
      <c r="AS266" s="311"/>
      <c r="AT266" s="1220"/>
      <c r="AU266" s="1247"/>
      <c r="AV266" s="303">
        <f t="shared" si="274"/>
        <v>0</v>
      </c>
      <c r="AW266" s="311"/>
      <c r="AX266" s="311"/>
      <c r="AY266" s="311"/>
      <c r="AZ266" s="311"/>
      <c r="BA266" s="311"/>
      <c r="BB266" s="311"/>
      <c r="BC266" s="1220"/>
      <c r="BD266" s="1250"/>
      <c r="BE266" s="303">
        <f t="shared" si="275"/>
        <v>0</v>
      </c>
      <c r="BF266" s="311"/>
      <c r="BG266" s="311"/>
      <c r="BH266" s="311"/>
      <c r="BI266" s="311"/>
      <c r="BJ266" s="311"/>
      <c r="BK266" s="311"/>
      <c r="BL266" s="1220"/>
      <c r="BM266" s="1253"/>
      <c r="BN266" s="303">
        <f t="shared" si="276"/>
        <v>0</v>
      </c>
      <c r="BO266" s="311"/>
      <c r="BP266" s="311"/>
      <c r="BQ266" s="311"/>
      <c r="BR266" s="311"/>
      <c r="BS266" s="311"/>
      <c r="BT266" s="311"/>
      <c r="BU266" s="1207"/>
      <c r="BV266" s="1208"/>
      <c r="BW266" s="1208"/>
      <c r="BX266" s="1208"/>
      <c r="BY266" s="1208"/>
      <c r="BZ266" s="1208"/>
      <c r="CA266" s="1208"/>
      <c r="CB266" s="1208"/>
      <c r="CC266" s="1209"/>
    </row>
    <row r="267" spans="1:81" s="58" customFormat="1" ht="40.15" customHeight="1" x14ac:dyDescent="0.25">
      <c r="A267" s="37"/>
      <c r="B267" s="1321"/>
      <c r="C267" s="1315"/>
      <c r="D267" s="1097"/>
      <c r="E267" s="1094"/>
      <c r="F267" s="1094"/>
      <c r="G267" s="1094"/>
      <c r="H267" s="1094"/>
      <c r="I267" s="1094"/>
      <c r="J267" s="1220"/>
      <c r="K267" s="1217"/>
      <c r="L267" s="1223"/>
      <c r="M267" s="1226"/>
      <c r="N267" s="1229"/>
      <c r="O267" s="1232"/>
      <c r="P267" s="1235"/>
      <c r="Q267" s="1238"/>
      <c r="R267" s="1220"/>
      <c r="S267" s="41"/>
      <c r="T267" s="241"/>
      <c r="U267" s="241"/>
      <c r="V267" s="241"/>
      <c r="W267" s="41"/>
      <c r="X267" s="34"/>
      <c r="Y267" s="34"/>
      <c r="Z267" s="34"/>
      <c r="AA267" s="34"/>
      <c r="AB267" s="1220"/>
      <c r="AC267" s="1241"/>
      <c r="AD267" s="303">
        <f t="shared" si="262"/>
        <v>0</v>
      </c>
      <c r="AE267" s="303">
        <f t="shared" si="262"/>
        <v>0</v>
      </c>
      <c r="AF267" s="303">
        <f t="shared" si="262"/>
        <v>0</v>
      </c>
      <c r="AG267" s="303">
        <f t="shared" si="261"/>
        <v>0</v>
      </c>
      <c r="AH267" s="303">
        <f t="shared" si="261"/>
        <v>0</v>
      </c>
      <c r="AI267" s="303">
        <f t="shared" si="261"/>
        <v>0</v>
      </c>
      <c r="AJ267" s="303">
        <f t="shared" si="261"/>
        <v>0</v>
      </c>
      <c r="AK267" s="1220"/>
      <c r="AL267" s="1244"/>
      <c r="AM267" s="303">
        <f t="shared" si="273"/>
        <v>0</v>
      </c>
      <c r="AN267" s="311"/>
      <c r="AO267" s="311"/>
      <c r="AP267" s="311"/>
      <c r="AQ267" s="311"/>
      <c r="AR267" s="311"/>
      <c r="AS267" s="311"/>
      <c r="AT267" s="1220"/>
      <c r="AU267" s="1247"/>
      <c r="AV267" s="303">
        <f t="shared" si="274"/>
        <v>0</v>
      </c>
      <c r="AW267" s="311"/>
      <c r="AX267" s="311"/>
      <c r="AY267" s="311"/>
      <c r="AZ267" s="311"/>
      <c r="BA267" s="311"/>
      <c r="BB267" s="311"/>
      <c r="BC267" s="1220"/>
      <c r="BD267" s="1250"/>
      <c r="BE267" s="303">
        <f t="shared" si="275"/>
        <v>0</v>
      </c>
      <c r="BF267" s="311"/>
      <c r="BG267" s="311"/>
      <c r="BH267" s="311"/>
      <c r="BI267" s="311"/>
      <c r="BJ267" s="311"/>
      <c r="BK267" s="311"/>
      <c r="BL267" s="1220"/>
      <c r="BM267" s="1253"/>
      <c r="BN267" s="303">
        <f t="shared" si="276"/>
        <v>0</v>
      </c>
      <c r="BO267" s="311"/>
      <c r="BP267" s="311"/>
      <c r="BQ267" s="311"/>
      <c r="BR267" s="311"/>
      <c r="BS267" s="311"/>
      <c r="BT267" s="311"/>
      <c r="BU267" s="1207"/>
      <c r="BV267" s="1208"/>
      <c r="BW267" s="1208"/>
      <c r="BX267" s="1208"/>
      <c r="BY267" s="1208"/>
      <c r="BZ267" s="1208"/>
      <c r="CA267" s="1208"/>
      <c r="CB267" s="1208"/>
      <c r="CC267" s="1209"/>
    </row>
    <row r="268" spans="1:81" s="58" customFormat="1" ht="40.15" customHeight="1" thickBot="1" x14ac:dyDescent="0.3">
      <c r="A268" s="37"/>
      <c r="B268" s="1321"/>
      <c r="C268" s="1315"/>
      <c r="D268" s="1098"/>
      <c r="E268" s="1095"/>
      <c r="F268" s="1095"/>
      <c r="G268" s="1095"/>
      <c r="H268" s="1095"/>
      <c r="I268" s="1095"/>
      <c r="J268" s="1221"/>
      <c r="K268" s="1218"/>
      <c r="L268" s="1224"/>
      <c r="M268" s="1227"/>
      <c r="N268" s="1230"/>
      <c r="O268" s="1233"/>
      <c r="P268" s="1236"/>
      <c r="Q268" s="1239"/>
      <c r="R268" s="1221"/>
      <c r="S268" s="234"/>
      <c r="T268" s="242"/>
      <c r="U268" s="242"/>
      <c r="V268" s="242"/>
      <c r="W268" s="234"/>
      <c r="X268" s="305"/>
      <c r="Y268" s="305"/>
      <c r="Z268" s="305"/>
      <c r="AA268" s="305"/>
      <c r="AB268" s="1221"/>
      <c r="AC268" s="1242"/>
      <c r="AD268" s="306">
        <f t="shared" si="262"/>
        <v>0</v>
      </c>
      <c r="AE268" s="306">
        <f t="shared" si="262"/>
        <v>0</v>
      </c>
      <c r="AF268" s="306">
        <f t="shared" si="262"/>
        <v>0</v>
      </c>
      <c r="AG268" s="306">
        <f t="shared" si="261"/>
        <v>0</v>
      </c>
      <c r="AH268" s="306">
        <f t="shared" si="261"/>
        <v>0</v>
      </c>
      <c r="AI268" s="306">
        <f t="shared" si="261"/>
        <v>0</v>
      </c>
      <c r="AJ268" s="306">
        <f t="shared" si="261"/>
        <v>0</v>
      </c>
      <c r="AK268" s="1221"/>
      <c r="AL268" s="1245"/>
      <c r="AM268" s="306">
        <f t="shared" si="273"/>
        <v>0</v>
      </c>
      <c r="AN268" s="50"/>
      <c r="AO268" s="50"/>
      <c r="AP268" s="50"/>
      <c r="AQ268" s="50"/>
      <c r="AR268" s="50"/>
      <c r="AS268" s="50"/>
      <c r="AT268" s="1221"/>
      <c r="AU268" s="1248"/>
      <c r="AV268" s="306">
        <f t="shared" si="274"/>
        <v>0</v>
      </c>
      <c r="AW268" s="50"/>
      <c r="AX268" s="50"/>
      <c r="AY268" s="50"/>
      <c r="AZ268" s="50"/>
      <c r="BA268" s="50"/>
      <c r="BB268" s="50"/>
      <c r="BC268" s="1221"/>
      <c r="BD268" s="1251"/>
      <c r="BE268" s="306">
        <f t="shared" si="275"/>
        <v>0</v>
      </c>
      <c r="BF268" s="50"/>
      <c r="BG268" s="50"/>
      <c r="BH268" s="50"/>
      <c r="BI268" s="50"/>
      <c r="BJ268" s="50"/>
      <c r="BK268" s="50"/>
      <c r="BL268" s="1221"/>
      <c r="BM268" s="1254"/>
      <c r="BN268" s="306">
        <f t="shared" si="276"/>
        <v>0</v>
      </c>
      <c r="BO268" s="50"/>
      <c r="BP268" s="50"/>
      <c r="BQ268" s="50"/>
      <c r="BR268" s="50"/>
      <c r="BS268" s="50"/>
      <c r="BT268" s="50"/>
      <c r="BU268" s="1210"/>
      <c r="BV268" s="1211"/>
      <c r="BW268" s="1211"/>
      <c r="BX268" s="1211"/>
      <c r="BY268" s="1211"/>
      <c r="BZ268" s="1211"/>
      <c r="CA268" s="1211"/>
      <c r="CB268" s="1211"/>
      <c r="CC268" s="1212"/>
    </row>
    <row r="269" spans="1:81" s="58" customFormat="1" ht="40.15" customHeight="1" thickTop="1" x14ac:dyDescent="0.25">
      <c r="A269" s="37"/>
      <c r="B269" s="1321"/>
      <c r="C269" s="1315"/>
      <c r="D269" s="1096">
        <v>4104</v>
      </c>
      <c r="E269" s="1093" t="s">
        <v>5777</v>
      </c>
      <c r="F269" s="1093">
        <v>4104008</v>
      </c>
      <c r="G269" s="1093" t="s">
        <v>5778</v>
      </c>
      <c r="H269" s="1093" t="s">
        <v>5779</v>
      </c>
      <c r="I269" s="1093">
        <v>202100450125</v>
      </c>
      <c r="J269" s="1219">
        <v>306</v>
      </c>
      <c r="K269" s="1216" t="str">
        <f>+[7]Metas!K351</f>
        <v>Encuentros intergeneracionales realizados con actividades lúdicas recreativas y culturales en cada municipio</v>
      </c>
      <c r="L269" s="1222">
        <v>1</v>
      </c>
      <c r="M269" s="1225">
        <f>SUM(N269:Q269)</f>
        <v>1</v>
      </c>
      <c r="N269" s="1228"/>
      <c r="O269" s="1231">
        <v>1</v>
      </c>
      <c r="P269" s="1234"/>
      <c r="Q269" s="1237"/>
      <c r="R269" s="1219">
        <f t="shared" si="279"/>
        <v>306</v>
      </c>
      <c r="S269" s="233" t="s">
        <v>5788</v>
      </c>
      <c r="T269" s="240" t="s">
        <v>3834</v>
      </c>
      <c r="U269" s="240" t="s">
        <v>3839</v>
      </c>
      <c r="V269" s="240" t="s">
        <v>3842</v>
      </c>
      <c r="W269" s="233"/>
      <c r="X269" s="307"/>
      <c r="Y269" s="307"/>
      <c r="Z269" s="307"/>
      <c r="AA269" s="307"/>
      <c r="AB269" s="1219">
        <f t="shared" si="282"/>
        <v>306</v>
      </c>
      <c r="AC269" s="1240">
        <f t="shared" ref="AC269" si="292">+L269</f>
        <v>1</v>
      </c>
      <c r="AD269" s="308">
        <v>12</v>
      </c>
      <c r="AE269" s="308">
        <v>12</v>
      </c>
      <c r="AF269" s="308">
        <f t="shared" si="262"/>
        <v>0</v>
      </c>
      <c r="AG269" s="308">
        <f t="shared" si="262"/>
        <v>0</v>
      </c>
      <c r="AH269" s="308">
        <f t="shared" si="262"/>
        <v>0</v>
      </c>
      <c r="AI269" s="308">
        <f t="shared" si="262"/>
        <v>0</v>
      </c>
      <c r="AJ269" s="308">
        <f t="shared" si="262"/>
        <v>0</v>
      </c>
      <c r="AK269" s="1219">
        <f t="shared" si="284"/>
        <v>306</v>
      </c>
      <c r="AL269" s="1243">
        <f>+N269</f>
        <v>0</v>
      </c>
      <c r="AM269" s="308">
        <f t="shared" si="273"/>
        <v>0</v>
      </c>
      <c r="AN269" s="48"/>
      <c r="AO269" s="48"/>
      <c r="AP269" s="48"/>
      <c r="AQ269" s="48"/>
      <c r="AR269" s="48"/>
      <c r="AS269" s="48"/>
      <c r="AT269" s="1219">
        <f t="shared" si="285"/>
        <v>306</v>
      </c>
      <c r="AU269" s="1246">
        <f>+O269</f>
        <v>1</v>
      </c>
      <c r="AV269" s="308">
        <f t="shared" si="274"/>
        <v>0</v>
      </c>
      <c r="AW269" s="48"/>
      <c r="AX269" s="48"/>
      <c r="AY269" s="48"/>
      <c r="AZ269" s="48"/>
      <c r="BA269" s="48"/>
      <c r="BB269" s="48"/>
      <c r="BC269" s="1219">
        <f t="shared" si="286"/>
        <v>306</v>
      </c>
      <c r="BD269" s="1249">
        <f>+P269</f>
        <v>0</v>
      </c>
      <c r="BE269" s="308">
        <f t="shared" si="275"/>
        <v>0</v>
      </c>
      <c r="BF269" s="48"/>
      <c r="BG269" s="48"/>
      <c r="BH269" s="48"/>
      <c r="BI269" s="48"/>
      <c r="BJ269" s="48"/>
      <c r="BK269" s="48"/>
      <c r="BL269" s="1219">
        <f t="shared" si="287"/>
        <v>306</v>
      </c>
      <c r="BM269" s="1252">
        <f>+Q269</f>
        <v>0</v>
      </c>
      <c r="BN269" s="308">
        <f t="shared" si="276"/>
        <v>0</v>
      </c>
      <c r="BO269" s="48"/>
      <c r="BP269" s="48"/>
      <c r="BQ269" s="48"/>
      <c r="BR269" s="48"/>
      <c r="BS269" s="48"/>
      <c r="BT269" s="48"/>
      <c r="BU269" s="1204"/>
      <c r="BV269" s="1205"/>
      <c r="BW269" s="1205"/>
      <c r="BX269" s="1205"/>
      <c r="BY269" s="1205"/>
      <c r="BZ269" s="1205"/>
      <c r="CA269" s="1205"/>
      <c r="CB269" s="1205"/>
      <c r="CC269" s="1206"/>
    </row>
    <row r="270" spans="1:81" s="58" customFormat="1" ht="40.15" customHeight="1" x14ac:dyDescent="0.25">
      <c r="A270" s="37"/>
      <c r="B270" s="1321"/>
      <c r="C270" s="1315"/>
      <c r="D270" s="1097"/>
      <c r="E270" s="1094"/>
      <c r="F270" s="1094"/>
      <c r="G270" s="1094"/>
      <c r="H270" s="1094"/>
      <c r="I270" s="1094"/>
      <c r="J270" s="1220"/>
      <c r="K270" s="1217"/>
      <c r="L270" s="1223"/>
      <c r="M270" s="1226"/>
      <c r="N270" s="1229"/>
      <c r="O270" s="1232"/>
      <c r="P270" s="1235"/>
      <c r="Q270" s="1238"/>
      <c r="R270" s="1220"/>
      <c r="S270" s="41"/>
      <c r="T270" s="241"/>
      <c r="U270" s="241"/>
      <c r="V270" s="241"/>
      <c r="W270" s="41"/>
      <c r="X270" s="34"/>
      <c r="Y270" s="34"/>
      <c r="Z270" s="34"/>
      <c r="AA270" s="34"/>
      <c r="AB270" s="1220"/>
      <c r="AC270" s="1241"/>
      <c r="AD270" s="303">
        <f t="shared" ref="AD270:AJ306" si="293">+AM270+AV270+BE270+BN270</f>
        <v>0</v>
      </c>
      <c r="AE270" s="303">
        <f t="shared" si="293"/>
        <v>0</v>
      </c>
      <c r="AF270" s="303">
        <f t="shared" si="293"/>
        <v>0</v>
      </c>
      <c r="AG270" s="303">
        <f t="shared" si="293"/>
        <v>0</v>
      </c>
      <c r="AH270" s="303">
        <f t="shared" si="293"/>
        <v>0</v>
      </c>
      <c r="AI270" s="303">
        <f t="shared" si="293"/>
        <v>0</v>
      </c>
      <c r="AJ270" s="303">
        <f t="shared" si="293"/>
        <v>0</v>
      </c>
      <c r="AK270" s="1220"/>
      <c r="AL270" s="1244"/>
      <c r="AM270" s="303">
        <f t="shared" si="273"/>
        <v>0</v>
      </c>
      <c r="AN270" s="311"/>
      <c r="AO270" s="311"/>
      <c r="AP270" s="311"/>
      <c r="AQ270" s="311"/>
      <c r="AR270" s="311"/>
      <c r="AS270" s="311"/>
      <c r="AT270" s="1220"/>
      <c r="AU270" s="1247"/>
      <c r="AV270" s="303">
        <f t="shared" si="274"/>
        <v>0</v>
      </c>
      <c r="AW270" s="311"/>
      <c r="AX270" s="311"/>
      <c r="AY270" s="311"/>
      <c r="AZ270" s="311"/>
      <c r="BA270" s="311"/>
      <c r="BB270" s="311"/>
      <c r="BC270" s="1220"/>
      <c r="BD270" s="1250"/>
      <c r="BE270" s="303">
        <f t="shared" si="275"/>
        <v>0</v>
      </c>
      <c r="BF270" s="311"/>
      <c r="BG270" s="311"/>
      <c r="BH270" s="311"/>
      <c r="BI270" s="311"/>
      <c r="BJ270" s="311"/>
      <c r="BK270" s="311"/>
      <c r="BL270" s="1220"/>
      <c r="BM270" s="1253"/>
      <c r="BN270" s="303">
        <f t="shared" si="276"/>
        <v>0</v>
      </c>
      <c r="BO270" s="311"/>
      <c r="BP270" s="311"/>
      <c r="BQ270" s="311"/>
      <c r="BR270" s="311"/>
      <c r="BS270" s="311"/>
      <c r="BT270" s="311"/>
      <c r="BU270" s="1207"/>
      <c r="BV270" s="1208"/>
      <c r="BW270" s="1208"/>
      <c r="BX270" s="1208"/>
      <c r="BY270" s="1208"/>
      <c r="BZ270" s="1208"/>
      <c r="CA270" s="1208"/>
      <c r="CB270" s="1208"/>
      <c r="CC270" s="1209"/>
    </row>
    <row r="271" spans="1:81" s="58" customFormat="1" ht="40.15" customHeight="1" x14ac:dyDescent="0.25">
      <c r="A271" s="37"/>
      <c r="B271" s="1321"/>
      <c r="C271" s="1315"/>
      <c r="D271" s="1097"/>
      <c r="E271" s="1094"/>
      <c r="F271" s="1094"/>
      <c r="G271" s="1094"/>
      <c r="H271" s="1094"/>
      <c r="I271" s="1094"/>
      <c r="J271" s="1220"/>
      <c r="K271" s="1217"/>
      <c r="L271" s="1223"/>
      <c r="M271" s="1226"/>
      <c r="N271" s="1229"/>
      <c r="O271" s="1232"/>
      <c r="P271" s="1235"/>
      <c r="Q271" s="1238"/>
      <c r="R271" s="1220"/>
      <c r="S271" s="41"/>
      <c r="T271" s="241"/>
      <c r="U271" s="241"/>
      <c r="V271" s="241"/>
      <c r="W271" s="41"/>
      <c r="X271" s="34"/>
      <c r="Y271" s="34"/>
      <c r="Z271" s="34"/>
      <c r="AA271" s="34"/>
      <c r="AB271" s="1220"/>
      <c r="AC271" s="1241"/>
      <c r="AD271" s="303">
        <f t="shared" si="293"/>
        <v>0</v>
      </c>
      <c r="AE271" s="303">
        <f t="shared" si="293"/>
        <v>0</v>
      </c>
      <c r="AF271" s="303">
        <f t="shared" si="293"/>
        <v>0</v>
      </c>
      <c r="AG271" s="303">
        <f t="shared" si="293"/>
        <v>0</v>
      </c>
      <c r="AH271" s="303">
        <f t="shared" si="293"/>
        <v>0</v>
      </c>
      <c r="AI271" s="303">
        <f t="shared" si="293"/>
        <v>0</v>
      </c>
      <c r="AJ271" s="303">
        <f t="shared" si="293"/>
        <v>0</v>
      </c>
      <c r="AK271" s="1220"/>
      <c r="AL271" s="1244"/>
      <c r="AM271" s="303">
        <f t="shared" si="273"/>
        <v>0</v>
      </c>
      <c r="AN271" s="311"/>
      <c r="AO271" s="311"/>
      <c r="AP271" s="311"/>
      <c r="AQ271" s="311"/>
      <c r="AR271" s="311"/>
      <c r="AS271" s="311"/>
      <c r="AT271" s="1220"/>
      <c r="AU271" s="1247"/>
      <c r="AV271" s="303">
        <f t="shared" si="274"/>
        <v>0</v>
      </c>
      <c r="AW271" s="311"/>
      <c r="AX271" s="311"/>
      <c r="AY271" s="311"/>
      <c r="AZ271" s="311"/>
      <c r="BA271" s="311"/>
      <c r="BB271" s="311"/>
      <c r="BC271" s="1220"/>
      <c r="BD271" s="1250"/>
      <c r="BE271" s="303">
        <f t="shared" si="275"/>
        <v>0</v>
      </c>
      <c r="BF271" s="311"/>
      <c r="BG271" s="311"/>
      <c r="BH271" s="311"/>
      <c r="BI271" s="311"/>
      <c r="BJ271" s="311"/>
      <c r="BK271" s="311"/>
      <c r="BL271" s="1220"/>
      <c r="BM271" s="1253"/>
      <c r="BN271" s="303">
        <f t="shared" si="276"/>
        <v>0</v>
      </c>
      <c r="BO271" s="311"/>
      <c r="BP271" s="311"/>
      <c r="BQ271" s="311"/>
      <c r="BR271" s="311"/>
      <c r="BS271" s="311"/>
      <c r="BT271" s="311"/>
      <c r="BU271" s="1207"/>
      <c r="BV271" s="1208"/>
      <c r="BW271" s="1208"/>
      <c r="BX271" s="1208"/>
      <c r="BY271" s="1208"/>
      <c r="BZ271" s="1208"/>
      <c r="CA271" s="1208"/>
      <c r="CB271" s="1208"/>
      <c r="CC271" s="1209"/>
    </row>
    <row r="272" spans="1:81" s="58" customFormat="1" ht="40.15" customHeight="1" thickBot="1" x14ac:dyDescent="0.3">
      <c r="A272" s="37"/>
      <c r="B272" s="1321"/>
      <c r="C272" s="1316"/>
      <c r="D272" s="1098"/>
      <c r="E272" s="1095"/>
      <c r="F272" s="1095"/>
      <c r="G272" s="1095"/>
      <c r="H272" s="1095"/>
      <c r="I272" s="1095"/>
      <c r="J272" s="1221"/>
      <c r="K272" s="1218"/>
      <c r="L272" s="1224"/>
      <c r="M272" s="1227"/>
      <c r="N272" s="1230"/>
      <c r="O272" s="1233"/>
      <c r="P272" s="1236"/>
      <c r="Q272" s="1239"/>
      <c r="R272" s="1221"/>
      <c r="S272" s="234"/>
      <c r="T272" s="242"/>
      <c r="U272" s="242"/>
      <c r="V272" s="242"/>
      <c r="W272" s="234"/>
      <c r="X272" s="305"/>
      <c r="Y272" s="305"/>
      <c r="Z272" s="305"/>
      <c r="AA272" s="305"/>
      <c r="AB272" s="1221"/>
      <c r="AC272" s="1242"/>
      <c r="AD272" s="306">
        <f t="shared" si="293"/>
        <v>0</v>
      </c>
      <c r="AE272" s="306">
        <f t="shared" si="293"/>
        <v>0</v>
      </c>
      <c r="AF272" s="306">
        <f t="shared" si="293"/>
        <v>0</v>
      </c>
      <c r="AG272" s="306">
        <f t="shared" si="293"/>
        <v>0</v>
      </c>
      <c r="AH272" s="306">
        <f t="shared" si="293"/>
        <v>0</v>
      </c>
      <c r="AI272" s="306">
        <f t="shared" si="293"/>
        <v>0</v>
      </c>
      <c r="AJ272" s="306">
        <f t="shared" si="293"/>
        <v>0</v>
      </c>
      <c r="AK272" s="1221"/>
      <c r="AL272" s="1245"/>
      <c r="AM272" s="306">
        <f t="shared" si="273"/>
        <v>0</v>
      </c>
      <c r="AN272" s="50"/>
      <c r="AO272" s="50"/>
      <c r="AP272" s="50"/>
      <c r="AQ272" s="50"/>
      <c r="AR272" s="50"/>
      <c r="AS272" s="50"/>
      <c r="AT272" s="1221"/>
      <c r="AU272" s="1248"/>
      <c r="AV272" s="306">
        <f t="shared" si="274"/>
        <v>0</v>
      </c>
      <c r="AW272" s="50"/>
      <c r="AX272" s="50"/>
      <c r="AY272" s="50"/>
      <c r="AZ272" s="50"/>
      <c r="BA272" s="50"/>
      <c r="BB272" s="50"/>
      <c r="BC272" s="1221"/>
      <c r="BD272" s="1251"/>
      <c r="BE272" s="306">
        <f t="shared" si="275"/>
        <v>0</v>
      </c>
      <c r="BF272" s="50"/>
      <c r="BG272" s="50"/>
      <c r="BH272" s="50"/>
      <c r="BI272" s="50"/>
      <c r="BJ272" s="50"/>
      <c r="BK272" s="50"/>
      <c r="BL272" s="1221"/>
      <c r="BM272" s="1254"/>
      <c r="BN272" s="306">
        <f t="shared" si="276"/>
        <v>0</v>
      </c>
      <c r="BO272" s="50"/>
      <c r="BP272" s="50"/>
      <c r="BQ272" s="50"/>
      <c r="BR272" s="50"/>
      <c r="BS272" s="50"/>
      <c r="BT272" s="50"/>
      <c r="BU272" s="1210"/>
      <c r="BV272" s="1211"/>
      <c r="BW272" s="1211"/>
      <c r="BX272" s="1211"/>
      <c r="BY272" s="1211"/>
      <c r="BZ272" s="1211"/>
      <c r="CA272" s="1211"/>
      <c r="CB272" s="1211"/>
      <c r="CC272" s="1212"/>
    </row>
    <row r="273" spans="1:81" s="58" customFormat="1" ht="40.15" customHeight="1" thickTop="1" x14ac:dyDescent="0.25">
      <c r="A273" s="37"/>
      <c r="B273" s="1321"/>
      <c r="C273" s="1314" t="s">
        <v>446</v>
      </c>
      <c r="D273" s="1096">
        <v>4104</v>
      </c>
      <c r="E273" s="1093" t="s">
        <v>5777</v>
      </c>
      <c r="F273" s="1093">
        <v>4104008</v>
      </c>
      <c r="G273" s="1093" t="s">
        <v>5778</v>
      </c>
      <c r="H273" s="1093" t="s">
        <v>5779</v>
      </c>
      <c r="I273" s="1093">
        <v>202100450125</v>
      </c>
      <c r="J273" s="1219">
        <v>307</v>
      </c>
      <c r="K273" s="1216" t="str">
        <f>+[7]Metas!K352</f>
        <v>Municipios con promoción de hábitos y estilo de vida saludable para adultos mayores que permitan la actividad física para la prevención de enfermedades.</v>
      </c>
      <c r="L273" s="1222">
        <v>10</v>
      </c>
      <c r="M273" s="1225">
        <f>SUM(N273:Q273)</f>
        <v>10</v>
      </c>
      <c r="N273" s="1228"/>
      <c r="O273" s="1231">
        <v>10</v>
      </c>
      <c r="P273" s="1234"/>
      <c r="Q273" s="1237"/>
      <c r="R273" s="1219">
        <f t="shared" si="279"/>
        <v>307</v>
      </c>
      <c r="S273" s="233" t="s">
        <v>5763</v>
      </c>
      <c r="T273" s="240" t="s">
        <v>3834</v>
      </c>
      <c r="U273" s="240" t="s">
        <v>3839</v>
      </c>
      <c r="V273" s="240" t="s">
        <v>3843</v>
      </c>
      <c r="W273" s="233" t="s">
        <v>5789</v>
      </c>
      <c r="X273" s="307">
        <v>44593</v>
      </c>
      <c r="Y273" s="307"/>
      <c r="Z273" s="307"/>
      <c r="AA273" s="307"/>
      <c r="AB273" s="1219">
        <f t="shared" si="282"/>
        <v>307</v>
      </c>
      <c r="AC273" s="1240">
        <f t="shared" ref="AC273" si="294">+L273</f>
        <v>10</v>
      </c>
      <c r="AD273" s="308">
        <v>11</v>
      </c>
      <c r="AE273" s="308">
        <v>11</v>
      </c>
      <c r="AF273" s="308">
        <f t="shared" si="293"/>
        <v>0</v>
      </c>
      <c r="AG273" s="308">
        <f t="shared" si="293"/>
        <v>0</v>
      </c>
      <c r="AH273" s="308">
        <f t="shared" si="293"/>
        <v>0</v>
      </c>
      <c r="AI273" s="308">
        <f t="shared" si="293"/>
        <v>0</v>
      </c>
      <c r="AJ273" s="308">
        <f t="shared" si="293"/>
        <v>0</v>
      </c>
      <c r="AK273" s="1219">
        <f t="shared" si="284"/>
        <v>307</v>
      </c>
      <c r="AL273" s="1243">
        <f>+N273</f>
        <v>0</v>
      </c>
      <c r="AM273" s="308">
        <f t="shared" si="273"/>
        <v>0</v>
      </c>
      <c r="AN273" s="48"/>
      <c r="AO273" s="48"/>
      <c r="AP273" s="48"/>
      <c r="AQ273" s="48"/>
      <c r="AR273" s="48"/>
      <c r="AS273" s="48"/>
      <c r="AT273" s="1219">
        <f t="shared" si="285"/>
        <v>307</v>
      </c>
      <c r="AU273" s="1246">
        <f>+O273</f>
        <v>10</v>
      </c>
      <c r="AV273" s="308">
        <f t="shared" si="274"/>
        <v>0</v>
      </c>
      <c r="AW273" s="48"/>
      <c r="AX273" s="48"/>
      <c r="AY273" s="48"/>
      <c r="AZ273" s="48"/>
      <c r="BA273" s="48"/>
      <c r="BB273" s="48"/>
      <c r="BC273" s="1219">
        <f t="shared" si="286"/>
        <v>307</v>
      </c>
      <c r="BD273" s="1249">
        <f>+P273</f>
        <v>0</v>
      </c>
      <c r="BE273" s="308">
        <f t="shared" si="275"/>
        <v>0</v>
      </c>
      <c r="BF273" s="48"/>
      <c r="BG273" s="48"/>
      <c r="BH273" s="48"/>
      <c r="BI273" s="48"/>
      <c r="BJ273" s="48"/>
      <c r="BK273" s="48"/>
      <c r="BL273" s="1219">
        <f t="shared" si="287"/>
        <v>307</v>
      </c>
      <c r="BM273" s="1252">
        <f>+Q273</f>
        <v>0</v>
      </c>
      <c r="BN273" s="308">
        <f t="shared" si="276"/>
        <v>0</v>
      </c>
      <c r="BO273" s="48"/>
      <c r="BP273" s="48"/>
      <c r="BQ273" s="48"/>
      <c r="BR273" s="48"/>
      <c r="BS273" s="48"/>
      <c r="BT273" s="48"/>
      <c r="BU273" s="1204"/>
      <c r="BV273" s="1205"/>
      <c r="BW273" s="1205"/>
      <c r="BX273" s="1205"/>
      <c r="BY273" s="1205"/>
      <c r="BZ273" s="1205"/>
      <c r="CA273" s="1205"/>
      <c r="CB273" s="1205"/>
      <c r="CC273" s="1206"/>
    </row>
    <row r="274" spans="1:81" s="58" customFormat="1" ht="40.15" customHeight="1" x14ac:dyDescent="0.25">
      <c r="A274" s="37"/>
      <c r="B274" s="1321"/>
      <c r="C274" s="1315"/>
      <c r="D274" s="1097"/>
      <c r="E274" s="1094"/>
      <c r="F274" s="1094"/>
      <c r="G274" s="1094"/>
      <c r="H274" s="1094"/>
      <c r="I274" s="1094"/>
      <c r="J274" s="1220"/>
      <c r="K274" s="1217"/>
      <c r="L274" s="1223"/>
      <c r="M274" s="1226"/>
      <c r="N274" s="1229"/>
      <c r="O274" s="1232"/>
      <c r="P274" s="1235"/>
      <c r="Q274" s="1238"/>
      <c r="R274" s="1220"/>
      <c r="S274" s="41"/>
      <c r="T274" s="241"/>
      <c r="U274" s="241"/>
      <c r="V274" s="241"/>
      <c r="W274" s="41"/>
      <c r="X274" s="34"/>
      <c r="Y274" s="34"/>
      <c r="Z274" s="34"/>
      <c r="AA274" s="34"/>
      <c r="AB274" s="1220"/>
      <c r="AC274" s="1241"/>
      <c r="AD274" s="303">
        <f t="shared" si="293"/>
        <v>0</v>
      </c>
      <c r="AE274" s="303">
        <f t="shared" si="293"/>
        <v>0</v>
      </c>
      <c r="AF274" s="303">
        <f t="shared" si="293"/>
        <v>0</v>
      </c>
      <c r="AG274" s="303">
        <f t="shared" si="293"/>
        <v>0</v>
      </c>
      <c r="AH274" s="303">
        <f t="shared" si="293"/>
        <v>0</v>
      </c>
      <c r="AI274" s="303">
        <f t="shared" si="293"/>
        <v>0</v>
      </c>
      <c r="AJ274" s="303">
        <f t="shared" si="293"/>
        <v>0</v>
      </c>
      <c r="AK274" s="1220"/>
      <c r="AL274" s="1244"/>
      <c r="AM274" s="303">
        <f t="shared" si="273"/>
        <v>0</v>
      </c>
      <c r="AN274" s="311"/>
      <c r="AO274" s="311"/>
      <c r="AP274" s="311"/>
      <c r="AQ274" s="311"/>
      <c r="AR274" s="311"/>
      <c r="AS274" s="311"/>
      <c r="AT274" s="1220"/>
      <c r="AU274" s="1247"/>
      <c r="AV274" s="303">
        <f t="shared" si="274"/>
        <v>0</v>
      </c>
      <c r="AW274" s="311"/>
      <c r="AX274" s="311"/>
      <c r="AY274" s="311"/>
      <c r="AZ274" s="311"/>
      <c r="BA274" s="311"/>
      <c r="BB274" s="311"/>
      <c r="BC274" s="1220"/>
      <c r="BD274" s="1250"/>
      <c r="BE274" s="303">
        <f t="shared" si="275"/>
        <v>0</v>
      </c>
      <c r="BF274" s="311"/>
      <c r="BG274" s="311"/>
      <c r="BH274" s="311"/>
      <c r="BI274" s="311"/>
      <c r="BJ274" s="311"/>
      <c r="BK274" s="311"/>
      <c r="BL274" s="1220"/>
      <c r="BM274" s="1253"/>
      <c r="BN274" s="303">
        <f t="shared" si="276"/>
        <v>0</v>
      </c>
      <c r="BO274" s="311"/>
      <c r="BP274" s="311"/>
      <c r="BQ274" s="311"/>
      <c r="BR274" s="311"/>
      <c r="BS274" s="311"/>
      <c r="BT274" s="311"/>
      <c r="BU274" s="1207"/>
      <c r="BV274" s="1208"/>
      <c r="BW274" s="1208"/>
      <c r="BX274" s="1208"/>
      <c r="BY274" s="1208"/>
      <c r="BZ274" s="1208"/>
      <c r="CA274" s="1208"/>
      <c r="CB274" s="1208"/>
      <c r="CC274" s="1209"/>
    </row>
    <row r="275" spans="1:81" s="58" customFormat="1" ht="40.15" customHeight="1" x14ac:dyDescent="0.25">
      <c r="A275" s="37"/>
      <c r="B275" s="1321"/>
      <c r="C275" s="1315"/>
      <c r="D275" s="1097"/>
      <c r="E275" s="1094"/>
      <c r="F275" s="1094"/>
      <c r="G275" s="1094"/>
      <c r="H275" s="1094"/>
      <c r="I275" s="1094"/>
      <c r="J275" s="1220"/>
      <c r="K275" s="1217"/>
      <c r="L275" s="1223"/>
      <c r="M275" s="1226"/>
      <c r="N275" s="1229"/>
      <c r="O275" s="1232"/>
      <c r="P275" s="1235"/>
      <c r="Q275" s="1238"/>
      <c r="R275" s="1220"/>
      <c r="S275" s="41"/>
      <c r="T275" s="241"/>
      <c r="U275" s="241"/>
      <c r="V275" s="241"/>
      <c r="W275" s="41"/>
      <c r="X275" s="34"/>
      <c r="Y275" s="34"/>
      <c r="Z275" s="34"/>
      <c r="AA275" s="34"/>
      <c r="AB275" s="1220"/>
      <c r="AC275" s="1241"/>
      <c r="AD275" s="303">
        <f t="shared" si="293"/>
        <v>0</v>
      </c>
      <c r="AE275" s="303">
        <f t="shared" si="293"/>
        <v>0</v>
      </c>
      <c r="AF275" s="303">
        <f t="shared" si="293"/>
        <v>0</v>
      </c>
      <c r="AG275" s="303">
        <f t="shared" si="293"/>
        <v>0</v>
      </c>
      <c r="AH275" s="303">
        <f t="shared" si="293"/>
        <v>0</v>
      </c>
      <c r="AI275" s="303">
        <f t="shared" si="293"/>
        <v>0</v>
      </c>
      <c r="AJ275" s="303">
        <f t="shared" si="293"/>
        <v>0</v>
      </c>
      <c r="AK275" s="1220"/>
      <c r="AL275" s="1244"/>
      <c r="AM275" s="303">
        <f t="shared" si="273"/>
        <v>0</v>
      </c>
      <c r="AN275" s="311"/>
      <c r="AO275" s="311"/>
      <c r="AP275" s="311"/>
      <c r="AQ275" s="311"/>
      <c r="AR275" s="311"/>
      <c r="AS275" s="311"/>
      <c r="AT275" s="1220"/>
      <c r="AU275" s="1247"/>
      <c r="AV275" s="303">
        <f t="shared" si="274"/>
        <v>0</v>
      </c>
      <c r="AW275" s="311"/>
      <c r="AX275" s="311"/>
      <c r="AY275" s="311"/>
      <c r="AZ275" s="311"/>
      <c r="BA275" s="311"/>
      <c r="BB275" s="311"/>
      <c r="BC275" s="1220"/>
      <c r="BD275" s="1250"/>
      <c r="BE275" s="303">
        <f t="shared" si="275"/>
        <v>0</v>
      </c>
      <c r="BF275" s="311"/>
      <c r="BG275" s="311"/>
      <c r="BH275" s="311"/>
      <c r="BI275" s="311"/>
      <c r="BJ275" s="311"/>
      <c r="BK275" s="311"/>
      <c r="BL275" s="1220"/>
      <c r="BM275" s="1253"/>
      <c r="BN275" s="303">
        <f t="shared" si="276"/>
        <v>0</v>
      </c>
      <c r="BO275" s="311"/>
      <c r="BP275" s="311"/>
      <c r="BQ275" s="311"/>
      <c r="BR275" s="311"/>
      <c r="BS275" s="311"/>
      <c r="BT275" s="311"/>
      <c r="BU275" s="1207"/>
      <c r="BV275" s="1208"/>
      <c r="BW275" s="1208"/>
      <c r="BX275" s="1208"/>
      <c r="BY275" s="1208"/>
      <c r="BZ275" s="1208"/>
      <c r="CA275" s="1208"/>
      <c r="CB275" s="1208"/>
      <c r="CC275" s="1209"/>
    </row>
    <row r="276" spans="1:81" s="58" customFormat="1" ht="40.15" customHeight="1" thickBot="1" x14ac:dyDescent="0.3">
      <c r="A276" s="37"/>
      <c r="B276" s="1321"/>
      <c r="C276" s="1315"/>
      <c r="D276" s="1098"/>
      <c r="E276" s="1095"/>
      <c r="F276" s="1095"/>
      <c r="G276" s="1095"/>
      <c r="H276" s="1095"/>
      <c r="I276" s="1095"/>
      <c r="J276" s="1221"/>
      <c r="K276" s="1218"/>
      <c r="L276" s="1224"/>
      <c r="M276" s="1227"/>
      <c r="N276" s="1230"/>
      <c r="O276" s="1233"/>
      <c r="P276" s="1236"/>
      <c r="Q276" s="1239"/>
      <c r="R276" s="1221"/>
      <c r="S276" s="234"/>
      <c r="T276" s="242"/>
      <c r="U276" s="242"/>
      <c r="V276" s="242"/>
      <c r="W276" s="234"/>
      <c r="X276" s="305"/>
      <c r="Y276" s="305"/>
      <c r="Z276" s="305"/>
      <c r="AA276" s="305"/>
      <c r="AB276" s="1221"/>
      <c r="AC276" s="1242"/>
      <c r="AD276" s="306">
        <f t="shared" si="293"/>
        <v>0</v>
      </c>
      <c r="AE276" s="306">
        <f t="shared" si="293"/>
        <v>0</v>
      </c>
      <c r="AF276" s="306">
        <f t="shared" si="293"/>
        <v>0</v>
      </c>
      <c r="AG276" s="306">
        <f t="shared" si="293"/>
        <v>0</v>
      </c>
      <c r="AH276" s="306">
        <f t="shared" si="293"/>
        <v>0</v>
      </c>
      <c r="AI276" s="306">
        <f t="shared" si="293"/>
        <v>0</v>
      </c>
      <c r="AJ276" s="306">
        <f t="shared" si="293"/>
        <v>0</v>
      </c>
      <c r="AK276" s="1221"/>
      <c r="AL276" s="1245"/>
      <c r="AM276" s="306">
        <f t="shared" si="273"/>
        <v>0</v>
      </c>
      <c r="AN276" s="50"/>
      <c r="AO276" s="50"/>
      <c r="AP276" s="50"/>
      <c r="AQ276" s="50"/>
      <c r="AR276" s="50"/>
      <c r="AS276" s="50"/>
      <c r="AT276" s="1221"/>
      <c r="AU276" s="1248"/>
      <c r="AV276" s="306">
        <f t="shared" si="274"/>
        <v>0</v>
      </c>
      <c r="AW276" s="50"/>
      <c r="AX276" s="50"/>
      <c r="AY276" s="50"/>
      <c r="AZ276" s="50"/>
      <c r="BA276" s="50"/>
      <c r="BB276" s="50"/>
      <c r="BC276" s="1221"/>
      <c r="BD276" s="1251"/>
      <c r="BE276" s="306">
        <f t="shared" si="275"/>
        <v>0</v>
      </c>
      <c r="BF276" s="50"/>
      <c r="BG276" s="50"/>
      <c r="BH276" s="50"/>
      <c r="BI276" s="50"/>
      <c r="BJ276" s="50"/>
      <c r="BK276" s="50"/>
      <c r="BL276" s="1221"/>
      <c r="BM276" s="1254"/>
      <c r="BN276" s="306">
        <f t="shared" si="276"/>
        <v>0</v>
      </c>
      <c r="BO276" s="50"/>
      <c r="BP276" s="50"/>
      <c r="BQ276" s="50"/>
      <c r="BR276" s="50"/>
      <c r="BS276" s="50"/>
      <c r="BT276" s="50"/>
      <c r="BU276" s="1210"/>
      <c r="BV276" s="1211"/>
      <c r="BW276" s="1211"/>
      <c r="BX276" s="1211"/>
      <c r="BY276" s="1211"/>
      <c r="BZ276" s="1211"/>
      <c r="CA276" s="1211"/>
      <c r="CB276" s="1211"/>
      <c r="CC276" s="1212"/>
    </row>
    <row r="277" spans="1:81" s="58" customFormat="1" ht="40.15" customHeight="1" thickTop="1" x14ac:dyDescent="0.25">
      <c r="A277" s="37"/>
      <c r="B277" s="1321"/>
      <c r="C277" s="1315"/>
      <c r="D277" s="1096">
        <v>4104</v>
      </c>
      <c r="E277" s="1093" t="s">
        <v>5777</v>
      </c>
      <c r="F277" s="1093">
        <v>4104008</v>
      </c>
      <c r="G277" s="1093" t="s">
        <v>5778</v>
      </c>
      <c r="H277" s="1093" t="s">
        <v>5779</v>
      </c>
      <c r="I277" s="1093">
        <v>202100450125</v>
      </c>
      <c r="J277" s="1219">
        <v>308</v>
      </c>
      <c r="K277" s="1216" t="str">
        <f>+[7]Metas!K353</f>
        <v xml:space="preserve">Adultos mayores beneficiados con el programa de KIT nutricionales. </v>
      </c>
      <c r="L277" s="1222">
        <v>10000</v>
      </c>
      <c r="M277" s="1225">
        <f>SUM(N277:Q277)</f>
        <v>10000</v>
      </c>
      <c r="N277" s="1228"/>
      <c r="O277" s="1231">
        <v>10000</v>
      </c>
      <c r="P277" s="1234"/>
      <c r="Q277" s="1237"/>
      <c r="R277" s="1219">
        <f t="shared" si="279"/>
        <v>308</v>
      </c>
      <c r="S277" s="233" t="s">
        <v>5790</v>
      </c>
      <c r="T277" s="240" t="s">
        <v>3833</v>
      </c>
      <c r="U277" s="240" t="s">
        <v>3840</v>
      </c>
      <c r="V277" s="240" t="s">
        <v>3842</v>
      </c>
      <c r="W277" s="233" t="s">
        <v>5791</v>
      </c>
      <c r="X277" s="307">
        <v>44576</v>
      </c>
      <c r="Y277" s="307"/>
      <c r="Z277" s="307"/>
      <c r="AA277" s="307"/>
      <c r="AB277" s="1219">
        <f t="shared" si="282"/>
        <v>308</v>
      </c>
      <c r="AC277" s="1240">
        <f t="shared" ref="AC277" si="295">+L277</f>
        <v>10000</v>
      </c>
      <c r="AD277" s="308">
        <v>900</v>
      </c>
      <c r="AE277" s="308">
        <v>900</v>
      </c>
      <c r="AF277" s="308">
        <f t="shared" si="293"/>
        <v>0</v>
      </c>
      <c r="AG277" s="308">
        <f t="shared" si="293"/>
        <v>0</v>
      </c>
      <c r="AH277" s="308">
        <f t="shared" si="293"/>
        <v>0</v>
      </c>
      <c r="AI277" s="308">
        <f t="shared" si="293"/>
        <v>0</v>
      </c>
      <c r="AJ277" s="308">
        <f t="shared" si="293"/>
        <v>0</v>
      </c>
      <c r="AK277" s="1219">
        <f t="shared" si="284"/>
        <v>308</v>
      </c>
      <c r="AL277" s="1243">
        <f>+N277</f>
        <v>0</v>
      </c>
      <c r="AM277" s="308">
        <f t="shared" si="273"/>
        <v>0</v>
      </c>
      <c r="AN277" s="48"/>
      <c r="AO277" s="48"/>
      <c r="AP277" s="48"/>
      <c r="AQ277" s="48"/>
      <c r="AR277" s="48"/>
      <c r="AS277" s="48"/>
      <c r="AT277" s="1219">
        <f t="shared" si="285"/>
        <v>308</v>
      </c>
      <c r="AU277" s="1246">
        <f>+O277</f>
        <v>10000</v>
      </c>
      <c r="AV277" s="308">
        <f t="shared" si="274"/>
        <v>0</v>
      </c>
      <c r="AW277" s="48"/>
      <c r="AX277" s="48"/>
      <c r="AY277" s="48"/>
      <c r="AZ277" s="48"/>
      <c r="BA277" s="48"/>
      <c r="BB277" s="48"/>
      <c r="BC277" s="1219">
        <f t="shared" si="286"/>
        <v>308</v>
      </c>
      <c r="BD277" s="1249">
        <f>+P277</f>
        <v>0</v>
      </c>
      <c r="BE277" s="308">
        <f t="shared" si="275"/>
        <v>0</v>
      </c>
      <c r="BF277" s="48"/>
      <c r="BG277" s="48"/>
      <c r="BH277" s="48"/>
      <c r="BI277" s="48"/>
      <c r="BJ277" s="48"/>
      <c r="BK277" s="48"/>
      <c r="BL277" s="1219">
        <f t="shared" si="287"/>
        <v>308</v>
      </c>
      <c r="BM277" s="1252">
        <f>+Q277</f>
        <v>0</v>
      </c>
      <c r="BN277" s="308">
        <f t="shared" si="276"/>
        <v>0</v>
      </c>
      <c r="BO277" s="48"/>
      <c r="BP277" s="48"/>
      <c r="BQ277" s="48"/>
      <c r="BR277" s="48"/>
      <c r="BS277" s="48"/>
      <c r="BT277" s="48"/>
      <c r="BU277" s="1204"/>
      <c r="BV277" s="1205"/>
      <c r="BW277" s="1205"/>
      <c r="BX277" s="1205"/>
      <c r="BY277" s="1205"/>
      <c r="BZ277" s="1205"/>
      <c r="CA277" s="1205"/>
      <c r="CB277" s="1205"/>
      <c r="CC277" s="1206"/>
    </row>
    <row r="278" spans="1:81" s="58" customFormat="1" ht="40.15" customHeight="1" x14ac:dyDescent="0.25">
      <c r="A278" s="37"/>
      <c r="B278" s="1321"/>
      <c r="C278" s="1315"/>
      <c r="D278" s="1097"/>
      <c r="E278" s="1094"/>
      <c r="F278" s="1094"/>
      <c r="G278" s="1094"/>
      <c r="H278" s="1094"/>
      <c r="I278" s="1094"/>
      <c r="J278" s="1220"/>
      <c r="K278" s="1217"/>
      <c r="L278" s="1223"/>
      <c r="M278" s="1226"/>
      <c r="N278" s="1229"/>
      <c r="O278" s="1232"/>
      <c r="P278" s="1235"/>
      <c r="Q278" s="1238"/>
      <c r="R278" s="1220"/>
      <c r="S278" s="41"/>
      <c r="T278" s="241"/>
      <c r="U278" s="241"/>
      <c r="V278" s="241"/>
      <c r="W278" s="41"/>
      <c r="X278" s="34"/>
      <c r="Y278" s="34"/>
      <c r="Z278" s="34"/>
      <c r="AA278" s="34"/>
      <c r="AB278" s="1220"/>
      <c r="AC278" s="1241"/>
      <c r="AD278" s="303">
        <f t="shared" si="293"/>
        <v>0</v>
      </c>
      <c r="AE278" s="303">
        <f t="shared" si="293"/>
        <v>0</v>
      </c>
      <c r="AF278" s="303">
        <f t="shared" si="293"/>
        <v>0</v>
      </c>
      <c r="AG278" s="303">
        <f t="shared" si="293"/>
        <v>0</v>
      </c>
      <c r="AH278" s="303">
        <f t="shared" si="293"/>
        <v>0</v>
      </c>
      <c r="AI278" s="303">
        <f t="shared" si="293"/>
        <v>0</v>
      </c>
      <c r="AJ278" s="303">
        <f t="shared" si="293"/>
        <v>0</v>
      </c>
      <c r="AK278" s="1220"/>
      <c r="AL278" s="1244"/>
      <c r="AM278" s="303">
        <f t="shared" si="273"/>
        <v>0</v>
      </c>
      <c r="AN278" s="311"/>
      <c r="AO278" s="311"/>
      <c r="AP278" s="311"/>
      <c r="AQ278" s="311"/>
      <c r="AR278" s="311"/>
      <c r="AS278" s="311"/>
      <c r="AT278" s="1220"/>
      <c r="AU278" s="1247"/>
      <c r="AV278" s="303">
        <f t="shared" si="274"/>
        <v>0</v>
      </c>
      <c r="AW278" s="311"/>
      <c r="AX278" s="311"/>
      <c r="AY278" s="311"/>
      <c r="AZ278" s="311"/>
      <c r="BA278" s="311"/>
      <c r="BB278" s="311"/>
      <c r="BC278" s="1220"/>
      <c r="BD278" s="1250"/>
      <c r="BE278" s="303">
        <f t="shared" si="275"/>
        <v>0</v>
      </c>
      <c r="BF278" s="311"/>
      <c r="BG278" s="311"/>
      <c r="BH278" s="311"/>
      <c r="BI278" s="311"/>
      <c r="BJ278" s="311"/>
      <c r="BK278" s="311"/>
      <c r="BL278" s="1220"/>
      <c r="BM278" s="1253"/>
      <c r="BN278" s="303">
        <f t="shared" si="276"/>
        <v>0</v>
      </c>
      <c r="BO278" s="311"/>
      <c r="BP278" s="311"/>
      <c r="BQ278" s="311"/>
      <c r="BR278" s="311"/>
      <c r="BS278" s="311"/>
      <c r="BT278" s="311"/>
      <c r="BU278" s="1207"/>
      <c r="BV278" s="1208"/>
      <c r="BW278" s="1208"/>
      <c r="BX278" s="1208"/>
      <c r="BY278" s="1208"/>
      <c r="BZ278" s="1208"/>
      <c r="CA278" s="1208"/>
      <c r="CB278" s="1208"/>
      <c r="CC278" s="1209"/>
    </row>
    <row r="279" spans="1:81" s="58" customFormat="1" ht="40.15" customHeight="1" x14ac:dyDescent="0.25">
      <c r="A279" s="37"/>
      <c r="B279" s="1321"/>
      <c r="C279" s="1315"/>
      <c r="D279" s="1097"/>
      <c r="E279" s="1094"/>
      <c r="F279" s="1094"/>
      <c r="G279" s="1094"/>
      <c r="H279" s="1094"/>
      <c r="I279" s="1094"/>
      <c r="J279" s="1220"/>
      <c r="K279" s="1217"/>
      <c r="L279" s="1223"/>
      <c r="M279" s="1226"/>
      <c r="N279" s="1229"/>
      <c r="O279" s="1232"/>
      <c r="P279" s="1235"/>
      <c r="Q279" s="1238"/>
      <c r="R279" s="1220"/>
      <c r="S279" s="41"/>
      <c r="T279" s="241"/>
      <c r="U279" s="241"/>
      <c r="V279" s="241"/>
      <c r="W279" s="41"/>
      <c r="X279" s="34"/>
      <c r="Y279" s="34"/>
      <c r="Z279" s="34"/>
      <c r="AA279" s="34"/>
      <c r="AB279" s="1220"/>
      <c r="AC279" s="1241"/>
      <c r="AD279" s="303">
        <f t="shared" si="293"/>
        <v>0</v>
      </c>
      <c r="AE279" s="303">
        <f t="shared" si="293"/>
        <v>0</v>
      </c>
      <c r="AF279" s="303">
        <f t="shared" si="293"/>
        <v>0</v>
      </c>
      <c r="AG279" s="303">
        <f t="shared" si="293"/>
        <v>0</v>
      </c>
      <c r="AH279" s="303">
        <f t="shared" si="293"/>
        <v>0</v>
      </c>
      <c r="AI279" s="303">
        <f t="shared" si="293"/>
        <v>0</v>
      </c>
      <c r="AJ279" s="303">
        <f t="shared" si="293"/>
        <v>0</v>
      </c>
      <c r="AK279" s="1220"/>
      <c r="AL279" s="1244"/>
      <c r="AM279" s="303">
        <f t="shared" si="273"/>
        <v>0</v>
      </c>
      <c r="AN279" s="311"/>
      <c r="AO279" s="311"/>
      <c r="AP279" s="311"/>
      <c r="AQ279" s="311"/>
      <c r="AR279" s="311"/>
      <c r="AS279" s="311"/>
      <c r="AT279" s="1220"/>
      <c r="AU279" s="1247"/>
      <c r="AV279" s="303">
        <f t="shared" si="274"/>
        <v>0</v>
      </c>
      <c r="AW279" s="311"/>
      <c r="AX279" s="311"/>
      <c r="AY279" s="311"/>
      <c r="AZ279" s="311"/>
      <c r="BA279" s="311"/>
      <c r="BB279" s="311"/>
      <c r="BC279" s="1220"/>
      <c r="BD279" s="1250"/>
      <c r="BE279" s="303">
        <f t="shared" si="275"/>
        <v>0</v>
      </c>
      <c r="BF279" s="311"/>
      <c r="BG279" s="311"/>
      <c r="BH279" s="311"/>
      <c r="BI279" s="311"/>
      <c r="BJ279" s="311"/>
      <c r="BK279" s="311"/>
      <c r="BL279" s="1220"/>
      <c r="BM279" s="1253"/>
      <c r="BN279" s="303">
        <f t="shared" si="276"/>
        <v>0</v>
      </c>
      <c r="BO279" s="311"/>
      <c r="BP279" s="311"/>
      <c r="BQ279" s="311"/>
      <c r="BR279" s="311"/>
      <c r="BS279" s="311"/>
      <c r="BT279" s="311"/>
      <c r="BU279" s="1207"/>
      <c r="BV279" s="1208"/>
      <c r="BW279" s="1208"/>
      <c r="BX279" s="1208"/>
      <c r="BY279" s="1208"/>
      <c r="BZ279" s="1208"/>
      <c r="CA279" s="1208"/>
      <c r="CB279" s="1208"/>
      <c r="CC279" s="1209"/>
    </row>
    <row r="280" spans="1:81" s="58" customFormat="1" ht="40.15" customHeight="1" thickBot="1" x14ac:dyDescent="0.3">
      <c r="A280" s="37"/>
      <c r="B280" s="1321"/>
      <c r="C280" s="1315"/>
      <c r="D280" s="1098"/>
      <c r="E280" s="1095"/>
      <c r="F280" s="1095"/>
      <c r="G280" s="1095"/>
      <c r="H280" s="1095"/>
      <c r="I280" s="1095"/>
      <c r="J280" s="1221"/>
      <c r="K280" s="1218"/>
      <c r="L280" s="1224"/>
      <c r="M280" s="1227"/>
      <c r="N280" s="1230"/>
      <c r="O280" s="1233"/>
      <c r="P280" s="1236"/>
      <c r="Q280" s="1239"/>
      <c r="R280" s="1221"/>
      <c r="S280" s="234"/>
      <c r="T280" s="242"/>
      <c r="U280" s="242"/>
      <c r="V280" s="242"/>
      <c r="W280" s="234"/>
      <c r="X280" s="305"/>
      <c r="Y280" s="305"/>
      <c r="Z280" s="305"/>
      <c r="AA280" s="305"/>
      <c r="AB280" s="1221"/>
      <c r="AC280" s="1242"/>
      <c r="AD280" s="306">
        <f t="shared" si="293"/>
        <v>0</v>
      </c>
      <c r="AE280" s="306">
        <f t="shared" si="293"/>
        <v>0</v>
      </c>
      <c r="AF280" s="306">
        <f t="shared" si="293"/>
        <v>0</v>
      </c>
      <c r="AG280" s="306">
        <f t="shared" si="293"/>
        <v>0</v>
      </c>
      <c r="AH280" s="306">
        <f t="shared" si="293"/>
        <v>0</v>
      </c>
      <c r="AI280" s="306">
        <f t="shared" si="293"/>
        <v>0</v>
      </c>
      <c r="AJ280" s="306">
        <f t="shared" si="293"/>
        <v>0</v>
      </c>
      <c r="AK280" s="1221"/>
      <c r="AL280" s="1245"/>
      <c r="AM280" s="306">
        <f t="shared" si="273"/>
        <v>0</v>
      </c>
      <c r="AN280" s="50"/>
      <c r="AO280" s="50"/>
      <c r="AP280" s="50"/>
      <c r="AQ280" s="50"/>
      <c r="AR280" s="50"/>
      <c r="AS280" s="50"/>
      <c r="AT280" s="1221"/>
      <c r="AU280" s="1248"/>
      <c r="AV280" s="306">
        <f t="shared" si="274"/>
        <v>0</v>
      </c>
      <c r="AW280" s="50"/>
      <c r="AX280" s="50"/>
      <c r="AY280" s="50"/>
      <c r="AZ280" s="50"/>
      <c r="BA280" s="50"/>
      <c r="BB280" s="50"/>
      <c r="BC280" s="1221"/>
      <c r="BD280" s="1251"/>
      <c r="BE280" s="306">
        <f t="shared" si="275"/>
        <v>0</v>
      </c>
      <c r="BF280" s="50"/>
      <c r="BG280" s="50"/>
      <c r="BH280" s="50"/>
      <c r="BI280" s="50"/>
      <c r="BJ280" s="50"/>
      <c r="BK280" s="50"/>
      <c r="BL280" s="1221"/>
      <c r="BM280" s="1254"/>
      <c r="BN280" s="306">
        <f t="shared" si="276"/>
        <v>0</v>
      </c>
      <c r="BO280" s="50"/>
      <c r="BP280" s="50"/>
      <c r="BQ280" s="50"/>
      <c r="BR280" s="50"/>
      <c r="BS280" s="50"/>
      <c r="BT280" s="50"/>
      <c r="BU280" s="1210"/>
      <c r="BV280" s="1211"/>
      <c r="BW280" s="1211"/>
      <c r="BX280" s="1211"/>
      <c r="BY280" s="1211"/>
      <c r="BZ280" s="1211"/>
      <c r="CA280" s="1211"/>
      <c r="CB280" s="1211"/>
      <c r="CC280" s="1212"/>
    </row>
    <row r="281" spans="1:81" s="58" customFormat="1" ht="40.15" customHeight="1" thickTop="1" x14ac:dyDescent="0.25">
      <c r="A281" s="37"/>
      <c r="B281" s="1321"/>
      <c r="C281" s="1315"/>
      <c r="D281" s="1096">
        <v>4104</v>
      </c>
      <c r="E281" s="1093" t="s">
        <v>5777</v>
      </c>
      <c r="F281" s="1093">
        <v>4104008</v>
      </c>
      <c r="G281" s="1093" t="s">
        <v>5778</v>
      </c>
      <c r="H281" s="1093" t="s">
        <v>5779</v>
      </c>
      <c r="I281" s="1093">
        <v>202100450125</v>
      </c>
      <c r="J281" s="1219">
        <v>309</v>
      </c>
      <c r="K281" s="1216" t="str">
        <f>+[7]Metas!K354</f>
        <v>Adultos mayores beneficiarios de apoyo integral con ayudas técnicas (bastones, sillas de ruedas, caminadores, muletas, etc.)</v>
      </c>
      <c r="L281" s="1222">
        <v>500</v>
      </c>
      <c r="M281" s="1225">
        <f>SUM(N281:Q281)</f>
        <v>500</v>
      </c>
      <c r="N281" s="1228"/>
      <c r="O281" s="1231">
        <v>500</v>
      </c>
      <c r="P281" s="1234"/>
      <c r="Q281" s="1237"/>
      <c r="R281" s="1219">
        <f t="shared" si="279"/>
        <v>309</v>
      </c>
      <c r="S281" s="233" t="s">
        <v>5792</v>
      </c>
      <c r="T281" s="240" t="s">
        <v>3833</v>
      </c>
      <c r="U281" s="240" t="s">
        <v>3840</v>
      </c>
      <c r="V281" s="240" t="s">
        <v>3842</v>
      </c>
      <c r="W281" s="233" t="s">
        <v>5791</v>
      </c>
      <c r="X281" s="307">
        <v>44576</v>
      </c>
      <c r="Y281" s="307"/>
      <c r="Z281" s="307"/>
      <c r="AA281" s="307"/>
      <c r="AB281" s="1219">
        <f t="shared" si="282"/>
        <v>309</v>
      </c>
      <c r="AC281" s="1240">
        <f t="shared" ref="AC281" si="296">+L281</f>
        <v>500</v>
      </c>
      <c r="AD281" s="308">
        <v>454</v>
      </c>
      <c r="AE281" s="308">
        <v>454</v>
      </c>
      <c r="AF281" s="308">
        <f t="shared" si="293"/>
        <v>0</v>
      </c>
      <c r="AG281" s="308">
        <f t="shared" si="293"/>
        <v>0</v>
      </c>
      <c r="AH281" s="308">
        <f t="shared" si="293"/>
        <v>0</v>
      </c>
      <c r="AI281" s="308">
        <f t="shared" si="293"/>
        <v>0</v>
      </c>
      <c r="AJ281" s="308">
        <f t="shared" si="293"/>
        <v>0</v>
      </c>
      <c r="AK281" s="1219">
        <f t="shared" si="284"/>
        <v>309</v>
      </c>
      <c r="AL281" s="1243">
        <f>+N281</f>
        <v>0</v>
      </c>
      <c r="AM281" s="308">
        <f t="shared" si="273"/>
        <v>0</v>
      </c>
      <c r="AN281" s="48"/>
      <c r="AO281" s="48"/>
      <c r="AP281" s="48"/>
      <c r="AQ281" s="48"/>
      <c r="AR281" s="48"/>
      <c r="AS281" s="48"/>
      <c r="AT281" s="1219">
        <f t="shared" si="285"/>
        <v>309</v>
      </c>
      <c r="AU281" s="1246">
        <f>+O281</f>
        <v>500</v>
      </c>
      <c r="AV281" s="308">
        <f t="shared" si="274"/>
        <v>0</v>
      </c>
      <c r="AW281" s="48"/>
      <c r="AX281" s="48"/>
      <c r="AY281" s="48"/>
      <c r="AZ281" s="48"/>
      <c r="BA281" s="48"/>
      <c r="BB281" s="48"/>
      <c r="BC281" s="1219">
        <f t="shared" si="286"/>
        <v>309</v>
      </c>
      <c r="BD281" s="1249">
        <f>+P281</f>
        <v>0</v>
      </c>
      <c r="BE281" s="308">
        <f t="shared" si="275"/>
        <v>0</v>
      </c>
      <c r="BF281" s="48"/>
      <c r="BG281" s="48"/>
      <c r="BH281" s="48"/>
      <c r="BI281" s="48"/>
      <c r="BJ281" s="48"/>
      <c r="BK281" s="48"/>
      <c r="BL281" s="1219">
        <f t="shared" si="287"/>
        <v>309</v>
      </c>
      <c r="BM281" s="1252">
        <f>+Q281</f>
        <v>0</v>
      </c>
      <c r="BN281" s="308">
        <f t="shared" si="276"/>
        <v>0</v>
      </c>
      <c r="BO281" s="48"/>
      <c r="BP281" s="48"/>
      <c r="BQ281" s="48"/>
      <c r="BR281" s="48"/>
      <c r="BS281" s="48"/>
      <c r="BT281" s="48"/>
      <c r="BU281" s="1204"/>
      <c r="BV281" s="1205"/>
      <c r="BW281" s="1205"/>
      <c r="BX281" s="1205"/>
      <c r="BY281" s="1205"/>
      <c r="BZ281" s="1205"/>
      <c r="CA281" s="1205"/>
      <c r="CB281" s="1205"/>
      <c r="CC281" s="1206"/>
    </row>
    <row r="282" spans="1:81" s="58" customFormat="1" ht="40.15" customHeight="1" x14ac:dyDescent="0.25">
      <c r="A282" s="37"/>
      <c r="B282" s="1321"/>
      <c r="C282" s="1315"/>
      <c r="D282" s="1097"/>
      <c r="E282" s="1094"/>
      <c r="F282" s="1094"/>
      <c r="G282" s="1094"/>
      <c r="H282" s="1094"/>
      <c r="I282" s="1094"/>
      <c r="J282" s="1220"/>
      <c r="K282" s="1217"/>
      <c r="L282" s="1223"/>
      <c r="M282" s="1226"/>
      <c r="N282" s="1229"/>
      <c r="O282" s="1232"/>
      <c r="P282" s="1235"/>
      <c r="Q282" s="1238"/>
      <c r="R282" s="1220"/>
      <c r="S282" s="41"/>
      <c r="T282" s="241"/>
      <c r="U282" s="241"/>
      <c r="V282" s="241"/>
      <c r="W282" s="41"/>
      <c r="X282" s="34"/>
      <c r="Y282" s="34"/>
      <c r="Z282" s="34"/>
      <c r="AA282" s="34"/>
      <c r="AB282" s="1220"/>
      <c r="AC282" s="1241"/>
      <c r="AD282" s="303">
        <f t="shared" si="293"/>
        <v>0</v>
      </c>
      <c r="AE282" s="303">
        <f t="shared" si="293"/>
        <v>0</v>
      </c>
      <c r="AF282" s="303">
        <f t="shared" si="293"/>
        <v>0</v>
      </c>
      <c r="AG282" s="303">
        <f t="shared" si="293"/>
        <v>0</v>
      </c>
      <c r="AH282" s="303">
        <f t="shared" si="293"/>
        <v>0</v>
      </c>
      <c r="AI282" s="303">
        <f t="shared" si="293"/>
        <v>0</v>
      </c>
      <c r="AJ282" s="303">
        <f t="shared" si="293"/>
        <v>0</v>
      </c>
      <c r="AK282" s="1220"/>
      <c r="AL282" s="1244"/>
      <c r="AM282" s="303">
        <f t="shared" si="273"/>
        <v>0</v>
      </c>
      <c r="AN282" s="311"/>
      <c r="AO282" s="311"/>
      <c r="AP282" s="311"/>
      <c r="AQ282" s="311"/>
      <c r="AR282" s="311"/>
      <c r="AS282" s="311"/>
      <c r="AT282" s="1220"/>
      <c r="AU282" s="1247"/>
      <c r="AV282" s="303">
        <f t="shared" si="274"/>
        <v>0</v>
      </c>
      <c r="AW282" s="311"/>
      <c r="AX282" s="311"/>
      <c r="AY282" s="311"/>
      <c r="AZ282" s="311"/>
      <c r="BA282" s="311"/>
      <c r="BB282" s="311"/>
      <c r="BC282" s="1220"/>
      <c r="BD282" s="1250"/>
      <c r="BE282" s="303">
        <f t="shared" si="275"/>
        <v>0</v>
      </c>
      <c r="BF282" s="311"/>
      <c r="BG282" s="311"/>
      <c r="BH282" s="311"/>
      <c r="BI282" s="311"/>
      <c r="BJ282" s="311"/>
      <c r="BK282" s="311"/>
      <c r="BL282" s="1220"/>
      <c r="BM282" s="1253"/>
      <c r="BN282" s="303">
        <f t="shared" si="276"/>
        <v>0</v>
      </c>
      <c r="BO282" s="311"/>
      <c r="BP282" s="311"/>
      <c r="BQ282" s="311"/>
      <c r="BR282" s="311"/>
      <c r="BS282" s="311"/>
      <c r="BT282" s="311"/>
      <c r="BU282" s="1207"/>
      <c r="BV282" s="1208"/>
      <c r="BW282" s="1208"/>
      <c r="BX282" s="1208"/>
      <c r="BY282" s="1208"/>
      <c r="BZ282" s="1208"/>
      <c r="CA282" s="1208"/>
      <c r="CB282" s="1208"/>
      <c r="CC282" s="1209"/>
    </row>
    <row r="283" spans="1:81" s="58" customFormat="1" ht="40.15" customHeight="1" x14ac:dyDescent="0.25">
      <c r="A283" s="37"/>
      <c r="B283" s="1321"/>
      <c r="C283" s="1315"/>
      <c r="D283" s="1097"/>
      <c r="E283" s="1094"/>
      <c r="F283" s="1094"/>
      <c r="G283" s="1094"/>
      <c r="H283" s="1094"/>
      <c r="I283" s="1094"/>
      <c r="J283" s="1220"/>
      <c r="K283" s="1217"/>
      <c r="L283" s="1223"/>
      <c r="M283" s="1226"/>
      <c r="N283" s="1229"/>
      <c r="O283" s="1232"/>
      <c r="P283" s="1235"/>
      <c r="Q283" s="1238"/>
      <c r="R283" s="1220"/>
      <c r="S283" s="41"/>
      <c r="T283" s="241"/>
      <c r="U283" s="241"/>
      <c r="V283" s="241"/>
      <c r="W283" s="41"/>
      <c r="X283" s="34"/>
      <c r="Y283" s="34"/>
      <c r="Z283" s="34"/>
      <c r="AA283" s="34"/>
      <c r="AB283" s="1220"/>
      <c r="AC283" s="1241"/>
      <c r="AD283" s="303">
        <f t="shared" si="293"/>
        <v>0</v>
      </c>
      <c r="AE283" s="303">
        <f t="shared" si="293"/>
        <v>0</v>
      </c>
      <c r="AF283" s="303">
        <f t="shared" si="293"/>
        <v>0</v>
      </c>
      <c r="AG283" s="303">
        <f t="shared" si="293"/>
        <v>0</v>
      </c>
      <c r="AH283" s="303">
        <f t="shared" si="293"/>
        <v>0</v>
      </c>
      <c r="AI283" s="303">
        <f t="shared" si="293"/>
        <v>0</v>
      </c>
      <c r="AJ283" s="303">
        <f t="shared" si="293"/>
        <v>0</v>
      </c>
      <c r="AK283" s="1220"/>
      <c r="AL283" s="1244"/>
      <c r="AM283" s="303">
        <f t="shared" si="273"/>
        <v>0</v>
      </c>
      <c r="AN283" s="311"/>
      <c r="AO283" s="311"/>
      <c r="AP283" s="311"/>
      <c r="AQ283" s="311"/>
      <c r="AR283" s="311"/>
      <c r="AS283" s="311"/>
      <c r="AT283" s="1220"/>
      <c r="AU283" s="1247"/>
      <c r="AV283" s="303">
        <f t="shared" si="274"/>
        <v>0</v>
      </c>
      <c r="AW283" s="311"/>
      <c r="AX283" s="311"/>
      <c r="AY283" s="311"/>
      <c r="AZ283" s="311"/>
      <c r="BA283" s="311"/>
      <c r="BB283" s="311"/>
      <c r="BC283" s="1220"/>
      <c r="BD283" s="1250"/>
      <c r="BE283" s="303">
        <f t="shared" si="275"/>
        <v>0</v>
      </c>
      <c r="BF283" s="311"/>
      <c r="BG283" s="311"/>
      <c r="BH283" s="311"/>
      <c r="BI283" s="311"/>
      <c r="BJ283" s="311"/>
      <c r="BK283" s="311"/>
      <c r="BL283" s="1220"/>
      <c r="BM283" s="1253"/>
      <c r="BN283" s="303">
        <f t="shared" si="276"/>
        <v>0</v>
      </c>
      <c r="BO283" s="311"/>
      <c r="BP283" s="311"/>
      <c r="BQ283" s="311"/>
      <c r="BR283" s="311"/>
      <c r="BS283" s="311"/>
      <c r="BT283" s="311"/>
      <c r="BU283" s="1207"/>
      <c r="BV283" s="1208"/>
      <c r="BW283" s="1208"/>
      <c r="BX283" s="1208"/>
      <c r="BY283" s="1208"/>
      <c r="BZ283" s="1208"/>
      <c r="CA283" s="1208"/>
      <c r="CB283" s="1208"/>
      <c r="CC283" s="1209"/>
    </row>
    <row r="284" spans="1:81" s="58" customFormat="1" ht="40.15" customHeight="1" thickBot="1" x14ac:dyDescent="0.3">
      <c r="A284" s="37"/>
      <c r="B284" s="1321"/>
      <c r="C284" s="1315"/>
      <c r="D284" s="1098"/>
      <c r="E284" s="1095"/>
      <c r="F284" s="1095"/>
      <c r="G284" s="1095"/>
      <c r="H284" s="1095"/>
      <c r="I284" s="1095"/>
      <c r="J284" s="1221"/>
      <c r="K284" s="1218"/>
      <c r="L284" s="1224"/>
      <c r="M284" s="1227"/>
      <c r="N284" s="1230"/>
      <c r="O284" s="1233"/>
      <c r="P284" s="1236"/>
      <c r="Q284" s="1239"/>
      <c r="R284" s="1221"/>
      <c r="S284" s="234"/>
      <c r="T284" s="242"/>
      <c r="U284" s="242"/>
      <c r="V284" s="242"/>
      <c r="W284" s="234"/>
      <c r="X284" s="305"/>
      <c r="Y284" s="305"/>
      <c r="Z284" s="305"/>
      <c r="AA284" s="305"/>
      <c r="AB284" s="1221"/>
      <c r="AC284" s="1242"/>
      <c r="AD284" s="306">
        <f t="shared" si="293"/>
        <v>0</v>
      </c>
      <c r="AE284" s="306">
        <f t="shared" si="293"/>
        <v>0</v>
      </c>
      <c r="AF284" s="306">
        <f t="shared" si="293"/>
        <v>0</v>
      </c>
      <c r="AG284" s="306">
        <f t="shared" si="293"/>
        <v>0</v>
      </c>
      <c r="AH284" s="306">
        <f t="shared" si="293"/>
        <v>0</v>
      </c>
      <c r="AI284" s="306">
        <f t="shared" si="293"/>
        <v>0</v>
      </c>
      <c r="AJ284" s="306">
        <f t="shared" si="293"/>
        <v>0</v>
      </c>
      <c r="AK284" s="1221"/>
      <c r="AL284" s="1245"/>
      <c r="AM284" s="306">
        <f t="shared" si="273"/>
        <v>0</v>
      </c>
      <c r="AN284" s="50"/>
      <c r="AO284" s="50"/>
      <c r="AP284" s="50"/>
      <c r="AQ284" s="50"/>
      <c r="AR284" s="50"/>
      <c r="AS284" s="50"/>
      <c r="AT284" s="1221"/>
      <c r="AU284" s="1248"/>
      <c r="AV284" s="306">
        <f t="shared" si="274"/>
        <v>0</v>
      </c>
      <c r="AW284" s="50"/>
      <c r="AX284" s="50"/>
      <c r="AY284" s="50"/>
      <c r="AZ284" s="50"/>
      <c r="BA284" s="50"/>
      <c r="BB284" s="50"/>
      <c r="BC284" s="1221"/>
      <c r="BD284" s="1251"/>
      <c r="BE284" s="306">
        <f t="shared" si="275"/>
        <v>0</v>
      </c>
      <c r="BF284" s="50"/>
      <c r="BG284" s="50"/>
      <c r="BH284" s="50"/>
      <c r="BI284" s="50"/>
      <c r="BJ284" s="50"/>
      <c r="BK284" s="50"/>
      <c r="BL284" s="1221"/>
      <c r="BM284" s="1254"/>
      <c r="BN284" s="306">
        <f t="shared" si="276"/>
        <v>0</v>
      </c>
      <c r="BO284" s="50"/>
      <c r="BP284" s="50"/>
      <c r="BQ284" s="50"/>
      <c r="BR284" s="50"/>
      <c r="BS284" s="50"/>
      <c r="BT284" s="50"/>
      <c r="BU284" s="1210"/>
      <c r="BV284" s="1211"/>
      <c r="BW284" s="1211"/>
      <c r="BX284" s="1211"/>
      <c r="BY284" s="1211"/>
      <c r="BZ284" s="1211"/>
      <c r="CA284" s="1211"/>
      <c r="CB284" s="1211"/>
      <c r="CC284" s="1212"/>
    </row>
    <row r="285" spans="1:81" s="58" customFormat="1" ht="40.15" customHeight="1" thickTop="1" x14ac:dyDescent="0.25">
      <c r="A285" s="37"/>
      <c r="B285" s="1321"/>
      <c r="C285" s="1315"/>
      <c r="D285" s="1096">
        <v>4104</v>
      </c>
      <c r="E285" s="1093" t="s">
        <v>5777</v>
      </c>
      <c r="F285" s="1093">
        <v>4104008</v>
      </c>
      <c r="G285" s="1093" t="s">
        <v>5778</v>
      </c>
      <c r="H285" s="1093" t="s">
        <v>5779</v>
      </c>
      <c r="I285" s="1093">
        <v>202100450125</v>
      </c>
      <c r="J285" s="1219">
        <v>310</v>
      </c>
      <c r="K285" s="1216" t="str">
        <f>+[7]Metas!K355</f>
        <v xml:space="preserve">Elementos de rehabilitación visual suministrados a los adultos mayores priorizados </v>
      </c>
      <c r="L285" s="1222"/>
      <c r="M285" s="1225">
        <f t="shared" ref="M285:M305" si="297">SUM(N285:Q285)</f>
        <v>0</v>
      </c>
      <c r="N285" s="1228"/>
      <c r="O285" s="1231"/>
      <c r="P285" s="1234"/>
      <c r="Q285" s="1237"/>
      <c r="R285" s="1219">
        <f t="shared" si="279"/>
        <v>310</v>
      </c>
      <c r="S285" s="233"/>
      <c r="T285" s="240"/>
      <c r="U285" s="240"/>
      <c r="V285" s="240"/>
      <c r="W285" s="233"/>
      <c r="X285" s="307"/>
      <c r="Y285" s="307"/>
      <c r="Z285" s="307"/>
      <c r="AA285" s="307"/>
      <c r="AB285" s="1219">
        <f t="shared" si="282"/>
        <v>310</v>
      </c>
      <c r="AC285" s="1240">
        <f t="shared" ref="AC285" si="298">+L285</f>
        <v>0</v>
      </c>
      <c r="AD285" s="308">
        <f t="shared" si="293"/>
        <v>0</v>
      </c>
      <c r="AE285" s="308">
        <f t="shared" si="293"/>
        <v>0</v>
      </c>
      <c r="AF285" s="308">
        <f t="shared" si="293"/>
        <v>0</v>
      </c>
      <c r="AG285" s="308">
        <f t="shared" si="293"/>
        <v>0</v>
      </c>
      <c r="AH285" s="308">
        <f t="shared" si="293"/>
        <v>0</v>
      </c>
      <c r="AI285" s="308">
        <f t="shared" si="293"/>
        <v>0</v>
      </c>
      <c r="AJ285" s="308">
        <f t="shared" si="293"/>
        <v>0</v>
      </c>
      <c r="AK285" s="1219">
        <f t="shared" si="284"/>
        <v>310</v>
      </c>
      <c r="AL285" s="1243">
        <f t="shared" ref="AL285:AL305" si="299">+N285</f>
        <v>0</v>
      </c>
      <c r="AM285" s="308">
        <f t="shared" si="273"/>
        <v>0</v>
      </c>
      <c r="AN285" s="48"/>
      <c r="AO285" s="48"/>
      <c r="AP285" s="48"/>
      <c r="AQ285" s="48"/>
      <c r="AR285" s="48"/>
      <c r="AS285" s="48"/>
      <c r="AT285" s="1219">
        <f t="shared" si="285"/>
        <v>310</v>
      </c>
      <c r="AU285" s="1246">
        <f t="shared" ref="AU285:AU305" si="300">+O285</f>
        <v>0</v>
      </c>
      <c r="AV285" s="308">
        <f t="shared" si="274"/>
        <v>0</v>
      </c>
      <c r="AW285" s="48"/>
      <c r="AX285" s="48"/>
      <c r="AY285" s="48"/>
      <c r="AZ285" s="48"/>
      <c r="BA285" s="48"/>
      <c r="BB285" s="48"/>
      <c r="BC285" s="1219">
        <f t="shared" si="286"/>
        <v>310</v>
      </c>
      <c r="BD285" s="1249">
        <f t="shared" ref="BD285:BD305" si="301">+P285</f>
        <v>0</v>
      </c>
      <c r="BE285" s="308">
        <f t="shared" si="275"/>
        <v>0</v>
      </c>
      <c r="BF285" s="48"/>
      <c r="BG285" s="48"/>
      <c r="BH285" s="48"/>
      <c r="BI285" s="48"/>
      <c r="BJ285" s="48"/>
      <c r="BK285" s="48"/>
      <c r="BL285" s="1219">
        <f t="shared" si="287"/>
        <v>310</v>
      </c>
      <c r="BM285" s="1252">
        <f t="shared" ref="BM285:BM305" si="302">+Q285</f>
        <v>0</v>
      </c>
      <c r="BN285" s="308">
        <f t="shared" si="276"/>
        <v>0</v>
      </c>
      <c r="BO285" s="48"/>
      <c r="BP285" s="48"/>
      <c r="BQ285" s="48"/>
      <c r="BR285" s="48"/>
      <c r="BS285" s="48"/>
      <c r="BT285" s="48"/>
      <c r="BU285" s="1204"/>
      <c r="BV285" s="1205"/>
      <c r="BW285" s="1205"/>
      <c r="BX285" s="1205"/>
      <c r="BY285" s="1205"/>
      <c r="BZ285" s="1205"/>
      <c r="CA285" s="1205"/>
      <c r="CB285" s="1205"/>
      <c r="CC285" s="1206"/>
    </row>
    <row r="286" spans="1:81" s="58" customFormat="1" ht="40.15" customHeight="1" x14ac:dyDescent="0.25">
      <c r="A286" s="37"/>
      <c r="B286" s="1321"/>
      <c r="C286" s="1315"/>
      <c r="D286" s="1097"/>
      <c r="E286" s="1094"/>
      <c r="F286" s="1094"/>
      <c r="G286" s="1094"/>
      <c r="H286" s="1094"/>
      <c r="I286" s="1094"/>
      <c r="J286" s="1220"/>
      <c r="K286" s="1217"/>
      <c r="L286" s="1223"/>
      <c r="M286" s="1226"/>
      <c r="N286" s="1229"/>
      <c r="O286" s="1232"/>
      <c r="P286" s="1235"/>
      <c r="Q286" s="1238"/>
      <c r="R286" s="1220"/>
      <c r="S286" s="41"/>
      <c r="T286" s="241"/>
      <c r="U286" s="241"/>
      <c r="V286" s="241"/>
      <c r="W286" s="41"/>
      <c r="X286" s="34"/>
      <c r="Y286" s="34"/>
      <c r="Z286" s="34"/>
      <c r="AA286" s="34"/>
      <c r="AB286" s="1220"/>
      <c r="AC286" s="1241"/>
      <c r="AD286" s="303">
        <f t="shared" si="293"/>
        <v>0</v>
      </c>
      <c r="AE286" s="303">
        <f t="shared" si="293"/>
        <v>0</v>
      </c>
      <c r="AF286" s="303">
        <f t="shared" si="293"/>
        <v>0</v>
      </c>
      <c r="AG286" s="303">
        <f t="shared" si="293"/>
        <v>0</v>
      </c>
      <c r="AH286" s="303">
        <f t="shared" si="293"/>
        <v>0</v>
      </c>
      <c r="AI286" s="303">
        <f t="shared" si="293"/>
        <v>0</v>
      </c>
      <c r="AJ286" s="303">
        <f t="shared" si="293"/>
        <v>0</v>
      </c>
      <c r="AK286" s="1220"/>
      <c r="AL286" s="1244"/>
      <c r="AM286" s="303">
        <f t="shared" si="273"/>
        <v>0</v>
      </c>
      <c r="AN286" s="311"/>
      <c r="AO286" s="311"/>
      <c r="AP286" s="311"/>
      <c r="AQ286" s="311"/>
      <c r="AR286" s="311"/>
      <c r="AS286" s="311"/>
      <c r="AT286" s="1220"/>
      <c r="AU286" s="1247"/>
      <c r="AV286" s="303">
        <f t="shared" si="274"/>
        <v>0</v>
      </c>
      <c r="AW286" s="311"/>
      <c r="AX286" s="311"/>
      <c r="AY286" s="311"/>
      <c r="AZ286" s="311"/>
      <c r="BA286" s="311"/>
      <c r="BB286" s="311"/>
      <c r="BC286" s="1220"/>
      <c r="BD286" s="1250"/>
      <c r="BE286" s="303">
        <f t="shared" si="275"/>
        <v>0</v>
      </c>
      <c r="BF286" s="311"/>
      <c r="BG286" s="311"/>
      <c r="BH286" s="311"/>
      <c r="BI286" s="311"/>
      <c r="BJ286" s="311"/>
      <c r="BK286" s="311"/>
      <c r="BL286" s="1220"/>
      <c r="BM286" s="1253"/>
      <c r="BN286" s="303">
        <f t="shared" si="276"/>
        <v>0</v>
      </c>
      <c r="BO286" s="311"/>
      <c r="BP286" s="311"/>
      <c r="BQ286" s="311"/>
      <c r="BR286" s="311"/>
      <c r="BS286" s="311"/>
      <c r="BT286" s="311"/>
      <c r="BU286" s="1207"/>
      <c r="BV286" s="1208"/>
      <c r="BW286" s="1208"/>
      <c r="BX286" s="1208"/>
      <c r="BY286" s="1208"/>
      <c r="BZ286" s="1208"/>
      <c r="CA286" s="1208"/>
      <c r="CB286" s="1208"/>
      <c r="CC286" s="1209"/>
    </row>
    <row r="287" spans="1:81" s="58" customFormat="1" ht="40.15" customHeight="1" x14ac:dyDescent="0.25">
      <c r="A287" s="37"/>
      <c r="B287" s="1321"/>
      <c r="C287" s="1315"/>
      <c r="D287" s="1097"/>
      <c r="E287" s="1094"/>
      <c r="F287" s="1094"/>
      <c r="G287" s="1094"/>
      <c r="H287" s="1094"/>
      <c r="I287" s="1094"/>
      <c r="J287" s="1220"/>
      <c r="K287" s="1217"/>
      <c r="L287" s="1223"/>
      <c r="M287" s="1226"/>
      <c r="N287" s="1229"/>
      <c r="O287" s="1232"/>
      <c r="P287" s="1235"/>
      <c r="Q287" s="1238"/>
      <c r="R287" s="1220"/>
      <c r="S287" s="41"/>
      <c r="T287" s="241"/>
      <c r="U287" s="241"/>
      <c r="V287" s="241"/>
      <c r="W287" s="41"/>
      <c r="X287" s="34"/>
      <c r="Y287" s="34"/>
      <c r="Z287" s="34"/>
      <c r="AA287" s="34"/>
      <c r="AB287" s="1220"/>
      <c r="AC287" s="1241"/>
      <c r="AD287" s="303">
        <f t="shared" si="293"/>
        <v>0</v>
      </c>
      <c r="AE287" s="303">
        <f t="shared" si="293"/>
        <v>0</v>
      </c>
      <c r="AF287" s="303">
        <f t="shared" si="293"/>
        <v>0</v>
      </c>
      <c r="AG287" s="303">
        <f t="shared" si="293"/>
        <v>0</v>
      </c>
      <c r="AH287" s="303">
        <f t="shared" si="293"/>
        <v>0</v>
      </c>
      <c r="AI287" s="303">
        <f t="shared" si="293"/>
        <v>0</v>
      </c>
      <c r="AJ287" s="303">
        <f t="shared" si="293"/>
        <v>0</v>
      </c>
      <c r="AK287" s="1220"/>
      <c r="AL287" s="1244"/>
      <c r="AM287" s="303">
        <f t="shared" si="273"/>
        <v>0</v>
      </c>
      <c r="AN287" s="311"/>
      <c r="AO287" s="311"/>
      <c r="AP287" s="311"/>
      <c r="AQ287" s="311"/>
      <c r="AR287" s="311"/>
      <c r="AS287" s="311"/>
      <c r="AT287" s="1220"/>
      <c r="AU287" s="1247"/>
      <c r="AV287" s="303">
        <f t="shared" si="274"/>
        <v>0</v>
      </c>
      <c r="AW287" s="311"/>
      <c r="AX287" s="311"/>
      <c r="AY287" s="311"/>
      <c r="AZ287" s="311"/>
      <c r="BA287" s="311"/>
      <c r="BB287" s="311"/>
      <c r="BC287" s="1220"/>
      <c r="BD287" s="1250"/>
      <c r="BE287" s="303">
        <f t="shared" si="275"/>
        <v>0</v>
      </c>
      <c r="BF287" s="311"/>
      <c r="BG287" s="311"/>
      <c r="BH287" s="311"/>
      <c r="BI287" s="311"/>
      <c r="BJ287" s="311"/>
      <c r="BK287" s="311"/>
      <c r="BL287" s="1220"/>
      <c r="BM287" s="1253"/>
      <c r="BN287" s="303">
        <f t="shared" si="276"/>
        <v>0</v>
      </c>
      <c r="BO287" s="311"/>
      <c r="BP287" s="311"/>
      <c r="BQ287" s="311"/>
      <c r="BR287" s="311"/>
      <c r="BS287" s="311"/>
      <c r="BT287" s="311"/>
      <c r="BU287" s="1207"/>
      <c r="BV287" s="1208"/>
      <c r="BW287" s="1208"/>
      <c r="BX287" s="1208"/>
      <c r="BY287" s="1208"/>
      <c r="BZ287" s="1208"/>
      <c r="CA287" s="1208"/>
      <c r="CB287" s="1208"/>
      <c r="CC287" s="1209"/>
    </row>
    <row r="288" spans="1:81" s="58" customFormat="1" ht="40.15" customHeight="1" thickBot="1" x14ac:dyDescent="0.3">
      <c r="A288" s="37"/>
      <c r="B288" s="1321"/>
      <c r="C288" s="1315"/>
      <c r="D288" s="1098"/>
      <c r="E288" s="1095"/>
      <c r="F288" s="1095"/>
      <c r="G288" s="1095"/>
      <c r="H288" s="1095"/>
      <c r="I288" s="1095"/>
      <c r="J288" s="1221"/>
      <c r="K288" s="1218"/>
      <c r="L288" s="1224"/>
      <c r="M288" s="1227"/>
      <c r="N288" s="1230"/>
      <c r="O288" s="1233"/>
      <c r="P288" s="1236"/>
      <c r="Q288" s="1239"/>
      <c r="R288" s="1221"/>
      <c r="S288" s="234"/>
      <c r="T288" s="242"/>
      <c r="U288" s="242"/>
      <c r="V288" s="242"/>
      <c r="W288" s="234"/>
      <c r="X288" s="305"/>
      <c r="Y288" s="305"/>
      <c r="Z288" s="305"/>
      <c r="AA288" s="305"/>
      <c r="AB288" s="1221"/>
      <c r="AC288" s="1242"/>
      <c r="AD288" s="306">
        <f t="shared" si="293"/>
        <v>0</v>
      </c>
      <c r="AE288" s="306">
        <f t="shared" si="293"/>
        <v>0</v>
      </c>
      <c r="AF288" s="306">
        <f t="shared" si="293"/>
        <v>0</v>
      </c>
      <c r="AG288" s="306">
        <f t="shared" si="293"/>
        <v>0</v>
      </c>
      <c r="AH288" s="306">
        <f t="shared" si="293"/>
        <v>0</v>
      </c>
      <c r="AI288" s="306">
        <f t="shared" si="293"/>
        <v>0</v>
      </c>
      <c r="AJ288" s="306">
        <f t="shared" si="293"/>
        <v>0</v>
      </c>
      <c r="AK288" s="1221"/>
      <c r="AL288" s="1245"/>
      <c r="AM288" s="306">
        <f t="shared" si="273"/>
        <v>0</v>
      </c>
      <c r="AN288" s="50"/>
      <c r="AO288" s="50"/>
      <c r="AP288" s="50"/>
      <c r="AQ288" s="50"/>
      <c r="AR288" s="50"/>
      <c r="AS288" s="50"/>
      <c r="AT288" s="1221"/>
      <c r="AU288" s="1248"/>
      <c r="AV288" s="306">
        <f t="shared" si="274"/>
        <v>0</v>
      </c>
      <c r="AW288" s="50"/>
      <c r="AX288" s="50"/>
      <c r="AY288" s="50"/>
      <c r="AZ288" s="50"/>
      <c r="BA288" s="50"/>
      <c r="BB288" s="50"/>
      <c r="BC288" s="1221"/>
      <c r="BD288" s="1251"/>
      <c r="BE288" s="306">
        <f t="shared" si="275"/>
        <v>0</v>
      </c>
      <c r="BF288" s="50"/>
      <c r="BG288" s="50"/>
      <c r="BH288" s="50"/>
      <c r="BI288" s="50"/>
      <c r="BJ288" s="50"/>
      <c r="BK288" s="50"/>
      <c r="BL288" s="1221"/>
      <c r="BM288" s="1254"/>
      <c r="BN288" s="306">
        <f t="shared" si="276"/>
        <v>0</v>
      </c>
      <c r="BO288" s="50"/>
      <c r="BP288" s="50"/>
      <c r="BQ288" s="50"/>
      <c r="BR288" s="50"/>
      <c r="BS288" s="50"/>
      <c r="BT288" s="50"/>
      <c r="BU288" s="1210"/>
      <c r="BV288" s="1211"/>
      <c r="BW288" s="1211"/>
      <c r="BX288" s="1211"/>
      <c r="BY288" s="1211"/>
      <c r="BZ288" s="1211"/>
      <c r="CA288" s="1211"/>
      <c r="CB288" s="1211"/>
      <c r="CC288" s="1212"/>
    </row>
    <row r="289" spans="1:81" s="58" customFormat="1" ht="40.15" customHeight="1" thickTop="1" x14ac:dyDescent="0.25">
      <c r="A289" s="37"/>
      <c r="B289" s="1321"/>
      <c r="C289" s="1315"/>
      <c r="D289" s="1096">
        <v>4104</v>
      </c>
      <c r="E289" s="1093" t="s">
        <v>5777</v>
      </c>
      <c r="F289" s="1093">
        <v>4104008</v>
      </c>
      <c r="G289" s="1093" t="s">
        <v>5778</v>
      </c>
      <c r="H289" s="1093" t="s">
        <v>5779</v>
      </c>
      <c r="I289" s="1093">
        <v>202100450125</v>
      </c>
      <c r="J289" s="1219">
        <v>311</v>
      </c>
      <c r="K289" s="1216" t="str">
        <f>+[7]Metas!K356</f>
        <v xml:space="preserve">Elementos de rehabilitación oral suministrados a los adultos mayores priorizados </v>
      </c>
      <c r="L289" s="1222"/>
      <c r="M289" s="1225">
        <f t="shared" si="297"/>
        <v>0</v>
      </c>
      <c r="N289" s="1228"/>
      <c r="O289" s="1231"/>
      <c r="P289" s="1234"/>
      <c r="Q289" s="1237"/>
      <c r="R289" s="1219">
        <f t="shared" si="279"/>
        <v>311</v>
      </c>
      <c r="S289" s="233"/>
      <c r="T289" s="240"/>
      <c r="U289" s="240"/>
      <c r="V289" s="240"/>
      <c r="W289" s="233"/>
      <c r="X289" s="307"/>
      <c r="Y289" s="307"/>
      <c r="Z289" s="307"/>
      <c r="AA289" s="307"/>
      <c r="AB289" s="1219">
        <f t="shared" si="282"/>
        <v>311</v>
      </c>
      <c r="AC289" s="1240">
        <f t="shared" ref="AC289" si="303">+L289</f>
        <v>0</v>
      </c>
      <c r="AD289" s="308">
        <f t="shared" si="293"/>
        <v>0</v>
      </c>
      <c r="AE289" s="308">
        <f t="shared" si="293"/>
        <v>0</v>
      </c>
      <c r="AF289" s="308">
        <f t="shared" si="293"/>
        <v>0</v>
      </c>
      <c r="AG289" s="308">
        <f t="shared" si="293"/>
        <v>0</v>
      </c>
      <c r="AH289" s="308">
        <f t="shared" si="293"/>
        <v>0</v>
      </c>
      <c r="AI289" s="308">
        <f t="shared" si="293"/>
        <v>0</v>
      </c>
      <c r="AJ289" s="308">
        <f t="shared" si="293"/>
        <v>0</v>
      </c>
      <c r="AK289" s="1219">
        <f t="shared" si="284"/>
        <v>311</v>
      </c>
      <c r="AL289" s="1243">
        <f t="shared" si="299"/>
        <v>0</v>
      </c>
      <c r="AM289" s="308">
        <f t="shared" si="273"/>
        <v>0</v>
      </c>
      <c r="AN289" s="48"/>
      <c r="AO289" s="48"/>
      <c r="AP289" s="48"/>
      <c r="AQ289" s="48"/>
      <c r="AR289" s="48"/>
      <c r="AS289" s="48"/>
      <c r="AT289" s="1219">
        <f t="shared" si="285"/>
        <v>311</v>
      </c>
      <c r="AU289" s="1246">
        <f t="shared" si="300"/>
        <v>0</v>
      </c>
      <c r="AV289" s="308">
        <f t="shared" si="274"/>
        <v>0</v>
      </c>
      <c r="AW289" s="48"/>
      <c r="AX289" s="48"/>
      <c r="AY289" s="48"/>
      <c r="AZ289" s="48"/>
      <c r="BA289" s="48"/>
      <c r="BB289" s="48"/>
      <c r="BC289" s="1219">
        <f t="shared" si="286"/>
        <v>311</v>
      </c>
      <c r="BD289" s="1249">
        <f t="shared" si="301"/>
        <v>0</v>
      </c>
      <c r="BE289" s="308">
        <f t="shared" si="275"/>
        <v>0</v>
      </c>
      <c r="BF289" s="48"/>
      <c r="BG289" s="48"/>
      <c r="BH289" s="48"/>
      <c r="BI289" s="48"/>
      <c r="BJ289" s="48"/>
      <c r="BK289" s="48"/>
      <c r="BL289" s="1219">
        <f t="shared" si="287"/>
        <v>311</v>
      </c>
      <c r="BM289" s="1252">
        <f t="shared" si="302"/>
        <v>0</v>
      </c>
      <c r="BN289" s="308">
        <f t="shared" si="276"/>
        <v>0</v>
      </c>
      <c r="BO289" s="48"/>
      <c r="BP289" s="48"/>
      <c r="BQ289" s="48"/>
      <c r="BR289" s="48"/>
      <c r="BS289" s="48"/>
      <c r="BT289" s="48"/>
      <c r="BU289" s="1204"/>
      <c r="BV289" s="1205"/>
      <c r="BW289" s="1205"/>
      <c r="BX289" s="1205"/>
      <c r="BY289" s="1205"/>
      <c r="BZ289" s="1205"/>
      <c r="CA289" s="1205"/>
      <c r="CB289" s="1205"/>
      <c r="CC289" s="1206"/>
    </row>
    <row r="290" spans="1:81" s="58" customFormat="1" ht="40.15" customHeight="1" x14ac:dyDescent="0.25">
      <c r="A290" s="37"/>
      <c r="B290" s="1321"/>
      <c r="C290" s="1315"/>
      <c r="D290" s="1097"/>
      <c r="E290" s="1094"/>
      <c r="F290" s="1094"/>
      <c r="G290" s="1094"/>
      <c r="H290" s="1094"/>
      <c r="I290" s="1094"/>
      <c r="J290" s="1220"/>
      <c r="K290" s="1217"/>
      <c r="L290" s="1223"/>
      <c r="M290" s="1226"/>
      <c r="N290" s="1229"/>
      <c r="O290" s="1232"/>
      <c r="P290" s="1235"/>
      <c r="Q290" s="1238"/>
      <c r="R290" s="1220"/>
      <c r="S290" s="41"/>
      <c r="T290" s="241"/>
      <c r="U290" s="241"/>
      <c r="V290" s="241"/>
      <c r="W290" s="41"/>
      <c r="X290" s="34"/>
      <c r="Y290" s="34"/>
      <c r="Z290" s="34"/>
      <c r="AA290" s="34"/>
      <c r="AB290" s="1220"/>
      <c r="AC290" s="1241"/>
      <c r="AD290" s="303">
        <f t="shared" si="293"/>
        <v>0</v>
      </c>
      <c r="AE290" s="303">
        <f t="shared" si="293"/>
        <v>0</v>
      </c>
      <c r="AF290" s="303">
        <f t="shared" si="293"/>
        <v>0</v>
      </c>
      <c r="AG290" s="303">
        <f t="shared" si="293"/>
        <v>0</v>
      </c>
      <c r="AH290" s="303">
        <f t="shared" si="293"/>
        <v>0</v>
      </c>
      <c r="AI290" s="303">
        <f t="shared" si="293"/>
        <v>0</v>
      </c>
      <c r="AJ290" s="303">
        <f t="shared" si="293"/>
        <v>0</v>
      </c>
      <c r="AK290" s="1220"/>
      <c r="AL290" s="1244"/>
      <c r="AM290" s="303">
        <f t="shared" si="273"/>
        <v>0</v>
      </c>
      <c r="AN290" s="311"/>
      <c r="AO290" s="311"/>
      <c r="AP290" s="311"/>
      <c r="AQ290" s="311"/>
      <c r="AR290" s="311"/>
      <c r="AS290" s="311"/>
      <c r="AT290" s="1220"/>
      <c r="AU290" s="1247"/>
      <c r="AV290" s="303">
        <f t="shared" si="274"/>
        <v>0</v>
      </c>
      <c r="AW290" s="311"/>
      <c r="AX290" s="311"/>
      <c r="AY290" s="311"/>
      <c r="AZ290" s="311"/>
      <c r="BA290" s="311"/>
      <c r="BB290" s="311"/>
      <c r="BC290" s="1220"/>
      <c r="BD290" s="1250"/>
      <c r="BE290" s="303">
        <f t="shared" si="275"/>
        <v>0</v>
      </c>
      <c r="BF290" s="311"/>
      <c r="BG290" s="311"/>
      <c r="BH290" s="311"/>
      <c r="BI290" s="311"/>
      <c r="BJ290" s="311"/>
      <c r="BK290" s="311"/>
      <c r="BL290" s="1220"/>
      <c r="BM290" s="1253"/>
      <c r="BN290" s="303">
        <f t="shared" si="276"/>
        <v>0</v>
      </c>
      <c r="BO290" s="311"/>
      <c r="BP290" s="311"/>
      <c r="BQ290" s="311"/>
      <c r="BR290" s="311"/>
      <c r="BS290" s="311"/>
      <c r="BT290" s="311"/>
      <c r="BU290" s="1207"/>
      <c r="BV290" s="1208"/>
      <c r="BW290" s="1208"/>
      <c r="BX290" s="1208"/>
      <c r="BY290" s="1208"/>
      <c r="BZ290" s="1208"/>
      <c r="CA290" s="1208"/>
      <c r="CB290" s="1208"/>
      <c r="CC290" s="1209"/>
    </row>
    <row r="291" spans="1:81" s="58" customFormat="1" ht="40.15" customHeight="1" x14ac:dyDescent="0.25">
      <c r="A291" s="37"/>
      <c r="B291" s="1321"/>
      <c r="C291" s="1315"/>
      <c r="D291" s="1097"/>
      <c r="E291" s="1094"/>
      <c r="F291" s="1094"/>
      <c r="G291" s="1094"/>
      <c r="H291" s="1094"/>
      <c r="I291" s="1094"/>
      <c r="J291" s="1220"/>
      <c r="K291" s="1217"/>
      <c r="L291" s="1223"/>
      <c r="M291" s="1226"/>
      <c r="N291" s="1229"/>
      <c r="O291" s="1232"/>
      <c r="P291" s="1235"/>
      <c r="Q291" s="1238"/>
      <c r="R291" s="1220"/>
      <c r="S291" s="41"/>
      <c r="T291" s="241"/>
      <c r="U291" s="241"/>
      <c r="V291" s="241"/>
      <c r="W291" s="41"/>
      <c r="X291" s="34"/>
      <c r="Y291" s="34"/>
      <c r="Z291" s="34"/>
      <c r="AA291" s="34"/>
      <c r="AB291" s="1220"/>
      <c r="AC291" s="1241"/>
      <c r="AD291" s="303">
        <f t="shared" si="293"/>
        <v>0</v>
      </c>
      <c r="AE291" s="303">
        <f t="shared" si="293"/>
        <v>0</v>
      </c>
      <c r="AF291" s="303">
        <f t="shared" si="293"/>
        <v>0</v>
      </c>
      <c r="AG291" s="303">
        <f t="shared" si="293"/>
        <v>0</v>
      </c>
      <c r="AH291" s="303">
        <f t="shared" si="293"/>
        <v>0</v>
      </c>
      <c r="AI291" s="303">
        <f t="shared" si="293"/>
        <v>0</v>
      </c>
      <c r="AJ291" s="303">
        <f t="shared" si="293"/>
        <v>0</v>
      </c>
      <c r="AK291" s="1220"/>
      <c r="AL291" s="1244"/>
      <c r="AM291" s="303">
        <f t="shared" si="273"/>
        <v>0</v>
      </c>
      <c r="AN291" s="311"/>
      <c r="AO291" s="311"/>
      <c r="AP291" s="311"/>
      <c r="AQ291" s="311"/>
      <c r="AR291" s="311"/>
      <c r="AS291" s="311"/>
      <c r="AT291" s="1220"/>
      <c r="AU291" s="1247"/>
      <c r="AV291" s="303">
        <f t="shared" si="274"/>
        <v>0</v>
      </c>
      <c r="AW291" s="311"/>
      <c r="AX291" s="311"/>
      <c r="AY291" s="311"/>
      <c r="AZ291" s="311"/>
      <c r="BA291" s="311"/>
      <c r="BB291" s="311"/>
      <c r="BC291" s="1220"/>
      <c r="BD291" s="1250"/>
      <c r="BE291" s="303">
        <f t="shared" si="275"/>
        <v>0</v>
      </c>
      <c r="BF291" s="311"/>
      <c r="BG291" s="311"/>
      <c r="BH291" s="311"/>
      <c r="BI291" s="311"/>
      <c r="BJ291" s="311"/>
      <c r="BK291" s="311"/>
      <c r="BL291" s="1220"/>
      <c r="BM291" s="1253"/>
      <c r="BN291" s="303">
        <f t="shared" si="276"/>
        <v>0</v>
      </c>
      <c r="BO291" s="311"/>
      <c r="BP291" s="311"/>
      <c r="BQ291" s="311"/>
      <c r="BR291" s="311"/>
      <c r="BS291" s="311"/>
      <c r="BT291" s="311"/>
      <c r="BU291" s="1207"/>
      <c r="BV291" s="1208"/>
      <c r="BW291" s="1208"/>
      <c r="BX291" s="1208"/>
      <c r="BY291" s="1208"/>
      <c r="BZ291" s="1208"/>
      <c r="CA291" s="1208"/>
      <c r="CB291" s="1208"/>
      <c r="CC291" s="1209"/>
    </row>
    <row r="292" spans="1:81" s="58" customFormat="1" ht="40.15" customHeight="1" thickBot="1" x14ac:dyDescent="0.3">
      <c r="A292" s="37"/>
      <c r="B292" s="1321"/>
      <c r="C292" s="1316"/>
      <c r="D292" s="1098"/>
      <c r="E292" s="1095"/>
      <c r="F292" s="1095"/>
      <c r="G292" s="1095"/>
      <c r="H292" s="1095"/>
      <c r="I292" s="1095"/>
      <c r="J292" s="1221"/>
      <c r="K292" s="1218"/>
      <c r="L292" s="1224"/>
      <c r="M292" s="1227"/>
      <c r="N292" s="1230"/>
      <c r="O292" s="1233"/>
      <c r="P292" s="1236"/>
      <c r="Q292" s="1239"/>
      <c r="R292" s="1221"/>
      <c r="S292" s="234"/>
      <c r="T292" s="242"/>
      <c r="U292" s="242"/>
      <c r="V292" s="242"/>
      <c r="W292" s="234"/>
      <c r="X292" s="305"/>
      <c r="Y292" s="305"/>
      <c r="Z292" s="305"/>
      <c r="AA292" s="305"/>
      <c r="AB292" s="1221"/>
      <c r="AC292" s="1242"/>
      <c r="AD292" s="306">
        <f t="shared" si="293"/>
        <v>0</v>
      </c>
      <c r="AE292" s="306">
        <f t="shared" si="293"/>
        <v>0</v>
      </c>
      <c r="AF292" s="306">
        <f t="shared" si="293"/>
        <v>0</v>
      </c>
      <c r="AG292" s="306">
        <f t="shared" si="293"/>
        <v>0</v>
      </c>
      <c r="AH292" s="306">
        <f t="shared" si="293"/>
        <v>0</v>
      </c>
      <c r="AI292" s="306">
        <f t="shared" si="293"/>
        <v>0</v>
      </c>
      <c r="AJ292" s="306">
        <f t="shared" si="293"/>
        <v>0</v>
      </c>
      <c r="AK292" s="1221"/>
      <c r="AL292" s="1245"/>
      <c r="AM292" s="306">
        <f t="shared" si="273"/>
        <v>0</v>
      </c>
      <c r="AN292" s="50"/>
      <c r="AO292" s="50"/>
      <c r="AP292" s="50"/>
      <c r="AQ292" s="50"/>
      <c r="AR292" s="50"/>
      <c r="AS292" s="50"/>
      <c r="AT292" s="1221"/>
      <c r="AU292" s="1248"/>
      <c r="AV292" s="306">
        <f t="shared" si="274"/>
        <v>0</v>
      </c>
      <c r="AW292" s="50"/>
      <c r="AX292" s="50"/>
      <c r="AY292" s="50"/>
      <c r="AZ292" s="50"/>
      <c r="BA292" s="50"/>
      <c r="BB292" s="50"/>
      <c r="BC292" s="1221"/>
      <c r="BD292" s="1251"/>
      <c r="BE292" s="306">
        <f t="shared" si="275"/>
        <v>0</v>
      </c>
      <c r="BF292" s="50"/>
      <c r="BG292" s="50"/>
      <c r="BH292" s="50"/>
      <c r="BI292" s="50"/>
      <c r="BJ292" s="50"/>
      <c r="BK292" s="50"/>
      <c r="BL292" s="1221"/>
      <c r="BM292" s="1254"/>
      <c r="BN292" s="306">
        <f t="shared" si="276"/>
        <v>0</v>
      </c>
      <c r="BO292" s="50"/>
      <c r="BP292" s="50"/>
      <c r="BQ292" s="50"/>
      <c r="BR292" s="50"/>
      <c r="BS292" s="50"/>
      <c r="BT292" s="50"/>
      <c r="BU292" s="1210"/>
      <c r="BV292" s="1211"/>
      <c r="BW292" s="1211"/>
      <c r="BX292" s="1211"/>
      <c r="BY292" s="1211"/>
      <c r="BZ292" s="1211"/>
      <c r="CA292" s="1211"/>
      <c r="CB292" s="1211"/>
      <c r="CC292" s="1212"/>
    </row>
    <row r="293" spans="1:81" s="58" customFormat="1" ht="40.15" customHeight="1" thickTop="1" x14ac:dyDescent="0.25">
      <c r="A293" s="37"/>
      <c r="B293" s="1321"/>
      <c r="C293" s="1314" t="s">
        <v>452</v>
      </c>
      <c r="D293" s="1096">
        <v>4104</v>
      </c>
      <c r="E293" s="1093" t="s">
        <v>5777</v>
      </c>
      <c r="F293" s="1093">
        <v>4104008</v>
      </c>
      <c r="G293" s="1093" t="s">
        <v>5778</v>
      </c>
      <c r="H293" s="1093" t="s">
        <v>5779</v>
      </c>
      <c r="I293" s="1093">
        <v>202100450125</v>
      </c>
      <c r="J293" s="1219">
        <v>312</v>
      </c>
      <c r="K293" s="1216" t="str">
        <f>+[7]Metas!K357</f>
        <v>Municipios con acompañamiento en la celebración del día del adulto mayor en el marco de la elección del COLOMBIANO DE ORO DEPARTAMENTAL</v>
      </c>
      <c r="L293" s="1222">
        <v>5</v>
      </c>
      <c r="M293" s="1225">
        <f t="shared" si="297"/>
        <v>5</v>
      </c>
      <c r="N293" s="1228"/>
      <c r="O293" s="1231"/>
      <c r="P293" s="1234">
        <v>5</v>
      </c>
      <c r="Q293" s="1237"/>
      <c r="R293" s="1219">
        <f t="shared" si="279"/>
        <v>312</v>
      </c>
      <c r="S293" s="233" t="s">
        <v>5793</v>
      </c>
      <c r="T293" s="240" t="s">
        <v>3834</v>
      </c>
      <c r="U293" s="240" t="s">
        <v>3840</v>
      </c>
      <c r="V293" s="240" t="s">
        <v>3842</v>
      </c>
      <c r="W293" s="233" t="s">
        <v>5789</v>
      </c>
      <c r="X293" s="307">
        <v>44713</v>
      </c>
      <c r="Y293" s="307"/>
      <c r="Z293" s="307"/>
      <c r="AA293" s="307"/>
      <c r="AB293" s="1219">
        <f t="shared" si="282"/>
        <v>312</v>
      </c>
      <c r="AC293" s="1240">
        <f t="shared" ref="AC293" si="304">+L293</f>
        <v>5</v>
      </c>
      <c r="AD293" s="308">
        <v>19</v>
      </c>
      <c r="AE293" s="308">
        <v>19</v>
      </c>
      <c r="AF293" s="308">
        <f t="shared" si="293"/>
        <v>0</v>
      </c>
      <c r="AG293" s="308">
        <f t="shared" si="293"/>
        <v>0</v>
      </c>
      <c r="AH293" s="308">
        <f t="shared" si="293"/>
        <v>0</v>
      </c>
      <c r="AI293" s="308">
        <f t="shared" si="293"/>
        <v>0</v>
      </c>
      <c r="AJ293" s="308">
        <f t="shared" si="293"/>
        <v>0</v>
      </c>
      <c r="AK293" s="1219">
        <f t="shared" si="284"/>
        <v>312</v>
      </c>
      <c r="AL293" s="1243">
        <f t="shared" si="299"/>
        <v>0</v>
      </c>
      <c r="AM293" s="308">
        <f t="shared" si="273"/>
        <v>0</v>
      </c>
      <c r="AN293" s="48"/>
      <c r="AO293" s="48"/>
      <c r="AP293" s="48"/>
      <c r="AQ293" s="48"/>
      <c r="AR293" s="48"/>
      <c r="AS293" s="48"/>
      <c r="AT293" s="1219">
        <f t="shared" si="285"/>
        <v>312</v>
      </c>
      <c r="AU293" s="1246">
        <f t="shared" si="300"/>
        <v>0</v>
      </c>
      <c r="AV293" s="308">
        <f t="shared" si="274"/>
        <v>0</v>
      </c>
      <c r="AW293" s="48"/>
      <c r="AX293" s="48"/>
      <c r="AY293" s="48"/>
      <c r="AZ293" s="48"/>
      <c r="BA293" s="48"/>
      <c r="BB293" s="48"/>
      <c r="BC293" s="1219">
        <f t="shared" si="286"/>
        <v>312</v>
      </c>
      <c r="BD293" s="1249">
        <f t="shared" si="301"/>
        <v>5</v>
      </c>
      <c r="BE293" s="308">
        <f t="shared" si="275"/>
        <v>0</v>
      </c>
      <c r="BF293" s="48"/>
      <c r="BG293" s="48"/>
      <c r="BH293" s="48"/>
      <c r="BI293" s="48"/>
      <c r="BJ293" s="48"/>
      <c r="BK293" s="48"/>
      <c r="BL293" s="1219">
        <f t="shared" si="287"/>
        <v>312</v>
      </c>
      <c r="BM293" s="1252">
        <f t="shared" si="302"/>
        <v>0</v>
      </c>
      <c r="BN293" s="308">
        <f t="shared" si="276"/>
        <v>0</v>
      </c>
      <c r="BO293" s="48"/>
      <c r="BP293" s="48"/>
      <c r="BQ293" s="48"/>
      <c r="BR293" s="48"/>
      <c r="BS293" s="48"/>
      <c r="BT293" s="48"/>
      <c r="BU293" s="1204"/>
      <c r="BV293" s="1205"/>
      <c r="BW293" s="1205"/>
      <c r="BX293" s="1205"/>
      <c r="BY293" s="1205"/>
      <c r="BZ293" s="1205"/>
      <c r="CA293" s="1205"/>
      <c r="CB293" s="1205"/>
      <c r="CC293" s="1206"/>
    </row>
    <row r="294" spans="1:81" s="58" customFormat="1" ht="40.15" customHeight="1" x14ac:dyDescent="0.25">
      <c r="A294" s="37"/>
      <c r="B294" s="1321"/>
      <c r="C294" s="1315"/>
      <c r="D294" s="1097"/>
      <c r="E294" s="1094"/>
      <c r="F294" s="1094"/>
      <c r="G294" s="1094"/>
      <c r="H294" s="1094"/>
      <c r="I294" s="1094"/>
      <c r="J294" s="1220"/>
      <c r="K294" s="1217"/>
      <c r="L294" s="1223"/>
      <c r="M294" s="1226"/>
      <c r="N294" s="1229"/>
      <c r="O294" s="1232"/>
      <c r="P294" s="1235"/>
      <c r="Q294" s="1238"/>
      <c r="R294" s="1220"/>
      <c r="S294" s="41"/>
      <c r="T294" s="241"/>
      <c r="U294" s="241"/>
      <c r="V294" s="241"/>
      <c r="W294" s="41"/>
      <c r="X294" s="34"/>
      <c r="Y294" s="34"/>
      <c r="Z294" s="34"/>
      <c r="AA294" s="34"/>
      <c r="AB294" s="1220"/>
      <c r="AC294" s="1241"/>
      <c r="AD294" s="303">
        <f t="shared" si="293"/>
        <v>0</v>
      </c>
      <c r="AE294" s="303">
        <f t="shared" si="293"/>
        <v>0</v>
      </c>
      <c r="AF294" s="303">
        <f t="shared" si="293"/>
        <v>0</v>
      </c>
      <c r="AG294" s="303">
        <f t="shared" si="293"/>
        <v>0</v>
      </c>
      <c r="AH294" s="303">
        <f t="shared" si="293"/>
        <v>0</v>
      </c>
      <c r="AI294" s="303">
        <f t="shared" si="293"/>
        <v>0</v>
      </c>
      <c r="AJ294" s="303">
        <f t="shared" si="293"/>
        <v>0</v>
      </c>
      <c r="AK294" s="1220"/>
      <c r="AL294" s="1244"/>
      <c r="AM294" s="303">
        <f t="shared" si="273"/>
        <v>0</v>
      </c>
      <c r="AN294" s="311"/>
      <c r="AO294" s="311"/>
      <c r="AP294" s="311"/>
      <c r="AQ294" s="311"/>
      <c r="AR294" s="311"/>
      <c r="AS294" s="311"/>
      <c r="AT294" s="1220"/>
      <c r="AU294" s="1247"/>
      <c r="AV294" s="303">
        <f t="shared" si="274"/>
        <v>0</v>
      </c>
      <c r="AW294" s="311"/>
      <c r="AX294" s="311"/>
      <c r="AY294" s="311"/>
      <c r="AZ294" s="311"/>
      <c r="BA294" s="311"/>
      <c r="BB294" s="311"/>
      <c r="BC294" s="1220"/>
      <c r="BD294" s="1250"/>
      <c r="BE294" s="303">
        <f t="shared" si="275"/>
        <v>0</v>
      </c>
      <c r="BF294" s="311"/>
      <c r="BG294" s="311"/>
      <c r="BH294" s="311"/>
      <c r="BI294" s="311"/>
      <c r="BJ294" s="311"/>
      <c r="BK294" s="311"/>
      <c r="BL294" s="1220"/>
      <c r="BM294" s="1253"/>
      <c r="BN294" s="303">
        <f t="shared" si="276"/>
        <v>0</v>
      </c>
      <c r="BO294" s="311"/>
      <c r="BP294" s="311"/>
      <c r="BQ294" s="311"/>
      <c r="BR294" s="311"/>
      <c r="BS294" s="311"/>
      <c r="BT294" s="311"/>
      <c r="BU294" s="1207"/>
      <c r="BV294" s="1208"/>
      <c r="BW294" s="1208"/>
      <c r="BX294" s="1208"/>
      <c r="BY294" s="1208"/>
      <c r="BZ294" s="1208"/>
      <c r="CA294" s="1208"/>
      <c r="CB294" s="1208"/>
      <c r="CC294" s="1209"/>
    </row>
    <row r="295" spans="1:81" s="58" customFormat="1" ht="40.15" customHeight="1" x14ac:dyDescent="0.25">
      <c r="A295" s="37"/>
      <c r="B295" s="1321"/>
      <c r="C295" s="1315"/>
      <c r="D295" s="1097"/>
      <c r="E295" s="1094"/>
      <c r="F295" s="1094"/>
      <c r="G295" s="1094"/>
      <c r="H295" s="1094"/>
      <c r="I295" s="1094"/>
      <c r="J295" s="1220"/>
      <c r="K295" s="1217"/>
      <c r="L295" s="1223"/>
      <c r="M295" s="1226"/>
      <c r="N295" s="1229"/>
      <c r="O295" s="1232"/>
      <c r="P295" s="1235"/>
      <c r="Q295" s="1238"/>
      <c r="R295" s="1220"/>
      <c r="S295" s="41"/>
      <c r="T295" s="241"/>
      <c r="U295" s="241"/>
      <c r="V295" s="241"/>
      <c r="W295" s="41"/>
      <c r="X295" s="34"/>
      <c r="Y295" s="34"/>
      <c r="Z295" s="34"/>
      <c r="AA295" s="34"/>
      <c r="AB295" s="1220"/>
      <c r="AC295" s="1241"/>
      <c r="AD295" s="303">
        <f t="shared" si="293"/>
        <v>0</v>
      </c>
      <c r="AE295" s="303">
        <f t="shared" si="293"/>
        <v>0</v>
      </c>
      <c r="AF295" s="303">
        <f t="shared" si="293"/>
        <v>0</v>
      </c>
      <c r="AG295" s="303">
        <f t="shared" si="293"/>
        <v>0</v>
      </c>
      <c r="AH295" s="303">
        <f t="shared" si="293"/>
        <v>0</v>
      </c>
      <c r="AI295" s="303">
        <f t="shared" si="293"/>
        <v>0</v>
      </c>
      <c r="AJ295" s="303">
        <f t="shared" si="293"/>
        <v>0</v>
      </c>
      <c r="AK295" s="1220"/>
      <c r="AL295" s="1244"/>
      <c r="AM295" s="303">
        <f t="shared" si="273"/>
        <v>0</v>
      </c>
      <c r="AN295" s="311"/>
      <c r="AO295" s="311"/>
      <c r="AP295" s="311"/>
      <c r="AQ295" s="311"/>
      <c r="AR295" s="311"/>
      <c r="AS295" s="311"/>
      <c r="AT295" s="1220"/>
      <c r="AU295" s="1247"/>
      <c r="AV295" s="303">
        <f t="shared" si="274"/>
        <v>0</v>
      </c>
      <c r="AW295" s="311"/>
      <c r="AX295" s="311"/>
      <c r="AY295" s="311"/>
      <c r="AZ295" s="311"/>
      <c r="BA295" s="311"/>
      <c r="BB295" s="311"/>
      <c r="BC295" s="1220"/>
      <c r="BD295" s="1250"/>
      <c r="BE295" s="303">
        <f t="shared" si="275"/>
        <v>0</v>
      </c>
      <c r="BF295" s="311"/>
      <c r="BG295" s="311"/>
      <c r="BH295" s="311"/>
      <c r="BI295" s="311"/>
      <c r="BJ295" s="311"/>
      <c r="BK295" s="311"/>
      <c r="BL295" s="1220"/>
      <c r="BM295" s="1253"/>
      <c r="BN295" s="303">
        <f t="shared" si="276"/>
        <v>0</v>
      </c>
      <c r="BO295" s="311"/>
      <c r="BP295" s="311"/>
      <c r="BQ295" s="311"/>
      <c r="BR295" s="311"/>
      <c r="BS295" s="311"/>
      <c r="BT295" s="311"/>
      <c r="BU295" s="1207"/>
      <c r="BV295" s="1208"/>
      <c r="BW295" s="1208"/>
      <c r="BX295" s="1208"/>
      <c r="BY295" s="1208"/>
      <c r="BZ295" s="1208"/>
      <c r="CA295" s="1208"/>
      <c r="CB295" s="1208"/>
      <c r="CC295" s="1209"/>
    </row>
    <row r="296" spans="1:81" s="58" customFormat="1" ht="40.15" customHeight="1" thickBot="1" x14ac:dyDescent="0.3">
      <c r="A296" s="37"/>
      <c r="B296" s="1322"/>
      <c r="C296" s="1316"/>
      <c r="D296" s="1098"/>
      <c r="E296" s="1095"/>
      <c r="F296" s="1095"/>
      <c r="G296" s="1095"/>
      <c r="H296" s="1095"/>
      <c r="I296" s="1095"/>
      <c r="J296" s="1221"/>
      <c r="K296" s="1218"/>
      <c r="L296" s="1224"/>
      <c r="M296" s="1227"/>
      <c r="N296" s="1230"/>
      <c r="O296" s="1233"/>
      <c r="P296" s="1236"/>
      <c r="Q296" s="1239"/>
      <c r="R296" s="1221"/>
      <c r="S296" s="234"/>
      <c r="T296" s="242"/>
      <c r="U296" s="242"/>
      <c r="V296" s="242"/>
      <c r="W296" s="234"/>
      <c r="X296" s="305"/>
      <c r="Y296" s="305"/>
      <c r="Z296" s="305"/>
      <c r="AA296" s="305"/>
      <c r="AB296" s="1221"/>
      <c r="AC296" s="1242"/>
      <c r="AD296" s="306">
        <f t="shared" si="293"/>
        <v>0</v>
      </c>
      <c r="AE296" s="306">
        <f t="shared" si="293"/>
        <v>0</v>
      </c>
      <c r="AF296" s="306">
        <f t="shared" si="293"/>
        <v>0</v>
      </c>
      <c r="AG296" s="306">
        <f t="shared" si="293"/>
        <v>0</v>
      </c>
      <c r="AH296" s="306">
        <f t="shared" si="293"/>
        <v>0</v>
      </c>
      <c r="AI296" s="306">
        <f t="shared" si="293"/>
        <v>0</v>
      </c>
      <c r="AJ296" s="306">
        <f t="shared" si="293"/>
        <v>0</v>
      </c>
      <c r="AK296" s="1221"/>
      <c r="AL296" s="1245"/>
      <c r="AM296" s="306">
        <f t="shared" si="273"/>
        <v>0</v>
      </c>
      <c r="AN296" s="50"/>
      <c r="AO296" s="50"/>
      <c r="AP296" s="50"/>
      <c r="AQ296" s="50"/>
      <c r="AR296" s="50"/>
      <c r="AS296" s="50"/>
      <c r="AT296" s="1221"/>
      <c r="AU296" s="1248"/>
      <c r="AV296" s="306">
        <f t="shared" si="274"/>
        <v>0</v>
      </c>
      <c r="AW296" s="50"/>
      <c r="AX296" s="50"/>
      <c r="AY296" s="50"/>
      <c r="AZ296" s="50"/>
      <c r="BA296" s="50"/>
      <c r="BB296" s="50"/>
      <c r="BC296" s="1221"/>
      <c r="BD296" s="1251"/>
      <c r="BE296" s="306">
        <f t="shared" si="275"/>
        <v>0</v>
      </c>
      <c r="BF296" s="50"/>
      <c r="BG296" s="50"/>
      <c r="BH296" s="50"/>
      <c r="BI296" s="50"/>
      <c r="BJ296" s="50"/>
      <c r="BK296" s="50"/>
      <c r="BL296" s="1221"/>
      <c r="BM296" s="1254"/>
      <c r="BN296" s="306">
        <f t="shared" si="276"/>
        <v>0</v>
      </c>
      <c r="BO296" s="50"/>
      <c r="BP296" s="50"/>
      <c r="BQ296" s="50"/>
      <c r="BR296" s="50"/>
      <c r="BS296" s="50"/>
      <c r="BT296" s="50"/>
      <c r="BU296" s="1210"/>
      <c r="BV296" s="1211"/>
      <c r="BW296" s="1211"/>
      <c r="BX296" s="1211"/>
      <c r="BY296" s="1211"/>
      <c r="BZ296" s="1211"/>
      <c r="CA296" s="1211"/>
      <c r="CB296" s="1211"/>
      <c r="CC296" s="1212"/>
    </row>
    <row r="297" spans="1:81" s="58" customFormat="1" ht="40.15" customHeight="1" thickTop="1" x14ac:dyDescent="0.25">
      <c r="A297" s="37"/>
      <c r="B297" s="1333" t="s">
        <v>453</v>
      </c>
      <c r="C297" s="1314" t="s">
        <v>456</v>
      </c>
      <c r="D297" s="1096">
        <v>4104</v>
      </c>
      <c r="E297" s="1093" t="s">
        <v>5777</v>
      </c>
      <c r="F297" s="1093">
        <v>4104008</v>
      </c>
      <c r="G297" s="1093" t="s">
        <v>5778</v>
      </c>
      <c r="H297" s="1093" t="s">
        <v>5779</v>
      </c>
      <c r="I297" s="1093">
        <v>202100450125</v>
      </c>
      <c r="J297" s="1219">
        <v>313</v>
      </c>
      <c r="K297" s="1216" t="str">
        <f>+[7]Metas!K359</f>
        <v xml:space="preserve">Adultos Mayores capacitados en promoción del trabajo asociativo, aprovechamiento del tiempo libre y desarrollo de la vocación productiva. </v>
      </c>
      <c r="L297" s="1222">
        <v>1000</v>
      </c>
      <c r="M297" s="1225">
        <f t="shared" si="297"/>
        <v>1000</v>
      </c>
      <c r="N297" s="1228">
        <v>200</v>
      </c>
      <c r="O297" s="1231">
        <v>800</v>
      </c>
      <c r="P297" s="1234"/>
      <c r="Q297" s="1237"/>
      <c r="R297" s="1219">
        <f t="shared" si="279"/>
        <v>313</v>
      </c>
      <c r="S297" s="233" t="s">
        <v>5763</v>
      </c>
      <c r="T297" s="240" t="s">
        <v>3834</v>
      </c>
      <c r="U297" s="240" t="s">
        <v>3839</v>
      </c>
      <c r="V297" s="240" t="s">
        <v>3842</v>
      </c>
      <c r="W297" s="233"/>
      <c r="X297" s="307"/>
      <c r="Y297" s="307"/>
      <c r="Z297" s="307"/>
      <c r="AA297" s="307"/>
      <c r="AB297" s="1219">
        <f t="shared" si="282"/>
        <v>313</v>
      </c>
      <c r="AC297" s="1240">
        <f t="shared" ref="AC297" si="305">+L297</f>
        <v>1000</v>
      </c>
      <c r="AD297" s="308">
        <v>5500</v>
      </c>
      <c r="AE297" s="308">
        <v>5500</v>
      </c>
      <c r="AF297" s="308">
        <f t="shared" si="293"/>
        <v>0</v>
      </c>
      <c r="AG297" s="308">
        <f t="shared" si="293"/>
        <v>0</v>
      </c>
      <c r="AH297" s="308">
        <f t="shared" si="293"/>
        <v>0</v>
      </c>
      <c r="AI297" s="308">
        <f t="shared" si="293"/>
        <v>0</v>
      </c>
      <c r="AJ297" s="308">
        <f t="shared" si="293"/>
        <v>0</v>
      </c>
      <c r="AK297" s="1219">
        <f t="shared" si="284"/>
        <v>313</v>
      </c>
      <c r="AL297" s="1243">
        <f t="shared" si="299"/>
        <v>200</v>
      </c>
      <c r="AM297" s="308">
        <f t="shared" si="273"/>
        <v>0</v>
      </c>
      <c r="AN297" s="48"/>
      <c r="AO297" s="48"/>
      <c r="AP297" s="48"/>
      <c r="AQ297" s="48"/>
      <c r="AR297" s="48"/>
      <c r="AS297" s="48"/>
      <c r="AT297" s="1219">
        <f t="shared" si="285"/>
        <v>313</v>
      </c>
      <c r="AU297" s="1246">
        <f t="shared" si="300"/>
        <v>800</v>
      </c>
      <c r="AV297" s="308">
        <f t="shared" si="274"/>
        <v>0</v>
      </c>
      <c r="AW297" s="48"/>
      <c r="AX297" s="48"/>
      <c r="AY297" s="48"/>
      <c r="AZ297" s="48"/>
      <c r="BA297" s="48"/>
      <c r="BB297" s="48"/>
      <c r="BC297" s="1219">
        <f t="shared" si="286"/>
        <v>313</v>
      </c>
      <c r="BD297" s="1249">
        <f t="shared" si="301"/>
        <v>0</v>
      </c>
      <c r="BE297" s="308">
        <f t="shared" si="275"/>
        <v>0</v>
      </c>
      <c r="BF297" s="48"/>
      <c r="BG297" s="48"/>
      <c r="BH297" s="48"/>
      <c r="BI297" s="48"/>
      <c r="BJ297" s="48"/>
      <c r="BK297" s="48"/>
      <c r="BL297" s="1219">
        <f t="shared" si="287"/>
        <v>313</v>
      </c>
      <c r="BM297" s="1252">
        <f t="shared" si="302"/>
        <v>0</v>
      </c>
      <c r="BN297" s="308">
        <f t="shared" si="276"/>
        <v>0</v>
      </c>
      <c r="BO297" s="48"/>
      <c r="BP297" s="48"/>
      <c r="BQ297" s="48"/>
      <c r="BR297" s="48"/>
      <c r="BS297" s="48"/>
      <c r="BT297" s="48"/>
      <c r="BU297" s="1204"/>
      <c r="BV297" s="1205"/>
      <c r="BW297" s="1205"/>
      <c r="BX297" s="1205"/>
      <c r="BY297" s="1205"/>
      <c r="BZ297" s="1205"/>
      <c r="CA297" s="1205"/>
      <c r="CB297" s="1205"/>
      <c r="CC297" s="1206"/>
    </row>
    <row r="298" spans="1:81" s="58" customFormat="1" ht="40.15" customHeight="1" x14ac:dyDescent="0.25">
      <c r="A298" s="37"/>
      <c r="B298" s="1334"/>
      <c r="C298" s="1315"/>
      <c r="D298" s="1097"/>
      <c r="E298" s="1094"/>
      <c r="F298" s="1094"/>
      <c r="G298" s="1094"/>
      <c r="H298" s="1094"/>
      <c r="I298" s="1094"/>
      <c r="J298" s="1220"/>
      <c r="K298" s="1217"/>
      <c r="L298" s="1223"/>
      <c r="M298" s="1226"/>
      <c r="N298" s="1229"/>
      <c r="O298" s="1232"/>
      <c r="P298" s="1235"/>
      <c r="Q298" s="1238"/>
      <c r="R298" s="1220"/>
      <c r="S298" s="41"/>
      <c r="T298" s="241"/>
      <c r="U298" s="241"/>
      <c r="V298" s="241"/>
      <c r="W298" s="41"/>
      <c r="X298" s="34"/>
      <c r="Y298" s="34"/>
      <c r="Z298" s="34"/>
      <c r="AA298" s="34"/>
      <c r="AB298" s="1220"/>
      <c r="AC298" s="1241"/>
      <c r="AD298" s="303">
        <f t="shared" si="293"/>
        <v>0</v>
      </c>
      <c r="AE298" s="303">
        <f t="shared" si="293"/>
        <v>0</v>
      </c>
      <c r="AF298" s="303">
        <f t="shared" si="293"/>
        <v>0</v>
      </c>
      <c r="AG298" s="303">
        <f t="shared" si="293"/>
        <v>0</v>
      </c>
      <c r="AH298" s="303">
        <f t="shared" si="293"/>
        <v>0</v>
      </c>
      <c r="AI298" s="303">
        <f t="shared" si="293"/>
        <v>0</v>
      </c>
      <c r="AJ298" s="303">
        <f t="shared" si="293"/>
        <v>0</v>
      </c>
      <c r="AK298" s="1220"/>
      <c r="AL298" s="1244"/>
      <c r="AM298" s="303">
        <f t="shared" ref="AM298:AM371" si="306">SUM(AN298:AS298)</f>
        <v>0</v>
      </c>
      <c r="AN298" s="311"/>
      <c r="AO298" s="311"/>
      <c r="AP298" s="311"/>
      <c r="AQ298" s="311"/>
      <c r="AR298" s="311"/>
      <c r="AS298" s="311"/>
      <c r="AT298" s="1220"/>
      <c r="AU298" s="1247"/>
      <c r="AV298" s="303">
        <f t="shared" ref="AV298:AV371" si="307">SUM(AW298:BB298)</f>
        <v>0</v>
      </c>
      <c r="AW298" s="311"/>
      <c r="AX298" s="311"/>
      <c r="AY298" s="311"/>
      <c r="AZ298" s="311"/>
      <c r="BA298" s="311"/>
      <c r="BB298" s="311"/>
      <c r="BC298" s="1220"/>
      <c r="BD298" s="1250"/>
      <c r="BE298" s="303">
        <f t="shared" ref="BE298:BE371" si="308">SUM(BF298:BK298)</f>
        <v>0</v>
      </c>
      <c r="BF298" s="311"/>
      <c r="BG298" s="311"/>
      <c r="BH298" s="311"/>
      <c r="BI298" s="311"/>
      <c r="BJ298" s="311"/>
      <c r="BK298" s="311"/>
      <c r="BL298" s="1220"/>
      <c r="BM298" s="1253"/>
      <c r="BN298" s="303">
        <f t="shared" ref="BN298:BN371" si="309">SUM(BO298:BT298)</f>
        <v>0</v>
      </c>
      <c r="BO298" s="311"/>
      <c r="BP298" s="311"/>
      <c r="BQ298" s="311"/>
      <c r="BR298" s="311"/>
      <c r="BS298" s="311"/>
      <c r="BT298" s="311"/>
      <c r="BU298" s="1207"/>
      <c r="BV298" s="1208"/>
      <c r="BW298" s="1208"/>
      <c r="BX298" s="1208"/>
      <c r="BY298" s="1208"/>
      <c r="BZ298" s="1208"/>
      <c r="CA298" s="1208"/>
      <c r="CB298" s="1208"/>
      <c r="CC298" s="1209"/>
    </row>
    <row r="299" spans="1:81" s="58" customFormat="1" ht="40.15" customHeight="1" x14ac:dyDescent="0.25">
      <c r="A299" s="37"/>
      <c r="B299" s="1334"/>
      <c r="C299" s="1315"/>
      <c r="D299" s="1097"/>
      <c r="E299" s="1094"/>
      <c r="F299" s="1094"/>
      <c r="G299" s="1094"/>
      <c r="H299" s="1094"/>
      <c r="I299" s="1094"/>
      <c r="J299" s="1220"/>
      <c r="K299" s="1217"/>
      <c r="L299" s="1223"/>
      <c r="M299" s="1226"/>
      <c r="N299" s="1229"/>
      <c r="O299" s="1232"/>
      <c r="P299" s="1235"/>
      <c r="Q299" s="1238"/>
      <c r="R299" s="1220"/>
      <c r="S299" s="41"/>
      <c r="T299" s="241"/>
      <c r="U299" s="241"/>
      <c r="V299" s="241"/>
      <c r="W299" s="41"/>
      <c r="X299" s="34"/>
      <c r="Y299" s="34"/>
      <c r="Z299" s="34"/>
      <c r="AA299" s="34"/>
      <c r="AB299" s="1220"/>
      <c r="AC299" s="1241"/>
      <c r="AD299" s="303">
        <f t="shared" si="293"/>
        <v>0</v>
      </c>
      <c r="AE299" s="303">
        <f t="shared" si="293"/>
        <v>0</v>
      </c>
      <c r="AF299" s="303">
        <f t="shared" si="293"/>
        <v>0</v>
      </c>
      <c r="AG299" s="303">
        <f t="shared" si="293"/>
        <v>0</v>
      </c>
      <c r="AH299" s="303">
        <f t="shared" si="293"/>
        <v>0</v>
      </c>
      <c r="AI299" s="303">
        <f t="shared" si="293"/>
        <v>0</v>
      </c>
      <c r="AJ299" s="303">
        <f t="shared" si="293"/>
        <v>0</v>
      </c>
      <c r="AK299" s="1220"/>
      <c r="AL299" s="1244"/>
      <c r="AM299" s="303">
        <f t="shared" si="306"/>
        <v>0</v>
      </c>
      <c r="AN299" s="311"/>
      <c r="AO299" s="311"/>
      <c r="AP299" s="311"/>
      <c r="AQ299" s="311"/>
      <c r="AR299" s="311"/>
      <c r="AS299" s="311"/>
      <c r="AT299" s="1220"/>
      <c r="AU299" s="1247"/>
      <c r="AV299" s="303">
        <f t="shared" si="307"/>
        <v>0</v>
      </c>
      <c r="AW299" s="311"/>
      <c r="AX299" s="311"/>
      <c r="AY299" s="311"/>
      <c r="AZ299" s="311"/>
      <c r="BA299" s="311"/>
      <c r="BB299" s="311"/>
      <c r="BC299" s="1220"/>
      <c r="BD299" s="1250"/>
      <c r="BE299" s="303">
        <f t="shared" si="308"/>
        <v>0</v>
      </c>
      <c r="BF299" s="311"/>
      <c r="BG299" s="311"/>
      <c r="BH299" s="311"/>
      <c r="BI299" s="311"/>
      <c r="BJ299" s="311"/>
      <c r="BK299" s="311"/>
      <c r="BL299" s="1220"/>
      <c r="BM299" s="1253"/>
      <c r="BN299" s="303">
        <f t="shared" si="309"/>
        <v>0</v>
      </c>
      <c r="BO299" s="311"/>
      <c r="BP299" s="311"/>
      <c r="BQ299" s="311"/>
      <c r="BR299" s="311"/>
      <c r="BS299" s="311"/>
      <c r="BT299" s="311"/>
      <c r="BU299" s="1207"/>
      <c r="BV299" s="1208"/>
      <c r="BW299" s="1208"/>
      <c r="BX299" s="1208"/>
      <c r="BY299" s="1208"/>
      <c r="BZ299" s="1208"/>
      <c r="CA299" s="1208"/>
      <c r="CB299" s="1208"/>
      <c r="CC299" s="1209"/>
    </row>
    <row r="300" spans="1:81" s="58" customFormat="1" ht="40.15" customHeight="1" thickBot="1" x14ac:dyDescent="0.3">
      <c r="A300" s="37"/>
      <c r="B300" s="1334"/>
      <c r="C300" s="1315"/>
      <c r="D300" s="1098"/>
      <c r="E300" s="1095"/>
      <c r="F300" s="1095"/>
      <c r="G300" s="1095"/>
      <c r="H300" s="1095"/>
      <c r="I300" s="1095"/>
      <c r="J300" s="1221"/>
      <c r="K300" s="1218"/>
      <c r="L300" s="1224"/>
      <c r="M300" s="1227"/>
      <c r="N300" s="1230"/>
      <c r="O300" s="1233"/>
      <c r="P300" s="1236"/>
      <c r="Q300" s="1239"/>
      <c r="R300" s="1221"/>
      <c r="S300" s="234"/>
      <c r="T300" s="242"/>
      <c r="U300" s="242"/>
      <c r="V300" s="242"/>
      <c r="W300" s="234"/>
      <c r="X300" s="305"/>
      <c r="Y300" s="305"/>
      <c r="Z300" s="305"/>
      <c r="AA300" s="305"/>
      <c r="AB300" s="1221"/>
      <c r="AC300" s="1242"/>
      <c r="AD300" s="306">
        <f t="shared" si="293"/>
        <v>0</v>
      </c>
      <c r="AE300" s="306">
        <f t="shared" si="293"/>
        <v>0</v>
      </c>
      <c r="AF300" s="306">
        <f t="shared" si="293"/>
        <v>0</v>
      </c>
      <c r="AG300" s="306">
        <f t="shared" si="293"/>
        <v>0</v>
      </c>
      <c r="AH300" s="306">
        <f t="shared" si="293"/>
        <v>0</v>
      </c>
      <c r="AI300" s="306">
        <f t="shared" si="293"/>
        <v>0</v>
      </c>
      <c r="AJ300" s="306">
        <f t="shared" si="293"/>
        <v>0</v>
      </c>
      <c r="AK300" s="1221"/>
      <c r="AL300" s="1245"/>
      <c r="AM300" s="306">
        <f t="shared" si="306"/>
        <v>0</v>
      </c>
      <c r="AN300" s="50"/>
      <c r="AO300" s="50"/>
      <c r="AP300" s="50"/>
      <c r="AQ300" s="50"/>
      <c r="AR300" s="50"/>
      <c r="AS300" s="50"/>
      <c r="AT300" s="1221"/>
      <c r="AU300" s="1248"/>
      <c r="AV300" s="306">
        <f t="shared" si="307"/>
        <v>0</v>
      </c>
      <c r="AW300" s="50"/>
      <c r="AX300" s="50"/>
      <c r="AY300" s="50"/>
      <c r="AZ300" s="50"/>
      <c r="BA300" s="50"/>
      <c r="BB300" s="50"/>
      <c r="BC300" s="1221"/>
      <c r="BD300" s="1251"/>
      <c r="BE300" s="306">
        <f t="shared" si="308"/>
        <v>0</v>
      </c>
      <c r="BF300" s="50"/>
      <c r="BG300" s="50"/>
      <c r="BH300" s="50"/>
      <c r="BI300" s="50"/>
      <c r="BJ300" s="50"/>
      <c r="BK300" s="50"/>
      <c r="BL300" s="1221"/>
      <c r="BM300" s="1254"/>
      <c r="BN300" s="306">
        <f t="shared" si="309"/>
        <v>0</v>
      </c>
      <c r="BO300" s="50"/>
      <c r="BP300" s="50"/>
      <c r="BQ300" s="50"/>
      <c r="BR300" s="50"/>
      <c r="BS300" s="50"/>
      <c r="BT300" s="50"/>
      <c r="BU300" s="1210"/>
      <c r="BV300" s="1211"/>
      <c r="BW300" s="1211"/>
      <c r="BX300" s="1211"/>
      <c r="BY300" s="1211"/>
      <c r="BZ300" s="1211"/>
      <c r="CA300" s="1211"/>
      <c r="CB300" s="1211"/>
      <c r="CC300" s="1212"/>
    </row>
    <row r="301" spans="1:81" s="58" customFormat="1" ht="40.15" customHeight="1" thickTop="1" x14ac:dyDescent="0.25">
      <c r="A301" s="37"/>
      <c r="B301" s="1334"/>
      <c r="C301" s="1315"/>
      <c r="D301" s="1096">
        <v>4104</v>
      </c>
      <c r="E301" s="1093" t="s">
        <v>5777</v>
      </c>
      <c r="F301" s="1093">
        <v>4104008</v>
      </c>
      <c r="G301" s="1093" t="s">
        <v>5778</v>
      </c>
      <c r="H301" s="1093" t="s">
        <v>5779</v>
      </c>
      <c r="I301" s="1093">
        <v>202100450125</v>
      </c>
      <c r="J301" s="1219">
        <v>314</v>
      </c>
      <c r="K301" s="1216" t="str">
        <f>+[7]Metas!K360</f>
        <v>Municipios acompañados en la promoción de asociaciones con formación en emprendimiento productivo a adultos mayores.</v>
      </c>
      <c r="L301" s="1222">
        <v>10</v>
      </c>
      <c r="M301" s="1225">
        <f t="shared" si="297"/>
        <v>10</v>
      </c>
      <c r="N301" s="1228">
        <v>5</v>
      </c>
      <c r="O301" s="1231">
        <v>5</v>
      </c>
      <c r="P301" s="1234"/>
      <c r="Q301" s="1237"/>
      <c r="R301" s="1219">
        <f t="shared" si="279"/>
        <v>314</v>
      </c>
      <c r="S301" s="233" t="s">
        <v>5763</v>
      </c>
      <c r="T301" s="240" t="s">
        <v>3833</v>
      </c>
      <c r="U301" s="240" t="s">
        <v>3839</v>
      </c>
      <c r="V301" s="240" t="s">
        <v>3842</v>
      </c>
      <c r="W301" s="233"/>
      <c r="X301" s="307"/>
      <c r="Y301" s="307"/>
      <c r="Z301" s="307"/>
      <c r="AA301" s="307"/>
      <c r="AB301" s="1219">
        <f t="shared" si="282"/>
        <v>314</v>
      </c>
      <c r="AC301" s="1240">
        <f t="shared" ref="AC301" si="310">+L301</f>
        <v>10</v>
      </c>
      <c r="AD301" s="308">
        <v>5500</v>
      </c>
      <c r="AE301" s="308">
        <v>5500</v>
      </c>
      <c r="AF301" s="308">
        <f t="shared" si="293"/>
        <v>0</v>
      </c>
      <c r="AG301" s="308">
        <f t="shared" si="293"/>
        <v>0</v>
      </c>
      <c r="AH301" s="308">
        <f t="shared" si="293"/>
        <v>0</v>
      </c>
      <c r="AI301" s="308">
        <f t="shared" si="293"/>
        <v>0</v>
      </c>
      <c r="AJ301" s="308">
        <f t="shared" si="293"/>
        <v>0</v>
      </c>
      <c r="AK301" s="1219">
        <f t="shared" si="284"/>
        <v>314</v>
      </c>
      <c r="AL301" s="1243">
        <f t="shared" si="299"/>
        <v>5</v>
      </c>
      <c r="AM301" s="308">
        <f t="shared" si="306"/>
        <v>0</v>
      </c>
      <c r="AN301" s="48"/>
      <c r="AO301" s="48"/>
      <c r="AP301" s="48"/>
      <c r="AQ301" s="48"/>
      <c r="AR301" s="48"/>
      <c r="AS301" s="48"/>
      <c r="AT301" s="1219">
        <f t="shared" si="285"/>
        <v>314</v>
      </c>
      <c r="AU301" s="1246">
        <f t="shared" si="300"/>
        <v>5</v>
      </c>
      <c r="AV301" s="308">
        <f t="shared" si="307"/>
        <v>0</v>
      </c>
      <c r="AW301" s="48"/>
      <c r="AX301" s="48"/>
      <c r="AY301" s="48"/>
      <c r="AZ301" s="48"/>
      <c r="BA301" s="48"/>
      <c r="BB301" s="48"/>
      <c r="BC301" s="1219">
        <f t="shared" si="286"/>
        <v>314</v>
      </c>
      <c r="BD301" s="1249">
        <f t="shared" si="301"/>
        <v>0</v>
      </c>
      <c r="BE301" s="308">
        <f t="shared" si="308"/>
        <v>0</v>
      </c>
      <c r="BF301" s="48"/>
      <c r="BG301" s="48"/>
      <c r="BH301" s="48"/>
      <c r="BI301" s="48"/>
      <c r="BJ301" s="48"/>
      <c r="BK301" s="48"/>
      <c r="BL301" s="1219">
        <f t="shared" si="287"/>
        <v>314</v>
      </c>
      <c r="BM301" s="1252">
        <f t="shared" si="302"/>
        <v>0</v>
      </c>
      <c r="BN301" s="308">
        <f t="shared" si="309"/>
        <v>0</v>
      </c>
      <c r="BO301" s="48"/>
      <c r="BP301" s="48"/>
      <c r="BQ301" s="48"/>
      <c r="BR301" s="48"/>
      <c r="BS301" s="48"/>
      <c r="BT301" s="48"/>
      <c r="BU301" s="1204"/>
      <c r="BV301" s="1205"/>
      <c r="BW301" s="1205"/>
      <c r="BX301" s="1205"/>
      <c r="BY301" s="1205"/>
      <c r="BZ301" s="1205"/>
      <c r="CA301" s="1205"/>
      <c r="CB301" s="1205"/>
      <c r="CC301" s="1206"/>
    </row>
    <row r="302" spans="1:81" s="58" customFormat="1" ht="40.15" customHeight="1" x14ac:dyDescent="0.25">
      <c r="A302" s="37"/>
      <c r="B302" s="1334"/>
      <c r="C302" s="1315"/>
      <c r="D302" s="1097"/>
      <c r="E302" s="1094"/>
      <c r="F302" s="1094"/>
      <c r="G302" s="1094"/>
      <c r="H302" s="1094"/>
      <c r="I302" s="1094"/>
      <c r="J302" s="1220"/>
      <c r="K302" s="1217"/>
      <c r="L302" s="1223"/>
      <c r="M302" s="1226"/>
      <c r="N302" s="1229"/>
      <c r="O302" s="1232"/>
      <c r="P302" s="1235"/>
      <c r="Q302" s="1238"/>
      <c r="R302" s="1220"/>
      <c r="S302" s="41"/>
      <c r="T302" s="241"/>
      <c r="U302" s="241"/>
      <c r="V302" s="241"/>
      <c r="W302" s="41"/>
      <c r="X302" s="34"/>
      <c r="Y302" s="34"/>
      <c r="Z302" s="34"/>
      <c r="AA302" s="34"/>
      <c r="AB302" s="1220"/>
      <c r="AC302" s="1241"/>
      <c r="AD302" s="303">
        <f t="shared" si="293"/>
        <v>0</v>
      </c>
      <c r="AE302" s="303">
        <f t="shared" si="293"/>
        <v>0</v>
      </c>
      <c r="AF302" s="303">
        <f t="shared" si="293"/>
        <v>0</v>
      </c>
      <c r="AG302" s="303">
        <f t="shared" si="293"/>
        <v>0</v>
      </c>
      <c r="AH302" s="303">
        <f t="shared" si="293"/>
        <v>0</v>
      </c>
      <c r="AI302" s="303">
        <f t="shared" si="293"/>
        <v>0</v>
      </c>
      <c r="AJ302" s="303">
        <f t="shared" si="293"/>
        <v>0</v>
      </c>
      <c r="AK302" s="1220"/>
      <c r="AL302" s="1244"/>
      <c r="AM302" s="303">
        <f t="shared" si="306"/>
        <v>0</v>
      </c>
      <c r="AN302" s="311"/>
      <c r="AO302" s="311"/>
      <c r="AP302" s="311"/>
      <c r="AQ302" s="311"/>
      <c r="AR302" s="311"/>
      <c r="AS302" s="311"/>
      <c r="AT302" s="1220"/>
      <c r="AU302" s="1247"/>
      <c r="AV302" s="303">
        <f t="shared" si="307"/>
        <v>0</v>
      </c>
      <c r="AW302" s="311"/>
      <c r="AX302" s="311"/>
      <c r="AY302" s="311"/>
      <c r="AZ302" s="311"/>
      <c r="BA302" s="311"/>
      <c r="BB302" s="311"/>
      <c r="BC302" s="1220"/>
      <c r="BD302" s="1250"/>
      <c r="BE302" s="303">
        <f t="shared" si="308"/>
        <v>0</v>
      </c>
      <c r="BF302" s="311"/>
      <c r="BG302" s="311"/>
      <c r="BH302" s="311"/>
      <c r="BI302" s="311"/>
      <c r="BJ302" s="311"/>
      <c r="BK302" s="311"/>
      <c r="BL302" s="1220"/>
      <c r="BM302" s="1253"/>
      <c r="BN302" s="303">
        <f t="shared" si="309"/>
        <v>0</v>
      </c>
      <c r="BO302" s="311"/>
      <c r="BP302" s="311"/>
      <c r="BQ302" s="311"/>
      <c r="BR302" s="311"/>
      <c r="BS302" s="311"/>
      <c r="BT302" s="311"/>
      <c r="BU302" s="1207"/>
      <c r="BV302" s="1208"/>
      <c r="BW302" s="1208"/>
      <c r="BX302" s="1208"/>
      <c r="BY302" s="1208"/>
      <c r="BZ302" s="1208"/>
      <c r="CA302" s="1208"/>
      <c r="CB302" s="1208"/>
      <c r="CC302" s="1209"/>
    </row>
    <row r="303" spans="1:81" s="58" customFormat="1" ht="40.15" customHeight="1" x14ac:dyDescent="0.25">
      <c r="A303" s="37"/>
      <c r="B303" s="1334"/>
      <c r="C303" s="1315"/>
      <c r="D303" s="1097"/>
      <c r="E303" s="1094"/>
      <c r="F303" s="1094"/>
      <c r="G303" s="1094"/>
      <c r="H303" s="1094"/>
      <c r="I303" s="1094"/>
      <c r="J303" s="1220"/>
      <c r="K303" s="1217"/>
      <c r="L303" s="1223"/>
      <c r="M303" s="1226"/>
      <c r="N303" s="1229"/>
      <c r="O303" s="1232"/>
      <c r="P303" s="1235"/>
      <c r="Q303" s="1238"/>
      <c r="R303" s="1220"/>
      <c r="S303" s="41"/>
      <c r="T303" s="241"/>
      <c r="U303" s="241"/>
      <c r="V303" s="241"/>
      <c r="W303" s="41"/>
      <c r="X303" s="34"/>
      <c r="Y303" s="34"/>
      <c r="Z303" s="34"/>
      <c r="AA303" s="34"/>
      <c r="AB303" s="1220"/>
      <c r="AC303" s="1241"/>
      <c r="AD303" s="303">
        <f t="shared" si="293"/>
        <v>0</v>
      </c>
      <c r="AE303" s="303">
        <f t="shared" si="293"/>
        <v>0</v>
      </c>
      <c r="AF303" s="303">
        <f t="shared" si="293"/>
        <v>0</v>
      </c>
      <c r="AG303" s="303">
        <f t="shared" si="293"/>
        <v>0</v>
      </c>
      <c r="AH303" s="303">
        <f t="shared" si="293"/>
        <v>0</v>
      </c>
      <c r="AI303" s="303">
        <f t="shared" si="293"/>
        <v>0</v>
      </c>
      <c r="AJ303" s="303">
        <f t="shared" si="293"/>
        <v>0</v>
      </c>
      <c r="AK303" s="1220"/>
      <c r="AL303" s="1244"/>
      <c r="AM303" s="303">
        <f t="shared" si="306"/>
        <v>0</v>
      </c>
      <c r="AN303" s="311"/>
      <c r="AO303" s="311"/>
      <c r="AP303" s="311"/>
      <c r="AQ303" s="311"/>
      <c r="AR303" s="311"/>
      <c r="AS303" s="311"/>
      <c r="AT303" s="1220"/>
      <c r="AU303" s="1247"/>
      <c r="AV303" s="303">
        <f t="shared" si="307"/>
        <v>0</v>
      </c>
      <c r="AW303" s="311"/>
      <c r="AX303" s="311"/>
      <c r="AY303" s="311"/>
      <c r="AZ303" s="311"/>
      <c r="BA303" s="311"/>
      <c r="BB303" s="311"/>
      <c r="BC303" s="1220"/>
      <c r="BD303" s="1250"/>
      <c r="BE303" s="303">
        <f t="shared" si="308"/>
        <v>0</v>
      </c>
      <c r="BF303" s="311"/>
      <c r="BG303" s="311"/>
      <c r="BH303" s="311"/>
      <c r="BI303" s="311"/>
      <c r="BJ303" s="311"/>
      <c r="BK303" s="311"/>
      <c r="BL303" s="1220"/>
      <c r="BM303" s="1253"/>
      <c r="BN303" s="303">
        <f t="shared" si="309"/>
        <v>0</v>
      </c>
      <c r="BO303" s="311"/>
      <c r="BP303" s="311"/>
      <c r="BQ303" s="311"/>
      <c r="BR303" s="311"/>
      <c r="BS303" s="311"/>
      <c r="BT303" s="311"/>
      <c r="BU303" s="1207"/>
      <c r="BV303" s="1208"/>
      <c r="BW303" s="1208"/>
      <c r="BX303" s="1208"/>
      <c r="BY303" s="1208"/>
      <c r="BZ303" s="1208"/>
      <c r="CA303" s="1208"/>
      <c r="CB303" s="1208"/>
      <c r="CC303" s="1209"/>
    </row>
    <row r="304" spans="1:81" s="58" customFormat="1" ht="40.15" customHeight="1" thickBot="1" x14ac:dyDescent="0.3">
      <c r="A304" s="37"/>
      <c r="B304" s="1334"/>
      <c r="C304" s="1315"/>
      <c r="D304" s="1098"/>
      <c r="E304" s="1095"/>
      <c r="F304" s="1095"/>
      <c r="G304" s="1095"/>
      <c r="H304" s="1095"/>
      <c r="I304" s="1095"/>
      <c r="J304" s="1221"/>
      <c r="K304" s="1218"/>
      <c r="L304" s="1224"/>
      <c r="M304" s="1227"/>
      <c r="N304" s="1230"/>
      <c r="O304" s="1233"/>
      <c r="P304" s="1236"/>
      <c r="Q304" s="1239"/>
      <c r="R304" s="1221"/>
      <c r="S304" s="234"/>
      <c r="T304" s="242"/>
      <c r="U304" s="242"/>
      <c r="V304" s="242"/>
      <c r="W304" s="234"/>
      <c r="X304" s="305"/>
      <c r="Y304" s="305"/>
      <c r="Z304" s="305"/>
      <c r="AA304" s="305"/>
      <c r="AB304" s="1221"/>
      <c r="AC304" s="1242"/>
      <c r="AD304" s="306">
        <f t="shared" si="293"/>
        <v>0</v>
      </c>
      <c r="AE304" s="306">
        <f t="shared" si="293"/>
        <v>0</v>
      </c>
      <c r="AF304" s="306">
        <f t="shared" si="293"/>
        <v>0</v>
      </c>
      <c r="AG304" s="306">
        <f t="shared" si="293"/>
        <v>0</v>
      </c>
      <c r="AH304" s="306">
        <f t="shared" si="293"/>
        <v>0</v>
      </c>
      <c r="AI304" s="306">
        <f t="shared" si="293"/>
        <v>0</v>
      </c>
      <c r="AJ304" s="306">
        <f t="shared" si="293"/>
        <v>0</v>
      </c>
      <c r="AK304" s="1221"/>
      <c r="AL304" s="1245"/>
      <c r="AM304" s="306">
        <f t="shared" si="306"/>
        <v>0</v>
      </c>
      <c r="AN304" s="50"/>
      <c r="AO304" s="50"/>
      <c r="AP304" s="50"/>
      <c r="AQ304" s="50"/>
      <c r="AR304" s="50"/>
      <c r="AS304" s="50"/>
      <c r="AT304" s="1221"/>
      <c r="AU304" s="1248"/>
      <c r="AV304" s="306">
        <f t="shared" si="307"/>
        <v>0</v>
      </c>
      <c r="AW304" s="50"/>
      <c r="AX304" s="50"/>
      <c r="AY304" s="50"/>
      <c r="AZ304" s="50"/>
      <c r="BA304" s="50"/>
      <c r="BB304" s="50"/>
      <c r="BC304" s="1221"/>
      <c r="BD304" s="1251"/>
      <c r="BE304" s="306">
        <f t="shared" si="308"/>
        <v>0</v>
      </c>
      <c r="BF304" s="50"/>
      <c r="BG304" s="50"/>
      <c r="BH304" s="50"/>
      <c r="BI304" s="50"/>
      <c r="BJ304" s="50"/>
      <c r="BK304" s="50"/>
      <c r="BL304" s="1221"/>
      <c r="BM304" s="1254"/>
      <c r="BN304" s="306">
        <f t="shared" si="309"/>
        <v>0</v>
      </c>
      <c r="BO304" s="50"/>
      <c r="BP304" s="50"/>
      <c r="BQ304" s="50"/>
      <c r="BR304" s="50"/>
      <c r="BS304" s="50"/>
      <c r="BT304" s="50"/>
      <c r="BU304" s="1210"/>
      <c r="BV304" s="1211"/>
      <c r="BW304" s="1211"/>
      <c r="BX304" s="1211"/>
      <c r="BY304" s="1211"/>
      <c r="BZ304" s="1211"/>
      <c r="CA304" s="1211"/>
      <c r="CB304" s="1211"/>
      <c r="CC304" s="1212"/>
    </row>
    <row r="305" spans="1:81" s="58" customFormat="1" ht="40.15" customHeight="1" thickTop="1" x14ac:dyDescent="0.25">
      <c r="A305" s="37"/>
      <c r="B305" s="1334"/>
      <c r="C305" s="1315"/>
      <c r="D305" s="1096">
        <v>4104</v>
      </c>
      <c r="E305" s="1093" t="s">
        <v>5777</v>
      </c>
      <c r="F305" s="1093">
        <v>4104008</v>
      </c>
      <c r="G305" s="1093" t="s">
        <v>5778</v>
      </c>
      <c r="H305" s="1093" t="s">
        <v>5779</v>
      </c>
      <c r="I305" s="1093">
        <v>202100450125</v>
      </c>
      <c r="J305" s="1219">
        <v>315</v>
      </c>
      <c r="K305" s="1216" t="str">
        <f>+[7]Metas!K361</f>
        <v>Feria con exposición de productos elaborados por adultos mayores</v>
      </c>
      <c r="L305" s="1222">
        <v>1</v>
      </c>
      <c r="M305" s="1225">
        <f t="shared" si="297"/>
        <v>1</v>
      </c>
      <c r="N305" s="1228"/>
      <c r="O305" s="1231"/>
      <c r="P305" s="1234"/>
      <c r="Q305" s="1237">
        <v>1</v>
      </c>
      <c r="R305" s="1219">
        <f t="shared" ref="R305" si="311">+$J305</f>
        <v>315</v>
      </c>
      <c r="S305" s="233" t="s">
        <v>5794</v>
      </c>
      <c r="T305" s="240" t="s">
        <v>3834</v>
      </c>
      <c r="U305" s="240" t="s">
        <v>3839</v>
      </c>
      <c r="V305" s="240" t="s">
        <v>3842</v>
      </c>
      <c r="W305" s="233" t="s">
        <v>5789</v>
      </c>
      <c r="X305" s="307">
        <v>44682</v>
      </c>
      <c r="Y305" s="307"/>
      <c r="Z305" s="307"/>
      <c r="AA305" s="307"/>
      <c r="AB305" s="1219">
        <f t="shared" si="282"/>
        <v>315</v>
      </c>
      <c r="AC305" s="1240">
        <f t="shared" ref="AC305" si="312">+L305</f>
        <v>1</v>
      </c>
      <c r="AD305" s="308">
        <v>100</v>
      </c>
      <c r="AE305" s="308">
        <v>100</v>
      </c>
      <c r="AF305" s="308">
        <f t="shared" si="293"/>
        <v>0</v>
      </c>
      <c r="AG305" s="308">
        <f t="shared" si="293"/>
        <v>0</v>
      </c>
      <c r="AH305" s="308">
        <f t="shared" si="293"/>
        <v>0</v>
      </c>
      <c r="AI305" s="308">
        <f t="shared" si="293"/>
        <v>0</v>
      </c>
      <c r="AJ305" s="308">
        <f t="shared" si="293"/>
        <v>0</v>
      </c>
      <c r="AK305" s="1219">
        <f t="shared" si="284"/>
        <v>315</v>
      </c>
      <c r="AL305" s="1243">
        <f t="shared" si="299"/>
        <v>0</v>
      </c>
      <c r="AM305" s="308">
        <f t="shared" si="306"/>
        <v>0</v>
      </c>
      <c r="AN305" s="48"/>
      <c r="AO305" s="48"/>
      <c r="AP305" s="48"/>
      <c r="AQ305" s="48"/>
      <c r="AR305" s="48"/>
      <c r="AS305" s="48"/>
      <c r="AT305" s="1219">
        <f t="shared" si="285"/>
        <v>315</v>
      </c>
      <c r="AU305" s="1246">
        <f t="shared" si="300"/>
        <v>0</v>
      </c>
      <c r="AV305" s="308">
        <f t="shared" si="307"/>
        <v>0</v>
      </c>
      <c r="AW305" s="48"/>
      <c r="AX305" s="48"/>
      <c r="AY305" s="48"/>
      <c r="AZ305" s="48"/>
      <c r="BA305" s="48"/>
      <c r="BB305" s="48"/>
      <c r="BC305" s="1219">
        <f t="shared" si="286"/>
        <v>315</v>
      </c>
      <c r="BD305" s="1249">
        <f t="shared" si="301"/>
        <v>0</v>
      </c>
      <c r="BE305" s="308">
        <f t="shared" si="308"/>
        <v>0</v>
      </c>
      <c r="BF305" s="48"/>
      <c r="BG305" s="48"/>
      <c r="BH305" s="48"/>
      <c r="BI305" s="48"/>
      <c r="BJ305" s="48"/>
      <c r="BK305" s="48"/>
      <c r="BL305" s="1219">
        <f t="shared" si="287"/>
        <v>315</v>
      </c>
      <c r="BM305" s="1252">
        <f t="shared" si="302"/>
        <v>1</v>
      </c>
      <c r="BN305" s="308">
        <f t="shared" si="309"/>
        <v>0</v>
      </c>
      <c r="BO305" s="48"/>
      <c r="BP305" s="48"/>
      <c r="BQ305" s="48"/>
      <c r="BR305" s="48"/>
      <c r="BS305" s="48"/>
      <c r="BT305" s="48"/>
      <c r="BU305" s="1204"/>
      <c r="BV305" s="1205"/>
      <c r="BW305" s="1205"/>
      <c r="BX305" s="1205"/>
      <c r="BY305" s="1205"/>
      <c r="BZ305" s="1205"/>
      <c r="CA305" s="1205"/>
      <c r="CB305" s="1205"/>
      <c r="CC305" s="1206"/>
    </row>
    <row r="306" spans="1:81" s="58" customFormat="1" ht="40.15" customHeight="1" x14ac:dyDescent="0.25">
      <c r="A306" s="37"/>
      <c r="B306" s="1334"/>
      <c r="C306" s="1315"/>
      <c r="D306" s="1097"/>
      <c r="E306" s="1094"/>
      <c r="F306" s="1094"/>
      <c r="G306" s="1094"/>
      <c r="H306" s="1094"/>
      <c r="I306" s="1094"/>
      <c r="J306" s="1220"/>
      <c r="K306" s="1217"/>
      <c r="L306" s="1223"/>
      <c r="M306" s="1226"/>
      <c r="N306" s="1229"/>
      <c r="O306" s="1232"/>
      <c r="P306" s="1235"/>
      <c r="Q306" s="1238"/>
      <c r="R306" s="1220"/>
      <c r="S306" s="41" t="s">
        <v>5795</v>
      </c>
      <c r="T306" s="241" t="s">
        <v>3833</v>
      </c>
      <c r="U306" s="241" t="s">
        <v>3840</v>
      </c>
      <c r="V306" s="241" t="s">
        <v>3842</v>
      </c>
      <c r="W306" s="41" t="s">
        <v>5789</v>
      </c>
      <c r="X306" s="34">
        <v>44682</v>
      </c>
      <c r="Y306" s="34"/>
      <c r="Z306" s="34"/>
      <c r="AA306" s="34"/>
      <c r="AB306" s="1220"/>
      <c r="AC306" s="1241"/>
      <c r="AD306" s="303">
        <v>100</v>
      </c>
      <c r="AE306" s="303">
        <v>100</v>
      </c>
      <c r="AF306" s="303">
        <f t="shared" si="293"/>
        <v>0</v>
      </c>
      <c r="AG306" s="303">
        <f t="shared" si="293"/>
        <v>0</v>
      </c>
      <c r="AH306" s="303">
        <f t="shared" si="293"/>
        <v>0</v>
      </c>
      <c r="AI306" s="303">
        <f t="shared" si="293"/>
        <v>0</v>
      </c>
      <c r="AJ306" s="303">
        <f t="shared" si="293"/>
        <v>0</v>
      </c>
      <c r="AK306" s="1220"/>
      <c r="AL306" s="1244"/>
      <c r="AM306" s="303">
        <f t="shared" si="306"/>
        <v>0</v>
      </c>
      <c r="AN306" s="311"/>
      <c r="AO306" s="311"/>
      <c r="AP306" s="311"/>
      <c r="AQ306" s="311"/>
      <c r="AR306" s="311"/>
      <c r="AS306" s="311"/>
      <c r="AT306" s="1220"/>
      <c r="AU306" s="1247"/>
      <c r="AV306" s="303">
        <f t="shared" si="307"/>
        <v>0</v>
      </c>
      <c r="AW306" s="311"/>
      <c r="AX306" s="311"/>
      <c r="AY306" s="311"/>
      <c r="AZ306" s="311"/>
      <c r="BA306" s="311"/>
      <c r="BB306" s="311"/>
      <c r="BC306" s="1220"/>
      <c r="BD306" s="1250"/>
      <c r="BE306" s="303">
        <f t="shared" si="308"/>
        <v>0</v>
      </c>
      <c r="BF306" s="311"/>
      <c r="BG306" s="311"/>
      <c r="BH306" s="311"/>
      <c r="BI306" s="311"/>
      <c r="BJ306" s="311"/>
      <c r="BK306" s="311"/>
      <c r="BL306" s="1220"/>
      <c r="BM306" s="1253"/>
      <c r="BN306" s="303">
        <f t="shared" si="309"/>
        <v>0</v>
      </c>
      <c r="BO306" s="311"/>
      <c r="BP306" s="311"/>
      <c r="BQ306" s="311"/>
      <c r="BR306" s="311"/>
      <c r="BS306" s="311"/>
      <c r="BT306" s="311"/>
      <c r="BU306" s="1207"/>
      <c r="BV306" s="1208"/>
      <c r="BW306" s="1208"/>
      <c r="BX306" s="1208"/>
      <c r="BY306" s="1208"/>
      <c r="BZ306" s="1208"/>
      <c r="CA306" s="1208"/>
      <c r="CB306" s="1208"/>
      <c r="CC306" s="1209"/>
    </row>
    <row r="307" spans="1:81" s="58" customFormat="1" ht="40.15" customHeight="1" x14ac:dyDescent="0.25">
      <c r="A307" s="37"/>
      <c r="B307" s="1334"/>
      <c r="C307" s="1315"/>
      <c r="D307" s="1097"/>
      <c r="E307" s="1094"/>
      <c r="F307" s="1094"/>
      <c r="G307" s="1094"/>
      <c r="H307" s="1094"/>
      <c r="I307" s="1094"/>
      <c r="J307" s="1220"/>
      <c r="K307" s="1217"/>
      <c r="L307" s="1223"/>
      <c r="M307" s="1226"/>
      <c r="N307" s="1229"/>
      <c r="O307" s="1232"/>
      <c r="P307" s="1235"/>
      <c r="Q307" s="1238"/>
      <c r="R307" s="1220"/>
      <c r="S307" s="41"/>
      <c r="T307" s="241"/>
      <c r="U307" s="241"/>
      <c r="V307" s="241"/>
      <c r="W307" s="41"/>
      <c r="X307" s="34"/>
      <c r="Y307" s="34"/>
      <c r="Z307" s="34"/>
      <c r="AA307" s="34"/>
      <c r="AB307" s="1220"/>
      <c r="AC307" s="1241"/>
      <c r="AD307" s="303">
        <f t="shared" ref="AD307:AJ354" si="313">+AM307+AV307+BE307+BN307</f>
        <v>0</v>
      </c>
      <c r="AE307" s="303">
        <f t="shared" si="313"/>
        <v>0</v>
      </c>
      <c r="AF307" s="303">
        <f t="shared" si="313"/>
        <v>0</v>
      </c>
      <c r="AG307" s="303">
        <f t="shared" si="313"/>
        <v>0</v>
      </c>
      <c r="AH307" s="303">
        <f t="shared" si="313"/>
        <v>0</v>
      </c>
      <c r="AI307" s="303">
        <f t="shared" si="313"/>
        <v>0</v>
      </c>
      <c r="AJ307" s="303">
        <f t="shared" si="313"/>
        <v>0</v>
      </c>
      <c r="AK307" s="1220"/>
      <c r="AL307" s="1244"/>
      <c r="AM307" s="303">
        <f t="shared" si="306"/>
        <v>0</v>
      </c>
      <c r="AN307" s="311"/>
      <c r="AO307" s="311"/>
      <c r="AP307" s="311"/>
      <c r="AQ307" s="311"/>
      <c r="AR307" s="311"/>
      <c r="AS307" s="311"/>
      <c r="AT307" s="1220"/>
      <c r="AU307" s="1247"/>
      <c r="AV307" s="303">
        <f t="shared" si="307"/>
        <v>0</v>
      </c>
      <c r="AW307" s="311"/>
      <c r="AX307" s="311"/>
      <c r="AY307" s="311"/>
      <c r="AZ307" s="311"/>
      <c r="BA307" s="311"/>
      <c r="BB307" s="311"/>
      <c r="BC307" s="1220"/>
      <c r="BD307" s="1250"/>
      <c r="BE307" s="303">
        <f t="shared" si="308"/>
        <v>0</v>
      </c>
      <c r="BF307" s="311"/>
      <c r="BG307" s="311"/>
      <c r="BH307" s="311"/>
      <c r="BI307" s="311"/>
      <c r="BJ307" s="311"/>
      <c r="BK307" s="311"/>
      <c r="BL307" s="1220"/>
      <c r="BM307" s="1253"/>
      <c r="BN307" s="303">
        <f t="shared" si="309"/>
        <v>0</v>
      </c>
      <c r="BO307" s="311"/>
      <c r="BP307" s="311"/>
      <c r="BQ307" s="311"/>
      <c r="BR307" s="311"/>
      <c r="BS307" s="311"/>
      <c r="BT307" s="311"/>
      <c r="BU307" s="1207"/>
      <c r="BV307" s="1208"/>
      <c r="BW307" s="1208"/>
      <c r="BX307" s="1208"/>
      <c r="BY307" s="1208"/>
      <c r="BZ307" s="1208"/>
      <c r="CA307" s="1208"/>
      <c r="CB307" s="1208"/>
      <c r="CC307" s="1209"/>
    </row>
    <row r="308" spans="1:81" s="58" customFormat="1" ht="40.15" customHeight="1" thickBot="1" x14ac:dyDescent="0.3">
      <c r="A308" s="37"/>
      <c r="B308" s="1335"/>
      <c r="C308" s="1316"/>
      <c r="D308" s="1098"/>
      <c r="E308" s="1095"/>
      <c r="F308" s="1095"/>
      <c r="G308" s="1095"/>
      <c r="H308" s="1095"/>
      <c r="I308" s="1095"/>
      <c r="J308" s="1221"/>
      <c r="K308" s="1218"/>
      <c r="L308" s="1224"/>
      <c r="M308" s="1227"/>
      <c r="N308" s="1230"/>
      <c r="O308" s="1233"/>
      <c r="P308" s="1236"/>
      <c r="Q308" s="1239"/>
      <c r="R308" s="1221"/>
      <c r="S308" s="234"/>
      <c r="T308" s="242"/>
      <c r="U308" s="242"/>
      <c r="V308" s="242"/>
      <c r="W308" s="234"/>
      <c r="X308" s="305"/>
      <c r="Y308" s="305"/>
      <c r="Z308" s="305"/>
      <c r="AA308" s="305"/>
      <c r="AB308" s="1221"/>
      <c r="AC308" s="1242"/>
      <c r="AD308" s="306">
        <f t="shared" si="313"/>
        <v>0</v>
      </c>
      <c r="AE308" s="306">
        <f t="shared" si="313"/>
        <v>0</v>
      </c>
      <c r="AF308" s="306">
        <f t="shared" si="313"/>
        <v>0</v>
      </c>
      <c r="AG308" s="306">
        <f t="shared" si="313"/>
        <v>0</v>
      </c>
      <c r="AH308" s="306">
        <f t="shared" si="313"/>
        <v>0</v>
      </c>
      <c r="AI308" s="306">
        <f t="shared" si="313"/>
        <v>0</v>
      </c>
      <c r="AJ308" s="306">
        <f t="shared" si="313"/>
        <v>0</v>
      </c>
      <c r="AK308" s="1221"/>
      <c r="AL308" s="1245"/>
      <c r="AM308" s="306">
        <f t="shared" si="306"/>
        <v>0</v>
      </c>
      <c r="AN308" s="50"/>
      <c r="AO308" s="50"/>
      <c r="AP308" s="50"/>
      <c r="AQ308" s="50"/>
      <c r="AR308" s="50"/>
      <c r="AS308" s="50"/>
      <c r="AT308" s="1221"/>
      <c r="AU308" s="1248"/>
      <c r="AV308" s="306">
        <f t="shared" si="307"/>
        <v>0</v>
      </c>
      <c r="AW308" s="50"/>
      <c r="AX308" s="50"/>
      <c r="AY308" s="50"/>
      <c r="AZ308" s="50"/>
      <c r="BA308" s="50"/>
      <c r="BB308" s="50"/>
      <c r="BC308" s="1221"/>
      <c r="BD308" s="1251"/>
      <c r="BE308" s="306">
        <f t="shared" si="308"/>
        <v>0</v>
      </c>
      <c r="BF308" s="50"/>
      <c r="BG308" s="50"/>
      <c r="BH308" s="50"/>
      <c r="BI308" s="50"/>
      <c r="BJ308" s="50"/>
      <c r="BK308" s="50"/>
      <c r="BL308" s="1221"/>
      <c r="BM308" s="1254"/>
      <c r="BN308" s="306">
        <f t="shared" si="309"/>
        <v>0</v>
      </c>
      <c r="BO308" s="50"/>
      <c r="BP308" s="50"/>
      <c r="BQ308" s="50"/>
      <c r="BR308" s="50"/>
      <c r="BS308" s="50"/>
      <c r="BT308" s="50"/>
      <c r="BU308" s="1210"/>
      <c r="BV308" s="1211"/>
      <c r="BW308" s="1211"/>
      <c r="BX308" s="1211"/>
      <c r="BY308" s="1211"/>
      <c r="BZ308" s="1211"/>
      <c r="CA308" s="1211"/>
      <c r="CB308" s="1211"/>
      <c r="CC308" s="1212"/>
    </row>
    <row r="309" spans="1:81" ht="16.149999999999999" customHeight="1" thickTop="1" x14ac:dyDescent="0.25"/>
    <row r="310" spans="1:81" s="58" customFormat="1" ht="16.149999999999999" customHeight="1" x14ac:dyDescent="0.25">
      <c r="A310" s="37"/>
      <c r="B310" s="1131"/>
      <c r="C310" s="1115" t="s">
        <v>0</v>
      </c>
      <c r="D310" s="1115"/>
      <c r="E310" s="1115"/>
      <c r="F310" s="1115"/>
      <c r="G310" s="1115"/>
      <c r="H310" s="1115"/>
      <c r="I310" s="235"/>
      <c r="J310" s="247" t="s">
        <v>1</v>
      </c>
      <c r="K310" s="247"/>
      <c r="L310" s="1262" t="s">
        <v>2867</v>
      </c>
      <c r="M310" s="1263"/>
      <c r="N310" s="1263"/>
      <c r="O310" s="1263"/>
      <c r="P310" s="1263"/>
      <c r="Q310" s="1264"/>
      <c r="R310" s="1114" t="s">
        <v>0</v>
      </c>
      <c r="S310" s="1116"/>
      <c r="T310" s="1195" t="s">
        <v>1</v>
      </c>
      <c r="U310" s="1196"/>
      <c r="V310" s="1197"/>
      <c r="W310" s="261" t="str">
        <f>+$L310</f>
        <v>SECRETARÌA DE DESARROLLO SOCIAL</v>
      </c>
      <c r="X310" s="256"/>
      <c r="Y310" s="256"/>
      <c r="Z310" s="256"/>
      <c r="AA310" s="257"/>
      <c r="AB310" s="1114" t="s">
        <v>0</v>
      </c>
      <c r="AC310" s="1115"/>
      <c r="AD310" s="1115"/>
      <c r="AE310" s="1115"/>
      <c r="AF310" s="1115"/>
      <c r="AG310" s="1115"/>
      <c r="AH310" s="1115"/>
      <c r="AI310" s="1115"/>
      <c r="AJ310" s="1116"/>
      <c r="AK310" s="1112" t="s">
        <v>1</v>
      </c>
      <c r="AL310" s="1112"/>
      <c r="AM310" s="1112"/>
      <c r="AN310" s="1108" t="str">
        <f>+$L310</f>
        <v>SECRETARÌA DE DESARROLLO SOCIAL</v>
      </c>
      <c r="AO310" s="1108"/>
      <c r="AP310" s="1108"/>
      <c r="AQ310" s="1108"/>
      <c r="AR310" s="1108"/>
      <c r="AS310" s="1108"/>
      <c r="AT310" s="1114" t="s">
        <v>0</v>
      </c>
      <c r="AU310" s="1115"/>
      <c r="AV310" s="1115"/>
      <c r="AW310" s="1115"/>
      <c r="AX310" s="1115"/>
      <c r="AY310" s="1115"/>
      <c r="AZ310" s="1115"/>
      <c r="BA310" s="1115"/>
      <c r="BB310" s="1116"/>
      <c r="BC310" s="1112" t="s">
        <v>1</v>
      </c>
      <c r="BD310" s="1112"/>
      <c r="BE310" s="1112"/>
      <c r="BF310" s="1108" t="str">
        <f>+$L310</f>
        <v>SECRETARÌA DE DESARROLLO SOCIAL</v>
      </c>
      <c r="BG310" s="1108"/>
      <c r="BH310" s="1108"/>
      <c r="BI310" s="1108"/>
      <c r="BJ310" s="1108"/>
      <c r="BK310" s="1108"/>
      <c r="BL310" s="1114" t="s">
        <v>0</v>
      </c>
      <c r="BM310" s="1115"/>
      <c r="BN310" s="1115"/>
      <c r="BO310" s="1115"/>
      <c r="BP310" s="1115"/>
      <c r="BQ310" s="1115"/>
      <c r="BR310" s="1115"/>
      <c r="BS310" s="1115"/>
      <c r="BT310" s="1116"/>
      <c r="BU310" s="1112" t="s">
        <v>1</v>
      </c>
      <c r="BV310" s="1112"/>
      <c r="BW310" s="1112"/>
      <c r="BX310" s="1108" t="str">
        <f>+$L310</f>
        <v>SECRETARÌA DE DESARROLLO SOCIAL</v>
      </c>
      <c r="BY310" s="1108"/>
      <c r="BZ310" s="1108"/>
      <c r="CA310" s="1108"/>
      <c r="CB310" s="1108"/>
      <c r="CC310" s="1108"/>
    </row>
    <row r="311" spans="1:81" s="58" customFormat="1" ht="16.149999999999999" customHeight="1" x14ac:dyDescent="0.25">
      <c r="A311" s="37"/>
      <c r="B311" s="1132"/>
      <c r="C311" s="1110" t="s">
        <v>1668</v>
      </c>
      <c r="D311" s="1110"/>
      <c r="E311" s="1110"/>
      <c r="F311" s="1110"/>
      <c r="G311" s="1110"/>
      <c r="H311" s="1110"/>
      <c r="I311" s="236"/>
      <c r="J311" s="247" t="s">
        <v>2</v>
      </c>
      <c r="K311" s="247"/>
      <c r="L311" s="258"/>
      <c r="M311" s="282"/>
      <c r="N311" s="282"/>
      <c r="O311" s="282"/>
      <c r="P311" s="282"/>
      <c r="Q311" s="283"/>
      <c r="R311" s="1109" t="s">
        <v>1668</v>
      </c>
      <c r="S311" s="1111"/>
      <c r="T311" s="1195" t="s">
        <v>2</v>
      </c>
      <c r="U311" s="1196"/>
      <c r="V311" s="1197"/>
      <c r="W311" s="1207">
        <f>+$L311</f>
        <v>0</v>
      </c>
      <c r="X311" s="1208"/>
      <c r="Y311" s="1208"/>
      <c r="Z311" s="1208"/>
      <c r="AA311" s="1268"/>
      <c r="AB311" s="1109" t="s">
        <v>1668</v>
      </c>
      <c r="AC311" s="1110"/>
      <c r="AD311" s="1110"/>
      <c r="AE311" s="1110"/>
      <c r="AF311" s="1110"/>
      <c r="AG311" s="1110"/>
      <c r="AH311" s="1110"/>
      <c r="AI311" s="1110"/>
      <c r="AJ311" s="1111"/>
      <c r="AK311" s="1112" t="s">
        <v>2</v>
      </c>
      <c r="AL311" s="1112"/>
      <c r="AM311" s="1112"/>
      <c r="AN311" s="1113">
        <f>+$L311</f>
        <v>0</v>
      </c>
      <c r="AO311" s="1113"/>
      <c r="AP311" s="1113"/>
      <c r="AQ311" s="1113"/>
      <c r="AR311" s="1113"/>
      <c r="AS311" s="1113"/>
      <c r="AT311" s="1109" t="s">
        <v>1668</v>
      </c>
      <c r="AU311" s="1110"/>
      <c r="AV311" s="1110"/>
      <c r="AW311" s="1110"/>
      <c r="AX311" s="1110"/>
      <c r="AY311" s="1110"/>
      <c r="AZ311" s="1110"/>
      <c r="BA311" s="1110"/>
      <c r="BB311" s="1111"/>
      <c r="BC311" s="1112" t="s">
        <v>2</v>
      </c>
      <c r="BD311" s="1112"/>
      <c r="BE311" s="1112"/>
      <c r="BF311" s="1113">
        <f>+$L311</f>
        <v>0</v>
      </c>
      <c r="BG311" s="1113"/>
      <c r="BH311" s="1113"/>
      <c r="BI311" s="1113"/>
      <c r="BJ311" s="1113"/>
      <c r="BK311" s="1113"/>
      <c r="BL311" s="1109" t="s">
        <v>1668</v>
      </c>
      <c r="BM311" s="1110"/>
      <c r="BN311" s="1110"/>
      <c r="BO311" s="1110"/>
      <c r="BP311" s="1110"/>
      <c r="BQ311" s="1110"/>
      <c r="BR311" s="1110"/>
      <c r="BS311" s="1110"/>
      <c r="BT311" s="1111"/>
      <c r="BU311" s="1112" t="s">
        <v>2</v>
      </c>
      <c r="BV311" s="1112"/>
      <c r="BW311" s="1112"/>
      <c r="BX311" s="1113">
        <f>+$L311</f>
        <v>0</v>
      </c>
      <c r="BY311" s="1113"/>
      <c r="BZ311" s="1113"/>
      <c r="CA311" s="1113"/>
      <c r="CB311" s="1113"/>
      <c r="CC311" s="1113"/>
    </row>
    <row r="312" spans="1:81" s="58" customFormat="1" ht="16.149999999999999" customHeight="1" x14ac:dyDescent="0.25">
      <c r="A312" s="37"/>
      <c r="B312" s="1132"/>
      <c r="C312" s="1143" t="s">
        <v>3860</v>
      </c>
      <c r="D312" s="1143"/>
      <c r="E312" s="1143"/>
      <c r="F312" s="1143"/>
      <c r="G312" s="1143"/>
      <c r="H312" s="1143"/>
      <c r="I312" s="236"/>
      <c r="J312" s="247" t="s">
        <v>1667</v>
      </c>
      <c r="K312" s="247"/>
      <c r="L312" s="1746" t="s">
        <v>859</v>
      </c>
      <c r="M312" s="1747"/>
      <c r="N312" s="1747"/>
      <c r="O312" s="1747"/>
      <c r="P312" s="1747"/>
      <c r="Q312" s="1748"/>
      <c r="R312" s="1142" t="s">
        <v>3860</v>
      </c>
      <c r="S312" s="1144"/>
      <c r="T312" s="1195" t="s">
        <v>1675</v>
      </c>
      <c r="U312" s="1196"/>
      <c r="V312" s="1197"/>
      <c r="W312" s="248" t="str">
        <f>+$L312</f>
        <v xml:space="preserve">3. Gobernanza </v>
      </c>
      <c r="X312" s="280"/>
      <c r="Y312" s="280"/>
      <c r="Z312" s="280"/>
      <c r="AA312" s="281"/>
      <c r="AB312" s="1142" t="s">
        <v>3860</v>
      </c>
      <c r="AC312" s="1143"/>
      <c r="AD312" s="1143"/>
      <c r="AE312" s="1143"/>
      <c r="AF312" s="1143"/>
      <c r="AG312" s="1143"/>
      <c r="AH312" s="1143"/>
      <c r="AI312" s="1143"/>
      <c r="AJ312" s="1144"/>
      <c r="AK312" s="1112" t="s">
        <v>1667</v>
      </c>
      <c r="AL312" s="1112"/>
      <c r="AM312" s="1112"/>
      <c r="AN312" s="1743" t="str">
        <f>+$L312</f>
        <v xml:space="preserve">3. Gobernanza </v>
      </c>
      <c r="AO312" s="1743"/>
      <c r="AP312" s="1743"/>
      <c r="AQ312" s="1743"/>
      <c r="AR312" s="1743"/>
      <c r="AS312" s="1743"/>
      <c r="AT312" s="1142" t="s">
        <v>3860</v>
      </c>
      <c r="AU312" s="1143"/>
      <c r="AV312" s="1143"/>
      <c r="AW312" s="1143"/>
      <c r="AX312" s="1143"/>
      <c r="AY312" s="1143"/>
      <c r="AZ312" s="1143"/>
      <c r="BA312" s="1143"/>
      <c r="BB312" s="1144"/>
      <c r="BC312" s="1112" t="s">
        <v>1667</v>
      </c>
      <c r="BD312" s="1112"/>
      <c r="BE312" s="1112"/>
      <c r="BF312" s="1743" t="str">
        <f>+$L312</f>
        <v xml:space="preserve">3. Gobernanza </v>
      </c>
      <c r="BG312" s="1743"/>
      <c r="BH312" s="1743"/>
      <c r="BI312" s="1743"/>
      <c r="BJ312" s="1743"/>
      <c r="BK312" s="1743"/>
      <c r="BL312" s="1142" t="s">
        <v>3860</v>
      </c>
      <c r="BM312" s="1143"/>
      <c r="BN312" s="1143"/>
      <c r="BO312" s="1143"/>
      <c r="BP312" s="1143"/>
      <c r="BQ312" s="1143"/>
      <c r="BR312" s="1143"/>
      <c r="BS312" s="1143"/>
      <c r="BT312" s="1144"/>
      <c r="BU312" s="1112" t="s">
        <v>1667</v>
      </c>
      <c r="BV312" s="1112"/>
      <c r="BW312" s="1112"/>
      <c r="BX312" s="1743" t="str">
        <f>+$L312</f>
        <v xml:space="preserve">3. Gobernanza </v>
      </c>
      <c r="BY312" s="1743"/>
      <c r="BZ312" s="1743"/>
      <c r="CA312" s="1743"/>
      <c r="CB312" s="1743"/>
      <c r="CC312" s="1743"/>
    </row>
    <row r="313" spans="1:81" s="58" customFormat="1" ht="16.149999999999999" customHeight="1" x14ac:dyDescent="0.25">
      <c r="A313" s="37"/>
      <c r="B313" s="1133"/>
      <c r="C313" s="1146"/>
      <c r="D313" s="1146"/>
      <c r="E313" s="1146"/>
      <c r="F313" s="1146"/>
      <c r="G313" s="1146"/>
      <c r="H313" s="1146"/>
      <c r="I313" s="237"/>
      <c r="J313" s="247" t="s">
        <v>1670</v>
      </c>
      <c r="K313" s="247"/>
      <c r="L313" s="252" t="s">
        <v>949</v>
      </c>
      <c r="M313" s="253"/>
      <c r="N313" s="253"/>
      <c r="O313" s="253"/>
      <c r="P313" s="253"/>
      <c r="Q313" s="254"/>
      <c r="R313" s="1145"/>
      <c r="S313" s="1147"/>
      <c r="T313" s="1195" t="s">
        <v>1676</v>
      </c>
      <c r="U313" s="1196"/>
      <c r="V313" s="1197"/>
      <c r="W313" s="248" t="str">
        <f>+$L313</f>
        <v>3.4 Más Oportunidades para el Buen Gobierno.</v>
      </c>
      <c r="X313" s="280"/>
      <c r="Y313" s="280"/>
      <c r="Z313" s="280"/>
      <c r="AA313" s="281"/>
      <c r="AB313" s="1145"/>
      <c r="AC313" s="1146"/>
      <c r="AD313" s="1146"/>
      <c r="AE313" s="1146"/>
      <c r="AF313" s="1146"/>
      <c r="AG313" s="1146"/>
      <c r="AH313" s="1146"/>
      <c r="AI313" s="1146"/>
      <c r="AJ313" s="1147"/>
      <c r="AK313" s="1112" t="s">
        <v>1670</v>
      </c>
      <c r="AL313" s="1112"/>
      <c r="AM313" s="1112"/>
      <c r="AN313" s="1149" t="str">
        <f>+$L313</f>
        <v>3.4 Más Oportunidades para el Buen Gobierno.</v>
      </c>
      <c r="AO313" s="1149"/>
      <c r="AP313" s="1149"/>
      <c r="AQ313" s="1149"/>
      <c r="AR313" s="1149"/>
      <c r="AS313" s="1149"/>
      <c r="AT313" s="1145"/>
      <c r="AU313" s="1146"/>
      <c r="AV313" s="1146"/>
      <c r="AW313" s="1146"/>
      <c r="AX313" s="1146"/>
      <c r="AY313" s="1146"/>
      <c r="AZ313" s="1146"/>
      <c r="BA313" s="1146"/>
      <c r="BB313" s="1147"/>
      <c r="BC313" s="1112" t="s">
        <v>1670</v>
      </c>
      <c r="BD313" s="1112"/>
      <c r="BE313" s="1112"/>
      <c r="BF313" s="1149" t="str">
        <f>+$L313</f>
        <v>3.4 Más Oportunidades para el Buen Gobierno.</v>
      </c>
      <c r="BG313" s="1149"/>
      <c r="BH313" s="1149"/>
      <c r="BI313" s="1149"/>
      <c r="BJ313" s="1149"/>
      <c r="BK313" s="1149"/>
      <c r="BL313" s="1145"/>
      <c r="BM313" s="1146"/>
      <c r="BN313" s="1146"/>
      <c r="BO313" s="1146"/>
      <c r="BP313" s="1146"/>
      <c r="BQ313" s="1146"/>
      <c r="BR313" s="1146"/>
      <c r="BS313" s="1146"/>
      <c r="BT313" s="1147"/>
      <c r="BU313" s="1112" t="s">
        <v>1670</v>
      </c>
      <c r="BV313" s="1112"/>
      <c r="BW313" s="1112"/>
      <c r="BX313" s="1149" t="str">
        <f>+$L313</f>
        <v>3.4 Más Oportunidades para el Buen Gobierno.</v>
      </c>
      <c r="BY313" s="1149"/>
      <c r="BZ313" s="1149"/>
      <c r="CA313" s="1149"/>
      <c r="CB313" s="1149"/>
      <c r="CC313" s="1149"/>
    </row>
    <row r="314" spans="1:81" ht="16.149999999999999" customHeight="1" thickBot="1" x14ac:dyDescent="0.3">
      <c r="B314" s="2"/>
      <c r="C314" s="2"/>
      <c r="D314" s="2"/>
      <c r="E314" s="2"/>
      <c r="F314" s="2"/>
      <c r="G314" s="2"/>
      <c r="H314" s="2"/>
      <c r="I314" s="2"/>
      <c r="J314" s="284"/>
      <c r="K314" s="29"/>
      <c r="L314" s="29"/>
      <c r="M314" s="29"/>
      <c r="N314" s="29"/>
      <c r="O314" s="29"/>
      <c r="P314" s="29"/>
      <c r="Q314" s="29"/>
      <c r="R314" s="2"/>
      <c r="S314" s="2"/>
      <c r="T314" s="2"/>
      <c r="U314" s="2"/>
      <c r="V314" s="2"/>
      <c r="W314" s="2"/>
      <c r="X314" s="60"/>
      <c r="Y314" s="60"/>
      <c r="Z314" s="60"/>
      <c r="AA314" s="27"/>
      <c r="AB314" s="27"/>
      <c r="AC314" s="29"/>
      <c r="AK314" s="27"/>
      <c r="AT314" s="27"/>
      <c r="BC314" s="27"/>
      <c r="BL314" s="27"/>
    </row>
    <row r="315" spans="1:81" ht="16.149999999999999" customHeight="1" thickBot="1" x14ac:dyDescent="0.3">
      <c r="A315" s="29"/>
      <c r="B315" s="1130" t="s">
        <v>3</v>
      </c>
      <c r="C315" s="1130" t="s">
        <v>1672</v>
      </c>
      <c r="D315" s="1107" t="s">
        <v>3825</v>
      </c>
      <c r="E315" s="1107" t="s">
        <v>3824</v>
      </c>
      <c r="F315" s="1099" t="s">
        <v>3826</v>
      </c>
      <c r="G315" s="1099" t="s">
        <v>3827</v>
      </c>
      <c r="H315" s="1099" t="s">
        <v>3828</v>
      </c>
      <c r="I315" s="1099" t="s">
        <v>3829</v>
      </c>
      <c r="J315" s="1134" t="s">
        <v>1673</v>
      </c>
      <c r="K315" s="1135" t="s">
        <v>1685</v>
      </c>
      <c r="L315" s="1136" t="s">
        <v>3861</v>
      </c>
      <c r="M315" s="1139" t="s">
        <v>1663</v>
      </c>
      <c r="N315" s="1163" t="s">
        <v>3862</v>
      </c>
      <c r="O315" s="1166" t="s">
        <v>3863</v>
      </c>
      <c r="P315" s="1169" t="s">
        <v>3864</v>
      </c>
      <c r="Q315" s="1172" t="s">
        <v>3865</v>
      </c>
      <c r="R315" s="1134" t="s">
        <v>1673</v>
      </c>
      <c r="S315" s="1175" t="s">
        <v>4</v>
      </c>
      <c r="T315" s="1128" t="s">
        <v>3830</v>
      </c>
      <c r="U315" s="1128" t="s">
        <v>3831</v>
      </c>
      <c r="V315" s="1128" t="s">
        <v>3832</v>
      </c>
      <c r="W315" s="1175" t="s">
        <v>5</v>
      </c>
      <c r="X315" s="1190" t="s">
        <v>6</v>
      </c>
      <c r="Y315" s="1191"/>
      <c r="Z315" s="1190" t="s">
        <v>7</v>
      </c>
      <c r="AA315" s="1191"/>
      <c r="AB315" s="1130" t="s">
        <v>1673</v>
      </c>
      <c r="AC315" s="1136" t="s">
        <v>3861</v>
      </c>
      <c r="AD315" s="1192" t="s">
        <v>3866</v>
      </c>
      <c r="AE315" s="1193"/>
      <c r="AF315" s="1193"/>
      <c r="AG315" s="1193"/>
      <c r="AH315" s="1193"/>
      <c r="AI315" s="1193"/>
      <c r="AJ315" s="1194"/>
      <c r="AK315" s="1129" t="s">
        <v>1673</v>
      </c>
      <c r="AL315" s="1181" t="s">
        <v>3867</v>
      </c>
      <c r="AM315" s="1178" t="s">
        <v>3868</v>
      </c>
      <c r="AN315" s="1179"/>
      <c r="AO315" s="1179"/>
      <c r="AP315" s="1179"/>
      <c r="AQ315" s="1179"/>
      <c r="AR315" s="1179"/>
      <c r="AS315" s="1180"/>
      <c r="AT315" s="1130" t="s">
        <v>1673</v>
      </c>
      <c r="AU315" s="1184" t="s">
        <v>3869</v>
      </c>
      <c r="AV315" s="1187" t="s">
        <v>3870</v>
      </c>
      <c r="AW315" s="1188"/>
      <c r="AX315" s="1188"/>
      <c r="AY315" s="1188"/>
      <c r="AZ315" s="1188"/>
      <c r="BA315" s="1188"/>
      <c r="BB315" s="1189"/>
      <c r="BC315" s="1130" t="s">
        <v>1673</v>
      </c>
      <c r="BD315" s="1152" t="s">
        <v>3871</v>
      </c>
      <c r="BE315" s="1155" t="s">
        <v>3872</v>
      </c>
      <c r="BF315" s="1156"/>
      <c r="BG315" s="1156"/>
      <c r="BH315" s="1156"/>
      <c r="BI315" s="1156"/>
      <c r="BJ315" s="1156"/>
      <c r="BK315" s="1157"/>
      <c r="BL315" s="1130" t="s">
        <v>1673</v>
      </c>
      <c r="BM315" s="1158" t="s">
        <v>3873</v>
      </c>
      <c r="BN315" s="1160" t="s">
        <v>3874</v>
      </c>
      <c r="BO315" s="1161"/>
      <c r="BP315" s="1161"/>
      <c r="BQ315" s="1161"/>
      <c r="BR315" s="1161"/>
      <c r="BS315" s="1161"/>
      <c r="BT315" s="1162"/>
      <c r="BU315" s="1117" t="s">
        <v>1674</v>
      </c>
      <c r="BV315" s="1118"/>
      <c r="BW315" s="1118"/>
      <c r="BX315" s="1118"/>
      <c r="BY315" s="1118"/>
      <c r="BZ315" s="1118"/>
      <c r="CA315" s="1118"/>
      <c r="CB315" s="1118"/>
      <c r="CC315" s="1119"/>
    </row>
    <row r="316" spans="1:81" ht="16.149999999999999" customHeight="1" x14ac:dyDescent="0.25">
      <c r="A316" s="29"/>
      <c r="B316" s="1130"/>
      <c r="C316" s="1130"/>
      <c r="D316" s="1107"/>
      <c r="E316" s="1107"/>
      <c r="F316" s="1100"/>
      <c r="G316" s="1100"/>
      <c r="H316" s="1100"/>
      <c r="I316" s="1100"/>
      <c r="J316" s="1134"/>
      <c r="K316" s="1135"/>
      <c r="L316" s="1137"/>
      <c r="M316" s="1140"/>
      <c r="N316" s="1164"/>
      <c r="O316" s="1167"/>
      <c r="P316" s="1170"/>
      <c r="Q316" s="1173"/>
      <c r="R316" s="1134"/>
      <c r="S316" s="1176"/>
      <c r="T316" s="1128"/>
      <c r="U316" s="1128"/>
      <c r="V316" s="1128"/>
      <c r="W316" s="1176"/>
      <c r="X316" s="285" t="s">
        <v>12</v>
      </c>
      <c r="Y316" s="285" t="s">
        <v>13</v>
      </c>
      <c r="Z316" s="285" t="s">
        <v>12</v>
      </c>
      <c r="AA316" s="285" t="s">
        <v>13</v>
      </c>
      <c r="AB316" s="1130"/>
      <c r="AC316" s="1137"/>
      <c r="AD316" s="1104" t="s">
        <v>8</v>
      </c>
      <c r="AE316" s="1106" t="s">
        <v>9</v>
      </c>
      <c r="AF316" s="1106"/>
      <c r="AG316" s="1106"/>
      <c r="AH316" s="1106"/>
      <c r="AI316" s="1126" t="s">
        <v>1664</v>
      </c>
      <c r="AJ316" s="1102" t="s">
        <v>10</v>
      </c>
      <c r="AK316" s="1130"/>
      <c r="AL316" s="1182"/>
      <c r="AM316" s="1150" t="s">
        <v>11</v>
      </c>
      <c r="AN316" s="1106" t="s">
        <v>9</v>
      </c>
      <c r="AO316" s="1106"/>
      <c r="AP316" s="1106"/>
      <c r="AQ316" s="1106"/>
      <c r="AR316" s="1126" t="s">
        <v>1664</v>
      </c>
      <c r="AS316" s="1102" t="s">
        <v>10</v>
      </c>
      <c r="AT316" s="1130"/>
      <c r="AU316" s="1185"/>
      <c r="AV316" s="1150" t="s">
        <v>11</v>
      </c>
      <c r="AW316" s="1106" t="s">
        <v>9</v>
      </c>
      <c r="AX316" s="1106"/>
      <c r="AY316" s="1106"/>
      <c r="AZ316" s="1106"/>
      <c r="BA316" s="1126" t="s">
        <v>1664</v>
      </c>
      <c r="BB316" s="1102" t="s">
        <v>10</v>
      </c>
      <c r="BC316" s="1130"/>
      <c r="BD316" s="1153"/>
      <c r="BE316" s="1150" t="s">
        <v>11</v>
      </c>
      <c r="BF316" s="1106" t="s">
        <v>9</v>
      </c>
      <c r="BG316" s="1106"/>
      <c r="BH316" s="1106"/>
      <c r="BI316" s="1106"/>
      <c r="BJ316" s="1126" t="s">
        <v>1664</v>
      </c>
      <c r="BK316" s="1102" t="s">
        <v>10</v>
      </c>
      <c r="BL316" s="1130"/>
      <c r="BM316" s="1158"/>
      <c r="BN316" s="1104" t="s">
        <v>11</v>
      </c>
      <c r="BO316" s="1106" t="s">
        <v>9</v>
      </c>
      <c r="BP316" s="1106"/>
      <c r="BQ316" s="1106"/>
      <c r="BR316" s="1106"/>
      <c r="BS316" s="1213" t="s">
        <v>1664</v>
      </c>
      <c r="BT316" s="1214" t="s">
        <v>10</v>
      </c>
      <c r="BU316" s="1120"/>
      <c r="BV316" s="1121"/>
      <c r="BW316" s="1121"/>
      <c r="BX316" s="1121"/>
      <c r="BY316" s="1121"/>
      <c r="BZ316" s="1121"/>
      <c r="CA316" s="1121"/>
      <c r="CB316" s="1121"/>
      <c r="CC316" s="1122"/>
    </row>
    <row r="317" spans="1:81" ht="16.149999999999999" customHeight="1" x14ac:dyDescent="0.25">
      <c r="A317" s="29"/>
      <c r="B317" s="1130"/>
      <c r="C317" s="1130"/>
      <c r="D317" s="1107"/>
      <c r="E317" s="1107"/>
      <c r="F317" s="1101"/>
      <c r="G317" s="1101"/>
      <c r="H317" s="1101"/>
      <c r="I317" s="1101"/>
      <c r="J317" s="1134"/>
      <c r="K317" s="1135"/>
      <c r="L317" s="1138"/>
      <c r="M317" s="1141"/>
      <c r="N317" s="1165"/>
      <c r="O317" s="1168"/>
      <c r="P317" s="1171"/>
      <c r="Q317" s="1174"/>
      <c r="R317" s="1134"/>
      <c r="S317" s="1177"/>
      <c r="T317" s="1128"/>
      <c r="U317" s="1128"/>
      <c r="V317" s="1128"/>
      <c r="W317" s="1177"/>
      <c r="X317" s="286" t="s">
        <v>1671</v>
      </c>
      <c r="Y317" s="286" t="s">
        <v>1671</v>
      </c>
      <c r="Z317" s="286" t="s">
        <v>1671</v>
      </c>
      <c r="AA317" s="286" t="s">
        <v>1671</v>
      </c>
      <c r="AB317" s="1130"/>
      <c r="AC317" s="1138"/>
      <c r="AD317" s="1105"/>
      <c r="AE317" s="287" t="s">
        <v>14</v>
      </c>
      <c r="AF317" s="287" t="s">
        <v>17</v>
      </c>
      <c r="AG317" s="287" t="s">
        <v>15</v>
      </c>
      <c r="AH317" s="287" t="s">
        <v>16</v>
      </c>
      <c r="AI317" s="1127"/>
      <c r="AJ317" s="1103"/>
      <c r="AK317" s="1130"/>
      <c r="AL317" s="1183"/>
      <c r="AM317" s="1151"/>
      <c r="AN317" s="287" t="s">
        <v>14</v>
      </c>
      <c r="AO317" s="287" t="s">
        <v>17</v>
      </c>
      <c r="AP317" s="287" t="s">
        <v>15</v>
      </c>
      <c r="AQ317" s="287" t="s">
        <v>16</v>
      </c>
      <c r="AR317" s="1127"/>
      <c r="AS317" s="1103"/>
      <c r="AT317" s="1130"/>
      <c r="AU317" s="1186"/>
      <c r="AV317" s="1151"/>
      <c r="AW317" s="287" t="s">
        <v>14</v>
      </c>
      <c r="AX317" s="287" t="s">
        <v>17</v>
      </c>
      <c r="AY317" s="287" t="s">
        <v>15</v>
      </c>
      <c r="AZ317" s="287" t="s">
        <v>16</v>
      </c>
      <c r="BA317" s="1127"/>
      <c r="BB317" s="1103"/>
      <c r="BC317" s="1130"/>
      <c r="BD317" s="1154"/>
      <c r="BE317" s="1151"/>
      <c r="BF317" s="287" t="s">
        <v>14</v>
      </c>
      <c r="BG317" s="287" t="s">
        <v>17</v>
      </c>
      <c r="BH317" s="287" t="s">
        <v>15</v>
      </c>
      <c r="BI317" s="287" t="s">
        <v>16</v>
      </c>
      <c r="BJ317" s="1127"/>
      <c r="BK317" s="1103"/>
      <c r="BL317" s="1130"/>
      <c r="BM317" s="1159"/>
      <c r="BN317" s="1105"/>
      <c r="BO317" s="287" t="s">
        <v>14</v>
      </c>
      <c r="BP317" s="287" t="s">
        <v>17</v>
      </c>
      <c r="BQ317" s="287" t="s">
        <v>15</v>
      </c>
      <c r="BR317" s="287" t="s">
        <v>16</v>
      </c>
      <c r="BS317" s="1127"/>
      <c r="BT317" s="1215"/>
      <c r="BU317" s="1123"/>
      <c r="BV317" s="1124"/>
      <c r="BW317" s="1124"/>
      <c r="BX317" s="1124"/>
      <c r="BY317" s="1124"/>
      <c r="BZ317" s="1124"/>
      <c r="CA317" s="1124"/>
      <c r="CB317" s="1124"/>
      <c r="CC317" s="1125"/>
    </row>
    <row r="318" spans="1:81" ht="16.149999999999999" customHeight="1" thickBot="1" x14ac:dyDescent="0.3">
      <c r="B318" s="2"/>
    </row>
    <row r="319" spans="1:81" s="58" customFormat="1" ht="40.15" customHeight="1" thickTop="1" x14ac:dyDescent="0.25">
      <c r="A319" s="37"/>
      <c r="B319" s="1333" t="s">
        <v>1003</v>
      </c>
      <c r="C319" s="1314" t="s">
        <v>1006</v>
      </c>
      <c r="D319" s="1096">
        <v>4599</v>
      </c>
      <c r="E319" s="1093" t="s">
        <v>5796</v>
      </c>
      <c r="F319" s="1093">
        <v>4599031</v>
      </c>
      <c r="G319" s="1093" t="s">
        <v>5797</v>
      </c>
      <c r="H319" s="1093" t="s">
        <v>5798</v>
      </c>
      <c r="I319" s="1446">
        <v>2021004540182</v>
      </c>
      <c r="J319" s="1219">
        <v>639</v>
      </c>
      <c r="K319" s="1216" t="str">
        <f>+[7]Metas!K731</f>
        <v>Municipios con asistencia técnica para promover la participación y organización de dignatarios de primero y segundo grado de acción comunal.</v>
      </c>
      <c r="L319" s="1222"/>
      <c r="M319" s="1225">
        <f>SUM(N319:Q319)</f>
        <v>0</v>
      </c>
      <c r="N319" s="1228"/>
      <c r="O319" s="1231"/>
      <c r="P319" s="1234"/>
      <c r="Q319" s="1237"/>
      <c r="R319" s="1219">
        <f t="shared" ref="R319:R375" si="314">+$J319</f>
        <v>639</v>
      </c>
      <c r="S319" s="233"/>
      <c r="T319" s="240"/>
      <c r="U319" s="240"/>
      <c r="V319" s="240"/>
      <c r="W319" s="233"/>
      <c r="X319" s="307"/>
      <c r="Y319" s="307"/>
      <c r="Z319" s="307"/>
      <c r="AA319" s="307"/>
      <c r="AB319" s="1219">
        <f t="shared" si="282"/>
        <v>639</v>
      </c>
      <c r="AC319" s="1240">
        <f t="shared" ref="AC319" si="315">+L319</f>
        <v>0</v>
      </c>
      <c r="AD319" s="308">
        <f t="shared" si="313"/>
        <v>0</v>
      </c>
      <c r="AE319" s="308">
        <f t="shared" si="313"/>
        <v>0</v>
      </c>
      <c r="AF319" s="308">
        <f t="shared" si="313"/>
        <v>0</v>
      </c>
      <c r="AG319" s="308">
        <f t="shared" si="313"/>
        <v>0</v>
      </c>
      <c r="AH319" s="308">
        <f t="shared" si="313"/>
        <v>0</v>
      </c>
      <c r="AI319" s="308">
        <f t="shared" si="313"/>
        <v>0</v>
      </c>
      <c r="AJ319" s="308">
        <f t="shared" si="313"/>
        <v>0</v>
      </c>
      <c r="AK319" s="1219">
        <f t="shared" si="284"/>
        <v>639</v>
      </c>
      <c r="AL319" s="1243">
        <f>+N319</f>
        <v>0</v>
      </c>
      <c r="AM319" s="308">
        <f t="shared" si="306"/>
        <v>0</v>
      </c>
      <c r="AN319" s="48"/>
      <c r="AO319" s="48"/>
      <c r="AP319" s="48"/>
      <c r="AQ319" s="48"/>
      <c r="AR319" s="48"/>
      <c r="AS319" s="48"/>
      <c r="AT319" s="1219">
        <f t="shared" si="285"/>
        <v>639</v>
      </c>
      <c r="AU319" s="1246">
        <f>+O319</f>
        <v>0</v>
      </c>
      <c r="AV319" s="308">
        <f t="shared" si="307"/>
        <v>0</v>
      </c>
      <c r="AW319" s="48"/>
      <c r="AX319" s="48"/>
      <c r="AY319" s="48"/>
      <c r="AZ319" s="48"/>
      <c r="BA319" s="48"/>
      <c r="BB319" s="48"/>
      <c r="BC319" s="1219">
        <f t="shared" si="286"/>
        <v>639</v>
      </c>
      <c r="BD319" s="1249">
        <f>+P319</f>
        <v>0</v>
      </c>
      <c r="BE319" s="308">
        <f t="shared" si="308"/>
        <v>0</v>
      </c>
      <c r="BF319" s="48"/>
      <c r="BG319" s="48"/>
      <c r="BH319" s="48"/>
      <c r="BI319" s="48"/>
      <c r="BJ319" s="48"/>
      <c r="BK319" s="48"/>
      <c r="BL319" s="1219">
        <f t="shared" si="287"/>
        <v>639</v>
      </c>
      <c r="BM319" s="1252">
        <f>+Q319</f>
        <v>0</v>
      </c>
      <c r="BN319" s="308">
        <f t="shared" si="309"/>
        <v>0</v>
      </c>
      <c r="BO319" s="48"/>
      <c r="BP319" s="48"/>
      <c r="BQ319" s="48"/>
      <c r="BR319" s="48"/>
      <c r="BS319" s="48"/>
      <c r="BT319" s="48"/>
      <c r="BU319" s="1204"/>
      <c r="BV319" s="1205"/>
      <c r="BW319" s="1205"/>
      <c r="BX319" s="1205"/>
      <c r="BY319" s="1205"/>
      <c r="BZ319" s="1205"/>
      <c r="CA319" s="1205"/>
      <c r="CB319" s="1205"/>
      <c r="CC319" s="1206"/>
    </row>
    <row r="320" spans="1:81" s="58" customFormat="1" ht="40.15" customHeight="1" x14ac:dyDescent="0.25">
      <c r="A320" s="37"/>
      <c r="B320" s="1334"/>
      <c r="C320" s="1315"/>
      <c r="D320" s="1097"/>
      <c r="E320" s="1094"/>
      <c r="F320" s="1094"/>
      <c r="G320" s="1094"/>
      <c r="H320" s="1094"/>
      <c r="I320" s="1447"/>
      <c r="J320" s="1220"/>
      <c r="K320" s="1217"/>
      <c r="L320" s="1223"/>
      <c r="M320" s="1226"/>
      <c r="N320" s="1229"/>
      <c r="O320" s="1232"/>
      <c r="P320" s="1235"/>
      <c r="Q320" s="1238"/>
      <c r="R320" s="1220"/>
      <c r="S320" s="41"/>
      <c r="T320" s="241"/>
      <c r="U320" s="241"/>
      <c r="V320" s="241"/>
      <c r="W320" s="41"/>
      <c r="X320" s="34"/>
      <c r="Y320" s="34"/>
      <c r="Z320" s="34"/>
      <c r="AA320" s="34"/>
      <c r="AB320" s="1220"/>
      <c r="AC320" s="1241"/>
      <c r="AD320" s="303">
        <f t="shared" si="313"/>
        <v>0</v>
      </c>
      <c r="AE320" s="303">
        <f t="shared" si="313"/>
        <v>0</v>
      </c>
      <c r="AF320" s="303">
        <f t="shared" si="313"/>
        <v>0</v>
      </c>
      <c r="AG320" s="303">
        <f t="shared" si="313"/>
        <v>0</v>
      </c>
      <c r="AH320" s="303">
        <f t="shared" si="313"/>
        <v>0</v>
      </c>
      <c r="AI320" s="303">
        <f t="shared" si="313"/>
        <v>0</v>
      </c>
      <c r="AJ320" s="303">
        <f t="shared" si="313"/>
        <v>0</v>
      </c>
      <c r="AK320" s="1220"/>
      <c r="AL320" s="1244"/>
      <c r="AM320" s="303">
        <f t="shared" si="306"/>
        <v>0</v>
      </c>
      <c r="AN320" s="311"/>
      <c r="AO320" s="311"/>
      <c r="AP320" s="311"/>
      <c r="AQ320" s="311"/>
      <c r="AR320" s="311"/>
      <c r="AS320" s="311"/>
      <c r="AT320" s="1220"/>
      <c r="AU320" s="1247"/>
      <c r="AV320" s="303">
        <f t="shared" si="307"/>
        <v>0</v>
      </c>
      <c r="AW320" s="311"/>
      <c r="AX320" s="311"/>
      <c r="AY320" s="311"/>
      <c r="AZ320" s="311"/>
      <c r="BA320" s="311"/>
      <c r="BB320" s="311"/>
      <c r="BC320" s="1220"/>
      <c r="BD320" s="1250"/>
      <c r="BE320" s="303">
        <f t="shared" si="308"/>
        <v>0</v>
      </c>
      <c r="BF320" s="311"/>
      <c r="BG320" s="311"/>
      <c r="BH320" s="311"/>
      <c r="BI320" s="311"/>
      <c r="BJ320" s="311"/>
      <c r="BK320" s="311"/>
      <c r="BL320" s="1220"/>
      <c r="BM320" s="1253"/>
      <c r="BN320" s="303">
        <f t="shared" si="309"/>
        <v>0</v>
      </c>
      <c r="BO320" s="311"/>
      <c r="BP320" s="311"/>
      <c r="BQ320" s="311"/>
      <c r="BR320" s="311"/>
      <c r="BS320" s="311"/>
      <c r="BT320" s="311"/>
      <c r="BU320" s="1207"/>
      <c r="BV320" s="1208"/>
      <c r="BW320" s="1208"/>
      <c r="BX320" s="1208"/>
      <c r="BY320" s="1208"/>
      <c r="BZ320" s="1208"/>
      <c r="CA320" s="1208"/>
      <c r="CB320" s="1208"/>
      <c r="CC320" s="1209"/>
    </row>
    <row r="321" spans="1:81" s="58" customFormat="1" ht="40.15" customHeight="1" x14ac:dyDescent="0.25">
      <c r="A321" s="37"/>
      <c r="B321" s="1334"/>
      <c r="C321" s="1315"/>
      <c r="D321" s="1097"/>
      <c r="E321" s="1094"/>
      <c r="F321" s="1094"/>
      <c r="G321" s="1094"/>
      <c r="H321" s="1094"/>
      <c r="I321" s="1447"/>
      <c r="J321" s="1220"/>
      <c r="K321" s="1217"/>
      <c r="L321" s="1223"/>
      <c r="M321" s="1226"/>
      <c r="N321" s="1229"/>
      <c r="O321" s="1232"/>
      <c r="P321" s="1235"/>
      <c r="Q321" s="1238"/>
      <c r="R321" s="1220"/>
      <c r="S321" s="41"/>
      <c r="T321" s="241"/>
      <c r="U321" s="241"/>
      <c r="V321" s="241"/>
      <c r="W321" s="41"/>
      <c r="X321" s="34"/>
      <c r="Y321" s="34"/>
      <c r="Z321" s="34"/>
      <c r="AA321" s="34"/>
      <c r="AB321" s="1220"/>
      <c r="AC321" s="1241"/>
      <c r="AD321" s="303">
        <f t="shared" si="313"/>
        <v>0</v>
      </c>
      <c r="AE321" s="303">
        <f t="shared" si="313"/>
        <v>0</v>
      </c>
      <c r="AF321" s="303">
        <f t="shared" si="313"/>
        <v>0</v>
      </c>
      <c r="AG321" s="303">
        <f t="shared" si="313"/>
        <v>0</v>
      </c>
      <c r="AH321" s="303">
        <f t="shared" si="313"/>
        <v>0</v>
      </c>
      <c r="AI321" s="303">
        <f t="shared" si="313"/>
        <v>0</v>
      </c>
      <c r="AJ321" s="303">
        <f t="shared" si="313"/>
        <v>0</v>
      </c>
      <c r="AK321" s="1220"/>
      <c r="AL321" s="1244"/>
      <c r="AM321" s="303">
        <f t="shared" si="306"/>
        <v>0</v>
      </c>
      <c r="AN321" s="311"/>
      <c r="AO321" s="311"/>
      <c r="AP321" s="311"/>
      <c r="AQ321" s="311"/>
      <c r="AR321" s="311"/>
      <c r="AS321" s="311"/>
      <c r="AT321" s="1220"/>
      <c r="AU321" s="1247"/>
      <c r="AV321" s="303">
        <f t="shared" si="307"/>
        <v>0</v>
      </c>
      <c r="AW321" s="311"/>
      <c r="AX321" s="311"/>
      <c r="AY321" s="311"/>
      <c r="AZ321" s="311"/>
      <c r="BA321" s="311"/>
      <c r="BB321" s="311"/>
      <c r="BC321" s="1220"/>
      <c r="BD321" s="1250"/>
      <c r="BE321" s="303">
        <f t="shared" si="308"/>
        <v>0</v>
      </c>
      <c r="BF321" s="311"/>
      <c r="BG321" s="311"/>
      <c r="BH321" s="311"/>
      <c r="BI321" s="311"/>
      <c r="BJ321" s="311"/>
      <c r="BK321" s="311"/>
      <c r="BL321" s="1220"/>
      <c r="BM321" s="1253"/>
      <c r="BN321" s="303">
        <f t="shared" si="309"/>
        <v>0</v>
      </c>
      <c r="BO321" s="311"/>
      <c r="BP321" s="311"/>
      <c r="BQ321" s="311"/>
      <c r="BR321" s="311"/>
      <c r="BS321" s="311"/>
      <c r="BT321" s="311"/>
      <c r="BU321" s="1207"/>
      <c r="BV321" s="1208"/>
      <c r="BW321" s="1208"/>
      <c r="BX321" s="1208"/>
      <c r="BY321" s="1208"/>
      <c r="BZ321" s="1208"/>
      <c r="CA321" s="1208"/>
      <c r="CB321" s="1208"/>
      <c r="CC321" s="1209"/>
    </row>
    <row r="322" spans="1:81" s="58" customFormat="1" ht="40.15" customHeight="1" thickBot="1" x14ac:dyDescent="0.3">
      <c r="A322" s="37"/>
      <c r="B322" s="1334"/>
      <c r="C322" s="1315"/>
      <c r="D322" s="1098"/>
      <c r="E322" s="1095"/>
      <c r="F322" s="1095"/>
      <c r="G322" s="1095"/>
      <c r="H322" s="1095"/>
      <c r="I322" s="1448"/>
      <c r="J322" s="1221"/>
      <c r="K322" s="1218"/>
      <c r="L322" s="1224"/>
      <c r="M322" s="1227"/>
      <c r="N322" s="1230"/>
      <c r="O322" s="1233"/>
      <c r="P322" s="1236"/>
      <c r="Q322" s="1239"/>
      <c r="R322" s="1221"/>
      <c r="S322" s="234"/>
      <c r="T322" s="242"/>
      <c r="U322" s="242"/>
      <c r="V322" s="242"/>
      <c r="W322" s="234"/>
      <c r="X322" s="305"/>
      <c r="Y322" s="305"/>
      <c r="Z322" s="305"/>
      <c r="AA322" s="305"/>
      <c r="AB322" s="1221"/>
      <c r="AC322" s="1242"/>
      <c r="AD322" s="306">
        <f t="shared" si="313"/>
        <v>0</v>
      </c>
      <c r="AE322" s="306">
        <f t="shared" si="313"/>
        <v>0</v>
      </c>
      <c r="AF322" s="306">
        <f t="shared" si="313"/>
        <v>0</v>
      </c>
      <c r="AG322" s="306">
        <f t="shared" si="313"/>
        <v>0</v>
      </c>
      <c r="AH322" s="306">
        <f t="shared" si="313"/>
        <v>0</v>
      </c>
      <c r="AI322" s="306">
        <f t="shared" si="313"/>
        <v>0</v>
      </c>
      <c r="AJ322" s="306">
        <f t="shared" si="313"/>
        <v>0</v>
      </c>
      <c r="AK322" s="1221"/>
      <c r="AL322" s="1245"/>
      <c r="AM322" s="306">
        <f t="shared" si="306"/>
        <v>0</v>
      </c>
      <c r="AN322" s="50"/>
      <c r="AO322" s="50"/>
      <c r="AP322" s="50"/>
      <c r="AQ322" s="50"/>
      <c r="AR322" s="50"/>
      <c r="AS322" s="50"/>
      <c r="AT322" s="1221"/>
      <c r="AU322" s="1248"/>
      <c r="AV322" s="306">
        <f t="shared" si="307"/>
        <v>0</v>
      </c>
      <c r="AW322" s="50"/>
      <c r="AX322" s="50"/>
      <c r="AY322" s="50"/>
      <c r="AZ322" s="50"/>
      <c r="BA322" s="50"/>
      <c r="BB322" s="50"/>
      <c r="BC322" s="1221"/>
      <c r="BD322" s="1251"/>
      <c r="BE322" s="306">
        <f t="shared" si="308"/>
        <v>0</v>
      </c>
      <c r="BF322" s="50"/>
      <c r="BG322" s="50"/>
      <c r="BH322" s="50"/>
      <c r="BI322" s="50"/>
      <c r="BJ322" s="50"/>
      <c r="BK322" s="50"/>
      <c r="BL322" s="1221"/>
      <c r="BM322" s="1254"/>
      <c r="BN322" s="306">
        <f t="shared" si="309"/>
        <v>0</v>
      </c>
      <c r="BO322" s="50"/>
      <c r="BP322" s="50"/>
      <c r="BQ322" s="50"/>
      <c r="BR322" s="50"/>
      <c r="BS322" s="50"/>
      <c r="BT322" s="50"/>
      <c r="BU322" s="1210"/>
      <c r="BV322" s="1211"/>
      <c r="BW322" s="1211"/>
      <c r="BX322" s="1211"/>
      <c r="BY322" s="1211"/>
      <c r="BZ322" s="1211"/>
      <c r="CA322" s="1211"/>
      <c r="CB322" s="1211"/>
      <c r="CC322" s="1212"/>
    </row>
    <row r="323" spans="1:81" s="58" customFormat="1" ht="40.15" customHeight="1" thickTop="1" x14ac:dyDescent="0.25">
      <c r="A323" s="37"/>
      <c r="B323" s="1334"/>
      <c r="C323" s="1315"/>
      <c r="D323" s="1096">
        <v>4599</v>
      </c>
      <c r="E323" s="1093" t="s">
        <v>5796</v>
      </c>
      <c r="F323" s="1093">
        <v>4599031</v>
      </c>
      <c r="G323" s="1093" t="s">
        <v>5797</v>
      </c>
      <c r="H323" s="1093" t="s">
        <v>5798</v>
      </c>
      <c r="I323" s="1446">
        <v>2021004540182</v>
      </c>
      <c r="J323" s="1219">
        <v>640</v>
      </c>
      <c r="K323" s="1216" t="str">
        <f>+[7]Metas!K732</f>
        <v xml:space="preserve">Municipios con socialización de la política pública comunal aprobada por Ordenanza No. 0013 del 10 de octubre de 2019. </v>
      </c>
      <c r="L323" s="1222"/>
      <c r="M323" s="1225">
        <f>SUM(N323:Q323)</f>
        <v>0</v>
      </c>
      <c r="N323" s="1228"/>
      <c r="O323" s="1231"/>
      <c r="P323" s="1234"/>
      <c r="Q323" s="1237"/>
      <c r="R323" s="1219">
        <f t="shared" si="314"/>
        <v>640</v>
      </c>
      <c r="S323" s="233"/>
      <c r="T323" s="240"/>
      <c r="U323" s="240"/>
      <c r="V323" s="240"/>
      <c r="W323" s="233"/>
      <c r="X323" s="307"/>
      <c r="Y323" s="307"/>
      <c r="Z323" s="307"/>
      <c r="AA323" s="307"/>
      <c r="AB323" s="1219">
        <f t="shared" ref="AB323:AB375" si="316">+$J323</f>
        <v>640</v>
      </c>
      <c r="AC323" s="1240">
        <f t="shared" ref="AC323" si="317">+L323</f>
        <v>0</v>
      </c>
      <c r="AD323" s="308">
        <f t="shared" si="313"/>
        <v>0</v>
      </c>
      <c r="AE323" s="308">
        <f t="shared" si="313"/>
        <v>0</v>
      </c>
      <c r="AF323" s="308">
        <f t="shared" si="313"/>
        <v>0</v>
      </c>
      <c r="AG323" s="308">
        <f t="shared" si="313"/>
        <v>0</v>
      </c>
      <c r="AH323" s="308">
        <f t="shared" si="313"/>
        <v>0</v>
      </c>
      <c r="AI323" s="308">
        <f t="shared" si="313"/>
        <v>0</v>
      </c>
      <c r="AJ323" s="308">
        <f t="shared" si="313"/>
        <v>0</v>
      </c>
      <c r="AK323" s="1219">
        <f t="shared" ref="AK323:AK375" si="318">+$J323</f>
        <v>640</v>
      </c>
      <c r="AL323" s="1243">
        <f>+N323</f>
        <v>0</v>
      </c>
      <c r="AM323" s="308">
        <f t="shared" si="306"/>
        <v>0</v>
      </c>
      <c r="AN323" s="48"/>
      <c r="AO323" s="48"/>
      <c r="AP323" s="48"/>
      <c r="AQ323" s="48"/>
      <c r="AR323" s="48"/>
      <c r="AS323" s="48"/>
      <c r="AT323" s="1219">
        <f t="shared" ref="AT323:AT375" si="319">+$J323</f>
        <v>640</v>
      </c>
      <c r="AU323" s="1246">
        <f>+O323</f>
        <v>0</v>
      </c>
      <c r="AV323" s="308">
        <f t="shared" si="307"/>
        <v>0</v>
      </c>
      <c r="AW323" s="48"/>
      <c r="AX323" s="48"/>
      <c r="AY323" s="48"/>
      <c r="AZ323" s="48"/>
      <c r="BA323" s="48"/>
      <c r="BB323" s="48"/>
      <c r="BC323" s="1219">
        <f t="shared" ref="BC323:BC375" si="320">+$J323</f>
        <v>640</v>
      </c>
      <c r="BD323" s="1249">
        <f>+P323</f>
        <v>0</v>
      </c>
      <c r="BE323" s="308">
        <f t="shared" si="308"/>
        <v>0</v>
      </c>
      <c r="BF323" s="48"/>
      <c r="BG323" s="48"/>
      <c r="BH323" s="48"/>
      <c r="BI323" s="48"/>
      <c r="BJ323" s="48"/>
      <c r="BK323" s="48"/>
      <c r="BL323" s="1219">
        <f t="shared" ref="BL323:BL375" si="321">+$J323</f>
        <v>640</v>
      </c>
      <c r="BM323" s="1252">
        <f>+Q323</f>
        <v>0</v>
      </c>
      <c r="BN323" s="308">
        <f t="shared" si="309"/>
        <v>0</v>
      </c>
      <c r="BO323" s="48"/>
      <c r="BP323" s="48"/>
      <c r="BQ323" s="48"/>
      <c r="BR323" s="48"/>
      <c r="BS323" s="48"/>
      <c r="BT323" s="48"/>
      <c r="BU323" s="1204"/>
      <c r="BV323" s="1205"/>
      <c r="BW323" s="1205"/>
      <c r="BX323" s="1205"/>
      <c r="BY323" s="1205"/>
      <c r="BZ323" s="1205"/>
      <c r="CA323" s="1205"/>
      <c r="CB323" s="1205"/>
      <c r="CC323" s="1206"/>
    </row>
    <row r="324" spans="1:81" s="58" customFormat="1" ht="40.15" customHeight="1" x14ac:dyDescent="0.25">
      <c r="A324" s="37"/>
      <c r="B324" s="1334"/>
      <c r="C324" s="1315"/>
      <c r="D324" s="1097"/>
      <c r="E324" s="1094"/>
      <c r="F324" s="1094"/>
      <c r="G324" s="1094"/>
      <c r="H324" s="1094"/>
      <c r="I324" s="1447"/>
      <c r="J324" s="1220"/>
      <c r="K324" s="1217"/>
      <c r="L324" s="1223"/>
      <c r="M324" s="1226"/>
      <c r="N324" s="1229"/>
      <c r="O324" s="1232"/>
      <c r="P324" s="1235"/>
      <c r="Q324" s="1238"/>
      <c r="R324" s="1220"/>
      <c r="S324" s="41"/>
      <c r="T324" s="241"/>
      <c r="U324" s="241"/>
      <c r="V324" s="241"/>
      <c r="W324" s="41"/>
      <c r="X324" s="34"/>
      <c r="Y324" s="34"/>
      <c r="Z324" s="34"/>
      <c r="AA324" s="34"/>
      <c r="AB324" s="1220"/>
      <c r="AC324" s="1241"/>
      <c r="AD324" s="303">
        <f t="shared" si="313"/>
        <v>0</v>
      </c>
      <c r="AE324" s="303">
        <f t="shared" si="313"/>
        <v>0</v>
      </c>
      <c r="AF324" s="303">
        <f t="shared" si="313"/>
        <v>0</v>
      </c>
      <c r="AG324" s="303">
        <f t="shared" si="313"/>
        <v>0</v>
      </c>
      <c r="AH324" s="303">
        <f t="shared" si="313"/>
        <v>0</v>
      </c>
      <c r="AI324" s="303">
        <f t="shared" si="313"/>
        <v>0</v>
      </c>
      <c r="AJ324" s="303">
        <f t="shared" si="313"/>
        <v>0</v>
      </c>
      <c r="AK324" s="1220"/>
      <c r="AL324" s="1244"/>
      <c r="AM324" s="303">
        <f t="shared" si="306"/>
        <v>0</v>
      </c>
      <c r="AN324" s="311"/>
      <c r="AO324" s="311"/>
      <c r="AP324" s="311"/>
      <c r="AQ324" s="311"/>
      <c r="AR324" s="311"/>
      <c r="AS324" s="311"/>
      <c r="AT324" s="1220"/>
      <c r="AU324" s="1247"/>
      <c r="AV324" s="303">
        <f t="shared" si="307"/>
        <v>0</v>
      </c>
      <c r="AW324" s="311"/>
      <c r="AX324" s="311"/>
      <c r="AY324" s="311"/>
      <c r="AZ324" s="311"/>
      <c r="BA324" s="311"/>
      <c r="BB324" s="311"/>
      <c r="BC324" s="1220"/>
      <c r="BD324" s="1250"/>
      <c r="BE324" s="303">
        <f t="shared" si="308"/>
        <v>0</v>
      </c>
      <c r="BF324" s="311"/>
      <c r="BG324" s="311"/>
      <c r="BH324" s="311"/>
      <c r="BI324" s="311"/>
      <c r="BJ324" s="311"/>
      <c r="BK324" s="311"/>
      <c r="BL324" s="1220"/>
      <c r="BM324" s="1253"/>
      <c r="BN324" s="303">
        <f t="shared" si="309"/>
        <v>0</v>
      </c>
      <c r="BO324" s="311"/>
      <c r="BP324" s="311"/>
      <c r="BQ324" s="311"/>
      <c r="BR324" s="311"/>
      <c r="BS324" s="311"/>
      <c r="BT324" s="311"/>
      <c r="BU324" s="1207"/>
      <c r="BV324" s="1208"/>
      <c r="BW324" s="1208"/>
      <c r="BX324" s="1208"/>
      <c r="BY324" s="1208"/>
      <c r="BZ324" s="1208"/>
      <c r="CA324" s="1208"/>
      <c r="CB324" s="1208"/>
      <c r="CC324" s="1209"/>
    </row>
    <row r="325" spans="1:81" s="58" customFormat="1" ht="40.15" customHeight="1" x14ac:dyDescent="0.25">
      <c r="A325" s="37"/>
      <c r="B325" s="1334"/>
      <c r="C325" s="1315"/>
      <c r="D325" s="1097"/>
      <c r="E325" s="1094"/>
      <c r="F325" s="1094"/>
      <c r="G325" s="1094"/>
      <c r="H325" s="1094"/>
      <c r="I325" s="1447"/>
      <c r="J325" s="1220"/>
      <c r="K325" s="1217"/>
      <c r="L325" s="1223"/>
      <c r="M325" s="1226"/>
      <c r="N325" s="1229"/>
      <c r="O325" s="1232"/>
      <c r="P325" s="1235"/>
      <c r="Q325" s="1238"/>
      <c r="R325" s="1220"/>
      <c r="S325" s="41"/>
      <c r="T325" s="241"/>
      <c r="U325" s="241"/>
      <c r="V325" s="241"/>
      <c r="W325" s="41"/>
      <c r="X325" s="34"/>
      <c r="Y325" s="34"/>
      <c r="Z325" s="34"/>
      <c r="AA325" s="34"/>
      <c r="AB325" s="1220"/>
      <c r="AC325" s="1241"/>
      <c r="AD325" s="303">
        <f t="shared" si="313"/>
        <v>0</v>
      </c>
      <c r="AE325" s="303">
        <f t="shared" si="313"/>
        <v>0</v>
      </c>
      <c r="AF325" s="303">
        <f t="shared" si="313"/>
        <v>0</v>
      </c>
      <c r="AG325" s="303">
        <f t="shared" si="313"/>
        <v>0</v>
      </c>
      <c r="AH325" s="303">
        <f t="shared" si="313"/>
        <v>0</v>
      </c>
      <c r="AI325" s="303">
        <f t="shared" si="313"/>
        <v>0</v>
      </c>
      <c r="AJ325" s="303">
        <f t="shared" si="313"/>
        <v>0</v>
      </c>
      <c r="AK325" s="1220"/>
      <c r="AL325" s="1244"/>
      <c r="AM325" s="303">
        <f t="shared" si="306"/>
        <v>0</v>
      </c>
      <c r="AN325" s="311"/>
      <c r="AO325" s="311"/>
      <c r="AP325" s="311"/>
      <c r="AQ325" s="311"/>
      <c r="AR325" s="311"/>
      <c r="AS325" s="311"/>
      <c r="AT325" s="1220"/>
      <c r="AU325" s="1247"/>
      <c r="AV325" s="303">
        <f t="shared" si="307"/>
        <v>0</v>
      </c>
      <c r="AW325" s="311"/>
      <c r="AX325" s="311"/>
      <c r="AY325" s="311"/>
      <c r="AZ325" s="311"/>
      <c r="BA325" s="311"/>
      <c r="BB325" s="311"/>
      <c r="BC325" s="1220"/>
      <c r="BD325" s="1250"/>
      <c r="BE325" s="303">
        <f t="shared" si="308"/>
        <v>0</v>
      </c>
      <c r="BF325" s="311"/>
      <c r="BG325" s="311"/>
      <c r="BH325" s="311"/>
      <c r="BI325" s="311"/>
      <c r="BJ325" s="311"/>
      <c r="BK325" s="311"/>
      <c r="BL325" s="1220"/>
      <c r="BM325" s="1253"/>
      <c r="BN325" s="303">
        <f t="shared" si="309"/>
        <v>0</v>
      </c>
      <c r="BO325" s="311"/>
      <c r="BP325" s="311"/>
      <c r="BQ325" s="311"/>
      <c r="BR325" s="311"/>
      <c r="BS325" s="311"/>
      <c r="BT325" s="311"/>
      <c r="BU325" s="1207"/>
      <c r="BV325" s="1208"/>
      <c r="BW325" s="1208"/>
      <c r="BX325" s="1208"/>
      <c r="BY325" s="1208"/>
      <c r="BZ325" s="1208"/>
      <c r="CA325" s="1208"/>
      <c r="CB325" s="1208"/>
      <c r="CC325" s="1209"/>
    </row>
    <row r="326" spans="1:81" s="58" customFormat="1" ht="40.15" customHeight="1" thickBot="1" x14ac:dyDescent="0.3">
      <c r="A326" s="37"/>
      <c r="B326" s="1334"/>
      <c r="C326" s="1315"/>
      <c r="D326" s="1098"/>
      <c r="E326" s="1095"/>
      <c r="F326" s="1095"/>
      <c r="G326" s="1095"/>
      <c r="H326" s="1095"/>
      <c r="I326" s="1448"/>
      <c r="J326" s="1221"/>
      <c r="K326" s="1218"/>
      <c r="L326" s="1224"/>
      <c r="M326" s="1227"/>
      <c r="N326" s="1230"/>
      <c r="O326" s="1233"/>
      <c r="P326" s="1236"/>
      <c r="Q326" s="1239"/>
      <c r="R326" s="1221"/>
      <c r="S326" s="234"/>
      <c r="T326" s="242"/>
      <c r="U326" s="242"/>
      <c r="V326" s="242"/>
      <c r="W326" s="234"/>
      <c r="X326" s="305"/>
      <c r="Y326" s="305"/>
      <c r="Z326" s="305"/>
      <c r="AA326" s="305"/>
      <c r="AB326" s="1221"/>
      <c r="AC326" s="1242"/>
      <c r="AD326" s="306">
        <f t="shared" si="313"/>
        <v>0</v>
      </c>
      <c r="AE326" s="306">
        <f t="shared" si="313"/>
        <v>0</v>
      </c>
      <c r="AF326" s="306">
        <f t="shared" si="313"/>
        <v>0</v>
      </c>
      <c r="AG326" s="306">
        <f t="shared" si="313"/>
        <v>0</v>
      </c>
      <c r="AH326" s="306">
        <f t="shared" si="313"/>
        <v>0</v>
      </c>
      <c r="AI326" s="306">
        <f t="shared" si="313"/>
        <v>0</v>
      </c>
      <c r="AJ326" s="306">
        <f t="shared" si="313"/>
        <v>0</v>
      </c>
      <c r="AK326" s="1221"/>
      <c r="AL326" s="1245"/>
      <c r="AM326" s="306">
        <f t="shared" si="306"/>
        <v>0</v>
      </c>
      <c r="AN326" s="50"/>
      <c r="AO326" s="50"/>
      <c r="AP326" s="50"/>
      <c r="AQ326" s="50"/>
      <c r="AR326" s="50"/>
      <c r="AS326" s="50"/>
      <c r="AT326" s="1221"/>
      <c r="AU326" s="1248"/>
      <c r="AV326" s="306">
        <f t="shared" si="307"/>
        <v>0</v>
      </c>
      <c r="AW326" s="50"/>
      <c r="AX326" s="50"/>
      <c r="AY326" s="50"/>
      <c r="AZ326" s="50"/>
      <c r="BA326" s="50"/>
      <c r="BB326" s="50"/>
      <c r="BC326" s="1221"/>
      <c r="BD326" s="1251"/>
      <c r="BE326" s="306">
        <f t="shared" si="308"/>
        <v>0</v>
      </c>
      <c r="BF326" s="50"/>
      <c r="BG326" s="50"/>
      <c r="BH326" s="50"/>
      <c r="BI326" s="50"/>
      <c r="BJ326" s="50"/>
      <c r="BK326" s="50"/>
      <c r="BL326" s="1221"/>
      <c r="BM326" s="1254"/>
      <c r="BN326" s="306">
        <f t="shared" si="309"/>
        <v>0</v>
      </c>
      <c r="BO326" s="50"/>
      <c r="BP326" s="50"/>
      <c r="BQ326" s="50"/>
      <c r="BR326" s="50"/>
      <c r="BS326" s="50"/>
      <c r="BT326" s="50"/>
      <c r="BU326" s="1210"/>
      <c r="BV326" s="1211"/>
      <c r="BW326" s="1211"/>
      <c r="BX326" s="1211"/>
      <c r="BY326" s="1211"/>
      <c r="BZ326" s="1211"/>
      <c r="CA326" s="1211"/>
      <c r="CB326" s="1211"/>
      <c r="CC326" s="1212"/>
    </row>
    <row r="327" spans="1:81" s="58" customFormat="1" ht="40.15" customHeight="1" thickTop="1" x14ac:dyDescent="0.25">
      <c r="A327" s="37"/>
      <c r="B327" s="1334"/>
      <c r="C327" s="1315"/>
      <c r="D327" s="1096">
        <v>4599</v>
      </c>
      <c r="E327" s="1093" t="s">
        <v>5796</v>
      </c>
      <c r="F327" s="1093">
        <v>4599021</v>
      </c>
      <c r="G327" s="1093" t="s">
        <v>5799</v>
      </c>
      <c r="H327" s="1093" t="s">
        <v>5798</v>
      </c>
      <c r="I327" s="1446">
        <v>2021004540182</v>
      </c>
      <c r="J327" s="1219">
        <v>641</v>
      </c>
      <c r="K327" s="1216" t="str">
        <f>+[7]Metas!K733</f>
        <v>Juntas de acción comunal (JAC) con actualización de estatutos</v>
      </c>
      <c r="L327" s="1222">
        <v>50</v>
      </c>
      <c r="M327" s="1225">
        <f>SUM(N327:Q327)</f>
        <v>50</v>
      </c>
      <c r="N327" s="1228">
        <v>10</v>
      </c>
      <c r="O327" s="1231">
        <v>20</v>
      </c>
      <c r="P327" s="1234">
        <v>10</v>
      </c>
      <c r="Q327" s="1237">
        <v>10</v>
      </c>
      <c r="R327" s="1219">
        <f t="shared" si="314"/>
        <v>641</v>
      </c>
      <c r="S327" s="233" t="s">
        <v>5800</v>
      </c>
      <c r="T327" s="240" t="s">
        <v>3834</v>
      </c>
      <c r="U327" s="240" t="s">
        <v>3839</v>
      </c>
      <c r="V327" s="240" t="s">
        <v>3843</v>
      </c>
      <c r="W327" s="233" t="s">
        <v>5801</v>
      </c>
      <c r="X327" s="307">
        <v>44593</v>
      </c>
      <c r="Y327" s="307"/>
      <c r="Z327" s="307"/>
      <c r="AA327" s="307"/>
      <c r="AB327" s="1219">
        <f t="shared" si="316"/>
        <v>641</v>
      </c>
      <c r="AC327" s="1240">
        <f t="shared" ref="AC327" si="322">+L327</f>
        <v>50</v>
      </c>
      <c r="AD327" s="308">
        <v>8</v>
      </c>
      <c r="AE327" s="308">
        <v>8</v>
      </c>
      <c r="AF327" s="308">
        <f t="shared" si="313"/>
        <v>0</v>
      </c>
      <c r="AG327" s="308">
        <f t="shared" si="313"/>
        <v>0</v>
      </c>
      <c r="AH327" s="308">
        <f t="shared" si="313"/>
        <v>0</v>
      </c>
      <c r="AI327" s="308">
        <f t="shared" si="313"/>
        <v>0</v>
      </c>
      <c r="AJ327" s="308">
        <f t="shared" si="313"/>
        <v>0</v>
      </c>
      <c r="AK327" s="1219">
        <f t="shared" si="318"/>
        <v>641</v>
      </c>
      <c r="AL327" s="1243">
        <f>+N327</f>
        <v>10</v>
      </c>
      <c r="AM327" s="308">
        <f t="shared" si="306"/>
        <v>0</v>
      </c>
      <c r="AN327" s="48"/>
      <c r="AO327" s="48"/>
      <c r="AP327" s="48"/>
      <c r="AQ327" s="48"/>
      <c r="AR327" s="48"/>
      <c r="AS327" s="48"/>
      <c r="AT327" s="1219">
        <f t="shared" si="319"/>
        <v>641</v>
      </c>
      <c r="AU327" s="1246">
        <f>+O327</f>
        <v>20</v>
      </c>
      <c r="AV327" s="308">
        <f t="shared" si="307"/>
        <v>0</v>
      </c>
      <c r="AW327" s="48"/>
      <c r="AX327" s="48"/>
      <c r="AY327" s="48"/>
      <c r="AZ327" s="48"/>
      <c r="BA327" s="48"/>
      <c r="BB327" s="48"/>
      <c r="BC327" s="1219">
        <f t="shared" si="320"/>
        <v>641</v>
      </c>
      <c r="BD327" s="1249">
        <f>+P327</f>
        <v>10</v>
      </c>
      <c r="BE327" s="308">
        <f t="shared" si="308"/>
        <v>0</v>
      </c>
      <c r="BF327" s="48"/>
      <c r="BG327" s="48"/>
      <c r="BH327" s="48"/>
      <c r="BI327" s="48"/>
      <c r="BJ327" s="48"/>
      <c r="BK327" s="48"/>
      <c r="BL327" s="1219">
        <f t="shared" si="321"/>
        <v>641</v>
      </c>
      <c r="BM327" s="1252">
        <f>+Q327</f>
        <v>10</v>
      </c>
      <c r="BN327" s="308">
        <f t="shared" si="309"/>
        <v>0</v>
      </c>
      <c r="BO327" s="48"/>
      <c r="BP327" s="48"/>
      <c r="BQ327" s="48"/>
      <c r="BR327" s="48"/>
      <c r="BS327" s="48"/>
      <c r="BT327" s="48"/>
      <c r="BU327" s="1204"/>
      <c r="BV327" s="1205"/>
      <c r="BW327" s="1205"/>
      <c r="BX327" s="1205"/>
      <c r="BY327" s="1205"/>
      <c r="BZ327" s="1205"/>
      <c r="CA327" s="1205"/>
      <c r="CB327" s="1205"/>
      <c r="CC327" s="1206"/>
    </row>
    <row r="328" spans="1:81" s="58" customFormat="1" ht="40.15" customHeight="1" x14ac:dyDescent="0.25">
      <c r="A328" s="37"/>
      <c r="B328" s="1334"/>
      <c r="C328" s="1315"/>
      <c r="D328" s="1097"/>
      <c r="E328" s="1094"/>
      <c r="F328" s="1094"/>
      <c r="G328" s="1094"/>
      <c r="H328" s="1094"/>
      <c r="I328" s="1447"/>
      <c r="J328" s="1220"/>
      <c r="K328" s="1217"/>
      <c r="L328" s="1223"/>
      <c r="M328" s="1226"/>
      <c r="N328" s="1229"/>
      <c r="O328" s="1232"/>
      <c r="P328" s="1235"/>
      <c r="Q328" s="1238"/>
      <c r="R328" s="1220"/>
      <c r="S328" s="41"/>
      <c r="T328" s="241"/>
      <c r="U328" s="241"/>
      <c r="V328" s="241"/>
      <c r="W328" s="41"/>
      <c r="X328" s="34"/>
      <c r="Y328" s="34"/>
      <c r="Z328" s="34"/>
      <c r="AA328" s="34"/>
      <c r="AB328" s="1220"/>
      <c r="AC328" s="1241"/>
      <c r="AD328" s="303">
        <f t="shared" si="313"/>
        <v>0</v>
      </c>
      <c r="AE328" s="303">
        <f t="shared" si="313"/>
        <v>0</v>
      </c>
      <c r="AF328" s="303">
        <f t="shared" si="313"/>
        <v>0</v>
      </c>
      <c r="AG328" s="303">
        <f t="shared" si="313"/>
        <v>0</v>
      </c>
      <c r="AH328" s="303">
        <f t="shared" si="313"/>
        <v>0</v>
      </c>
      <c r="AI328" s="303">
        <f t="shared" si="313"/>
        <v>0</v>
      </c>
      <c r="AJ328" s="303">
        <f t="shared" si="313"/>
        <v>0</v>
      </c>
      <c r="AK328" s="1220"/>
      <c r="AL328" s="1244"/>
      <c r="AM328" s="303">
        <f t="shared" si="306"/>
        <v>0</v>
      </c>
      <c r="AN328" s="311"/>
      <c r="AO328" s="311"/>
      <c r="AP328" s="311"/>
      <c r="AQ328" s="311"/>
      <c r="AR328" s="311"/>
      <c r="AS328" s="311"/>
      <c r="AT328" s="1220"/>
      <c r="AU328" s="1247"/>
      <c r="AV328" s="303">
        <f t="shared" si="307"/>
        <v>0</v>
      </c>
      <c r="AW328" s="311"/>
      <c r="AX328" s="311"/>
      <c r="AY328" s="311"/>
      <c r="AZ328" s="311"/>
      <c r="BA328" s="311"/>
      <c r="BB328" s="311"/>
      <c r="BC328" s="1220"/>
      <c r="BD328" s="1250"/>
      <c r="BE328" s="303">
        <f t="shared" si="308"/>
        <v>0</v>
      </c>
      <c r="BF328" s="311"/>
      <c r="BG328" s="311"/>
      <c r="BH328" s="311"/>
      <c r="BI328" s="311"/>
      <c r="BJ328" s="311"/>
      <c r="BK328" s="311"/>
      <c r="BL328" s="1220"/>
      <c r="BM328" s="1253"/>
      <c r="BN328" s="303">
        <f t="shared" si="309"/>
        <v>0</v>
      </c>
      <c r="BO328" s="311"/>
      <c r="BP328" s="311"/>
      <c r="BQ328" s="311"/>
      <c r="BR328" s="311"/>
      <c r="BS328" s="311"/>
      <c r="BT328" s="311"/>
      <c r="BU328" s="1207"/>
      <c r="BV328" s="1208"/>
      <c r="BW328" s="1208"/>
      <c r="BX328" s="1208"/>
      <c r="BY328" s="1208"/>
      <c r="BZ328" s="1208"/>
      <c r="CA328" s="1208"/>
      <c r="CB328" s="1208"/>
      <c r="CC328" s="1209"/>
    </row>
    <row r="329" spans="1:81" s="58" customFormat="1" ht="40.15" customHeight="1" x14ac:dyDescent="0.25">
      <c r="A329" s="37"/>
      <c r="B329" s="1334"/>
      <c r="C329" s="1315"/>
      <c r="D329" s="1097"/>
      <c r="E329" s="1094"/>
      <c r="F329" s="1094"/>
      <c r="G329" s="1094"/>
      <c r="H329" s="1094"/>
      <c r="I329" s="1447"/>
      <c r="J329" s="1220"/>
      <c r="K329" s="1217"/>
      <c r="L329" s="1223"/>
      <c r="M329" s="1226"/>
      <c r="N329" s="1229"/>
      <c r="O329" s="1232"/>
      <c r="P329" s="1235"/>
      <c r="Q329" s="1238"/>
      <c r="R329" s="1220"/>
      <c r="S329" s="41"/>
      <c r="T329" s="241"/>
      <c r="U329" s="241"/>
      <c r="V329" s="241"/>
      <c r="W329" s="41"/>
      <c r="X329" s="34"/>
      <c r="Y329" s="34"/>
      <c r="Z329" s="34"/>
      <c r="AA329" s="34"/>
      <c r="AB329" s="1220"/>
      <c r="AC329" s="1241"/>
      <c r="AD329" s="303">
        <f t="shared" si="313"/>
        <v>0</v>
      </c>
      <c r="AE329" s="303">
        <f t="shared" si="313"/>
        <v>0</v>
      </c>
      <c r="AF329" s="303">
        <f t="shared" si="313"/>
        <v>0</v>
      </c>
      <c r="AG329" s="303">
        <f t="shared" si="313"/>
        <v>0</v>
      </c>
      <c r="AH329" s="303">
        <f t="shared" si="313"/>
        <v>0</v>
      </c>
      <c r="AI329" s="303">
        <f t="shared" si="313"/>
        <v>0</v>
      </c>
      <c r="AJ329" s="303">
        <f t="shared" si="313"/>
        <v>0</v>
      </c>
      <c r="AK329" s="1220"/>
      <c r="AL329" s="1244"/>
      <c r="AM329" s="303">
        <f t="shared" si="306"/>
        <v>0</v>
      </c>
      <c r="AN329" s="311"/>
      <c r="AO329" s="311"/>
      <c r="AP329" s="311"/>
      <c r="AQ329" s="311"/>
      <c r="AR329" s="311"/>
      <c r="AS329" s="311"/>
      <c r="AT329" s="1220"/>
      <c r="AU329" s="1247"/>
      <c r="AV329" s="303">
        <f t="shared" si="307"/>
        <v>0</v>
      </c>
      <c r="AW329" s="311"/>
      <c r="AX329" s="311"/>
      <c r="AY329" s="311"/>
      <c r="AZ329" s="311"/>
      <c r="BA329" s="311"/>
      <c r="BB329" s="311"/>
      <c r="BC329" s="1220"/>
      <c r="BD329" s="1250"/>
      <c r="BE329" s="303">
        <f t="shared" si="308"/>
        <v>0</v>
      </c>
      <c r="BF329" s="311"/>
      <c r="BG329" s="311"/>
      <c r="BH329" s="311"/>
      <c r="BI329" s="311"/>
      <c r="BJ329" s="311"/>
      <c r="BK329" s="311"/>
      <c r="BL329" s="1220"/>
      <c r="BM329" s="1253"/>
      <c r="BN329" s="303">
        <f t="shared" si="309"/>
        <v>0</v>
      </c>
      <c r="BO329" s="311"/>
      <c r="BP329" s="311"/>
      <c r="BQ329" s="311"/>
      <c r="BR329" s="311"/>
      <c r="BS329" s="311"/>
      <c r="BT329" s="311"/>
      <c r="BU329" s="1207"/>
      <c r="BV329" s="1208"/>
      <c r="BW329" s="1208"/>
      <c r="BX329" s="1208"/>
      <c r="BY329" s="1208"/>
      <c r="BZ329" s="1208"/>
      <c r="CA329" s="1208"/>
      <c r="CB329" s="1208"/>
      <c r="CC329" s="1209"/>
    </row>
    <row r="330" spans="1:81" s="58" customFormat="1" ht="40.15" customHeight="1" thickBot="1" x14ac:dyDescent="0.3">
      <c r="A330" s="37"/>
      <c r="B330" s="1334"/>
      <c r="C330" s="1315"/>
      <c r="D330" s="1098"/>
      <c r="E330" s="1095"/>
      <c r="F330" s="1095"/>
      <c r="G330" s="1095"/>
      <c r="H330" s="1095"/>
      <c r="I330" s="1448"/>
      <c r="J330" s="1221"/>
      <c r="K330" s="1218"/>
      <c r="L330" s="1224"/>
      <c r="M330" s="1227"/>
      <c r="N330" s="1230"/>
      <c r="O330" s="1233"/>
      <c r="P330" s="1236"/>
      <c r="Q330" s="1239"/>
      <c r="R330" s="1221"/>
      <c r="S330" s="234"/>
      <c r="T330" s="242"/>
      <c r="U330" s="242"/>
      <c r="V330" s="242"/>
      <c r="W330" s="234"/>
      <c r="X330" s="305"/>
      <c r="Y330" s="305"/>
      <c r="Z330" s="305"/>
      <c r="AA330" s="305"/>
      <c r="AB330" s="1221"/>
      <c r="AC330" s="1242"/>
      <c r="AD330" s="306">
        <f t="shared" si="313"/>
        <v>0</v>
      </c>
      <c r="AE330" s="306">
        <f t="shared" si="313"/>
        <v>0</v>
      </c>
      <c r="AF330" s="306">
        <f t="shared" si="313"/>
        <v>0</v>
      </c>
      <c r="AG330" s="306">
        <f t="shared" si="313"/>
        <v>0</v>
      </c>
      <c r="AH330" s="306">
        <f t="shared" si="313"/>
        <v>0</v>
      </c>
      <c r="AI330" s="306">
        <f t="shared" si="313"/>
        <v>0</v>
      </c>
      <c r="AJ330" s="306">
        <f t="shared" si="313"/>
        <v>0</v>
      </c>
      <c r="AK330" s="1221"/>
      <c r="AL330" s="1245"/>
      <c r="AM330" s="306">
        <f t="shared" si="306"/>
        <v>0</v>
      </c>
      <c r="AN330" s="50"/>
      <c r="AO330" s="50"/>
      <c r="AP330" s="50"/>
      <c r="AQ330" s="50"/>
      <c r="AR330" s="50"/>
      <c r="AS330" s="50"/>
      <c r="AT330" s="1221"/>
      <c r="AU330" s="1248"/>
      <c r="AV330" s="306">
        <f t="shared" si="307"/>
        <v>0</v>
      </c>
      <c r="AW330" s="50"/>
      <c r="AX330" s="50"/>
      <c r="AY330" s="50"/>
      <c r="AZ330" s="50"/>
      <c r="BA330" s="50"/>
      <c r="BB330" s="50"/>
      <c r="BC330" s="1221"/>
      <c r="BD330" s="1251"/>
      <c r="BE330" s="306">
        <f t="shared" si="308"/>
        <v>0</v>
      </c>
      <c r="BF330" s="50"/>
      <c r="BG330" s="50"/>
      <c r="BH330" s="50"/>
      <c r="BI330" s="50"/>
      <c r="BJ330" s="50"/>
      <c r="BK330" s="50"/>
      <c r="BL330" s="1221"/>
      <c r="BM330" s="1254"/>
      <c r="BN330" s="306">
        <f t="shared" si="309"/>
        <v>0</v>
      </c>
      <c r="BO330" s="50"/>
      <c r="BP330" s="50"/>
      <c r="BQ330" s="50"/>
      <c r="BR330" s="50"/>
      <c r="BS330" s="50"/>
      <c r="BT330" s="50"/>
      <c r="BU330" s="1210"/>
      <c r="BV330" s="1211"/>
      <c r="BW330" s="1211"/>
      <c r="BX330" s="1211"/>
      <c r="BY330" s="1211"/>
      <c r="BZ330" s="1211"/>
      <c r="CA330" s="1211"/>
      <c r="CB330" s="1211"/>
      <c r="CC330" s="1212"/>
    </row>
    <row r="331" spans="1:81" s="58" customFormat="1" ht="40.15" customHeight="1" thickTop="1" x14ac:dyDescent="0.25">
      <c r="A331" s="37"/>
      <c r="B331" s="1334"/>
      <c r="C331" s="1315"/>
      <c r="D331" s="1096">
        <v>4599</v>
      </c>
      <c r="E331" s="1093" t="s">
        <v>5796</v>
      </c>
      <c r="F331" s="1093">
        <v>4599030</v>
      </c>
      <c r="G331" s="1093" t="s">
        <v>5802</v>
      </c>
      <c r="H331" s="1093" t="s">
        <v>5798</v>
      </c>
      <c r="I331" s="1446">
        <v>2021004540182</v>
      </c>
      <c r="J331" s="1219">
        <v>642</v>
      </c>
      <c r="K331" s="1216" t="str">
        <f>+[7]Metas!K734</f>
        <v>Dignatarios capacitados (100 por cada subregión), sobre el desarrollo de la comunidad, control social y participación ciudadana mediante la socialización de la Ley 743.</v>
      </c>
      <c r="L331" s="1222"/>
      <c r="M331" s="1225">
        <f>SUM(N331:Q331)</f>
        <v>0</v>
      </c>
      <c r="N331" s="1228"/>
      <c r="O331" s="1231"/>
      <c r="P331" s="1234"/>
      <c r="Q331" s="1237"/>
      <c r="R331" s="1219">
        <f t="shared" si="314"/>
        <v>642</v>
      </c>
      <c r="S331" s="233"/>
      <c r="T331" s="240"/>
      <c r="U331" s="240"/>
      <c r="V331" s="240"/>
      <c r="W331" s="233"/>
      <c r="X331" s="307"/>
      <c r="Y331" s="307"/>
      <c r="Z331" s="307"/>
      <c r="AA331" s="307"/>
      <c r="AB331" s="1219">
        <f t="shared" si="316"/>
        <v>642</v>
      </c>
      <c r="AC331" s="1240">
        <f t="shared" ref="AC331" si="323">+L331</f>
        <v>0</v>
      </c>
      <c r="AD331" s="308">
        <f t="shared" si="313"/>
        <v>0</v>
      </c>
      <c r="AE331" s="308">
        <f t="shared" si="313"/>
        <v>0</v>
      </c>
      <c r="AF331" s="308">
        <f t="shared" si="313"/>
        <v>0</v>
      </c>
      <c r="AG331" s="308">
        <f t="shared" si="313"/>
        <v>0</v>
      </c>
      <c r="AH331" s="308">
        <f t="shared" si="313"/>
        <v>0</v>
      </c>
      <c r="AI331" s="308">
        <f t="shared" si="313"/>
        <v>0</v>
      </c>
      <c r="AJ331" s="308">
        <f t="shared" si="313"/>
        <v>0</v>
      </c>
      <c r="AK331" s="1219">
        <f t="shared" si="318"/>
        <v>642</v>
      </c>
      <c r="AL331" s="1243">
        <f>+N331</f>
        <v>0</v>
      </c>
      <c r="AM331" s="308">
        <f t="shared" si="306"/>
        <v>0</v>
      </c>
      <c r="AN331" s="48"/>
      <c r="AO331" s="48"/>
      <c r="AP331" s="48"/>
      <c r="AQ331" s="48"/>
      <c r="AR331" s="48"/>
      <c r="AS331" s="48"/>
      <c r="AT331" s="1219">
        <f t="shared" si="319"/>
        <v>642</v>
      </c>
      <c r="AU331" s="1246">
        <f>+O331</f>
        <v>0</v>
      </c>
      <c r="AV331" s="308">
        <f t="shared" si="307"/>
        <v>0</v>
      </c>
      <c r="AW331" s="48"/>
      <c r="AX331" s="48"/>
      <c r="AY331" s="48"/>
      <c r="AZ331" s="48"/>
      <c r="BA331" s="48"/>
      <c r="BB331" s="48"/>
      <c r="BC331" s="1219">
        <f t="shared" si="320"/>
        <v>642</v>
      </c>
      <c r="BD331" s="1249">
        <f>+P331</f>
        <v>0</v>
      </c>
      <c r="BE331" s="308">
        <f t="shared" si="308"/>
        <v>0</v>
      </c>
      <c r="BF331" s="48"/>
      <c r="BG331" s="48"/>
      <c r="BH331" s="48"/>
      <c r="BI331" s="48"/>
      <c r="BJ331" s="48"/>
      <c r="BK331" s="48"/>
      <c r="BL331" s="1219">
        <f t="shared" si="321"/>
        <v>642</v>
      </c>
      <c r="BM331" s="1252">
        <f>+Q331</f>
        <v>0</v>
      </c>
      <c r="BN331" s="308">
        <f t="shared" si="309"/>
        <v>0</v>
      </c>
      <c r="BO331" s="48"/>
      <c r="BP331" s="48"/>
      <c r="BQ331" s="48"/>
      <c r="BR331" s="48"/>
      <c r="BS331" s="48"/>
      <c r="BT331" s="48"/>
      <c r="BU331" s="1204"/>
      <c r="BV331" s="1205"/>
      <c r="BW331" s="1205"/>
      <c r="BX331" s="1205"/>
      <c r="BY331" s="1205"/>
      <c r="BZ331" s="1205"/>
      <c r="CA331" s="1205"/>
      <c r="CB331" s="1205"/>
      <c r="CC331" s="1206"/>
    </row>
    <row r="332" spans="1:81" s="58" customFormat="1" ht="40.15" customHeight="1" x14ac:dyDescent="0.25">
      <c r="A332" s="37"/>
      <c r="B332" s="1334"/>
      <c r="C332" s="1315"/>
      <c r="D332" s="1097"/>
      <c r="E332" s="1094"/>
      <c r="F332" s="1094"/>
      <c r="G332" s="1094"/>
      <c r="H332" s="1094"/>
      <c r="I332" s="1447"/>
      <c r="J332" s="1220"/>
      <c r="K332" s="1217"/>
      <c r="L332" s="1223"/>
      <c r="M332" s="1226"/>
      <c r="N332" s="1229"/>
      <c r="O332" s="1232"/>
      <c r="P332" s="1235"/>
      <c r="Q332" s="1238"/>
      <c r="R332" s="1220"/>
      <c r="S332" s="41"/>
      <c r="T332" s="241"/>
      <c r="U332" s="241"/>
      <c r="V332" s="241"/>
      <c r="W332" s="41"/>
      <c r="X332" s="34"/>
      <c r="Y332" s="34"/>
      <c r="Z332" s="34"/>
      <c r="AA332" s="34"/>
      <c r="AB332" s="1220"/>
      <c r="AC332" s="1241"/>
      <c r="AD332" s="303">
        <f t="shared" si="313"/>
        <v>0</v>
      </c>
      <c r="AE332" s="303">
        <f t="shared" si="313"/>
        <v>0</v>
      </c>
      <c r="AF332" s="303">
        <f t="shared" si="313"/>
        <v>0</v>
      </c>
      <c r="AG332" s="303">
        <f t="shared" si="313"/>
        <v>0</v>
      </c>
      <c r="AH332" s="303">
        <f t="shared" si="313"/>
        <v>0</v>
      </c>
      <c r="AI332" s="303">
        <f t="shared" si="313"/>
        <v>0</v>
      </c>
      <c r="AJ332" s="303">
        <f t="shared" si="313"/>
        <v>0</v>
      </c>
      <c r="AK332" s="1220"/>
      <c r="AL332" s="1244"/>
      <c r="AM332" s="303">
        <f t="shared" si="306"/>
        <v>0</v>
      </c>
      <c r="AN332" s="311"/>
      <c r="AO332" s="311"/>
      <c r="AP332" s="311"/>
      <c r="AQ332" s="311"/>
      <c r="AR332" s="311"/>
      <c r="AS332" s="311"/>
      <c r="AT332" s="1220"/>
      <c r="AU332" s="1247"/>
      <c r="AV332" s="303">
        <f t="shared" si="307"/>
        <v>0</v>
      </c>
      <c r="AW332" s="311"/>
      <c r="AX332" s="311"/>
      <c r="AY332" s="311"/>
      <c r="AZ332" s="311"/>
      <c r="BA332" s="311"/>
      <c r="BB332" s="311"/>
      <c r="BC332" s="1220"/>
      <c r="BD332" s="1250"/>
      <c r="BE332" s="303">
        <f t="shared" si="308"/>
        <v>0</v>
      </c>
      <c r="BF332" s="311"/>
      <c r="BG332" s="311"/>
      <c r="BH332" s="311"/>
      <c r="BI332" s="311"/>
      <c r="BJ332" s="311"/>
      <c r="BK332" s="311"/>
      <c r="BL332" s="1220"/>
      <c r="BM332" s="1253"/>
      <c r="BN332" s="303">
        <f t="shared" si="309"/>
        <v>0</v>
      </c>
      <c r="BO332" s="311"/>
      <c r="BP332" s="311"/>
      <c r="BQ332" s="311"/>
      <c r="BR332" s="311"/>
      <c r="BS332" s="311"/>
      <c r="BT332" s="311"/>
      <c r="BU332" s="1207"/>
      <c r="BV332" s="1208"/>
      <c r="BW332" s="1208"/>
      <c r="BX332" s="1208"/>
      <c r="BY332" s="1208"/>
      <c r="BZ332" s="1208"/>
      <c r="CA332" s="1208"/>
      <c r="CB332" s="1208"/>
      <c r="CC332" s="1209"/>
    </row>
    <row r="333" spans="1:81" s="58" customFormat="1" ht="40.15" customHeight="1" x14ac:dyDescent="0.25">
      <c r="A333" s="37"/>
      <c r="B333" s="1334"/>
      <c r="C333" s="1315"/>
      <c r="D333" s="1097"/>
      <c r="E333" s="1094"/>
      <c r="F333" s="1094"/>
      <c r="G333" s="1094"/>
      <c r="H333" s="1094"/>
      <c r="I333" s="1447"/>
      <c r="J333" s="1220"/>
      <c r="K333" s="1217"/>
      <c r="L333" s="1223"/>
      <c r="M333" s="1226"/>
      <c r="N333" s="1229"/>
      <c r="O333" s="1232"/>
      <c r="P333" s="1235"/>
      <c r="Q333" s="1238"/>
      <c r="R333" s="1220"/>
      <c r="S333" s="41"/>
      <c r="T333" s="241"/>
      <c r="U333" s="241"/>
      <c r="V333" s="241"/>
      <c r="W333" s="41"/>
      <c r="X333" s="34"/>
      <c r="Y333" s="34"/>
      <c r="Z333" s="34"/>
      <c r="AA333" s="34"/>
      <c r="AB333" s="1220"/>
      <c r="AC333" s="1241"/>
      <c r="AD333" s="303">
        <f t="shared" si="313"/>
        <v>0</v>
      </c>
      <c r="AE333" s="303">
        <f t="shared" si="313"/>
        <v>0</v>
      </c>
      <c r="AF333" s="303">
        <f t="shared" si="313"/>
        <v>0</v>
      </c>
      <c r="AG333" s="303">
        <f t="shared" si="313"/>
        <v>0</v>
      </c>
      <c r="AH333" s="303">
        <f t="shared" si="313"/>
        <v>0</v>
      </c>
      <c r="AI333" s="303">
        <f t="shared" si="313"/>
        <v>0</v>
      </c>
      <c r="AJ333" s="303">
        <f t="shared" si="313"/>
        <v>0</v>
      </c>
      <c r="AK333" s="1220"/>
      <c r="AL333" s="1244"/>
      <c r="AM333" s="303">
        <f t="shared" si="306"/>
        <v>0</v>
      </c>
      <c r="AN333" s="311"/>
      <c r="AO333" s="311"/>
      <c r="AP333" s="311"/>
      <c r="AQ333" s="311"/>
      <c r="AR333" s="311"/>
      <c r="AS333" s="311"/>
      <c r="AT333" s="1220"/>
      <c r="AU333" s="1247"/>
      <c r="AV333" s="303">
        <f t="shared" si="307"/>
        <v>0</v>
      </c>
      <c r="AW333" s="311"/>
      <c r="AX333" s="311"/>
      <c r="AY333" s="311"/>
      <c r="AZ333" s="311"/>
      <c r="BA333" s="311"/>
      <c r="BB333" s="311"/>
      <c r="BC333" s="1220"/>
      <c r="BD333" s="1250"/>
      <c r="BE333" s="303">
        <f t="shared" si="308"/>
        <v>0</v>
      </c>
      <c r="BF333" s="311"/>
      <c r="BG333" s="311"/>
      <c r="BH333" s="311"/>
      <c r="BI333" s="311"/>
      <c r="BJ333" s="311"/>
      <c r="BK333" s="311"/>
      <c r="BL333" s="1220"/>
      <c r="BM333" s="1253"/>
      <c r="BN333" s="303">
        <f t="shared" si="309"/>
        <v>0</v>
      </c>
      <c r="BO333" s="311"/>
      <c r="BP333" s="311"/>
      <c r="BQ333" s="311"/>
      <c r="BR333" s="311"/>
      <c r="BS333" s="311"/>
      <c r="BT333" s="311"/>
      <c r="BU333" s="1207"/>
      <c r="BV333" s="1208"/>
      <c r="BW333" s="1208"/>
      <c r="BX333" s="1208"/>
      <c r="BY333" s="1208"/>
      <c r="BZ333" s="1208"/>
      <c r="CA333" s="1208"/>
      <c r="CB333" s="1208"/>
      <c r="CC333" s="1209"/>
    </row>
    <row r="334" spans="1:81" s="58" customFormat="1" ht="40.15" customHeight="1" thickBot="1" x14ac:dyDescent="0.3">
      <c r="A334" s="37"/>
      <c r="B334" s="1334"/>
      <c r="C334" s="1315"/>
      <c r="D334" s="1098"/>
      <c r="E334" s="1095"/>
      <c r="F334" s="1095"/>
      <c r="G334" s="1095"/>
      <c r="H334" s="1095"/>
      <c r="I334" s="1448"/>
      <c r="J334" s="1221"/>
      <c r="K334" s="1218"/>
      <c r="L334" s="1224"/>
      <c r="M334" s="1227"/>
      <c r="N334" s="1230"/>
      <c r="O334" s="1233"/>
      <c r="P334" s="1236"/>
      <c r="Q334" s="1239"/>
      <c r="R334" s="1221"/>
      <c r="S334" s="234"/>
      <c r="T334" s="242"/>
      <c r="U334" s="242"/>
      <c r="V334" s="242"/>
      <c r="W334" s="234"/>
      <c r="X334" s="305"/>
      <c r="Y334" s="305"/>
      <c r="Z334" s="305"/>
      <c r="AA334" s="305"/>
      <c r="AB334" s="1221"/>
      <c r="AC334" s="1242"/>
      <c r="AD334" s="306">
        <f t="shared" si="313"/>
        <v>0</v>
      </c>
      <c r="AE334" s="306">
        <f t="shared" si="313"/>
        <v>0</v>
      </c>
      <c r="AF334" s="306">
        <f t="shared" si="313"/>
        <v>0</v>
      </c>
      <c r="AG334" s="306">
        <f t="shared" si="313"/>
        <v>0</v>
      </c>
      <c r="AH334" s="306">
        <f t="shared" si="313"/>
        <v>0</v>
      </c>
      <c r="AI334" s="306">
        <f t="shared" si="313"/>
        <v>0</v>
      </c>
      <c r="AJ334" s="306">
        <f t="shared" si="313"/>
        <v>0</v>
      </c>
      <c r="AK334" s="1221"/>
      <c r="AL334" s="1245"/>
      <c r="AM334" s="306">
        <f t="shared" si="306"/>
        <v>0</v>
      </c>
      <c r="AN334" s="50"/>
      <c r="AO334" s="50"/>
      <c r="AP334" s="50"/>
      <c r="AQ334" s="50"/>
      <c r="AR334" s="50"/>
      <c r="AS334" s="50"/>
      <c r="AT334" s="1221"/>
      <c r="AU334" s="1248"/>
      <c r="AV334" s="306">
        <f t="shared" si="307"/>
        <v>0</v>
      </c>
      <c r="AW334" s="50"/>
      <c r="AX334" s="50"/>
      <c r="AY334" s="50"/>
      <c r="AZ334" s="50"/>
      <c r="BA334" s="50"/>
      <c r="BB334" s="50"/>
      <c r="BC334" s="1221"/>
      <c r="BD334" s="1251"/>
      <c r="BE334" s="306">
        <f t="shared" si="308"/>
        <v>0</v>
      </c>
      <c r="BF334" s="50"/>
      <c r="BG334" s="50"/>
      <c r="BH334" s="50"/>
      <c r="BI334" s="50"/>
      <c r="BJ334" s="50"/>
      <c r="BK334" s="50"/>
      <c r="BL334" s="1221"/>
      <c r="BM334" s="1254"/>
      <c r="BN334" s="306">
        <f t="shared" si="309"/>
        <v>0</v>
      </c>
      <c r="BO334" s="50"/>
      <c r="BP334" s="50"/>
      <c r="BQ334" s="50"/>
      <c r="BR334" s="50"/>
      <c r="BS334" s="50"/>
      <c r="BT334" s="50"/>
      <c r="BU334" s="1210"/>
      <c r="BV334" s="1211"/>
      <c r="BW334" s="1211"/>
      <c r="BX334" s="1211"/>
      <c r="BY334" s="1211"/>
      <c r="BZ334" s="1211"/>
      <c r="CA334" s="1211"/>
      <c r="CB334" s="1211"/>
      <c r="CC334" s="1212"/>
    </row>
    <row r="335" spans="1:81" s="58" customFormat="1" ht="40.15" customHeight="1" thickTop="1" x14ac:dyDescent="0.25">
      <c r="A335" s="37"/>
      <c r="B335" s="1334"/>
      <c r="C335" s="1315"/>
      <c r="D335" s="1096">
        <v>4599</v>
      </c>
      <c r="E335" s="1093" t="s">
        <v>5796</v>
      </c>
      <c r="F335" s="1093">
        <v>4599031</v>
      </c>
      <c r="G335" s="1093" t="s">
        <v>5797</v>
      </c>
      <c r="H335" s="1093" t="s">
        <v>5798</v>
      </c>
      <c r="I335" s="1446">
        <v>2021004540182</v>
      </c>
      <c r="J335" s="1219">
        <v>643</v>
      </c>
      <c r="K335" s="1216" t="str">
        <f>+[7]Metas!K735</f>
        <v xml:space="preserve">Asambleas Generales y/o extraordinarias de la federación comunal apoyadas </v>
      </c>
      <c r="L335" s="1222">
        <v>1</v>
      </c>
      <c r="M335" s="1225">
        <f>SUM(N335:Q335)</f>
        <v>1</v>
      </c>
      <c r="N335" s="1228"/>
      <c r="O335" s="1231">
        <v>1</v>
      </c>
      <c r="P335" s="1234"/>
      <c r="Q335" s="1237"/>
      <c r="R335" s="1219">
        <f t="shared" si="314"/>
        <v>643</v>
      </c>
      <c r="S335" s="233" t="s">
        <v>5803</v>
      </c>
      <c r="T335" s="240" t="s">
        <v>3834</v>
      </c>
      <c r="U335" s="240" t="s">
        <v>3839</v>
      </c>
      <c r="V335" s="240" t="s">
        <v>3843</v>
      </c>
      <c r="W335" s="233" t="s">
        <v>5756</v>
      </c>
      <c r="X335" s="307">
        <v>44593</v>
      </c>
      <c r="Y335" s="307"/>
      <c r="Z335" s="307"/>
      <c r="AA335" s="307"/>
      <c r="AB335" s="1219">
        <f t="shared" si="316"/>
        <v>643</v>
      </c>
      <c r="AC335" s="1240">
        <f t="shared" ref="AC335" si="324">+L335</f>
        <v>1</v>
      </c>
      <c r="AD335" s="308">
        <v>8</v>
      </c>
      <c r="AE335" s="308">
        <v>8</v>
      </c>
      <c r="AF335" s="308">
        <f t="shared" si="313"/>
        <v>0</v>
      </c>
      <c r="AG335" s="308">
        <f t="shared" si="313"/>
        <v>0</v>
      </c>
      <c r="AH335" s="308">
        <f t="shared" si="313"/>
        <v>0</v>
      </c>
      <c r="AI335" s="308">
        <f t="shared" si="313"/>
        <v>0</v>
      </c>
      <c r="AJ335" s="308">
        <f t="shared" si="313"/>
        <v>0</v>
      </c>
      <c r="AK335" s="1219">
        <f t="shared" si="318"/>
        <v>643</v>
      </c>
      <c r="AL335" s="1243">
        <f>+N335</f>
        <v>0</v>
      </c>
      <c r="AM335" s="308">
        <f t="shared" si="306"/>
        <v>0</v>
      </c>
      <c r="AN335" s="48"/>
      <c r="AO335" s="48"/>
      <c r="AP335" s="48"/>
      <c r="AQ335" s="48"/>
      <c r="AR335" s="48"/>
      <c r="AS335" s="48"/>
      <c r="AT335" s="1219">
        <f t="shared" si="319"/>
        <v>643</v>
      </c>
      <c r="AU335" s="1246">
        <f>+O335</f>
        <v>1</v>
      </c>
      <c r="AV335" s="308">
        <f t="shared" si="307"/>
        <v>0</v>
      </c>
      <c r="AW335" s="48"/>
      <c r="AX335" s="48"/>
      <c r="AY335" s="48"/>
      <c r="AZ335" s="48"/>
      <c r="BA335" s="48"/>
      <c r="BB335" s="48"/>
      <c r="BC335" s="1219">
        <f t="shared" si="320"/>
        <v>643</v>
      </c>
      <c r="BD335" s="1249">
        <f>+P335</f>
        <v>0</v>
      </c>
      <c r="BE335" s="308">
        <f t="shared" si="308"/>
        <v>0</v>
      </c>
      <c r="BF335" s="48"/>
      <c r="BG335" s="48"/>
      <c r="BH335" s="48"/>
      <c r="BI335" s="48"/>
      <c r="BJ335" s="48"/>
      <c r="BK335" s="48"/>
      <c r="BL335" s="1219">
        <f t="shared" si="321"/>
        <v>643</v>
      </c>
      <c r="BM335" s="1252">
        <f>+Q335</f>
        <v>0</v>
      </c>
      <c r="BN335" s="308">
        <f t="shared" si="309"/>
        <v>0</v>
      </c>
      <c r="BO335" s="48"/>
      <c r="BP335" s="48"/>
      <c r="BQ335" s="48"/>
      <c r="BR335" s="48"/>
      <c r="BS335" s="48"/>
      <c r="BT335" s="48"/>
      <c r="BU335" s="1204"/>
      <c r="BV335" s="1205"/>
      <c r="BW335" s="1205"/>
      <c r="BX335" s="1205"/>
      <c r="BY335" s="1205"/>
      <c r="BZ335" s="1205"/>
      <c r="CA335" s="1205"/>
      <c r="CB335" s="1205"/>
      <c r="CC335" s="1206"/>
    </row>
    <row r="336" spans="1:81" s="58" customFormat="1" ht="40.15" customHeight="1" x14ac:dyDescent="0.25">
      <c r="A336" s="37"/>
      <c r="B336" s="1334"/>
      <c r="C336" s="1315"/>
      <c r="D336" s="1097"/>
      <c r="E336" s="1094"/>
      <c r="F336" s="1094"/>
      <c r="G336" s="1094"/>
      <c r="H336" s="1094"/>
      <c r="I336" s="1447"/>
      <c r="J336" s="1220"/>
      <c r="K336" s="1217"/>
      <c r="L336" s="1223"/>
      <c r="M336" s="1226"/>
      <c r="N336" s="1229"/>
      <c r="O336" s="1232"/>
      <c r="P336" s="1235"/>
      <c r="Q336" s="1238"/>
      <c r="R336" s="1220"/>
      <c r="S336" s="41"/>
      <c r="T336" s="241"/>
      <c r="U336" s="241"/>
      <c r="V336" s="241"/>
      <c r="W336" s="41"/>
      <c r="X336" s="34"/>
      <c r="Y336" s="34"/>
      <c r="Z336" s="34"/>
      <c r="AA336" s="34"/>
      <c r="AB336" s="1220"/>
      <c r="AC336" s="1241"/>
      <c r="AD336" s="303">
        <f t="shared" si="313"/>
        <v>0</v>
      </c>
      <c r="AE336" s="303">
        <f t="shared" si="313"/>
        <v>0</v>
      </c>
      <c r="AF336" s="303">
        <f t="shared" si="313"/>
        <v>0</v>
      </c>
      <c r="AG336" s="303">
        <f t="shared" si="313"/>
        <v>0</v>
      </c>
      <c r="AH336" s="303">
        <f t="shared" si="313"/>
        <v>0</v>
      </c>
      <c r="AI336" s="303">
        <f t="shared" si="313"/>
        <v>0</v>
      </c>
      <c r="AJ336" s="303">
        <f t="shared" si="313"/>
        <v>0</v>
      </c>
      <c r="AK336" s="1220"/>
      <c r="AL336" s="1244"/>
      <c r="AM336" s="303">
        <f t="shared" si="306"/>
        <v>0</v>
      </c>
      <c r="AN336" s="311"/>
      <c r="AO336" s="311"/>
      <c r="AP336" s="311"/>
      <c r="AQ336" s="311"/>
      <c r="AR336" s="311"/>
      <c r="AS336" s="311"/>
      <c r="AT336" s="1220"/>
      <c r="AU336" s="1247"/>
      <c r="AV336" s="303">
        <f t="shared" si="307"/>
        <v>0</v>
      </c>
      <c r="AW336" s="311"/>
      <c r="AX336" s="311"/>
      <c r="AY336" s="311"/>
      <c r="AZ336" s="311"/>
      <c r="BA336" s="311"/>
      <c r="BB336" s="311"/>
      <c r="BC336" s="1220"/>
      <c r="BD336" s="1250"/>
      <c r="BE336" s="303">
        <f t="shared" si="308"/>
        <v>0</v>
      </c>
      <c r="BF336" s="311"/>
      <c r="BG336" s="311"/>
      <c r="BH336" s="311"/>
      <c r="BI336" s="311"/>
      <c r="BJ336" s="311"/>
      <c r="BK336" s="311"/>
      <c r="BL336" s="1220"/>
      <c r="BM336" s="1253"/>
      <c r="BN336" s="303">
        <f t="shared" si="309"/>
        <v>0</v>
      </c>
      <c r="BO336" s="311"/>
      <c r="BP336" s="311"/>
      <c r="BQ336" s="311"/>
      <c r="BR336" s="311"/>
      <c r="BS336" s="311"/>
      <c r="BT336" s="311"/>
      <c r="BU336" s="1207"/>
      <c r="BV336" s="1208"/>
      <c r="BW336" s="1208"/>
      <c r="BX336" s="1208"/>
      <c r="BY336" s="1208"/>
      <c r="BZ336" s="1208"/>
      <c r="CA336" s="1208"/>
      <c r="CB336" s="1208"/>
      <c r="CC336" s="1209"/>
    </row>
    <row r="337" spans="1:81" s="58" customFormat="1" ht="40.15" customHeight="1" x14ac:dyDescent="0.25">
      <c r="A337" s="37"/>
      <c r="B337" s="1334"/>
      <c r="C337" s="1315"/>
      <c r="D337" s="1097"/>
      <c r="E337" s="1094"/>
      <c r="F337" s="1094"/>
      <c r="G337" s="1094"/>
      <c r="H337" s="1094"/>
      <c r="I337" s="1447"/>
      <c r="J337" s="1220"/>
      <c r="K337" s="1217"/>
      <c r="L337" s="1223"/>
      <c r="M337" s="1226"/>
      <c r="N337" s="1229"/>
      <c r="O337" s="1232"/>
      <c r="P337" s="1235"/>
      <c r="Q337" s="1238"/>
      <c r="R337" s="1220"/>
      <c r="S337" s="41"/>
      <c r="T337" s="241"/>
      <c r="U337" s="241"/>
      <c r="V337" s="241"/>
      <c r="W337" s="41"/>
      <c r="X337" s="34"/>
      <c r="Y337" s="34"/>
      <c r="Z337" s="34"/>
      <c r="AA337" s="34"/>
      <c r="AB337" s="1220"/>
      <c r="AC337" s="1241"/>
      <c r="AD337" s="303">
        <f t="shared" si="313"/>
        <v>0</v>
      </c>
      <c r="AE337" s="303">
        <f t="shared" si="313"/>
        <v>0</v>
      </c>
      <c r="AF337" s="303">
        <f t="shared" si="313"/>
        <v>0</v>
      </c>
      <c r="AG337" s="303">
        <f t="shared" si="313"/>
        <v>0</v>
      </c>
      <c r="AH337" s="303">
        <f t="shared" si="313"/>
        <v>0</v>
      </c>
      <c r="AI337" s="303">
        <f t="shared" si="313"/>
        <v>0</v>
      </c>
      <c r="AJ337" s="303">
        <f t="shared" si="313"/>
        <v>0</v>
      </c>
      <c r="AK337" s="1220"/>
      <c r="AL337" s="1244"/>
      <c r="AM337" s="303">
        <f t="shared" si="306"/>
        <v>0</v>
      </c>
      <c r="AN337" s="311"/>
      <c r="AO337" s="311"/>
      <c r="AP337" s="311"/>
      <c r="AQ337" s="311"/>
      <c r="AR337" s="311"/>
      <c r="AS337" s="311"/>
      <c r="AT337" s="1220"/>
      <c r="AU337" s="1247"/>
      <c r="AV337" s="303">
        <f t="shared" si="307"/>
        <v>0</v>
      </c>
      <c r="AW337" s="311"/>
      <c r="AX337" s="311"/>
      <c r="AY337" s="311"/>
      <c r="AZ337" s="311"/>
      <c r="BA337" s="311"/>
      <c r="BB337" s="311"/>
      <c r="BC337" s="1220"/>
      <c r="BD337" s="1250"/>
      <c r="BE337" s="303">
        <f t="shared" si="308"/>
        <v>0</v>
      </c>
      <c r="BF337" s="311"/>
      <c r="BG337" s="311"/>
      <c r="BH337" s="311"/>
      <c r="BI337" s="311"/>
      <c r="BJ337" s="311"/>
      <c r="BK337" s="311"/>
      <c r="BL337" s="1220"/>
      <c r="BM337" s="1253"/>
      <c r="BN337" s="303">
        <f t="shared" si="309"/>
        <v>0</v>
      </c>
      <c r="BO337" s="311"/>
      <c r="BP337" s="311"/>
      <c r="BQ337" s="311"/>
      <c r="BR337" s="311"/>
      <c r="BS337" s="311"/>
      <c r="BT337" s="311"/>
      <c r="BU337" s="1207"/>
      <c r="BV337" s="1208"/>
      <c r="BW337" s="1208"/>
      <c r="BX337" s="1208"/>
      <c r="BY337" s="1208"/>
      <c r="BZ337" s="1208"/>
      <c r="CA337" s="1208"/>
      <c r="CB337" s="1208"/>
      <c r="CC337" s="1209"/>
    </row>
    <row r="338" spans="1:81" s="58" customFormat="1" ht="40.15" customHeight="1" thickBot="1" x14ac:dyDescent="0.3">
      <c r="A338" s="37"/>
      <c r="B338" s="1334"/>
      <c r="C338" s="1315"/>
      <c r="D338" s="1098"/>
      <c r="E338" s="1095"/>
      <c r="F338" s="1095"/>
      <c r="G338" s="1095"/>
      <c r="H338" s="1095"/>
      <c r="I338" s="1448"/>
      <c r="J338" s="1221"/>
      <c r="K338" s="1218"/>
      <c r="L338" s="1224"/>
      <c r="M338" s="1227"/>
      <c r="N338" s="1230"/>
      <c r="O338" s="1233"/>
      <c r="P338" s="1236"/>
      <c r="Q338" s="1239"/>
      <c r="R338" s="1221"/>
      <c r="S338" s="234"/>
      <c r="T338" s="242"/>
      <c r="U338" s="242"/>
      <c r="V338" s="242"/>
      <c r="W338" s="234"/>
      <c r="X338" s="305"/>
      <c r="Y338" s="305"/>
      <c r="Z338" s="305"/>
      <c r="AA338" s="305"/>
      <c r="AB338" s="1221"/>
      <c r="AC338" s="1242"/>
      <c r="AD338" s="306">
        <f t="shared" si="313"/>
        <v>0</v>
      </c>
      <c r="AE338" s="306">
        <f t="shared" si="313"/>
        <v>0</v>
      </c>
      <c r="AF338" s="306">
        <f t="shared" si="313"/>
        <v>0</v>
      </c>
      <c r="AG338" s="306">
        <f t="shared" si="313"/>
        <v>0</v>
      </c>
      <c r="AH338" s="306">
        <f t="shared" si="313"/>
        <v>0</v>
      </c>
      <c r="AI338" s="306">
        <f t="shared" si="313"/>
        <v>0</v>
      </c>
      <c r="AJ338" s="306">
        <f t="shared" si="313"/>
        <v>0</v>
      </c>
      <c r="AK338" s="1221"/>
      <c r="AL338" s="1245"/>
      <c r="AM338" s="306">
        <f t="shared" si="306"/>
        <v>0</v>
      </c>
      <c r="AN338" s="50"/>
      <c r="AO338" s="50"/>
      <c r="AP338" s="50"/>
      <c r="AQ338" s="50"/>
      <c r="AR338" s="50"/>
      <c r="AS338" s="50"/>
      <c r="AT338" s="1221"/>
      <c r="AU338" s="1248"/>
      <c r="AV338" s="306">
        <f t="shared" si="307"/>
        <v>0</v>
      </c>
      <c r="AW338" s="50"/>
      <c r="AX338" s="50"/>
      <c r="AY338" s="50"/>
      <c r="AZ338" s="50"/>
      <c r="BA338" s="50"/>
      <c r="BB338" s="50"/>
      <c r="BC338" s="1221"/>
      <c r="BD338" s="1251"/>
      <c r="BE338" s="306">
        <f t="shared" si="308"/>
        <v>0</v>
      </c>
      <c r="BF338" s="50"/>
      <c r="BG338" s="50"/>
      <c r="BH338" s="50"/>
      <c r="BI338" s="50"/>
      <c r="BJ338" s="50"/>
      <c r="BK338" s="50"/>
      <c r="BL338" s="1221"/>
      <c r="BM338" s="1254"/>
      <c r="BN338" s="306">
        <f t="shared" si="309"/>
        <v>0</v>
      </c>
      <c r="BO338" s="50"/>
      <c r="BP338" s="50"/>
      <c r="BQ338" s="50"/>
      <c r="BR338" s="50"/>
      <c r="BS338" s="50"/>
      <c r="BT338" s="50"/>
      <c r="BU338" s="1210"/>
      <c r="BV338" s="1211"/>
      <c r="BW338" s="1211"/>
      <c r="BX338" s="1211"/>
      <c r="BY338" s="1211"/>
      <c r="BZ338" s="1211"/>
      <c r="CA338" s="1211"/>
      <c r="CB338" s="1211"/>
      <c r="CC338" s="1212"/>
    </row>
    <row r="339" spans="1:81" s="58" customFormat="1" ht="40.15" customHeight="1" thickTop="1" x14ac:dyDescent="0.25">
      <c r="A339" s="37"/>
      <c r="B339" s="1334"/>
      <c r="C339" s="1315"/>
      <c r="D339" s="1096">
        <v>4599</v>
      </c>
      <c r="E339" s="1093" t="s">
        <v>5796</v>
      </c>
      <c r="F339" s="1093">
        <v>4599032</v>
      </c>
      <c r="G339" s="1093" t="s">
        <v>5797</v>
      </c>
      <c r="H339" s="1093" t="s">
        <v>5798</v>
      </c>
      <c r="I339" s="1446">
        <v>2021004540182</v>
      </c>
      <c r="J339" s="1219">
        <v>644</v>
      </c>
      <c r="K339" s="1216" t="str">
        <f>+[7]Metas!K736</f>
        <v>Municipios con participación de lideres sociales en congresos Nacionales de: (ideologías, mujer comunal, derechos humanos y de paz).</v>
      </c>
      <c r="L339" s="1222">
        <v>6</v>
      </c>
      <c r="M339" s="1225">
        <f>SUM(N339:Q339)/4</f>
        <v>1.5</v>
      </c>
      <c r="N339" s="1228"/>
      <c r="O339" s="1231"/>
      <c r="P339" s="1234">
        <v>6</v>
      </c>
      <c r="Q339" s="1237"/>
      <c r="R339" s="1219">
        <f t="shared" si="314"/>
        <v>644</v>
      </c>
      <c r="S339" s="233" t="s">
        <v>5804</v>
      </c>
      <c r="T339" s="240" t="s">
        <v>3834</v>
      </c>
      <c r="U339" s="240" t="s">
        <v>3839</v>
      </c>
      <c r="V339" s="240" t="s">
        <v>3843</v>
      </c>
      <c r="W339" s="233" t="s">
        <v>5756</v>
      </c>
      <c r="X339" s="307">
        <v>44593</v>
      </c>
      <c r="Y339" s="307"/>
      <c r="Z339" s="307"/>
      <c r="AA339" s="307"/>
      <c r="AB339" s="1219">
        <f t="shared" si="316"/>
        <v>644</v>
      </c>
      <c r="AC339" s="1240">
        <f t="shared" ref="AC339" si="325">+L339</f>
        <v>6</v>
      </c>
      <c r="AD339" s="308">
        <v>8</v>
      </c>
      <c r="AE339" s="308">
        <v>8</v>
      </c>
      <c r="AF339" s="308">
        <f t="shared" si="313"/>
        <v>0</v>
      </c>
      <c r="AG339" s="308">
        <f t="shared" si="313"/>
        <v>0</v>
      </c>
      <c r="AH339" s="308">
        <f t="shared" si="313"/>
        <v>0</v>
      </c>
      <c r="AI339" s="308">
        <f t="shared" si="313"/>
        <v>0</v>
      </c>
      <c r="AJ339" s="308">
        <f t="shared" si="313"/>
        <v>0</v>
      </c>
      <c r="AK339" s="1219">
        <f t="shared" si="318"/>
        <v>644</v>
      </c>
      <c r="AL339" s="1243">
        <f>+N339</f>
        <v>0</v>
      </c>
      <c r="AM339" s="308">
        <f t="shared" si="306"/>
        <v>0</v>
      </c>
      <c r="AN339" s="48"/>
      <c r="AO339" s="48"/>
      <c r="AP339" s="48"/>
      <c r="AQ339" s="48"/>
      <c r="AR339" s="48"/>
      <c r="AS339" s="48"/>
      <c r="AT339" s="1219">
        <f t="shared" si="319"/>
        <v>644</v>
      </c>
      <c r="AU339" s="1246">
        <f>+O339</f>
        <v>0</v>
      </c>
      <c r="AV339" s="308">
        <f t="shared" si="307"/>
        <v>0</v>
      </c>
      <c r="AW339" s="48"/>
      <c r="AX339" s="48"/>
      <c r="AY339" s="48"/>
      <c r="AZ339" s="48"/>
      <c r="BA339" s="48"/>
      <c r="BB339" s="48"/>
      <c r="BC339" s="1219">
        <f t="shared" si="320"/>
        <v>644</v>
      </c>
      <c r="BD339" s="1249">
        <f>+P339</f>
        <v>6</v>
      </c>
      <c r="BE339" s="308">
        <f t="shared" si="308"/>
        <v>0</v>
      </c>
      <c r="BF339" s="48"/>
      <c r="BG339" s="48"/>
      <c r="BH339" s="48"/>
      <c r="BI339" s="48"/>
      <c r="BJ339" s="48"/>
      <c r="BK339" s="48"/>
      <c r="BL339" s="1219">
        <f t="shared" si="321"/>
        <v>644</v>
      </c>
      <c r="BM339" s="1252">
        <f>+Q339</f>
        <v>0</v>
      </c>
      <c r="BN339" s="308">
        <f t="shared" si="309"/>
        <v>0</v>
      </c>
      <c r="BO339" s="48"/>
      <c r="BP339" s="48"/>
      <c r="BQ339" s="48"/>
      <c r="BR339" s="48"/>
      <c r="BS339" s="48"/>
      <c r="BT339" s="48"/>
      <c r="BU339" s="1204"/>
      <c r="BV339" s="1205"/>
      <c r="BW339" s="1205"/>
      <c r="BX339" s="1205"/>
      <c r="BY339" s="1205"/>
      <c r="BZ339" s="1205"/>
      <c r="CA339" s="1205"/>
      <c r="CB339" s="1205"/>
      <c r="CC339" s="1206"/>
    </row>
    <row r="340" spans="1:81" s="58" customFormat="1" ht="40.15" customHeight="1" x14ac:dyDescent="0.25">
      <c r="A340" s="37"/>
      <c r="B340" s="1334"/>
      <c r="C340" s="1315"/>
      <c r="D340" s="1097"/>
      <c r="E340" s="1094"/>
      <c r="F340" s="1094"/>
      <c r="G340" s="1094"/>
      <c r="H340" s="1094"/>
      <c r="I340" s="1447"/>
      <c r="J340" s="1220"/>
      <c r="K340" s="1217"/>
      <c r="L340" s="1223"/>
      <c r="M340" s="1226"/>
      <c r="N340" s="1229"/>
      <c r="O340" s="1232"/>
      <c r="P340" s="1235"/>
      <c r="Q340" s="1238"/>
      <c r="R340" s="1220"/>
      <c r="S340" s="41"/>
      <c r="T340" s="241"/>
      <c r="U340" s="241"/>
      <c r="V340" s="241"/>
      <c r="W340" s="41"/>
      <c r="X340" s="34"/>
      <c r="Y340" s="34"/>
      <c r="Z340" s="34"/>
      <c r="AA340" s="34"/>
      <c r="AB340" s="1220"/>
      <c r="AC340" s="1241"/>
      <c r="AD340" s="303">
        <f t="shared" si="313"/>
        <v>0</v>
      </c>
      <c r="AE340" s="303">
        <f t="shared" si="313"/>
        <v>0</v>
      </c>
      <c r="AF340" s="303">
        <f t="shared" si="313"/>
        <v>0</v>
      </c>
      <c r="AG340" s="303">
        <f t="shared" si="313"/>
        <v>0</v>
      </c>
      <c r="AH340" s="303">
        <f t="shared" si="313"/>
        <v>0</v>
      </c>
      <c r="AI340" s="303">
        <f t="shared" si="313"/>
        <v>0</v>
      </c>
      <c r="AJ340" s="303">
        <f t="shared" si="313"/>
        <v>0</v>
      </c>
      <c r="AK340" s="1220"/>
      <c r="AL340" s="1244"/>
      <c r="AM340" s="303">
        <f t="shared" si="306"/>
        <v>0</v>
      </c>
      <c r="AN340" s="311"/>
      <c r="AO340" s="311"/>
      <c r="AP340" s="311"/>
      <c r="AQ340" s="311"/>
      <c r="AR340" s="311"/>
      <c r="AS340" s="311"/>
      <c r="AT340" s="1220"/>
      <c r="AU340" s="1247"/>
      <c r="AV340" s="303">
        <f t="shared" si="307"/>
        <v>0</v>
      </c>
      <c r="AW340" s="311"/>
      <c r="AX340" s="311"/>
      <c r="AY340" s="311"/>
      <c r="AZ340" s="311"/>
      <c r="BA340" s="311"/>
      <c r="BB340" s="311"/>
      <c r="BC340" s="1220"/>
      <c r="BD340" s="1250"/>
      <c r="BE340" s="303">
        <f t="shared" si="308"/>
        <v>0</v>
      </c>
      <c r="BF340" s="311"/>
      <c r="BG340" s="311"/>
      <c r="BH340" s="311"/>
      <c r="BI340" s="311"/>
      <c r="BJ340" s="311"/>
      <c r="BK340" s="311"/>
      <c r="BL340" s="1220"/>
      <c r="BM340" s="1253"/>
      <c r="BN340" s="303">
        <f t="shared" si="309"/>
        <v>0</v>
      </c>
      <c r="BO340" s="311"/>
      <c r="BP340" s="311"/>
      <c r="BQ340" s="311"/>
      <c r="BR340" s="311"/>
      <c r="BS340" s="311"/>
      <c r="BT340" s="311"/>
      <c r="BU340" s="1207"/>
      <c r="BV340" s="1208"/>
      <c r="BW340" s="1208"/>
      <c r="BX340" s="1208"/>
      <c r="BY340" s="1208"/>
      <c r="BZ340" s="1208"/>
      <c r="CA340" s="1208"/>
      <c r="CB340" s="1208"/>
      <c r="CC340" s="1209"/>
    </row>
    <row r="341" spans="1:81" s="58" customFormat="1" ht="40.15" customHeight="1" x14ac:dyDescent="0.25">
      <c r="A341" s="37"/>
      <c r="B341" s="1334"/>
      <c r="C341" s="1315"/>
      <c r="D341" s="1097"/>
      <c r="E341" s="1094"/>
      <c r="F341" s="1094"/>
      <c r="G341" s="1094"/>
      <c r="H341" s="1094"/>
      <c r="I341" s="1447"/>
      <c r="J341" s="1220"/>
      <c r="K341" s="1217"/>
      <c r="L341" s="1223"/>
      <c r="M341" s="1226"/>
      <c r="N341" s="1229"/>
      <c r="O341" s="1232"/>
      <c r="P341" s="1235"/>
      <c r="Q341" s="1238"/>
      <c r="R341" s="1220"/>
      <c r="S341" s="41"/>
      <c r="T341" s="241"/>
      <c r="U341" s="241"/>
      <c r="V341" s="241"/>
      <c r="W341" s="41"/>
      <c r="X341" s="34"/>
      <c r="Y341" s="34"/>
      <c r="Z341" s="34"/>
      <c r="AA341" s="34"/>
      <c r="AB341" s="1220"/>
      <c r="AC341" s="1241"/>
      <c r="AD341" s="303">
        <f t="shared" si="313"/>
        <v>0</v>
      </c>
      <c r="AE341" s="303">
        <f t="shared" si="313"/>
        <v>0</v>
      </c>
      <c r="AF341" s="303">
        <f t="shared" si="313"/>
        <v>0</v>
      </c>
      <c r="AG341" s="303">
        <f t="shared" si="313"/>
        <v>0</v>
      </c>
      <c r="AH341" s="303">
        <f t="shared" si="313"/>
        <v>0</v>
      </c>
      <c r="AI341" s="303">
        <f t="shared" si="313"/>
        <v>0</v>
      </c>
      <c r="AJ341" s="303">
        <f t="shared" si="313"/>
        <v>0</v>
      </c>
      <c r="AK341" s="1220"/>
      <c r="AL341" s="1244"/>
      <c r="AM341" s="303">
        <f t="shared" si="306"/>
        <v>0</v>
      </c>
      <c r="AN341" s="311"/>
      <c r="AO341" s="311"/>
      <c r="AP341" s="311"/>
      <c r="AQ341" s="311"/>
      <c r="AR341" s="311"/>
      <c r="AS341" s="311"/>
      <c r="AT341" s="1220"/>
      <c r="AU341" s="1247"/>
      <c r="AV341" s="303">
        <f t="shared" si="307"/>
        <v>0</v>
      </c>
      <c r="AW341" s="311"/>
      <c r="AX341" s="311"/>
      <c r="AY341" s="311"/>
      <c r="AZ341" s="311"/>
      <c r="BA341" s="311"/>
      <c r="BB341" s="311"/>
      <c r="BC341" s="1220"/>
      <c r="BD341" s="1250"/>
      <c r="BE341" s="303">
        <f t="shared" si="308"/>
        <v>0</v>
      </c>
      <c r="BF341" s="311"/>
      <c r="BG341" s="311"/>
      <c r="BH341" s="311"/>
      <c r="BI341" s="311"/>
      <c r="BJ341" s="311"/>
      <c r="BK341" s="311"/>
      <c r="BL341" s="1220"/>
      <c r="BM341" s="1253"/>
      <c r="BN341" s="303">
        <f t="shared" si="309"/>
        <v>0</v>
      </c>
      <c r="BO341" s="311"/>
      <c r="BP341" s="311"/>
      <c r="BQ341" s="311"/>
      <c r="BR341" s="311"/>
      <c r="BS341" s="311"/>
      <c r="BT341" s="311"/>
      <c r="BU341" s="1207"/>
      <c r="BV341" s="1208"/>
      <c r="BW341" s="1208"/>
      <c r="BX341" s="1208"/>
      <c r="BY341" s="1208"/>
      <c r="BZ341" s="1208"/>
      <c r="CA341" s="1208"/>
      <c r="CB341" s="1208"/>
      <c r="CC341" s="1209"/>
    </row>
    <row r="342" spans="1:81" s="58" customFormat="1" ht="40.15" customHeight="1" thickBot="1" x14ac:dyDescent="0.3">
      <c r="A342" s="37"/>
      <c r="B342" s="1334"/>
      <c r="C342" s="1315"/>
      <c r="D342" s="1098"/>
      <c r="E342" s="1095"/>
      <c r="F342" s="1095"/>
      <c r="G342" s="1095"/>
      <c r="H342" s="1095"/>
      <c r="I342" s="1448"/>
      <c r="J342" s="1221"/>
      <c r="K342" s="1218"/>
      <c r="L342" s="1224"/>
      <c r="M342" s="1227"/>
      <c r="N342" s="1230"/>
      <c r="O342" s="1233"/>
      <c r="P342" s="1236"/>
      <c r="Q342" s="1239"/>
      <c r="R342" s="1221"/>
      <c r="S342" s="234"/>
      <c r="T342" s="242"/>
      <c r="U342" s="242"/>
      <c r="V342" s="242"/>
      <c r="W342" s="234"/>
      <c r="X342" s="305"/>
      <c r="Y342" s="305"/>
      <c r="Z342" s="305"/>
      <c r="AA342" s="305"/>
      <c r="AB342" s="1221"/>
      <c r="AC342" s="1242"/>
      <c r="AD342" s="306">
        <f t="shared" si="313"/>
        <v>0</v>
      </c>
      <c r="AE342" s="306">
        <f t="shared" si="313"/>
        <v>0</v>
      </c>
      <c r="AF342" s="306">
        <f t="shared" si="313"/>
        <v>0</v>
      </c>
      <c r="AG342" s="306">
        <f t="shared" si="313"/>
        <v>0</v>
      </c>
      <c r="AH342" s="306">
        <f t="shared" si="313"/>
        <v>0</v>
      </c>
      <c r="AI342" s="306">
        <f t="shared" si="313"/>
        <v>0</v>
      </c>
      <c r="AJ342" s="306">
        <f t="shared" si="313"/>
        <v>0</v>
      </c>
      <c r="AK342" s="1221"/>
      <c r="AL342" s="1245"/>
      <c r="AM342" s="306">
        <f t="shared" si="306"/>
        <v>0</v>
      </c>
      <c r="AN342" s="50"/>
      <c r="AO342" s="50"/>
      <c r="AP342" s="50"/>
      <c r="AQ342" s="50"/>
      <c r="AR342" s="50"/>
      <c r="AS342" s="50"/>
      <c r="AT342" s="1221"/>
      <c r="AU342" s="1248"/>
      <c r="AV342" s="306">
        <f t="shared" si="307"/>
        <v>0</v>
      </c>
      <c r="AW342" s="50"/>
      <c r="AX342" s="50"/>
      <c r="AY342" s="50"/>
      <c r="AZ342" s="50"/>
      <c r="BA342" s="50"/>
      <c r="BB342" s="50"/>
      <c r="BC342" s="1221"/>
      <c r="BD342" s="1251"/>
      <c r="BE342" s="306">
        <f t="shared" si="308"/>
        <v>0</v>
      </c>
      <c r="BF342" s="50"/>
      <c r="BG342" s="50"/>
      <c r="BH342" s="50"/>
      <c r="BI342" s="50"/>
      <c r="BJ342" s="50"/>
      <c r="BK342" s="50"/>
      <c r="BL342" s="1221"/>
      <c r="BM342" s="1254"/>
      <c r="BN342" s="306">
        <f t="shared" si="309"/>
        <v>0</v>
      </c>
      <c r="BO342" s="50"/>
      <c r="BP342" s="50"/>
      <c r="BQ342" s="50"/>
      <c r="BR342" s="50"/>
      <c r="BS342" s="50"/>
      <c r="BT342" s="50"/>
      <c r="BU342" s="1210"/>
      <c r="BV342" s="1211"/>
      <c r="BW342" s="1211"/>
      <c r="BX342" s="1211"/>
      <c r="BY342" s="1211"/>
      <c r="BZ342" s="1211"/>
      <c r="CA342" s="1211"/>
      <c r="CB342" s="1211"/>
      <c r="CC342" s="1212"/>
    </row>
    <row r="343" spans="1:81" s="58" customFormat="1" ht="40.15" customHeight="1" thickTop="1" x14ac:dyDescent="0.25">
      <c r="A343" s="37"/>
      <c r="B343" s="1334"/>
      <c r="C343" s="1315"/>
      <c r="D343" s="1096">
        <v>4599</v>
      </c>
      <c r="E343" s="1093" t="s">
        <v>5796</v>
      </c>
      <c r="F343" s="1093">
        <v>4599030</v>
      </c>
      <c r="G343" s="1093" t="s">
        <v>5802</v>
      </c>
      <c r="H343" s="1093" t="s">
        <v>5798</v>
      </c>
      <c r="I343" s="1446">
        <v>2021004540182</v>
      </c>
      <c r="J343" s="1219">
        <v>645</v>
      </c>
      <c r="K343" s="1216" t="str">
        <f>+[7]Metas!K737</f>
        <v>Dignatarios de Juntas de Acción Comunal JAC capacitados en formulación y evaluación de proyectos comunitarios.</v>
      </c>
      <c r="L343" s="1222"/>
      <c r="M343" s="1225">
        <f>SUM(N343:Q343)/4</f>
        <v>0</v>
      </c>
      <c r="N343" s="1228"/>
      <c r="O343" s="1231"/>
      <c r="P343" s="1234"/>
      <c r="Q343" s="1237"/>
      <c r="R343" s="1219">
        <f t="shared" si="314"/>
        <v>645</v>
      </c>
      <c r="S343" s="233"/>
      <c r="T343" s="240"/>
      <c r="U343" s="240"/>
      <c r="V343" s="240"/>
      <c r="W343" s="233"/>
      <c r="X343" s="307"/>
      <c r="Y343" s="307"/>
      <c r="Z343" s="307"/>
      <c r="AA343" s="307"/>
      <c r="AB343" s="1219">
        <f t="shared" si="316"/>
        <v>645</v>
      </c>
      <c r="AC343" s="1240">
        <f t="shared" ref="AC343" si="326">+L343</f>
        <v>0</v>
      </c>
      <c r="AD343" s="308">
        <f t="shared" si="313"/>
        <v>0</v>
      </c>
      <c r="AE343" s="308">
        <f t="shared" si="313"/>
        <v>0</v>
      </c>
      <c r="AF343" s="308">
        <f t="shared" si="313"/>
        <v>0</v>
      </c>
      <c r="AG343" s="308">
        <f t="shared" si="313"/>
        <v>0</v>
      </c>
      <c r="AH343" s="308">
        <f t="shared" si="313"/>
        <v>0</v>
      </c>
      <c r="AI343" s="308">
        <f t="shared" si="313"/>
        <v>0</v>
      </c>
      <c r="AJ343" s="308">
        <f t="shared" si="313"/>
        <v>0</v>
      </c>
      <c r="AK343" s="1219">
        <f t="shared" si="318"/>
        <v>645</v>
      </c>
      <c r="AL343" s="1243">
        <f>+N343</f>
        <v>0</v>
      </c>
      <c r="AM343" s="308">
        <f t="shared" si="306"/>
        <v>0</v>
      </c>
      <c r="AN343" s="48"/>
      <c r="AO343" s="48"/>
      <c r="AP343" s="48"/>
      <c r="AQ343" s="48"/>
      <c r="AR343" s="48"/>
      <c r="AS343" s="48"/>
      <c r="AT343" s="1219">
        <f t="shared" si="319"/>
        <v>645</v>
      </c>
      <c r="AU343" s="1246">
        <f>+O343</f>
        <v>0</v>
      </c>
      <c r="AV343" s="308">
        <f t="shared" si="307"/>
        <v>0</v>
      </c>
      <c r="AW343" s="48"/>
      <c r="AX343" s="48"/>
      <c r="AY343" s="48"/>
      <c r="AZ343" s="48"/>
      <c r="BA343" s="48"/>
      <c r="BB343" s="48"/>
      <c r="BC343" s="1219">
        <f t="shared" si="320"/>
        <v>645</v>
      </c>
      <c r="BD343" s="1249">
        <f>+P343</f>
        <v>0</v>
      </c>
      <c r="BE343" s="308">
        <f t="shared" si="308"/>
        <v>0</v>
      </c>
      <c r="BF343" s="48"/>
      <c r="BG343" s="48"/>
      <c r="BH343" s="48"/>
      <c r="BI343" s="48"/>
      <c r="BJ343" s="48"/>
      <c r="BK343" s="48"/>
      <c r="BL343" s="1219">
        <f t="shared" si="321"/>
        <v>645</v>
      </c>
      <c r="BM343" s="1252">
        <f>+Q343</f>
        <v>0</v>
      </c>
      <c r="BN343" s="308">
        <f t="shared" si="309"/>
        <v>0</v>
      </c>
      <c r="BO343" s="48"/>
      <c r="BP343" s="48"/>
      <c r="BQ343" s="48"/>
      <c r="BR343" s="48"/>
      <c r="BS343" s="48"/>
      <c r="BT343" s="48"/>
      <c r="BU343" s="1204"/>
      <c r="BV343" s="1205"/>
      <c r="BW343" s="1205"/>
      <c r="BX343" s="1205"/>
      <c r="BY343" s="1205"/>
      <c r="BZ343" s="1205"/>
      <c r="CA343" s="1205"/>
      <c r="CB343" s="1205"/>
      <c r="CC343" s="1206"/>
    </row>
    <row r="344" spans="1:81" s="58" customFormat="1" ht="40.15" customHeight="1" x14ac:dyDescent="0.25">
      <c r="A344" s="37"/>
      <c r="B344" s="1334"/>
      <c r="C344" s="1315"/>
      <c r="D344" s="1097"/>
      <c r="E344" s="1094"/>
      <c r="F344" s="1094"/>
      <c r="G344" s="1094"/>
      <c r="H344" s="1094"/>
      <c r="I344" s="1447"/>
      <c r="J344" s="1220"/>
      <c r="K344" s="1217"/>
      <c r="L344" s="1223"/>
      <c r="M344" s="1226"/>
      <c r="N344" s="1229"/>
      <c r="O344" s="1232"/>
      <c r="P344" s="1235"/>
      <c r="Q344" s="1238"/>
      <c r="R344" s="1220"/>
      <c r="S344" s="41"/>
      <c r="T344" s="241"/>
      <c r="U344" s="241"/>
      <c r="V344" s="241"/>
      <c r="W344" s="41"/>
      <c r="X344" s="34"/>
      <c r="Y344" s="34"/>
      <c r="Z344" s="34"/>
      <c r="AA344" s="34"/>
      <c r="AB344" s="1220"/>
      <c r="AC344" s="1241"/>
      <c r="AD344" s="303">
        <f t="shared" si="313"/>
        <v>0</v>
      </c>
      <c r="AE344" s="303">
        <f t="shared" si="313"/>
        <v>0</v>
      </c>
      <c r="AF344" s="303">
        <f t="shared" si="313"/>
        <v>0</v>
      </c>
      <c r="AG344" s="303">
        <f t="shared" si="313"/>
        <v>0</v>
      </c>
      <c r="AH344" s="303">
        <f t="shared" si="313"/>
        <v>0</v>
      </c>
      <c r="AI344" s="303">
        <f t="shared" si="313"/>
        <v>0</v>
      </c>
      <c r="AJ344" s="303">
        <f t="shared" si="313"/>
        <v>0</v>
      </c>
      <c r="AK344" s="1220"/>
      <c r="AL344" s="1244"/>
      <c r="AM344" s="303">
        <f t="shared" si="306"/>
        <v>0</v>
      </c>
      <c r="AN344" s="311"/>
      <c r="AO344" s="311"/>
      <c r="AP344" s="311"/>
      <c r="AQ344" s="311"/>
      <c r="AR344" s="311"/>
      <c r="AS344" s="311"/>
      <c r="AT344" s="1220"/>
      <c r="AU344" s="1247"/>
      <c r="AV344" s="303">
        <f t="shared" si="307"/>
        <v>0</v>
      </c>
      <c r="AW344" s="311"/>
      <c r="AX344" s="311"/>
      <c r="AY344" s="311"/>
      <c r="AZ344" s="311"/>
      <c r="BA344" s="311"/>
      <c r="BB344" s="311"/>
      <c r="BC344" s="1220"/>
      <c r="BD344" s="1250"/>
      <c r="BE344" s="303">
        <f t="shared" si="308"/>
        <v>0</v>
      </c>
      <c r="BF344" s="311"/>
      <c r="BG344" s="311"/>
      <c r="BH344" s="311"/>
      <c r="BI344" s="311"/>
      <c r="BJ344" s="311"/>
      <c r="BK344" s="311"/>
      <c r="BL344" s="1220"/>
      <c r="BM344" s="1253"/>
      <c r="BN344" s="303">
        <f t="shared" si="309"/>
        <v>0</v>
      </c>
      <c r="BO344" s="311"/>
      <c r="BP344" s="311"/>
      <c r="BQ344" s="311"/>
      <c r="BR344" s="311"/>
      <c r="BS344" s="311"/>
      <c r="BT344" s="311"/>
      <c r="BU344" s="1207"/>
      <c r="BV344" s="1208"/>
      <c r="BW344" s="1208"/>
      <c r="BX344" s="1208"/>
      <c r="BY344" s="1208"/>
      <c r="BZ344" s="1208"/>
      <c r="CA344" s="1208"/>
      <c r="CB344" s="1208"/>
      <c r="CC344" s="1209"/>
    </row>
    <row r="345" spans="1:81" s="58" customFormat="1" ht="40.15" customHeight="1" x14ac:dyDescent="0.25">
      <c r="A345" s="37"/>
      <c r="B345" s="1334"/>
      <c r="C345" s="1315"/>
      <c r="D345" s="1097"/>
      <c r="E345" s="1094"/>
      <c r="F345" s="1094"/>
      <c r="G345" s="1094"/>
      <c r="H345" s="1094"/>
      <c r="I345" s="1447"/>
      <c r="J345" s="1220"/>
      <c r="K345" s="1217"/>
      <c r="L345" s="1223"/>
      <c r="M345" s="1226"/>
      <c r="N345" s="1229"/>
      <c r="O345" s="1232"/>
      <c r="P345" s="1235"/>
      <c r="Q345" s="1238"/>
      <c r="R345" s="1220"/>
      <c r="S345" s="41"/>
      <c r="T345" s="241"/>
      <c r="U345" s="241"/>
      <c r="V345" s="241"/>
      <c r="W345" s="41"/>
      <c r="X345" s="34"/>
      <c r="Y345" s="34"/>
      <c r="Z345" s="34"/>
      <c r="AA345" s="34"/>
      <c r="AB345" s="1220"/>
      <c r="AC345" s="1241"/>
      <c r="AD345" s="303">
        <f t="shared" si="313"/>
        <v>0</v>
      </c>
      <c r="AE345" s="303">
        <f t="shared" si="313"/>
        <v>0</v>
      </c>
      <c r="AF345" s="303">
        <f t="shared" si="313"/>
        <v>0</v>
      </c>
      <c r="AG345" s="303">
        <f t="shared" si="313"/>
        <v>0</v>
      </c>
      <c r="AH345" s="303">
        <f t="shared" si="313"/>
        <v>0</v>
      </c>
      <c r="AI345" s="303">
        <f t="shared" si="313"/>
        <v>0</v>
      </c>
      <c r="AJ345" s="303">
        <f t="shared" si="313"/>
        <v>0</v>
      </c>
      <c r="AK345" s="1220"/>
      <c r="AL345" s="1244"/>
      <c r="AM345" s="303">
        <f t="shared" si="306"/>
        <v>0</v>
      </c>
      <c r="AN345" s="311"/>
      <c r="AO345" s="311"/>
      <c r="AP345" s="311"/>
      <c r="AQ345" s="311"/>
      <c r="AR345" s="311"/>
      <c r="AS345" s="311"/>
      <c r="AT345" s="1220"/>
      <c r="AU345" s="1247"/>
      <c r="AV345" s="303">
        <f t="shared" si="307"/>
        <v>0</v>
      </c>
      <c r="AW345" s="311"/>
      <c r="AX345" s="311"/>
      <c r="AY345" s="311"/>
      <c r="AZ345" s="311"/>
      <c r="BA345" s="311"/>
      <c r="BB345" s="311"/>
      <c r="BC345" s="1220"/>
      <c r="BD345" s="1250"/>
      <c r="BE345" s="303">
        <f t="shared" si="308"/>
        <v>0</v>
      </c>
      <c r="BF345" s="311"/>
      <c r="BG345" s="311"/>
      <c r="BH345" s="311"/>
      <c r="BI345" s="311"/>
      <c r="BJ345" s="311"/>
      <c r="BK345" s="311"/>
      <c r="BL345" s="1220"/>
      <c r="BM345" s="1253"/>
      <c r="BN345" s="303">
        <f t="shared" si="309"/>
        <v>0</v>
      </c>
      <c r="BO345" s="311"/>
      <c r="BP345" s="311"/>
      <c r="BQ345" s="311"/>
      <c r="BR345" s="311"/>
      <c r="BS345" s="311"/>
      <c r="BT345" s="311"/>
      <c r="BU345" s="1207"/>
      <c r="BV345" s="1208"/>
      <c r="BW345" s="1208"/>
      <c r="BX345" s="1208"/>
      <c r="BY345" s="1208"/>
      <c r="BZ345" s="1208"/>
      <c r="CA345" s="1208"/>
      <c r="CB345" s="1208"/>
      <c r="CC345" s="1209"/>
    </row>
    <row r="346" spans="1:81" s="58" customFormat="1" ht="40.15" customHeight="1" thickBot="1" x14ac:dyDescent="0.3">
      <c r="A346" s="37"/>
      <c r="B346" s="1334"/>
      <c r="C346" s="1315"/>
      <c r="D346" s="1098"/>
      <c r="E346" s="1095"/>
      <c r="F346" s="1095"/>
      <c r="G346" s="1095"/>
      <c r="H346" s="1095"/>
      <c r="I346" s="1448"/>
      <c r="J346" s="1221"/>
      <c r="K346" s="1218"/>
      <c r="L346" s="1224"/>
      <c r="M346" s="1227"/>
      <c r="N346" s="1230"/>
      <c r="O346" s="1233"/>
      <c r="P346" s="1236"/>
      <c r="Q346" s="1239"/>
      <c r="R346" s="1221"/>
      <c r="S346" s="234"/>
      <c r="T346" s="242"/>
      <c r="U346" s="242"/>
      <c r="V346" s="242"/>
      <c r="W346" s="234"/>
      <c r="X346" s="305"/>
      <c r="Y346" s="305"/>
      <c r="Z346" s="305"/>
      <c r="AA346" s="305"/>
      <c r="AB346" s="1221"/>
      <c r="AC346" s="1242"/>
      <c r="AD346" s="306">
        <f t="shared" si="313"/>
        <v>0</v>
      </c>
      <c r="AE346" s="306">
        <f t="shared" si="313"/>
        <v>0</v>
      </c>
      <c r="AF346" s="306">
        <f t="shared" si="313"/>
        <v>0</v>
      </c>
      <c r="AG346" s="306">
        <f t="shared" si="313"/>
        <v>0</v>
      </c>
      <c r="AH346" s="306">
        <f t="shared" si="313"/>
        <v>0</v>
      </c>
      <c r="AI346" s="306">
        <f t="shared" si="313"/>
        <v>0</v>
      </c>
      <c r="AJ346" s="306">
        <f t="shared" si="313"/>
        <v>0</v>
      </c>
      <c r="AK346" s="1221"/>
      <c r="AL346" s="1245"/>
      <c r="AM346" s="306">
        <f t="shared" si="306"/>
        <v>0</v>
      </c>
      <c r="AN346" s="50"/>
      <c r="AO346" s="50"/>
      <c r="AP346" s="50"/>
      <c r="AQ346" s="50"/>
      <c r="AR346" s="50"/>
      <c r="AS346" s="50"/>
      <c r="AT346" s="1221"/>
      <c r="AU346" s="1248"/>
      <c r="AV346" s="306">
        <f t="shared" si="307"/>
        <v>0</v>
      </c>
      <c r="AW346" s="50"/>
      <c r="AX346" s="50"/>
      <c r="AY346" s="50"/>
      <c r="AZ346" s="50"/>
      <c r="BA346" s="50"/>
      <c r="BB346" s="50"/>
      <c r="BC346" s="1221"/>
      <c r="BD346" s="1251"/>
      <c r="BE346" s="306">
        <f t="shared" si="308"/>
        <v>0</v>
      </c>
      <c r="BF346" s="50"/>
      <c r="BG346" s="50"/>
      <c r="BH346" s="50"/>
      <c r="BI346" s="50"/>
      <c r="BJ346" s="50"/>
      <c r="BK346" s="50"/>
      <c r="BL346" s="1221"/>
      <c r="BM346" s="1254"/>
      <c r="BN346" s="306">
        <f t="shared" si="309"/>
        <v>0</v>
      </c>
      <c r="BO346" s="50"/>
      <c r="BP346" s="50"/>
      <c r="BQ346" s="50"/>
      <c r="BR346" s="50"/>
      <c r="BS346" s="50"/>
      <c r="BT346" s="50"/>
      <c r="BU346" s="1210"/>
      <c r="BV346" s="1211"/>
      <c r="BW346" s="1211"/>
      <c r="BX346" s="1211"/>
      <c r="BY346" s="1211"/>
      <c r="BZ346" s="1211"/>
      <c r="CA346" s="1211"/>
      <c r="CB346" s="1211"/>
      <c r="CC346" s="1212"/>
    </row>
    <row r="347" spans="1:81" s="58" customFormat="1" ht="40.15" customHeight="1" thickTop="1" x14ac:dyDescent="0.25">
      <c r="A347" s="37"/>
      <c r="B347" s="1334"/>
      <c r="C347" s="1315"/>
      <c r="D347" s="1096">
        <v>4599</v>
      </c>
      <c r="E347" s="1093" t="s">
        <v>5796</v>
      </c>
      <c r="F347" s="1093">
        <v>4599031</v>
      </c>
      <c r="G347" s="1093" t="s">
        <v>5802</v>
      </c>
      <c r="H347" s="1093" t="s">
        <v>5798</v>
      </c>
      <c r="I347" s="1446">
        <v>2021004540182</v>
      </c>
      <c r="J347" s="1219">
        <v>646</v>
      </c>
      <c r="K347" s="1216" t="str">
        <f>+[7]Metas!K738</f>
        <v>Líderes de la acción comunal en el programa “Formador de Formadores”</v>
      </c>
      <c r="L347" s="1222"/>
      <c r="M347" s="1225">
        <f>SUM(N347:Q347)/4</f>
        <v>0</v>
      </c>
      <c r="N347" s="1228"/>
      <c r="O347" s="1231"/>
      <c r="P347" s="1234"/>
      <c r="Q347" s="1237"/>
      <c r="R347" s="1219">
        <f t="shared" si="314"/>
        <v>646</v>
      </c>
      <c r="S347" s="233"/>
      <c r="T347" s="240"/>
      <c r="U347" s="240"/>
      <c r="V347" s="240"/>
      <c r="W347" s="233"/>
      <c r="X347" s="307"/>
      <c r="Y347" s="307"/>
      <c r="Z347" s="307"/>
      <c r="AA347" s="307"/>
      <c r="AB347" s="1219">
        <f t="shared" si="316"/>
        <v>646</v>
      </c>
      <c r="AC347" s="1240">
        <f t="shared" ref="AC347" si="327">+L347</f>
        <v>0</v>
      </c>
      <c r="AD347" s="308">
        <f t="shared" si="313"/>
        <v>0</v>
      </c>
      <c r="AE347" s="308">
        <f t="shared" si="313"/>
        <v>0</v>
      </c>
      <c r="AF347" s="308">
        <f t="shared" si="313"/>
        <v>0</v>
      </c>
      <c r="AG347" s="308">
        <f t="shared" si="313"/>
        <v>0</v>
      </c>
      <c r="AH347" s="308">
        <f t="shared" si="313"/>
        <v>0</v>
      </c>
      <c r="AI347" s="308">
        <f t="shared" si="313"/>
        <v>0</v>
      </c>
      <c r="AJ347" s="308">
        <f t="shared" si="313"/>
        <v>0</v>
      </c>
      <c r="AK347" s="1219">
        <f t="shared" si="318"/>
        <v>646</v>
      </c>
      <c r="AL347" s="1243">
        <f>+N347</f>
        <v>0</v>
      </c>
      <c r="AM347" s="308">
        <f t="shared" si="306"/>
        <v>0</v>
      </c>
      <c r="AN347" s="48"/>
      <c r="AO347" s="48"/>
      <c r="AP347" s="48"/>
      <c r="AQ347" s="48"/>
      <c r="AR347" s="48"/>
      <c r="AS347" s="48"/>
      <c r="AT347" s="1219">
        <f t="shared" si="319"/>
        <v>646</v>
      </c>
      <c r="AU347" s="1246">
        <f>+O347</f>
        <v>0</v>
      </c>
      <c r="AV347" s="308">
        <f t="shared" si="307"/>
        <v>0</v>
      </c>
      <c r="AW347" s="48"/>
      <c r="AX347" s="48"/>
      <c r="AY347" s="48"/>
      <c r="AZ347" s="48"/>
      <c r="BA347" s="48"/>
      <c r="BB347" s="48"/>
      <c r="BC347" s="1219">
        <f t="shared" si="320"/>
        <v>646</v>
      </c>
      <c r="BD347" s="1249">
        <f>+P347</f>
        <v>0</v>
      </c>
      <c r="BE347" s="308">
        <f t="shared" si="308"/>
        <v>0</v>
      </c>
      <c r="BF347" s="48"/>
      <c r="BG347" s="48"/>
      <c r="BH347" s="48"/>
      <c r="BI347" s="48"/>
      <c r="BJ347" s="48"/>
      <c r="BK347" s="48"/>
      <c r="BL347" s="1219">
        <f t="shared" si="321"/>
        <v>646</v>
      </c>
      <c r="BM347" s="1252">
        <f>+Q347</f>
        <v>0</v>
      </c>
      <c r="BN347" s="308">
        <f t="shared" si="309"/>
        <v>0</v>
      </c>
      <c r="BO347" s="48"/>
      <c r="BP347" s="48"/>
      <c r="BQ347" s="48"/>
      <c r="BR347" s="48"/>
      <c r="BS347" s="48"/>
      <c r="BT347" s="48"/>
      <c r="BU347" s="1204"/>
      <c r="BV347" s="1205"/>
      <c r="BW347" s="1205"/>
      <c r="BX347" s="1205"/>
      <c r="BY347" s="1205"/>
      <c r="BZ347" s="1205"/>
      <c r="CA347" s="1205"/>
      <c r="CB347" s="1205"/>
      <c r="CC347" s="1206"/>
    </row>
    <row r="348" spans="1:81" s="58" customFormat="1" ht="40.15" customHeight="1" x14ac:dyDescent="0.25">
      <c r="A348" s="37"/>
      <c r="B348" s="1334"/>
      <c r="C348" s="1315"/>
      <c r="D348" s="1097"/>
      <c r="E348" s="1094"/>
      <c r="F348" s="1094"/>
      <c r="G348" s="1094"/>
      <c r="H348" s="1094"/>
      <c r="I348" s="1447"/>
      <c r="J348" s="1220"/>
      <c r="K348" s="1217"/>
      <c r="L348" s="1223"/>
      <c r="M348" s="1226"/>
      <c r="N348" s="1229"/>
      <c r="O348" s="1232"/>
      <c r="P348" s="1235"/>
      <c r="Q348" s="1238"/>
      <c r="R348" s="1220"/>
      <c r="S348" s="41"/>
      <c r="T348" s="241"/>
      <c r="U348" s="241"/>
      <c r="V348" s="241"/>
      <c r="W348" s="41"/>
      <c r="X348" s="34"/>
      <c r="Y348" s="34"/>
      <c r="Z348" s="34"/>
      <c r="AA348" s="34"/>
      <c r="AB348" s="1220"/>
      <c r="AC348" s="1241"/>
      <c r="AD348" s="303">
        <f t="shared" si="313"/>
        <v>0</v>
      </c>
      <c r="AE348" s="303">
        <f t="shared" si="313"/>
        <v>0</v>
      </c>
      <c r="AF348" s="303">
        <f t="shared" si="313"/>
        <v>0</v>
      </c>
      <c r="AG348" s="303">
        <f t="shared" si="313"/>
        <v>0</v>
      </c>
      <c r="AH348" s="303">
        <f t="shared" si="313"/>
        <v>0</v>
      </c>
      <c r="AI348" s="303">
        <f t="shared" si="313"/>
        <v>0</v>
      </c>
      <c r="AJ348" s="303">
        <f t="shared" si="313"/>
        <v>0</v>
      </c>
      <c r="AK348" s="1220"/>
      <c r="AL348" s="1244"/>
      <c r="AM348" s="303">
        <f t="shared" si="306"/>
        <v>0</v>
      </c>
      <c r="AN348" s="311"/>
      <c r="AO348" s="311"/>
      <c r="AP348" s="311"/>
      <c r="AQ348" s="311"/>
      <c r="AR348" s="311"/>
      <c r="AS348" s="311"/>
      <c r="AT348" s="1220"/>
      <c r="AU348" s="1247"/>
      <c r="AV348" s="303">
        <f t="shared" si="307"/>
        <v>0</v>
      </c>
      <c r="AW348" s="311"/>
      <c r="AX348" s="311"/>
      <c r="AY348" s="311"/>
      <c r="AZ348" s="311"/>
      <c r="BA348" s="311"/>
      <c r="BB348" s="311"/>
      <c r="BC348" s="1220"/>
      <c r="BD348" s="1250"/>
      <c r="BE348" s="303">
        <f t="shared" si="308"/>
        <v>0</v>
      </c>
      <c r="BF348" s="311"/>
      <c r="BG348" s="311"/>
      <c r="BH348" s="311"/>
      <c r="BI348" s="311"/>
      <c r="BJ348" s="311"/>
      <c r="BK348" s="311"/>
      <c r="BL348" s="1220"/>
      <c r="BM348" s="1253"/>
      <c r="BN348" s="303">
        <f t="shared" si="309"/>
        <v>0</v>
      </c>
      <c r="BO348" s="311"/>
      <c r="BP348" s="311"/>
      <c r="BQ348" s="311"/>
      <c r="BR348" s="311"/>
      <c r="BS348" s="311"/>
      <c r="BT348" s="311"/>
      <c r="BU348" s="1207"/>
      <c r="BV348" s="1208"/>
      <c r="BW348" s="1208"/>
      <c r="BX348" s="1208"/>
      <c r="BY348" s="1208"/>
      <c r="BZ348" s="1208"/>
      <c r="CA348" s="1208"/>
      <c r="CB348" s="1208"/>
      <c r="CC348" s="1209"/>
    </row>
    <row r="349" spans="1:81" s="58" customFormat="1" ht="40.15" customHeight="1" x14ac:dyDescent="0.25">
      <c r="A349" s="37"/>
      <c r="B349" s="1334"/>
      <c r="C349" s="1315"/>
      <c r="D349" s="1097"/>
      <c r="E349" s="1094"/>
      <c r="F349" s="1094"/>
      <c r="G349" s="1094"/>
      <c r="H349" s="1094"/>
      <c r="I349" s="1447"/>
      <c r="J349" s="1220"/>
      <c r="K349" s="1217"/>
      <c r="L349" s="1223"/>
      <c r="M349" s="1226"/>
      <c r="N349" s="1229"/>
      <c r="O349" s="1232"/>
      <c r="P349" s="1235"/>
      <c r="Q349" s="1238"/>
      <c r="R349" s="1220"/>
      <c r="S349" s="41"/>
      <c r="T349" s="241"/>
      <c r="U349" s="241"/>
      <c r="V349" s="241"/>
      <c r="W349" s="41"/>
      <c r="X349" s="34"/>
      <c r="Y349" s="34"/>
      <c r="Z349" s="34"/>
      <c r="AA349" s="34"/>
      <c r="AB349" s="1220"/>
      <c r="AC349" s="1241"/>
      <c r="AD349" s="303">
        <f t="shared" si="313"/>
        <v>0</v>
      </c>
      <c r="AE349" s="303">
        <f t="shared" si="313"/>
        <v>0</v>
      </c>
      <c r="AF349" s="303">
        <f t="shared" si="313"/>
        <v>0</v>
      </c>
      <c r="AG349" s="303">
        <f t="shared" si="313"/>
        <v>0</v>
      </c>
      <c r="AH349" s="303">
        <f t="shared" si="313"/>
        <v>0</v>
      </c>
      <c r="AI349" s="303">
        <f t="shared" si="313"/>
        <v>0</v>
      </c>
      <c r="AJ349" s="303">
        <f t="shared" si="313"/>
        <v>0</v>
      </c>
      <c r="AK349" s="1220"/>
      <c r="AL349" s="1244"/>
      <c r="AM349" s="303">
        <f t="shared" si="306"/>
        <v>0</v>
      </c>
      <c r="AN349" s="311"/>
      <c r="AO349" s="311"/>
      <c r="AP349" s="311"/>
      <c r="AQ349" s="311"/>
      <c r="AR349" s="311"/>
      <c r="AS349" s="311"/>
      <c r="AT349" s="1220"/>
      <c r="AU349" s="1247"/>
      <c r="AV349" s="303">
        <f t="shared" si="307"/>
        <v>0</v>
      </c>
      <c r="AW349" s="311"/>
      <c r="AX349" s="311"/>
      <c r="AY349" s="311"/>
      <c r="AZ349" s="311"/>
      <c r="BA349" s="311"/>
      <c r="BB349" s="311"/>
      <c r="BC349" s="1220"/>
      <c r="BD349" s="1250"/>
      <c r="BE349" s="303">
        <f t="shared" si="308"/>
        <v>0</v>
      </c>
      <c r="BF349" s="311"/>
      <c r="BG349" s="311"/>
      <c r="BH349" s="311"/>
      <c r="BI349" s="311"/>
      <c r="BJ349" s="311"/>
      <c r="BK349" s="311"/>
      <c r="BL349" s="1220"/>
      <c r="BM349" s="1253"/>
      <c r="BN349" s="303">
        <f t="shared" si="309"/>
        <v>0</v>
      </c>
      <c r="BO349" s="311"/>
      <c r="BP349" s="311"/>
      <c r="BQ349" s="311"/>
      <c r="BR349" s="311"/>
      <c r="BS349" s="311"/>
      <c r="BT349" s="311"/>
      <c r="BU349" s="1207"/>
      <c r="BV349" s="1208"/>
      <c r="BW349" s="1208"/>
      <c r="BX349" s="1208"/>
      <c r="BY349" s="1208"/>
      <c r="BZ349" s="1208"/>
      <c r="CA349" s="1208"/>
      <c r="CB349" s="1208"/>
      <c r="CC349" s="1209"/>
    </row>
    <row r="350" spans="1:81" s="58" customFormat="1" ht="40.15" customHeight="1" thickBot="1" x14ac:dyDescent="0.3">
      <c r="A350" s="37"/>
      <c r="B350" s="1334"/>
      <c r="C350" s="1315"/>
      <c r="D350" s="1098"/>
      <c r="E350" s="1095"/>
      <c r="F350" s="1095"/>
      <c r="G350" s="1095"/>
      <c r="H350" s="1095"/>
      <c r="I350" s="1448"/>
      <c r="J350" s="1221"/>
      <c r="K350" s="1218"/>
      <c r="L350" s="1224"/>
      <c r="M350" s="1227"/>
      <c r="N350" s="1230"/>
      <c r="O350" s="1233"/>
      <c r="P350" s="1236"/>
      <c r="Q350" s="1239"/>
      <c r="R350" s="1221"/>
      <c r="S350" s="234"/>
      <c r="T350" s="242"/>
      <c r="U350" s="242"/>
      <c r="V350" s="242"/>
      <c r="W350" s="234"/>
      <c r="X350" s="305"/>
      <c r="Y350" s="305"/>
      <c r="Z350" s="305"/>
      <c r="AA350" s="305"/>
      <c r="AB350" s="1221"/>
      <c r="AC350" s="1242"/>
      <c r="AD350" s="306">
        <f t="shared" si="313"/>
        <v>0</v>
      </c>
      <c r="AE350" s="306">
        <f t="shared" si="313"/>
        <v>0</v>
      </c>
      <c r="AF350" s="306">
        <f t="shared" si="313"/>
        <v>0</v>
      </c>
      <c r="AG350" s="306">
        <f t="shared" si="313"/>
        <v>0</v>
      </c>
      <c r="AH350" s="306">
        <f t="shared" si="313"/>
        <v>0</v>
      </c>
      <c r="AI350" s="306">
        <f t="shared" si="313"/>
        <v>0</v>
      </c>
      <c r="AJ350" s="306">
        <f t="shared" si="313"/>
        <v>0</v>
      </c>
      <c r="AK350" s="1221"/>
      <c r="AL350" s="1245"/>
      <c r="AM350" s="306">
        <f t="shared" si="306"/>
        <v>0</v>
      </c>
      <c r="AN350" s="50"/>
      <c r="AO350" s="50"/>
      <c r="AP350" s="50"/>
      <c r="AQ350" s="50"/>
      <c r="AR350" s="50"/>
      <c r="AS350" s="50"/>
      <c r="AT350" s="1221"/>
      <c r="AU350" s="1248"/>
      <c r="AV350" s="306">
        <f t="shared" si="307"/>
        <v>0</v>
      </c>
      <c r="AW350" s="50"/>
      <c r="AX350" s="50"/>
      <c r="AY350" s="50"/>
      <c r="AZ350" s="50"/>
      <c r="BA350" s="50"/>
      <c r="BB350" s="50"/>
      <c r="BC350" s="1221"/>
      <c r="BD350" s="1251"/>
      <c r="BE350" s="306">
        <f t="shared" si="308"/>
        <v>0</v>
      </c>
      <c r="BF350" s="50"/>
      <c r="BG350" s="50"/>
      <c r="BH350" s="50"/>
      <c r="BI350" s="50"/>
      <c r="BJ350" s="50"/>
      <c r="BK350" s="50"/>
      <c r="BL350" s="1221"/>
      <c r="BM350" s="1254"/>
      <c r="BN350" s="306">
        <f t="shared" si="309"/>
        <v>0</v>
      </c>
      <c r="BO350" s="50"/>
      <c r="BP350" s="50"/>
      <c r="BQ350" s="50"/>
      <c r="BR350" s="50"/>
      <c r="BS350" s="50"/>
      <c r="BT350" s="50"/>
      <c r="BU350" s="1210"/>
      <c r="BV350" s="1211"/>
      <c r="BW350" s="1211"/>
      <c r="BX350" s="1211"/>
      <c r="BY350" s="1211"/>
      <c r="BZ350" s="1211"/>
      <c r="CA350" s="1211"/>
      <c r="CB350" s="1211"/>
      <c r="CC350" s="1212"/>
    </row>
    <row r="351" spans="1:81" s="58" customFormat="1" ht="40.15" customHeight="1" thickTop="1" x14ac:dyDescent="0.25">
      <c r="A351" s="37"/>
      <c r="B351" s="1334"/>
      <c r="C351" s="1314" t="s">
        <v>1014</v>
      </c>
      <c r="D351" s="1096">
        <v>4599</v>
      </c>
      <c r="E351" s="1093" t="s">
        <v>5796</v>
      </c>
      <c r="F351" s="1093">
        <v>4599032</v>
      </c>
      <c r="G351" s="1093" t="s">
        <v>5797</v>
      </c>
      <c r="H351" s="1093" t="s">
        <v>5798</v>
      </c>
      <c r="I351" s="1446">
        <v>2021004540182</v>
      </c>
      <c r="J351" s="1219">
        <v>647</v>
      </c>
      <c r="K351" s="1216" t="str">
        <f>+[7]Metas!K739</f>
        <v>Encuentros lúdicos recreativos y culturales realizados.</v>
      </c>
      <c r="L351" s="1222">
        <v>30</v>
      </c>
      <c r="M351" s="1225">
        <f>SUM(N351:Q351)/4</f>
        <v>7.5</v>
      </c>
      <c r="N351" s="1228"/>
      <c r="O351" s="1231">
        <v>10</v>
      </c>
      <c r="P351" s="1234">
        <v>10</v>
      </c>
      <c r="Q351" s="1237">
        <v>10</v>
      </c>
      <c r="R351" s="1219">
        <f t="shared" si="314"/>
        <v>647</v>
      </c>
      <c r="S351" s="233" t="s">
        <v>5804</v>
      </c>
      <c r="T351" s="240" t="s">
        <v>3834</v>
      </c>
      <c r="U351" s="240" t="s">
        <v>3840</v>
      </c>
      <c r="V351" s="240" t="s">
        <v>3843</v>
      </c>
      <c r="W351" s="233" t="s">
        <v>5756</v>
      </c>
      <c r="X351" s="307">
        <v>44593</v>
      </c>
      <c r="Y351" s="307"/>
      <c r="Z351" s="307"/>
      <c r="AA351" s="307"/>
      <c r="AB351" s="1219">
        <f t="shared" si="316"/>
        <v>647</v>
      </c>
      <c r="AC351" s="1240">
        <f t="shared" ref="AC351" si="328">+L351</f>
        <v>30</v>
      </c>
      <c r="AD351" s="308">
        <v>6</v>
      </c>
      <c r="AE351" s="308">
        <v>6</v>
      </c>
      <c r="AF351" s="308">
        <f t="shared" si="313"/>
        <v>0</v>
      </c>
      <c r="AG351" s="308">
        <f t="shared" si="313"/>
        <v>0</v>
      </c>
      <c r="AH351" s="308">
        <f t="shared" si="313"/>
        <v>0</v>
      </c>
      <c r="AI351" s="308">
        <f t="shared" si="313"/>
        <v>0</v>
      </c>
      <c r="AJ351" s="308">
        <f t="shared" si="313"/>
        <v>0</v>
      </c>
      <c r="AK351" s="1219">
        <f t="shared" si="318"/>
        <v>647</v>
      </c>
      <c r="AL351" s="1243">
        <f>+N351</f>
        <v>0</v>
      </c>
      <c r="AM351" s="308">
        <f t="shared" si="306"/>
        <v>0</v>
      </c>
      <c r="AN351" s="48"/>
      <c r="AO351" s="48"/>
      <c r="AP351" s="48"/>
      <c r="AQ351" s="48"/>
      <c r="AR351" s="48"/>
      <c r="AS351" s="48"/>
      <c r="AT351" s="1219">
        <f t="shared" si="319"/>
        <v>647</v>
      </c>
      <c r="AU351" s="1246">
        <f>+O351</f>
        <v>10</v>
      </c>
      <c r="AV351" s="308">
        <f t="shared" si="307"/>
        <v>0</v>
      </c>
      <c r="AW351" s="48"/>
      <c r="AX351" s="48"/>
      <c r="AY351" s="48"/>
      <c r="AZ351" s="48"/>
      <c r="BA351" s="48"/>
      <c r="BB351" s="48"/>
      <c r="BC351" s="1219">
        <f t="shared" si="320"/>
        <v>647</v>
      </c>
      <c r="BD351" s="1249">
        <f>+P351</f>
        <v>10</v>
      </c>
      <c r="BE351" s="308">
        <f t="shared" si="308"/>
        <v>0</v>
      </c>
      <c r="BF351" s="48"/>
      <c r="BG351" s="48"/>
      <c r="BH351" s="48"/>
      <c r="BI351" s="48"/>
      <c r="BJ351" s="48"/>
      <c r="BK351" s="48"/>
      <c r="BL351" s="1219">
        <f t="shared" si="321"/>
        <v>647</v>
      </c>
      <c r="BM351" s="1252">
        <f>+Q351</f>
        <v>10</v>
      </c>
      <c r="BN351" s="308">
        <f t="shared" si="309"/>
        <v>0</v>
      </c>
      <c r="BO351" s="48"/>
      <c r="BP351" s="48"/>
      <c r="BQ351" s="48"/>
      <c r="BR351" s="48"/>
      <c r="BS351" s="48"/>
      <c r="BT351" s="48"/>
      <c r="BU351" s="1204"/>
      <c r="BV351" s="1205"/>
      <c r="BW351" s="1205"/>
      <c r="BX351" s="1205"/>
      <c r="BY351" s="1205"/>
      <c r="BZ351" s="1205"/>
      <c r="CA351" s="1205"/>
      <c r="CB351" s="1205"/>
      <c r="CC351" s="1206"/>
    </row>
    <row r="352" spans="1:81" s="58" customFormat="1" ht="40.15" customHeight="1" x14ac:dyDescent="0.25">
      <c r="A352" s="37"/>
      <c r="B352" s="1334"/>
      <c r="C352" s="1315"/>
      <c r="D352" s="1097"/>
      <c r="E352" s="1094"/>
      <c r="F352" s="1094"/>
      <c r="G352" s="1094"/>
      <c r="H352" s="1094"/>
      <c r="I352" s="1447"/>
      <c r="J352" s="1220"/>
      <c r="K352" s="1217"/>
      <c r="L352" s="1223"/>
      <c r="M352" s="1226"/>
      <c r="N352" s="1229"/>
      <c r="O352" s="1232"/>
      <c r="P352" s="1235"/>
      <c r="Q352" s="1238"/>
      <c r="R352" s="1220"/>
      <c r="S352" s="41"/>
      <c r="T352" s="241"/>
      <c r="U352" s="241"/>
      <c r="V352" s="241"/>
      <c r="W352" s="41"/>
      <c r="X352" s="34"/>
      <c r="Y352" s="34"/>
      <c r="Z352" s="34"/>
      <c r="AA352" s="34"/>
      <c r="AB352" s="1220"/>
      <c r="AC352" s="1241"/>
      <c r="AD352" s="303">
        <f t="shared" si="313"/>
        <v>0</v>
      </c>
      <c r="AE352" s="303">
        <f t="shared" si="313"/>
        <v>0</v>
      </c>
      <c r="AF352" s="303">
        <f t="shared" si="313"/>
        <v>0</v>
      </c>
      <c r="AG352" s="303">
        <f t="shared" si="313"/>
        <v>0</v>
      </c>
      <c r="AH352" s="303">
        <f t="shared" si="313"/>
        <v>0</v>
      </c>
      <c r="AI352" s="303">
        <f t="shared" si="313"/>
        <v>0</v>
      </c>
      <c r="AJ352" s="303">
        <f t="shared" si="313"/>
        <v>0</v>
      </c>
      <c r="AK352" s="1220"/>
      <c r="AL352" s="1244"/>
      <c r="AM352" s="303">
        <f t="shared" si="306"/>
        <v>0</v>
      </c>
      <c r="AN352" s="311"/>
      <c r="AO352" s="311"/>
      <c r="AP352" s="311"/>
      <c r="AQ352" s="311"/>
      <c r="AR352" s="311"/>
      <c r="AS352" s="311"/>
      <c r="AT352" s="1220"/>
      <c r="AU352" s="1247"/>
      <c r="AV352" s="303">
        <f t="shared" si="307"/>
        <v>0</v>
      </c>
      <c r="AW352" s="311"/>
      <c r="AX352" s="311"/>
      <c r="AY352" s="311"/>
      <c r="AZ352" s="311"/>
      <c r="BA352" s="311"/>
      <c r="BB352" s="311"/>
      <c r="BC352" s="1220"/>
      <c r="BD352" s="1250"/>
      <c r="BE352" s="303">
        <f t="shared" si="308"/>
        <v>0</v>
      </c>
      <c r="BF352" s="311"/>
      <c r="BG352" s="311"/>
      <c r="BH352" s="311"/>
      <c r="BI352" s="311"/>
      <c r="BJ352" s="311"/>
      <c r="BK352" s="311"/>
      <c r="BL352" s="1220"/>
      <c r="BM352" s="1253"/>
      <c r="BN352" s="303">
        <f t="shared" si="309"/>
        <v>0</v>
      </c>
      <c r="BO352" s="311"/>
      <c r="BP352" s="311"/>
      <c r="BQ352" s="311"/>
      <c r="BR352" s="311"/>
      <c r="BS352" s="311"/>
      <c r="BT352" s="311"/>
      <c r="BU352" s="1207"/>
      <c r="BV352" s="1208"/>
      <c r="BW352" s="1208"/>
      <c r="BX352" s="1208"/>
      <c r="BY352" s="1208"/>
      <c r="BZ352" s="1208"/>
      <c r="CA352" s="1208"/>
      <c r="CB352" s="1208"/>
      <c r="CC352" s="1209"/>
    </row>
    <row r="353" spans="1:81" s="58" customFormat="1" ht="40.15" customHeight="1" x14ac:dyDescent="0.25">
      <c r="A353" s="37"/>
      <c r="B353" s="1334"/>
      <c r="C353" s="1315"/>
      <c r="D353" s="1097"/>
      <c r="E353" s="1094"/>
      <c r="F353" s="1094"/>
      <c r="G353" s="1094"/>
      <c r="H353" s="1094"/>
      <c r="I353" s="1447"/>
      <c r="J353" s="1220"/>
      <c r="K353" s="1217"/>
      <c r="L353" s="1223"/>
      <c r="M353" s="1226"/>
      <c r="N353" s="1229"/>
      <c r="O353" s="1232"/>
      <c r="P353" s="1235"/>
      <c r="Q353" s="1238"/>
      <c r="R353" s="1220"/>
      <c r="S353" s="41"/>
      <c r="T353" s="241"/>
      <c r="U353" s="241"/>
      <c r="V353" s="241"/>
      <c r="W353" s="41"/>
      <c r="X353" s="34"/>
      <c r="Y353" s="34"/>
      <c r="Z353" s="34"/>
      <c r="AA353" s="34"/>
      <c r="AB353" s="1220"/>
      <c r="AC353" s="1241"/>
      <c r="AD353" s="303">
        <f t="shared" si="313"/>
        <v>0</v>
      </c>
      <c r="AE353" s="303">
        <f t="shared" si="313"/>
        <v>0</v>
      </c>
      <c r="AF353" s="303">
        <f t="shared" si="313"/>
        <v>0</v>
      </c>
      <c r="AG353" s="303">
        <f t="shared" si="313"/>
        <v>0</v>
      </c>
      <c r="AH353" s="303">
        <f t="shared" si="313"/>
        <v>0</v>
      </c>
      <c r="AI353" s="303">
        <f t="shared" si="313"/>
        <v>0</v>
      </c>
      <c r="AJ353" s="303">
        <f t="shared" si="313"/>
        <v>0</v>
      </c>
      <c r="AK353" s="1220"/>
      <c r="AL353" s="1244"/>
      <c r="AM353" s="303">
        <f t="shared" si="306"/>
        <v>0</v>
      </c>
      <c r="AN353" s="311"/>
      <c r="AO353" s="311"/>
      <c r="AP353" s="311"/>
      <c r="AQ353" s="311"/>
      <c r="AR353" s="311"/>
      <c r="AS353" s="311"/>
      <c r="AT353" s="1220"/>
      <c r="AU353" s="1247"/>
      <c r="AV353" s="303">
        <f t="shared" si="307"/>
        <v>0</v>
      </c>
      <c r="AW353" s="311"/>
      <c r="AX353" s="311"/>
      <c r="AY353" s="311"/>
      <c r="AZ353" s="311"/>
      <c r="BA353" s="311"/>
      <c r="BB353" s="311"/>
      <c r="BC353" s="1220"/>
      <c r="BD353" s="1250"/>
      <c r="BE353" s="303">
        <f t="shared" si="308"/>
        <v>0</v>
      </c>
      <c r="BF353" s="311"/>
      <c r="BG353" s="311"/>
      <c r="BH353" s="311"/>
      <c r="BI353" s="311"/>
      <c r="BJ353" s="311"/>
      <c r="BK353" s="311"/>
      <c r="BL353" s="1220"/>
      <c r="BM353" s="1253"/>
      <c r="BN353" s="303">
        <f t="shared" si="309"/>
        <v>0</v>
      </c>
      <c r="BO353" s="311"/>
      <c r="BP353" s="311"/>
      <c r="BQ353" s="311"/>
      <c r="BR353" s="311"/>
      <c r="BS353" s="311"/>
      <c r="BT353" s="311"/>
      <c r="BU353" s="1207"/>
      <c r="BV353" s="1208"/>
      <c r="BW353" s="1208"/>
      <c r="BX353" s="1208"/>
      <c r="BY353" s="1208"/>
      <c r="BZ353" s="1208"/>
      <c r="CA353" s="1208"/>
      <c r="CB353" s="1208"/>
      <c r="CC353" s="1209"/>
    </row>
    <row r="354" spans="1:81" s="58" customFormat="1" ht="40.15" customHeight="1" thickBot="1" x14ac:dyDescent="0.3">
      <c r="A354" s="37"/>
      <c r="B354" s="1334"/>
      <c r="C354" s="1315"/>
      <c r="D354" s="1098"/>
      <c r="E354" s="1095"/>
      <c r="F354" s="1095"/>
      <c r="G354" s="1095"/>
      <c r="H354" s="1095"/>
      <c r="I354" s="1448"/>
      <c r="J354" s="1221"/>
      <c r="K354" s="1218"/>
      <c r="L354" s="1224"/>
      <c r="M354" s="1227"/>
      <c r="N354" s="1230"/>
      <c r="O354" s="1233"/>
      <c r="P354" s="1236"/>
      <c r="Q354" s="1239"/>
      <c r="R354" s="1221"/>
      <c r="S354" s="234"/>
      <c r="T354" s="242"/>
      <c r="U354" s="242"/>
      <c r="V354" s="242"/>
      <c r="W354" s="234"/>
      <c r="X354" s="305"/>
      <c r="Y354" s="305"/>
      <c r="Z354" s="305"/>
      <c r="AA354" s="305"/>
      <c r="AB354" s="1221"/>
      <c r="AC354" s="1242"/>
      <c r="AD354" s="306">
        <f t="shared" si="313"/>
        <v>0</v>
      </c>
      <c r="AE354" s="306">
        <f t="shared" si="313"/>
        <v>0</v>
      </c>
      <c r="AF354" s="306">
        <f t="shared" si="313"/>
        <v>0</v>
      </c>
      <c r="AG354" s="306">
        <f t="shared" si="313"/>
        <v>0</v>
      </c>
      <c r="AH354" s="306">
        <f t="shared" ref="AG354:AJ378" si="329">+AQ354+AZ354+BI354+BR354</f>
        <v>0</v>
      </c>
      <c r="AI354" s="306">
        <f t="shared" si="329"/>
        <v>0</v>
      </c>
      <c r="AJ354" s="306">
        <f t="shared" si="329"/>
        <v>0</v>
      </c>
      <c r="AK354" s="1221"/>
      <c r="AL354" s="1245"/>
      <c r="AM354" s="306">
        <f t="shared" si="306"/>
        <v>0</v>
      </c>
      <c r="AN354" s="50"/>
      <c r="AO354" s="50"/>
      <c r="AP354" s="50"/>
      <c r="AQ354" s="50"/>
      <c r="AR354" s="50"/>
      <c r="AS354" s="50"/>
      <c r="AT354" s="1221"/>
      <c r="AU354" s="1248"/>
      <c r="AV354" s="306">
        <f t="shared" si="307"/>
        <v>0</v>
      </c>
      <c r="AW354" s="50"/>
      <c r="AX354" s="50"/>
      <c r="AY354" s="50"/>
      <c r="AZ354" s="50"/>
      <c r="BA354" s="50"/>
      <c r="BB354" s="50"/>
      <c r="BC354" s="1221"/>
      <c r="BD354" s="1251"/>
      <c r="BE354" s="306">
        <f t="shared" si="308"/>
        <v>0</v>
      </c>
      <c r="BF354" s="50"/>
      <c r="BG354" s="50"/>
      <c r="BH354" s="50"/>
      <c r="BI354" s="50"/>
      <c r="BJ354" s="50"/>
      <c r="BK354" s="50"/>
      <c r="BL354" s="1221"/>
      <c r="BM354" s="1254"/>
      <c r="BN354" s="306">
        <f t="shared" si="309"/>
        <v>0</v>
      </c>
      <c r="BO354" s="50"/>
      <c r="BP354" s="50"/>
      <c r="BQ354" s="50"/>
      <c r="BR354" s="50"/>
      <c r="BS354" s="50"/>
      <c r="BT354" s="50"/>
      <c r="BU354" s="1210"/>
      <c r="BV354" s="1211"/>
      <c r="BW354" s="1211"/>
      <c r="BX354" s="1211"/>
      <c r="BY354" s="1211"/>
      <c r="BZ354" s="1211"/>
      <c r="CA354" s="1211"/>
      <c r="CB354" s="1211"/>
      <c r="CC354" s="1212"/>
    </row>
    <row r="355" spans="1:81" s="58" customFormat="1" ht="40.15" customHeight="1" thickTop="1" x14ac:dyDescent="0.25">
      <c r="A355" s="37"/>
      <c r="B355" s="1334"/>
      <c r="C355" s="1315"/>
      <c r="D355" s="1096">
        <v>4599</v>
      </c>
      <c r="E355" s="1093" t="s">
        <v>5796</v>
      </c>
      <c r="F355" s="1093">
        <v>4599033</v>
      </c>
      <c r="G355" s="1093" t="s">
        <v>5797</v>
      </c>
      <c r="H355" s="1093" t="s">
        <v>5798</v>
      </c>
      <c r="I355" s="1446">
        <v>2021004540182</v>
      </c>
      <c r="J355" s="1219">
        <v>648</v>
      </c>
      <c r="K355" s="1216" t="str">
        <f>+[7]Metas!K740</f>
        <v>Evento de Juegos Comunales Departamentales realizado.</v>
      </c>
      <c r="L355" s="1222"/>
      <c r="M355" s="1225">
        <f>SUM(N355:Q355)/4</f>
        <v>0</v>
      </c>
      <c r="N355" s="1228"/>
      <c r="O355" s="1231"/>
      <c r="P355" s="1234"/>
      <c r="Q355" s="1237"/>
      <c r="R355" s="1219">
        <f t="shared" si="314"/>
        <v>648</v>
      </c>
      <c r="S355" s="233"/>
      <c r="T355" s="240"/>
      <c r="U355" s="240"/>
      <c r="V355" s="240"/>
      <c r="W355" s="233"/>
      <c r="X355" s="307"/>
      <c r="Y355" s="307"/>
      <c r="Z355" s="307"/>
      <c r="AA355" s="307"/>
      <c r="AB355" s="1219">
        <f t="shared" si="316"/>
        <v>648</v>
      </c>
      <c r="AC355" s="1240">
        <f t="shared" ref="AC355" si="330">+L355</f>
        <v>0</v>
      </c>
      <c r="AD355" s="308">
        <f t="shared" ref="AD355:AF378" si="331">+AM355+AV355+BE355+BN355</f>
        <v>0</v>
      </c>
      <c r="AE355" s="308">
        <f t="shared" si="331"/>
        <v>0</v>
      </c>
      <c r="AF355" s="308">
        <f t="shared" si="331"/>
        <v>0</v>
      </c>
      <c r="AG355" s="308">
        <f t="shared" si="329"/>
        <v>0</v>
      </c>
      <c r="AH355" s="308">
        <f t="shared" si="329"/>
        <v>0</v>
      </c>
      <c r="AI355" s="308">
        <f t="shared" si="329"/>
        <v>0</v>
      </c>
      <c r="AJ355" s="308">
        <f t="shared" si="329"/>
        <v>0</v>
      </c>
      <c r="AK355" s="1219">
        <f t="shared" si="318"/>
        <v>648</v>
      </c>
      <c r="AL355" s="1243">
        <f>+N355</f>
        <v>0</v>
      </c>
      <c r="AM355" s="308">
        <f t="shared" si="306"/>
        <v>0</v>
      </c>
      <c r="AN355" s="48"/>
      <c r="AO355" s="48"/>
      <c r="AP355" s="48"/>
      <c r="AQ355" s="48"/>
      <c r="AR355" s="48"/>
      <c r="AS355" s="48"/>
      <c r="AT355" s="1219">
        <f t="shared" si="319"/>
        <v>648</v>
      </c>
      <c r="AU355" s="1246">
        <f>+O355</f>
        <v>0</v>
      </c>
      <c r="AV355" s="308">
        <f t="shared" si="307"/>
        <v>0</v>
      </c>
      <c r="AW355" s="48"/>
      <c r="AX355" s="48"/>
      <c r="AY355" s="48"/>
      <c r="AZ355" s="48"/>
      <c r="BA355" s="48"/>
      <c r="BB355" s="48"/>
      <c r="BC355" s="1219">
        <f t="shared" si="320"/>
        <v>648</v>
      </c>
      <c r="BD355" s="1249">
        <f>+P355</f>
        <v>0</v>
      </c>
      <c r="BE355" s="308">
        <f t="shared" si="308"/>
        <v>0</v>
      </c>
      <c r="BF355" s="48"/>
      <c r="BG355" s="48"/>
      <c r="BH355" s="48"/>
      <c r="BI355" s="48"/>
      <c r="BJ355" s="48"/>
      <c r="BK355" s="48"/>
      <c r="BL355" s="1219">
        <f t="shared" si="321"/>
        <v>648</v>
      </c>
      <c r="BM355" s="1252">
        <f>+Q355</f>
        <v>0</v>
      </c>
      <c r="BN355" s="308">
        <f t="shared" si="309"/>
        <v>0</v>
      </c>
      <c r="BO355" s="48"/>
      <c r="BP355" s="48"/>
      <c r="BQ355" s="48"/>
      <c r="BR355" s="48"/>
      <c r="BS355" s="48"/>
      <c r="BT355" s="48"/>
      <c r="BU355" s="1204"/>
      <c r="BV355" s="1205"/>
      <c r="BW355" s="1205"/>
      <c r="BX355" s="1205"/>
      <c r="BY355" s="1205"/>
      <c r="BZ355" s="1205"/>
      <c r="CA355" s="1205"/>
      <c r="CB355" s="1205"/>
      <c r="CC355" s="1206"/>
    </row>
    <row r="356" spans="1:81" s="58" customFormat="1" ht="40.15" customHeight="1" x14ac:dyDescent="0.25">
      <c r="A356" s="37"/>
      <c r="B356" s="1334"/>
      <c r="C356" s="1315"/>
      <c r="D356" s="1097"/>
      <c r="E356" s="1094"/>
      <c r="F356" s="1094"/>
      <c r="G356" s="1094"/>
      <c r="H356" s="1094"/>
      <c r="I356" s="1447"/>
      <c r="J356" s="1220"/>
      <c r="K356" s="1217"/>
      <c r="L356" s="1223"/>
      <c r="M356" s="1226"/>
      <c r="N356" s="1229"/>
      <c r="O356" s="1232"/>
      <c r="P356" s="1235"/>
      <c r="Q356" s="1238"/>
      <c r="R356" s="1220"/>
      <c r="S356" s="41"/>
      <c r="T356" s="241"/>
      <c r="U356" s="241"/>
      <c r="V356" s="241"/>
      <c r="W356" s="41"/>
      <c r="X356" s="34"/>
      <c r="Y356" s="34"/>
      <c r="Z356" s="34"/>
      <c r="AA356" s="34"/>
      <c r="AB356" s="1220"/>
      <c r="AC356" s="1241"/>
      <c r="AD356" s="303">
        <f t="shared" si="331"/>
        <v>0</v>
      </c>
      <c r="AE356" s="303">
        <f t="shared" si="331"/>
        <v>0</v>
      </c>
      <c r="AF356" s="303">
        <f t="shared" si="331"/>
        <v>0</v>
      </c>
      <c r="AG356" s="303">
        <f t="shared" si="329"/>
        <v>0</v>
      </c>
      <c r="AH356" s="303">
        <f t="shared" si="329"/>
        <v>0</v>
      </c>
      <c r="AI356" s="303">
        <f t="shared" si="329"/>
        <v>0</v>
      </c>
      <c r="AJ356" s="303">
        <f t="shared" si="329"/>
        <v>0</v>
      </c>
      <c r="AK356" s="1220"/>
      <c r="AL356" s="1244"/>
      <c r="AM356" s="303">
        <f t="shared" si="306"/>
        <v>0</v>
      </c>
      <c r="AN356" s="311"/>
      <c r="AO356" s="311"/>
      <c r="AP356" s="311"/>
      <c r="AQ356" s="311"/>
      <c r="AR356" s="311"/>
      <c r="AS356" s="311"/>
      <c r="AT356" s="1220"/>
      <c r="AU356" s="1247"/>
      <c r="AV356" s="303">
        <f t="shared" si="307"/>
        <v>0</v>
      </c>
      <c r="AW356" s="311"/>
      <c r="AX356" s="311"/>
      <c r="AY356" s="311"/>
      <c r="AZ356" s="311"/>
      <c r="BA356" s="311"/>
      <c r="BB356" s="311"/>
      <c r="BC356" s="1220"/>
      <c r="BD356" s="1250"/>
      <c r="BE356" s="303">
        <f t="shared" si="308"/>
        <v>0</v>
      </c>
      <c r="BF356" s="311"/>
      <c r="BG356" s="311"/>
      <c r="BH356" s="311"/>
      <c r="BI356" s="311"/>
      <c r="BJ356" s="311"/>
      <c r="BK356" s="311"/>
      <c r="BL356" s="1220"/>
      <c r="BM356" s="1253"/>
      <c r="BN356" s="303">
        <f t="shared" si="309"/>
        <v>0</v>
      </c>
      <c r="BO356" s="311"/>
      <c r="BP356" s="311"/>
      <c r="BQ356" s="311"/>
      <c r="BR356" s="311"/>
      <c r="BS356" s="311"/>
      <c r="BT356" s="311"/>
      <c r="BU356" s="1207"/>
      <c r="BV356" s="1208"/>
      <c r="BW356" s="1208"/>
      <c r="BX356" s="1208"/>
      <c r="BY356" s="1208"/>
      <c r="BZ356" s="1208"/>
      <c r="CA356" s="1208"/>
      <c r="CB356" s="1208"/>
      <c r="CC356" s="1209"/>
    </row>
    <row r="357" spans="1:81" s="58" customFormat="1" ht="40.15" customHeight="1" x14ac:dyDescent="0.25">
      <c r="A357" s="37"/>
      <c r="B357" s="1334"/>
      <c r="C357" s="1315"/>
      <c r="D357" s="1097"/>
      <c r="E357" s="1094"/>
      <c r="F357" s="1094"/>
      <c r="G357" s="1094"/>
      <c r="H357" s="1094"/>
      <c r="I357" s="1447"/>
      <c r="J357" s="1220"/>
      <c r="K357" s="1217"/>
      <c r="L357" s="1223"/>
      <c r="M357" s="1226"/>
      <c r="N357" s="1229"/>
      <c r="O357" s="1232"/>
      <c r="P357" s="1235"/>
      <c r="Q357" s="1238"/>
      <c r="R357" s="1220"/>
      <c r="S357" s="41"/>
      <c r="T357" s="241"/>
      <c r="U357" s="241"/>
      <c r="V357" s="241"/>
      <c r="W357" s="41"/>
      <c r="X357" s="34"/>
      <c r="Y357" s="34"/>
      <c r="Z357" s="34"/>
      <c r="AA357" s="34"/>
      <c r="AB357" s="1220"/>
      <c r="AC357" s="1241"/>
      <c r="AD357" s="303">
        <f t="shared" si="331"/>
        <v>0</v>
      </c>
      <c r="AE357" s="303">
        <f t="shared" si="331"/>
        <v>0</v>
      </c>
      <c r="AF357" s="303">
        <f t="shared" si="331"/>
        <v>0</v>
      </c>
      <c r="AG357" s="303">
        <f t="shared" si="329"/>
        <v>0</v>
      </c>
      <c r="AH357" s="303">
        <f t="shared" si="329"/>
        <v>0</v>
      </c>
      <c r="AI357" s="303">
        <f t="shared" si="329"/>
        <v>0</v>
      </c>
      <c r="AJ357" s="303">
        <f t="shared" si="329"/>
        <v>0</v>
      </c>
      <c r="AK357" s="1220"/>
      <c r="AL357" s="1244"/>
      <c r="AM357" s="303">
        <f t="shared" si="306"/>
        <v>0</v>
      </c>
      <c r="AN357" s="311"/>
      <c r="AO357" s="311"/>
      <c r="AP357" s="311"/>
      <c r="AQ357" s="311"/>
      <c r="AR357" s="311"/>
      <c r="AS357" s="311"/>
      <c r="AT357" s="1220"/>
      <c r="AU357" s="1247"/>
      <c r="AV357" s="303">
        <f t="shared" si="307"/>
        <v>0</v>
      </c>
      <c r="AW357" s="311"/>
      <c r="AX357" s="311"/>
      <c r="AY357" s="311"/>
      <c r="AZ357" s="311"/>
      <c r="BA357" s="311"/>
      <c r="BB357" s="311"/>
      <c r="BC357" s="1220"/>
      <c r="BD357" s="1250"/>
      <c r="BE357" s="303">
        <f t="shared" si="308"/>
        <v>0</v>
      </c>
      <c r="BF357" s="311"/>
      <c r="BG357" s="311"/>
      <c r="BH357" s="311"/>
      <c r="BI357" s="311"/>
      <c r="BJ357" s="311"/>
      <c r="BK357" s="311"/>
      <c r="BL357" s="1220"/>
      <c r="BM357" s="1253"/>
      <c r="BN357" s="303">
        <f t="shared" si="309"/>
        <v>0</v>
      </c>
      <c r="BO357" s="311"/>
      <c r="BP357" s="311"/>
      <c r="BQ357" s="311"/>
      <c r="BR357" s="311"/>
      <c r="BS357" s="311"/>
      <c r="BT357" s="311"/>
      <c r="BU357" s="1207"/>
      <c r="BV357" s="1208"/>
      <c r="BW357" s="1208"/>
      <c r="BX357" s="1208"/>
      <c r="BY357" s="1208"/>
      <c r="BZ357" s="1208"/>
      <c r="CA357" s="1208"/>
      <c r="CB357" s="1208"/>
      <c r="CC357" s="1209"/>
    </row>
    <row r="358" spans="1:81" s="58" customFormat="1" ht="40.15" customHeight="1" thickBot="1" x14ac:dyDescent="0.3">
      <c r="A358" s="37"/>
      <c r="B358" s="1334"/>
      <c r="C358" s="1315"/>
      <c r="D358" s="1098"/>
      <c r="E358" s="1095"/>
      <c r="F358" s="1095"/>
      <c r="G358" s="1095"/>
      <c r="H358" s="1095"/>
      <c r="I358" s="1448"/>
      <c r="J358" s="1221"/>
      <c r="K358" s="1218"/>
      <c r="L358" s="1224"/>
      <c r="M358" s="1227"/>
      <c r="N358" s="1230"/>
      <c r="O358" s="1233"/>
      <c r="P358" s="1236"/>
      <c r="Q358" s="1239"/>
      <c r="R358" s="1221"/>
      <c r="S358" s="234"/>
      <c r="T358" s="242"/>
      <c r="U358" s="242"/>
      <c r="V358" s="242"/>
      <c r="W358" s="234"/>
      <c r="X358" s="305"/>
      <c r="Y358" s="305"/>
      <c r="Z358" s="305"/>
      <c r="AA358" s="305"/>
      <c r="AB358" s="1221"/>
      <c r="AC358" s="1242"/>
      <c r="AD358" s="306">
        <f t="shared" si="331"/>
        <v>0</v>
      </c>
      <c r="AE358" s="306">
        <f t="shared" si="331"/>
        <v>0</v>
      </c>
      <c r="AF358" s="306">
        <f t="shared" si="331"/>
        <v>0</v>
      </c>
      <c r="AG358" s="306">
        <f t="shared" si="329"/>
        <v>0</v>
      </c>
      <c r="AH358" s="306">
        <f t="shared" si="329"/>
        <v>0</v>
      </c>
      <c r="AI358" s="306">
        <f t="shared" si="329"/>
        <v>0</v>
      </c>
      <c r="AJ358" s="306">
        <f t="shared" si="329"/>
        <v>0</v>
      </c>
      <c r="AK358" s="1221"/>
      <c r="AL358" s="1245"/>
      <c r="AM358" s="306">
        <f t="shared" si="306"/>
        <v>0</v>
      </c>
      <c r="AN358" s="50"/>
      <c r="AO358" s="50"/>
      <c r="AP358" s="50"/>
      <c r="AQ358" s="50"/>
      <c r="AR358" s="50"/>
      <c r="AS358" s="50"/>
      <c r="AT358" s="1221"/>
      <c r="AU358" s="1248"/>
      <c r="AV358" s="306">
        <f t="shared" si="307"/>
        <v>0</v>
      </c>
      <c r="AW358" s="50"/>
      <c r="AX358" s="50"/>
      <c r="AY358" s="50"/>
      <c r="AZ358" s="50"/>
      <c r="BA358" s="50"/>
      <c r="BB358" s="50"/>
      <c r="BC358" s="1221"/>
      <c r="BD358" s="1251"/>
      <c r="BE358" s="306">
        <f t="shared" si="308"/>
        <v>0</v>
      </c>
      <c r="BF358" s="50"/>
      <c r="BG358" s="50"/>
      <c r="BH358" s="50"/>
      <c r="BI358" s="50"/>
      <c r="BJ358" s="50"/>
      <c r="BK358" s="50"/>
      <c r="BL358" s="1221"/>
      <c r="BM358" s="1254"/>
      <c r="BN358" s="306">
        <f t="shared" si="309"/>
        <v>0</v>
      </c>
      <c r="BO358" s="50"/>
      <c r="BP358" s="50"/>
      <c r="BQ358" s="50"/>
      <c r="BR358" s="50"/>
      <c r="BS358" s="50"/>
      <c r="BT358" s="50"/>
      <c r="BU358" s="1210"/>
      <c r="BV358" s="1211"/>
      <c r="BW358" s="1211"/>
      <c r="BX358" s="1211"/>
      <c r="BY358" s="1211"/>
      <c r="BZ358" s="1211"/>
      <c r="CA358" s="1211"/>
      <c r="CB358" s="1211"/>
      <c r="CC358" s="1212"/>
    </row>
    <row r="359" spans="1:81" s="58" customFormat="1" ht="40.15" customHeight="1" thickTop="1" x14ac:dyDescent="0.25">
      <c r="A359" s="37"/>
      <c r="B359" s="1334"/>
      <c r="C359" s="1315"/>
      <c r="D359" s="1096">
        <v>4599</v>
      </c>
      <c r="E359" s="1093" t="s">
        <v>5796</v>
      </c>
      <c r="F359" s="1093">
        <v>4599034</v>
      </c>
      <c r="G359" s="1093" t="s">
        <v>5797</v>
      </c>
      <c r="H359" s="1093" t="s">
        <v>5798</v>
      </c>
      <c r="I359" s="1446">
        <v>2021004540182</v>
      </c>
      <c r="J359" s="1219">
        <v>649</v>
      </c>
      <c r="K359" s="1216" t="str">
        <f>+[7]Metas!K741</f>
        <v xml:space="preserve">Planes de desarrollo comunales y comunitarios con acompañamiento técnico </v>
      </c>
      <c r="L359" s="1222"/>
      <c r="M359" s="1225">
        <f>SUM(N359:Q359)</f>
        <v>20</v>
      </c>
      <c r="N359" s="1228"/>
      <c r="O359" s="1231">
        <v>5</v>
      </c>
      <c r="P359" s="1234">
        <v>5</v>
      </c>
      <c r="Q359" s="1237">
        <v>10</v>
      </c>
      <c r="R359" s="1219">
        <f t="shared" si="314"/>
        <v>649</v>
      </c>
      <c r="S359" s="233" t="s">
        <v>5763</v>
      </c>
      <c r="T359" s="240" t="s">
        <v>3834</v>
      </c>
      <c r="U359" s="240" t="s">
        <v>3839</v>
      </c>
      <c r="V359" s="240" t="s">
        <v>3843</v>
      </c>
      <c r="W359" s="233" t="s">
        <v>5756</v>
      </c>
      <c r="X359" s="307">
        <v>44593</v>
      </c>
      <c r="Y359" s="307"/>
      <c r="Z359" s="307"/>
      <c r="AA359" s="307"/>
      <c r="AB359" s="1219">
        <f t="shared" si="316"/>
        <v>649</v>
      </c>
      <c r="AC359" s="1240">
        <f t="shared" ref="AC359" si="332">+L359</f>
        <v>0</v>
      </c>
      <c r="AD359" s="308">
        <v>8</v>
      </c>
      <c r="AE359" s="308">
        <v>8</v>
      </c>
      <c r="AF359" s="308">
        <f t="shared" si="331"/>
        <v>0</v>
      </c>
      <c r="AG359" s="308">
        <f t="shared" si="329"/>
        <v>0</v>
      </c>
      <c r="AH359" s="308">
        <f t="shared" si="329"/>
        <v>0</v>
      </c>
      <c r="AI359" s="308">
        <f t="shared" si="329"/>
        <v>0</v>
      </c>
      <c r="AJ359" s="308">
        <f t="shared" si="329"/>
        <v>0</v>
      </c>
      <c r="AK359" s="1219">
        <f t="shared" si="318"/>
        <v>649</v>
      </c>
      <c r="AL359" s="1243">
        <f>+N359</f>
        <v>0</v>
      </c>
      <c r="AM359" s="308">
        <f t="shared" si="306"/>
        <v>0</v>
      </c>
      <c r="AN359" s="48"/>
      <c r="AO359" s="48"/>
      <c r="AP359" s="48"/>
      <c r="AQ359" s="48"/>
      <c r="AR359" s="48"/>
      <c r="AS359" s="48"/>
      <c r="AT359" s="1219">
        <f t="shared" si="319"/>
        <v>649</v>
      </c>
      <c r="AU359" s="1246">
        <f>+O359</f>
        <v>5</v>
      </c>
      <c r="AV359" s="308">
        <f t="shared" si="307"/>
        <v>0</v>
      </c>
      <c r="AW359" s="48"/>
      <c r="AX359" s="48"/>
      <c r="AY359" s="48"/>
      <c r="AZ359" s="48"/>
      <c r="BA359" s="48"/>
      <c r="BB359" s="48"/>
      <c r="BC359" s="1219">
        <f t="shared" si="320"/>
        <v>649</v>
      </c>
      <c r="BD359" s="1249">
        <f>+P359</f>
        <v>5</v>
      </c>
      <c r="BE359" s="308">
        <f t="shared" si="308"/>
        <v>0</v>
      </c>
      <c r="BF359" s="48"/>
      <c r="BG359" s="48"/>
      <c r="BH359" s="48"/>
      <c r="BI359" s="48"/>
      <c r="BJ359" s="48"/>
      <c r="BK359" s="48"/>
      <c r="BL359" s="1219">
        <f t="shared" si="321"/>
        <v>649</v>
      </c>
      <c r="BM359" s="1252">
        <f>+Q359</f>
        <v>10</v>
      </c>
      <c r="BN359" s="308">
        <f t="shared" si="309"/>
        <v>0</v>
      </c>
      <c r="BO359" s="48"/>
      <c r="BP359" s="48"/>
      <c r="BQ359" s="48"/>
      <c r="BR359" s="48"/>
      <c r="BS359" s="48"/>
      <c r="BT359" s="48"/>
      <c r="BU359" s="1204"/>
      <c r="BV359" s="1205"/>
      <c r="BW359" s="1205"/>
      <c r="BX359" s="1205"/>
      <c r="BY359" s="1205"/>
      <c r="BZ359" s="1205"/>
      <c r="CA359" s="1205"/>
      <c r="CB359" s="1205"/>
      <c r="CC359" s="1206"/>
    </row>
    <row r="360" spans="1:81" s="58" customFormat="1" ht="40.15" customHeight="1" x14ac:dyDescent="0.25">
      <c r="A360" s="37"/>
      <c r="B360" s="1334"/>
      <c r="C360" s="1315"/>
      <c r="D360" s="1097"/>
      <c r="E360" s="1094"/>
      <c r="F360" s="1094"/>
      <c r="G360" s="1094"/>
      <c r="H360" s="1094"/>
      <c r="I360" s="1447"/>
      <c r="J360" s="1220"/>
      <c r="K360" s="1217"/>
      <c r="L360" s="1223"/>
      <c r="M360" s="1226"/>
      <c r="N360" s="1229"/>
      <c r="O360" s="1232"/>
      <c r="P360" s="1235"/>
      <c r="Q360" s="1238"/>
      <c r="R360" s="1220"/>
      <c r="S360" s="41"/>
      <c r="T360" s="241"/>
      <c r="U360" s="241"/>
      <c r="V360" s="241"/>
      <c r="W360" s="41"/>
      <c r="X360" s="34"/>
      <c r="Y360" s="34"/>
      <c r="Z360" s="34"/>
      <c r="AA360" s="34"/>
      <c r="AB360" s="1220"/>
      <c r="AC360" s="1241"/>
      <c r="AD360" s="303">
        <f t="shared" si="331"/>
        <v>0</v>
      </c>
      <c r="AE360" s="303">
        <f t="shared" si="331"/>
        <v>0</v>
      </c>
      <c r="AF360" s="303">
        <f t="shared" si="331"/>
        <v>0</v>
      </c>
      <c r="AG360" s="303">
        <f t="shared" si="329"/>
        <v>0</v>
      </c>
      <c r="AH360" s="303">
        <f t="shared" si="329"/>
        <v>0</v>
      </c>
      <c r="AI360" s="303">
        <f t="shared" si="329"/>
        <v>0</v>
      </c>
      <c r="AJ360" s="303">
        <f t="shared" si="329"/>
        <v>0</v>
      </c>
      <c r="AK360" s="1220"/>
      <c r="AL360" s="1244"/>
      <c r="AM360" s="303">
        <f t="shared" si="306"/>
        <v>0</v>
      </c>
      <c r="AN360" s="311"/>
      <c r="AO360" s="311"/>
      <c r="AP360" s="311"/>
      <c r="AQ360" s="311"/>
      <c r="AR360" s="311"/>
      <c r="AS360" s="311"/>
      <c r="AT360" s="1220"/>
      <c r="AU360" s="1247"/>
      <c r="AV360" s="303">
        <f t="shared" si="307"/>
        <v>0</v>
      </c>
      <c r="AW360" s="311"/>
      <c r="AX360" s="311"/>
      <c r="AY360" s="311"/>
      <c r="AZ360" s="311"/>
      <c r="BA360" s="311"/>
      <c r="BB360" s="311"/>
      <c r="BC360" s="1220"/>
      <c r="BD360" s="1250"/>
      <c r="BE360" s="303">
        <f t="shared" si="308"/>
        <v>0</v>
      </c>
      <c r="BF360" s="311"/>
      <c r="BG360" s="311"/>
      <c r="BH360" s="311"/>
      <c r="BI360" s="311"/>
      <c r="BJ360" s="311"/>
      <c r="BK360" s="311"/>
      <c r="BL360" s="1220"/>
      <c r="BM360" s="1253"/>
      <c r="BN360" s="303">
        <f t="shared" si="309"/>
        <v>0</v>
      </c>
      <c r="BO360" s="311"/>
      <c r="BP360" s="311"/>
      <c r="BQ360" s="311"/>
      <c r="BR360" s="311"/>
      <c r="BS360" s="311"/>
      <c r="BT360" s="311"/>
      <c r="BU360" s="1207"/>
      <c r="BV360" s="1208"/>
      <c r="BW360" s="1208"/>
      <c r="BX360" s="1208"/>
      <c r="BY360" s="1208"/>
      <c r="BZ360" s="1208"/>
      <c r="CA360" s="1208"/>
      <c r="CB360" s="1208"/>
      <c r="CC360" s="1209"/>
    </row>
    <row r="361" spans="1:81" s="58" customFormat="1" ht="40.15" customHeight="1" x14ac:dyDescent="0.25">
      <c r="A361" s="37"/>
      <c r="B361" s="1334"/>
      <c r="C361" s="1315"/>
      <c r="D361" s="1097"/>
      <c r="E361" s="1094"/>
      <c r="F361" s="1094"/>
      <c r="G361" s="1094"/>
      <c r="H361" s="1094"/>
      <c r="I361" s="1447"/>
      <c r="J361" s="1220"/>
      <c r="K361" s="1217"/>
      <c r="L361" s="1223"/>
      <c r="M361" s="1226"/>
      <c r="N361" s="1229"/>
      <c r="O361" s="1232"/>
      <c r="P361" s="1235"/>
      <c r="Q361" s="1238"/>
      <c r="R361" s="1220"/>
      <c r="S361" s="41"/>
      <c r="T361" s="241"/>
      <c r="U361" s="241"/>
      <c r="V361" s="241"/>
      <c r="W361" s="41"/>
      <c r="X361" s="34"/>
      <c r="Y361" s="34"/>
      <c r="Z361" s="34"/>
      <c r="AA361" s="34"/>
      <c r="AB361" s="1220"/>
      <c r="AC361" s="1241"/>
      <c r="AD361" s="303">
        <f t="shared" si="331"/>
        <v>0</v>
      </c>
      <c r="AE361" s="303">
        <f t="shared" si="331"/>
        <v>0</v>
      </c>
      <c r="AF361" s="303">
        <f t="shared" si="331"/>
        <v>0</v>
      </c>
      <c r="AG361" s="303">
        <f t="shared" si="329"/>
        <v>0</v>
      </c>
      <c r="AH361" s="303">
        <f t="shared" si="329"/>
        <v>0</v>
      </c>
      <c r="AI361" s="303">
        <f t="shared" si="329"/>
        <v>0</v>
      </c>
      <c r="AJ361" s="303">
        <f t="shared" si="329"/>
        <v>0</v>
      </c>
      <c r="AK361" s="1220"/>
      <c r="AL361" s="1244"/>
      <c r="AM361" s="303">
        <f t="shared" si="306"/>
        <v>0</v>
      </c>
      <c r="AN361" s="311"/>
      <c r="AO361" s="311"/>
      <c r="AP361" s="311"/>
      <c r="AQ361" s="311"/>
      <c r="AR361" s="311"/>
      <c r="AS361" s="311"/>
      <c r="AT361" s="1220"/>
      <c r="AU361" s="1247"/>
      <c r="AV361" s="303">
        <f t="shared" si="307"/>
        <v>0</v>
      </c>
      <c r="AW361" s="311"/>
      <c r="AX361" s="311"/>
      <c r="AY361" s="311"/>
      <c r="AZ361" s="311"/>
      <c r="BA361" s="311"/>
      <c r="BB361" s="311"/>
      <c r="BC361" s="1220"/>
      <c r="BD361" s="1250"/>
      <c r="BE361" s="303">
        <f t="shared" si="308"/>
        <v>0</v>
      </c>
      <c r="BF361" s="311"/>
      <c r="BG361" s="311"/>
      <c r="BH361" s="311"/>
      <c r="BI361" s="311"/>
      <c r="BJ361" s="311"/>
      <c r="BK361" s="311"/>
      <c r="BL361" s="1220"/>
      <c r="BM361" s="1253"/>
      <c r="BN361" s="303">
        <f t="shared" si="309"/>
        <v>0</v>
      </c>
      <c r="BO361" s="311"/>
      <c r="BP361" s="311"/>
      <c r="BQ361" s="311"/>
      <c r="BR361" s="311"/>
      <c r="BS361" s="311"/>
      <c r="BT361" s="311"/>
      <c r="BU361" s="1207"/>
      <c r="BV361" s="1208"/>
      <c r="BW361" s="1208"/>
      <c r="BX361" s="1208"/>
      <c r="BY361" s="1208"/>
      <c r="BZ361" s="1208"/>
      <c r="CA361" s="1208"/>
      <c r="CB361" s="1208"/>
      <c r="CC361" s="1209"/>
    </row>
    <row r="362" spans="1:81" s="58" customFormat="1" ht="40.15" customHeight="1" thickBot="1" x14ac:dyDescent="0.3">
      <c r="A362" s="37"/>
      <c r="B362" s="1334"/>
      <c r="C362" s="1315"/>
      <c r="D362" s="1098"/>
      <c r="E362" s="1095"/>
      <c r="F362" s="1095"/>
      <c r="G362" s="1095"/>
      <c r="H362" s="1095"/>
      <c r="I362" s="1448"/>
      <c r="J362" s="1221"/>
      <c r="K362" s="1218"/>
      <c r="L362" s="1224"/>
      <c r="M362" s="1227"/>
      <c r="N362" s="1230"/>
      <c r="O362" s="1233"/>
      <c r="P362" s="1236"/>
      <c r="Q362" s="1239"/>
      <c r="R362" s="1221"/>
      <c r="S362" s="234"/>
      <c r="T362" s="242"/>
      <c r="U362" s="242"/>
      <c r="V362" s="242"/>
      <c r="W362" s="234"/>
      <c r="X362" s="305"/>
      <c r="Y362" s="305"/>
      <c r="Z362" s="305"/>
      <c r="AA362" s="305"/>
      <c r="AB362" s="1221"/>
      <c r="AC362" s="1242"/>
      <c r="AD362" s="306">
        <f t="shared" si="331"/>
        <v>0</v>
      </c>
      <c r="AE362" s="306">
        <f t="shared" si="331"/>
        <v>0</v>
      </c>
      <c r="AF362" s="306">
        <f t="shared" si="331"/>
        <v>0</v>
      </c>
      <c r="AG362" s="306">
        <f t="shared" si="329"/>
        <v>0</v>
      </c>
      <c r="AH362" s="306">
        <f t="shared" si="329"/>
        <v>0</v>
      </c>
      <c r="AI362" s="306">
        <f t="shared" si="329"/>
        <v>0</v>
      </c>
      <c r="AJ362" s="306">
        <f t="shared" si="329"/>
        <v>0</v>
      </c>
      <c r="AK362" s="1221"/>
      <c r="AL362" s="1245"/>
      <c r="AM362" s="306">
        <f t="shared" si="306"/>
        <v>0</v>
      </c>
      <c r="AN362" s="50"/>
      <c r="AO362" s="50"/>
      <c r="AP362" s="50"/>
      <c r="AQ362" s="50"/>
      <c r="AR362" s="50"/>
      <c r="AS362" s="50"/>
      <c r="AT362" s="1221"/>
      <c r="AU362" s="1248"/>
      <c r="AV362" s="306">
        <f t="shared" si="307"/>
        <v>0</v>
      </c>
      <c r="AW362" s="50"/>
      <c r="AX362" s="50"/>
      <c r="AY362" s="50"/>
      <c r="AZ362" s="50"/>
      <c r="BA362" s="50"/>
      <c r="BB362" s="50"/>
      <c r="BC362" s="1221"/>
      <c r="BD362" s="1251"/>
      <c r="BE362" s="306">
        <f t="shared" si="308"/>
        <v>0</v>
      </c>
      <c r="BF362" s="50"/>
      <c r="BG362" s="50"/>
      <c r="BH362" s="50"/>
      <c r="BI362" s="50"/>
      <c r="BJ362" s="50"/>
      <c r="BK362" s="50"/>
      <c r="BL362" s="1221"/>
      <c r="BM362" s="1254"/>
      <c r="BN362" s="306">
        <f t="shared" si="309"/>
        <v>0</v>
      </c>
      <c r="BO362" s="50"/>
      <c r="BP362" s="50"/>
      <c r="BQ362" s="50"/>
      <c r="BR362" s="50"/>
      <c r="BS362" s="50"/>
      <c r="BT362" s="50"/>
      <c r="BU362" s="1210"/>
      <c r="BV362" s="1211"/>
      <c r="BW362" s="1211"/>
      <c r="BX362" s="1211"/>
      <c r="BY362" s="1211"/>
      <c r="BZ362" s="1211"/>
      <c r="CA362" s="1211"/>
      <c r="CB362" s="1211"/>
      <c r="CC362" s="1212"/>
    </row>
    <row r="363" spans="1:81" s="58" customFormat="1" ht="40.15" customHeight="1" thickTop="1" x14ac:dyDescent="0.25">
      <c r="A363" s="37"/>
      <c r="B363" s="1334"/>
      <c r="C363" s="1315"/>
      <c r="D363" s="1096">
        <v>4599</v>
      </c>
      <c r="E363" s="1093" t="s">
        <v>5796</v>
      </c>
      <c r="F363" s="1093">
        <v>4599031</v>
      </c>
      <c r="G363" s="1093" t="s">
        <v>5802</v>
      </c>
      <c r="H363" s="1093" t="s">
        <v>5798</v>
      </c>
      <c r="I363" s="1446">
        <v>2021004540182</v>
      </c>
      <c r="J363" s="1219">
        <v>650</v>
      </c>
      <c r="K363" s="1216" t="str">
        <f>+[7]Metas!K742</f>
        <v>Líderes comunales capacitados en temas de organización comunal y liderazgo.</v>
      </c>
      <c r="L363" s="1222"/>
      <c r="M363" s="1225">
        <f>SUM(N363:Q363)</f>
        <v>0</v>
      </c>
      <c r="N363" s="1228"/>
      <c r="O363" s="1231"/>
      <c r="P363" s="1234"/>
      <c r="Q363" s="1237"/>
      <c r="R363" s="1219">
        <f t="shared" si="314"/>
        <v>650</v>
      </c>
      <c r="S363" s="233"/>
      <c r="T363" s="240"/>
      <c r="U363" s="240"/>
      <c r="V363" s="240"/>
      <c r="W363" s="233"/>
      <c r="X363" s="307"/>
      <c r="Y363" s="307"/>
      <c r="Z363" s="307"/>
      <c r="AA363" s="307"/>
      <c r="AB363" s="1219">
        <f t="shared" si="316"/>
        <v>650</v>
      </c>
      <c r="AC363" s="1240">
        <f t="shared" ref="AC363" si="333">+L363</f>
        <v>0</v>
      </c>
      <c r="AD363" s="308">
        <f t="shared" si="331"/>
        <v>0</v>
      </c>
      <c r="AE363" s="308">
        <f t="shared" si="331"/>
        <v>0</v>
      </c>
      <c r="AF363" s="308">
        <f t="shared" si="331"/>
        <v>0</v>
      </c>
      <c r="AG363" s="308">
        <f t="shared" si="329"/>
        <v>0</v>
      </c>
      <c r="AH363" s="308">
        <f t="shared" si="329"/>
        <v>0</v>
      </c>
      <c r="AI363" s="308">
        <f t="shared" si="329"/>
        <v>0</v>
      </c>
      <c r="AJ363" s="308">
        <f t="shared" si="329"/>
        <v>0</v>
      </c>
      <c r="AK363" s="1219">
        <f t="shared" si="318"/>
        <v>650</v>
      </c>
      <c r="AL363" s="1243">
        <f>+N363</f>
        <v>0</v>
      </c>
      <c r="AM363" s="308">
        <f t="shared" si="306"/>
        <v>0</v>
      </c>
      <c r="AN363" s="48"/>
      <c r="AO363" s="48"/>
      <c r="AP363" s="48"/>
      <c r="AQ363" s="48"/>
      <c r="AR363" s="48"/>
      <c r="AS363" s="48"/>
      <c r="AT363" s="1219">
        <f t="shared" si="319"/>
        <v>650</v>
      </c>
      <c r="AU363" s="1246">
        <f>+O363</f>
        <v>0</v>
      </c>
      <c r="AV363" s="308">
        <f t="shared" si="307"/>
        <v>0</v>
      </c>
      <c r="AW363" s="48"/>
      <c r="AX363" s="48"/>
      <c r="AY363" s="48"/>
      <c r="AZ363" s="48"/>
      <c r="BA363" s="48"/>
      <c r="BB363" s="48"/>
      <c r="BC363" s="1219">
        <f t="shared" si="320"/>
        <v>650</v>
      </c>
      <c r="BD363" s="1249">
        <f>+P363</f>
        <v>0</v>
      </c>
      <c r="BE363" s="308">
        <f t="shared" si="308"/>
        <v>0</v>
      </c>
      <c r="BF363" s="48"/>
      <c r="BG363" s="48"/>
      <c r="BH363" s="48"/>
      <c r="BI363" s="48"/>
      <c r="BJ363" s="48"/>
      <c r="BK363" s="48"/>
      <c r="BL363" s="1219">
        <f t="shared" si="321"/>
        <v>650</v>
      </c>
      <c r="BM363" s="1252">
        <f>+Q363</f>
        <v>0</v>
      </c>
      <c r="BN363" s="308">
        <f t="shared" si="309"/>
        <v>0</v>
      </c>
      <c r="BO363" s="48"/>
      <c r="BP363" s="48"/>
      <c r="BQ363" s="48"/>
      <c r="BR363" s="48"/>
      <c r="BS363" s="48"/>
      <c r="BT363" s="48"/>
      <c r="BU363" s="1204"/>
      <c r="BV363" s="1205"/>
      <c r="BW363" s="1205"/>
      <c r="BX363" s="1205"/>
      <c r="BY363" s="1205"/>
      <c r="BZ363" s="1205"/>
      <c r="CA363" s="1205"/>
      <c r="CB363" s="1205"/>
      <c r="CC363" s="1206"/>
    </row>
    <row r="364" spans="1:81" s="58" customFormat="1" ht="40.15" customHeight="1" x14ac:dyDescent="0.25">
      <c r="A364" s="37"/>
      <c r="B364" s="1334"/>
      <c r="C364" s="1315"/>
      <c r="D364" s="1097"/>
      <c r="E364" s="1094"/>
      <c r="F364" s="1094"/>
      <c r="G364" s="1094"/>
      <c r="H364" s="1094"/>
      <c r="I364" s="1447"/>
      <c r="J364" s="1220"/>
      <c r="K364" s="1217"/>
      <c r="L364" s="1223"/>
      <c r="M364" s="1226"/>
      <c r="N364" s="1229"/>
      <c r="O364" s="1232"/>
      <c r="P364" s="1235"/>
      <c r="Q364" s="1238"/>
      <c r="R364" s="1220"/>
      <c r="S364" s="41"/>
      <c r="T364" s="241"/>
      <c r="U364" s="241"/>
      <c r="V364" s="241"/>
      <c r="W364" s="41"/>
      <c r="X364" s="34"/>
      <c r="Y364" s="34"/>
      <c r="Z364" s="34"/>
      <c r="AA364" s="34"/>
      <c r="AB364" s="1220"/>
      <c r="AC364" s="1241"/>
      <c r="AD364" s="303">
        <f t="shared" si="331"/>
        <v>0</v>
      </c>
      <c r="AE364" s="303">
        <f t="shared" si="331"/>
        <v>0</v>
      </c>
      <c r="AF364" s="303">
        <f t="shared" si="331"/>
        <v>0</v>
      </c>
      <c r="AG364" s="303">
        <f t="shared" si="329"/>
        <v>0</v>
      </c>
      <c r="AH364" s="303">
        <f t="shared" si="329"/>
        <v>0</v>
      </c>
      <c r="AI364" s="303">
        <f t="shared" si="329"/>
        <v>0</v>
      </c>
      <c r="AJ364" s="303">
        <f t="shared" si="329"/>
        <v>0</v>
      </c>
      <c r="AK364" s="1220"/>
      <c r="AL364" s="1244"/>
      <c r="AM364" s="303">
        <f t="shared" si="306"/>
        <v>0</v>
      </c>
      <c r="AN364" s="311"/>
      <c r="AO364" s="311"/>
      <c r="AP364" s="311"/>
      <c r="AQ364" s="311"/>
      <c r="AR364" s="311"/>
      <c r="AS364" s="311"/>
      <c r="AT364" s="1220"/>
      <c r="AU364" s="1247"/>
      <c r="AV364" s="303">
        <f t="shared" si="307"/>
        <v>0</v>
      </c>
      <c r="AW364" s="311"/>
      <c r="AX364" s="311"/>
      <c r="AY364" s="311"/>
      <c r="AZ364" s="311"/>
      <c r="BA364" s="311"/>
      <c r="BB364" s="311"/>
      <c r="BC364" s="1220"/>
      <c r="BD364" s="1250"/>
      <c r="BE364" s="303">
        <f t="shared" si="308"/>
        <v>0</v>
      </c>
      <c r="BF364" s="311"/>
      <c r="BG364" s="311"/>
      <c r="BH364" s="311"/>
      <c r="BI364" s="311"/>
      <c r="BJ364" s="311"/>
      <c r="BK364" s="311"/>
      <c r="BL364" s="1220"/>
      <c r="BM364" s="1253"/>
      <c r="BN364" s="303">
        <f t="shared" si="309"/>
        <v>0</v>
      </c>
      <c r="BO364" s="311"/>
      <c r="BP364" s="311"/>
      <c r="BQ364" s="311"/>
      <c r="BR364" s="311"/>
      <c r="BS364" s="311"/>
      <c r="BT364" s="311"/>
      <c r="BU364" s="1207"/>
      <c r="BV364" s="1208"/>
      <c r="BW364" s="1208"/>
      <c r="BX364" s="1208"/>
      <c r="BY364" s="1208"/>
      <c r="BZ364" s="1208"/>
      <c r="CA364" s="1208"/>
      <c r="CB364" s="1208"/>
      <c r="CC364" s="1209"/>
    </row>
    <row r="365" spans="1:81" s="58" customFormat="1" ht="40.15" customHeight="1" x14ac:dyDescent="0.25">
      <c r="A365" s="37"/>
      <c r="B365" s="1334"/>
      <c r="C365" s="1315"/>
      <c r="D365" s="1097"/>
      <c r="E365" s="1094"/>
      <c r="F365" s="1094"/>
      <c r="G365" s="1094"/>
      <c r="H365" s="1094"/>
      <c r="I365" s="1447"/>
      <c r="J365" s="1220"/>
      <c r="K365" s="1217"/>
      <c r="L365" s="1223"/>
      <c r="M365" s="1226"/>
      <c r="N365" s="1229"/>
      <c r="O365" s="1232"/>
      <c r="P365" s="1235"/>
      <c r="Q365" s="1238"/>
      <c r="R365" s="1220"/>
      <c r="S365" s="41"/>
      <c r="T365" s="241"/>
      <c r="U365" s="241"/>
      <c r="V365" s="241"/>
      <c r="W365" s="41"/>
      <c r="X365" s="34"/>
      <c r="Y365" s="34"/>
      <c r="Z365" s="34"/>
      <c r="AA365" s="34"/>
      <c r="AB365" s="1220"/>
      <c r="AC365" s="1241"/>
      <c r="AD365" s="303">
        <f t="shared" si="331"/>
        <v>0</v>
      </c>
      <c r="AE365" s="303">
        <f t="shared" si="331"/>
        <v>0</v>
      </c>
      <c r="AF365" s="303">
        <f t="shared" si="331"/>
        <v>0</v>
      </c>
      <c r="AG365" s="303">
        <f t="shared" si="329"/>
        <v>0</v>
      </c>
      <c r="AH365" s="303">
        <f t="shared" si="329"/>
        <v>0</v>
      </c>
      <c r="AI365" s="303">
        <f t="shared" si="329"/>
        <v>0</v>
      </c>
      <c r="AJ365" s="303">
        <f t="shared" si="329"/>
        <v>0</v>
      </c>
      <c r="AK365" s="1220"/>
      <c r="AL365" s="1244"/>
      <c r="AM365" s="303">
        <f t="shared" si="306"/>
        <v>0</v>
      </c>
      <c r="AN365" s="311"/>
      <c r="AO365" s="311"/>
      <c r="AP365" s="311"/>
      <c r="AQ365" s="311"/>
      <c r="AR365" s="311"/>
      <c r="AS365" s="311"/>
      <c r="AT365" s="1220"/>
      <c r="AU365" s="1247"/>
      <c r="AV365" s="303">
        <f t="shared" si="307"/>
        <v>0</v>
      </c>
      <c r="AW365" s="311"/>
      <c r="AX365" s="311"/>
      <c r="AY365" s="311"/>
      <c r="AZ365" s="311"/>
      <c r="BA365" s="311"/>
      <c r="BB365" s="311"/>
      <c r="BC365" s="1220"/>
      <c r="BD365" s="1250"/>
      <c r="BE365" s="303">
        <f t="shared" si="308"/>
        <v>0</v>
      </c>
      <c r="BF365" s="311"/>
      <c r="BG365" s="311"/>
      <c r="BH365" s="311"/>
      <c r="BI365" s="311"/>
      <c r="BJ365" s="311"/>
      <c r="BK365" s="311"/>
      <c r="BL365" s="1220"/>
      <c r="BM365" s="1253"/>
      <c r="BN365" s="303">
        <f t="shared" si="309"/>
        <v>0</v>
      </c>
      <c r="BO365" s="311"/>
      <c r="BP365" s="311"/>
      <c r="BQ365" s="311"/>
      <c r="BR365" s="311"/>
      <c r="BS365" s="311"/>
      <c r="BT365" s="311"/>
      <c r="BU365" s="1207"/>
      <c r="BV365" s="1208"/>
      <c r="BW365" s="1208"/>
      <c r="BX365" s="1208"/>
      <c r="BY365" s="1208"/>
      <c r="BZ365" s="1208"/>
      <c r="CA365" s="1208"/>
      <c r="CB365" s="1208"/>
      <c r="CC365" s="1209"/>
    </row>
    <row r="366" spans="1:81" s="58" customFormat="1" ht="40.15" customHeight="1" thickBot="1" x14ac:dyDescent="0.3">
      <c r="A366" s="37"/>
      <c r="B366" s="1334"/>
      <c r="C366" s="1315"/>
      <c r="D366" s="1098"/>
      <c r="E366" s="1095"/>
      <c r="F366" s="1095"/>
      <c r="G366" s="1095"/>
      <c r="H366" s="1095"/>
      <c r="I366" s="1448"/>
      <c r="J366" s="1221"/>
      <c r="K366" s="1218"/>
      <c r="L366" s="1224"/>
      <c r="M366" s="1227"/>
      <c r="N366" s="1230"/>
      <c r="O366" s="1233"/>
      <c r="P366" s="1236"/>
      <c r="Q366" s="1239"/>
      <c r="R366" s="1221"/>
      <c r="S366" s="234"/>
      <c r="T366" s="242"/>
      <c r="U366" s="242"/>
      <c r="V366" s="242"/>
      <c r="W366" s="234"/>
      <c r="X366" s="305"/>
      <c r="Y366" s="305"/>
      <c r="Z366" s="305"/>
      <c r="AA366" s="305"/>
      <c r="AB366" s="1221"/>
      <c r="AC366" s="1242"/>
      <c r="AD366" s="306">
        <f t="shared" si="331"/>
        <v>0</v>
      </c>
      <c r="AE366" s="306">
        <f t="shared" si="331"/>
        <v>0</v>
      </c>
      <c r="AF366" s="306">
        <f t="shared" si="331"/>
        <v>0</v>
      </c>
      <c r="AG366" s="306">
        <f t="shared" si="329"/>
        <v>0</v>
      </c>
      <c r="AH366" s="306">
        <f t="shared" si="329"/>
        <v>0</v>
      </c>
      <c r="AI366" s="306">
        <f t="shared" si="329"/>
        <v>0</v>
      </c>
      <c r="AJ366" s="306">
        <f t="shared" si="329"/>
        <v>0</v>
      </c>
      <c r="AK366" s="1221"/>
      <c r="AL366" s="1245"/>
      <c r="AM366" s="306">
        <f t="shared" si="306"/>
        <v>0</v>
      </c>
      <c r="AN366" s="50"/>
      <c r="AO366" s="50"/>
      <c r="AP366" s="50"/>
      <c r="AQ366" s="50"/>
      <c r="AR366" s="50"/>
      <c r="AS366" s="50"/>
      <c r="AT366" s="1221"/>
      <c r="AU366" s="1248"/>
      <c r="AV366" s="306">
        <f t="shared" si="307"/>
        <v>0</v>
      </c>
      <c r="AW366" s="50"/>
      <c r="AX366" s="50"/>
      <c r="AY366" s="50"/>
      <c r="AZ366" s="50"/>
      <c r="BA366" s="50"/>
      <c r="BB366" s="50"/>
      <c r="BC366" s="1221"/>
      <c r="BD366" s="1251"/>
      <c r="BE366" s="306">
        <f t="shared" si="308"/>
        <v>0</v>
      </c>
      <c r="BF366" s="50"/>
      <c r="BG366" s="50"/>
      <c r="BH366" s="50"/>
      <c r="BI366" s="50"/>
      <c r="BJ366" s="50"/>
      <c r="BK366" s="50"/>
      <c r="BL366" s="1221"/>
      <c r="BM366" s="1254"/>
      <c r="BN366" s="306">
        <f t="shared" si="309"/>
        <v>0</v>
      </c>
      <c r="BO366" s="50"/>
      <c r="BP366" s="50"/>
      <c r="BQ366" s="50"/>
      <c r="BR366" s="50"/>
      <c r="BS366" s="50"/>
      <c r="BT366" s="50"/>
      <c r="BU366" s="1210"/>
      <c r="BV366" s="1211"/>
      <c r="BW366" s="1211"/>
      <c r="BX366" s="1211"/>
      <c r="BY366" s="1211"/>
      <c r="BZ366" s="1211"/>
      <c r="CA366" s="1211"/>
      <c r="CB366" s="1211"/>
      <c r="CC366" s="1212"/>
    </row>
    <row r="367" spans="1:81" s="58" customFormat="1" ht="40.15" customHeight="1" thickTop="1" x14ac:dyDescent="0.25">
      <c r="A367" s="37"/>
      <c r="B367" s="1334"/>
      <c r="C367" s="1315"/>
      <c r="D367" s="1096">
        <v>4599</v>
      </c>
      <c r="E367" s="1093" t="s">
        <v>5796</v>
      </c>
      <c r="F367" s="1093">
        <v>4599034</v>
      </c>
      <c r="G367" s="1093" t="s">
        <v>5797</v>
      </c>
      <c r="H367" s="1093" t="s">
        <v>5798</v>
      </c>
      <c r="I367" s="1446">
        <v>2021004540182</v>
      </c>
      <c r="J367" s="1219">
        <v>651</v>
      </c>
      <c r="K367" s="1216" t="str">
        <f>+[7]Metas!K743</f>
        <v>Celebraciones del día de la acción comunal realizadas</v>
      </c>
      <c r="L367" s="1222">
        <v>1</v>
      </c>
      <c r="M367" s="1225">
        <f>SUM(N367:Q367)</f>
        <v>1</v>
      </c>
      <c r="N367" s="1228"/>
      <c r="O367" s="1231"/>
      <c r="P367" s="1234"/>
      <c r="Q367" s="1237">
        <v>1</v>
      </c>
      <c r="R367" s="1219">
        <f t="shared" si="314"/>
        <v>651</v>
      </c>
      <c r="S367" s="233" t="s">
        <v>5805</v>
      </c>
      <c r="T367" s="240" t="s">
        <v>3834</v>
      </c>
      <c r="U367" s="240" t="s">
        <v>3840</v>
      </c>
      <c r="V367" s="240" t="s">
        <v>3842</v>
      </c>
      <c r="W367" s="233" t="s">
        <v>5756</v>
      </c>
      <c r="X367" s="307">
        <v>44774</v>
      </c>
      <c r="Y367" s="307"/>
      <c r="Z367" s="307"/>
      <c r="AA367" s="307"/>
      <c r="AB367" s="1219">
        <f t="shared" si="316"/>
        <v>651</v>
      </c>
      <c r="AC367" s="1240">
        <f t="shared" ref="AC367" si="334">+L367</f>
        <v>1</v>
      </c>
      <c r="AD367" s="308">
        <v>70</v>
      </c>
      <c r="AE367" s="308">
        <v>70</v>
      </c>
      <c r="AF367" s="308">
        <f t="shared" si="331"/>
        <v>0</v>
      </c>
      <c r="AG367" s="308">
        <f t="shared" si="329"/>
        <v>0</v>
      </c>
      <c r="AH367" s="308">
        <f t="shared" si="329"/>
        <v>0</v>
      </c>
      <c r="AI367" s="308">
        <f t="shared" si="329"/>
        <v>0</v>
      </c>
      <c r="AJ367" s="308">
        <f t="shared" si="329"/>
        <v>0</v>
      </c>
      <c r="AK367" s="1219">
        <f t="shared" si="318"/>
        <v>651</v>
      </c>
      <c r="AL367" s="1243">
        <f>+N367</f>
        <v>0</v>
      </c>
      <c r="AM367" s="308">
        <f t="shared" si="306"/>
        <v>0</v>
      </c>
      <c r="AN367" s="48"/>
      <c r="AO367" s="48"/>
      <c r="AP367" s="48"/>
      <c r="AQ367" s="48"/>
      <c r="AR367" s="48"/>
      <c r="AS367" s="48"/>
      <c r="AT367" s="1219">
        <f t="shared" si="319"/>
        <v>651</v>
      </c>
      <c r="AU367" s="1246">
        <f>+O367</f>
        <v>0</v>
      </c>
      <c r="AV367" s="308">
        <f t="shared" si="307"/>
        <v>0</v>
      </c>
      <c r="AW367" s="48"/>
      <c r="AX367" s="48"/>
      <c r="AY367" s="48"/>
      <c r="AZ367" s="48"/>
      <c r="BA367" s="48"/>
      <c r="BB367" s="48"/>
      <c r="BC367" s="1219">
        <f t="shared" si="320"/>
        <v>651</v>
      </c>
      <c r="BD367" s="1249">
        <f>+P367</f>
        <v>0</v>
      </c>
      <c r="BE367" s="308">
        <f t="shared" si="308"/>
        <v>0</v>
      </c>
      <c r="BF367" s="48"/>
      <c r="BG367" s="48"/>
      <c r="BH367" s="48"/>
      <c r="BI367" s="48"/>
      <c r="BJ367" s="48"/>
      <c r="BK367" s="48"/>
      <c r="BL367" s="1219">
        <f t="shared" si="321"/>
        <v>651</v>
      </c>
      <c r="BM367" s="1252">
        <f>+Q367</f>
        <v>1</v>
      </c>
      <c r="BN367" s="308">
        <f t="shared" si="309"/>
        <v>0</v>
      </c>
      <c r="BO367" s="48"/>
      <c r="BP367" s="48"/>
      <c r="BQ367" s="48"/>
      <c r="BR367" s="48"/>
      <c r="BS367" s="48"/>
      <c r="BT367" s="48"/>
      <c r="BU367" s="1204"/>
      <c r="BV367" s="1205"/>
      <c r="BW367" s="1205"/>
      <c r="BX367" s="1205"/>
      <c r="BY367" s="1205"/>
      <c r="BZ367" s="1205"/>
      <c r="CA367" s="1205"/>
      <c r="CB367" s="1205"/>
      <c r="CC367" s="1206"/>
    </row>
    <row r="368" spans="1:81" s="58" customFormat="1" ht="40.15" customHeight="1" x14ac:dyDescent="0.25">
      <c r="A368" s="37"/>
      <c r="B368" s="1334"/>
      <c r="C368" s="1315"/>
      <c r="D368" s="1097"/>
      <c r="E368" s="1094"/>
      <c r="F368" s="1094"/>
      <c r="G368" s="1094"/>
      <c r="H368" s="1094"/>
      <c r="I368" s="1447"/>
      <c r="J368" s="1220"/>
      <c r="K368" s="1217"/>
      <c r="L368" s="1223"/>
      <c r="M368" s="1226"/>
      <c r="N368" s="1229"/>
      <c r="O368" s="1232"/>
      <c r="P368" s="1235"/>
      <c r="Q368" s="1238"/>
      <c r="R368" s="1220"/>
      <c r="S368" s="41"/>
      <c r="T368" s="241"/>
      <c r="U368" s="241"/>
      <c r="V368" s="241"/>
      <c r="W368" s="41"/>
      <c r="X368" s="34"/>
      <c r="Y368" s="34"/>
      <c r="Z368" s="34"/>
      <c r="AA368" s="34"/>
      <c r="AB368" s="1220"/>
      <c r="AC368" s="1241"/>
      <c r="AD368" s="303">
        <f t="shared" si="331"/>
        <v>0</v>
      </c>
      <c r="AE368" s="303">
        <f t="shared" si="331"/>
        <v>0</v>
      </c>
      <c r="AF368" s="303">
        <f t="shared" si="331"/>
        <v>0</v>
      </c>
      <c r="AG368" s="303">
        <f t="shared" si="329"/>
        <v>0</v>
      </c>
      <c r="AH368" s="303">
        <f t="shared" si="329"/>
        <v>0</v>
      </c>
      <c r="AI368" s="303">
        <f t="shared" si="329"/>
        <v>0</v>
      </c>
      <c r="AJ368" s="303">
        <f t="shared" si="329"/>
        <v>0</v>
      </c>
      <c r="AK368" s="1220"/>
      <c r="AL368" s="1244"/>
      <c r="AM368" s="303">
        <f t="shared" si="306"/>
        <v>0</v>
      </c>
      <c r="AN368" s="311"/>
      <c r="AO368" s="311"/>
      <c r="AP368" s="311"/>
      <c r="AQ368" s="311"/>
      <c r="AR368" s="311"/>
      <c r="AS368" s="311"/>
      <c r="AT368" s="1220"/>
      <c r="AU368" s="1247"/>
      <c r="AV368" s="303">
        <f t="shared" si="307"/>
        <v>0</v>
      </c>
      <c r="AW368" s="311"/>
      <c r="AX368" s="311"/>
      <c r="AY368" s="311"/>
      <c r="AZ368" s="311"/>
      <c r="BA368" s="311"/>
      <c r="BB368" s="311"/>
      <c r="BC368" s="1220"/>
      <c r="BD368" s="1250"/>
      <c r="BE368" s="303">
        <f t="shared" si="308"/>
        <v>0</v>
      </c>
      <c r="BF368" s="311"/>
      <c r="BG368" s="311"/>
      <c r="BH368" s="311"/>
      <c r="BI368" s="311"/>
      <c r="BJ368" s="311"/>
      <c r="BK368" s="311"/>
      <c r="BL368" s="1220"/>
      <c r="BM368" s="1253"/>
      <c r="BN368" s="303">
        <f t="shared" si="309"/>
        <v>0</v>
      </c>
      <c r="BO368" s="311"/>
      <c r="BP368" s="311"/>
      <c r="BQ368" s="311"/>
      <c r="BR368" s="311"/>
      <c r="BS368" s="311"/>
      <c r="BT368" s="311"/>
      <c r="BU368" s="1207"/>
      <c r="BV368" s="1208"/>
      <c r="BW368" s="1208"/>
      <c r="BX368" s="1208"/>
      <c r="BY368" s="1208"/>
      <c r="BZ368" s="1208"/>
      <c r="CA368" s="1208"/>
      <c r="CB368" s="1208"/>
      <c r="CC368" s="1209"/>
    </row>
    <row r="369" spans="1:81" s="58" customFormat="1" ht="40.15" customHeight="1" x14ac:dyDescent="0.25">
      <c r="A369" s="37"/>
      <c r="B369" s="1334"/>
      <c r="C369" s="1315"/>
      <c r="D369" s="1097"/>
      <c r="E369" s="1094"/>
      <c r="F369" s="1094"/>
      <c r="G369" s="1094"/>
      <c r="H369" s="1094"/>
      <c r="I369" s="1447"/>
      <c r="J369" s="1220"/>
      <c r="K369" s="1217"/>
      <c r="L369" s="1223"/>
      <c r="M369" s="1226"/>
      <c r="N369" s="1229"/>
      <c r="O369" s="1232"/>
      <c r="P369" s="1235"/>
      <c r="Q369" s="1238"/>
      <c r="R369" s="1220"/>
      <c r="S369" s="41"/>
      <c r="T369" s="241"/>
      <c r="U369" s="241"/>
      <c r="V369" s="241"/>
      <c r="W369" s="41"/>
      <c r="X369" s="34"/>
      <c r="Y369" s="34"/>
      <c r="Z369" s="34"/>
      <c r="AA369" s="34"/>
      <c r="AB369" s="1220"/>
      <c r="AC369" s="1241"/>
      <c r="AD369" s="303">
        <f t="shared" si="331"/>
        <v>0</v>
      </c>
      <c r="AE369" s="303">
        <f t="shared" si="331"/>
        <v>0</v>
      </c>
      <c r="AF369" s="303">
        <f t="shared" si="331"/>
        <v>0</v>
      </c>
      <c r="AG369" s="303">
        <f t="shared" si="329"/>
        <v>0</v>
      </c>
      <c r="AH369" s="303">
        <f t="shared" si="329"/>
        <v>0</v>
      </c>
      <c r="AI369" s="303">
        <f t="shared" si="329"/>
        <v>0</v>
      </c>
      <c r="AJ369" s="303">
        <f t="shared" si="329"/>
        <v>0</v>
      </c>
      <c r="AK369" s="1220"/>
      <c r="AL369" s="1244"/>
      <c r="AM369" s="303">
        <f t="shared" si="306"/>
        <v>0</v>
      </c>
      <c r="AN369" s="311"/>
      <c r="AO369" s="311"/>
      <c r="AP369" s="311"/>
      <c r="AQ369" s="311"/>
      <c r="AR369" s="311"/>
      <c r="AS369" s="311"/>
      <c r="AT369" s="1220"/>
      <c r="AU369" s="1247"/>
      <c r="AV369" s="303">
        <f t="shared" si="307"/>
        <v>0</v>
      </c>
      <c r="AW369" s="311"/>
      <c r="AX369" s="311"/>
      <c r="AY369" s="311"/>
      <c r="AZ369" s="311"/>
      <c r="BA369" s="311"/>
      <c r="BB369" s="311"/>
      <c r="BC369" s="1220"/>
      <c r="BD369" s="1250"/>
      <c r="BE369" s="303">
        <f t="shared" si="308"/>
        <v>0</v>
      </c>
      <c r="BF369" s="311"/>
      <c r="BG369" s="311"/>
      <c r="BH369" s="311"/>
      <c r="BI369" s="311"/>
      <c r="BJ369" s="311"/>
      <c r="BK369" s="311"/>
      <c r="BL369" s="1220"/>
      <c r="BM369" s="1253"/>
      <c r="BN369" s="303">
        <f t="shared" si="309"/>
        <v>0</v>
      </c>
      <c r="BO369" s="311"/>
      <c r="BP369" s="311"/>
      <c r="BQ369" s="311"/>
      <c r="BR369" s="311"/>
      <c r="BS369" s="311"/>
      <c r="BT369" s="311"/>
      <c r="BU369" s="1207"/>
      <c r="BV369" s="1208"/>
      <c r="BW369" s="1208"/>
      <c r="BX369" s="1208"/>
      <c r="BY369" s="1208"/>
      <c r="BZ369" s="1208"/>
      <c r="CA369" s="1208"/>
      <c r="CB369" s="1208"/>
      <c r="CC369" s="1209"/>
    </row>
    <row r="370" spans="1:81" s="58" customFormat="1" ht="40.15" customHeight="1" thickBot="1" x14ac:dyDescent="0.3">
      <c r="A370" s="37"/>
      <c r="B370" s="1334"/>
      <c r="C370" s="1316"/>
      <c r="D370" s="1098"/>
      <c r="E370" s="1095"/>
      <c r="F370" s="1095"/>
      <c r="G370" s="1095"/>
      <c r="H370" s="1095"/>
      <c r="I370" s="1448"/>
      <c r="J370" s="1221"/>
      <c r="K370" s="1218"/>
      <c r="L370" s="1224"/>
      <c r="M370" s="1227"/>
      <c r="N370" s="1230"/>
      <c r="O370" s="1233"/>
      <c r="P370" s="1236"/>
      <c r="Q370" s="1239"/>
      <c r="R370" s="1221"/>
      <c r="S370" s="234"/>
      <c r="T370" s="242"/>
      <c r="U370" s="242"/>
      <c r="V370" s="242"/>
      <c r="W370" s="234"/>
      <c r="X370" s="305"/>
      <c r="Y370" s="305"/>
      <c r="Z370" s="305"/>
      <c r="AA370" s="305"/>
      <c r="AB370" s="1221"/>
      <c r="AC370" s="1242"/>
      <c r="AD370" s="306">
        <f t="shared" si="331"/>
        <v>0</v>
      </c>
      <c r="AE370" s="306">
        <f t="shared" si="331"/>
        <v>0</v>
      </c>
      <c r="AF370" s="306">
        <f t="shared" si="331"/>
        <v>0</v>
      </c>
      <c r="AG370" s="306">
        <f t="shared" si="329"/>
        <v>0</v>
      </c>
      <c r="AH370" s="306">
        <f t="shared" si="329"/>
        <v>0</v>
      </c>
      <c r="AI370" s="306">
        <f t="shared" si="329"/>
        <v>0</v>
      </c>
      <c r="AJ370" s="306">
        <f t="shared" si="329"/>
        <v>0</v>
      </c>
      <c r="AK370" s="1221"/>
      <c r="AL370" s="1245"/>
      <c r="AM370" s="306">
        <f t="shared" si="306"/>
        <v>0</v>
      </c>
      <c r="AN370" s="50"/>
      <c r="AO370" s="50"/>
      <c r="AP370" s="50"/>
      <c r="AQ370" s="50"/>
      <c r="AR370" s="50"/>
      <c r="AS370" s="50"/>
      <c r="AT370" s="1221"/>
      <c r="AU370" s="1248"/>
      <c r="AV370" s="306">
        <f t="shared" si="307"/>
        <v>0</v>
      </c>
      <c r="AW370" s="50"/>
      <c r="AX370" s="50"/>
      <c r="AY370" s="50"/>
      <c r="AZ370" s="50"/>
      <c r="BA370" s="50"/>
      <c r="BB370" s="50"/>
      <c r="BC370" s="1221"/>
      <c r="BD370" s="1251"/>
      <c r="BE370" s="306">
        <f t="shared" si="308"/>
        <v>0</v>
      </c>
      <c r="BF370" s="50"/>
      <c r="BG370" s="50"/>
      <c r="BH370" s="50"/>
      <c r="BI370" s="50"/>
      <c r="BJ370" s="50"/>
      <c r="BK370" s="50"/>
      <c r="BL370" s="1221"/>
      <c r="BM370" s="1254"/>
      <c r="BN370" s="306">
        <f t="shared" si="309"/>
        <v>0</v>
      </c>
      <c r="BO370" s="50"/>
      <c r="BP370" s="50"/>
      <c r="BQ370" s="50"/>
      <c r="BR370" s="50"/>
      <c r="BS370" s="50"/>
      <c r="BT370" s="50"/>
      <c r="BU370" s="1210"/>
      <c r="BV370" s="1211"/>
      <c r="BW370" s="1211"/>
      <c r="BX370" s="1211"/>
      <c r="BY370" s="1211"/>
      <c r="BZ370" s="1211"/>
      <c r="CA370" s="1211"/>
      <c r="CB370" s="1211"/>
      <c r="CC370" s="1212"/>
    </row>
    <row r="371" spans="1:81" s="58" customFormat="1" ht="40.15" customHeight="1" thickTop="1" x14ac:dyDescent="0.25">
      <c r="A371" s="37"/>
      <c r="B371" s="1334"/>
      <c r="C371" s="1314" t="s">
        <v>1020</v>
      </c>
      <c r="D371" s="1096">
        <v>4599</v>
      </c>
      <c r="E371" s="1093" t="s">
        <v>5796</v>
      </c>
      <c r="F371" s="1093">
        <v>4599031</v>
      </c>
      <c r="G371" s="1093" t="s">
        <v>5802</v>
      </c>
      <c r="H371" s="1093" t="s">
        <v>5798</v>
      </c>
      <c r="I371" s="1446">
        <v>2021004540182</v>
      </c>
      <c r="J371" s="1219">
        <v>652</v>
      </c>
      <c r="K371" s="1216" t="str">
        <f>+[7]Metas!K744</f>
        <v>Capacitaciones en autocuidado y protección para líderes comunales</v>
      </c>
      <c r="L371" s="1222">
        <v>8</v>
      </c>
      <c r="M371" s="1225">
        <f>SUM(N371:Q371)</f>
        <v>8</v>
      </c>
      <c r="N371" s="1228">
        <v>1</v>
      </c>
      <c r="O371" s="1231">
        <v>1</v>
      </c>
      <c r="P371" s="1234">
        <v>3</v>
      </c>
      <c r="Q371" s="1237">
        <v>3</v>
      </c>
      <c r="R371" s="1219">
        <f t="shared" si="314"/>
        <v>652</v>
      </c>
      <c r="S371" s="233" t="s">
        <v>5806</v>
      </c>
      <c r="T371" s="240" t="s">
        <v>3834</v>
      </c>
      <c r="U371" s="240" t="s">
        <v>3839</v>
      </c>
      <c r="V371" s="240" t="s">
        <v>3843</v>
      </c>
      <c r="W371" s="233" t="s">
        <v>5807</v>
      </c>
      <c r="X371" s="307">
        <v>44593</v>
      </c>
      <c r="Y371" s="307"/>
      <c r="Z371" s="307"/>
      <c r="AA371" s="307"/>
      <c r="AB371" s="1219">
        <f t="shared" si="316"/>
        <v>652</v>
      </c>
      <c r="AC371" s="1240">
        <f t="shared" ref="AC371" si="335">+L371</f>
        <v>8</v>
      </c>
      <c r="AD371" s="308">
        <v>3</v>
      </c>
      <c r="AE371" s="308">
        <v>3</v>
      </c>
      <c r="AF371" s="308">
        <f t="shared" si="331"/>
        <v>0</v>
      </c>
      <c r="AG371" s="308">
        <f t="shared" si="329"/>
        <v>0</v>
      </c>
      <c r="AH371" s="308">
        <f t="shared" si="329"/>
        <v>0</v>
      </c>
      <c r="AI371" s="308">
        <f t="shared" si="329"/>
        <v>0</v>
      </c>
      <c r="AJ371" s="308">
        <f t="shared" si="329"/>
        <v>0</v>
      </c>
      <c r="AK371" s="1219">
        <f t="shared" si="318"/>
        <v>652</v>
      </c>
      <c r="AL371" s="1243">
        <f>+N371</f>
        <v>1</v>
      </c>
      <c r="AM371" s="308">
        <f t="shared" si="306"/>
        <v>0</v>
      </c>
      <c r="AN371" s="48"/>
      <c r="AO371" s="48"/>
      <c r="AP371" s="48"/>
      <c r="AQ371" s="48"/>
      <c r="AR371" s="48"/>
      <c r="AS371" s="48"/>
      <c r="AT371" s="1219">
        <f t="shared" si="319"/>
        <v>652</v>
      </c>
      <c r="AU371" s="1246">
        <f>+O371</f>
        <v>1</v>
      </c>
      <c r="AV371" s="308">
        <f t="shared" si="307"/>
        <v>0</v>
      </c>
      <c r="AW371" s="48"/>
      <c r="AX371" s="48"/>
      <c r="AY371" s="48"/>
      <c r="AZ371" s="48"/>
      <c r="BA371" s="48"/>
      <c r="BB371" s="48"/>
      <c r="BC371" s="1219">
        <f t="shared" si="320"/>
        <v>652</v>
      </c>
      <c r="BD371" s="1249">
        <f>+P371</f>
        <v>3</v>
      </c>
      <c r="BE371" s="308">
        <f t="shared" si="308"/>
        <v>0</v>
      </c>
      <c r="BF371" s="48"/>
      <c r="BG371" s="48"/>
      <c r="BH371" s="48"/>
      <c r="BI371" s="48"/>
      <c r="BJ371" s="48"/>
      <c r="BK371" s="48"/>
      <c r="BL371" s="1219">
        <f t="shared" si="321"/>
        <v>652</v>
      </c>
      <c r="BM371" s="1252">
        <f>+Q371</f>
        <v>3</v>
      </c>
      <c r="BN371" s="308">
        <f t="shared" si="309"/>
        <v>0</v>
      </c>
      <c r="BO371" s="48"/>
      <c r="BP371" s="48"/>
      <c r="BQ371" s="48"/>
      <c r="BR371" s="48"/>
      <c r="BS371" s="48"/>
      <c r="BT371" s="48"/>
      <c r="BU371" s="1204"/>
      <c r="BV371" s="1205"/>
      <c r="BW371" s="1205"/>
      <c r="BX371" s="1205"/>
      <c r="BY371" s="1205"/>
      <c r="BZ371" s="1205"/>
      <c r="CA371" s="1205"/>
      <c r="CB371" s="1205"/>
      <c r="CC371" s="1206"/>
    </row>
    <row r="372" spans="1:81" s="58" customFormat="1" ht="40.15" customHeight="1" x14ac:dyDescent="0.25">
      <c r="A372" s="37"/>
      <c r="B372" s="1334"/>
      <c r="C372" s="1315"/>
      <c r="D372" s="1097"/>
      <c r="E372" s="1094"/>
      <c r="F372" s="1094"/>
      <c r="G372" s="1094"/>
      <c r="H372" s="1094"/>
      <c r="I372" s="1447"/>
      <c r="J372" s="1220"/>
      <c r="K372" s="1217"/>
      <c r="L372" s="1223"/>
      <c r="M372" s="1226"/>
      <c r="N372" s="1229"/>
      <c r="O372" s="1232"/>
      <c r="P372" s="1235"/>
      <c r="Q372" s="1238"/>
      <c r="R372" s="1220"/>
      <c r="S372" s="41"/>
      <c r="T372" s="241"/>
      <c r="U372" s="241"/>
      <c r="V372" s="241"/>
      <c r="W372" s="41"/>
      <c r="X372" s="34"/>
      <c r="Y372" s="34"/>
      <c r="Z372" s="34"/>
      <c r="AA372" s="34"/>
      <c r="AB372" s="1220"/>
      <c r="AC372" s="1241"/>
      <c r="AD372" s="303">
        <f t="shared" si="331"/>
        <v>0</v>
      </c>
      <c r="AE372" s="303">
        <f t="shared" si="331"/>
        <v>0</v>
      </c>
      <c r="AF372" s="303">
        <f t="shared" si="331"/>
        <v>0</v>
      </c>
      <c r="AG372" s="303">
        <f t="shared" si="329"/>
        <v>0</v>
      </c>
      <c r="AH372" s="303">
        <f t="shared" si="329"/>
        <v>0</v>
      </c>
      <c r="AI372" s="303">
        <f t="shared" si="329"/>
        <v>0</v>
      </c>
      <c r="AJ372" s="303">
        <f t="shared" si="329"/>
        <v>0</v>
      </c>
      <c r="AK372" s="1220"/>
      <c r="AL372" s="1244"/>
      <c r="AM372" s="303">
        <f t="shared" ref="AM372:AM378" si="336">SUM(AN372:AS372)</f>
        <v>0</v>
      </c>
      <c r="AN372" s="311"/>
      <c r="AO372" s="311"/>
      <c r="AP372" s="311"/>
      <c r="AQ372" s="311"/>
      <c r="AR372" s="311"/>
      <c r="AS372" s="311"/>
      <c r="AT372" s="1220"/>
      <c r="AU372" s="1247"/>
      <c r="AV372" s="303">
        <f t="shared" ref="AV372:AV378" si="337">SUM(AW372:BB372)</f>
        <v>0</v>
      </c>
      <c r="AW372" s="311"/>
      <c r="AX372" s="311"/>
      <c r="AY372" s="311"/>
      <c r="AZ372" s="311"/>
      <c r="BA372" s="311"/>
      <c r="BB372" s="311"/>
      <c r="BC372" s="1220"/>
      <c r="BD372" s="1250"/>
      <c r="BE372" s="303">
        <f t="shared" ref="BE372:BE378" si="338">SUM(BF372:BK372)</f>
        <v>0</v>
      </c>
      <c r="BF372" s="311"/>
      <c r="BG372" s="311"/>
      <c r="BH372" s="311"/>
      <c r="BI372" s="311"/>
      <c r="BJ372" s="311"/>
      <c r="BK372" s="311"/>
      <c r="BL372" s="1220"/>
      <c r="BM372" s="1253"/>
      <c r="BN372" s="303">
        <f t="shared" ref="BN372:BN378" si="339">SUM(BO372:BT372)</f>
        <v>0</v>
      </c>
      <c r="BO372" s="311"/>
      <c r="BP372" s="311"/>
      <c r="BQ372" s="311"/>
      <c r="BR372" s="311"/>
      <c r="BS372" s="311"/>
      <c r="BT372" s="311"/>
      <c r="BU372" s="1207"/>
      <c r="BV372" s="1208"/>
      <c r="BW372" s="1208"/>
      <c r="BX372" s="1208"/>
      <c r="BY372" s="1208"/>
      <c r="BZ372" s="1208"/>
      <c r="CA372" s="1208"/>
      <c r="CB372" s="1208"/>
      <c r="CC372" s="1209"/>
    </row>
    <row r="373" spans="1:81" s="58" customFormat="1" ht="40.15" customHeight="1" x14ac:dyDescent="0.25">
      <c r="A373" s="37"/>
      <c r="B373" s="1334"/>
      <c r="C373" s="1315"/>
      <c r="D373" s="1097"/>
      <c r="E373" s="1094"/>
      <c r="F373" s="1094"/>
      <c r="G373" s="1094"/>
      <c r="H373" s="1094"/>
      <c r="I373" s="1447"/>
      <c r="J373" s="1220"/>
      <c r="K373" s="1217"/>
      <c r="L373" s="1223"/>
      <c r="M373" s="1226"/>
      <c r="N373" s="1229"/>
      <c r="O373" s="1232"/>
      <c r="P373" s="1235"/>
      <c r="Q373" s="1238"/>
      <c r="R373" s="1220"/>
      <c r="S373" s="41"/>
      <c r="T373" s="241"/>
      <c r="U373" s="241"/>
      <c r="V373" s="241"/>
      <c r="W373" s="41"/>
      <c r="X373" s="34"/>
      <c r="Y373" s="34"/>
      <c r="Z373" s="34"/>
      <c r="AA373" s="34"/>
      <c r="AB373" s="1220"/>
      <c r="AC373" s="1241"/>
      <c r="AD373" s="303">
        <f t="shared" si="331"/>
        <v>0</v>
      </c>
      <c r="AE373" s="303">
        <f t="shared" si="331"/>
        <v>0</v>
      </c>
      <c r="AF373" s="303">
        <f t="shared" si="331"/>
        <v>0</v>
      </c>
      <c r="AG373" s="303">
        <f t="shared" si="329"/>
        <v>0</v>
      </c>
      <c r="AH373" s="303">
        <f t="shared" si="329"/>
        <v>0</v>
      </c>
      <c r="AI373" s="303">
        <f t="shared" si="329"/>
        <v>0</v>
      </c>
      <c r="AJ373" s="303">
        <f t="shared" si="329"/>
        <v>0</v>
      </c>
      <c r="AK373" s="1220"/>
      <c r="AL373" s="1244"/>
      <c r="AM373" s="303">
        <f t="shared" si="336"/>
        <v>0</v>
      </c>
      <c r="AN373" s="311"/>
      <c r="AO373" s="311"/>
      <c r="AP373" s="311"/>
      <c r="AQ373" s="311"/>
      <c r="AR373" s="311"/>
      <c r="AS373" s="311"/>
      <c r="AT373" s="1220"/>
      <c r="AU373" s="1247"/>
      <c r="AV373" s="303">
        <f t="shared" si="337"/>
        <v>0</v>
      </c>
      <c r="AW373" s="311"/>
      <c r="AX373" s="311"/>
      <c r="AY373" s="311"/>
      <c r="AZ373" s="311"/>
      <c r="BA373" s="311"/>
      <c r="BB373" s="311"/>
      <c r="BC373" s="1220"/>
      <c r="BD373" s="1250"/>
      <c r="BE373" s="303">
        <f t="shared" si="338"/>
        <v>0</v>
      </c>
      <c r="BF373" s="311"/>
      <c r="BG373" s="311"/>
      <c r="BH373" s="311"/>
      <c r="BI373" s="311"/>
      <c r="BJ373" s="311"/>
      <c r="BK373" s="311"/>
      <c r="BL373" s="1220"/>
      <c r="BM373" s="1253"/>
      <c r="BN373" s="303">
        <f t="shared" si="339"/>
        <v>0</v>
      </c>
      <c r="BO373" s="311"/>
      <c r="BP373" s="311"/>
      <c r="BQ373" s="311"/>
      <c r="BR373" s="311"/>
      <c r="BS373" s="311"/>
      <c r="BT373" s="311"/>
      <c r="BU373" s="1207"/>
      <c r="BV373" s="1208"/>
      <c r="BW373" s="1208"/>
      <c r="BX373" s="1208"/>
      <c r="BY373" s="1208"/>
      <c r="BZ373" s="1208"/>
      <c r="CA373" s="1208"/>
      <c r="CB373" s="1208"/>
      <c r="CC373" s="1209"/>
    </row>
    <row r="374" spans="1:81" s="58" customFormat="1" ht="40.15" customHeight="1" thickBot="1" x14ac:dyDescent="0.3">
      <c r="A374" s="37"/>
      <c r="B374" s="1334"/>
      <c r="C374" s="1315"/>
      <c r="D374" s="1098"/>
      <c r="E374" s="1095"/>
      <c r="F374" s="1095"/>
      <c r="G374" s="1095"/>
      <c r="H374" s="1095"/>
      <c r="I374" s="1448"/>
      <c r="J374" s="1221"/>
      <c r="K374" s="1218"/>
      <c r="L374" s="1224"/>
      <c r="M374" s="1227"/>
      <c r="N374" s="1230"/>
      <c r="O374" s="1233"/>
      <c r="P374" s="1236"/>
      <c r="Q374" s="1239"/>
      <c r="R374" s="1221"/>
      <c r="S374" s="234"/>
      <c r="T374" s="242"/>
      <c r="U374" s="242"/>
      <c r="V374" s="242"/>
      <c r="W374" s="234"/>
      <c r="X374" s="305"/>
      <c r="Y374" s="305"/>
      <c r="Z374" s="305"/>
      <c r="AA374" s="305"/>
      <c r="AB374" s="1221"/>
      <c r="AC374" s="1242"/>
      <c r="AD374" s="306">
        <f t="shared" si="331"/>
        <v>0</v>
      </c>
      <c r="AE374" s="306">
        <f t="shared" si="331"/>
        <v>0</v>
      </c>
      <c r="AF374" s="306">
        <f t="shared" si="331"/>
        <v>0</v>
      </c>
      <c r="AG374" s="306">
        <f t="shared" si="329"/>
        <v>0</v>
      </c>
      <c r="AH374" s="306">
        <f t="shared" si="329"/>
        <v>0</v>
      </c>
      <c r="AI374" s="306">
        <f t="shared" si="329"/>
        <v>0</v>
      </c>
      <c r="AJ374" s="306">
        <f t="shared" si="329"/>
        <v>0</v>
      </c>
      <c r="AK374" s="1221"/>
      <c r="AL374" s="1245"/>
      <c r="AM374" s="306">
        <f t="shared" si="336"/>
        <v>0</v>
      </c>
      <c r="AN374" s="50"/>
      <c r="AO374" s="50"/>
      <c r="AP374" s="50"/>
      <c r="AQ374" s="50"/>
      <c r="AR374" s="50"/>
      <c r="AS374" s="50"/>
      <c r="AT374" s="1221"/>
      <c r="AU374" s="1248"/>
      <c r="AV374" s="306">
        <f t="shared" si="337"/>
        <v>0</v>
      </c>
      <c r="AW374" s="50"/>
      <c r="AX374" s="50"/>
      <c r="AY374" s="50"/>
      <c r="AZ374" s="50"/>
      <c r="BA374" s="50"/>
      <c r="BB374" s="50"/>
      <c r="BC374" s="1221"/>
      <c r="BD374" s="1251"/>
      <c r="BE374" s="306">
        <f t="shared" si="338"/>
        <v>0</v>
      </c>
      <c r="BF374" s="50"/>
      <c r="BG374" s="50"/>
      <c r="BH374" s="50"/>
      <c r="BI374" s="50"/>
      <c r="BJ374" s="50"/>
      <c r="BK374" s="50"/>
      <c r="BL374" s="1221"/>
      <c r="BM374" s="1254"/>
      <c r="BN374" s="306">
        <f t="shared" si="339"/>
        <v>0</v>
      </c>
      <c r="BO374" s="50"/>
      <c r="BP374" s="50"/>
      <c r="BQ374" s="50"/>
      <c r="BR374" s="50"/>
      <c r="BS374" s="50"/>
      <c r="BT374" s="50"/>
      <c r="BU374" s="1210"/>
      <c r="BV374" s="1211"/>
      <c r="BW374" s="1211"/>
      <c r="BX374" s="1211"/>
      <c r="BY374" s="1211"/>
      <c r="BZ374" s="1211"/>
      <c r="CA374" s="1211"/>
      <c r="CB374" s="1211"/>
      <c r="CC374" s="1212"/>
    </row>
    <row r="375" spans="1:81" s="58" customFormat="1" ht="40.15" customHeight="1" thickTop="1" x14ac:dyDescent="0.25">
      <c r="A375" s="37"/>
      <c r="B375" s="1334"/>
      <c r="C375" s="1315"/>
      <c r="D375" s="1096">
        <v>4599</v>
      </c>
      <c r="E375" s="1093" t="s">
        <v>5796</v>
      </c>
      <c r="F375" s="1093">
        <v>4599034</v>
      </c>
      <c r="G375" s="1093" t="s">
        <v>5797</v>
      </c>
      <c r="H375" s="1093" t="s">
        <v>5798</v>
      </c>
      <c r="I375" s="1446">
        <v>2021004540182</v>
      </c>
      <c r="J375" s="1219">
        <v>653</v>
      </c>
      <c r="K375" s="1216" t="str">
        <f>+[7]Metas!K745</f>
        <v>Apoyo a la implementación del plan integral de reparación colectiva a sobrevivientes del conflicto armado que hacen parte de Fedecomunal</v>
      </c>
      <c r="L375" s="1433" t="s">
        <v>5808</v>
      </c>
      <c r="M375" s="1480">
        <f>SUM(N375:Q375)</f>
        <v>0.25</v>
      </c>
      <c r="N375" s="1482"/>
      <c r="O375" s="1484">
        <v>0.15</v>
      </c>
      <c r="P375" s="1486">
        <v>0.05</v>
      </c>
      <c r="Q375" s="1488">
        <v>0.05</v>
      </c>
      <c r="R375" s="1219">
        <f t="shared" si="314"/>
        <v>653</v>
      </c>
      <c r="S375" s="233" t="s">
        <v>5809</v>
      </c>
      <c r="T375" s="240" t="s">
        <v>3834</v>
      </c>
      <c r="U375" s="240" t="s">
        <v>3839</v>
      </c>
      <c r="V375" s="240" t="s">
        <v>3843</v>
      </c>
      <c r="W375" s="233" t="s">
        <v>5756</v>
      </c>
      <c r="X375" s="307">
        <v>44593</v>
      </c>
      <c r="Y375" s="307"/>
      <c r="Z375" s="307"/>
      <c r="AA375" s="307"/>
      <c r="AB375" s="1219">
        <f t="shared" si="316"/>
        <v>653</v>
      </c>
      <c r="AC375" s="1240" t="str">
        <f t="shared" ref="AC375" si="340">+L375</f>
        <v>25&amp;%</v>
      </c>
      <c r="AD375" s="308">
        <v>3</v>
      </c>
      <c r="AE375" s="308">
        <v>3</v>
      </c>
      <c r="AF375" s="308">
        <f t="shared" si="331"/>
        <v>0</v>
      </c>
      <c r="AG375" s="308">
        <f t="shared" si="329"/>
        <v>0</v>
      </c>
      <c r="AH375" s="308">
        <f t="shared" si="329"/>
        <v>0</v>
      </c>
      <c r="AI375" s="308">
        <f t="shared" si="329"/>
        <v>0</v>
      </c>
      <c r="AJ375" s="308">
        <f t="shared" si="329"/>
        <v>0</v>
      </c>
      <c r="AK375" s="1219">
        <f t="shared" si="318"/>
        <v>653</v>
      </c>
      <c r="AL375" s="1243">
        <f>+N375</f>
        <v>0</v>
      </c>
      <c r="AM375" s="308">
        <f t="shared" si="336"/>
        <v>0</v>
      </c>
      <c r="AN375" s="48"/>
      <c r="AO375" s="48"/>
      <c r="AP375" s="48"/>
      <c r="AQ375" s="48"/>
      <c r="AR375" s="48"/>
      <c r="AS375" s="48"/>
      <c r="AT375" s="1219">
        <f t="shared" si="319"/>
        <v>653</v>
      </c>
      <c r="AU375" s="1246">
        <f>+O375</f>
        <v>0.15</v>
      </c>
      <c r="AV375" s="308">
        <f t="shared" si="337"/>
        <v>0</v>
      </c>
      <c r="AW375" s="48"/>
      <c r="AX375" s="48"/>
      <c r="AY375" s="48"/>
      <c r="AZ375" s="48"/>
      <c r="BA375" s="48"/>
      <c r="BB375" s="48"/>
      <c r="BC375" s="1219">
        <f t="shared" si="320"/>
        <v>653</v>
      </c>
      <c r="BD375" s="1249">
        <f>+P375</f>
        <v>0.05</v>
      </c>
      <c r="BE375" s="308">
        <f t="shared" si="338"/>
        <v>0</v>
      </c>
      <c r="BF375" s="48"/>
      <c r="BG375" s="48"/>
      <c r="BH375" s="48"/>
      <c r="BI375" s="48"/>
      <c r="BJ375" s="48"/>
      <c r="BK375" s="48"/>
      <c r="BL375" s="1219">
        <f t="shared" si="321"/>
        <v>653</v>
      </c>
      <c r="BM375" s="1252">
        <f>+Q375</f>
        <v>0.05</v>
      </c>
      <c r="BN375" s="308">
        <f t="shared" si="339"/>
        <v>0</v>
      </c>
      <c r="BO375" s="48"/>
      <c r="BP375" s="48"/>
      <c r="BQ375" s="48"/>
      <c r="BR375" s="48"/>
      <c r="BS375" s="48"/>
      <c r="BT375" s="48"/>
      <c r="BU375" s="1204"/>
      <c r="BV375" s="1205"/>
      <c r="BW375" s="1205"/>
      <c r="BX375" s="1205"/>
      <c r="BY375" s="1205"/>
      <c r="BZ375" s="1205"/>
      <c r="CA375" s="1205"/>
      <c r="CB375" s="1205"/>
      <c r="CC375" s="1206"/>
    </row>
    <row r="376" spans="1:81" s="58" customFormat="1" ht="40.15" customHeight="1" x14ac:dyDescent="0.25">
      <c r="A376" s="37"/>
      <c r="B376" s="1334"/>
      <c r="C376" s="1315"/>
      <c r="D376" s="1097"/>
      <c r="E376" s="1094"/>
      <c r="F376" s="1094"/>
      <c r="G376" s="1094"/>
      <c r="H376" s="1094"/>
      <c r="I376" s="1447"/>
      <c r="J376" s="1220"/>
      <c r="K376" s="1217"/>
      <c r="L376" s="1434"/>
      <c r="M376" s="1481"/>
      <c r="N376" s="1483"/>
      <c r="O376" s="1485"/>
      <c r="P376" s="1487"/>
      <c r="Q376" s="1489"/>
      <c r="R376" s="1220"/>
      <c r="S376" s="41"/>
      <c r="T376" s="241"/>
      <c r="U376" s="241"/>
      <c r="V376" s="241"/>
      <c r="W376" s="41"/>
      <c r="X376" s="34"/>
      <c r="Y376" s="34"/>
      <c r="Z376" s="34"/>
      <c r="AA376" s="34"/>
      <c r="AB376" s="1220"/>
      <c r="AC376" s="1241"/>
      <c r="AD376" s="303">
        <f t="shared" si="331"/>
        <v>0</v>
      </c>
      <c r="AE376" s="303">
        <f t="shared" si="331"/>
        <v>0</v>
      </c>
      <c r="AF376" s="303">
        <f t="shared" si="331"/>
        <v>0</v>
      </c>
      <c r="AG376" s="303">
        <f t="shared" si="329"/>
        <v>0</v>
      </c>
      <c r="AH376" s="303">
        <f t="shared" si="329"/>
        <v>0</v>
      </c>
      <c r="AI376" s="303">
        <f t="shared" si="329"/>
        <v>0</v>
      </c>
      <c r="AJ376" s="303">
        <f t="shared" si="329"/>
        <v>0</v>
      </c>
      <c r="AK376" s="1220"/>
      <c r="AL376" s="1244"/>
      <c r="AM376" s="303">
        <f t="shared" si="336"/>
        <v>0</v>
      </c>
      <c r="AN376" s="311"/>
      <c r="AO376" s="311"/>
      <c r="AP376" s="311"/>
      <c r="AQ376" s="311"/>
      <c r="AR376" s="311"/>
      <c r="AS376" s="311"/>
      <c r="AT376" s="1220"/>
      <c r="AU376" s="1247"/>
      <c r="AV376" s="303">
        <f t="shared" si="337"/>
        <v>0</v>
      </c>
      <c r="AW376" s="311"/>
      <c r="AX376" s="311"/>
      <c r="AY376" s="311"/>
      <c r="AZ376" s="311"/>
      <c r="BA376" s="311"/>
      <c r="BB376" s="311"/>
      <c r="BC376" s="1220"/>
      <c r="BD376" s="1250"/>
      <c r="BE376" s="303">
        <f t="shared" si="338"/>
        <v>0</v>
      </c>
      <c r="BF376" s="311"/>
      <c r="BG376" s="311"/>
      <c r="BH376" s="311"/>
      <c r="BI376" s="311"/>
      <c r="BJ376" s="311"/>
      <c r="BK376" s="311"/>
      <c r="BL376" s="1220"/>
      <c r="BM376" s="1253"/>
      <c r="BN376" s="303">
        <f t="shared" si="339"/>
        <v>0</v>
      </c>
      <c r="BO376" s="311"/>
      <c r="BP376" s="311"/>
      <c r="BQ376" s="311"/>
      <c r="BR376" s="311"/>
      <c r="BS376" s="311"/>
      <c r="BT376" s="311"/>
      <c r="BU376" s="1207"/>
      <c r="BV376" s="1208"/>
      <c r="BW376" s="1208"/>
      <c r="BX376" s="1208"/>
      <c r="BY376" s="1208"/>
      <c r="BZ376" s="1208"/>
      <c r="CA376" s="1208"/>
      <c r="CB376" s="1208"/>
      <c r="CC376" s="1209"/>
    </row>
    <row r="377" spans="1:81" s="58" customFormat="1" ht="40.15" customHeight="1" x14ac:dyDescent="0.25">
      <c r="A377" s="37"/>
      <c r="B377" s="1334"/>
      <c r="C377" s="1315"/>
      <c r="D377" s="1097"/>
      <c r="E377" s="1094"/>
      <c r="F377" s="1094"/>
      <c r="G377" s="1094"/>
      <c r="H377" s="1094"/>
      <c r="I377" s="1447"/>
      <c r="J377" s="1220"/>
      <c r="K377" s="1217"/>
      <c r="L377" s="1434"/>
      <c r="M377" s="1481"/>
      <c r="N377" s="1483"/>
      <c r="O377" s="1485"/>
      <c r="P377" s="1487"/>
      <c r="Q377" s="1489"/>
      <c r="R377" s="1220"/>
      <c r="S377" s="41"/>
      <c r="T377" s="241"/>
      <c r="U377" s="241"/>
      <c r="V377" s="241"/>
      <c r="W377" s="41"/>
      <c r="X377" s="34"/>
      <c r="Y377" s="34"/>
      <c r="Z377" s="34"/>
      <c r="AA377" s="34"/>
      <c r="AB377" s="1220"/>
      <c r="AC377" s="1241"/>
      <c r="AD377" s="303">
        <f t="shared" si="331"/>
        <v>0</v>
      </c>
      <c r="AE377" s="303">
        <f t="shared" si="331"/>
        <v>0</v>
      </c>
      <c r="AF377" s="303">
        <f t="shared" si="331"/>
        <v>0</v>
      </c>
      <c r="AG377" s="303">
        <f t="shared" si="329"/>
        <v>0</v>
      </c>
      <c r="AH377" s="303">
        <f t="shared" si="329"/>
        <v>0</v>
      </c>
      <c r="AI377" s="303">
        <f t="shared" si="329"/>
        <v>0</v>
      </c>
      <c r="AJ377" s="303">
        <f t="shared" si="329"/>
        <v>0</v>
      </c>
      <c r="AK377" s="1220"/>
      <c r="AL377" s="1244"/>
      <c r="AM377" s="303">
        <f t="shared" si="336"/>
        <v>0</v>
      </c>
      <c r="AN377" s="311"/>
      <c r="AO377" s="311"/>
      <c r="AP377" s="311"/>
      <c r="AQ377" s="311"/>
      <c r="AR377" s="311"/>
      <c r="AS377" s="311"/>
      <c r="AT377" s="1220"/>
      <c r="AU377" s="1247"/>
      <c r="AV377" s="303">
        <f t="shared" si="337"/>
        <v>0</v>
      </c>
      <c r="AW377" s="311"/>
      <c r="AX377" s="311"/>
      <c r="AY377" s="311"/>
      <c r="AZ377" s="311"/>
      <c r="BA377" s="311"/>
      <c r="BB377" s="311"/>
      <c r="BC377" s="1220"/>
      <c r="BD377" s="1250"/>
      <c r="BE377" s="303">
        <f t="shared" si="338"/>
        <v>0</v>
      </c>
      <c r="BF377" s="311"/>
      <c r="BG377" s="311"/>
      <c r="BH377" s="311"/>
      <c r="BI377" s="311"/>
      <c r="BJ377" s="311"/>
      <c r="BK377" s="311"/>
      <c r="BL377" s="1220"/>
      <c r="BM377" s="1253"/>
      <c r="BN377" s="303">
        <f t="shared" si="339"/>
        <v>0</v>
      </c>
      <c r="BO377" s="311"/>
      <c r="BP377" s="311"/>
      <c r="BQ377" s="311"/>
      <c r="BR377" s="311"/>
      <c r="BS377" s="311"/>
      <c r="BT377" s="311"/>
      <c r="BU377" s="1207"/>
      <c r="BV377" s="1208"/>
      <c r="BW377" s="1208"/>
      <c r="BX377" s="1208"/>
      <c r="BY377" s="1208"/>
      <c r="BZ377" s="1208"/>
      <c r="CA377" s="1208"/>
      <c r="CB377" s="1208"/>
      <c r="CC377" s="1209"/>
    </row>
    <row r="378" spans="1:81" s="58" customFormat="1" ht="40.15" customHeight="1" thickBot="1" x14ac:dyDescent="0.3">
      <c r="A378" s="37"/>
      <c r="B378" s="1335"/>
      <c r="C378" s="1316"/>
      <c r="D378" s="1098"/>
      <c r="E378" s="1095"/>
      <c r="F378" s="1095"/>
      <c r="G378" s="1095"/>
      <c r="H378" s="1095"/>
      <c r="I378" s="1448"/>
      <c r="J378" s="1221"/>
      <c r="K378" s="1218"/>
      <c r="L378" s="1490"/>
      <c r="M378" s="1491"/>
      <c r="N378" s="1492"/>
      <c r="O378" s="1493"/>
      <c r="P378" s="1494"/>
      <c r="Q378" s="1495"/>
      <c r="R378" s="1221"/>
      <c r="S378" s="234"/>
      <c r="T378" s="242"/>
      <c r="U378" s="242"/>
      <c r="V378" s="242"/>
      <c r="W378" s="234"/>
      <c r="X378" s="305"/>
      <c r="Y378" s="305"/>
      <c r="Z378" s="305"/>
      <c r="AA378" s="305"/>
      <c r="AB378" s="1221"/>
      <c r="AC378" s="1242"/>
      <c r="AD378" s="306">
        <f t="shared" si="331"/>
        <v>0</v>
      </c>
      <c r="AE378" s="306">
        <f t="shared" si="331"/>
        <v>0</v>
      </c>
      <c r="AF378" s="306">
        <f t="shared" si="331"/>
        <v>0</v>
      </c>
      <c r="AG378" s="306">
        <f t="shared" si="329"/>
        <v>0</v>
      </c>
      <c r="AH378" s="306">
        <f t="shared" si="329"/>
        <v>0</v>
      </c>
      <c r="AI378" s="306">
        <f t="shared" si="329"/>
        <v>0</v>
      </c>
      <c r="AJ378" s="306">
        <f t="shared" si="329"/>
        <v>0</v>
      </c>
      <c r="AK378" s="1221"/>
      <c r="AL378" s="1245"/>
      <c r="AM378" s="306">
        <f t="shared" si="336"/>
        <v>0</v>
      </c>
      <c r="AN378" s="50"/>
      <c r="AO378" s="50"/>
      <c r="AP378" s="50"/>
      <c r="AQ378" s="50"/>
      <c r="AR378" s="50"/>
      <c r="AS378" s="50"/>
      <c r="AT378" s="1221"/>
      <c r="AU378" s="1248"/>
      <c r="AV378" s="306">
        <f t="shared" si="337"/>
        <v>0</v>
      </c>
      <c r="AW378" s="50"/>
      <c r="AX378" s="50"/>
      <c r="AY378" s="50"/>
      <c r="AZ378" s="50"/>
      <c r="BA378" s="50"/>
      <c r="BB378" s="50"/>
      <c r="BC378" s="1221"/>
      <c r="BD378" s="1251"/>
      <c r="BE378" s="306">
        <f t="shared" si="338"/>
        <v>0</v>
      </c>
      <c r="BF378" s="50"/>
      <c r="BG378" s="50"/>
      <c r="BH378" s="50"/>
      <c r="BI378" s="50"/>
      <c r="BJ378" s="50"/>
      <c r="BK378" s="50"/>
      <c r="BL378" s="1221"/>
      <c r="BM378" s="1254"/>
      <c r="BN378" s="306">
        <f t="shared" si="339"/>
        <v>0</v>
      </c>
      <c r="BO378" s="50"/>
      <c r="BP378" s="50"/>
      <c r="BQ378" s="50"/>
      <c r="BR378" s="50"/>
      <c r="BS378" s="50"/>
      <c r="BT378" s="50"/>
      <c r="BU378" s="1210"/>
      <c r="BV378" s="1211"/>
      <c r="BW378" s="1211"/>
      <c r="BX378" s="1211"/>
      <c r="BY378" s="1211"/>
      <c r="BZ378" s="1211"/>
      <c r="CA378" s="1211"/>
      <c r="CB378" s="1211"/>
      <c r="CC378" s="1212"/>
    </row>
    <row r="379" spans="1:81" ht="40.15" customHeight="1" thickTop="1" x14ac:dyDescent="0.25"/>
  </sheetData>
  <mergeCells count="2948">
    <mergeCell ref="R269:R272"/>
    <mergeCell ref="R273:R276"/>
    <mergeCell ref="R277:R280"/>
    <mergeCell ref="R281:R284"/>
    <mergeCell ref="R327:R330"/>
    <mergeCell ref="R331:R334"/>
    <mergeCell ref="R335:R338"/>
    <mergeCell ref="R339:R342"/>
    <mergeCell ref="R343:R346"/>
    <mergeCell ref="R347:R350"/>
    <mergeCell ref="R351:R354"/>
    <mergeCell ref="R355:R358"/>
    <mergeCell ref="R359:R362"/>
    <mergeCell ref="R234:S235"/>
    <mergeCell ref="R375:R378"/>
    <mergeCell ref="R301:R304"/>
    <mergeCell ref="R305:R308"/>
    <mergeCell ref="R285:R288"/>
    <mergeCell ref="R249:R252"/>
    <mergeCell ref="R253:R256"/>
    <mergeCell ref="R257:R260"/>
    <mergeCell ref="T167:T169"/>
    <mergeCell ref="U167:U169"/>
    <mergeCell ref="V167:V169"/>
    <mergeCell ref="D227:D230"/>
    <mergeCell ref="E227:E230"/>
    <mergeCell ref="F227:F230"/>
    <mergeCell ref="G227:G230"/>
    <mergeCell ref="H227:H230"/>
    <mergeCell ref="I227:I230"/>
    <mergeCell ref="D203:D206"/>
    <mergeCell ref="C310:H310"/>
    <mergeCell ref="R310:S310"/>
    <mergeCell ref="T310:V310"/>
    <mergeCell ref="C311:H311"/>
    <mergeCell ref="R311:S311"/>
    <mergeCell ref="T311:V311"/>
    <mergeCell ref="C312:H313"/>
    <mergeCell ref="R312:S313"/>
    <mergeCell ref="T312:V312"/>
    <mergeCell ref="T313:V313"/>
    <mergeCell ref="L310:Q310"/>
    <mergeCell ref="L312:Q312"/>
    <mergeCell ref="T235:V235"/>
    <mergeCell ref="S237:S239"/>
    <mergeCell ref="T237:T239"/>
    <mergeCell ref="R203:R206"/>
    <mergeCell ref="R207:R210"/>
    <mergeCell ref="R211:R214"/>
    <mergeCell ref="U237:U239"/>
    <mergeCell ref="V237:V239"/>
    <mergeCell ref="R241:R244"/>
    <mergeCell ref="R245:R248"/>
    <mergeCell ref="R121:R124"/>
    <mergeCell ref="R125:R128"/>
    <mergeCell ref="R219:R222"/>
    <mergeCell ref="R223:R226"/>
    <mergeCell ref="R227:R230"/>
    <mergeCell ref="C232:H232"/>
    <mergeCell ref="R232:S232"/>
    <mergeCell ref="R137:R140"/>
    <mergeCell ref="R141:R144"/>
    <mergeCell ref="R145:R148"/>
    <mergeCell ref="R149:R152"/>
    <mergeCell ref="R153:R156"/>
    <mergeCell ref="R157:R160"/>
    <mergeCell ref="C162:H162"/>
    <mergeCell ref="R162:S162"/>
    <mergeCell ref="C163:H163"/>
    <mergeCell ref="R163:S163"/>
    <mergeCell ref="C164:H165"/>
    <mergeCell ref="R164:S165"/>
    <mergeCell ref="S167:S169"/>
    <mergeCell ref="R171:R174"/>
    <mergeCell ref="R187:R190"/>
    <mergeCell ref="R191:R194"/>
    <mergeCell ref="R195:R198"/>
    <mergeCell ref="R199:R202"/>
    <mergeCell ref="D199:D202"/>
    <mergeCell ref="E199:E202"/>
    <mergeCell ref="F199:F202"/>
    <mergeCell ref="D207:D210"/>
    <mergeCell ref="E207:E210"/>
    <mergeCell ref="F207:F210"/>
    <mergeCell ref="G207:G210"/>
    <mergeCell ref="F39:F42"/>
    <mergeCell ref="G39:G42"/>
    <mergeCell ref="H39:H42"/>
    <mergeCell ref="I39:I42"/>
    <mergeCell ref="D11:D14"/>
    <mergeCell ref="E11:E14"/>
    <mergeCell ref="F11:F14"/>
    <mergeCell ref="S73:S75"/>
    <mergeCell ref="T73:T75"/>
    <mergeCell ref="U73:U75"/>
    <mergeCell ref="C70:H71"/>
    <mergeCell ref="R70:S71"/>
    <mergeCell ref="T70:V70"/>
    <mergeCell ref="D195:D198"/>
    <mergeCell ref="E195:E198"/>
    <mergeCell ref="F195:F198"/>
    <mergeCell ref="G195:G198"/>
    <mergeCell ref="H195:H198"/>
    <mergeCell ref="I195:I198"/>
    <mergeCell ref="G167:G169"/>
    <mergeCell ref="H167:H169"/>
    <mergeCell ref="I167:I169"/>
    <mergeCell ref="D171:D174"/>
    <mergeCell ref="E171:E174"/>
    <mergeCell ref="F171:F174"/>
    <mergeCell ref="G171:G174"/>
    <mergeCell ref="H171:H174"/>
    <mergeCell ref="I171:I174"/>
    <mergeCell ref="D175:D178"/>
    <mergeCell ref="E175:E178"/>
    <mergeCell ref="F175:F178"/>
    <mergeCell ref="G175:G178"/>
    <mergeCell ref="V73:V75"/>
    <mergeCell ref="R77:R80"/>
    <mergeCell ref="R81:R84"/>
    <mergeCell ref="R85:R88"/>
    <mergeCell ref="R89:R92"/>
    <mergeCell ref="R93:R96"/>
    <mergeCell ref="R97:R10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59:D362"/>
    <mergeCell ref="E359:E362"/>
    <mergeCell ref="F359:F362"/>
    <mergeCell ref="G359:G362"/>
    <mergeCell ref="H359:H362"/>
    <mergeCell ref="I359:I362"/>
    <mergeCell ref="D363:D366"/>
    <mergeCell ref="E363:E366"/>
    <mergeCell ref="F363:F366"/>
    <mergeCell ref="G363:G366"/>
    <mergeCell ref="R105:R108"/>
    <mergeCell ref="R109:R112"/>
    <mergeCell ref="R113:R116"/>
    <mergeCell ref="H363:H366"/>
    <mergeCell ref="I363:I366"/>
    <mergeCell ref="D367:D370"/>
    <mergeCell ref="R59:R62"/>
    <mergeCell ref="R63:R66"/>
    <mergeCell ref="C68:H68"/>
    <mergeCell ref="R68:S68"/>
    <mergeCell ref="T68:V68"/>
    <mergeCell ref="C69:H69"/>
    <mergeCell ref="R69:S69"/>
    <mergeCell ref="T69:V69"/>
    <mergeCell ref="D59:D62"/>
    <mergeCell ref="E59:E62"/>
    <mergeCell ref="F59:F62"/>
    <mergeCell ref="G59:G62"/>
    <mergeCell ref="H59:H62"/>
    <mergeCell ref="I59:I62"/>
    <mergeCell ref="D63:D66"/>
    <mergeCell ref="E63:E66"/>
    <mergeCell ref="F63:F66"/>
    <mergeCell ref="G63:G66"/>
    <mergeCell ref="H63:H66"/>
    <mergeCell ref="I63:I66"/>
    <mergeCell ref="E367:E370"/>
    <mergeCell ref="F367:F370"/>
    <mergeCell ref="G367:G370"/>
    <mergeCell ref="H367:H370"/>
    <mergeCell ref="I367:I370"/>
    <mergeCell ref="D347:D350"/>
    <mergeCell ref="E347:E350"/>
    <mergeCell ref="F347:F350"/>
    <mergeCell ref="G347:G350"/>
    <mergeCell ref="H347:H350"/>
    <mergeCell ref="I347:I350"/>
    <mergeCell ref="D351:D354"/>
    <mergeCell ref="E351:E354"/>
    <mergeCell ref="F351:F354"/>
    <mergeCell ref="G351:G354"/>
    <mergeCell ref="H351:H354"/>
    <mergeCell ref="I351:I354"/>
    <mergeCell ref="D355:D358"/>
    <mergeCell ref="E355:E358"/>
    <mergeCell ref="F355:F358"/>
    <mergeCell ref="G355:G358"/>
    <mergeCell ref="H355:H358"/>
    <mergeCell ref="I355:I358"/>
    <mergeCell ref="D335:D338"/>
    <mergeCell ref="E335:E338"/>
    <mergeCell ref="F335:F338"/>
    <mergeCell ref="G335:G338"/>
    <mergeCell ref="H335:H338"/>
    <mergeCell ref="I335:I338"/>
    <mergeCell ref="D339:D342"/>
    <mergeCell ref="E339:E342"/>
    <mergeCell ref="F339:F342"/>
    <mergeCell ref="G339:G342"/>
    <mergeCell ref="H339:H342"/>
    <mergeCell ref="I339:I342"/>
    <mergeCell ref="D343:D346"/>
    <mergeCell ref="E343:E346"/>
    <mergeCell ref="F343:F346"/>
    <mergeCell ref="G343:G346"/>
    <mergeCell ref="H343:H346"/>
    <mergeCell ref="I343:I346"/>
    <mergeCell ref="D323:D326"/>
    <mergeCell ref="E323:E326"/>
    <mergeCell ref="F323:F326"/>
    <mergeCell ref="G323:G326"/>
    <mergeCell ref="H323:H326"/>
    <mergeCell ref="I323:I326"/>
    <mergeCell ref="D327:D330"/>
    <mergeCell ref="E327:E330"/>
    <mergeCell ref="F327:F330"/>
    <mergeCell ref="G327:G330"/>
    <mergeCell ref="H327:H330"/>
    <mergeCell ref="I327:I330"/>
    <mergeCell ref="D331:D334"/>
    <mergeCell ref="E331:E334"/>
    <mergeCell ref="F331:F334"/>
    <mergeCell ref="G331:G334"/>
    <mergeCell ref="H331:H334"/>
    <mergeCell ref="I331:I334"/>
    <mergeCell ref="D305:D308"/>
    <mergeCell ref="E305:E308"/>
    <mergeCell ref="F305:F308"/>
    <mergeCell ref="G305:G308"/>
    <mergeCell ref="H305:H308"/>
    <mergeCell ref="I305:I308"/>
    <mergeCell ref="AN313:AS313"/>
    <mergeCell ref="BF313:BK313"/>
    <mergeCell ref="BX313:CC313"/>
    <mergeCell ref="D315:D317"/>
    <mergeCell ref="E315:E317"/>
    <mergeCell ref="F315:F317"/>
    <mergeCell ref="G315:G317"/>
    <mergeCell ref="H315:H317"/>
    <mergeCell ref="I315:I317"/>
    <mergeCell ref="D319:D322"/>
    <mergeCell ref="E319:E322"/>
    <mergeCell ref="F319:F322"/>
    <mergeCell ref="G319:G322"/>
    <mergeCell ref="H319:H322"/>
    <mergeCell ref="I319:I322"/>
    <mergeCell ref="R319:R322"/>
    <mergeCell ref="J305:J308"/>
    <mergeCell ref="K305:K308"/>
    <mergeCell ref="L305:L308"/>
    <mergeCell ref="M305:M308"/>
    <mergeCell ref="N305:N308"/>
    <mergeCell ref="O305:O308"/>
    <mergeCell ref="AT305:AT308"/>
    <mergeCell ref="AU305:AU308"/>
    <mergeCell ref="BC305:BC308"/>
    <mergeCell ref="BD305:BD308"/>
    <mergeCell ref="D293:D296"/>
    <mergeCell ref="E293:E296"/>
    <mergeCell ref="F293:F296"/>
    <mergeCell ref="G293:G296"/>
    <mergeCell ref="H293:H296"/>
    <mergeCell ref="I293:I296"/>
    <mergeCell ref="D297:D300"/>
    <mergeCell ref="E297:E300"/>
    <mergeCell ref="F297:F300"/>
    <mergeCell ref="G297:G300"/>
    <mergeCell ref="H297:H300"/>
    <mergeCell ref="I297:I300"/>
    <mergeCell ref="D301:D304"/>
    <mergeCell ref="E301:E304"/>
    <mergeCell ref="F301:F304"/>
    <mergeCell ref="G301:G304"/>
    <mergeCell ref="H301:H304"/>
    <mergeCell ref="I301:I304"/>
    <mergeCell ref="D281:D284"/>
    <mergeCell ref="E281:E284"/>
    <mergeCell ref="F281:F284"/>
    <mergeCell ref="G281:G284"/>
    <mergeCell ref="H281:H284"/>
    <mergeCell ref="I281:I284"/>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69:D272"/>
    <mergeCell ref="E269:E272"/>
    <mergeCell ref="F269:F272"/>
    <mergeCell ref="G269:G272"/>
    <mergeCell ref="H269:H272"/>
    <mergeCell ref="I269:I272"/>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57:D260"/>
    <mergeCell ref="E257:E260"/>
    <mergeCell ref="F257:F260"/>
    <mergeCell ref="G257:G260"/>
    <mergeCell ref="H257:H260"/>
    <mergeCell ref="I257:I260"/>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45:D248"/>
    <mergeCell ref="E245:E248"/>
    <mergeCell ref="F245:F248"/>
    <mergeCell ref="G245:G248"/>
    <mergeCell ref="H245:H248"/>
    <mergeCell ref="I245:I248"/>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41:D244"/>
    <mergeCell ref="E241:E244"/>
    <mergeCell ref="F241:F244"/>
    <mergeCell ref="G241:G244"/>
    <mergeCell ref="H241:H244"/>
    <mergeCell ref="I241:I244"/>
    <mergeCell ref="C233:H233"/>
    <mergeCell ref="C234:H235"/>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C227:C230"/>
    <mergeCell ref="D211:D214"/>
    <mergeCell ref="E211:E214"/>
    <mergeCell ref="F211:F214"/>
    <mergeCell ref="G211:G214"/>
    <mergeCell ref="H211:H214"/>
    <mergeCell ref="I211:I214"/>
    <mergeCell ref="D237:D239"/>
    <mergeCell ref="E237:E239"/>
    <mergeCell ref="F237:F239"/>
    <mergeCell ref="G237:G239"/>
    <mergeCell ref="H237:H239"/>
    <mergeCell ref="I237:I239"/>
    <mergeCell ref="E203:E206"/>
    <mergeCell ref="F203:F206"/>
    <mergeCell ref="G203:G206"/>
    <mergeCell ref="H203:H206"/>
    <mergeCell ref="I203:I20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H207:H210"/>
    <mergeCell ref="I207:I210"/>
    <mergeCell ref="G199:G202"/>
    <mergeCell ref="H199:H202"/>
    <mergeCell ref="I199:I202"/>
    <mergeCell ref="D183:D186"/>
    <mergeCell ref="E183:E186"/>
    <mergeCell ref="F183:F186"/>
    <mergeCell ref="H175:H178"/>
    <mergeCell ref="I175:I178"/>
    <mergeCell ref="D179:D182"/>
    <mergeCell ref="E179:E182"/>
    <mergeCell ref="F179:F182"/>
    <mergeCell ref="G179:G182"/>
    <mergeCell ref="H179:H182"/>
    <mergeCell ref="I179:I182"/>
    <mergeCell ref="D149:D152"/>
    <mergeCell ref="E149:E152"/>
    <mergeCell ref="F149:F152"/>
    <mergeCell ref="G149:G152"/>
    <mergeCell ref="H149:H152"/>
    <mergeCell ref="I149:I152"/>
    <mergeCell ref="D153:D156"/>
    <mergeCell ref="E153:E156"/>
    <mergeCell ref="F153:F156"/>
    <mergeCell ref="G153:G156"/>
    <mergeCell ref="H153:H156"/>
    <mergeCell ref="I153:I156"/>
    <mergeCell ref="D157:D160"/>
    <mergeCell ref="E157:E160"/>
    <mergeCell ref="F157:F160"/>
    <mergeCell ref="G157:G160"/>
    <mergeCell ref="H157:H160"/>
    <mergeCell ref="I157:I160"/>
    <mergeCell ref="D137:D140"/>
    <mergeCell ref="E137:E140"/>
    <mergeCell ref="F137:F140"/>
    <mergeCell ref="G137:G140"/>
    <mergeCell ref="H137:H140"/>
    <mergeCell ref="I137:I140"/>
    <mergeCell ref="D141:D144"/>
    <mergeCell ref="E141:E144"/>
    <mergeCell ref="F141:F144"/>
    <mergeCell ref="G141:G144"/>
    <mergeCell ref="H141:H144"/>
    <mergeCell ref="I141:I144"/>
    <mergeCell ref="D145:D148"/>
    <mergeCell ref="E145:E148"/>
    <mergeCell ref="F145:F148"/>
    <mergeCell ref="G145:G148"/>
    <mergeCell ref="H145:H148"/>
    <mergeCell ref="I145:I148"/>
    <mergeCell ref="D125:D128"/>
    <mergeCell ref="E125:E128"/>
    <mergeCell ref="F125:F128"/>
    <mergeCell ref="G125:G128"/>
    <mergeCell ref="H125:H128"/>
    <mergeCell ref="I125:I128"/>
    <mergeCell ref="D129:D132"/>
    <mergeCell ref="E129:E132"/>
    <mergeCell ref="F129:F132"/>
    <mergeCell ref="G129:G132"/>
    <mergeCell ref="H129:H132"/>
    <mergeCell ref="I129:I132"/>
    <mergeCell ref="D133:D136"/>
    <mergeCell ref="E133:E136"/>
    <mergeCell ref="F133:F136"/>
    <mergeCell ref="G133:G136"/>
    <mergeCell ref="H133:H136"/>
    <mergeCell ref="I133:I136"/>
    <mergeCell ref="D113:D116"/>
    <mergeCell ref="E113:E116"/>
    <mergeCell ref="F113:F116"/>
    <mergeCell ref="G113:G116"/>
    <mergeCell ref="H113:H116"/>
    <mergeCell ref="I113:I116"/>
    <mergeCell ref="D117:D120"/>
    <mergeCell ref="E117:E120"/>
    <mergeCell ref="F117:F120"/>
    <mergeCell ref="G117:G120"/>
    <mergeCell ref="H117:H120"/>
    <mergeCell ref="I117:I120"/>
    <mergeCell ref="D121:D124"/>
    <mergeCell ref="E121:E124"/>
    <mergeCell ref="F121:F124"/>
    <mergeCell ref="G121:G124"/>
    <mergeCell ref="H121:H124"/>
    <mergeCell ref="I121:I124"/>
    <mergeCell ref="D101:D104"/>
    <mergeCell ref="E101:E104"/>
    <mergeCell ref="F101:F104"/>
    <mergeCell ref="G101:G104"/>
    <mergeCell ref="H101:H104"/>
    <mergeCell ref="I101:I10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89:D92"/>
    <mergeCell ref="E89:E92"/>
    <mergeCell ref="F89:F92"/>
    <mergeCell ref="G89:G92"/>
    <mergeCell ref="H89:H92"/>
    <mergeCell ref="I89:I92"/>
    <mergeCell ref="D93:D96"/>
    <mergeCell ref="E93:E96"/>
    <mergeCell ref="F93:F96"/>
    <mergeCell ref="G93:G96"/>
    <mergeCell ref="H93:H96"/>
    <mergeCell ref="I93:I96"/>
    <mergeCell ref="D97:D100"/>
    <mergeCell ref="E97:E100"/>
    <mergeCell ref="F97:F100"/>
    <mergeCell ref="G97:G100"/>
    <mergeCell ref="H97:H100"/>
    <mergeCell ref="I97:I100"/>
    <mergeCell ref="D77:D80"/>
    <mergeCell ref="E77:E80"/>
    <mergeCell ref="F77:F80"/>
    <mergeCell ref="G77:G80"/>
    <mergeCell ref="H77:H80"/>
    <mergeCell ref="I77:I80"/>
    <mergeCell ref="D81:D84"/>
    <mergeCell ref="E81:E84"/>
    <mergeCell ref="F81:F84"/>
    <mergeCell ref="G81:G84"/>
    <mergeCell ref="H81:H84"/>
    <mergeCell ref="I81:I84"/>
    <mergeCell ref="D85:D88"/>
    <mergeCell ref="E85:E88"/>
    <mergeCell ref="F85:F88"/>
    <mergeCell ref="G85:G88"/>
    <mergeCell ref="H85:H88"/>
    <mergeCell ref="I85:I88"/>
    <mergeCell ref="D73:D75"/>
    <mergeCell ref="E73:E75"/>
    <mergeCell ref="F73:F75"/>
    <mergeCell ref="G73:G75"/>
    <mergeCell ref="H73:H75"/>
    <mergeCell ref="I73:I75"/>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D43:D46"/>
    <mergeCell ref="E43:E46"/>
    <mergeCell ref="F43:F46"/>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X7:Y7"/>
    <mergeCell ref="Z7:AA7"/>
    <mergeCell ref="C2:H2"/>
    <mergeCell ref="R2:S2"/>
    <mergeCell ref="T2:V2"/>
    <mergeCell ref="BX3:CC3"/>
    <mergeCell ref="AB4:AJ5"/>
    <mergeCell ref="AK4:AM4"/>
    <mergeCell ref="AN4:AS4"/>
    <mergeCell ref="AT4:BB5"/>
    <mergeCell ref="BC4:BE4"/>
    <mergeCell ref="BF4:BK4"/>
    <mergeCell ref="G11:G14"/>
    <mergeCell ref="H11:H14"/>
    <mergeCell ref="I11:I14"/>
    <mergeCell ref="C3:H3"/>
    <mergeCell ref="R3:S3"/>
    <mergeCell ref="T3:V3"/>
    <mergeCell ref="C4:H5"/>
    <mergeCell ref="R4:S5"/>
    <mergeCell ref="T4:V4"/>
    <mergeCell ref="T5:V5"/>
    <mergeCell ref="L3:Q3"/>
    <mergeCell ref="L4:Q4"/>
    <mergeCell ref="L5:Q5"/>
    <mergeCell ref="N7:N9"/>
    <mergeCell ref="O7:O9"/>
    <mergeCell ref="P7:P9"/>
    <mergeCell ref="Q7:Q9"/>
    <mergeCell ref="S7:S9"/>
    <mergeCell ref="T7:T9"/>
    <mergeCell ref="U7:U9"/>
    <mergeCell ref="V7:V9"/>
    <mergeCell ref="R11:R14"/>
    <mergeCell ref="AN8:AQ8"/>
    <mergeCell ref="AR8:AR9"/>
    <mergeCell ref="AS8:AS9"/>
    <mergeCell ref="B2:B5"/>
    <mergeCell ref="AB2:AJ2"/>
    <mergeCell ref="AK2:AM2"/>
    <mergeCell ref="BL4:BT5"/>
    <mergeCell ref="BU4:BW4"/>
    <mergeCell ref="L2:Q2"/>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BX4:CC4"/>
    <mergeCell ref="AK5:AM5"/>
    <mergeCell ref="AN5:AS5"/>
    <mergeCell ref="BC5:BE5"/>
    <mergeCell ref="BF5:BK5"/>
    <mergeCell ref="BU5:BW5"/>
    <mergeCell ref="BX5:CC5"/>
    <mergeCell ref="BU3:BW3"/>
    <mergeCell ref="AB7:AB9"/>
    <mergeCell ref="AC7:AC9"/>
    <mergeCell ref="AD7:AJ7"/>
    <mergeCell ref="AK7:AK9"/>
    <mergeCell ref="AD8:AD9"/>
    <mergeCell ref="AE8:AH8"/>
    <mergeCell ref="AI8:AI9"/>
    <mergeCell ref="AJ8:AJ9"/>
    <mergeCell ref="BC11:BC14"/>
    <mergeCell ref="BD11:BD14"/>
    <mergeCell ref="BL11:BL14"/>
    <mergeCell ref="R7:R9"/>
    <mergeCell ref="W7:W9"/>
    <mergeCell ref="D7:D9"/>
    <mergeCell ref="E7:E9"/>
    <mergeCell ref="F7:F9"/>
    <mergeCell ref="G7:G9"/>
    <mergeCell ref="H7:H9"/>
    <mergeCell ref="I7:I9"/>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AV7:BB7"/>
    <mergeCell ref="BC7:BC9"/>
    <mergeCell ref="AM8:AM9"/>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5:R18"/>
    <mergeCell ref="R19:R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R47:R50"/>
    <mergeCell ref="R51:R54"/>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R55:R58"/>
    <mergeCell ref="AB59:AB62"/>
    <mergeCell ref="AC59:AC62"/>
    <mergeCell ref="AK59:AK62"/>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BU63:CC63"/>
    <mergeCell ref="BU64:CC64"/>
    <mergeCell ref="BU65:CC65"/>
    <mergeCell ref="BU66:CC66"/>
    <mergeCell ref="J77:J80"/>
    <mergeCell ref="K77:K80"/>
    <mergeCell ref="L77:L80"/>
    <mergeCell ref="M77:M80"/>
    <mergeCell ref="N77:N80"/>
    <mergeCell ref="O77:O80"/>
    <mergeCell ref="AT63:AT66"/>
    <mergeCell ref="AU63:AU66"/>
    <mergeCell ref="BC63:BC66"/>
    <mergeCell ref="BD63:BD66"/>
    <mergeCell ref="BL63:BL66"/>
    <mergeCell ref="BM63:BM66"/>
    <mergeCell ref="P63:P66"/>
    <mergeCell ref="Q63:Q66"/>
    <mergeCell ref="AB63:AB66"/>
    <mergeCell ref="AC63:AC66"/>
    <mergeCell ref="AK63:AK66"/>
    <mergeCell ref="AL63:AL66"/>
    <mergeCell ref="BU77:CC77"/>
    <mergeCell ref="BU78:CC78"/>
    <mergeCell ref="BU79:CC79"/>
    <mergeCell ref="BU80:CC80"/>
    <mergeCell ref="BX68:CC68"/>
    <mergeCell ref="W69:AA69"/>
    <mergeCell ref="AB69:AJ69"/>
    <mergeCell ref="AK69:AM69"/>
    <mergeCell ref="AN69:AS69"/>
    <mergeCell ref="BK74:BK75"/>
    <mergeCell ref="AT77:AT80"/>
    <mergeCell ref="AU77:AU80"/>
    <mergeCell ref="BC77:BC80"/>
    <mergeCell ref="BD77:BD80"/>
    <mergeCell ref="BL77:BL80"/>
    <mergeCell ref="BM77:BM80"/>
    <mergeCell ref="P77:P80"/>
    <mergeCell ref="Q77:Q80"/>
    <mergeCell ref="AB77:AB80"/>
    <mergeCell ref="AC77:AC80"/>
    <mergeCell ref="AK77:AK80"/>
    <mergeCell ref="AL77:AL80"/>
    <mergeCell ref="AT85:AT88"/>
    <mergeCell ref="AU85:AU88"/>
    <mergeCell ref="BC85:BC88"/>
    <mergeCell ref="BD85:BD88"/>
    <mergeCell ref="BL85:BL88"/>
    <mergeCell ref="BM85:BM88"/>
    <mergeCell ref="P85:P88"/>
    <mergeCell ref="Q85:Q88"/>
    <mergeCell ref="AB85:AB88"/>
    <mergeCell ref="AC85:AC88"/>
    <mergeCell ref="AK85:AK88"/>
    <mergeCell ref="AL85:AL88"/>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BU93:CC93"/>
    <mergeCell ref="BU94:CC94"/>
    <mergeCell ref="BU95:CC95"/>
    <mergeCell ref="BU96:CC96"/>
    <mergeCell ref="J89:J92"/>
    <mergeCell ref="K89:K92"/>
    <mergeCell ref="L89:L92"/>
    <mergeCell ref="M89:M92"/>
    <mergeCell ref="N89:N92"/>
    <mergeCell ref="O89:O92"/>
    <mergeCell ref="AT93:AT96"/>
    <mergeCell ref="AU93:AU96"/>
    <mergeCell ref="BC93:BC96"/>
    <mergeCell ref="BD93:BD96"/>
    <mergeCell ref="BL93:BL96"/>
    <mergeCell ref="BM93:BM96"/>
    <mergeCell ref="P93:P96"/>
    <mergeCell ref="Q93:Q96"/>
    <mergeCell ref="AB93:AB96"/>
    <mergeCell ref="AC93:AC96"/>
    <mergeCell ref="AK93:AK96"/>
    <mergeCell ref="AL93:AL96"/>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R101:R104"/>
    <mergeCell ref="BU97:CC97"/>
    <mergeCell ref="BU98:CC98"/>
    <mergeCell ref="BU99:CC99"/>
    <mergeCell ref="BU100:CC100"/>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101:CC101"/>
    <mergeCell ref="BU102:CC102"/>
    <mergeCell ref="BU103:CC103"/>
    <mergeCell ref="BU104:CC104"/>
    <mergeCell ref="J97:J100"/>
    <mergeCell ref="K97:K100"/>
    <mergeCell ref="L97:L100"/>
    <mergeCell ref="M97:M100"/>
    <mergeCell ref="N97:N100"/>
    <mergeCell ref="O97:O100"/>
    <mergeCell ref="BU105:CC105"/>
    <mergeCell ref="BU106:CC106"/>
    <mergeCell ref="BU107:CC107"/>
    <mergeCell ref="BU108:CC108"/>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BU109:CC109"/>
    <mergeCell ref="BU110:CC110"/>
    <mergeCell ref="BU111:CC111"/>
    <mergeCell ref="BU112:CC112"/>
    <mergeCell ref="J105:J108"/>
    <mergeCell ref="K105:K108"/>
    <mergeCell ref="L105:L108"/>
    <mergeCell ref="M105:M108"/>
    <mergeCell ref="N105:N108"/>
    <mergeCell ref="O105:O108"/>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R117:R120"/>
    <mergeCell ref="BU113:CC113"/>
    <mergeCell ref="BU114:CC114"/>
    <mergeCell ref="BU115:CC115"/>
    <mergeCell ref="BU116:CC116"/>
    <mergeCell ref="J117:J120"/>
    <mergeCell ref="K117:K120"/>
    <mergeCell ref="L117:L120"/>
    <mergeCell ref="M117:M120"/>
    <mergeCell ref="N117:N120"/>
    <mergeCell ref="O117:O120"/>
    <mergeCell ref="AT113:AT116"/>
    <mergeCell ref="AU113:AU116"/>
    <mergeCell ref="BC113:BC116"/>
    <mergeCell ref="BD113:BD116"/>
    <mergeCell ref="BL113:BL116"/>
    <mergeCell ref="BM113:BM116"/>
    <mergeCell ref="P113:P116"/>
    <mergeCell ref="Q113:Q116"/>
    <mergeCell ref="AB113:AB116"/>
    <mergeCell ref="AC113:AC116"/>
    <mergeCell ref="AK113:AK116"/>
    <mergeCell ref="AL113:AL116"/>
    <mergeCell ref="BU117:CC117"/>
    <mergeCell ref="BU118:CC118"/>
    <mergeCell ref="BU119:CC119"/>
    <mergeCell ref="BU120:CC120"/>
    <mergeCell ref="J113:J116"/>
    <mergeCell ref="K113:K116"/>
    <mergeCell ref="L113:L116"/>
    <mergeCell ref="M113:M116"/>
    <mergeCell ref="N113:N116"/>
    <mergeCell ref="O113:O116"/>
    <mergeCell ref="BU121:CC121"/>
    <mergeCell ref="BU122:CC122"/>
    <mergeCell ref="BU123:CC123"/>
    <mergeCell ref="BU124:CC124"/>
    <mergeCell ref="J125:J128"/>
    <mergeCell ref="K125:K128"/>
    <mergeCell ref="L125:L128"/>
    <mergeCell ref="M125:M128"/>
    <mergeCell ref="N125:N128"/>
    <mergeCell ref="O125:O128"/>
    <mergeCell ref="AT121:AT124"/>
    <mergeCell ref="AU121:AU124"/>
    <mergeCell ref="BC121:BC124"/>
    <mergeCell ref="BD121:BD124"/>
    <mergeCell ref="BL121:BL124"/>
    <mergeCell ref="BM121:BM124"/>
    <mergeCell ref="P121:P124"/>
    <mergeCell ref="Q121:Q124"/>
    <mergeCell ref="AB121:AB124"/>
    <mergeCell ref="AC121:AC124"/>
    <mergeCell ref="AK121:AK124"/>
    <mergeCell ref="AL121:AL124"/>
    <mergeCell ref="BU125:CC125"/>
    <mergeCell ref="BU126:CC126"/>
    <mergeCell ref="BU127:CC127"/>
    <mergeCell ref="BU128:CC128"/>
    <mergeCell ref="J121:J124"/>
    <mergeCell ref="K121:K124"/>
    <mergeCell ref="L121:L124"/>
    <mergeCell ref="M121:M124"/>
    <mergeCell ref="N121:N124"/>
    <mergeCell ref="O121:O124"/>
    <mergeCell ref="AT125:AT128"/>
    <mergeCell ref="AU125:AU128"/>
    <mergeCell ref="BC125:BC128"/>
    <mergeCell ref="BD125:BD128"/>
    <mergeCell ref="BL125:BL128"/>
    <mergeCell ref="BM125:BM128"/>
    <mergeCell ref="P125:P128"/>
    <mergeCell ref="Q125:Q128"/>
    <mergeCell ref="AB125:AB128"/>
    <mergeCell ref="AC125:AC128"/>
    <mergeCell ref="AK125:AK128"/>
    <mergeCell ref="AL125:AL128"/>
    <mergeCell ref="AT133:AT136"/>
    <mergeCell ref="AU133:AU136"/>
    <mergeCell ref="BC133:BC136"/>
    <mergeCell ref="BD133:BD136"/>
    <mergeCell ref="BL133:BL136"/>
    <mergeCell ref="BM133:BM136"/>
    <mergeCell ref="P133:P136"/>
    <mergeCell ref="Q133:Q136"/>
    <mergeCell ref="R129:R132"/>
    <mergeCell ref="R133:R136"/>
    <mergeCell ref="AB133:AB136"/>
    <mergeCell ref="AC133:AC136"/>
    <mergeCell ref="AK133:AK136"/>
    <mergeCell ref="AL133:AL136"/>
    <mergeCell ref="BU129:CC129"/>
    <mergeCell ref="BU130:CC130"/>
    <mergeCell ref="BU131:CC131"/>
    <mergeCell ref="BU132:CC132"/>
    <mergeCell ref="J133:J136"/>
    <mergeCell ref="K133:K136"/>
    <mergeCell ref="L133:L136"/>
    <mergeCell ref="M133:M136"/>
    <mergeCell ref="N133:N136"/>
    <mergeCell ref="O133:O136"/>
    <mergeCell ref="AT129:AT132"/>
    <mergeCell ref="AU129:AU132"/>
    <mergeCell ref="BC129:BC132"/>
    <mergeCell ref="BD129:BD132"/>
    <mergeCell ref="BL129:BL132"/>
    <mergeCell ref="BM129:BM132"/>
    <mergeCell ref="P129:P132"/>
    <mergeCell ref="Q129:Q132"/>
    <mergeCell ref="AB129:AB132"/>
    <mergeCell ref="AC129:AC132"/>
    <mergeCell ref="AK129:AK132"/>
    <mergeCell ref="AL129:AL132"/>
    <mergeCell ref="BU133:CC133"/>
    <mergeCell ref="BU134:CC134"/>
    <mergeCell ref="BU135:CC135"/>
    <mergeCell ref="BU136:CC136"/>
    <mergeCell ref="J129:J132"/>
    <mergeCell ref="K129:K132"/>
    <mergeCell ref="L129:L132"/>
    <mergeCell ref="M129:M132"/>
    <mergeCell ref="N129:N132"/>
    <mergeCell ref="O129:O132"/>
    <mergeCell ref="BU137:CC137"/>
    <mergeCell ref="BU138:CC138"/>
    <mergeCell ref="BU139:CC139"/>
    <mergeCell ref="BU140:CC140"/>
    <mergeCell ref="J141:J144"/>
    <mergeCell ref="K141:K144"/>
    <mergeCell ref="L141:L144"/>
    <mergeCell ref="M141:M144"/>
    <mergeCell ref="N141:N144"/>
    <mergeCell ref="O141:O144"/>
    <mergeCell ref="AT137:AT140"/>
    <mergeCell ref="AU137:AU140"/>
    <mergeCell ref="BC137:BC140"/>
    <mergeCell ref="BD137:BD140"/>
    <mergeCell ref="BL137:BL140"/>
    <mergeCell ref="BM137:BM140"/>
    <mergeCell ref="P137:P140"/>
    <mergeCell ref="Q137:Q140"/>
    <mergeCell ref="AB137:AB140"/>
    <mergeCell ref="AC137:AC140"/>
    <mergeCell ref="AK137:AK140"/>
    <mergeCell ref="AL137:AL140"/>
    <mergeCell ref="BU141:CC141"/>
    <mergeCell ref="BU142:CC142"/>
    <mergeCell ref="BU143:CC143"/>
    <mergeCell ref="BU144:CC144"/>
    <mergeCell ref="J137:J140"/>
    <mergeCell ref="K137:K140"/>
    <mergeCell ref="L137:L140"/>
    <mergeCell ref="M137:M140"/>
    <mergeCell ref="N137:N140"/>
    <mergeCell ref="O137:O140"/>
    <mergeCell ref="AT141:AT144"/>
    <mergeCell ref="AU141:AU144"/>
    <mergeCell ref="BC141:BC144"/>
    <mergeCell ref="BD141:BD144"/>
    <mergeCell ref="BL141:BL144"/>
    <mergeCell ref="BM141:BM144"/>
    <mergeCell ref="P141:P144"/>
    <mergeCell ref="Q141:Q144"/>
    <mergeCell ref="AB141:AB144"/>
    <mergeCell ref="AC141:AC144"/>
    <mergeCell ref="AK141:AK144"/>
    <mergeCell ref="AL141:AL144"/>
    <mergeCell ref="AT149:AT152"/>
    <mergeCell ref="AU149:AU152"/>
    <mergeCell ref="BC149:BC152"/>
    <mergeCell ref="BD149:BD152"/>
    <mergeCell ref="BL149:BL152"/>
    <mergeCell ref="BM149:BM152"/>
    <mergeCell ref="P149:P152"/>
    <mergeCell ref="Q149:Q152"/>
    <mergeCell ref="AB149:AB152"/>
    <mergeCell ref="AC149:AC152"/>
    <mergeCell ref="AK149:AK152"/>
    <mergeCell ref="AL149:AL152"/>
    <mergeCell ref="BU145:CC145"/>
    <mergeCell ref="BU146:CC146"/>
    <mergeCell ref="BU147:CC147"/>
    <mergeCell ref="BU148:CC148"/>
    <mergeCell ref="J149:J152"/>
    <mergeCell ref="K149:K152"/>
    <mergeCell ref="L149:L152"/>
    <mergeCell ref="M149:M152"/>
    <mergeCell ref="N149:N152"/>
    <mergeCell ref="O149:O152"/>
    <mergeCell ref="AT145:AT148"/>
    <mergeCell ref="AU145:AU148"/>
    <mergeCell ref="BC145:BC148"/>
    <mergeCell ref="BD145:BD148"/>
    <mergeCell ref="BL145:BL148"/>
    <mergeCell ref="BM145:BM148"/>
    <mergeCell ref="P145:P148"/>
    <mergeCell ref="Q145:Q148"/>
    <mergeCell ref="AB145:AB148"/>
    <mergeCell ref="AC145:AC148"/>
    <mergeCell ref="AK145:AK148"/>
    <mergeCell ref="AL145:AL148"/>
    <mergeCell ref="BU149:CC149"/>
    <mergeCell ref="BU150:CC150"/>
    <mergeCell ref="BU151:CC151"/>
    <mergeCell ref="BU152:CC152"/>
    <mergeCell ref="J145:J148"/>
    <mergeCell ref="K145:K148"/>
    <mergeCell ref="L145:L148"/>
    <mergeCell ref="M145:M148"/>
    <mergeCell ref="N145:N148"/>
    <mergeCell ref="O145:O148"/>
    <mergeCell ref="BU153:CC153"/>
    <mergeCell ref="BU154:CC154"/>
    <mergeCell ref="BU155:CC155"/>
    <mergeCell ref="BU156:CC156"/>
    <mergeCell ref="J157:J160"/>
    <mergeCell ref="K157:K160"/>
    <mergeCell ref="L157:L160"/>
    <mergeCell ref="M157:M160"/>
    <mergeCell ref="N157:N160"/>
    <mergeCell ref="O157:O160"/>
    <mergeCell ref="AT153:AT156"/>
    <mergeCell ref="AU153:AU156"/>
    <mergeCell ref="BC153:BC156"/>
    <mergeCell ref="BD153:BD156"/>
    <mergeCell ref="BL153:BL156"/>
    <mergeCell ref="BM153:BM156"/>
    <mergeCell ref="P153:P156"/>
    <mergeCell ref="Q153:Q156"/>
    <mergeCell ref="AB153:AB156"/>
    <mergeCell ref="AC153:AC156"/>
    <mergeCell ref="AK153:AK156"/>
    <mergeCell ref="AL153:AL156"/>
    <mergeCell ref="BU157:CC157"/>
    <mergeCell ref="BU158:CC158"/>
    <mergeCell ref="BU159:CC159"/>
    <mergeCell ref="BU160:CC160"/>
    <mergeCell ref="J153:J156"/>
    <mergeCell ref="K153:K156"/>
    <mergeCell ref="L153:L156"/>
    <mergeCell ref="M153:M156"/>
    <mergeCell ref="N153:N156"/>
    <mergeCell ref="O153:O156"/>
    <mergeCell ref="AT157:AT160"/>
    <mergeCell ref="AU157:AU160"/>
    <mergeCell ref="BC157:BC160"/>
    <mergeCell ref="BD157:BD160"/>
    <mergeCell ref="BL157:BL160"/>
    <mergeCell ref="BM157:BM160"/>
    <mergeCell ref="P157:P160"/>
    <mergeCell ref="Q157:Q160"/>
    <mergeCell ref="AB157:AB160"/>
    <mergeCell ref="AC157:AC160"/>
    <mergeCell ref="AK157:AK160"/>
    <mergeCell ref="AL157:AL160"/>
    <mergeCell ref="AM167:AS167"/>
    <mergeCell ref="AT167:AT169"/>
    <mergeCell ref="AU167:AU169"/>
    <mergeCell ref="AV167:BB167"/>
    <mergeCell ref="BC167:BC169"/>
    <mergeCell ref="AM168:AM169"/>
    <mergeCell ref="AN168:AQ168"/>
    <mergeCell ref="AR168:AR169"/>
    <mergeCell ref="AS168:AS169"/>
    <mergeCell ref="X167:Y167"/>
    <mergeCell ref="Z167:AA167"/>
    <mergeCell ref="AB167:AB169"/>
    <mergeCell ref="AC167:AC169"/>
    <mergeCell ref="AD167:AJ167"/>
    <mergeCell ref="AK167:AK169"/>
    <mergeCell ref="AD168:AD169"/>
    <mergeCell ref="AE168:AH168"/>
    <mergeCell ref="AI168:AI169"/>
    <mergeCell ref="AJ168:AJ169"/>
    <mergeCell ref="T162:V162"/>
    <mergeCell ref="BU171:CC171"/>
    <mergeCell ref="BU172:CC172"/>
    <mergeCell ref="BU173:CC173"/>
    <mergeCell ref="BU174:CC174"/>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75:CC175"/>
    <mergeCell ref="BU176:CC176"/>
    <mergeCell ref="BU177:CC177"/>
    <mergeCell ref="BU178:CC178"/>
    <mergeCell ref="J171:J174"/>
    <mergeCell ref="K171:K174"/>
    <mergeCell ref="L171:L174"/>
    <mergeCell ref="M171:M174"/>
    <mergeCell ref="N171:N174"/>
    <mergeCell ref="O171:O174"/>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R175:R178"/>
    <mergeCell ref="R179:R182"/>
    <mergeCell ref="R183:R186"/>
    <mergeCell ref="BU179:CC179"/>
    <mergeCell ref="BU180:CC180"/>
    <mergeCell ref="BU181:CC181"/>
    <mergeCell ref="BU182:CC182"/>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83:CC183"/>
    <mergeCell ref="BU184:CC184"/>
    <mergeCell ref="BU185:CC185"/>
    <mergeCell ref="BU186:CC186"/>
    <mergeCell ref="J179:J182"/>
    <mergeCell ref="K179:K182"/>
    <mergeCell ref="L179:L182"/>
    <mergeCell ref="M179:M182"/>
    <mergeCell ref="N179:N182"/>
    <mergeCell ref="O179:O182"/>
    <mergeCell ref="BU187:CC187"/>
    <mergeCell ref="BU188:CC188"/>
    <mergeCell ref="BU189:CC189"/>
    <mergeCell ref="BU190:CC190"/>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91:CC191"/>
    <mergeCell ref="BU192:CC192"/>
    <mergeCell ref="BU193:CC193"/>
    <mergeCell ref="BU194:CC194"/>
    <mergeCell ref="J187:J190"/>
    <mergeCell ref="K187:K190"/>
    <mergeCell ref="L187:L190"/>
    <mergeCell ref="M187:M190"/>
    <mergeCell ref="N187:N190"/>
    <mergeCell ref="O187:O190"/>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195:CC195"/>
    <mergeCell ref="BU196:CC196"/>
    <mergeCell ref="BU197:CC197"/>
    <mergeCell ref="BU198:CC198"/>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BU199:CC199"/>
    <mergeCell ref="BU200:CC200"/>
    <mergeCell ref="BU201:CC201"/>
    <mergeCell ref="BU202:CC202"/>
    <mergeCell ref="J195:J198"/>
    <mergeCell ref="K195:K198"/>
    <mergeCell ref="L195:L198"/>
    <mergeCell ref="M195:M198"/>
    <mergeCell ref="N195:N198"/>
    <mergeCell ref="O195:O198"/>
    <mergeCell ref="BU203:CC203"/>
    <mergeCell ref="BU204:CC204"/>
    <mergeCell ref="BU205:CC205"/>
    <mergeCell ref="BU206:CC206"/>
    <mergeCell ref="J207:J210"/>
    <mergeCell ref="K207:K210"/>
    <mergeCell ref="L207:L210"/>
    <mergeCell ref="M207:M210"/>
    <mergeCell ref="N207:N210"/>
    <mergeCell ref="O207:O210"/>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207:CC207"/>
    <mergeCell ref="BU208:CC208"/>
    <mergeCell ref="BU209:CC209"/>
    <mergeCell ref="BU210:CC210"/>
    <mergeCell ref="J203:J206"/>
    <mergeCell ref="K203:K206"/>
    <mergeCell ref="L203:L206"/>
    <mergeCell ref="M203:M206"/>
    <mergeCell ref="N203:N206"/>
    <mergeCell ref="O203:O206"/>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R215:R218"/>
    <mergeCell ref="BU211:CC211"/>
    <mergeCell ref="BU212:CC212"/>
    <mergeCell ref="BU213:CC213"/>
    <mergeCell ref="BU214:CC214"/>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BU215:CC215"/>
    <mergeCell ref="BU216:CC216"/>
    <mergeCell ref="BU217:CC217"/>
    <mergeCell ref="BU218:CC218"/>
    <mergeCell ref="J211:J214"/>
    <mergeCell ref="K211:K214"/>
    <mergeCell ref="L211:L214"/>
    <mergeCell ref="M211:M214"/>
    <mergeCell ref="N211:N214"/>
    <mergeCell ref="O211:O214"/>
    <mergeCell ref="BU219:CC219"/>
    <mergeCell ref="BU220:CC220"/>
    <mergeCell ref="BU221:CC221"/>
    <mergeCell ref="BU222:CC222"/>
    <mergeCell ref="J223:J226"/>
    <mergeCell ref="K223:K226"/>
    <mergeCell ref="L223:L226"/>
    <mergeCell ref="M223:M226"/>
    <mergeCell ref="N223:N226"/>
    <mergeCell ref="O223:O226"/>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23:CC223"/>
    <mergeCell ref="BU224:CC224"/>
    <mergeCell ref="BU225:CC225"/>
    <mergeCell ref="BU226:CC226"/>
    <mergeCell ref="J219:J222"/>
    <mergeCell ref="K219:K222"/>
    <mergeCell ref="L219:L222"/>
    <mergeCell ref="M219:M222"/>
    <mergeCell ref="N219:N222"/>
    <mergeCell ref="O219:O222"/>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41:J244"/>
    <mergeCell ref="K241:K244"/>
    <mergeCell ref="L241:L244"/>
    <mergeCell ref="M241:M244"/>
    <mergeCell ref="N241:N244"/>
    <mergeCell ref="O241:O24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BU241:CC241"/>
    <mergeCell ref="BU242:CC242"/>
    <mergeCell ref="BU243:CC243"/>
    <mergeCell ref="BU244:CC244"/>
    <mergeCell ref="BL237:BL239"/>
    <mergeCell ref="AV238:AV239"/>
    <mergeCell ref="AW238:AZ238"/>
    <mergeCell ref="BA238:BA239"/>
    <mergeCell ref="BB238:BB239"/>
    <mergeCell ref="AD237:AJ237"/>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45:CC245"/>
    <mergeCell ref="BU246:CC246"/>
    <mergeCell ref="BU247:CC247"/>
    <mergeCell ref="BU248:CC248"/>
    <mergeCell ref="J249:J252"/>
    <mergeCell ref="K249:K252"/>
    <mergeCell ref="L249:L252"/>
    <mergeCell ref="M249:M252"/>
    <mergeCell ref="N249:N252"/>
    <mergeCell ref="O249:O252"/>
    <mergeCell ref="AT245:AT248"/>
    <mergeCell ref="AU245:AU248"/>
    <mergeCell ref="BC245:BC248"/>
    <mergeCell ref="BD245:BD248"/>
    <mergeCell ref="BL245:BL248"/>
    <mergeCell ref="BM245:BM248"/>
    <mergeCell ref="P245:P248"/>
    <mergeCell ref="Q245:Q248"/>
    <mergeCell ref="AB245:AB248"/>
    <mergeCell ref="AC245:AC248"/>
    <mergeCell ref="AK245:AK248"/>
    <mergeCell ref="AL245:AL248"/>
    <mergeCell ref="BU249:CC249"/>
    <mergeCell ref="BU250:CC250"/>
    <mergeCell ref="BU251:CC251"/>
    <mergeCell ref="BU252:CC252"/>
    <mergeCell ref="J245:J248"/>
    <mergeCell ref="K245:K248"/>
    <mergeCell ref="L245:L248"/>
    <mergeCell ref="M245:M248"/>
    <mergeCell ref="N245:N248"/>
    <mergeCell ref="O245:O248"/>
    <mergeCell ref="BU253:CC253"/>
    <mergeCell ref="BU254:CC254"/>
    <mergeCell ref="BU255:CC255"/>
    <mergeCell ref="BU256:CC256"/>
    <mergeCell ref="J257:J260"/>
    <mergeCell ref="K257:K260"/>
    <mergeCell ref="L257:L260"/>
    <mergeCell ref="M257:M260"/>
    <mergeCell ref="N257:N260"/>
    <mergeCell ref="O257:O260"/>
    <mergeCell ref="AT253:AT256"/>
    <mergeCell ref="AU253:AU256"/>
    <mergeCell ref="BC253:BC256"/>
    <mergeCell ref="BD253:BD256"/>
    <mergeCell ref="BL253:BL256"/>
    <mergeCell ref="BM253:BM256"/>
    <mergeCell ref="P253:P256"/>
    <mergeCell ref="Q253:Q256"/>
    <mergeCell ref="AB253:AB256"/>
    <mergeCell ref="AC253:AC256"/>
    <mergeCell ref="AK253:AK256"/>
    <mergeCell ref="AL253:AL256"/>
    <mergeCell ref="BU257:CC257"/>
    <mergeCell ref="BU258:CC258"/>
    <mergeCell ref="BU259:CC259"/>
    <mergeCell ref="BU260:CC260"/>
    <mergeCell ref="J253:J256"/>
    <mergeCell ref="K253:K256"/>
    <mergeCell ref="L253:L256"/>
    <mergeCell ref="M253:M256"/>
    <mergeCell ref="N253:N256"/>
    <mergeCell ref="O253:O256"/>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R261:R264"/>
    <mergeCell ref="R265:R268"/>
    <mergeCell ref="O269:O272"/>
    <mergeCell ref="BU261:CC261"/>
    <mergeCell ref="BU262:CC262"/>
    <mergeCell ref="BU263:CC263"/>
    <mergeCell ref="BU264:CC264"/>
    <mergeCell ref="J265:J268"/>
    <mergeCell ref="K265:K268"/>
    <mergeCell ref="L265:L268"/>
    <mergeCell ref="M265:M268"/>
    <mergeCell ref="N265:N268"/>
    <mergeCell ref="O265:O268"/>
    <mergeCell ref="AT261:AT264"/>
    <mergeCell ref="AU261:AU264"/>
    <mergeCell ref="BC261:BC264"/>
    <mergeCell ref="BD261:BD264"/>
    <mergeCell ref="BL261:BL264"/>
    <mergeCell ref="BM261:BM264"/>
    <mergeCell ref="P261:P264"/>
    <mergeCell ref="Q261:Q264"/>
    <mergeCell ref="AB261:AB264"/>
    <mergeCell ref="AC261:AC264"/>
    <mergeCell ref="AK261:AK264"/>
    <mergeCell ref="AL261:AL264"/>
    <mergeCell ref="BU265:CC265"/>
    <mergeCell ref="BU266:CC266"/>
    <mergeCell ref="BU267:CC267"/>
    <mergeCell ref="BU268:CC268"/>
    <mergeCell ref="J261:J264"/>
    <mergeCell ref="K261:K264"/>
    <mergeCell ref="L261:L264"/>
    <mergeCell ref="M261:M264"/>
    <mergeCell ref="N261:N264"/>
    <mergeCell ref="AL281:AL284"/>
    <mergeCell ref="BU269:CC269"/>
    <mergeCell ref="BU270:CC270"/>
    <mergeCell ref="BU271:CC271"/>
    <mergeCell ref="BU272:CC272"/>
    <mergeCell ref="J273:J276"/>
    <mergeCell ref="K273:K276"/>
    <mergeCell ref="L273:L276"/>
    <mergeCell ref="M273:M276"/>
    <mergeCell ref="N273:N276"/>
    <mergeCell ref="O273:O276"/>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BU273:CC273"/>
    <mergeCell ref="BU274:CC274"/>
    <mergeCell ref="BU275:CC275"/>
    <mergeCell ref="BU276:CC276"/>
    <mergeCell ref="J269:J272"/>
    <mergeCell ref="K269:K272"/>
    <mergeCell ref="L269:L272"/>
    <mergeCell ref="M269:M272"/>
    <mergeCell ref="N269:N272"/>
    <mergeCell ref="BU282:CC282"/>
    <mergeCell ref="BU283:CC283"/>
    <mergeCell ref="BU284:CC284"/>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AT281:AT284"/>
    <mergeCell ref="AU281:AU284"/>
    <mergeCell ref="BC281:BC284"/>
    <mergeCell ref="BD281:BD284"/>
    <mergeCell ref="BL281:BL284"/>
    <mergeCell ref="BM281:BM284"/>
    <mergeCell ref="P281:P284"/>
    <mergeCell ref="Q281:Q284"/>
    <mergeCell ref="AB281:AB284"/>
    <mergeCell ref="AC281:AC284"/>
    <mergeCell ref="AK281:AK284"/>
    <mergeCell ref="BU290:CC290"/>
    <mergeCell ref="BU291:CC291"/>
    <mergeCell ref="BU292:CC292"/>
    <mergeCell ref="J285:J288"/>
    <mergeCell ref="K285:K288"/>
    <mergeCell ref="L285:L288"/>
    <mergeCell ref="M285:M288"/>
    <mergeCell ref="N285:N288"/>
    <mergeCell ref="O285:O288"/>
    <mergeCell ref="BU277:CC277"/>
    <mergeCell ref="BU278:CC278"/>
    <mergeCell ref="BU279:CC279"/>
    <mergeCell ref="BU280:CC280"/>
    <mergeCell ref="J281:J284"/>
    <mergeCell ref="K281:K284"/>
    <mergeCell ref="L281:L284"/>
    <mergeCell ref="M281:M284"/>
    <mergeCell ref="N281:N284"/>
    <mergeCell ref="O281:O284"/>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81:CC281"/>
    <mergeCell ref="AT297:AT300"/>
    <mergeCell ref="AU297:AU300"/>
    <mergeCell ref="BC297:BC300"/>
    <mergeCell ref="BD297:BD300"/>
    <mergeCell ref="BL297:BL300"/>
    <mergeCell ref="BM297:BM300"/>
    <mergeCell ref="P297:P300"/>
    <mergeCell ref="Q297:Q300"/>
    <mergeCell ref="R289:R292"/>
    <mergeCell ref="R293:R296"/>
    <mergeCell ref="R297:R300"/>
    <mergeCell ref="AB297:AB300"/>
    <mergeCell ref="AC297:AC300"/>
    <mergeCell ref="AK297:AK300"/>
    <mergeCell ref="AL297:AL300"/>
    <mergeCell ref="BU285:CC285"/>
    <mergeCell ref="BU286:CC286"/>
    <mergeCell ref="BU287:CC287"/>
    <mergeCell ref="BU288:CC288"/>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BU289:CC289"/>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J289:J292"/>
    <mergeCell ref="K289:K292"/>
    <mergeCell ref="L289:L292"/>
    <mergeCell ref="M289:M292"/>
    <mergeCell ref="N289:N292"/>
    <mergeCell ref="O289:O292"/>
    <mergeCell ref="J301:J304"/>
    <mergeCell ref="K301:K304"/>
    <mergeCell ref="L301:L304"/>
    <mergeCell ref="M301:M304"/>
    <mergeCell ref="N301:N304"/>
    <mergeCell ref="O301:O304"/>
    <mergeCell ref="BU293:CC293"/>
    <mergeCell ref="BU294:CC294"/>
    <mergeCell ref="BU295:CC295"/>
    <mergeCell ref="BU296:CC296"/>
    <mergeCell ref="J297:J300"/>
    <mergeCell ref="K297:K300"/>
    <mergeCell ref="L297:L300"/>
    <mergeCell ref="M297:M300"/>
    <mergeCell ref="N297:N300"/>
    <mergeCell ref="O297:O300"/>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97:CC297"/>
    <mergeCell ref="BU298:CC298"/>
    <mergeCell ref="BU299:CC299"/>
    <mergeCell ref="BU300:CC300"/>
    <mergeCell ref="AL305:AL308"/>
    <mergeCell ref="Z315:AA315"/>
    <mergeCell ref="BU301:CC301"/>
    <mergeCell ref="BU302:CC302"/>
    <mergeCell ref="BU303:CC303"/>
    <mergeCell ref="BU304:CC304"/>
    <mergeCell ref="BU305:CC305"/>
    <mergeCell ref="BU306:CC306"/>
    <mergeCell ref="BU307:CC307"/>
    <mergeCell ref="BU308:CC308"/>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S315:S317"/>
    <mergeCell ref="T315:T317"/>
    <mergeCell ref="U315:U317"/>
    <mergeCell ref="V315:V317"/>
    <mergeCell ref="BF311:BK311"/>
    <mergeCell ref="BL311:BT311"/>
    <mergeCell ref="BU311:BW311"/>
    <mergeCell ref="BX311:CC311"/>
    <mergeCell ref="AB312:AJ313"/>
    <mergeCell ref="AK312:AM312"/>
    <mergeCell ref="BU319:CC319"/>
    <mergeCell ref="BU320:CC320"/>
    <mergeCell ref="BU321:CC321"/>
    <mergeCell ref="BU322:CC322"/>
    <mergeCell ref="J323:J326"/>
    <mergeCell ref="K323:K326"/>
    <mergeCell ref="L323:L326"/>
    <mergeCell ref="M323:M326"/>
    <mergeCell ref="N323:N326"/>
    <mergeCell ref="O323:O326"/>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AK323:AK326"/>
    <mergeCell ref="AL323:AL326"/>
    <mergeCell ref="R323:R326"/>
    <mergeCell ref="BU323:CC323"/>
    <mergeCell ref="BU324:CC324"/>
    <mergeCell ref="BU325:CC325"/>
    <mergeCell ref="BU326:CC326"/>
    <mergeCell ref="J319:J322"/>
    <mergeCell ref="K319:K322"/>
    <mergeCell ref="L319:L322"/>
    <mergeCell ref="M319:M322"/>
    <mergeCell ref="N319:N322"/>
    <mergeCell ref="O319:O322"/>
    <mergeCell ref="AK327:AK330"/>
    <mergeCell ref="AL327:AL330"/>
    <mergeCell ref="BU331:CC331"/>
    <mergeCell ref="BU332:CC332"/>
    <mergeCell ref="BU333:CC333"/>
    <mergeCell ref="BU334:CC334"/>
    <mergeCell ref="J327:J330"/>
    <mergeCell ref="K327:K330"/>
    <mergeCell ref="L327:L330"/>
    <mergeCell ref="M327:M330"/>
    <mergeCell ref="N327:N330"/>
    <mergeCell ref="O327:O330"/>
    <mergeCell ref="AT323:AT326"/>
    <mergeCell ref="AU323:AU326"/>
    <mergeCell ref="BC323:BC326"/>
    <mergeCell ref="BD323:BD326"/>
    <mergeCell ref="BL323:BL326"/>
    <mergeCell ref="BM323:BM326"/>
    <mergeCell ref="P323:P326"/>
    <mergeCell ref="Q323:Q326"/>
    <mergeCell ref="AB323:AB326"/>
    <mergeCell ref="AC323:AC326"/>
    <mergeCell ref="AT331:AT334"/>
    <mergeCell ref="AU331:AU334"/>
    <mergeCell ref="BC331:BC334"/>
    <mergeCell ref="BD331:BD334"/>
    <mergeCell ref="BL331:BL334"/>
    <mergeCell ref="BM331:BM334"/>
    <mergeCell ref="P331:P334"/>
    <mergeCell ref="Q331:Q334"/>
    <mergeCell ref="AB331:AB334"/>
    <mergeCell ref="AC331:AC334"/>
    <mergeCell ref="AK331:AK334"/>
    <mergeCell ref="AL331:AL334"/>
    <mergeCell ref="BU327:CC327"/>
    <mergeCell ref="BU328:CC328"/>
    <mergeCell ref="BU329:CC329"/>
    <mergeCell ref="BU330:CC330"/>
    <mergeCell ref="J331:J334"/>
    <mergeCell ref="K331:K334"/>
    <mergeCell ref="L331:L334"/>
    <mergeCell ref="M331:M334"/>
    <mergeCell ref="N331:N334"/>
    <mergeCell ref="O331:O334"/>
    <mergeCell ref="AT327:AT330"/>
    <mergeCell ref="AU327:AU330"/>
    <mergeCell ref="BC327:BC330"/>
    <mergeCell ref="BD327:BD330"/>
    <mergeCell ref="BL327:BL330"/>
    <mergeCell ref="BM327:BM330"/>
    <mergeCell ref="P327:P330"/>
    <mergeCell ref="Q327:Q330"/>
    <mergeCell ref="AB327:AB330"/>
    <mergeCell ref="AC327:AC330"/>
    <mergeCell ref="BU335:CC335"/>
    <mergeCell ref="BU336:CC336"/>
    <mergeCell ref="BU337:CC337"/>
    <mergeCell ref="BU338:CC338"/>
    <mergeCell ref="J339:J342"/>
    <mergeCell ref="K339:K342"/>
    <mergeCell ref="L339:L342"/>
    <mergeCell ref="M339:M342"/>
    <mergeCell ref="N339:N342"/>
    <mergeCell ref="O339:O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BU339:CC339"/>
    <mergeCell ref="BU340:CC340"/>
    <mergeCell ref="BU341:CC341"/>
    <mergeCell ref="BU342:CC342"/>
    <mergeCell ref="J335:J338"/>
    <mergeCell ref="K335:K338"/>
    <mergeCell ref="L335:L338"/>
    <mergeCell ref="M335:M338"/>
    <mergeCell ref="N335:N338"/>
    <mergeCell ref="O335:O338"/>
    <mergeCell ref="AT339:AT342"/>
    <mergeCell ref="AU339:AU342"/>
    <mergeCell ref="BC339:BC342"/>
    <mergeCell ref="BD339:BD342"/>
    <mergeCell ref="BL339:BL342"/>
    <mergeCell ref="BM339:BM342"/>
    <mergeCell ref="P339:P342"/>
    <mergeCell ref="Q339:Q342"/>
    <mergeCell ref="AB339:AB342"/>
    <mergeCell ref="AC339:AC342"/>
    <mergeCell ref="AK339:AK342"/>
    <mergeCell ref="AL339:AL342"/>
    <mergeCell ref="AT347:AT350"/>
    <mergeCell ref="AU347:AU350"/>
    <mergeCell ref="BC347:BC350"/>
    <mergeCell ref="BD347:BD350"/>
    <mergeCell ref="BL347:BL350"/>
    <mergeCell ref="BM347:BM350"/>
    <mergeCell ref="P347:P350"/>
    <mergeCell ref="Q347:Q350"/>
    <mergeCell ref="AB347:AB350"/>
    <mergeCell ref="AC347:AC350"/>
    <mergeCell ref="AK347:AK350"/>
    <mergeCell ref="AL347:AL350"/>
    <mergeCell ref="BU343:CC343"/>
    <mergeCell ref="BU344:CC344"/>
    <mergeCell ref="BU345:CC345"/>
    <mergeCell ref="BU346:CC346"/>
    <mergeCell ref="J347:J350"/>
    <mergeCell ref="K347:K350"/>
    <mergeCell ref="L347:L350"/>
    <mergeCell ref="M347:M350"/>
    <mergeCell ref="N347:N350"/>
    <mergeCell ref="O347:O350"/>
    <mergeCell ref="AT343:AT346"/>
    <mergeCell ref="AU343:AU346"/>
    <mergeCell ref="BC343:BC346"/>
    <mergeCell ref="BD343:BD346"/>
    <mergeCell ref="BL343:BL346"/>
    <mergeCell ref="BM343:BM346"/>
    <mergeCell ref="P343:P346"/>
    <mergeCell ref="Q343:Q346"/>
    <mergeCell ref="AB343:AB346"/>
    <mergeCell ref="AC343:AC346"/>
    <mergeCell ref="AK343:AK346"/>
    <mergeCell ref="AL343:AL346"/>
    <mergeCell ref="BU347:CC347"/>
    <mergeCell ref="BU348:CC348"/>
    <mergeCell ref="BU349:CC349"/>
    <mergeCell ref="BU350:CC350"/>
    <mergeCell ref="J343:J346"/>
    <mergeCell ref="K343:K346"/>
    <mergeCell ref="L343:L346"/>
    <mergeCell ref="M343:M346"/>
    <mergeCell ref="N343:N346"/>
    <mergeCell ref="O343:O346"/>
    <mergeCell ref="J355:J358"/>
    <mergeCell ref="K355:K358"/>
    <mergeCell ref="L355:L358"/>
    <mergeCell ref="M355:M358"/>
    <mergeCell ref="N355:N358"/>
    <mergeCell ref="O355:O358"/>
    <mergeCell ref="AT351:AT354"/>
    <mergeCell ref="AU351:AU354"/>
    <mergeCell ref="BC351:BC354"/>
    <mergeCell ref="BD351:BD354"/>
    <mergeCell ref="BL351:BL354"/>
    <mergeCell ref="BM351:BM354"/>
    <mergeCell ref="P351:P354"/>
    <mergeCell ref="Q351:Q354"/>
    <mergeCell ref="AB351:AB354"/>
    <mergeCell ref="AC351:AC354"/>
    <mergeCell ref="AK351:AK354"/>
    <mergeCell ref="AL351:AL354"/>
    <mergeCell ref="J351:J354"/>
    <mergeCell ref="K351:K354"/>
    <mergeCell ref="L351:L354"/>
    <mergeCell ref="M351:M354"/>
    <mergeCell ref="N351:N354"/>
    <mergeCell ref="O351:O354"/>
    <mergeCell ref="AC355:AC358"/>
    <mergeCell ref="AK355:AK358"/>
    <mergeCell ref="AL355:AL358"/>
    <mergeCell ref="BU351:CC351"/>
    <mergeCell ref="BU352:CC352"/>
    <mergeCell ref="BU353:CC353"/>
    <mergeCell ref="BU354:CC354"/>
    <mergeCell ref="BU355:CC355"/>
    <mergeCell ref="BU356:CC356"/>
    <mergeCell ref="BU357:CC357"/>
    <mergeCell ref="BU358:CC358"/>
    <mergeCell ref="R363:R366"/>
    <mergeCell ref="BU359:CC359"/>
    <mergeCell ref="BU360:CC360"/>
    <mergeCell ref="BU361:CC361"/>
    <mergeCell ref="BU362:CC362"/>
    <mergeCell ref="BU363:CC363"/>
    <mergeCell ref="BU364:CC364"/>
    <mergeCell ref="BU365:CC365"/>
    <mergeCell ref="BU366:CC366"/>
    <mergeCell ref="N363:N366"/>
    <mergeCell ref="O363:O366"/>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J359:J362"/>
    <mergeCell ref="K359:K362"/>
    <mergeCell ref="L359:L362"/>
    <mergeCell ref="M359:M362"/>
    <mergeCell ref="N359:N362"/>
    <mergeCell ref="O359:O362"/>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67:CC367"/>
    <mergeCell ref="BU368:CC368"/>
    <mergeCell ref="BU369:CC369"/>
    <mergeCell ref="BU370:CC370"/>
    <mergeCell ref="J371:J374"/>
    <mergeCell ref="K371:K374"/>
    <mergeCell ref="L371:L374"/>
    <mergeCell ref="M371:M374"/>
    <mergeCell ref="N371:N374"/>
    <mergeCell ref="O371:O374"/>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J367:J370"/>
    <mergeCell ref="K367:K370"/>
    <mergeCell ref="L367:L370"/>
    <mergeCell ref="M367:M370"/>
    <mergeCell ref="N367:N370"/>
    <mergeCell ref="O367:O370"/>
    <mergeCell ref="R367:R370"/>
    <mergeCell ref="R371:R374"/>
    <mergeCell ref="BU375:CC375"/>
    <mergeCell ref="BU376:CC376"/>
    <mergeCell ref="BU377:CC377"/>
    <mergeCell ref="BU378:CC378"/>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BU371:CC371"/>
    <mergeCell ref="BU372:CC372"/>
    <mergeCell ref="BU373:CC373"/>
    <mergeCell ref="BU374:CC374"/>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N74:BN75"/>
    <mergeCell ref="BO74:BR74"/>
    <mergeCell ref="AL73:AL75"/>
    <mergeCell ref="AM73:AS73"/>
    <mergeCell ref="AT73:AT75"/>
    <mergeCell ref="AU73:AU75"/>
    <mergeCell ref="B35:B54"/>
    <mergeCell ref="C35:C46"/>
    <mergeCell ref="C47:C54"/>
    <mergeCell ref="B55:B66"/>
    <mergeCell ref="C55:C58"/>
    <mergeCell ref="C59:C66"/>
    <mergeCell ref="B11:B34"/>
    <mergeCell ref="C11:C22"/>
    <mergeCell ref="C23:C26"/>
    <mergeCell ref="C27:C30"/>
    <mergeCell ref="C31:C34"/>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T71:V71"/>
    <mergeCell ref="BX69:CC69"/>
    <mergeCell ref="AB70:AJ71"/>
    <mergeCell ref="AK70:AM70"/>
    <mergeCell ref="AN70:AS70"/>
    <mergeCell ref="AT70:BB71"/>
    <mergeCell ref="BC70:BE70"/>
    <mergeCell ref="BF70:BK70"/>
    <mergeCell ref="AT69:BB69"/>
    <mergeCell ref="BC69:BE69"/>
    <mergeCell ref="BF69:BK69"/>
    <mergeCell ref="BL69:BT69"/>
    <mergeCell ref="AN68:AS68"/>
    <mergeCell ref="AT68:BB68"/>
    <mergeCell ref="BC68:BE68"/>
    <mergeCell ref="BF68:BK68"/>
    <mergeCell ref="BL68:BT68"/>
    <mergeCell ref="BU68:BW68"/>
    <mergeCell ref="AB68:AJ68"/>
    <mergeCell ref="AK68:AM68"/>
    <mergeCell ref="BL70:BT71"/>
    <mergeCell ref="BU70:BW70"/>
    <mergeCell ref="AR74:AR75"/>
    <mergeCell ref="AS74:AS75"/>
    <mergeCell ref="X73:Y73"/>
    <mergeCell ref="Z73:AA73"/>
    <mergeCell ref="AB73:AB75"/>
    <mergeCell ref="AC73:AC75"/>
    <mergeCell ref="AD73:AJ73"/>
    <mergeCell ref="AK73:AK75"/>
    <mergeCell ref="AD74:AD75"/>
    <mergeCell ref="AE74:AH74"/>
    <mergeCell ref="AI74:AI75"/>
    <mergeCell ref="AJ74:AJ75"/>
    <mergeCell ref="B97:B116"/>
    <mergeCell ref="C97:C100"/>
    <mergeCell ref="C101:C108"/>
    <mergeCell ref="C109:C116"/>
    <mergeCell ref="BX70:CC70"/>
    <mergeCell ref="AK71:AM71"/>
    <mergeCell ref="AN71:AS71"/>
    <mergeCell ref="BC71:BE71"/>
    <mergeCell ref="BF71:BK71"/>
    <mergeCell ref="BU71:BW71"/>
    <mergeCell ref="BX71:CC71"/>
    <mergeCell ref="B68:B71"/>
    <mergeCell ref="C73:C75"/>
    <mergeCell ref="J73:J75"/>
    <mergeCell ref="K73:K75"/>
    <mergeCell ref="L73:L75"/>
    <mergeCell ref="M73:M75"/>
    <mergeCell ref="BU73:CC75"/>
    <mergeCell ref="BJ74:BJ75"/>
    <mergeCell ref="BU69:BW69"/>
    <mergeCell ref="B117:B160"/>
    <mergeCell ref="C117:C128"/>
    <mergeCell ref="C129:C156"/>
    <mergeCell ref="C157:C160"/>
    <mergeCell ref="BS74:BS75"/>
    <mergeCell ref="BT74:BT75"/>
    <mergeCell ref="B77:B96"/>
    <mergeCell ref="C77:C80"/>
    <mergeCell ref="C81:C88"/>
    <mergeCell ref="C89:C96"/>
    <mergeCell ref="AV74:AV75"/>
    <mergeCell ref="AW74:AZ74"/>
    <mergeCell ref="BA74:BA75"/>
    <mergeCell ref="BB74:BB75"/>
    <mergeCell ref="BE74:BE75"/>
    <mergeCell ref="BF74:BI74"/>
    <mergeCell ref="BD73:BD75"/>
    <mergeCell ref="BE73:BK73"/>
    <mergeCell ref="BL73:BL75"/>
    <mergeCell ref="BM73:BM75"/>
    <mergeCell ref="BN73:BT73"/>
    <mergeCell ref="N73:N75"/>
    <mergeCell ref="O73:O75"/>
    <mergeCell ref="P73:P75"/>
    <mergeCell ref="Q73:Q75"/>
    <mergeCell ref="R73:R75"/>
    <mergeCell ref="W73:W75"/>
    <mergeCell ref="B73:B75"/>
    <mergeCell ref="AV73:BB73"/>
    <mergeCell ref="BC73:BC75"/>
    <mergeCell ref="AM74:AM75"/>
    <mergeCell ref="AN74:AQ74"/>
    <mergeCell ref="BX162:CC162"/>
    <mergeCell ref="W163:AA163"/>
    <mergeCell ref="AB163:AJ163"/>
    <mergeCell ref="AK163:AM163"/>
    <mergeCell ref="AN163:AS163"/>
    <mergeCell ref="AT163:BB163"/>
    <mergeCell ref="BC163:BE163"/>
    <mergeCell ref="BF163:BK163"/>
    <mergeCell ref="BL163:BT163"/>
    <mergeCell ref="AN162:AS162"/>
    <mergeCell ref="AT162:BB162"/>
    <mergeCell ref="BC162:BE162"/>
    <mergeCell ref="BF162:BK162"/>
    <mergeCell ref="BL162:BT162"/>
    <mergeCell ref="BU162:BW162"/>
    <mergeCell ref="B162:B165"/>
    <mergeCell ref="AB162:AJ162"/>
    <mergeCell ref="AK162:AM162"/>
    <mergeCell ref="T163:V163"/>
    <mergeCell ref="T164:V164"/>
    <mergeCell ref="T165:V165"/>
    <mergeCell ref="B167:B169"/>
    <mergeCell ref="C167:C169"/>
    <mergeCell ref="J167:J169"/>
    <mergeCell ref="K167:K169"/>
    <mergeCell ref="L167:L169"/>
    <mergeCell ref="M167:M169"/>
    <mergeCell ref="BL164:BT165"/>
    <mergeCell ref="BU164:BW164"/>
    <mergeCell ref="BX164:CC164"/>
    <mergeCell ref="AK165:AM165"/>
    <mergeCell ref="AN165:AS165"/>
    <mergeCell ref="BC165:BE165"/>
    <mergeCell ref="BF165:BK165"/>
    <mergeCell ref="BU165:BW165"/>
    <mergeCell ref="BX165:CC165"/>
    <mergeCell ref="BU163:BW163"/>
    <mergeCell ref="BX163:CC163"/>
    <mergeCell ref="AB164:AJ165"/>
    <mergeCell ref="AK164:AM164"/>
    <mergeCell ref="AN164:AS164"/>
    <mergeCell ref="AT164:BB165"/>
    <mergeCell ref="BC164:BE164"/>
    <mergeCell ref="BF164:BK164"/>
    <mergeCell ref="BU167:CC169"/>
    <mergeCell ref="BJ168:BJ169"/>
    <mergeCell ref="BK168:BK169"/>
    <mergeCell ref="BN168:BN169"/>
    <mergeCell ref="BO168:BR168"/>
    <mergeCell ref="AL167:AL169"/>
    <mergeCell ref="D167:D169"/>
    <mergeCell ref="E167:E169"/>
    <mergeCell ref="F167:F169"/>
    <mergeCell ref="B232:B235"/>
    <mergeCell ref="AB232:AJ232"/>
    <mergeCell ref="BS168:BS169"/>
    <mergeCell ref="BT168:BT169"/>
    <mergeCell ref="C171:C194"/>
    <mergeCell ref="C195:C198"/>
    <mergeCell ref="B171:B198"/>
    <mergeCell ref="B199:B214"/>
    <mergeCell ref="C199:C214"/>
    <mergeCell ref="B215:B230"/>
    <mergeCell ref="C215:C226"/>
    <mergeCell ref="AV168:AV169"/>
    <mergeCell ref="AW168:AZ168"/>
    <mergeCell ref="BA168:BA169"/>
    <mergeCell ref="BB168:BB169"/>
    <mergeCell ref="BE168:BE169"/>
    <mergeCell ref="BF168:BI168"/>
    <mergeCell ref="BD167:BD169"/>
    <mergeCell ref="BE167:BK167"/>
    <mergeCell ref="BL167:BL169"/>
    <mergeCell ref="BM167:BM169"/>
    <mergeCell ref="BN167:BT167"/>
    <mergeCell ref="N167:N169"/>
    <mergeCell ref="O167:O169"/>
    <mergeCell ref="P167:P169"/>
    <mergeCell ref="Q167:Q169"/>
    <mergeCell ref="R167:R169"/>
    <mergeCell ref="W167:W169"/>
    <mergeCell ref="BL233:BT233"/>
    <mergeCell ref="T232:V232"/>
    <mergeCell ref="R233:S233"/>
    <mergeCell ref="T233:V233"/>
    <mergeCell ref="BU233:BW233"/>
    <mergeCell ref="BX233:CC233"/>
    <mergeCell ref="AB234:AJ235"/>
    <mergeCell ref="AK234:AM234"/>
    <mergeCell ref="AN234:AS234"/>
    <mergeCell ref="AT234:BB235"/>
    <mergeCell ref="BC234:BE234"/>
    <mergeCell ref="BU232:BW232"/>
    <mergeCell ref="BX232:CC232"/>
    <mergeCell ref="W233:AA233"/>
    <mergeCell ref="AB233:AJ233"/>
    <mergeCell ref="AK233:AM233"/>
    <mergeCell ref="AN233:AS233"/>
    <mergeCell ref="AT233:BB233"/>
    <mergeCell ref="BC233:BE233"/>
    <mergeCell ref="BF233:BK233"/>
    <mergeCell ref="AK232:AM232"/>
    <mergeCell ref="AN232:AS232"/>
    <mergeCell ref="AT232:BB232"/>
    <mergeCell ref="BC232:BE232"/>
    <mergeCell ref="BF232:BK232"/>
    <mergeCell ref="BL232:BT232"/>
    <mergeCell ref="BX235:CC235"/>
    <mergeCell ref="T234:V234"/>
    <mergeCell ref="B237:B239"/>
    <mergeCell ref="C237:C239"/>
    <mergeCell ref="J237:J239"/>
    <mergeCell ref="K237:K239"/>
    <mergeCell ref="L237:L239"/>
    <mergeCell ref="M237:M239"/>
    <mergeCell ref="N237:N239"/>
    <mergeCell ref="O237:O239"/>
    <mergeCell ref="P237:P239"/>
    <mergeCell ref="BF234:BK234"/>
    <mergeCell ref="BL234:BT235"/>
    <mergeCell ref="BU234:BW234"/>
    <mergeCell ref="BX234:CC234"/>
    <mergeCell ref="AK235:AM235"/>
    <mergeCell ref="AN235:AS235"/>
    <mergeCell ref="BC235:BE235"/>
    <mergeCell ref="BF235:BK235"/>
    <mergeCell ref="BU235:BW235"/>
    <mergeCell ref="BU237:CC239"/>
    <mergeCell ref="AD238:AD239"/>
    <mergeCell ref="AE238:AH238"/>
    <mergeCell ref="AI238:AI239"/>
    <mergeCell ref="AJ238:AJ239"/>
    <mergeCell ref="AM238:AM239"/>
    <mergeCell ref="AN238:AQ238"/>
    <mergeCell ref="AR238:AR239"/>
    <mergeCell ref="AU237:AU239"/>
    <mergeCell ref="AV237:BB237"/>
    <mergeCell ref="BC237:BC239"/>
    <mergeCell ref="AB237:AB239"/>
    <mergeCell ref="BD237:BD239"/>
    <mergeCell ref="B297:B308"/>
    <mergeCell ref="C297:C308"/>
    <mergeCell ref="B310:B313"/>
    <mergeCell ref="BS238:BS239"/>
    <mergeCell ref="BT238:BT239"/>
    <mergeCell ref="B241:B296"/>
    <mergeCell ref="C241:C248"/>
    <mergeCell ref="C249:C260"/>
    <mergeCell ref="C261:C272"/>
    <mergeCell ref="C273:C292"/>
    <mergeCell ref="C293:C296"/>
    <mergeCell ref="BE238:BE239"/>
    <mergeCell ref="BF238:BI238"/>
    <mergeCell ref="BJ238:BJ239"/>
    <mergeCell ref="BK238:BK239"/>
    <mergeCell ref="BN238:BN239"/>
    <mergeCell ref="BO238:BR238"/>
    <mergeCell ref="BM237:BM239"/>
    <mergeCell ref="BN237:BT237"/>
    <mergeCell ref="AC237:AC239"/>
    <mergeCell ref="Q237:Q239"/>
    <mergeCell ref="R237:R239"/>
    <mergeCell ref="W237:W239"/>
    <mergeCell ref="X237:Y237"/>
    <mergeCell ref="Z237:AA237"/>
    <mergeCell ref="BL305:BL308"/>
    <mergeCell ref="BM305:BM308"/>
    <mergeCell ref="P305:P308"/>
    <mergeCell ref="Q305:Q308"/>
    <mergeCell ref="AB305:AB308"/>
    <mergeCell ref="AC305:AC308"/>
    <mergeCell ref="AK305:AK308"/>
    <mergeCell ref="AN312:AS312"/>
    <mergeCell ref="AT312:BB313"/>
    <mergeCell ref="BL310:BT310"/>
    <mergeCell ref="BU310:BW310"/>
    <mergeCell ref="BX310:CC310"/>
    <mergeCell ref="W311:AA311"/>
    <mergeCell ref="AB311:AJ311"/>
    <mergeCell ref="AK311:AM311"/>
    <mergeCell ref="AN311:AS311"/>
    <mergeCell ref="AT311:BB311"/>
    <mergeCell ref="BC311:BE311"/>
    <mergeCell ref="AB310:AJ310"/>
    <mergeCell ref="AK310:AM310"/>
    <mergeCell ref="AN310:AS310"/>
    <mergeCell ref="AT310:BB310"/>
    <mergeCell ref="BC310:BE310"/>
    <mergeCell ref="BF310:BK310"/>
    <mergeCell ref="BU313:BW313"/>
    <mergeCell ref="BE237:BK237"/>
    <mergeCell ref="AK237:AK239"/>
    <mergeCell ref="AL237:AL239"/>
    <mergeCell ref="AM237:AS237"/>
    <mergeCell ref="AT237:AT239"/>
    <mergeCell ref="AS238:AS239"/>
    <mergeCell ref="M315:M317"/>
    <mergeCell ref="N315:N317"/>
    <mergeCell ref="O315:O317"/>
    <mergeCell ref="BC312:BE312"/>
    <mergeCell ref="BF312:BK312"/>
    <mergeCell ref="BL312:BT313"/>
    <mergeCell ref="BU312:BW312"/>
    <mergeCell ref="BX312:CC312"/>
    <mergeCell ref="AK313:AM313"/>
    <mergeCell ref="BC313:BE313"/>
    <mergeCell ref="AW316:AZ316"/>
    <mergeCell ref="BA316:BA317"/>
    <mergeCell ref="BB316:BB317"/>
    <mergeCell ref="AB315:AB317"/>
    <mergeCell ref="AC315:AC317"/>
    <mergeCell ref="AD315:AJ315"/>
    <mergeCell ref="AK315:AK317"/>
    <mergeCell ref="AL315:AL317"/>
    <mergeCell ref="AM315:AS315"/>
    <mergeCell ref="AR316:AR317"/>
    <mergeCell ref="AS316:AS317"/>
    <mergeCell ref="P315:P317"/>
    <mergeCell ref="Q315:Q317"/>
    <mergeCell ref="R315:R317"/>
    <mergeCell ref="W315:W317"/>
    <mergeCell ref="X315:Y315"/>
    <mergeCell ref="BU315:CC317"/>
    <mergeCell ref="AD316:AD317"/>
    <mergeCell ref="AE316:AH316"/>
    <mergeCell ref="AI316:AI317"/>
    <mergeCell ref="AJ316:AJ317"/>
    <mergeCell ref="AM316:AM317"/>
    <mergeCell ref="AN316:AQ316"/>
    <mergeCell ref="AT315:AT317"/>
    <mergeCell ref="AU315:AU317"/>
    <mergeCell ref="AV315:BB315"/>
    <mergeCell ref="BC315:BC317"/>
    <mergeCell ref="BD315:BD317"/>
    <mergeCell ref="BE315:BK315"/>
    <mergeCell ref="AV316:AV317"/>
    <mergeCell ref="B315:B317"/>
    <mergeCell ref="C315:C317"/>
    <mergeCell ref="J315:J317"/>
    <mergeCell ref="K315:K317"/>
    <mergeCell ref="L315:L317"/>
    <mergeCell ref="BS316:BS317"/>
    <mergeCell ref="BT316:BT317"/>
    <mergeCell ref="B319:B378"/>
    <mergeCell ref="C319:C350"/>
    <mergeCell ref="C351:C370"/>
    <mergeCell ref="C371:C378"/>
    <mergeCell ref="BE316:BE317"/>
    <mergeCell ref="BF316:BI316"/>
    <mergeCell ref="BJ316:BJ317"/>
    <mergeCell ref="BK316:BK317"/>
    <mergeCell ref="BN316:BN317"/>
    <mergeCell ref="BO316:BR316"/>
    <mergeCell ref="BL315:BL317"/>
    <mergeCell ref="BM315:BM317"/>
    <mergeCell ref="BN315:BT315"/>
    <mergeCell ref="J375:J378"/>
    <mergeCell ref="K375:K378"/>
    <mergeCell ref="L375:L378"/>
    <mergeCell ref="M375:M378"/>
    <mergeCell ref="N375:N378"/>
    <mergeCell ref="O375:O378"/>
    <mergeCell ref="AT355:AT358"/>
    <mergeCell ref="AU355:AU358"/>
    <mergeCell ref="BC355:BC358"/>
    <mergeCell ref="BD355:BD358"/>
    <mergeCell ref="BL355:BL358"/>
    <mergeCell ref="BM355:BM358"/>
    <mergeCell ref="P355:P358"/>
    <mergeCell ref="Q355:Q358"/>
    <mergeCell ref="AB355:AB358"/>
    <mergeCell ref="J363:J366"/>
    <mergeCell ref="K363:K366"/>
    <mergeCell ref="L363:L366"/>
    <mergeCell ref="M363:M366"/>
  </mergeCells>
  <conditionalFormatting sqref="L27 L125 L129 L133 L137 L141 L81 L85 L89 L97 L101 L105 L113 L117 L149 L153 L157 L171 L179 L187 L191 L195 L199 L207 L211 L219 L223 L227 L241 L249 L253 L265 L273 L277 L281 L289 L293 L297 L301 L305 L323 L331 L335 L343 L347 L351 L355 L363 L367 L371 L15 L19">
    <cfRule type="expression" dxfId="365" priority="30">
      <formula>$L15=$M15</formula>
    </cfRule>
  </conditionalFormatting>
  <conditionalFormatting sqref="L51">
    <cfRule type="expression" dxfId="364" priority="25">
      <formula>$L51=$M51</formula>
    </cfRule>
  </conditionalFormatting>
  <conditionalFormatting sqref="L35">
    <cfRule type="expression" dxfId="363" priority="28">
      <formula>$L35=$M35</formula>
    </cfRule>
  </conditionalFormatting>
  <conditionalFormatting sqref="L23">
    <cfRule type="expression" dxfId="362" priority="31">
      <formula>$L23=$M23</formula>
    </cfRule>
  </conditionalFormatting>
  <conditionalFormatting sqref="L31">
    <cfRule type="expression" dxfId="361" priority="29">
      <formula>$L31=$M31</formula>
    </cfRule>
  </conditionalFormatting>
  <conditionalFormatting sqref="L43">
    <cfRule type="expression" dxfId="360" priority="27">
      <formula>$L43=$M43</formula>
    </cfRule>
  </conditionalFormatting>
  <conditionalFormatting sqref="L47">
    <cfRule type="expression" dxfId="359" priority="26">
      <formula>$L47=$M47</formula>
    </cfRule>
  </conditionalFormatting>
  <conditionalFormatting sqref="L59">
    <cfRule type="expression" dxfId="358" priority="23">
      <formula>$L59=$M59</formula>
    </cfRule>
  </conditionalFormatting>
  <conditionalFormatting sqref="L121">
    <cfRule type="expression" dxfId="357" priority="18">
      <formula>$L121=$M121</formula>
    </cfRule>
  </conditionalFormatting>
  <conditionalFormatting sqref="L55">
    <cfRule type="expression" dxfId="356" priority="24">
      <formula>$L55=$M55</formula>
    </cfRule>
  </conditionalFormatting>
  <conditionalFormatting sqref="L63">
    <cfRule type="expression" dxfId="355" priority="22">
      <formula>$L63=$M63</formula>
    </cfRule>
  </conditionalFormatting>
  <conditionalFormatting sqref="L77">
    <cfRule type="expression" dxfId="354" priority="21">
      <formula>$L77=$M77</formula>
    </cfRule>
  </conditionalFormatting>
  <conditionalFormatting sqref="L93">
    <cfRule type="expression" dxfId="353" priority="20">
      <formula>$L93=$M93</formula>
    </cfRule>
  </conditionalFormatting>
  <conditionalFormatting sqref="L109">
    <cfRule type="expression" dxfId="352" priority="19">
      <formula>$L109=$M109</formula>
    </cfRule>
  </conditionalFormatting>
  <conditionalFormatting sqref="L145">
    <cfRule type="expression" dxfId="351" priority="17">
      <formula>$L145=$M145</formula>
    </cfRule>
  </conditionalFormatting>
  <conditionalFormatting sqref="L175">
    <cfRule type="expression" dxfId="350" priority="16">
      <formula>$L175=$M175</formula>
    </cfRule>
  </conditionalFormatting>
  <conditionalFormatting sqref="L183">
    <cfRule type="expression" dxfId="349" priority="15">
      <formula>$L183=$M183</formula>
    </cfRule>
  </conditionalFormatting>
  <conditionalFormatting sqref="L203">
    <cfRule type="expression" dxfId="348" priority="14">
      <formula>$L203=$M203</formula>
    </cfRule>
  </conditionalFormatting>
  <conditionalFormatting sqref="L215">
    <cfRule type="expression" dxfId="347" priority="13">
      <formula>$L215=$M215</formula>
    </cfRule>
  </conditionalFormatting>
  <conditionalFormatting sqref="L245">
    <cfRule type="expression" dxfId="346" priority="12">
      <formula>$L245=$M245</formula>
    </cfRule>
  </conditionalFormatting>
  <conditionalFormatting sqref="L257">
    <cfRule type="expression" dxfId="345" priority="11">
      <formula>$L257=$M257</formula>
    </cfRule>
  </conditionalFormatting>
  <conditionalFormatting sqref="L261">
    <cfRule type="expression" dxfId="344" priority="10">
      <formula>$L261=$M261</formula>
    </cfRule>
  </conditionalFormatting>
  <conditionalFormatting sqref="L269">
    <cfRule type="expression" dxfId="343" priority="9">
      <formula>$L269=$M269</formula>
    </cfRule>
  </conditionalFormatting>
  <conditionalFormatting sqref="L285">
    <cfRule type="expression" dxfId="342" priority="8">
      <formula>$L285=$M285</formula>
    </cfRule>
  </conditionalFormatting>
  <conditionalFormatting sqref="L319">
    <cfRule type="expression" dxfId="341" priority="7">
      <formula>$L319=$M319</formula>
    </cfRule>
  </conditionalFormatting>
  <conditionalFormatting sqref="L327">
    <cfRule type="expression" dxfId="340" priority="6">
      <formula>$L327=$M327</formula>
    </cfRule>
  </conditionalFormatting>
  <conditionalFormatting sqref="L375">
    <cfRule type="expression" dxfId="339" priority="3">
      <formula>$L375=$M375</formula>
    </cfRule>
  </conditionalFormatting>
  <conditionalFormatting sqref="L339">
    <cfRule type="expression" dxfId="338" priority="5">
      <formula>$L339=$M339</formula>
    </cfRule>
  </conditionalFormatting>
  <conditionalFormatting sqref="L359">
    <cfRule type="expression" dxfId="337" priority="4">
      <formula>$L359=$M359</formula>
    </cfRule>
  </conditionalFormatting>
  <conditionalFormatting sqref="L11">
    <cfRule type="expression" dxfId="336" priority="2">
      <formula>$L11=$M11</formula>
    </cfRule>
  </conditionalFormatting>
  <conditionalFormatting sqref="L39">
    <cfRule type="expression" dxfId="335"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colBreaks count="4" manualBreakCount="4">
    <brk id="17" max="378" man="1"/>
    <brk id="27" max="378" man="1"/>
    <brk id="45" max="378" man="1"/>
    <brk id="63" max="37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138"/>
  <sheetViews>
    <sheetView showZeros="0" view="pageBreakPreview" zoomScale="60" zoomScaleNormal="60" workbookViewId="0">
      <pane ySplit="10" topLeftCell="A11" activePane="bottomLeft" state="frozen"/>
      <selection pane="bottomLeft"/>
    </sheetView>
  </sheetViews>
  <sheetFormatPr baseColWidth="10" defaultColWidth="11.42578125" defaultRowHeight="40.15" customHeight="1" x14ac:dyDescent="0.25"/>
  <cols>
    <col min="1" max="1" width="2.7109375" style="23" customWidth="1"/>
    <col min="2" max="2" width="15.7109375" style="36" customWidth="1"/>
    <col min="3" max="9" width="15.7109375" style="5" customWidth="1"/>
    <col min="10" max="10" width="6.5703125" style="54" customWidth="1"/>
    <col min="11" max="11" width="25.7109375" style="4" customWidth="1"/>
    <col min="12" max="13" width="9.7109375" style="25" customWidth="1"/>
    <col min="14" max="17" width="9.7109375" style="26" customWidth="1"/>
    <col min="18" max="18" width="6.5703125" style="5" customWidth="1"/>
    <col min="19" max="19" width="95.7109375" style="5" customWidth="1"/>
    <col min="20" max="21" width="15.7109375" style="5" customWidth="1"/>
    <col min="22" max="22" width="10.7109375" style="5" customWidth="1"/>
    <col min="23" max="23" width="25.7109375" style="5" customWidth="1"/>
    <col min="24" max="27" width="11.7109375" style="30" customWidth="1"/>
    <col min="28" max="28" width="6.5703125" style="4" customWidth="1"/>
    <col min="29" max="29" width="12.7109375" style="24" customWidth="1"/>
    <col min="30" max="36" width="12.7109375" style="27" customWidth="1"/>
    <col min="37" max="37" width="6.5703125" style="4" customWidth="1"/>
    <col min="38" max="38" width="12.7109375" style="28" customWidth="1"/>
    <col min="39" max="42" width="12.7109375" style="57" customWidth="1"/>
    <col min="43" max="45" width="12.7109375" style="29" customWidth="1"/>
    <col min="46" max="46" width="6.5703125" style="4" customWidth="1"/>
    <col min="47" max="47" width="12.7109375" style="28" customWidth="1"/>
    <col min="48" max="51" width="12.7109375" style="57" customWidth="1"/>
    <col min="52" max="54" width="12.7109375" style="29" customWidth="1"/>
    <col min="55" max="55" width="6.5703125" style="4" customWidth="1"/>
    <col min="56" max="56" width="12.7109375" style="28" customWidth="1"/>
    <col min="57" max="60" width="12.7109375" style="57" customWidth="1"/>
    <col min="61" max="63" width="12.7109375" style="29" customWidth="1"/>
    <col min="64" max="64" width="6.5703125" style="4" customWidth="1"/>
    <col min="65" max="65" width="12.7109375" style="28" customWidth="1"/>
    <col min="66" max="69" width="12.7109375" style="57" customWidth="1"/>
    <col min="70" max="72" width="12.7109375" style="29" customWidth="1"/>
    <col min="73" max="73" width="6.7109375" style="29" customWidth="1"/>
    <col min="74" max="101" width="12.7109375" style="29" customWidth="1"/>
    <col min="102" max="16384" width="11.42578125" style="29"/>
  </cols>
  <sheetData>
    <row r="1" spans="1:81" ht="16.149999999999999" customHeight="1" x14ac:dyDescent="0.25">
      <c r="R1" s="26"/>
    </row>
    <row r="2" spans="1:81" s="58" customFormat="1" ht="16.149999999999999" customHeight="1" x14ac:dyDescent="0.25">
      <c r="A2" s="37"/>
      <c r="B2" s="1131"/>
      <c r="C2" s="1115" t="s">
        <v>0</v>
      </c>
      <c r="D2" s="1115"/>
      <c r="E2" s="1115"/>
      <c r="F2" s="1115"/>
      <c r="G2" s="1115"/>
      <c r="H2" s="1115"/>
      <c r="I2" s="235"/>
      <c r="J2" s="247" t="s">
        <v>1</v>
      </c>
      <c r="K2" s="247"/>
      <c r="L2" s="1262" t="s">
        <v>2868</v>
      </c>
      <c r="M2" s="1263"/>
      <c r="N2" s="1263"/>
      <c r="O2" s="1263"/>
      <c r="P2" s="1263"/>
      <c r="Q2" s="1264"/>
      <c r="R2" s="1114" t="s">
        <v>0</v>
      </c>
      <c r="S2" s="1116"/>
      <c r="T2" s="1195" t="s">
        <v>1</v>
      </c>
      <c r="U2" s="1196"/>
      <c r="V2" s="1197"/>
      <c r="W2" s="261" t="str">
        <f>+$L2</f>
        <v>CONSEJERÍA PARA LA POBLACIÓN CON DISCAPACIDAD</v>
      </c>
      <c r="X2" s="256"/>
      <c r="Y2" s="256"/>
      <c r="Z2" s="256"/>
      <c r="AA2" s="257"/>
      <c r="AB2" s="1114" t="s">
        <v>0</v>
      </c>
      <c r="AC2" s="1115"/>
      <c r="AD2" s="1115"/>
      <c r="AE2" s="1115"/>
      <c r="AF2" s="1115"/>
      <c r="AG2" s="1115"/>
      <c r="AH2" s="1115"/>
      <c r="AI2" s="1115"/>
      <c r="AJ2" s="1116"/>
      <c r="AK2" s="1112" t="s">
        <v>1</v>
      </c>
      <c r="AL2" s="1112"/>
      <c r="AM2" s="1112"/>
      <c r="AN2" s="1108" t="str">
        <f>+$L2</f>
        <v>CONSEJERÍA PARA LA POBLACIÓN CON DISCAPACIDAD</v>
      </c>
      <c r="AO2" s="1108"/>
      <c r="AP2" s="1108"/>
      <c r="AQ2" s="1108"/>
      <c r="AR2" s="1108"/>
      <c r="AS2" s="1108"/>
      <c r="AT2" s="1114" t="s">
        <v>0</v>
      </c>
      <c r="AU2" s="1115"/>
      <c r="AV2" s="1115"/>
      <c r="AW2" s="1115"/>
      <c r="AX2" s="1115"/>
      <c r="AY2" s="1115"/>
      <c r="AZ2" s="1115"/>
      <c r="BA2" s="1115"/>
      <c r="BB2" s="1116"/>
      <c r="BC2" s="1112" t="s">
        <v>1</v>
      </c>
      <c r="BD2" s="1112"/>
      <c r="BE2" s="1112"/>
      <c r="BF2" s="1108" t="str">
        <f>+$L2</f>
        <v>CONSEJERÍA PARA LA POBLACIÓN CON DISCAPACIDAD</v>
      </c>
      <c r="BG2" s="1108"/>
      <c r="BH2" s="1108"/>
      <c r="BI2" s="1108"/>
      <c r="BJ2" s="1108"/>
      <c r="BK2" s="1108"/>
      <c r="BL2" s="1114" t="s">
        <v>0</v>
      </c>
      <c r="BM2" s="1115"/>
      <c r="BN2" s="1115"/>
      <c r="BO2" s="1115"/>
      <c r="BP2" s="1115"/>
      <c r="BQ2" s="1115"/>
      <c r="BR2" s="1115"/>
      <c r="BS2" s="1115"/>
      <c r="BT2" s="1116"/>
      <c r="BU2" s="1112" t="s">
        <v>1</v>
      </c>
      <c r="BV2" s="1112"/>
      <c r="BW2" s="1112"/>
      <c r="BX2" s="1108" t="str">
        <f>+$L2</f>
        <v>CONSEJERÍA PARA LA POBLACIÓN CON DISCAPACIDAD</v>
      </c>
      <c r="BY2" s="1108"/>
      <c r="BZ2" s="1108"/>
      <c r="CA2" s="1108"/>
      <c r="CB2" s="1108"/>
      <c r="CC2" s="1108"/>
    </row>
    <row r="3" spans="1:81" s="58" customFormat="1" ht="16.149999999999999" customHeight="1" x14ac:dyDescent="0.25">
      <c r="A3" s="37"/>
      <c r="B3" s="1132"/>
      <c r="C3" s="1110" t="s">
        <v>1668</v>
      </c>
      <c r="D3" s="1110"/>
      <c r="E3" s="1110"/>
      <c r="F3" s="1110"/>
      <c r="G3" s="1110"/>
      <c r="H3" s="1110"/>
      <c r="I3" s="236"/>
      <c r="J3" s="247" t="s">
        <v>2</v>
      </c>
      <c r="K3" s="247"/>
      <c r="L3" s="1265"/>
      <c r="M3" s="1266"/>
      <c r="N3" s="1266"/>
      <c r="O3" s="1266"/>
      <c r="P3" s="1266"/>
      <c r="Q3" s="1267"/>
      <c r="R3" s="1109" t="s">
        <v>1668</v>
      </c>
      <c r="S3" s="1111"/>
      <c r="T3" s="1195" t="s">
        <v>2</v>
      </c>
      <c r="U3" s="1196"/>
      <c r="V3" s="1197"/>
      <c r="W3" s="58">
        <f>+$L3</f>
        <v>0</v>
      </c>
      <c r="X3" s="264"/>
      <c r="Y3" s="264"/>
      <c r="Z3" s="264"/>
      <c r="AA3" s="265"/>
      <c r="AB3" s="1109" t="s">
        <v>1668</v>
      </c>
      <c r="AC3" s="1110"/>
      <c r="AD3" s="1110"/>
      <c r="AE3" s="1110"/>
      <c r="AF3" s="1110"/>
      <c r="AG3" s="1110"/>
      <c r="AH3" s="1110"/>
      <c r="AI3" s="1110"/>
      <c r="AJ3" s="1111"/>
      <c r="AK3" s="1112" t="s">
        <v>2</v>
      </c>
      <c r="AL3" s="1112"/>
      <c r="AM3" s="1112"/>
      <c r="AN3" s="1113">
        <f>+$L3</f>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58" customFormat="1" ht="16.149999999999999" customHeight="1" x14ac:dyDescent="0.25">
      <c r="A4" s="37"/>
      <c r="B4" s="1132"/>
      <c r="C4" s="1143" t="s">
        <v>3860</v>
      </c>
      <c r="D4" s="1143"/>
      <c r="E4" s="1143"/>
      <c r="F4" s="1143"/>
      <c r="G4" s="1143"/>
      <c r="H4" s="1143"/>
      <c r="I4" s="236"/>
      <c r="J4" s="247" t="s">
        <v>1667</v>
      </c>
      <c r="K4" s="247"/>
      <c r="L4" s="1256" t="s">
        <v>20</v>
      </c>
      <c r="M4" s="1257"/>
      <c r="N4" s="1257"/>
      <c r="O4" s="1257"/>
      <c r="P4" s="1257"/>
      <c r="Q4" s="1258"/>
      <c r="R4" s="1142" t="s">
        <v>3860</v>
      </c>
      <c r="S4" s="1144"/>
      <c r="T4" s="1195" t="s">
        <v>1675</v>
      </c>
      <c r="U4" s="1196"/>
      <c r="V4" s="1197"/>
      <c r="W4" s="262" t="str">
        <f>+$L4</f>
        <v>1. Bienestar Social</v>
      </c>
      <c r="X4" s="250"/>
      <c r="Y4" s="250"/>
      <c r="Z4" s="250"/>
      <c r="AA4" s="251"/>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58" customFormat="1" ht="16.149999999999999" customHeight="1" x14ac:dyDescent="0.25">
      <c r="A5" s="37"/>
      <c r="B5" s="1133"/>
      <c r="C5" s="1146"/>
      <c r="D5" s="1146"/>
      <c r="E5" s="1146"/>
      <c r="F5" s="1146"/>
      <c r="G5" s="1146"/>
      <c r="H5" s="1146"/>
      <c r="I5" s="237"/>
      <c r="J5" s="247" t="s">
        <v>1670</v>
      </c>
      <c r="K5" s="247"/>
      <c r="L5" s="1259" t="s">
        <v>459</v>
      </c>
      <c r="M5" s="1260"/>
      <c r="N5" s="1260"/>
      <c r="O5" s="1260"/>
      <c r="P5" s="1260"/>
      <c r="Q5" s="1261"/>
      <c r="R5" s="1145"/>
      <c r="S5" s="1147"/>
      <c r="T5" s="1195" t="s">
        <v>1676</v>
      </c>
      <c r="U5" s="1196"/>
      <c r="V5" s="1197"/>
      <c r="W5" s="263" t="str">
        <f>+$L5</f>
        <v>1.9 Más Oportunidades para las Personas con Discapacidad – PcD -</v>
      </c>
      <c r="X5" s="253"/>
      <c r="Y5" s="253"/>
      <c r="Z5" s="253"/>
      <c r="AA5" s="254"/>
      <c r="AB5" s="1145"/>
      <c r="AC5" s="1146"/>
      <c r="AD5" s="1146"/>
      <c r="AE5" s="1146"/>
      <c r="AF5" s="1146"/>
      <c r="AG5" s="1146"/>
      <c r="AH5" s="1146"/>
      <c r="AI5" s="1146"/>
      <c r="AJ5" s="1147"/>
      <c r="AK5" s="1112" t="s">
        <v>1670</v>
      </c>
      <c r="AL5" s="1112"/>
      <c r="AM5" s="1112"/>
      <c r="AN5" s="1149" t="str">
        <f>+$L5</f>
        <v>1.9 Más Oportunidades para las Personas con Discapacidad – PcD -</v>
      </c>
      <c r="AO5" s="1149"/>
      <c r="AP5" s="1149"/>
      <c r="AQ5" s="1149"/>
      <c r="AR5" s="1149"/>
      <c r="AS5" s="1149"/>
      <c r="AT5" s="1145"/>
      <c r="AU5" s="1146"/>
      <c r="AV5" s="1146"/>
      <c r="AW5" s="1146"/>
      <c r="AX5" s="1146"/>
      <c r="AY5" s="1146"/>
      <c r="AZ5" s="1146"/>
      <c r="BA5" s="1146"/>
      <c r="BB5" s="1147"/>
      <c r="BC5" s="1112" t="s">
        <v>1670</v>
      </c>
      <c r="BD5" s="1112"/>
      <c r="BE5" s="1112"/>
      <c r="BF5" s="1149" t="str">
        <f>+$L5</f>
        <v>1.9 Más Oportunidades para las Personas con Discapacidad – PcD -</v>
      </c>
      <c r="BG5" s="1149"/>
      <c r="BH5" s="1149"/>
      <c r="BI5" s="1149"/>
      <c r="BJ5" s="1149"/>
      <c r="BK5" s="1149"/>
      <c r="BL5" s="1145"/>
      <c r="BM5" s="1146"/>
      <c r="BN5" s="1146"/>
      <c r="BO5" s="1146"/>
      <c r="BP5" s="1146"/>
      <c r="BQ5" s="1146"/>
      <c r="BR5" s="1146"/>
      <c r="BS5" s="1146"/>
      <c r="BT5" s="1147"/>
      <c r="BU5" s="1112" t="s">
        <v>1670</v>
      </c>
      <c r="BV5" s="1112"/>
      <c r="BW5" s="1112"/>
      <c r="BX5" s="1149" t="str">
        <f>+$L5</f>
        <v>1.9 Más Oportunidades para las Personas con Discapacidad – PcD -</v>
      </c>
      <c r="BY5" s="1149"/>
      <c r="BZ5" s="1149"/>
      <c r="CA5" s="1149"/>
      <c r="CB5" s="1149"/>
      <c r="CC5" s="1149"/>
    </row>
    <row r="6" spans="1:81" ht="16.149999999999999" customHeight="1" thickBot="1" x14ac:dyDescent="0.3">
      <c r="B6" s="2"/>
      <c r="C6" s="2"/>
      <c r="D6" s="2"/>
      <c r="E6" s="2"/>
      <c r="F6" s="2"/>
      <c r="G6" s="2"/>
      <c r="H6" s="2"/>
      <c r="I6" s="2"/>
      <c r="J6" s="284"/>
      <c r="K6" s="29"/>
      <c r="L6" s="29"/>
      <c r="M6" s="29"/>
      <c r="N6" s="29"/>
      <c r="O6" s="29"/>
      <c r="P6" s="29"/>
      <c r="Q6" s="29"/>
      <c r="R6" s="29"/>
      <c r="S6" s="2"/>
      <c r="T6" s="2"/>
      <c r="U6" s="2"/>
      <c r="V6" s="2"/>
      <c r="W6" s="2"/>
      <c r="X6" s="60"/>
      <c r="Y6" s="60"/>
      <c r="Z6" s="60"/>
      <c r="AA6" s="27"/>
      <c r="AB6" s="27"/>
      <c r="AC6" s="29"/>
      <c r="AK6" s="27"/>
      <c r="AT6" s="27"/>
      <c r="BC6" s="27"/>
      <c r="BL6" s="27"/>
    </row>
    <row r="7" spans="1:81" ht="16.149999999999999" customHeight="1" thickBot="1" x14ac:dyDescent="0.3">
      <c r="A7" s="29"/>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29"/>
      <c r="B8" s="1130"/>
      <c r="C8" s="1130"/>
      <c r="D8" s="1107"/>
      <c r="E8" s="1107"/>
      <c r="F8" s="1100"/>
      <c r="G8" s="1100"/>
      <c r="H8" s="1100"/>
      <c r="I8" s="1100"/>
      <c r="J8" s="1134"/>
      <c r="K8" s="1135"/>
      <c r="L8" s="1137"/>
      <c r="M8" s="1140"/>
      <c r="N8" s="1164"/>
      <c r="O8" s="1167"/>
      <c r="P8" s="1170"/>
      <c r="Q8" s="1173"/>
      <c r="R8" s="1134"/>
      <c r="S8" s="1176"/>
      <c r="T8" s="1128"/>
      <c r="U8" s="1128"/>
      <c r="V8" s="1128"/>
      <c r="W8" s="1176"/>
      <c r="X8" s="285" t="s">
        <v>12</v>
      </c>
      <c r="Y8" s="285" t="s">
        <v>13</v>
      </c>
      <c r="Z8" s="285" t="s">
        <v>12</v>
      </c>
      <c r="AA8" s="285"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29"/>
      <c r="B9" s="1130"/>
      <c r="C9" s="1130"/>
      <c r="D9" s="1107"/>
      <c r="E9" s="1107"/>
      <c r="F9" s="1101"/>
      <c r="G9" s="1101"/>
      <c r="H9" s="1101"/>
      <c r="I9" s="1101"/>
      <c r="J9" s="1134"/>
      <c r="K9" s="1135"/>
      <c r="L9" s="1138"/>
      <c r="M9" s="1141"/>
      <c r="N9" s="1165"/>
      <c r="O9" s="1168"/>
      <c r="P9" s="1171"/>
      <c r="Q9" s="1174"/>
      <c r="R9" s="1134"/>
      <c r="S9" s="1177"/>
      <c r="T9" s="1128"/>
      <c r="U9" s="1128"/>
      <c r="V9" s="1128"/>
      <c r="W9" s="1177"/>
      <c r="X9" s="286" t="s">
        <v>1671</v>
      </c>
      <c r="Y9" s="286" t="s">
        <v>1671</v>
      </c>
      <c r="Z9" s="286" t="s">
        <v>1671</v>
      </c>
      <c r="AA9" s="286" t="s">
        <v>1671</v>
      </c>
      <c r="AB9" s="1130"/>
      <c r="AC9" s="1138"/>
      <c r="AD9" s="1105"/>
      <c r="AE9" s="287" t="s">
        <v>14</v>
      </c>
      <c r="AF9" s="287" t="s">
        <v>17</v>
      </c>
      <c r="AG9" s="287" t="s">
        <v>15</v>
      </c>
      <c r="AH9" s="287" t="s">
        <v>16</v>
      </c>
      <c r="AI9" s="1127"/>
      <c r="AJ9" s="1103"/>
      <c r="AK9" s="1130"/>
      <c r="AL9" s="1183"/>
      <c r="AM9" s="1151"/>
      <c r="AN9" s="287" t="s">
        <v>14</v>
      </c>
      <c r="AO9" s="287" t="s">
        <v>17</v>
      </c>
      <c r="AP9" s="287" t="s">
        <v>15</v>
      </c>
      <c r="AQ9" s="287" t="s">
        <v>16</v>
      </c>
      <c r="AR9" s="1127"/>
      <c r="AS9" s="1103"/>
      <c r="AT9" s="1130"/>
      <c r="AU9" s="1186"/>
      <c r="AV9" s="1151"/>
      <c r="AW9" s="287" t="s">
        <v>14</v>
      </c>
      <c r="AX9" s="287" t="s">
        <v>17</v>
      </c>
      <c r="AY9" s="287" t="s">
        <v>15</v>
      </c>
      <c r="AZ9" s="287" t="s">
        <v>16</v>
      </c>
      <c r="BA9" s="1127"/>
      <c r="BB9" s="1103"/>
      <c r="BC9" s="1130"/>
      <c r="BD9" s="1154"/>
      <c r="BE9" s="1151"/>
      <c r="BF9" s="287" t="s">
        <v>14</v>
      </c>
      <c r="BG9" s="287" t="s">
        <v>17</v>
      </c>
      <c r="BH9" s="287" t="s">
        <v>15</v>
      </c>
      <c r="BI9" s="287" t="s">
        <v>16</v>
      </c>
      <c r="BJ9" s="1127"/>
      <c r="BK9" s="1103"/>
      <c r="BL9" s="1130"/>
      <c r="BM9" s="1159"/>
      <c r="BN9" s="1105"/>
      <c r="BO9" s="287" t="s">
        <v>14</v>
      </c>
      <c r="BP9" s="287" t="s">
        <v>17</v>
      </c>
      <c r="BQ9" s="287" t="s">
        <v>15</v>
      </c>
      <c r="BR9" s="287" t="s">
        <v>16</v>
      </c>
      <c r="BS9" s="1127"/>
      <c r="BT9" s="1215"/>
      <c r="BU9" s="1123"/>
      <c r="BV9" s="1124"/>
      <c r="BW9" s="1124"/>
      <c r="BX9" s="1124"/>
      <c r="BY9" s="1124"/>
      <c r="BZ9" s="1124"/>
      <c r="CA9" s="1124"/>
      <c r="CB9" s="1124"/>
      <c r="CC9" s="1125"/>
    </row>
    <row r="10" spans="1:81" ht="16.149999999999999" customHeight="1" thickBot="1" x14ac:dyDescent="0.3">
      <c r="B10" s="2"/>
      <c r="R10" s="26"/>
    </row>
    <row r="11" spans="1:81" s="58" customFormat="1" ht="40.15" customHeight="1" thickTop="1" thickBot="1" x14ac:dyDescent="0.3">
      <c r="A11" s="37"/>
      <c r="B11" s="1333" t="s">
        <v>460</v>
      </c>
      <c r="C11" s="1393" t="s">
        <v>460</v>
      </c>
      <c r="D11" s="1096">
        <v>4104</v>
      </c>
      <c r="E11" s="1093" t="s">
        <v>5810</v>
      </c>
      <c r="F11" s="1285">
        <v>4104020</v>
      </c>
      <c r="G11" s="1093" t="s">
        <v>5811</v>
      </c>
      <c r="H11" s="1749" t="s">
        <v>5812</v>
      </c>
      <c r="I11" s="1446">
        <v>2021004540037</v>
      </c>
      <c r="J11" s="1219">
        <v>316</v>
      </c>
      <c r="K11" s="1216" t="str">
        <f>+[8]Metas!K364</f>
        <v>Proyectos ejecutados, en danza, música, teatro, artes plásticas</v>
      </c>
      <c r="L11" s="1222">
        <v>5</v>
      </c>
      <c r="M11" s="1225">
        <f>SUM(N11:Q11)</f>
        <v>5</v>
      </c>
      <c r="N11" s="1228"/>
      <c r="O11" s="1231"/>
      <c r="P11" s="1234">
        <v>2</v>
      </c>
      <c r="Q11" s="1237">
        <v>3</v>
      </c>
      <c r="R11" s="1219">
        <f>+$J11</f>
        <v>316</v>
      </c>
      <c r="S11" s="646" t="s">
        <v>5813</v>
      </c>
      <c r="T11" s="240"/>
      <c r="U11" s="240"/>
      <c r="V11" s="240"/>
      <c r="W11" s="233"/>
      <c r="X11" s="307"/>
      <c r="Y11" s="307"/>
      <c r="Z11" s="307">
        <v>44743</v>
      </c>
      <c r="AA11" s="307">
        <v>44926</v>
      </c>
      <c r="AB11" s="1219">
        <f>+$J11</f>
        <v>316</v>
      </c>
      <c r="AC11" s="1240">
        <v>5</v>
      </c>
      <c r="AD11" s="308">
        <v>25</v>
      </c>
      <c r="AE11" s="308">
        <v>25</v>
      </c>
      <c r="AF11" s="308">
        <f t="shared" ref="AE11:AJ26" si="0">+AO11+AX11+BG11+BP11</f>
        <v>0</v>
      </c>
      <c r="AG11" s="308">
        <f t="shared" si="0"/>
        <v>0</v>
      </c>
      <c r="AH11" s="308">
        <f t="shared" si="0"/>
        <v>0</v>
      </c>
      <c r="AI11" s="308">
        <f t="shared" si="0"/>
        <v>0</v>
      </c>
      <c r="AJ11" s="308">
        <f t="shared" si="0"/>
        <v>0</v>
      </c>
      <c r="AK11" s="1219">
        <f>+$J11</f>
        <v>316</v>
      </c>
      <c r="AL11" s="1310">
        <f>+N11</f>
        <v>0</v>
      </c>
      <c r="AM11" s="308">
        <f>SUM(AN11:AS11)</f>
        <v>0</v>
      </c>
      <c r="AN11" s="38"/>
      <c r="AO11" s="38"/>
      <c r="AP11" s="38"/>
      <c r="AQ11" s="38"/>
      <c r="AR11" s="38"/>
      <c r="AS11" s="38"/>
      <c r="AT11" s="1219">
        <f>+$J11</f>
        <v>316</v>
      </c>
      <c r="AU11" s="1311">
        <f>+O11</f>
        <v>0</v>
      </c>
      <c r="AV11" s="308">
        <f>SUM(AW11:BB11)</f>
        <v>0</v>
      </c>
      <c r="AW11" s="38"/>
      <c r="AX11" s="38"/>
      <c r="AY11" s="38"/>
      <c r="AZ11" s="38"/>
      <c r="BA11" s="38"/>
      <c r="BB11" s="38"/>
      <c r="BC11" s="1219">
        <f>+$J11</f>
        <v>316</v>
      </c>
      <c r="BD11" s="1312">
        <f>+P11</f>
        <v>2</v>
      </c>
      <c r="BE11" s="308">
        <f>SUM(BF11:BK11)</f>
        <v>10</v>
      </c>
      <c r="BF11" s="38">
        <v>10</v>
      </c>
      <c r="BG11" s="38"/>
      <c r="BH11" s="38"/>
      <c r="BI11" s="38"/>
      <c r="BJ11" s="38"/>
      <c r="BK11" s="38"/>
      <c r="BL11" s="1219">
        <f>+$J11</f>
        <v>316</v>
      </c>
      <c r="BM11" s="1313">
        <f>+Q11</f>
        <v>3</v>
      </c>
      <c r="BN11" s="308">
        <f>SUM(BO11:BT11)</f>
        <v>15</v>
      </c>
      <c r="BO11" s="38">
        <v>15</v>
      </c>
      <c r="BP11" s="38"/>
      <c r="BQ11" s="38"/>
      <c r="BR11" s="38"/>
      <c r="BS11" s="38"/>
      <c r="BT11" s="38"/>
      <c r="BU11" s="1204"/>
      <c r="BV11" s="1205"/>
      <c r="BW11" s="1205"/>
      <c r="BX11" s="1205"/>
      <c r="BY11" s="1205"/>
      <c r="BZ11" s="1205"/>
      <c r="CA11" s="1205"/>
      <c r="CB11" s="1205"/>
      <c r="CC11" s="1206"/>
    </row>
    <row r="12" spans="1:81" s="58" customFormat="1" ht="40.15" customHeight="1" thickTop="1" thickBot="1" x14ac:dyDescent="0.3">
      <c r="A12" s="37"/>
      <c r="B12" s="1334"/>
      <c r="C12" s="1394"/>
      <c r="D12" s="1097"/>
      <c r="E12" s="1094"/>
      <c r="F12" s="1286"/>
      <c r="G12" s="1094"/>
      <c r="H12" s="1750"/>
      <c r="I12" s="1447"/>
      <c r="J12" s="1220"/>
      <c r="K12" s="1217"/>
      <c r="L12" s="1223"/>
      <c r="M12" s="1226"/>
      <c r="N12" s="1229"/>
      <c r="O12" s="1232"/>
      <c r="P12" s="1235"/>
      <c r="Q12" s="1238"/>
      <c r="R12" s="1220"/>
      <c r="S12" s="299"/>
      <c r="T12" s="241"/>
      <c r="U12" s="241"/>
      <c r="V12" s="241"/>
      <c r="W12" s="41"/>
      <c r="X12" s="34"/>
      <c r="Y12" s="34"/>
      <c r="Z12" s="307">
        <v>44743</v>
      </c>
      <c r="AA12" s="307">
        <v>44926</v>
      </c>
      <c r="AB12" s="1220"/>
      <c r="AC12" s="1241"/>
      <c r="AD12" s="303">
        <f t="shared" ref="AD12:AD14" si="1">+AM12+AV12+BE12+BN12</f>
        <v>0</v>
      </c>
      <c r="AE12" s="303">
        <f t="shared" si="0"/>
        <v>0</v>
      </c>
      <c r="AF12" s="303">
        <f t="shared" si="0"/>
        <v>0</v>
      </c>
      <c r="AG12" s="303">
        <f t="shared" si="0"/>
        <v>0</v>
      </c>
      <c r="AH12" s="303">
        <f t="shared" si="0"/>
        <v>0</v>
      </c>
      <c r="AI12" s="303">
        <f t="shared" si="0"/>
        <v>0</v>
      </c>
      <c r="AJ12" s="303">
        <f t="shared" si="0"/>
        <v>0</v>
      </c>
      <c r="AK12" s="1220"/>
      <c r="AL12" s="1302"/>
      <c r="AM12" s="303">
        <f t="shared" ref="AM12:AM75" si="2">SUM(AN12:AS12)</f>
        <v>0</v>
      </c>
      <c r="AN12" s="304"/>
      <c r="AO12" s="304"/>
      <c r="AP12" s="304"/>
      <c r="AQ12" s="304"/>
      <c r="AR12" s="304"/>
      <c r="AS12" s="304"/>
      <c r="AT12" s="1220"/>
      <c r="AU12" s="1304"/>
      <c r="AV12" s="303">
        <f t="shared" ref="AV12:AV75" si="3">SUM(AW12:BB12)</f>
        <v>0</v>
      </c>
      <c r="AW12" s="304"/>
      <c r="AX12" s="304"/>
      <c r="AY12" s="304"/>
      <c r="AZ12" s="304"/>
      <c r="BA12" s="304"/>
      <c r="BB12" s="304"/>
      <c r="BC12" s="1220"/>
      <c r="BD12" s="1306"/>
      <c r="BE12" s="303">
        <f t="shared" ref="BE12:BE75" si="4">SUM(BF12:BK12)</f>
        <v>0</v>
      </c>
      <c r="BF12" s="304"/>
      <c r="BG12" s="304"/>
      <c r="BH12" s="304"/>
      <c r="BI12" s="304"/>
      <c r="BJ12" s="304"/>
      <c r="BK12" s="304"/>
      <c r="BL12" s="1220"/>
      <c r="BM12" s="1308"/>
      <c r="BN12" s="303">
        <f t="shared" ref="BN12:BN75" si="5">SUM(BO12:BT12)</f>
        <v>0</v>
      </c>
      <c r="BO12" s="304"/>
      <c r="BP12" s="304"/>
      <c r="BQ12" s="304"/>
      <c r="BR12" s="304"/>
      <c r="BS12" s="304"/>
      <c r="BT12" s="304"/>
      <c r="BU12" s="1207"/>
      <c r="BV12" s="1208"/>
      <c r="BW12" s="1208"/>
      <c r="BX12" s="1208"/>
      <c r="BY12" s="1208"/>
      <c r="BZ12" s="1208"/>
      <c r="CA12" s="1208"/>
      <c r="CB12" s="1208"/>
      <c r="CC12" s="1209"/>
    </row>
    <row r="13" spans="1:81" s="58" customFormat="1" ht="40.15" customHeight="1" thickTop="1" thickBot="1" x14ac:dyDescent="0.3">
      <c r="A13" s="37"/>
      <c r="B13" s="1334"/>
      <c r="C13" s="1394"/>
      <c r="D13" s="1097"/>
      <c r="E13" s="1094"/>
      <c r="F13" s="1286"/>
      <c r="G13" s="1094"/>
      <c r="H13" s="1750"/>
      <c r="I13" s="1447"/>
      <c r="J13" s="1220"/>
      <c r="K13" s="1217"/>
      <c r="L13" s="1223"/>
      <c r="M13" s="1226"/>
      <c r="N13" s="1229"/>
      <c r="O13" s="1232"/>
      <c r="P13" s="1235"/>
      <c r="Q13" s="1238"/>
      <c r="R13" s="1220"/>
      <c r="S13" s="326" t="s">
        <v>5814</v>
      </c>
      <c r="T13" s="241"/>
      <c r="U13" s="241"/>
      <c r="V13" s="241"/>
      <c r="W13" s="41"/>
      <c r="X13" s="34"/>
      <c r="Y13" s="34"/>
      <c r="Z13" s="307">
        <v>44743</v>
      </c>
      <c r="AA13" s="307">
        <v>44926</v>
      </c>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304"/>
      <c r="AO13" s="304"/>
      <c r="AP13" s="304"/>
      <c r="AQ13" s="304"/>
      <c r="AR13" s="304"/>
      <c r="AS13" s="304"/>
      <c r="AT13" s="1220"/>
      <c r="AU13" s="1304"/>
      <c r="AV13" s="303">
        <f t="shared" si="3"/>
        <v>0</v>
      </c>
      <c r="AW13" s="304"/>
      <c r="AX13" s="304"/>
      <c r="AY13" s="304"/>
      <c r="AZ13" s="304"/>
      <c r="BA13" s="304"/>
      <c r="BB13" s="304"/>
      <c r="BC13" s="1220"/>
      <c r="BD13" s="1306"/>
      <c r="BE13" s="303">
        <f t="shared" si="4"/>
        <v>0</v>
      </c>
      <c r="BF13" s="304"/>
      <c r="BG13" s="304"/>
      <c r="BH13" s="304"/>
      <c r="BI13" s="304"/>
      <c r="BJ13" s="304"/>
      <c r="BK13" s="304"/>
      <c r="BL13" s="1220"/>
      <c r="BM13" s="1308"/>
      <c r="BN13" s="303">
        <f t="shared" si="5"/>
        <v>0</v>
      </c>
      <c r="BO13" s="304"/>
      <c r="BP13" s="304"/>
      <c r="BQ13" s="304"/>
      <c r="BR13" s="304"/>
      <c r="BS13" s="304"/>
      <c r="BT13" s="304"/>
      <c r="BU13" s="1207"/>
      <c r="BV13" s="1208"/>
      <c r="BW13" s="1208"/>
      <c r="BX13" s="1208"/>
      <c r="BY13" s="1208"/>
      <c r="BZ13" s="1208"/>
      <c r="CA13" s="1208"/>
      <c r="CB13" s="1208"/>
      <c r="CC13" s="1209"/>
    </row>
    <row r="14" spans="1:81" s="58" customFormat="1" ht="40.15" customHeight="1" thickTop="1" thickBot="1" x14ac:dyDescent="0.3">
      <c r="A14" s="37"/>
      <c r="B14" s="1334"/>
      <c r="C14" s="1394"/>
      <c r="D14" s="1098"/>
      <c r="E14" s="1095"/>
      <c r="F14" s="1287"/>
      <c r="G14" s="1095"/>
      <c r="H14" s="1751"/>
      <c r="I14" s="1448"/>
      <c r="J14" s="1221"/>
      <c r="K14" s="1218"/>
      <c r="L14" s="1224"/>
      <c r="M14" s="1227"/>
      <c r="N14" s="1230"/>
      <c r="O14" s="1233"/>
      <c r="P14" s="1236"/>
      <c r="Q14" s="1239"/>
      <c r="R14" s="1221"/>
      <c r="S14" s="647"/>
      <c r="T14" s="242"/>
      <c r="U14" s="242"/>
      <c r="V14" s="242"/>
      <c r="W14" s="234"/>
      <c r="X14" s="305"/>
      <c r="Y14" s="305"/>
      <c r="Z14" s="307">
        <v>44743</v>
      </c>
      <c r="AA14" s="307">
        <v>44926</v>
      </c>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39"/>
      <c r="AO14" s="39"/>
      <c r="AP14" s="39"/>
      <c r="AQ14" s="39"/>
      <c r="AR14" s="39"/>
      <c r="AS14" s="39"/>
      <c r="AT14" s="1221"/>
      <c r="AU14" s="1305"/>
      <c r="AV14" s="306">
        <f t="shared" si="3"/>
        <v>0</v>
      </c>
      <c r="AW14" s="39"/>
      <c r="AX14" s="39"/>
      <c r="AY14" s="39"/>
      <c r="AZ14" s="39"/>
      <c r="BA14" s="39"/>
      <c r="BB14" s="39"/>
      <c r="BC14" s="1221"/>
      <c r="BD14" s="1307"/>
      <c r="BE14" s="306">
        <f t="shared" si="4"/>
        <v>0</v>
      </c>
      <c r="BF14" s="39"/>
      <c r="BG14" s="39"/>
      <c r="BH14" s="39"/>
      <c r="BI14" s="39"/>
      <c r="BJ14" s="39"/>
      <c r="BK14" s="39"/>
      <c r="BL14" s="1221"/>
      <c r="BM14" s="1309"/>
      <c r="BN14" s="306">
        <f t="shared" si="5"/>
        <v>0</v>
      </c>
      <c r="BO14" s="39"/>
      <c r="BP14" s="39"/>
      <c r="BQ14" s="39"/>
      <c r="BR14" s="39"/>
      <c r="BS14" s="39"/>
      <c r="BT14" s="39"/>
      <c r="BU14" s="1210"/>
      <c r="BV14" s="1211"/>
      <c r="BW14" s="1211"/>
      <c r="BX14" s="1211"/>
      <c r="BY14" s="1211"/>
      <c r="BZ14" s="1211"/>
      <c r="CA14" s="1211"/>
      <c r="CB14" s="1211"/>
      <c r="CC14" s="1212"/>
    </row>
    <row r="15" spans="1:81" s="58" customFormat="1" ht="40.15" customHeight="1" thickTop="1" x14ac:dyDescent="0.25">
      <c r="A15" s="37"/>
      <c r="B15" s="1334"/>
      <c r="C15" s="1394"/>
      <c r="D15" s="1096">
        <v>4104</v>
      </c>
      <c r="E15" s="1093" t="s">
        <v>5810</v>
      </c>
      <c r="F15" s="1285">
        <v>4104020</v>
      </c>
      <c r="G15" s="1093" t="s">
        <v>5811</v>
      </c>
      <c r="H15" s="1749" t="s">
        <v>5812</v>
      </c>
      <c r="I15" s="1446">
        <v>2021004540037</v>
      </c>
      <c r="J15" s="1219">
        <v>317</v>
      </c>
      <c r="K15" s="1216" t="str">
        <f>+[8]Metas!K365</f>
        <v>Beneficiarios PcD de proyectos artísticos</v>
      </c>
      <c r="L15" s="1222">
        <v>1875</v>
      </c>
      <c r="M15" s="1225">
        <f>SUM(N15:Q15)</f>
        <v>1875</v>
      </c>
      <c r="N15" s="1228"/>
      <c r="O15" s="1231"/>
      <c r="P15" s="1234">
        <v>750</v>
      </c>
      <c r="Q15" s="1237">
        <v>1125</v>
      </c>
      <c r="R15" s="1219">
        <f>+$J15</f>
        <v>317</v>
      </c>
      <c r="S15" s="1752" t="s">
        <v>5815</v>
      </c>
      <c r="T15" s="240"/>
      <c r="U15" s="240"/>
      <c r="V15" s="240"/>
      <c r="W15" s="233"/>
      <c r="X15" s="307"/>
      <c r="Y15" s="307"/>
      <c r="Z15" s="307">
        <v>44743</v>
      </c>
      <c r="AA15" s="307">
        <v>44926</v>
      </c>
      <c r="AB15" s="1219">
        <f>+$J15</f>
        <v>317</v>
      </c>
      <c r="AC15" s="1240">
        <f>+L15</f>
        <v>1875</v>
      </c>
      <c r="AD15" s="308">
        <f>+AM15+AV15+BE15+BN15</f>
        <v>15</v>
      </c>
      <c r="AE15" s="308">
        <v>15</v>
      </c>
      <c r="AF15" s="308">
        <f t="shared" si="0"/>
        <v>0</v>
      </c>
      <c r="AG15" s="308">
        <f t="shared" si="0"/>
        <v>0</v>
      </c>
      <c r="AH15" s="308">
        <f t="shared" si="0"/>
        <v>0</v>
      </c>
      <c r="AI15" s="308">
        <f t="shared" si="0"/>
        <v>0</v>
      </c>
      <c r="AJ15" s="308">
        <f t="shared" si="0"/>
        <v>0</v>
      </c>
      <c r="AK15" s="1219">
        <f>+$J15</f>
        <v>317</v>
      </c>
      <c r="AL15" s="1310">
        <f>+N15</f>
        <v>0</v>
      </c>
      <c r="AM15" s="308">
        <f t="shared" si="2"/>
        <v>0</v>
      </c>
      <c r="AN15" s="38"/>
      <c r="AO15" s="38"/>
      <c r="AP15" s="38"/>
      <c r="AQ15" s="38"/>
      <c r="AR15" s="38"/>
      <c r="AS15" s="38"/>
      <c r="AT15" s="1219">
        <f>+$J15</f>
        <v>317</v>
      </c>
      <c r="AU15" s="1311">
        <f>+O15</f>
        <v>0</v>
      </c>
      <c r="AV15" s="308">
        <f t="shared" si="3"/>
        <v>0</v>
      </c>
      <c r="AW15" s="38"/>
      <c r="AX15" s="38"/>
      <c r="AY15" s="38"/>
      <c r="AZ15" s="38"/>
      <c r="BA15" s="38"/>
      <c r="BB15" s="38"/>
      <c r="BC15" s="1219">
        <f>+$J15</f>
        <v>317</v>
      </c>
      <c r="BD15" s="1312">
        <f>+P15</f>
        <v>750</v>
      </c>
      <c r="BE15" s="308">
        <f t="shared" si="4"/>
        <v>6</v>
      </c>
      <c r="BF15" s="38">
        <v>6</v>
      </c>
      <c r="BG15" s="38"/>
      <c r="BH15" s="38"/>
      <c r="BI15" s="38"/>
      <c r="BJ15" s="38"/>
      <c r="BK15" s="38"/>
      <c r="BL15" s="1219">
        <f>+$J15</f>
        <v>317</v>
      </c>
      <c r="BM15" s="1313">
        <f>+Q15</f>
        <v>1125</v>
      </c>
      <c r="BN15" s="308">
        <f t="shared" si="5"/>
        <v>9</v>
      </c>
      <c r="BO15" s="38">
        <v>9</v>
      </c>
      <c r="BP15" s="38"/>
      <c r="BQ15" s="38"/>
      <c r="BR15" s="38"/>
      <c r="BS15" s="38"/>
      <c r="BT15" s="38"/>
      <c r="BU15" s="1204"/>
      <c r="BV15" s="1205"/>
      <c r="BW15" s="1205"/>
      <c r="BX15" s="1205"/>
      <c r="BY15" s="1205"/>
      <c r="BZ15" s="1205"/>
      <c r="CA15" s="1205"/>
      <c r="CB15" s="1205"/>
      <c r="CC15" s="1206"/>
    </row>
    <row r="16" spans="1:81" s="58" customFormat="1" ht="40.15" customHeight="1" thickBot="1" x14ac:dyDescent="0.3">
      <c r="A16" s="37"/>
      <c r="B16" s="1334"/>
      <c r="C16" s="1394"/>
      <c r="D16" s="1097"/>
      <c r="E16" s="1094"/>
      <c r="F16" s="1286"/>
      <c r="G16" s="1094"/>
      <c r="H16" s="1750"/>
      <c r="I16" s="1447"/>
      <c r="J16" s="1220"/>
      <c r="K16" s="1217"/>
      <c r="L16" s="1223"/>
      <c r="M16" s="1226"/>
      <c r="N16" s="1229"/>
      <c r="O16" s="1232"/>
      <c r="P16" s="1235"/>
      <c r="Q16" s="1238"/>
      <c r="R16" s="1220"/>
      <c r="S16" s="1753"/>
      <c r="T16" s="241"/>
      <c r="U16" s="241"/>
      <c r="V16" s="241"/>
      <c r="W16" s="41"/>
      <c r="X16" s="34"/>
      <c r="Y16" s="34"/>
      <c r="Z16" s="34"/>
      <c r="AA16" s="34"/>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304"/>
      <c r="AO16" s="304"/>
      <c r="AP16" s="304"/>
      <c r="AQ16" s="304"/>
      <c r="AR16" s="304"/>
      <c r="AS16" s="304"/>
      <c r="AT16" s="1220"/>
      <c r="AU16" s="1304"/>
      <c r="AV16" s="303">
        <f t="shared" si="3"/>
        <v>0</v>
      </c>
      <c r="AW16" s="304"/>
      <c r="AX16" s="304"/>
      <c r="AY16" s="304"/>
      <c r="AZ16" s="304"/>
      <c r="BA16" s="304"/>
      <c r="BB16" s="304"/>
      <c r="BC16" s="1220"/>
      <c r="BD16" s="1306"/>
      <c r="BE16" s="303">
        <f t="shared" si="4"/>
        <v>0</v>
      </c>
      <c r="BF16" s="304"/>
      <c r="BG16" s="304"/>
      <c r="BH16" s="304"/>
      <c r="BI16" s="304"/>
      <c r="BJ16" s="304"/>
      <c r="BK16" s="304"/>
      <c r="BL16" s="1220"/>
      <c r="BM16" s="1308"/>
      <c r="BN16" s="303">
        <f t="shared" si="5"/>
        <v>0</v>
      </c>
      <c r="BO16" s="304"/>
      <c r="BP16" s="304"/>
      <c r="BQ16" s="304"/>
      <c r="BR16" s="304"/>
      <c r="BS16" s="304"/>
      <c r="BT16" s="304"/>
      <c r="BU16" s="1207"/>
      <c r="BV16" s="1208"/>
      <c r="BW16" s="1208"/>
      <c r="BX16" s="1208"/>
      <c r="BY16" s="1208"/>
      <c r="BZ16" s="1208"/>
      <c r="CA16" s="1208"/>
      <c r="CB16" s="1208"/>
      <c r="CC16" s="1209"/>
    </row>
    <row r="17" spans="1:81" s="58" customFormat="1" ht="40.15" customHeight="1" thickTop="1" x14ac:dyDescent="0.25">
      <c r="A17" s="37"/>
      <c r="B17" s="1334"/>
      <c r="C17" s="1394"/>
      <c r="D17" s="1097"/>
      <c r="E17" s="1094"/>
      <c r="F17" s="1286"/>
      <c r="G17" s="1094"/>
      <c r="H17" s="1750"/>
      <c r="I17" s="1447"/>
      <c r="J17" s="1220"/>
      <c r="K17" s="1217"/>
      <c r="L17" s="1223"/>
      <c r="M17" s="1226"/>
      <c r="N17" s="1229"/>
      <c r="O17" s="1232"/>
      <c r="P17" s="1235"/>
      <c r="Q17" s="1238"/>
      <c r="R17" s="1220"/>
      <c r="S17" s="1754" t="s">
        <v>5816</v>
      </c>
      <c r="T17" s="241"/>
      <c r="U17" s="241"/>
      <c r="V17" s="241"/>
      <c r="W17" s="41"/>
      <c r="X17" s="34"/>
      <c r="Y17" s="34"/>
      <c r="Z17" s="307">
        <v>44743</v>
      </c>
      <c r="AA17" s="307">
        <v>44926</v>
      </c>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304"/>
      <c r="AO17" s="304"/>
      <c r="AP17" s="304"/>
      <c r="AQ17" s="304"/>
      <c r="AR17" s="304"/>
      <c r="AS17" s="304"/>
      <c r="AT17" s="1220"/>
      <c r="AU17" s="1304"/>
      <c r="AV17" s="303">
        <f t="shared" si="3"/>
        <v>0</v>
      </c>
      <c r="AW17" s="304"/>
      <c r="AX17" s="304"/>
      <c r="AY17" s="304"/>
      <c r="AZ17" s="304"/>
      <c r="BA17" s="304"/>
      <c r="BB17" s="304"/>
      <c r="BC17" s="1220"/>
      <c r="BD17" s="1306"/>
      <c r="BE17" s="303">
        <f t="shared" si="4"/>
        <v>0</v>
      </c>
      <c r="BF17" s="304"/>
      <c r="BG17" s="304"/>
      <c r="BH17" s="304"/>
      <c r="BI17" s="304"/>
      <c r="BJ17" s="304"/>
      <c r="BK17" s="304"/>
      <c r="BL17" s="1220"/>
      <c r="BM17" s="1308"/>
      <c r="BN17" s="303">
        <f t="shared" si="5"/>
        <v>0</v>
      </c>
      <c r="BO17" s="304"/>
      <c r="BP17" s="304"/>
      <c r="BQ17" s="304"/>
      <c r="BR17" s="304"/>
      <c r="BS17" s="304"/>
      <c r="BT17" s="304"/>
      <c r="BU17" s="1207"/>
      <c r="BV17" s="1208"/>
      <c r="BW17" s="1208"/>
      <c r="BX17" s="1208"/>
      <c r="BY17" s="1208"/>
      <c r="BZ17" s="1208"/>
      <c r="CA17" s="1208"/>
      <c r="CB17" s="1208"/>
      <c r="CC17" s="1209"/>
    </row>
    <row r="18" spans="1:81" s="58" customFormat="1" ht="40.15" customHeight="1" thickBot="1" x14ac:dyDescent="0.3">
      <c r="A18" s="37"/>
      <c r="B18" s="1334"/>
      <c r="C18" s="1394"/>
      <c r="D18" s="1098"/>
      <c r="E18" s="1095"/>
      <c r="F18" s="1287"/>
      <c r="G18" s="1095"/>
      <c r="H18" s="1751"/>
      <c r="I18" s="1448"/>
      <c r="J18" s="1221"/>
      <c r="K18" s="1218"/>
      <c r="L18" s="1224"/>
      <c r="M18" s="1227"/>
      <c r="N18" s="1230"/>
      <c r="O18" s="1233"/>
      <c r="P18" s="1236"/>
      <c r="Q18" s="1239"/>
      <c r="R18" s="1221"/>
      <c r="S18" s="1755"/>
      <c r="T18" s="242"/>
      <c r="U18" s="242"/>
      <c r="V18" s="242"/>
      <c r="W18" s="234"/>
      <c r="X18" s="305"/>
      <c r="Y18" s="305"/>
      <c r="Z18" s="305"/>
      <c r="AA18" s="305"/>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39"/>
      <c r="AO18" s="39"/>
      <c r="AP18" s="39"/>
      <c r="AQ18" s="39"/>
      <c r="AR18" s="39"/>
      <c r="AS18" s="39"/>
      <c r="AT18" s="1221"/>
      <c r="AU18" s="1305"/>
      <c r="AV18" s="306">
        <f t="shared" si="3"/>
        <v>0</v>
      </c>
      <c r="AW18" s="39"/>
      <c r="AX18" s="39"/>
      <c r="AY18" s="39"/>
      <c r="AZ18" s="39"/>
      <c r="BA18" s="39"/>
      <c r="BB18" s="39"/>
      <c r="BC18" s="1221"/>
      <c r="BD18" s="1307"/>
      <c r="BE18" s="306">
        <f t="shared" si="4"/>
        <v>0</v>
      </c>
      <c r="BF18" s="39"/>
      <c r="BG18" s="39"/>
      <c r="BH18" s="39"/>
      <c r="BI18" s="39"/>
      <c r="BJ18" s="39"/>
      <c r="BK18" s="39"/>
      <c r="BL18" s="1221"/>
      <c r="BM18" s="1309"/>
      <c r="BN18" s="306">
        <f t="shared" si="5"/>
        <v>0</v>
      </c>
      <c r="BO18" s="39"/>
      <c r="BP18" s="39"/>
      <c r="BQ18" s="39"/>
      <c r="BR18" s="39"/>
      <c r="BS18" s="39"/>
      <c r="BT18" s="39"/>
      <c r="BU18" s="1210"/>
      <c r="BV18" s="1211"/>
      <c r="BW18" s="1211"/>
      <c r="BX18" s="1211"/>
      <c r="BY18" s="1211"/>
      <c r="BZ18" s="1211"/>
      <c r="CA18" s="1211"/>
      <c r="CB18" s="1211"/>
      <c r="CC18" s="1212"/>
    </row>
    <row r="19" spans="1:81" s="58" customFormat="1" ht="40.15" customHeight="1" thickTop="1" x14ac:dyDescent="0.25">
      <c r="A19" s="37"/>
      <c r="B19" s="1334"/>
      <c r="C19" s="1394"/>
      <c r="D19" s="1096">
        <v>4104</v>
      </c>
      <c r="E19" s="1093" t="s">
        <v>5810</v>
      </c>
      <c r="F19" s="1285">
        <v>4104020</v>
      </c>
      <c r="G19" s="1093" t="s">
        <v>5811</v>
      </c>
      <c r="H19" s="1749" t="s">
        <v>5812</v>
      </c>
      <c r="I19" s="1446">
        <v>2021004540037</v>
      </c>
      <c r="J19" s="1219">
        <v>318</v>
      </c>
      <c r="K19" s="1216" t="str">
        <f>+[8]Metas!K366</f>
        <v>Municipios atendidos con inclusión de las PcD</v>
      </c>
      <c r="L19" s="1222">
        <v>25</v>
      </c>
      <c r="M19" s="1225">
        <f>SUM(N19:Q19)</f>
        <v>25</v>
      </c>
      <c r="N19" s="1228"/>
      <c r="O19" s="1231"/>
      <c r="P19" s="1234">
        <v>10</v>
      </c>
      <c r="Q19" s="1237">
        <v>15</v>
      </c>
      <c r="R19" s="1219">
        <f>+$J19</f>
        <v>318</v>
      </c>
      <c r="S19" s="1752" t="s">
        <v>5817</v>
      </c>
      <c r="T19" s="240"/>
      <c r="U19" s="240"/>
      <c r="V19" s="240"/>
      <c r="W19" s="233"/>
      <c r="X19" s="307"/>
      <c r="Y19" s="307"/>
      <c r="Z19" s="307">
        <v>44743</v>
      </c>
      <c r="AA19" s="307">
        <v>44926</v>
      </c>
      <c r="AB19" s="1219">
        <f>+$J19</f>
        <v>318</v>
      </c>
      <c r="AC19" s="1240">
        <f>+L19</f>
        <v>25</v>
      </c>
      <c r="AD19" s="308">
        <f t="shared" si="6"/>
        <v>10</v>
      </c>
      <c r="AE19" s="308">
        <v>10</v>
      </c>
      <c r="AF19" s="308">
        <f t="shared" si="0"/>
        <v>0</v>
      </c>
      <c r="AG19" s="308">
        <f t="shared" si="0"/>
        <v>0</v>
      </c>
      <c r="AH19" s="308">
        <f t="shared" si="0"/>
        <v>0</v>
      </c>
      <c r="AI19" s="308">
        <f t="shared" si="0"/>
        <v>0</v>
      </c>
      <c r="AJ19" s="308">
        <f t="shared" si="0"/>
        <v>0</v>
      </c>
      <c r="AK19" s="1219">
        <f>+$J19</f>
        <v>318</v>
      </c>
      <c r="AL19" s="1310">
        <f>+N19</f>
        <v>0</v>
      </c>
      <c r="AM19" s="308">
        <f t="shared" si="2"/>
        <v>0</v>
      </c>
      <c r="AN19" s="38"/>
      <c r="AO19" s="38"/>
      <c r="AP19" s="38"/>
      <c r="AQ19" s="38"/>
      <c r="AR19" s="38"/>
      <c r="AS19" s="38"/>
      <c r="AT19" s="1219">
        <f>+$J19</f>
        <v>318</v>
      </c>
      <c r="AU19" s="1311">
        <f>+O19</f>
        <v>0</v>
      </c>
      <c r="AV19" s="308">
        <f t="shared" si="3"/>
        <v>0</v>
      </c>
      <c r="AW19" s="38"/>
      <c r="AX19" s="38"/>
      <c r="AY19" s="38"/>
      <c r="AZ19" s="38"/>
      <c r="BA19" s="38"/>
      <c r="BB19" s="38"/>
      <c r="BC19" s="1219">
        <f>+$J19</f>
        <v>318</v>
      </c>
      <c r="BD19" s="55">
        <f>+P19</f>
        <v>10</v>
      </c>
      <c r="BE19" s="308">
        <f t="shared" si="4"/>
        <v>4</v>
      </c>
      <c r="BF19" s="38">
        <v>4</v>
      </c>
      <c r="BG19" s="38"/>
      <c r="BH19" s="38"/>
      <c r="BI19" s="38"/>
      <c r="BJ19" s="38"/>
      <c r="BK19" s="38"/>
      <c r="BL19" s="1219">
        <f>+$J19</f>
        <v>318</v>
      </c>
      <c r="BM19" s="43">
        <f>+Q19</f>
        <v>15</v>
      </c>
      <c r="BN19" s="308">
        <f t="shared" si="5"/>
        <v>6</v>
      </c>
      <c r="BO19" s="38">
        <v>6</v>
      </c>
      <c r="BP19" s="38"/>
      <c r="BQ19" s="38"/>
      <c r="BR19" s="38"/>
      <c r="BS19" s="38"/>
      <c r="BT19" s="38"/>
      <c r="BU19" s="1204"/>
      <c r="BV19" s="1205"/>
      <c r="BW19" s="1205"/>
      <c r="BX19" s="1205"/>
      <c r="BY19" s="1205"/>
      <c r="BZ19" s="1205"/>
      <c r="CA19" s="1205"/>
      <c r="CB19" s="1205"/>
      <c r="CC19" s="1206"/>
    </row>
    <row r="20" spans="1:81" s="58" customFormat="1" ht="40.15" customHeight="1" thickBot="1" x14ac:dyDescent="0.3">
      <c r="A20" s="37"/>
      <c r="B20" s="1334"/>
      <c r="C20" s="1394"/>
      <c r="D20" s="1097"/>
      <c r="E20" s="1094"/>
      <c r="F20" s="1286"/>
      <c r="G20" s="1094"/>
      <c r="H20" s="1750"/>
      <c r="I20" s="1447"/>
      <c r="J20" s="1220"/>
      <c r="K20" s="1217"/>
      <c r="L20" s="1223"/>
      <c r="M20" s="1226"/>
      <c r="N20" s="1229"/>
      <c r="O20" s="1232"/>
      <c r="P20" s="1235"/>
      <c r="Q20" s="1238"/>
      <c r="R20" s="1220"/>
      <c r="S20" s="1753"/>
      <c r="T20" s="241"/>
      <c r="U20" s="241"/>
      <c r="V20" s="241"/>
      <c r="W20" s="41"/>
      <c r="X20" s="34"/>
      <c r="Y20" s="34"/>
      <c r="Z20" s="34"/>
      <c r="AA20" s="34"/>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304"/>
      <c r="AO20" s="304"/>
      <c r="AP20" s="304"/>
      <c r="AQ20" s="304"/>
      <c r="AR20" s="304"/>
      <c r="AS20" s="304"/>
      <c r="AT20" s="1220"/>
      <c r="AU20" s="1304"/>
      <c r="AV20" s="303">
        <f t="shared" si="3"/>
        <v>0</v>
      </c>
      <c r="AW20" s="304"/>
      <c r="AX20" s="304"/>
      <c r="AY20" s="304"/>
      <c r="AZ20" s="304"/>
      <c r="BA20" s="304"/>
      <c r="BB20" s="304"/>
      <c r="BC20" s="1220"/>
      <c r="BD20" s="309"/>
      <c r="BE20" s="303">
        <f t="shared" si="4"/>
        <v>0</v>
      </c>
      <c r="BF20" s="304"/>
      <c r="BG20" s="304"/>
      <c r="BH20" s="304"/>
      <c r="BI20" s="304"/>
      <c r="BJ20" s="304"/>
      <c r="BK20" s="304"/>
      <c r="BL20" s="1220"/>
      <c r="BM20" s="310"/>
      <c r="BN20" s="303">
        <f t="shared" si="5"/>
        <v>0</v>
      </c>
      <c r="BO20" s="304"/>
      <c r="BP20" s="304"/>
      <c r="BQ20" s="304"/>
      <c r="BR20" s="304"/>
      <c r="BS20" s="304"/>
      <c r="BT20" s="304"/>
      <c r="BU20" s="1207"/>
      <c r="BV20" s="1208"/>
      <c r="BW20" s="1208"/>
      <c r="BX20" s="1208"/>
      <c r="BY20" s="1208"/>
      <c r="BZ20" s="1208"/>
      <c r="CA20" s="1208"/>
      <c r="CB20" s="1208"/>
      <c r="CC20" s="1209"/>
    </row>
    <row r="21" spans="1:81" s="58" customFormat="1" ht="40.15" customHeight="1" thickTop="1" x14ac:dyDescent="0.25">
      <c r="A21" s="37"/>
      <c r="B21" s="1334"/>
      <c r="C21" s="1394"/>
      <c r="D21" s="1097"/>
      <c r="E21" s="1094"/>
      <c r="F21" s="1286"/>
      <c r="G21" s="1094"/>
      <c r="H21" s="1750"/>
      <c r="I21" s="1447"/>
      <c r="J21" s="1220"/>
      <c r="K21" s="1217"/>
      <c r="L21" s="1223"/>
      <c r="M21" s="1226"/>
      <c r="N21" s="1229"/>
      <c r="O21" s="1232"/>
      <c r="P21" s="1235"/>
      <c r="Q21" s="1238"/>
      <c r="R21" s="1220"/>
      <c r="S21" s="1754" t="s">
        <v>5818</v>
      </c>
      <c r="T21" s="241"/>
      <c r="U21" s="241"/>
      <c r="V21" s="241"/>
      <c r="W21" s="41"/>
      <c r="X21" s="34"/>
      <c r="Y21" s="34"/>
      <c r="Z21" s="307">
        <v>44743</v>
      </c>
      <c r="AA21" s="307">
        <v>44926</v>
      </c>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304"/>
      <c r="AO21" s="304"/>
      <c r="AP21" s="304"/>
      <c r="AQ21" s="304"/>
      <c r="AR21" s="304"/>
      <c r="AS21" s="304"/>
      <c r="AT21" s="1220"/>
      <c r="AU21" s="1304"/>
      <c r="AV21" s="303">
        <f t="shared" si="3"/>
        <v>0</v>
      </c>
      <c r="AW21" s="304"/>
      <c r="AX21" s="304"/>
      <c r="AY21" s="304"/>
      <c r="AZ21" s="304"/>
      <c r="BA21" s="304"/>
      <c r="BB21" s="304"/>
      <c r="BC21" s="1220"/>
      <c r="BD21" s="309"/>
      <c r="BE21" s="303">
        <f t="shared" si="4"/>
        <v>0</v>
      </c>
      <c r="BF21" s="304"/>
      <c r="BG21" s="304"/>
      <c r="BH21" s="304"/>
      <c r="BI21" s="304"/>
      <c r="BJ21" s="304"/>
      <c r="BK21" s="304"/>
      <c r="BL21" s="1220"/>
      <c r="BM21" s="310"/>
      <c r="BN21" s="303">
        <f t="shared" si="5"/>
        <v>0</v>
      </c>
      <c r="BO21" s="304"/>
      <c r="BP21" s="304"/>
      <c r="BQ21" s="304"/>
      <c r="BR21" s="304"/>
      <c r="BS21" s="304"/>
      <c r="BT21" s="304"/>
      <c r="BU21" s="1207"/>
      <c r="BV21" s="1208"/>
      <c r="BW21" s="1208"/>
      <c r="BX21" s="1208"/>
      <c r="BY21" s="1208"/>
      <c r="BZ21" s="1208"/>
      <c r="CA21" s="1208"/>
      <c r="CB21" s="1208"/>
      <c r="CC21" s="1209"/>
    </row>
    <row r="22" spans="1:81" s="58" customFormat="1" ht="40.15" customHeight="1" thickBot="1" x14ac:dyDescent="0.3">
      <c r="A22" s="37"/>
      <c r="B22" s="1334"/>
      <c r="C22" s="1394"/>
      <c r="D22" s="1098"/>
      <c r="E22" s="1095"/>
      <c r="F22" s="1287"/>
      <c r="G22" s="1095"/>
      <c r="H22" s="1751"/>
      <c r="I22" s="1448"/>
      <c r="J22" s="1221"/>
      <c r="K22" s="1218"/>
      <c r="L22" s="1224"/>
      <c r="M22" s="1227"/>
      <c r="N22" s="1230"/>
      <c r="O22" s="1233"/>
      <c r="P22" s="1236"/>
      <c r="Q22" s="1239"/>
      <c r="R22" s="1221"/>
      <c r="S22" s="1755"/>
      <c r="T22" s="242"/>
      <c r="U22" s="242"/>
      <c r="V22" s="242"/>
      <c r="W22" s="234"/>
      <c r="X22" s="305"/>
      <c r="Y22" s="305"/>
      <c r="Z22" s="305"/>
      <c r="AA22" s="305"/>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39"/>
      <c r="AO22" s="39"/>
      <c r="AP22" s="39"/>
      <c r="AQ22" s="39"/>
      <c r="AR22" s="39"/>
      <c r="AS22" s="39"/>
      <c r="AT22" s="1221"/>
      <c r="AU22" s="1305"/>
      <c r="AV22" s="306">
        <f t="shared" si="3"/>
        <v>0</v>
      </c>
      <c r="AW22" s="39"/>
      <c r="AX22" s="39"/>
      <c r="AY22" s="39"/>
      <c r="AZ22" s="39"/>
      <c r="BA22" s="39"/>
      <c r="BB22" s="39"/>
      <c r="BC22" s="1221"/>
      <c r="BD22" s="56"/>
      <c r="BE22" s="306">
        <f t="shared" si="4"/>
        <v>0</v>
      </c>
      <c r="BF22" s="39"/>
      <c r="BG22" s="39"/>
      <c r="BH22" s="39"/>
      <c r="BI22" s="39"/>
      <c r="BJ22" s="39"/>
      <c r="BK22" s="39"/>
      <c r="BL22" s="1221"/>
      <c r="BM22" s="44"/>
      <c r="BN22" s="306">
        <f t="shared" si="5"/>
        <v>0</v>
      </c>
      <c r="BO22" s="39"/>
      <c r="BP22" s="39"/>
      <c r="BQ22" s="39"/>
      <c r="BR22" s="39"/>
      <c r="BS22" s="39"/>
      <c r="BT22" s="39"/>
      <c r="BU22" s="1210"/>
      <c r="BV22" s="1211"/>
      <c r="BW22" s="1211"/>
      <c r="BX22" s="1211"/>
      <c r="BY22" s="1211"/>
      <c r="BZ22" s="1211"/>
      <c r="CA22" s="1211"/>
      <c r="CB22" s="1211"/>
      <c r="CC22" s="1212"/>
    </row>
    <row r="23" spans="1:81" s="58" customFormat="1" ht="40.15" customHeight="1" thickTop="1" thickBot="1" x14ac:dyDescent="0.3">
      <c r="A23" s="37"/>
      <c r="B23" s="1334"/>
      <c r="C23" s="1394"/>
      <c r="D23" s="1096">
        <v>4104</v>
      </c>
      <c r="E23" s="1093" t="s">
        <v>5810</v>
      </c>
      <c r="F23" s="1285">
        <v>4104020</v>
      </c>
      <c r="G23" s="1093" t="s">
        <v>5811</v>
      </c>
      <c r="H23" s="1749" t="s">
        <v>5812</v>
      </c>
      <c r="I23" s="1446">
        <v>2021004540037</v>
      </c>
      <c r="J23" s="1219">
        <v>319</v>
      </c>
      <c r="K23" s="1216" t="str">
        <f>+[8]Metas!K367</f>
        <v>Muestras artísticas o encuentros interculturales</v>
      </c>
      <c r="L23" s="1222">
        <v>13</v>
      </c>
      <c r="M23" s="1225">
        <f>SUM(N23:Q23)</f>
        <v>13</v>
      </c>
      <c r="N23" s="1228"/>
      <c r="O23" s="1231"/>
      <c r="P23" s="1234">
        <v>5</v>
      </c>
      <c r="Q23" s="1237">
        <v>8</v>
      </c>
      <c r="R23" s="1219">
        <f>+$J23</f>
        <v>319</v>
      </c>
      <c r="S23" s="648" t="s">
        <v>5819</v>
      </c>
      <c r="T23" s="240"/>
      <c r="U23" s="240"/>
      <c r="V23" s="240"/>
      <c r="W23" s="233"/>
      <c r="X23" s="307"/>
      <c r="Y23" s="307"/>
      <c r="Z23" s="307">
        <v>44743</v>
      </c>
      <c r="AA23" s="307">
        <v>44926</v>
      </c>
      <c r="AB23" s="1219">
        <f t="shared" ref="AB23" si="7">+$J23</f>
        <v>319</v>
      </c>
      <c r="AC23" s="1240">
        <f>+L23</f>
        <v>13</v>
      </c>
      <c r="AD23" s="308">
        <f t="shared" si="6"/>
        <v>26</v>
      </c>
      <c r="AE23" s="308">
        <f t="shared" si="0"/>
        <v>26</v>
      </c>
      <c r="AF23" s="308">
        <f t="shared" si="0"/>
        <v>0</v>
      </c>
      <c r="AG23" s="308">
        <f t="shared" si="0"/>
        <v>0</v>
      </c>
      <c r="AH23" s="308">
        <f t="shared" si="0"/>
        <v>0</v>
      </c>
      <c r="AI23" s="308">
        <f t="shared" si="0"/>
        <v>0</v>
      </c>
      <c r="AJ23" s="308">
        <f t="shared" si="0"/>
        <v>0</v>
      </c>
      <c r="AK23" s="1219">
        <f t="shared" ref="AK23" si="8">+$J23</f>
        <v>319</v>
      </c>
      <c r="AL23" s="1310">
        <f>+N23</f>
        <v>0</v>
      </c>
      <c r="AM23" s="308">
        <f t="shared" si="2"/>
        <v>0</v>
      </c>
      <c r="AN23" s="38"/>
      <c r="AO23" s="38"/>
      <c r="AP23" s="38"/>
      <c r="AQ23" s="38"/>
      <c r="AR23" s="38"/>
      <c r="AS23" s="38"/>
      <c r="AT23" s="1219">
        <f t="shared" ref="AT23" si="9">+$J23</f>
        <v>319</v>
      </c>
      <c r="AU23" s="1311">
        <f>+O23</f>
        <v>0</v>
      </c>
      <c r="AV23" s="308">
        <f t="shared" si="3"/>
        <v>0</v>
      </c>
      <c r="AW23" s="38"/>
      <c r="AX23" s="38"/>
      <c r="AY23" s="38"/>
      <c r="AZ23" s="38"/>
      <c r="BA23" s="38"/>
      <c r="BB23" s="38"/>
      <c r="BC23" s="1219">
        <f t="shared" ref="BC23" si="10">+$J23</f>
        <v>319</v>
      </c>
      <c r="BD23" s="55">
        <f>+P23</f>
        <v>5</v>
      </c>
      <c r="BE23" s="308">
        <f t="shared" si="4"/>
        <v>10</v>
      </c>
      <c r="BF23" s="38">
        <v>10</v>
      </c>
      <c r="BG23" s="38"/>
      <c r="BH23" s="38"/>
      <c r="BI23" s="38"/>
      <c r="BJ23" s="38"/>
      <c r="BK23" s="38"/>
      <c r="BL23" s="1219">
        <f t="shared" ref="BL23" si="11">+$J23</f>
        <v>319</v>
      </c>
      <c r="BM23" s="43">
        <f>+Q23</f>
        <v>8</v>
      </c>
      <c r="BN23" s="308">
        <f t="shared" si="5"/>
        <v>16</v>
      </c>
      <c r="BO23" s="38">
        <v>16</v>
      </c>
      <c r="BP23" s="38"/>
      <c r="BQ23" s="38"/>
      <c r="BR23" s="38"/>
      <c r="BS23" s="38"/>
      <c r="BT23" s="38"/>
      <c r="BU23" s="1204"/>
      <c r="BV23" s="1205"/>
      <c r="BW23" s="1205"/>
      <c r="BX23" s="1205"/>
      <c r="BY23" s="1205"/>
      <c r="BZ23" s="1205"/>
      <c r="CA23" s="1205"/>
      <c r="CB23" s="1205"/>
      <c r="CC23" s="1206"/>
    </row>
    <row r="24" spans="1:81" s="58" customFormat="1" ht="40.15" customHeight="1" thickTop="1" thickBot="1" x14ac:dyDescent="0.3">
      <c r="A24" s="37"/>
      <c r="B24" s="1334"/>
      <c r="C24" s="1394"/>
      <c r="D24" s="1097"/>
      <c r="E24" s="1094"/>
      <c r="F24" s="1286"/>
      <c r="G24" s="1094"/>
      <c r="H24" s="1750"/>
      <c r="I24" s="1447"/>
      <c r="J24" s="1220"/>
      <c r="K24" s="1217"/>
      <c r="L24" s="1223"/>
      <c r="M24" s="1226"/>
      <c r="N24" s="1229"/>
      <c r="O24" s="1232"/>
      <c r="P24" s="1235"/>
      <c r="Q24" s="1238"/>
      <c r="R24" s="1220"/>
      <c r="S24" s="649" t="s">
        <v>5820</v>
      </c>
      <c r="T24" s="241"/>
      <c r="U24" s="241"/>
      <c r="V24" s="241"/>
      <c r="W24" s="41"/>
      <c r="X24" s="34"/>
      <c r="Y24" s="34"/>
      <c r="Z24" s="307">
        <v>44743</v>
      </c>
      <c r="AA24" s="307">
        <v>44926</v>
      </c>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304"/>
      <c r="AO24" s="304"/>
      <c r="AP24" s="304"/>
      <c r="AQ24" s="304"/>
      <c r="AR24" s="304"/>
      <c r="AS24" s="304"/>
      <c r="AT24" s="1220"/>
      <c r="AU24" s="1304"/>
      <c r="AV24" s="303">
        <f t="shared" si="3"/>
        <v>0</v>
      </c>
      <c r="AW24" s="304"/>
      <c r="AX24" s="304"/>
      <c r="AY24" s="304"/>
      <c r="AZ24" s="304"/>
      <c r="BA24" s="304"/>
      <c r="BB24" s="304"/>
      <c r="BC24" s="1220"/>
      <c r="BD24" s="309"/>
      <c r="BE24" s="303">
        <f t="shared" si="4"/>
        <v>0</v>
      </c>
      <c r="BF24" s="304"/>
      <c r="BG24" s="304"/>
      <c r="BH24" s="304"/>
      <c r="BI24" s="304"/>
      <c r="BJ24" s="304"/>
      <c r="BK24" s="304"/>
      <c r="BL24" s="1220"/>
      <c r="BM24" s="310"/>
      <c r="BN24" s="303">
        <f t="shared" si="5"/>
        <v>0</v>
      </c>
      <c r="BO24" s="304"/>
      <c r="BP24" s="304"/>
      <c r="BQ24" s="304"/>
      <c r="BR24" s="304"/>
      <c r="BS24" s="304"/>
      <c r="BT24" s="304"/>
      <c r="BU24" s="1207"/>
      <c r="BV24" s="1208"/>
      <c r="BW24" s="1208"/>
      <c r="BX24" s="1208"/>
      <c r="BY24" s="1208"/>
      <c r="BZ24" s="1208"/>
      <c r="CA24" s="1208"/>
      <c r="CB24" s="1208"/>
      <c r="CC24" s="1209"/>
    </row>
    <row r="25" spans="1:81" s="58" customFormat="1" ht="40.15" customHeight="1" thickTop="1" thickBot="1" x14ac:dyDescent="0.3">
      <c r="A25" s="37"/>
      <c r="B25" s="1334"/>
      <c r="C25" s="1394"/>
      <c r="D25" s="1097"/>
      <c r="E25" s="1094"/>
      <c r="F25" s="1286"/>
      <c r="G25" s="1094"/>
      <c r="H25" s="1750"/>
      <c r="I25" s="1447"/>
      <c r="J25" s="1220"/>
      <c r="K25" s="1217"/>
      <c r="L25" s="1223"/>
      <c r="M25" s="1226"/>
      <c r="N25" s="1229"/>
      <c r="O25" s="1232"/>
      <c r="P25" s="1235"/>
      <c r="Q25" s="1238"/>
      <c r="R25" s="1220"/>
      <c r="S25" s="649" t="s">
        <v>5821</v>
      </c>
      <c r="T25" s="241"/>
      <c r="U25" s="241"/>
      <c r="V25" s="241"/>
      <c r="W25" s="41"/>
      <c r="X25" s="34"/>
      <c r="Y25" s="34"/>
      <c r="Z25" s="307">
        <v>44743</v>
      </c>
      <c r="AA25" s="307">
        <v>44926</v>
      </c>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304"/>
      <c r="AO25" s="304"/>
      <c r="AP25" s="304"/>
      <c r="AQ25" s="304"/>
      <c r="AR25" s="304"/>
      <c r="AS25" s="304"/>
      <c r="AT25" s="1220"/>
      <c r="AU25" s="1304"/>
      <c r="AV25" s="303">
        <f t="shared" si="3"/>
        <v>0</v>
      </c>
      <c r="AW25" s="304"/>
      <c r="AX25" s="304"/>
      <c r="AY25" s="304"/>
      <c r="AZ25" s="304"/>
      <c r="BA25" s="304"/>
      <c r="BB25" s="304"/>
      <c r="BC25" s="1220"/>
      <c r="BD25" s="309"/>
      <c r="BE25" s="303">
        <f t="shared" si="4"/>
        <v>0</v>
      </c>
      <c r="BF25" s="304"/>
      <c r="BG25" s="304"/>
      <c r="BH25" s="304"/>
      <c r="BI25" s="304"/>
      <c r="BJ25" s="304"/>
      <c r="BK25" s="304"/>
      <c r="BL25" s="1220"/>
      <c r="BM25" s="310"/>
      <c r="BN25" s="303">
        <f t="shared" si="5"/>
        <v>0</v>
      </c>
      <c r="BO25" s="304"/>
      <c r="BP25" s="304"/>
      <c r="BQ25" s="304"/>
      <c r="BR25" s="304"/>
      <c r="BS25" s="304"/>
      <c r="BT25" s="304"/>
      <c r="BU25" s="1207"/>
      <c r="BV25" s="1208"/>
      <c r="BW25" s="1208"/>
      <c r="BX25" s="1208"/>
      <c r="BY25" s="1208"/>
      <c r="BZ25" s="1208"/>
      <c r="CA25" s="1208"/>
      <c r="CB25" s="1208"/>
      <c r="CC25" s="1209"/>
    </row>
    <row r="26" spans="1:81" s="58" customFormat="1" ht="40.15" customHeight="1" thickTop="1" thickBot="1" x14ac:dyDescent="0.3">
      <c r="A26" s="37"/>
      <c r="B26" s="1334"/>
      <c r="C26" s="1511"/>
      <c r="D26" s="1098"/>
      <c r="E26" s="1095"/>
      <c r="F26" s="1287"/>
      <c r="G26" s="1095"/>
      <c r="H26" s="1751"/>
      <c r="I26" s="1448"/>
      <c r="J26" s="1221"/>
      <c r="K26" s="1218"/>
      <c r="L26" s="1224"/>
      <c r="M26" s="1227"/>
      <c r="N26" s="1230"/>
      <c r="O26" s="1233"/>
      <c r="P26" s="1236"/>
      <c r="Q26" s="1239"/>
      <c r="R26" s="1221"/>
      <c r="S26" s="649" t="s">
        <v>5822</v>
      </c>
      <c r="T26" s="242"/>
      <c r="U26" s="242"/>
      <c r="V26" s="242"/>
      <c r="W26" s="234"/>
      <c r="X26" s="305"/>
      <c r="Y26" s="305"/>
      <c r="Z26" s="307">
        <v>44743</v>
      </c>
      <c r="AA26" s="307">
        <v>44926</v>
      </c>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39"/>
      <c r="AO26" s="39"/>
      <c r="AP26" s="39"/>
      <c r="AQ26" s="39"/>
      <c r="AR26" s="39"/>
      <c r="AS26" s="39"/>
      <c r="AT26" s="1221"/>
      <c r="AU26" s="1305"/>
      <c r="AV26" s="306">
        <f t="shared" si="3"/>
        <v>0</v>
      </c>
      <c r="AW26" s="39"/>
      <c r="AX26" s="39"/>
      <c r="AY26" s="39"/>
      <c r="AZ26" s="39"/>
      <c r="BA26" s="39"/>
      <c r="BB26" s="39"/>
      <c r="BC26" s="1221"/>
      <c r="BD26" s="56"/>
      <c r="BE26" s="306">
        <f t="shared" si="4"/>
        <v>0</v>
      </c>
      <c r="BF26" s="39"/>
      <c r="BG26" s="39"/>
      <c r="BH26" s="39"/>
      <c r="BI26" s="39"/>
      <c r="BJ26" s="39"/>
      <c r="BK26" s="39"/>
      <c r="BL26" s="1221"/>
      <c r="BM26" s="44"/>
      <c r="BN26" s="306">
        <f t="shared" si="5"/>
        <v>0</v>
      </c>
      <c r="BO26" s="39"/>
      <c r="BP26" s="39"/>
      <c r="BQ26" s="39"/>
      <c r="BR26" s="39"/>
      <c r="BS26" s="39"/>
      <c r="BT26" s="39"/>
      <c r="BU26" s="1210"/>
      <c r="BV26" s="1211"/>
      <c r="BW26" s="1211"/>
      <c r="BX26" s="1211"/>
      <c r="BY26" s="1211"/>
      <c r="BZ26" s="1211"/>
      <c r="CA26" s="1211"/>
      <c r="CB26" s="1211"/>
      <c r="CC26" s="1212"/>
    </row>
    <row r="27" spans="1:81" s="58" customFormat="1" ht="40.15" customHeight="1" thickTop="1" thickBot="1" x14ac:dyDescent="0.3">
      <c r="A27" s="37"/>
      <c r="B27" s="1334"/>
      <c r="C27" s="1314" t="s">
        <v>466</v>
      </c>
      <c r="D27" s="1096">
        <v>4104</v>
      </c>
      <c r="E27" s="1093" t="s">
        <v>5810</v>
      </c>
      <c r="F27" s="1285">
        <v>4104020</v>
      </c>
      <c r="G27" s="1093" t="s">
        <v>5811</v>
      </c>
      <c r="H27" s="1749" t="s">
        <v>5812</v>
      </c>
      <c r="I27" s="1446">
        <v>2021004540037</v>
      </c>
      <c r="J27" s="1219">
        <v>320</v>
      </c>
      <c r="K27" s="1216" t="str">
        <f>+[8]Metas!K368</f>
        <v xml:space="preserve">Municipios con articulación para adecuación de espacios de rehabilitación básica y RBC. </v>
      </c>
      <c r="L27" s="1222">
        <v>24</v>
      </c>
      <c r="M27" s="1225">
        <f>SUM(N27:Q27)</f>
        <v>24</v>
      </c>
      <c r="N27" s="1228"/>
      <c r="O27" s="1231"/>
      <c r="P27" s="1234">
        <v>11</v>
      </c>
      <c r="Q27" s="1237">
        <v>13</v>
      </c>
      <c r="R27" s="1219">
        <f>+$J27</f>
        <v>320</v>
      </c>
      <c r="S27" s="233" t="s">
        <v>5823</v>
      </c>
      <c r="T27" s="240"/>
      <c r="U27" s="240"/>
      <c r="V27" s="240"/>
      <c r="W27" s="233"/>
      <c r="X27" s="307"/>
      <c r="Y27" s="307"/>
      <c r="Z27" s="307">
        <v>44743</v>
      </c>
      <c r="AA27" s="307">
        <v>44926</v>
      </c>
      <c r="AB27" s="1219">
        <f t="shared" ref="AB27" si="12">+$J27</f>
        <v>320</v>
      </c>
      <c r="AC27" s="1240">
        <f t="shared" ref="AC27" si="13">+L27</f>
        <v>24</v>
      </c>
      <c r="AD27" s="308">
        <f t="shared" si="6"/>
        <v>13</v>
      </c>
      <c r="AE27" s="308">
        <v>13</v>
      </c>
      <c r="AF27" s="308">
        <f t="shared" si="6"/>
        <v>0</v>
      </c>
      <c r="AG27" s="308">
        <f t="shared" si="6"/>
        <v>0</v>
      </c>
      <c r="AH27" s="308">
        <f t="shared" si="6"/>
        <v>0</v>
      </c>
      <c r="AI27" s="308">
        <f t="shared" si="6"/>
        <v>0</v>
      </c>
      <c r="AJ27" s="308">
        <f t="shared" si="6"/>
        <v>0</v>
      </c>
      <c r="AK27" s="1219">
        <f t="shared" ref="AK27" si="14">+$J27</f>
        <v>320</v>
      </c>
      <c r="AL27" s="1243">
        <f>+N27</f>
        <v>0</v>
      </c>
      <c r="AM27" s="308">
        <f t="shared" si="2"/>
        <v>0</v>
      </c>
      <c r="AN27" s="48"/>
      <c r="AO27" s="48"/>
      <c r="AP27" s="48"/>
      <c r="AQ27" s="48"/>
      <c r="AR27" s="48"/>
      <c r="AS27" s="48"/>
      <c r="AT27" s="1219">
        <f t="shared" ref="AT27" si="15">+$J27</f>
        <v>320</v>
      </c>
      <c r="AU27" s="1246">
        <f>+O27</f>
        <v>0</v>
      </c>
      <c r="AV27" s="308">
        <f t="shared" si="3"/>
        <v>0</v>
      </c>
      <c r="AW27" s="48"/>
      <c r="AX27" s="48"/>
      <c r="AY27" s="48"/>
      <c r="AZ27" s="48"/>
      <c r="BA27" s="48"/>
      <c r="BB27" s="48"/>
      <c r="BC27" s="1219">
        <f t="shared" ref="BC27" si="16">+$J27</f>
        <v>320</v>
      </c>
      <c r="BD27" s="1249">
        <f>+P27</f>
        <v>11</v>
      </c>
      <c r="BE27" s="308">
        <f t="shared" si="4"/>
        <v>6</v>
      </c>
      <c r="BF27" s="48">
        <v>6</v>
      </c>
      <c r="BG27" s="48"/>
      <c r="BH27" s="48"/>
      <c r="BI27" s="48"/>
      <c r="BJ27" s="48"/>
      <c r="BK27" s="48"/>
      <c r="BL27" s="1219">
        <f t="shared" ref="BL27" si="17">+$J27</f>
        <v>320</v>
      </c>
      <c r="BM27" s="1252">
        <f>+Q27</f>
        <v>13</v>
      </c>
      <c r="BN27" s="308">
        <f t="shared" si="5"/>
        <v>7</v>
      </c>
      <c r="BO27" s="48">
        <v>7</v>
      </c>
      <c r="BP27" s="48"/>
      <c r="BQ27" s="48"/>
      <c r="BR27" s="48"/>
      <c r="BS27" s="48"/>
      <c r="BT27" s="48"/>
      <c r="BU27" s="1204"/>
      <c r="BV27" s="1205"/>
      <c r="BW27" s="1205"/>
      <c r="BX27" s="1205"/>
      <c r="BY27" s="1205"/>
      <c r="BZ27" s="1205"/>
      <c r="CA27" s="1205"/>
      <c r="CB27" s="1205"/>
      <c r="CC27" s="1206"/>
    </row>
    <row r="28" spans="1:81" s="58" customFormat="1" ht="40.15" customHeight="1" thickTop="1" thickBot="1" x14ac:dyDescent="0.3">
      <c r="A28" s="37"/>
      <c r="B28" s="1334"/>
      <c r="C28" s="1315"/>
      <c r="D28" s="1097"/>
      <c r="E28" s="1094"/>
      <c r="F28" s="1286"/>
      <c r="G28" s="1094"/>
      <c r="H28" s="1750"/>
      <c r="I28" s="1447"/>
      <c r="J28" s="1220"/>
      <c r="K28" s="1217"/>
      <c r="L28" s="1223"/>
      <c r="M28" s="1226"/>
      <c r="N28" s="1229"/>
      <c r="O28" s="1232"/>
      <c r="P28" s="1235"/>
      <c r="Q28" s="1238"/>
      <c r="R28" s="1220"/>
      <c r="S28" s="41" t="s">
        <v>5824</v>
      </c>
      <c r="T28" s="241"/>
      <c r="U28" s="241"/>
      <c r="V28" s="241"/>
      <c r="W28" s="41"/>
      <c r="X28" s="34"/>
      <c r="Y28" s="34"/>
      <c r="Z28" s="307">
        <v>44743</v>
      </c>
      <c r="AA28" s="307">
        <v>44926</v>
      </c>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311"/>
      <c r="AO28" s="311"/>
      <c r="AP28" s="311"/>
      <c r="AQ28" s="311"/>
      <c r="AR28" s="311"/>
      <c r="AS28" s="311"/>
      <c r="AT28" s="1220"/>
      <c r="AU28" s="1247"/>
      <c r="AV28" s="303">
        <f t="shared" si="3"/>
        <v>0</v>
      </c>
      <c r="AW28" s="311"/>
      <c r="AX28" s="311"/>
      <c r="AY28" s="311"/>
      <c r="AZ28" s="311"/>
      <c r="BA28" s="311"/>
      <c r="BB28" s="311"/>
      <c r="BC28" s="1220"/>
      <c r="BD28" s="1250"/>
      <c r="BE28" s="303">
        <f t="shared" si="4"/>
        <v>0</v>
      </c>
      <c r="BF28" s="311"/>
      <c r="BG28" s="311"/>
      <c r="BH28" s="311"/>
      <c r="BI28" s="311"/>
      <c r="BJ28" s="311"/>
      <c r="BK28" s="311"/>
      <c r="BL28" s="1220"/>
      <c r="BM28" s="1253"/>
      <c r="BN28" s="303">
        <f t="shared" si="5"/>
        <v>0</v>
      </c>
      <c r="BO28" s="311"/>
      <c r="BP28" s="311"/>
      <c r="BQ28" s="311"/>
      <c r="BR28" s="311"/>
      <c r="BS28" s="311"/>
      <c r="BT28" s="311"/>
      <c r="BU28" s="1207"/>
      <c r="BV28" s="1208"/>
      <c r="BW28" s="1208"/>
      <c r="BX28" s="1208"/>
      <c r="BY28" s="1208"/>
      <c r="BZ28" s="1208"/>
      <c r="CA28" s="1208"/>
      <c r="CB28" s="1208"/>
      <c r="CC28" s="1209"/>
    </row>
    <row r="29" spans="1:81" s="58" customFormat="1" ht="40.15" customHeight="1" thickTop="1" x14ac:dyDescent="0.25">
      <c r="A29" s="37"/>
      <c r="B29" s="1334"/>
      <c r="C29" s="1315"/>
      <c r="D29" s="1097"/>
      <c r="E29" s="1094"/>
      <c r="F29" s="1286"/>
      <c r="G29" s="1094"/>
      <c r="H29" s="1750"/>
      <c r="I29" s="1447"/>
      <c r="J29" s="1220"/>
      <c r="K29" s="1217"/>
      <c r="L29" s="1223"/>
      <c r="M29" s="1226"/>
      <c r="N29" s="1229"/>
      <c r="O29" s="1232"/>
      <c r="P29" s="1235"/>
      <c r="Q29" s="1238"/>
      <c r="R29" s="1220"/>
      <c r="S29" s="41" t="s">
        <v>5825</v>
      </c>
      <c r="T29" s="241"/>
      <c r="U29" s="241"/>
      <c r="V29" s="241"/>
      <c r="W29" s="41"/>
      <c r="X29" s="34"/>
      <c r="Y29" s="34"/>
      <c r="Z29" s="307">
        <v>44743</v>
      </c>
      <c r="AA29" s="307">
        <v>44926</v>
      </c>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311"/>
      <c r="AO29" s="311"/>
      <c r="AP29" s="311"/>
      <c r="AQ29" s="311"/>
      <c r="AR29" s="311"/>
      <c r="AS29" s="311"/>
      <c r="AT29" s="1220"/>
      <c r="AU29" s="1247"/>
      <c r="AV29" s="303">
        <f t="shared" si="3"/>
        <v>0</v>
      </c>
      <c r="AW29" s="311"/>
      <c r="AX29" s="311"/>
      <c r="AY29" s="311"/>
      <c r="AZ29" s="311"/>
      <c r="BA29" s="311"/>
      <c r="BB29" s="311"/>
      <c r="BC29" s="1220"/>
      <c r="BD29" s="1250"/>
      <c r="BE29" s="303">
        <f t="shared" si="4"/>
        <v>0</v>
      </c>
      <c r="BF29" s="311"/>
      <c r="BG29" s="311"/>
      <c r="BH29" s="311"/>
      <c r="BI29" s="311"/>
      <c r="BJ29" s="311"/>
      <c r="BK29" s="311"/>
      <c r="BL29" s="1220"/>
      <c r="BM29" s="1253"/>
      <c r="BN29" s="303">
        <f t="shared" si="5"/>
        <v>0</v>
      </c>
      <c r="BO29" s="311"/>
      <c r="BP29" s="311"/>
      <c r="BQ29" s="311"/>
      <c r="BR29" s="311"/>
      <c r="BS29" s="311"/>
      <c r="BT29" s="311"/>
      <c r="BU29" s="1207"/>
      <c r="BV29" s="1208"/>
      <c r="BW29" s="1208"/>
      <c r="BX29" s="1208"/>
      <c r="BY29" s="1208"/>
      <c r="BZ29" s="1208"/>
      <c r="CA29" s="1208"/>
      <c r="CB29" s="1208"/>
      <c r="CC29" s="1209"/>
    </row>
    <row r="30" spans="1:81" s="58" customFormat="1" ht="40.15" customHeight="1" thickBot="1" x14ac:dyDescent="0.3">
      <c r="A30" s="37"/>
      <c r="B30" s="1334"/>
      <c r="C30" s="1315"/>
      <c r="D30" s="1098"/>
      <c r="E30" s="1095"/>
      <c r="F30" s="1287"/>
      <c r="G30" s="1095"/>
      <c r="H30" s="1751"/>
      <c r="I30" s="1448"/>
      <c r="J30" s="1221"/>
      <c r="K30" s="1218"/>
      <c r="L30" s="1224"/>
      <c r="M30" s="1227"/>
      <c r="N30" s="1230"/>
      <c r="O30" s="1233"/>
      <c r="P30" s="1236"/>
      <c r="Q30" s="1239"/>
      <c r="R30" s="1221"/>
      <c r="S30" s="234"/>
      <c r="T30" s="242"/>
      <c r="U30" s="242"/>
      <c r="V30" s="242"/>
      <c r="W30" s="234"/>
      <c r="X30" s="305"/>
      <c r="Y30" s="305"/>
      <c r="Z30" s="305"/>
      <c r="AA30" s="305"/>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50"/>
      <c r="AO30" s="50"/>
      <c r="AP30" s="50"/>
      <c r="AQ30" s="50"/>
      <c r="AR30" s="50"/>
      <c r="AS30" s="50"/>
      <c r="AT30" s="1221"/>
      <c r="AU30" s="1248"/>
      <c r="AV30" s="306">
        <f t="shared" si="3"/>
        <v>0</v>
      </c>
      <c r="AW30" s="50"/>
      <c r="AX30" s="50"/>
      <c r="AY30" s="50"/>
      <c r="AZ30" s="50"/>
      <c r="BA30" s="50"/>
      <c r="BB30" s="50"/>
      <c r="BC30" s="1221"/>
      <c r="BD30" s="1251"/>
      <c r="BE30" s="306">
        <f t="shared" si="4"/>
        <v>0</v>
      </c>
      <c r="BF30" s="50"/>
      <c r="BG30" s="50"/>
      <c r="BH30" s="50"/>
      <c r="BI30" s="50"/>
      <c r="BJ30" s="50"/>
      <c r="BK30" s="50"/>
      <c r="BL30" s="1221"/>
      <c r="BM30" s="1254"/>
      <c r="BN30" s="306">
        <f t="shared" si="5"/>
        <v>0</v>
      </c>
      <c r="BO30" s="50"/>
      <c r="BP30" s="50"/>
      <c r="BQ30" s="50"/>
      <c r="BR30" s="50"/>
      <c r="BS30" s="50"/>
      <c r="BT30" s="50"/>
      <c r="BU30" s="1210"/>
      <c r="BV30" s="1211"/>
      <c r="BW30" s="1211"/>
      <c r="BX30" s="1211"/>
      <c r="BY30" s="1211"/>
      <c r="BZ30" s="1211"/>
      <c r="CA30" s="1211"/>
      <c r="CB30" s="1211"/>
      <c r="CC30" s="1212"/>
    </row>
    <row r="31" spans="1:81" s="58" customFormat="1" ht="40.15" customHeight="1" thickTop="1" thickBot="1" x14ac:dyDescent="0.3">
      <c r="A31" s="37"/>
      <c r="B31" s="1334"/>
      <c r="C31" s="1315"/>
      <c r="D31" s="1096">
        <v>4104</v>
      </c>
      <c r="E31" s="1093" t="s">
        <v>5810</v>
      </c>
      <c r="F31" s="1285">
        <v>4104020</v>
      </c>
      <c r="G31" s="1093" t="s">
        <v>5811</v>
      </c>
      <c r="H31" s="1749" t="s">
        <v>5812</v>
      </c>
      <c r="I31" s="1446">
        <v>2021004540037</v>
      </c>
      <c r="J31" s="1219">
        <v>321</v>
      </c>
      <c r="K31" s="1216" t="str">
        <f>+[8]Metas!K369</f>
        <v>Dotaciones de implementos terapéuticos básicos para ejecución de programas de rehabilitación</v>
      </c>
      <c r="L31" s="1222">
        <v>24</v>
      </c>
      <c r="M31" s="1225">
        <v>24</v>
      </c>
      <c r="N31" s="1228"/>
      <c r="O31" s="1231"/>
      <c r="P31" s="1234">
        <v>11</v>
      </c>
      <c r="Q31" s="1237">
        <v>13</v>
      </c>
      <c r="R31" s="1219">
        <f>+$J31</f>
        <v>321</v>
      </c>
      <c r="S31" s="233" t="s">
        <v>5826</v>
      </c>
      <c r="T31" s="240"/>
      <c r="U31" s="240"/>
      <c r="V31" s="240"/>
      <c r="W31" s="233"/>
      <c r="X31" s="307"/>
      <c r="Y31" s="307"/>
      <c r="Z31" s="307">
        <v>44743</v>
      </c>
      <c r="AA31" s="307">
        <v>44926</v>
      </c>
      <c r="AB31" s="1219">
        <f t="shared" ref="AB31" si="18">+$J31</f>
        <v>321</v>
      </c>
      <c r="AC31" s="1240">
        <f t="shared" ref="AC31" si="19">+L31</f>
        <v>24</v>
      </c>
      <c r="AD31" s="308">
        <f t="shared" si="6"/>
        <v>13</v>
      </c>
      <c r="AE31" s="308">
        <v>13</v>
      </c>
      <c r="AF31" s="308">
        <f t="shared" si="6"/>
        <v>0</v>
      </c>
      <c r="AG31" s="308">
        <f t="shared" si="6"/>
        <v>0</v>
      </c>
      <c r="AH31" s="308">
        <f t="shared" si="6"/>
        <v>0</v>
      </c>
      <c r="AI31" s="308">
        <f t="shared" si="6"/>
        <v>0</v>
      </c>
      <c r="AJ31" s="308">
        <f t="shared" si="6"/>
        <v>0</v>
      </c>
      <c r="AK31" s="1219">
        <f t="shared" ref="AK31" si="20">+$J31</f>
        <v>321</v>
      </c>
      <c r="AL31" s="1243">
        <f>+N31</f>
        <v>0</v>
      </c>
      <c r="AM31" s="308">
        <f t="shared" si="2"/>
        <v>0</v>
      </c>
      <c r="AN31" s="48"/>
      <c r="AO31" s="48"/>
      <c r="AP31" s="48"/>
      <c r="AQ31" s="48"/>
      <c r="AR31" s="48"/>
      <c r="AS31" s="48"/>
      <c r="AT31" s="1219">
        <f t="shared" ref="AT31" si="21">+$J31</f>
        <v>321</v>
      </c>
      <c r="AU31" s="1246">
        <f>+O31</f>
        <v>0</v>
      </c>
      <c r="AV31" s="308">
        <f t="shared" si="3"/>
        <v>0</v>
      </c>
      <c r="AW31" s="48"/>
      <c r="AX31" s="48"/>
      <c r="AY31" s="48"/>
      <c r="AZ31" s="48"/>
      <c r="BA31" s="48"/>
      <c r="BB31" s="48"/>
      <c r="BC31" s="1219">
        <f t="shared" ref="BC31" si="22">+$J31</f>
        <v>321</v>
      </c>
      <c r="BD31" s="1249">
        <f>+P31</f>
        <v>11</v>
      </c>
      <c r="BE31" s="308">
        <f t="shared" si="4"/>
        <v>6</v>
      </c>
      <c r="BF31" s="48">
        <v>6</v>
      </c>
      <c r="BG31" s="48"/>
      <c r="BH31" s="48"/>
      <c r="BI31" s="48"/>
      <c r="BJ31" s="48"/>
      <c r="BK31" s="48"/>
      <c r="BL31" s="1219">
        <f t="shared" ref="BL31" si="23">+$J31</f>
        <v>321</v>
      </c>
      <c r="BM31" s="1252">
        <f>+Q31</f>
        <v>13</v>
      </c>
      <c r="BN31" s="308">
        <f t="shared" si="5"/>
        <v>7</v>
      </c>
      <c r="BO31" s="48">
        <v>7</v>
      </c>
      <c r="BP31" s="48"/>
      <c r="BQ31" s="48"/>
      <c r="BR31" s="48"/>
      <c r="BS31" s="48"/>
      <c r="BT31" s="48"/>
      <c r="BU31" s="1204"/>
      <c r="BV31" s="1205"/>
      <c r="BW31" s="1205"/>
      <c r="BX31" s="1205"/>
      <c r="BY31" s="1205"/>
      <c r="BZ31" s="1205"/>
      <c r="CA31" s="1205"/>
      <c r="CB31" s="1205"/>
      <c r="CC31" s="1206"/>
    </row>
    <row r="32" spans="1:81" s="58" customFormat="1" ht="40.15" customHeight="1" thickTop="1" thickBot="1" x14ac:dyDescent="0.3">
      <c r="A32" s="37"/>
      <c r="B32" s="1334"/>
      <c r="C32" s="1315"/>
      <c r="D32" s="1097"/>
      <c r="E32" s="1094"/>
      <c r="F32" s="1286"/>
      <c r="G32" s="1094"/>
      <c r="H32" s="1750"/>
      <c r="I32" s="1447"/>
      <c r="J32" s="1220"/>
      <c r="K32" s="1217"/>
      <c r="L32" s="1223"/>
      <c r="M32" s="1226"/>
      <c r="N32" s="1229"/>
      <c r="O32" s="1232"/>
      <c r="P32" s="1235"/>
      <c r="Q32" s="1238"/>
      <c r="R32" s="1220"/>
      <c r="S32" s="41" t="s">
        <v>5827</v>
      </c>
      <c r="T32" s="241"/>
      <c r="U32" s="241"/>
      <c r="V32" s="241"/>
      <c r="W32" s="41"/>
      <c r="X32" s="34"/>
      <c r="Y32" s="34"/>
      <c r="Z32" s="307">
        <v>44743</v>
      </c>
      <c r="AA32" s="307">
        <v>44926</v>
      </c>
      <c r="AB32" s="1220"/>
      <c r="AC32" s="1241"/>
      <c r="AD32" s="303">
        <f t="shared" ref="AD32:AJ67" si="24">+AM32+AV32+BE32+BN32</f>
        <v>0</v>
      </c>
      <c r="AE32" s="303">
        <f t="shared" si="24"/>
        <v>0</v>
      </c>
      <c r="AF32" s="303">
        <f t="shared" si="24"/>
        <v>0</v>
      </c>
      <c r="AG32" s="303">
        <f t="shared" si="24"/>
        <v>0</v>
      </c>
      <c r="AH32" s="303">
        <f t="shared" si="24"/>
        <v>0</v>
      </c>
      <c r="AI32" s="303">
        <f t="shared" si="24"/>
        <v>0</v>
      </c>
      <c r="AJ32" s="303">
        <f t="shared" si="24"/>
        <v>0</v>
      </c>
      <c r="AK32" s="1220"/>
      <c r="AL32" s="1244"/>
      <c r="AM32" s="303">
        <f t="shared" si="2"/>
        <v>0</v>
      </c>
      <c r="AN32" s="311"/>
      <c r="AO32" s="311"/>
      <c r="AP32" s="311"/>
      <c r="AQ32" s="311"/>
      <c r="AR32" s="311"/>
      <c r="AS32" s="311"/>
      <c r="AT32" s="1220"/>
      <c r="AU32" s="1247"/>
      <c r="AV32" s="303">
        <f t="shared" si="3"/>
        <v>0</v>
      </c>
      <c r="AW32" s="311"/>
      <c r="AX32" s="311"/>
      <c r="AY32" s="311"/>
      <c r="AZ32" s="311"/>
      <c r="BA32" s="311"/>
      <c r="BB32" s="311"/>
      <c r="BC32" s="1220"/>
      <c r="BD32" s="1250"/>
      <c r="BE32" s="303">
        <f t="shared" si="4"/>
        <v>0</v>
      </c>
      <c r="BF32" s="311"/>
      <c r="BG32" s="311"/>
      <c r="BH32" s="311"/>
      <c r="BI32" s="311"/>
      <c r="BJ32" s="311"/>
      <c r="BK32" s="311"/>
      <c r="BL32" s="1220"/>
      <c r="BM32" s="1253"/>
      <c r="BN32" s="303">
        <f t="shared" si="5"/>
        <v>0</v>
      </c>
      <c r="BO32" s="311"/>
      <c r="BP32" s="311"/>
      <c r="BQ32" s="311"/>
      <c r="BR32" s="311"/>
      <c r="BS32" s="311"/>
      <c r="BT32" s="311"/>
      <c r="BU32" s="1207"/>
      <c r="BV32" s="1208"/>
      <c r="BW32" s="1208"/>
      <c r="BX32" s="1208"/>
      <c r="BY32" s="1208"/>
      <c r="BZ32" s="1208"/>
      <c r="CA32" s="1208"/>
      <c r="CB32" s="1208"/>
      <c r="CC32" s="1209"/>
    </row>
    <row r="33" spans="1:81" s="58" customFormat="1" ht="40.15" customHeight="1" thickTop="1" thickBot="1" x14ac:dyDescent="0.3">
      <c r="A33" s="37"/>
      <c r="B33" s="1334"/>
      <c r="C33" s="1315"/>
      <c r="D33" s="1097"/>
      <c r="E33" s="1094"/>
      <c r="F33" s="1286"/>
      <c r="G33" s="1094"/>
      <c r="H33" s="1750"/>
      <c r="I33" s="1447"/>
      <c r="J33" s="1220"/>
      <c r="K33" s="1217"/>
      <c r="L33" s="1223"/>
      <c r="M33" s="1226"/>
      <c r="N33" s="1229"/>
      <c r="O33" s="1232"/>
      <c r="P33" s="1235"/>
      <c r="Q33" s="1238"/>
      <c r="R33" s="1220"/>
      <c r="S33" s="41" t="s">
        <v>5828</v>
      </c>
      <c r="T33" s="241"/>
      <c r="U33" s="241"/>
      <c r="V33" s="241"/>
      <c r="W33" s="41"/>
      <c r="X33" s="34"/>
      <c r="Y33" s="34"/>
      <c r="Z33" s="307">
        <v>44743</v>
      </c>
      <c r="AA33" s="307">
        <v>44926</v>
      </c>
      <c r="AB33" s="1220"/>
      <c r="AC33" s="1241"/>
      <c r="AD33" s="303">
        <f t="shared" si="24"/>
        <v>0</v>
      </c>
      <c r="AE33" s="303">
        <f t="shared" si="24"/>
        <v>0</v>
      </c>
      <c r="AF33" s="303">
        <f t="shared" si="24"/>
        <v>0</v>
      </c>
      <c r="AG33" s="303">
        <f t="shared" si="24"/>
        <v>0</v>
      </c>
      <c r="AH33" s="303">
        <f t="shared" si="24"/>
        <v>0</v>
      </c>
      <c r="AI33" s="303">
        <f t="shared" si="24"/>
        <v>0</v>
      </c>
      <c r="AJ33" s="303">
        <f t="shared" si="24"/>
        <v>0</v>
      </c>
      <c r="AK33" s="1220"/>
      <c r="AL33" s="1244"/>
      <c r="AM33" s="303">
        <f t="shared" si="2"/>
        <v>0</v>
      </c>
      <c r="AN33" s="311"/>
      <c r="AO33" s="311"/>
      <c r="AP33" s="311"/>
      <c r="AQ33" s="311"/>
      <c r="AR33" s="311"/>
      <c r="AS33" s="311"/>
      <c r="AT33" s="1220"/>
      <c r="AU33" s="1247"/>
      <c r="AV33" s="303">
        <f t="shared" si="3"/>
        <v>0</v>
      </c>
      <c r="AW33" s="311"/>
      <c r="AX33" s="311"/>
      <c r="AY33" s="311"/>
      <c r="AZ33" s="311"/>
      <c r="BA33" s="311"/>
      <c r="BB33" s="311"/>
      <c r="BC33" s="1220"/>
      <c r="BD33" s="1250"/>
      <c r="BE33" s="303">
        <f t="shared" si="4"/>
        <v>0</v>
      </c>
      <c r="BF33" s="311"/>
      <c r="BG33" s="311"/>
      <c r="BH33" s="311"/>
      <c r="BI33" s="311"/>
      <c r="BJ33" s="311"/>
      <c r="BK33" s="311"/>
      <c r="BL33" s="1220"/>
      <c r="BM33" s="1253"/>
      <c r="BN33" s="303">
        <f t="shared" si="5"/>
        <v>0</v>
      </c>
      <c r="BO33" s="311"/>
      <c r="BP33" s="311"/>
      <c r="BQ33" s="311"/>
      <c r="BR33" s="311"/>
      <c r="BS33" s="311"/>
      <c r="BT33" s="311"/>
      <c r="BU33" s="1207"/>
      <c r="BV33" s="1208"/>
      <c r="BW33" s="1208"/>
      <c r="BX33" s="1208"/>
      <c r="BY33" s="1208"/>
      <c r="BZ33" s="1208"/>
      <c r="CA33" s="1208"/>
      <c r="CB33" s="1208"/>
      <c r="CC33" s="1209"/>
    </row>
    <row r="34" spans="1:81" s="58" customFormat="1" ht="40.15" customHeight="1" thickTop="1" thickBot="1" x14ac:dyDescent="0.3">
      <c r="A34" s="37"/>
      <c r="B34" s="1334"/>
      <c r="C34" s="1315"/>
      <c r="D34" s="1098"/>
      <c r="E34" s="1095"/>
      <c r="F34" s="1287"/>
      <c r="G34" s="1095"/>
      <c r="H34" s="1751"/>
      <c r="I34" s="1448"/>
      <c r="J34" s="1221"/>
      <c r="K34" s="1218"/>
      <c r="L34" s="1224"/>
      <c r="M34" s="1227"/>
      <c r="N34" s="1230"/>
      <c r="O34" s="1233"/>
      <c r="P34" s="1236"/>
      <c r="Q34" s="1239"/>
      <c r="R34" s="1221"/>
      <c r="S34" s="234" t="s">
        <v>5829</v>
      </c>
      <c r="T34" s="242"/>
      <c r="U34" s="242"/>
      <c r="V34" s="242"/>
      <c r="W34" s="234"/>
      <c r="X34" s="305"/>
      <c r="Y34" s="305"/>
      <c r="Z34" s="307">
        <v>44743</v>
      </c>
      <c r="AA34" s="307">
        <v>44926</v>
      </c>
      <c r="AB34" s="1221"/>
      <c r="AC34" s="1242"/>
      <c r="AD34" s="306">
        <f t="shared" si="24"/>
        <v>0</v>
      </c>
      <c r="AE34" s="306">
        <f t="shared" si="24"/>
        <v>0</v>
      </c>
      <c r="AF34" s="306">
        <f t="shared" si="24"/>
        <v>0</v>
      </c>
      <c r="AG34" s="306">
        <f t="shared" si="24"/>
        <v>0</v>
      </c>
      <c r="AH34" s="306">
        <f t="shared" si="24"/>
        <v>0</v>
      </c>
      <c r="AI34" s="306">
        <f t="shared" si="24"/>
        <v>0</v>
      </c>
      <c r="AJ34" s="306">
        <f t="shared" si="24"/>
        <v>0</v>
      </c>
      <c r="AK34" s="1221"/>
      <c r="AL34" s="1245"/>
      <c r="AM34" s="306">
        <f t="shared" si="2"/>
        <v>0</v>
      </c>
      <c r="AN34" s="50"/>
      <c r="AO34" s="50"/>
      <c r="AP34" s="50"/>
      <c r="AQ34" s="50"/>
      <c r="AR34" s="50"/>
      <c r="AS34" s="50"/>
      <c r="AT34" s="1221"/>
      <c r="AU34" s="1248"/>
      <c r="AV34" s="306">
        <f t="shared" si="3"/>
        <v>0</v>
      </c>
      <c r="AW34" s="50"/>
      <c r="AX34" s="50"/>
      <c r="AY34" s="50"/>
      <c r="AZ34" s="50"/>
      <c r="BA34" s="50"/>
      <c r="BB34" s="50"/>
      <c r="BC34" s="1221"/>
      <c r="BD34" s="1251"/>
      <c r="BE34" s="306">
        <f t="shared" si="4"/>
        <v>0</v>
      </c>
      <c r="BF34" s="50"/>
      <c r="BG34" s="50"/>
      <c r="BH34" s="50"/>
      <c r="BI34" s="50"/>
      <c r="BJ34" s="50"/>
      <c r="BK34" s="50"/>
      <c r="BL34" s="1221"/>
      <c r="BM34" s="1254"/>
      <c r="BN34" s="306">
        <f t="shared" si="5"/>
        <v>0</v>
      </c>
      <c r="BO34" s="50"/>
      <c r="BP34" s="50"/>
      <c r="BQ34" s="50"/>
      <c r="BR34" s="50"/>
      <c r="BS34" s="50"/>
      <c r="BT34" s="50"/>
      <c r="BU34" s="1210"/>
      <c r="BV34" s="1211"/>
      <c r="BW34" s="1211"/>
      <c r="BX34" s="1211"/>
      <c r="BY34" s="1211"/>
      <c r="BZ34" s="1211"/>
      <c r="CA34" s="1211"/>
      <c r="CB34" s="1211"/>
      <c r="CC34" s="1212"/>
    </row>
    <row r="35" spans="1:81" s="58" customFormat="1" ht="40.15" customHeight="1" thickTop="1" x14ac:dyDescent="0.25">
      <c r="A35" s="37"/>
      <c r="B35" s="1334"/>
      <c r="C35" s="1315"/>
      <c r="D35" s="1096">
        <v>4104</v>
      </c>
      <c r="E35" s="1093" t="s">
        <v>5810</v>
      </c>
      <c r="F35" s="1285">
        <v>4104020</v>
      </c>
      <c r="G35" s="1093" t="s">
        <v>5811</v>
      </c>
      <c r="H35" s="1749" t="s">
        <v>5812</v>
      </c>
      <c r="I35" s="1446">
        <v>2021004540037</v>
      </c>
      <c r="J35" s="1219">
        <v>322</v>
      </c>
      <c r="K35" s="1216" t="str">
        <f>+[8]Metas!K370</f>
        <v>Municipios dotados para beneficiar PcD</v>
      </c>
      <c r="L35" s="1222">
        <v>24</v>
      </c>
      <c r="M35" s="1225">
        <v>24</v>
      </c>
      <c r="N35" s="1228"/>
      <c r="O35" s="1231"/>
      <c r="P35" s="1234">
        <v>11</v>
      </c>
      <c r="Q35" s="1237">
        <v>13</v>
      </c>
      <c r="R35" s="1219">
        <f>+$J35</f>
        <v>322</v>
      </c>
      <c r="S35" s="1752" t="s">
        <v>5813</v>
      </c>
      <c r="T35" s="240"/>
      <c r="U35" s="240"/>
      <c r="V35" s="240"/>
      <c r="W35" s="233"/>
      <c r="X35" s="307"/>
      <c r="Y35" s="307"/>
      <c r="Z35" s="307">
        <v>44743</v>
      </c>
      <c r="AA35" s="307">
        <v>44926</v>
      </c>
      <c r="AB35" s="1219">
        <f t="shared" ref="AB35" si="25">+$J35</f>
        <v>322</v>
      </c>
      <c r="AC35" s="1240">
        <f t="shared" ref="AC35" si="26">+L35</f>
        <v>24</v>
      </c>
      <c r="AD35" s="308">
        <f t="shared" si="24"/>
        <v>11</v>
      </c>
      <c r="AE35" s="308">
        <f t="shared" si="24"/>
        <v>11</v>
      </c>
      <c r="AF35" s="308">
        <f t="shared" si="24"/>
        <v>0</v>
      </c>
      <c r="AG35" s="308">
        <f t="shared" si="24"/>
        <v>0</v>
      </c>
      <c r="AH35" s="308">
        <f t="shared" si="24"/>
        <v>0</v>
      </c>
      <c r="AI35" s="308">
        <f t="shared" si="24"/>
        <v>0</v>
      </c>
      <c r="AJ35" s="308">
        <f t="shared" si="24"/>
        <v>0</v>
      </c>
      <c r="AK35" s="1219">
        <f t="shared" ref="AK35" si="27">+$J35</f>
        <v>322</v>
      </c>
      <c r="AL35" s="1243">
        <f>+N35</f>
        <v>0</v>
      </c>
      <c r="AM35" s="308">
        <f t="shared" si="2"/>
        <v>0</v>
      </c>
      <c r="AN35" s="48"/>
      <c r="AO35" s="48"/>
      <c r="AP35" s="48"/>
      <c r="AQ35" s="48"/>
      <c r="AR35" s="48"/>
      <c r="AS35" s="48"/>
      <c r="AT35" s="1219">
        <f t="shared" ref="AT35" si="28">+$J35</f>
        <v>322</v>
      </c>
      <c r="AU35" s="1246">
        <f>+O35</f>
        <v>0</v>
      </c>
      <c r="AV35" s="308">
        <f t="shared" si="3"/>
        <v>0</v>
      </c>
      <c r="AW35" s="48"/>
      <c r="AX35" s="48"/>
      <c r="AY35" s="48"/>
      <c r="AZ35" s="48"/>
      <c r="BA35" s="48"/>
      <c r="BB35" s="48"/>
      <c r="BC35" s="1219">
        <f t="shared" ref="BC35" si="29">+$J35</f>
        <v>322</v>
      </c>
      <c r="BD35" s="1249">
        <f>+P35</f>
        <v>11</v>
      </c>
      <c r="BE35" s="308">
        <f t="shared" si="4"/>
        <v>5</v>
      </c>
      <c r="BF35" s="48">
        <v>5</v>
      </c>
      <c r="BG35" s="48"/>
      <c r="BH35" s="48"/>
      <c r="BI35" s="48"/>
      <c r="BJ35" s="48"/>
      <c r="BK35" s="48"/>
      <c r="BL35" s="1219">
        <f t="shared" ref="BL35" si="30">+$J35</f>
        <v>322</v>
      </c>
      <c r="BM35" s="1252">
        <f>+Q35</f>
        <v>13</v>
      </c>
      <c r="BN35" s="308">
        <f t="shared" si="5"/>
        <v>6</v>
      </c>
      <c r="BO35" s="48">
        <v>6</v>
      </c>
      <c r="BP35" s="48"/>
      <c r="BQ35" s="48"/>
      <c r="BR35" s="48"/>
      <c r="BS35" s="48"/>
      <c r="BT35" s="48"/>
      <c r="BU35" s="1204"/>
      <c r="BV35" s="1205"/>
      <c r="BW35" s="1205"/>
      <c r="BX35" s="1205"/>
      <c r="BY35" s="1205"/>
      <c r="BZ35" s="1205"/>
      <c r="CA35" s="1205"/>
      <c r="CB35" s="1205"/>
      <c r="CC35" s="1206"/>
    </row>
    <row r="36" spans="1:81" s="58" customFormat="1" ht="40.15" customHeight="1" thickBot="1" x14ac:dyDescent="0.3">
      <c r="A36" s="37"/>
      <c r="B36" s="1334"/>
      <c r="C36" s="1315"/>
      <c r="D36" s="1097"/>
      <c r="E36" s="1094"/>
      <c r="F36" s="1286"/>
      <c r="G36" s="1094"/>
      <c r="H36" s="1750"/>
      <c r="I36" s="1447"/>
      <c r="J36" s="1220"/>
      <c r="K36" s="1217"/>
      <c r="L36" s="1223"/>
      <c r="M36" s="1226"/>
      <c r="N36" s="1229"/>
      <c r="O36" s="1232"/>
      <c r="P36" s="1235"/>
      <c r="Q36" s="1238"/>
      <c r="R36" s="1220"/>
      <c r="S36" s="1753"/>
      <c r="T36" s="241"/>
      <c r="U36" s="241"/>
      <c r="V36" s="241"/>
      <c r="W36" s="41"/>
      <c r="X36" s="34"/>
      <c r="Y36" s="34"/>
      <c r="Z36" s="34"/>
      <c r="AA36" s="34"/>
      <c r="AB36" s="1220"/>
      <c r="AC36" s="1241"/>
      <c r="AD36" s="303">
        <f t="shared" si="24"/>
        <v>0</v>
      </c>
      <c r="AE36" s="303">
        <f t="shared" si="24"/>
        <v>0</v>
      </c>
      <c r="AF36" s="303">
        <f t="shared" si="24"/>
        <v>0</v>
      </c>
      <c r="AG36" s="303">
        <f t="shared" si="24"/>
        <v>0</v>
      </c>
      <c r="AH36" s="303">
        <f t="shared" si="24"/>
        <v>0</v>
      </c>
      <c r="AI36" s="303">
        <f t="shared" si="24"/>
        <v>0</v>
      </c>
      <c r="AJ36" s="303">
        <f t="shared" si="24"/>
        <v>0</v>
      </c>
      <c r="AK36" s="1220"/>
      <c r="AL36" s="1244"/>
      <c r="AM36" s="303">
        <f t="shared" si="2"/>
        <v>0</v>
      </c>
      <c r="AN36" s="311"/>
      <c r="AO36" s="311"/>
      <c r="AP36" s="311"/>
      <c r="AQ36" s="311"/>
      <c r="AR36" s="311"/>
      <c r="AS36" s="311"/>
      <c r="AT36" s="1220"/>
      <c r="AU36" s="1247"/>
      <c r="AV36" s="303">
        <f t="shared" si="3"/>
        <v>0</v>
      </c>
      <c r="AW36" s="311"/>
      <c r="AX36" s="311"/>
      <c r="AY36" s="311"/>
      <c r="AZ36" s="311"/>
      <c r="BA36" s="311"/>
      <c r="BB36" s="311"/>
      <c r="BC36" s="1220"/>
      <c r="BD36" s="1250"/>
      <c r="BE36" s="303">
        <f t="shared" si="4"/>
        <v>0</v>
      </c>
      <c r="BF36" s="311"/>
      <c r="BG36" s="311"/>
      <c r="BH36" s="311"/>
      <c r="BI36" s="311"/>
      <c r="BJ36" s="311"/>
      <c r="BK36" s="311"/>
      <c r="BL36" s="1220"/>
      <c r="BM36" s="1253"/>
      <c r="BN36" s="303">
        <f t="shared" si="5"/>
        <v>0</v>
      </c>
      <c r="BO36" s="311"/>
      <c r="BP36" s="311"/>
      <c r="BQ36" s="311"/>
      <c r="BR36" s="311"/>
      <c r="BS36" s="311"/>
      <c r="BT36" s="311"/>
      <c r="BU36" s="1207"/>
      <c r="BV36" s="1208"/>
      <c r="BW36" s="1208"/>
      <c r="BX36" s="1208"/>
      <c r="BY36" s="1208"/>
      <c r="BZ36" s="1208"/>
      <c r="CA36" s="1208"/>
      <c r="CB36" s="1208"/>
      <c r="CC36" s="1209"/>
    </row>
    <row r="37" spans="1:81" s="58" customFormat="1" ht="40.15" customHeight="1" thickTop="1" x14ac:dyDescent="0.25">
      <c r="A37" s="37"/>
      <c r="B37" s="1334"/>
      <c r="C37" s="1315"/>
      <c r="D37" s="1097"/>
      <c r="E37" s="1094"/>
      <c r="F37" s="1286"/>
      <c r="G37" s="1094"/>
      <c r="H37" s="1750"/>
      <c r="I37" s="1447"/>
      <c r="J37" s="1220"/>
      <c r="K37" s="1217"/>
      <c r="L37" s="1223"/>
      <c r="M37" s="1226"/>
      <c r="N37" s="1229"/>
      <c r="O37" s="1232"/>
      <c r="P37" s="1235"/>
      <c r="Q37" s="1238"/>
      <c r="R37" s="1220"/>
      <c r="S37" s="1754" t="s">
        <v>5830</v>
      </c>
      <c r="T37" s="241"/>
      <c r="U37" s="241"/>
      <c r="V37" s="241"/>
      <c r="W37" s="41"/>
      <c r="X37" s="34"/>
      <c r="Y37" s="34"/>
      <c r="Z37" s="307">
        <v>44743</v>
      </c>
      <c r="AA37" s="307">
        <v>44926</v>
      </c>
      <c r="AB37" s="1220"/>
      <c r="AC37" s="1241"/>
      <c r="AD37" s="303">
        <f t="shared" si="24"/>
        <v>0</v>
      </c>
      <c r="AE37" s="303">
        <f t="shared" si="24"/>
        <v>0</v>
      </c>
      <c r="AF37" s="303">
        <f t="shared" si="24"/>
        <v>0</v>
      </c>
      <c r="AG37" s="303">
        <f t="shared" si="24"/>
        <v>0</v>
      </c>
      <c r="AH37" s="303">
        <f t="shared" si="24"/>
        <v>0</v>
      </c>
      <c r="AI37" s="303">
        <f t="shared" si="24"/>
        <v>0</v>
      </c>
      <c r="AJ37" s="303">
        <f t="shared" si="24"/>
        <v>0</v>
      </c>
      <c r="AK37" s="1220"/>
      <c r="AL37" s="1244"/>
      <c r="AM37" s="303">
        <f t="shared" si="2"/>
        <v>0</v>
      </c>
      <c r="AN37" s="311"/>
      <c r="AO37" s="311"/>
      <c r="AP37" s="311"/>
      <c r="AQ37" s="311"/>
      <c r="AR37" s="311"/>
      <c r="AS37" s="311"/>
      <c r="AT37" s="1220"/>
      <c r="AU37" s="1247"/>
      <c r="AV37" s="303">
        <f t="shared" si="3"/>
        <v>0</v>
      </c>
      <c r="AW37" s="311"/>
      <c r="AX37" s="311"/>
      <c r="AY37" s="311"/>
      <c r="AZ37" s="311"/>
      <c r="BA37" s="311"/>
      <c r="BB37" s="311"/>
      <c r="BC37" s="1220"/>
      <c r="BD37" s="1250"/>
      <c r="BE37" s="303">
        <f t="shared" si="4"/>
        <v>0</v>
      </c>
      <c r="BF37" s="311"/>
      <c r="BG37" s="311"/>
      <c r="BH37" s="311"/>
      <c r="BI37" s="311"/>
      <c r="BJ37" s="311"/>
      <c r="BK37" s="311"/>
      <c r="BL37" s="1220"/>
      <c r="BM37" s="1253"/>
      <c r="BN37" s="303">
        <f t="shared" si="5"/>
        <v>0</v>
      </c>
      <c r="BO37" s="311"/>
      <c r="BP37" s="311"/>
      <c r="BQ37" s="311"/>
      <c r="BR37" s="311"/>
      <c r="BS37" s="311"/>
      <c r="BT37" s="311"/>
      <c r="BU37" s="1207"/>
      <c r="BV37" s="1208"/>
      <c r="BW37" s="1208"/>
      <c r="BX37" s="1208"/>
      <c r="BY37" s="1208"/>
      <c r="BZ37" s="1208"/>
      <c r="CA37" s="1208"/>
      <c r="CB37" s="1208"/>
      <c r="CC37" s="1209"/>
    </row>
    <row r="38" spans="1:81" s="58" customFormat="1" ht="40.15" customHeight="1" thickBot="1" x14ac:dyDescent="0.3">
      <c r="A38" s="37"/>
      <c r="B38" s="1334"/>
      <c r="C38" s="1315"/>
      <c r="D38" s="1098"/>
      <c r="E38" s="1095"/>
      <c r="F38" s="1287"/>
      <c r="G38" s="1095"/>
      <c r="H38" s="1751"/>
      <c r="I38" s="1448"/>
      <c r="J38" s="1221"/>
      <c r="K38" s="1218"/>
      <c r="L38" s="1224"/>
      <c r="M38" s="1227"/>
      <c r="N38" s="1230"/>
      <c r="O38" s="1233"/>
      <c r="P38" s="1236"/>
      <c r="Q38" s="1239"/>
      <c r="R38" s="1221"/>
      <c r="S38" s="1755"/>
      <c r="T38" s="242"/>
      <c r="U38" s="242"/>
      <c r="V38" s="242"/>
      <c r="W38" s="234"/>
      <c r="X38" s="305"/>
      <c r="Y38" s="305"/>
      <c r="Z38" s="305"/>
      <c r="AA38" s="305"/>
      <c r="AB38" s="1221"/>
      <c r="AC38" s="1242"/>
      <c r="AD38" s="306">
        <f t="shared" si="24"/>
        <v>0</v>
      </c>
      <c r="AE38" s="306">
        <f t="shared" si="24"/>
        <v>0</v>
      </c>
      <c r="AF38" s="306">
        <f t="shared" si="24"/>
        <v>0</v>
      </c>
      <c r="AG38" s="306">
        <f t="shared" si="24"/>
        <v>0</v>
      </c>
      <c r="AH38" s="306">
        <f t="shared" si="24"/>
        <v>0</v>
      </c>
      <c r="AI38" s="306">
        <f t="shared" si="24"/>
        <v>0</v>
      </c>
      <c r="AJ38" s="306">
        <f t="shared" si="24"/>
        <v>0</v>
      </c>
      <c r="AK38" s="1221"/>
      <c r="AL38" s="1245"/>
      <c r="AM38" s="306">
        <f t="shared" si="2"/>
        <v>0</v>
      </c>
      <c r="AN38" s="50"/>
      <c r="AO38" s="50"/>
      <c r="AP38" s="50"/>
      <c r="AQ38" s="50"/>
      <c r="AR38" s="50"/>
      <c r="AS38" s="50"/>
      <c r="AT38" s="1221"/>
      <c r="AU38" s="1248"/>
      <c r="AV38" s="306">
        <f t="shared" si="3"/>
        <v>0</v>
      </c>
      <c r="AW38" s="50"/>
      <c r="AX38" s="50"/>
      <c r="AY38" s="50"/>
      <c r="AZ38" s="50"/>
      <c r="BA38" s="50"/>
      <c r="BB38" s="50"/>
      <c r="BC38" s="1221"/>
      <c r="BD38" s="1251"/>
      <c r="BE38" s="306">
        <f t="shared" si="4"/>
        <v>0</v>
      </c>
      <c r="BF38" s="50"/>
      <c r="BG38" s="50"/>
      <c r="BH38" s="50"/>
      <c r="BI38" s="50"/>
      <c r="BJ38" s="50"/>
      <c r="BK38" s="50"/>
      <c r="BL38" s="1221"/>
      <c r="BM38" s="1254"/>
      <c r="BN38" s="306">
        <f t="shared" si="5"/>
        <v>0</v>
      </c>
      <c r="BO38" s="50"/>
      <c r="BP38" s="50"/>
      <c r="BQ38" s="50"/>
      <c r="BR38" s="50"/>
      <c r="BS38" s="50"/>
      <c r="BT38" s="50"/>
      <c r="BU38" s="1210"/>
      <c r="BV38" s="1211"/>
      <c r="BW38" s="1211"/>
      <c r="BX38" s="1211"/>
      <c r="BY38" s="1211"/>
      <c r="BZ38" s="1211"/>
      <c r="CA38" s="1211"/>
      <c r="CB38" s="1211"/>
      <c r="CC38" s="1212"/>
    </row>
    <row r="39" spans="1:81" s="58" customFormat="1" ht="40.15" customHeight="1" thickTop="1" x14ac:dyDescent="0.25">
      <c r="A39" s="37"/>
      <c r="B39" s="1334"/>
      <c r="C39" s="1315"/>
      <c r="D39" s="1096">
        <v>4104</v>
      </c>
      <c r="E39" s="1093" t="s">
        <v>5810</v>
      </c>
      <c r="F39" s="1285">
        <v>4104020</v>
      </c>
      <c r="G39" s="1093" t="s">
        <v>5811</v>
      </c>
      <c r="H39" s="1749" t="s">
        <v>5812</v>
      </c>
      <c r="I39" s="1446">
        <v>2021004540037</v>
      </c>
      <c r="J39" s="1219">
        <v>323</v>
      </c>
      <c r="K39" s="1216" t="str">
        <f>+[8]Metas!K371</f>
        <v>Personas en condición de Discapacidad beneficiados con dotación</v>
      </c>
      <c r="L39" s="1222">
        <v>2100</v>
      </c>
      <c r="M39" s="1225">
        <v>2100</v>
      </c>
      <c r="N39" s="1228"/>
      <c r="O39" s="1231"/>
      <c r="P39" s="1234">
        <v>963</v>
      </c>
      <c r="Q39" s="1237">
        <v>1137</v>
      </c>
      <c r="R39" s="1219">
        <f>+$J39</f>
        <v>323</v>
      </c>
      <c r="S39" s="1752" t="s">
        <v>5831</v>
      </c>
      <c r="T39" s="240"/>
      <c r="U39" s="240"/>
      <c r="V39" s="240"/>
      <c r="W39" s="233"/>
      <c r="X39" s="307"/>
      <c r="Y39" s="307"/>
      <c r="Z39" s="307">
        <v>44743</v>
      </c>
      <c r="AA39" s="307">
        <v>44926</v>
      </c>
      <c r="AB39" s="1219">
        <f t="shared" ref="AB39" si="31">+$J39</f>
        <v>323</v>
      </c>
      <c r="AC39" s="1240">
        <f t="shared" ref="AC39" si="32">+L39</f>
        <v>2100</v>
      </c>
      <c r="AD39" s="308">
        <f t="shared" si="24"/>
        <v>11</v>
      </c>
      <c r="AE39" s="308">
        <v>11</v>
      </c>
      <c r="AF39" s="308">
        <f t="shared" si="24"/>
        <v>0</v>
      </c>
      <c r="AG39" s="308">
        <f t="shared" si="24"/>
        <v>0</v>
      </c>
      <c r="AH39" s="308">
        <f t="shared" si="24"/>
        <v>0</v>
      </c>
      <c r="AI39" s="308">
        <f t="shared" si="24"/>
        <v>0</v>
      </c>
      <c r="AJ39" s="308">
        <f t="shared" si="24"/>
        <v>0</v>
      </c>
      <c r="AK39" s="1219">
        <f t="shared" ref="AK39" si="33">+$J39</f>
        <v>323</v>
      </c>
      <c r="AL39" s="1243">
        <f>+N39</f>
        <v>0</v>
      </c>
      <c r="AM39" s="308">
        <f t="shared" si="2"/>
        <v>0</v>
      </c>
      <c r="AN39" s="48"/>
      <c r="AO39" s="48"/>
      <c r="AP39" s="48"/>
      <c r="AQ39" s="48"/>
      <c r="AR39" s="48"/>
      <c r="AS39" s="48"/>
      <c r="AT39" s="1219">
        <f t="shared" ref="AT39" si="34">+$J39</f>
        <v>323</v>
      </c>
      <c r="AU39" s="1246">
        <f>+O39</f>
        <v>0</v>
      </c>
      <c r="AV39" s="308">
        <f t="shared" si="3"/>
        <v>0</v>
      </c>
      <c r="AW39" s="48"/>
      <c r="AX39" s="48"/>
      <c r="AY39" s="48"/>
      <c r="AZ39" s="48"/>
      <c r="BA39" s="48"/>
      <c r="BB39" s="48"/>
      <c r="BC39" s="1219">
        <f t="shared" ref="BC39" si="35">+$J39</f>
        <v>323</v>
      </c>
      <c r="BD39" s="1249">
        <f>+P39</f>
        <v>963</v>
      </c>
      <c r="BE39" s="308">
        <f t="shared" si="4"/>
        <v>5</v>
      </c>
      <c r="BF39" s="48">
        <v>5</v>
      </c>
      <c r="BG39" s="48"/>
      <c r="BH39" s="48"/>
      <c r="BI39" s="48"/>
      <c r="BJ39" s="48"/>
      <c r="BK39" s="48"/>
      <c r="BL39" s="1219">
        <f t="shared" ref="BL39" si="36">+$J39</f>
        <v>323</v>
      </c>
      <c r="BM39" s="1252">
        <f>+Q39</f>
        <v>1137</v>
      </c>
      <c r="BN39" s="308">
        <f t="shared" si="5"/>
        <v>6</v>
      </c>
      <c r="BO39" s="48">
        <v>6</v>
      </c>
      <c r="BP39" s="48"/>
      <c r="BQ39" s="48"/>
      <c r="BR39" s="48"/>
      <c r="BS39" s="48"/>
      <c r="BT39" s="48"/>
      <c r="BU39" s="1204"/>
      <c r="BV39" s="1205"/>
      <c r="BW39" s="1205"/>
      <c r="BX39" s="1205"/>
      <c r="BY39" s="1205"/>
      <c r="BZ39" s="1205"/>
      <c r="CA39" s="1205"/>
      <c r="CB39" s="1205"/>
      <c r="CC39" s="1206"/>
    </row>
    <row r="40" spans="1:81" s="58" customFormat="1" ht="40.15" customHeight="1" x14ac:dyDescent="0.25">
      <c r="A40" s="37"/>
      <c r="B40" s="1334"/>
      <c r="C40" s="1315"/>
      <c r="D40" s="1097"/>
      <c r="E40" s="1094"/>
      <c r="F40" s="1286"/>
      <c r="G40" s="1094"/>
      <c r="H40" s="1750"/>
      <c r="I40" s="1447"/>
      <c r="J40" s="1220"/>
      <c r="K40" s="1217"/>
      <c r="L40" s="1223"/>
      <c r="M40" s="1226"/>
      <c r="N40" s="1229"/>
      <c r="O40" s="1232"/>
      <c r="P40" s="1235"/>
      <c r="Q40" s="1238"/>
      <c r="R40" s="1220"/>
      <c r="S40" s="1756"/>
      <c r="T40" s="241"/>
      <c r="U40" s="241"/>
      <c r="V40" s="241"/>
      <c r="W40" s="41"/>
      <c r="X40" s="34"/>
      <c r="Y40" s="34"/>
      <c r="Z40" s="34"/>
      <c r="AA40" s="34"/>
      <c r="AB40" s="1220"/>
      <c r="AC40" s="1241"/>
      <c r="AD40" s="303">
        <f t="shared" si="24"/>
        <v>0</v>
      </c>
      <c r="AE40" s="303">
        <f t="shared" si="24"/>
        <v>0</v>
      </c>
      <c r="AF40" s="303">
        <f t="shared" si="24"/>
        <v>0</v>
      </c>
      <c r="AG40" s="303">
        <f t="shared" si="24"/>
        <v>0</v>
      </c>
      <c r="AH40" s="303">
        <f t="shared" si="24"/>
        <v>0</v>
      </c>
      <c r="AI40" s="303">
        <f t="shared" si="24"/>
        <v>0</v>
      </c>
      <c r="AJ40" s="303">
        <f t="shared" si="24"/>
        <v>0</v>
      </c>
      <c r="AK40" s="1220"/>
      <c r="AL40" s="1244"/>
      <c r="AM40" s="303">
        <f t="shared" si="2"/>
        <v>0</v>
      </c>
      <c r="AN40" s="311"/>
      <c r="AO40" s="311"/>
      <c r="AP40" s="311"/>
      <c r="AQ40" s="311"/>
      <c r="AR40" s="311"/>
      <c r="AS40" s="311"/>
      <c r="AT40" s="1220"/>
      <c r="AU40" s="1247"/>
      <c r="AV40" s="303">
        <f t="shared" si="3"/>
        <v>0</v>
      </c>
      <c r="AW40" s="311"/>
      <c r="AX40" s="311"/>
      <c r="AY40" s="311"/>
      <c r="AZ40" s="311"/>
      <c r="BA40" s="311"/>
      <c r="BB40" s="311"/>
      <c r="BC40" s="1220"/>
      <c r="BD40" s="1250"/>
      <c r="BE40" s="303">
        <f t="shared" si="4"/>
        <v>0</v>
      </c>
      <c r="BF40" s="311"/>
      <c r="BG40" s="311"/>
      <c r="BH40" s="311"/>
      <c r="BI40" s="311"/>
      <c r="BJ40" s="311"/>
      <c r="BK40" s="311"/>
      <c r="BL40" s="1220"/>
      <c r="BM40" s="1253"/>
      <c r="BN40" s="303">
        <f t="shared" si="5"/>
        <v>0</v>
      </c>
      <c r="BO40" s="311"/>
      <c r="BP40" s="311"/>
      <c r="BQ40" s="311"/>
      <c r="BR40" s="311"/>
      <c r="BS40" s="311"/>
      <c r="BT40" s="311"/>
      <c r="BU40" s="1207"/>
      <c r="BV40" s="1208"/>
      <c r="BW40" s="1208"/>
      <c r="BX40" s="1208"/>
      <c r="BY40" s="1208"/>
      <c r="BZ40" s="1208"/>
      <c r="CA40" s="1208"/>
      <c r="CB40" s="1208"/>
      <c r="CC40" s="1209"/>
    </row>
    <row r="41" spans="1:81" s="58" customFormat="1" ht="40.15" customHeight="1" x14ac:dyDescent="0.25">
      <c r="A41" s="37"/>
      <c r="B41" s="1334"/>
      <c r="C41" s="1315"/>
      <c r="D41" s="1097"/>
      <c r="E41" s="1094"/>
      <c r="F41" s="1286"/>
      <c r="G41" s="1094"/>
      <c r="H41" s="1750"/>
      <c r="I41" s="1447"/>
      <c r="J41" s="1220"/>
      <c r="K41" s="1217"/>
      <c r="L41" s="1223"/>
      <c r="M41" s="1226"/>
      <c r="N41" s="1229"/>
      <c r="O41" s="1232"/>
      <c r="P41" s="1235"/>
      <c r="Q41" s="1238"/>
      <c r="R41" s="1220"/>
      <c r="S41" s="1756"/>
      <c r="T41" s="241"/>
      <c r="U41" s="241"/>
      <c r="V41" s="241"/>
      <c r="W41" s="41"/>
      <c r="X41" s="34"/>
      <c r="Y41" s="34"/>
      <c r="Z41" s="34"/>
      <c r="AA41" s="34"/>
      <c r="AB41" s="1220"/>
      <c r="AC41" s="1241"/>
      <c r="AD41" s="303">
        <f t="shared" si="24"/>
        <v>0</v>
      </c>
      <c r="AE41" s="303">
        <f t="shared" si="24"/>
        <v>0</v>
      </c>
      <c r="AF41" s="303">
        <f t="shared" si="24"/>
        <v>0</v>
      </c>
      <c r="AG41" s="303">
        <f t="shared" si="24"/>
        <v>0</v>
      </c>
      <c r="AH41" s="303">
        <f t="shared" si="24"/>
        <v>0</v>
      </c>
      <c r="AI41" s="303">
        <f t="shared" si="24"/>
        <v>0</v>
      </c>
      <c r="AJ41" s="303">
        <f t="shared" si="24"/>
        <v>0</v>
      </c>
      <c r="AK41" s="1220"/>
      <c r="AL41" s="1244"/>
      <c r="AM41" s="303">
        <f t="shared" si="2"/>
        <v>0</v>
      </c>
      <c r="AN41" s="311"/>
      <c r="AO41" s="311"/>
      <c r="AP41" s="311"/>
      <c r="AQ41" s="311"/>
      <c r="AR41" s="311"/>
      <c r="AS41" s="311"/>
      <c r="AT41" s="1220"/>
      <c r="AU41" s="1247"/>
      <c r="AV41" s="303">
        <f t="shared" si="3"/>
        <v>0</v>
      </c>
      <c r="AW41" s="311"/>
      <c r="AX41" s="311"/>
      <c r="AY41" s="311"/>
      <c r="AZ41" s="311"/>
      <c r="BA41" s="311"/>
      <c r="BB41" s="311"/>
      <c r="BC41" s="1220"/>
      <c r="BD41" s="1250"/>
      <c r="BE41" s="303">
        <f t="shared" si="4"/>
        <v>0</v>
      </c>
      <c r="BF41" s="311"/>
      <c r="BG41" s="311"/>
      <c r="BH41" s="311"/>
      <c r="BI41" s="311"/>
      <c r="BJ41" s="311"/>
      <c r="BK41" s="311"/>
      <c r="BL41" s="1220"/>
      <c r="BM41" s="1253"/>
      <c r="BN41" s="303">
        <f t="shared" si="5"/>
        <v>0</v>
      </c>
      <c r="BO41" s="311"/>
      <c r="BP41" s="311"/>
      <c r="BQ41" s="311"/>
      <c r="BR41" s="311"/>
      <c r="BS41" s="311"/>
      <c r="BT41" s="311"/>
      <c r="BU41" s="1207"/>
      <c r="BV41" s="1208"/>
      <c r="BW41" s="1208"/>
      <c r="BX41" s="1208"/>
      <c r="BY41" s="1208"/>
      <c r="BZ41" s="1208"/>
      <c r="CA41" s="1208"/>
      <c r="CB41" s="1208"/>
      <c r="CC41" s="1209"/>
    </row>
    <row r="42" spans="1:81" s="58" customFormat="1" ht="40.15" customHeight="1" thickBot="1" x14ac:dyDescent="0.3">
      <c r="A42" s="37"/>
      <c r="B42" s="1334"/>
      <c r="C42" s="1315"/>
      <c r="D42" s="1098"/>
      <c r="E42" s="1095"/>
      <c r="F42" s="1287"/>
      <c r="G42" s="1095"/>
      <c r="H42" s="1751"/>
      <c r="I42" s="1448"/>
      <c r="J42" s="1221"/>
      <c r="K42" s="1218"/>
      <c r="L42" s="1224"/>
      <c r="M42" s="1227"/>
      <c r="N42" s="1230"/>
      <c r="O42" s="1233"/>
      <c r="P42" s="1236"/>
      <c r="Q42" s="1239"/>
      <c r="R42" s="1221"/>
      <c r="S42" s="1755"/>
      <c r="T42" s="242"/>
      <c r="U42" s="242"/>
      <c r="V42" s="242"/>
      <c r="W42" s="234"/>
      <c r="X42" s="305"/>
      <c r="Y42" s="305"/>
      <c r="Z42" s="305"/>
      <c r="AA42" s="305"/>
      <c r="AB42" s="1221"/>
      <c r="AC42" s="1242"/>
      <c r="AD42" s="306">
        <f t="shared" si="24"/>
        <v>0</v>
      </c>
      <c r="AE42" s="306">
        <f t="shared" si="24"/>
        <v>0</v>
      </c>
      <c r="AF42" s="306">
        <f t="shared" si="24"/>
        <v>0</v>
      </c>
      <c r="AG42" s="306">
        <f t="shared" si="24"/>
        <v>0</v>
      </c>
      <c r="AH42" s="306">
        <f t="shared" si="24"/>
        <v>0</v>
      </c>
      <c r="AI42" s="306">
        <f t="shared" si="24"/>
        <v>0</v>
      </c>
      <c r="AJ42" s="306">
        <f t="shared" si="24"/>
        <v>0</v>
      </c>
      <c r="AK42" s="1221"/>
      <c r="AL42" s="1245"/>
      <c r="AM42" s="306">
        <f t="shared" si="2"/>
        <v>0</v>
      </c>
      <c r="AN42" s="50"/>
      <c r="AO42" s="50"/>
      <c r="AP42" s="50"/>
      <c r="AQ42" s="50"/>
      <c r="AR42" s="50"/>
      <c r="AS42" s="50"/>
      <c r="AT42" s="1221"/>
      <c r="AU42" s="1248"/>
      <c r="AV42" s="306">
        <f t="shared" si="3"/>
        <v>0</v>
      </c>
      <c r="AW42" s="50"/>
      <c r="AX42" s="50"/>
      <c r="AY42" s="50"/>
      <c r="AZ42" s="50"/>
      <c r="BA42" s="50"/>
      <c r="BB42" s="50"/>
      <c r="BC42" s="1221"/>
      <c r="BD42" s="1251"/>
      <c r="BE42" s="306">
        <f t="shared" si="4"/>
        <v>0</v>
      </c>
      <c r="BF42" s="50"/>
      <c r="BG42" s="50"/>
      <c r="BH42" s="50"/>
      <c r="BI42" s="50"/>
      <c r="BJ42" s="50"/>
      <c r="BK42" s="50"/>
      <c r="BL42" s="1221"/>
      <c r="BM42" s="1254"/>
      <c r="BN42" s="306">
        <f t="shared" si="5"/>
        <v>0</v>
      </c>
      <c r="BO42" s="50"/>
      <c r="BP42" s="50"/>
      <c r="BQ42" s="50"/>
      <c r="BR42" s="50"/>
      <c r="BS42" s="50"/>
      <c r="BT42" s="50"/>
      <c r="BU42" s="1210"/>
      <c r="BV42" s="1211"/>
      <c r="BW42" s="1211"/>
      <c r="BX42" s="1211"/>
      <c r="BY42" s="1211"/>
      <c r="BZ42" s="1211"/>
      <c r="CA42" s="1211"/>
      <c r="CB42" s="1211"/>
      <c r="CC42" s="1212"/>
    </row>
    <row r="43" spans="1:81" s="58" customFormat="1" ht="40.15" customHeight="1" thickTop="1" x14ac:dyDescent="0.25">
      <c r="A43" s="37"/>
      <c r="B43" s="1334"/>
      <c r="C43" s="1315"/>
      <c r="D43" s="1096">
        <v>4104</v>
      </c>
      <c r="E43" s="1093" t="s">
        <v>5810</v>
      </c>
      <c r="F43" s="1285">
        <v>4104020</v>
      </c>
      <c r="G43" s="1093" t="s">
        <v>5811</v>
      </c>
      <c r="H43" s="1749" t="s">
        <v>5812</v>
      </c>
      <c r="I43" s="1446">
        <v>2021004540037</v>
      </c>
      <c r="J43" s="1219">
        <v>324</v>
      </c>
      <c r="K43" s="1216" t="str">
        <f>+[8]Metas!K372</f>
        <v>Atención integral anual a PcD mayores de 18 años sin red de apoyo familiar o vincular</v>
      </c>
      <c r="L43" s="1222">
        <v>12</v>
      </c>
      <c r="M43" s="1225">
        <v>12</v>
      </c>
      <c r="N43" s="1228"/>
      <c r="O43" s="1231"/>
      <c r="P43" s="1234"/>
      <c r="Q43" s="1237"/>
      <c r="R43" s="1219">
        <f>+$J43</f>
        <v>324</v>
      </c>
      <c r="S43" s="41"/>
      <c r="T43" s="240"/>
      <c r="U43" s="240"/>
      <c r="V43" s="240"/>
      <c r="W43" s="233"/>
      <c r="X43" s="307"/>
      <c r="Y43" s="307"/>
      <c r="Z43" s="307"/>
      <c r="AA43" s="307"/>
      <c r="AB43" s="1219">
        <f t="shared" ref="AB43" si="37">+$J43</f>
        <v>324</v>
      </c>
      <c r="AC43" s="1240">
        <f t="shared" ref="AC43" si="38">+L43</f>
        <v>12</v>
      </c>
      <c r="AD43" s="308">
        <f t="shared" si="24"/>
        <v>0</v>
      </c>
      <c r="AE43" s="308">
        <f t="shared" si="24"/>
        <v>0</v>
      </c>
      <c r="AF43" s="308">
        <f t="shared" si="24"/>
        <v>0</v>
      </c>
      <c r="AG43" s="308">
        <f t="shared" si="24"/>
        <v>0</v>
      </c>
      <c r="AH43" s="308">
        <f t="shared" si="24"/>
        <v>0</v>
      </c>
      <c r="AI43" s="308">
        <f t="shared" si="24"/>
        <v>0</v>
      </c>
      <c r="AJ43" s="308">
        <f t="shared" si="24"/>
        <v>0</v>
      </c>
      <c r="AK43" s="1219">
        <f t="shared" ref="AK43" si="39">+$J43</f>
        <v>324</v>
      </c>
      <c r="AL43" s="1243">
        <f>+N43</f>
        <v>0</v>
      </c>
      <c r="AM43" s="308">
        <f t="shared" si="2"/>
        <v>0</v>
      </c>
      <c r="AN43" s="48"/>
      <c r="AO43" s="48"/>
      <c r="AP43" s="48"/>
      <c r="AQ43" s="48"/>
      <c r="AR43" s="48"/>
      <c r="AS43" s="48"/>
      <c r="AT43" s="1219">
        <f t="shared" ref="AT43" si="40">+$J43</f>
        <v>324</v>
      </c>
      <c r="AU43" s="1246">
        <f>+O43</f>
        <v>0</v>
      </c>
      <c r="AV43" s="308">
        <f t="shared" si="3"/>
        <v>0</v>
      </c>
      <c r="AW43" s="48"/>
      <c r="AX43" s="48"/>
      <c r="AY43" s="48"/>
      <c r="AZ43" s="48"/>
      <c r="BA43" s="48"/>
      <c r="BB43" s="48"/>
      <c r="BC43" s="1219">
        <f t="shared" ref="BC43" si="41">+$J43</f>
        <v>324</v>
      </c>
      <c r="BD43" s="1249">
        <f>+P43</f>
        <v>0</v>
      </c>
      <c r="BE43" s="308">
        <f t="shared" si="4"/>
        <v>0</v>
      </c>
      <c r="BF43" s="48"/>
      <c r="BG43" s="48"/>
      <c r="BH43" s="48"/>
      <c r="BI43" s="48"/>
      <c r="BJ43" s="48"/>
      <c r="BK43" s="48"/>
      <c r="BL43" s="1219">
        <f t="shared" ref="BL43" si="42">+$J43</f>
        <v>324</v>
      </c>
      <c r="BM43" s="1252">
        <f>+Q43</f>
        <v>0</v>
      </c>
      <c r="BN43" s="308">
        <f t="shared" si="5"/>
        <v>0</v>
      </c>
      <c r="BO43" s="48"/>
      <c r="BP43" s="48"/>
      <c r="BQ43" s="48"/>
      <c r="BR43" s="48"/>
      <c r="BS43" s="48"/>
      <c r="BT43" s="48"/>
      <c r="BU43" s="1204"/>
      <c r="BV43" s="1205"/>
      <c r="BW43" s="1205"/>
      <c r="BX43" s="1205"/>
      <c r="BY43" s="1205"/>
      <c r="BZ43" s="1205"/>
      <c r="CA43" s="1205"/>
      <c r="CB43" s="1205"/>
      <c r="CC43" s="1206"/>
    </row>
    <row r="44" spans="1:81" s="58" customFormat="1" ht="40.15" customHeight="1" x14ac:dyDescent="0.25">
      <c r="A44" s="37"/>
      <c r="B44" s="1334"/>
      <c r="C44" s="1315"/>
      <c r="D44" s="1097"/>
      <c r="E44" s="1094"/>
      <c r="F44" s="1286"/>
      <c r="G44" s="1094"/>
      <c r="H44" s="1750"/>
      <c r="I44" s="1447"/>
      <c r="J44" s="1220"/>
      <c r="K44" s="1217"/>
      <c r="L44" s="1223"/>
      <c r="M44" s="1226"/>
      <c r="N44" s="1229"/>
      <c r="O44" s="1232"/>
      <c r="P44" s="1235"/>
      <c r="Q44" s="1238"/>
      <c r="R44" s="1220"/>
      <c r="S44" s="41"/>
      <c r="T44" s="241"/>
      <c r="U44" s="241"/>
      <c r="V44" s="241"/>
      <c r="W44" s="41"/>
      <c r="X44" s="34"/>
      <c r="Y44" s="34"/>
      <c r="Z44" s="34"/>
      <c r="AA44" s="34"/>
      <c r="AB44" s="1220"/>
      <c r="AC44" s="1241"/>
      <c r="AD44" s="303">
        <f t="shared" si="24"/>
        <v>0</v>
      </c>
      <c r="AE44" s="303">
        <f t="shared" si="24"/>
        <v>0</v>
      </c>
      <c r="AF44" s="303">
        <f t="shared" si="24"/>
        <v>0</v>
      </c>
      <c r="AG44" s="303">
        <f t="shared" si="24"/>
        <v>0</v>
      </c>
      <c r="AH44" s="303">
        <f t="shared" si="24"/>
        <v>0</v>
      </c>
      <c r="AI44" s="303">
        <f t="shared" si="24"/>
        <v>0</v>
      </c>
      <c r="AJ44" s="303">
        <f t="shared" si="24"/>
        <v>0</v>
      </c>
      <c r="AK44" s="1220"/>
      <c r="AL44" s="1244"/>
      <c r="AM44" s="303">
        <f t="shared" si="2"/>
        <v>0</v>
      </c>
      <c r="AN44" s="311"/>
      <c r="AO44" s="311"/>
      <c r="AP44" s="311"/>
      <c r="AQ44" s="311"/>
      <c r="AR44" s="311"/>
      <c r="AS44" s="311"/>
      <c r="AT44" s="1220"/>
      <c r="AU44" s="1247"/>
      <c r="AV44" s="303">
        <f t="shared" si="3"/>
        <v>0</v>
      </c>
      <c r="AW44" s="311"/>
      <c r="AX44" s="311"/>
      <c r="AY44" s="311"/>
      <c r="AZ44" s="311"/>
      <c r="BA44" s="311"/>
      <c r="BB44" s="311"/>
      <c r="BC44" s="1220"/>
      <c r="BD44" s="1250"/>
      <c r="BE44" s="303">
        <f t="shared" si="4"/>
        <v>0</v>
      </c>
      <c r="BF44" s="311"/>
      <c r="BG44" s="311"/>
      <c r="BH44" s="311"/>
      <c r="BI44" s="311"/>
      <c r="BJ44" s="311"/>
      <c r="BK44" s="311"/>
      <c r="BL44" s="1220"/>
      <c r="BM44" s="1253"/>
      <c r="BN44" s="303">
        <f t="shared" si="5"/>
        <v>0</v>
      </c>
      <c r="BO44" s="311"/>
      <c r="BP44" s="311"/>
      <c r="BQ44" s="311"/>
      <c r="BR44" s="311"/>
      <c r="BS44" s="311"/>
      <c r="BT44" s="311"/>
      <c r="BU44" s="1207"/>
      <c r="BV44" s="1208"/>
      <c r="BW44" s="1208"/>
      <c r="BX44" s="1208"/>
      <c r="BY44" s="1208"/>
      <c r="BZ44" s="1208"/>
      <c r="CA44" s="1208"/>
      <c r="CB44" s="1208"/>
      <c r="CC44" s="1209"/>
    </row>
    <row r="45" spans="1:81" s="58" customFormat="1" ht="40.15" customHeight="1" x14ac:dyDescent="0.25">
      <c r="A45" s="37"/>
      <c r="B45" s="1334"/>
      <c r="C45" s="1315"/>
      <c r="D45" s="1097"/>
      <c r="E45" s="1094"/>
      <c r="F45" s="1286"/>
      <c r="G45" s="1094"/>
      <c r="H45" s="1750"/>
      <c r="I45" s="1447"/>
      <c r="J45" s="1220"/>
      <c r="K45" s="1217"/>
      <c r="L45" s="1223"/>
      <c r="M45" s="1226"/>
      <c r="N45" s="1229"/>
      <c r="O45" s="1232"/>
      <c r="P45" s="1235"/>
      <c r="Q45" s="1238"/>
      <c r="R45" s="1220"/>
      <c r="S45" s="41"/>
      <c r="T45" s="241"/>
      <c r="U45" s="241"/>
      <c r="V45" s="241"/>
      <c r="W45" s="41"/>
      <c r="X45" s="34"/>
      <c r="Y45" s="34"/>
      <c r="Z45" s="34"/>
      <c r="AA45" s="34"/>
      <c r="AB45" s="1220"/>
      <c r="AC45" s="1241"/>
      <c r="AD45" s="303">
        <f t="shared" si="24"/>
        <v>0</v>
      </c>
      <c r="AE45" s="303">
        <f t="shared" si="24"/>
        <v>0</v>
      </c>
      <c r="AF45" s="303">
        <f t="shared" si="24"/>
        <v>0</v>
      </c>
      <c r="AG45" s="303">
        <f t="shared" si="24"/>
        <v>0</v>
      </c>
      <c r="AH45" s="303">
        <f t="shared" si="24"/>
        <v>0</v>
      </c>
      <c r="AI45" s="303">
        <f t="shared" si="24"/>
        <v>0</v>
      </c>
      <c r="AJ45" s="303">
        <f t="shared" si="24"/>
        <v>0</v>
      </c>
      <c r="AK45" s="1220"/>
      <c r="AL45" s="1244"/>
      <c r="AM45" s="303">
        <f t="shared" si="2"/>
        <v>0</v>
      </c>
      <c r="AN45" s="311"/>
      <c r="AO45" s="311"/>
      <c r="AP45" s="311"/>
      <c r="AQ45" s="311"/>
      <c r="AR45" s="311"/>
      <c r="AS45" s="311"/>
      <c r="AT45" s="1220"/>
      <c r="AU45" s="1247"/>
      <c r="AV45" s="303">
        <f t="shared" si="3"/>
        <v>0</v>
      </c>
      <c r="AW45" s="311"/>
      <c r="AX45" s="311"/>
      <c r="AY45" s="311"/>
      <c r="AZ45" s="311"/>
      <c r="BA45" s="311"/>
      <c r="BB45" s="311"/>
      <c r="BC45" s="1220"/>
      <c r="BD45" s="1250"/>
      <c r="BE45" s="303">
        <f t="shared" si="4"/>
        <v>0</v>
      </c>
      <c r="BF45" s="311"/>
      <c r="BG45" s="311"/>
      <c r="BH45" s="311"/>
      <c r="BI45" s="311"/>
      <c r="BJ45" s="311"/>
      <c r="BK45" s="311"/>
      <c r="BL45" s="1220"/>
      <c r="BM45" s="1253"/>
      <c r="BN45" s="303">
        <f t="shared" si="5"/>
        <v>0</v>
      </c>
      <c r="BO45" s="311"/>
      <c r="BP45" s="311"/>
      <c r="BQ45" s="311"/>
      <c r="BR45" s="311"/>
      <c r="BS45" s="311"/>
      <c r="BT45" s="311"/>
      <c r="BU45" s="1207"/>
      <c r="BV45" s="1208"/>
      <c r="BW45" s="1208"/>
      <c r="BX45" s="1208"/>
      <c r="BY45" s="1208"/>
      <c r="BZ45" s="1208"/>
      <c r="CA45" s="1208"/>
      <c r="CB45" s="1208"/>
      <c r="CC45" s="1209"/>
    </row>
    <row r="46" spans="1:81" s="58" customFormat="1" ht="40.15" customHeight="1" thickBot="1" x14ac:dyDescent="0.3">
      <c r="A46" s="37"/>
      <c r="B46" s="1334"/>
      <c r="C46" s="1315"/>
      <c r="D46" s="1098"/>
      <c r="E46" s="1095"/>
      <c r="F46" s="1287"/>
      <c r="G46" s="1095"/>
      <c r="H46" s="1751"/>
      <c r="I46" s="1448"/>
      <c r="J46" s="1221"/>
      <c r="K46" s="1218"/>
      <c r="L46" s="1224"/>
      <c r="M46" s="1227"/>
      <c r="N46" s="1230"/>
      <c r="O46" s="1233"/>
      <c r="P46" s="1236"/>
      <c r="Q46" s="1239"/>
      <c r="R46" s="1221"/>
      <c r="S46" s="41"/>
      <c r="T46" s="242"/>
      <c r="U46" s="242"/>
      <c r="V46" s="242"/>
      <c r="W46" s="234"/>
      <c r="X46" s="305"/>
      <c r="Y46" s="305"/>
      <c r="Z46" s="305"/>
      <c r="AA46" s="305"/>
      <c r="AB46" s="1221"/>
      <c r="AC46" s="1242"/>
      <c r="AD46" s="306">
        <f t="shared" si="24"/>
        <v>0</v>
      </c>
      <c r="AE46" s="306">
        <f t="shared" si="24"/>
        <v>0</v>
      </c>
      <c r="AF46" s="306">
        <f t="shared" si="24"/>
        <v>0</v>
      </c>
      <c r="AG46" s="306">
        <f t="shared" si="24"/>
        <v>0</v>
      </c>
      <c r="AH46" s="306">
        <f t="shared" si="24"/>
        <v>0</v>
      </c>
      <c r="AI46" s="306">
        <f t="shared" si="24"/>
        <v>0</v>
      </c>
      <c r="AJ46" s="306">
        <f t="shared" si="24"/>
        <v>0</v>
      </c>
      <c r="AK46" s="1221"/>
      <c r="AL46" s="1245"/>
      <c r="AM46" s="306">
        <f t="shared" si="2"/>
        <v>0</v>
      </c>
      <c r="AN46" s="50"/>
      <c r="AO46" s="50"/>
      <c r="AP46" s="50"/>
      <c r="AQ46" s="50"/>
      <c r="AR46" s="50"/>
      <c r="AS46" s="50"/>
      <c r="AT46" s="1221"/>
      <c r="AU46" s="1248"/>
      <c r="AV46" s="306">
        <f t="shared" si="3"/>
        <v>0</v>
      </c>
      <c r="AW46" s="50"/>
      <c r="AX46" s="50"/>
      <c r="AY46" s="50"/>
      <c r="AZ46" s="50"/>
      <c r="BA46" s="50"/>
      <c r="BB46" s="50"/>
      <c r="BC46" s="1221"/>
      <c r="BD46" s="1251"/>
      <c r="BE46" s="306">
        <f t="shared" si="4"/>
        <v>0</v>
      </c>
      <c r="BF46" s="50"/>
      <c r="BG46" s="50"/>
      <c r="BH46" s="50"/>
      <c r="BI46" s="50"/>
      <c r="BJ46" s="50"/>
      <c r="BK46" s="50"/>
      <c r="BL46" s="1221"/>
      <c r="BM46" s="1254"/>
      <c r="BN46" s="306">
        <f t="shared" si="5"/>
        <v>0</v>
      </c>
      <c r="BO46" s="50"/>
      <c r="BP46" s="50"/>
      <c r="BQ46" s="50"/>
      <c r="BR46" s="50"/>
      <c r="BS46" s="50"/>
      <c r="BT46" s="50"/>
      <c r="BU46" s="1210"/>
      <c r="BV46" s="1211"/>
      <c r="BW46" s="1211"/>
      <c r="BX46" s="1211"/>
      <c r="BY46" s="1211"/>
      <c r="BZ46" s="1211"/>
      <c r="CA46" s="1211"/>
      <c r="CB46" s="1211"/>
      <c r="CC46" s="1212"/>
    </row>
    <row r="47" spans="1:81" s="58" customFormat="1" ht="40.15" customHeight="1" thickTop="1" thickBot="1" x14ac:dyDescent="0.3">
      <c r="A47" s="37"/>
      <c r="B47" s="1334"/>
      <c r="C47" s="1315" t="s">
        <v>471</v>
      </c>
      <c r="D47" s="1096">
        <v>4104</v>
      </c>
      <c r="E47" s="1093" t="s">
        <v>5810</v>
      </c>
      <c r="F47" s="1285">
        <v>4104020</v>
      </c>
      <c r="G47" s="1093" t="s">
        <v>5811</v>
      </c>
      <c r="H47" s="1749" t="s">
        <v>5812</v>
      </c>
      <c r="I47" s="1446">
        <v>2021004540037</v>
      </c>
      <c r="J47" s="1219">
        <v>325</v>
      </c>
      <c r="K47" s="1216" t="str">
        <f>+[8]Metas!K373</f>
        <v>Proyectos realizados en deportes para PcD según el tipo de Discapacidad</v>
      </c>
      <c r="L47" s="1222">
        <v>3</v>
      </c>
      <c r="M47" s="1225">
        <f>SUM(N47:Q47)</f>
        <v>3</v>
      </c>
      <c r="N47" s="1228"/>
      <c r="O47" s="1231"/>
      <c r="P47" s="1234">
        <v>1</v>
      </c>
      <c r="Q47" s="1237">
        <v>2</v>
      </c>
      <c r="R47" s="1219">
        <f>+$J47</f>
        <v>325</v>
      </c>
      <c r="S47" s="41" t="s">
        <v>5832</v>
      </c>
      <c r="T47" s="240"/>
      <c r="U47" s="240"/>
      <c r="V47" s="240"/>
      <c r="W47" s="233"/>
      <c r="X47" s="307"/>
      <c r="Y47" s="307"/>
      <c r="Z47" s="307">
        <v>44743</v>
      </c>
      <c r="AA47" s="307">
        <v>44926</v>
      </c>
      <c r="AB47" s="1219">
        <f t="shared" ref="AB47" si="43">+$J47</f>
        <v>325</v>
      </c>
      <c r="AC47" s="1240">
        <f t="shared" ref="AC47" si="44">+L47</f>
        <v>3</v>
      </c>
      <c r="AD47" s="308">
        <f t="shared" si="24"/>
        <v>15</v>
      </c>
      <c r="AE47" s="308">
        <v>15</v>
      </c>
      <c r="AF47" s="308">
        <f t="shared" si="24"/>
        <v>0</v>
      </c>
      <c r="AG47" s="308">
        <f t="shared" si="24"/>
        <v>0</v>
      </c>
      <c r="AH47" s="308">
        <f t="shared" si="24"/>
        <v>0</v>
      </c>
      <c r="AI47" s="308">
        <f t="shared" si="24"/>
        <v>0</v>
      </c>
      <c r="AJ47" s="308">
        <f t="shared" si="24"/>
        <v>0</v>
      </c>
      <c r="AK47" s="1219">
        <f t="shared" ref="AK47" si="45">+$J47</f>
        <v>325</v>
      </c>
      <c r="AL47" s="1243">
        <f>+N47</f>
        <v>0</v>
      </c>
      <c r="AM47" s="308">
        <f t="shared" si="2"/>
        <v>0</v>
      </c>
      <c r="AN47" s="48"/>
      <c r="AO47" s="48"/>
      <c r="AP47" s="48"/>
      <c r="AQ47" s="48"/>
      <c r="AR47" s="48"/>
      <c r="AS47" s="48"/>
      <c r="AT47" s="1219">
        <f t="shared" ref="AT47" si="46">+$J47</f>
        <v>325</v>
      </c>
      <c r="AU47" s="1246">
        <f>+O47</f>
        <v>0</v>
      </c>
      <c r="AV47" s="308">
        <f t="shared" si="3"/>
        <v>0</v>
      </c>
      <c r="AW47" s="48"/>
      <c r="AX47" s="48"/>
      <c r="AY47" s="48"/>
      <c r="AZ47" s="48"/>
      <c r="BA47" s="48"/>
      <c r="BB47" s="48"/>
      <c r="BC47" s="1219">
        <f t="shared" ref="BC47" si="47">+$J47</f>
        <v>325</v>
      </c>
      <c r="BD47" s="1249">
        <f>+P47</f>
        <v>1</v>
      </c>
      <c r="BE47" s="308">
        <f t="shared" si="4"/>
        <v>5</v>
      </c>
      <c r="BF47" s="48">
        <v>5</v>
      </c>
      <c r="BG47" s="48"/>
      <c r="BH47" s="48"/>
      <c r="BI47" s="48"/>
      <c r="BJ47" s="48"/>
      <c r="BK47" s="48"/>
      <c r="BL47" s="1219">
        <f t="shared" ref="BL47" si="48">+$J47</f>
        <v>325</v>
      </c>
      <c r="BM47" s="1252">
        <f>+Q47</f>
        <v>2</v>
      </c>
      <c r="BN47" s="308">
        <f t="shared" si="5"/>
        <v>10</v>
      </c>
      <c r="BO47" s="48">
        <v>10</v>
      </c>
      <c r="BP47" s="48"/>
      <c r="BQ47" s="48"/>
      <c r="BR47" s="48"/>
      <c r="BS47" s="48"/>
      <c r="BT47" s="48"/>
      <c r="BU47" s="1204"/>
      <c r="BV47" s="1205"/>
      <c r="BW47" s="1205"/>
      <c r="BX47" s="1205"/>
      <c r="BY47" s="1205"/>
      <c r="BZ47" s="1205"/>
      <c r="CA47" s="1205"/>
      <c r="CB47" s="1205"/>
      <c r="CC47" s="1206"/>
    </row>
    <row r="48" spans="1:81" s="58" customFormat="1" ht="40.15" customHeight="1" thickTop="1" thickBot="1" x14ac:dyDescent="0.3">
      <c r="A48" s="37"/>
      <c r="B48" s="1334"/>
      <c r="C48" s="1315"/>
      <c r="D48" s="1097"/>
      <c r="E48" s="1094"/>
      <c r="F48" s="1286"/>
      <c r="G48" s="1094"/>
      <c r="H48" s="1750"/>
      <c r="I48" s="1447"/>
      <c r="J48" s="1220"/>
      <c r="K48" s="1217"/>
      <c r="L48" s="1223"/>
      <c r="M48" s="1226"/>
      <c r="N48" s="1229"/>
      <c r="O48" s="1232"/>
      <c r="P48" s="1235"/>
      <c r="Q48" s="1238"/>
      <c r="R48" s="1220"/>
      <c r="S48" s="41" t="s">
        <v>5833</v>
      </c>
      <c r="T48" s="241"/>
      <c r="U48" s="241"/>
      <c r="V48" s="241"/>
      <c r="W48" s="41"/>
      <c r="X48" s="34"/>
      <c r="Y48" s="34"/>
      <c r="Z48" s="307">
        <v>44743</v>
      </c>
      <c r="AA48" s="307">
        <v>44926</v>
      </c>
      <c r="AB48" s="1220"/>
      <c r="AC48" s="1241"/>
      <c r="AD48" s="303">
        <f t="shared" si="24"/>
        <v>0</v>
      </c>
      <c r="AE48" s="303">
        <f t="shared" si="24"/>
        <v>0</v>
      </c>
      <c r="AF48" s="303">
        <f t="shared" si="24"/>
        <v>0</v>
      </c>
      <c r="AG48" s="303">
        <f t="shared" si="24"/>
        <v>0</v>
      </c>
      <c r="AH48" s="303">
        <f t="shared" si="24"/>
        <v>0</v>
      </c>
      <c r="AI48" s="303">
        <f t="shared" si="24"/>
        <v>0</v>
      </c>
      <c r="AJ48" s="303">
        <f t="shared" si="24"/>
        <v>0</v>
      </c>
      <c r="AK48" s="1220"/>
      <c r="AL48" s="1244"/>
      <c r="AM48" s="303">
        <f t="shared" si="2"/>
        <v>0</v>
      </c>
      <c r="AN48" s="311"/>
      <c r="AO48" s="311"/>
      <c r="AP48" s="311"/>
      <c r="AQ48" s="311"/>
      <c r="AR48" s="311"/>
      <c r="AS48" s="311"/>
      <c r="AT48" s="1220"/>
      <c r="AU48" s="1247"/>
      <c r="AV48" s="303">
        <f t="shared" si="3"/>
        <v>0</v>
      </c>
      <c r="AW48" s="311"/>
      <c r="AX48" s="311"/>
      <c r="AY48" s="311"/>
      <c r="AZ48" s="311"/>
      <c r="BA48" s="311"/>
      <c r="BB48" s="311"/>
      <c r="BC48" s="1220"/>
      <c r="BD48" s="1250"/>
      <c r="BE48" s="303">
        <f t="shared" si="4"/>
        <v>0</v>
      </c>
      <c r="BF48" s="311"/>
      <c r="BG48" s="311"/>
      <c r="BH48" s="311"/>
      <c r="BI48" s="311"/>
      <c r="BJ48" s="311"/>
      <c r="BK48" s="311"/>
      <c r="BL48" s="1220"/>
      <c r="BM48" s="1253"/>
      <c r="BN48" s="303">
        <f t="shared" si="5"/>
        <v>0</v>
      </c>
      <c r="BO48" s="311"/>
      <c r="BP48" s="311"/>
      <c r="BQ48" s="311"/>
      <c r="BR48" s="311"/>
      <c r="BS48" s="311"/>
      <c r="BT48" s="311"/>
      <c r="BU48" s="1207"/>
      <c r="BV48" s="1208"/>
      <c r="BW48" s="1208"/>
      <c r="BX48" s="1208"/>
      <c r="BY48" s="1208"/>
      <c r="BZ48" s="1208"/>
      <c r="CA48" s="1208"/>
      <c r="CB48" s="1208"/>
      <c r="CC48" s="1209"/>
    </row>
    <row r="49" spans="1:81" s="58" customFormat="1" ht="40.15" customHeight="1" thickTop="1" thickBot="1" x14ac:dyDescent="0.3">
      <c r="A49" s="37"/>
      <c r="B49" s="1334"/>
      <c r="C49" s="1315"/>
      <c r="D49" s="1097"/>
      <c r="E49" s="1094"/>
      <c r="F49" s="1286"/>
      <c r="G49" s="1094"/>
      <c r="H49" s="1750"/>
      <c r="I49" s="1447"/>
      <c r="J49" s="1220"/>
      <c r="K49" s="1217"/>
      <c r="L49" s="1223"/>
      <c r="M49" s="1226"/>
      <c r="N49" s="1229"/>
      <c r="O49" s="1232"/>
      <c r="P49" s="1235"/>
      <c r="Q49" s="1238"/>
      <c r="R49" s="1220"/>
      <c r="S49" s="41" t="s">
        <v>5834</v>
      </c>
      <c r="T49" s="241"/>
      <c r="U49" s="241"/>
      <c r="V49" s="241"/>
      <c r="W49" s="41"/>
      <c r="X49" s="34"/>
      <c r="Y49" s="34"/>
      <c r="Z49" s="307">
        <v>44743</v>
      </c>
      <c r="AA49" s="307">
        <v>44926</v>
      </c>
      <c r="AB49" s="1220"/>
      <c r="AC49" s="1241"/>
      <c r="AD49" s="303">
        <f t="shared" si="24"/>
        <v>0</v>
      </c>
      <c r="AE49" s="303">
        <f t="shared" si="24"/>
        <v>0</v>
      </c>
      <c r="AF49" s="303">
        <f t="shared" si="24"/>
        <v>0</v>
      </c>
      <c r="AG49" s="303">
        <f t="shared" si="24"/>
        <v>0</v>
      </c>
      <c r="AH49" s="303">
        <f t="shared" si="24"/>
        <v>0</v>
      </c>
      <c r="AI49" s="303">
        <f t="shared" si="24"/>
        <v>0</v>
      </c>
      <c r="AJ49" s="303">
        <f t="shared" si="24"/>
        <v>0</v>
      </c>
      <c r="AK49" s="1220"/>
      <c r="AL49" s="1244"/>
      <c r="AM49" s="303">
        <f t="shared" si="2"/>
        <v>0</v>
      </c>
      <c r="AN49" s="311"/>
      <c r="AO49" s="311"/>
      <c r="AP49" s="311"/>
      <c r="AQ49" s="311"/>
      <c r="AR49" s="311"/>
      <c r="AS49" s="311"/>
      <c r="AT49" s="1220"/>
      <c r="AU49" s="1247"/>
      <c r="AV49" s="303">
        <f t="shared" si="3"/>
        <v>0</v>
      </c>
      <c r="AW49" s="311"/>
      <c r="AX49" s="311"/>
      <c r="AY49" s="311"/>
      <c r="AZ49" s="311"/>
      <c r="BA49" s="311"/>
      <c r="BB49" s="311"/>
      <c r="BC49" s="1220"/>
      <c r="BD49" s="1250"/>
      <c r="BE49" s="303">
        <f t="shared" si="4"/>
        <v>0</v>
      </c>
      <c r="BF49" s="311"/>
      <c r="BG49" s="311"/>
      <c r="BH49" s="311"/>
      <c r="BI49" s="311"/>
      <c r="BJ49" s="311"/>
      <c r="BK49" s="311"/>
      <c r="BL49" s="1220"/>
      <c r="BM49" s="1253"/>
      <c r="BN49" s="303">
        <f t="shared" si="5"/>
        <v>0</v>
      </c>
      <c r="BO49" s="311"/>
      <c r="BP49" s="311"/>
      <c r="BQ49" s="311"/>
      <c r="BR49" s="311"/>
      <c r="BS49" s="311"/>
      <c r="BT49" s="311"/>
      <c r="BU49" s="1207"/>
      <c r="BV49" s="1208"/>
      <c r="BW49" s="1208"/>
      <c r="BX49" s="1208"/>
      <c r="BY49" s="1208"/>
      <c r="BZ49" s="1208"/>
      <c r="CA49" s="1208"/>
      <c r="CB49" s="1208"/>
      <c r="CC49" s="1209"/>
    </row>
    <row r="50" spans="1:81" s="58" customFormat="1" ht="40.15" customHeight="1" thickTop="1" thickBot="1" x14ac:dyDescent="0.3">
      <c r="A50" s="37"/>
      <c r="B50" s="1334"/>
      <c r="C50" s="1315"/>
      <c r="D50" s="1098"/>
      <c r="E50" s="1095"/>
      <c r="F50" s="1287"/>
      <c r="G50" s="1095"/>
      <c r="H50" s="1751"/>
      <c r="I50" s="1448"/>
      <c r="J50" s="1221"/>
      <c r="K50" s="1218"/>
      <c r="L50" s="1224"/>
      <c r="M50" s="1227"/>
      <c r="N50" s="1230"/>
      <c r="O50" s="1233"/>
      <c r="P50" s="1236"/>
      <c r="Q50" s="1239"/>
      <c r="R50" s="1221"/>
      <c r="S50" s="41" t="s">
        <v>5835</v>
      </c>
      <c r="T50" s="242"/>
      <c r="U50" s="242"/>
      <c r="V50" s="242"/>
      <c r="W50" s="234"/>
      <c r="X50" s="305"/>
      <c r="Y50" s="305"/>
      <c r="Z50" s="307">
        <v>44743</v>
      </c>
      <c r="AA50" s="307">
        <v>44926</v>
      </c>
      <c r="AB50" s="1221"/>
      <c r="AC50" s="1242"/>
      <c r="AD50" s="306">
        <f t="shared" si="24"/>
        <v>0</v>
      </c>
      <c r="AE50" s="306">
        <f t="shared" si="24"/>
        <v>0</v>
      </c>
      <c r="AF50" s="306">
        <f t="shared" si="24"/>
        <v>0</v>
      </c>
      <c r="AG50" s="306">
        <f t="shared" si="24"/>
        <v>0</v>
      </c>
      <c r="AH50" s="306">
        <f t="shared" si="24"/>
        <v>0</v>
      </c>
      <c r="AI50" s="306">
        <f t="shared" si="24"/>
        <v>0</v>
      </c>
      <c r="AJ50" s="306">
        <f t="shared" si="24"/>
        <v>0</v>
      </c>
      <c r="AK50" s="1221"/>
      <c r="AL50" s="1245"/>
      <c r="AM50" s="306">
        <f t="shared" si="2"/>
        <v>0</v>
      </c>
      <c r="AN50" s="50"/>
      <c r="AO50" s="50"/>
      <c r="AP50" s="50"/>
      <c r="AQ50" s="50"/>
      <c r="AR50" s="50"/>
      <c r="AS50" s="50"/>
      <c r="AT50" s="1221"/>
      <c r="AU50" s="1248"/>
      <c r="AV50" s="306">
        <f t="shared" si="3"/>
        <v>0</v>
      </c>
      <c r="AW50" s="50"/>
      <c r="AX50" s="50"/>
      <c r="AY50" s="50"/>
      <c r="AZ50" s="50"/>
      <c r="BA50" s="50"/>
      <c r="BB50" s="50"/>
      <c r="BC50" s="1221"/>
      <c r="BD50" s="1251"/>
      <c r="BE50" s="306">
        <f t="shared" si="4"/>
        <v>0</v>
      </c>
      <c r="BF50" s="50"/>
      <c r="BG50" s="50"/>
      <c r="BH50" s="50"/>
      <c r="BI50" s="50"/>
      <c r="BJ50" s="50"/>
      <c r="BK50" s="50"/>
      <c r="BL50" s="1221"/>
      <c r="BM50" s="1254"/>
      <c r="BN50" s="306">
        <f t="shared" si="5"/>
        <v>0</v>
      </c>
      <c r="BO50" s="50"/>
      <c r="BP50" s="50"/>
      <c r="BQ50" s="50"/>
      <c r="BR50" s="50"/>
      <c r="BS50" s="50"/>
      <c r="BT50" s="50"/>
      <c r="BU50" s="1210"/>
      <c r="BV50" s="1211"/>
      <c r="BW50" s="1211"/>
      <c r="BX50" s="1211"/>
      <c r="BY50" s="1211"/>
      <c r="BZ50" s="1211"/>
      <c r="CA50" s="1211"/>
      <c r="CB50" s="1211"/>
      <c r="CC50" s="1212"/>
    </row>
    <row r="51" spans="1:81" s="58" customFormat="1" ht="40.15" customHeight="1" thickTop="1" x14ac:dyDescent="0.25">
      <c r="A51" s="37"/>
      <c r="B51" s="1334"/>
      <c r="C51" s="1315"/>
      <c r="D51" s="1096">
        <v>4104</v>
      </c>
      <c r="E51" s="1093" t="s">
        <v>5810</v>
      </c>
      <c r="F51" s="1285">
        <v>4104020</v>
      </c>
      <c r="G51" s="1093" t="s">
        <v>5811</v>
      </c>
      <c r="H51" s="1749" t="s">
        <v>5812</v>
      </c>
      <c r="I51" s="1446">
        <v>2021004540037</v>
      </c>
      <c r="J51" s="1219">
        <v>326</v>
      </c>
      <c r="K51" s="1216" t="str">
        <f>+[8]Metas!K374</f>
        <v>Municipios atendidos en programas de deportes, beneficiando PcD</v>
      </c>
      <c r="L51" s="1222">
        <v>30</v>
      </c>
      <c r="M51" s="1225">
        <f>SUM(N51:Q51)</f>
        <v>30</v>
      </c>
      <c r="N51" s="1228"/>
      <c r="O51" s="1231"/>
      <c r="P51" s="1234">
        <v>10</v>
      </c>
      <c r="Q51" s="1237">
        <v>20</v>
      </c>
      <c r="R51" s="1219">
        <f>+$J51</f>
        <v>326</v>
      </c>
      <c r="S51" s="1754" t="s">
        <v>5836</v>
      </c>
      <c r="T51" s="240"/>
      <c r="U51" s="240"/>
      <c r="V51" s="240"/>
      <c r="W51" s="233"/>
      <c r="X51" s="307"/>
      <c r="Y51" s="307"/>
      <c r="Z51" s="307">
        <v>44743</v>
      </c>
      <c r="AA51" s="307">
        <v>44926</v>
      </c>
      <c r="AB51" s="1219">
        <f t="shared" ref="AB51" si="49">+$J51</f>
        <v>326</v>
      </c>
      <c r="AC51" s="1240">
        <f t="shared" ref="AC51" si="50">+L51</f>
        <v>30</v>
      </c>
      <c r="AD51" s="308">
        <f t="shared" si="24"/>
        <v>9</v>
      </c>
      <c r="AE51" s="308">
        <v>9</v>
      </c>
      <c r="AF51" s="308">
        <f t="shared" si="24"/>
        <v>0</v>
      </c>
      <c r="AG51" s="308">
        <f t="shared" si="24"/>
        <v>0</v>
      </c>
      <c r="AH51" s="308">
        <f t="shared" si="24"/>
        <v>0</v>
      </c>
      <c r="AI51" s="308">
        <f t="shared" si="24"/>
        <v>0</v>
      </c>
      <c r="AJ51" s="308">
        <f t="shared" si="24"/>
        <v>0</v>
      </c>
      <c r="AK51" s="1219">
        <f t="shared" ref="AK51" si="51">+$J51</f>
        <v>326</v>
      </c>
      <c r="AL51" s="1243">
        <f>+N51</f>
        <v>0</v>
      </c>
      <c r="AM51" s="308">
        <f t="shared" si="2"/>
        <v>0</v>
      </c>
      <c r="AN51" s="48"/>
      <c r="AO51" s="48"/>
      <c r="AP51" s="48"/>
      <c r="AQ51" s="48"/>
      <c r="AR51" s="48"/>
      <c r="AS51" s="48"/>
      <c r="AT51" s="1219">
        <f t="shared" ref="AT51" si="52">+$J51</f>
        <v>326</v>
      </c>
      <c r="AU51" s="1246">
        <f>+O51</f>
        <v>0</v>
      </c>
      <c r="AV51" s="308">
        <f t="shared" si="3"/>
        <v>0</v>
      </c>
      <c r="AW51" s="48"/>
      <c r="AX51" s="48"/>
      <c r="AY51" s="48"/>
      <c r="AZ51" s="48"/>
      <c r="BA51" s="48"/>
      <c r="BB51" s="48"/>
      <c r="BC51" s="1219">
        <f t="shared" ref="BC51" si="53">+$J51</f>
        <v>326</v>
      </c>
      <c r="BD51" s="1249">
        <f>+P51</f>
        <v>10</v>
      </c>
      <c r="BE51" s="308">
        <f t="shared" si="4"/>
        <v>3</v>
      </c>
      <c r="BF51" s="48">
        <v>3</v>
      </c>
      <c r="BG51" s="48"/>
      <c r="BH51" s="48"/>
      <c r="BI51" s="48"/>
      <c r="BJ51" s="48"/>
      <c r="BK51" s="48"/>
      <c r="BL51" s="1219">
        <f t="shared" ref="BL51" si="54">+$J51</f>
        <v>326</v>
      </c>
      <c r="BM51" s="1252">
        <f>+Q51</f>
        <v>20</v>
      </c>
      <c r="BN51" s="308">
        <f t="shared" si="5"/>
        <v>6</v>
      </c>
      <c r="BO51" s="48">
        <v>6</v>
      </c>
      <c r="BP51" s="48"/>
      <c r="BQ51" s="48"/>
      <c r="BR51" s="48"/>
      <c r="BS51" s="48"/>
      <c r="BT51" s="48"/>
      <c r="BU51" s="1204"/>
      <c r="BV51" s="1205"/>
      <c r="BW51" s="1205"/>
      <c r="BX51" s="1205"/>
      <c r="BY51" s="1205"/>
      <c r="BZ51" s="1205"/>
      <c r="CA51" s="1205"/>
      <c r="CB51" s="1205"/>
      <c r="CC51" s="1206"/>
    </row>
    <row r="52" spans="1:81" s="58" customFormat="1" ht="40.15" customHeight="1" thickBot="1" x14ac:dyDescent="0.3">
      <c r="A52" s="37"/>
      <c r="B52" s="1334"/>
      <c r="C52" s="1315"/>
      <c r="D52" s="1097"/>
      <c r="E52" s="1094"/>
      <c r="F52" s="1286"/>
      <c r="G52" s="1094"/>
      <c r="H52" s="1750"/>
      <c r="I52" s="1447"/>
      <c r="J52" s="1220"/>
      <c r="K52" s="1217"/>
      <c r="L52" s="1223"/>
      <c r="M52" s="1226"/>
      <c r="N52" s="1229"/>
      <c r="O52" s="1232"/>
      <c r="P52" s="1235"/>
      <c r="Q52" s="1238"/>
      <c r="R52" s="1220"/>
      <c r="S52" s="1753"/>
      <c r="T52" s="241"/>
      <c r="U52" s="241"/>
      <c r="V52" s="241"/>
      <c r="W52" s="41"/>
      <c r="X52" s="34"/>
      <c r="Y52" s="34"/>
      <c r="Z52" s="34"/>
      <c r="AA52" s="34"/>
      <c r="AB52" s="1220"/>
      <c r="AC52" s="1241"/>
      <c r="AD52" s="303">
        <f t="shared" si="24"/>
        <v>0</v>
      </c>
      <c r="AE52" s="303">
        <f t="shared" si="24"/>
        <v>0</v>
      </c>
      <c r="AF52" s="303">
        <f t="shared" si="24"/>
        <v>0</v>
      </c>
      <c r="AG52" s="303">
        <f t="shared" si="24"/>
        <v>0</v>
      </c>
      <c r="AH52" s="303">
        <f t="shared" si="24"/>
        <v>0</v>
      </c>
      <c r="AI52" s="303">
        <f t="shared" si="24"/>
        <v>0</v>
      </c>
      <c r="AJ52" s="303">
        <f t="shared" si="24"/>
        <v>0</v>
      </c>
      <c r="AK52" s="1220"/>
      <c r="AL52" s="1244"/>
      <c r="AM52" s="303">
        <f t="shared" si="2"/>
        <v>0</v>
      </c>
      <c r="AN52" s="311"/>
      <c r="AO52" s="311"/>
      <c r="AP52" s="311"/>
      <c r="AQ52" s="311"/>
      <c r="AR52" s="311"/>
      <c r="AS52" s="311"/>
      <c r="AT52" s="1220"/>
      <c r="AU52" s="1247"/>
      <c r="AV52" s="303">
        <f t="shared" si="3"/>
        <v>0</v>
      </c>
      <c r="AW52" s="311"/>
      <c r="AX52" s="311"/>
      <c r="AY52" s="311"/>
      <c r="AZ52" s="311"/>
      <c r="BA52" s="311"/>
      <c r="BB52" s="311"/>
      <c r="BC52" s="1220"/>
      <c r="BD52" s="1250"/>
      <c r="BE52" s="303">
        <f t="shared" si="4"/>
        <v>0</v>
      </c>
      <c r="BF52" s="311"/>
      <c r="BG52" s="311"/>
      <c r="BH52" s="311"/>
      <c r="BI52" s="311"/>
      <c r="BJ52" s="311"/>
      <c r="BK52" s="311"/>
      <c r="BL52" s="1220"/>
      <c r="BM52" s="1253"/>
      <c r="BN52" s="303">
        <f t="shared" si="5"/>
        <v>0</v>
      </c>
      <c r="BO52" s="311"/>
      <c r="BP52" s="311"/>
      <c r="BQ52" s="311"/>
      <c r="BR52" s="311"/>
      <c r="BS52" s="311"/>
      <c r="BT52" s="311"/>
      <c r="BU52" s="1207"/>
      <c r="BV52" s="1208"/>
      <c r="BW52" s="1208"/>
      <c r="BX52" s="1208"/>
      <c r="BY52" s="1208"/>
      <c r="BZ52" s="1208"/>
      <c r="CA52" s="1208"/>
      <c r="CB52" s="1208"/>
      <c r="CC52" s="1209"/>
    </row>
    <row r="53" spans="1:81" s="58" customFormat="1" ht="40.15" customHeight="1" thickTop="1" x14ac:dyDescent="0.25">
      <c r="A53" s="37"/>
      <c r="B53" s="1334"/>
      <c r="C53" s="1315"/>
      <c r="D53" s="1097"/>
      <c r="E53" s="1094"/>
      <c r="F53" s="1286"/>
      <c r="G53" s="1094"/>
      <c r="H53" s="1750"/>
      <c r="I53" s="1447"/>
      <c r="J53" s="1220"/>
      <c r="K53" s="1217"/>
      <c r="L53" s="1223"/>
      <c r="M53" s="1226"/>
      <c r="N53" s="1229"/>
      <c r="O53" s="1232"/>
      <c r="P53" s="1235"/>
      <c r="Q53" s="1238"/>
      <c r="R53" s="1220"/>
      <c r="S53" s="1754" t="s">
        <v>5837</v>
      </c>
      <c r="T53" s="241"/>
      <c r="U53" s="241"/>
      <c r="V53" s="241"/>
      <c r="W53" s="41"/>
      <c r="X53" s="34"/>
      <c r="Y53" s="34"/>
      <c r="Z53" s="307">
        <v>44743</v>
      </c>
      <c r="AA53" s="307">
        <v>44926</v>
      </c>
      <c r="AB53" s="1220"/>
      <c r="AC53" s="1241"/>
      <c r="AD53" s="303">
        <f t="shared" si="24"/>
        <v>0</v>
      </c>
      <c r="AE53" s="303">
        <f t="shared" si="24"/>
        <v>0</v>
      </c>
      <c r="AF53" s="303">
        <f t="shared" si="24"/>
        <v>0</v>
      </c>
      <c r="AG53" s="303">
        <f t="shared" si="24"/>
        <v>0</v>
      </c>
      <c r="AH53" s="303">
        <f t="shared" si="24"/>
        <v>0</v>
      </c>
      <c r="AI53" s="303">
        <f t="shared" si="24"/>
        <v>0</v>
      </c>
      <c r="AJ53" s="303">
        <f t="shared" si="24"/>
        <v>0</v>
      </c>
      <c r="AK53" s="1220"/>
      <c r="AL53" s="1244"/>
      <c r="AM53" s="303">
        <f t="shared" si="2"/>
        <v>0</v>
      </c>
      <c r="AN53" s="311"/>
      <c r="AO53" s="311"/>
      <c r="AP53" s="311"/>
      <c r="AQ53" s="311"/>
      <c r="AR53" s="311"/>
      <c r="AS53" s="311"/>
      <c r="AT53" s="1220"/>
      <c r="AU53" s="1247"/>
      <c r="AV53" s="303">
        <f t="shared" si="3"/>
        <v>0</v>
      </c>
      <c r="AW53" s="311"/>
      <c r="AX53" s="311"/>
      <c r="AY53" s="311"/>
      <c r="AZ53" s="311"/>
      <c r="BA53" s="311"/>
      <c r="BB53" s="311"/>
      <c r="BC53" s="1220"/>
      <c r="BD53" s="1250"/>
      <c r="BE53" s="303">
        <f t="shared" si="4"/>
        <v>0</v>
      </c>
      <c r="BF53" s="311"/>
      <c r="BG53" s="311"/>
      <c r="BH53" s="311"/>
      <c r="BI53" s="311"/>
      <c r="BJ53" s="311"/>
      <c r="BK53" s="311"/>
      <c r="BL53" s="1220"/>
      <c r="BM53" s="1253"/>
      <c r="BN53" s="303">
        <f t="shared" si="5"/>
        <v>0</v>
      </c>
      <c r="BO53" s="311"/>
      <c r="BP53" s="311"/>
      <c r="BQ53" s="311"/>
      <c r="BR53" s="311"/>
      <c r="BS53" s="311"/>
      <c r="BT53" s="311"/>
      <c r="BU53" s="1207"/>
      <c r="BV53" s="1208"/>
      <c r="BW53" s="1208"/>
      <c r="BX53" s="1208"/>
      <c r="BY53" s="1208"/>
      <c r="BZ53" s="1208"/>
      <c r="CA53" s="1208"/>
      <c r="CB53" s="1208"/>
      <c r="CC53" s="1209"/>
    </row>
    <row r="54" spans="1:81" s="58" customFormat="1" ht="40.15" customHeight="1" thickBot="1" x14ac:dyDescent="0.3">
      <c r="A54" s="37"/>
      <c r="B54" s="1334"/>
      <c r="C54" s="1315"/>
      <c r="D54" s="1098"/>
      <c r="E54" s="1095"/>
      <c r="F54" s="1287"/>
      <c r="G54" s="1095"/>
      <c r="H54" s="1751"/>
      <c r="I54" s="1448"/>
      <c r="J54" s="1221"/>
      <c r="K54" s="1218"/>
      <c r="L54" s="1224"/>
      <c r="M54" s="1227"/>
      <c r="N54" s="1230"/>
      <c r="O54" s="1233"/>
      <c r="P54" s="1236"/>
      <c r="Q54" s="1239"/>
      <c r="R54" s="1221"/>
      <c r="S54" s="1755"/>
      <c r="T54" s="242"/>
      <c r="U54" s="242"/>
      <c r="V54" s="242"/>
      <c r="W54" s="234"/>
      <c r="X54" s="305"/>
      <c r="Y54" s="305"/>
      <c r="Z54" s="305"/>
      <c r="AA54" s="305"/>
      <c r="AB54" s="1221"/>
      <c r="AC54" s="1242"/>
      <c r="AD54" s="306">
        <f t="shared" si="24"/>
        <v>0</v>
      </c>
      <c r="AE54" s="306">
        <f t="shared" si="24"/>
        <v>0</v>
      </c>
      <c r="AF54" s="306">
        <f t="shared" si="24"/>
        <v>0</v>
      </c>
      <c r="AG54" s="306">
        <f t="shared" si="24"/>
        <v>0</v>
      </c>
      <c r="AH54" s="306">
        <f t="shared" si="24"/>
        <v>0</v>
      </c>
      <c r="AI54" s="306">
        <f t="shared" si="24"/>
        <v>0</v>
      </c>
      <c r="AJ54" s="306">
        <f t="shared" si="24"/>
        <v>0</v>
      </c>
      <c r="AK54" s="1221"/>
      <c r="AL54" s="1245"/>
      <c r="AM54" s="306">
        <f t="shared" si="2"/>
        <v>0</v>
      </c>
      <c r="AN54" s="50"/>
      <c r="AO54" s="50"/>
      <c r="AP54" s="50"/>
      <c r="AQ54" s="50"/>
      <c r="AR54" s="50"/>
      <c r="AS54" s="50"/>
      <c r="AT54" s="1221"/>
      <c r="AU54" s="1248"/>
      <c r="AV54" s="306">
        <f t="shared" si="3"/>
        <v>0</v>
      </c>
      <c r="AW54" s="50"/>
      <c r="AX54" s="50"/>
      <c r="AY54" s="50"/>
      <c r="AZ54" s="50"/>
      <c r="BA54" s="50"/>
      <c r="BB54" s="50"/>
      <c r="BC54" s="1221"/>
      <c r="BD54" s="1251"/>
      <c r="BE54" s="306">
        <f t="shared" si="4"/>
        <v>0</v>
      </c>
      <c r="BF54" s="50"/>
      <c r="BG54" s="50"/>
      <c r="BH54" s="50"/>
      <c r="BI54" s="50"/>
      <c r="BJ54" s="50"/>
      <c r="BK54" s="50"/>
      <c r="BL54" s="1221"/>
      <c r="BM54" s="1254"/>
      <c r="BN54" s="306">
        <f t="shared" si="5"/>
        <v>0</v>
      </c>
      <c r="BO54" s="50"/>
      <c r="BP54" s="50"/>
      <c r="BQ54" s="50"/>
      <c r="BR54" s="50"/>
      <c r="BS54" s="50"/>
      <c r="BT54" s="50"/>
      <c r="BU54" s="1210"/>
      <c r="BV54" s="1211"/>
      <c r="BW54" s="1211"/>
      <c r="BX54" s="1211"/>
      <c r="BY54" s="1211"/>
      <c r="BZ54" s="1211"/>
      <c r="CA54" s="1211"/>
      <c r="CB54" s="1211"/>
      <c r="CC54" s="1212"/>
    </row>
    <row r="55" spans="1:81" s="58" customFormat="1" ht="40.15" customHeight="1" thickTop="1" x14ac:dyDescent="0.25">
      <c r="A55" s="37"/>
      <c r="B55" s="1334"/>
      <c r="C55" s="1315"/>
      <c r="D55" s="1096">
        <v>4104</v>
      </c>
      <c r="E55" s="1093" t="s">
        <v>5810</v>
      </c>
      <c r="F55" s="1285">
        <v>4104020</v>
      </c>
      <c r="G55" s="1093" t="s">
        <v>5811</v>
      </c>
      <c r="H55" s="1749" t="s">
        <v>5812</v>
      </c>
      <c r="I55" s="1446">
        <v>2021004540037</v>
      </c>
      <c r="J55" s="1219">
        <v>327</v>
      </c>
      <c r="K55" s="1216" t="str">
        <f>+[8]Metas!K375</f>
        <v>Personas en condición de Discapacidad atendidas en programas de deportes</v>
      </c>
      <c r="L55" s="1222">
        <v>1125</v>
      </c>
      <c r="M55" s="1225">
        <f>SUM(N55:Q55)</f>
        <v>1125</v>
      </c>
      <c r="N55" s="1228"/>
      <c r="O55" s="1231"/>
      <c r="P55" s="1234">
        <v>375</v>
      </c>
      <c r="Q55" s="1237">
        <v>750</v>
      </c>
      <c r="R55" s="1219">
        <f>+$J55</f>
        <v>327</v>
      </c>
      <c r="S55" s="1752" t="s">
        <v>5838</v>
      </c>
      <c r="T55" s="240"/>
      <c r="U55" s="240"/>
      <c r="V55" s="240"/>
      <c r="W55" s="233"/>
      <c r="X55" s="307"/>
      <c r="Y55" s="307"/>
      <c r="Z55" s="307">
        <v>44743</v>
      </c>
      <c r="AA55" s="307">
        <v>44926</v>
      </c>
      <c r="AB55" s="1219">
        <f t="shared" ref="AB55" si="55">+$J55</f>
        <v>327</v>
      </c>
      <c r="AC55" s="1240">
        <f t="shared" ref="AC55" si="56">+L55</f>
        <v>1125</v>
      </c>
      <c r="AD55" s="308">
        <f t="shared" si="24"/>
        <v>6</v>
      </c>
      <c r="AE55" s="308">
        <v>6</v>
      </c>
      <c r="AF55" s="308">
        <f t="shared" si="24"/>
        <v>0</v>
      </c>
      <c r="AG55" s="308">
        <f t="shared" si="24"/>
        <v>0</v>
      </c>
      <c r="AH55" s="308">
        <f t="shared" si="24"/>
        <v>0</v>
      </c>
      <c r="AI55" s="308">
        <f t="shared" si="24"/>
        <v>0</v>
      </c>
      <c r="AJ55" s="308">
        <f t="shared" si="24"/>
        <v>0</v>
      </c>
      <c r="AK55" s="1219">
        <f t="shared" ref="AK55" si="57">+$J55</f>
        <v>327</v>
      </c>
      <c r="AL55" s="1243">
        <f>+N55</f>
        <v>0</v>
      </c>
      <c r="AM55" s="308">
        <f t="shared" si="2"/>
        <v>0</v>
      </c>
      <c r="AN55" s="48"/>
      <c r="AO55" s="48"/>
      <c r="AP55" s="48"/>
      <c r="AQ55" s="48"/>
      <c r="AR55" s="48"/>
      <c r="AS55" s="48"/>
      <c r="AT55" s="1219">
        <f t="shared" ref="AT55" si="58">+$J55</f>
        <v>327</v>
      </c>
      <c r="AU55" s="1246">
        <f>+O55</f>
        <v>0</v>
      </c>
      <c r="AV55" s="308">
        <f t="shared" si="3"/>
        <v>0</v>
      </c>
      <c r="AW55" s="48"/>
      <c r="AX55" s="48"/>
      <c r="AY55" s="48"/>
      <c r="AZ55" s="48"/>
      <c r="BA55" s="48"/>
      <c r="BB55" s="48"/>
      <c r="BC55" s="1219">
        <f t="shared" ref="BC55" si="59">+$J55</f>
        <v>327</v>
      </c>
      <c r="BD55" s="1249">
        <f>+P55</f>
        <v>375</v>
      </c>
      <c r="BE55" s="308">
        <f t="shared" si="4"/>
        <v>2</v>
      </c>
      <c r="BF55" s="48">
        <v>2</v>
      </c>
      <c r="BG55" s="48"/>
      <c r="BH55" s="48"/>
      <c r="BI55" s="48"/>
      <c r="BJ55" s="48"/>
      <c r="BK55" s="48"/>
      <c r="BL55" s="1219">
        <f t="shared" ref="BL55" si="60">+$J55</f>
        <v>327</v>
      </c>
      <c r="BM55" s="1252">
        <f>+Q55</f>
        <v>750</v>
      </c>
      <c r="BN55" s="308">
        <f t="shared" si="5"/>
        <v>4</v>
      </c>
      <c r="BO55" s="48">
        <v>4</v>
      </c>
      <c r="BP55" s="48"/>
      <c r="BQ55" s="48"/>
      <c r="BR55" s="48"/>
      <c r="BS55" s="48"/>
      <c r="BT55" s="48"/>
      <c r="BU55" s="1204"/>
      <c r="BV55" s="1205"/>
      <c r="BW55" s="1205"/>
      <c r="BX55" s="1205"/>
      <c r="BY55" s="1205"/>
      <c r="BZ55" s="1205"/>
      <c r="CA55" s="1205"/>
      <c r="CB55" s="1205"/>
      <c r="CC55" s="1206"/>
    </row>
    <row r="56" spans="1:81" s="58" customFormat="1" ht="40.15" customHeight="1" thickBot="1" x14ac:dyDescent="0.3">
      <c r="A56" s="37"/>
      <c r="B56" s="1334"/>
      <c r="C56" s="1315"/>
      <c r="D56" s="1097"/>
      <c r="E56" s="1094"/>
      <c r="F56" s="1286"/>
      <c r="G56" s="1094"/>
      <c r="H56" s="1750"/>
      <c r="I56" s="1447"/>
      <c r="J56" s="1220"/>
      <c r="K56" s="1217"/>
      <c r="L56" s="1223"/>
      <c r="M56" s="1226"/>
      <c r="N56" s="1229"/>
      <c r="O56" s="1232"/>
      <c r="P56" s="1235"/>
      <c r="Q56" s="1238"/>
      <c r="R56" s="1220"/>
      <c r="S56" s="1753"/>
      <c r="T56" s="241"/>
      <c r="U56" s="241"/>
      <c r="V56" s="241"/>
      <c r="W56" s="41"/>
      <c r="X56" s="34"/>
      <c r="Y56" s="34"/>
      <c r="Z56" s="34"/>
      <c r="AA56" s="34"/>
      <c r="AB56" s="1220"/>
      <c r="AC56" s="1241"/>
      <c r="AD56" s="303">
        <f t="shared" si="24"/>
        <v>0</v>
      </c>
      <c r="AE56" s="303">
        <f t="shared" si="24"/>
        <v>0</v>
      </c>
      <c r="AF56" s="303">
        <f t="shared" si="24"/>
        <v>0</v>
      </c>
      <c r="AG56" s="303">
        <f t="shared" si="24"/>
        <v>0</v>
      </c>
      <c r="AH56" s="303">
        <f t="shared" si="24"/>
        <v>0</v>
      </c>
      <c r="AI56" s="303">
        <f t="shared" si="24"/>
        <v>0</v>
      </c>
      <c r="AJ56" s="303">
        <f t="shared" si="24"/>
        <v>0</v>
      </c>
      <c r="AK56" s="1220"/>
      <c r="AL56" s="1244"/>
      <c r="AM56" s="303">
        <f t="shared" si="2"/>
        <v>0</v>
      </c>
      <c r="AN56" s="311"/>
      <c r="AO56" s="311"/>
      <c r="AP56" s="311"/>
      <c r="AQ56" s="311"/>
      <c r="AR56" s="311"/>
      <c r="AS56" s="311"/>
      <c r="AT56" s="1220"/>
      <c r="AU56" s="1247"/>
      <c r="AV56" s="303">
        <f t="shared" si="3"/>
        <v>0</v>
      </c>
      <c r="AW56" s="311"/>
      <c r="AX56" s="311"/>
      <c r="AY56" s="311"/>
      <c r="AZ56" s="311"/>
      <c r="BA56" s="311"/>
      <c r="BB56" s="311"/>
      <c r="BC56" s="1220"/>
      <c r="BD56" s="1250"/>
      <c r="BE56" s="303">
        <f t="shared" si="4"/>
        <v>0</v>
      </c>
      <c r="BF56" s="311"/>
      <c r="BG56" s="311"/>
      <c r="BH56" s="311"/>
      <c r="BI56" s="311"/>
      <c r="BJ56" s="311"/>
      <c r="BK56" s="311"/>
      <c r="BL56" s="1220"/>
      <c r="BM56" s="1253"/>
      <c r="BN56" s="303">
        <f t="shared" si="5"/>
        <v>0</v>
      </c>
      <c r="BO56" s="311"/>
      <c r="BP56" s="311"/>
      <c r="BQ56" s="311"/>
      <c r="BR56" s="311"/>
      <c r="BS56" s="311"/>
      <c r="BT56" s="311"/>
      <c r="BU56" s="1207"/>
      <c r="BV56" s="1208"/>
      <c r="BW56" s="1208"/>
      <c r="BX56" s="1208"/>
      <c r="BY56" s="1208"/>
      <c r="BZ56" s="1208"/>
      <c r="CA56" s="1208"/>
      <c r="CB56" s="1208"/>
      <c r="CC56" s="1209"/>
    </row>
    <row r="57" spans="1:81" s="58" customFormat="1" ht="40.15" customHeight="1" thickTop="1" x14ac:dyDescent="0.25">
      <c r="A57" s="37"/>
      <c r="B57" s="1334"/>
      <c r="C57" s="1315"/>
      <c r="D57" s="1097"/>
      <c r="E57" s="1094"/>
      <c r="F57" s="1286"/>
      <c r="G57" s="1094"/>
      <c r="H57" s="1750"/>
      <c r="I57" s="1447"/>
      <c r="J57" s="1220"/>
      <c r="K57" s="1217"/>
      <c r="L57" s="1223"/>
      <c r="M57" s="1226"/>
      <c r="N57" s="1229"/>
      <c r="O57" s="1232"/>
      <c r="P57" s="1235"/>
      <c r="Q57" s="1238"/>
      <c r="R57" s="1220"/>
      <c r="S57" s="1754" t="s">
        <v>5839</v>
      </c>
      <c r="T57" s="241"/>
      <c r="U57" s="241"/>
      <c r="V57" s="241"/>
      <c r="W57" s="41"/>
      <c r="X57" s="34"/>
      <c r="Y57" s="34"/>
      <c r="Z57" s="307">
        <v>44743</v>
      </c>
      <c r="AA57" s="307">
        <v>44926</v>
      </c>
      <c r="AB57" s="1220"/>
      <c r="AC57" s="1241"/>
      <c r="AD57" s="303">
        <f t="shared" si="24"/>
        <v>0</v>
      </c>
      <c r="AE57" s="303">
        <f t="shared" si="24"/>
        <v>0</v>
      </c>
      <c r="AF57" s="303">
        <f t="shared" si="24"/>
        <v>0</v>
      </c>
      <c r="AG57" s="303">
        <f t="shared" si="24"/>
        <v>0</v>
      </c>
      <c r="AH57" s="303">
        <f t="shared" si="24"/>
        <v>0</v>
      </c>
      <c r="AI57" s="303">
        <f t="shared" si="24"/>
        <v>0</v>
      </c>
      <c r="AJ57" s="303">
        <f t="shared" si="24"/>
        <v>0</v>
      </c>
      <c r="AK57" s="1220"/>
      <c r="AL57" s="1244"/>
      <c r="AM57" s="303">
        <f t="shared" si="2"/>
        <v>0</v>
      </c>
      <c r="AN57" s="311"/>
      <c r="AO57" s="311"/>
      <c r="AP57" s="311"/>
      <c r="AQ57" s="311"/>
      <c r="AR57" s="311"/>
      <c r="AS57" s="311"/>
      <c r="AT57" s="1220"/>
      <c r="AU57" s="1247"/>
      <c r="AV57" s="303">
        <f t="shared" si="3"/>
        <v>0</v>
      </c>
      <c r="AW57" s="311"/>
      <c r="AX57" s="311"/>
      <c r="AY57" s="311"/>
      <c r="AZ57" s="311"/>
      <c r="BA57" s="311"/>
      <c r="BB57" s="311"/>
      <c r="BC57" s="1220"/>
      <c r="BD57" s="1250"/>
      <c r="BE57" s="303">
        <f t="shared" si="4"/>
        <v>0</v>
      </c>
      <c r="BF57" s="311"/>
      <c r="BG57" s="311"/>
      <c r="BH57" s="311"/>
      <c r="BI57" s="311"/>
      <c r="BJ57" s="311"/>
      <c r="BK57" s="311"/>
      <c r="BL57" s="1220"/>
      <c r="BM57" s="1253"/>
      <c r="BN57" s="303">
        <f t="shared" si="5"/>
        <v>0</v>
      </c>
      <c r="BO57" s="311"/>
      <c r="BP57" s="311"/>
      <c r="BQ57" s="311"/>
      <c r="BR57" s="311"/>
      <c r="BS57" s="311"/>
      <c r="BT57" s="311"/>
      <c r="BU57" s="1207"/>
      <c r="BV57" s="1208"/>
      <c r="BW57" s="1208"/>
      <c r="BX57" s="1208"/>
      <c r="BY57" s="1208"/>
      <c r="BZ57" s="1208"/>
      <c r="CA57" s="1208"/>
      <c r="CB57" s="1208"/>
      <c r="CC57" s="1209"/>
    </row>
    <row r="58" spans="1:81" s="58" customFormat="1" ht="40.15" customHeight="1" thickBot="1" x14ac:dyDescent="0.3">
      <c r="A58" s="37"/>
      <c r="B58" s="1334"/>
      <c r="C58" s="1316"/>
      <c r="D58" s="1098"/>
      <c r="E58" s="1095"/>
      <c r="F58" s="1287"/>
      <c r="G58" s="1095"/>
      <c r="H58" s="1751"/>
      <c r="I58" s="1448"/>
      <c r="J58" s="1221"/>
      <c r="K58" s="1218"/>
      <c r="L58" s="1224"/>
      <c r="M58" s="1227"/>
      <c r="N58" s="1230"/>
      <c r="O58" s="1233"/>
      <c r="P58" s="1236"/>
      <c r="Q58" s="1239"/>
      <c r="R58" s="1221"/>
      <c r="S58" s="1756"/>
      <c r="T58" s="242"/>
      <c r="U58" s="242"/>
      <c r="V58" s="242"/>
      <c r="W58" s="234"/>
      <c r="X58" s="305"/>
      <c r="Y58" s="305"/>
      <c r="Z58" s="305"/>
      <c r="AA58" s="305"/>
      <c r="AB58" s="1221"/>
      <c r="AC58" s="1242"/>
      <c r="AD58" s="306">
        <f t="shared" si="24"/>
        <v>0</v>
      </c>
      <c r="AE58" s="306">
        <f t="shared" si="24"/>
        <v>0</v>
      </c>
      <c r="AF58" s="306">
        <f t="shared" si="24"/>
        <v>0</v>
      </c>
      <c r="AG58" s="306">
        <f t="shared" si="24"/>
        <v>0</v>
      </c>
      <c r="AH58" s="306">
        <f t="shared" si="24"/>
        <v>0</v>
      </c>
      <c r="AI58" s="306">
        <f t="shared" si="24"/>
        <v>0</v>
      </c>
      <c r="AJ58" s="306">
        <f t="shared" si="24"/>
        <v>0</v>
      </c>
      <c r="AK58" s="1221"/>
      <c r="AL58" s="1245"/>
      <c r="AM58" s="306">
        <f t="shared" si="2"/>
        <v>0</v>
      </c>
      <c r="AN58" s="50"/>
      <c r="AO58" s="50"/>
      <c r="AP58" s="50"/>
      <c r="AQ58" s="50"/>
      <c r="AR58" s="50"/>
      <c r="AS58" s="50"/>
      <c r="AT58" s="1221"/>
      <c r="AU58" s="1248"/>
      <c r="AV58" s="306">
        <f t="shared" si="3"/>
        <v>0</v>
      </c>
      <c r="AW58" s="50"/>
      <c r="AX58" s="50"/>
      <c r="AY58" s="50"/>
      <c r="AZ58" s="50"/>
      <c r="BA58" s="50"/>
      <c r="BB58" s="50"/>
      <c r="BC58" s="1221"/>
      <c r="BD58" s="1251"/>
      <c r="BE58" s="306">
        <f t="shared" si="4"/>
        <v>0</v>
      </c>
      <c r="BF58" s="50"/>
      <c r="BG58" s="50"/>
      <c r="BH58" s="50"/>
      <c r="BI58" s="50"/>
      <c r="BJ58" s="50"/>
      <c r="BK58" s="50"/>
      <c r="BL58" s="1221"/>
      <c r="BM58" s="1254"/>
      <c r="BN58" s="306">
        <f t="shared" si="5"/>
        <v>0</v>
      </c>
      <c r="BO58" s="50"/>
      <c r="BP58" s="50"/>
      <c r="BQ58" s="50"/>
      <c r="BR58" s="50"/>
      <c r="BS58" s="50"/>
      <c r="BT58" s="50"/>
      <c r="BU58" s="1210"/>
      <c r="BV58" s="1211"/>
      <c r="BW58" s="1211"/>
      <c r="BX58" s="1211"/>
      <c r="BY58" s="1211"/>
      <c r="BZ58" s="1211"/>
      <c r="CA58" s="1211"/>
      <c r="CB58" s="1211"/>
      <c r="CC58" s="1212"/>
    </row>
    <row r="59" spans="1:81" s="58" customFormat="1" ht="40.15" customHeight="1" thickTop="1" thickBot="1" x14ac:dyDescent="0.3">
      <c r="A59" s="37"/>
      <c r="B59" s="1334"/>
      <c r="C59" s="1314" t="s">
        <v>476</v>
      </c>
      <c r="D59" s="1096">
        <v>4104</v>
      </c>
      <c r="E59" s="1093" t="s">
        <v>5810</v>
      </c>
      <c r="F59" s="1285">
        <v>4104020</v>
      </c>
      <c r="G59" s="1093" t="s">
        <v>5811</v>
      </c>
      <c r="H59" s="1749" t="s">
        <v>5812</v>
      </c>
      <c r="I59" s="1446">
        <v>2021004540037</v>
      </c>
      <c r="J59" s="1219">
        <v>328</v>
      </c>
      <c r="K59" s="1216" t="str">
        <f>+[8]Metas!K376</f>
        <v xml:space="preserve">Municipios con inclusión de las PcD en las instituciones educativas </v>
      </c>
      <c r="L59" s="1222">
        <v>10</v>
      </c>
      <c r="M59" s="1225">
        <f t="shared" ref="M59:M78" si="61">SUM(N59:Q59)</f>
        <v>10</v>
      </c>
      <c r="N59" s="1228">
        <v>5</v>
      </c>
      <c r="O59" s="1231">
        <v>5</v>
      </c>
      <c r="P59" s="1234"/>
      <c r="Q59" s="1237"/>
      <c r="R59" s="1219">
        <f>+$J59</f>
        <v>328</v>
      </c>
      <c r="S59" s="41" t="s">
        <v>5836</v>
      </c>
      <c r="T59" s="240"/>
      <c r="U59" s="240"/>
      <c r="V59" s="240"/>
      <c r="W59" s="233"/>
      <c r="X59" s="307"/>
      <c r="Y59" s="307"/>
      <c r="Z59" s="307">
        <v>44576</v>
      </c>
      <c r="AA59" s="307">
        <v>44910</v>
      </c>
      <c r="AB59" s="1219">
        <f t="shared" ref="AB59" si="62">+$J59</f>
        <v>328</v>
      </c>
      <c r="AC59" s="1240">
        <f t="shared" ref="AC59" si="63">+L59</f>
        <v>10</v>
      </c>
      <c r="AD59" s="308">
        <f t="shared" si="24"/>
        <v>10</v>
      </c>
      <c r="AE59" s="308">
        <v>10</v>
      </c>
      <c r="AF59" s="308">
        <f t="shared" si="24"/>
        <v>0</v>
      </c>
      <c r="AG59" s="308">
        <f t="shared" si="24"/>
        <v>0</v>
      </c>
      <c r="AH59" s="308">
        <f t="shared" si="24"/>
        <v>0</v>
      </c>
      <c r="AI59" s="308">
        <f t="shared" si="24"/>
        <v>0</v>
      </c>
      <c r="AJ59" s="308">
        <f t="shared" si="24"/>
        <v>0</v>
      </c>
      <c r="AK59" s="1219">
        <f t="shared" ref="AK59" si="64">+$J59</f>
        <v>328</v>
      </c>
      <c r="AL59" s="1243">
        <f t="shared" ref="AL59:AL78" si="65">+N59</f>
        <v>5</v>
      </c>
      <c r="AM59" s="308">
        <f t="shared" si="2"/>
        <v>5</v>
      </c>
      <c r="AN59" s="48">
        <v>5</v>
      </c>
      <c r="AO59" s="48"/>
      <c r="AP59" s="48"/>
      <c r="AQ59" s="48"/>
      <c r="AR59" s="48"/>
      <c r="AS59" s="48"/>
      <c r="AT59" s="1219">
        <f t="shared" ref="AT59" si="66">+$J59</f>
        <v>328</v>
      </c>
      <c r="AU59" s="1246">
        <f t="shared" ref="AU59:AU78" si="67">+O59</f>
        <v>5</v>
      </c>
      <c r="AV59" s="308">
        <f t="shared" si="3"/>
        <v>5</v>
      </c>
      <c r="AW59" s="48">
        <v>5</v>
      </c>
      <c r="AX59" s="48"/>
      <c r="AY59" s="48"/>
      <c r="AZ59" s="48"/>
      <c r="BA59" s="48"/>
      <c r="BB59" s="48"/>
      <c r="BC59" s="1219">
        <f t="shared" ref="BC59" si="68">+$J59</f>
        <v>328</v>
      </c>
      <c r="BD59" s="1249">
        <f t="shared" ref="BD59:BD78" si="69">+P59</f>
        <v>0</v>
      </c>
      <c r="BE59" s="308">
        <f t="shared" si="4"/>
        <v>0</v>
      </c>
      <c r="BF59" s="48"/>
      <c r="BG59" s="48"/>
      <c r="BH59" s="48"/>
      <c r="BI59" s="48"/>
      <c r="BJ59" s="48"/>
      <c r="BK59" s="48"/>
      <c r="BL59" s="1219">
        <f t="shared" ref="BL59" si="70">+$J59</f>
        <v>328</v>
      </c>
      <c r="BM59" s="1252">
        <f t="shared" ref="BM59:BM78" si="71">+Q59</f>
        <v>0</v>
      </c>
      <c r="BN59" s="308">
        <f t="shared" si="5"/>
        <v>0</v>
      </c>
      <c r="BO59" s="48"/>
      <c r="BP59" s="48"/>
      <c r="BQ59" s="48"/>
      <c r="BR59" s="48"/>
      <c r="BS59" s="48"/>
      <c r="BT59" s="48"/>
      <c r="BU59" s="1204"/>
      <c r="BV59" s="1205"/>
      <c r="BW59" s="1205"/>
      <c r="BX59" s="1205"/>
      <c r="BY59" s="1205"/>
      <c r="BZ59" s="1205"/>
      <c r="CA59" s="1205"/>
      <c r="CB59" s="1205"/>
      <c r="CC59" s="1206"/>
    </row>
    <row r="60" spans="1:81" s="58" customFormat="1" ht="40.15" customHeight="1" thickTop="1" thickBot="1" x14ac:dyDescent="0.3">
      <c r="A60" s="37"/>
      <c r="B60" s="1334"/>
      <c r="C60" s="1315"/>
      <c r="D60" s="1097"/>
      <c r="E60" s="1094"/>
      <c r="F60" s="1286"/>
      <c r="G60" s="1094"/>
      <c r="H60" s="1750"/>
      <c r="I60" s="1447"/>
      <c r="J60" s="1220"/>
      <c r="K60" s="1217"/>
      <c r="L60" s="1223"/>
      <c r="M60" s="1226"/>
      <c r="N60" s="1229"/>
      <c r="O60" s="1232"/>
      <c r="P60" s="1235"/>
      <c r="Q60" s="1238"/>
      <c r="R60" s="1220"/>
      <c r="S60" s="299" t="s">
        <v>5840</v>
      </c>
      <c r="T60" s="241"/>
      <c r="U60" s="241"/>
      <c r="V60" s="241"/>
      <c r="W60" s="41"/>
      <c r="X60" s="34"/>
      <c r="Y60" s="34"/>
      <c r="Z60" s="307">
        <v>44576</v>
      </c>
      <c r="AA60" s="307">
        <v>44910</v>
      </c>
      <c r="AB60" s="1220"/>
      <c r="AC60" s="1241"/>
      <c r="AD60" s="303">
        <f t="shared" si="24"/>
        <v>0</v>
      </c>
      <c r="AE60" s="303">
        <f t="shared" si="24"/>
        <v>0</v>
      </c>
      <c r="AF60" s="303">
        <f t="shared" si="24"/>
        <v>0</v>
      </c>
      <c r="AG60" s="303">
        <f t="shared" si="24"/>
        <v>0</v>
      </c>
      <c r="AH60" s="303">
        <f t="shared" si="24"/>
        <v>0</v>
      </c>
      <c r="AI60" s="303">
        <f t="shared" si="24"/>
        <v>0</v>
      </c>
      <c r="AJ60" s="303">
        <f t="shared" si="24"/>
        <v>0</v>
      </c>
      <c r="AK60" s="1220"/>
      <c r="AL60" s="1244"/>
      <c r="AM60" s="303">
        <f t="shared" si="2"/>
        <v>0</v>
      </c>
      <c r="AN60" s="311"/>
      <c r="AO60" s="311"/>
      <c r="AP60" s="311"/>
      <c r="AQ60" s="311"/>
      <c r="AR60" s="311"/>
      <c r="AS60" s="311"/>
      <c r="AT60" s="1220"/>
      <c r="AU60" s="1247"/>
      <c r="AV60" s="303">
        <f t="shared" si="3"/>
        <v>0</v>
      </c>
      <c r="AW60" s="311"/>
      <c r="AX60" s="311"/>
      <c r="AY60" s="311"/>
      <c r="AZ60" s="311"/>
      <c r="BA60" s="311"/>
      <c r="BB60" s="311"/>
      <c r="BC60" s="1220"/>
      <c r="BD60" s="1250"/>
      <c r="BE60" s="303">
        <f t="shared" si="4"/>
        <v>0</v>
      </c>
      <c r="BF60" s="311"/>
      <c r="BG60" s="311"/>
      <c r="BH60" s="311"/>
      <c r="BI60" s="311"/>
      <c r="BJ60" s="311"/>
      <c r="BK60" s="311"/>
      <c r="BL60" s="1220"/>
      <c r="BM60" s="1253"/>
      <c r="BN60" s="303">
        <f t="shared" si="5"/>
        <v>0</v>
      </c>
      <c r="BO60" s="311"/>
      <c r="BP60" s="311"/>
      <c r="BQ60" s="311"/>
      <c r="BR60" s="311"/>
      <c r="BS60" s="311"/>
      <c r="BT60" s="311"/>
      <c r="BU60" s="1207"/>
      <c r="BV60" s="1208"/>
      <c r="BW60" s="1208"/>
      <c r="BX60" s="1208"/>
      <c r="BY60" s="1208"/>
      <c r="BZ60" s="1208"/>
      <c r="CA60" s="1208"/>
      <c r="CB60" s="1208"/>
      <c r="CC60" s="1209"/>
    </row>
    <row r="61" spans="1:81" s="58" customFormat="1" ht="40.15" customHeight="1" thickTop="1" thickBot="1" x14ac:dyDescent="0.3">
      <c r="A61" s="37"/>
      <c r="B61" s="1334"/>
      <c r="C61" s="1315"/>
      <c r="D61" s="1097"/>
      <c r="E61" s="1094"/>
      <c r="F61" s="1286"/>
      <c r="G61" s="1094"/>
      <c r="H61" s="1750"/>
      <c r="I61" s="1447"/>
      <c r="J61" s="1220"/>
      <c r="K61" s="1217"/>
      <c r="L61" s="1223"/>
      <c r="M61" s="1226"/>
      <c r="N61" s="1229"/>
      <c r="O61" s="1232"/>
      <c r="P61" s="1235"/>
      <c r="Q61" s="1238"/>
      <c r="R61" s="1220"/>
      <c r="S61" s="41" t="s">
        <v>5841</v>
      </c>
      <c r="T61" s="241"/>
      <c r="U61" s="241"/>
      <c r="V61" s="241"/>
      <c r="W61" s="41"/>
      <c r="X61" s="34"/>
      <c r="Y61" s="34"/>
      <c r="Z61" s="307">
        <v>44576</v>
      </c>
      <c r="AA61" s="307">
        <v>44910</v>
      </c>
      <c r="AB61" s="1220"/>
      <c r="AC61" s="1241"/>
      <c r="AD61" s="303">
        <f t="shared" si="24"/>
        <v>0</v>
      </c>
      <c r="AE61" s="303">
        <f t="shared" si="24"/>
        <v>0</v>
      </c>
      <c r="AF61" s="303">
        <f t="shared" si="24"/>
        <v>0</v>
      </c>
      <c r="AG61" s="303">
        <f t="shared" si="24"/>
        <v>0</v>
      </c>
      <c r="AH61" s="303">
        <f t="shared" si="24"/>
        <v>0</v>
      </c>
      <c r="AI61" s="303">
        <f t="shared" si="24"/>
        <v>0</v>
      </c>
      <c r="AJ61" s="303">
        <f t="shared" si="24"/>
        <v>0</v>
      </c>
      <c r="AK61" s="1220"/>
      <c r="AL61" s="1244"/>
      <c r="AM61" s="303">
        <f t="shared" si="2"/>
        <v>0</v>
      </c>
      <c r="AN61" s="311"/>
      <c r="AO61" s="311"/>
      <c r="AP61" s="311"/>
      <c r="AQ61" s="311"/>
      <c r="AR61" s="311"/>
      <c r="AS61" s="311"/>
      <c r="AT61" s="1220"/>
      <c r="AU61" s="1247"/>
      <c r="AV61" s="303">
        <f t="shared" si="3"/>
        <v>0</v>
      </c>
      <c r="AW61" s="311"/>
      <c r="AX61" s="311"/>
      <c r="AY61" s="311"/>
      <c r="AZ61" s="311"/>
      <c r="BA61" s="311"/>
      <c r="BB61" s="311"/>
      <c r="BC61" s="1220"/>
      <c r="BD61" s="1250"/>
      <c r="BE61" s="303">
        <f t="shared" si="4"/>
        <v>0</v>
      </c>
      <c r="BF61" s="311"/>
      <c r="BG61" s="311"/>
      <c r="BH61" s="311"/>
      <c r="BI61" s="311"/>
      <c r="BJ61" s="311"/>
      <c r="BK61" s="311"/>
      <c r="BL61" s="1220"/>
      <c r="BM61" s="1253"/>
      <c r="BN61" s="303">
        <f t="shared" si="5"/>
        <v>0</v>
      </c>
      <c r="BO61" s="311"/>
      <c r="BP61" s="311"/>
      <c r="BQ61" s="311"/>
      <c r="BR61" s="311"/>
      <c r="BS61" s="311"/>
      <c r="BT61" s="311"/>
      <c r="BU61" s="1207"/>
      <c r="BV61" s="1208"/>
      <c r="BW61" s="1208"/>
      <c r="BX61" s="1208"/>
      <c r="BY61" s="1208"/>
      <c r="BZ61" s="1208"/>
      <c r="CA61" s="1208"/>
      <c r="CB61" s="1208"/>
      <c r="CC61" s="1209"/>
    </row>
    <row r="62" spans="1:81" s="58" customFormat="1" ht="40.15" customHeight="1" thickTop="1" thickBot="1" x14ac:dyDescent="0.3">
      <c r="A62" s="37"/>
      <c r="B62" s="1334"/>
      <c r="C62" s="1315"/>
      <c r="D62" s="1098"/>
      <c r="E62" s="1095"/>
      <c r="F62" s="1287"/>
      <c r="G62" s="1095"/>
      <c r="H62" s="1751"/>
      <c r="I62" s="1448"/>
      <c r="J62" s="1221"/>
      <c r="K62" s="1218"/>
      <c r="L62" s="1224"/>
      <c r="M62" s="1227"/>
      <c r="N62" s="1230"/>
      <c r="O62" s="1233"/>
      <c r="P62" s="1236"/>
      <c r="Q62" s="1239"/>
      <c r="R62" s="1221"/>
      <c r="S62" s="234" t="s">
        <v>5842</v>
      </c>
      <c r="T62" s="242"/>
      <c r="U62" s="242"/>
      <c r="V62" s="242"/>
      <c r="W62" s="234"/>
      <c r="X62" s="305"/>
      <c r="Y62" s="305"/>
      <c r="Z62" s="307">
        <v>44576</v>
      </c>
      <c r="AA62" s="307">
        <v>44910</v>
      </c>
      <c r="AB62" s="1221"/>
      <c r="AC62" s="1242"/>
      <c r="AD62" s="306">
        <f t="shared" si="24"/>
        <v>0</v>
      </c>
      <c r="AE62" s="306">
        <f t="shared" si="24"/>
        <v>0</v>
      </c>
      <c r="AF62" s="306">
        <f t="shared" si="24"/>
        <v>0</v>
      </c>
      <c r="AG62" s="306">
        <f t="shared" si="24"/>
        <v>0</v>
      </c>
      <c r="AH62" s="306">
        <f t="shared" si="24"/>
        <v>0</v>
      </c>
      <c r="AI62" s="306">
        <f t="shared" si="24"/>
        <v>0</v>
      </c>
      <c r="AJ62" s="306">
        <f t="shared" si="24"/>
        <v>0</v>
      </c>
      <c r="AK62" s="1221"/>
      <c r="AL62" s="1245"/>
      <c r="AM62" s="306">
        <f t="shared" si="2"/>
        <v>0</v>
      </c>
      <c r="AN62" s="50"/>
      <c r="AO62" s="50"/>
      <c r="AP62" s="50"/>
      <c r="AQ62" s="50"/>
      <c r="AR62" s="50"/>
      <c r="AS62" s="50"/>
      <c r="AT62" s="1221"/>
      <c r="AU62" s="1248"/>
      <c r="AV62" s="306">
        <f t="shared" si="3"/>
        <v>0</v>
      </c>
      <c r="AW62" s="50"/>
      <c r="AX62" s="50"/>
      <c r="AY62" s="50"/>
      <c r="AZ62" s="50"/>
      <c r="BA62" s="50"/>
      <c r="BB62" s="50"/>
      <c r="BC62" s="1221"/>
      <c r="BD62" s="1251"/>
      <c r="BE62" s="306">
        <f t="shared" si="4"/>
        <v>0</v>
      </c>
      <c r="BF62" s="50"/>
      <c r="BG62" s="50"/>
      <c r="BH62" s="50"/>
      <c r="BI62" s="50"/>
      <c r="BJ62" s="50"/>
      <c r="BK62" s="50"/>
      <c r="BL62" s="1221"/>
      <c r="BM62" s="1254"/>
      <c r="BN62" s="306">
        <f t="shared" si="5"/>
        <v>0</v>
      </c>
      <c r="BO62" s="50"/>
      <c r="BP62" s="50"/>
      <c r="BQ62" s="50"/>
      <c r="BR62" s="50"/>
      <c r="BS62" s="50"/>
      <c r="BT62" s="50"/>
      <c r="BU62" s="1210"/>
      <c r="BV62" s="1211"/>
      <c r="BW62" s="1211"/>
      <c r="BX62" s="1211"/>
      <c r="BY62" s="1211"/>
      <c r="BZ62" s="1211"/>
      <c r="CA62" s="1211"/>
      <c r="CB62" s="1211"/>
      <c r="CC62" s="1212"/>
    </row>
    <row r="63" spans="1:81" s="58" customFormat="1" ht="40.15" customHeight="1" thickTop="1" thickBot="1" x14ac:dyDescent="0.3">
      <c r="A63" s="37"/>
      <c r="B63" s="1334"/>
      <c r="C63" s="1315"/>
      <c r="D63" s="1096">
        <v>4104</v>
      </c>
      <c r="E63" s="1093" t="s">
        <v>5810</v>
      </c>
      <c r="F63" s="1285">
        <v>4104020</v>
      </c>
      <c r="G63" s="1093" t="s">
        <v>5811</v>
      </c>
      <c r="H63" s="1749" t="s">
        <v>5812</v>
      </c>
      <c r="I63" s="1446">
        <v>2021004540037</v>
      </c>
      <c r="J63" s="1219">
        <v>329</v>
      </c>
      <c r="K63" s="1216" t="str">
        <f>+[8]Metas!K377</f>
        <v>Municipios con docentes y administrativos capacitados en los programas de adaptación curricular y manejo de PcD</v>
      </c>
      <c r="L63" s="1222">
        <v>10</v>
      </c>
      <c r="M63" s="1225">
        <f t="shared" si="61"/>
        <v>10</v>
      </c>
      <c r="N63" s="1228">
        <v>5</v>
      </c>
      <c r="O63" s="1231">
        <v>5</v>
      </c>
      <c r="P63" s="1234"/>
      <c r="Q63" s="1237"/>
      <c r="R63" s="1219">
        <f>+$J63</f>
        <v>329</v>
      </c>
      <c r="S63" s="233" t="s">
        <v>5843</v>
      </c>
      <c r="T63" s="240"/>
      <c r="U63" s="240"/>
      <c r="V63" s="240"/>
      <c r="W63" s="233"/>
      <c r="X63" s="307"/>
      <c r="Y63" s="307"/>
      <c r="Z63" s="307">
        <v>44576</v>
      </c>
      <c r="AA63" s="307">
        <v>44910</v>
      </c>
      <c r="AB63" s="1219">
        <f t="shared" ref="AB63" si="72">+$J63</f>
        <v>329</v>
      </c>
      <c r="AC63" s="1240">
        <f t="shared" ref="AC63" si="73">+L63</f>
        <v>10</v>
      </c>
      <c r="AD63" s="308">
        <f t="shared" si="24"/>
        <v>10</v>
      </c>
      <c r="AE63" s="308">
        <f t="shared" si="24"/>
        <v>10</v>
      </c>
      <c r="AF63" s="308">
        <f t="shared" si="24"/>
        <v>0</v>
      </c>
      <c r="AG63" s="308">
        <f t="shared" si="24"/>
        <v>0</v>
      </c>
      <c r="AH63" s="308">
        <f t="shared" si="24"/>
        <v>0</v>
      </c>
      <c r="AI63" s="308">
        <f t="shared" si="24"/>
        <v>0</v>
      </c>
      <c r="AJ63" s="308">
        <f t="shared" si="24"/>
        <v>0</v>
      </c>
      <c r="AK63" s="1219">
        <f t="shared" ref="AK63" si="74">+$J63</f>
        <v>329</v>
      </c>
      <c r="AL63" s="1243">
        <f t="shared" si="65"/>
        <v>5</v>
      </c>
      <c r="AM63" s="308">
        <f t="shared" si="2"/>
        <v>5</v>
      </c>
      <c r="AN63" s="48">
        <v>5</v>
      </c>
      <c r="AO63" s="48"/>
      <c r="AP63" s="48"/>
      <c r="AQ63" s="48"/>
      <c r="AR63" s="48"/>
      <c r="AS63" s="48"/>
      <c r="AT63" s="1219">
        <f t="shared" ref="AT63" si="75">+$J63</f>
        <v>329</v>
      </c>
      <c r="AU63" s="1246">
        <f t="shared" si="67"/>
        <v>5</v>
      </c>
      <c r="AV63" s="308">
        <f t="shared" si="3"/>
        <v>5</v>
      </c>
      <c r="AW63" s="48">
        <v>5</v>
      </c>
      <c r="AX63" s="48"/>
      <c r="AY63" s="48"/>
      <c r="AZ63" s="48"/>
      <c r="BA63" s="48"/>
      <c r="BB63" s="48"/>
      <c r="BC63" s="1219">
        <f t="shared" ref="BC63" si="76">+$J63</f>
        <v>329</v>
      </c>
      <c r="BD63" s="1249">
        <f t="shared" si="69"/>
        <v>0</v>
      </c>
      <c r="BE63" s="308">
        <f t="shared" si="4"/>
        <v>0</v>
      </c>
      <c r="BF63" s="48"/>
      <c r="BG63" s="48"/>
      <c r="BH63" s="48"/>
      <c r="BI63" s="48"/>
      <c r="BJ63" s="48"/>
      <c r="BK63" s="48"/>
      <c r="BL63" s="1219">
        <f t="shared" ref="BL63" si="77">+$J63</f>
        <v>329</v>
      </c>
      <c r="BM63" s="1252">
        <f t="shared" si="71"/>
        <v>0</v>
      </c>
      <c r="BN63" s="308">
        <f t="shared" si="5"/>
        <v>0</v>
      </c>
      <c r="BO63" s="48"/>
      <c r="BP63" s="48"/>
      <c r="BQ63" s="48"/>
      <c r="BR63" s="48"/>
      <c r="BS63" s="48"/>
      <c r="BT63" s="48"/>
      <c r="BU63" s="1204"/>
      <c r="BV63" s="1205"/>
      <c r="BW63" s="1205"/>
      <c r="BX63" s="1205"/>
      <c r="BY63" s="1205"/>
      <c r="BZ63" s="1205"/>
      <c r="CA63" s="1205"/>
      <c r="CB63" s="1205"/>
      <c r="CC63" s="1206"/>
    </row>
    <row r="64" spans="1:81" s="58" customFormat="1" ht="40.15" customHeight="1" thickTop="1" thickBot="1" x14ac:dyDescent="0.3">
      <c r="A64" s="37"/>
      <c r="B64" s="1334"/>
      <c r="C64" s="1315"/>
      <c r="D64" s="1097"/>
      <c r="E64" s="1094"/>
      <c r="F64" s="1286"/>
      <c r="G64" s="1094"/>
      <c r="H64" s="1750"/>
      <c r="I64" s="1447"/>
      <c r="J64" s="1220"/>
      <c r="K64" s="1217"/>
      <c r="L64" s="1223"/>
      <c r="M64" s="1226"/>
      <c r="N64" s="1229"/>
      <c r="O64" s="1232"/>
      <c r="P64" s="1235"/>
      <c r="Q64" s="1238"/>
      <c r="R64" s="1220"/>
      <c r="S64" s="41" t="s">
        <v>5844</v>
      </c>
      <c r="T64" s="241"/>
      <c r="U64" s="241"/>
      <c r="V64" s="241"/>
      <c r="W64" s="41"/>
      <c r="X64" s="34"/>
      <c r="Y64" s="34"/>
      <c r="Z64" s="307">
        <v>44576</v>
      </c>
      <c r="AA64" s="307">
        <v>44742</v>
      </c>
      <c r="AB64" s="1220"/>
      <c r="AC64" s="1241"/>
      <c r="AD64" s="303">
        <f t="shared" si="24"/>
        <v>0</v>
      </c>
      <c r="AE64" s="303">
        <f t="shared" si="24"/>
        <v>0</v>
      </c>
      <c r="AF64" s="303">
        <f t="shared" si="24"/>
        <v>0</v>
      </c>
      <c r="AG64" s="303">
        <f t="shared" si="24"/>
        <v>0</v>
      </c>
      <c r="AH64" s="303">
        <f t="shared" si="24"/>
        <v>0</v>
      </c>
      <c r="AI64" s="303">
        <f t="shared" si="24"/>
        <v>0</v>
      </c>
      <c r="AJ64" s="303">
        <f t="shared" si="24"/>
        <v>0</v>
      </c>
      <c r="AK64" s="1220"/>
      <c r="AL64" s="1244"/>
      <c r="AM64" s="303">
        <f t="shared" si="2"/>
        <v>0</v>
      </c>
      <c r="AN64" s="311"/>
      <c r="AO64" s="311"/>
      <c r="AP64" s="311"/>
      <c r="AQ64" s="311"/>
      <c r="AR64" s="311"/>
      <c r="AS64" s="311"/>
      <c r="AT64" s="1220"/>
      <c r="AU64" s="1247"/>
      <c r="AV64" s="303">
        <f t="shared" si="3"/>
        <v>0</v>
      </c>
      <c r="AW64" s="311"/>
      <c r="AX64" s="311"/>
      <c r="AY64" s="311"/>
      <c r="AZ64" s="311"/>
      <c r="BA64" s="311"/>
      <c r="BB64" s="311"/>
      <c r="BC64" s="1220"/>
      <c r="BD64" s="1250"/>
      <c r="BE64" s="303">
        <f t="shared" si="4"/>
        <v>0</v>
      </c>
      <c r="BF64" s="311"/>
      <c r="BG64" s="311"/>
      <c r="BH64" s="311"/>
      <c r="BI64" s="311"/>
      <c r="BJ64" s="311"/>
      <c r="BK64" s="311"/>
      <c r="BL64" s="1220"/>
      <c r="BM64" s="1253"/>
      <c r="BN64" s="303">
        <f t="shared" si="5"/>
        <v>0</v>
      </c>
      <c r="BO64" s="311"/>
      <c r="BP64" s="311"/>
      <c r="BQ64" s="311"/>
      <c r="BR64" s="311"/>
      <c r="BS64" s="311"/>
      <c r="BT64" s="311"/>
      <c r="BU64" s="1207"/>
      <c r="BV64" s="1208"/>
      <c r="BW64" s="1208"/>
      <c r="BX64" s="1208"/>
      <c r="BY64" s="1208"/>
      <c r="BZ64" s="1208"/>
      <c r="CA64" s="1208"/>
      <c r="CB64" s="1208"/>
      <c r="CC64" s="1209"/>
    </row>
    <row r="65" spans="1:81" s="58" customFormat="1" ht="40.15" customHeight="1" thickTop="1" thickBot="1" x14ac:dyDescent="0.3">
      <c r="A65" s="37"/>
      <c r="B65" s="1334"/>
      <c r="C65" s="1315"/>
      <c r="D65" s="1097"/>
      <c r="E65" s="1094"/>
      <c r="F65" s="1286"/>
      <c r="G65" s="1094"/>
      <c r="H65" s="1750"/>
      <c r="I65" s="1447"/>
      <c r="J65" s="1220"/>
      <c r="K65" s="1217"/>
      <c r="L65" s="1223"/>
      <c r="M65" s="1226"/>
      <c r="N65" s="1229"/>
      <c r="O65" s="1232"/>
      <c r="P65" s="1235"/>
      <c r="Q65" s="1238"/>
      <c r="R65" s="1220"/>
      <c r="S65" s="650" t="s">
        <v>5845</v>
      </c>
      <c r="T65" s="241"/>
      <c r="U65" s="241"/>
      <c r="V65" s="241"/>
      <c r="W65" s="41"/>
      <c r="X65" s="34"/>
      <c r="Y65" s="34"/>
      <c r="Z65" s="307">
        <v>44576</v>
      </c>
      <c r="AA65" s="307">
        <v>44742</v>
      </c>
      <c r="AB65" s="1220"/>
      <c r="AC65" s="1241"/>
      <c r="AD65" s="303">
        <f t="shared" si="24"/>
        <v>0</v>
      </c>
      <c r="AE65" s="303">
        <f t="shared" si="24"/>
        <v>0</v>
      </c>
      <c r="AF65" s="303">
        <f t="shared" si="24"/>
        <v>0</v>
      </c>
      <c r="AG65" s="303">
        <f t="shared" si="24"/>
        <v>0</v>
      </c>
      <c r="AH65" s="303">
        <f t="shared" si="24"/>
        <v>0</v>
      </c>
      <c r="AI65" s="303">
        <f t="shared" si="24"/>
        <v>0</v>
      </c>
      <c r="AJ65" s="303">
        <f t="shared" si="24"/>
        <v>0</v>
      </c>
      <c r="AK65" s="1220"/>
      <c r="AL65" s="1244"/>
      <c r="AM65" s="303">
        <f t="shared" si="2"/>
        <v>0</v>
      </c>
      <c r="AN65" s="311"/>
      <c r="AO65" s="311"/>
      <c r="AP65" s="311"/>
      <c r="AQ65" s="311"/>
      <c r="AR65" s="311"/>
      <c r="AS65" s="311"/>
      <c r="AT65" s="1220"/>
      <c r="AU65" s="1247"/>
      <c r="AV65" s="303">
        <f t="shared" si="3"/>
        <v>0</v>
      </c>
      <c r="AW65" s="311"/>
      <c r="AX65" s="311"/>
      <c r="AY65" s="311"/>
      <c r="AZ65" s="311"/>
      <c r="BA65" s="311"/>
      <c r="BB65" s="311"/>
      <c r="BC65" s="1220"/>
      <c r="BD65" s="1250"/>
      <c r="BE65" s="303">
        <f t="shared" si="4"/>
        <v>0</v>
      </c>
      <c r="BF65" s="311"/>
      <c r="BG65" s="311"/>
      <c r="BH65" s="311"/>
      <c r="BI65" s="311"/>
      <c r="BJ65" s="311"/>
      <c r="BK65" s="311"/>
      <c r="BL65" s="1220"/>
      <c r="BM65" s="1253"/>
      <c r="BN65" s="303">
        <f t="shared" si="5"/>
        <v>0</v>
      </c>
      <c r="BO65" s="311"/>
      <c r="BP65" s="311"/>
      <c r="BQ65" s="311"/>
      <c r="BR65" s="311"/>
      <c r="BS65" s="311"/>
      <c r="BT65" s="311"/>
      <c r="BU65" s="1207"/>
      <c r="BV65" s="1208"/>
      <c r="BW65" s="1208"/>
      <c r="BX65" s="1208"/>
      <c r="BY65" s="1208"/>
      <c r="BZ65" s="1208"/>
      <c r="CA65" s="1208"/>
      <c r="CB65" s="1208"/>
      <c r="CC65" s="1209"/>
    </row>
    <row r="66" spans="1:81" s="58" customFormat="1" ht="40.15" customHeight="1" thickTop="1" thickBot="1" x14ac:dyDescent="0.3">
      <c r="A66" s="37"/>
      <c r="B66" s="1317" t="s">
        <v>479</v>
      </c>
      <c r="C66" s="1314" t="s">
        <v>482</v>
      </c>
      <c r="D66" s="1096">
        <v>4104</v>
      </c>
      <c r="E66" s="1093" t="s">
        <v>5810</v>
      </c>
      <c r="F66" s="1285">
        <v>4104020</v>
      </c>
      <c r="G66" s="1093" t="s">
        <v>5811</v>
      </c>
      <c r="H66" s="1749" t="s">
        <v>5812</v>
      </c>
      <c r="I66" s="1446">
        <v>2021004540037</v>
      </c>
      <c r="J66" s="1219">
        <v>330</v>
      </c>
      <c r="K66" s="1216" t="str">
        <f>+[8]Metas!K379</f>
        <v>Iniciativas productivas o Microempresas apoyadas para la creación de empleos para las PcD</v>
      </c>
      <c r="L66" s="1222">
        <v>10</v>
      </c>
      <c r="M66" s="1225">
        <f t="shared" si="61"/>
        <v>10</v>
      </c>
      <c r="N66" s="1228"/>
      <c r="O66" s="1231"/>
      <c r="P66" s="1234">
        <v>5</v>
      </c>
      <c r="Q66" s="1237">
        <v>5</v>
      </c>
      <c r="R66" s="1219">
        <f>+$J66</f>
        <v>330</v>
      </c>
      <c r="S66" s="651" t="s">
        <v>5846</v>
      </c>
      <c r="T66" s="240"/>
      <c r="U66" s="240"/>
      <c r="V66" s="240"/>
      <c r="W66" s="233"/>
      <c r="X66" s="307"/>
      <c r="Y66" s="307"/>
      <c r="Z66" s="307">
        <v>44743</v>
      </c>
      <c r="AA66" s="307">
        <v>44926</v>
      </c>
      <c r="AB66" s="1219">
        <f t="shared" ref="AB66" si="78">+$J66</f>
        <v>330</v>
      </c>
      <c r="AC66" s="1240">
        <f t="shared" ref="AC66" si="79">+L66</f>
        <v>10</v>
      </c>
      <c r="AD66" s="308">
        <f t="shared" si="24"/>
        <v>30</v>
      </c>
      <c r="AE66" s="308">
        <v>30</v>
      </c>
      <c r="AF66" s="308">
        <f t="shared" si="24"/>
        <v>0</v>
      </c>
      <c r="AG66" s="308">
        <f t="shared" si="24"/>
        <v>0</v>
      </c>
      <c r="AH66" s="308">
        <f t="shared" si="24"/>
        <v>0</v>
      </c>
      <c r="AI66" s="308">
        <f t="shared" si="24"/>
        <v>0</v>
      </c>
      <c r="AJ66" s="308">
        <f t="shared" si="24"/>
        <v>0</v>
      </c>
      <c r="AK66" s="1219">
        <f t="shared" ref="AK66" si="80">+$J66</f>
        <v>330</v>
      </c>
      <c r="AL66" s="1243">
        <f t="shared" si="65"/>
        <v>0</v>
      </c>
      <c r="AM66" s="308">
        <f t="shared" si="2"/>
        <v>0</v>
      </c>
      <c r="AN66" s="48"/>
      <c r="AO66" s="48"/>
      <c r="AP66" s="48"/>
      <c r="AQ66" s="48"/>
      <c r="AR66" s="48"/>
      <c r="AS66" s="48"/>
      <c r="AT66" s="1219">
        <f t="shared" ref="AT66" si="81">+$J66</f>
        <v>330</v>
      </c>
      <c r="AU66" s="1246">
        <f t="shared" si="67"/>
        <v>0</v>
      </c>
      <c r="AV66" s="308">
        <f t="shared" si="3"/>
        <v>0</v>
      </c>
      <c r="AW66" s="48"/>
      <c r="AX66" s="48"/>
      <c r="AY66" s="48"/>
      <c r="AZ66" s="48"/>
      <c r="BA66" s="48"/>
      <c r="BB66" s="48"/>
      <c r="BC66" s="1219">
        <f t="shared" ref="BC66" si="82">+$J66</f>
        <v>330</v>
      </c>
      <c r="BD66" s="1249">
        <f t="shared" si="69"/>
        <v>5</v>
      </c>
      <c r="BE66" s="308">
        <f t="shared" si="4"/>
        <v>15</v>
      </c>
      <c r="BF66" s="48">
        <v>15</v>
      </c>
      <c r="BG66" s="48"/>
      <c r="BH66" s="48"/>
      <c r="BI66" s="48"/>
      <c r="BJ66" s="48"/>
      <c r="BK66" s="48"/>
      <c r="BL66" s="1219">
        <f t="shared" ref="BL66" si="83">+$J66</f>
        <v>330</v>
      </c>
      <c r="BM66" s="1252">
        <f t="shared" si="71"/>
        <v>5</v>
      </c>
      <c r="BN66" s="308">
        <f t="shared" si="5"/>
        <v>15</v>
      </c>
      <c r="BO66" s="48">
        <v>15</v>
      </c>
      <c r="BP66" s="48"/>
      <c r="BQ66" s="48"/>
      <c r="BR66" s="48"/>
      <c r="BS66" s="48"/>
      <c r="BT66" s="48"/>
      <c r="BU66" s="1204"/>
      <c r="BV66" s="1205"/>
      <c r="BW66" s="1205"/>
      <c r="BX66" s="1205"/>
      <c r="BY66" s="1205"/>
      <c r="BZ66" s="1205"/>
      <c r="CA66" s="1205"/>
      <c r="CB66" s="1205"/>
      <c r="CC66" s="1206"/>
    </row>
    <row r="67" spans="1:81" s="58" customFormat="1" ht="40.15" customHeight="1" thickTop="1" thickBot="1" x14ac:dyDescent="0.3">
      <c r="A67" s="37"/>
      <c r="B67" s="1318"/>
      <c r="C67" s="1315"/>
      <c r="D67" s="1097"/>
      <c r="E67" s="1094"/>
      <c r="F67" s="1286"/>
      <c r="G67" s="1094"/>
      <c r="H67" s="1750"/>
      <c r="I67" s="1447"/>
      <c r="J67" s="1220"/>
      <c r="K67" s="1217"/>
      <c r="L67" s="1223"/>
      <c r="M67" s="1226"/>
      <c r="N67" s="1229"/>
      <c r="O67" s="1232"/>
      <c r="P67" s="1235"/>
      <c r="Q67" s="1238"/>
      <c r="R67" s="1220"/>
      <c r="S67" s="652" t="s">
        <v>5847</v>
      </c>
      <c r="T67" s="241"/>
      <c r="U67" s="241"/>
      <c r="V67" s="241"/>
      <c r="W67" s="41"/>
      <c r="X67" s="34"/>
      <c r="Y67" s="34"/>
      <c r="Z67" s="307">
        <v>44743</v>
      </c>
      <c r="AA67" s="307">
        <v>44926</v>
      </c>
      <c r="AB67" s="1220"/>
      <c r="AC67" s="1241"/>
      <c r="AD67" s="303">
        <f t="shared" si="24"/>
        <v>0</v>
      </c>
      <c r="AE67" s="303">
        <f t="shared" si="24"/>
        <v>0</v>
      </c>
      <c r="AF67" s="303">
        <f t="shared" si="24"/>
        <v>0</v>
      </c>
      <c r="AG67" s="303">
        <f t="shared" si="24"/>
        <v>0</v>
      </c>
      <c r="AH67" s="303">
        <f t="shared" si="24"/>
        <v>0</v>
      </c>
      <c r="AI67" s="303">
        <f t="shared" si="24"/>
        <v>0</v>
      </c>
      <c r="AJ67" s="303">
        <f t="shared" si="24"/>
        <v>0</v>
      </c>
      <c r="AK67" s="1220"/>
      <c r="AL67" s="1244"/>
      <c r="AM67" s="303">
        <f t="shared" si="2"/>
        <v>0</v>
      </c>
      <c r="AN67" s="311"/>
      <c r="AO67" s="311"/>
      <c r="AP67" s="311"/>
      <c r="AQ67" s="311"/>
      <c r="AR67" s="311"/>
      <c r="AS67" s="311"/>
      <c r="AT67" s="1220"/>
      <c r="AU67" s="1247"/>
      <c r="AV67" s="303">
        <f t="shared" si="3"/>
        <v>0</v>
      </c>
      <c r="AW67" s="311"/>
      <c r="AX67" s="311"/>
      <c r="AY67" s="311"/>
      <c r="AZ67" s="311"/>
      <c r="BA67" s="311"/>
      <c r="BB67" s="311"/>
      <c r="BC67" s="1220"/>
      <c r="BD67" s="1250"/>
      <c r="BE67" s="303">
        <f t="shared" si="4"/>
        <v>0</v>
      </c>
      <c r="BF67" s="311"/>
      <c r="BG67" s="311"/>
      <c r="BH67" s="311"/>
      <c r="BI67" s="311"/>
      <c r="BJ67" s="311"/>
      <c r="BK67" s="311"/>
      <c r="BL67" s="1220"/>
      <c r="BM67" s="1253"/>
      <c r="BN67" s="303">
        <f t="shared" si="5"/>
        <v>0</v>
      </c>
      <c r="BO67" s="311"/>
      <c r="BP67" s="311"/>
      <c r="BQ67" s="311"/>
      <c r="BR67" s="311"/>
      <c r="BS67" s="311"/>
      <c r="BT67" s="311"/>
      <c r="BU67" s="1207"/>
      <c r="BV67" s="1208"/>
      <c r="BW67" s="1208"/>
      <c r="BX67" s="1208"/>
      <c r="BY67" s="1208"/>
      <c r="BZ67" s="1208"/>
      <c r="CA67" s="1208"/>
      <c r="CB67" s="1208"/>
      <c r="CC67" s="1209"/>
    </row>
    <row r="68" spans="1:81" s="58" customFormat="1" ht="40.15" customHeight="1" thickTop="1" thickBot="1" x14ac:dyDescent="0.3">
      <c r="A68" s="37"/>
      <c r="B68" s="1318"/>
      <c r="C68" s="1315"/>
      <c r="D68" s="1097"/>
      <c r="E68" s="1094"/>
      <c r="F68" s="1286"/>
      <c r="G68" s="1094"/>
      <c r="H68" s="1750"/>
      <c r="I68" s="1447"/>
      <c r="J68" s="1220"/>
      <c r="K68" s="1217"/>
      <c r="L68" s="1223"/>
      <c r="M68" s="1226"/>
      <c r="N68" s="1229"/>
      <c r="O68" s="1232"/>
      <c r="P68" s="1235"/>
      <c r="Q68" s="1238"/>
      <c r="R68" s="1220"/>
      <c r="S68" s="653" t="s">
        <v>5848</v>
      </c>
      <c r="T68" s="241"/>
      <c r="U68" s="241"/>
      <c r="V68" s="241"/>
      <c r="W68" s="41"/>
      <c r="X68" s="34"/>
      <c r="Y68" s="34"/>
      <c r="Z68" s="307">
        <v>44743</v>
      </c>
      <c r="AA68" s="307">
        <v>44926</v>
      </c>
      <c r="AB68" s="1220"/>
      <c r="AC68" s="1241"/>
      <c r="AD68" s="303">
        <f t="shared" ref="AD68:AJ105" si="84">+AM68+AV68+BE68+BN68</f>
        <v>0</v>
      </c>
      <c r="AE68" s="303">
        <f t="shared" si="84"/>
        <v>0</v>
      </c>
      <c r="AF68" s="303">
        <f t="shared" si="84"/>
        <v>0</v>
      </c>
      <c r="AG68" s="303">
        <f t="shared" si="84"/>
        <v>0</v>
      </c>
      <c r="AH68" s="303">
        <f t="shared" si="84"/>
        <v>0</v>
      </c>
      <c r="AI68" s="303">
        <f t="shared" si="84"/>
        <v>0</v>
      </c>
      <c r="AJ68" s="303">
        <f t="shared" si="84"/>
        <v>0</v>
      </c>
      <c r="AK68" s="1220"/>
      <c r="AL68" s="1244"/>
      <c r="AM68" s="303">
        <f t="shared" si="2"/>
        <v>0</v>
      </c>
      <c r="AN68" s="311"/>
      <c r="AO68" s="311"/>
      <c r="AP68" s="311"/>
      <c r="AQ68" s="311"/>
      <c r="AR68" s="311"/>
      <c r="AS68" s="311"/>
      <c r="AT68" s="1220"/>
      <c r="AU68" s="1247"/>
      <c r="AV68" s="303">
        <f t="shared" si="3"/>
        <v>0</v>
      </c>
      <c r="AW68" s="311"/>
      <c r="AX68" s="311"/>
      <c r="AY68" s="311"/>
      <c r="AZ68" s="311"/>
      <c r="BA68" s="311"/>
      <c r="BB68" s="311"/>
      <c r="BC68" s="1220"/>
      <c r="BD68" s="1250"/>
      <c r="BE68" s="303">
        <f t="shared" si="4"/>
        <v>0</v>
      </c>
      <c r="BF68" s="311"/>
      <c r="BG68" s="311"/>
      <c r="BH68" s="311"/>
      <c r="BI68" s="311"/>
      <c r="BJ68" s="311"/>
      <c r="BK68" s="311"/>
      <c r="BL68" s="1220"/>
      <c r="BM68" s="1253"/>
      <c r="BN68" s="303">
        <f t="shared" si="5"/>
        <v>0</v>
      </c>
      <c r="BO68" s="311"/>
      <c r="BP68" s="311"/>
      <c r="BQ68" s="311"/>
      <c r="BR68" s="311"/>
      <c r="BS68" s="311"/>
      <c r="BT68" s="311"/>
      <c r="BU68" s="1207"/>
      <c r="BV68" s="1208"/>
      <c r="BW68" s="1208"/>
      <c r="BX68" s="1208"/>
      <c r="BY68" s="1208"/>
      <c r="BZ68" s="1208"/>
      <c r="CA68" s="1208"/>
      <c r="CB68" s="1208"/>
      <c r="CC68" s="1209"/>
    </row>
    <row r="69" spans="1:81" s="58" customFormat="1" ht="40.15" customHeight="1" thickTop="1" thickBot="1" x14ac:dyDescent="0.3">
      <c r="A69" s="37"/>
      <c r="B69" s="1318"/>
      <c r="C69" s="1315"/>
      <c r="D69" s="1098"/>
      <c r="E69" s="1095"/>
      <c r="F69" s="1287"/>
      <c r="G69" s="1095"/>
      <c r="H69" s="1751"/>
      <c r="I69" s="1448"/>
      <c r="J69" s="1220"/>
      <c r="K69" s="1217"/>
      <c r="L69" s="1223"/>
      <c r="M69" s="1226"/>
      <c r="N69" s="1229"/>
      <c r="O69" s="1232"/>
      <c r="P69" s="1235"/>
      <c r="Q69" s="1238"/>
      <c r="R69" s="1220"/>
      <c r="S69" s="654" t="s">
        <v>5849</v>
      </c>
      <c r="T69" s="242"/>
      <c r="U69" s="242"/>
      <c r="V69" s="242"/>
      <c r="W69" s="234"/>
      <c r="X69" s="305"/>
      <c r="Y69" s="305"/>
      <c r="Z69" s="307">
        <v>44743</v>
      </c>
      <c r="AA69" s="307">
        <v>44926</v>
      </c>
      <c r="AB69" s="1221"/>
      <c r="AC69" s="1242"/>
      <c r="AD69" s="306">
        <f t="shared" si="84"/>
        <v>0</v>
      </c>
      <c r="AE69" s="306">
        <f t="shared" si="84"/>
        <v>0</v>
      </c>
      <c r="AF69" s="306">
        <f t="shared" si="84"/>
        <v>0</v>
      </c>
      <c r="AG69" s="306">
        <f t="shared" si="84"/>
        <v>0</v>
      </c>
      <c r="AH69" s="306">
        <f t="shared" si="84"/>
        <v>0</v>
      </c>
      <c r="AI69" s="306">
        <f t="shared" si="84"/>
        <v>0</v>
      </c>
      <c r="AJ69" s="306">
        <f t="shared" si="84"/>
        <v>0</v>
      </c>
      <c r="AK69" s="1221"/>
      <c r="AL69" s="1245"/>
      <c r="AM69" s="306">
        <f t="shared" si="2"/>
        <v>0</v>
      </c>
      <c r="AN69" s="50"/>
      <c r="AO69" s="50"/>
      <c r="AP69" s="50"/>
      <c r="AQ69" s="50"/>
      <c r="AR69" s="50"/>
      <c r="AS69" s="50"/>
      <c r="AT69" s="1221"/>
      <c r="AU69" s="1248"/>
      <c r="AV69" s="306">
        <f t="shared" si="3"/>
        <v>0</v>
      </c>
      <c r="AW69" s="50"/>
      <c r="AX69" s="50"/>
      <c r="AY69" s="50"/>
      <c r="AZ69" s="50"/>
      <c r="BA69" s="50"/>
      <c r="BB69" s="50"/>
      <c r="BC69" s="1221"/>
      <c r="BD69" s="1251"/>
      <c r="BE69" s="306">
        <f t="shared" si="4"/>
        <v>0</v>
      </c>
      <c r="BF69" s="50"/>
      <c r="BG69" s="50"/>
      <c r="BH69" s="50"/>
      <c r="BI69" s="50"/>
      <c r="BJ69" s="50"/>
      <c r="BK69" s="50"/>
      <c r="BL69" s="1221"/>
      <c r="BM69" s="1254"/>
      <c r="BN69" s="306">
        <f t="shared" si="5"/>
        <v>0</v>
      </c>
      <c r="BO69" s="50"/>
      <c r="BP69" s="50"/>
      <c r="BQ69" s="50"/>
      <c r="BR69" s="50"/>
      <c r="BS69" s="50"/>
      <c r="BT69" s="50"/>
      <c r="BU69" s="1210"/>
      <c r="BV69" s="1211"/>
      <c r="BW69" s="1211"/>
      <c r="BX69" s="1211"/>
      <c r="BY69" s="1211"/>
      <c r="BZ69" s="1211"/>
      <c r="CA69" s="1211"/>
      <c r="CB69" s="1211"/>
      <c r="CC69" s="1212"/>
    </row>
    <row r="70" spans="1:81" s="58" customFormat="1" ht="40.15" customHeight="1" thickTop="1" thickBot="1" x14ac:dyDescent="0.3">
      <c r="A70" s="37"/>
      <c r="B70" s="1318"/>
      <c r="C70" s="1315"/>
      <c r="D70" s="1096">
        <v>4104</v>
      </c>
      <c r="E70" s="1093" t="s">
        <v>5810</v>
      </c>
      <c r="F70" s="1285">
        <v>4104020</v>
      </c>
      <c r="G70" s="1093" t="s">
        <v>5811</v>
      </c>
      <c r="H70" s="1749" t="s">
        <v>5812</v>
      </c>
      <c r="I70" s="1446">
        <v>2021004540037</v>
      </c>
      <c r="J70" s="1757">
        <v>331</v>
      </c>
      <c r="K70" s="1759" t="str">
        <f>+[8]Metas!K380</f>
        <v>Muestras o exposiciones de la producción de PcD</v>
      </c>
      <c r="L70" s="1761">
        <v>3</v>
      </c>
      <c r="M70" s="1763">
        <f t="shared" si="61"/>
        <v>3</v>
      </c>
      <c r="N70" s="1765"/>
      <c r="O70" s="1767"/>
      <c r="P70" s="1769">
        <v>1</v>
      </c>
      <c r="Q70" s="1771">
        <v>2</v>
      </c>
      <c r="R70" s="1757">
        <f>+$J70</f>
        <v>331</v>
      </c>
      <c r="S70" s="652" t="s">
        <v>5850</v>
      </c>
      <c r="T70" s="240"/>
      <c r="U70" s="240"/>
      <c r="V70" s="240"/>
      <c r="W70" s="233"/>
      <c r="X70" s="307"/>
      <c r="Y70" s="307"/>
      <c r="Z70" s="307">
        <v>44743</v>
      </c>
      <c r="AA70" s="307">
        <v>44926</v>
      </c>
      <c r="AB70" s="1219">
        <f t="shared" ref="AB70" si="85">+$J70</f>
        <v>331</v>
      </c>
      <c r="AC70" s="1240">
        <f t="shared" ref="AC70" si="86">+L70</f>
        <v>3</v>
      </c>
      <c r="AD70" s="308">
        <f t="shared" si="84"/>
        <v>3</v>
      </c>
      <c r="AE70" s="308">
        <v>3</v>
      </c>
      <c r="AF70" s="308">
        <f t="shared" si="84"/>
        <v>0</v>
      </c>
      <c r="AG70" s="308">
        <f t="shared" si="84"/>
        <v>0</v>
      </c>
      <c r="AH70" s="308">
        <f t="shared" si="84"/>
        <v>0</v>
      </c>
      <c r="AI70" s="308">
        <f t="shared" si="84"/>
        <v>0</v>
      </c>
      <c r="AJ70" s="308">
        <f t="shared" si="84"/>
        <v>0</v>
      </c>
      <c r="AK70" s="1219">
        <f t="shared" ref="AK70" si="87">+$J70</f>
        <v>331</v>
      </c>
      <c r="AL70" s="1243">
        <f t="shared" si="65"/>
        <v>0</v>
      </c>
      <c r="AM70" s="308">
        <f t="shared" si="2"/>
        <v>0</v>
      </c>
      <c r="AN70" s="48"/>
      <c r="AO70" s="48"/>
      <c r="AP70" s="48"/>
      <c r="AQ70" s="48"/>
      <c r="AR70" s="48"/>
      <c r="AS70" s="48"/>
      <c r="AT70" s="1219">
        <f t="shared" ref="AT70" si="88">+$J70</f>
        <v>331</v>
      </c>
      <c r="AU70" s="1246">
        <f t="shared" si="67"/>
        <v>0</v>
      </c>
      <c r="AV70" s="308">
        <f t="shared" si="3"/>
        <v>0</v>
      </c>
      <c r="AW70" s="48"/>
      <c r="AX70" s="48"/>
      <c r="AY70" s="48"/>
      <c r="AZ70" s="48"/>
      <c r="BA70" s="48"/>
      <c r="BB70" s="48"/>
      <c r="BC70" s="1219">
        <f t="shared" ref="BC70" si="89">+$J70</f>
        <v>331</v>
      </c>
      <c r="BD70" s="1249">
        <f t="shared" si="69"/>
        <v>1</v>
      </c>
      <c r="BE70" s="308">
        <f t="shared" si="4"/>
        <v>1</v>
      </c>
      <c r="BF70" s="48">
        <v>1</v>
      </c>
      <c r="BG70" s="48"/>
      <c r="BH70" s="48"/>
      <c r="BI70" s="48"/>
      <c r="BJ70" s="48"/>
      <c r="BK70" s="48"/>
      <c r="BL70" s="1219">
        <f t="shared" ref="BL70" si="90">+$J70</f>
        <v>331</v>
      </c>
      <c r="BM70" s="1252">
        <f t="shared" si="71"/>
        <v>2</v>
      </c>
      <c r="BN70" s="308">
        <f t="shared" si="5"/>
        <v>2</v>
      </c>
      <c r="BO70" s="48">
        <v>2</v>
      </c>
      <c r="BP70" s="48"/>
      <c r="BQ70" s="48"/>
      <c r="BR70" s="48"/>
      <c r="BS70" s="48"/>
      <c r="BT70" s="48"/>
      <c r="BU70" s="1204"/>
      <c r="BV70" s="1205"/>
      <c r="BW70" s="1205"/>
      <c r="BX70" s="1205"/>
      <c r="BY70" s="1205"/>
      <c r="BZ70" s="1205"/>
      <c r="CA70" s="1205"/>
      <c r="CB70" s="1205"/>
      <c r="CC70" s="1206"/>
    </row>
    <row r="71" spans="1:81" s="58" customFormat="1" ht="40.15" customHeight="1" thickTop="1" thickBot="1" x14ac:dyDescent="0.3">
      <c r="A71" s="37"/>
      <c r="B71" s="1318"/>
      <c r="C71" s="1315"/>
      <c r="D71" s="1097"/>
      <c r="E71" s="1094"/>
      <c r="F71" s="1286"/>
      <c r="G71" s="1094"/>
      <c r="H71" s="1750"/>
      <c r="I71" s="1447"/>
      <c r="J71" s="1220"/>
      <c r="K71" s="1217"/>
      <c r="L71" s="1223"/>
      <c r="M71" s="1226"/>
      <c r="N71" s="1229"/>
      <c r="O71" s="1232"/>
      <c r="P71" s="1235"/>
      <c r="Q71" s="1238"/>
      <c r="R71" s="1220"/>
      <c r="S71" s="652" t="s">
        <v>5851</v>
      </c>
      <c r="T71" s="241"/>
      <c r="U71" s="241"/>
      <c r="V71" s="241"/>
      <c r="W71" s="41"/>
      <c r="X71" s="34"/>
      <c r="Y71" s="34"/>
      <c r="Z71" s="307">
        <v>44743</v>
      </c>
      <c r="AA71" s="307">
        <v>44926</v>
      </c>
      <c r="AB71" s="1220"/>
      <c r="AC71" s="1241"/>
      <c r="AD71" s="303">
        <f t="shared" si="84"/>
        <v>0</v>
      </c>
      <c r="AE71" s="303">
        <f t="shared" si="84"/>
        <v>0</v>
      </c>
      <c r="AF71" s="303">
        <f t="shared" si="84"/>
        <v>0</v>
      </c>
      <c r="AG71" s="303">
        <f t="shared" si="84"/>
        <v>0</v>
      </c>
      <c r="AH71" s="303">
        <f t="shared" si="84"/>
        <v>0</v>
      </c>
      <c r="AI71" s="303">
        <f t="shared" si="84"/>
        <v>0</v>
      </c>
      <c r="AJ71" s="303">
        <f t="shared" si="84"/>
        <v>0</v>
      </c>
      <c r="AK71" s="1220"/>
      <c r="AL71" s="1244"/>
      <c r="AM71" s="303">
        <f t="shared" si="2"/>
        <v>0</v>
      </c>
      <c r="AN71" s="311"/>
      <c r="AO71" s="311"/>
      <c r="AP71" s="311"/>
      <c r="AQ71" s="311"/>
      <c r="AR71" s="311"/>
      <c r="AS71" s="311"/>
      <c r="AT71" s="1220"/>
      <c r="AU71" s="1247"/>
      <c r="AV71" s="303">
        <f t="shared" si="3"/>
        <v>0</v>
      </c>
      <c r="AW71" s="311"/>
      <c r="AX71" s="311"/>
      <c r="AY71" s="311"/>
      <c r="AZ71" s="311"/>
      <c r="BA71" s="311"/>
      <c r="BB71" s="311"/>
      <c r="BC71" s="1220"/>
      <c r="BD71" s="1250"/>
      <c r="BE71" s="303">
        <f t="shared" si="4"/>
        <v>0</v>
      </c>
      <c r="BF71" s="311"/>
      <c r="BG71" s="311"/>
      <c r="BH71" s="311"/>
      <c r="BI71" s="311"/>
      <c r="BJ71" s="311"/>
      <c r="BK71" s="311"/>
      <c r="BL71" s="1220"/>
      <c r="BM71" s="1253"/>
      <c r="BN71" s="303">
        <f t="shared" si="5"/>
        <v>0</v>
      </c>
      <c r="BO71" s="311"/>
      <c r="BP71" s="311"/>
      <c r="BQ71" s="311"/>
      <c r="BR71" s="311"/>
      <c r="BS71" s="311"/>
      <c r="BT71" s="311"/>
      <c r="BU71" s="1207"/>
      <c r="BV71" s="1208"/>
      <c r="BW71" s="1208"/>
      <c r="BX71" s="1208"/>
      <c r="BY71" s="1208"/>
      <c r="BZ71" s="1208"/>
      <c r="CA71" s="1208"/>
      <c r="CB71" s="1208"/>
      <c r="CC71" s="1209"/>
    </row>
    <row r="72" spans="1:81" s="58" customFormat="1" ht="40.15" customHeight="1" thickTop="1" thickBot="1" x14ac:dyDescent="0.3">
      <c r="A72" s="37"/>
      <c r="B72" s="1318"/>
      <c r="C72" s="1315"/>
      <c r="D72" s="1097"/>
      <c r="E72" s="1094"/>
      <c r="F72" s="1286"/>
      <c r="G72" s="1094"/>
      <c r="H72" s="1750"/>
      <c r="I72" s="1447"/>
      <c r="J72" s="1220"/>
      <c r="K72" s="1217"/>
      <c r="L72" s="1223"/>
      <c r="M72" s="1226"/>
      <c r="N72" s="1229"/>
      <c r="O72" s="1232"/>
      <c r="P72" s="1235"/>
      <c r="Q72" s="1238"/>
      <c r="R72" s="1220"/>
      <c r="S72" s="41" t="s">
        <v>5852</v>
      </c>
      <c r="T72" s="241"/>
      <c r="U72" s="241"/>
      <c r="V72" s="241"/>
      <c r="W72" s="41"/>
      <c r="X72" s="34"/>
      <c r="Y72" s="34"/>
      <c r="Z72" s="307">
        <v>44743</v>
      </c>
      <c r="AA72" s="307">
        <v>44926</v>
      </c>
      <c r="AB72" s="1220"/>
      <c r="AC72" s="1241"/>
      <c r="AD72" s="303">
        <f t="shared" si="84"/>
        <v>0</v>
      </c>
      <c r="AE72" s="303">
        <f t="shared" si="84"/>
        <v>0</v>
      </c>
      <c r="AF72" s="303">
        <f t="shared" si="84"/>
        <v>0</v>
      </c>
      <c r="AG72" s="303">
        <f t="shared" si="84"/>
        <v>0</v>
      </c>
      <c r="AH72" s="303">
        <f t="shared" si="84"/>
        <v>0</v>
      </c>
      <c r="AI72" s="303">
        <f t="shared" si="84"/>
        <v>0</v>
      </c>
      <c r="AJ72" s="303">
        <f t="shared" si="84"/>
        <v>0</v>
      </c>
      <c r="AK72" s="1220"/>
      <c r="AL72" s="1244"/>
      <c r="AM72" s="303">
        <f t="shared" si="2"/>
        <v>0</v>
      </c>
      <c r="AN72" s="311"/>
      <c r="AO72" s="311"/>
      <c r="AP72" s="311"/>
      <c r="AQ72" s="311"/>
      <c r="AR72" s="311"/>
      <c r="AS72" s="311"/>
      <c r="AT72" s="1220"/>
      <c r="AU72" s="1247"/>
      <c r="AV72" s="303">
        <f t="shared" si="3"/>
        <v>0</v>
      </c>
      <c r="AW72" s="311"/>
      <c r="AX72" s="311"/>
      <c r="AY72" s="311"/>
      <c r="AZ72" s="311"/>
      <c r="BA72" s="311"/>
      <c r="BB72" s="311"/>
      <c r="BC72" s="1220"/>
      <c r="BD72" s="1250"/>
      <c r="BE72" s="303">
        <f t="shared" si="4"/>
        <v>0</v>
      </c>
      <c r="BF72" s="311"/>
      <c r="BG72" s="311"/>
      <c r="BH72" s="311"/>
      <c r="BI72" s="311"/>
      <c r="BJ72" s="311"/>
      <c r="BK72" s="311"/>
      <c r="BL72" s="1220"/>
      <c r="BM72" s="1253"/>
      <c r="BN72" s="303">
        <f t="shared" si="5"/>
        <v>0</v>
      </c>
      <c r="BO72" s="311"/>
      <c r="BP72" s="311"/>
      <c r="BQ72" s="311"/>
      <c r="BR72" s="311"/>
      <c r="BS72" s="311"/>
      <c r="BT72" s="311"/>
      <c r="BU72" s="1207"/>
      <c r="BV72" s="1208"/>
      <c r="BW72" s="1208"/>
      <c r="BX72" s="1208"/>
      <c r="BY72" s="1208"/>
      <c r="BZ72" s="1208"/>
      <c r="CA72" s="1208"/>
      <c r="CB72" s="1208"/>
      <c r="CC72" s="1209"/>
    </row>
    <row r="73" spans="1:81" s="58" customFormat="1" ht="40.15" customHeight="1" thickTop="1" thickBot="1" x14ac:dyDescent="0.3">
      <c r="A73" s="37"/>
      <c r="B73" s="1318"/>
      <c r="C73" s="1316"/>
      <c r="D73" s="1098"/>
      <c r="E73" s="1095"/>
      <c r="F73" s="1287"/>
      <c r="G73" s="1095"/>
      <c r="H73" s="1751"/>
      <c r="I73" s="1448"/>
      <c r="J73" s="1758"/>
      <c r="K73" s="1760"/>
      <c r="L73" s="1762"/>
      <c r="M73" s="1764"/>
      <c r="N73" s="1766"/>
      <c r="O73" s="1768"/>
      <c r="P73" s="1770"/>
      <c r="Q73" s="1772"/>
      <c r="R73" s="1758"/>
      <c r="S73" s="234" t="s">
        <v>5853</v>
      </c>
      <c r="T73" s="242"/>
      <c r="U73" s="242"/>
      <c r="V73" s="242"/>
      <c r="W73" s="234"/>
      <c r="X73" s="305"/>
      <c r="Y73" s="305"/>
      <c r="Z73" s="307">
        <v>44743</v>
      </c>
      <c r="AA73" s="307">
        <v>44926</v>
      </c>
      <c r="AB73" s="1221"/>
      <c r="AC73" s="1242"/>
      <c r="AD73" s="306">
        <f t="shared" si="84"/>
        <v>0</v>
      </c>
      <c r="AE73" s="306">
        <f t="shared" si="84"/>
        <v>0</v>
      </c>
      <c r="AF73" s="306">
        <f t="shared" si="84"/>
        <v>0</v>
      </c>
      <c r="AG73" s="306">
        <f t="shared" si="84"/>
        <v>0</v>
      </c>
      <c r="AH73" s="306">
        <f t="shared" si="84"/>
        <v>0</v>
      </c>
      <c r="AI73" s="306">
        <f t="shared" si="84"/>
        <v>0</v>
      </c>
      <c r="AJ73" s="306">
        <f t="shared" si="84"/>
        <v>0</v>
      </c>
      <c r="AK73" s="1221"/>
      <c r="AL73" s="1245"/>
      <c r="AM73" s="306">
        <f t="shared" si="2"/>
        <v>0</v>
      </c>
      <c r="AN73" s="50"/>
      <c r="AO73" s="50"/>
      <c r="AP73" s="50"/>
      <c r="AQ73" s="50"/>
      <c r="AR73" s="50"/>
      <c r="AS73" s="50"/>
      <c r="AT73" s="1221"/>
      <c r="AU73" s="1248"/>
      <c r="AV73" s="306">
        <f t="shared" si="3"/>
        <v>0</v>
      </c>
      <c r="AW73" s="50"/>
      <c r="AX73" s="50"/>
      <c r="AY73" s="50"/>
      <c r="AZ73" s="50"/>
      <c r="BA73" s="50"/>
      <c r="BB73" s="50"/>
      <c r="BC73" s="1221"/>
      <c r="BD73" s="1251"/>
      <c r="BE73" s="306">
        <f t="shared" si="4"/>
        <v>0</v>
      </c>
      <c r="BF73" s="50"/>
      <c r="BG73" s="50"/>
      <c r="BH73" s="50"/>
      <c r="BI73" s="50"/>
      <c r="BJ73" s="50"/>
      <c r="BK73" s="50"/>
      <c r="BL73" s="1221"/>
      <c r="BM73" s="1254"/>
      <c r="BN73" s="306">
        <f t="shared" si="5"/>
        <v>0</v>
      </c>
      <c r="BO73" s="50"/>
      <c r="BP73" s="50"/>
      <c r="BQ73" s="50"/>
      <c r="BR73" s="50"/>
      <c r="BS73" s="50"/>
      <c r="BT73" s="50"/>
      <c r="BU73" s="1210"/>
      <c r="BV73" s="1211"/>
      <c r="BW73" s="1211"/>
      <c r="BX73" s="1211"/>
      <c r="BY73" s="1211"/>
      <c r="BZ73" s="1211"/>
      <c r="CA73" s="1211"/>
      <c r="CB73" s="1211"/>
      <c r="CC73" s="1212"/>
    </row>
    <row r="74" spans="1:81" s="58" customFormat="1" ht="40.15" customHeight="1" thickTop="1" thickBot="1" x14ac:dyDescent="0.3">
      <c r="A74" s="37"/>
      <c r="B74" s="1318"/>
      <c r="C74" s="1314" t="s">
        <v>485</v>
      </c>
      <c r="D74" s="1096">
        <v>4104</v>
      </c>
      <c r="E74" s="1093" t="s">
        <v>5810</v>
      </c>
      <c r="F74" s="1285">
        <v>4104020</v>
      </c>
      <c r="G74" s="1093" t="s">
        <v>5854</v>
      </c>
      <c r="H74" s="1749" t="s">
        <v>5812</v>
      </c>
      <c r="I74" s="1446">
        <v>2021004540037</v>
      </c>
      <c r="J74" s="1220">
        <v>332</v>
      </c>
      <c r="K74" s="1217" t="str">
        <f>+[8]Metas!K381</f>
        <v>Encuentros con empresarios del Departamento para socializar beneficios tributarios por la vinculación laboral de PcD</v>
      </c>
      <c r="L74" s="1223">
        <v>1</v>
      </c>
      <c r="M74" s="1226">
        <f t="shared" si="61"/>
        <v>1</v>
      </c>
      <c r="N74" s="1229">
        <v>1</v>
      </c>
      <c r="O74" s="1232"/>
      <c r="P74" s="1235"/>
      <c r="Q74" s="1238"/>
      <c r="R74" s="1220">
        <f>+$J74</f>
        <v>332</v>
      </c>
      <c r="S74" s="652" t="s">
        <v>5855</v>
      </c>
      <c r="T74" s="240"/>
      <c r="U74" s="240"/>
      <c r="V74" s="240"/>
      <c r="W74" s="233"/>
      <c r="X74" s="307"/>
      <c r="Y74" s="307"/>
      <c r="Z74" s="307">
        <v>44576</v>
      </c>
      <c r="AA74" s="307">
        <v>44651</v>
      </c>
      <c r="AB74" s="1219">
        <f t="shared" ref="AB74" si="91">+$J74</f>
        <v>332</v>
      </c>
      <c r="AC74" s="1240">
        <f t="shared" ref="AC74" si="92">+L74</f>
        <v>1</v>
      </c>
      <c r="AD74" s="308">
        <f t="shared" si="84"/>
        <v>1</v>
      </c>
      <c r="AE74" s="308">
        <v>1</v>
      </c>
      <c r="AF74" s="308">
        <f t="shared" si="84"/>
        <v>0</v>
      </c>
      <c r="AG74" s="308">
        <f t="shared" si="84"/>
        <v>0</v>
      </c>
      <c r="AH74" s="308">
        <f t="shared" si="84"/>
        <v>0</v>
      </c>
      <c r="AI74" s="308">
        <f t="shared" si="84"/>
        <v>0</v>
      </c>
      <c r="AJ74" s="308">
        <f t="shared" si="84"/>
        <v>0</v>
      </c>
      <c r="AK74" s="1219">
        <f t="shared" ref="AK74" si="93">+$J74</f>
        <v>332</v>
      </c>
      <c r="AL74" s="1243">
        <f t="shared" si="65"/>
        <v>1</v>
      </c>
      <c r="AM74" s="308">
        <f t="shared" si="2"/>
        <v>1</v>
      </c>
      <c r="AN74" s="48">
        <v>1</v>
      </c>
      <c r="AO74" s="48"/>
      <c r="AP74" s="48"/>
      <c r="AQ74" s="48"/>
      <c r="AR74" s="48"/>
      <c r="AS74" s="48"/>
      <c r="AT74" s="1219">
        <f t="shared" ref="AT74" si="94">+$J74</f>
        <v>332</v>
      </c>
      <c r="AU74" s="1246">
        <f t="shared" si="67"/>
        <v>0</v>
      </c>
      <c r="AV74" s="308">
        <f t="shared" si="3"/>
        <v>0</v>
      </c>
      <c r="AW74" s="48"/>
      <c r="AX74" s="48"/>
      <c r="AY74" s="48"/>
      <c r="AZ74" s="48"/>
      <c r="BA74" s="48"/>
      <c r="BB74" s="48"/>
      <c r="BC74" s="1219">
        <f t="shared" ref="BC74" si="95">+$J74</f>
        <v>332</v>
      </c>
      <c r="BD74" s="1249">
        <f t="shared" si="69"/>
        <v>0</v>
      </c>
      <c r="BE74" s="308">
        <f t="shared" si="4"/>
        <v>0</v>
      </c>
      <c r="BF74" s="48"/>
      <c r="BG74" s="48"/>
      <c r="BH74" s="48"/>
      <c r="BI74" s="48"/>
      <c r="BJ74" s="48"/>
      <c r="BK74" s="48"/>
      <c r="BL74" s="1219">
        <f t="shared" ref="BL74" si="96">+$J74</f>
        <v>332</v>
      </c>
      <c r="BM74" s="1252">
        <f t="shared" si="71"/>
        <v>0</v>
      </c>
      <c r="BN74" s="308">
        <f t="shared" si="5"/>
        <v>0</v>
      </c>
      <c r="BO74" s="48"/>
      <c r="BP74" s="48"/>
      <c r="BQ74" s="48"/>
      <c r="BR74" s="48"/>
      <c r="BS74" s="48"/>
      <c r="BT74" s="48"/>
      <c r="BU74" s="1204"/>
      <c r="BV74" s="1205"/>
      <c r="BW74" s="1205"/>
      <c r="BX74" s="1205"/>
      <c r="BY74" s="1205"/>
      <c r="BZ74" s="1205"/>
      <c r="CA74" s="1205"/>
      <c r="CB74" s="1205"/>
      <c r="CC74" s="1206"/>
    </row>
    <row r="75" spans="1:81" s="58" customFormat="1" ht="40.15" customHeight="1" thickTop="1" thickBot="1" x14ac:dyDescent="0.3">
      <c r="A75" s="37"/>
      <c r="B75" s="1318"/>
      <c r="C75" s="1315"/>
      <c r="D75" s="1097"/>
      <c r="E75" s="1094"/>
      <c r="F75" s="1286"/>
      <c r="G75" s="1094"/>
      <c r="H75" s="1750"/>
      <c r="I75" s="1447"/>
      <c r="J75" s="1220"/>
      <c r="K75" s="1217"/>
      <c r="L75" s="1223"/>
      <c r="M75" s="1226"/>
      <c r="N75" s="1229"/>
      <c r="O75" s="1232"/>
      <c r="P75" s="1235"/>
      <c r="Q75" s="1238"/>
      <c r="R75" s="1220"/>
      <c r="S75" s="652" t="s">
        <v>5856</v>
      </c>
      <c r="T75" s="241"/>
      <c r="U75" s="241"/>
      <c r="V75" s="241"/>
      <c r="W75" s="41"/>
      <c r="X75" s="34"/>
      <c r="Y75" s="34"/>
      <c r="Z75" s="307">
        <v>44576</v>
      </c>
      <c r="AA75" s="307">
        <v>44651</v>
      </c>
      <c r="AB75" s="1220"/>
      <c r="AC75" s="1241"/>
      <c r="AD75" s="303">
        <f t="shared" si="84"/>
        <v>0</v>
      </c>
      <c r="AE75" s="303">
        <f t="shared" si="84"/>
        <v>0</v>
      </c>
      <c r="AF75" s="303">
        <f t="shared" si="84"/>
        <v>0</v>
      </c>
      <c r="AG75" s="303">
        <f t="shared" si="84"/>
        <v>0</v>
      </c>
      <c r="AH75" s="303">
        <f t="shared" si="84"/>
        <v>0</v>
      </c>
      <c r="AI75" s="303">
        <f t="shared" si="84"/>
        <v>0</v>
      </c>
      <c r="AJ75" s="303">
        <f t="shared" si="84"/>
        <v>0</v>
      </c>
      <c r="AK75" s="1220"/>
      <c r="AL75" s="1244"/>
      <c r="AM75" s="303">
        <f t="shared" si="2"/>
        <v>0</v>
      </c>
      <c r="AN75" s="311"/>
      <c r="AO75" s="311"/>
      <c r="AP75" s="311"/>
      <c r="AQ75" s="311"/>
      <c r="AR75" s="311"/>
      <c r="AS75" s="311"/>
      <c r="AT75" s="1220"/>
      <c r="AU75" s="1247"/>
      <c r="AV75" s="303">
        <f t="shared" si="3"/>
        <v>0</v>
      </c>
      <c r="AW75" s="311"/>
      <c r="AX75" s="311"/>
      <c r="AY75" s="311"/>
      <c r="AZ75" s="311"/>
      <c r="BA75" s="311"/>
      <c r="BB75" s="311"/>
      <c r="BC75" s="1220"/>
      <c r="BD75" s="1250"/>
      <c r="BE75" s="303">
        <f t="shared" si="4"/>
        <v>0</v>
      </c>
      <c r="BF75" s="311"/>
      <c r="BG75" s="311"/>
      <c r="BH75" s="311"/>
      <c r="BI75" s="311"/>
      <c r="BJ75" s="311"/>
      <c r="BK75" s="311"/>
      <c r="BL75" s="1220"/>
      <c r="BM75" s="1253"/>
      <c r="BN75" s="303">
        <f t="shared" si="5"/>
        <v>0</v>
      </c>
      <c r="BO75" s="311"/>
      <c r="BP75" s="311"/>
      <c r="BQ75" s="311"/>
      <c r="BR75" s="311"/>
      <c r="BS75" s="311"/>
      <c r="BT75" s="311"/>
      <c r="BU75" s="1207"/>
      <c r="BV75" s="1208"/>
      <c r="BW75" s="1208"/>
      <c r="BX75" s="1208"/>
      <c r="BY75" s="1208"/>
      <c r="BZ75" s="1208"/>
      <c r="CA75" s="1208"/>
      <c r="CB75" s="1208"/>
      <c r="CC75" s="1209"/>
    </row>
    <row r="76" spans="1:81" s="58" customFormat="1" ht="40.15" customHeight="1" thickTop="1" thickBot="1" x14ac:dyDescent="0.3">
      <c r="A76" s="37"/>
      <c r="B76" s="1318"/>
      <c r="C76" s="1315"/>
      <c r="D76" s="1097"/>
      <c r="E76" s="1094"/>
      <c r="F76" s="1286"/>
      <c r="G76" s="1094"/>
      <c r="H76" s="1750"/>
      <c r="I76" s="1447"/>
      <c r="J76" s="1220"/>
      <c r="K76" s="1217"/>
      <c r="L76" s="1223"/>
      <c r="M76" s="1226"/>
      <c r="N76" s="1229"/>
      <c r="O76" s="1232"/>
      <c r="P76" s="1235"/>
      <c r="Q76" s="1238"/>
      <c r="R76" s="1220"/>
      <c r="S76" s="41" t="s">
        <v>5857</v>
      </c>
      <c r="T76" s="241"/>
      <c r="U76" s="241"/>
      <c r="V76" s="241"/>
      <c r="W76" s="41"/>
      <c r="X76" s="34"/>
      <c r="Y76" s="34"/>
      <c r="Z76" s="307">
        <v>44576</v>
      </c>
      <c r="AA76" s="307">
        <v>44651</v>
      </c>
      <c r="AB76" s="1220"/>
      <c r="AC76" s="1241"/>
      <c r="AD76" s="303">
        <f t="shared" si="84"/>
        <v>0</v>
      </c>
      <c r="AE76" s="303">
        <f t="shared" si="84"/>
        <v>0</v>
      </c>
      <c r="AF76" s="303">
        <f t="shared" si="84"/>
        <v>0</v>
      </c>
      <c r="AG76" s="303">
        <f t="shared" si="84"/>
        <v>0</v>
      </c>
      <c r="AH76" s="303">
        <f t="shared" si="84"/>
        <v>0</v>
      </c>
      <c r="AI76" s="303">
        <f t="shared" si="84"/>
        <v>0</v>
      </c>
      <c r="AJ76" s="303">
        <f t="shared" si="84"/>
        <v>0</v>
      </c>
      <c r="AK76" s="1220"/>
      <c r="AL76" s="1244"/>
      <c r="AM76" s="303">
        <f t="shared" ref="AM76:AM134" si="97">SUM(AN76:AS76)</f>
        <v>0</v>
      </c>
      <c r="AN76" s="311"/>
      <c r="AO76" s="311"/>
      <c r="AP76" s="311"/>
      <c r="AQ76" s="311"/>
      <c r="AR76" s="311"/>
      <c r="AS76" s="311"/>
      <c r="AT76" s="1220"/>
      <c r="AU76" s="1247"/>
      <c r="AV76" s="303">
        <f t="shared" ref="AV76:AV137" si="98">SUM(AW76:BB76)</f>
        <v>0</v>
      </c>
      <c r="AW76" s="311"/>
      <c r="AX76" s="311"/>
      <c r="AY76" s="311"/>
      <c r="AZ76" s="311"/>
      <c r="BA76" s="311"/>
      <c r="BB76" s="311"/>
      <c r="BC76" s="1220"/>
      <c r="BD76" s="1250"/>
      <c r="BE76" s="303">
        <f t="shared" ref="BE76:BE137" si="99">SUM(BF76:BK76)</f>
        <v>0</v>
      </c>
      <c r="BF76" s="311"/>
      <c r="BG76" s="311"/>
      <c r="BH76" s="311"/>
      <c r="BI76" s="311"/>
      <c r="BJ76" s="311"/>
      <c r="BK76" s="311"/>
      <c r="BL76" s="1220"/>
      <c r="BM76" s="1253"/>
      <c r="BN76" s="303">
        <f t="shared" ref="BN76:BN137" si="100">SUM(BO76:BT76)</f>
        <v>0</v>
      </c>
      <c r="BO76" s="311"/>
      <c r="BP76" s="311"/>
      <c r="BQ76" s="311"/>
      <c r="BR76" s="311"/>
      <c r="BS76" s="311"/>
      <c r="BT76" s="311"/>
      <c r="BU76" s="1207"/>
      <c r="BV76" s="1208"/>
      <c r="BW76" s="1208"/>
      <c r="BX76" s="1208"/>
      <c r="BY76" s="1208"/>
      <c r="BZ76" s="1208"/>
      <c r="CA76" s="1208"/>
      <c r="CB76" s="1208"/>
      <c r="CC76" s="1209"/>
    </row>
    <row r="77" spans="1:81" s="58" customFormat="1" ht="40.15" customHeight="1" thickTop="1" thickBot="1" x14ac:dyDescent="0.3">
      <c r="A77" s="37"/>
      <c r="B77" s="1318"/>
      <c r="C77" s="1315"/>
      <c r="D77" s="1098"/>
      <c r="E77" s="1095"/>
      <c r="F77" s="1287"/>
      <c r="G77" s="1095"/>
      <c r="H77" s="1751"/>
      <c r="I77" s="1448"/>
      <c r="J77" s="1221"/>
      <c r="K77" s="1218"/>
      <c r="L77" s="1224"/>
      <c r="M77" s="1227"/>
      <c r="N77" s="1230"/>
      <c r="O77" s="1233"/>
      <c r="P77" s="1236"/>
      <c r="Q77" s="1239"/>
      <c r="R77" s="1221"/>
      <c r="S77" s="234" t="s">
        <v>5858</v>
      </c>
      <c r="T77" s="242"/>
      <c r="U77" s="242"/>
      <c r="V77" s="242"/>
      <c r="W77" s="234"/>
      <c r="X77" s="305"/>
      <c r="Y77" s="305"/>
      <c r="Z77" s="307">
        <v>44576</v>
      </c>
      <c r="AA77" s="307">
        <v>44651</v>
      </c>
      <c r="AB77" s="1221"/>
      <c r="AC77" s="1242"/>
      <c r="AD77" s="306">
        <f t="shared" si="84"/>
        <v>0</v>
      </c>
      <c r="AE77" s="306">
        <f t="shared" si="84"/>
        <v>0</v>
      </c>
      <c r="AF77" s="306">
        <f t="shared" si="84"/>
        <v>0</v>
      </c>
      <c r="AG77" s="306">
        <f t="shared" si="84"/>
        <v>0</v>
      </c>
      <c r="AH77" s="306">
        <f t="shared" si="84"/>
        <v>0</v>
      </c>
      <c r="AI77" s="306">
        <f t="shared" si="84"/>
        <v>0</v>
      </c>
      <c r="AJ77" s="306">
        <f t="shared" si="84"/>
        <v>0</v>
      </c>
      <c r="AK77" s="1221"/>
      <c r="AL77" s="1245"/>
      <c r="AM77" s="306">
        <f t="shared" si="97"/>
        <v>0</v>
      </c>
      <c r="AN77" s="50"/>
      <c r="AO77" s="50"/>
      <c r="AP77" s="50"/>
      <c r="AQ77" s="50"/>
      <c r="AR77" s="50"/>
      <c r="AS77" s="50"/>
      <c r="AT77" s="1221"/>
      <c r="AU77" s="1248"/>
      <c r="AV77" s="306">
        <f t="shared" si="98"/>
        <v>0</v>
      </c>
      <c r="AW77" s="50"/>
      <c r="AX77" s="50"/>
      <c r="AY77" s="50"/>
      <c r="AZ77" s="50"/>
      <c r="BA77" s="50"/>
      <c r="BB77" s="50"/>
      <c r="BC77" s="1221"/>
      <c r="BD77" s="1251"/>
      <c r="BE77" s="306">
        <f t="shared" si="99"/>
        <v>0</v>
      </c>
      <c r="BF77" s="50"/>
      <c r="BG77" s="50"/>
      <c r="BH77" s="50"/>
      <c r="BI77" s="50"/>
      <c r="BJ77" s="50"/>
      <c r="BK77" s="50"/>
      <c r="BL77" s="1221"/>
      <c r="BM77" s="1254"/>
      <c r="BN77" s="306">
        <f t="shared" si="100"/>
        <v>0</v>
      </c>
      <c r="BO77" s="50"/>
      <c r="BP77" s="50"/>
      <c r="BQ77" s="50"/>
      <c r="BR77" s="50"/>
      <c r="BS77" s="50"/>
      <c r="BT77" s="50"/>
      <c r="BU77" s="1210"/>
      <c r="BV77" s="1211"/>
      <c r="BW77" s="1211"/>
      <c r="BX77" s="1211"/>
      <c r="BY77" s="1211"/>
      <c r="BZ77" s="1211"/>
      <c r="CA77" s="1211"/>
      <c r="CB77" s="1211"/>
      <c r="CC77" s="1212"/>
    </row>
    <row r="78" spans="1:81" s="58" customFormat="1" ht="40.15" customHeight="1" thickTop="1" thickBot="1" x14ac:dyDescent="0.3">
      <c r="A78" s="37"/>
      <c r="B78" s="1318"/>
      <c r="C78" s="1315"/>
      <c r="D78" s="1096">
        <v>4104</v>
      </c>
      <c r="E78" s="1093" t="s">
        <v>5810</v>
      </c>
      <c r="F78" s="1285">
        <v>4104020</v>
      </c>
      <c r="G78" s="1093" t="s">
        <v>5811</v>
      </c>
      <c r="H78" s="1749" t="s">
        <v>5812</v>
      </c>
      <c r="I78" s="1446">
        <v>2021004540037</v>
      </c>
      <c r="J78" s="1219">
        <v>333</v>
      </c>
      <c r="K78" s="1216" t="str">
        <f>+[8]Metas!K382</f>
        <v>PcD vinculadas laboralmente</v>
      </c>
      <c r="L78" s="1222">
        <v>50</v>
      </c>
      <c r="M78" s="1225">
        <f t="shared" si="61"/>
        <v>50</v>
      </c>
      <c r="N78" s="1228">
        <v>10</v>
      </c>
      <c r="O78" s="1231">
        <v>10</v>
      </c>
      <c r="P78" s="1234">
        <v>15</v>
      </c>
      <c r="Q78" s="1237">
        <v>15</v>
      </c>
      <c r="R78" s="1219">
        <f>+$J78</f>
        <v>333</v>
      </c>
      <c r="S78" s="233" t="s">
        <v>5859</v>
      </c>
      <c r="T78" s="240"/>
      <c r="U78" s="240"/>
      <c r="V78" s="240"/>
      <c r="W78" s="233"/>
      <c r="X78" s="307"/>
      <c r="Y78" s="307"/>
      <c r="Z78" s="307">
        <v>44576</v>
      </c>
      <c r="AA78" s="307">
        <v>44926</v>
      </c>
      <c r="AB78" s="1219">
        <f t="shared" ref="AB78" si="101">+$J78</f>
        <v>333</v>
      </c>
      <c r="AC78" s="1240">
        <f t="shared" ref="AC78" si="102">+L78</f>
        <v>50</v>
      </c>
      <c r="AD78" s="308">
        <f t="shared" si="84"/>
        <v>25</v>
      </c>
      <c r="AE78" s="308">
        <v>25</v>
      </c>
      <c r="AF78" s="308">
        <f t="shared" si="84"/>
        <v>0</v>
      </c>
      <c r="AG78" s="308">
        <f t="shared" si="84"/>
        <v>0</v>
      </c>
      <c r="AH78" s="308">
        <f t="shared" si="84"/>
        <v>0</v>
      </c>
      <c r="AI78" s="308">
        <f t="shared" si="84"/>
        <v>0</v>
      </c>
      <c r="AJ78" s="308">
        <f t="shared" si="84"/>
        <v>0</v>
      </c>
      <c r="AK78" s="1219">
        <f t="shared" ref="AK78" si="103">+$J78</f>
        <v>333</v>
      </c>
      <c r="AL78" s="1243">
        <f t="shared" si="65"/>
        <v>10</v>
      </c>
      <c r="AM78" s="308">
        <f t="shared" si="97"/>
        <v>5</v>
      </c>
      <c r="AN78" s="48">
        <v>5</v>
      </c>
      <c r="AO78" s="48"/>
      <c r="AP78" s="48"/>
      <c r="AQ78" s="48"/>
      <c r="AR78" s="48"/>
      <c r="AS78" s="48"/>
      <c r="AT78" s="1219">
        <f t="shared" ref="AT78" si="104">+$J78</f>
        <v>333</v>
      </c>
      <c r="AU78" s="1246">
        <f t="shared" si="67"/>
        <v>10</v>
      </c>
      <c r="AV78" s="308">
        <f t="shared" si="98"/>
        <v>5</v>
      </c>
      <c r="AW78" s="48">
        <v>5</v>
      </c>
      <c r="AX78" s="48"/>
      <c r="AY78" s="48"/>
      <c r="AZ78" s="48"/>
      <c r="BA78" s="48"/>
      <c r="BB78" s="48"/>
      <c r="BC78" s="1219">
        <f t="shared" ref="BC78" si="105">+$J78</f>
        <v>333</v>
      </c>
      <c r="BD78" s="1249">
        <f t="shared" si="69"/>
        <v>15</v>
      </c>
      <c r="BE78" s="308">
        <f t="shared" si="99"/>
        <v>7</v>
      </c>
      <c r="BF78" s="48">
        <v>7</v>
      </c>
      <c r="BG78" s="48"/>
      <c r="BH78" s="48"/>
      <c r="BI78" s="48"/>
      <c r="BJ78" s="48"/>
      <c r="BK78" s="48"/>
      <c r="BL78" s="1219">
        <f t="shared" ref="BL78" si="106">+$J78</f>
        <v>333</v>
      </c>
      <c r="BM78" s="1252">
        <f t="shared" si="71"/>
        <v>15</v>
      </c>
      <c r="BN78" s="308">
        <f t="shared" si="100"/>
        <v>8</v>
      </c>
      <c r="BO78" s="48">
        <v>8</v>
      </c>
      <c r="BP78" s="48"/>
      <c r="BQ78" s="48"/>
      <c r="BR78" s="48"/>
      <c r="BS78" s="48"/>
      <c r="BT78" s="48"/>
      <c r="BU78" s="1204"/>
      <c r="BV78" s="1205"/>
      <c r="BW78" s="1205"/>
      <c r="BX78" s="1205"/>
      <c r="BY78" s="1205"/>
      <c r="BZ78" s="1205"/>
      <c r="CA78" s="1205"/>
      <c r="CB78" s="1205"/>
      <c r="CC78" s="1206"/>
    </row>
    <row r="79" spans="1:81" s="58" customFormat="1" ht="40.15" customHeight="1" thickTop="1" thickBot="1" x14ac:dyDescent="0.3">
      <c r="A79" s="37"/>
      <c r="B79" s="1318"/>
      <c r="C79" s="1315"/>
      <c r="D79" s="1097"/>
      <c r="E79" s="1094"/>
      <c r="F79" s="1286"/>
      <c r="G79" s="1094"/>
      <c r="H79" s="1750"/>
      <c r="I79" s="1447"/>
      <c r="J79" s="1220"/>
      <c r="K79" s="1217"/>
      <c r="L79" s="1223"/>
      <c r="M79" s="1226"/>
      <c r="N79" s="1229"/>
      <c r="O79" s="1232"/>
      <c r="P79" s="1235"/>
      <c r="Q79" s="1238"/>
      <c r="R79" s="1220"/>
      <c r="S79" s="41" t="s">
        <v>5860</v>
      </c>
      <c r="T79" s="241"/>
      <c r="U79" s="241"/>
      <c r="V79" s="241"/>
      <c r="W79" s="41"/>
      <c r="X79" s="34"/>
      <c r="Y79" s="34"/>
      <c r="Z79" s="307">
        <v>44576</v>
      </c>
      <c r="AA79" s="307">
        <v>44926</v>
      </c>
      <c r="AB79" s="1220"/>
      <c r="AC79" s="1241"/>
      <c r="AD79" s="303">
        <f t="shared" si="84"/>
        <v>0</v>
      </c>
      <c r="AE79" s="303">
        <f t="shared" si="84"/>
        <v>0</v>
      </c>
      <c r="AF79" s="303">
        <f t="shared" si="84"/>
        <v>0</v>
      </c>
      <c r="AG79" s="303">
        <f t="shared" si="84"/>
        <v>0</v>
      </c>
      <c r="AH79" s="303">
        <f t="shared" si="84"/>
        <v>0</v>
      </c>
      <c r="AI79" s="303">
        <f t="shared" si="84"/>
        <v>0</v>
      </c>
      <c r="AJ79" s="303">
        <f t="shared" si="84"/>
        <v>0</v>
      </c>
      <c r="AK79" s="1220"/>
      <c r="AL79" s="1244"/>
      <c r="AM79" s="303">
        <f t="shared" si="97"/>
        <v>0</v>
      </c>
      <c r="AN79" s="311"/>
      <c r="AO79" s="311"/>
      <c r="AP79" s="311"/>
      <c r="AQ79" s="311"/>
      <c r="AR79" s="311"/>
      <c r="AS79" s="311"/>
      <c r="AT79" s="1220"/>
      <c r="AU79" s="1247"/>
      <c r="AV79" s="303">
        <f t="shared" si="98"/>
        <v>0</v>
      </c>
      <c r="AW79" s="311"/>
      <c r="AX79" s="311"/>
      <c r="AY79" s="311"/>
      <c r="AZ79" s="311"/>
      <c r="BA79" s="311"/>
      <c r="BB79" s="311"/>
      <c r="BC79" s="1220"/>
      <c r="BD79" s="1250"/>
      <c r="BE79" s="303">
        <f t="shared" si="99"/>
        <v>0</v>
      </c>
      <c r="BF79" s="311"/>
      <c r="BG79" s="311"/>
      <c r="BH79" s="311"/>
      <c r="BI79" s="311"/>
      <c r="BJ79" s="311"/>
      <c r="BK79" s="311"/>
      <c r="BL79" s="1220"/>
      <c r="BM79" s="1253"/>
      <c r="BN79" s="303">
        <f t="shared" si="100"/>
        <v>0</v>
      </c>
      <c r="BO79" s="311"/>
      <c r="BP79" s="311"/>
      <c r="BQ79" s="311"/>
      <c r="BR79" s="311"/>
      <c r="BS79" s="311"/>
      <c r="BT79" s="311"/>
      <c r="BU79" s="1207"/>
      <c r="BV79" s="1208"/>
      <c r="BW79" s="1208"/>
      <c r="BX79" s="1208"/>
      <c r="BY79" s="1208"/>
      <c r="BZ79" s="1208"/>
      <c r="CA79" s="1208"/>
      <c r="CB79" s="1208"/>
      <c r="CC79" s="1209"/>
    </row>
    <row r="80" spans="1:81" s="58" customFormat="1" ht="40.15" customHeight="1" thickTop="1" thickBot="1" x14ac:dyDescent="0.3">
      <c r="A80" s="37"/>
      <c r="B80" s="1318"/>
      <c r="C80" s="1315"/>
      <c r="D80" s="1097"/>
      <c r="E80" s="1094"/>
      <c r="F80" s="1286"/>
      <c r="G80" s="1094"/>
      <c r="H80" s="1750"/>
      <c r="I80" s="1447"/>
      <c r="J80" s="1220"/>
      <c r="K80" s="1217"/>
      <c r="L80" s="1223"/>
      <c r="M80" s="1226"/>
      <c r="N80" s="1229"/>
      <c r="O80" s="1232"/>
      <c r="P80" s="1235"/>
      <c r="Q80" s="1238"/>
      <c r="R80" s="1220"/>
      <c r="S80" s="41" t="s">
        <v>5861</v>
      </c>
      <c r="T80" s="241"/>
      <c r="U80" s="241"/>
      <c r="V80" s="241"/>
      <c r="W80" s="41"/>
      <c r="X80" s="34"/>
      <c r="Y80" s="34"/>
      <c r="Z80" s="307">
        <v>44576</v>
      </c>
      <c r="AA80" s="307">
        <v>44926</v>
      </c>
      <c r="AB80" s="1220"/>
      <c r="AC80" s="1241"/>
      <c r="AD80" s="303">
        <f t="shared" si="84"/>
        <v>0</v>
      </c>
      <c r="AE80" s="303">
        <f t="shared" si="84"/>
        <v>0</v>
      </c>
      <c r="AF80" s="303">
        <f t="shared" si="84"/>
        <v>0</v>
      </c>
      <c r="AG80" s="303">
        <f t="shared" si="84"/>
        <v>0</v>
      </c>
      <c r="AH80" s="303">
        <f t="shared" si="84"/>
        <v>0</v>
      </c>
      <c r="AI80" s="303">
        <f t="shared" si="84"/>
        <v>0</v>
      </c>
      <c r="AJ80" s="303">
        <f t="shared" si="84"/>
        <v>0</v>
      </c>
      <c r="AK80" s="1220"/>
      <c r="AL80" s="1244"/>
      <c r="AM80" s="303">
        <f t="shared" si="97"/>
        <v>0</v>
      </c>
      <c r="AN80" s="311"/>
      <c r="AO80" s="311"/>
      <c r="AP80" s="311"/>
      <c r="AQ80" s="311"/>
      <c r="AR80" s="311"/>
      <c r="AS80" s="311"/>
      <c r="AT80" s="1220"/>
      <c r="AU80" s="1247"/>
      <c r="AV80" s="303">
        <f t="shared" si="98"/>
        <v>0</v>
      </c>
      <c r="AW80" s="311"/>
      <c r="AX80" s="311"/>
      <c r="AY80" s="311"/>
      <c r="AZ80" s="311"/>
      <c r="BA80" s="311"/>
      <c r="BB80" s="311"/>
      <c r="BC80" s="1220"/>
      <c r="BD80" s="1250"/>
      <c r="BE80" s="303">
        <f t="shared" si="99"/>
        <v>0</v>
      </c>
      <c r="BF80" s="311"/>
      <c r="BG80" s="311"/>
      <c r="BH80" s="311"/>
      <c r="BI80" s="311"/>
      <c r="BJ80" s="311"/>
      <c r="BK80" s="311"/>
      <c r="BL80" s="1220"/>
      <c r="BM80" s="1253"/>
      <c r="BN80" s="303">
        <f t="shared" si="100"/>
        <v>0</v>
      </c>
      <c r="BO80" s="311"/>
      <c r="BP80" s="311"/>
      <c r="BQ80" s="311"/>
      <c r="BR80" s="311"/>
      <c r="BS80" s="311"/>
      <c r="BT80" s="311"/>
      <c r="BU80" s="1207"/>
      <c r="BV80" s="1208"/>
      <c r="BW80" s="1208"/>
      <c r="BX80" s="1208"/>
      <c r="BY80" s="1208"/>
      <c r="BZ80" s="1208"/>
      <c r="CA80" s="1208"/>
      <c r="CB80" s="1208"/>
      <c r="CC80" s="1209"/>
    </row>
    <row r="81" spans="1:81" s="58" customFormat="1" ht="40.15" customHeight="1" thickTop="1" thickBot="1" x14ac:dyDescent="0.3">
      <c r="A81" s="37"/>
      <c r="B81" s="1318"/>
      <c r="C81" s="1316"/>
      <c r="D81" s="1098"/>
      <c r="E81" s="1095"/>
      <c r="F81" s="1287"/>
      <c r="G81" s="1095"/>
      <c r="H81" s="1751"/>
      <c r="I81" s="1448"/>
      <c r="J81" s="1221"/>
      <c r="K81" s="1218"/>
      <c r="L81" s="1224"/>
      <c r="M81" s="1227"/>
      <c r="N81" s="1230"/>
      <c r="O81" s="1233"/>
      <c r="P81" s="1236"/>
      <c r="Q81" s="1239"/>
      <c r="R81" s="1221"/>
      <c r="S81" s="234" t="s">
        <v>5862</v>
      </c>
      <c r="T81" s="242"/>
      <c r="U81" s="242"/>
      <c r="V81" s="242"/>
      <c r="W81" s="234"/>
      <c r="X81" s="305"/>
      <c r="Y81" s="305"/>
      <c r="Z81" s="307">
        <v>44576</v>
      </c>
      <c r="AA81" s="307">
        <v>44926</v>
      </c>
      <c r="AB81" s="1221"/>
      <c r="AC81" s="1242"/>
      <c r="AD81" s="306">
        <f t="shared" si="84"/>
        <v>0</v>
      </c>
      <c r="AE81" s="306">
        <f t="shared" si="84"/>
        <v>0</v>
      </c>
      <c r="AF81" s="306">
        <f t="shared" si="84"/>
        <v>0</v>
      </c>
      <c r="AG81" s="306">
        <f t="shared" si="84"/>
        <v>0</v>
      </c>
      <c r="AH81" s="306">
        <f t="shared" si="84"/>
        <v>0</v>
      </c>
      <c r="AI81" s="306">
        <f t="shared" si="84"/>
        <v>0</v>
      </c>
      <c r="AJ81" s="306">
        <f t="shared" si="84"/>
        <v>0</v>
      </c>
      <c r="AK81" s="1221"/>
      <c r="AL81" s="1245"/>
      <c r="AM81" s="306">
        <f t="shared" si="97"/>
        <v>0</v>
      </c>
      <c r="AN81" s="50"/>
      <c r="AO81" s="50"/>
      <c r="AP81" s="50"/>
      <c r="AQ81" s="50"/>
      <c r="AR81" s="50"/>
      <c r="AS81" s="50"/>
      <c r="AT81" s="1221"/>
      <c r="AU81" s="1248"/>
      <c r="AV81" s="306">
        <f t="shared" si="98"/>
        <v>0</v>
      </c>
      <c r="AW81" s="50"/>
      <c r="AX81" s="50"/>
      <c r="AY81" s="50"/>
      <c r="AZ81" s="50"/>
      <c r="BA81" s="50"/>
      <c r="BB81" s="50"/>
      <c r="BC81" s="1221"/>
      <c r="BD81" s="1251"/>
      <c r="BE81" s="306">
        <f t="shared" si="99"/>
        <v>0</v>
      </c>
      <c r="BF81" s="50"/>
      <c r="BG81" s="50"/>
      <c r="BH81" s="50"/>
      <c r="BI81" s="50"/>
      <c r="BJ81" s="50"/>
      <c r="BK81" s="50"/>
      <c r="BL81" s="1221"/>
      <c r="BM81" s="1254"/>
      <c r="BN81" s="306">
        <f t="shared" si="100"/>
        <v>0</v>
      </c>
      <c r="BO81" s="50"/>
      <c r="BP81" s="50"/>
      <c r="BQ81" s="50"/>
      <c r="BR81" s="50"/>
      <c r="BS81" s="50"/>
      <c r="BT81" s="50"/>
      <c r="BU81" s="1210"/>
      <c r="BV81" s="1211"/>
      <c r="BW81" s="1211"/>
      <c r="BX81" s="1211"/>
      <c r="BY81" s="1211"/>
      <c r="BZ81" s="1211"/>
      <c r="CA81" s="1211"/>
      <c r="CB81" s="1211"/>
      <c r="CC81" s="1212"/>
    </row>
    <row r="82" spans="1:81" s="58" customFormat="1" ht="40.15" customHeight="1" thickTop="1" thickBot="1" x14ac:dyDescent="0.3">
      <c r="A82" s="37"/>
      <c r="B82" s="1318"/>
      <c r="C82" s="1314" t="s">
        <v>488</v>
      </c>
      <c r="D82" s="1096">
        <v>4104</v>
      </c>
      <c r="E82" s="1093" t="s">
        <v>5810</v>
      </c>
      <c r="F82" s="1285">
        <v>4104020</v>
      </c>
      <c r="G82" s="1093" t="s">
        <v>5811</v>
      </c>
      <c r="H82" s="1749" t="s">
        <v>5812</v>
      </c>
      <c r="I82" s="1446">
        <v>2021004540037</v>
      </c>
      <c r="J82" s="1219">
        <v>334</v>
      </c>
      <c r="K82" s="1216" t="str">
        <f>+[8]Metas!K383</f>
        <v>Capacitaciones dirigidas a PcD</v>
      </c>
      <c r="L82" s="1222">
        <v>1</v>
      </c>
      <c r="M82" s="1225">
        <f>SUM(N82:Q82)</f>
        <v>1</v>
      </c>
      <c r="N82" s="1228"/>
      <c r="O82" s="1231">
        <v>1</v>
      </c>
      <c r="P82" s="1234"/>
      <c r="Q82" s="1237"/>
      <c r="R82" s="1219">
        <f>+$J82</f>
        <v>334</v>
      </c>
      <c r="S82" s="655" t="s">
        <v>5863</v>
      </c>
      <c r="T82" s="240"/>
      <c r="U82" s="240"/>
      <c r="V82" s="240"/>
      <c r="W82" s="233"/>
      <c r="X82" s="307"/>
      <c r="Y82" s="307"/>
      <c r="Z82" s="307">
        <v>44652</v>
      </c>
      <c r="AA82" s="307">
        <v>44742</v>
      </c>
      <c r="AB82" s="1219">
        <f t="shared" ref="AB82" si="107">+$J82</f>
        <v>334</v>
      </c>
      <c r="AC82" s="1240">
        <f t="shared" ref="AC82" si="108">+L82</f>
        <v>1</v>
      </c>
      <c r="AD82" s="308">
        <f t="shared" si="84"/>
        <v>2</v>
      </c>
      <c r="AE82" s="308">
        <v>2</v>
      </c>
      <c r="AF82" s="308">
        <f t="shared" si="84"/>
        <v>0</v>
      </c>
      <c r="AG82" s="308">
        <f t="shared" si="84"/>
        <v>0</v>
      </c>
      <c r="AH82" s="308">
        <f t="shared" si="84"/>
        <v>0</v>
      </c>
      <c r="AI82" s="308">
        <f t="shared" si="84"/>
        <v>0</v>
      </c>
      <c r="AJ82" s="308">
        <f t="shared" si="84"/>
        <v>0</v>
      </c>
      <c r="AK82" s="1219">
        <f t="shared" ref="AK82" si="109">+$J82</f>
        <v>334</v>
      </c>
      <c r="AL82" s="1243">
        <f>+N82</f>
        <v>0</v>
      </c>
      <c r="AM82" s="308">
        <f t="shared" si="97"/>
        <v>0</v>
      </c>
      <c r="AN82" s="48"/>
      <c r="AO82" s="48"/>
      <c r="AP82" s="48"/>
      <c r="AQ82" s="48"/>
      <c r="AR82" s="48"/>
      <c r="AS82" s="48"/>
      <c r="AT82" s="1219">
        <f t="shared" ref="AT82" si="110">+$J82</f>
        <v>334</v>
      </c>
      <c r="AU82" s="1246">
        <f>+O82</f>
        <v>1</v>
      </c>
      <c r="AV82" s="308">
        <f t="shared" si="98"/>
        <v>2</v>
      </c>
      <c r="AW82" s="48">
        <v>2</v>
      </c>
      <c r="AX82" s="48"/>
      <c r="AY82" s="48"/>
      <c r="AZ82" s="48"/>
      <c r="BA82" s="48"/>
      <c r="BB82" s="48"/>
      <c r="BC82" s="1219">
        <f t="shared" ref="BC82" si="111">+$J82</f>
        <v>334</v>
      </c>
      <c r="BD82" s="1249">
        <f>+P82</f>
        <v>0</v>
      </c>
      <c r="BE82" s="308">
        <f t="shared" si="99"/>
        <v>0</v>
      </c>
      <c r="BF82" s="48"/>
      <c r="BG82" s="48"/>
      <c r="BH82" s="48"/>
      <c r="BI82" s="48"/>
      <c r="BJ82" s="48"/>
      <c r="BK82" s="48"/>
      <c r="BL82" s="1219">
        <f t="shared" ref="BL82" si="112">+$J82</f>
        <v>334</v>
      </c>
      <c r="BM82" s="1252">
        <f>+Q82</f>
        <v>0</v>
      </c>
      <c r="BN82" s="308">
        <f t="shared" si="100"/>
        <v>0</v>
      </c>
      <c r="BO82" s="48"/>
      <c r="BP82" s="48"/>
      <c r="BQ82" s="48"/>
      <c r="BR82" s="48"/>
      <c r="BS82" s="48"/>
      <c r="BT82" s="48"/>
      <c r="BU82" s="1204"/>
      <c r="BV82" s="1205"/>
      <c r="BW82" s="1205"/>
      <c r="BX82" s="1205"/>
      <c r="BY82" s="1205"/>
      <c r="BZ82" s="1205"/>
      <c r="CA82" s="1205"/>
      <c r="CB82" s="1205"/>
      <c r="CC82" s="1206"/>
    </row>
    <row r="83" spans="1:81" s="58" customFormat="1" ht="40.15" customHeight="1" thickTop="1" thickBot="1" x14ac:dyDescent="0.3">
      <c r="A83" s="37"/>
      <c r="B83" s="1318"/>
      <c r="C83" s="1315"/>
      <c r="D83" s="1097"/>
      <c r="E83" s="1094"/>
      <c r="F83" s="1286"/>
      <c r="G83" s="1094"/>
      <c r="H83" s="1750"/>
      <c r="I83" s="1447"/>
      <c r="J83" s="1220"/>
      <c r="K83" s="1217"/>
      <c r="L83" s="1223"/>
      <c r="M83" s="1226"/>
      <c r="N83" s="1229"/>
      <c r="O83" s="1232"/>
      <c r="P83" s="1235"/>
      <c r="Q83" s="1238"/>
      <c r="R83" s="1220"/>
      <c r="S83" s="656" t="s">
        <v>5864</v>
      </c>
      <c r="T83" s="241"/>
      <c r="U83" s="241"/>
      <c r="V83" s="241"/>
      <c r="W83" s="41"/>
      <c r="X83" s="34"/>
      <c r="Y83" s="34"/>
      <c r="Z83" s="307">
        <v>44652</v>
      </c>
      <c r="AA83" s="307">
        <v>44742</v>
      </c>
      <c r="AB83" s="1220"/>
      <c r="AC83" s="1241"/>
      <c r="AD83" s="303">
        <f t="shared" si="84"/>
        <v>0</v>
      </c>
      <c r="AE83" s="303">
        <f t="shared" si="84"/>
        <v>0</v>
      </c>
      <c r="AF83" s="303">
        <f t="shared" si="84"/>
        <v>0</v>
      </c>
      <c r="AG83" s="303">
        <f t="shared" si="84"/>
        <v>0</v>
      </c>
      <c r="AH83" s="303">
        <f t="shared" si="84"/>
        <v>0</v>
      </c>
      <c r="AI83" s="303">
        <f t="shared" si="84"/>
        <v>0</v>
      </c>
      <c r="AJ83" s="303">
        <f t="shared" si="84"/>
        <v>0</v>
      </c>
      <c r="AK83" s="1220"/>
      <c r="AL83" s="1244"/>
      <c r="AM83" s="303">
        <f t="shared" si="97"/>
        <v>0</v>
      </c>
      <c r="AN83" s="311"/>
      <c r="AO83" s="311"/>
      <c r="AP83" s="311"/>
      <c r="AQ83" s="311"/>
      <c r="AR83" s="311"/>
      <c r="AS83" s="311"/>
      <c r="AT83" s="1220"/>
      <c r="AU83" s="1247"/>
      <c r="AV83" s="303">
        <f t="shared" si="98"/>
        <v>0</v>
      </c>
      <c r="AW83" s="311"/>
      <c r="AX83" s="311"/>
      <c r="AY83" s="311"/>
      <c r="AZ83" s="311"/>
      <c r="BA83" s="311"/>
      <c r="BB83" s="311"/>
      <c r="BC83" s="1220"/>
      <c r="BD83" s="1250"/>
      <c r="BE83" s="303">
        <f t="shared" si="99"/>
        <v>0</v>
      </c>
      <c r="BF83" s="311"/>
      <c r="BG83" s="311"/>
      <c r="BH83" s="311"/>
      <c r="BI83" s="311"/>
      <c r="BJ83" s="311"/>
      <c r="BK83" s="311"/>
      <c r="BL83" s="1220"/>
      <c r="BM83" s="1253"/>
      <c r="BN83" s="303">
        <f t="shared" si="100"/>
        <v>0</v>
      </c>
      <c r="BO83" s="311"/>
      <c r="BP83" s="311"/>
      <c r="BQ83" s="311"/>
      <c r="BR83" s="311"/>
      <c r="BS83" s="311"/>
      <c r="BT83" s="311"/>
      <c r="BU83" s="1207"/>
      <c r="BV83" s="1208"/>
      <c r="BW83" s="1208"/>
      <c r="BX83" s="1208"/>
      <c r="BY83" s="1208"/>
      <c r="BZ83" s="1208"/>
      <c r="CA83" s="1208"/>
      <c r="CB83" s="1208"/>
      <c r="CC83" s="1209"/>
    </row>
    <row r="84" spans="1:81" s="58" customFormat="1" ht="40.15" customHeight="1" thickTop="1" thickBot="1" x14ac:dyDescent="0.3">
      <c r="A84" s="37"/>
      <c r="B84" s="1318"/>
      <c r="C84" s="1315"/>
      <c r="D84" s="1096">
        <v>4104</v>
      </c>
      <c r="E84" s="1093" t="s">
        <v>5810</v>
      </c>
      <c r="F84" s="1285">
        <v>4104020</v>
      </c>
      <c r="G84" s="1093" t="s">
        <v>5811</v>
      </c>
      <c r="H84" s="1749" t="s">
        <v>5812</v>
      </c>
      <c r="I84" s="1446">
        <v>2021004540037</v>
      </c>
      <c r="J84" s="1219">
        <v>335</v>
      </c>
      <c r="K84" s="1216" t="str">
        <f>+[8]Metas!K384</f>
        <v>PcD vinculadas laboralmente</v>
      </c>
      <c r="L84" s="1222">
        <v>8</v>
      </c>
      <c r="M84" s="1225">
        <f>SUM(N84:Q84)</f>
        <v>8</v>
      </c>
      <c r="N84" s="1228"/>
      <c r="O84" s="1231"/>
      <c r="P84" s="1234">
        <v>4</v>
      </c>
      <c r="Q84" s="1237">
        <v>4</v>
      </c>
      <c r="R84" s="1219">
        <f>+$J84</f>
        <v>335</v>
      </c>
      <c r="S84" s="233" t="s">
        <v>5859</v>
      </c>
      <c r="T84" s="240"/>
      <c r="U84" s="240"/>
      <c r="V84" s="240"/>
      <c r="W84" s="233"/>
      <c r="X84" s="307"/>
      <c r="Y84" s="307"/>
      <c r="Z84" s="307">
        <v>44743</v>
      </c>
      <c r="AA84" s="307">
        <v>44926</v>
      </c>
      <c r="AB84" s="1219">
        <f t="shared" ref="AB84" si="113">+$J84</f>
        <v>335</v>
      </c>
      <c r="AC84" s="1240">
        <f t="shared" ref="AC84" si="114">+L84</f>
        <v>8</v>
      </c>
      <c r="AD84" s="308">
        <f t="shared" si="84"/>
        <v>8</v>
      </c>
      <c r="AE84" s="308">
        <v>8</v>
      </c>
      <c r="AF84" s="308">
        <f t="shared" si="84"/>
        <v>0</v>
      </c>
      <c r="AG84" s="308">
        <f t="shared" si="84"/>
        <v>0</v>
      </c>
      <c r="AH84" s="308">
        <f t="shared" si="84"/>
        <v>0</v>
      </c>
      <c r="AI84" s="308">
        <f t="shared" si="84"/>
        <v>0</v>
      </c>
      <c r="AJ84" s="308">
        <f t="shared" si="84"/>
        <v>0</v>
      </c>
      <c r="AK84" s="1219">
        <f t="shared" ref="AK84" si="115">+$J84</f>
        <v>335</v>
      </c>
      <c r="AL84" s="1243">
        <f>+N84</f>
        <v>0</v>
      </c>
      <c r="AM84" s="308">
        <f t="shared" si="97"/>
        <v>0</v>
      </c>
      <c r="AN84" s="48"/>
      <c r="AO84" s="48"/>
      <c r="AP84" s="48"/>
      <c r="AQ84" s="48"/>
      <c r="AR84" s="48"/>
      <c r="AS84" s="48"/>
      <c r="AT84" s="1219">
        <f t="shared" ref="AT84" si="116">+$J84</f>
        <v>335</v>
      </c>
      <c r="AU84" s="1246">
        <f>+O84</f>
        <v>0</v>
      </c>
      <c r="AV84" s="308">
        <f t="shared" si="98"/>
        <v>0</v>
      </c>
      <c r="AW84" s="48"/>
      <c r="AX84" s="48"/>
      <c r="AY84" s="48"/>
      <c r="AZ84" s="48"/>
      <c r="BA84" s="48"/>
      <c r="BB84" s="48"/>
      <c r="BC84" s="1219">
        <f t="shared" ref="BC84" si="117">+$J84</f>
        <v>335</v>
      </c>
      <c r="BD84" s="1249">
        <f>+P84</f>
        <v>4</v>
      </c>
      <c r="BE84" s="308">
        <f t="shared" si="99"/>
        <v>4</v>
      </c>
      <c r="BF84" s="48">
        <v>4</v>
      </c>
      <c r="BG84" s="48"/>
      <c r="BH84" s="48"/>
      <c r="BI84" s="48"/>
      <c r="BJ84" s="48"/>
      <c r="BK84" s="48"/>
      <c r="BL84" s="1219">
        <f t="shared" ref="BL84" si="118">+$J84</f>
        <v>335</v>
      </c>
      <c r="BM84" s="1252">
        <f>+Q84</f>
        <v>4</v>
      </c>
      <c r="BN84" s="308">
        <f t="shared" si="100"/>
        <v>4</v>
      </c>
      <c r="BO84" s="48">
        <v>4</v>
      </c>
      <c r="BP84" s="48"/>
      <c r="BQ84" s="48"/>
      <c r="BR84" s="48"/>
      <c r="BS84" s="48"/>
      <c r="BT84" s="48"/>
      <c r="BU84" s="1204"/>
      <c r="BV84" s="1205"/>
      <c r="BW84" s="1205"/>
      <c r="BX84" s="1205"/>
      <c r="BY84" s="1205"/>
      <c r="BZ84" s="1205"/>
      <c r="CA84" s="1205"/>
      <c r="CB84" s="1205"/>
      <c r="CC84" s="1206"/>
    </row>
    <row r="85" spans="1:81" s="58" customFormat="1" ht="40.15" customHeight="1" thickTop="1" thickBot="1" x14ac:dyDescent="0.3">
      <c r="A85" s="37"/>
      <c r="B85" s="1318"/>
      <c r="C85" s="1315"/>
      <c r="D85" s="1097"/>
      <c r="E85" s="1094"/>
      <c r="F85" s="1286"/>
      <c r="G85" s="1094"/>
      <c r="H85" s="1750"/>
      <c r="I85" s="1447"/>
      <c r="J85" s="1220"/>
      <c r="K85" s="1217"/>
      <c r="L85" s="1223"/>
      <c r="M85" s="1226"/>
      <c r="N85" s="1229"/>
      <c r="O85" s="1232"/>
      <c r="P85" s="1235"/>
      <c r="Q85" s="1238"/>
      <c r="R85" s="1220"/>
      <c r="S85" s="41" t="s">
        <v>5860</v>
      </c>
      <c r="T85" s="241"/>
      <c r="U85" s="241"/>
      <c r="V85" s="241"/>
      <c r="W85" s="41"/>
      <c r="X85" s="34"/>
      <c r="Y85" s="34"/>
      <c r="Z85" s="307">
        <v>44743</v>
      </c>
      <c r="AA85" s="307">
        <v>44926</v>
      </c>
      <c r="AB85" s="1220"/>
      <c r="AC85" s="1241"/>
      <c r="AD85" s="303">
        <f t="shared" si="84"/>
        <v>0</v>
      </c>
      <c r="AE85" s="303">
        <f t="shared" si="84"/>
        <v>0</v>
      </c>
      <c r="AF85" s="303">
        <f t="shared" si="84"/>
        <v>0</v>
      </c>
      <c r="AG85" s="303">
        <f t="shared" si="84"/>
        <v>0</v>
      </c>
      <c r="AH85" s="303">
        <f t="shared" si="84"/>
        <v>0</v>
      </c>
      <c r="AI85" s="303">
        <f t="shared" si="84"/>
        <v>0</v>
      </c>
      <c r="AJ85" s="303">
        <f t="shared" si="84"/>
        <v>0</v>
      </c>
      <c r="AK85" s="1220"/>
      <c r="AL85" s="1244"/>
      <c r="AM85" s="303">
        <f t="shared" si="97"/>
        <v>0</v>
      </c>
      <c r="AN85" s="311"/>
      <c r="AO85" s="311"/>
      <c r="AP85" s="311"/>
      <c r="AQ85" s="311"/>
      <c r="AR85" s="311"/>
      <c r="AS85" s="311"/>
      <c r="AT85" s="1220"/>
      <c r="AU85" s="1247"/>
      <c r="AV85" s="303">
        <f t="shared" si="98"/>
        <v>0</v>
      </c>
      <c r="AW85" s="311"/>
      <c r="AX85" s="311"/>
      <c r="AY85" s="311"/>
      <c r="AZ85" s="311"/>
      <c r="BA85" s="311"/>
      <c r="BB85" s="311"/>
      <c r="BC85" s="1220"/>
      <c r="BD85" s="1250"/>
      <c r="BE85" s="303">
        <f t="shared" si="99"/>
        <v>0</v>
      </c>
      <c r="BF85" s="311"/>
      <c r="BG85" s="311"/>
      <c r="BH85" s="311"/>
      <c r="BI85" s="311"/>
      <c r="BJ85" s="311"/>
      <c r="BK85" s="311"/>
      <c r="BL85" s="1220"/>
      <c r="BM85" s="1253"/>
      <c r="BN85" s="303">
        <f t="shared" si="100"/>
        <v>0</v>
      </c>
      <c r="BO85" s="311"/>
      <c r="BP85" s="311"/>
      <c r="BQ85" s="311"/>
      <c r="BR85" s="311"/>
      <c r="BS85" s="311"/>
      <c r="BT85" s="311"/>
      <c r="BU85" s="1207"/>
      <c r="BV85" s="1208"/>
      <c r="BW85" s="1208"/>
      <c r="BX85" s="1208"/>
      <c r="BY85" s="1208"/>
      <c r="BZ85" s="1208"/>
      <c r="CA85" s="1208"/>
      <c r="CB85" s="1208"/>
      <c r="CC85" s="1209"/>
    </row>
    <row r="86" spans="1:81" s="58" customFormat="1" ht="40.15" customHeight="1" thickTop="1" thickBot="1" x14ac:dyDescent="0.3">
      <c r="A86" s="37"/>
      <c r="B86" s="1318"/>
      <c r="C86" s="1315"/>
      <c r="D86" s="1097"/>
      <c r="E86" s="1094"/>
      <c r="F86" s="1286"/>
      <c r="G86" s="1094"/>
      <c r="H86" s="1750"/>
      <c r="I86" s="1447"/>
      <c r="J86" s="1220"/>
      <c r="K86" s="1217"/>
      <c r="L86" s="1223"/>
      <c r="M86" s="1226"/>
      <c r="N86" s="1229"/>
      <c r="O86" s="1232"/>
      <c r="P86" s="1235"/>
      <c r="Q86" s="1238"/>
      <c r="R86" s="1220"/>
      <c r="S86" s="41" t="s">
        <v>5861</v>
      </c>
      <c r="T86" s="241"/>
      <c r="U86" s="241"/>
      <c r="V86" s="241"/>
      <c r="W86" s="41"/>
      <c r="X86" s="34"/>
      <c r="Y86" s="34"/>
      <c r="Z86" s="307">
        <v>44743</v>
      </c>
      <c r="AA86" s="307">
        <v>44926</v>
      </c>
      <c r="AB86" s="1220"/>
      <c r="AC86" s="1241"/>
      <c r="AD86" s="303">
        <f t="shared" si="84"/>
        <v>0</v>
      </c>
      <c r="AE86" s="303">
        <f t="shared" si="84"/>
        <v>0</v>
      </c>
      <c r="AF86" s="303">
        <f t="shared" si="84"/>
        <v>0</v>
      </c>
      <c r="AG86" s="303">
        <f t="shared" si="84"/>
        <v>0</v>
      </c>
      <c r="AH86" s="303">
        <f t="shared" si="84"/>
        <v>0</v>
      </c>
      <c r="AI86" s="303">
        <f t="shared" si="84"/>
        <v>0</v>
      </c>
      <c r="AJ86" s="303">
        <f t="shared" si="84"/>
        <v>0</v>
      </c>
      <c r="AK86" s="1220"/>
      <c r="AL86" s="1244"/>
      <c r="AM86" s="303">
        <f t="shared" si="97"/>
        <v>0</v>
      </c>
      <c r="AN86" s="311"/>
      <c r="AO86" s="311"/>
      <c r="AP86" s="311"/>
      <c r="AQ86" s="311"/>
      <c r="AR86" s="311"/>
      <c r="AS86" s="311"/>
      <c r="AT86" s="1220"/>
      <c r="AU86" s="1247"/>
      <c r="AV86" s="303">
        <f t="shared" si="98"/>
        <v>0</v>
      </c>
      <c r="AW86" s="311"/>
      <c r="AX86" s="311"/>
      <c r="AY86" s="311"/>
      <c r="AZ86" s="311"/>
      <c r="BA86" s="311"/>
      <c r="BB86" s="311"/>
      <c r="BC86" s="1220"/>
      <c r="BD86" s="1250"/>
      <c r="BE86" s="303">
        <f t="shared" si="99"/>
        <v>0</v>
      </c>
      <c r="BF86" s="311"/>
      <c r="BG86" s="311"/>
      <c r="BH86" s="311"/>
      <c r="BI86" s="311"/>
      <c r="BJ86" s="311"/>
      <c r="BK86" s="311"/>
      <c r="BL86" s="1220"/>
      <c r="BM86" s="1253"/>
      <c r="BN86" s="303">
        <f t="shared" si="100"/>
        <v>0</v>
      </c>
      <c r="BO86" s="311"/>
      <c r="BP86" s="311"/>
      <c r="BQ86" s="311"/>
      <c r="BR86" s="311"/>
      <c r="BS86" s="311"/>
      <c r="BT86" s="311"/>
      <c r="BU86" s="1207"/>
      <c r="BV86" s="1208"/>
      <c r="BW86" s="1208"/>
      <c r="BX86" s="1208"/>
      <c r="BY86" s="1208"/>
      <c r="BZ86" s="1208"/>
      <c r="CA86" s="1208"/>
      <c r="CB86" s="1208"/>
      <c r="CC86" s="1209"/>
    </row>
    <row r="87" spans="1:81" s="58" customFormat="1" ht="40.15" customHeight="1" thickTop="1" thickBot="1" x14ac:dyDescent="0.3">
      <c r="A87" s="37"/>
      <c r="B87" s="1319"/>
      <c r="C87" s="1316"/>
      <c r="D87" s="1098"/>
      <c r="E87" s="1095"/>
      <c r="F87" s="1287"/>
      <c r="G87" s="1095"/>
      <c r="H87" s="1751"/>
      <c r="I87" s="1448"/>
      <c r="J87" s="1221"/>
      <c r="K87" s="1218"/>
      <c r="L87" s="1224"/>
      <c r="M87" s="1227"/>
      <c r="N87" s="1230"/>
      <c r="O87" s="1233"/>
      <c r="P87" s="1236"/>
      <c r="Q87" s="1239"/>
      <c r="R87" s="1221"/>
      <c r="S87" s="234" t="s">
        <v>5862</v>
      </c>
      <c r="T87" s="242"/>
      <c r="U87" s="242"/>
      <c r="V87" s="242"/>
      <c r="W87" s="234"/>
      <c r="X87" s="305"/>
      <c r="Y87" s="305"/>
      <c r="Z87" s="307">
        <v>44743</v>
      </c>
      <c r="AA87" s="307">
        <v>44926</v>
      </c>
      <c r="AB87" s="1221"/>
      <c r="AC87" s="1242"/>
      <c r="AD87" s="306">
        <f t="shared" si="84"/>
        <v>0</v>
      </c>
      <c r="AE87" s="306">
        <f t="shared" si="84"/>
        <v>0</v>
      </c>
      <c r="AF87" s="306">
        <f t="shared" si="84"/>
        <v>0</v>
      </c>
      <c r="AG87" s="306">
        <f t="shared" si="84"/>
        <v>0</v>
      </c>
      <c r="AH87" s="306">
        <f t="shared" si="84"/>
        <v>0</v>
      </c>
      <c r="AI87" s="306">
        <f t="shared" si="84"/>
        <v>0</v>
      </c>
      <c r="AJ87" s="306">
        <f t="shared" si="84"/>
        <v>0</v>
      </c>
      <c r="AK87" s="1221"/>
      <c r="AL87" s="1245"/>
      <c r="AM87" s="306">
        <f t="shared" si="97"/>
        <v>0</v>
      </c>
      <c r="AN87" s="50"/>
      <c r="AO87" s="50"/>
      <c r="AP87" s="50"/>
      <c r="AQ87" s="50"/>
      <c r="AR87" s="50"/>
      <c r="AS87" s="50"/>
      <c r="AT87" s="1221"/>
      <c r="AU87" s="1248"/>
      <c r="AV87" s="306">
        <f t="shared" si="98"/>
        <v>0</v>
      </c>
      <c r="AW87" s="50"/>
      <c r="AX87" s="50"/>
      <c r="AY87" s="50"/>
      <c r="AZ87" s="50"/>
      <c r="BA87" s="50"/>
      <c r="BB87" s="50"/>
      <c r="BC87" s="1221"/>
      <c r="BD87" s="1251"/>
      <c r="BE87" s="306">
        <f t="shared" si="99"/>
        <v>0</v>
      </c>
      <c r="BF87" s="50"/>
      <c r="BG87" s="50"/>
      <c r="BH87" s="50"/>
      <c r="BI87" s="50"/>
      <c r="BJ87" s="50"/>
      <c r="BK87" s="50"/>
      <c r="BL87" s="1221"/>
      <c r="BM87" s="1254"/>
      <c r="BN87" s="306">
        <f t="shared" si="100"/>
        <v>0</v>
      </c>
      <c r="BO87" s="50"/>
      <c r="BP87" s="50"/>
      <c r="BQ87" s="50"/>
      <c r="BR87" s="50"/>
      <c r="BS87" s="50"/>
      <c r="BT87" s="50"/>
      <c r="BU87" s="1210"/>
      <c r="BV87" s="1211"/>
      <c r="BW87" s="1211"/>
      <c r="BX87" s="1211"/>
      <c r="BY87" s="1211"/>
      <c r="BZ87" s="1211"/>
      <c r="CA87" s="1211"/>
      <c r="CB87" s="1211"/>
      <c r="CC87" s="1212"/>
    </row>
    <row r="88" spans="1:81" s="58" customFormat="1" ht="40.15" customHeight="1" thickTop="1" thickBot="1" x14ac:dyDescent="0.3">
      <c r="A88" s="37"/>
      <c r="B88" s="1317" t="s">
        <v>490</v>
      </c>
      <c r="C88" s="1314" t="s">
        <v>493</v>
      </c>
      <c r="D88" s="1096">
        <v>4104</v>
      </c>
      <c r="E88" s="1093" t="s">
        <v>5810</v>
      </c>
      <c r="F88" s="1285">
        <v>4104020</v>
      </c>
      <c r="G88" s="1093" t="s">
        <v>5811</v>
      </c>
      <c r="H88" s="1749" t="s">
        <v>5812</v>
      </c>
      <c r="I88" s="1446">
        <v>2021004540037</v>
      </c>
      <c r="J88" s="1219">
        <v>336</v>
      </c>
      <c r="K88" s="1216" t="str">
        <f>+[8]Metas!K386</f>
        <v>CMD Funcionando adecuadamente y reportando información al CDD</v>
      </c>
      <c r="L88" s="1222">
        <v>10</v>
      </c>
      <c r="M88" s="1225">
        <f>SUM(N88:Q88)</f>
        <v>10</v>
      </c>
      <c r="N88" s="1228">
        <v>5</v>
      </c>
      <c r="O88" s="1231">
        <v>5</v>
      </c>
      <c r="P88" s="1234"/>
      <c r="Q88" s="1237"/>
      <c r="R88" s="1219">
        <f>+$J88</f>
        <v>336</v>
      </c>
      <c r="S88" s="233" t="s">
        <v>5865</v>
      </c>
      <c r="T88" s="240"/>
      <c r="U88" s="240"/>
      <c r="V88" s="240"/>
      <c r="W88" s="233"/>
      <c r="X88" s="307"/>
      <c r="Y88" s="307"/>
      <c r="Z88" s="307">
        <v>44576</v>
      </c>
      <c r="AA88" s="307">
        <v>44926</v>
      </c>
      <c r="AB88" s="1219">
        <f t="shared" ref="AB88" si="119">+$J88</f>
        <v>336</v>
      </c>
      <c r="AC88" s="1240">
        <f t="shared" ref="AC88" si="120">+L88</f>
        <v>10</v>
      </c>
      <c r="AD88" s="308">
        <f t="shared" si="84"/>
        <v>5</v>
      </c>
      <c r="AE88" s="308">
        <v>5</v>
      </c>
      <c r="AF88" s="308">
        <f t="shared" si="84"/>
        <v>0</v>
      </c>
      <c r="AG88" s="308">
        <f t="shared" si="84"/>
        <v>0</v>
      </c>
      <c r="AH88" s="308">
        <f t="shared" si="84"/>
        <v>0</v>
      </c>
      <c r="AI88" s="308">
        <f t="shared" si="84"/>
        <v>0</v>
      </c>
      <c r="AJ88" s="308">
        <f t="shared" si="84"/>
        <v>0</v>
      </c>
      <c r="AK88" s="1219">
        <f t="shared" ref="AK88" si="121">+$J88</f>
        <v>336</v>
      </c>
      <c r="AL88" s="1243">
        <f>+N88</f>
        <v>5</v>
      </c>
      <c r="AM88" s="308">
        <f t="shared" si="97"/>
        <v>2</v>
      </c>
      <c r="AN88" s="48">
        <v>2</v>
      </c>
      <c r="AO88" s="48"/>
      <c r="AP88" s="48"/>
      <c r="AQ88" s="48"/>
      <c r="AR88" s="48"/>
      <c r="AS88" s="48"/>
      <c r="AT88" s="1219">
        <f t="shared" ref="AT88" si="122">+$J88</f>
        <v>336</v>
      </c>
      <c r="AU88" s="1246">
        <f>+O88</f>
        <v>5</v>
      </c>
      <c r="AV88" s="308">
        <f t="shared" si="98"/>
        <v>3</v>
      </c>
      <c r="AW88" s="48">
        <v>3</v>
      </c>
      <c r="AX88" s="48"/>
      <c r="AY88" s="48"/>
      <c r="AZ88" s="48"/>
      <c r="BA88" s="48"/>
      <c r="BB88" s="48"/>
      <c r="BC88" s="1219">
        <f t="shared" ref="BC88" si="123">+$J88</f>
        <v>336</v>
      </c>
      <c r="BD88" s="1249">
        <f>+P88</f>
        <v>0</v>
      </c>
      <c r="BE88" s="308">
        <f t="shared" si="99"/>
        <v>0</v>
      </c>
      <c r="BF88" s="48"/>
      <c r="BG88" s="48"/>
      <c r="BH88" s="48"/>
      <c r="BI88" s="48"/>
      <c r="BJ88" s="48"/>
      <c r="BK88" s="48"/>
      <c r="BL88" s="1219">
        <f t="shared" ref="BL88" si="124">+$J88</f>
        <v>336</v>
      </c>
      <c r="BM88" s="1252">
        <f>+Q88</f>
        <v>0</v>
      </c>
      <c r="BN88" s="308">
        <f t="shared" si="100"/>
        <v>0</v>
      </c>
      <c r="BO88" s="48"/>
      <c r="BP88" s="48"/>
      <c r="BQ88" s="48"/>
      <c r="BR88" s="48"/>
      <c r="BS88" s="48"/>
      <c r="BT88" s="48"/>
      <c r="BU88" s="1204"/>
      <c r="BV88" s="1205"/>
      <c r="BW88" s="1205"/>
      <c r="BX88" s="1205"/>
      <c r="BY88" s="1205"/>
      <c r="BZ88" s="1205"/>
      <c r="CA88" s="1205"/>
      <c r="CB88" s="1205"/>
      <c r="CC88" s="1206"/>
    </row>
    <row r="89" spans="1:81" s="58" customFormat="1" ht="40.15" customHeight="1" thickTop="1" thickBot="1" x14ac:dyDescent="0.3">
      <c r="A89" s="37"/>
      <c r="B89" s="1318"/>
      <c r="C89" s="1315"/>
      <c r="D89" s="1097"/>
      <c r="E89" s="1094"/>
      <c r="F89" s="1286"/>
      <c r="G89" s="1094"/>
      <c r="H89" s="1750"/>
      <c r="I89" s="1447"/>
      <c r="J89" s="1220"/>
      <c r="K89" s="1217"/>
      <c r="L89" s="1223"/>
      <c r="M89" s="1226"/>
      <c r="N89" s="1229"/>
      <c r="O89" s="1232"/>
      <c r="P89" s="1235"/>
      <c r="Q89" s="1238"/>
      <c r="R89" s="1220"/>
      <c r="S89" s="41" t="s">
        <v>5866</v>
      </c>
      <c r="T89" s="241"/>
      <c r="U89" s="241"/>
      <c r="V89" s="241"/>
      <c r="W89" s="41"/>
      <c r="X89" s="34"/>
      <c r="Y89" s="34"/>
      <c r="Z89" s="307">
        <v>44576</v>
      </c>
      <c r="AA89" s="307">
        <v>44926</v>
      </c>
      <c r="AB89" s="1220"/>
      <c r="AC89" s="1241"/>
      <c r="AD89" s="303">
        <f t="shared" si="84"/>
        <v>0</v>
      </c>
      <c r="AE89" s="303">
        <f t="shared" si="84"/>
        <v>0</v>
      </c>
      <c r="AF89" s="303">
        <f t="shared" si="84"/>
        <v>0</v>
      </c>
      <c r="AG89" s="303">
        <f t="shared" si="84"/>
        <v>0</v>
      </c>
      <c r="AH89" s="303">
        <f t="shared" si="84"/>
        <v>0</v>
      </c>
      <c r="AI89" s="303">
        <f t="shared" si="84"/>
        <v>0</v>
      </c>
      <c r="AJ89" s="303">
        <f t="shared" si="84"/>
        <v>0</v>
      </c>
      <c r="AK89" s="1220"/>
      <c r="AL89" s="1244"/>
      <c r="AM89" s="303">
        <f t="shared" si="97"/>
        <v>0</v>
      </c>
      <c r="AN89" s="311"/>
      <c r="AO89" s="311"/>
      <c r="AP89" s="311"/>
      <c r="AQ89" s="311"/>
      <c r="AR89" s="311"/>
      <c r="AS89" s="311"/>
      <c r="AT89" s="1220"/>
      <c r="AU89" s="1247"/>
      <c r="AV89" s="303">
        <f t="shared" si="98"/>
        <v>0</v>
      </c>
      <c r="AW89" s="311"/>
      <c r="AX89" s="311"/>
      <c r="AY89" s="311"/>
      <c r="AZ89" s="311"/>
      <c r="BA89" s="311"/>
      <c r="BB89" s="311"/>
      <c r="BC89" s="1220"/>
      <c r="BD89" s="1250"/>
      <c r="BE89" s="303">
        <f t="shared" si="99"/>
        <v>0</v>
      </c>
      <c r="BF89" s="311"/>
      <c r="BG89" s="311"/>
      <c r="BH89" s="311"/>
      <c r="BI89" s="311"/>
      <c r="BJ89" s="311"/>
      <c r="BK89" s="311"/>
      <c r="BL89" s="1220"/>
      <c r="BM89" s="1253"/>
      <c r="BN89" s="303">
        <f t="shared" si="100"/>
        <v>0</v>
      </c>
      <c r="BO89" s="311"/>
      <c r="BP89" s="311"/>
      <c r="BQ89" s="311"/>
      <c r="BR89" s="311"/>
      <c r="BS89" s="311"/>
      <c r="BT89" s="311"/>
      <c r="BU89" s="1207"/>
      <c r="BV89" s="1208"/>
      <c r="BW89" s="1208"/>
      <c r="BX89" s="1208"/>
      <c r="BY89" s="1208"/>
      <c r="BZ89" s="1208"/>
      <c r="CA89" s="1208"/>
      <c r="CB89" s="1208"/>
      <c r="CC89" s="1209"/>
    </row>
    <row r="90" spans="1:81" s="58" customFormat="1" ht="40.15" customHeight="1" thickTop="1" thickBot="1" x14ac:dyDescent="0.3">
      <c r="A90" s="37"/>
      <c r="B90" s="1318"/>
      <c r="C90" s="1315"/>
      <c r="D90" s="1097"/>
      <c r="E90" s="1094"/>
      <c r="F90" s="1286"/>
      <c r="G90" s="1094"/>
      <c r="H90" s="1750"/>
      <c r="I90" s="1447"/>
      <c r="J90" s="1220"/>
      <c r="K90" s="1217"/>
      <c r="L90" s="1223"/>
      <c r="M90" s="1226"/>
      <c r="N90" s="1229"/>
      <c r="O90" s="1232"/>
      <c r="P90" s="1235"/>
      <c r="Q90" s="1238"/>
      <c r="R90" s="1220"/>
      <c r="S90" s="41" t="s">
        <v>5867</v>
      </c>
      <c r="T90" s="241"/>
      <c r="U90" s="241"/>
      <c r="V90" s="241"/>
      <c r="W90" s="41"/>
      <c r="X90" s="34"/>
      <c r="Y90" s="34"/>
      <c r="Z90" s="307">
        <v>44576</v>
      </c>
      <c r="AA90" s="307">
        <v>44926</v>
      </c>
      <c r="AB90" s="1220"/>
      <c r="AC90" s="1241"/>
      <c r="AD90" s="303">
        <f t="shared" si="84"/>
        <v>0</v>
      </c>
      <c r="AE90" s="303">
        <f t="shared" si="84"/>
        <v>0</v>
      </c>
      <c r="AF90" s="303">
        <f t="shared" si="84"/>
        <v>0</v>
      </c>
      <c r="AG90" s="303">
        <f t="shared" si="84"/>
        <v>0</v>
      </c>
      <c r="AH90" s="303">
        <f t="shared" si="84"/>
        <v>0</v>
      </c>
      <c r="AI90" s="303">
        <f t="shared" si="84"/>
        <v>0</v>
      </c>
      <c r="AJ90" s="303">
        <f t="shared" si="84"/>
        <v>0</v>
      </c>
      <c r="AK90" s="1220"/>
      <c r="AL90" s="1244"/>
      <c r="AM90" s="303">
        <f t="shared" si="97"/>
        <v>0</v>
      </c>
      <c r="AN90" s="311"/>
      <c r="AO90" s="311"/>
      <c r="AP90" s="311"/>
      <c r="AQ90" s="311"/>
      <c r="AR90" s="311"/>
      <c r="AS90" s="311"/>
      <c r="AT90" s="1220"/>
      <c r="AU90" s="1247"/>
      <c r="AV90" s="303">
        <f t="shared" si="98"/>
        <v>0</v>
      </c>
      <c r="AW90" s="311"/>
      <c r="AX90" s="311"/>
      <c r="AY90" s="311"/>
      <c r="AZ90" s="311"/>
      <c r="BA90" s="311"/>
      <c r="BB90" s="311"/>
      <c r="BC90" s="1220"/>
      <c r="BD90" s="1250"/>
      <c r="BE90" s="303">
        <f t="shared" si="99"/>
        <v>0</v>
      </c>
      <c r="BF90" s="311"/>
      <c r="BG90" s="311"/>
      <c r="BH90" s="311"/>
      <c r="BI90" s="311"/>
      <c r="BJ90" s="311"/>
      <c r="BK90" s="311"/>
      <c r="BL90" s="1220"/>
      <c r="BM90" s="1253"/>
      <c r="BN90" s="303">
        <f t="shared" si="100"/>
        <v>0</v>
      </c>
      <c r="BO90" s="311"/>
      <c r="BP90" s="311"/>
      <c r="BQ90" s="311"/>
      <c r="BR90" s="311"/>
      <c r="BS90" s="311"/>
      <c r="BT90" s="311"/>
      <c r="BU90" s="1207"/>
      <c r="BV90" s="1208"/>
      <c r="BW90" s="1208"/>
      <c r="BX90" s="1208"/>
      <c r="BY90" s="1208"/>
      <c r="BZ90" s="1208"/>
      <c r="CA90" s="1208"/>
      <c r="CB90" s="1208"/>
      <c r="CC90" s="1209"/>
    </row>
    <row r="91" spans="1:81" s="58" customFormat="1" ht="40.15" customHeight="1" thickTop="1" thickBot="1" x14ac:dyDescent="0.3">
      <c r="A91" s="37"/>
      <c r="B91" s="1318"/>
      <c r="C91" s="1315"/>
      <c r="D91" s="1098"/>
      <c r="E91" s="1095"/>
      <c r="F91" s="1287"/>
      <c r="G91" s="1095"/>
      <c r="H91" s="1751"/>
      <c r="I91" s="1448"/>
      <c r="J91" s="1221"/>
      <c r="K91" s="1218"/>
      <c r="L91" s="1224"/>
      <c r="M91" s="1227"/>
      <c r="N91" s="1230"/>
      <c r="O91" s="1233"/>
      <c r="P91" s="1236"/>
      <c r="Q91" s="1239"/>
      <c r="R91" s="1221"/>
      <c r="S91" s="234" t="s">
        <v>5868</v>
      </c>
      <c r="T91" s="242"/>
      <c r="U91" s="242"/>
      <c r="V91" s="242"/>
      <c r="W91" s="234"/>
      <c r="X91" s="305"/>
      <c r="Y91" s="305"/>
      <c r="Z91" s="307">
        <v>44576</v>
      </c>
      <c r="AA91" s="307">
        <v>44926</v>
      </c>
      <c r="AB91" s="1221"/>
      <c r="AC91" s="1242"/>
      <c r="AD91" s="306">
        <f t="shared" si="84"/>
        <v>0</v>
      </c>
      <c r="AE91" s="306">
        <f t="shared" si="84"/>
        <v>0</v>
      </c>
      <c r="AF91" s="306">
        <f t="shared" si="84"/>
        <v>0</v>
      </c>
      <c r="AG91" s="306">
        <f t="shared" si="84"/>
        <v>0</v>
      </c>
      <c r="AH91" s="306">
        <f t="shared" si="84"/>
        <v>0</v>
      </c>
      <c r="AI91" s="306">
        <f t="shared" si="84"/>
        <v>0</v>
      </c>
      <c r="AJ91" s="306">
        <f t="shared" si="84"/>
        <v>0</v>
      </c>
      <c r="AK91" s="1221"/>
      <c r="AL91" s="1245"/>
      <c r="AM91" s="306">
        <f t="shared" si="97"/>
        <v>0</v>
      </c>
      <c r="AN91" s="50"/>
      <c r="AO91" s="50"/>
      <c r="AP91" s="50"/>
      <c r="AQ91" s="50"/>
      <c r="AR91" s="50"/>
      <c r="AS91" s="50"/>
      <c r="AT91" s="1221"/>
      <c r="AU91" s="1248"/>
      <c r="AV91" s="306">
        <f t="shared" si="98"/>
        <v>0</v>
      </c>
      <c r="AW91" s="50"/>
      <c r="AX91" s="50"/>
      <c r="AY91" s="50"/>
      <c r="AZ91" s="50"/>
      <c r="BA91" s="50"/>
      <c r="BB91" s="50"/>
      <c r="BC91" s="1221"/>
      <c r="BD91" s="1251"/>
      <c r="BE91" s="306">
        <f t="shared" si="99"/>
        <v>0</v>
      </c>
      <c r="BF91" s="50"/>
      <c r="BG91" s="50"/>
      <c r="BH91" s="50"/>
      <c r="BI91" s="50"/>
      <c r="BJ91" s="50"/>
      <c r="BK91" s="50"/>
      <c r="BL91" s="1221"/>
      <c r="BM91" s="1254"/>
      <c r="BN91" s="306">
        <f t="shared" si="100"/>
        <v>0</v>
      </c>
      <c r="BO91" s="50"/>
      <c r="BP91" s="50"/>
      <c r="BQ91" s="50"/>
      <c r="BR91" s="50"/>
      <c r="BS91" s="50"/>
      <c r="BT91" s="50"/>
      <c r="BU91" s="1210"/>
      <c r="BV91" s="1211"/>
      <c r="BW91" s="1211"/>
      <c r="BX91" s="1211"/>
      <c r="BY91" s="1211"/>
      <c r="BZ91" s="1211"/>
      <c r="CA91" s="1211"/>
      <c r="CB91" s="1211"/>
      <c r="CC91" s="1212"/>
    </row>
    <row r="92" spans="1:81" s="58" customFormat="1" ht="40.15" customHeight="1" thickTop="1" thickBot="1" x14ac:dyDescent="0.3">
      <c r="A92" s="37"/>
      <c r="B92" s="1318"/>
      <c r="C92" s="1315"/>
      <c r="D92" s="1096">
        <v>4104</v>
      </c>
      <c r="E92" s="1093" t="s">
        <v>5810</v>
      </c>
      <c r="F92" s="1285">
        <v>4104020</v>
      </c>
      <c r="G92" s="1093" t="s">
        <v>5811</v>
      </c>
      <c r="H92" s="1749" t="s">
        <v>5812</v>
      </c>
      <c r="I92" s="1446">
        <v>2021004540037</v>
      </c>
      <c r="J92" s="1219">
        <v>337</v>
      </c>
      <c r="K92" s="1216" t="str">
        <f>+[8]Metas!K387</f>
        <v>Capacitaciones a funcionarios de las alcaldías en la normatividad y actualización de la misma.</v>
      </c>
      <c r="L92" s="1222">
        <v>1</v>
      </c>
      <c r="M92" s="1225">
        <f>SUM(N92:Q92)</f>
        <v>1</v>
      </c>
      <c r="N92" s="1228"/>
      <c r="O92" s="1231">
        <v>1</v>
      </c>
      <c r="P92" s="1234"/>
      <c r="Q92" s="1237"/>
      <c r="R92" s="1219">
        <f>+$J92</f>
        <v>337</v>
      </c>
      <c r="S92" s="233" t="s">
        <v>5869</v>
      </c>
      <c r="T92" s="240"/>
      <c r="U92" s="240"/>
      <c r="V92" s="240"/>
      <c r="W92" s="233"/>
      <c r="X92" s="307"/>
      <c r="Y92" s="307"/>
      <c r="Z92" s="307">
        <v>44652</v>
      </c>
      <c r="AA92" s="307">
        <v>44742</v>
      </c>
      <c r="AB92" s="1219">
        <f t="shared" ref="AB92" si="125">+$J92</f>
        <v>337</v>
      </c>
      <c r="AC92" s="1240">
        <f t="shared" ref="AC92" si="126">+L92</f>
        <v>1</v>
      </c>
      <c r="AD92" s="308">
        <f t="shared" si="84"/>
        <v>3</v>
      </c>
      <c r="AE92" s="308">
        <f t="shared" si="84"/>
        <v>3</v>
      </c>
      <c r="AF92" s="308">
        <f t="shared" si="84"/>
        <v>0</v>
      </c>
      <c r="AG92" s="308">
        <f t="shared" si="84"/>
        <v>0</v>
      </c>
      <c r="AH92" s="308">
        <f t="shared" si="84"/>
        <v>0</v>
      </c>
      <c r="AI92" s="308">
        <f t="shared" si="84"/>
        <v>0</v>
      </c>
      <c r="AJ92" s="308">
        <f t="shared" si="84"/>
        <v>0</v>
      </c>
      <c r="AK92" s="1219">
        <f t="shared" ref="AK92" si="127">+$J92</f>
        <v>337</v>
      </c>
      <c r="AL92" s="1243">
        <f>+N92</f>
        <v>0</v>
      </c>
      <c r="AM92" s="308">
        <f t="shared" si="97"/>
        <v>0</v>
      </c>
      <c r="AN92" s="48"/>
      <c r="AO92" s="48"/>
      <c r="AP92" s="48"/>
      <c r="AQ92" s="48"/>
      <c r="AR92" s="48"/>
      <c r="AS92" s="48"/>
      <c r="AT92" s="1219">
        <f t="shared" ref="AT92" si="128">+$J92</f>
        <v>337</v>
      </c>
      <c r="AU92" s="1246">
        <f>+O92</f>
        <v>1</v>
      </c>
      <c r="AV92" s="308">
        <f t="shared" si="98"/>
        <v>3</v>
      </c>
      <c r="AW92" s="48">
        <v>3</v>
      </c>
      <c r="AX92" s="48"/>
      <c r="AY92" s="48"/>
      <c r="AZ92" s="48"/>
      <c r="BA92" s="48"/>
      <c r="BB92" s="48"/>
      <c r="BC92" s="1219">
        <f t="shared" ref="BC92" si="129">+$J92</f>
        <v>337</v>
      </c>
      <c r="BD92" s="1249">
        <f>+P92</f>
        <v>0</v>
      </c>
      <c r="BE92" s="308">
        <f t="shared" si="99"/>
        <v>0</v>
      </c>
      <c r="BF92" s="48"/>
      <c r="BG92" s="48"/>
      <c r="BH92" s="48"/>
      <c r="BI92" s="48"/>
      <c r="BJ92" s="48"/>
      <c r="BK92" s="48"/>
      <c r="BL92" s="1219">
        <f t="shared" ref="BL92" si="130">+$J92</f>
        <v>337</v>
      </c>
      <c r="BM92" s="1252">
        <f>+Q92</f>
        <v>0</v>
      </c>
      <c r="BN92" s="308">
        <f t="shared" si="100"/>
        <v>0</v>
      </c>
      <c r="BO92" s="48"/>
      <c r="BP92" s="48"/>
      <c r="BQ92" s="48"/>
      <c r="BR92" s="48"/>
      <c r="BS92" s="48"/>
      <c r="BT92" s="48"/>
      <c r="BU92" s="1204"/>
      <c r="BV92" s="1205"/>
      <c r="BW92" s="1205"/>
      <c r="BX92" s="1205"/>
      <c r="BY92" s="1205"/>
      <c r="BZ92" s="1205"/>
      <c r="CA92" s="1205"/>
      <c r="CB92" s="1205"/>
      <c r="CC92" s="1206"/>
    </row>
    <row r="93" spans="1:81" s="58" customFormat="1" ht="40.15" customHeight="1" thickTop="1" thickBot="1" x14ac:dyDescent="0.3">
      <c r="A93" s="37"/>
      <c r="B93" s="1318"/>
      <c r="C93" s="1315"/>
      <c r="D93" s="1097"/>
      <c r="E93" s="1094"/>
      <c r="F93" s="1286"/>
      <c r="G93" s="1094"/>
      <c r="H93" s="1750"/>
      <c r="I93" s="1447"/>
      <c r="J93" s="1220"/>
      <c r="K93" s="1217"/>
      <c r="L93" s="1223"/>
      <c r="M93" s="1226"/>
      <c r="N93" s="1229"/>
      <c r="O93" s="1232"/>
      <c r="P93" s="1235"/>
      <c r="Q93" s="1238"/>
      <c r="R93" s="1220"/>
      <c r="S93" s="41" t="s">
        <v>5870</v>
      </c>
      <c r="T93" s="241"/>
      <c r="U93" s="241"/>
      <c r="V93" s="241"/>
      <c r="W93" s="41"/>
      <c r="X93" s="34"/>
      <c r="Y93" s="34"/>
      <c r="Z93" s="307">
        <v>44652</v>
      </c>
      <c r="AA93" s="307">
        <v>44742</v>
      </c>
      <c r="AB93" s="1220"/>
      <c r="AC93" s="1241"/>
      <c r="AD93" s="303">
        <f t="shared" si="84"/>
        <v>0</v>
      </c>
      <c r="AE93" s="303">
        <f t="shared" si="84"/>
        <v>0</v>
      </c>
      <c r="AF93" s="303">
        <f t="shared" si="84"/>
        <v>0</v>
      </c>
      <c r="AG93" s="303">
        <f t="shared" si="84"/>
        <v>0</v>
      </c>
      <c r="AH93" s="303">
        <f t="shared" si="84"/>
        <v>0</v>
      </c>
      <c r="AI93" s="303">
        <f t="shared" si="84"/>
        <v>0</v>
      </c>
      <c r="AJ93" s="303">
        <f t="shared" si="84"/>
        <v>0</v>
      </c>
      <c r="AK93" s="1220"/>
      <c r="AL93" s="1244"/>
      <c r="AM93" s="303">
        <f t="shared" si="97"/>
        <v>0</v>
      </c>
      <c r="AN93" s="311"/>
      <c r="AO93" s="311"/>
      <c r="AP93" s="311"/>
      <c r="AQ93" s="311"/>
      <c r="AR93" s="311"/>
      <c r="AS93" s="311"/>
      <c r="AT93" s="1220"/>
      <c r="AU93" s="1247"/>
      <c r="AV93" s="303">
        <f t="shared" si="98"/>
        <v>0</v>
      </c>
      <c r="AW93" s="311"/>
      <c r="AX93" s="311"/>
      <c r="AY93" s="311"/>
      <c r="AZ93" s="311"/>
      <c r="BA93" s="311"/>
      <c r="BB93" s="311"/>
      <c r="BC93" s="1220"/>
      <c r="BD93" s="1250"/>
      <c r="BE93" s="303">
        <f t="shared" si="99"/>
        <v>0</v>
      </c>
      <c r="BF93" s="311"/>
      <c r="BG93" s="311"/>
      <c r="BH93" s="311"/>
      <c r="BI93" s="311"/>
      <c r="BJ93" s="311"/>
      <c r="BK93" s="311"/>
      <c r="BL93" s="1220"/>
      <c r="BM93" s="1253"/>
      <c r="BN93" s="303">
        <f t="shared" si="100"/>
        <v>0</v>
      </c>
      <c r="BO93" s="311"/>
      <c r="BP93" s="311"/>
      <c r="BQ93" s="311"/>
      <c r="BR93" s="311"/>
      <c r="BS93" s="311"/>
      <c r="BT93" s="311"/>
      <c r="BU93" s="1207"/>
      <c r="BV93" s="1208"/>
      <c r="BW93" s="1208"/>
      <c r="BX93" s="1208"/>
      <c r="BY93" s="1208"/>
      <c r="BZ93" s="1208"/>
      <c r="CA93" s="1208"/>
      <c r="CB93" s="1208"/>
      <c r="CC93" s="1209"/>
    </row>
    <row r="94" spans="1:81" s="58" customFormat="1" ht="40.15" customHeight="1" thickTop="1" thickBot="1" x14ac:dyDescent="0.3">
      <c r="A94" s="37"/>
      <c r="B94" s="1318"/>
      <c r="C94" s="1315"/>
      <c r="D94" s="1097"/>
      <c r="E94" s="1094"/>
      <c r="F94" s="1286"/>
      <c r="G94" s="1094"/>
      <c r="H94" s="1750"/>
      <c r="I94" s="1447"/>
      <c r="J94" s="1220"/>
      <c r="K94" s="1217"/>
      <c r="L94" s="1223"/>
      <c r="M94" s="1226"/>
      <c r="N94" s="1229"/>
      <c r="O94" s="1232"/>
      <c r="P94" s="1235"/>
      <c r="Q94" s="1238"/>
      <c r="R94" s="1220"/>
      <c r="S94" s="41" t="s">
        <v>5871</v>
      </c>
      <c r="T94" s="241"/>
      <c r="U94" s="241"/>
      <c r="V94" s="241"/>
      <c r="W94" s="41"/>
      <c r="X94" s="34"/>
      <c r="Y94" s="34"/>
      <c r="Z94" s="307">
        <v>44652</v>
      </c>
      <c r="AA94" s="307">
        <v>44742</v>
      </c>
      <c r="AB94" s="1220"/>
      <c r="AC94" s="1241"/>
      <c r="AD94" s="303">
        <f t="shared" si="84"/>
        <v>0</v>
      </c>
      <c r="AE94" s="303">
        <f t="shared" si="84"/>
        <v>0</v>
      </c>
      <c r="AF94" s="303">
        <f t="shared" si="84"/>
        <v>0</v>
      </c>
      <c r="AG94" s="303">
        <f t="shared" si="84"/>
        <v>0</v>
      </c>
      <c r="AH94" s="303">
        <f t="shared" si="84"/>
        <v>0</v>
      </c>
      <c r="AI94" s="303">
        <f t="shared" si="84"/>
        <v>0</v>
      </c>
      <c r="AJ94" s="303">
        <f t="shared" si="84"/>
        <v>0</v>
      </c>
      <c r="AK94" s="1220"/>
      <c r="AL94" s="1244"/>
      <c r="AM94" s="303">
        <f t="shared" si="97"/>
        <v>0</v>
      </c>
      <c r="AN94" s="311"/>
      <c r="AO94" s="311"/>
      <c r="AP94" s="311"/>
      <c r="AQ94" s="311"/>
      <c r="AR94" s="311"/>
      <c r="AS94" s="311"/>
      <c r="AT94" s="1220"/>
      <c r="AU94" s="1247"/>
      <c r="AV94" s="303">
        <f t="shared" si="98"/>
        <v>0</v>
      </c>
      <c r="AW94" s="311"/>
      <c r="AX94" s="311"/>
      <c r="AY94" s="311"/>
      <c r="AZ94" s="311"/>
      <c r="BA94" s="311"/>
      <c r="BB94" s="311"/>
      <c r="BC94" s="1220"/>
      <c r="BD94" s="1250"/>
      <c r="BE94" s="303">
        <f t="shared" si="99"/>
        <v>0</v>
      </c>
      <c r="BF94" s="311"/>
      <c r="BG94" s="311"/>
      <c r="BH94" s="311"/>
      <c r="BI94" s="311"/>
      <c r="BJ94" s="311"/>
      <c r="BK94" s="311"/>
      <c r="BL94" s="1220"/>
      <c r="BM94" s="1253"/>
      <c r="BN94" s="303">
        <f t="shared" si="100"/>
        <v>0</v>
      </c>
      <c r="BO94" s="311"/>
      <c r="BP94" s="311"/>
      <c r="BQ94" s="311"/>
      <c r="BR94" s="311"/>
      <c r="BS94" s="311"/>
      <c r="BT94" s="311"/>
      <c r="BU94" s="1207"/>
      <c r="BV94" s="1208"/>
      <c r="BW94" s="1208"/>
      <c r="BX94" s="1208"/>
      <c r="BY94" s="1208"/>
      <c r="BZ94" s="1208"/>
      <c r="CA94" s="1208"/>
      <c r="CB94" s="1208"/>
      <c r="CC94" s="1209"/>
    </row>
    <row r="95" spans="1:81" s="58" customFormat="1" ht="40.15" customHeight="1" thickTop="1" thickBot="1" x14ac:dyDescent="0.3">
      <c r="A95" s="37"/>
      <c r="B95" s="1318"/>
      <c r="C95" s="1315"/>
      <c r="D95" s="1096">
        <v>4104</v>
      </c>
      <c r="E95" s="1093" t="s">
        <v>5810</v>
      </c>
      <c r="F95" s="1285">
        <v>4104020</v>
      </c>
      <c r="G95" s="1093" t="s">
        <v>5811</v>
      </c>
      <c r="H95" s="1749" t="s">
        <v>5812</v>
      </c>
      <c r="I95" s="1446">
        <v>2021004540037</v>
      </c>
      <c r="J95" s="1219">
        <v>338</v>
      </c>
      <c r="K95" s="1216" t="str">
        <f>+[8]Metas!K388</f>
        <v>Reuniones por año del Comité Departamental de Discapacidad</v>
      </c>
      <c r="L95" s="1222">
        <v>4</v>
      </c>
      <c r="M95" s="1225">
        <f>SUM(N95:Q95)</f>
        <v>4</v>
      </c>
      <c r="N95" s="1228">
        <v>1</v>
      </c>
      <c r="O95" s="1231">
        <v>1</v>
      </c>
      <c r="P95" s="1234">
        <v>1</v>
      </c>
      <c r="Q95" s="1237">
        <v>1</v>
      </c>
      <c r="R95" s="1219">
        <f>+$J95</f>
        <v>338</v>
      </c>
      <c r="S95" s="41" t="s">
        <v>5872</v>
      </c>
      <c r="T95" s="240"/>
      <c r="U95" s="240"/>
      <c r="V95" s="240"/>
      <c r="W95" s="233"/>
      <c r="X95" s="307"/>
      <c r="Y95" s="307"/>
      <c r="Z95" s="307">
        <v>44576</v>
      </c>
      <c r="AA95" s="307">
        <v>44926</v>
      </c>
      <c r="AB95" s="1219">
        <f t="shared" ref="AB95" si="131">+$J95</f>
        <v>338</v>
      </c>
      <c r="AC95" s="1240">
        <f t="shared" ref="AC95" si="132">+L95</f>
        <v>4</v>
      </c>
      <c r="AD95" s="308">
        <f t="shared" si="84"/>
        <v>4</v>
      </c>
      <c r="AE95" s="308">
        <v>4</v>
      </c>
      <c r="AF95" s="308">
        <f t="shared" si="84"/>
        <v>0</v>
      </c>
      <c r="AG95" s="308">
        <f t="shared" si="84"/>
        <v>0</v>
      </c>
      <c r="AH95" s="308">
        <f t="shared" si="84"/>
        <v>0</v>
      </c>
      <c r="AI95" s="308">
        <f t="shared" si="84"/>
        <v>0</v>
      </c>
      <c r="AJ95" s="308">
        <f t="shared" si="84"/>
        <v>0</v>
      </c>
      <c r="AK95" s="1219">
        <f t="shared" ref="AK95" si="133">+$J95</f>
        <v>338</v>
      </c>
      <c r="AL95" s="1243">
        <f>+N95</f>
        <v>1</v>
      </c>
      <c r="AM95" s="308">
        <f t="shared" si="97"/>
        <v>1</v>
      </c>
      <c r="AN95" s="48">
        <v>1</v>
      </c>
      <c r="AO95" s="48"/>
      <c r="AP95" s="48"/>
      <c r="AQ95" s="48"/>
      <c r="AR95" s="48"/>
      <c r="AS95" s="48"/>
      <c r="AT95" s="1219">
        <f t="shared" ref="AT95" si="134">+$J95</f>
        <v>338</v>
      </c>
      <c r="AU95" s="1246">
        <f>+O95</f>
        <v>1</v>
      </c>
      <c r="AV95" s="308">
        <f t="shared" si="98"/>
        <v>1</v>
      </c>
      <c r="AW95" s="48">
        <v>1</v>
      </c>
      <c r="AX95" s="48"/>
      <c r="AY95" s="48"/>
      <c r="AZ95" s="48"/>
      <c r="BA95" s="48"/>
      <c r="BB95" s="48"/>
      <c r="BC95" s="1219">
        <f t="shared" ref="BC95" si="135">+$J95</f>
        <v>338</v>
      </c>
      <c r="BD95" s="1249">
        <f>+P95</f>
        <v>1</v>
      </c>
      <c r="BE95" s="308">
        <f t="shared" si="99"/>
        <v>1</v>
      </c>
      <c r="BF95" s="48">
        <v>1</v>
      </c>
      <c r="BG95" s="48"/>
      <c r="BH95" s="48"/>
      <c r="BI95" s="48"/>
      <c r="BJ95" s="48"/>
      <c r="BK95" s="48"/>
      <c r="BL95" s="1219">
        <f t="shared" ref="BL95" si="136">+$J95</f>
        <v>338</v>
      </c>
      <c r="BM95" s="1252">
        <f>+Q95</f>
        <v>1</v>
      </c>
      <c r="BN95" s="308">
        <f t="shared" si="100"/>
        <v>1</v>
      </c>
      <c r="BO95" s="48">
        <v>1</v>
      </c>
      <c r="BP95" s="48"/>
      <c r="BQ95" s="48"/>
      <c r="BR95" s="48"/>
      <c r="BS95" s="48"/>
      <c r="BT95" s="48"/>
      <c r="BU95" s="1204"/>
      <c r="BV95" s="1205"/>
      <c r="BW95" s="1205"/>
      <c r="BX95" s="1205"/>
      <c r="BY95" s="1205"/>
      <c r="BZ95" s="1205"/>
      <c r="CA95" s="1205"/>
      <c r="CB95" s="1205"/>
      <c r="CC95" s="1206"/>
    </row>
    <row r="96" spans="1:81" s="58" customFormat="1" ht="40.15" customHeight="1" thickTop="1" thickBot="1" x14ac:dyDescent="0.3">
      <c r="A96" s="37"/>
      <c r="B96" s="1318"/>
      <c r="C96" s="1315"/>
      <c r="D96" s="1097"/>
      <c r="E96" s="1094"/>
      <c r="F96" s="1286"/>
      <c r="G96" s="1094"/>
      <c r="H96" s="1750"/>
      <c r="I96" s="1447"/>
      <c r="J96" s="1220"/>
      <c r="K96" s="1217"/>
      <c r="L96" s="1223"/>
      <c r="M96" s="1226"/>
      <c r="N96" s="1229"/>
      <c r="O96" s="1232"/>
      <c r="P96" s="1235"/>
      <c r="Q96" s="1238"/>
      <c r="R96" s="1220"/>
      <c r="S96" s="41" t="s">
        <v>5873</v>
      </c>
      <c r="T96" s="241"/>
      <c r="U96" s="241"/>
      <c r="V96" s="241"/>
      <c r="W96" s="41"/>
      <c r="X96" s="34"/>
      <c r="Y96" s="34"/>
      <c r="Z96" s="307">
        <v>44576</v>
      </c>
      <c r="AA96" s="307">
        <v>44926</v>
      </c>
      <c r="AB96" s="1220"/>
      <c r="AC96" s="1241"/>
      <c r="AD96" s="303">
        <f t="shared" si="84"/>
        <v>0</v>
      </c>
      <c r="AE96" s="303">
        <f t="shared" si="84"/>
        <v>0</v>
      </c>
      <c r="AF96" s="303">
        <f t="shared" si="84"/>
        <v>0</v>
      </c>
      <c r="AG96" s="303">
        <f t="shared" si="84"/>
        <v>0</v>
      </c>
      <c r="AH96" s="303">
        <f t="shared" si="84"/>
        <v>0</v>
      </c>
      <c r="AI96" s="303">
        <f t="shared" si="84"/>
        <v>0</v>
      </c>
      <c r="AJ96" s="303">
        <f t="shared" si="84"/>
        <v>0</v>
      </c>
      <c r="AK96" s="1220"/>
      <c r="AL96" s="1244"/>
      <c r="AM96" s="303">
        <f t="shared" si="97"/>
        <v>0</v>
      </c>
      <c r="AN96" s="311"/>
      <c r="AO96" s="311"/>
      <c r="AP96" s="311"/>
      <c r="AQ96" s="311"/>
      <c r="AR96" s="311"/>
      <c r="AS96" s="311"/>
      <c r="AT96" s="1220"/>
      <c r="AU96" s="1247"/>
      <c r="AV96" s="303">
        <f t="shared" si="98"/>
        <v>0</v>
      </c>
      <c r="AW96" s="311"/>
      <c r="AX96" s="311"/>
      <c r="AY96" s="311"/>
      <c r="AZ96" s="311"/>
      <c r="BA96" s="311"/>
      <c r="BB96" s="311"/>
      <c r="BC96" s="1220"/>
      <c r="BD96" s="1250"/>
      <c r="BE96" s="303">
        <f t="shared" si="99"/>
        <v>0</v>
      </c>
      <c r="BF96" s="311"/>
      <c r="BG96" s="311"/>
      <c r="BH96" s="311"/>
      <c r="BI96" s="311"/>
      <c r="BJ96" s="311"/>
      <c r="BK96" s="311"/>
      <c r="BL96" s="1220"/>
      <c r="BM96" s="1253"/>
      <c r="BN96" s="303">
        <f t="shared" si="100"/>
        <v>0</v>
      </c>
      <c r="BO96" s="311"/>
      <c r="BP96" s="311"/>
      <c r="BQ96" s="311"/>
      <c r="BR96" s="311"/>
      <c r="BS96" s="311"/>
      <c r="BT96" s="311"/>
      <c r="BU96" s="1207"/>
      <c r="BV96" s="1208"/>
      <c r="BW96" s="1208"/>
      <c r="BX96" s="1208"/>
      <c r="BY96" s="1208"/>
      <c r="BZ96" s="1208"/>
      <c r="CA96" s="1208"/>
      <c r="CB96" s="1208"/>
      <c r="CC96" s="1209"/>
    </row>
    <row r="97" spans="1:81" s="58" customFormat="1" ht="40.15" customHeight="1" thickTop="1" thickBot="1" x14ac:dyDescent="0.3">
      <c r="A97" s="37"/>
      <c r="B97" s="1318"/>
      <c r="C97" s="1315"/>
      <c r="D97" s="1097"/>
      <c r="E97" s="1094"/>
      <c r="F97" s="1286"/>
      <c r="G97" s="1094"/>
      <c r="H97" s="1750"/>
      <c r="I97" s="1447"/>
      <c r="J97" s="1220"/>
      <c r="K97" s="1217"/>
      <c r="L97" s="1223"/>
      <c r="M97" s="1226"/>
      <c r="N97" s="1229"/>
      <c r="O97" s="1232"/>
      <c r="P97" s="1235"/>
      <c r="Q97" s="1238"/>
      <c r="R97" s="1220"/>
      <c r="S97" s="326" t="s">
        <v>5874</v>
      </c>
      <c r="T97" s="241"/>
      <c r="U97" s="241"/>
      <c r="V97" s="241"/>
      <c r="W97" s="41"/>
      <c r="X97" s="34"/>
      <c r="Y97" s="34"/>
      <c r="Z97" s="307">
        <v>44576</v>
      </c>
      <c r="AA97" s="307">
        <v>44926</v>
      </c>
      <c r="AB97" s="1220"/>
      <c r="AC97" s="1241"/>
      <c r="AD97" s="303">
        <f t="shared" si="84"/>
        <v>0</v>
      </c>
      <c r="AE97" s="303">
        <f t="shared" si="84"/>
        <v>0</v>
      </c>
      <c r="AF97" s="303">
        <f t="shared" si="84"/>
        <v>0</v>
      </c>
      <c r="AG97" s="303">
        <f t="shared" si="84"/>
        <v>0</v>
      </c>
      <c r="AH97" s="303">
        <f t="shared" si="84"/>
        <v>0</v>
      </c>
      <c r="AI97" s="303">
        <f t="shared" si="84"/>
        <v>0</v>
      </c>
      <c r="AJ97" s="303">
        <f t="shared" si="84"/>
        <v>0</v>
      </c>
      <c r="AK97" s="1220"/>
      <c r="AL97" s="1244"/>
      <c r="AM97" s="303">
        <f t="shared" si="97"/>
        <v>0</v>
      </c>
      <c r="AN97" s="311"/>
      <c r="AO97" s="311"/>
      <c r="AP97" s="311"/>
      <c r="AQ97" s="311"/>
      <c r="AR97" s="311"/>
      <c r="AS97" s="311"/>
      <c r="AT97" s="1220"/>
      <c r="AU97" s="1247"/>
      <c r="AV97" s="303">
        <f t="shared" si="98"/>
        <v>0</v>
      </c>
      <c r="AW97" s="311"/>
      <c r="AX97" s="311"/>
      <c r="AY97" s="311"/>
      <c r="AZ97" s="311"/>
      <c r="BA97" s="311"/>
      <c r="BB97" s="311"/>
      <c r="BC97" s="1220"/>
      <c r="BD97" s="1250"/>
      <c r="BE97" s="303">
        <f t="shared" si="99"/>
        <v>0</v>
      </c>
      <c r="BF97" s="311"/>
      <c r="BG97" s="311"/>
      <c r="BH97" s="311"/>
      <c r="BI97" s="311"/>
      <c r="BJ97" s="311"/>
      <c r="BK97" s="311"/>
      <c r="BL97" s="1220"/>
      <c r="BM97" s="1253"/>
      <c r="BN97" s="303">
        <f t="shared" si="100"/>
        <v>0</v>
      </c>
      <c r="BO97" s="311"/>
      <c r="BP97" s="311"/>
      <c r="BQ97" s="311"/>
      <c r="BR97" s="311"/>
      <c r="BS97" s="311"/>
      <c r="BT97" s="311"/>
      <c r="BU97" s="1207"/>
      <c r="BV97" s="1208"/>
      <c r="BW97" s="1208"/>
      <c r="BX97" s="1208"/>
      <c r="BY97" s="1208"/>
      <c r="BZ97" s="1208"/>
      <c r="CA97" s="1208"/>
      <c r="CB97" s="1208"/>
      <c r="CC97" s="1209"/>
    </row>
    <row r="98" spans="1:81" s="58" customFormat="1" ht="40.15" customHeight="1" thickTop="1" thickBot="1" x14ac:dyDescent="0.3">
      <c r="A98" s="37"/>
      <c r="B98" s="1318"/>
      <c r="C98" s="1316"/>
      <c r="D98" s="1098"/>
      <c r="E98" s="1095"/>
      <c r="F98" s="1287"/>
      <c r="G98" s="1095"/>
      <c r="H98" s="1751"/>
      <c r="I98" s="1448"/>
      <c r="J98" s="1221"/>
      <c r="K98" s="1218"/>
      <c r="L98" s="1224"/>
      <c r="M98" s="1227"/>
      <c r="N98" s="1230"/>
      <c r="O98" s="1233"/>
      <c r="P98" s="1236"/>
      <c r="Q98" s="1239"/>
      <c r="R98" s="1221"/>
      <c r="S98" s="234" t="s">
        <v>5875</v>
      </c>
      <c r="T98" s="242"/>
      <c r="U98" s="242"/>
      <c r="V98" s="242"/>
      <c r="W98" s="234"/>
      <c r="X98" s="305"/>
      <c r="Y98" s="305"/>
      <c r="Z98" s="307">
        <v>44576</v>
      </c>
      <c r="AA98" s="307">
        <v>44926</v>
      </c>
      <c r="AB98" s="1221"/>
      <c r="AC98" s="1242"/>
      <c r="AD98" s="306">
        <f t="shared" si="84"/>
        <v>0</v>
      </c>
      <c r="AE98" s="306">
        <f t="shared" si="84"/>
        <v>0</v>
      </c>
      <c r="AF98" s="306">
        <f t="shared" si="84"/>
        <v>0</v>
      </c>
      <c r="AG98" s="306">
        <f t="shared" si="84"/>
        <v>0</v>
      </c>
      <c r="AH98" s="306">
        <f t="shared" si="84"/>
        <v>0</v>
      </c>
      <c r="AI98" s="306">
        <f t="shared" si="84"/>
        <v>0</v>
      </c>
      <c r="AJ98" s="306">
        <f t="shared" si="84"/>
        <v>0</v>
      </c>
      <c r="AK98" s="1221"/>
      <c r="AL98" s="1245"/>
      <c r="AM98" s="306">
        <f t="shared" si="97"/>
        <v>0</v>
      </c>
      <c r="AN98" s="50"/>
      <c r="AO98" s="50"/>
      <c r="AP98" s="50"/>
      <c r="AQ98" s="50"/>
      <c r="AR98" s="50"/>
      <c r="AS98" s="50"/>
      <c r="AT98" s="1221"/>
      <c r="AU98" s="1248"/>
      <c r="AV98" s="306">
        <f t="shared" si="98"/>
        <v>0</v>
      </c>
      <c r="AW98" s="50"/>
      <c r="AX98" s="50"/>
      <c r="AY98" s="50"/>
      <c r="AZ98" s="50"/>
      <c r="BA98" s="50"/>
      <c r="BB98" s="50"/>
      <c r="BC98" s="1221"/>
      <c r="BD98" s="1251"/>
      <c r="BE98" s="306">
        <f t="shared" si="99"/>
        <v>0</v>
      </c>
      <c r="BF98" s="50"/>
      <c r="BG98" s="50"/>
      <c r="BH98" s="50"/>
      <c r="BI98" s="50"/>
      <c r="BJ98" s="50"/>
      <c r="BK98" s="50"/>
      <c r="BL98" s="1221"/>
      <c r="BM98" s="1254"/>
      <c r="BN98" s="306">
        <f t="shared" si="100"/>
        <v>0</v>
      </c>
      <c r="BO98" s="50"/>
      <c r="BP98" s="50"/>
      <c r="BQ98" s="50"/>
      <c r="BR98" s="50"/>
      <c r="BS98" s="50"/>
      <c r="BT98" s="50"/>
      <c r="BU98" s="1210"/>
      <c r="BV98" s="1211"/>
      <c r="BW98" s="1211"/>
      <c r="BX98" s="1211"/>
      <c r="BY98" s="1211"/>
      <c r="BZ98" s="1211"/>
      <c r="CA98" s="1211"/>
      <c r="CB98" s="1211"/>
      <c r="CC98" s="1212"/>
    </row>
    <row r="99" spans="1:81" s="58" customFormat="1" ht="40.15" customHeight="1" thickTop="1" thickBot="1" x14ac:dyDescent="0.3">
      <c r="A99" s="37"/>
      <c r="B99" s="1318"/>
      <c r="C99" s="1314" t="s">
        <v>497</v>
      </c>
      <c r="D99" s="1096">
        <v>4104</v>
      </c>
      <c r="E99" s="1093" t="s">
        <v>5810</v>
      </c>
      <c r="F99" s="1285">
        <v>4104020</v>
      </c>
      <c r="G99" s="1093" t="s">
        <v>5811</v>
      </c>
      <c r="H99" s="1749" t="s">
        <v>5812</v>
      </c>
      <c r="I99" s="1446">
        <v>2021004540037</v>
      </c>
      <c r="J99" s="1219">
        <v>339</v>
      </c>
      <c r="K99" s="1216" t="str">
        <f>+[8]Metas!K389</f>
        <v>Talleres de capacitación en áreas como cultura, deporte y emprendimiento,</v>
      </c>
      <c r="L99" s="1222">
        <v>2</v>
      </c>
      <c r="M99" s="1225">
        <f>SUM(N99:Q99)</f>
        <v>2</v>
      </c>
      <c r="N99" s="1228"/>
      <c r="O99" s="1231">
        <v>1</v>
      </c>
      <c r="P99" s="1234">
        <v>1</v>
      </c>
      <c r="Q99" s="1237"/>
      <c r="R99" s="1219">
        <f>+$J99</f>
        <v>339</v>
      </c>
      <c r="S99" s="233" t="s">
        <v>5876</v>
      </c>
      <c r="T99" s="240"/>
      <c r="U99" s="240"/>
      <c r="V99" s="240"/>
      <c r="W99" s="233"/>
      <c r="X99" s="307"/>
      <c r="Y99" s="307"/>
      <c r="Z99" s="307">
        <v>44652</v>
      </c>
      <c r="AA99" s="307">
        <v>44834</v>
      </c>
      <c r="AB99" s="1219">
        <f t="shared" ref="AB99" si="137">+$J99</f>
        <v>339</v>
      </c>
      <c r="AC99" s="1240">
        <f t="shared" ref="AC99" si="138">+L99</f>
        <v>2</v>
      </c>
      <c r="AD99" s="308">
        <f t="shared" si="84"/>
        <v>4</v>
      </c>
      <c r="AE99" s="308">
        <v>4</v>
      </c>
      <c r="AF99" s="308">
        <f t="shared" si="84"/>
        <v>0</v>
      </c>
      <c r="AG99" s="308">
        <f t="shared" si="84"/>
        <v>0</v>
      </c>
      <c r="AH99" s="308">
        <f t="shared" si="84"/>
        <v>0</v>
      </c>
      <c r="AI99" s="308">
        <f t="shared" si="84"/>
        <v>0</v>
      </c>
      <c r="AJ99" s="308">
        <f t="shared" si="84"/>
        <v>0</v>
      </c>
      <c r="AK99" s="1219">
        <f t="shared" ref="AK99" si="139">+$J99</f>
        <v>339</v>
      </c>
      <c r="AL99" s="1243">
        <f>+N99</f>
        <v>0</v>
      </c>
      <c r="AM99" s="308">
        <f t="shared" si="97"/>
        <v>0</v>
      </c>
      <c r="AN99" s="48"/>
      <c r="AO99" s="48"/>
      <c r="AP99" s="48"/>
      <c r="AQ99" s="48"/>
      <c r="AR99" s="48"/>
      <c r="AS99" s="48"/>
      <c r="AT99" s="1219">
        <f t="shared" ref="AT99" si="140">+$J99</f>
        <v>339</v>
      </c>
      <c r="AU99" s="1246">
        <f>+O99</f>
        <v>1</v>
      </c>
      <c r="AV99" s="308">
        <f t="shared" si="98"/>
        <v>2</v>
      </c>
      <c r="AW99" s="48">
        <v>2</v>
      </c>
      <c r="AX99" s="48"/>
      <c r="AY99" s="48"/>
      <c r="AZ99" s="48"/>
      <c r="BA99" s="48"/>
      <c r="BB99" s="48"/>
      <c r="BC99" s="1219">
        <f t="shared" ref="BC99" si="141">+$J99</f>
        <v>339</v>
      </c>
      <c r="BD99" s="1249">
        <f>+P99</f>
        <v>1</v>
      </c>
      <c r="BE99" s="308">
        <f t="shared" si="99"/>
        <v>2</v>
      </c>
      <c r="BF99" s="48">
        <v>2</v>
      </c>
      <c r="BG99" s="48"/>
      <c r="BH99" s="48"/>
      <c r="BI99" s="48"/>
      <c r="BJ99" s="48"/>
      <c r="BK99" s="48"/>
      <c r="BL99" s="1219">
        <f t="shared" ref="BL99" si="142">+$J99</f>
        <v>339</v>
      </c>
      <c r="BM99" s="1252">
        <f>+Q99</f>
        <v>0</v>
      </c>
      <c r="BN99" s="308">
        <f t="shared" si="100"/>
        <v>0</v>
      </c>
      <c r="BO99" s="48"/>
      <c r="BP99" s="48"/>
      <c r="BQ99" s="48"/>
      <c r="BR99" s="48"/>
      <c r="BS99" s="48"/>
      <c r="BT99" s="48"/>
      <c r="BU99" s="1204"/>
      <c r="BV99" s="1205"/>
      <c r="BW99" s="1205"/>
      <c r="BX99" s="1205"/>
      <c r="BY99" s="1205"/>
      <c r="BZ99" s="1205"/>
      <c r="CA99" s="1205"/>
      <c r="CB99" s="1205"/>
      <c r="CC99" s="1206"/>
    </row>
    <row r="100" spans="1:81" s="58" customFormat="1" ht="40.15" customHeight="1" thickTop="1" thickBot="1" x14ac:dyDescent="0.3">
      <c r="A100" s="37"/>
      <c r="B100" s="1318"/>
      <c r="C100" s="1315"/>
      <c r="D100" s="1097"/>
      <c r="E100" s="1094"/>
      <c r="F100" s="1286"/>
      <c r="G100" s="1094"/>
      <c r="H100" s="1750"/>
      <c r="I100" s="1447"/>
      <c r="J100" s="1220"/>
      <c r="K100" s="1217"/>
      <c r="L100" s="1223"/>
      <c r="M100" s="1226"/>
      <c r="N100" s="1229"/>
      <c r="O100" s="1232"/>
      <c r="P100" s="1235"/>
      <c r="Q100" s="1238"/>
      <c r="R100" s="1220"/>
      <c r="S100" s="41" t="s">
        <v>5863</v>
      </c>
      <c r="T100" s="241"/>
      <c r="U100" s="241"/>
      <c r="V100" s="241"/>
      <c r="W100" s="41"/>
      <c r="X100" s="34"/>
      <c r="Y100" s="34"/>
      <c r="Z100" s="307">
        <v>44652</v>
      </c>
      <c r="AA100" s="307">
        <v>44834</v>
      </c>
      <c r="AB100" s="1220"/>
      <c r="AC100" s="1241"/>
      <c r="AD100" s="303">
        <f t="shared" si="84"/>
        <v>0</v>
      </c>
      <c r="AE100" s="303">
        <f t="shared" si="84"/>
        <v>0</v>
      </c>
      <c r="AF100" s="303">
        <f t="shared" si="84"/>
        <v>0</v>
      </c>
      <c r="AG100" s="303">
        <f t="shared" si="84"/>
        <v>0</v>
      </c>
      <c r="AH100" s="303">
        <f t="shared" si="84"/>
        <v>0</v>
      </c>
      <c r="AI100" s="303">
        <f t="shared" si="84"/>
        <v>0</v>
      </c>
      <c r="AJ100" s="303">
        <f t="shared" si="84"/>
        <v>0</v>
      </c>
      <c r="AK100" s="1220"/>
      <c r="AL100" s="1244"/>
      <c r="AM100" s="303">
        <f t="shared" si="97"/>
        <v>0</v>
      </c>
      <c r="AN100" s="311"/>
      <c r="AO100" s="311"/>
      <c r="AP100" s="311"/>
      <c r="AQ100" s="311"/>
      <c r="AR100" s="311"/>
      <c r="AS100" s="311"/>
      <c r="AT100" s="1220"/>
      <c r="AU100" s="1247"/>
      <c r="AV100" s="303">
        <f t="shared" si="98"/>
        <v>0</v>
      </c>
      <c r="AW100" s="311"/>
      <c r="AX100" s="311"/>
      <c r="AY100" s="311"/>
      <c r="AZ100" s="311"/>
      <c r="BA100" s="311"/>
      <c r="BB100" s="311"/>
      <c r="BC100" s="1220"/>
      <c r="BD100" s="1250"/>
      <c r="BE100" s="303">
        <f t="shared" si="99"/>
        <v>0</v>
      </c>
      <c r="BF100" s="311"/>
      <c r="BG100" s="311"/>
      <c r="BH100" s="311"/>
      <c r="BI100" s="311"/>
      <c r="BJ100" s="311"/>
      <c r="BK100" s="311"/>
      <c r="BL100" s="1220"/>
      <c r="BM100" s="1253"/>
      <c r="BN100" s="303">
        <f t="shared" si="100"/>
        <v>0</v>
      </c>
      <c r="BO100" s="311"/>
      <c r="BP100" s="311"/>
      <c r="BQ100" s="311"/>
      <c r="BR100" s="311"/>
      <c r="BS100" s="311"/>
      <c r="BT100" s="311"/>
      <c r="BU100" s="1207"/>
      <c r="BV100" s="1208"/>
      <c r="BW100" s="1208"/>
      <c r="BX100" s="1208"/>
      <c r="BY100" s="1208"/>
      <c r="BZ100" s="1208"/>
      <c r="CA100" s="1208"/>
      <c r="CB100" s="1208"/>
      <c r="CC100" s="1209"/>
    </row>
    <row r="101" spans="1:81" s="58" customFormat="1" ht="40.15" customHeight="1" thickTop="1" thickBot="1" x14ac:dyDescent="0.3">
      <c r="A101" s="37"/>
      <c r="B101" s="1318"/>
      <c r="C101" s="1315"/>
      <c r="D101" s="1097"/>
      <c r="E101" s="1094"/>
      <c r="F101" s="1286"/>
      <c r="G101" s="1094"/>
      <c r="H101" s="1750"/>
      <c r="I101" s="1447"/>
      <c r="J101" s="1220"/>
      <c r="K101" s="1217"/>
      <c r="L101" s="1223"/>
      <c r="M101" s="1226"/>
      <c r="N101" s="1229"/>
      <c r="O101" s="1232"/>
      <c r="P101" s="1235"/>
      <c r="Q101" s="1238"/>
      <c r="R101" s="1220"/>
      <c r="S101" s="41" t="s">
        <v>5877</v>
      </c>
      <c r="T101" s="241"/>
      <c r="U101" s="241"/>
      <c r="V101" s="241"/>
      <c r="W101" s="41"/>
      <c r="X101" s="34"/>
      <c r="Y101" s="34"/>
      <c r="Z101" s="307">
        <v>44652</v>
      </c>
      <c r="AA101" s="307">
        <v>44834</v>
      </c>
      <c r="AB101" s="1220"/>
      <c r="AC101" s="1241"/>
      <c r="AD101" s="303">
        <f t="shared" si="84"/>
        <v>0</v>
      </c>
      <c r="AE101" s="303">
        <f t="shared" si="84"/>
        <v>0</v>
      </c>
      <c r="AF101" s="303">
        <f t="shared" si="84"/>
        <v>0</v>
      </c>
      <c r="AG101" s="303">
        <f t="shared" si="84"/>
        <v>0</v>
      </c>
      <c r="AH101" s="303">
        <f t="shared" si="84"/>
        <v>0</v>
      </c>
      <c r="AI101" s="303">
        <f t="shared" si="84"/>
        <v>0</v>
      </c>
      <c r="AJ101" s="303">
        <f t="shared" si="84"/>
        <v>0</v>
      </c>
      <c r="AK101" s="1220"/>
      <c r="AL101" s="1244"/>
      <c r="AM101" s="303">
        <f t="shared" si="97"/>
        <v>0</v>
      </c>
      <c r="AN101" s="311"/>
      <c r="AO101" s="311"/>
      <c r="AP101" s="311"/>
      <c r="AQ101" s="311"/>
      <c r="AR101" s="311"/>
      <c r="AS101" s="311"/>
      <c r="AT101" s="1220"/>
      <c r="AU101" s="1247"/>
      <c r="AV101" s="303">
        <f t="shared" si="98"/>
        <v>0</v>
      </c>
      <c r="AW101" s="311"/>
      <c r="AX101" s="311"/>
      <c r="AY101" s="311"/>
      <c r="AZ101" s="311"/>
      <c r="BA101" s="311"/>
      <c r="BB101" s="311"/>
      <c r="BC101" s="1220"/>
      <c r="BD101" s="1250"/>
      <c r="BE101" s="303">
        <f t="shared" si="99"/>
        <v>0</v>
      </c>
      <c r="BF101" s="311"/>
      <c r="BG101" s="311"/>
      <c r="BH101" s="311"/>
      <c r="BI101" s="311"/>
      <c r="BJ101" s="311"/>
      <c r="BK101" s="311"/>
      <c r="BL101" s="1220"/>
      <c r="BM101" s="1253"/>
      <c r="BN101" s="303">
        <f t="shared" si="100"/>
        <v>0</v>
      </c>
      <c r="BO101" s="311"/>
      <c r="BP101" s="311"/>
      <c r="BQ101" s="311"/>
      <c r="BR101" s="311"/>
      <c r="BS101" s="311"/>
      <c r="BT101" s="311"/>
      <c r="BU101" s="1207"/>
      <c r="BV101" s="1208"/>
      <c r="BW101" s="1208"/>
      <c r="BX101" s="1208"/>
      <c r="BY101" s="1208"/>
      <c r="BZ101" s="1208"/>
      <c r="CA101" s="1208"/>
      <c r="CB101" s="1208"/>
      <c r="CC101" s="1209"/>
    </row>
    <row r="102" spans="1:81" s="58" customFormat="1" ht="40.15" customHeight="1" thickTop="1" thickBot="1" x14ac:dyDescent="0.3">
      <c r="A102" s="37"/>
      <c r="B102" s="1318"/>
      <c r="C102" s="1315"/>
      <c r="D102" s="1098"/>
      <c r="E102" s="1095"/>
      <c r="F102" s="1287"/>
      <c r="G102" s="1095"/>
      <c r="H102" s="1751"/>
      <c r="I102" s="1448"/>
      <c r="J102" s="1221"/>
      <c r="K102" s="1218"/>
      <c r="L102" s="1224"/>
      <c r="M102" s="1227"/>
      <c r="N102" s="1230"/>
      <c r="O102" s="1233"/>
      <c r="P102" s="1236"/>
      <c r="Q102" s="1239"/>
      <c r="R102" s="1221"/>
      <c r="S102" s="234" t="s">
        <v>5878</v>
      </c>
      <c r="T102" s="242"/>
      <c r="U102" s="242"/>
      <c r="V102" s="242"/>
      <c r="W102" s="234"/>
      <c r="X102" s="305"/>
      <c r="Y102" s="305"/>
      <c r="Z102" s="307">
        <v>44652</v>
      </c>
      <c r="AA102" s="307">
        <v>44834</v>
      </c>
      <c r="AB102" s="1221"/>
      <c r="AC102" s="1242"/>
      <c r="AD102" s="306">
        <f t="shared" si="84"/>
        <v>0</v>
      </c>
      <c r="AE102" s="306">
        <f t="shared" si="84"/>
        <v>0</v>
      </c>
      <c r="AF102" s="306">
        <f t="shared" si="84"/>
        <v>0</v>
      </c>
      <c r="AG102" s="306">
        <f t="shared" si="84"/>
        <v>0</v>
      </c>
      <c r="AH102" s="306">
        <f t="shared" si="84"/>
        <v>0</v>
      </c>
      <c r="AI102" s="306">
        <f t="shared" si="84"/>
        <v>0</v>
      </c>
      <c r="AJ102" s="306">
        <f t="shared" si="84"/>
        <v>0</v>
      </c>
      <c r="AK102" s="1221"/>
      <c r="AL102" s="1245"/>
      <c r="AM102" s="306">
        <f t="shared" si="97"/>
        <v>0</v>
      </c>
      <c r="AN102" s="50"/>
      <c r="AO102" s="50"/>
      <c r="AP102" s="50"/>
      <c r="AQ102" s="50"/>
      <c r="AR102" s="50"/>
      <c r="AS102" s="50"/>
      <c r="AT102" s="1221"/>
      <c r="AU102" s="1248"/>
      <c r="AV102" s="306">
        <f t="shared" si="98"/>
        <v>0</v>
      </c>
      <c r="AW102" s="50"/>
      <c r="AX102" s="50"/>
      <c r="AY102" s="50"/>
      <c r="AZ102" s="50"/>
      <c r="BA102" s="50"/>
      <c r="BB102" s="50"/>
      <c r="BC102" s="1221"/>
      <c r="BD102" s="1251"/>
      <c r="BE102" s="306">
        <f t="shared" si="99"/>
        <v>0</v>
      </c>
      <c r="BF102" s="50"/>
      <c r="BG102" s="50"/>
      <c r="BH102" s="50"/>
      <c r="BI102" s="50"/>
      <c r="BJ102" s="50"/>
      <c r="BK102" s="50"/>
      <c r="BL102" s="1221"/>
      <c r="BM102" s="1254"/>
      <c r="BN102" s="306">
        <f t="shared" si="100"/>
        <v>0</v>
      </c>
      <c r="BO102" s="50"/>
      <c r="BP102" s="50"/>
      <c r="BQ102" s="50"/>
      <c r="BR102" s="50"/>
      <c r="BS102" s="50"/>
      <c r="BT102" s="50"/>
      <c r="BU102" s="1210"/>
      <c r="BV102" s="1211"/>
      <c r="BW102" s="1211"/>
      <c r="BX102" s="1211"/>
      <c r="BY102" s="1211"/>
      <c r="BZ102" s="1211"/>
      <c r="CA102" s="1211"/>
      <c r="CB102" s="1211"/>
      <c r="CC102" s="1212"/>
    </row>
    <row r="103" spans="1:81" s="58" customFormat="1" ht="40.15" customHeight="1" thickTop="1" thickBot="1" x14ac:dyDescent="0.3">
      <c r="A103" s="37"/>
      <c r="B103" s="1318"/>
      <c r="C103" s="1315"/>
      <c r="D103" s="1096">
        <v>4104</v>
      </c>
      <c r="E103" s="1093" t="s">
        <v>5810</v>
      </c>
      <c r="F103" s="1285">
        <v>4104020</v>
      </c>
      <c r="G103" s="1093" t="s">
        <v>5811</v>
      </c>
      <c r="H103" s="1749" t="s">
        <v>5812</v>
      </c>
      <c r="I103" s="1446">
        <v>2021004540037</v>
      </c>
      <c r="J103" s="1219">
        <v>340</v>
      </c>
      <c r="K103" s="1216" t="str">
        <f>+[8]Metas!K390</f>
        <v>Talleres de padres sobre sensibilización y cuidados en casa</v>
      </c>
      <c r="L103" s="1222">
        <v>3</v>
      </c>
      <c r="M103" s="1225">
        <f>SUM(N103:Q103)</f>
        <v>3</v>
      </c>
      <c r="N103" s="1228"/>
      <c r="O103" s="1231">
        <v>1</v>
      </c>
      <c r="P103" s="1234">
        <v>1</v>
      </c>
      <c r="Q103" s="1237">
        <v>1</v>
      </c>
      <c r="R103" s="1219">
        <f>+$J103</f>
        <v>340</v>
      </c>
      <c r="S103" s="233" t="s">
        <v>5876</v>
      </c>
      <c r="T103" s="240"/>
      <c r="U103" s="240"/>
      <c r="V103" s="240"/>
      <c r="W103" s="233"/>
      <c r="X103" s="307"/>
      <c r="Y103" s="307"/>
      <c r="Z103" s="307">
        <v>44652</v>
      </c>
      <c r="AA103" s="307">
        <v>44926</v>
      </c>
      <c r="AB103" s="1219">
        <f t="shared" ref="AB103" si="143">+$J103</f>
        <v>340</v>
      </c>
      <c r="AC103" s="1240">
        <f t="shared" ref="AC103" si="144">+L103</f>
        <v>3</v>
      </c>
      <c r="AD103" s="308">
        <f t="shared" si="84"/>
        <v>6</v>
      </c>
      <c r="AE103" s="308">
        <v>6</v>
      </c>
      <c r="AF103" s="308">
        <f t="shared" si="84"/>
        <v>0</v>
      </c>
      <c r="AG103" s="308">
        <f t="shared" si="84"/>
        <v>0</v>
      </c>
      <c r="AH103" s="308">
        <f t="shared" si="84"/>
        <v>0</v>
      </c>
      <c r="AI103" s="308">
        <f t="shared" si="84"/>
        <v>0</v>
      </c>
      <c r="AJ103" s="308">
        <f t="shared" si="84"/>
        <v>0</v>
      </c>
      <c r="AK103" s="1219">
        <f t="shared" ref="AK103" si="145">+$J103</f>
        <v>340</v>
      </c>
      <c r="AL103" s="1243">
        <f>+N103</f>
        <v>0</v>
      </c>
      <c r="AM103" s="308">
        <f t="shared" si="97"/>
        <v>0</v>
      </c>
      <c r="AN103" s="48"/>
      <c r="AO103" s="48"/>
      <c r="AP103" s="48"/>
      <c r="AQ103" s="48"/>
      <c r="AR103" s="48"/>
      <c r="AS103" s="48"/>
      <c r="AT103" s="1219">
        <f t="shared" ref="AT103" si="146">+$J103</f>
        <v>340</v>
      </c>
      <c r="AU103" s="1246">
        <f>+O103</f>
        <v>1</v>
      </c>
      <c r="AV103" s="308">
        <f t="shared" si="98"/>
        <v>2</v>
      </c>
      <c r="AW103" s="48">
        <v>2</v>
      </c>
      <c r="AX103" s="48"/>
      <c r="AY103" s="48"/>
      <c r="AZ103" s="48"/>
      <c r="BA103" s="48"/>
      <c r="BB103" s="48"/>
      <c r="BC103" s="1219">
        <f t="shared" ref="BC103" si="147">+$J103</f>
        <v>340</v>
      </c>
      <c r="BD103" s="1249">
        <f>+P103</f>
        <v>1</v>
      </c>
      <c r="BE103" s="308">
        <f t="shared" si="99"/>
        <v>2</v>
      </c>
      <c r="BF103" s="48">
        <v>2</v>
      </c>
      <c r="BG103" s="48"/>
      <c r="BH103" s="48"/>
      <c r="BI103" s="48"/>
      <c r="BJ103" s="48"/>
      <c r="BK103" s="48"/>
      <c r="BL103" s="1219">
        <f t="shared" ref="BL103" si="148">+$J103</f>
        <v>340</v>
      </c>
      <c r="BM103" s="1252">
        <f>+Q103</f>
        <v>1</v>
      </c>
      <c r="BN103" s="308">
        <f t="shared" si="100"/>
        <v>2</v>
      </c>
      <c r="BO103" s="48">
        <v>2</v>
      </c>
      <c r="BP103" s="48"/>
      <c r="BQ103" s="48"/>
      <c r="BR103" s="48"/>
      <c r="BS103" s="48"/>
      <c r="BT103" s="48"/>
      <c r="BU103" s="1204"/>
      <c r="BV103" s="1205"/>
      <c r="BW103" s="1205"/>
      <c r="BX103" s="1205"/>
      <c r="BY103" s="1205"/>
      <c r="BZ103" s="1205"/>
      <c r="CA103" s="1205"/>
      <c r="CB103" s="1205"/>
      <c r="CC103" s="1206"/>
    </row>
    <row r="104" spans="1:81" s="58" customFormat="1" ht="40.15" customHeight="1" thickTop="1" thickBot="1" x14ac:dyDescent="0.3">
      <c r="A104" s="37"/>
      <c r="B104" s="1318"/>
      <c r="C104" s="1315"/>
      <c r="D104" s="1097"/>
      <c r="E104" s="1094"/>
      <c r="F104" s="1286"/>
      <c r="G104" s="1094"/>
      <c r="H104" s="1750"/>
      <c r="I104" s="1447"/>
      <c r="J104" s="1220"/>
      <c r="K104" s="1217"/>
      <c r="L104" s="1223"/>
      <c r="M104" s="1226"/>
      <c r="N104" s="1229"/>
      <c r="O104" s="1232"/>
      <c r="P104" s="1235"/>
      <c r="Q104" s="1238"/>
      <c r="R104" s="1220"/>
      <c r="S104" s="41" t="s">
        <v>5879</v>
      </c>
      <c r="T104" s="241"/>
      <c r="U104" s="241"/>
      <c r="V104" s="241"/>
      <c r="W104" s="41"/>
      <c r="X104" s="34"/>
      <c r="Y104" s="34"/>
      <c r="Z104" s="307">
        <v>44652</v>
      </c>
      <c r="AA104" s="307">
        <v>44926</v>
      </c>
      <c r="AB104" s="1220"/>
      <c r="AC104" s="1241"/>
      <c r="AD104" s="303">
        <f t="shared" si="84"/>
        <v>0</v>
      </c>
      <c r="AE104" s="303">
        <f t="shared" si="84"/>
        <v>0</v>
      </c>
      <c r="AF104" s="303">
        <f t="shared" si="84"/>
        <v>0</v>
      </c>
      <c r="AG104" s="303">
        <f t="shared" si="84"/>
        <v>0</v>
      </c>
      <c r="AH104" s="303">
        <f t="shared" si="84"/>
        <v>0</v>
      </c>
      <c r="AI104" s="303">
        <f t="shared" si="84"/>
        <v>0</v>
      </c>
      <c r="AJ104" s="303">
        <f t="shared" si="84"/>
        <v>0</v>
      </c>
      <c r="AK104" s="1220"/>
      <c r="AL104" s="1244"/>
      <c r="AM104" s="303">
        <f t="shared" si="97"/>
        <v>0</v>
      </c>
      <c r="AN104" s="311"/>
      <c r="AO104" s="311"/>
      <c r="AP104" s="311"/>
      <c r="AQ104" s="311"/>
      <c r="AR104" s="311"/>
      <c r="AS104" s="311"/>
      <c r="AT104" s="1220"/>
      <c r="AU104" s="1247"/>
      <c r="AV104" s="303">
        <f t="shared" si="98"/>
        <v>0</v>
      </c>
      <c r="AW104" s="311"/>
      <c r="AX104" s="311"/>
      <c r="AY104" s="311"/>
      <c r="AZ104" s="311"/>
      <c r="BA104" s="311"/>
      <c r="BB104" s="311"/>
      <c r="BC104" s="1220"/>
      <c r="BD104" s="1250"/>
      <c r="BE104" s="303">
        <f t="shared" si="99"/>
        <v>0</v>
      </c>
      <c r="BF104" s="311"/>
      <c r="BG104" s="311"/>
      <c r="BH104" s="311"/>
      <c r="BI104" s="311"/>
      <c r="BJ104" s="311"/>
      <c r="BK104" s="311"/>
      <c r="BL104" s="1220"/>
      <c r="BM104" s="1253"/>
      <c r="BN104" s="303">
        <f t="shared" si="100"/>
        <v>0</v>
      </c>
      <c r="BO104" s="311"/>
      <c r="BP104" s="311"/>
      <c r="BQ104" s="311"/>
      <c r="BR104" s="311"/>
      <c r="BS104" s="311"/>
      <c r="BT104" s="311"/>
      <c r="BU104" s="1207"/>
      <c r="BV104" s="1208"/>
      <c r="BW104" s="1208"/>
      <c r="BX104" s="1208"/>
      <c r="BY104" s="1208"/>
      <c r="BZ104" s="1208"/>
      <c r="CA104" s="1208"/>
      <c r="CB104" s="1208"/>
      <c r="CC104" s="1209"/>
    </row>
    <row r="105" spans="1:81" s="58" customFormat="1" ht="40.15" customHeight="1" thickTop="1" thickBot="1" x14ac:dyDescent="0.3">
      <c r="A105" s="37"/>
      <c r="B105" s="1318"/>
      <c r="C105" s="1315"/>
      <c r="D105" s="1097"/>
      <c r="E105" s="1094"/>
      <c r="F105" s="1286"/>
      <c r="G105" s="1094"/>
      <c r="H105" s="1750"/>
      <c r="I105" s="1447"/>
      <c r="J105" s="1220"/>
      <c r="K105" s="1217"/>
      <c r="L105" s="1223"/>
      <c r="M105" s="1226"/>
      <c r="N105" s="1229"/>
      <c r="O105" s="1232"/>
      <c r="P105" s="1235"/>
      <c r="Q105" s="1238"/>
      <c r="R105" s="1220"/>
      <c r="S105" s="41" t="s">
        <v>5877</v>
      </c>
      <c r="T105" s="241"/>
      <c r="U105" s="241"/>
      <c r="V105" s="241"/>
      <c r="W105" s="41"/>
      <c r="X105" s="34"/>
      <c r="Y105" s="34"/>
      <c r="Z105" s="307">
        <v>44652</v>
      </c>
      <c r="AA105" s="307">
        <v>44926</v>
      </c>
      <c r="AB105" s="1220"/>
      <c r="AC105" s="1241"/>
      <c r="AD105" s="303">
        <f t="shared" si="84"/>
        <v>0</v>
      </c>
      <c r="AE105" s="303">
        <f t="shared" si="84"/>
        <v>0</v>
      </c>
      <c r="AF105" s="303">
        <f t="shared" si="84"/>
        <v>0</v>
      </c>
      <c r="AG105" s="303">
        <f t="shared" si="84"/>
        <v>0</v>
      </c>
      <c r="AH105" s="303">
        <f t="shared" si="84"/>
        <v>0</v>
      </c>
      <c r="AI105" s="303">
        <f t="shared" ref="AG105:AJ137" si="149">+AR105+BA105+BJ105+BS105</f>
        <v>0</v>
      </c>
      <c r="AJ105" s="303">
        <f t="shared" si="149"/>
        <v>0</v>
      </c>
      <c r="AK105" s="1220"/>
      <c r="AL105" s="1244"/>
      <c r="AM105" s="303">
        <f t="shared" si="97"/>
        <v>0</v>
      </c>
      <c r="AN105" s="311"/>
      <c r="AO105" s="311"/>
      <c r="AP105" s="311"/>
      <c r="AQ105" s="311"/>
      <c r="AR105" s="311"/>
      <c r="AS105" s="311"/>
      <c r="AT105" s="1220"/>
      <c r="AU105" s="1247"/>
      <c r="AV105" s="303">
        <f t="shared" si="98"/>
        <v>0</v>
      </c>
      <c r="AW105" s="311"/>
      <c r="AX105" s="311"/>
      <c r="AY105" s="311"/>
      <c r="AZ105" s="311"/>
      <c r="BA105" s="311"/>
      <c r="BB105" s="311"/>
      <c r="BC105" s="1220"/>
      <c r="BD105" s="1250"/>
      <c r="BE105" s="303">
        <f t="shared" si="99"/>
        <v>0</v>
      </c>
      <c r="BF105" s="311"/>
      <c r="BG105" s="311"/>
      <c r="BH105" s="311"/>
      <c r="BI105" s="311"/>
      <c r="BJ105" s="311"/>
      <c r="BK105" s="311"/>
      <c r="BL105" s="1220"/>
      <c r="BM105" s="1253"/>
      <c r="BN105" s="303">
        <f t="shared" si="100"/>
        <v>0</v>
      </c>
      <c r="BO105" s="311"/>
      <c r="BP105" s="311"/>
      <c r="BQ105" s="311"/>
      <c r="BR105" s="311"/>
      <c r="BS105" s="311"/>
      <c r="BT105" s="311"/>
      <c r="BU105" s="1207"/>
      <c r="BV105" s="1208"/>
      <c r="BW105" s="1208"/>
      <c r="BX105" s="1208"/>
      <c r="BY105" s="1208"/>
      <c r="BZ105" s="1208"/>
      <c r="CA105" s="1208"/>
      <c r="CB105" s="1208"/>
      <c r="CC105" s="1209"/>
    </row>
    <row r="106" spans="1:81" s="58" customFormat="1" ht="40.15" customHeight="1" thickTop="1" thickBot="1" x14ac:dyDescent="0.3">
      <c r="A106" s="37"/>
      <c r="B106" s="1318"/>
      <c r="C106" s="1316"/>
      <c r="D106" s="1098"/>
      <c r="E106" s="1095"/>
      <c r="F106" s="1287"/>
      <c r="G106" s="1095"/>
      <c r="H106" s="1751"/>
      <c r="I106" s="1448"/>
      <c r="J106" s="1221"/>
      <c r="K106" s="1218"/>
      <c r="L106" s="1224"/>
      <c r="M106" s="1227"/>
      <c r="N106" s="1230"/>
      <c r="O106" s="1233"/>
      <c r="P106" s="1236"/>
      <c r="Q106" s="1239"/>
      <c r="R106" s="1221"/>
      <c r="S106" s="41" t="s">
        <v>5880</v>
      </c>
      <c r="T106" s="242"/>
      <c r="U106" s="242"/>
      <c r="V106" s="242"/>
      <c r="W106" s="234"/>
      <c r="X106" s="305"/>
      <c r="Y106" s="305"/>
      <c r="Z106" s="307">
        <v>44652</v>
      </c>
      <c r="AA106" s="307">
        <v>44926</v>
      </c>
      <c r="AB106" s="1221"/>
      <c r="AC106" s="1242"/>
      <c r="AD106" s="306">
        <f t="shared" ref="AD106:AI137" si="150">+AM106+AV106+BE106+BN106</f>
        <v>0</v>
      </c>
      <c r="AE106" s="306">
        <f t="shared" si="150"/>
        <v>0</v>
      </c>
      <c r="AF106" s="306">
        <f t="shared" si="150"/>
        <v>0</v>
      </c>
      <c r="AG106" s="306">
        <f t="shared" si="149"/>
        <v>0</v>
      </c>
      <c r="AH106" s="306">
        <f t="shared" si="149"/>
        <v>0</v>
      </c>
      <c r="AI106" s="306">
        <f t="shared" si="149"/>
        <v>0</v>
      </c>
      <c r="AJ106" s="306">
        <f t="shared" si="149"/>
        <v>0</v>
      </c>
      <c r="AK106" s="1221"/>
      <c r="AL106" s="1245"/>
      <c r="AM106" s="306">
        <f t="shared" si="97"/>
        <v>0</v>
      </c>
      <c r="AN106" s="50"/>
      <c r="AO106" s="50"/>
      <c r="AP106" s="50"/>
      <c r="AQ106" s="50"/>
      <c r="AR106" s="50"/>
      <c r="AS106" s="50"/>
      <c r="AT106" s="1221"/>
      <c r="AU106" s="1248"/>
      <c r="AV106" s="306">
        <f t="shared" si="98"/>
        <v>0</v>
      </c>
      <c r="AW106" s="50"/>
      <c r="AX106" s="50"/>
      <c r="AY106" s="50"/>
      <c r="AZ106" s="50"/>
      <c r="BA106" s="50"/>
      <c r="BB106" s="50"/>
      <c r="BC106" s="1221"/>
      <c r="BD106" s="1251"/>
      <c r="BE106" s="306">
        <f t="shared" si="99"/>
        <v>0</v>
      </c>
      <c r="BF106" s="50"/>
      <c r="BG106" s="50"/>
      <c r="BH106" s="50"/>
      <c r="BI106" s="50"/>
      <c r="BJ106" s="50"/>
      <c r="BK106" s="50"/>
      <c r="BL106" s="1221"/>
      <c r="BM106" s="1254"/>
      <c r="BN106" s="306">
        <f t="shared" si="100"/>
        <v>0</v>
      </c>
      <c r="BO106" s="50"/>
      <c r="BP106" s="50"/>
      <c r="BQ106" s="50"/>
      <c r="BR106" s="50"/>
      <c r="BS106" s="50"/>
      <c r="BT106" s="50"/>
      <c r="BU106" s="1210"/>
      <c r="BV106" s="1211"/>
      <c r="BW106" s="1211"/>
      <c r="BX106" s="1211"/>
      <c r="BY106" s="1211"/>
      <c r="BZ106" s="1211"/>
      <c r="CA106" s="1211"/>
      <c r="CB106" s="1211"/>
      <c r="CC106" s="1212"/>
    </row>
    <row r="107" spans="1:81" s="58" customFormat="1" ht="40.15" customHeight="1" thickTop="1" thickBot="1" x14ac:dyDescent="0.3">
      <c r="A107" s="37"/>
      <c r="B107" s="1318"/>
      <c r="C107" s="1314" t="s">
        <v>499</v>
      </c>
      <c r="D107" s="1096">
        <v>4104</v>
      </c>
      <c r="E107" s="1093" t="s">
        <v>5810</v>
      </c>
      <c r="F107" s="1285">
        <v>4104020</v>
      </c>
      <c r="G107" s="1093" t="s">
        <v>5811</v>
      </c>
      <c r="H107" s="1749" t="s">
        <v>5812</v>
      </c>
      <c r="I107" s="1446">
        <v>2021004540037</v>
      </c>
      <c r="J107" s="1219">
        <v>341</v>
      </c>
      <c r="K107" s="1216" t="str">
        <f>+[8]Metas!K391</f>
        <v>Jornadas de registro de PcD en los diferentes municipios del Departamento</v>
      </c>
      <c r="L107" s="1222">
        <v>10</v>
      </c>
      <c r="M107" s="1225">
        <v>10</v>
      </c>
      <c r="N107" s="1228">
        <v>5</v>
      </c>
      <c r="O107" s="1231">
        <v>5</v>
      </c>
      <c r="P107" s="1234"/>
      <c r="Q107" s="1237"/>
      <c r="R107" s="1219">
        <f>+$J107</f>
        <v>341</v>
      </c>
      <c r="S107" s="233" t="s">
        <v>5881</v>
      </c>
      <c r="T107" s="240"/>
      <c r="U107" s="240"/>
      <c r="V107" s="240"/>
      <c r="W107" s="233"/>
      <c r="X107" s="307"/>
      <c r="Y107" s="307"/>
      <c r="Z107" s="307">
        <v>44576</v>
      </c>
      <c r="AA107" s="307">
        <v>44742</v>
      </c>
      <c r="AB107" s="1219">
        <f t="shared" ref="AB107" si="151">+$J107</f>
        <v>341</v>
      </c>
      <c r="AC107" s="1240">
        <f t="shared" ref="AC107" si="152">+L107</f>
        <v>10</v>
      </c>
      <c r="AD107" s="308">
        <f t="shared" si="150"/>
        <v>0</v>
      </c>
      <c r="AE107" s="308">
        <f t="shared" si="150"/>
        <v>0</v>
      </c>
      <c r="AF107" s="308">
        <f t="shared" si="150"/>
        <v>0</v>
      </c>
      <c r="AG107" s="308">
        <f t="shared" si="149"/>
        <v>0</v>
      </c>
      <c r="AH107" s="308">
        <f t="shared" si="149"/>
        <v>0</v>
      </c>
      <c r="AI107" s="308">
        <f t="shared" si="149"/>
        <v>0</v>
      </c>
      <c r="AJ107" s="308">
        <f t="shared" si="149"/>
        <v>0</v>
      </c>
      <c r="AK107" s="1219">
        <f t="shared" ref="AK107" si="153">+$J107</f>
        <v>341</v>
      </c>
      <c r="AL107" s="1243">
        <f t="shared" ref="AL107:AL126" si="154">+N107</f>
        <v>5</v>
      </c>
      <c r="AM107" s="308">
        <f t="shared" si="97"/>
        <v>0</v>
      </c>
      <c r="AN107" s="48"/>
      <c r="AO107" s="48"/>
      <c r="AP107" s="48"/>
      <c r="AQ107" s="48"/>
      <c r="AR107" s="48"/>
      <c r="AS107" s="48"/>
      <c r="AT107" s="1219">
        <f t="shared" ref="AT107" si="155">+$J107</f>
        <v>341</v>
      </c>
      <c r="AU107" s="1246">
        <f t="shared" ref="AU107:AU126" si="156">+O107</f>
        <v>5</v>
      </c>
      <c r="AV107" s="308">
        <f t="shared" si="98"/>
        <v>0</v>
      </c>
      <c r="AW107" s="48"/>
      <c r="AX107" s="48"/>
      <c r="AY107" s="48"/>
      <c r="AZ107" s="48"/>
      <c r="BA107" s="48"/>
      <c r="BB107" s="48"/>
      <c r="BC107" s="1219">
        <f t="shared" ref="BC107" si="157">+$J107</f>
        <v>341</v>
      </c>
      <c r="BD107" s="1249">
        <f t="shared" ref="BD107:BD126" si="158">+P107</f>
        <v>0</v>
      </c>
      <c r="BE107" s="308">
        <f t="shared" si="99"/>
        <v>0</v>
      </c>
      <c r="BF107" s="48"/>
      <c r="BG107" s="48"/>
      <c r="BH107" s="48"/>
      <c r="BI107" s="48"/>
      <c r="BJ107" s="48"/>
      <c r="BK107" s="48"/>
      <c r="BL107" s="1219">
        <f t="shared" ref="BL107" si="159">+$J107</f>
        <v>341</v>
      </c>
      <c r="BM107" s="1252">
        <f t="shared" ref="BM107:BM126" si="160">+Q107</f>
        <v>0</v>
      </c>
      <c r="BN107" s="308">
        <f t="shared" si="100"/>
        <v>0</v>
      </c>
      <c r="BO107" s="48"/>
      <c r="BP107" s="48"/>
      <c r="BQ107" s="48"/>
      <c r="BR107" s="48"/>
      <c r="BS107" s="48"/>
      <c r="BT107" s="48"/>
      <c r="BU107" s="1204"/>
      <c r="BV107" s="1205"/>
      <c r="BW107" s="1205"/>
      <c r="BX107" s="1205"/>
      <c r="BY107" s="1205"/>
      <c r="BZ107" s="1205"/>
      <c r="CA107" s="1205"/>
      <c r="CB107" s="1205"/>
      <c r="CC107" s="1206"/>
    </row>
    <row r="108" spans="1:81" s="58" customFormat="1" ht="40.15" customHeight="1" thickTop="1" thickBot="1" x14ac:dyDescent="0.3">
      <c r="A108" s="37"/>
      <c r="B108" s="1318"/>
      <c r="C108" s="1315"/>
      <c r="D108" s="1097"/>
      <c r="E108" s="1094"/>
      <c r="F108" s="1286"/>
      <c r="G108" s="1094"/>
      <c r="H108" s="1750"/>
      <c r="I108" s="1447"/>
      <c r="J108" s="1220"/>
      <c r="K108" s="1217"/>
      <c r="L108" s="1223"/>
      <c r="M108" s="1226"/>
      <c r="N108" s="1229"/>
      <c r="O108" s="1232"/>
      <c r="P108" s="1235"/>
      <c r="Q108" s="1238"/>
      <c r="R108" s="1220"/>
      <c r="S108" s="41" t="s">
        <v>5882</v>
      </c>
      <c r="T108" s="241"/>
      <c r="U108" s="241"/>
      <c r="V108" s="241"/>
      <c r="W108" s="41"/>
      <c r="X108" s="34"/>
      <c r="Y108" s="34"/>
      <c r="Z108" s="307">
        <v>44576</v>
      </c>
      <c r="AA108" s="307">
        <v>44742</v>
      </c>
      <c r="AB108" s="1220"/>
      <c r="AC108" s="1241"/>
      <c r="AD108" s="303">
        <f t="shared" si="150"/>
        <v>0</v>
      </c>
      <c r="AE108" s="303">
        <f t="shared" si="150"/>
        <v>0</v>
      </c>
      <c r="AF108" s="303">
        <f t="shared" si="150"/>
        <v>0</v>
      </c>
      <c r="AG108" s="303">
        <f t="shared" si="149"/>
        <v>0</v>
      </c>
      <c r="AH108" s="303">
        <f t="shared" si="149"/>
        <v>0</v>
      </c>
      <c r="AI108" s="303">
        <f t="shared" si="149"/>
        <v>0</v>
      </c>
      <c r="AJ108" s="303">
        <f t="shared" si="149"/>
        <v>0</v>
      </c>
      <c r="AK108" s="1220"/>
      <c r="AL108" s="1244"/>
      <c r="AM108" s="303">
        <f t="shared" si="97"/>
        <v>0</v>
      </c>
      <c r="AN108" s="311"/>
      <c r="AO108" s="311"/>
      <c r="AP108" s="311"/>
      <c r="AQ108" s="311"/>
      <c r="AR108" s="311"/>
      <c r="AS108" s="311"/>
      <c r="AT108" s="1220"/>
      <c r="AU108" s="1247"/>
      <c r="AV108" s="303">
        <f t="shared" si="98"/>
        <v>0</v>
      </c>
      <c r="AW108" s="311"/>
      <c r="AX108" s="311"/>
      <c r="AY108" s="311"/>
      <c r="AZ108" s="311"/>
      <c r="BA108" s="311"/>
      <c r="BB108" s="311"/>
      <c r="BC108" s="1220"/>
      <c r="BD108" s="1250"/>
      <c r="BE108" s="303">
        <f t="shared" si="99"/>
        <v>0</v>
      </c>
      <c r="BF108" s="311"/>
      <c r="BG108" s="311"/>
      <c r="BH108" s="311"/>
      <c r="BI108" s="311"/>
      <c r="BJ108" s="311"/>
      <c r="BK108" s="311"/>
      <c r="BL108" s="1220"/>
      <c r="BM108" s="1253"/>
      <c r="BN108" s="303">
        <f t="shared" si="100"/>
        <v>0</v>
      </c>
      <c r="BO108" s="311"/>
      <c r="BP108" s="311"/>
      <c r="BQ108" s="311"/>
      <c r="BR108" s="311"/>
      <c r="BS108" s="311"/>
      <c r="BT108" s="311"/>
      <c r="BU108" s="1207"/>
      <c r="BV108" s="1208"/>
      <c r="BW108" s="1208"/>
      <c r="BX108" s="1208"/>
      <c r="BY108" s="1208"/>
      <c r="BZ108" s="1208"/>
      <c r="CA108" s="1208"/>
      <c r="CB108" s="1208"/>
      <c r="CC108" s="1209"/>
    </row>
    <row r="109" spans="1:81" s="58" customFormat="1" ht="40.15" customHeight="1" thickTop="1" thickBot="1" x14ac:dyDescent="0.3">
      <c r="A109" s="37"/>
      <c r="B109" s="1318"/>
      <c r="C109" s="1315"/>
      <c r="D109" s="1097"/>
      <c r="E109" s="1094"/>
      <c r="F109" s="1286"/>
      <c r="G109" s="1094"/>
      <c r="H109" s="1750"/>
      <c r="I109" s="1447"/>
      <c r="J109" s="1220"/>
      <c r="K109" s="1217"/>
      <c r="L109" s="1223"/>
      <c r="M109" s="1226"/>
      <c r="N109" s="1229"/>
      <c r="O109" s="1232"/>
      <c r="P109" s="1235"/>
      <c r="Q109" s="1238"/>
      <c r="R109" s="1220"/>
      <c r="S109" s="41" t="s">
        <v>5883</v>
      </c>
      <c r="T109" s="241"/>
      <c r="U109" s="241"/>
      <c r="V109" s="241"/>
      <c r="W109" s="41"/>
      <c r="X109" s="34"/>
      <c r="Y109" s="34"/>
      <c r="Z109" s="307">
        <v>44576</v>
      </c>
      <c r="AA109" s="307">
        <v>44742</v>
      </c>
      <c r="AB109" s="1220"/>
      <c r="AC109" s="1241"/>
      <c r="AD109" s="303">
        <f t="shared" si="150"/>
        <v>0</v>
      </c>
      <c r="AE109" s="303">
        <f t="shared" si="150"/>
        <v>0</v>
      </c>
      <c r="AF109" s="303">
        <f t="shared" si="150"/>
        <v>0</v>
      </c>
      <c r="AG109" s="303">
        <f t="shared" si="149"/>
        <v>0</v>
      </c>
      <c r="AH109" s="303">
        <f t="shared" si="149"/>
        <v>0</v>
      </c>
      <c r="AI109" s="303">
        <f t="shared" si="149"/>
        <v>0</v>
      </c>
      <c r="AJ109" s="303">
        <f t="shared" si="149"/>
        <v>0</v>
      </c>
      <c r="AK109" s="1220"/>
      <c r="AL109" s="1244"/>
      <c r="AM109" s="303">
        <f t="shared" si="97"/>
        <v>0</v>
      </c>
      <c r="AN109" s="311"/>
      <c r="AO109" s="311"/>
      <c r="AP109" s="311"/>
      <c r="AQ109" s="311"/>
      <c r="AR109" s="311"/>
      <c r="AS109" s="311"/>
      <c r="AT109" s="1220"/>
      <c r="AU109" s="1247"/>
      <c r="AV109" s="303">
        <f t="shared" si="98"/>
        <v>0</v>
      </c>
      <c r="AW109" s="311"/>
      <c r="AX109" s="311"/>
      <c r="AY109" s="311"/>
      <c r="AZ109" s="311"/>
      <c r="BA109" s="311"/>
      <c r="BB109" s="311"/>
      <c r="BC109" s="1220"/>
      <c r="BD109" s="1250"/>
      <c r="BE109" s="303">
        <f t="shared" si="99"/>
        <v>0</v>
      </c>
      <c r="BF109" s="311"/>
      <c r="BG109" s="311"/>
      <c r="BH109" s="311"/>
      <c r="BI109" s="311"/>
      <c r="BJ109" s="311"/>
      <c r="BK109" s="311"/>
      <c r="BL109" s="1220"/>
      <c r="BM109" s="1253"/>
      <c r="BN109" s="303">
        <f t="shared" si="100"/>
        <v>0</v>
      </c>
      <c r="BO109" s="311"/>
      <c r="BP109" s="311"/>
      <c r="BQ109" s="311"/>
      <c r="BR109" s="311"/>
      <c r="BS109" s="311"/>
      <c r="BT109" s="311"/>
      <c r="BU109" s="1207"/>
      <c r="BV109" s="1208"/>
      <c r="BW109" s="1208"/>
      <c r="BX109" s="1208"/>
      <c r="BY109" s="1208"/>
      <c r="BZ109" s="1208"/>
      <c r="CA109" s="1208"/>
      <c r="CB109" s="1208"/>
      <c r="CC109" s="1209"/>
    </row>
    <row r="110" spans="1:81" s="58" customFormat="1" ht="40.15" customHeight="1" thickTop="1" thickBot="1" x14ac:dyDescent="0.3">
      <c r="A110" s="37"/>
      <c r="B110" s="1318"/>
      <c r="C110" s="1315"/>
      <c r="D110" s="1096">
        <v>4104</v>
      </c>
      <c r="E110" s="1093" t="s">
        <v>5810</v>
      </c>
      <c r="F110" s="1285">
        <v>4104020</v>
      </c>
      <c r="G110" s="1093" t="s">
        <v>5811</v>
      </c>
      <c r="H110" s="1749" t="s">
        <v>5812</v>
      </c>
      <c r="I110" s="1446">
        <v>2021004540037</v>
      </c>
      <c r="J110" s="1219">
        <v>342</v>
      </c>
      <c r="K110" s="1216" t="str">
        <f>+[8]Metas!K392</f>
        <v>Jornadas de acompañamiento jurídico para la protección de derechos</v>
      </c>
      <c r="L110" s="1222">
        <v>12</v>
      </c>
      <c r="M110" s="1225">
        <v>12</v>
      </c>
      <c r="N110" s="1228">
        <v>3</v>
      </c>
      <c r="O110" s="1231">
        <v>3</v>
      </c>
      <c r="P110" s="1234">
        <v>3</v>
      </c>
      <c r="Q110" s="1237">
        <v>3</v>
      </c>
      <c r="R110" s="1219">
        <f>+$J110</f>
        <v>342</v>
      </c>
      <c r="S110" s="233" t="s">
        <v>5884</v>
      </c>
      <c r="T110" s="240"/>
      <c r="U110" s="240"/>
      <c r="V110" s="240"/>
      <c r="W110" s="233"/>
      <c r="X110" s="307"/>
      <c r="Y110" s="307"/>
      <c r="Z110" s="307">
        <v>44576</v>
      </c>
      <c r="AA110" s="307">
        <v>44926</v>
      </c>
      <c r="AB110" s="1219">
        <f t="shared" ref="AB110" si="161">+$J110</f>
        <v>342</v>
      </c>
      <c r="AC110" s="1240">
        <f t="shared" ref="AC110" si="162">+L110</f>
        <v>12</v>
      </c>
      <c r="AD110" s="308">
        <f t="shared" si="150"/>
        <v>24</v>
      </c>
      <c r="AE110" s="308">
        <v>24</v>
      </c>
      <c r="AF110" s="308">
        <f t="shared" si="150"/>
        <v>0</v>
      </c>
      <c r="AG110" s="308">
        <f t="shared" si="149"/>
        <v>0</v>
      </c>
      <c r="AH110" s="308">
        <f t="shared" si="149"/>
        <v>0</v>
      </c>
      <c r="AI110" s="308">
        <f t="shared" si="149"/>
        <v>0</v>
      </c>
      <c r="AJ110" s="308">
        <f t="shared" si="149"/>
        <v>0</v>
      </c>
      <c r="AK110" s="1219">
        <f t="shared" ref="AK110" si="163">+$J110</f>
        <v>342</v>
      </c>
      <c r="AL110" s="1243">
        <f t="shared" si="154"/>
        <v>3</v>
      </c>
      <c r="AM110" s="308">
        <f t="shared" si="97"/>
        <v>6</v>
      </c>
      <c r="AN110" s="48">
        <v>6</v>
      </c>
      <c r="AO110" s="48"/>
      <c r="AP110" s="48"/>
      <c r="AQ110" s="48"/>
      <c r="AR110" s="48"/>
      <c r="AS110" s="48"/>
      <c r="AT110" s="1219">
        <f t="shared" ref="AT110" si="164">+$J110</f>
        <v>342</v>
      </c>
      <c r="AU110" s="1246">
        <f t="shared" si="156"/>
        <v>3</v>
      </c>
      <c r="AV110" s="308">
        <f t="shared" si="98"/>
        <v>6</v>
      </c>
      <c r="AW110" s="48">
        <v>6</v>
      </c>
      <c r="AX110" s="48"/>
      <c r="AY110" s="48"/>
      <c r="AZ110" s="48"/>
      <c r="BA110" s="48"/>
      <c r="BB110" s="48"/>
      <c r="BC110" s="1219">
        <f t="shared" ref="BC110" si="165">+$J110</f>
        <v>342</v>
      </c>
      <c r="BD110" s="1249">
        <f t="shared" si="158"/>
        <v>3</v>
      </c>
      <c r="BE110" s="308">
        <f t="shared" si="99"/>
        <v>6</v>
      </c>
      <c r="BF110" s="48">
        <v>6</v>
      </c>
      <c r="BG110" s="48"/>
      <c r="BH110" s="48"/>
      <c r="BI110" s="48"/>
      <c r="BJ110" s="48"/>
      <c r="BK110" s="48"/>
      <c r="BL110" s="1219">
        <f t="shared" ref="BL110" si="166">+$J110</f>
        <v>342</v>
      </c>
      <c r="BM110" s="1252">
        <f t="shared" si="160"/>
        <v>3</v>
      </c>
      <c r="BN110" s="308">
        <f t="shared" si="100"/>
        <v>6</v>
      </c>
      <c r="BO110" s="48">
        <v>6</v>
      </c>
      <c r="BP110" s="48"/>
      <c r="BQ110" s="48"/>
      <c r="BR110" s="48"/>
      <c r="BS110" s="48"/>
      <c r="BT110" s="48"/>
      <c r="BU110" s="1204"/>
      <c r="BV110" s="1205"/>
      <c r="BW110" s="1205"/>
      <c r="BX110" s="1205"/>
      <c r="BY110" s="1205"/>
      <c r="BZ110" s="1205"/>
      <c r="CA110" s="1205"/>
      <c r="CB110" s="1205"/>
      <c r="CC110" s="1206"/>
    </row>
    <row r="111" spans="1:81" s="58" customFormat="1" ht="40.15" customHeight="1" thickTop="1" thickBot="1" x14ac:dyDescent="0.3">
      <c r="A111" s="37"/>
      <c r="B111" s="1318"/>
      <c r="C111" s="1315"/>
      <c r="D111" s="1097"/>
      <c r="E111" s="1094"/>
      <c r="F111" s="1286"/>
      <c r="G111" s="1094"/>
      <c r="H111" s="1750"/>
      <c r="I111" s="1447"/>
      <c r="J111" s="1220"/>
      <c r="K111" s="1217"/>
      <c r="L111" s="1223"/>
      <c r="M111" s="1226"/>
      <c r="N111" s="1229"/>
      <c r="O111" s="1232"/>
      <c r="P111" s="1235"/>
      <c r="Q111" s="1238"/>
      <c r="R111" s="1220"/>
      <c r="S111" s="41" t="s">
        <v>5885</v>
      </c>
      <c r="T111" s="241"/>
      <c r="U111" s="241"/>
      <c r="V111" s="241"/>
      <c r="W111" s="41"/>
      <c r="X111" s="34"/>
      <c r="Y111" s="34"/>
      <c r="Z111" s="307">
        <v>44576</v>
      </c>
      <c r="AA111" s="307">
        <v>44926</v>
      </c>
      <c r="AB111" s="1220"/>
      <c r="AC111" s="1241"/>
      <c r="AD111" s="303">
        <f t="shared" si="150"/>
        <v>0</v>
      </c>
      <c r="AE111" s="303">
        <f t="shared" si="150"/>
        <v>0</v>
      </c>
      <c r="AF111" s="303">
        <f t="shared" si="150"/>
        <v>0</v>
      </c>
      <c r="AG111" s="303">
        <f t="shared" si="149"/>
        <v>0</v>
      </c>
      <c r="AH111" s="303">
        <f t="shared" si="149"/>
        <v>0</v>
      </c>
      <c r="AI111" s="303">
        <f t="shared" si="149"/>
        <v>0</v>
      </c>
      <c r="AJ111" s="303">
        <f t="shared" si="149"/>
        <v>0</v>
      </c>
      <c r="AK111" s="1220"/>
      <c r="AL111" s="1244"/>
      <c r="AM111" s="303">
        <f t="shared" si="97"/>
        <v>0</v>
      </c>
      <c r="AN111" s="311"/>
      <c r="AO111" s="311"/>
      <c r="AP111" s="311"/>
      <c r="AQ111" s="311"/>
      <c r="AR111" s="311"/>
      <c r="AS111" s="311"/>
      <c r="AT111" s="1220"/>
      <c r="AU111" s="1247"/>
      <c r="AV111" s="303">
        <f t="shared" si="98"/>
        <v>0</v>
      </c>
      <c r="AW111" s="311"/>
      <c r="AX111" s="311"/>
      <c r="AY111" s="311"/>
      <c r="AZ111" s="311"/>
      <c r="BA111" s="311"/>
      <c r="BB111" s="311"/>
      <c r="BC111" s="1220"/>
      <c r="BD111" s="1250"/>
      <c r="BE111" s="303">
        <f t="shared" si="99"/>
        <v>0</v>
      </c>
      <c r="BF111" s="311"/>
      <c r="BG111" s="311"/>
      <c r="BH111" s="311"/>
      <c r="BI111" s="311"/>
      <c r="BJ111" s="311"/>
      <c r="BK111" s="311"/>
      <c r="BL111" s="1220"/>
      <c r="BM111" s="1253"/>
      <c r="BN111" s="303">
        <f t="shared" si="100"/>
        <v>0</v>
      </c>
      <c r="BO111" s="311"/>
      <c r="BP111" s="311"/>
      <c r="BQ111" s="311"/>
      <c r="BR111" s="311"/>
      <c r="BS111" s="311"/>
      <c r="BT111" s="311"/>
      <c r="BU111" s="1207"/>
      <c r="BV111" s="1208"/>
      <c r="BW111" s="1208"/>
      <c r="BX111" s="1208"/>
      <c r="BY111" s="1208"/>
      <c r="BZ111" s="1208"/>
      <c r="CA111" s="1208"/>
      <c r="CB111" s="1208"/>
      <c r="CC111" s="1209"/>
    </row>
    <row r="112" spans="1:81" s="58" customFormat="1" ht="40.15" customHeight="1" thickTop="1" thickBot="1" x14ac:dyDescent="0.3">
      <c r="A112" s="37"/>
      <c r="B112" s="1318"/>
      <c r="C112" s="1315"/>
      <c r="D112" s="1097"/>
      <c r="E112" s="1094"/>
      <c r="F112" s="1286"/>
      <c r="G112" s="1094"/>
      <c r="H112" s="1750"/>
      <c r="I112" s="1447"/>
      <c r="J112" s="1220"/>
      <c r="K112" s="1217"/>
      <c r="L112" s="1223"/>
      <c r="M112" s="1226"/>
      <c r="N112" s="1229"/>
      <c r="O112" s="1232"/>
      <c r="P112" s="1235"/>
      <c r="Q112" s="1238"/>
      <c r="R112" s="1220"/>
      <c r="S112" s="41" t="s">
        <v>5886</v>
      </c>
      <c r="T112" s="241"/>
      <c r="U112" s="241"/>
      <c r="V112" s="241"/>
      <c r="W112" s="41"/>
      <c r="X112" s="34"/>
      <c r="Y112" s="34"/>
      <c r="Z112" s="307">
        <v>44576</v>
      </c>
      <c r="AA112" s="307">
        <v>44926</v>
      </c>
      <c r="AB112" s="1220"/>
      <c r="AC112" s="1241"/>
      <c r="AD112" s="303">
        <f t="shared" si="150"/>
        <v>0</v>
      </c>
      <c r="AE112" s="303">
        <f t="shared" si="150"/>
        <v>0</v>
      </c>
      <c r="AF112" s="303">
        <f t="shared" si="150"/>
        <v>0</v>
      </c>
      <c r="AG112" s="303">
        <f t="shared" si="149"/>
        <v>0</v>
      </c>
      <c r="AH112" s="303">
        <f t="shared" si="149"/>
        <v>0</v>
      </c>
      <c r="AI112" s="303">
        <f t="shared" si="149"/>
        <v>0</v>
      </c>
      <c r="AJ112" s="303">
        <f t="shared" si="149"/>
        <v>0</v>
      </c>
      <c r="AK112" s="1220"/>
      <c r="AL112" s="1244"/>
      <c r="AM112" s="303">
        <f t="shared" si="97"/>
        <v>0</v>
      </c>
      <c r="AN112" s="311"/>
      <c r="AO112" s="311"/>
      <c r="AP112" s="311"/>
      <c r="AQ112" s="311"/>
      <c r="AR112" s="311"/>
      <c r="AS112" s="311"/>
      <c r="AT112" s="1220"/>
      <c r="AU112" s="1247"/>
      <c r="AV112" s="303">
        <f t="shared" si="98"/>
        <v>0</v>
      </c>
      <c r="AW112" s="311"/>
      <c r="AX112" s="311"/>
      <c r="AY112" s="311"/>
      <c r="AZ112" s="311"/>
      <c r="BA112" s="311"/>
      <c r="BB112" s="311"/>
      <c r="BC112" s="1220"/>
      <c r="BD112" s="1250"/>
      <c r="BE112" s="303">
        <f t="shared" si="99"/>
        <v>0</v>
      </c>
      <c r="BF112" s="311"/>
      <c r="BG112" s="311"/>
      <c r="BH112" s="311"/>
      <c r="BI112" s="311"/>
      <c r="BJ112" s="311"/>
      <c r="BK112" s="311"/>
      <c r="BL112" s="1220"/>
      <c r="BM112" s="1253"/>
      <c r="BN112" s="303">
        <f t="shared" si="100"/>
        <v>0</v>
      </c>
      <c r="BO112" s="311"/>
      <c r="BP112" s="311"/>
      <c r="BQ112" s="311"/>
      <c r="BR112" s="311"/>
      <c r="BS112" s="311"/>
      <c r="BT112" s="311"/>
      <c r="BU112" s="1207"/>
      <c r="BV112" s="1208"/>
      <c r="BW112" s="1208"/>
      <c r="BX112" s="1208"/>
      <c r="BY112" s="1208"/>
      <c r="BZ112" s="1208"/>
      <c r="CA112" s="1208"/>
      <c r="CB112" s="1208"/>
      <c r="CC112" s="1209"/>
    </row>
    <row r="113" spans="1:81" s="58" customFormat="1" ht="40.15" customHeight="1" thickTop="1" thickBot="1" x14ac:dyDescent="0.3">
      <c r="A113" s="37"/>
      <c r="B113" s="1318"/>
      <c r="C113" s="1315"/>
      <c r="D113" s="1098"/>
      <c r="E113" s="1095"/>
      <c r="F113" s="1287"/>
      <c r="G113" s="1095"/>
      <c r="H113" s="1751"/>
      <c r="I113" s="1448"/>
      <c r="J113" s="1221"/>
      <c r="K113" s="1218"/>
      <c r="L113" s="1224"/>
      <c r="M113" s="1227"/>
      <c r="N113" s="1230"/>
      <c r="O113" s="1233"/>
      <c r="P113" s="1236"/>
      <c r="Q113" s="1239"/>
      <c r="R113" s="1221"/>
      <c r="S113" s="234" t="s">
        <v>5887</v>
      </c>
      <c r="T113" s="242"/>
      <c r="U113" s="242"/>
      <c r="V113" s="242"/>
      <c r="W113" s="234"/>
      <c r="X113" s="305"/>
      <c r="Y113" s="305"/>
      <c r="Z113" s="307">
        <v>44576</v>
      </c>
      <c r="AA113" s="307">
        <v>44926</v>
      </c>
      <c r="AB113" s="1221"/>
      <c r="AC113" s="1242"/>
      <c r="AD113" s="306">
        <f t="shared" si="150"/>
        <v>0</v>
      </c>
      <c r="AE113" s="306">
        <f t="shared" si="150"/>
        <v>0</v>
      </c>
      <c r="AF113" s="306">
        <f t="shared" si="150"/>
        <v>0</v>
      </c>
      <c r="AG113" s="306">
        <f t="shared" si="149"/>
        <v>0</v>
      </c>
      <c r="AH113" s="306">
        <f t="shared" si="149"/>
        <v>0</v>
      </c>
      <c r="AI113" s="306">
        <f t="shared" si="149"/>
        <v>0</v>
      </c>
      <c r="AJ113" s="306">
        <f t="shared" si="149"/>
        <v>0</v>
      </c>
      <c r="AK113" s="1221"/>
      <c r="AL113" s="1245"/>
      <c r="AM113" s="306">
        <f t="shared" si="97"/>
        <v>0</v>
      </c>
      <c r="AN113" s="50"/>
      <c r="AO113" s="50"/>
      <c r="AP113" s="50"/>
      <c r="AQ113" s="50"/>
      <c r="AR113" s="50"/>
      <c r="AS113" s="50"/>
      <c r="AT113" s="1221"/>
      <c r="AU113" s="1248"/>
      <c r="AV113" s="306">
        <f t="shared" si="98"/>
        <v>0</v>
      </c>
      <c r="AW113" s="50"/>
      <c r="AX113" s="50"/>
      <c r="AY113" s="50"/>
      <c r="AZ113" s="50"/>
      <c r="BA113" s="50"/>
      <c r="BB113" s="50"/>
      <c r="BC113" s="1221"/>
      <c r="BD113" s="1251"/>
      <c r="BE113" s="306">
        <f t="shared" si="99"/>
        <v>0</v>
      </c>
      <c r="BF113" s="50"/>
      <c r="BG113" s="50"/>
      <c r="BH113" s="50"/>
      <c r="BI113" s="50"/>
      <c r="BJ113" s="50"/>
      <c r="BK113" s="50"/>
      <c r="BL113" s="1221"/>
      <c r="BM113" s="1254"/>
      <c r="BN113" s="306">
        <f t="shared" si="100"/>
        <v>0</v>
      </c>
      <c r="BO113" s="50"/>
      <c r="BP113" s="50"/>
      <c r="BQ113" s="50"/>
      <c r="BR113" s="50"/>
      <c r="BS113" s="50"/>
      <c r="BT113" s="50"/>
      <c r="BU113" s="1210"/>
      <c r="BV113" s="1211"/>
      <c r="BW113" s="1211"/>
      <c r="BX113" s="1211"/>
      <c r="BY113" s="1211"/>
      <c r="BZ113" s="1211"/>
      <c r="CA113" s="1211"/>
      <c r="CB113" s="1211"/>
      <c r="CC113" s="1212"/>
    </row>
    <row r="114" spans="1:81" s="58" customFormat="1" ht="40.15" customHeight="1" thickTop="1" thickBot="1" x14ac:dyDescent="0.3">
      <c r="A114" s="37"/>
      <c r="B114" s="1318"/>
      <c r="C114" s="1315"/>
      <c r="D114" s="1096">
        <v>4104</v>
      </c>
      <c r="E114" s="1093" t="s">
        <v>5810</v>
      </c>
      <c r="F114" s="1285">
        <v>4104020</v>
      </c>
      <c r="G114" s="1093" t="s">
        <v>5811</v>
      </c>
      <c r="H114" s="1749" t="s">
        <v>5812</v>
      </c>
      <c r="I114" s="1446">
        <v>2021004540037</v>
      </c>
      <c r="J114" s="1219">
        <v>343</v>
      </c>
      <c r="K114" s="1216" t="str">
        <f>+[8]Metas!K393</f>
        <v xml:space="preserve">Atención y acompañamiento jurídico en procesos contra EPS </v>
      </c>
      <c r="L114" s="1222">
        <v>1</v>
      </c>
      <c r="M114" s="1225">
        <f t="shared" ref="M114:M126" si="167">SUM(N114:Q114)/4</f>
        <v>1</v>
      </c>
      <c r="N114" s="1482">
        <v>1</v>
      </c>
      <c r="O114" s="1484">
        <v>1</v>
      </c>
      <c r="P114" s="1486">
        <v>1</v>
      </c>
      <c r="Q114" s="1488">
        <v>1</v>
      </c>
      <c r="R114" s="1219">
        <f>+$J114</f>
        <v>343</v>
      </c>
      <c r="S114" s="233" t="s">
        <v>5888</v>
      </c>
      <c r="T114" s="240"/>
      <c r="U114" s="240"/>
      <c r="V114" s="240"/>
      <c r="W114" s="233"/>
      <c r="X114" s="307"/>
      <c r="Y114" s="307"/>
      <c r="Z114" s="307">
        <v>44564</v>
      </c>
      <c r="AA114" s="307">
        <v>44926</v>
      </c>
      <c r="AB114" s="1219">
        <f t="shared" ref="AB114" si="168">+$J114</f>
        <v>343</v>
      </c>
      <c r="AC114" s="1240">
        <f t="shared" ref="AC114" si="169">+L114</f>
        <v>1</v>
      </c>
      <c r="AD114" s="308">
        <v>10</v>
      </c>
      <c r="AE114" s="308">
        <v>10</v>
      </c>
      <c r="AF114" s="308">
        <f t="shared" si="150"/>
        <v>0</v>
      </c>
      <c r="AG114" s="308">
        <f t="shared" si="149"/>
        <v>0</v>
      </c>
      <c r="AH114" s="308">
        <f t="shared" si="149"/>
        <v>0</v>
      </c>
      <c r="AI114" s="308">
        <f t="shared" si="149"/>
        <v>0</v>
      </c>
      <c r="AJ114" s="308">
        <f t="shared" si="149"/>
        <v>0</v>
      </c>
      <c r="AK114" s="1219">
        <f t="shared" ref="AK114" si="170">+$J114</f>
        <v>343</v>
      </c>
      <c r="AL114" s="1243">
        <f t="shared" si="154"/>
        <v>1</v>
      </c>
      <c r="AM114" s="308">
        <v>2</v>
      </c>
      <c r="AN114" s="48">
        <v>2</v>
      </c>
      <c r="AO114" s="48"/>
      <c r="AP114" s="48"/>
      <c r="AQ114" s="48"/>
      <c r="AR114" s="48"/>
      <c r="AS114" s="48"/>
      <c r="AT114" s="1219">
        <f t="shared" ref="AT114" si="171">+$J114</f>
        <v>343</v>
      </c>
      <c r="AU114" s="1246">
        <f t="shared" si="156"/>
        <v>1</v>
      </c>
      <c r="AV114" s="308">
        <f t="shared" si="98"/>
        <v>3</v>
      </c>
      <c r="AW114" s="48">
        <v>3</v>
      </c>
      <c r="AX114" s="48"/>
      <c r="AY114" s="48"/>
      <c r="AZ114" s="48"/>
      <c r="BA114" s="48"/>
      <c r="BB114" s="48"/>
      <c r="BC114" s="1219">
        <f t="shared" ref="BC114" si="172">+$J114</f>
        <v>343</v>
      </c>
      <c r="BD114" s="1249">
        <f t="shared" si="158"/>
        <v>1</v>
      </c>
      <c r="BE114" s="308">
        <f t="shared" si="99"/>
        <v>2</v>
      </c>
      <c r="BF114" s="48">
        <v>2</v>
      </c>
      <c r="BG114" s="48"/>
      <c r="BH114" s="48"/>
      <c r="BI114" s="48"/>
      <c r="BJ114" s="48"/>
      <c r="BK114" s="48"/>
      <c r="BL114" s="1219">
        <f t="shared" ref="BL114" si="173">+$J114</f>
        <v>343</v>
      </c>
      <c r="BM114" s="1252">
        <f t="shared" si="160"/>
        <v>1</v>
      </c>
      <c r="BN114" s="308">
        <f t="shared" si="100"/>
        <v>3</v>
      </c>
      <c r="BO114" s="48">
        <v>3</v>
      </c>
      <c r="BP114" s="48"/>
      <c r="BQ114" s="48"/>
      <c r="BR114" s="48"/>
      <c r="BS114" s="48"/>
      <c r="BT114" s="48"/>
      <c r="BU114" s="1204"/>
      <c r="BV114" s="1205"/>
      <c r="BW114" s="1205"/>
      <c r="BX114" s="1205"/>
      <c r="BY114" s="1205"/>
      <c r="BZ114" s="1205"/>
      <c r="CA114" s="1205"/>
      <c r="CB114" s="1205"/>
      <c r="CC114" s="1206"/>
    </row>
    <row r="115" spans="1:81" s="58" customFormat="1" ht="40.15" customHeight="1" thickTop="1" thickBot="1" x14ac:dyDescent="0.3">
      <c r="A115" s="37"/>
      <c r="B115" s="1318"/>
      <c r="C115" s="1315"/>
      <c r="D115" s="1097"/>
      <c r="E115" s="1094"/>
      <c r="F115" s="1286"/>
      <c r="G115" s="1094"/>
      <c r="H115" s="1750"/>
      <c r="I115" s="1447"/>
      <c r="J115" s="1220"/>
      <c r="K115" s="1217"/>
      <c r="L115" s="1223"/>
      <c r="M115" s="1226"/>
      <c r="N115" s="1229"/>
      <c r="O115" s="1232"/>
      <c r="P115" s="1235"/>
      <c r="Q115" s="1238"/>
      <c r="R115" s="1220"/>
      <c r="S115" s="41" t="s">
        <v>5889</v>
      </c>
      <c r="T115" s="241"/>
      <c r="U115" s="241"/>
      <c r="V115" s="241"/>
      <c r="W115" s="41"/>
      <c r="X115" s="34"/>
      <c r="Y115" s="34"/>
      <c r="Z115" s="307">
        <v>44564</v>
      </c>
      <c r="AA115" s="307">
        <v>44926</v>
      </c>
      <c r="AB115" s="1220"/>
      <c r="AC115" s="1241"/>
      <c r="AD115" s="303">
        <f t="shared" si="150"/>
        <v>0</v>
      </c>
      <c r="AE115" s="303">
        <f t="shared" si="150"/>
        <v>0</v>
      </c>
      <c r="AF115" s="303">
        <f t="shared" si="150"/>
        <v>0</v>
      </c>
      <c r="AG115" s="303">
        <f t="shared" si="149"/>
        <v>0</v>
      </c>
      <c r="AH115" s="303">
        <f t="shared" si="149"/>
        <v>0</v>
      </c>
      <c r="AI115" s="303">
        <f t="shared" si="149"/>
        <v>0</v>
      </c>
      <c r="AJ115" s="303">
        <f t="shared" si="149"/>
        <v>0</v>
      </c>
      <c r="AK115" s="1220"/>
      <c r="AL115" s="1244"/>
      <c r="AM115" s="303">
        <f t="shared" si="97"/>
        <v>0</v>
      </c>
      <c r="AN115" s="311"/>
      <c r="AO115" s="311"/>
      <c r="AP115" s="311"/>
      <c r="AQ115" s="311"/>
      <c r="AR115" s="311"/>
      <c r="AS115" s="311"/>
      <c r="AT115" s="1220"/>
      <c r="AU115" s="1247"/>
      <c r="AV115" s="303">
        <f t="shared" si="98"/>
        <v>0</v>
      </c>
      <c r="AW115" s="311"/>
      <c r="AX115" s="311"/>
      <c r="AY115" s="311"/>
      <c r="AZ115" s="311"/>
      <c r="BA115" s="311"/>
      <c r="BB115" s="311"/>
      <c r="BC115" s="1220"/>
      <c r="BD115" s="1250"/>
      <c r="BE115" s="303">
        <f t="shared" si="99"/>
        <v>0</v>
      </c>
      <c r="BF115" s="311"/>
      <c r="BG115" s="311"/>
      <c r="BH115" s="311"/>
      <c r="BI115" s="311"/>
      <c r="BJ115" s="311"/>
      <c r="BK115" s="311"/>
      <c r="BL115" s="1220"/>
      <c r="BM115" s="1253"/>
      <c r="BN115" s="303">
        <f t="shared" si="100"/>
        <v>0</v>
      </c>
      <c r="BO115" s="311"/>
      <c r="BP115" s="311"/>
      <c r="BQ115" s="311"/>
      <c r="BR115" s="311"/>
      <c r="BS115" s="311"/>
      <c r="BT115" s="311"/>
      <c r="BU115" s="1207"/>
      <c r="BV115" s="1208"/>
      <c r="BW115" s="1208"/>
      <c r="BX115" s="1208"/>
      <c r="BY115" s="1208"/>
      <c r="BZ115" s="1208"/>
      <c r="CA115" s="1208"/>
      <c r="CB115" s="1208"/>
      <c r="CC115" s="1209"/>
    </row>
    <row r="116" spans="1:81" s="58" customFormat="1" ht="40.15" customHeight="1" thickTop="1" thickBot="1" x14ac:dyDescent="0.3">
      <c r="A116" s="37"/>
      <c r="B116" s="1318"/>
      <c r="C116" s="1315"/>
      <c r="D116" s="1097"/>
      <c r="E116" s="1094"/>
      <c r="F116" s="1286"/>
      <c r="G116" s="1094"/>
      <c r="H116" s="1750"/>
      <c r="I116" s="1447"/>
      <c r="J116" s="1220"/>
      <c r="K116" s="1217"/>
      <c r="L116" s="1223"/>
      <c r="M116" s="1226"/>
      <c r="N116" s="1229"/>
      <c r="O116" s="1232"/>
      <c r="P116" s="1235"/>
      <c r="Q116" s="1238"/>
      <c r="R116" s="1220"/>
      <c r="S116" s="41" t="s">
        <v>5890</v>
      </c>
      <c r="T116" s="241"/>
      <c r="U116" s="241"/>
      <c r="V116" s="241"/>
      <c r="W116" s="41"/>
      <c r="X116" s="34"/>
      <c r="Y116" s="34"/>
      <c r="Z116" s="307">
        <v>44564</v>
      </c>
      <c r="AA116" s="307">
        <v>44926</v>
      </c>
      <c r="AB116" s="1220"/>
      <c r="AC116" s="1241"/>
      <c r="AD116" s="303">
        <f t="shared" si="150"/>
        <v>0</v>
      </c>
      <c r="AE116" s="303">
        <f t="shared" si="150"/>
        <v>0</v>
      </c>
      <c r="AF116" s="303">
        <f t="shared" si="150"/>
        <v>0</v>
      </c>
      <c r="AG116" s="303">
        <f t="shared" si="149"/>
        <v>0</v>
      </c>
      <c r="AH116" s="303">
        <f t="shared" si="149"/>
        <v>0</v>
      </c>
      <c r="AI116" s="303">
        <f t="shared" si="149"/>
        <v>0</v>
      </c>
      <c r="AJ116" s="303">
        <f t="shared" si="149"/>
        <v>0</v>
      </c>
      <c r="AK116" s="1220"/>
      <c r="AL116" s="1244"/>
      <c r="AM116" s="303">
        <f t="shared" si="97"/>
        <v>0</v>
      </c>
      <c r="AN116" s="311"/>
      <c r="AO116" s="311"/>
      <c r="AP116" s="311"/>
      <c r="AQ116" s="311"/>
      <c r="AR116" s="311"/>
      <c r="AS116" s="311"/>
      <c r="AT116" s="1220"/>
      <c r="AU116" s="1247"/>
      <c r="AV116" s="303">
        <f t="shared" si="98"/>
        <v>0</v>
      </c>
      <c r="AW116" s="311"/>
      <c r="AX116" s="311"/>
      <c r="AY116" s="311"/>
      <c r="AZ116" s="311"/>
      <c r="BA116" s="311"/>
      <c r="BB116" s="311"/>
      <c r="BC116" s="1220"/>
      <c r="BD116" s="1250"/>
      <c r="BE116" s="303">
        <f t="shared" si="99"/>
        <v>0</v>
      </c>
      <c r="BF116" s="311"/>
      <c r="BG116" s="311"/>
      <c r="BH116" s="311"/>
      <c r="BI116" s="311"/>
      <c r="BJ116" s="311"/>
      <c r="BK116" s="311"/>
      <c r="BL116" s="1220"/>
      <c r="BM116" s="1253"/>
      <c r="BN116" s="303">
        <f t="shared" si="100"/>
        <v>0</v>
      </c>
      <c r="BO116" s="311"/>
      <c r="BP116" s="311"/>
      <c r="BQ116" s="311"/>
      <c r="BR116" s="311"/>
      <c r="BS116" s="311"/>
      <c r="BT116" s="311"/>
      <c r="BU116" s="1207"/>
      <c r="BV116" s="1208"/>
      <c r="BW116" s="1208"/>
      <c r="BX116" s="1208"/>
      <c r="BY116" s="1208"/>
      <c r="BZ116" s="1208"/>
      <c r="CA116" s="1208"/>
      <c r="CB116" s="1208"/>
      <c r="CC116" s="1209"/>
    </row>
    <row r="117" spans="1:81" s="58" customFormat="1" ht="40.15" customHeight="1" thickTop="1" thickBot="1" x14ac:dyDescent="0.3">
      <c r="A117" s="37"/>
      <c r="B117" s="1319"/>
      <c r="C117" s="1316"/>
      <c r="D117" s="1098"/>
      <c r="E117" s="1095"/>
      <c r="F117" s="1287"/>
      <c r="G117" s="1095"/>
      <c r="H117" s="1751"/>
      <c r="I117" s="1448"/>
      <c r="J117" s="1221"/>
      <c r="K117" s="1218"/>
      <c r="L117" s="1224"/>
      <c r="M117" s="1227"/>
      <c r="N117" s="1230"/>
      <c r="O117" s="1233"/>
      <c r="P117" s="1236"/>
      <c r="Q117" s="1239"/>
      <c r="R117" s="1221"/>
      <c r="S117" s="657" t="s">
        <v>5891</v>
      </c>
      <c r="T117" s="242"/>
      <c r="U117" s="242"/>
      <c r="V117" s="242"/>
      <c r="W117" s="234"/>
      <c r="X117" s="305"/>
      <c r="Y117" s="305"/>
      <c r="Z117" s="307">
        <v>44564</v>
      </c>
      <c r="AA117" s="307">
        <v>44926</v>
      </c>
      <c r="AB117" s="1221"/>
      <c r="AC117" s="1242"/>
      <c r="AD117" s="306">
        <f t="shared" si="150"/>
        <v>0</v>
      </c>
      <c r="AE117" s="306">
        <f t="shared" si="150"/>
        <v>0</v>
      </c>
      <c r="AF117" s="306">
        <f t="shared" si="150"/>
        <v>0</v>
      </c>
      <c r="AG117" s="306">
        <f t="shared" si="149"/>
        <v>0</v>
      </c>
      <c r="AH117" s="306">
        <f t="shared" si="149"/>
        <v>0</v>
      </c>
      <c r="AI117" s="306">
        <f t="shared" si="149"/>
        <v>0</v>
      </c>
      <c r="AJ117" s="306">
        <f t="shared" si="149"/>
        <v>0</v>
      </c>
      <c r="AK117" s="1221"/>
      <c r="AL117" s="1245"/>
      <c r="AM117" s="306">
        <f t="shared" si="97"/>
        <v>0</v>
      </c>
      <c r="AN117" s="50"/>
      <c r="AO117" s="50"/>
      <c r="AP117" s="50"/>
      <c r="AQ117" s="50"/>
      <c r="AR117" s="50"/>
      <c r="AS117" s="50"/>
      <c r="AT117" s="1221"/>
      <c r="AU117" s="1248"/>
      <c r="AV117" s="306">
        <f t="shared" si="98"/>
        <v>0</v>
      </c>
      <c r="AW117" s="50"/>
      <c r="AX117" s="50"/>
      <c r="AY117" s="50"/>
      <c r="AZ117" s="50"/>
      <c r="BA117" s="50"/>
      <c r="BB117" s="50"/>
      <c r="BC117" s="1221"/>
      <c r="BD117" s="1251"/>
      <c r="BE117" s="306">
        <f t="shared" si="99"/>
        <v>0</v>
      </c>
      <c r="BF117" s="50"/>
      <c r="BG117" s="50"/>
      <c r="BH117" s="50"/>
      <c r="BI117" s="50"/>
      <c r="BJ117" s="50"/>
      <c r="BK117" s="50"/>
      <c r="BL117" s="1221"/>
      <c r="BM117" s="1254"/>
      <c r="BN117" s="306">
        <f t="shared" si="100"/>
        <v>0</v>
      </c>
      <c r="BO117" s="50"/>
      <c r="BP117" s="50"/>
      <c r="BQ117" s="50"/>
      <c r="BR117" s="50"/>
      <c r="BS117" s="50"/>
      <c r="BT117" s="50"/>
      <c r="BU117" s="1210"/>
      <c r="BV117" s="1211"/>
      <c r="BW117" s="1211"/>
      <c r="BX117" s="1211"/>
      <c r="BY117" s="1211"/>
      <c r="BZ117" s="1211"/>
      <c r="CA117" s="1211"/>
      <c r="CB117" s="1211"/>
      <c r="CC117" s="1212"/>
    </row>
    <row r="118" spans="1:81" s="58" customFormat="1" ht="40.15" customHeight="1" thickTop="1" x14ac:dyDescent="0.25">
      <c r="A118" s="37"/>
      <c r="B118" s="1317" t="s">
        <v>500</v>
      </c>
      <c r="C118" s="1314" t="s">
        <v>504</v>
      </c>
      <c r="D118" s="1096"/>
      <c r="E118" s="1093"/>
      <c r="F118" s="1285"/>
      <c r="G118" s="1093"/>
      <c r="H118" s="1749"/>
      <c r="I118" s="1446"/>
      <c r="J118" s="1219">
        <v>344</v>
      </c>
      <c r="K118" s="1216" t="str">
        <f>+[8]Metas!K395</f>
        <v>Adquisición de software y hardware biomédicos.</v>
      </c>
      <c r="L118" s="1433"/>
      <c r="M118" s="1480">
        <f t="shared" si="167"/>
        <v>0</v>
      </c>
      <c r="N118" s="1482"/>
      <c r="O118" s="1484"/>
      <c r="P118" s="1486"/>
      <c r="Q118" s="1488"/>
      <c r="R118" s="1219">
        <f>+$J118</f>
        <v>344</v>
      </c>
      <c r="S118" s="233"/>
      <c r="T118" s="240"/>
      <c r="U118" s="240"/>
      <c r="V118" s="240"/>
      <c r="W118" s="233"/>
      <c r="X118" s="307"/>
      <c r="Y118" s="307"/>
      <c r="Z118" s="307"/>
      <c r="AA118" s="307"/>
      <c r="AB118" s="1219">
        <f t="shared" ref="AB118" si="174">+$J118</f>
        <v>344</v>
      </c>
      <c r="AC118" s="1240">
        <f t="shared" ref="AC118" si="175">+L118</f>
        <v>0</v>
      </c>
      <c r="AD118" s="308">
        <f t="shared" si="150"/>
        <v>0</v>
      </c>
      <c r="AE118" s="308">
        <f t="shared" si="150"/>
        <v>0</v>
      </c>
      <c r="AF118" s="308">
        <f t="shared" si="150"/>
        <v>0</v>
      </c>
      <c r="AG118" s="308">
        <f t="shared" si="149"/>
        <v>0</v>
      </c>
      <c r="AH118" s="308">
        <f t="shared" si="149"/>
        <v>0</v>
      </c>
      <c r="AI118" s="308">
        <f t="shared" si="149"/>
        <v>0</v>
      </c>
      <c r="AJ118" s="308">
        <f t="shared" si="149"/>
        <v>0</v>
      </c>
      <c r="AK118" s="1219">
        <f t="shared" ref="AK118" si="176">+$J118</f>
        <v>344</v>
      </c>
      <c r="AL118" s="1243">
        <f t="shared" si="154"/>
        <v>0</v>
      </c>
      <c r="AM118" s="308">
        <f t="shared" si="97"/>
        <v>0</v>
      </c>
      <c r="AN118" s="48"/>
      <c r="AO118" s="48"/>
      <c r="AP118" s="48"/>
      <c r="AQ118" s="48"/>
      <c r="AR118" s="48"/>
      <c r="AS118" s="48"/>
      <c r="AT118" s="1219">
        <f t="shared" ref="AT118" si="177">+$J118</f>
        <v>344</v>
      </c>
      <c r="AU118" s="1246">
        <f t="shared" si="156"/>
        <v>0</v>
      </c>
      <c r="AV118" s="308">
        <f t="shared" si="98"/>
        <v>0</v>
      </c>
      <c r="AW118" s="48"/>
      <c r="AX118" s="48"/>
      <c r="AY118" s="48"/>
      <c r="AZ118" s="48"/>
      <c r="BA118" s="48"/>
      <c r="BB118" s="48"/>
      <c r="BC118" s="1219">
        <f t="shared" ref="BC118" si="178">+$J118</f>
        <v>344</v>
      </c>
      <c r="BD118" s="1249">
        <f t="shared" si="158"/>
        <v>0</v>
      </c>
      <c r="BE118" s="308">
        <f t="shared" si="99"/>
        <v>0</v>
      </c>
      <c r="BF118" s="48"/>
      <c r="BG118" s="48"/>
      <c r="BH118" s="48"/>
      <c r="BI118" s="48"/>
      <c r="BJ118" s="48"/>
      <c r="BK118" s="48"/>
      <c r="BL118" s="1219">
        <f t="shared" ref="BL118" si="179">+$J118</f>
        <v>344</v>
      </c>
      <c r="BM118" s="1252">
        <f t="shared" si="160"/>
        <v>0</v>
      </c>
      <c r="BN118" s="308">
        <f t="shared" si="100"/>
        <v>0</v>
      </c>
      <c r="BO118" s="48"/>
      <c r="BP118" s="48"/>
      <c r="BQ118" s="48"/>
      <c r="BR118" s="48"/>
      <c r="BS118" s="48"/>
      <c r="BT118" s="48"/>
      <c r="BU118" s="1204"/>
      <c r="BV118" s="1205"/>
      <c r="BW118" s="1205"/>
      <c r="BX118" s="1205"/>
      <c r="BY118" s="1205"/>
      <c r="BZ118" s="1205"/>
      <c r="CA118" s="1205"/>
      <c r="CB118" s="1205"/>
      <c r="CC118" s="1206"/>
    </row>
    <row r="119" spans="1:81" s="58" customFormat="1" ht="40.15" customHeight="1" x14ac:dyDescent="0.25">
      <c r="A119" s="37"/>
      <c r="B119" s="1318"/>
      <c r="C119" s="1315"/>
      <c r="D119" s="1097"/>
      <c r="E119" s="1094"/>
      <c r="F119" s="1286"/>
      <c r="G119" s="1094"/>
      <c r="H119" s="1750"/>
      <c r="I119" s="1447"/>
      <c r="J119" s="1220"/>
      <c r="K119" s="1217"/>
      <c r="L119" s="1434"/>
      <c r="M119" s="1481"/>
      <c r="N119" s="1483"/>
      <c r="O119" s="1485"/>
      <c r="P119" s="1487"/>
      <c r="Q119" s="1489"/>
      <c r="R119" s="1220"/>
      <c r="S119" s="41"/>
      <c r="T119" s="241"/>
      <c r="U119" s="241"/>
      <c r="V119" s="241"/>
      <c r="W119" s="41"/>
      <c r="X119" s="34"/>
      <c r="Y119" s="34"/>
      <c r="Z119" s="34"/>
      <c r="AA119" s="34"/>
      <c r="AB119" s="1220"/>
      <c r="AC119" s="1241"/>
      <c r="AD119" s="303">
        <f t="shared" si="150"/>
        <v>0</v>
      </c>
      <c r="AE119" s="303">
        <f t="shared" si="150"/>
        <v>0</v>
      </c>
      <c r="AF119" s="303">
        <f t="shared" si="150"/>
        <v>0</v>
      </c>
      <c r="AG119" s="303">
        <f t="shared" si="149"/>
        <v>0</v>
      </c>
      <c r="AH119" s="303">
        <f t="shared" si="149"/>
        <v>0</v>
      </c>
      <c r="AI119" s="303">
        <f t="shared" si="149"/>
        <v>0</v>
      </c>
      <c r="AJ119" s="303">
        <f t="shared" si="149"/>
        <v>0</v>
      </c>
      <c r="AK119" s="1220"/>
      <c r="AL119" s="1244"/>
      <c r="AM119" s="303">
        <f t="shared" si="97"/>
        <v>0</v>
      </c>
      <c r="AN119" s="311"/>
      <c r="AO119" s="311"/>
      <c r="AP119" s="311"/>
      <c r="AQ119" s="311"/>
      <c r="AR119" s="311"/>
      <c r="AS119" s="311"/>
      <c r="AT119" s="1220"/>
      <c r="AU119" s="1247"/>
      <c r="AV119" s="303">
        <f t="shared" si="98"/>
        <v>0</v>
      </c>
      <c r="AW119" s="311"/>
      <c r="AX119" s="311"/>
      <c r="AY119" s="311"/>
      <c r="AZ119" s="311"/>
      <c r="BA119" s="311"/>
      <c r="BB119" s="311"/>
      <c r="BC119" s="1220"/>
      <c r="BD119" s="1250"/>
      <c r="BE119" s="303">
        <f t="shared" si="99"/>
        <v>0</v>
      </c>
      <c r="BF119" s="311"/>
      <c r="BG119" s="311"/>
      <c r="BH119" s="311"/>
      <c r="BI119" s="311"/>
      <c r="BJ119" s="311"/>
      <c r="BK119" s="311"/>
      <c r="BL119" s="1220"/>
      <c r="BM119" s="1253"/>
      <c r="BN119" s="303">
        <f t="shared" si="100"/>
        <v>0</v>
      </c>
      <c r="BO119" s="311"/>
      <c r="BP119" s="311"/>
      <c r="BQ119" s="311"/>
      <c r="BR119" s="311"/>
      <c r="BS119" s="311"/>
      <c r="BT119" s="311"/>
      <c r="BU119" s="1207"/>
      <c r="BV119" s="1208"/>
      <c r="BW119" s="1208"/>
      <c r="BX119" s="1208"/>
      <c r="BY119" s="1208"/>
      <c r="BZ119" s="1208"/>
      <c r="CA119" s="1208"/>
      <c r="CB119" s="1208"/>
      <c r="CC119" s="1209"/>
    </row>
    <row r="120" spans="1:81" s="58" customFormat="1" ht="40.15" customHeight="1" x14ac:dyDescent="0.25">
      <c r="A120" s="37"/>
      <c r="B120" s="1318"/>
      <c r="C120" s="1315"/>
      <c r="D120" s="1097"/>
      <c r="E120" s="1094"/>
      <c r="F120" s="1286"/>
      <c r="G120" s="1094"/>
      <c r="H120" s="1750"/>
      <c r="I120" s="1447"/>
      <c r="J120" s="1220"/>
      <c r="K120" s="1217"/>
      <c r="L120" s="1434"/>
      <c r="M120" s="1481"/>
      <c r="N120" s="1483"/>
      <c r="O120" s="1485"/>
      <c r="P120" s="1487"/>
      <c r="Q120" s="1489"/>
      <c r="R120" s="1220"/>
      <c r="S120" s="41"/>
      <c r="T120" s="241"/>
      <c r="U120" s="241"/>
      <c r="V120" s="241"/>
      <c r="W120" s="41"/>
      <c r="X120" s="34"/>
      <c r="Y120" s="34"/>
      <c r="Z120" s="34"/>
      <c r="AA120" s="34"/>
      <c r="AB120" s="1220"/>
      <c r="AC120" s="1241"/>
      <c r="AD120" s="303">
        <f t="shared" si="150"/>
        <v>0</v>
      </c>
      <c r="AE120" s="303">
        <f t="shared" si="150"/>
        <v>0</v>
      </c>
      <c r="AF120" s="303">
        <f t="shared" si="150"/>
        <v>0</v>
      </c>
      <c r="AG120" s="303">
        <f t="shared" si="149"/>
        <v>0</v>
      </c>
      <c r="AH120" s="303">
        <f t="shared" si="149"/>
        <v>0</v>
      </c>
      <c r="AI120" s="303">
        <f t="shared" si="149"/>
        <v>0</v>
      </c>
      <c r="AJ120" s="303">
        <f t="shared" si="149"/>
        <v>0</v>
      </c>
      <c r="AK120" s="1220"/>
      <c r="AL120" s="1244"/>
      <c r="AM120" s="303">
        <f t="shared" si="97"/>
        <v>0</v>
      </c>
      <c r="AN120" s="311"/>
      <c r="AO120" s="311"/>
      <c r="AP120" s="311"/>
      <c r="AQ120" s="311"/>
      <c r="AR120" s="311"/>
      <c r="AS120" s="311"/>
      <c r="AT120" s="1220"/>
      <c r="AU120" s="1247"/>
      <c r="AV120" s="303">
        <f t="shared" si="98"/>
        <v>0</v>
      </c>
      <c r="AW120" s="311"/>
      <c r="AX120" s="311"/>
      <c r="AY120" s="311"/>
      <c r="AZ120" s="311"/>
      <c r="BA120" s="311"/>
      <c r="BB120" s="311"/>
      <c r="BC120" s="1220"/>
      <c r="BD120" s="1250"/>
      <c r="BE120" s="303">
        <f t="shared" si="99"/>
        <v>0</v>
      </c>
      <c r="BF120" s="311"/>
      <c r="BG120" s="311"/>
      <c r="BH120" s="311"/>
      <c r="BI120" s="311"/>
      <c r="BJ120" s="311"/>
      <c r="BK120" s="311"/>
      <c r="BL120" s="1220"/>
      <c r="BM120" s="1253"/>
      <c r="BN120" s="303">
        <f t="shared" si="100"/>
        <v>0</v>
      </c>
      <c r="BO120" s="311"/>
      <c r="BP120" s="311"/>
      <c r="BQ120" s="311"/>
      <c r="BR120" s="311"/>
      <c r="BS120" s="311"/>
      <c r="BT120" s="311"/>
      <c r="BU120" s="1207"/>
      <c r="BV120" s="1208"/>
      <c r="BW120" s="1208"/>
      <c r="BX120" s="1208"/>
      <c r="BY120" s="1208"/>
      <c r="BZ120" s="1208"/>
      <c r="CA120" s="1208"/>
      <c r="CB120" s="1208"/>
      <c r="CC120" s="1209"/>
    </row>
    <row r="121" spans="1:81" s="58" customFormat="1" ht="40.15" customHeight="1" thickBot="1" x14ac:dyDescent="0.3">
      <c r="A121" s="37"/>
      <c r="B121" s="1318"/>
      <c r="C121" s="1315"/>
      <c r="D121" s="1098"/>
      <c r="E121" s="1095"/>
      <c r="F121" s="1287"/>
      <c r="G121" s="1095"/>
      <c r="H121" s="1751"/>
      <c r="I121" s="1448"/>
      <c r="J121" s="1221"/>
      <c r="K121" s="1218"/>
      <c r="L121" s="1490"/>
      <c r="M121" s="1491"/>
      <c r="N121" s="1492"/>
      <c r="O121" s="1493"/>
      <c r="P121" s="1494"/>
      <c r="Q121" s="1495"/>
      <c r="R121" s="1221"/>
      <c r="S121" s="234"/>
      <c r="T121" s="242"/>
      <c r="U121" s="242"/>
      <c r="V121" s="242"/>
      <c r="W121" s="234"/>
      <c r="X121" s="305"/>
      <c r="Y121" s="305"/>
      <c r="Z121" s="305"/>
      <c r="AA121" s="305"/>
      <c r="AB121" s="1221"/>
      <c r="AC121" s="1242"/>
      <c r="AD121" s="306">
        <f t="shared" si="150"/>
        <v>0</v>
      </c>
      <c r="AE121" s="306">
        <f t="shared" si="150"/>
        <v>0</v>
      </c>
      <c r="AF121" s="306">
        <f t="shared" si="150"/>
        <v>0</v>
      </c>
      <c r="AG121" s="306">
        <f t="shared" si="149"/>
        <v>0</v>
      </c>
      <c r="AH121" s="306">
        <f t="shared" si="149"/>
        <v>0</v>
      </c>
      <c r="AI121" s="306">
        <f t="shared" si="149"/>
        <v>0</v>
      </c>
      <c r="AJ121" s="306">
        <f t="shared" si="149"/>
        <v>0</v>
      </c>
      <c r="AK121" s="1221"/>
      <c r="AL121" s="1245"/>
      <c r="AM121" s="306">
        <f t="shared" si="97"/>
        <v>0</v>
      </c>
      <c r="AN121" s="50"/>
      <c r="AO121" s="50"/>
      <c r="AP121" s="50"/>
      <c r="AQ121" s="50"/>
      <c r="AR121" s="50"/>
      <c r="AS121" s="50"/>
      <c r="AT121" s="1221"/>
      <c r="AU121" s="1248"/>
      <c r="AV121" s="306">
        <f t="shared" si="98"/>
        <v>0</v>
      </c>
      <c r="AW121" s="50"/>
      <c r="AX121" s="50"/>
      <c r="AY121" s="50"/>
      <c r="AZ121" s="50"/>
      <c r="BA121" s="50"/>
      <c r="BB121" s="50"/>
      <c r="BC121" s="1221"/>
      <c r="BD121" s="1251"/>
      <c r="BE121" s="306">
        <f t="shared" si="99"/>
        <v>0</v>
      </c>
      <c r="BF121" s="50"/>
      <c r="BG121" s="50"/>
      <c r="BH121" s="50"/>
      <c r="BI121" s="50"/>
      <c r="BJ121" s="50"/>
      <c r="BK121" s="50"/>
      <c r="BL121" s="1221"/>
      <c r="BM121" s="1254"/>
      <c r="BN121" s="306">
        <f t="shared" si="100"/>
        <v>0</v>
      </c>
      <c r="BO121" s="50"/>
      <c r="BP121" s="50"/>
      <c r="BQ121" s="50"/>
      <c r="BR121" s="50"/>
      <c r="BS121" s="50"/>
      <c r="BT121" s="50"/>
      <c r="BU121" s="1210"/>
      <c r="BV121" s="1211"/>
      <c r="BW121" s="1211"/>
      <c r="BX121" s="1211"/>
      <c r="BY121" s="1211"/>
      <c r="BZ121" s="1211"/>
      <c r="CA121" s="1211"/>
      <c r="CB121" s="1211"/>
      <c r="CC121" s="1212"/>
    </row>
    <row r="122" spans="1:81" s="58" customFormat="1" ht="40.15" customHeight="1" thickTop="1" x14ac:dyDescent="0.25">
      <c r="A122" s="37"/>
      <c r="B122" s="1318"/>
      <c r="C122" s="1314" t="s">
        <v>508</v>
      </c>
      <c r="D122" s="1096"/>
      <c r="E122" s="1093"/>
      <c r="F122" s="1285"/>
      <c r="G122" s="1093"/>
      <c r="H122" s="1749"/>
      <c r="I122" s="1446"/>
      <c r="J122" s="1219">
        <v>345</v>
      </c>
      <c r="K122" s="1216" t="str">
        <f>+[8]Metas!K396</f>
        <v xml:space="preserve">Municipios con programa de Rehabilitación Basada en Comunidad, con redes, grupos de apoyo y empoderamiento de líderes de RBC </v>
      </c>
      <c r="L122" s="1222"/>
      <c r="M122" s="1225">
        <f t="shared" si="167"/>
        <v>0</v>
      </c>
      <c r="N122" s="1228"/>
      <c r="O122" s="1231"/>
      <c r="P122" s="1234"/>
      <c r="Q122" s="1237"/>
      <c r="R122" s="1219">
        <f>+$J122</f>
        <v>345</v>
      </c>
      <c r="S122" s="233"/>
      <c r="T122" s="240"/>
      <c r="U122" s="240"/>
      <c r="V122" s="240"/>
      <c r="W122" s="233"/>
      <c r="X122" s="307"/>
      <c r="Y122" s="307"/>
      <c r="Z122" s="307"/>
      <c r="AA122" s="307"/>
      <c r="AB122" s="1219">
        <f t="shared" ref="AB122" si="180">+$J122</f>
        <v>345</v>
      </c>
      <c r="AC122" s="1240">
        <f t="shared" ref="AC122" si="181">+L122</f>
        <v>0</v>
      </c>
      <c r="AD122" s="308">
        <f t="shared" si="150"/>
        <v>0</v>
      </c>
      <c r="AE122" s="308">
        <f t="shared" si="150"/>
        <v>0</v>
      </c>
      <c r="AF122" s="308">
        <f t="shared" si="150"/>
        <v>0</v>
      </c>
      <c r="AG122" s="308">
        <f t="shared" si="149"/>
        <v>0</v>
      </c>
      <c r="AH122" s="308">
        <f t="shared" si="149"/>
        <v>0</v>
      </c>
      <c r="AI122" s="308">
        <f t="shared" si="149"/>
        <v>0</v>
      </c>
      <c r="AJ122" s="308">
        <f t="shared" si="149"/>
        <v>0</v>
      </c>
      <c r="AK122" s="1219">
        <f t="shared" ref="AK122" si="182">+$J122</f>
        <v>345</v>
      </c>
      <c r="AL122" s="1243">
        <f t="shared" si="154"/>
        <v>0</v>
      </c>
      <c r="AM122" s="308">
        <f t="shared" si="97"/>
        <v>0</v>
      </c>
      <c r="AN122" s="48"/>
      <c r="AO122" s="48"/>
      <c r="AP122" s="48"/>
      <c r="AQ122" s="48"/>
      <c r="AR122" s="48"/>
      <c r="AS122" s="48"/>
      <c r="AT122" s="1219">
        <f t="shared" ref="AT122" si="183">+$J122</f>
        <v>345</v>
      </c>
      <c r="AU122" s="1246">
        <f t="shared" si="156"/>
        <v>0</v>
      </c>
      <c r="AV122" s="308">
        <f t="shared" si="98"/>
        <v>0</v>
      </c>
      <c r="AW122" s="48"/>
      <c r="AX122" s="48"/>
      <c r="AY122" s="48"/>
      <c r="AZ122" s="48"/>
      <c r="BA122" s="48"/>
      <c r="BB122" s="48"/>
      <c r="BC122" s="1219">
        <f t="shared" ref="BC122" si="184">+$J122</f>
        <v>345</v>
      </c>
      <c r="BD122" s="1249">
        <f t="shared" si="158"/>
        <v>0</v>
      </c>
      <c r="BE122" s="308">
        <f t="shared" si="99"/>
        <v>0</v>
      </c>
      <c r="BF122" s="48"/>
      <c r="BG122" s="48"/>
      <c r="BH122" s="48"/>
      <c r="BI122" s="48"/>
      <c r="BJ122" s="48"/>
      <c r="BK122" s="48"/>
      <c r="BL122" s="1219">
        <f t="shared" ref="BL122" si="185">+$J122</f>
        <v>345</v>
      </c>
      <c r="BM122" s="1252">
        <f t="shared" si="160"/>
        <v>0</v>
      </c>
      <c r="BN122" s="308">
        <f t="shared" si="100"/>
        <v>0</v>
      </c>
      <c r="BO122" s="48"/>
      <c r="BP122" s="48"/>
      <c r="BQ122" s="48"/>
      <c r="BR122" s="48"/>
      <c r="BS122" s="48"/>
      <c r="BT122" s="48"/>
      <c r="BU122" s="1204"/>
      <c r="BV122" s="1205"/>
      <c r="BW122" s="1205"/>
      <c r="BX122" s="1205"/>
      <c r="BY122" s="1205"/>
      <c r="BZ122" s="1205"/>
      <c r="CA122" s="1205"/>
      <c r="CB122" s="1205"/>
      <c r="CC122" s="1206"/>
    </row>
    <row r="123" spans="1:81" s="58" customFormat="1" ht="40.15" customHeight="1" x14ac:dyDescent="0.25">
      <c r="A123" s="37"/>
      <c r="B123" s="1318"/>
      <c r="C123" s="1315"/>
      <c r="D123" s="1097"/>
      <c r="E123" s="1094"/>
      <c r="F123" s="1286"/>
      <c r="G123" s="1094"/>
      <c r="H123" s="1750"/>
      <c r="I123" s="1447"/>
      <c r="J123" s="1220"/>
      <c r="K123" s="1217"/>
      <c r="L123" s="1223"/>
      <c r="M123" s="1226"/>
      <c r="N123" s="1229"/>
      <c r="O123" s="1232"/>
      <c r="P123" s="1235"/>
      <c r="Q123" s="1238"/>
      <c r="R123" s="1220"/>
      <c r="S123" s="41"/>
      <c r="T123" s="241"/>
      <c r="U123" s="241"/>
      <c r="V123" s="241"/>
      <c r="W123" s="41"/>
      <c r="X123" s="34"/>
      <c r="Y123" s="34"/>
      <c r="Z123" s="34"/>
      <c r="AA123" s="34"/>
      <c r="AB123" s="1220"/>
      <c r="AC123" s="1241"/>
      <c r="AD123" s="303">
        <f t="shared" si="150"/>
        <v>0</v>
      </c>
      <c r="AE123" s="303">
        <f t="shared" si="150"/>
        <v>0</v>
      </c>
      <c r="AF123" s="303">
        <f t="shared" si="150"/>
        <v>0</v>
      </c>
      <c r="AG123" s="303">
        <f t="shared" si="149"/>
        <v>0</v>
      </c>
      <c r="AH123" s="303">
        <f t="shared" si="149"/>
        <v>0</v>
      </c>
      <c r="AI123" s="303">
        <f t="shared" si="149"/>
        <v>0</v>
      </c>
      <c r="AJ123" s="303">
        <f t="shared" si="149"/>
        <v>0</v>
      </c>
      <c r="AK123" s="1220"/>
      <c r="AL123" s="1244"/>
      <c r="AM123" s="303">
        <f t="shared" si="97"/>
        <v>0</v>
      </c>
      <c r="AN123" s="311"/>
      <c r="AO123" s="311"/>
      <c r="AP123" s="311"/>
      <c r="AQ123" s="311"/>
      <c r="AR123" s="311"/>
      <c r="AS123" s="311"/>
      <c r="AT123" s="1220"/>
      <c r="AU123" s="1247"/>
      <c r="AV123" s="303">
        <f t="shared" si="98"/>
        <v>0</v>
      </c>
      <c r="AW123" s="311"/>
      <c r="AX123" s="311"/>
      <c r="AY123" s="311"/>
      <c r="AZ123" s="311"/>
      <c r="BA123" s="311"/>
      <c r="BB123" s="311"/>
      <c r="BC123" s="1220"/>
      <c r="BD123" s="1250"/>
      <c r="BE123" s="303">
        <f t="shared" si="99"/>
        <v>0</v>
      </c>
      <c r="BF123" s="311"/>
      <c r="BG123" s="311"/>
      <c r="BH123" s="311"/>
      <c r="BI123" s="311"/>
      <c r="BJ123" s="311"/>
      <c r="BK123" s="311"/>
      <c r="BL123" s="1220"/>
      <c r="BM123" s="1253"/>
      <c r="BN123" s="303">
        <f t="shared" si="100"/>
        <v>0</v>
      </c>
      <c r="BO123" s="311"/>
      <c r="BP123" s="311"/>
      <c r="BQ123" s="311"/>
      <c r="BR123" s="311"/>
      <c r="BS123" s="311"/>
      <c r="BT123" s="311"/>
      <c r="BU123" s="1207"/>
      <c r="BV123" s="1208"/>
      <c r="BW123" s="1208"/>
      <c r="BX123" s="1208"/>
      <c r="BY123" s="1208"/>
      <c r="BZ123" s="1208"/>
      <c r="CA123" s="1208"/>
      <c r="CB123" s="1208"/>
      <c r="CC123" s="1209"/>
    </row>
    <row r="124" spans="1:81" s="58" customFormat="1" ht="40.15" customHeight="1" x14ac:dyDescent="0.25">
      <c r="A124" s="37"/>
      <c r="B124" s="1318"/>
      <c r="C124" s="1315"/>
      <c r="D124" s="1097"/>
      <c r="E124" s="1094"/>
      <c r="F124" s="1286"/>
      <c r="G124" s="1094"/>
      <c r="H124" s="1750"/>
      <c r="I124" s="1447"/>
      <c r="J124" s="1220"/>
      <c r="K124" s="1217"/>
      <c r="L124" s="1223"/>
      <c r="M124" s="1226"/>
      <c r="N124" s="1229"/>
      <c r="O124" s="1232"/>
      <c r="P124" s="1235"/>
      <c r="Q124" s="1238"/>
      <c r="R124" s="1220"/>
      <c r="S124" s="41"/>
      <c r="T124" s="241"/>
      <c r="U124" s="241"/>
      <c r="V124" s="241"/>
      <c r="W124" s="41"/>
      <c r="X124" s="34"/>
      <c r="Y124" s="34"/>
      <c r="Z124" s="34"/>
      <c r="AA124" s="34"/>
      <c r="AB124" s="1220"/>
      <c r="AC124" s="1241"/>
      <c r="AD124" s="303">
        <f t="shared" si="150"/>
        <v>0</v>
      </c>
      <c r="AE124" s="303">
        <f t="shared" si="150"/>
        <v>0</v>
      </c>
      <c r="AF124" s="303">
        <f t="shared" si="150"/>
        <v>0</v>
      </c>
      <c r="AG124" s="303">
        <f t="shared" si="149"/>
        <v>0</v>
      </c>
      <c r="AH124" s="303">
        <f t="shared" si="149"/>
        <v>0</v>
      </c>
      <c r="AI124" s="303">
        <f t="shared" si="149"/>
        <v>0</v>
      </c>
      <c r="AJ124" s="303">
        <f t="shared" si="149"/>
        <v>0</v>
      </c>
      <c r="AK124" s="1220"/>
      <c r="AL124" s="1244"/>
      <c r="AM124" s="303">
        <f t="shared" si="97"/>
        <v>0</v>
      </c>
      <c r="AN124" s="311"/>
      <c r="AO124" s="311"/>
      <c r="AP124" s="311"/>
      <c r="AQ124" s="311"/>
      <c r="AR124" s="311"/>
      <c r="AS124" s="311"/>
      <c r="AT124" s="1220"/>
      <c r="AU124" s="1247"/>
      <c r="AV124" s="303">
        <f t="shared" si="98"/>
        <v>0</v>
      </c>
      <c r="AW124" s="311"/>
      <c r="AX124" s="311"/>
      <c r="AY124" s="311"/>
      <c r="AZ124" s="311"/>
      <c r="BA124" s="311"/>
      <c r="BB124" s="311"/>
      <c r="BC124" s="1220"/>
      <c r="BD124" s="1250"/>
      <c r="BE124" s="303">
        <f t="shared" si="99"/>
        <v>0</v>
      </c>
      <c r="BF124" s="311"/>
      <c r="BG124" s="311"/>
      <c r="BH124" s="311"/>
      <c r="BI124" s="311"/>
      <c r="BJ124" s="311"/>
      <c r="BK124" s="311"/>
      <c r="BL124" s="1220"/>
      <c r="BM124" s="1253"/>
      <c r="BN124" s="303">
        <f t="shared" si="100"/>
        <v>0</v>
      </c>
      <c r="BO124" s="311"/>
      <c r="BP124" s="311"/>
      <c r="BQ124" s="311"/>
      <c r="BR124" s="311"/>
      <c r="BS124" s="311"/>
      <c r="BT124" s="311"/>
      <c r="BU124" s="1207"/>
      <c r="BV124" s="1208"/>
      <c r="BW124" s="1208"/>
      <c r="BX124" s="1208"/>
      <c r="BY124" s="1208"/>
      <c r="BZ124" s="1208"/>
      <c r="CA124" s="1208"/>
      <c r="CB124" s="1208"/>
      <c r="CC124" s="1209"/>
    </row>
    <row r="125" spans="1:81" s="58" customFormat="1" ht="40.15" customHeight="1" thickBot="1" x14ac:dyDescent="0.3">
      <c r="A125" s="37"/>
      <c r="B125" s="1318"/>
      <c r="C125" s="1315"/>
      <c r="D125" s="1098"/>
      <c r="E125" s="1095"/>
      <c r="F125" s="1287"/>
      <c r="G125" s="1095"/>
      <c r="H125" s="1751"/>
      <c r="I125" s="1448"/>
      <c r="J125" s="1221"/>
      <c r="K125" s="1218"/>
      <c r="L125" s="1224"/>
      <c r="M125" s="1227"/>
      <c r="N125" s="1230"/>
      <c r="O125" s="1233"/>
      <c r="P125" s="1236"/>
      <c r="Q125" s="1239"/>
      <c r="R125" s="1221"/>
      <c r="S125" s="234"/>
      <c r="T125" s="242"/>
      <c r="U125" s="242"/>
      <c r="V125" s="242"/>
      <c r="W125" s="234"/>
      <c r="X125" s="305"/>
      <c r="Y125" s="305"/>
      <c r="Z125" s="305"/>
      <c r="AA125" s="305"/>
      <c r="AB125" s="1221"/>
      <c r="AC125" s="1242"/>
      <c r="AD125" s="306">
        <f t="shared" si="150"/>
        <v>0</v>
      </c>
      <c r="AE125" s="306">
        <f t="shared" si="150"/>
        <v>0</v>
      </c>
      <c r="AF125" s="306">
        <f t="shared" si="150"/>
        <v>0</v>
      </c>
      <c r="AG125" s="306">
        <f t="shared" si="149"/>
        <v>0</v>
      </c>
      <c r="AH125" s="306">
        <f t="shared" si="149"/>
        <v>0</v>
      </c>
      <c r="AI125" s="306">
        <f t="shared" si="149"/>
        <v>0</v>
      </c>
      <c r="AJ125" s="306">
        <f t="shared" si="149"/>
        <v>0</v>
      </c>
      <c r="AK125" s="1221"/>
      <c r="AL125" s="1245"/>
      <c r="AM125" s="306">
        <f t="shared" si="97"/>
        <v>0</v>
      </c>
      <c r="AN125" s="50"/>
      <c r="AO125" s="50"/>
      <c r="AP125" s="50"/>
      <c r="AQ125" s="50"/>
      <c r="AR125" s="50"/>
      <c r="AS125" s="50"/>
      <c r="AT125" s="1221"/>
      <c r="AU125" s="1248"/>
      <c r="AV125" s="306">
        <f t="shared" si="98"/>
        <v>0</v>
      </c>
      <c r="AW125" s="50"/>
      <c r="AX125" s="50"/>
      <c r="AY125" s="50"/>
      <c r="AZ125" s="50"/>
      <c r="BA125" s="50"/>
      <c r="BB125" s="50"/>
      <c r="BC125" s="1221"/>
      <c r="BD125" s="1251"/>
      <c r="BE125" s="306">
        <f t="shared" si="99"/>
        <v>0</v>
      </c>
      <c r="BF125" s="50"/>
      <c r="BG125" s="50"/>
      <c r="BH125" s="50"/>
      <c r="BI125" s="50"/>
      <c r="BJ125" s="50"/>
      <c r="BK125" s="50"/>
      <c r="BL125" s="1221"/>
      <c r="BM125" s="1254"/>
      <c r="BN125" s="306">
        <f t="shared" si="100"/>
        <v>0</v>
      </c>
      <c r="BO125" s="50"/>
      <c r="BP125" s="50"/>
      <c r="BQ125" s="50"/>
      <c r="BR125" s="50"/>
      <c r="BS125" s="50"/>
      <c r="BT125" s="50"/>
      <c r="BU125" s="1210"/>
      <c r="BV125" s="1211"/>
      <c r="BW125" s="1211"/>
      <c r="BX125" s="1211"/>
      <c r="BY125" s="1211"/>
      <c r="BZ125" s="1211"/>
      <c r="CA125" s="1211"/>
      <c r="CB125" s="1211"/>
      <c r="CC125" s="1212"/>
    </row>
    <row r="126" spans="1:81" s="58" customFormat="1" ht="40.15" customHeight="1" thickTop="1" x14ac:dyDescent="0.25">
      <c r="A126" s="37"/>
      <c r="B126" s="1318"/>
      <c r="C126" s="1315"/>
      <c r="D126" s="1096"/>
      <c r="E126" s="1093"/>
      <c r="F126" s="1285"/>
      <c r="G126" s="1093"/>
      <c r="H126" s="1749"/>
      <c r="I126" s="1446"/>
      <c r="J126" s="1219">
        <v>346</v>
      </c>
      <c r="K126" s="1216" t="str">
        <f>+[8]Metas!K397</f>
        <v>Niños, Niñas y Adolescentes con discapacidad participando en programas de rehabilitación física y social</v>
      </c>
      <c r="L126" s="1222"/>
      <c r="M126" s="1225">
        <f t="shared" si="167"/>
        <v>0</v>
      </c>
      <c r="N126" s="1228"/>
      <c r="O126" s="1231"/>
      <c r="P126" s="1234"/>
      <c r="Q126" s="1237"/>
      <c r="R126" s="1219">
        <f>+$J126</f>
        <v>346</v>
      </c>
      <c r="S126" s="233"/>
      <c r="T126" s="240"/>
      <c r="U126" s="240"/>
      <c r="V126" s="240"/>
      <c r="W126" s="233"/>
      <c r="X126" s="307"/>
      <c r="Y126" s="307"/>
      <c r="Z126" s="307"/>
      <c r="AA126" s="307"/>
      <c r="AB126" s="1219">
        <f t="shared" ref="AB126" si="186">+$J126</f>
        <v>346</v>
      </c>
      <c r="AC126" s="1240">
        <f t="shared" ref="AC126" si="187">+L126</f>
        <v>0</v>
      </c>
      <c r="AD126" s="308">
        <f t="shared" si="150"/>
        <v>0</v>
      </c>
      <c r="AE126" s="308">
        <f t="shared" si="150"/>
        <v>0</v>
      </c>
      <c r="AF126" s="308">
        <f t="shared" si="150"/>
        <v>0</v>
      </c>
      <c r="AG126" s="308">
        <f t="shared" si="149"/>
        <v>0</v>
      </c>
      <c r="AH126" s="308">
        <f t="shared" si="149"/>
        <v>0</v>
      </c>
      <c r="AI126" s="308">
        <f t="shared" si="149"/>
        <v>0</v>
      </c>
      <c r="AJ126" s="308">
        <f t="shared" si="149"/>
        <v>0</v>
      </c>
      <c r="AK126" s="1219">
        <f t="shared" ref="AK126" si="188">+$J126</f>
        <v>346</v>
      </c>
      <c r="AL126" s="1243">
        <f t="shared" si="154"/>
        <v>0</v>
      </c>
      <c r="AM126" s="308">
        <f t="shared" si="97"/>
        <v>0</v>
      </c>
      <c r="AN126" s="48"/>
      <c r="AO126" s="48"/>
      <c r="AP126" s="48"/>
      <c r="AQ126" s="48"/>
      <c r="AR126" s="48"/>
      <c r="AS126" s="48"/>
      <c r="AT126" s="1219">
        <f t="shared" ref="AT126" si="189">+$J126</f>
        <v>346</v>
      </c>
      <c r="AU126" s="1246">
        <f t="shared" si="156"/>
        <v>0</v>
      </c>
      <c r="AV126" s="308">
        <f t="shared" si="98"/>
        <v>0</v>
      </c>
      <c r="AW126" s="48"/>
      <c r="AX126" s="48"/>
      <c r="AY126" s="48"/>
      <c r="AZ126" s="48"/>
      <c r="BA126" s="48"/>
      <c r="BB126" s="48"/>
      <c r="BC126" s="1219">
        <f t="shared" ref="BC126" si="190">+$J126</f>
        <v>346</v>
      </c>
      <c r="BD126" s="1249">
        <f t="shared" si="158"/>
        <v>0</v>
      </c>
      <c r="BE126" s="308">
        <f t="shared" si="99"/>
        <v>0</v>
      </c>
      <c r="BF126" s="48"/>
      <c r="BG126" s="48"/>
      <c r="BH126" s="48"/>
      <c r="BI126" s="48"/>
      <c r="BJ126" s="48"/>
      <c r="BK126" s="48"/>
      <c r="BL126" s="1219">
        <f t="shared" ref="BL126" si="191">+$J126</f>
        <v>346</v>
      </c>
      <c r="BM126" s="1252">
        <f t="shared" si="160"/>
        <v>0</v>
      </c>
      <c r="BN126" s="308">
        <f t="shared" si="100"/>
        <v>0</v>
      </c>
      <c r="BO126" s="48"/>
      <c r="BP126" s="48"/>
      <c r="BQ126" s="48"/>
      <c r="BR126" s="48"/>
      <c r="BS126" s="48"/>
      <c r="BT126" s="48"/>
      <c r="BU126" s="1204"/>
      <c r="BV126" s="1205"/>
      <c r="BW126" s="1205"/>
      <c r="BX126" s="1205"/>
      <c r="BY126" s="1205"/>
      <c r="BZ126" s="1205"/>
      <c r="CA126" s="1205"/>
      <c r="CB126" s="1205"/>
      <c r="CC126" s="1206"/>
    </row>
    <row r="127" spans="1:81" s="58" customFormat="1" ht="40.15" customHeight="1" x14ac:dyDescent="0.25">
      <c r="A127" s="37"/>
      <c r="B127" s="1318"/>
      <c r="C127" s="1315"/>
      <c r="D127" s="1097"/>
      <c r="E127" s="1094"/>
      <c r="F127" s="1286"/>
      <c r="G127" s="1094"/>
      <c r="H127" s="1750"/>
      <c r="I127" s="1447"/>
      <c r="J127" s="1220"/>
      <c r="K127" s="1217"/>
      <c r="L127" s="1223"/>
      <c r="M127" s="1226"/>
      <c r="N127" s="1229"/>
      <c r="O127" s="1232"/>
      <c r="P127" s="1235"/>
      <c r="Q127" s="1238"/>
      <c r="R127" s="1220"/>
      <c r="S127" s="41"/>
      <c r="T127" s="241"/>
      <c r="U127" s="241"/>
      <c r="V127" s="241"/>
      <c r="W127" s="41"/>
      <c r="X127" s="34"/>
      <c r="Y127" s="34"/>
      <c r="Z127" s="34"/>
      <c r="AA127" s="34"/>
      <c r="AB127" s="1220"/>
      <c r="AC127" s="1241"/>
      <c r="AD127" s="303">
        <f t="shared" si="150"/>
        <v>0</v>
      </c>
      <c r="AE127" s="303">
        <f t="shared" si="150"/>
        <v>0</v>
      </c>
      <c r="AF127" s="303">
        <f t="shared" si="150"/>
        <v>0</v>
      </c>
      <c r="AG127" s="303">
        <f t="shared" si="150"/>
        <v>0</v>
      </c>
      <c r="AH127" s="303">
        <f t="shared" si="150"/>
        <v>0</v>
      </c>
      <c r="AI127" s="303">
        <f t="shared" si="150"/>
        <v>0</v>
      </c>
      <c r="AJ127" s="303">
        <f t="shared" si="149"/>
        <v>0</v>
      </c>
      <c r="AK127" s="1220"/>
      <c r="AL127" s="1244"/>
      <c r="AM127" s="303">
        <f t="shared" si="97"/>
        <v>0</v>
      </c>
      <c r="AN127" s="311"/>
      <c r="AO127" s="311"/>
      <c r="AP127" s="311"/>
      <c r="AQ127" s="311"/>
      <c r="AR127" s="311"/>
      <c r="AS127" s="311"/>
      <c r="AT127" s="1220"/>
      <c r="AU127" s="1247"/>
      <c r="AV127" s="303">
        <f t="shared" si="98"/>
        <v>0</v>
      </c>
      <c r="AW127" s="311"/>
      <c r="AX127" s="311"/>
      <c r="AY127" s="311"/>
      <c r="AZ127" s="311"/>
      <c r="BA127" s="311"/>
      <c r="BB127" s="311"/>
      <c r="BC127" s="1220"/>
      <c r="BD127" s="1250"/>
      <c r="BE127" s="303">
        <f t="shared" si="99"/>
        <v>0</v>
      </c>
      <c r="BF127" s="311"/>
      <c r="BG127" s="311"/>
      <c r="BH127" s="311"/>
      <c r="BI127" s="311"/>
      <c r="BJ127" s="311"/>
      <c r="BK127" s="311"/>
      <c r="BL127" s="1220"/>
      <c r="BM127" s="1253"/>
      <c r="BN127" s="303">
        <f t="shared" si="100"/>
        <v>0</v>
      </c>
      <c r="BO127" s="311"/>
      <c r="BP127" s="311"/>
      <c r="BQ127" s="311"/>
      <c r="BR127" s="311"/>
      <c r="BS127" s="311"/>
      <c r="BT127" s="311"/>
      <c r="BU127" s="1207"/>
      <c r="BV127" s="1208"/>
      <c r="BW127" s="1208"/>
      <c r="BX127" s="1208"/>
      <c r="BY127" s="1208"/>
      <c r="BZ127" s="1208"/>
      <c r="CA127" s="1208"/>
      <c r="CB127" s="1208"/>
      <c r="CC127" s="1209"/>
    </row>
    <row r="128" spans="1:81" s="58" customFormat="1" ht="40.15" customHeight="1" x14ac:dyDescent="0.25">
      <c r="A128" s="37"/>
      <c r="B128" s="1318"/>
      <c r="C128" s="1315"/>
      <c r="D128" s="1097"/>
      <c r="E128" s="1094"/>
      <c r="F128" s="1286"/>
      <c r="G128" s="1094"/>
      <c r="H128" s="1750"/>
      <c r="I128" s="1447"/>
      <c r="J128" s="1220"/>
      <c r="K128" s="1217"/>
      <c r="L128" s="1223"/>
      <c r="M128" s="1226"/>
      <c r="N128" s="1229"/>
      <c r="O128" s="1232"/>
      <c r="P128" s="1235"/>
      <c r="Q128" s="1238"/>
      <c r="R128" s="1220"/>
      <c r="S128" s="41"/>
      <c r="T128" s="241"/>
      <c r="U128" s="241"/>
      <c r="V128" s="241"/>
      <c r="W128" s="41"/>
      <c r="X128" s="34"/>
      <c r="Y128" s="34"/>
      <c r="Z128" s="34"/>
      <c r="AA128" s="34"/>
      <c r="AB128" s="1220"/>
      <c r="AC128" s="1241"/>
      <c r="AD128" s="303">
        <f t="shared" si="150"/>
        <v>0</v>
      </c>
      <c r="AE128" s="303">
        <f t="shared" si="150"/>
        <v>0</v>
      </c>
      <c r="AF128" s="303">
        <f t="shared" si="150"/>
        <v>0</v>
      </c>
      <c r="AG128" s="303">
        <f t="shared" si="150"/>
        <v>0</v>
      </c>
      <c r="AH128" s="303">
        <f t="shared" si="150"/>
        <v>0</v>
      </c>
      <c r="AI128" s="303">
        <f t="shared" si="150"/>
        <v>0</v>
      </c>
      <c r="AJ128" s="303">
        <f t="shared" si="149"/>
        <v>0</v>
      </c>
      <c r="AK128" s="1220"/>
      <c r="AL128" s="1244"/>
      <c r="AM128" s="303">
        <f t="shared" si="97"/>
        <v>0</v>
      </c>
      <c r="AN128" s="311"/>
      <c r="AO128" s="311"/>
      <c r="AP128" s="311"/>
      <c r="AQ128" s="311"/>
      <c r="AR128" s="311"/>
      <c r="AS128" s="311"/>
      <c r="AT128" s="1220"/>
      <c r="AU128" s="1247"/>
      <c r="AV128" s="303">
        <f t="shared" si="98"/>
        <v>0</v>
      </c>
      <c r="AW128" s="311"/>
      <c r="AX128" s="311"/>
      <c r="AY128" s="311"/>
      <c r="AZ128" s="311"/>
      <c r="BA128" s="311"/>
      <c r="BB128" s="311"/>
      <c r="BC128" s="1220"/>
      <c r="BD128" s="1250"/>
      <c r="BE128" s="303">
        <f t="shared" si="99"/>
        <v>0</v>
      </c>
      <c r="BF128" s="311"/>
      <c r="BG128" s="311"/>
      <c r="BH128" s="311"/>
      <c r="BI128" s="311"/>
      <c r="BJ128" s="311"/>
      <c r="BK128" s="311"/>
      <c r="BL128" s="1220"/>
      <c r="BM128" s="1253"/>
      <c r="BN128" s="303">
        <f t="shared" si="100"/>
        <v>0</v>
      </c>
      <c r="BO128" s="311"/>
      <c r="BP128" s="311"/>
      <c r="BQ128" s="311"/>
      <c r="BR128" s="311"/>
      <c r="BS128" s="311"/>
      <c r="BT128" s="311"/>
      <c r="BU128" s="1207"/>
      <c r="BV128" s="1208"/>
      <c r="BW128" s="1208"/>
      <c r="BX128" s="1208"/>
      <c r="BY128" s="1208"/>
      <c r="BZ128" s="1208"/>
      <c r="CA128" s="1208"/>
      <c r="CB128" s="1208"/>
      <c r="CC128" s="1209"/>
    </row>
    <row r="129" spans="1:81" s="58" customFormat="1" ht="40.15" customHeight="1" thickBot="1" x14ac:dyDescent="0.3">
      <c r="A129" s="37"/>
      <c r="B129" s="1318"/>
      <c r="C129" s="1315"/>
      <c r="D129" s="1098"/>
      <c r="E129" s="1095"/>
      <c r="F129" s="1287"/>
      <c r="G129" s="1095"/>
      <c r="H129" s="1751"/>
      <c r="I129" s="1448"/>
      <c r="J129" s="1221"/>
      <c r="K129" s="1218"/>
      <c r="L129" s="1224"/>
      <c r="M129" s="1227"/>
      <c r="N129" s="1230"/>
      <c r="O129" s="1233"/>
      <c r="P129" s="1236"/>
      <c r="Q129" s="1239"/>
      <c r="R129" s="1221"/>
      <c r="S129" s="234"/>
      <c r="T129" s="242"/>
      <c r="U129" s="242"/>
      <c r="V129" s="242"/>
      <c r="W129" s="234"/>
      <c r="X129" s="305"/>
      <c r="Y129" s="305"/>
      <c r="Z129" s="305"/>
      <c r="AA129" s="305"/>
      <c r="AB129" s="1221"/>
      <c r="AC129" s="1242"/>
      <c r="AD129" s="306">
        <f t="shared" si="150"/>
        <v>0</v>
      </c>
      <c r="AE129" s="306">
        <f t="shared" si="150"/>
        <v>0</v>
      </c>
      <c r="AF129" s="306">
        <f t="shared" si="150"/>
        <v>0</v>
      </c>
      <c r="AG129" s="306">
        <f t="shared" si="150"/>
        <v>0</v>
      </c>
      <c r="AH129" s="306">
        <f t="shared" si="150"/>
        <v>0</v>
      </c>
      <c r="AI129" s="306">
        <f t="shared" si="150"/>
        <v>0</v>
      </c>
      <c r="AJ129" s="306">
        <f t="shared" si="149"/>
        <v>0</v>
      </c>
      <c r="AK129" s="1221"/>
      <c r="AL129" s="1245"/>
      <c r="AM129" s="306">
        <f t="shared" si="97"/>
        <v>0</v>
      </c>
      <c r="AN129" s="50"/>
      <c r="AO129" s="50"/>
      <c r="AP129" s="50"/>
      <c r="AQ129" s="50"/>
      <c r="AR129" s="50"/>
      <c r="AS129" s="50"/>
      <c r="AT129" s="1221"/>
      <c r="AU129" s="1248"/>
      <c r="AV129" s="306">
        <f t="shared" si="98"/>
        <v>0</v>
      </c>
      <c r="AW129" s="50"/>
      <c r="AX129" s="50"/>
      <c r="AY129" s="50"/>
      <c r="AZ129" s="50"/>
      <c r="BA129" s="50"/>
      <c r="BB129" s="50"/>
      <c r="BC129" s="1221"/>
      <c r="BD129" s="1251"/>
      <c r="BE129" s="306">
        <f t="shared" si="99"/>
        <v>0</v>
      </c>
      <c r="BF129" s="50"/>
      <c r="BG129" s="50"/>
      <c r="BH129" s="50"/>
      <c r="BI129" s="50"/>
      <c r="BJ129" s="50"/>
      <c r="BK129" s="50"/>
      <c r="BL129" s="1221"/>
      <c r="BM129" s="1254"/>
      <c r="BN129" s="306">
        <f t="shared" si="100"/>
        <v>0</v>
      </c>
      <c r="BO129" s="50"/>
      <c r="BP129" s="50"/>
      <c r="BQ129" s="50"/>
      <c r="BR129" s="50"/>
      <c r="BS129" s="50"/>
      <c r="BT129" s="50"/>
      <c r="BU129" s="1210"/>
      <c r="BV129" s="1211"/>
      <c r="BW129" s="1211"/>
      <c r="BX129" s="1211"/>
      <c r="BY129" s="1211"/>
      <c r="BZ129" s="1211"/>
      <c r="CA129" s="1211"/>
      <c r="CB129" s="1211"/>
      <c r="CC129" s="1212"/>
    </row>
    <row r="130" spans="1:81" s="58" customFormat="1" ht="40.15" customHeight="1" thickTop="1" x14ac:dyDescent="0.25">
      <c r="A130" s="37"/>
      <c r="B130" s="1318"/>
      <c r="C130" s="1315"/>
      <c r="D130" s="1096"/>
      <c r="E130" s="1093"/>
      <c r="F130" s="1285"/>
      <c r="G130" s="1093"/>
      <c r="H130" s="1749"/>
      <c r="I130" s="1446"/>
      <c r="J130" s="1219">
        <v>347</v>
      </c>
      <c r="K130" s="1216" t="str">
        <f>+[8]Metas!K398</f>
        <v>Personas con discapacidad visual (Ceguera o baja visión) en Inclusión social</v>
      </c>
      <c r="L130" s="1222"/>
      <c r="M130" s="1225">
        <f>SUM(N130:Q130)</f>
        <v>0</v>
      </c>
      <c r="N130" s="1228"/>
      <c r="O130" s="1231"/>
      <c r="P130" s="1234"/>
      <c r="Q130" s="1237"/>
      <c r="R130" s="1219">
        <f>+$J130</f>
        <v>347</v>
      </c>
      <c r="S130" s="233"/>
      <c r="T130" s="240"/>
      <c r="U130" s="240"/>
      <c r="V130" s="240"/>
      <c r="W130" s="233"/>
      <c r="X130" s="307"/>
      <c r="Y130" s="307"/>
      <c r="Z130" s="307"/>
      <c r="AA130" s="307"/>
      <c r="AB130" s="1219">
        <f t="shared" ref="AB130" si="192">+$J130</f>
        <v>347</v>
      </c>
      <c r="AC130" s="1240">
        <f t="shared" ref="AC130" si="193">+L130</f>
        <v>0</v>
      </c>
      <c r="AD130" s="308">
        <f t="shared" si="150"/>
        <v>0</v>
      </c>
      <c r="AE130" s="308">
        <f t="shared" si="150"/>
        <v>0</v>
      </c>
      <c r="AF130" s="308">
        <f t="shared" si="150"/>
        <v>0</v>
      </c>
      <c r="AG130" s="308">
        <f t="shared" si="150"/>
        <v>0</v>
      </c>
      <c r="AH130" s="308">
        <f t="shared" si="150"/>
        <v>0</v>
      </c>
      <c r="AI130" s="308">
        <f t="shared" si="150"/>
        <v>0</v>
      </c>
      <c r="AJ130" s="308">
        <f t="shared" si="149"/>
        <v>0</v>
      </c>
      <c r="AK130" s="1219">
        <f t="shared" ref="AK130" si="194">+$J130</f>
        <v>347</v>
      </c>
      <c r="AL130" s="1243">
        <f>+N130</f>
        <v>0</v>
      </c>
      <c r="AM130" s="308">
        <f t="shared" si="97"/>
        <v>0</v>
      </c>
      <c r="AN130" s="48"/>
      <c r="AO130" s="48"/>
      <c r="AP130" s="48"/>
      <c r="AQ130" s="48"/>
      <c r="AR130" s="48"/>
      <c r="AS130" s="48"/>
      <c r="AT130" s="1219">
        <f t="shared" ref="AT130" si="195">+$J130</f>
        <v>347</v>
      </c>
      <c r="AU130" s="1246">
        <f>+O130</f>
        <v>0</v>
      </c>
      <c r="AV130" s="308">
        <f t="shared" si="98"/>
        <v>0</v>
      </c>
      <c r="AW130" s="48"/>
      <c r="AX130" s="48"/>
      <c r="AY130" s="48"/>
      <c r="AZ130" s="48"/>
      <c r="BA130" s="48"/>
      <c r="BB130" s="48"/>
      <c r="BC130" s="1219">
        <f t="shared" ref="BC130" si="196">+$J130</f>
        <v>347</v>
      </c>
      <c r="BD130" s="1249">
        <f>+P130</f>
        <v>0</v>
      </c>
      <c r="BE130" s="308">
        <f t="shared" si="99"/>
        <v>0</v>
      </c>
      <c r="BF130" s="48"/>
      <c r="BG130" s="48"/>
      <c r="BH130" s="48"/>
      <c r="BI130" s="48"/>
      <c r="BJ130" s="48"/>
      <c r="BK130" s="48"/>
      <c r="BL130" s="1219">
        <f t="shared" ref="BL130" si="197">+$J130</f>
        <v>347</v>
      </c>
      <c r="BM130" s="1252">
        <f>+Q130</f>
        <v>0</v>
      </c>
      <c r="BN130" s="308">
        <f t="shared" si="100"/>
        <v>0</v>
      </c>
      <c r="BO130" s="48"/>
      <c r="BP130" s="48"/>
      <c r="BQ130" s="48"/>
      <c r="BR130" s="48"/>
      <c r="BS130" s="48"/>
      <c r="BT130" s="48"/>
      <c r="BU130" s="1204"/>
      <c r="BV130" s="1205"/>
      <c r="BW130" s="1205"/>
      <c r="BX130" s="1205"/>
      <c r="BY130" s="1205"/>
      <c r="BZ130" s="1205"/>
      <c r="CA130" s="1205"/>
      <c r="CB130" s="1205"/>
      <c r="CC130" s="1206"/>
    </row>
    <row r="131" spans="1:81" s="58" customFormat="1" ht="40.15" customHeight="1" x14ac:dyDescent="0.25">
      <c r="A131" s="37"/>
      <c r="B131" s="1318"/>
      <c r="C131" s="1315"/>
      <c r="D131" s="1097"/>
      <c r="E131" s="1094"/>
      <c r="F131" s="1286"/>
      <c r="G131" s="1094"/>
      <c r="H131" s="1750"/>
      <c r="I131" s="1447"/>
      <c r="J131" s="1220"/>
      <c r="K131" s="1217"/>
      <c r="L131" s="1223"/>
      <c r="M131" s="1226"/>
      <c r="N131" s="1229"/>
      <c r="O131" s="1232"/>
      <c r="P131" s="1235"/>
      <c r="Q131" s="1238"/>
      <c r="R131" s="1220"/>
      <c r="S131" s="41"/>
      <c r="T131" s="241"/>
      <c r="U131" s="241"/>
      <c r="V131" s="241"/>
      <c r="W131" s="41"/>
      <c r="X131" s="34"/>
      <c r="Y131" s="34"/>
      <c r="Z131" s="34"/>
      <c r="AA131" s="34"/>
      <c r="AB131" s="1220"/>
      <c r="AC131" s="1241"/>
      <c r="AD131" s="303">
        <f t="shared" si="150"/>
        <v>0</v>
      </c>
      <c r="AE131" s="303">
        <f t="shared" si="150"/>
        <v>0</v>
      </c>
      <c r="AF131" s="303">
        <f t="shared" si="150"/>
        <v>0</v>
      </c>
      <c r="AG131" s="303">
        <f t="shared" si="150"/>
        <v>0</v>
      </c>
      <c r="AH131" s="303">
        <f t="shared" si="150"/>
        <v>0</v>
      </c>
      <c r="AI131" s="303">
        <f t="shared" si="150"/>
        <v>0</v>
      </c>
      <c r="AJ131" s="303">
        <f t="shared" si="149"/>
        <v>0</v>
      </c>
      <c r="AK131" s="1220"/>
      <c r="AL131" s="1244"/>
      <c r="AM131" s="303">
        <f t="shared" si="97"/>
        <v>0</v>
      </c>
      <c r="AN131" s="311"/>
      <c r="AO131" s="311"/>
      <c r="AP131" s="311"/>
      <c r="AQ131" s="311"/>
      <c r="AR131" s="311"/>
      <c r="AS131" s="311"/>
      <c r="AT131" s="1220"/>
      <c r="AU131" s="1247"/>
      <c r="AV131" s="303">
        <f t="shared" si="98"/>
        <v>0</v>
      </c>
      <c r="AW131" s="311"/>
      <c r="AX131" s="311"/>
      <c r="AY131" s="311"/>
      <c r="AZ131" s="311"/>
      <c r="BA131" s="311"/>
      <c r="BB131" s="311"/>
      <c r="BC131" s="1220"/>
      <c r="BD131" s="1250"/>
      <c r="BE131" s="303">
        <f t="shared" si="99"/>
        <v>0</v>
      </c>
      <c r="BF131" s="311"/>
      <c r="BG131" s="311"/>
      <c r="BH131" s="311"/>
      <c r="BI131" s="311"/>
      <c r="BJ131" s="311"/>
      <c r="BK131" s="311"/>
      <c r="BL131" s="1220"/>
      <c r="BM131" s="1253"/>
      <c r="BN131" s="303">
        <f t="shared" si="100"/>
        <v>0</v>
      </c>
      <c r="BO131" s="311"/>
      <c r="BP131" s="311"/>
      <c r="BQ131" s="311"/>
      <c r="BR131" s="311"/>
      <c r="BS131" s="311"/>
      <c r="BT131" s="311"/>
      <c r="BU131" s="1207"/>
      <c r="BV131" s="1208"/>
      <c r="BW131" s="1208"/>
      <c r="BX131" s="1208"/>
      <c r="BY131" s="1208"/>
      <c r="BZ131" s="1208"/>
      <c r="CA131" s="1208"/>
      <c r="CB131" s="1208"/>
      <c r="CC131" s="1209"/>
    </row>
    <row r="132" spans="1:81" s="58" customFormat="1" ht="40.15" customHeight="1" x14ac:dyDescent="0.25">
      <c r="A132" s="37"/>
      <c r="B132" s="1318"/>
      <c r="C132" s="1315"/>
      <c r="D132" s="1097"/>
      <c r="E132" s="1094"/>
      <c r="F132" s="1286"/>
      <c r="G132" s="1094"/>
      <c r="H132" s="1750"/>
      <c r="I132" s="1447"/>
      <c r="J132" s="1220"/>
      <c r="K132" s="1217"/>
      <c r="L132" s="1223"/>
      <c r="M132" s="1226"/>
      <c r="N132" s="1229"/>
      <c r="O132" s="1232"/>
      <c r="P132" s="1235"/>
      <c r="Q132" s="1238"/>
      <c r="R132" s="1220"/>
      <c r="S132" s="41"/>
      <c r="T132" s="241"/>
      <c r="U132" s="241"/>
      <c r="V132" s="241"/>
      <c r="W132" s="41"/>
      <c r="X132" s="34"/>
      <c r="Y132" s="34"/>
      <c r="Z132" s="34"/>
      <c r="AA132" s="34"/>
      <c r="AB132" s="1220"/>
      <c r="AC132" s="1241"/>
      <c r="AD132" s="303">
        <f t="shared" si="150"/>
        <v>0</v>
      </c>
      <c r="AE132" s="303">
        <f t="shared" si="150"/>
        <v>0</v>
      </c>
      <c r="AF132" s="303">
        <f t="shared" si="150"/>
        <v>0</v>
      </c>
      <c r="AG132" s="303">
        <f t="shared" si="150"/>
        <v>0</v>
      </c>
      <c r="AH132" s="303">
        <f t="shared" si="150"/>
        <v>0</v>
      </c>
      <c r="AI132" s="303">
        <f t="shared" si="150"/>
        <v>0</v>
      </c>
      <c r="AJ132" s="303">
        <f t="shared" si="149"/>
        <v>0</v>
      </c>
      <c r="AK132" s="1220"/>
      <c r="AL132" s="1244"/>
      <c r="AM132" s="303">
        <f t="shared" si="97"/>
        <v>0</v>
      </c>
      <c r="AN132" s="311"/>
      <c r="AO132" s="311"/>
      <c r="AP132" s="311"/>
      <c r="AQ132" s="311"/>
      <c r="AR132" s="311"/>
      <c r="AS132" s="311"/>
      <c r="AT132" s="1220"/>
      <c r="AU132" s="1247"/>
      <c r="AV132" s="303">
        <f t="shared" si="98"/>
        <v>0</v>
      </c>
      <c r="AW132" s="311"/>
      <c r="AX132" s="311"/>
      <c r="AY132" s="311"/>
      <c r="AZ132" s="311"/>
      <c r="BA132" s="311"/>
      <c r="BB132" s="311"/>
      <c r="BC132" s="1220"/>
      <c r="BD132" s="1250"/>
      <c r="BE132" s="303">
        <f t="shared" si="99"/>
        <v>0</v>
      </c>
      <c r="BF132" s="311"/>
      <c r="BG132" s="311"/>
      <c r="BH132" s="311"/>
      <c r="BI132" s="311"/>
      <c r="BJ132" s="311"/>
      <c r="BK132" s="311"/>
      <c r="BL132" s="1220"/>
      <c r="BM132" s="1253"/>
      <c r="BN132" s="303">
        <f t="shared" si="100"/>
        <v>0</v>
      </c>
      <c r="BO132" s="311"/>
      <c r="BP132" s="311"/>
      <c r="BQ132" s="311"/>
      <c r="BR132" s="311"/>
      <c r="BS132" s="311"/>
      <c r="BT132" s="311"/>
      <c r="BU132" s="1207"/>
      <c r="BV132" s="1208"/>
      <c r="BW132" s="1208"/>
      <c r="BX132" s="1208"/>
      <c r="BY132" s="1208"/>
      <c r="BZ132" s="1208"/>
      <c r="CA132" s="1208"/>
      <c r="CB132" s="1208"/>
      <c r="CC132" s="1209"/>
    </row>
    <row r="133" spans="1:81" s="58" customFormat="1" ht="40.15" customHeight="1" thickBot="1" x14ac:dyDescent="0.3">
      <c r="A133" s="37"/>
      <c r="B133" s="1318"/>
      <c r="C133" s="1316"/>
      <c r="D133" s="1098"/>
      <c r="E133" s="1095"/>
      <c r="F133" s="1287"/>
      <c r="G133" s="1095"/>
      <c r="H133" s="1751"/>
      <c r="I133" s="1448"/>
      <c r="J133" s="1221"/>
      <c r="K133" s="1218"/>
      <c r="L133" s="1224"/>
      <c r="M133" s="1227"/>
      <c r="N133" s="1230"/>
      <c r="O133" s="1233"/>
      <c r="P133" s="1236"/>
      <c r="Q133" s="1239"/>
      <c r="R133" s="1221"/>
      <c r="S133" s="234"/>
      <c r="T133" s="242"/>
      <c r="U133" s="242"/>
      <c r="V133" s="242"/>
      <c r="W133" s="234"/>
      <c r="X133" s="305"/>
      <c r="Y133" s="305"/>
      <c r="Z133" s="305"/>
      <c r="AA133" s="305"/>
      <c r="AB133" s="1221"/>
      <c r="AC133" s="1242"/>
      <c r="AD133" s="306">
        <f t="shared" si="150"/>
        <v>0</v>
      </c>
      <c r="AE133" s="306">
        <f t="shared" si="150"/>
        <v>0</v>
      </c>
      <c r="AF133" s="306">
        <f t="shared" si="150"/>
        <v>0</v>
      </c>
      <c r="AG133" s="306">
        <f t="shared" si="150"/>
        <v>0</v>
      </c>
      <c r="AH133" s="306">
        <f t="shared" si="150"/>
        <v>0</v>
      </c>
      <c r="AI133" s="306">
        <f t="shared" si="150"/>
        <v>0</v>
      </c>
      <c r="AJ133" s="306">
        <f t="shared" si="149"/>
        <v>0</v>
      </c>
      <c r="AK133" s="1221"/>
      <c r="AL133" s="1245"/>
      <c r="AM133" s="306">
        <f t="shared" si="97"/>
        <v>0</v>
      </c>
      <c r="AN133" s="50"/>
      <c r="AO133" s="50"/>
      <c r="AP133" s="50"/>
      <c r="AQ133" s="50"/>
      <c r="AR133" s="50"/>
      <c r="AS133" s="50"/>
      <c r="AT133" s="1221"/>
      <c r="AU133" s="1248"/>
      <c r="AV133" s="306">
        <f t="shared" si="98"/>
        <v>0</v>
      </c>
      <c r="AW133" s="50"/>
      <c r="AX133" s="50"/>
      <c r="AY133" s="50"/>
      <c r="AZ133" s="50"/>
      <c r="BA133" s="50"/>
      <c r="BB133" s="50"/>
      <c r="BC133" s="1221"/>
      <c r="BD133" s="1251"/>
      <c r="BE133" s="306">
        <f t="shared" si="99"/>
        <v>0</v>
      </c>
      <c r="BF133" s="50"/>
      <c r="BG133" s="50"/>
      <c r="BH133" s="50"/>
      <c r="BI133" s="50"/>
      <c r="BJ133" s="50"/>
      <c r="BK133" s="50"/>
      <c r="BL133" s="1221"/>
      <c r="BM133" s="1254"/>
      <c r="BN133" s="306">
        <f t="shared" si="100"/>
        <v>0</v>
      </c>
      <c r="BO133" s="50"/>
      <c r="BP133" s="50"/>
      <c r="BQ133" s="50"/>
      <c r="BR133" s="50"/>
      <c r="BS133" s="50"/>
      <c r="BT133" s="50"/>
      <c r="BU133" s="1210"/>
      <c r="BV133" s="1211"/>
      <c r="BW133" s="1211"/>
      <c r="BX133" s="1211"/>
      <c r="BY133" s="1211"/>
      <c r="BZ133" s="1211"/>
      <c r="CA133" s="1211"/>
      <c r="CB133" s="1211"/>
      <c r="CC133" s="1212"/>
    </row>
    <row r="134" spans="1:81" s="58" customFormat="1" ht="40.15" customHeight="1" thickTop="1" x14ac:dyDescent="0.25">
      <c r="A134" s="37"/>
      <c r="B134" s="1318"/>
      <c r="C134" s="1472" t="s">
        <v>511</v>
      </c>
      <c r="D134" s="1096"/>
      <c r="E134" s="1093"/>
      <c r="F134" s="1285"/>
      <c r="G134" s="1093"/>
      <c r="H134" s="1749"/>
      <c r="I134" s="1446"/>
      <c r="J134" s="1219">
        <v>348</v>
      </c>
      <c r="K134" s="1216" t="str">
        <f>+[8]Metas!K399</f>
        <v>Deportistas de las 5 ligas del sistema paralímpico en el programa de preparación de alto rendimiento (50% de cada liga</v>
      </c>
      <c r="L134" s="1433"/>
      <c r="M134" s="1480">
        <f>SUM(N134:Q134)</f>
        <v>0</v>
      </c>
      <c r="N134" s="1482"/>
      <c r="O134" s="1484"/>
      <c r="P134" s="1486"/>
      <c r="Q134" s="1488"/>
      <c r="R134" s="1219">
        <f>+$J134</f>
        <v>348</v>
      </c>
      <c r="S134" s="233"/>
      <c r="T134" s="240"/>
      <c r="U134" s="240"/>
      <c r="V134" s="240"/>
      <c r="W134" s="233"/>
      <c r="X134" s="307"/>
      <c r="Y134" s="307"/>
      <c r="Z134" s="307"/>
      <c r="AA134" s="307"/>
      <c r="AB134" s="1219">
        <f t="shared" ref="AB134" si="198">+$J134</f>
        <v>348</v>
      </c>
      <c r="AC134" s="1240">
        <f t="shared" ref="AC134" si="199">+L134</f>
        <v>0</v>
      </c>
      <c r="AD134" s="308">
        <f t="shared" si="150"/>
        <v>0</v>
      </c>
      <c r="AE134" s="308">
        <f t="shared" si="150"/>
        <v>0</v>
      </c>
      <c r="AF134" s="308">
        <f t="shared" si="150"/>
        <v>0</v>
      </c>
      <c r="AG134" s="308">
        <f t="shared" si="150"/>
        <v>0</v>
      </c>
      <c r="AH134" s="308">
        <f t="shared" si="150"/>
        <v>0</v>
      </c>
      <c r="AI134" s="308">
        <f t="shared" si="150"/>
        <v>0</v>
      </c>
      <c r="AJ134" s="308">
        <f t="shared" si="149"/>
        <v>0</v>
      </c>
      <c r="AK134" s="1219">
        <f t="shared" ref="AK134" si="200">+$J134</f>
        <v>348</v>
      </c>
      <c r="AL134" s="1243">
        <f>+N134</f>
        <v>0</v>
      </c>
      <c r="AM134" s="308">
        <f t="shared" si="97"/>
        <v>0</v>
      </c>
      <c r="AN134" s="48"/>
      <c r="AO134" s="48"/>
      <c r="AP134" s="48"/>
      <c r="AQ134" s="48"/>
      <c r="AR134" s="48"/>
      <c r="AS134" s="48"/>
      <c r="AT134" s="1219">
        <f t="shared" ref="AT134" si="201">+$J134</f>
        <v>348</v>
      </c>
      <c r="AU134" s="1246">
        <f>+O134</f>
        <v>0</v>
      </c>
      <c r="AV134" s="308">
        <f t="shared" si="98"/>
        <v>0</v>
      </c>
      <c r="AW134" s="48"/>
      <c r="AX134" s="48"/>
      <c r="AY134" s="48"/>
      <c r="AZ134" s="48"/>
      <c r="BA134" s="48"/>
      <c r="BB134" s="48"/>
      <c r="BC134" s="1219">
        <f t="shared" ref="BC134" si="202">+$J134</f>
        <v>348</v>
      </c>
      <c r="BD134" s="1249">
        <f>+P134</f>
        <v>0</v>
      </c>
      <c r="BE134" s="308">
        <f t="shared" si="99"/>
        <v>0</v>
      </c>
      <c r="BF134" s="48"/>
      <c r="BG134" s="48"/>
      <c r="BH134" s="48"/>
      <c r="BI134" s="48"/>
      <c r="BJ134" s="48"/>
      <c r="BK134" s="48"/>
      <c r="BL134" s="1219">
        <f t="shared" ref="BL134" si="203">+$J134</f>
        <v>348</v>
      </c>
      <c r="BM134" s="1252">
        <f>+Q134</f>
        <v>0</v>
      </c>
      <c r="BN134" s="308">
        <f t="shared" si="100"/>
        <v>0</v>
      </c>
      <c r="BO134" s="48"/>
      <c r="BP134" s="48"/>
      <c r="BQ134" s="48"/>
      <c r="BR134" s="48"/>
      <c r="BS134" s="48"/>
      <c r="BT134" s="48"/>
      <c r="BU134" s="1204"/>
      <c r="BV134" s="1205"/>
      <c r="BW134" s="1205"/>
      <c r="BX134" s="1205"/>
      <c r="BY134" s="1205"/>
      <c r="BZ134" s="1205"/>
      <c r="CA134" s="1205"/>
      <c r="CB134" s="1205"/>
      <c r="CC134" s="1206"/>
    </row>
    <row r="135" spans="1:81" s="58" customFormat="1" ht="40.15" customHeight="1" x14ac:dyDescent="0.25">
      <c r="A135" s="37"/>
      <c r="B135" s="1318"/>
      <c r="C135" s="1473"/>
      <c r="D135" s="1097"/>
      <c r="E135" s="1094"/>
      <c r="F135" s="1286"/>
      <c r="G135" s="1094"/>
      <c r="H135" s="1750"/>
      <c r="I135" s="1447"/>
      <c r="J135" s="1220"/>
      <c r="K135" s="1217"/>
      <c r="L135" s="1434"/>
      <c r="M135" s="1481"/>
      <c r="N135" s="1483"/>
      <c r="O135" s="1485"/>
      <c r="P135" s="1487"/>
      <c r="Q135" s="1489"/>
      <c r="R135" s="1220"/>
      <c r="S135" s="41"/>
      <c r="T135" s="241"/>
      <c r="U135" s="241"/>
      <c r="V135" s="241"/>
      <c r="W135" s="41"/>
      <c r="X135" s="34"/>
      <c r="Y135" s="34"/>
      <c r="Z135" s="34"/>
      <c r="AA135" s="34"/>
      <c r="AB135" s="1220"/>
      <c r="AC135" s="1241"/>
      <c r="AD135" s="303">
        <f t="shared" si="150"/>
        <v>0</v>
      </c>
      <c r="AE135" s="303">
        <f t="shared" si="150"/>
        <v>0</v>
      </c>
      <c r="AF135" s="303">
        <f t="shared" si="150"/>
        <v>0</v>
      </c>
      <c r="AG135" s="303">
        <f t="shared" si="150"/>
        <v>0</v>
      </c>
      <c r="AH135" s="303">
        <f t="shared" si="150"/>
        <v>0</v>
      </c>
      <c r="AI135" s="303">
        <f t="shared" si="150"/>
        <v>0</v>
      </c>
      <c r="AJ135" s="303">
        <f t="shared" si="149"/>
        <v>0</v>
      </c>
      <c r="AK135" s="1220"/>
      <c r="AL135" s="1244"/>
      <c r="AM135" s="303">
        <f t="shared" ref="AM135:AM137" si="204">SUM(AN135:AS135)</f>
        <v>0</v>
      </c>
      <c r="AN135" s="311"/>
      <c r="AO135" s="311"/>
      <c r="AP135" s="311"/>
      <c r="AQ135" s="311"/>
      <c r="AR135" s="311"/>
      <c r="AS135" s="311"/>
      <c r="AT135" s="1220"/>
      <c r="AU135" s="1247"/>
      <c r="AV135" s="303">
        <f t="shared" si="98"/>
        <v>0</v>
      </c>
      <c r="AW135" s="311"/>
      <c r="AX135" s="311"/>
      <c r="AY135" s="311"/>
      <c r="AZ135" s="311"/>
      <c r="BA135" s="311"/>
      <c r="BB135" s="311"/>
      <c r="BC135" s="1220"/>
      <c r="BD135" s="1250"/>
      <c r="BE135" s="303">
        <f t="shared" si="99"/>
        <v>0</v>
      </c>
      <c r="BF135" s="311"/>
      <c r="BG135" s="311"/>
      <c r="BH135" s="311"/>
      <c r="BI135" s="311"/>
      <c r="BJ135" s="311"/>
      <c r="BK135" s="311"/>
      <c r="BL135" s="1220"/>
      <c r="BM135" s="1253"/>
      <c r="BN135" s="303">
        <f t="shared" si="100"/>
        <v>0</v>
      </c>
      <c r="BO135" s="311"/>
      <c r="BP135" s="311"/>
      <c r="BQ135" s="311"/>
      <c r="BR135" s="311"/>
      <c r="BS135" s="311"/>
      <c r="BT135" s="311"/>
      <c r="BU135" s="1207"/>
      <c r="BV135" s="1208"/>
      <c r="BW135" s="1208"/>
      <c r="BX135" s="1208"/>
      <c r="BY135" s="1208"/>
      <c r="BZ135" s="1208"/>
      <c r="CA135" s="1208"/>
      <c r="CB135" s="1208"/>
      <c r="CC135" s="1209"/>
    </row>
    <row r="136" spans="1:81" s="58" customFormat="1" ht="40.15" customHeight="1" x14ac:dyDescent="0.25">
      <c r="A136" s="37"/>
      <c r="B136" s="1318"/>
      <c r="C136" s="1473"/>
      <c r="D136" s="1097"/>
      <c r="E136" s="1094"/>
      <c r="F136" s="1286"/>
      <c r="G136" s="1094"/>
      <c r="H136" s="1750"/>
      <c r="I136" s="1447"/>
      <c r="J136" s="1220"/>
      <c r="K136" s="1217"/>
      <c r="L136" s="1434"/>
      <c r="M136" s="1481"/>
      <c r="N136" s="1483"/>
      <c r="O136" s="1485"/>
      <c r="P136" s="1487"/>
      <c r="Q136" s="1489"/>
      <c r="R136" s="1220"/>
      <c r="S136" s="41"/>
      <c r="T136" s="241"/>
      <c r="U136" s="241"/>
      <c r="V136" s="241"/>
      <c r="W136" s="41"/>
      <c r="X136" s="34"/>
      <c r="Y136" s="34"/>
      <c r="Z136" s="34"/>
      <c r="AA136" s="34"/>
      <c r="AB136" s="1220"/>
      <c r="AC136" s="1241"/>
      <c r="AD136" s="303">
        <f t="shared" si="150"/>
        <v>0</v>
      </c>
      <c r="AE136" s="303">
        <f t="shared" si="150"/>
        <v>0</v>
      </c>
      <c r="AF136" s="303">
        <f t="shared" si="150"/>
        <v>0</v>
      </c>
      <c r="AG136" s="303">
        <f t="shared" si="150"/>
        <v>0</v>
      </c>
      <c r="AH136" s="303">
        <f t="shared" si="150"/>
        <v>0</v>
      </c>
      <c r="AI136" s="303">
        <f t="shared" si="150"/>
        <v>0</v>
      </c>
      <c r="AJ136" s="303">
        <f t="shared" si="149"/>
        <v>0</v>
      </c>
      <c r="AK136" s="1220"/>
      <c r="AL136" s="1244"/>
      <c r="AM136" s="303">
        <f t="shared" si="204"/>
        <v>0</v>
      </c>
      <c r="AN136" s="311"/>
      <c r="AO136" s="311"/>
      <c r="AP136" s="311"/>
      <c r="AQ136" s="311"/>
      <c r="AR136" s="311"/>
      <c r="AS136" s="311"/>
      <c r="AT136" s="1220"/>
      <c r="AU136" s="1247"/>
      <c r="AV136" s="303">
        <f t="shared" si="98"/>
        <v>0</v>
      </c>
      <c r="AW136" s="311"/>
      <c r="AX136" s="311"/>
      <c r="AY136" s="311"/>
      <c r="AZ136" s="311"/>
      <c r="BA136" s="311"/>
      <c r="BB136" s="311"/>
      <c r="BC136" s="1220"/>
      <c r="BD136" s="1250"/>
      <c r="BE136" s="303">
        <f t="shared" si="99"/>
        <v>0</v>
      </c>
      <c r="BF136" s="311"/>
      <c r="BG136" s="311"/>
      <c r="BH136" s="311"/>
      <c r="BI136" s="311"/>
      <c r="BJ136" s="311"/>
      <c r="BK136" s="311"/>
      <c r="BL136" s="1220"/>
      <c r="BM136" s="1253"/>
      <c r="BN136" s="303">
        <f t="shared" si="100"/>
        <v>0</v>
      </c>
      <c r="BO136" s="311"/>
      <c r="BP136" s="311"/>
      <c r="BQ136" s="311"/>
      <c r="BR136" s="311"/>
      <c r="BS136" s="311"/>
      <c r="BT136" s="311"/>
      <c r="BU136" s="1207"/>
      <c r="BV136" s="1208"/>
      <c r="BW136" s="1208"/>
      <c r="BX136" s="1208"/>
      <c r="BY136" s="1208"/>
      <c r="BZ136" s="1208"/>
      <c r="CA136" s="1208"/>
      <c r="CB136" s="1208"/>
      <c r="CC136" s="1209"/>
    </row>
    <row r="137" spans="1:81" s="58" customFormat="1" ht="40.15" customHeight="1" thickBot="1" x14ac:dyDescent="0.3">
      <c r="A137" s="37"/>
      <c r="B137" s="1319"/>
      <c r="C137" s="1477"/>
      <c r="D137" s="1098"/>
      <c r="E137" s="1095"/>
      <c r="F137" s="1287"/>
      <c r="G137" s="1095"/>
      <c r="H137" s="1751"/>
      <c r="I137" s="1448"/>
      <c r="J137" s="1221"/>
      <c r="K137" s="1218"/>
      <c r="L137" s="1490"/>
      <c r="M137" s="1491"/>
      <c r="N137" s="1492"/>
      <c r="O137" s="1493"/>
      <c r="P137" s="1494"/>
      <c r="Q137" s="1495"/>
      <c r="R137" s="1221"/>
      <c r="S137" s="234"/>
      <c r="T137" s="242"/>
      <c r="U137" s="242"/>
      <c r="V137" s="242"/>
      <c r="W137" s="234"/>
      <c r="X137" s="305"/>
      <c r="Y137" s="305"/>
      <c r="Z137" s="305"/>
      <c r="AA137" s="305"/>
      <c r="AB137" s="1221"/>
      <c r="AC137" s="1242"/>
      <c r="AD137" s="306">
        <f t="shared" si="150"/>
        <v>0</v>
      </c>
      <c r="AE137" s="306">
        <f t="shared" si="150"/>
        <v>0</v>
      </c>
      <c r="AF137" s="306">
        <f t="shared" si="150"/>
        <v>0</v>
      </c>
      <c r="AG137" s="306">
        <f t="shared" si="150"/>
        <v>0</v>
      </c>
      <c r="AH137" s="306">
        <f t="shared" si="150"/>
        <v>0</v>
      </c>
      <c r="AI137" s="306">
        <f t="shared" si="150"/>
        <v>0</v>
      </c>
      <c r="AJ137" s="306">
        <f t="shared" si="149"/>
        <v>0</v>
      </c>
      <c r="AK137" s="1221"/>
      <c r="AL137" s="1245"/>
      <c r="AM137" s="306">
        <f t="shared" si="204"/>
        <v>0</v>
      </c>
      <c r="AN137" s="50"/>
      <c r="AO137" s="50"/>
      <c r="AP137" s="50"/>
      <c r="AQ137" s="50"/>
      <c r="AR137" s="50"/>
      <c r="AS137" s="50"/>
      <c r="AT137" s="1221"/>
      <c r="AU137" s="1248"/>
      <c r="AV137" s="306">
        <f t="shared" si="98"/>
        <v>0</v>
      </c>
      <c r="AW137" s="50"/>
      <c r="AX137" s="50"/>
      <c r="AY137" s="50"/>
      <c r="AZ137" s="50"/>
      <c r="BA137" s="50"/>
      <c r="BB137" s="50"/>
      <c r="BC137" s="1221"/>
      <c r="BD137" s="1251"/>
      <c r="BE137" s="306">
        <f t="shared" si="99"/>
        <v>0</v>
      </c>
      <c r="BF137" s="50"/>
      <c r="BG137" s="50"/>
      <c r="BH137" s="50"/>
      <c r="BI137" s="50"/>
      <c r="BJ137" s="50"/>
      <c r="BK137" s="50"/>
      <c r="BL137" s="1221"/>
      <c r="BM137" s="1254"/>
      <c r="BN137" s="306">
        <f t="shared" si="100"/>
        <v>0</v>
      </c>
      <c r="BO137" s="50"/>
      <c r="BP137" s="50"/>
      <c r="BQ137" s="50"/>
      <c r="BR137" s="50"/>
      <c r="BS137" s="50"/>
      <c r="BT137" s="50"/>
      <c r="BU137" s="1210"/>
      <c r="BV137" s="1211"/>
      <c r="BW137" s="1211"/>
      <c r="BX137" s="1211"/>
      <c r="BY137" s="1211"/>
      <c r="BZ137" s="1211"/>
      <c r="CA137" s="1211"/>
      <c r="CB137" s="1211"/>
      <c r="CC137" s="1212"/>
    </row>
    <row r="138" spans="1:81" ht="40.15" customHeight="1" thickTop="1" x14ac:dyDescent="0.25"/>
  </sheetData>
  <mergeCells count="1084">
    <mergeCell ref="BC130:BC133"/>
    <mergeCell ref="BD130:BD133"/>
    <mergeCell ref="BL130:BL133"/>
    <mergeCell ref="BM130:BM133"/>
    <mergeCell ref="C134:C137"/>
    <mergeCell ref="D134:D137"/>
    <mergeCell ref="E134:E137"/>
    <mergeCell ref="F134:F137"/>
    <mergeCell ref="G134:G137"/>
    <mergeCell ref="H134:H137"/>
    <mergeCell ref="I134:I137"/>
    <mergeCell ref="J134:J137"/>
    <mergeCell ref="K134:K137"/>
    <mergeCell ref="L134:L137"/>
    <mergeCell ref="M134:M137"/>
    <mergeCell ref="N134:N137"/>
    <mergeCell ref="O134:O137"/>
    <mergeCell ref="P134:P137"/>
    <mergeCell ref="Q134:Q137"/>
    <mergeCell ref="R134:R137"/>
    <mergeCell ref="AB134:AB137"/>
    <mergeCell ref="AC134:AC137"/>
    <mergeCell ref="AK134:AK137"/>
    <mergeCell ref="AL134:AL137"/>
    <mergeCell ref="AT134:AT137"/>
    <mergeCell ref="AU134:AU137"/>
    <mergeCell ref="BC134:BC137"/>
    <mergeCell ref="BD134:BD137"/>
    <mergeCell ref="BL134:BL137"/>
    <mergeCell ref="BM134:BM137"/>
    <mergeCell ref="D130:D133"/>
    <mergeCell ref="E130:E133"/>
    <mergeCell ref="F130:F133"/>
    <mergeCell ref="G130:G133"/>
    <mergeCell ref="H130:H133"/>
    <mergeCell ref="I130:I133"/>
    <mergeCell ref="J130:J133"/>
    <mergeCell ref="K130:K133"/>
    <mergeCell ref="L130:L133"/>
    <mergeCell ref="M130:M133"/>
    <mergeCell ref="N130:N133"/>
    <mergeCell ref="O130:O133"/>
    <mergeCell ref="P130:P133"/>
    <mergeCell ref="Q130:Q133"/>
    <mergeCell ref="R130:R133"/>
    <mergeCell ref="AB130:AB133"/>
    <mergeCell ref="AC130:AC133"/>
    <mergeCell ref="D126:D129"/>
    <mergeCell ref="E126:E129"/>
    <mergeCell ref="F126:F129"/>
    <mergeCell ref="G126:G129"/>
    <mergeCell ref="H126:H129"/>
    <mergeCell ref="I126:I129"/>
    <mergeCell ref="J126:J129"/>
    <mergeCell ref="K126:K129"/>
    <mergeCell ref="L126:L129"/>
    <mergeCell ref="M126:M129"/>
    <mergeCell ref="N126:N129"/>
    <mergeCell ref="O126:O129"/>
    <mergeCell ref="P126:P129"/>
    <mergeCell ref="Q126:Q129"/>
    <mergeCell ref="R126:R129"/>
    <mergeCell ref="AB126:AB129"/>
    <mergeCell ref="AC126:AC129"/>
    <mergeCell ref="B118:B137"/>
    <mergeCell ref="C118:C121"/>
    <mergeCell ref="D118:D121"/>
    <mergeCell ref="E118:E121"/>
    <mergeCell ref="F118:F121"/>
    <mergeCell ref="G118:G121"/>
    <mergeCell ref="H118:H121"/>
    <mergeCell ref="I118:I121"/>
    <mergeCell ref="J118:J121"/>
    <mergeCell ref="K118:K121"/>
    <mergeCell ref="L118:L121"/>
    <mergeCell ref="M118:M121"/>
    <mergeCell ref="N118:N121"/>
    <mergeCell ref="O118:O121"/>
    <mergeCell ref="P118:P121"/>
    <mergeCell ref="Q118:Q121"/>
    <mergeCell ref="R118:R121"/>
    <mergeCell ref="C122:C133"/>
    <mergeCell ref="D122:D125"/>
    <mergeCell ref="E122:E125"/>
    <mergeCell ref="F122:F125"/>
    <mergeCell ref="G122:G125"/>
    <mergeCell ref="H122:H125"/>
    <mergeCell ref="I122:I125"/>
    <mergeCell ref="J122:J125"/>
    <mergeCell ref="K122:K125"/>
    <mergeCell ref="L122:L125"/>
    <mergeCell ref="M122:M125"/>
    <mergeCell ref="N122:N125"/>
    <mergeCell ref="O122:O125"/>
    <mergeCell ref="P122:P125"/>
    <mergeCell ref="Q122:Q125"/>
    <mergeCell ref="D110:D113"/>
    <mergeCell ref="E110:E113"/>
    <mergeCell ref="BL110:BL113"/>
    <mergeCell ref="BM110:BM113"/>
    <mergeCell ref="D114:D117"/>
    <mergeCell ref="E114:E117"/>
    <mergeCell ref="F114:F117"/>
    <mergeCell ref="G114:G117"/>
    <mergeCell ref="H114:H117"/>
    <mergeCell ref="I114:I117"/>
    <mergeCell ref="J114:J117"/>
    <mergeCell ref="K114:K117"/>
    <mergeCell ref="L114:L117"/>
    <mergeCell ref="M114:M117"/>
    <mergeCell ref="N114:N117"/>
    <mergeCell ref="O114:O117"/>
    <mergeCell ref="P114:P117"/>
    <mergeCell ref="Q114:Q117"/>
    <mergeCell ref="R114:R117"/>
    <mergeCell ref="AB114:AB117"/>
    <mergeCell ref="AC114:AC117"/>
    <mergeCell ref="AK114:AK117"/>
    <mergeCell ref="AL114:AL117"/>
    <mergeCell ref="AT114:AT117"/>
    <mergeCell ref="AU114:AU117"/>
    <mergeCell ref="BC114:BC117"/>
    <mergeCell ref="BD114:BD117"/>
    <mergeCell ref="BL114:BL117"/>
    <mergeCell ref="BM114:BM117"/>
    <mergeCell ref="AT92:AT94"/>
    <mergeCell ref="AU92:AU94"/>
    <mergeCell ref="BC92:BC94"/>
    <mergeCell ref="BD92:BD94"/>
    <mergeCell ref="BL92:BL94"/>
    <mergeCell ref="BM92:BM94"/>
    <mergeCell ref="C99:C106"/>
    <mergeCell ref="C107:C117"/>
    <mergeCell ref="D107:D109"/>
    <mergeCell ref="E107:E109"/>
    <mergeCell ref="F107:F109"/>
    <mergeCell ref="G107:G109"/>
    <mergeCell ref="H107:H109"/>
    <mergeCell ref="I107:I109"/>
    <mergeCell ref="J107:J109"/>
    <mergeCell ref="K107:K109"/>
    <mergeCell ref="L107:L109"/>
    <mergeCell ref="M107:M109"/>
    <mergeCell ref="N107:N109"/>
    <mergeCell ref="O107:O109"/>
    <mergeCell ref="P107:P109"/>
    <mergeCell ref="Q107:Q109"/>
    <mergeCell ref="R107:R109"/>
    <mergeCell ref="AB107:AB109"/>
    <mergeCell ref="AC107:AC109"/>
    <mergeCell ref="AK107:AK109"/>
    <mergeCell ref="AL107:AL109"/>
    <mergeCell ref="AT107:AT109"/>
    <mergeCell ref="AU107:AU109"/>
    <mergeCell ref="BC107:BC109"/>
    <mergeCell ref="BD107:BD109"/>
    <mergeCell ref="BL107:BL109"/>
    <mergeCell ref="R110:R113"/>
    <mergeCell ref="R95:R98"/>
    <mergeCell ref="R99:R102"/>
    <mergeCell ref="AB88:AB91"/>
    <mergeCell ref="AC88:AC91"/>
    <mergeCell ref="AK88:AK91"/>
    <mergeCell ref="AL88:AL91"/>
    <mergeCell ref="AT88:AT91"/>
    <mergeCell ref="AU88:AU91"/>
    <mergeCell ref="BC88:BC91"/>
    <mergeCell ref="BD88:BD91"/>
    <mergeCell ref="BL88:BL91"/>
    <mergeCell ref="BM88:BM91"/>
    <mergeCell ref="D92:D94"/>
    <mergeCell ref="E92:E94"/>
    <mergeCell ref="F92:F94"/>
    <mergeCell ref="G92:G94"/>
    <mergeCell ref="H92:H94"/>
    <mergeCell ref="I92:I94"/>
    <mergeCell ref="J92:J94"/>
    <mergeCell ref="K92:K94"/>
    <mergeCell ref="L92:L94"/>
    <mergeCell ref="M92:M94"/>
    <mergeCell ref="N92:N94"/>
    <mergeCell ref="O92:O94"/>
    <mergeCell ref="P92:P94"/>
    <mergeCell ref="Q92:Q94"/>
    <mergeCell ref="R92:R94"/>
    <mergeCell ref="AB92:AB94"/>
    <mergeCell ref="AC92:AC94"/>
    <mergeCell ref="AK92:AK94"/>
    <mergeCell ref="AL92:AL94"/>
    <mergeCell ref="AK82:AK83"/>
    <mergeCell ref="AL82:AL83"/>
    <mergeCell ref="AT82:AT83"/>
    <mergeCell ref="B88:B117"/>
    <mergeCell ref="C88:C98"/>
    <mergeCell ref="D88:D91"/>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F110:F113"/>
    <mergeCell ref="G110:G113"/>
    <mergeCell ref="H110:H113"/>
    <mergeCell ref="I110:I113"/>
    <mergeCell ref="J110:J113"/>
    <mergeCell ref="K110:K113"/>
    <mergeCell ref="L110:L113"/>
    <mergeCell ref="M110:M113"/>
    <mergeCell ref="N110:N113"/>
    <mergeCell ref="O110:O113"/>
    <mergeCell ref="P110:P113"/>
    <mergeCell ref="Q110:Q113"/>
    <mergeCell ref="I82:I83"/>
    <mergeCell ref="J82:J83"/>
    <mergeCell ref="K82:K83"/>
    <mergeCell ref="L82:L83"/>
    <mergeCell ref="M82:M83"/>
    <mergeCell ref="N82:N83"/>
    <mergeCell ref="O82:O83"/>
    <mergeCell ref="P82:P83"/>
    <mergeCell ref="Q82:Q83"/>
    <mergeCell ref="R82:R83"/>
    <mergeCell ref="AB82:AB83"/>
    <mergeCell ref="BD82:BD83"/>
    <mergeCell ref="BL82:BL83"/>
    <mergeCell ref="BM82:BM83"/>
    <mergeCell ref="D84:D87"/>
    <mergeCell ref="E84:E87"/>
    <mergeCell ref="F84:F87"/>
    <mergeCell ref="G84:G87"/>
    <mergeCell ref="H84:H87"/>
    <mergeCell ref="I84:I87"/>
    <mergeCell ref="J84:J87"/>
    <mergeCell ref="K84:K87"/>
    <mergeCell ref="L84:L87"/>
    <mergeCell ref="M84:M87"/>
    <mergeCell ref="N84:N87"/>
    <mergeCell ref="O84:O87"/>
    <mergeCell ref="P84:P87"/>
    <mergeCell ref="Q84:Q87"/>
    <mergeCell ref="R84:R87"/>
    <mergeCell ref="AB84:AB87"/>
    <mergeCell ref="AC84:AC87"/>
    <mergeCell ref="AK84:AK87"/>
    <mergeCell ref="BC74:BC77"/>
    <mergeCell ref="BD74:BD77"/>
    <mergeCell ref="BL74:BL77"/>
    <mergeCell ref="BM74:BM77"/>
    <mergeCell ref="D78:D81"/>
    <mergeCell ref="E78:E81"/>
    <mergeCell ref="F78:F81"/>
    <mergeCell ref="G78:G81"/>
    <mergeCell ref="J78:J81"/>
    <mergeCell ref="K78:K81"/>
    <mergeCell ref="L78:L81"/>
    <mergeCell ref="M78:M81"/>
    <mergeCell ref="N78:N81"/>
    <mergeCell ref="O78:O81"/>
    <mergeCell ref="P78:P81"/>
    <mergeCell ref="Q78:Q81"/>
    <mergeCell ref="R78:R81"/>
    <mergeCell ref="AB78:AB81"/>
    <mergeCell ref="AC78:AC81"/>
    <mergeCell ref="AK78:AK81"/>
    <mergeCell ref="AL78:AL81"/>
    <mergeCell ref="AT78:AT81"/>
    <mergeCell ref="AU78:AU81"/>
    <mergeCell ref="BC78:BC81"/>
    <mergeCell ref="BD78:BD81"/>
    <mergeCell ref="AB70:AB73"/>
    <mergeCell ref="AC70:AC73"/>
    <mergeCell ref="AK70:AK73"/>
    <mergeCell ref="AL70:AL73"/>
    <mergeCell ref="AT70:AT73"/>
    <mergeCell ref="AU70:AU73"/>
    <mergeCell ref="BC70:BC73"/>
    <mergeCell ref="BD70:BD73"/>
    <mergeCell ref="BL70:BL73"/>
    <mergeCell ref="BM70:BM73"/>
    <mergeCell ref="C74:C81"/>
    <mergeCell ref="D74:D77"/>
    <mergeCell ref="E74:E77"/>
    <mergeCell ref="F74:F77"/>
    <mergeCell ref="G74:G77"/>
    <mergeCell ref="H74:H77"/>
    <mergeCell ref="I74:I77"/>
    <mergeCell ref="J74:J77"/>
    <mergeCell ref="K74:K77"/>
    <mergeCell ref="L74:L77"/>
    <mergeCell ref="M74:M77"/>
    <mergeCell ref="N74:N77"/>
    <mergeCell ref="O74:O77"/>
    <mergeCell ref="P74:P77"/>
    <mergeCell ref="Q74:Q77"/>
    <mergeCell ref="R74:R77"/>
    <mergeCell ref="AB74:AB77"/>
    <mergeCell ref="AC74:AC77"/>
    <mergeCell ref="AK74:AK77"/>
    <mergeCell ref="AL74:AL77"/>
    <mergeCell ref="AT74:AT77"/>
    <mergeCell ref="AU74:AU77"/>
    <mergeCell ref="BL63:BL65"/>
    <mergeCell ref="BM63:BM65"/>
    <mergeCell ref="B66:B87"/>
    <mergeCell ref="C66:C73"/>
    <mergeCell ref="D66:D69"/>
    <mergeCell ref="E66:E69"/>
    <mergeCell ref="F66:F69"/>
    <mergeCell ref="G66:G69"/>
    <mergeCell ref="H66:H69"/>
    <mergeCell ref="I66:I69"/>
    <mergeCell ref="J66:J69"/>
    <mergeCell ref="K66:K69"/>
    <mergeCell ref="L66:L69"/>
    <mergeCell ref="M66:M69"/>
    <mergeCell ref="N66:N69"/>
    <mergeCell ref="O66:O69"/>
    <mergeCell ref="P66:P69"/>
    <mergeCell ref="Q66:Q69"/>
    <mergeCell ref="R66:R69"/>
    <mergeCell ref="AB66:AB69"/>
    <mergeCell ref="AC66:AC69"/>
    <mergeCell ref="AK66:AK69"/>
    <mergeCell ref="AL66:AL69"/>
    <mergeCell ref="AT66:AT69"/>
    <mergeCell ref="AU66:AU69"/>
    <mergeCell ref="BC66:BC69"/>
    <mergeCell ref="BD66:BD69"/>
    <mergeCell ref="BL66:BL69"/>
    <mergeCell ref="BM66:BM69"/>
    <mergeCell ref="D70:D73"/>
    <mergeCell ref="E70:E73"/>
    <mergeCell ref="F70:F73"/>
    <mergeCell ref="S35:S36"/>
    <mergeCell ref="S37:S38"/>
    <mergeCell ref="S39:S42"/>
    <mergeCell ref="S51:S52"/>
    <mergeCell ref="S53:S54"/>
    <mergeCell ref="S55:S56"/>
    <mergeCell ref="S57:S58"/>
    <mergeCell ref="C59:C65"/>
    <mergeCell ref="D63:D65"/>
    <mergeCell ref="E63:E65"/>
    <mergeCell ref="F63:F65"/>
    <mergeCell ref="G63:G65"/>
    <mergeCell ref="H63:H65"/>
    <mergeCell ref="I63:I65"/>
    <mergeCell ref="J63:J65"/>
    <mergeCell ref="K63:K65"/>
    <mergeCell ref="L63:L65"/>
    <mergeCell ref="M63:M65"/>
    <mergeCell ref="N63:N65"/>
    <mergeCell ref="O63:O65"/>
    <mergeCell ref="P63:P65"/>
    <mergeCell ref="Q63:Q65"/>
    <mergeCell ref="R63:R65"/>
    <mergeCell ref="D43:D46"/>
    <mergeCell ref="E43:E46"/>
    <mergeCell ref="F43:F46"/>
    <mergeCell ref="G43:G46"/>
    <mergeCell ref="R39:R42"/>
    <mergeCell ref="R43:R46"/>
    <mergeCell ref="R47:R50"/>
    <mergeCell ref="R51:R54"/>
    <mergeCell ref="R55:R58"/>
    <mergeCell ref="R59:R62"/>
    <mergeCell ref="R122:R125"/>
    <mergeCell ref="L2:Q2"/>
    <mergeCell ref="L3:Q3"/>
    <mergeCell ref="L4:Q4"/>
    <mergeCell ref="L5:Q5"/>
    <mergeCell ref="R11:R14"/>
    <mergeCell ref="R15:R18"/>
    <mergeCell ref="R19:R22"/>
    <mergeCell ref="R23:R26"/>
    <mergeCell ref="R27:R30"/>
    <mergeCell ref="B11:B65"/>
    <mergeCell ref="J70:J73"/>
    <mergeCell ref="K70:K73"/>
    <mergeCell ref="L70:L73"/>
    <mergeCell ref="M70:M73"/>
    <mergeCell ref="N70:N73"/>
    <mergeCell ref="O70:O73"/>
    <mergeCell ref="P70:P73"/>
    <mergeCell ref="Q70:Q73"/>
    <mergeCell ref="R70:R73"/>
    <mergeCell ref="C82:C87"/>
    <mergeCell ref="D82:D83"/>
    <mergeCell ref="E82:E83"/>
    <mergeCell ref="F82:F83"/>
    <mergeCell ref="G82:G83"/>
    <mergeCell ref="H82:H83"/>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D99:D102"/>
    <mergeCell ref="E99:E102"/>
    <mergeCell ref="F99:F102"/>
    <mergeCell ref="G99:G102"/>
    <mergeCell ref="H99:H102"/>
    <mergeCell ref="I99:I102"/>
    <mergeCell ref="D103:D106"/>
    <mergeCell ref="E103:E106"/>
    <mergeCell ref="F103:F106"/>
    <mergeCell ref="G103:G106"/>
    <mergeCell ref="H103:H106"/>
    <mergeCell ref="I103:I106"/>
    <mergeCell ref="D95:D98"/>
    <mergeCell ref="E95:E98"/>
    <mergeCell ref="F95:F98"/>
    <mergeCell ref="G95:G98"/>
    <mergeCell ref="H95:H98"/>
    <mergeCell ref="I95:I98"/>
    <mergeCell ref="H78:H81"/>
    <mergeCell ref="I78:I81"/>
    <mergeCell ref="D59:D62"/>
    <mergeCell ref="E59:E62"/>
    <mergeCell ref="F59:F62"/>
    <mergeCell ref="G59:G62"/>
    <mergeCell ref="H59:H62"/>
    <mergeCell ref="I59:I62"/>
    <mergeCell ref="G70:G73"/>
    <mergeCell ref="H70:H73"/>
    <mergeCell ref="I70:I73"/>
    <mergeCell ref="D51:D54"/>
    <mergeCell ref="E51:E54"/>
    <mergeCell ref="F51:F54"/>
    <mergeCell ref="G51:G54"/>
    <mergeCell ref="H51:H54"/>
    <mergeCell ref="I51:I54"/>
    <mergeCell ref="D55:D58"/>
    <mergeCell ref="E55:E58"/>
    <mergeCell ref="F55:F58"/>
    <mergeCell ref="G55:G58"/>
    <mergeCell ref="H55:H58"/>
    <mergeCell ref="I55:I58"/>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AK2:AM2"/>
    <mergeCell ref="D11:D14"/>
    <mergeCell ref="E11:E14"/>
    <mergeCell ref="F11:F14"/>
    <mergeCell ref="G11:G14"/>
    <mergeCell ref="H11:H14"/>
    <mergeCell ref="I11:I14"/>
    <mergeCell ref="D15:D18"/>
    <mergeCell ref="E15:E18"/>
    <mergeCell ref="F15:F18"/>
    <mergeCell ref="G15:G18"/>
    <mergeCell ref="H15:H18"/>
    <mergeCell ref="I15:I18"/>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AM7:AS7"/>
    <mergeCell ref="AT7:AT9"/>
    <mergeCell ref="AU7:AU9"/>
    <mergeCell ref="AV7:BB7"/>
    <mergeCell ref="BC7:BC9"/>
    <mergeCell ref="BU4:BW4"/>
    <mergeCell ref="AV8:AV9"/>
    <mergeCell ref="Q7:Q9"/>
    <mergeCell ref="R7:R9"/>
    <mergeCell ref="W7:W9"/>
    <mergeCell ref="BU7:CC9"/>
    <mergeCell ref="BX4:CC4"/>
    <mergeCell ref="AK5:AM5"/>
    <mergeCell ref="AN5:AS5"/>
    <mergeCell ref="BC5:BE5"/>
    <mergeCell ref="BF5:BK5"/>
    <mergeCell ref="BU5:BW5"/>
    <mergeCell ref="BX5:CC5"/>
    <mergeCell ref="AB4:AJ5"/>
    <mergeCell ref="AK4:AM4"/>
    <mergeCell ref="AN4:AS4"/>
    <mergeCell ref="AT4:BB5"/>
    <mergeCell ref="BC4:BE4"/>
    <mergeCell ref="BF4:BK4"/>
    <mergeCell ref="BO8:BR8"/>
    <mergeCell ref="AL7:AL9"/>
    <mergeCell ref="AM8:AM9"/>
    <mergeCell ref="BU3:BW3"/>
    <mergeCell ref="BX3:CC3"/>
    <mergeCell ref="AK7:AK9"/>
    <mergeCell ref="AD8:AD9"/>
    <mergeCell ref="AE8:AH8"/>
    <mergeCell ref="X7:Y7"/>
    <mergeCell ref="Z7:AA7"/>
    <mergeCell ref="AB7:AB9"/>
    <mergeCell ref="B7:B9"/>
    <mergeCell ref="C7:C9"/>
    <mergeCell ref="J7:J9"/>
    <mergeCell ref="K7:K9"/>
    <mergeCell ref="L7:L9"/>
    <mergeCell ref="M7:M9"/>
    <mergeCell ref="AI8:AI9"/>
    <mergeCell ref="AJ8:AJ9"/>
    <mergeCell ref="N7:N9"/>
    <mergeCell ref="O7:O9"/>
    <mergeCell ref="P7:P9"/>
    <mergeCell ref="U7:U9"/>
    <mergeCell ref="V7:V9"/>
    <mergeCell ref="AR8:AR9"/>
    <mergeCell ref="AN8:AQ8"/>
    <mergeCell ref="AW8:AZ8"/>
    <mergeCell ref="BA8:BA9"/>
    <mergeCell ref="BB8:BB9"/>
    <mergeCell ref="AS8:AS9"/>
    <mergeCell ref="B2:B5"/>
    <mergeCell ref="AC7:AC9"/>
    <mergeCell ref="AD7:AJ7"/>
    <mergeCell ref="AB2:AJ2"/>
    <mergeCell ref="BL4:BT5"/>
    <mergeCell ref="J11:J14"/>
    <mergeCell ref="K11:K14"/>
    <mergeCell ref="L11:L14"/>
    <mergeCell ref="M11:M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AK11:AK14"/>
    <mergeCell ref="AL11:AL14"/>
    <mergeCell ref="AT11:AT14"/>
    <mergeCell ref="AU11:AU14"/>
    <mergeCell ref="BJ8:BJ9"/>
    <mergeCell ref="BK8:BK9"/>
    <mergeCell ref="BU27:CC27"/>
    <mergeCell ref="BU28:CC28"/>
    <mergeCell ref="BU29:CC29"/>
    <mergeCell ref="BU30:CC30"/>
    <mergeCell ref="BD27:BD30"/>
    <mergeCell ref="BL27:BL30"/>
    <mergeCell ref="AC11:AC14"/>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U23:CC23"/>
    <mergeCell ref="BU24:CC24"/>
    <mergeCell ref="BU25:CC25"/>
    <mergeCell ref="BU26:CC26"/>
    <mergeCell ref="P23:P26"/>
    <mergeCell ref="Q23:Q26"/>
    <mergeCell ref="AB23:AB26"/>
    <mergeCell ref="AC23:AC26"/>
    <mergeCell ref="N11:N14"/>
    <mergeCell ref="BU19:CC19"/>
    <mergeCell ref="BU20:CC20"/>
    <mergeCell ref="BU21:CC21"/>
    <mergeCell ref="BU22:CC22"/>
    <mergeCell ref="P19:P22"/>
    <mergeCell ref="Q19:Q22"/>
    <mergeCell ref="AB19:AB22"/>
    <mergeCell ref="AC19:AC22"/>
    <mergeCell ref="AK19:AK22"/>
    <mergeCell ref="AL19:AL22"/>
    <mergeCell ref="BC19:BC22"/>
    <mergeCell ref="BL19:BL22"/>
    <mergeCell ref="O11:O14"/>
    <mergeCell ref="P11:P14"/>
    <mergeCell ref="Q11:Q14"/>
    <mergeCell ref="BC11:BC14"/>
    <mergeCell ref="AB11:AB14"/>
    <mergeCell ref="S15:S16"/>
    <mergeCell ref="S17:S18"/>
    <mergeCell ref="S19:S20"/>
    <mergeCell ref="S21:S22"/>
    <mergeCell ref="BU35:CC35"/>
    <mergeCell ref="BU36:CC36"/>
    <mergeCell ref="BU37:CC37"/>
    <mergeCell ref="AK23:AK26"/>
    <mergeCell ref="AL23:AL26"/>
    <mergeCell ref="J31:J34"/>
    <mergeCell ref="K31:K34"/>
    <mergeCell ref="L31:L34"/>
    <mergeCell ref="M31:M34"/>
    <mergeCell ref="N31:N34"/>
    <mergeCell ref="O31:O34"/>
    <mergeCell ref="AT27:AT30"/>
    <mergeCell ref="J27:J30"/>
    <mergeCell ref="K27:K30"/>
    <mergeCell ref="R31:R34"/>
    <mergeCell ref="AU27:AU30"/>
    <mergeCell ref="BC27:BC30"/>
    <mergeCell ref="L27:L30"/>
    <mergeCell ref="M27:M30"/>
    <mergeCell ref="N27:N30"/>
    <mergeCell ref="O27:O30"/>
    <mergeCell ref="R35:R38"/>
    <mergeCell ref="J23:J26"/>
    <mergeCell ref="K23:K26"/>
    <mergeCell ref="L23:L26"/>
    <mergeCell ref="M23:M26"/>
    <mergeCell ref="N23:N26"/>
    <mergeCell ref="O23:O26"/>
    <mergeCell ref="AT23:AT26"/>
    <mergeCell ref="AU23:AU26"/>
    <mergeCell ref="BC23:BC26"/>
    <mergeCell ref="BL23:BL26"/>
    <mergeCell ref="BU40:CC40"/>
    <mergeCell ref="BU41:CC41"/>
    <mergeCell ref="BU42:CC42"/>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9:AT42"/>
    <mergeCell ref="AU39:AU42"/>
    <mergeCell ref="BC39:BC42"/>
    <mergeCell ref="BD39:BD42"/>
    <mergeCell ref="BL39:BL42"/>
    <mergeCell ref="BM39:BM42"/>
    <mergeCell ref="P39:P42"/>
    <mergeCell ref="Q39:Q42"/>
    <mergeCell ref="AB39:AB42"/>
    <mergeCell ref="AC39:AC42"/>
    <mergeCell ref="AK39:AK42"/>
    <mergeCell ref="AL39:AL42"/>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43:J46"/>
    <mergeCell ref="K43:K46"/>
    <mergeCell ref="L43:L46"/>
    <mergeCell ref="M43:M46"/>
    <mergeCell ref="N43:N46"/>
    <mergeCell ref="O43:O46"/>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AT55:AT58"/>
    <mergeCell ref="AU55:AU58"/>
    <mergeCell ref="BC55:BC58"/>
    <mergeCell ref="BD55:BD58"/>
    <mergeCell ref="BL55:BL58"/>
    <mergeCell ref="BM55:BM58"/>
    <mergeCell ref="P55:P58"/>
    <mergeCell ref="Q55:Q58"/>
    <mergeCell ref="AB55:AB58"/>
    <mergeCell ref="AC55:AC58"/>
    <mergeCell ref="AK55:AK58"/>
    <mergeCell ref="AL55:AL58"/>
    <mergeCell ref="AL59:AL62"/>
    <mergeCell ref="BU63:CC63"/>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1:J54"/>
    <mergeCell ref="K51:K54"/>
    <mergeCell ref="L51:L54"/>
    <mergeCell ref="M51:M54"/>
    <mergeCell ref="BU64:CC64"/>
    <mergeCell ref="BU65:CC65"/>
    <mergeCell ref="BU66:CC66"/>
    <mergeCell ref="J59:J62"/>
    <mergeCell ref="K59:K62"/>
    <mergeCell ref="L59:L62"/>
    <mergeCell ref="M59:M62"/>
    <mergeCell ref="N59:N62"/>
    <mergeCell ref="O59:O62"/>
    <mergeCell ref="AB63:AB65"/>
    <mergeCell ref="AC63:AC65"/>
    <mergeCell ref="AK63:AK65"/>
    <mergeCell ref="AL63:AL65"/>
    <mergeCell ref="AT63:AT65"/>
    <mergeCell ref="AU63:AU65"/>
    <mergeCell ref="BC63:BC65"/>
    <mergeCell ref="BD63:BD65"/>
    <mergeCell ref="BU59:CC59"/>
    <mergeCell ref="BU60:CC60"/>
    <mergeCell ref="BU61:CC61"/>
    <mergeCell ref="BU62:CC62"/>
    <mergeCell ref="AT59:AT62"/>
    <mergeCell ref="AU59:AU62"/>
    <mergeCell ref="BC59:BC62"/>
    <mergeCell ref="BD59:BD62"/>
    <mergeCell ref="BL59:BL62"/>
    <mergeCell ref="BM59:BM62"/>
    <mergeCell ref="P59:P62"/>
    <mergeCell ref="Q59:Q62"/>
    <mergeCell ref="AB59:AB62"/>
    <mergeCell ref="AC59:AC62"/>
    <mergeCell ref="AK59:AK62"/>
    <mergeCell ref="BU67:CC67"/>
    <mergeCell ref="BU68:CC68"/>
    <mergeCell ref="BU69:CC69"/>
    <mergeCell ref="BU70:CC70"/>
    <mergeCell ref="BU71:CC71"/>
    <mergeCell ref="BU72:CC72"/>
    <mergeCell ref="BU73:CC73"/>
    <mergeCell ref="BU74:CC74"/>
    <mergeCell ref="BU75:CC75"/>
    <mergeCell ref="BU76:CC76"/>
    <mergeCell ref="BU77:CC77"/>
    <mergeCell ref="BU78:CC78"/>
    <mergeCell ref="BU79:CC79"/>
    <mergeCell ref="BU80:CC80"/>
    <mergeCell ref="BU81:CC81"/>
    <mergeCell ref="BU82:CC82"/>
    <mergeCell ref="BL78:BL81"/>
    <mergeCell ref="BM78:BM81"/>
    <mergeCell ref="AU82:AU83"/>
    <mergeCell ref="BC82:BC83"/>
    <mergeCell ref="BU83:CC83"/>
    <mergeCell ref="BU84:CC84"/>
    <mergeCell ref="BU85:CC85"/>
    <mergeCell ref="BU86:CC86"/>
    <mergeCell ref="BU87:CC87"/>
    <mergeCell ref="BU88:CC88"/>
    <mergeCell ref="BU89:CC89"/>
    <mergeCell ref="BU90:CC90"/>
    <mergeCell ref="BU91:CC91"/>
    <mergeCell ref="BU92:CC92"/>
    <mergeCell ref="BU93:CC93"/>
    <mergeCell ref="BU94:CC94"/>
    <mergeCell ref="J95:J98"/>
    <mergeCell ref="K95:K98"/>
    <mergeCell ref="L95:L98"/>
    <mergeCell ref="M95:M98"/>
    <mergeCell ref="N95:N98"/>
    <mergeCell ref="O95:O98"/>
    <mergeCell ref="BU95:CC95"/>
    <mergeCell ref="BU96:CC96"/>
    <mergeCell ref="BU97:CC97"/>
    <mergeCell ref="BU98:CC98"/>
    <mergeCell ref="AL84:AL87"/>
    <mergeCell ref="AT84:AT87"/>
    <mergeCell ref="AU84:AU87"/>
    <mergeCell ref="BC84:BC87"/>
    <mergeCell ref="BD84:BD87"/>
    <mergeCell ref="BL84:BL87"/>
    <mergeCell ref="BM84:BM87"/>
    <mergeCell ref="AC82:AC83"/>
    <mergeCell ref="AT95:AT98"/>
    <mergeCell ref="AU95:AU98"/>
    <mergeCell ref="BC95:BC98"/>
    <mergeCell ref="BD95:BD98"/>
    <mergeCell ref="BL95:BL98"/>
    <mergeCell ref="BM95:BM98"/>
    <mergeCell ref="P95:P98"/>
    <mergeCell ref="Q95:Q98"/>
    <mergeCell ref="AB95:AB98"/>
    <mergeCell ref="AC95:AC98"/>
    <mergeCell ref="AK95:AK98"/>
    <mergeCell ref="AL95:AL98"/>
    <mergeCell ref="AT103:AT106"/>
    <mergeCell ref="AU103:AU106"/>
    <mergeCell ref="BC103:BC106"/>
    <mergeCell ref="BD103:BD106"/>
    <mergeCell ref="BL103:BL106"/>
    <mergeCell ref="BM103:BM106"/>
    <mergeCell ref="P103:P106"/>
    <mergeCell ref="Q103:Q106"/>
    <mergeCell ref="AB103:AB106"/>
    <mergeCell ref="R103:R106"/>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99:J102"/>
    <mergeCell ref="K99:K102"/>
    <mergeCell ref="L99:L102"/>
    <mergeCell ref="M99:M102"/>
    <mergeCell ref="N99:N102"/>
    <mergeCell ref="O99:O102"/>
    <mergeCell ref="AB110:AB113"/>
    <mergeCell ref="AC110:AC113"/>
    <mergeCell ref="AK110:AK113"/>
    <mergeCell ref="AL110:AL113"/>
    <mergeCell ref="AT110:AT113"/>
    <mergeCell ref="AU110:AU113"/>
    <mergeCell ref="BC110:BC113"/>
    <mergeCell ref="BD110:BD113"/>
    <mergeCell ref="AB118:AB121"/>
    <mergeCell ref="AC118:AC121"/>
    <mergeCell ref="AK118:AK121"/>
    <mergeCell ref="AL118:AL121"/>
    <mergeCell ref="AT118:AT121"/>
    <mergeCell ref="AU118:AU121"/>
    <mergeCell ref="BC118:BC121"/>
    <mergeCell ref="AC103:AC106"/>
    <mergeCell ref="AK103:AK106"/>
    <mergeCell ref="AL103:AL106"/>
    <mergeCell ref="BU119:CC119"/>
    <mergeCell ref="BU120:CC120"/>
    <mergeCell ref="BU121:CC121"/>
    <mergeCell ref="BU122:CC122"/>
    <mergeCell ref="BD118:BD121"/>
    <mergeCell ref="BL118:BL121"/>
    <mergeCell ref="BM118:BM121"/>
    <mergeCell ref="AT122:AT125"/>
    <mergeCell ref="AU122:AU125"/>
    <mergeCell ref="BC122:BC125"/>
    <mergeCell ref="BD122:BD125"/>
    <mergeCell ref="BL122:BL125"/>
    <mergeCell ref="BM122:BM125"/>
    <mergeCell ref="BU124:CC124"/>
    <mergeCell ref="BU125:CC125"/>
    <mergeCell ref="BU107:CC107"/>
    <mergeCell ref="BU108:CC108"/>
    <mergeCell ref="BU109:CC109"/>
    <mergeCell ref="BU110:CC110"/>
    <mergeCell ref="BU111:CC111"/>
    <mergeCell ref="BU112:CC112"/>
    <mergeCell ref="BU113:CC113"/>
    <mergeCell ref="BU114:CC114"/>
    <mergeCell ref="BU115:CC115"/>
    <mergeCell ref="BU116:CC116"/>
    <mergeCell ref="BU117:CC117"/>
    <mergeCell ref="BU118:CC118"/>
    <mergeCell ref="BM107:BM109"/>
    <mergeCell ref="BU134:CC134"/>
    <mergeCell ref="BU123:CC123"/>
    <mergeCell ref="C11:C26"/>
    <mergeCell ref="C27:C46"/>
    <mergeCell ref="C47:C58"/>
    <mergeCell ref="BU135:CC135"/>
    <mergeCell ref="BU136:CC136"/>
    <mergeCell ref="BU137:CC137"/>
    <mergeCell ref="BU126:CC126"/>
    <mergeCell ref="BU127:CC127"/>
    <mergeCell ref="BU128:CC128"/>
    <mergeCell ref="BU129:CC129"/>
    <mergeCell ref="BU130:CC130"/>
    <mergeCell ref="AK126:AK129"/>
    <mergeCell ref="AL126:AL129"/>
    <mergeCell ref="AT126:AT129"/>
    <mergeCell ref="AU126:AU129"/>
    <mergeCell ref="BC126:BC129"/>
    <mergeCell ref="BD126:BD129"/>
    <mergeCell ref="BL126:BL129"/>
    <mergeCell ref="BM126:BM129"/>
    <mergeCell ref="AK130:AK133"/>
    <mergeCell ref="AL130:AL133"/>
    <mergeCell ref="AT130:AT133"/>
    <mergeCell ref="AU130:AU133"/>
    <mergeCell ref="BU131:CC131"/>
    <mergeCell ref="BU132:CC132"/>
    <mergeCell ref="BU133:CC133"/>
    <mergeCell ref="AB122:AB125"/>
    <mergeCell ref="AC122:AC125"/>
    <mergeCell ref="AK122:AK125"/>
    <mergeCell ref="AL122:AL125"/>
  </mergeCells>
  <conditionalFormatting sqref="L27 L110 L114 L118 L122 L126 L70 L74 L78 L84 L88 L92 L99 L103 L134 L15 L19">
    <cfRule type="expression" dxfId="334" priority="16">
      <formula>$L15=$M15</formula>
    </cfRule>
  </conditionalFormatting>
  <conditionalFormatting sqref="L51">
    <cfRule type="expression" dxfId="333" priority="11">
      <formula>$L51=$M51</formula>
    </cfRule>
  </conditionalFormatting>
  <conditionalFormatting sqref="L35">
    <cfRule type="expression" dxfId="332" priority="14">
      <formula>$L35=$M35</formula>
    </cfRule>
  </conditionalFormatting>
  <conditionalFormatting sqref="L23">
    <cfRule type="expression" dxfId="331" priority="17">
      <formula>$L23=$M23</formula>
    </cfRule>
  </conditionalFormatting>
  <conditionalFormatting sqref="L31">
    <cfRule type="expression" dxfId="330" priority="15">
      <formula>$L31=$M31</formula>
    </cfRule>
  </conditionalFormatting>
  <conditionalFormatting sqref="L43">
    <cfRule type="expression" dxfId="329" priority="13">
      <formula>$L43=$M43</formula>
    </cfRule>
  </conditionalFormatting>
  <conditionalFormatting sqref="L47">
    <cfRule type="expression" dxfId="328" priority="12">
      <formula>$L47=$M47</formula>
    </cfRule>
  </conditionalFormatting>
  <conditionalFormatting sqref="L59">
    <cfRule type="expression" dxfId="327" priority="9">
      <formula>$L59=$M59</formula>
    </cfRule>
  </conditionalFormatting>
  <conditionalFormatting sqref="L107">
    <cfRule type="expression" dxfId="326" priority="4">
      <formula>$L107=$M107</formula>
    </cfRule>
  </conditionalFormatting>
  <conditionalFormatting sqref="L55">
    <cfRule type="expression" dxfId="325" priority="10">
      <formula>$L55=$M55</formula>
    </cfRule>
  </conditionalFormatting>
  <conditionalFormatting sqref="L63">
    <cfRule type="expression" dxfId="324" priority="8">
      <formula>$L63=$M63</formula>
    </cfRule>
  </conditionalFormatting>
  <conditionalFormatting sqref="L66">
    <cfRule type="expression" dxfId="323" priority="7">
      <formula>$L66=$M66</formula>
    </cfRule>
  </conditionalFormatting>
  <conditionalFormatting sqref="L82">
    <cfRule type="expression" dxfId="322" priority="6">
      <formula>$L82=$M82</formula>
    </cfRule>
  </conditionalFormatting>
  <conditionalFormatting sqref="L95">
    <cfRule type="expression" dxfId="321" priority="5">
      <formula>$L95=$M95</formula>
    </cfRule>
  </conditionalFormatting>
  <conditionalFormatting sqref="L130">
    <cfRule type="expression" dxfId="320" priority="3">
      <formula>$L130=$M130</formula>
    </cfRule>
  </conditionalFormatting>
  <conditionalFormatting sqref="L11">
    <cfRule type="expression" dxfId="319" priority="2">
      <formula>$L11=$M11</formula>
    </cfRule>
  </conditionalFormatting>
  <conditionalFormatting sqref="L39">
    <cfRule type="expression" dxfId="318"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42" man="1"/>
    <brk id="27" max="1048575" man="1"/>
    <brk id="45" max="1048575" man="1"/>
    <brk id="6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CC323"/>
  <sheetViews>
    <sheetView view="pageBreakPreview" zoomScale="60" zoomScaleNormal="60" workbookViewId="0">
      <pane ySplit="10" topLeftCell="A14" activePane="bottomLeft" state="frozen"/>
      <selection pane="bottomLeft"/>
    </sheetView>
  </sheetViews>
  <sheetFormatPr baseColWidth="10" defaultColWidth="11.42578125" defaultRowHeight="40.15" customHeight="1" x14ac:dyDescent="0.25"/>
  <cols>
    <col min="1" max="1" width="2.7109375" style="663" customWidth="1"/>
    <col min="2" max="2" width="15.7109375" style="672" customWidth="1"/>
    <col min="3" max="8" width="15.7109375" style="660" customWidth="1"/>
    <col min="9" max="9" width="15.5703125" style="660" customWidth="1"/>
    <col min="10" max="10" width="6.5703125" style="686" customWidth="1"/>
    <col min="11" max="11" width="25.7109375" style="659" customWidth="1"/>
    <col min="12" max="13" width="9.7109375" style="25" customWidth="1"/>
    <col min="14" max="17" width="9.7109375" style="664" customWidth="1"/>
    <col min="18" max="18" width="6.5703125" style="660" customWidth="1"/>
    <col min="19" max="19" width="95.7109375" style="660" customWidth="1"/>
    <col min="20" max="21" width="15.7109375" style="660" customWidth="1"/>
    <col min="22" max="22" width="10.7109375" style="660" customWidth="1"/>
    <col min="23" max="23" width="25.7109375" style="660" customWidth="1"/>
    <col min="24" max="27" width="11.7109375" style="666" customWidth="1"/>
    <col min="28" max="28" width="6.5703125" style="659" customWidth="1"/>
    <col min="29" max="29" width="12.7109375" style="24" customWidth="1"/>
    <col min="30" max="36" width="12.7109375" style="665" customWidth="1"/>
    <col min="37" max="37" width="6.5703125" style="659" customWidth="1"/>
    <col min="38" max="38" width="12.7109375" style="28" customWidth="1"/>
    <col min="39" max="42" width="12.7109375" style="57" customWidth="1"/>
    <col min="43" max="45" width="12.7109375" style="661" customWidth="1"/>
    <col min="46" max="46" width="6.5703125" style="659" customWidth="1"/>
    <col min="47" max="47" width="12.7109375" style="28" customWidth="1"/>
    <col min="48" max="51" width="12.7109375" style="57" customWidth="1"/>
    <col min="52" max="54" width="12.7109375" style="661" customWidth="1"/>
    <col min="55" max="55" width="6.5703125" style="659" customWidth="1"/>
    <col min="56" max="56" width="12.7109375" style="28" customWidth="1"/>
    <col min="57" max="60" width="12.7109375" style="57" customWidth="1"/>
    <col min="61" max="63" width="12.7109375" style="661" customWidth="1"/>
    <col min="64" max="64" width="6.5703125" style="659" customWidth="1"/>
    <col min="65" max="65" width="12.7109375" style="28" customWidth="1"/>
    <col min="66" max="69" width="12.7109375" style="57" customWidth="1"/>
    <col min="70" max="72" width="12.7109375" style="661" customWidth="1"/>
    <col min="73" max="73" width="6.7109375" style="661" customWidth="1"/>
    <col min="74" max="101" width="12.7109375" style="661" customWidth="1"/>
    <col min="102" max="16384" width="11.42578125" style="661"/>
  </cols>
  <sheetData>
    <row r="1" spans="1:81" ht="16.149999999999999" customHeight="1" x14ac:dyDescent="0.25"/>
    <row r="2" spans="1:81" s="690" customFormat="1" ht="16.149999999999999" customHeight="1" x14ac:dyDescent="0.25">
      <c r="A2" s="673"/>
      <c r="B2" s="1131"/>
      <c r="C2" s="1115" t="s">
        <v>0</v>
      </c>
      <c r="D2" s="1115"/>
      <c r="E2" s="1115"/>
      <c r="F2" s="1115"/>
      <c r="G2" s="1115"/>
      <c r="H2" s="1115"/>
      <c r="I2" s="698"/>
      <c r="J2" s="715" t="s">
        <v>1</v>
      </c>
      <c r="K2" s="715"/>
      <c r="L2" s="711" t="s">
        <v>2869</v>
      </c>
      <c r="M2" s="701"/>
      <c r="N2" s="701"/>
      <c r="O2" s="701"/>
      <c r="P2" s="701"/>
      <c r="Q2" s="702"/>
      <c r="R2" s="1114" t="s">
        <v>0</v>
      </c>
      <c r="S2" s="1116"/>
      <c r="T2" s="1195" t="s">
        <v>1</v>
      </c>
      <c r="U2" s="1196"/>
      <c r="V2" s="1197"/>
      <c r="W2" s="1269" t="str">
        <f>+$L2</f>
        <v>SECRETARÌA DE LA MUJER</v>
      </c>
      <c r="X2" s="1270"/>
      <c r="Y2" s="1270"/>
      <c r="Z2" s="1270"/>
      <c r="AA2" s="1271"/>
      <c r="AB2" s="1114" t="s">
        <v>0</v>
      </c>
      <c r="AC2" s="1115"/>
      <c r="AD2" s="1115"/>
      <c r="AE2" s="1115"/>
      <c r="AF2" s="1115"/>
      <c r="AG2" s="1115"/>
      <c r="AH2" s="1115"/>
      <c r="AI2" s="1115"/>
      <c r="AJ2" s="1116"/>
      <c r="AK2" s="1112" t="s">
        <v>1</v>
      </c>
      <c r="AL2" s="1112"/>
      <c r="AM2" s="1112"/>
      <c r="AN2" s="1108" t="str">
        <f>+$L2</f>
        <v>SECRETARÌA DE LA MUJER</v>
      </c>
      <c r="AO2" s="1108"/>
      <c r="AP2" s="1108"/>
      <c r="AQ2" s="1108"/>
      <c r="AR2" s="1108"/>
      <c r="AS2" s="1108"/>
      <c r="AT2" s="1114" t="s">
        <v>0</v>
      </c>
      <c r="AU2" s="1115"/>
      <c r="AV2" s="1115"/>
      <c r="AW2" s="1115"/>
      <c r="AX2" s="1115"/>
      <c r="AY2" s="1115"/>
      <c r="AZ2" s="1115"/>
      <c r="BA2" s="1115"/>
      <c r="BB2" s="1116"/>
      <c r="BC2" s="1112" t="s">
        <v>1</v>
      </c>
      <c r="BD2" s="1112"/>
      <c r="BE2" s="1112"/>
      <c r="BF2" s="1108" t="str">
        <f>+$L2</f>
        <v>SECRETARÌA DE LA MUJER</v>
      </c>
      <c r="BG2" s="1108"/>
      <c r="BH2" s="1108"/>
      <c r="BI2" s="1108"/>
      <c r="BJ2" s="1108"/>
      <c r="BK2" s="1108"/>
      <c r="BL2" s="1114" t="s">
        <v>0</v>
      </c>
      <c r="BM2" s="1115"/>
      <c r="BN2" s="1115"/>
      <c r="BO2" s="1115"/>
      <c r="BP2" s="1115"/>
      <c r="BQ2" s="1115"/>
      <c r="BR2" s="1115"/>
      <c r="BS2" s="1115"/>
      <c r="BT2" s="1116"/>
      <c r="BU2" s="1112" t="s">
        <v>1</v>
      </c>
      <c r="BV2" s="1112"/>
      <c r="BW2" s="1112"/>
      <c r="BX2" s="1108" t="str">
        <f>+$L2</f>
        <v>SECRETARÌA DE LA MUJER</v>
      </c>
      <c r="BY2" s="1108"/>
      <c r="BZ2" s="1108"/>
      <c r="CA2" s="1108"/>
      <c r="CB2" s="1108"/>
      <c r="CC2" s="1108"/>
    </row>
    <row r="3" spans="1:81" s="690" customFormat="1" ht="16.149999999999999" customHeight="1" x14ac:dyDescent="0.25">
      <c r="A3" s="673"/>
      <c r="B3" s="1132"/>
      <c r="C3" s="1110" t="s">
        <v>1668</v>
      </c>
      <c r="D3" s="1110"/>
      <c r="E3" s="1110"/>
      <c r="F3" s="1110"/>
      <c r="G3" s="1110"/>
      <c r="H3" s="1110"/>
      <c r="I3" s="699"/>
      <c r="J3" s="715" t="s">
        <v>2</v>
      </c>
      <c r="K3" s="715"/>
      <c r="L3" s="714"/>
      <c r="M3" s="712"/>
      <c r="N3" s="712"/>
      <c r="O3" s="712"/>
      <c r="P3" s="712"/>
      <c r="Q3" s="713"/>
      <c r="R3" s="1109" t="s">
        <v>1668</v>
      </c>
      <c r="S3" s="1111"/>
      <c r="T3" s="1195" t="s">
        <v>2</v>
      </c>
      <c r="U3" s="1196"/>
      <c r="V3" s="1197"/>
      <c r="W3" s="1207">
        <f>+$L3</f>
        <v>0</v>
      </c>
      <c r="X3" s="1208"/>
      <c r="Y3" s="1208"/>
      <c r="Z3" s="1208"/>
      <c r="AA3" s="1268"/>
      <c r="AB3" s="1109" t="s">
        <v>1668</v>
      </c>
      <c r="AC3" s="1110"/>
      <c r="AD3" s="1110"/>
      <c r="AE3" s="1110"/>
      <c r="AF3" s="1110"/>
      <c r="AG3" s="1110"/>
      <c r="AH3" s="1110"/>
      <c r="AI3" s="1110"/>
      <c r="AJ3" s="1111"/>
      <c r="AK3" s="1112" t="s">
        <v>2</v>
      </c>
      <c r="AL3" s="1112"/>
      <c r="AM3" s="1112"/>
      <c r="AN3" s="1113">
        <f>+$L3</f>
        <v>0</v>
      </c>
      <c r="AO3" s="1113"/>
      <c r="AP3" s="1113"/>
      <c r="AQ3" s="1113"/>
      <c r="AR3" s="1113"/>
      <c r="AS3" s="1113"/>
      <c r="AT3" s="1109" t="s">
        <v>1668</v>
      </c>
      <c r="AU3" s="1110"/>
      <c r="AV3" s="1110"/>
      <c r="AW3" s="1110"/>
      <c r="AX3" s="1110"/>
      <c r="AY3" s="1110"/>
      <c r="AZ3" s="1110"/>
      <c r="BA3" s="1110"/>
      <c r="BB3" s="1111"/>
      <c r="BC3" s="1112" t="s">
        <v>2</v>
      </c>
      <c r="BD3" s="1112"/>
      <c r="BE3" s="1112"/>
      <c r="BF3" s="1113">
        <f>+$L3</f>
        <v>0</v>
      </c>
      <c r="BG3" s="1113"/>
      <c r="BH3" s="1113"/>
      <c r="BI3" s="1113"/>
      <c r="BJ3" s="1113"/>
      <c r="BK3" s="1113"/>
      <c r="BL3" s="1109" t="s">
        <v>1668</v>
      </c>
      <c r="BM3" s="1110"/>
      <c r="BN3" s="1110"/>
      <c r="BO3" s="1110"/>
      <c r="BP3" s="1110"/>
      <c r="BQ3" s="1110"/>
      <c r="BR3" s="1110"/>
      <c r="BS3" s="1110"/>
      <c r="BT3" s="1111"/>
      <c r="BU3" s="1112" t="s">
        <v>2</v>
      </c>
      <c r="BV3" s="1112"/>
      <c r="BW3" s="1112"/>
      <c r="BX3" s="1113">
        <f>+$L3</f>
        <v>0</v>
      </c>
      <c r="BY3" s="1113"/>
      <c r="BZ3" s="1113"/>
      <c r="CA3" s="1113"/>
      <c r="CB3" s="1113"/>
      <c r="CC3" s="1113"/>
    </row>
    <row r="4" spans="1:81" s="690" customFormat="1" ht="16.149999999999999" customHeight="1" x14ac:dyDescent="0.25">
      <c r="A4" s="673"/>
      <c r="B4" s="1132"/>
      <c r="C4" s="1143" t="s">
        <v>3860</v>
      </c>
      <c r="D4" s="1143"/>
      <c r="E4" s="1143"/>
      <c r="F4" s="1143"/>
      <c r="G4" s="1143"/>
      <c r="H4" s="1143"/>
      <c r="I4" s="699"/>
      <c r="J4" s="715" t="s">
        <v>1667</v>
      </c>
      <c r="K4" s="715"/>
      <c r="L4" s="695" t="s">
        <v>20</v>
      </c>
      <c r="M4" s="696"/>
      <c r="N4" s="696"/>
      <c r="O4" s="696"/>
      <c r="P4" s="696"/>
      <c r="Q4" s="697"/>
      <c r="R4" s="1142" t="s">
        <v>3860</v>
      </c>
      <c r="S4" s="1144"/>
      <c r="T4" s="1195" t="s">
        <v>1675</v>
      </c>
      <c r="U4" s="1196"/>
      <c r="V4" s="1197"/>
      <c r="W4" s="1272" t="str">
        <f>+$L4</f>
        <v>1. Bienestar Social</v>
      </c>
      <c r="X4" s="1273"/>
      <c r="Y4" s="1273"/>
      <c r="Z4" s="1273"/>
      <c r="AA4" s="1274"/>
      <c r="AB4" s="1142" t="s">
        <v>3860</v>
      </c>
      <c r="AC4" s="1143"/>
      <c r="AD4" s="1143"/>
      <c r="AE4" s="1143"/>
      <c r="AF4" s="1143"/>
      <c r="AG4" s="1143"/>
      <c r="AH4" s="1143"/>
      <c r="AI4" s="1143"/>
      <c r="AJ4" s="1144"/>
      <c r="AK4" s="1112" t="s">
        <v>1667</v>
      </c>
      <c r="AL4" s="1112"/>
      <c r="AM4" s="1112"/>
      <c r="AN4" s="1148" t="str">
        <f>+$L4</f>
        <v>1. Bienestar Social</v>
      </c>
      <c r="AO4" s="1148"/>
      <c r="AP4" s="1148"/>
      <c r="AQ4" s="1148"/>
      <c r="AR4" s="1148"/>
      <c r="AS4" s="1148"/>
      <c r="AT4" s="1142" t="s">
        <v>3860</v>
      </c>
      <c r="AU4" s="1143"/>
      <c r="AV4" s="1143"/>
      <c r="AW4" s="1143"/>
      <c r="AX4" s="1143"/>
      <c r="AY4" s="1143"/>
      <c r="AZ4" s="1143"/>
      <c r="BA4" s="1143"/>
      <c r="BB4" s="1144"/>
      <c r="BC4" s="1112" t="s">
        <v>1667</v>
      </c>
      <c r="BD4" s="1112"/>
      <c r="BE4" s="1112"/>
      <c r="BF4" s="1148" t="str">
        <f>+$L4</f>
        <v>1. Bienestar Social</v>
      </c>
      <c r="BG4" s="1148"/>
      <c r="BH4" s="1148"/>
      <c r="BI4" s="1148"/>
      <c r="BJ4" s="1148"/>
      <c r="BK4" s="1148"/>
      <c r="BL4" s="1142" t="s">
        <v>3860</v>
      </c>
      <c r="BM4" s="1143"/>
      <c r="BN4" s="1143"/>
      <c r="BO4" s="1143"/>
      <c r="BP4" s="1143"/>
      <c r="BQ4" s="1143"/>
      <c r="BR4" s="1143"/>
      <c r="BS4" s="1143"/>
      <c r="BT4" s="1144"/>
      <c r="BU4" s="1112" t="s">
        <v>1667</v>
      </c>
      <c r="BV4" s="1112"/>
      <c r="BW4" s="1112"/>
      <c r="BX4" s="1148" t="str">
        <f>+$L4</f>
        <v>1. Bienestar Social</v>
      </c>
      <c r="BY4" s="1148"/>
      <c r="BZ4" s="1148"/>
      <c r="CA4" s="1148"/>
      <c r="CB4" s="1148"/>
      <c r="CC4" s="1148"/>
    </row>
    <row r="5" spans="1:81" s="690" customFormat="1" ht="16.149999999999999" customHeight="1" x14ac:dyDescent="0.25">
      <c r="A5" s="673"/>
      <c r="B5" s="1133"/>
      <c r="C5" s="1146"/>
      <c r="D5" s="1146"/>
      <c r="E5" s="1146"/>
      <c r="F5" s="1146"/>
      <c r="G5" s="1146"/>
      <c r="H5" s="1146"/>
      <c r="I5" s="700"/>
      <c r="J5" s="715" t="s">
        <v>1670</v>
      </c>
      <c r="K5" s="715"/>
      <c r="L5" s="692" t="s">
        <v>513</v>
      </c>
      <c r="M5" s="693"/>
      <c r="N5" s="693"/>
      <c r="O5" s="693"/>
      <c r="P5" s="693"/>
      <c r="Q5" s="694"/>
      <c r="R5" s="1145"/>
      <c r="S5" s="1147"/>
      <c r="T5" s="1195" t="s">
        <v>1676</v>
      </c>
      <c r="U5" s="1196"/>
      <c r="V5" s="1197"/>
      <c r="W5" s="1275" t="str">
        <f>+$L5</f>
        <v>1.10 Más Oportunidades para la Mujer y la Diversidad de Género.</v>
      </c>
      <c r="X5" s="1276"/>
      <c r="Y5" s="1276"/>
      <c r="Z5" s="1276"/>
      <c r="AA5" s="1277"/>
      <c r="AB5" s="1145"/>
      <c r="AC5" s="1146"/>
      <c r="AD5" s="1146"/>
      <c r="AE5" s="1146"/>
      <c r="AF5" s="1146"/>
      <c r="AG5" s="1146"/>
      <c r="AH5" s="1146"/>
      <c r="AI5" s="1146"/>
      <c r="AJ5" s="1147"/>
      <c r="AK5" s="1112" t="s">
        <v>1670</v>
      </c>
      <c r="AL5" s="1112"/>
      <c r="AM5" s="1112"/>
      <c r="AN5" s="1149" t="str">
        <f>+$L5</f>
        <v>1.10 Más Oportunidades para la Mujer y la Diversidad de Género.</v>
      </c>
      <c r="AO5" s="1149"/>
      <c r="AP5" s="1149"/>
      <c r="AQ5" s="1149"/>
      <c r="AR5" s="1149"/>
      <c r="AS5" s="1149"/>
      <c r="AT5" s="1145"/>
      <c r="AU5" s="1146"/>
      <c r="AV5" s="1146"/>
      <c r="AW5" s="1146"/>
      <c r="AX5" s="1146"/>
      <c r="AY5" s="1146"/>
      <c r="AZ5" s="1146"/>
      <c r="BA5" s="1146"/>
      <c r="BB5" s="1147"/>
      <c r="BC5" s="1112" t="s">
        <v>1670</v>
      </c>
      <c r="BD5" s="1112"/>
      <c r="BE5" s="1112"/>
      <c r="BF5" s="1149" t="str">
        <f>+$L5</f>
        <v>1.10 Más Oportunidades para la Mujer y la Diversidad de Género.</v>
      </c>
      <c r="BG5" s="1149"/>
      <c r="BH5" s="1149"/>
      <c r="BI5" s="1149"/>
      <c r="BJ5" s="1149"/>
      <c r="BK5" s="1149"/>
      <c r="BL5" s="1145"/>
      <c r="BM5" s="1146"/>
      <c r="BN5" s="1146"/>
      <c r="BO5" s="1146"/>
      <c r="BP5" s="1146"/>
      <c r="BQ5" s="1146"/>
      <c r="BR5" s="1146"/>
      <c r="BS5" s="1146"/>
      <c r="BT5" s="1147"/>
      <c r="BU5" s="1112" t="s">
        <v>1670</v>
      </c>
      <c r="BV5" s="1112"/>
      <c r="BW5" s="1112"/>
      <c r="BX5" s="1149" t="str">
        <f>+$L5</f>
        <v>1.10 Más Oportunidades para la Mujer y la Diversidad de Género.</v>
      </c>
      <c r="BY5" s="1149"/>
      <c r="BZ5" s="1149"/>
      <c r="CA5" s="1149"/>
      <c r="CB5" s="1149"/>
      <c r="CC5" s="1149"/>
    </row>
    <row r="6" spans="1:81" ht="16.149999999999999" customHeight="1" thickBot="1" x14ac:dyDescent="0.3">
      <c r="B6" s="658"/>
      <c r="C6" s="658"/>
      <c r="D6" s="658"/>
      <c r="E6" s="658"/>
      <c r="F6" s="658"/>
      <c r="G6" s="658"/>
      <c r="H6" s="658"/>
      <c r="I6" s="658"/>
      <c r="J6" s="284"/>
      <c r="K6" s="661"/>
      <c r="L6" s="661"/>
      <c r="M6" s="661"/>
      <c r="N6" s="661"/>
      <c r="O6" s="661"/>
      <c r="P6" s="661"/>
      <c r="Q6" s="661"/>
      <c r="R6" s="661"/>
      <c r="S6" s="658"/>
      <c r="T6" s="658"/>
      <c r="U6" s="658"/>
      <c r="V6" s="658"/>
      <c r="W6" s="658"/>
      <c r="X6" s="691"/>
      <c r="Y6" s="691"/>
      <c r="Z6" s="691"/>
      <c r="AA6" s="665"/>
      <c r="AB6" s="665"/>
      <c r="AC6" s="661"/>
      <c r="AK6" s="665"/>
      <c r="AT6" s="665"/>
      <c r="BC6" s="665"/>
      <c r="BL6" s="665"/>
    </row>
    <row r="7" spans="1:81" ht="16.149999999999999" customHeight="1" thickBot="1" x14ac:dyDescent="0.3">
      <c r="A7" s="661"/>
      <c r="B7" s="1130" t="s">
        <v>3</v>
      </c>
      <c r="C7" s="1130" t="s">
        <v>1672</v>
      </c>
      <c r="D7" s="1107" t="s">
        <v>3825</v>
      </c>
      <c r="E7" s="1107" t="s">
        <v>3824</v>
      </c>
      <c r="F7" s="1099" t="s">
        <v>3826</v>
      </c>
      <c r="G7" s="1099" t="s">
        <v>3827</v>
      </c>
      <c r="H7" s="1099" t="s">
        <v>3828</v>
      </c>
      <c r="I7" s="1099" t="s">
        <v>3829</v>
      </c>
      <c r="J7" s="1134" t="s">
        <v>1673</v>
      </c>
      <c r="K7" s="1135" t="s">
        <v>1685</v>
      </c>
      <c r="L7" s="1136" t="s">
        <v>3861</v>
      </c>
      <c r="M7" s="1139" t="s">
        <v>1663</v>
      </c>
      <c r="N7" s="1163" t="s">
        <v>3862</v>
      </c>
      <c r="O7" s="1166" t="s">
        <v>3863</v>
      </c>
      <c r="P7" s="1169" t="s">
        <v>3864</v>
      </c>
      <c r="Q7" s="1172" t="s">
        <v>3865</v>
      </c>
      <c r="R7" s="1134" t="s">
        <v>1673</v>
      </c>
      <c r="S7" s="1175" t="s">
        <v>4</v>
      </c>
      <c r="T7" s="1128" t="s">
        <v>3830</v>
      </c>
      <c r="U7" s="1128" t="s">
        <v>3831</v>
      </c>
      <c r="V7" s="1128" t="s">
        <v>3832</v>
      </c>
      <c r="W7" s="1175" t="s">
        <v>5</v>
      </c>
      <c r="X7" s="1190" t="s">
        <v>6</v>
      </c>
      <c r="Y7" s="1191"/>
      <c r="Z7" s="1190" t="s">
        <v>7</v>
      </c>
      <c r="AA7" s="1191"/>
      <c r="AB7" s="1130" t="s">
        <v>1673</v>
      </c>
      <c r="AC7" s="1136" t="s">
        <v>3861</v>
      </c>
      <c r="AD7" s="1192" t="s">
        <v>3866</v>
      </c>
      <c r="AE7" s="1193"/>
      <c r="AF7" s="1193"/>
      <c r="AG7" s="1193"/>
      <c r="AH7" s="1193"/>
      <c r="AI7" s="1193"/>
      <c r="AJ7" s="1194"/>
      <c r="AK7" s="1129" t="s">
        <v>1673</v>
      </c>
      <c r="AL7" s="1181" t="s">
        <v>3867</v>
      </c>
      <c r="AM7" s="1178" t="s">
        <v>3868</v>
      </c>
      <c r="AN7" s="1179"/>
      <c r="AO7" s="1179"/>
      <c r="AP7" s="1179"/>
      <c r="AQ7" s="1179"/>
      <c r="AR7" s="1179"/>
      <c r="AS7" s="1180"/>
      <c r="AT7" s="1130" t="s">
        <v>1673</v>
      </c>
      <c r="AU7" s="1184" t="s">
        <v>3869</v>
      </c>
      <c r="AV7" s="1187" t="s">
        <v>3870</v>
      </c>
      <c r="AW7" s="1188"/>
      <c r="AX7" s="1188"/>
      <c r="AY7" s="1188"/>
      <c r="AZ7" s="1188"/>
      <c r="BA7" s="1188"/>
      <c r="BB7" s="1189"/>
      <c r="BC7" s="1130" t="s">
        <v>1673</v>
      </c>
      <c r="BD7" s="1152" t="s">
        <v>3871</v>
      </c>
      <c r="BE7" s="1155" t="s">
        <v>3872</v>
      </c>
      <c r="BF7" s="1156"/>
      <c r="BG7" s="1156"/>
      <c r="BH7" s="1156"/>
      <c r="BI7" s="1156"/>
      <c r="BJ7" s="1156"/>
      <c r="BK7" s="1157"/>
      <c r="BL7" s="1130" t="s">
        <v>1673</v>
      </c>
      <c r="BM7" s="1158" t="s">
        <v>3873</v>
      </c>
      <c r="BN7" s="1160" t="s">
        <v>3874</v>
      </c>
      <c r="BO7" s="1161"/>
      <c r="BP7" s="1161"/>
      <c r="BQ7" s="1161"/>
      <c r="BR7" s="1161"/>
      <c r="BS7" s="1161"/>
      <c r="BT7" s="1162"/>
      <c r="BU7" s="1117" t="s">
        <v>1674</v>
      </c>
      <c r="BV7" s="1118"/>
      <c r="BW7" s="1118"/>
      <c r="BX7" s="1118"/>
      <c r="BY7" s="1118"/>
      <c r="BZ7" s="1118"/>
      <c r="CA7" s="1118"/>
      <c r="CB7" s="1118"/>
      <c r="CC7" s="1119"/>
    </row>
    <row r="8" spans="1:81" ht="16.149999999999999" customHeight="1" x14ac:dyDescent="0.25">
      <c r="A8" s="661"/>
      <c r="B8" s="1130"/>
      <c r="C8" s="1130"/>
      <c r="D8" s="1107"/>
      <c r="E8" s="1107"/>
      <c r="F8" s="1100"/>
      <c r="G8" s="1100"/>
      <c r="H8" s="1100"/>
      <c r="I8" s="1100"/>
      <c r="J8" s="1134"/>
      <c r="K8" s="1135"/>
      <c r="L8" s="1137"/>
      <c r="M8" s="1140"/>
      <c r="N8" s="1164"/>
      <c r="O8" s="1167"/>
      <c r="P8" s="1170"/>
      <c r="Q8" s="1173"/>
      <c r="R8" s="1134"/>
      <c r="S8" s="1176"/>
      <c r="T8" s="1128"/>
      <c r="U8" s="1128"/>
      <c r="V8" s="1128"/>
      <c r="W8" s="1176"/>
      <c r="X8" s="667" t="s">
        <v>12</v>
      </c>
      <c r="Y8" s="667" t="s">
        <v>13</v>
      </c>
      <c r="Z8" s="667" t="s">
        <v>12</v>
      </c>
      <c r="AA8" s="667" t="s">
        <v>13</v>
      </c>
      <c r="AB8" s="1130"/>
      <c r="AC8" s="1137"/>
      <c r="AD8" s="1104" t="s">
        <v>8</v>
      </c>
      <c r="AE8" s="1106" t="s">
        <v>9</v>
      </c>
      <c r="AF8" s="1106"/>
      <c r="AG8" s="1106"/>
      <c r="AH8" s="1106"/>
      <c r="AI8" s="1126" t="s">
        <v>1664</v>
      </c>
      <c r="AJ8" s="1102" t="s">
        <v>10</v>
      </c>
      <c r="AK8" s="1130"/>
      <c r="AL8" s="1182"/>
      <c r="AM8" s="1150" t="s">
        <v>11</v>
      </c>
      <c r="AN8" s="1106" t="s">
        <v>9</v>
      </c>
      <c r="AO8" s="1106"/>
      <c r="AP8" s="1106"/>
      <c r="AQ8" s="1106"/>
      <c r="AR8" s="1126" t="s">
        <v>1664</v>
      </c>
      <c r="AS8" s="1102" t="s">
        <v>10</v>
      </c>
      <c r="AT8" s="1130"/>
      <c r="AU8" s="1185"/>
      <c r="AV8" s="1150" t="s">
        <v>11</v>
      </c>
      <c r="AW8" s="1106" t="s">
        <v>9</v>
      </c>
      <c r="AX8" s="1106"/>
      <c r="AY8" s="1106"/>
      <c r="AZ8" s="1106"/>
      <c r="BA8" s="1126" t="s">
        <v>1664</v>
      </c>
      <c r="BB8" s="1102" t="s">
        <v>10</v>
      </c>
      <c r="BC8" s="1130"/>
      <c r="BD8" s="1153"/>
      <c r="BE8" s="1150" t="s">
        <v>11</v>
      </c>
      <c r="BF8" s="1106" t="s">
        <v>9</v>
      </c>
      <c r="BG8" s="1106"/>
      <c r="BH8" s="1106"/>
      <c r="BI8" s="1106"/>
      <c r="BJ8" s="1126" t="s">
        <v>1664</v>
      </c>
      <c r="BK8" s="1102" t="s">
        <v>10</v>
      </c>
      <c r="BL8" s="1130"/>
      <c r="BM8" s="1158"/>
      <c r="BN8" s="1104" t="s">
        <v>11</v>
      </c>
      <c r="BO8" s="1106" t="s">
        <v>9</v>
      </c>
      <c r="BP8" s="1106"/>
      <c r="BQ8" s="1106"/>
      <c r="BR8" s="1106"/>
      <c r="BS8" s="1213" t="s">
        <v>1664</v>
      </c>
      <c r="BT8" s="1214" t="s">
        <v>10</v>
      </c>
      <c r="BU8" s="1120"/>
      <c r="BV8" s="1121"/>
      <c r="BW8" s="1121"/>
      <c r="BX8" s="1121"/>
      <c r="BY8" s="1121"/>
      <c r="BZ8" s="1121"/>
      <c r="CA8" s="1121"/>
      <c r="CB8" s="1121"/>
      <c r="CC8" s="1122"/>
    </row>
    <row r="9" spans="1:81" ht="16.149999999999999" customHeight="1" x14ac:dyDescent="0.25">
      <c r="A9" s="661"/>
      <c r="B9" s="1130"/>
      <c r="C9" s="1130"/>
      <c r="D9" s="1107"/>
      <c r="E9" s="1107"/>
      <c r="F9" s="1101"/>
      <c r="G9" s="1101"/>
      <c r="H9" s="1101"/>
      <c r="I9" s="1101"/>
      <c r="J9" s="1134"/>
      <c r="K9" s="1135"/>
      <c r="L9" s="1138"/>
      <c r="M9" s="1141"/>
      <c r="N9" s="1165"/>
      <c r="O9" s="1168"/>
      <c r="P9" s="1171"/>
      <c r="Q9" s="1174"/>
      <c r="R9" s="1134"/>
      <c r="S9" s="1177"/>
      <c r="T9" s="1128"/>
      <c r="U9" s="1128"/>
      <c r="V9" s="1128"/>
      <c r="W9" s="1177"/>
      <c r="X9" s="668" t="s">
        <v>1671</v>
      </c>
      <c r="Y9" s="668" t="s">
        <v>1671</v>
      </c>
      <c r="Z9" s="668" t="s">
        <v>1671</v>
      </c>
      <c r="AA9" s="668" t="s">
        <v>1671</v>
      </c>
      <c r="AB9" s="1130"/>
      <c r="AC9" s="1138"/>
      <c r="AD9" s="1105"/>
      <c r="AE9" s="662" t="s">
        <v>14</v>
      </c>
      <c r="AF9" s="662" t="s">
        <v>17</v>
      </c>
      <c r="AG9" s="662" t="s">
        <v>15</v>
      </c>
      <c r="AH9" s="662" t="s">
        <v>16</v>
      </c>
      <c r="AI9" s="1127"/>
      <c r="AJ9" s="1103"/>
      <c r="AK9" s="1130"/>
      <c r="AL9" s="1183"/>
      <c r="AM9" s="1151"/>
      <c r="AN9" s="662" t="s">
        <v>14</v>
      </c>
      <c r="AO9" s="662" t="s">
        <v>17</v>
      </c>
      <c r="AP9" s="662" t="s">
        <v>15</v>
      </c>
      <c r="AQ9" s="662" t="s">
        <v>16</v>
      </c>
      <c r="AR9" s="1127"/>
      <c r="AS9" s="1103"/>
      <c r="AT9" s="1130"/>
      <c r="AU9" s="1186"/>
      <c r="AV9" s="1151"/>
      <c r="AW9" s="662" t="s">
        <v>14</v>
      </c>
      <c r="AX9" s="662" t="s">
        <v>17</v>
      </c>
      <c r="AY9" s="662" t="s">
        <v>15</v>
      </c>
      <c r="AZ9" s="662" t="s">
        <v>16</v>
      </c>
      <c r="BA9" s="1127"/>
      <c r="BB9" s="1103"/>
      <c r="BC9" s="1130"/>
      <c r="BD9" s="1154"/>
      <c r="BE9" s="1151"/>
      <c r="BF9" s="662" t="s">
        <v>14</v>
      </c>
      <c r="BG9" s="662" t="s">
        <v>17</v>
      </c>
      <c r="BH9" s="662" t="s">
        <v>15</v>
      </c>
      <c r="BI9" s="662" t="s">
        <v>16</v>
      </c>
      <c r="BJ9" s="1127"/>
      <c r="BK9" s="1103"/>
      <c r="BL9" s="1130"/>
      <c r="BM9" s="1159"/>
      <c r="BN9" s="1105"/>
      <c r="BO9" s="662" t="s">
        <v>14</v>
      </c>
      <c r="BP9" s="662" t="s">
        <v>17</v>
      </c>
      <c r="BQ9" s="662" t="s">
        <v>15</v>
      </c>
      <c r="BR9" s="662" t="s">
        <v>16</v>
      </c>
      <c r="BS9" s="1127"/>
      <c r="BT9" s="1215"/>
      <c r="BU9" s="1123"/>
      <c r="BV9" s="1124"/>
      <c r="BW9" s="1124"/>
      <c r="BX9" s="1124"/>
      <c r="BY9" s="1124"/>
      <c r="BZ9" s="1124"/>
      <c r="CA9" s="1124"/>
      <c r="CB9" s="1124"/>
      <c r="CC9" s="1125"/>
    </row>
    <row r="10" spans="1:81" ht="16.149999999999999" customHeight="1" thickBot="1" x14ac:dyDescent="0.3">
      <c r="B10" s="658"/>
    </row>
    <row r="11" spans="1:81" s="690" customFormat="1" ht="40.15" customHeight="1" thickTop="1" thickBot="1" x14ac:dyDescent="0.3">
      <c r="A11" s="673"/>
      <c r="B11" s="1333" t="s">
        <v>514</v>
      </c>
      <c r="C11" s="1393" t="s">
        <v>518</v>
      </c>
      <c r="D11" s="1096">
        <v>4103</v>
      </c>
      <c r="E11" s="1093" t="s">
        <v>5892</v>
      </c>
      <c r="F11" s="1285" t="s">
        <v>5893</v>
      </c>
      <c r="G11" s="1093" t="s">
        <v>5730</v>
      </c>
      <c r="H11" s="1093" t="s">
        <v>5894</v>
      </c>
      <c r="I11" s="1446">
        <v>2021004540173</v>
      </c>
      <c r="J11" s="1219">
        <v>349</v>
      </c>
      <c r="K11" s="1216" t="str">
        <f>+[9]Metas!K402</f>
        <v xml:space="preserve">Municipios acompañados para la creación de la secretaría de la mujer </v>
      </c>
      <c r="L11" s="1222"/>
      <c r="M11" s="1225">
        <f>SUM(N11:Q11)</f>
        <v>0</v>
      </c>
      <c r="N11" s="1228"/>
      <c r="O11" s="1231"/>
      <c r="P11" s="1234"/>
      <c r="Q11" s="1237"/>
      <c r="R11" s="1219">
        <f>+$J11</f>
        <v>349</v>
      </c>
      <c r="S11" s="717" t="s">
        <v>5895</v>
      </c>
      <c r="T11" s="708" t="s">
        <v>3833</v>
      </c>
      <c r="U11" s="708" t="s">
        <v>3839</v>
      </c>
      <c r="V11" s="708" t="s">
        <v>3842</v>
      </c>
      <c r="W11" s="728" t="s">
        <v>5896</v>
      </c>
      <c r="X11" s="669">
        <v>44562</v>
      </c>
      <c r="Y11" s="669">
        <v>44926</v>
      </c>
      <c r="Z11" s="669">
        <v>44593</v>
      </c>
      <c r="AA11" s="669">
        <v>44926</v>
      </c>
      <c r="AB11" s="1219">
        <f>+$J11</f>
        <v>349</v>
      </c>
      <c r="AC11" s="1240">
        <f>+L11</f>
        <v>0</v>
      </c>
      <c r="AD11" s="308">
        <v>10</v>
      </c>
      <c r="AE11" s="308">
        <v>10</v>
      </c>
      <c r="AF11" s="308">
        <f t="shared" ref="AE11:AJ26" si="0">+AO11+AX11+BG11+BP11</f>
        <v>0</v>
      </c>
      <c r="AG11" s="308">
        <f t="shared" si="0"/>
        <v>0</v>
      </c>
      <c r="AH11" s="308">
        <f t="shared" si="0"/>
        <v>0</v>
      </c>
      <c r="AI11" s="308">
        <f t="shared" si="0"/>
        <v>0</v>
      </c>
      <c r="AJ11" s="308">
        <f t="shared" si="0"/>
        <v>0</v>
      </c>
      <c r="AK11" s="1219">
        <f>+$J11</f>
        <v>349</v>
      </c>
      <c r="AL11" s="1310">
        <f>+N11</f>
        <v>0</v>
      </c>
      <c r="AM11" s="308">
        <v>2.5</v>
      </c>
      <c r="AN11" s="674">
        <v>2.5</v>
      </c>
      <c r="AO11" s="674"/>
      <c r="AP11" s="674"/>
      <c r="AQ11" s="674"/>
      <c r="AR11" s="674"/>
      <c r="AS11" s="674"/>
      <c r="AT11" s="1219">
        <f>+$J11</f>
        <v>349</v>
      </c>
      <c r="AU11" s="1311">
        <f>+O11</f>
        <v>0</v>
      </c>
      <c r="AV11" s="308">
        <v>2.5</v>
      </c>
      <c r="AW11" s="674">
        <v>2.5</v>
      </c>
      <c r="AX11" s="674"/>
      <c r="AY11" s="674"/>
      <c r="AZ11" s="674"/>
      <c r="BA11" s="674"/>
      <c r="BB11" s="674"/>
      <c r="BC11" s="1219">
        <f>+$J11</f>
        <v>349</v>
      </c>
      <c r="BD11" s="1312">
        <f>+P11</f>
        <v>0</v>
      </c>
      <c r="BE11" s="308">
        <v>2.5</v>
      </c>
      <c r="BF11" s="674">
        <v>2.5</v>
      </c>
      <c r="BG11" s="674"/>
      <c r="BH11" s="674"/>
      <c r="BI11" s="674"/>
      <c r="BJ11" s="674"/>
      <c r="BK11" s="674"/>
      <c r="BL11" s="1219">
        <f>+$J11</f>
        <v>349</v>
      </c>
      <c r="BM11" s="1313">
        <f>+Q11</f>
        <v>0</v>
      </c>
      <c r="BN11" s="308">
        <v>2.5</v>
      </c>
      <c r="BO11" s="674"/>
      <c r="BP11" s="674"/>
      <c r="BQ11" s="674"/>
      <c r="BR11" s="674"/>
      <c r="BS11" s="674"/>
      <c r="BT11" s="674"/>
      <c r="BU11" s="1204"/>
      <c r="BV11" s="1205"/>
      <c r="BW11" s="1205"/>
      <c r="BX11" s="1205"/>
      <c r="BY11" s="1205"/>
      <c r="BZ11" s="1205"/>
      <c r="CA11" s="1205"/>
      <c r="CB11" s="1205"/>
      <c r="CC11" s="1206"/>
    </row>
    <row r="12" spans="1:81" s="690" customFormat="1" ht="40.15" customHeight="1" thickTop="1" x14ac:dyDescent="0.25">
      <c r="A12" s="673"/>
      <c r="B12" s="1334"/>
      <c r="C12" s="1394"/>
      <c r="D12" s="1097"/>
      <c r="E12" s="1094"/>
      <c r="F12" s="1286"/>
      <c r="G12" s="1094"/>
      <c r="H12" s="1094"/>
      <c r="I12" s="1447"/>
      <c r="J12" s="1220"/>
      <c r="K12" s="1217"/>
      <c r="L12" s="1223"/>
      <c r="M12" s="1226"/>
      <c r="N12" s="1229"/>
      <c r="O12" s="1232"/>
      <c r="P12" s="1235"/>
      <c r="Q12" s="1238"/>
      <c r="R12" s="1220"/>
      <c r="S12" s="678" t="s">
        <v>5897</v>
      </c>
      <c r="T12" s="709" t="s">
        <v>3833</v>
      </c>
      <c r="U12" s="709" t="s">
        <v>3839</v>
      </c>
      <c r="V12" s="709" t="s">
        <v>3842</v>
      </c>
      <c r="W12" s="678" t="s">
        <v>5898</v>
      </c>
      <c r="X12" s="669">
        <v>44562</v>
      </c>
      <c r="Y12" s="669">
        <v>44926</v>
      </c>
      <c r="Z12" s="669">
        <v>44593</v>
      </c>
      <c r="AA12" s="669">
        <v>44926</v>
      </c>
      <c r="AB12" s="1220"/>
      <c r="AC12" s="1241"/>
      <c r="AD12" s="303">
        <f t="shared" ref="AD12:AD14" si="1">+AM12+AV12+BE12+BN12</f>
        <v>2.5</v>
      </c>
      <c r="AE12" s="303">
        <f t="shared" si="0"/>
        <v>2.5</v>
      </c>
      <c r="AF12" s="303">
        <f t="shared" si="0"/>
        <v>0</v>
      </c>
      <c r="AG12" s="303">
        <f t="shared" si="0"/>
        <v>0</v>
      </c>
      <c r="AH12" s="303">
        <f t="shared" si="0"/>
        <v>0</v>
      </c>
      <c r="AI12" s="303">
        <f t="shared" si="0"/>
        <v>0</v>
      </c>
      <c r="AJ12" s="303">
        <f t="shared" si="0"/>
        <v>0</v>
      </c>
      <c r="AK12" s="1220"/>
      <c r="AL12" s="1302"/>
      <c r="AM12" s="303">
        <f t="shared" ref="AM12:AM74" si="2">SUM(AN12:AS12)</f>
        <v>0</v>
      </c>
      <c r="AN12" s="675"/>
      <c r="AO12" s="675"/>
      <c r="AP12" s="675"/>
      <c r="AQ12" s="675"/>
      <c r="AR12" s="675"/>
      <c r="AS12" s="675"/>
      <c r="AT12" s="1220"/>
      <c r="AU12" s="1304"/>
      <c r="AV12" s="303">
        <f t="shared" ref="AV12:AV75" si="3">SUM(AW12:BB12)</f>
        <v>0</v>
      </c>
      <c r="AW12" s="675"/>
      <c r="AX12" s="675"/>
      <c r="AY12" s="675"/>
      <c r="AZ12" s="675"/>
      <c r="BA12" s="675"/>
      <c r="BB12" s="675"/>
      <c r="BC12" s="1220"/>
      <c r="BD12" s="1306"/>
      <c r="BE12" s="303">
        <f t="shared" ref="BE12:BE75" si="4">SUM(BF12:BK12)</f>
        <v>0</v>
      </c>
      <c r="BF12" s="675"/>
      <c r="BG12" s="675"/>
      <c r="BH12" s="675"/>
      <c r="BI12" s="675"/>
      <c r="BJ12" s="675"/>
      <c r="BK12" s="675"/>
      <c r="BL12" s="1220"/>
      <c r="BM12" s="1308"/>
      <c r="BN12" s="303">
        <f t="shared" ref="BN12:BN74" si="5">SUM(BO12:BT12)</f>
        <v>2.5</v>
      </c>
      <c r="BO12" s="675">
        <v>2.5</v>
      </c>
      <c r="BP12" s="675"/>
      <c r="BQ12" s="675"/>
      <c r="BR12" s="675"/>
      <c r="BS12" s="675"/>
      <c r="BT12" s="675"/>
      <c r="BU12" s="1207"/>
      <c r="BV12" s="1208"/>
      <c r="BW12" s="1208"/>
      <c r="BX12" s="1208"/>
      <c r="BY12" s="1208"/>
      <c r="BZ12" s="1208"/>
      <c r="CA12" s="1208"/>
      <c r="CB12" s="1208"/>
      <c r="CC12" s="1209"/>
    </row>
    <row r="13" spans="1:81" s="690" customFormat="1" ht="40.15" customHeight="1" x14ac:dyDescent="0.25">
      <c r="A13" s="673"/>
      <c r="B13" s="1334"/>
      <c r="C13" s="1394"/>
      <c r="D13" s="1097"/>
      <c r="E13" s="1094"/>
      <c r="F13" s="1286"/>
      <c r="G13" s="1094"/>
      <c r="H13" s="1094"/>
      <c r="I13" s="1447"/>
      <c r="J13" s="1220"/>
      <c r="K13" s="1217"/>
      <c r="L13" s="1223"/>
      <c r="M13" s="1226"/>
      <c r="N13" s="1229"/>
      <c r="O13" s="1232"/>
      <c r="P13" s="1235"/>
      <c r="Q13" s="1238"/>
      <c r="R13" s="1220"/>
      <c r="S13" s="678"/>
      <c r="T13" s="709"/>
      <c r="U13" s="709"/>
      <c r="V13" s="709"/>
      <c r="W13" s="678"/>
      <c r="X13" s="670"/>
      <c r="Y13" s="670"/>
      <c r="Z13" s="670"/>
      <c r="AA13" s="670"/>
      <c r="AB13" s="1220"/>
      <c r="AC13" s="1241"/>
      <c r="AD13" s="303">
        <f t="shared" si="1"/>
        <v>0</v>
      </c>
      <c r="AE13" s="303">
        <f t="shared" si="0"/>
        <v>0</v>
      </c>
      <c r="AF13" s="303">
        <f t="shared" si="0"/>
        <v>0</v>
      </c>
      <c r="AG13" s="303">
        <f t="shared" si="0"/>
        <v>0</v>
      </c>
      <c r="AH13" s="303">
        <f t="shared" si="0"/>
        <v>0</v>
      </c>
      <c r="AI13" s="303">
        <f t="shared" si="0"/>
        <v>0</v>
      </c>
      <c r="AJ13" s="303">
        <f t="shared" si="0"/>
        <v>0</v>
      </c>
      <c r="AK13" s="1220"/>
      <c r="AL13" s="1302"/>
      <c r="AM13" s="303">
        <f t="shared" si="2"/>
        <v>0</v>
      </c>
      <c r="AN13" s="675"/>
      <c r="AO13" s="675"/>
      <c r="AP13" s="675"/>
      <c r="AQ13" s="675"/>
      <c r="AR13" s="675"/>
      <c r="AS13" s="675"/>
      <c r="AT13" s="1220"/>
      <c r="AU13" s="1304"/>
      <c r="AV13" s="303">
        <f t="shared" si="3"/>
        <v>0</v>
      </c>
      <c r="AW13" s="675"/>
      <c r="AX13" s="675"/>
      <c r="AY13" s="675"/>
      <c r="AZ13" s="675"/>
      <c r="BA13" s="675"/>
      <c r="BB13" s="675"/>
      <c r="BC13" s="1220"/>
      <c r="BD13" s="1306"/>
      <c r="BE13" s="303">
        <f t="shared" si="4"/>
        <v>0</v>
      </c>
      <c r="BF13" s="675"/>
      <c r="BG13" s="675"/>
      <c r="BH13" s="675"/>
      <c r="BI13" s="675"/>
      <c r="BJ13" s="675"/>
      <c r="BK13" s="675"/>
      <c r="BL13" s="1220"/>
      <c r="BM13" s="1308"/>
      <c r="BN13" s="303">
        <f t="shared" si="5"/>
        <v>0</v>
      </c>
      <c r="BO13" s="675"/>
      <c r="BP13" s="675"/>
      <c r="BQ13" s="675"/>
      <c r="BR13" s="675"/>
      <c r="BS13" s="675"/>
      <c r="BT13" s="675"/>
      <c r="BU13" s="1207"/>
      <c r="BV13" s="1208"/>
      <c r="BW13" s="1208"/>
      <c r="BX13" s="1208"/>
      <c r="BY13" s="1208"/>
      <c r="BZ13" s="1208"/>
      <c r="CA13" s="1208"/>
      <c r="CB13" s="1208"/>
      <c r="CC13" s="1209"/>
    </row>
    <row r="14" spans="1:81" s="690" customFormat="1" ht="40.15" customHeight="1" thickBot="1" x14ac:dyDescent="0.3">
      <c r="A14" s="673"/>
      <c r="B14" s="1334"/>
      <c r="C14" s="1394"/>
      <c r="D14" s="1098"/>
      <c r="E14" s="1095"/>
      <c r="F14" s="1287"/>
      <c r="G14" s="1095"/>
      <c r="H14" s="1095"/>
      <c r="I14" s="1448"/>
      <c r="J14" s="1221"/>
      <c r="K14" s="1218"/>
      <c r="L14" s="1224"/>
      <c r="M14" s="1227"/>
      <c r="N14" s="1230"/>
      <c r="O14" s="1233"/>
      <c r="P14" s="1236"/>
      <c r="Q14" s="1239"/>
      <c r="R14" s="1221"/>
      <c r="S14" s="679"/>
      <c r="T14" s="710"/>
      <c r="U14" s="710"/>
      <c r="V14" s="710"/>
      <c r="W14" s="679"/>
      <c r="X14" s="671"/>
      <c r="Y14" s="671"/>
      <c r="Z14" s="671"/>
      <c r="AA14" s="671"/>
      <c r="AB14" s="1221"/>
      <c r="AC14" s="1242"/>
      <c r="AD14" s="306">
        <f t="shared" si="1"/>
        <v>0</v>
      </c>
      <c r="AE14" s="306">
        <f t="shared" si="0"/>
        <v>0</v>
      </c>
      <c r="AF14" s="306">
        <f t="shared" si="0"/>
        <v>0</v>
      </c>
      <c r="AG14" s="306">
        <f t="shared" si="0"/>
        <v>0</v>
      </c>
      <c r="AH14" s="306">
        <f t="shared" si="0"/>
        <v>0</v>
      </c>
      <c r="AI14" s="306">
        <f t="shared" si="0"/>
        <v>0</v>
      </c>
      <c r="AJ14" s="306">
        <f t="shared" si="0"/>
        <v>0</v>
      </c>
      <c r="AK14" s="1221"/>
      <c r="AL14" s="1303"/>
      <c r="AM14" s="306">
        <f t="shared" si="2"/>
        <v>0</v>
      </c>
      <c r="AN14" s="676"/>
      <c r="AO14" s="676"/>
      <c r="AP14" s="676"/>
      <c r="AQ14" s="676"/>
      <c r="AR14" s="676"/>
      <c r="AS14" s="676"/>
      <c r="AT14" s="1221"/>
      <c r="AU14" s="1305"/>
      <c r="AV14" s="306">
        <f t="shared" si="3"/>
        <v>0</v>
      </c>
      <c r="AW14" s="676"/>
      <c r="AX14" s="676"/>
      <c r="AY14" s="676"/>
      <c r="AZ14" s="676"/>
      <c r="BA14" s="676"/>
      <c r="BB14" s="676"/>
      <c r="BC14" s="1221"/>
      <c r="BD14" s="1307"/>
      <c r="BE14" s="306">
        <f t="shared" si="4"/>
        <v>0</v>
      </c>
      <c r="BF14" s="676"/>
      <c r="BG14" s="676"/>
      <c r="BH14" s="676"/>
      <c r="BI14" s="676"/>
      <c r="BJ14" s="676"/>
      <c r="BK14" s="676"/>
      <c r="BL14" s="1221"/>
      <c r="BM14" s="1309"/>
      <c r="BN14" s="306">
        <f t="shared" si="5"/>
        <v>0</v>
      </c>
      <c r="BO14" s="676"/>
      <c r="BP14" s="676"/>
      <c r="BQ14" s="676"/>
      <c r="BR14" s="676"/>
      <c r="BS14" s="676"/>
      <c r="BT14" s="676"/>
      <c r="BU14" s="1210"/>
      <c r="BV14" s="1211"/>
      <c r="BW14" s="1211"/>
      <c r="BX14" s="1211"/>
      <c r="BY14" s="1211"/>
      <c r="BZ14" s="1211"/>
      <c r="CA14" s="1211"/>
      <c r="CB14" s="1211"/>
      <c r="CC14" s="1212"/>
    </row>
    <row r="15" spans="1:81" s="690" customFormat="1" ht="40.15" customHeight="1" thickTop="1" thickBot="1" x14ac:dyDescent="0.3">
      <c r="A15" s="673"/>
      <c r="B15" s="1334"/>
      <c r="C15" s="1394"/>
      <c r="D15" s="1096">
        <v>4103</v>
      </c>
      <c r="E15" s="1093" t="s">
        <v>5892</v>
      </c>
      <c r="F15" s="1285" t="s">
        <v>5893</v>
      </c>
      <c r="G15" s="1093" t="s">
        <v>5730</v>
      </c>
      <c r="H15" s="1093" t="s">
        <v>5894</v>
      </c>
      <c r="I15" s="1446">
        <v>2021004540173</v>
      </c>
      <c r="J15" s="1219">
        <v>350</v>
      </c>
      <c r="K15" s="1216" t="str">
        <f>+[9]Metas!K403</f>
        <v>Plan de acción de la mujer territorializado</v>
      </c>
      <c r="L15" s="1222"/>
      <c r="M15" s="1225">
        <v>1</v>
      </c>
      <c r="N15" s="1228"/>
      <c r="O15" s="1231">
        <v>1</v>
      </c>
      <c r="P15" s="1234"/>
      <c r="Q15" s="1237"/>
      <c r="R15" s="1219">
        <f>+$J15</f>
        <v>350</v>
      </c>
      <c r="S15" s="677" t="s">
        <v>5899</v>
      </c>
      <c r="T15" s="708" t="s">
        <v>3833</v>
      </c>
      <c r="U15" s="708" t="s">
        <v>3838</v>
      </c>
      <c r="V15" s="708" t="s">
        <v>3842</v>
      </c>
      <c r="W15" s="677" t="s">
        <v>5900</v>
      </c>
      <c r="X15" s="669">
        <v>44562</v>
      </c>
      <c r="Y15" s="669">
        <v>44926</v>
      </c>
      <c r="Z15" s="669">
        <v>44593</v>
      </c>
      <c r="AA15" s="669">
        <v>44926</v>
      </c>
      <c r="AB15" s="1219">
        <f>+$J15</f>
        <v>350</v>
      </c>
      <c r="AC15" s="1240">
        <f>+L15</f>
        <v>0</v>
      </c>
      <c r="AD15" s="308">
        <v>14</v>
      </c>
      <c r="AE15" s="308">
        <v>14</v>
      </c>
      <c r="AF15" s="308">
        <f t="shared" si="0"/>
        <v>0</v>
      </c>
      <c r="AG15" s="308">
        <f t="shared" si="0"/>
        <v>0</v>
      </c>
      <c r="AH15" s="308">
        <f t="shared" si="0"/>
        <v>0</v>
      </c>
      <c r="AI15" s="308">
        <f t="shared" si="0"/>
        <v>0</v>
      </c>
      <c r="AJ15" s="308">
        <f t="shared" si="0"/>
        <v>0</v>
      </c>
      <c r="AK15" s="1219">
        <f>+$J15</f>
        <v>350</v>
      </c>
      <c r="AL15" s="1310">
        <f>+N15</f>
        <v>0</v>
      </c>
      <c r="AM15" s="308">
        <v>3.5</v>
      </c>
      <c r="AN15" s="674">
        <v>3.5</v>
      </c>
      <c r="AO15" s="674"/>
      <c r="AP15" s="674"/>
      <c r="AQ15" s="674"/>
      <c r="AR15" s="674"/>
      <c r="AS15" s="674"/>
      <c r="AT15" s="1219">
        <f>+$J15</f>
        <v>350</v>
      </c>
      <c r="AU15" s="1311">
        <f>+O15</f>
        <v>1</v>
      </c>
      <c r="AV15" s="308">
        <v>3.5</v>
      </c>
      <c r="AW15" s="674">
        <v>3.5</v>
      </c>
      <c r="AX15" s="674"/>
      <c r="AY15" s="674"/>
      <c r="AZ15" s="674"/>
      <c r="BA15" s="674"/>
      <c r="BB15" s="674"/>
      <c r="BC15" s="1219">
        <f>+$J15</f>
        <v>350</v>
      </c>
      <c r="BD15" s="1312">
        <f>+P15</f>
        <v>0</v>
      </c>
      <c r="BE15" s="308">
        <v>3.5</v>
      </c>
      <c r="BF15" s="674">
        <v>3.5</v>
      </c>
      <c r="BG15" s="674"/>
      <c r="BH15" s="674"/>
      <c r="BI15" s="674"/>
      <c r="BJ15" s="674"/>
      <c r="BK15" s="674"/>
      <c r="BL15" s="1219">
        <f>+$J15</f>
        <v>350</v>
      </c>
      <c r="BM15" s="1313">
        <f>+Q15</f>
        <v>0</v>
      </c>
      <c r="BN15" s="308">
        <v>3.5</v>
      </c>
      <c r="BO15" s="674">
        <v>3.5</v>
      </c>
      <c r="BP15" s="674"/>
      <c r="BQ15" s="674"/>
      <c r="BR15" s="674"/>
      <c r="BS15" s="674"/>
      <c r="BT15" s="674"/>
      <c r="BU15" s="1204"/>
      <c r="BV15" s="1205"/>
      <c r="BW15" s="1205"/>
      <c r="BX15" s="1205"/>
      <c r="BY15" s="1205"/>
      <c r="BZ15" s="1205"/>
      <c r="CA15" s="1205"/>
      <c r="CB15" s="1205"/>
      <c r="CC15" s="1206"/>
    </row>
    <row r="16" spans="1:81" s="690" customFormat="1" ht="40.15" customHeight="1" thickTop="1" thickBot="1" x14ac:dyDescent="0.3">
      <c r="A16" s="673"/>
      <c r="B16" s="1334"/>
      <c r="C16" s="1394"/>
      <c r="D16" s="1097"/>
      <c r="E16" s="1094"/>
      <c r="F16" s="1286"/>
      <c r="G16" s="1094"/>
      <c r="H16" s="1094"/>
      <c r="I16" s="1447"/>
      <c r="J16" s="1220"/>
      <c r="K16" s="1217"/>
      <c r="L16" s="1223"/>
      <c r="M16" s="1226"/>
      <c r="N16" s="1229"/>
      <c r="O16" s="1232"/>
      <c r="P16" s="1235"/>
      <c r="Q16" s="1238"/>
      <c r="R16" s="1220"/>
      <c r="S16" s="678" t="s">
        <v>5901</v>
      </c>
      <c r="T16" s="709" t="s">
        <v>3833</v>
      </c>
      <c r="U16" s="709" t="s">
        <v>3839</v>
      </c>
      <c r="V16" s="709" t="s">
        <v>3842</v>
      </c>
      <c r="W16" s="678" t="s">
        <v>5902</v>
      </c>
      <c r="X16" s="669">
        <v>44562</v>
      </c>
      <c r="Y16" s="669">
        <v>44926</v>
      </c>
      <c r="Z16" s="669">
        <v>44593</v>
      </c>
      <c r="AA16" s="669">
        <v>44926</v>
      </c>
      <c r="AB16" s="1220"/>
      <c r="AC16" s="1241"/>
      <c r="AD16" s="303">
        <f t="shared" ref="AD16:AJ31" si="6">+AM16+AV16+BE16+BN16</f>
        <v>0</v>
      </c>
      <c r="AE16" s="303">
        <f t="shared" si="0"/>
        <v>0</v>
      </c>
      <c r="AF16" s="303">
        <f t="shared" si="0"/>
        <v>0</v>
      </c>
      <c r="AG16" s="303">
        <f t="shared" si="0"/>
        <v>0</v>
      </c>
      <c r="AH16" s="303">
        <f t="shared" si="0"/>
        <v>0</v>
      </c>
      <c r="AI16" s="303">
        <f t="shared" si="0"/>
        <v>0</v>
      </c>
      <c r="AJ16" s="303">
        <f t="shared" si="0"/>
        <v>0</v>
      </c>
      <c r="AK16" s="1220"/>
      <c r="AL16" s="1302"/>
      <c r="AM16" s="303">
        <f t="shared" si="2"/>
        <v>0</v>
      </c>
      <c r="AN16" s="675"/>
      <c r="AO16" s="675"/>
      <c r="AP16" s="675"/>
      <c r="AQ16" s="675"/>
      <c r="AR16" s="675"/>
      <c r="AS16" s="675"/>
      <c r="AT16" s="1220"/>
      <c r="AU16" s="1304"/>
      <c r="AV16" s="303">
        <f t="shared" si="3"/>
        <v>0</v>
      </c>
      <c r="AW16" s="675"/>
      <c r="AX16" s="675"/>
      <c r="AY16" s="675"/>
      <c r="AZ16" s="675"/>
      <c r="BA16" s="675"/>
      <c r="BB16" s="675"/>
      <c r="BC16" s="1220"/>
      <c r="BD16" s="1306"/>
      <c r="BE16" s="303">
        <f t="shared" si="4"/>
        <v>0</v>
      </c>
      <c r="BF16" s="675"/>
      <c r="BG16" s="675"/>
      <c r="BH16" s="675"/>
      <c r="BI16" s="675"/>
      <c r="BJ16" s="675"/>
      <c r="BK16" s="675"/>
      <c r="BL16" s="1220"/>
      <c r="BM16" s="1308"/>
      <c r="BN16" s="303">
        <f t="shared" si="5"/>
        <v>0</v>
      </c>
      <c r="BO16" s="675"/>
      <c r="BP16" s="675"/>
      <c r="BQ16" s="675"/>
      <c r="BR16" s="675"/>
      <c r="BS16" s="675"/>
      <c r="BT16" s="675"/>
      <c r="BU16" s="1207"/>
      <c r="BV16" s="1208"/>
      <c r="BW16" s="1208"/>
      <c r="BX16" s="1208"/>
      <c r="BY16" s="1208"/>
      <c r="BZ16" s="1208"/>
      <c r="CA16" s="1208"/>
      <c r="CB16" s="1208"/>
      <c r="CC16" s="1209"/>
    </row>
    <row r="17" spans="1:81" s="690" customFormat="1" ht="40.15" customHeight="1" thickTop="1" x14ac:dyDescent="0.25">
      <c r="A17" s="673"/>
      <c r="B17" s="1334"/>
      <c r="C17" s="1394"/>
      <c r="D17" s="1097"/>
      <c r="E17" s="1094"/>
      <c r="F17" s="1286"/>
      <c r="G17" s="1094"/>
      <c r="H17" s="1094"/>
      <c r="I17" s="1447"/>
      <c r="J17" s="1220"/>
      <c r="K17" s="1217"/>
      <c r="L17" s="1223"/>
      <c r="M17" s="1226"/>
      <c r="N17" s="1229"/>
      <c r="O17" s="1232"/>
      <c r="P17" s="1235"/>
      <c r="Q17" s="1238"/>
      <c r="R17" s="1220"/>
      <c r="S17" s="678" t="s">
        <v>5903</v>
      </c>
      <c r="T17" s="729" t="s">
        <v>3833</v>
      </c>
      <c r="U17" s="709" t="s">
        <v>3838</v>
      </c>
      <c r="V17" s="709" t="s">
        <v>3843</v>
      </c>
      <c r="W17" s="678" t="s">
        <v>5904</v>
      </c>
      <c r="X17" s="669">
        <v>44562</v>
      </c>
      <c r="Y17" s="669">
        <v>44926</v>
      </c>
      <c r="Z17" s="669">
        <v>44593</v>
      </c>
      <c r="AA17" s="669">
        <v>44926</v>
      </c>
      <c r="AB17" s="1220"/>
      <c r="AC17" s="1241"/>
      <c r="AD17" s="303">
        <f t="shared" si="6"/>
        <v>0</v>
      </c>
      <c r="AE17" s="303">
        <f t="shared" si="0"/>
        <v>0</v>
      </c>
      <c r="AF17" s="303">
        <f t="shared" si="0"/>
        <v>0</v>
      </c>
      <c r="AG17" s="303">
        <f t="shared" si="0"/>
        <v>0</v>
      </c>
      <c r="AH17" s="303">
        <f t="shared" si="0"/>
        <v>0</v>
      </c>
      <c r="AI17" s="303">
        <f t="shared" si="0"/>
        <v>0</v>
      </c>
      <c r="AJ17" s="303">
        <f t="shared" si="0"/>
        <v>0</v>
      </c>
      <c r="AK17" s="1220"/>
      <c r="AL17" s="1302"/>
      <c r="AM17" s="303">
        <f t="shared" si="2"/>
        <v>0</v>
      </c>
      <c r="AN17" s="675"/>
      <c r="AO17" s="675"/>
      <c r="AP17" s="675"/>
      <c r="AQ17" s="675"/>
      <c r="AR17" s="675"/>
      <c r="AS17" s="675"/>
      <c r="AT17" s="1220"/>
      <c r="AU17" s="1304"/>
      <c r="AV17" s="303">
        <f t="shared" si="3"/>
        <v>0</v>
      </c>
      <c r="AW17" s="675"/>
      <c r="AX17" s="675"/>
      <c r="AY17" s="675"/>
      <c r="AZ17" s="675"/>
      <c r="BA17" s="675"/>
      <c r="BB17" s="675"/>
      <c r="BC17" s="1220"/>
      <c r="BD17" s="1306"/>
      <c r="BE17" s="303">
        <f t="shared" si="4"/>
        <v>0</v>
      </c>
      <c r="BF17" s="675"/>
      <c r="BG17" s="675"/>
      <c r="BH17" s="675"/>
      <c r="BI17" s="675"/>
      <c r="BJ17" s="675"/>
      <c r="BK17" s="675"/>
      <c r="BL17" s="1220"/>
      <c r="BM17" s="1308"/>
      <c r="BN17" s="303">
        <f t="shared" si="5"/>
        <v>0</v>
      </c>
      <c r="BO17" s="675"/>
      <c r="BP17" s="675"/>
      <c r="BQ17" s="675"/>
      <c r="BR17" s="675"/>
      <c r="BS17" s="675"/>
      <c r="BT17" s="675"/>
      <c r="BU17" s="1207"/>
      <c r="BV17" s="1208"/>
      <c r="BW17" s="1208"/>
      <c r="BX17" s="1208"/>
      <c r="BY17" s="1208"/>
      <c r="BZ17" s="1208"/>
      <c r="CA17" s="1208"/>
      <c r="CB17" s="1208"/>
      <c r="CC17" s="1209"/>
    </row>
    <row r="18" spans="1:81" s="690" customFormat="1" ht="40.15" customHeight="1" thickBot="1" x14ac:dyDescent="0.3">
      <c r="A18" s="673"/>
      <c r="B18" s="1334"/>
      <c r="C18" s="1394"/>
      <c r="D18" s="1098"/>
      <c r="E18" s="1095"/>
      <c r="F18" s="1287"/>
      <c r="G18" s="1095"/>
      <c r="H18" s="1095"/>
      <c r="I18" s="1448"/>
      <c r="J18" s="1221"/>
      <c r="K18" s="1218"/>
      <c r="L18" s="1224"/>
      <c r="M18" s="1227"/>
      <c r="N18" s="1230"/>
      <c r="O18" s="1233"/>
      <c r="P18" s="1236"/>
      <c r="Q18" s="1239"/>
      <c r="R18" s="1221"/>
      <c r="S18" s="679"/>
      <c r="T18" s="710"/>
      <c r="U18" s="710"/>
      <c r="V18" s="710"/>
      <c r="W18" s="679"/>
      <c r="X18" s="671"/>
      <c r="Y18" s="671"/>
      <c r="Z18" s="671"/>
      <c r="AA18" s="671"/>
      <c r="AB18" s="1221"/>
      <c r="AC18" s="1242"/>
      <c r="AD18" s="306">
        <f t="shared" si="6"/>
        <v>0</v>
      </c>
      <c r="AE18" s="306">
        <f t="shared" si="0"/>
        <v>0</v>
      </c>
      <c r="AF18" s="306">
        <f t="shared" si="0"/>
        <v>0</v>
      </c>
      <c r="AG18" s="306">
        <f t="shared" si="0"/>
        <v>0</v>
      </c>
      <c r="AH18" s="306">
        <f t="shared" si="0"/>
        <v>0</v>
      </c>
      <c r="AI18" s="306">
        <f t="shared" si="0"/>
        <v>0</v>
      </c>
      <c r="AJ18" s="306">
        <f t="shared" si="0"/>
        <v>0</v>
      </c>
      <c r="AK18" s="1221"/>
      <c r="AL18" s="1303"/>
      <c r="AM18" s="306">
        <f t="shared" si="2"/>
        <v>0</v>
      </c>
      <c r="AN18" s="676"/>
      <c r="AO18" s="676"/>
      <c r="AP18" s="676"/>
      <c r="AQ18" s="676"/>
      <c r="AR18" s="676"/>
      <c r="AS18" s="676"/>
      <c r="AT18" s="1221"/>
      <c r="AU18" s="1305"/>
      <c r="AV18" s="306">
        <f t="shared" si="3"/>
        <v>0</v>
      </c>
      <c r="AW18" s="676"/>
      <c r="AX18" s="676"/>
      <c r="AY18" s="676"/>
      <c r="AZ18" s="676"/>
      <c r="BA18" s="676"/>
      <c r="BB18" s="676"/>
      <c r="BC18" s="1221"/>
      <c r="BD18" s="1307"/>
      <c r="BE18" s="306">
        <f t="shared" si="4"/>
        <v>0</v>
      </c>
      <c r="BF18" s="676"/>
      <c r="BG18" s="676"/>
      <c r="BH18" s="676"/>
      <c r="BI18" s="676"/>
      <c r="BJ18" s="676"/>
      <c r="BK18" s="676"/>
      <c r="BL18" s="1221"/>
      <c r="BM18" s="1309"/>
      <c r="BN18" s="306">
        <f t="shared" si="5"/>
        <v>0</v>
      </c>
      <c r="BO18" s="676"/>
      <c r="BP18" s="676"/>
      <c r="BQ18" s="676"/>
      <c r="BR18" s="676"/>
      <c r="BS18" s="676"/>
      <c r="BT18" s="676"/>
      <c r="BU18" s="1210"/>
      <c r="BV18" s="1211"/>
      <c r="BW18" s="1211"/>
      <c r="BX18" s="1211"/>
      <c r="BY18" s="1211"/>
      <c r="BZ18" s="1211"/>
      <c r="CA18" s="1211"/>
      <c r="CB18" s="1211"/>
      <c r="CC18" s="1212"/>
    </row>
    <row r="19" spans="1:81" s="690" customFormat="1" ht="40.15" customHeight="1" thickTop="1" thickBot="1" x14ac:dyDescent="0.3">
      <c r="A19" s="673"/>
      <c r="B19" s="1334"/>
      <c r="C19" s="1394"/>
      <c r="D19" s="1096">
        <v>4103</v>
      </c>
      <c r="E19" s="1093" t="s">
        <v>5892</v>
      </c>
      <c r="F19" s="1285" t="s">
        <v>5893</v>
      </c>
      <c r="G19" s="1093" t="s">
        <v>5730</v>
      </c>
      <c r="H19" s="1093" t="s">
        <v>5894</v>
      </c>
      <c r="I19" s="1446">
        <v>2021004540173</v>
      </c>
      <c r="J19" s="1219">
        <v>351</v>
      </c>
      <c r="K19" s="1216" t="str">
        <f>+[9]Metas!K404</f>
        <v>Comités municipales de equidad de la mujer y diversidad de género creados</v>
      </c>
      <c r="L19" s="1222"/>
      <c r="M19" s="1225">
        <f>SUM(N19:Q19)</f>
        <v>0</v>
      </c>
      <c r="N19" s="1228"/>
      <c r="O19" s="1231"/>
      <c r="P19" s="1234"/>
      <c r="Q19" s="1237"/>
      <c r="R19" s="1219">
        <f>+$J19</f>
        <v>351</v>
      </c>
      <c r="S19" s="678" t="s">
        <v>5905</v>
      </c>
      <c r="T19" s="708" t="s">
        <v>3833</v>
      </c>
      <c r="U19" s="708" t="s">
        <v>3838</v>
      </c>
      <c r="V19" s="708" t="s">
        <v>3842</v>
      </c>
      <c r="W19" s="728" t="s">
        <v>5906</v>
      </c>
      <c r="X19" s="669">
        <v>44562</v>
      </c>
      <c r="Y19" s="669">
        <v>44926</v>
      </c>
      <c r="Z19" s="669">
        <v>44593</v>
      </c>
      <c r="AA19" s="669">
        <v>44926</v>
      </c>
      <c r="AB19" s="1219">
        <f>+$J19</f>
        <v>351</v>
      </c>
      <c r="AC19" s="1240">
        <f>+L19</f>
        <v>0</v>
      </c>
      <c r="AD19" s="308">
        <v>8</v>
      </c>
      <c r="AE19" s="308">
        <v>8</v>
      </c>
      <c r="AF19" s="308">
        <f t="shared" si="0"/>
        <v>0</v>
      </c>
      <c r="AG19" s="308">
        <f t="shared" si="0"/>
        <v>0</v>
      </c>
      <c r="AH19" s="308">
        <f t="shared" si="0"/>
        <v>0</v>
      </c>
      <c r="AI19" s="308">
        <f t="shared" si="0"/>
        <v>0</v>
      </c>
      <c r="AJ19" s="308">
        <f t="shared" si="0"/>
        <v>0</v>
      </c>
      <c r="AK19" s="1219">
        <f>+$J19</f>
        <v>351</v>
      </c>
      <c r="AL19" s="1310">
        <f>+N19</f>
        <v>0</v>
      </c>
      <c r="AM19" s="308">
        <v>2</v>
      </c>
      <c r="AN19" s="674">
        <v>2</v>
      </c>
      <c r="AO19" s="674"/>
      <c r="AP19" s="674"/>
      <c r="AQ19" s="674"/>
      <c r="AR19" s="674"/>
      <c r="AS19" s="674"/>
      <c r="AT19" s="1219">
        <f>+$J19</f>
        <v>351</v>
      </c>
      <c r="AU19" s="1311">
        <f>+O19</f>
        <v>0</v>
      </c>
      <c r="AV19" s="308">
        <v>2</v>
      </c>
      <c r="AW19" s="674">
        <v>2</v>
      </c>
      <c r="AX19" s="674"/>
      <c r="AY19" s="674"/>
      <c r="AZ19" s="674"/>
      <c r="BA19" s="674"/>
      <c r="BB19" s="674"/>
      <c r="BC19" s="1219">
        <f>+$J19</f>
        <v>351</v>
      </c>
      <c r="BD19" s="687">
        <f>+P19</f>
        <v>0</v>
      </c>
      <c r="BE19" s="308">
        <v>2</v>
      </c>
      <c r="BF19" s="674">
        <v>2</v>
      </c>
      <c r="BG19" s="674"/>
      <c r="BH19" s="674"/>
      <c r="BI19" s="674"/>
      <c r="BJ19" s="674"/>
      <c r="BK19" s="674"/>
      <c r="BL19" s="1219">
        <f>+$J19</f>
        <v>351</v>
      </c>
      <c r="BM19" s="680">
        <f>+Q19</f>
        <v>0</v>
      </c>
      <c r="BN19" s="308">
        <v>2</v>
      </c>
      <c r="BO19" s="674">
        <v>2</v>
      </c>
      <c r="BP19" s="674"/>
      <c r="BQ19" s="674"/>
      <c r="BR19" s="674"/>
      <c r="BS19" s="674"/>
      <c r="BT19" s="674"/>
      <c r="BU19" s="1204"/>
      <c r="BV19" s="1205"/>
      <c r="BW19" s="1205"/>
      <c r="BX19" s="1205"/>
      <c r="BY19" s="1205"/>
      <c r="BZ19" s="1205"/>
      <c r="CA19" s="1205"/>
      <c r="CB19" s="1205"/>
      <c r="CC19" s="1206"/>
    </row>
    <row r="20" spans="1:81" s="690" customFormat="1" ht="40.15" customHeight="1" thickTop="1" x14ac:dyDescent="0.25">
      <c r="A20" s="673"/>
      <c r="B20" s="1334"/>
      <c r="C20" s="1394"/>
      <c r="D20" s="1097"/>
      <c r="E20" s="1094"/>
      <c r="F20" s="1286"/>
      <c r="G20" s="1094"/>
      <c r="H20" s="1094"/>
      <c r="I20" s="1447"/>
      <c r="J20" s="1220"/>
      <c r="K20" s="1217"/>
      <c r="L20" s="1223"/>
      <c r="M20" s="1226"/>
      <c r="N20" s="1229"/>
      <c r="O20" s="1232"/>
      <c r="P20" s="1235"/>
      <c r="Q20" s="1238"/>
      <c r="R20" s="1220"/>
      <c r="S20" s="678" t="s">
        <v>5907</v>
      </c>
      <c r="T20" s="709" t="s">
        <v>3833</v>
      </c>
      <c r="U20" s="709" t="s">
        <v>3839</v>
      </c>
      <c r="V20" s="709" t="s">
        <v>3842</v>
      </c>
      <c r="W20" s="678" t="s">
        <v>5898</v>
      </c>
      <c r="X20" s="669">
        <v>44562</v>
      </c>
      <c r="Y20" s="669">
        <v>44926</v>
      </c>
      <c r="Z20" s="669">
        <v>44593</v>
      </c>
      <c r="AA20" s="669">
        <v>44926</v>
      </c>
      <c r="AB20" s="1220"/>
      <c r="AC20" s="1241"/>
      <c r="AD20" s="303">
        <f t="shared" si="6"/>
        <v>0</v>
      </c>
      <c r="AE20" s="303">
        <f t="shared" si="0"/>
        <v>0</v>
      </c>
      <c r="AF20" s="303">
        <f t="shared" si="0"/>
        <v>0</v>
      </c>
      <c r="AG20" s="303">
        <f t="shared" si="0"/>
        <v>0</v>
      </c>
      <c r="AH20" s="303">
        <f t="shared" si="0"/>
        <v>0</v>
      </c>
      <c r="AI20" s="303">
        <f t="shared" si="0"/>
        <v>0</v>
      </c>
      <c r="AJ20" s="303">
        <f t="shared" si="0"/>
        <v>0</v>
      </c>
      <c r="AK20" s="1220"/>
      <c r="AL20" s="1302"/>
      <c r="AM20" s="303">
        <f t="shared" si="2"/>
        <v>0</v>
      </c>
      <c r="AN20" s="675"/>
      <c r="AO20" s="675"/>
      <c r="AP20" s="675"/>
      <c r="AQ20" s="675"/>
      <c r="AR20" s="675"/>
      <c r="AS20" s="675"/>
      <c r="AT20" s="1220"/>
      <c r="AU20" s="1304"/>
      <c r="AV20" s="303">
        <f t="shared" si="3"/>
        <v>0</v>
      </c>
      <c r="AW20" s="675"/>
      <c r="AX20" s="675"/>
      <c r="AY20" s="675"/>
      <c r="AZ20" s="675"/>
      <c r="BA20" s="675"/>
      <c r="BB20" s="675"/>
      <c r="BC20" s="1220"/>
      <c r="BD20" s="688"/>
      <c r="BE20" s="303">
        <f t="shared" si="4"/>
        <v>0</v>
      </c>
      <c r="BF20" s="675"/>
      <c r="BG20" s="675"/>
      <c r="BH20" s="675"/>
      <c r="BI20" s="675"/>
      <c r="BJ20" s="675"/>
      <c r="BK20" s="675"/>
      <c r="BL20" s="1220"/>
      <c r="BM20" s="681"/>
      <c r="BN20" s="303">
        <f t="shared" si="5"/>
        <v>0</v>
      </c>
      <c r="BO20" s="675"/>
      <c r="BP20" s="675"/>
      <c r="BQ20" s="675"/>
      <c r="BR20" s="675"/>
      <c r="BS20" s="675"/>
      <c r="BT20" s="675"/>
      <c r="BU20" s="1207"/>
      <c r="BV20" s="1208"/>
      <c r="BW20" s="1208"/>
      <c r="BX20" s="1208"/>
      <c r="BY20" s="1208"/>
      <c r="BZ20" s="1208"/>
      <c r="CA20" s="1208"/>
      <c r="CB20" s="1208"/>
      <c r="CC20" s="1209"/>
    </row>
    <row r="21" spans="1:81" s="690" customFormat="1" ht="40.15" customHeight="1" x14ac:dyDescent="0.25">
      <c r="A21" s="673"/>
      <c r="B21" s="1334"/>
      <c r="C21" s="1394"/>
      <c r="D21" s="1097"/>
      <c r="E21" s="1094"/>
      <c r="F21" s="1286"/>
      <c r="G21" s="1094"/>
      <c r="H21" s="1094"/>
      <c r="I21" s="1447"/>
      <c r="J21" s="1220"/>
      <c r="K21" s="1217"/>
      <c r="L21" s="1223"/>
      <c r="M21" s="1226"/>
      <c r="N21" s="1229"/>
      <c r="O21" s="1232"/>
      <c r="P21" s="1235"/>
      <c r="Q21" s="1238"/>
      <c r="R21" s="1220"/>
      <c r="S21" s="678"/>
      <c r="T21" s="709"/>
      <c r="U21" s="709"/>
      <c r="V21" s="709"/>
      <c r="W21" s="678"/>
      <c r="X21" s="670"/>
      <c r="Y21" s="670"/>
      <c r="Z21" s="670"/>
      <c r="AA21" s="670"/>
      <c r="AB21" s="1220"/>
      <c r="AC21" s="1241"/>
      <c r="AD21" s="303">
        <f t="shared" si="6"/>
        <v>0</v>
      </c>
      <c r="AE21" s="303">
        <f t="shared" si="0"/>
        <v>0</v>
      </c>
      <c r="AF21" s="303">
        <f t="shared" si="0"/>
        <v>0</v>
      </c>
      <c r="AG21" s="303">
        <f t="shared" si="0"/>
        <v>0</v>
      </c>
      <c r="AH21" s="303">
        <f t="shared" si="0"/>
        <v>0</v>
      </c>
      <c r="AI21" s="303">
        <f t="shared" si="0"/>
        <v>0</v>
      </c>
      <c r="AJ21" s="303">
        <f t="shared" si="0"/>
        <v>0</v>
      </c>
      <c r="AK21" s="1220"/>
      <c r="AL21" s="1302"/>
      <c r="AM21" s="303">
        <f t="shared" si="2"/>
        <v>0</v>
      </c>
      <c r="AN21" s="675"/>
      <c r="AO21" s="675"/>
      <c r="AP21" s="675"/>
      <c r="AQ21" s="675"/>
      <c r="AR21" s="675"/>
      <c r="AS21" s="675"/>
      <c r="AT21" s="1220"/>
      <c r="AU21" s="1304"/>
      <c r="AV21" s="303">
        <f t="shared" si="3"/>
        <v>0</v>
      </c>
      <c r="AW21" s="675"/>
      <c r="AX21" s="675"/>
      <c r="AY21" s="675"/>
      <c r="AZ21" s="675"/>
      <c r="BA21" s="675"/>
      <c r="BB21" s="675"/>
      <c r="BC21" s="1220"/>
      <c r="BD21" s="688"/>
      <c r="BE21" s="303">
        <f t="shared" si="4"/>
        <v>0</v>
      </c>
      <c r="BF21" s="675"/>
      <c r="BG21" s="675"/>
      <c r="BH21" s="675"/>
      <c r="BI21" s="675"/>
      <c r="BJ21" s="675"/>
      <c r="BK21" s="675"/>
      <c r="BL21" s="1220"/>
      <c r="BM21" s="681"/>
      <c r="BN21" s="303">
        <f t="shared" si="5"/>
        <v>0</v>
      </c>
      <c r="BO21" s="675"/>
      <c r="BP21" s="675"/>
      <c r="BQ21" s="675"/>
      <c r="BR21" s="675"/>
      <c r="BS21" s="675"/>
      <c r="BT21" s="675"/>
      <c r="BU21" s="1207"/>
      <c r="BV21" s="1208"/>
      <c r="BW21" s="1208"/>
      <c r="BX21" s="1208"/>
      <c r="BY21" s="1208"/>
      <c r="BZ21" s="1208"/>
      <c r="CA21" s="1208"/>
      <c r="CB21" s="1208"/>
      <c r="CC21" s="1209"/>
    </row>
    <row r="22" spans="1:81" s="690" customFormat="1" ht="40.15" customHeight="1" thickBot="1" x14ac:dyDescent="0.3">
      <c r="A22" s="673"/>
      <c r="B22" s="1334"/>
      <c r="C22" s="1394"/>
      <c r="D22" s="1098"/>
      <c r="E22" s="1095"/>
      <c r="F22" s="1287"/>
      <c r="G22" s="1095"/>
      <c r="H22" s="1095"/>
      <c r="I22" s="1448"/>
      <c r="J22" s="1221"/>
      <c r="K22" s="1218"/>
      <c r="L22" s="1224"/>
      <c r="M22" s="1227"/>
      <c r="N22" s="1230"/>
      <c r="O22" s="1233"/>
      <c r="P22" s="1236"/>
      <c r="Q22" s="1239"/>
      <c r="R22" s="1221"/>
      <c r="S22" s="679"/>
      <c r="T22" s="710"/>
      <c r="U22" s="710"/>
      <c r="V22" s="710"/>
      <c r="W22" s="679"/>
      <c r="X22" s="671"/>
      <c r="Y22" s="671"/>
      <c r="Z22" s="671"/>
      <c r="AA22" s="671"/>
      <c r="AB22" s="1221"/>
      <c r="AC22" s="1242"/>
      <c r="AD22" s="306">
        <f t="shared" si="6"/>
        <v>0</v>
      </c>
      <c r="AE22" s="306">
        <f t="shared" si="0"/>
        <v>0</v>
      </c>
      <c r="AF22" s="306">
        <f t="shared" si="0"/>
        <v>0</v>
      </c>
      <c r="AG22" s="306">
        <f t="shared" si="0"/>
        <v>0</v>
      </c>
      <c r="AH22" s="306">
        <f t="shared" si="0"/>
        <v>0</v>
      </c>
      <c r="AI22" s="306">
        <f t="shared" si="0"/>
        <v>0</v>
      </c>
      <c r="AJ22" s="306">
        <f t="shared" si="0"/>
        <v>0</v>
      </c>
      <c r="AK22" s="1221"/>
      <c r="AL22" s="1303"/>
      <c r="AM22" s="306">
        <f t="shared" si="2"/>
        <v>0</v>
      </c>
      <c r="AN22" s="676"/>
      <c r="AO22" s="676"/>
      <c r="AP22" s="676"/>
      <c r="AQ22" s="676"/>
      <c r="AR22" s="676"/>
      <c r="AS22" s="676"/>
      <c r="AT22" s="1221"/>
      <c r="AU22" s="1305"/>
      <c r="AV22" s="306">
        <f t="shared" si="3"/>
        <v>0</v>
      </c>
      <c r="AW22" s="676"/>
      <c r="AX22" s="676"/>
      <c r="AY22" s="676"/>
      <c r="AZ22" s="676"/>
      <c r="BA22" s="676"/>
      <c r="BB22" s="676"/>
      <c r="BC22" s="1221"/>
      <c r="BD22" s="689"/>
      <c r="BE22" s="306">
        <f t="shared" si="4"/>
        <v>0</v>
      </c>
      <c r="BF22" s="676"/>
      <c r="BG22" s="676"/>
      <c r="BH22" s="676"/>
      <c r="BI22" s="676"/>
      <c r="BJ22" s="676"/>
      <c r="BK22" s="676"/>
      <c r="BL22" s="1221"/>
      <c r="BM22" s="682"/>
      <c r="BN22" s="306">
        <f t="shared" si="5"/>
        <v>0</v>
      </c>
      <c r="BO22" s="676"/>
      <c r="BP22" s="676"/>
      <c r="BQ22" s="676"/>
      <c r="BR22" s="676"/>
      <c r="BS22" s="676"/>
      <c r="BT22" s="676"/>
      <c r="BU22" s="1210"/>
      <c r="BV22" s="1211"/>
      <c r="BW22" s="1211"/>
      <c r="BX22" s="1211"/>
      <c r="BY22" s="1211"/>
      <c r="BZ22" s="1211"/>
      <c r="CA22" s="1211"/>
      <c r="CB22" s="1211"/>
      <c r="CC22" s="1212"/>
    </row>
    <row r="23" spans="1:81" s="690" customFormat="1" ht="40.15" customHeight="1" thickTop="1" thickBot="1" x14ac:dyDescent="0.3">
      <c r="A23" s="673"/>
      <c r="B23" s="1334"/>
      <c r="C23" s="1394"/>
      <c r="D23" s="1096">
        <v>4103</v>
      </c>
      <c r="E23" s="1093" t="s">
        <v>5892</v>
      </c>
      <c r="F23" s="1285" t="s">
        <v>5893</v>
      </c>
      <c r="G23" s="1093" t="s">
        <v>5730</v>
      </c>
      <c r="H23" s="1093" t="s">
        <v>5894</v>
      </c>
      <c r="I23" s="1446">
        <v>2021004540173</v>
      </c>
      <c r="J23" s="1219">
        <v>352</v>
      </c>
      <c r="K23" s="1216" t="str">
        <f>+[9]Metas!K405</f>
        <v>Comité departamental de la mujer creado (con participación de las 6 subregiones)</v>
      </c>
      <c r="L23" s="1222"/>
      <c r="M23" s="1225">
        <v>1</v>
      </c>
      <c r="N23" s="1228">
        <v>1</v>
      </c>
      <c r="O23" s="1231"/>
      <c r="P23" s="1234"/>
      <c r="Q23" s="1237"/>
      <c r="R23" s="1219">
        <f>+$J23</f>
        <v>352</v>
      </c>
      <c r="S23" s="677" t="s">
        <v>5908</v>
      </c>
      <c r="T23" s="708" t="s">
        <v>3833</v>
      </c>
      <c r="U23" s="708" t="s">
        <v>3838</v>
      </c>
      <c r="V23" s="708" t="s">
        <v>3842</v>
      </c>
      <c r="W23" s="677" t="s">
        <v>5900</v>
      </c>
      <c r="X23" s="669">
        <v>44562</v>
      </c>
      <c r="Y23" s="669">
        <v>44926</v>
      </c>
      <c r="Z23" s="669">
        <v>44593</v>
      </c>
      <c r="AA23" s="669">
        <v>44926</v>
      </c>
      <c r="AB23" s="1219">
        <f t="shared" ref="AB23" si="7">+$J23</f>
        <v>352</v>
      </c>
      <c r="AC23" s="1240">
        <f>+L23</f>
        <v>0</v>
      </c>
      <c r="AD23" s="308">
        <v>16</v>
      </c>
      <c r="AE23" s="308">
        <v>16</v>
      </c>
      <c r="AF23" s="308">
        <f t="shared" si="0"/>
        <v>0</v>
      </c>
      <c r="AG23" s="308">
        <f t="shared" si="0"/>
        <v>0</v>
      </c>
      <c r="AH23" s="308">
        <f t="shared" si="0"/>
        <v>0</v>
      </c>
      <c r="AI23" s="308">
        <f t="shared" si="0"/>
        <v>0</v>
      </c>
      <c r="AJ23" s="308">
        <f t="shared" si="0"/>
        <v>0</v>
      </c>
      <c r="AK23" s="1219">
        <f t="shared" ref="AK23" si="8">+$J23</f>
        <v>352</v>
      </c>
      <c r="AL23" s="1310">
        <f>+N23</f>
        <v>1</v>
      </c>
      <c r="AM23" s="308">
        <v>4</v>
      </c>
      <c r="AN23" s="674">
        <v>4</v>
      </c>
      <c r="AO23" s="674"/>
      <c r="AP23" s="674"/>
      <c r="AQ23" s="674"/>
      <c r="AR23" s="674"/>
      <c r="AS23" s="674"/>
      <c r="AT23" s="1219">
        <f t="shared" ref="AT23" si="9">+$J23</f>
        <v>352</v>
      </c>
      <c r="AU23" s="1311">
        <f>+O23</f>
        <v>0</v>
      </c>
      <c r="AV23" s="308">
        <v>4</v>
      </c>
      <c r="AW23" s="674">
        <v>4</v>
      </c>
      <c r="AX23" s="674"/>
      <c r="AY23" s="674"/>
      <c r="AZ23" s="674"/>
      <c r="BA23" s="674"/>
      <c r="BB23" s="674"/>
      <c r="BC23" s="1219">
        <f t="shared" ref="BC23" si="10">+$J23</f>
        <v>352</v>
      </c>
      <c r="BD23" s="687">
        <f>+P23</f>
        <v>0</v>
      </c>
      <c r="BE23" s="308">
        <v>4</v>
      </c>
      <c r="BF23" s="674">
        <v>4</v>
      </c>
      <c r="BG23" s="674"/>
      <c r="BH23" s="674"/>
      <c r="BI23" s="674"/>
      <c r="BJ23" s="674"/>
      <c r="BK23" s="674"/>
      <c r="BL23" s="1219">
        <f t="shared" ref="BL23" si="11">+$J23</f>
        <v>352</v>
      </c>
      <c r="BM23" s="680">
        <f>+Q23</f>
        <v>0</v>
      </c>
      <c r="BN23" s="308">
        <v>4</v>
      </c>
      <c r="BO23" s="674">
        <v>4</v>
      </c>
      <c r="BP23" s="674"/>
      <c r="BQ23" s="674"/>
      <c r="BR23" s="674"/>
      <c r="BS23" s="674"/>
      <c r="BT23" s="674"/>
      <c r="BU23" s="1204"/>
      <c r="BV23" s="1205"/>
      <c r="BW23" s="1205"/>
      <c r="BX23" s="1205"/>
      <c r="BY23" s="1205"/>
      <c r="BZ23" s="1205"/>
      <c r="CA23" s="1205"/>
      <c r="CB23" s="1205"/>
      <c r="CC23" s="1206"/>
    </row>
    <row r="24" spans="1:81" s="690" customFormat="1" ht="40.15" customHeight="1" thickTop="1" thickBot="1" x14ac:dyDescent="0.3">
      <c r="A24" s="673"/>
      <c r="B24" s="1334"/>
      <c r="C24" s="1394"/>
      <c r="D24" s="1097"/>
      <c r="E24" s="1094"/>
      <c r="F24" s="1286"/>
      <c r="G24" s="1094"/>
      <c r="H24" s="1094"/>
      <c r="I24" s="1447"/>
      <c r="J24" s="1220"/>
      <c r="K24" s="1217"/>
      <c r="L24" s="1223"/>
      <c r="M24" s="1226"/>
      <c r="N24" s="1229"/>
      <c r="O24" s="1232"/>
      <c r="P24" s="1235"/>
      <c r="Q24" s="1238"/>
      <c r="R24" s="1220"/>
      <c r="S24" s="678" t="s">
        <v>5909</v>
      </c>
      <c r="T24" s="709" t="s">
        <v>3833</v>
      </c>
      <c r="U24" s="709" t="s">
        <v>3838</v>
      </c>
      <c r="V24" s="709" t="s">
        <v>3842</v>
      </c>
      <c r="W24" s="678" t="s">
        <v>5910</v>
      </c>
      <c r="X24" s="669">
        <v>44562</v>
      </c>
      <c r="Y24" s="669">
        <v>44926</v>
      </c>
      <c r="Z24" s="669">
        <v>44593</v>
      </c>
      <c r="AA24" s="669">
        <v>44926</v>
      </c>
      <c r="AB24" s="1220"/>
      <c r="AC24" s="1241"/>
      <c r="AD24" s="303">
        <f t="shared" si="6"/>
        <v>0</v>
      </c>
      <c r="AE24" s="303">
        <f t="shared" si="0"/>
        <v>0</v>
      </c>
      <c r="AF24" s="303">
        <f t="shared" si="0"/>
        <v>0</v>
      </c>
      <c r="AG24" s="303">
        <f t="shared" si="0"/>
        <v>0</v>
      </c>
      <c r="AH24" s="303">
        <f t="shared" si="0"/>
        <v>0</v>
      </c>
      <c r="AI24" s="303">
        <f t="shared" si="0"/>
        <v>0</v>
      </c>
      <c r="AJ24" s="303">
        <f t="shared" si="0"/>
        <v>0</v>
      </c>
      <c r="AK24" s="1220"/>
      <c r="AL24" s="1302"/>
      <c r="AM24" s="303">
        <f t="shared" si="2"/>
        <v>0</v>
      </c>
      <c r="AN24" s="675"/>
      <c r="AO24" s="675"/>
      <c r="AP24" s="675"/>
      <c r="AQ24" s="675"/>
      <c r="AR24" s="675"/>
      <c r="AS24" s="675"/>
      <c r="AT24" s="1220"/>
      <c r="AU24" s="1304"/>
      <c r="AV24" s="303">
        <f t="shared" si="3"/>
        <v>0</v>
      </c>
      <c r="AW24" s="675"/>
      <c r="AX24" s="675"/>
      <c r="AY24" s="675"/>
      <c r="AZ24" s="675"/>
      <c r="BA24" s="675"/>
      <c r="BB24" s="675"/>
      <c r="BC24" s="1220"/>
      <c r="BD24" s="688"/>
      <c r="BE24" s="303">
        <f t="shared" si="4"/>
        <v>0</v>
      </c>
      <c r="BF24" s="675"/>
      <c r="BG24" s="675"/>
      <c r="BH24" s="675"/>
      <c r="BI24" s="675"/>
      <c r="BJ24" s="675"/>
      <c r="BK24" s="675"/>
      <c r="BL24" s="1220"/>
      <c r="BM24" s="681"/>
      <c r="BN24" s="303">
        <f t="shared" si="5"/>
        <v>0</v>
      </c>
      <c r="BO24" s="675"/>
      <c r="BP24" s="675"/>
      <c r="BQ24" s="675"/>
      <c r="BR24" s="675"/>
      <c r="BS24" s="675"/>
      <c r="BT24" s="675"/>
      <c r="BU24" s="1207"/>
      <c r="BV24" s="1208"/>
      <c r="BW24" s="1208"/>
      <c r="BX24" s="1208"/>
      <c r="BY24" s="1208"/>
      <c r="BZ24" s="1208"/>
      <c r="CA24" s="1208"/>
      <c r="CB24" s="1208"/>
      <c r="CC24" s="1209"/>
    </row>
    <row r="25" spans="1:81" s="690" customFormat="1" ht="40.15" customHeight="1" thickTop="1" x14ac:dyDescent="0.25">
      <c r="A25" s="673"/>
      <c r="B25" s="1334"/>
      <c r="C25" s="1394"/>
      <c r="D25" s="1097"/>
      <c r="E25" s="1094"/>
      <c r="F25" s="1286"/>
      <c r="G25" s="1094"/>
      <c r="H25" s="1094"/>
      <c r="I25" s="1447"/>
      <c r="J25" s="1220"/>
      <c r="K25" s="1217"/>
      <c r="L25" s="1223"/>
      <c r="M25" s="1226"/>
      <c r="N25" s="1229"/>
      <c r="O25" s="1232"/>
      <c r="P25" s="1235"/>
      <c r="Q25" s="1238"/>
      <c r="R25" s="1220"/>
      <c r="S25" s="678" t="s">
        <v>5911</v>
      </c>
      <c r="T25" s="709" t="s">
        <v>3833</v>
      </c>
      <c r="U25" s="709" t="s">
        <v>3838</v>
      </c>
      <c r="V25" s="709" t="s">
        <v>3842</v>
      </c>
      <c r="W25" s="678" t="s">
        <v>5912</v>
      </c>
      <c r="X25" s="669">
        <v>44562</v>
      </c>
      <c r="Y25" s="669">
        <v>44926</v>
      </c>
      <c r="Z25" s="669">
        <v>44593</v>
      </c>
      <c r="AA25" s="669">
        <v>44926</v>
      </c>
      <c r="AB25" s="1220"/>
      <c r="AC25" s="1241"/>
      <c r="AD25" s="303">
        <f t="shared" si="6"/>
        <v>0</v>
      </c>
      <c r="AE25" s="303">
        <f t="shared" si="0"/>
        <v>0</v>
      </c>
      <c r="AF25" s="303">
        <f t="shared" si="0"/>
        <v>0</v>
      </c>
      <c r="AG25" s="303">
        <f t="shared" si="0"/>
        <v>0</v>
      </c>
      <c r="AH25" s="303">
        <f t="shared" si="0"/>
        <v>0</v>
      </c>
      <c r="AI25" s="303">
        <f t="shared" si="0"/>
        <v>0</v>
      </c>
      <c r="AJ25" s="303">
        <f t="shared" si="0"/>
        <v>0</v>
      </c>
      <c r="AK25" s="1220"/>
      <c r="AL25" s="1302"/>
      <c r="AM25" s="303">
        <f t="shared" si="2"/>
        <v>0</v>
      </c>
      <c r="AN25" s="675"/>
      <c r="AO25" s="675"/>
      <c r="AP25" s="675"/>
      <c r="AQ25" s="675"/>
      <c r="AR25" s="675"/>
      <c r="AS25" s="675"/>
      <c r="AT25" s="1220"/>
      <c r="AU25" s="1304"/>
      <c r="AV25" s="303">
        <f t="shared" si="3"/>
        <v>0</v>
      </c>
      <c r="AW25" s="675"/>
      <c r="AX25" s="675"/>
      <c r="AY25" s="675"/>
      <c r="AZ25" s="675"/>
      <c r="BA25" s="675"/>
      <c r="BB25" s="675"/>
      <c r="BC25" s="1220"/>
      <c r="BD25" s="688"/>
      <c r="BE25" s="303">
        <f t="shared" si="4"/>
        <v>0</v>
      </c>
      <c r="BF25" s="675"/>
      <c r="BG25" s="675"/>
      <c r="BH25" s="675"/>
      <c r="BI25" s="675"/>
      <c r="BJ25" s="675"/>
      <c r="BK25" s="675"/>
      <c r="BL25" s="1220"/>
      <c r="BM25" s="681"/>
      <c r="BN25" s="303">
        <f t="shared" si="5"/>
        <v>0</v>
      </c>
      <c r="BO25" s="675"/>
      <c r="BP25" s="675"/>
      <c r="BQ25" s="675"/>
      <c r="BR25" s="675"/>
      <c r="BS25" s="675"/>
      <c r="BT25" s="675"/>
      <c r="BU25" s="1207"/>
      <c r="BV25" s="1208"/>
      <c r="BW25" s="1208"/>
      <c r="BX25" s="1208"/>
      <c r="BY25" s="1208"/>
      <c r="BZ25" s="1208"/>
      <c r="CA25" s="1208"/>
      <c r="CB25" s="1208"/>
      <c r="CC25" s="1209"/>
    </row>
    <row r="26" spans="1:81" s="690" customFormat="1" ht="40.15" customHeight="1" thickBot="1" x14ac:dyDescent="0.3">
      <c r="A26" s="673"/>
      <c r="B26" s="1334"/>
      <c r="C26" s="1394"/>
      <c r="D26" s="1098"/>
      <c r="E26" s="1095"/>
      <c r="F26" s="1287"/>
      <c r="G26" s="1095"/>
      <c r="H26" s="1095"/>
      <c r="I26" s="1448"/>
      <c r="J26" s="1221"/>
      <c r="K26" s="1218"/>
      <c r="L26" s="1224"/>
      <c r="M26" s="1227"/>
      <c r="N26" s="1230"/>
      <c r="O26" s="1233"/>
      <c r="P26" s="1236"/>
      <c r="Q26" s="1239"/>
      <c r="R26" s="1221"/>
      <c r="S26" s="679"/>
      <c r="T26" s="710"/>
      <c r="U26" s="710"/>
      <c r="V26" s="710"/>
      <c r="W26" s="679"/>
      <c r="X26" s="671"/>
      <c r="Y26" s="671"/>
      <c r="Z26" s="671"/>
      <c r="AA26" s="671"/>
      <c r="AB26" s="1221"/>
      <c r="AC26" s="1242"/>
      <c r="AD26" s="306">
        <f t="shared" si="6"/>
        <v>0</v>
      </c>
      <c r="AE26" s="306">
        <f t="shared" si="0"/>
        <v>0</v>
      </c>
      <c r="AF26" s="306">
        <f t="shared" si="0"/>
        <v>0</v>
      </c>
      <c r="AG26" s="306">
        <f t="shared" si="0"/>
        <v>0</v>
      </c>
      <c r="AH26" s="306">
        <f t="shared" si="0"/>
        <v>0</v>
      </c>
      <c r="AI26" s="306">
        <f t="shared" si="0"/>
        <v>0</v>
      </c>
      <c r="AJ26" s="306">
        <f t="shared" si="0"/>
        <v>0</v>
      </c>
      <c r="AK26" s="1221"/>
      <c r="AL26" s="1303"/>
      <c r="AM26" s="306">
        <f t="shared" si="2"/>
        <v>0</v>
      </c>
      <c r="AN26" s="676"/>
      <c r="AO26" s="676"/>
      <c r="AP26" s="676"/>
      <c r="AQ26" s="676"/>
      <c r="AR26" s="676"/>
      <c r="AS26" s="676"/>
      <c r="AT26" s="1221"/>
      <c r="AU26" s="1305"/>
      <c r="AV26" s="306">
        <f t="shared" si="3"/>
        <v>0</v>
      </c>
      <c r="AW26" s="676"/>
      <c r="AX26" s="676"/>
      <c r="AY26" s="676"/>
      <c r="AZ26" s="676"/>
      <c r="BA26" s="676"/>
      <c r="BB26" s="676"/>
      <c r="BC26" s="1221"/>
      <c r="BD26" s="689"/>
      <c r="BE26" s="306">
        <f t="shared" si="4"/>
        <v>0</v>
      </c>
      <c r="BF26" s="676"/>
      <c r="BG26" s="676"/>
      <c r="BH26" s="676"/>
      <c r="BI26" s="676"/>
      <c r="BJ26" s="676"/>
      <c r="BK26" s="676"/>
      <c r="BL26" s="1221"/>
      <c r="BM26" s="682"/>
      <c r="BN26" s="306">
        <f t="shared" si="5"/>
        <v>0</v>
      </c>
      <c r="BO26" s="676"/>
      <c r="BP26" s="676"/>
      <c r="BQ26" s="676"/>
      <c r="BR26" s="676"/>
      <c r="BS26" s="676"/>
      <c r="BT26" s="676"/>
      <c r="BU26" s="1210"/>
      <c r="BV26" s="1211"/>
      <c r="BW26" s="1211"/>
      <c r="BX26" s="1211"/>
      <c r="BY26" s="1211"/>
      <c r="BZ26" s="1211"/>
      <c r="CA26" s="1211"/>
      <c r="CB26" s="1211"/>
      <c r="CC26" s="1212"/>
    </row>
    <row r="27" spans="1:81" s="690" customFormat="1" ht="40.15" customHeight="1" thickTop="1" thickBot="1" x14ac:dyDescent="0.3">
      <c r="A27" s="673"/>
      <c r="B27" s="1334"/>
      <c r="C27" s="1394"/>
      <c r="D27" s="1096">
        <v>4103</v>
      </c>
      <c r="E27" s="1093" t="s">
        <v>5892</v>
      </c>
      <c r="F27" s="1285" t="s">
        <v>5893</v>
      </c>
      <c r="G27" s="1093" t="s">
        <v>5730</v>
      </c>
      <c r="H27" s="1093" t="s">
        <v>5894</v>
      </c>
      <c r="I27" s="1446">
        <v>2021004540173</v>
      </c>
      <c r="J27" s="1219">
        <v>353</v>
      </c>
      <c r="K27" s="1216" t="str">
        <f>+[9]Metas!K406</f>
        <v>Jornadas de capacitación a nivel regional desarrolladas para formación de vida política y democrática de las mujeres y diversidad de género</v>
      </c>
      <c r="L27" s="1222"/>
      <c r="M27" s="1225">
        <v>14</v>
      </c>
      <c r="N27" s="1228"/>
      <c r="O27" s="1231">
        <v>5</v>
      </c>
      <c r="P27" s="1234">
        <v>5</v>
      </c>
      <c r="Q27" s="1237">
        <v>4</v>
      </c>
      <c r="R27" s="1219">
        <f>+$J27</f>
        <v>353</v>
      </c>
      <c r="S27" s="718" t="s">
        <v>5913</v>
      </c>
      <c r="T27" s="708" t="s">
        <v>3833</v>
      </c>
      <c r="U27" s="708" t="s">
        <v>3839</v>
      </c>
      <c r="V27" s="708" t="s">
        <v>3842</v>
      </c>
      <c r="W27" s="718" t="s">
        <v>5914</v>
      </c>
      <c r="X27" s="669">
        <v>44562</v>
      </c>
      <c r="Y27" s="669">
        <v>44926</v>
      </c>
      <c r="Z27" s="669">
        <v>44593</v>
      </c>
      <c r="AA27" s="669">
        <v>44926</v>
      </c>
      <c r="AB27" s="1219">
        <f t="shared" ref="AB27" si="12">+$J27</f>
        <v>353</v>
      </c>
      <c r="AC27" s="1240">
        <f>+L27</f>
        <v>0</v>
      </c>
      <c r="AD27" s="308">
        <v>14</v>
      </c>
      <c r="AE27" s="308">
        <v>14</v>
      </c>
      <c r="AF27" s="308">
        <f t="shared" si="6"/>
        <v>0</v>
      </c>
      <c r="AG27" s="308">
        <f t="shared" si="6"/>
        <v>0</v>
      </c>
      <c r="AH27" s="308">
        <f t="shared" si="6"/>
        <v>0</v>
      </c>
      <c r="AI27" s="308">
        <f t="shared" si="6"/>
        <v>0</v>
      </c>
      <c r="AJ27" s="308">
        <f t="shared" si="6"/>
        <v>0</v>
      </c>
      <c r="AK27" s="1219">
        <f t="shared" ref="AK27" si="13">+$J27</f>
        <v>353</v>
      </c>
      <c r="AL27" s="1243">
        <f>+N27</f>
        <v>0</v>
      </c>
      <c r="AM27" s="308">
        <v>3.5</v>
      </c>
      <c r="AN27" s="683">
        <v>3.5</v>
      </c>
      <c r="AO27" s="683"/>
      <c r="AP27" s="683"/>
      <c r="AQ27" s="683"/>
      <c r="AR27" s="683"/>
      <c r="AS27" s="683"/>
      <c r="AT27" s="1219">
        <f t="shared" ref="AT27" si="14">+$J27</f>
        <v>353</v>
      </c>
      <c r="AU27" s="1246">
        <f>+O27</f>
        <v>5</v>
      </c>
      <c r="AV27" s="308">
        <v>3.5</v>
      </c>
      <c r="AW27" s="683">
        <v>3.5</v>
      </c>
      <c r="AX27" s="683"/>
      <c r="AY27" s="683"/>
      <c r="AZ27" s="683"/>
      <c r="BA27" s="683"/>
      <c r="BB27" s="683"/>
      <c r="BC27" s="1219">
        <f t="shared" ref="BC27" si="15">+$J27</f>
        <v>353</v>
      </c>
      <c r="BD27" s="1249">
        <f>+P27</f>
        <v>5</v>
      </c>
      <c r="BE27" s="308">
        <v>3.5</v>
      </c>
      <c r="BF27" s="683">
        <v>3.5</v>
      </c>
      <c r="BG27" s="683"/>
      <c r="BH27" s="683"/>
      <c r="BI27" s="683"/>
      <c r="BJ27" s="683"/>
      <c r="BK27" s="683"/>
      <c r="BL27" s="1219">
        <f t="shared" ref="BL27" si="16">+$J27</f>
        <v>353</v>
      </c>
      <c r="BM27" s="1252">
        <f>+Q27</f>
        <v>4</v>
      </c>
      <c r="BN27" s="308">
        <v>3.5</v>
      </c>
      <c r="BO27" s="683">
        <v>3.5</v>
      </c>
      <c r="BP27" s="683"/>
      <c r="BQ27" s="683"/>
      <c r="BR27" s="683"/>
      <c r="BS27" s="683"/>
      <c r="BT27" s="683"/>
      <c r="BU27" s="1204"/>
      <c r="BV27" s="1205"/>
      <c r="BW27" s="1205"/>
      <c r="BX27" s="1205"/>
      <c r="BY27" s="1205"/>
      <c r="BZ27" s="1205"/>
      <c r="CA27" s="1205"/>
      <c r="CB27" s="1205"/>
      <c r="CC27" s="1206"/>
    </row>
    <row r="28" spans="1:81" s="690" customFormat="1" ht="40.15" customHeight="1" thickTop="1" thickBot="1" x14ac:dyDescent="0.3">
      <c r="A28" s="673"/>
      <c r="B28" s="1334"/>
      <c r="C28" s="1394"/>
      <c r="D28" s="1097"/>
      <c r="E28" s="1094"/>
      <c r="F28" s="1286"/>
      <c r="G28" s="1094"/>
      <c r="H28" s="1094"/>
      <c r="I28" s="1447"/>
      <c r="J28" s="1220"/>
      <c r="K28" s="1217"/>
      <c r="L28" s="1223"/>
      <c r="M28" s="1226"/>
      <c r="N28" s="1229"/>
      <c r="O28" s="1232"/>
      <c r="P28" s="1235"/>
      <c r="Q28" s="1238"/>
      <c r="R28" s="1220"/>
      <c r="S28" s="718" t="s">
        <v>5915</v>
      </c>
      <c r="T28" s="709" t="s">
        <v>3833</v>
      </c>
      <c r="U28" s="709" t="s">
        <v>3839</v>
      </c>
      <c r="V28" s="709" t="s">
        <v>3842</v>
      </c>
      <c r="W28" s="718" t="s">
        <v>5916</v>
      </c>
      <c r="X28" s="669">
        <v>44562</v>
      </c>
      <c r="Y28" s="669">
        <v>44926</v>
      </c>
      <c r="Z28" s="669">
        <v>44593</v>
      </c>
      <c r="AA28" s="669">
        <v>44926</v>
      </c>
      <c r="AB28" s="1220"/>
      <c r="AC28" s="1241"/>
      <c r="AD28" s="303">
        <f t="shared" si="6"/>
        <v>0</v>
      </c>
      <c r="AE28" s="303">
        <f t="shared" si="6"/>
        <v>0</v>
      </c>
      <c r="AF28" s="303">
        <f t="shared" si="6"/>
        <v>0</v>
      </c>
      <c r="AG28" s="303">
        <f t="shared" si="6"/>
        <v>0</v>
      </c>
      <c r="AH28" s="303">
        <f t="shared" si="6"/>
        <v>0</v>
      </c>
      <c r="AI28" s="303">
        <f t="shared" si="6"/>
        <v>0</v>
      </c>
      <c r="AJ28" s="303">
        <f t="shared" si="6"/>
        <v>0</v>
      </c>
      <c r="AK28" s="1220"/>
      <c r="AL28" s="1244"/>
      <c r="AM28" s="303">
        <f t="shared" si="2"/>
        <v>0</v>
      </c>
      <c r="AN28" s="684"/>
      <c r="AO28" s="684"/>
      <c r="AP28" s="684"/>
      <c r="AQ28" s="684"/>
      <c r="AR28" s="684"/>
      <c r="AS28" s="684"/>
      <c r="AT28" s="1220"/>
      <c r="AU28" s="1247"/>
      <c r="AV28" s="303">
        <f t="shared" si="3"/>
        <v>0</v>
      </c>
      <c r="AW28" s="684"/>
      <c r="AX28" s="684"/>
      <c r="AY28" s="684"/>
      <c r="AZ28" s="684"/>
      <c r="BA28" s="684"/>
      <c r="BB28" s="684"/>
      <c r="BC28" s="1220"/>
      <c r="BD28" s="1250"/>
      <c r="BE28" s="303">
        <v>0</v>
      </c>
      <c r="BF28" s="684"/>
      <c r="BG28" s="684"/>
      <c r="BH28" s="684"/>
      <c r="BI28" s="684"/>
      <c r="BJ28" s="684"/>
      <c r="BK28" s="684"/>
      <c r="BL28" s="1220"/>
      <c r="BM28" s="1253"/>
      <c r="BN28" s="303">
        <f t="shared" si="5"/>
        <v>0</v>
      </c>
      <c r="BO28" s="684"/>
      <c r="BP28" s="684"/>
      <c r="BQ28" s="684"/>
      <c r="BR28" s="684"/>
      <c r="BS28" s="684"/>
      <c r="BT28" s="684"/>
      <c r="BU28" s="1207"/>
      <c r="BV28" s="1208"/>
      <c r="BW28" s="1208"/>
      <c r="BX28" s="1208"/>
      <c r="BY28" s="1208"/>
      <c r="BZ28" s="1208"/>
      <c r="CA28" s="1208"/>
      <c r="CB28" s="1208"/>
      <c r="CC28" s="1209"/>
    </row>
    <row r="29" spans="1:81" s="690" customFormat="1" ht="40.15" customHeight="1" thickTop="1" x14ac:dyDescent="0.25">
      <c r="A29" s="673"/>
      <c r="B29" s="1334"/>
      <c r="C29" s="1394"/>
      <c r="D29" s="1097"/>
      <c r="E29" s="1094"/>
      <c r="F29" s="1286"/>
      <c r="G29" s="1094"/>
      <c r="H29" s="1094"/>
      <c r="I29" s="1447"/>
      <c r="J29" s="1220"/>
      <c r="K29" s="1217"/>
      <c r="L29" s="1223"/>
      <c r="M29" s="1226"/>
      <c r="N29" s="1229"/>
      <c r="O29" s="1232"/>
      <c r="P29" s="1235"/>
      <c r="Q29" s="1238"/>
      <c r="R29" s="1220"/>
      <c r="S29" s="718" t="s">
        <v>5917</v>
      </c>
      <c r="T29" s="709" t="s">
        <v>3833</v>
      </c>
      <c r="U29" s="709" t="s">
        <v>3840</v>
      </c>
      <c r="V29" s="709" t="s">
        <v>3842</v>
      </c>
      <c r="W29" s="718" t="s">
        <v>5918</v>
      </c>
      <c r="X29" s="669">
        <v>44562</v>
      </c>
      <c r="Y29" s="669">
        <v>44926</v>
      </c>
      <c r="Z29" s="669">
        <v>44593</v>
      </c>
      <c r="AA29" s="669">
        <v>44926</v>
      </c>
      <c r="AB29" s="1220"/>
      <c r="AC29" s="1241"/>
      <c r="AD29" s="303">
        <f t="shared" si="6"/>
        <v>0</v>
      </c>
      <c r="AE29" s="303">
        <f t="shared" si="6"/>
        <v>0</v>
      </c>
      <c r="AF29" s="303">
        <f t="shared" si="6"/>
        <v>0</v>
      </c>
      <c r="AG29" s="303">
        <f t="shared" si="6"/>
        <v>0</v>
      </c>
      <c r="AH29" s="303">
        <f t="shared" si="6"/>
        <v>0</v>
      </c>
      <c r="AI29" s="303">
        <f t="shared" si="6"/>
        <v>0</v>
      </c>
      <c r="AJ29" s="303">
        <f t="shared" si="6"/>
        <v>0</v>
      </c>
      <c r="AK29" s="1220"/>
      <c r="AL29" s="1244"/>
      <c r="AM29" s="303">
        <f t="shared" si="2"/>
        <v>0</v>
      </c>
      <c r="AN29" s="684"/>
      <c r="AO29" s="684"/>
      <c r="AP29" s="684"/>
      <c r="AQ29" s="684"/>
      <c r="AR29" s="684"/>
      <c r="AS29" s="684"/>
      <c r="AT29" s="1220"/>
      <c r="AU29" s="1247"/>
      <c r="AV29" s="303">
        <f t="shared" si="3"/>
        <v>0</v>
      </c>
      <c r="AW29" s="684"/>
      <c r="AX29" s="684"/>
      <c r="AY29" s="684"/>
      <c r="AZ29" s="684"/>
      <c r="BA29" s="684"/>
      <c r="BB29" s="684"/>
      <c r="BC29" s="1220"/>
      <c r="BD29" s="1250"/>
      <c r="BE29" s="303">
        <f t="shared" si="4"/>
        <v>0</v>
      </c>
      <c r="BF29" s="684"/>
      <c r="BG29" s="684"/>
      <c r="BH29" s="684"/>
      <c r="BI29" s="684"/>
      <c r="BJ29" s="684"/>
      <c r="BK29" s="684"/>
      <c r="BL29" s="1220"/>
      <c r="BM29" s="1253"/>
      <c r="BN29" s="303">
        <f t="shared" si="5"/>
        <v>0</v>
      </c>
      <c r="BO29" s="684"/>
      <c r="BP29" s="684"/>
      <c r="BQ29" s="684"/>
      <c r="BR29" s="684"/>
      <c r="BS29" s="684"/>
      <c r="BT29" s="684"/>
      <c r="BU29" s="1207"/>
      <c r="BV29" s="1208"/>
      <c r="BW29" s="1208"/>
      <c r="BX29" s="1208"/>
      <c r="BY29" s="1208"/>
      <c r="BZ29" s="1208"/>
      <c r="CA29" s="1208"/>
      <c r="CB29" s="1208"/>
      <c r="CC29" s="1209"/>
    </row>
    <row r="30" spans="1:81" s="690" customFormat="1" ht="40.15" customHeight="1" thickBot="1" x14ac:dyDescent="0.3">
      <c r="A30" s="673"/>
      <c r="B30" s="1334"/>
      <c r="C30" s="1511"/>
      <c r="D30" s="1098"/>
      <c r="E30" s="1095"/>
      <c r="F30" s="1287"/>
      <c r="G30" s="1095"/>
      <c r="H30" s="1095"/>
      <c r="I30" s="1448"/>
      <c r="J30" s="1221"/>
      <c r="K30" s="1218"/>
      <c r="L30" s="1224"/>
      <c r="M30" s="1227"/>
      <c r="N30" s="1230"/>
      <c r="O30" s="1233"/>
      <c r="P30" s="1236"/>
      <c r="Q30" s="1239"/>
      <c r="R30" s="1221"/>
      <c r="S30" s="679"/>
      <c r="T30" s="710"/>
      <c r="U30" s="710"/>
      <c r="V30" s="710"/>
      <c r="W30" s="679"/>
      <c r="X30" s="671"/>
      <c r="Y30" s="671"/>
      <c r="Z30" s="671"/>
      <c r="AA30" s="671"/>
      <c r="AB30" s="1221"/>
      <c r="AC30" s="1242"/>
      <c r="AD30" s="306">
        <f t="shared" si="6"/>
        <v>0</v>
      </c>
      <c r="AE30" s="306">
        <f t="shared" si="6"/>
        <v>0</v>
      </c>
      <c r="AF30" s="306">
        <f t="shared" si="6"/>
        <v>0</v>
      </c>
      <c r="AG30" s="306">
        <f t="shared" si="6"/>
        <v>0</v>
      </c>
      <c r="AH30" s="306">
        <f t="shared" si="6"/>
        <v>0</v>
      </c>
      <c r="AI30" s="306">
        <f t="shared" si="6"/>
        <v>0</v>
      </c>
      <c r="AJ30" s="306">
        <f t="shared" si="6"/>
        <v>0</v>
      </c>
      <c r="AK30" s="1221"/>
      <c r="AL30" s="1245"/>
      <c r="AM30" s="306">
        <f t="shared" si="2"/>
        <v>0</v>
      </c>
      <c r="AN30" s="685"/>
      <c r="AO30" s="685"/>
      <c r="AP30" s="685"/>
      <c r="AQ30" s="685"/>
      <c r="AR30" s="685"/>
      <c r="AS30" s="685"/>
      <c r="AT30" s="1221"/>
      <c r="AU30" s="1248"/>
      <c r="AV30" s="306">
        <f t="shared" si="3"/>
        <v>0</v>
      </c>
      <c r="AW30" s="685"/>
      <c r="AX30" s="685"/>
      <c r="AY30" s="685"/>
      <c r="AZ30" s="685"/>
      <c r="BA30" s="685"/>
      <c r="BB30" s="685"/>
      <c r="BC30" s="1221"/>
      <c r="BD30" s="1251"/>
      <c r="BE30" s="306">
        <f t="shared" si="4"/>
        <v>0</v>
      </c>
      <c r="BF30" s="685"/>
      <c r="BG30" s="685"/>
      <c r="BH30" s="685"/>
      <c r="BI30" s="685"/>
      <c r="BJ30" s="685"/>
      <c r="BK30" s="685"/>
      <c r="BL30" s="1221"/>
      <c r="BM30" s="1254"/>
      <c r="BN30" s="306">
        <f t="shared" si="5"/>
        <v>0</v>
      </c>
      <c r="BO30" s="685"/>
      <c r="BP30" s="685"/>
      <c r="BQ30" s="685"/>
      <c r="BR30" s="685"/>
      <c r="BS30" s="685"/>
      <c r="BT30" s="685"/>
      <c r="BU30" s="1210"/>
      <c r="BV30" s="1211"/>
      <c r="BW30" s="1211"/>
      <c r="BX30" s="1211"/>
      <c r="BY30" s="1211"/>
      <c r="BZ30" s="1211"/>
      <c r="CA30" s="1211"/>
      <c r="CB30" s="1211"/>
      <c r="CC30" s="1212"/>
    </row>
    <row r="31" spans="1:81" s="690" customFormat="1" ht="40.15" customHeight="1" thickTop="1" thickBot="1" x14ac:dyDescent="0.3">
      <c r="A31" s="673"/>
      <c r="B31" s="1334"/>
      <c r="C31" s="1314" t="s">
        <v>526</v>
      </c>
      <c r="D31" s="1096">
        <v>4103</v>
      </c>
      <c r="E31" s="1093" t="s">
        <v>5892</v>
      </c>
      <c r="F31" s="1285" t="s">
        <v>5893</v>
      </c>
      <c r="G31" s="1093" t="s">
        <v>5730</v>
      </c>
      <c r="H31" s="1093" t="s">
        <v>5919</v>
      </c>
      <c r="I31" s="1446">
        <v>2021004540173</v>
      </c>
      <c r="J31" s="1219">
        <v>354</v>
      </c>
      <c r="K31" s="1216" t="str">
        <f>+[9]Metas!K407</f>
        <v>Celebraciones en conmemoración del día de la mujer</v>
      </c>
      <c r="L31" s="1222"/>
      <c r="M31" s="1225">
        <v>6</v>
      </c>
      <c r="N31" s="1228">
        <v>6</v>
      </c>
      <c r="O31" s="1231"/>
      <c r="P31" s="1234"/>
      <c r="Q31" s="1237"/>
      <c r="R31" s="1219">
        <f>+$J31</f>
        <v>354</v>
      </c>
      <c r="S31" s="719" t="s">
        <v>5920</v>
      </c>
      <c r="T31" s="708" t="s">
        <v>3833</v>
      </c>
      <c r="U31" s="708" t="s">
        <v>3838</v>
      </c>
      <c r="V31" s="708" t="s">
        <v>3842</v>
      </c>
      <c r="W31" s="730" t="s">
        <v>5921</v>
      </c>
      <c r="X31" s="669">
        <v>44562</v>
      </c>
      <c r="Y31" s="669">
        <v>44926</v>
      </c>
      <c r="Z31" s="669">
        <v>44593</v>
      </c>
      <c r="AA31" s="669">
        <v>44926</v>
      </c>
      <c r="AB31" s="1219">
        <f t="shared" ref="AB31" si="17">+$J31</f>
        <v>354</v>
      </c>
      <c r="AC31" s="1240">
        <f>+L31</f>
        <v>0</v>
      </c>
      <c r="AD31" s="308">
        <v>20</v>
      </c>
      <c r="AE31" s="308">
        <v>20</v>
      </c>
      <c r="AF31" s="308">
        <f t="shared" si="6"/>
        <v>0</v>
      </c>
      <c r="AG31" s="308">
        <f t="shared" si="6"/>
        <v>0</v>
      </c>
      <c r="AH31" s="308">
        <f t="shared" si="6"/>
        <v>0</v>
      </c>
      <c r="AI31" s="308">
        <f t="shared" si="6"/>
        <v>0</v>
      </c>
      <c r="AJ31" s="308">
        <f t="shared" si="6"/>
        <v>0</v>
      </c>
      <c r="AK31" s="1219">
        <f t="shared" ref="AK31" si="18">+$J31</f>
        <v>354</v>
      </c>
      <c r="AL31" s="1243">
        <f>+N31</f>
        <v>6</v>
      </c>
      <c r="AM31" s="308">
        <v>20</v>
      </c>
      <c r="AN31" s="683">
        <v>20</v>
      </c>
      <c r="AO31" s="683"/>
      <c r="AP31" s="683"/>
      <c r="AQ31" s="683"/>
      <c r="AR31" s="683"/>
      <c r="AS31" s="683"/>
      <c r="AT31" s="1219">
        <f t="shared" ref="AT31" si="19">+$J31</f>
        <v>354</v>
      </c>
      <c r="AU31" s="1246">
        <f>+O31</f>
        <v>0</v>
      </c>
      <c r="AV31" s="308">
        <f t="shared" si="3"/>
        <v>0</v>
      </c>
      <c r="AW31" s="683"/>
      <c r="AX31" s="683"/>
      <c r="AY31" s="683"/>
      <c r="AZ31" s="683"/>
      <c r="BA31" s="683"/>
      <c r="BB31" s="683"/>
      <c r="BC31" s="1219">
        <f t="shared" ref="BC31" si="20">+$J31</f>
        <v>354</v>
      </c>
      <c r="BD31" s="1249">
        <f>+P31</f>
        <v>0</v>
      </c>
      <c r="BE31" s="308">
        <f t="shared" si="4"/>
        <v>0</v>
      </c>
      <c r="BF31" s="683"/>
      <c r="BG31" s="683"/>
      <c r="BH31" s="683"/>
      <c r="BI31" s="683"/>
      <c r="BJ31" s="683"/>
      <c r="BK31" s="683"/>
      <c r="BL31" s="1219">
        <f t="shared" ref="BL31" si="21">+$J31</f>
        <v>354</v>
      </c>
      <c r="BM31" s="1252">
        <f>+Q31</f>
        <v>0</v>
      </c>
      <c r="BN31" s="308">
        <f t="shared" si="5"/>
        <v>0</v>
      </c>
      <c r="BO31" s="683"/>
      <c r="BP31" s="683"/>
      <c r="BQ31" s="683"/>
      <c r="BR31" s="683"/>
      <c r="BS31" s="683"/>
      <c r="BT31" s="683"/>
      <c r="BU31" s="1204"/>
      <c r="BV31" s="1205"/>
      <c r="BW31" s="1205"/>
      <c r="BX31" s="1205"/>
      <c r="BY31" s="1205"/>
      <c r="BZ31" s="1205"/>
      <c r="CA31" s="1205"/>
      <c r="CB31" s="1205"/>
      <c r="CC31" s="1206"/>
    </row>
    <row r="32" spans="1:81" s="690" customFormat="1" ht="40.15" customHeight="1" thickTop="1" thickBot="1" x14ac:dyDescent="0.3">
      <c r="A32" s="673"/>
      <c r="B32" s="1334"/>
      <c r="C32" s="1315"/>
      <c r="D32" s="1097"/>
      <c r="E32" s="1094"/>
      <c r="F32" s="1286"/>
      <c r="G32" s="1094"/>
      <c r="H32" s="1094"/>
      <c r="I32" s="1447"/>
      <c r="J32" s="1220"/>
      <c r="K32" s="1217"/>
      <c r="L32" s="1223"/>
      <c r="M32" s="1226"/>
      <c r="N32" s="1229"/>
      <c r="O32" s="1232"/>
      <c r="P32" s="1235"/>
      <c r="Q32" s="1238"/>
      <c r="R32" s="1220"/>
      <c r="S32" s="718" t="s">
        <v>5922</v>
      </c>
      <c r="T32" s="709" t="s">
        <v>3833</v>
      </c>
      <c r="U32" s="709" t="s">
        <v>3839</v>
      </c>
      <c r="V32" s="709" t="s">
        <v>3842</v>
      </c>
      <c r="W32" s="731" t="s">
        <v>5923</v>
      </c>
      <c r="X32" s="669">
        <v>44562</v>
      </c>
      <c r="Y32" s="669">
        <v>44926</v>
      </c>
      <c r="Z32" s="669">
        <v>44593</v>
      </c>
      <c r="AA32" s="669">
        <v>44926</v>
      </c>
      <c r="AB32" s="1220"/>
      <c r="AC32" s="1241"/>
      <c r="AD32" s="303">
        <f t="shared" ref="AD32:AJ68" si="22">+AM32+AV32+BE32+BN32</f>
        <v>0</v>
      </c>
      <c r="AE32" s="303">
        <f t="shared" si="22"/>
        <v>0</v>
      </c>
      <c r="AF32" s="303">
        <f t="shared" si="22"/>
        <v>0</v>
      </c>
      <c r="AG32" s="303">
        <f t="shared" si="22"/>
        <v>0</v>
      </c>
      <c r="AH32" s="303">
        <f t="shared" si="22"/>
        <v>0</v>
      </c>
      <c r="AI32" s="303">
        <f t="shared" si="22"/>
        <v>0</v>
      </c>
      <c r="AJ32" s="303">
        <f t="shared" si="22"/>
        <v>0</v>
      </c>
      <c r="AK32" s="1220"/>
      <c r="AL32" s="1244"/>
      <c r="AM32" s="303">
        <f t="shared" si="2"/>
        <v>0</v>
      </c>
      <c r="AN32" s="684"/>
      <c r="AO32" s="684"/>
      <c r="AP32" s="684"/>
      <c r="AQ32" s="684"/>
      <c r="AR32" s="684"/>
      <c r="AS32" s="684"/>
      <c r="AT32" s="1220"/>
      <c r="AU32" s="1247"/>
      <c r="AV32" s="303">
        <f t="shared" si="3"/>
        <v>0</v>
      </c>
      <c r="AW32" s="684"/>
      <c r="AX32" s="684"/>
      <c r="AY32" s="684"/>
      <c r="AZ32" s="684"/>
      <c r="BA32" s="684"/>
      <c r="BB32" s="684"/>
      <c r="BC32" s="1220"/>
      <c r="BD32" s="1250"/>
      <c r="BE32" s="303">
        <f t="shared" si="4"/>
        <v>0</v>
      </c>
      <c r="BF32" s="684"/>
      <c r="BG32" s="684"/>
      <c r="BH32" s="684"/>
      <c r="BI32" s="684"/>
      <c r="BJ32" s="684"/>
      <c r="BK32" s="684"/>
      <c r="BL32" s="1220"/>
      <c r="BM32" s="1253"/>
      <c r="BN32" s="303">
        <f t="shared" si="5"/>
        <v>0</v>
      </c>
      <c r="BO32" s="684"/>
      <c r="BP32" s="684"/>
      <c r="BQ32" s="684"/>
      <c r="BR32" s="684"/>
      <c r="BS32" s="684"/>
      <c r="BT32" s="684"/>
      <c r="BU32" s="1207"/>
      <c r="BV32" s="1208"/>
      <c r="BW32" s="1208"/>
      <c r="BX32" s="1208"/>
      <c r="BY32" s="1208"/>
      <c r="BZ32" s="1208"/>
      <c r="CA32" s="1208"/>
      <c r="CB32" s="1208"/>
      <c r="CC32" s="1209"/>
    </row>
    <row r="33" spans="1:81" s="690" customFormat="1" ht="40.15" customHeight="1" thickTop="1" thickBot="1" x14ac:dyDescent="0.3">
      <c r="A33" s="673"/>
      <c r="B33" s="1334"/>
      <c r="C33" s="1315"/>
      <c r="D33" s="1097"/>
      <c r="E33" s="1094"/>
      <c r="F33" s="1286"/>
      <c r="G33" s="1094"/>
      <c r="H33" s="1094"/>
      <c r="I33" s="1447"/>
      <c r="J33" s="1220"/>
      <c r="K33" s="1217"/>
      <c r="L33" s="1223"/>
      <c r="M33" s="1226"/>
      <c r="N33" s="1229"/>
      <c r="O33" s="1232"/>
      <c r="P33" s="1235"/>
      <c r="Q33" s="1238"/>
      <c r="R33" s="1220"/>
      <c r="S33" s="718" t="s">
        <v>5924</v>
      </c>
      <c r="T33" s="709" t="s">
        <v>3833</v>
      </c>
      <c r="U33" s="709" t="s">
        <v>3839</v>
      </c>
      <c r="V33" s="709" t="s">
        <v>3842</v>
      </c>
      <c r="W33" s="731" t="s">
        <v>5925</v>
      </c>
      <c r="X33" s="669">
        <v>44562</v>
      </c>
      <c r="Y33" s="669">
        <v>44926</v>
      </c>
      <c r="Z33" s="669">
        <v>44593</v>
      </c>
      <c r="AA33" s="669">
        <v>44926</v>
      </c>
      <c r="AB33" s="1220"/>
      <c r="AC33" s="1241"/>
      <c r="AD33" s="303">
        <f t="shared" si="22"/>
        <v>0</v>
      </c>
      <c r="AE33" s="303">
        <f t="shared" si="22"/>
        <v>0</v>
      </c>
      <c r="AF33" s="303">
        <f t="shared" si="22"/>
        <v>0</v>
      </c>
      <c r="AG33" s="303">
        <f t="shared" si="22"/>
        <v>0</v>
      </c>
      <c r="AH33" s="303">
        <f t="shared" si="22"/>
        <v>0</v>
      </c>
      <c r="AI33" s="303">
        <f t="shared" si="22"/>
        <v>0</v>
      </c>
      <c r="AJ33" s="303">
        <f t="shared" si="22"/>
        <v>0</v>
      </c>
      <c r="AK33" s="1220"/>
      <c r="AL33" s="1244"/>
      <c r="AM33" s="303">
        <f t="shared" si="2"/>
        <v>0</v>
      </c>
      <c r="AN33" s="684"/>
      <c r="AO33" s="684"/>
      <c r="AP33" s="684"/>
      <c r="AQ33" s="684"/>
      <c r="AR33" s="684"/>
      <c r="AS33" s="684"/>
      <c r="AT33" s="1220"/>
      <c r="AU33" s="1247"/>
      <c r="AV33" s="303">
        <f t="shared" si="3"/>
        <v>0</v>
      </c>
      <c r="AW33" s="684"/>
      <c r="AX33" s="684"/>
      <c r="AY33" s="684"/>
      <c r="AZ33" s="684"/>
      <c r="BA33" s="684"/>
      <c r="BB33" s="684"/>
      <c r="BC33" s="1220"/>
      <c r="BD33" s="1250"/>
      <c r="BE33" s="303">
        <f t="shared" si="4"/>
        <v>0</v>
      </c>
      <c r="BF33" s="684"/>
      <c r="BG33" s="684"/>
      <c r="BH33" s="684"/>
      <c r="BI33" s="684"/>
      <c r="BJ33" s="684"/>
      <c r="BK33" s="684"/>
      <c r="BL33" s="1220"/>
      <c r="BM33" s="1253"/>
      <c r="BN33" s="303">
        <f t="shared" si="5"/>
        <v>0</v>
      </c>
      <c r="BO33" s="684"/>
      <c r="BP33" s="684"/>
      <c r="BQ33" s="684"/>
      <c r="BR33" s="684"/>
      <c r="BS33" s="684"/>
      <c r="BT33" s="684"/>
      <c r="BU33" s="1207"/>
      <c r="BV33" s="1208"/>
      <c r="BW33" s="1208"/>
      <c r="BX33" s="1208"/>
      <c r="BY33" s="1208"/>
      <c r="BZ33" s="1208"/>
      <c r="CA33" s="1208"/>
      <c r="CB33" s="1208"/>
      <c r="CC33" s="1209"/>
    </row>
    <row r="34" spans="1:81" s="690" customFormat="1" ht="40.15" customHeight="1" thickTop="1" thickBot="1" x14ac:dyDescent="0.3">
      <c r="A34" s="673"/>
      <c r="B34" s="1334"/>
      <c r="C34" s="1315"/>
      <c r="D34" s="1098"/>
      <c r="E34" s="1095"/>
      <c r="F34" s="1287"/>
      <c r="G34" s="1095"/>
      <c r="H34" s="1095"/>
      <c r="I34" s="1448"/>
      <c r="J34" s="1221"/>
      <c r="K34" s="1218"/>
      <c r="L34" s="1224"/>
      <c r="M34" s="1227"/>
      <c r="N34" s="1230"/>
      <c r="O34" s="1233"/>
      <c r="P34" s="1236"/>
      <c r="Q34" s="1239"/>
      <c r="R34" s="1221"/>
      <c r="S34" s="720" t="s">
        <v>5926</v>
      </c>
      <c r="T34" s="710" t="s">
        <v>3833</v>
      </c>
      <c r="U34" s="710" t="s">
        <v>3840</v>
      </c>
      <c r="V34" s="710" t="s">
        <v>3842</v>
      </c>
      <c r="W34" s="732" t="s">
        <v>5927</v>
      </c>
      <c r="X34" s="669">
        <v>44562</v>
      </c>
      <c r="Y34" s="669">
        <v>44926</v>
      </c>
      <c r="Z34" s="669">
        <v>44593</v>
      </c>
      <c r="AA34" s="669">
        <v>44926</v>
      </c>
      <c r="AB34" s="1221"/>
      <c r="AC34" s="1242"/>
      <c r="AD34" s="306">
        <f t="shared" si="22"/>
        <v>0</v>
      </c>
      <c r="AE34" s="306">
        <f t="shared" si="22"/>
        <v>0</v>
      </c>
      <c r="AF34" s="306">
        <f t="shared" si="22"/>
        <v>0</v>
      </c>
      <c r="AG34" s="306">
        <f t="shared" si="22"/>
        <v>0</v>
      </c>
      <c r="AH34" s="306">
        <f t="shared" si="22"/>
        <v>0</v>
      </c>
      <c r="AI34" s="306">
        <f t="shared" si="22"/>
        <v>0</v>
      </c>
      <c r="AJ34" s="306">
        <f t="shared" si="22"/>
        <v>0</v>
      </c>
      <c r="AK34" s="1221"/>
      <c r="AL34" s="1245"/>
      <c r="AM34" s="306">
        <f t="shared" si="2"/>
        <v>0</v>
      </c>
      <c r="AN34" s="685"/>
      <c r="AO34" s="685"/>
      <c r="AP34" s="685"/>
      <c r="AQ34" s="685"/>
      <c r="AR34" s="685"/>
      <c r="AS34" s="685"/>
      <c r="AT34" s="1221"/>
      <c r="AU34" s="1248"/>
      <c r="AV34" s="306">
        <f t="shared" si="3"/>
        <v>0</v>
      </c>
      <c r="AW34" s="685"/>
      <c r="AX34" s="685"/>
      <c r="AY34" s="685"/>
      <c r="AZ34" s="685"/>
      <c r="BA34" s="685"/>
      <c r="BB34" s="685"/>
      <c r="BC34" s="1221"/>
      <c r="BD34" s="1251"/>
      <c r="BE34" s="306">
        <f t="shared" si="4"/>
        <v>0</v>
      </c>
      <c r="BF34" s="685"/>
      <c r="BG34" s="685"/>
      <c r="BH34" s="685"/>
      <c r="BI34" s="685"/>
      <c r="BJ34" s="685"/>
      <c r="BK34" s="685"/>
      <c r="BL34" s="1221"/>
      <c r="BM34" s="1254"/>
      <c r="BN34" s="306">
        <f t="shared" si="5"/>
        <v>0</v>
      </c>
      <c r="BO34" s="685"/>
      <c r="BP34" s="685"/>
      <c r="BQ34" s="685"/>
      <c r="BR34" s="685"/>
      <c r="BS34" s="685"/>
      <c r="BT34" s="685"/>
      <c r="BU34" s="1210"/>
      <c r="BV34" s="1211"/>
      <c r="BW34" s="1211"/>
      <c r="BX34" s="1211"/>
      <c r="BY34" s="1211"/>
      <c r="BZ34" s="1211"/>
      <c r="CA34" s="1211"/>
      <c r="CB34" s="1211"/>
      <c r="CC34" s="1212"/>
    </row>
    <row r="35" spans="1:81" s="690" customFormat="1" ht="40.15" customHeight="1" thickTop="1" thickBot="1" x14ac:dyDescent="0.3">
      <c r="A35" s="673"/>
      <c r="B35" s="1334"/>
      <c r="C35" s="1315"/>
      <c r="D35" s="1096">
        <v>4103</v>
      </c>
      <c r="E35" s="1093" t="s">
        <v>5892</v>
      </c>
      <c r="F35" s="1285" t="s">
        <v>5893</v>
      </c>
      <c r="G35" s="1093" t="s">
        <v>5730</v>
      </c>
      <c r="H35" s="1093" t="s">
        <v>5919</v>
      </c>
      <c r="I35" s="1446">
        <v>2021004540173</v>
      </c>
      <c r="J35" s="1219">
        <v>355</v>
      </c>
      <c r="K35" s="1216" t="str">
        <f>+[9]Metas!K408</f>
        <v>Celebraciones en conmemoración del día no a la violencia contra la mujer</v>
      </c>
      <c r="L35" s="1222"/>
      <c r="M35" s="1225">
        <v>11</v>
      </c>
      <c r="N35" s="1228"/>
      <c r="O35" s="1231"/>
      <c r="P35" s="1234"/>
      <c r="Q35" s="1237">
        <v>11</v>
      </c>
      <c r="R35" s="1219">
        <f>+$J35</f>
        <v>355</v>
      </c>
      <c r="S35" s="718" t="s">
        <v>5920</v>
      </c>
      <c r="T35" s="708" t="s">
        <v>3833</v>
      </c>
      <c r="U35" s="708" t="s">
        <v>3838</v>
      </c>
      <c r="V35" s="708" t="s">
        <v>3842</v>
      </c>
      <c r="W35" s="718" t="s">
        <v>5921</v>
      </c>
      <c r="X35" s="669">
        <v>44562</v>
      </c>
      <c r="Y35" s="669">
        <v>44926</v>
      </c>
      <c r="Z35" s="669">
        <v>44593</v>
      </c>
      <c r="AA35" s="669">
        <v>44926</v>
      </c>
      <c r="AB35" s="1219">
        <f t="shared" ref="AB35" si="23">+$J35</f>
        <v>355</v>
      </c>
      <c r="AC35" s="1240">
        <f>+L35</f>
        <v>0</v>
      </c>
      <c r="AD35" s="308">
        <v>18</v>
      </c>
      <c r="AE35" s="308">
        <v>18</v>
      </c>
      <c r="AF35" s="308">
        <f t="shared" si="22"/>
        <v>0</v>
      </c>
      <c r="AG35" s="308">
        <f t="shared" si="22"/>
        <v>0</v>
      </c>
      <c r="AH35" s="308">
        <f t="shared" si="22"/>
        <v>0</v>
      </c>
      <c r="AI35" s="308">
        <f t="shared" si="22"/>
        <v>0</v>
      </c>
      <c r="AJ35" s="308">
        <f t="shared" si="22"/>
        <v>0</v>
      </c>
      <c r="AK35" s="1219">
        <f t="shared" ref="AK35" si="24">+$J35</f>
        <v>355</v>
      </c>
      <c r="AL35" s="1243">
        <f>+N35</f>
        <v>0</v>
      </c>
      <c r="AM35" s="308">
        <f t="shared" si="2"/>
        <v>0</v>
      </c>
      <c r="AN35" s="683"/>
      <c r="AO35" s="683"/>
      <c r="AP35" s="683"/>
      <c r="AQ35" s="683"/>
      <c r="AR35" s="683"/>
      <c r="AS35" s="683"/>
      <c r="AT35" s="1219">
        <f t="shared" ref="AT35" si="25">+$J35</f>
        <v>355</v>
      </c>
      <c r="AU35" s="1246">
        <f>+O35</f>
        <v>0</v>
      </c>
      <c r="AV35" s="308">
        <f t="shared" si="3"/>
        <v>0</v>
      </c>
      <c r="AW35" s="683"/>
      <c r="AX35" s="683"/>
      <c r="AY35" s="683"/>
      <c r="AZ35" s="683"/>
      <c r="BA35" s="683"/>
      <c r="BB35" s="683"/>
      <c r="BC35" s="1219">
        <f t="shared" ref="BC35" si="26">+$J35</f>
        <v>355</v>
      </c>
      <c r="BD35" s="1249">
        <f>+P35</f>
        <v>0</v>
      </c>
      <c r="BE35" s="308">
        <f t="shared" si="4"/>
        <v>0</v>
      </c>
      <c r="BF35" s="683"/>
      <c r="BG35" s="683"/>
      <c r="BH35" s="683"/>
      <c r="BI35" s="683"/>
      <c r="BJ35" s="683"/>
      <c r="BK35" s="683"/>
      <c r="BL35" s="1219">
        <f t="shared" ref="BL35" si="27">+$J35</f>
        <v>355</v>
      </c>
      <c r="BM35" s="1252">
        <f>+Q35</f>
        <v>11</v>
      </c>
      <c r="BN35" s="308">
        <v>18</v>
      </c>
      <c r="BO35" s="683">
        <v>18</v>
      </c>
      <c r="BP35" s="683"/>
      <c r="BQ35" s="683"/>
      <c r="BR35" s="683"/>
      <c r="BS35" s="683"/>
      <c r="BT35" s="683"/>
      <c r="BU35" s="1204"/>
      <c r="BV35" s="1205"/>
      <c r="BW35" s="1205"/>
      <c r="BX35" s="1205"/>
      <c r="BY35" s="1205"/>
      <c r="BZ35" s="1205"/>
      <c r="CA35" s="1205"/>
      <c r="CB35" s="1205"/>
      <c r="CC35" s="1206"/>
    </row>
    <row r="36" spans="1:81" s="690" customFormat="1" ht="40.15" customHeight="1" thickTop="1" thickBot="1" x14ac:dyDescent="0.3">
      <c r="A36" s="673"/>
      <c r="B36" s="1334"/>
      <c r="C36" s="1315"/>
      <c r="D36" s="1097"/>
      <c r="E36" s="1094"/>
      <c r="F36" s="1286"/>
      <c r="G36" s="1094"/>
      <c r="H36" s="1094"/>
      <c r="I36" s="1447"/>
      <c r="J36" s="1220"/>
      <c r="K36" s="1217"/>
      <c r="L36" s="1223"/>
      <c r="M36" s="1226"/>
      <c r="N36" s="1229"/>
      <c r="O36" s="1232"/>
      <c r="P36" s="1235"/>
      <c r="Q36" s="1238"/>
      <c r="R36" s="1220"/>
      <c r="S36" s="718" t="s">
        <v>5922</v>
      </c>
      <c r="T36" s="709" t="s">
        <v>3833</v>
      </c>
      <c r="U36" s="709" t="s">
        <v>3839</v>
      </c>
      <c r="V36" s="709" t="s">
        <v>3842</v>
      </c>
      <c r="W36" s="718" t="s">
        <v>5923</v>
      </c>
      <c r="X36" s="669">
        <v>44562</v>
      </c>
      <c r="Y36" s="669">
        <v>44926</v>
      </c>
      <c r="Z36" s="669">
        <v>44593</v>
      </c>
      <c r="AA36" s="669">
        <v>44926</v>
      </c>
      <c r="AB36" s="1220"/>
      <c r="AC36" s="1241"/>
      <c r="AD36" s="303">
        <f t="shared" si="22"/>
        <v>0</v>
      </c>
      <c r="AE36" s="303">
        <f t="shared" si="22"/>
        <v>0</v>
      </c>
      <c r="AF36" s="303">
        <f t="shared" si="22"/>
        <v>0</v>
      </c>
      <c r="AG36" s="303">
        <f t="shared" si="22"/>
        <v>0</v>
      </c>
      <c r="AH36" s="303">
        <f t="shared" si="22"/>
        <v>0</v>
      </c>
      <c r="AI36" s="303">
        <f t="shared" si="22"/>
        <v>0</v>
      </c>
      <c r="AJ36" s="303">
        <f t="shared" si="22"/>
        <v>0</v>
      </c>
      <c r="AK36" s="1220"/>
      <c r="AL36" s="1244"/>
      <c r="AM36" s="303">
        <f t="shared" si="2"/>
        <v>0</v>
      </c>
      <c r="AN36" s="684"/>
      <c r="AO36" s="684"/>
      <c r="AP36" s="684"/>
      <c r="AQ36" s="684"/>
      <c r="AR36" s="684"/>
      <c r="AS36" s="684"/>
      <c r="AT36" s="1220"/>
      <c r="AU36" s="1247"/>
      <c r="AV36" s="303">
        <f t="shared" si="3"/>
        <v>0</v>
      </c>
      <c r="AW36" s="684"/>
      <c r="AX36" s="684"/>
      <c r="AY36" s="684"/>
      <c r="AZ36" s="684"/>
      <c r="BA36" s="684"/>
      <c r="BB36" s="684"/>
      <c r="BC36" s="1220"/>
      <c r="BD36" s="1250"/>
      <c r="BE36" s="303">
        <f t="shared" si="4"/>
        <v>0</v>
      </c>
      <c r="BF36" s="684"/>
      <c r="BG36" s="684"/>
      <c r="BH36" s="684"/>
      <c r="BI36" s="684"/>
      <c r="BJ36" s="684"/>
      <c r="BK36" s="684"/>
      <c r="BL36" s="1220"/>
      <c r="BM36" s="1253"/>
      <c r="BN36" s="303">
        <f t="shared" si="5"/>
        <v>0</v>
      </c>
      <c r="BO36" s="684"/>
      <c r="BP36" s="684"/>
      <c r="BQ36" s="684"/>
      <c r="BR36" s="684"/>
      <c r="BS36" s="684"/>
      <c r="BT36" s="684"/>
      <c r="BU36" s="1207"/>
      <c r="BV36" s="1208"/>
      <c r="BW36" s="1208"/>
      <c r="BX36" s="1208"/>
      <c r="BY36" s="1208"/>
      <c r="BZ36" s="1208"/>
      <c r="CA36" s="1208"/>
      <c r="CB36" s="1208"/>
      <c r="CC36" s="1209"/>
    </row>
    <row r="37" spans="1:81" s="690" customFormat="1" ht="40.15" customHeight="1" thickTop="1" thickBot="1" x14ac:dyDescent="0.3">
      <c r="A37" s="673"/>
      <c r="B37" s="1334"/>
      <c r="C37" s="1315"/>
      <c r="D37" s="1097"/>
      <c r="E37" s="1094"/>
      <c r="F37" s="1286"/>
      <c r="G37" s="1094"/>
      <c r="H37" s="1094"/>
      <c r="I37" s="1447"/>
      <c r="J37" s="1220"/>
      <c r="K37" s="1217"/>
      <c r="L37" s="1223"/>
      <c r="M37" s="1226"/>
      <c r="N37" s="1229"/>
      <c r="O37" s="1232"/>
      <c r="P37" s="1235"/>
      <c r="Q37" s="1238"/>
      <c r="R37" s="1220"/>
      <c r="S37" s="718" t="s">
        <v>5924</v>
      </c>
      <c r="T37" s="709" t="s">
        <v>3833</v>
      </c>
      <c r="U37" s="709" t="s">
        <v>3839</v>
      </c>
      <c r="V37" s="709" t="s">
        <v>3842</v>
      </c>
      <c r="W37" s="718" t="s">
        <v>5925</v>
      </c>
      <c r="X37" s="669">
        <v>44562</v>
      </c>
      <c r="Y37" s="669">
        <v>44926</v>
      </c>
      <c r="Z37" s="669">
        <v>44593</v>
      </c>
      <c r="AA37" s="669">
        <v>44926</v>
      </c>
      <c r="AB37" s="1220"/>
      <c r="AC37" s="1241"/>
      <c r="AD37" s="303">
        <f t="shared" si="22"/>
        <v>0</v>
      </c>
      <c r="AE37" s="303">
        <f t="shared" si="22"/>
        <v>0</v>
      </c>
      <c r="AF37" s="303">
        <f t="shared" si="22"/>
        <v>0</v>
      </c>
      <c r="AG37" s="303">
        <f t="shared" si="22"/>
        <v>0</v>
      </c>
      <c r="AH37" s="303">
        <f t="shared" si="22"/>
        <v>0</v>
      </c>
      <c r="AI37" s="303">
        <f t="shared" si="22"/>
        <v>0</v>
      </c>
      <c r="AJ37" s="303">
        <f t="shared" si="22"/>
        <v>0</v>
      </c>
      <c r="AK37" s="1220"/>
      <c r="AL37" s="1244"/>
      <c r="AM37" s="303">
        <f t="shared" si="2"/>
        <v>0</v>
      </c>
      <c r="AN37" s="684"/>
      <c r="AO37" s="684"/>
      <c r="AP37" s="684"/>
      <c r="AQ37" s="684"/>
      <c r="AR37" s="684"/>
      <c r="AS37" s="684"/>
      <c r="AT37" s="1220"/>
      <c r="AU37" s="1247"/>
      <c r="AV37" s="303">
        <f t="shared" si="3"/>
        <v>0</v>
      </c>
      <c r="AW37" s="684"/>
      <c r="AX37" s="684"/>
      <c r="AY37" s="684"/>
      <c r="AZ37" s="684"/>
      <c r="BA37" s="684"/>
      <c r="BB37" s="684"/>
      <c r="BC37" s="1220"/>
      <c r="BD37" s="1250"/>
      <c r="BE37" s="303">
        <f t="shared" si="4"/>
        <v>0</v>
      </c>
      <c r="BF37" s="684"/>
      <c r="BG37" s="684"/>
      <c r="BH37" s="684"/>
      <c r="BI37" s="684"/>
      <c r="BJ37" s="684"/>
      <c r="BK37" s="684"/>
      <c r="BL37" s="1220"/>
      <c r="BM37" s="1253"/>
      <c r="BN37" s="303">
        <f t="shared" si="5"/>
        <v>0</v>
      </c>
      <c r="BO37" s="684"/>
      <c r="BP37" s="684"/>
      <c r="BQ37" s="684"/>
      <c r="BR37" s="684"/>
      <c r="BS37" s="684"/>
      <c r="BT37" s="684"/>
      <c r="BU37" s="1207"/>
      <c r="BV37" s="1208"/>
      <c r="BW37" s="1208"/>
      <c r="BX37" s="1208"/>
      <c r="BY37" s="1208"/>
      <c r="BZ37" s="1208"/>
      <c r="CA37" s="1208"/>
      <c r="CB37" s="1208"/>
      <c r="CC37" s="1209"/>
    </row>
    <row r="38" spans="1:81" s="690" customFormat="1" ht="40.15" customHeight="1" thickTop="1" thickBot="1" x14ac:dyDescent="0.3">
      <c r="A38" s="673"/>
      <c r="B38" s="1335"/>
      <c r="C38" s="1316"/>
      <c r="D38" s="1098"/>
      <c r="E38" s="1095"/>
      <c r="F38" s="1287"/>
      <c r="G38" s="1095"/>
      <c r="H38" s="1095"/>
      <c r="I38" s="1448"/>
      <c r="J38" s="1221"/>
      <c r="K38" s="1218"/>
      <c r="L38" s="1224"/>
      <c r="M38" s="1227"/>
      <c r="N38" s="1230"/>
      <c r="O38" s="1233"/>
      <c r="P38" s="1236"/>
      <c r="Q38" s="1239"/>
      <c r="R38" s="1221"/>
      <c r="S38" s="720" t="s">
        <v>5926</v>
      </c>
      <c r="T38" s="710" t="s">
        <v>3833</v>
      </c>
      <c r="U38" s="710" t="s">
        <v>3840</v>
      </c>
      <c r="V38" s="710" t="s">
        <v>3842</v>
      </c>
      <c r="W38" s="732" t="s">
        <v>5927</v>
      </c>
      <c r="X38" s="669">
        <v>44562</v>
      </c>
      <c r="Y38" s="669">
        <v>44926</v>
      </c>
      <c r="Z38" s="669">
        <v>44593</v>
      </c>
      <c r="AA38" s="669">
        <v>44926</v>
      </c>
      <c r="AB38" s="1221"/>
      <c r="AC38" s="1242"/>
      <c r="AD38" s="306">
        <f t="shared" si="22"/>
        <v>0</v>
      </c>
      <c r="AE38" s="306">
        <f t="shared" si="22"/>
        <v>0</v>
      </c>
      <c r="AF38" s="306">
        <f t="shared" si="22"/>
        <v>0</v>
      </c>
      <c r="AG38" s="306">
        <f t="shared" si="22"/>
        <v>0</v>
      </c>
      <c r="AH38" s="306">
        <f t="shared" si="22"/>
        <v>0</v>
      </c>
      <c r="AI38" s="306">
        <f t="shared" si="22"/>
        <v>0</v>
      </c>
      <c r="AJ38" s="306">
        <f t="shared" si="22"/>
        <v>0</v>
      </c>
      <c r="AK38" s="1221"/>
      <c r="AL38" s="1245"/>
      <c r="AM38" s="306">
        <f t="shared" si="2"/>
        <v>0</v>
      </c>
      <c r="AN38" s="685"/>
      <c r="AO38" s="685"/>
      <c r="AP38" s="685"/>
      <c r="AQ38" s="685"/>
      <c r="AR38" s="685"/>
      <c r="AS38" s="685"/>
      <c r="AT38" s="1221"/>
      <c r="AU38" s="1248"/>
      <c r="AV38" s="306">
        <f t="shared" si="3"/>
        <v>0</v>
      </c>
      <c r="AW38" s="685"/>
      <c r="AX38" s="685"/>
      <c r="AY38" s="685"/>
      <c r="AZ38" s="685"/>
      <c r="BA38" s="685"/>
      <c r="BB38" s="685"/>
      <c r="BC38" s="1221"/>
      <c r="BD38" s="1251"/>
      <c r="BE38" s="306">
        <f t="shared" si="4"/>
        <v>0</v>
      </c>
      <c r="BF38" s="685"/>
      <c r="BG38" s="685"/>
      <c r="BH38" s="685"/>
      <c r="BI38" s="685"/>
      <c r="BJ38" s="685"/>
      <c r="BK38" s="685"/>
      <c r="BL38" s="1221"/>
      <c r="BM38" s="1254"/>
      <c r="BN38" s="306">
        <f t="shared" si="5"/>
        <v>0</v>
      </c>
      <c r="BO38" s="685"/>
      <c r="BP38" s="685"/>
      <c r="BQ38" s="685"/>
      <c r="BR38" s="685"/>
      <c r="BS38" s="685"/>
      <c r="BT38" s="685"/>
      <c r="BU38" s="1210"/>
      <c r="BV38" s="1211"/>
      <c r="BW38" s="1211"/>
      <c r="BX38" s="1211"/>
      <c r="BY38" s="1211"/>
      <c r="BZ38" s="1211"/>
      <c r="CA38" s="1211"/>
      <c r="CB38" s="1211"/>
      <c r="CC38" s="1212"/>
    </row>
    <row r="39" spans="1:81" s="690" customFormat="1" ht="40.15" customHeight="1" thickTop="1" thickBot="1" x14ac:dyDescent="0.3">
      <c r="A39" s="673"/>
      <c r="B39" s="1333" t="s">
        <v>529</v>
      </c>
      <c r="C39" s="1314" t="s">
        <v>532</v>
      </c>
      <c r="D39" s="1096">
        <v>4103</v>
      </c>
      <c r="E39" s="1093" t="s">
        <v>5892</v>
      </c>
      <c r="F39" s="1285" t="s">
        <v>5893</v>
      </c>
      <c r="G39" s="1093" t="s">
        <v>5730</v>
      </c>
      <c r="H39" s="1093" t="s">
        <v>5919</v>
      </c>
      <c r="I39" s="1446">
        <v>2021004540179</v>
      </c>
      <c r="J39" s="1219">
        <v>356</v>
      </c>
      <c r="K39" s="1216" t="str">
        <f>+[9]Metas!K410</f>
        <v>Talleres a asociaciones de mujeres para la prevención de la violencia intrafamiliar</v>
      </c>
      <c r="L39" s="1222"/>
      <c r="M39" s="1225">
        <v>25</v>
      </c>
      <c r="N39" s="1228">
        <v>6</v>
      </c>
      <c r="O39" s="1231">
        <v>7</v>
      </c>
      <c r="P39" s="1234">
        <v>6</v>
      </c>
      <c r="Q39" s="1237">
        <v>6</v>
      </c>
      <c r="R39" s="1219">
        <f>+$J39</f>
        <v>356</v>
      </c>
      <c r="S39" s="718" t="s">
        <v>5928</v>
      </c>
      <c r="T39" s="708" t="s">
        <v>3833</v>
      </c>
      <c r="U39" s="708" t="s">
        <v>3838</v>
      </c>
      <c r="V39" s="708" t="s">
        <v>3842</v>
      </c>
      <c r="W39" s="731" t="s">
        <v>5929</v>
      </c>
      <c r="X39" s="669">
        <v>44562</v>
      </c>
      <c r="Y39" s="669">
        <v>44926</v>
      </c>
      <c r="Z39" s="669">
        <v>44593</v>
      </c>
      <c r="AA39" s="669">
        <v>44926</v>
      </c>
      <c r="AB39" s="1219">
        <f t="shared" ref="AB39" si="28">+$J39</f>
        <v>356</v>
      </c>
      <c r="AC39" s="1240">
        <f>+L39</f>
        <v>0</v>
      </c>
      <c r="AD39" s="308">
        <v>4</v>
      </c>
      <c r="AE39" s="308">
        <v>4</v>
      </c>
      <c r="AF39" s="308">
        <f t="shared" si="22"/>
        <v>0</v>
      </c>
      <c r="AG39" s="308">
        <f t="shared" si="22"/>
        <v>0</v>
      </c>
      <c r="AH39" s="308">
        <f t="shared" si="22"/>
        <v>0</v>
      </c>
      <c r="AI39" s="308">
        <f t="shared" si="22"/>
        <v>0</v>
      </c>
      <c r="AJ39" s="308">
        <f t="shared" si="22"/>
        <v>0</v>
      </c>
      <c r="AK39" s="1219">
        <f t="shared" ref="AK39" si="29">+$J39</f>
        <v>356</v>
      </c>
      <c r="AL39" s="1243">
        <f>+N39</f>
        <v>6</v>
      </c>
      <c r="AM39" s="308">
        <v>1</v>
      </c>
      <c r="AN39" s="683">
        <v>1</v>
      </c>
      <c r="AO39" s="683"/>
      <c r="AP39" s="683"/>
      <c r="AQ39" s="683"/>
      <c r="AR39" s="683"/>
      <c r="AS39" s="683"/>
      <c r="AT39" s="1219">
        <f t="shared" ref="AT39" si="30">+$J39</f>
        <v>356</v>
      </c>
      <c r="AU39" s="1246">
        <f>+O39</f>
        <v>7</v>
      </c>
      <c r="AV39" s="308">
        <v>1</v>
      </c>
      <c r="AW39" s="683">
        <v>1</v>
      </c>
      <c r="AX39" s="683"/>
      <c r="AY39" s="683"/>
      <c r="AZ39" s="683"/>
      <c r="BA39" s="683"/>
      <c r="BB39" s="683"/>
      <c r="BC39" s="1219">
        <f t="shared" ref="BC39" si="31">+$J39</f>
        <v>356</v>
      </c>
      <c r="BD39" s="1249">
        <f>+P39</f>
        <v>6</v>
      </c>
      <c r="BE39" s="308">
        <v>1</v>
      </c>
      <c r="BF39" s="683">
        <v>1</v>
      </c>
      <c r="BG39" s="683"/>
      <c r="BH39" s="683"/>
      <c r="BI39" s="683"/>
      <c r="BJ39" s="683"/>
      <c r="BK39" s="683"/>
      <c r="BL39" s="1219">
        <f t="shared" ref="BL39" si="32">+$J39</f>
        <v>356</v>
      </c>
      <c r="BM39" s="1252">
        <f>+Q39</f>
        <v>6</v>
      </c>
      <c r="BN39" s="308">
        <v>1</v>
      </c>
      <c r="BO39" s="683">
        <v>1</v>
      </c>
      <c r="BP39" s="683"/>
      <c r="BQ39" s="683"/>
      <c r="BR39" s="683"/>
      <c r="BS39" s="683"/>
      <c r="BT39" s="683"/>
      <c r="BU39" s="1204"/>
      <c r="BV39" s="1205"/>
      <c r="BW39" s="1205"/>
      <c r="BX39" s="1205"/>
      <c r="BY39" s="1205"/>
      <c r="BZ39" s="1205"/>
      <c r="CA39" s="1205"/>
      <c r="CB39" s="1205"/>
      <c r="CC39" s="1206"/>
    </row>
    <row r="40" spans="1:81" s="690" customFormat="1" ht="40.15" customHeight="1" thickTop="1" thickBot="1" x14ac:dyDescent="0.3">
      <c r="A40" s="673"/>
      <c r="B40" s="1334"/>
      <c r="C40" s="1315"/>
      <c r="D40" s="1097"/>
      <c r="E40" s="1094"/>
      <c r="F40" s="1286"/>
      <c r="G40" s="1094"/>
      <c r="H40" s="1094"/>
      <c r="I40" s="1447"/>
      <c r="J40" s="1220"/>
      <c r="K40" s="1217"/>
      <c r="L40" s="1223"/>
      <c r="M40" s="1226"/>
      <c r="N40" s="1229"/>
      <c r="O40" s="1232"/>
      <c r="P40" s="1235"/>
      <c r="Q40" s="1238"/>
      <c r="R40" s="1220"/>
      <c r="S40" s="718" t="s">
        <v>5930</v>
      </c>
      <c r="T40" s="709" t="s">
        <v>3833</v>
      </c>
      <c r="U40" s="709" t="s">
        <v>3839</v>
      </c>
      <c r="V40" s="709" t="s">
        <v>3842</v>
      </c>
      <c r="W40" s="731" t="s">
        <v>5931</v>
      </c>
      <c r="X40" s="669">
        <v>44562</v>
      </c>
      <c r="Y40" s="669">
        <v>44926</v>
      </c>
      <c r="Z40" s="669">
        <v>44593</v>
      </c>
      <c r="AA40" s="669">
        <v>44926</v>
      </c>
      <c r="AB40" s="1220"/>
      <c r="AC40" s="1241"/>
      <c r="AD40" s="303">
        <f t="shared" si="22"/>
        <v>0</v>
      </c>
      <c r="AE40" s="303">
        <f t="shared" si="22"/>
        <v>0</v>
      </c>
      <c r="AF40" s="303">
        <f t="shared" si="22"/>
        <v>0</v>
      </c>
      <c r="AG40" s="303">
        <f t="shared" si="22"/>
        <v>0</v>
      </c>
      <c r="AH40" s="303">
        <f t="shared" si="22"/>
        <v>0</v>
      </c>
      <c r="AI40" s="303">
        <f t="shared" si="22"/>
        <v>0</v>
      </c>
      <c r="AJ40" s="303">
        <f t="shared" si="22"/>
        <v>0</v>
      </c>
      <c r="AK40" s="1220"/>
      <c r="AL40" s="1244"/>
      <c r="AM40" s="303">
        <f t="shared" si="2"/>
        <v>0</v>
      </c>
      <c r="AN40" s="684"/>
      <c r="AO40" s="684"/>
      <c r="AP40" s="684"/>
      <c r="AQ40" s="684"/>
      <c r="AR40" s="684"/>
      <c r="AS40" s="684"/>
      <c r="AT40" s="1220"/>
      <c r="AU40" s="1247"/>
      <c r="AV40" s="303">
        <f t="shared" si="3"/>
        <v>0</v>
      </c>
      <c r="AW40" s="684"/>
      <c r="AX40" s="684"/>
      <c r="AY40" s="684"/>
      <c r="AZ40" s="684"/>
      <c r="BA40" s="684"/>
      <c r="BB40" s="684"/>
      <c r="BC40" s="1220"/>
      <c r="BD40" s="1250"/>
      <c r="BE40" s="303">
        <f t="shared" si="4"/>
        <v>0</v>
      </c>
      <c r="BF40" s="684"/>
      <c r="BG40" s="684"/>
      <c r="BH40" s="684"/>
      <c r="BI40" s="684"/>
      <c r="BJ40" s="684"/>
      <c r="BK40" s="684"/>
      <c r="BL40" s="1220"/>
      <c r="BM40" s="1253"/>
      <c r="BN40" s="303">
        <f t="shared" si="5"/>
        <v>0</v>
      </c>
      <c r="BO40" s="684"/>
      <c r="BP40" s="684"/>
      <c r="BQ40" s="684"/>
      <c r="BR40" s="684"/>
      <c r="BS40" s="684"/>
      <c r="BT40" s="684"/>
      <c r="BU40" s="1207"/>
      <c r="BV40" s="1208"/>
      <c r="BW40" s="1208"/>
      <c r="BX40" s="1208"/>
      <c r="BY40" s="1208"/>
      <c r="BZ40" s="1208"/>
      <c r="CA40" s="1208"/>
      <c r="CB40" s="1208"/>
      <c r="CC40" s="1209"/>
    </row>
    <row r="41" spans="1:81" s="690" customFormat="1" ht="40.15" customHeight="1" thickTop="1" thickBot="1" x14ac:dyDescent="0.3">
      <c r="A41" s="673"/>
      <c r="B41" s="1334"/>
      <c r="C41" s="1315"/>
      <c r="D41" s="1097"/>
      <c r="E41" s="1094"/>
      <c r="F41" s="1286"/>
      <c r="G41" s="1094"/>
      <c r="H41" s="1094"/>
      <c r="I41" s="1447"/>
      <c r="J41" s="1220"/>
      <c r="K41" s="1217"/>
      <c r="L41" s="1223"/>
      <c r="M41" s="1226"/>
      <c r="N41" s="1229"/>
      <c r="O41" s="1232"/>
      <c r="P41" s="1235"/>
      <c r="Q41" s="1238"/>
      <c r="R41" s="1220"/>
      <c r="S41" s="718" t="s">
        <v>5924</v>
      </c>
      <c r="T41" s="709" t="s">
        <v>3833</v>
      </c>
      <c r="U41" s="709" t="s">
        <v>3839</v>
      </c>
      <c r="V41" s="709" t="s">
        <v>3842</v>
      </c>
      <c r="W41" s="731" t="s">
        <v>5932</v>
      </c>
      <c r="X41" s="669">
        <v>44562</v>
      </c>
      <c r="Y41" s="669">
        <v>44926</v>
      </c>
      <c r="Z41" s="669">
        <v>44593</v>
      </c>
      <c r="AA41" s="669">
        <v>44926</v>
      </c>
      <c r="AB41" s="1220"/>
      <c r="AC41" s="1241"/>
      <c r="AD41" s="303">
        <f t="shared" si="22"/>
        <v>0</v>
      </c>
      <c r="AE41" s="303">
        <f t="shared" si="22"/>
        <v>0</v>
      </c>
      <c r="AF41" s="303">
        <f t="shared" si="22"/>
        <v>0</v>
      </c>
      <c r="AG41" s="303">
        <f t="shared" si="22"/>
        <v>0</v>
      </c>
      <c r="AH41" s="303">
        <f t="shared" si="22"/>
        <v>0</v>
      </c>
      <c r="AI41" s="303">
        <f t="shared" si="22"/>
        <v>0</v>
      </c>
      <c r="AJ41" s="303">
        <f t="shared" si="22"/>
        <v>0</v>
      </c>
      <c r="AK41" s="1220"/>
      <c r="AL41" s="1244"/>
      <c r="AM41" s="303">
        <f t="shared" si="2"/>
        <v>0</v>
      </c>
      <c r="AN41" s="684"/>
      <c r="AO41" s="684"/>
      <c r="AP41" s="684"/>
      <c r="AQ41" s="684"/>
      <c r="AR41" s="684"/>
      <c r="AS41" s="684"/>
      <c r="AT41" s="1220"/>
      <c r="AU41" s="1247"/>
      <c r="AV41" s="303">
        <f t="shared" si="3"/>
        <v>0</v>
      </c>
      <c r="AW41" s="684"/>
      <c r="AX41" s="684"/>
      <c r="AY41" s="684"/>
      <c r="AZ41" s="684"/>
      <c r="BA41" s="684"/>
      <c r="BB41" s="684"/>
      <c r="BC41" s="1220"/>
      <c r="BD41" s="1250"/>
      <c r="BE41" s="303">
        <f t="shared" si="4"/>
        <v>0</v>
      </c>
      <c r="BF41" s="684"/>
      <c r="BG41" s="684"/>
      <c r="BH41" s="684"/>
      <c r="BI41" s="684"/>
      <c r="BJ41" s="684"/>
      <c r="BK41" s="684"/>
      <c r="BL41" s="1220"/>
      <c r="BM41" s="1253"/>
      <c r="BN41" s="303">
        <f t="shared" si="5"/>
        <v>0</v>
      </c>
      <c r="BO41" s="684"/>
      <c r="BP41" s="684"/>
      <c r="BQ41" s="684"/>
      <c r="BR41" s="684"/>
      <c r="BS41" s="684"/>
      <c r="BT41" s="684"/>
      <c r="BU41" s="1207"/>
      <c r="BV41" s="1208"/>
      <c r="BW41" s="1208"/>
      <c r="BX41" s="1208"/>
      <c r="BY41" s="1208"/>
      <c r="BZ41" s="1208"/>
      <c r="CA41" s="1208"/>
      <c r="CB41" s="1208"/>
      <c r="CC41" s="1209"/>
    </row>
    <row r="42" spans="1:81" s="690" customFormat="1" ht="40.15" customHeight="1" thickTop="1" thickBot="1" x14ac:dyDescent="0.3">
      <c r="A42" s="673"/>
      <c r="B42" s="1334"/>
      <c r="C42" s="1316"/>
      <c r="D42" s="1098"/>
      <c r="E42" s="1095"/>
      <c r="F42" s="1287"/>
      <c r="G42" s="1095"/>
      <c r="H42" s="1095"/>
      <c r="I42" s="1448"/>
      <c r="J42" s="1221"/>
      <c r="K42" s="1218"/>
      <c r="L42" s="1224"/>
      <c r="M42" s="1227"/>
      <c r="N42" s="1230"/>
      <c r="O42" s="1233"/>
      <c r="P42" s="1236"/>
      <c r="Q42" s="1239"/>
      <c r="R42" s="1221"/>
      <c r="S42" s="720" t="s">
        <v>5933</v>
      </c>
      <c r="T42" s="710" t="s">
        <v>3833</v>
      </c>
      <c r="U42" s="710" t="s">
        <v>3840</v>
      </c>
      <c r="V42" s="710" t="s">
        <v>3842</v>
      </c>
      <c r="W42" s="731" t="s">
        <v>5934</v>
      </c>
      <c r="X42" s="669">
        <v>44562</v>
      </c>
      <c r="Y42" s="669">
        <v>44926</v>
      </c>
      <c r="Z42" s="669">
        <v>44593</v>
      </c>
      <c r="AA42" s="669">
        <v>44926</v>
      </c>
      <c r="AB42" s="1221"/>
      <c r="AC42" s="1242"/>
      <c r="AD42" s="306">
        <f t="shared" si="22"/>
        <v>0</v>
      </c>
      <c r="AE42" s="306">
        <f t="shared" si="22"/>
        <v>0</v>
      </c>
      <c r="AF42" s="306">
        <f t="shared" si="22"/>
        <v>0</v>
      </c>
      <c r="AG42" s="306">
        <f t="shared" si="22"/>
        <v>0</v>
      </c>
      <c r="AH42" s="306">
        <f t="shared" si="22"/>
        <v>0</v>
      </c>
      <c r="AI42" s="306">
        <f t="shared" si="22"/>
        <v>0</v>
      </c>
      <c r="AJ42" s="306">
        <f t="shared" si="22"/>
        <v>0</v>
      </c>
      <c r="AK42" s="1221"/>
      <c r="AL42" s="1245"/>
      <c r="AM42" s="306">
        <f t="shared" si="2"/>
        <v>0</v>
      </c>
      <c r="AN42" s="685"/>
      <c r="AO42" s="685"/>
      <c r="AP42" s="685"/>
      <c r="AQ42" s="685"/>
      <c r="AR42" s="685"/>
      <c r="AS42" s="685"/>
      <c r="AT42" s="1221"/>
      <c r="AU42" s="1248"/>
      <c r="AV42" s="306">
        <f t="shared" si="3"/>
        <v>0</v>
      </c>
      <c r="AW42" s="685"/>
      <c r="AX42" s="685"/>
      <c r="AY42" s="685"/>
      <c r="AZ42" s="685"/>
      <c r="BA42" s="685"/>
      <c r="BB42" s="685"/>
      <c r="BC42" s="1221"/>
      <c r="BD42" s="1251"/>
      <c r="BE42" s="306">
        <f t="shared" si="4"/>
        <v>0</v>
      </c>
      <c r="BF42" s="685"/>
      <c r="BG42" s="685"/>
      <c r="BH42" s="685"/>
      <c r="BI42" s="685"/>
      <c r="BJ42" s="685"/>
      <c r="BK42" s="685"/>
      <c r="BL42" s="1221"/>
      <c r="BM42" s="1254"/>
      <c r="BN42" s="306">
        <f t="shared" si="5"/>
        <v>0</v>
      </c>
      <c r="BO42" s="685"/>
      <c r="BP42" s="685"/>
      <c r="BQ42" s="685"/>
      <c r="BR42" s="685"/>
      <c r="BS42" s="685"/>
      <c r="BT42" s="685"/>
      <c r="BU42" s="1210"/>
      <c r="BV42" s="1211"/>
      <c r="BW42" s="1211"/>
      <c r="BX42" s="1211"/>
      <c r="BY42" s="1211"/>
      <c r="BZ42" s="1211"/>
      <c r="CA42" s="1211"/>
      <c r="CB42" s="1211"/>
      <c r="CC42" s="1212"/>
    </row>
    <row r="43" spans="1:81" s="690" customFormat="1" ht="40.15" customHeight="1" thickTop="1" thickBot="1" x14ac:dyDescent="0.3">
      <c r="A43" s="673"/>
      <c r="B43" s="1334"/>
      <c r="C43" s="1314" t="s">
        <v>535</v>
      </c>
      <c r="D43" s="1096">
        <v>4103</v>
      </c>
      <c r="E43" s="1093" t="s">
        <v>5892</v>
      </c>
      <c r="F43" s="1285" t="s">
        <v>5893</v>
      </c>
      <c r="G43" s="1093" t="s">
        <v>5730</v>
      </c>
      <c r="H43" s="1093" t="s">
        <v>5919</v>
      </c>
      <c r="I43" s="1446">
        <v>2021004540179</v>
      </c>
      <c r="J43" s="1219">
        <v>357</v>
      </c>
      <c r="K43" s="1216" t="str">
        <f>+[9]Metas!K411</f>
        <v>Talleres a asociaciones de mujeres de educación en equidad de género</v>
      </c>
      <c r="L43" s="1222"/>
      <c r="M43" s="1225">
        <v>25</v>
      </c>
      <c r="N43" s="1228">
        <v>6</v>
      </c>
      <c r="O43" s="1231">
        <v>7</v>
      </c>
      <c r="P43" s="1234">
        <v>6</v>
      </c>
      <c r="Q43" s="1237">
        <v>6</v>
      </c>
      <c r="R43" s="1219">
        <v>357</v>
      </c>
      <c r="S43" s="718" t="s">
        <v>5928</v>
      </c>
      <c r="T43" s="708" t="s">
        <v>3833</v>
      </c>
      <c r="U43" s="708" t="s">
        <v>3838</v>
      </c>
      <c r="V43" s="708" t="s">
        <v>3842</v>
      </c>
      <c r="W43" s="731" t="s">
        <v>5929</v>
      </c>
      <c r="X43" s="669">
        <v>44562</v>
      </c>
      <c r="Y43" s="669">
        <v>44926</v>
      </c>
      <c r="Z43" s="669">
        <v>44593</v>
      </c>
      <c r="AA43" s="669">
        <v>44926</v>
      </c>
      <c r="AB43" s="1219">
        <f t="shared" ref="AB43" si="33">+$J43</f>
        <v>357</v>
      </c>
      <c r="AC43" s="1240">
        <f>+L43</f>
        <v>0</v>
      </c>
      <c r="AD43" s="308">
        <v>4</v>
      </c>
      <c r="AE43" s="308">
        <v>4</v>
      </c>
      <c r="AF43" s="308">
        <f t="shared" si="22"/>
        <v>0</v>
      </c>
      <c r="AG43" s="308">
        <f t="shared" si="22"/>
        <v>0</v>
      </c>
      <c r="AH43" s="308">
        <f t="shared" si="22"/>
        <v>0</v>
      </c>
      <c r="AI43" s="308">
        <f t="shared" si="22"/>
        <v>0</v>
      </c>
      <c r="AJ43" s="308">
        <f t="shared" si="22"/>
        <v>0</v>
      </c>
      <c r="AK43" s="1219">
        <f t="shared" ref="AK43" si="34">+$J43</f>
        <v>357</v>
      </c>
      <c r="AL43" s="1243">
        <f>+N43</f>
        <v>6</v>
      </c>
      <c r="AM43" s="308">
        <v>1</v>
      </c>
      <c r="AN43" s="683">
        <v>1</v>
      </c>
      <c r="AO43" s="683"/>
      <c r="AP43" s="683"/>
      <c r="AQ43" s="683"/>
      <c r="AR43" s="683"/>
      <c r="AS43" s="683"/>
      <c r="AT43" s="1219">
        <f t="shared" ref="AT43" si="35">+$J43</f>
        <v>357</v>
      </c>
      <c r="AU43" s="1246">
        <f>+O43</f>
        <v>7</v>
      </c>
      <c r="AV43" s="308">
        <v>1</v>
      </c>
      <c r="AW43" s="683">
        <v>1</v>
      </c>
      <c r="AX43" s="683"/>
      <c r="AY43" s="683"/>
      <c r="AZ43" s="683"/>
      <c r="BA43" s="683"/>
      <c r="BB43" s="683"/>
      <c r="BC43" s="1219">
        <f t="shared" ref="BC43" si="36">+$J43</f>
        <v>357</v>
      </c>
      <c r="BD43" s="1249">
        <f>+P43</f>
        <v>6</v>
      </c>
      <c r="BE43" s="308">
        <v>1</v>
      </c>
      <c r="BF43" s="683">
        <v>1</v>
      </c>
      <c r="BG43" s="683"/>
      <c r="BH43" s="683"/>
      <c r="BI43" s="683"/>
      <c r="BJ43" s="683"/>
      <c r="BK43" s="683"/>
      <c r="BL43" s="1219">
        <f t="shared" ref="BL43" si="37">+$J43</f>
        <v>357</v>
      </c>
      <c r="BM43" s="1252">
        <f>+Q43</f>
        <v>6</v>
      </c>
      <c r="BN43" s="308">
        <v>1</v>
      </c>
      <c r="BO43" s="683">
        <v>1</v>
      </c>
      <c r="BP43" s="683"/>
      <c r="BQ43" s="683"/>
      <c r="BR43" s="683"/>
      <c r="BS43" s="683"/>
      <c r="BT43" s="683"/>
      <c r="BU43" s="1204"/>
      <c r="BV43" s="1205"/>
      <c r="BW43" s="1205"/>
      <c r="BX43" s="1205"/>
      <c r="BY43" s="1205"/>
      <c r="BZ43" s="1205"/>
      <c r="CA43" s="1205"/>
      <c r="CB43" s="1205"/>
      <c r="CC43" s="1206"/>
    </row>
    <row r="44" spans="1:81" s="690" customFormat="1" ht="40.15" customHeight="1" thickTop="1" thickBot="1" x14ac:dyDescent="0.3">
      <c r="A44" s="673"/>
      <c r="B44" s="1334"/>
      <c r="C44" s="1315"/>
      <c r="D44" s="1097"/>
      <c r="E44" s="1094"/>
      <c r="F44" s="1286"/>
      <c r="G44" s="1094"/>
      <c r="H44" s="1094"/>
      <c r="I44" s="1447"/>
      <c r="J44" s="1220"/>
      <c r="K44" s="1217"/>
      <c r="L44" s="1223"/>
      <c r="M44" s="1226"/>
      <c r="N44" s="1229"/>
      <c r="O44" s="1232"/>
      <c r="P44" s="1235"/>
      <c r="Q44" s="1238"/>
      <c r="R44" s="1220"/>
      <c r="S44" s="718" t="s">
        <v>5930</v>
      </c>
      <c r="T44" s="709" t="s">
        <v>3833</v>
      </c>
      <c r="U44" s="709" t="s">
        <v>3839</v>
      </c>
      <c r="V44" s="709" t="s">
        <v>3842</v>
      </c>
      <c r="W44" s="731" t="s">
        <v>5931</v>
      </c>
      <c r="X44" s="669">
        <v>44562</v>
      </c>
      <c r="Y44" s="669">
        <v>44926</v>
      </c>
      <c r="Z44" s="669">
        <v>44593</v>
      </c>
      <c r="AA44" s="669">
        <v>44926</v>
      </c>
      <c r="AB44" s="1220"/>
      <c r="AC44" s="1241"/>
      <c r="AD44" s="303">
        <f t="shared" si="22"/>
        <v>0</v>
      </c>
      <c r="AE44" s="303">
        <f t="shared" si="22"/>
        <v>0</v>
      </c>
      <c r="AF44" s="303">
        <f t="shared" si="22"/>
        <v>0</v>
      </c>
      <c r="AG44" s="303">
        <f t="shared" si="22"/>
        <v>0</v>
      </c>
      <c r="AH44" s="303">
        <f t="shared" si="22"/>
        <v>0</v>
      </c>
      <c r="AI44" s="303">
        <f t="shared" si="22"/>
        <v>0</v>
      </c>
      <c r="AJ44" s="303">
        <f t="shared" si="22"/>
        <v>0</v>
      </c>
      <c r="AK44" s="1220"/>
      <c r="AL44" s="1244"/>
      <c r="AM44" s="303">
        <f t="shared" si="2"/>
        <v>0</v>
      </c>
      <c r="AN44" s="684"/>
      <c r="AO44" s="684"/>
      <c r="AP44" s="684"/>
      <c r="AQ44" s="684"/>
      <c r="AR44" s="684"/>
      <c r="AS44" s="684"/>
      <c r="AT44" s="1220"/>
      <c r="AU44" s="1247"/>
      <c r="AV44" s="303">
        <f t="shared" si="3"/>
        <v>0</v>
      </c>
      <c r="AW44" s="684"/>
      <c r="AX44" s="684"/>
      <c r="AY44" s="684"/>
      <c r="AZ44" s="684"/>
      <c r="BA44" s="684"/>
      <c r="BB44" s="684"/>
      <c r="BC44" s="1220"/>
      <c r="BD44" s="1250"/>
      <c r="BE44" s="303">
        <f t="shared" si="4"/>
        <v>0</v>
      </c>
      <c r="BF44" s="684"/>
      <c r="BG44" s="684"/>
      <c r="BH44" s="684"/>
      <c r="BI44" s="684"/>
      <c r="BJ44" s="684"/>
      <c r="BK44" s="684"/>
      <c r="BL44" s="1220"/>
      <c r="BM44" s="1253"/>
      <c r="BN44" s="303">
        <f t="shared" si="5"/>
        <v>0</v>
      </c>
      <c r="BO44" s="684"/>
      <c r="BP44" s="684"/>
      <c r="BQ44" s="684"/>
      <c r="BR44" s="684"/>
      <c r="BS44" s="684"/>
      <c r="BT44" s="684"/>
      <c r="BU44" s="1207"/>
      <c r="BV44" s="1208"/>
      <c r="BW44" s="1208"/>
      <c r="BX44" s="1208"/>
      <c r="BY44" s="1208"/>
      <c r="BZ44" s="1208"/>
      <c r="CA44" s="1208"/>
      <c r="CB44" s="1208"/>
      <c r="CC44" s="1209"/>
    </row>
    <row r="45" spans="1:81" s="690" customFormat="1" ht="40.15" customHeight="1" thickTop="1" thickBot="1" x14ac:dyDescent="0.3">
      <c r="A45" s="673"/>
      <c r="B45" s="1334"/>
      <c r="C45" s="1315"/>
      <c r="D45" s="1097"/>
      <c r="E45" s="1094"/>
      <c r="F45" s="1286"/>
      <c r="G45" s="1094"/>
      <c r="H45" s="1094"/>
      <c r="I45" s="1447"/>
      <c r="J45" s="1220"/>
      <c r="K45" s="1217"/>
      <c r="L45" s="1223"/>
      <c r="M45" s="1226"/>
      <c r="N45" s="1229"/>
      <c r="O45" s="1232"/>
      <c r="P45" s="1235"/>
      <c r="Q45" s="1238"/>
      <c r="R45" s="1220"/>
      <c r="S45" s="718" t="s">
        <v>5924</v>
      </c>
      <c r="T45" s="709" t="s">
        <v>3833</v>
      </c>
      <c r="U45" s="709" t="s">
        <v>3839</v>
      </c>
      <c r="V45" s="709" t="s">
        <v>3842</v>
      </c>
      <c r="W45" s="731" t="s">
        <v>5932</v>
      </c>
      <c r="X45" s="669">
        <v>44562</v>
      </c>
      <c r="Y45" s="669">
        <v>44926</v>
      </c>
      <c r="Z45" s="669">
        <v>44593</v>
      </c>
      <c r="AA45" s="669">
        <v>44926</v>
      </c>
      <c r="AB45" s="1220"/>
      <c r="AC45" s="1241"/>
      <c r="AD45" s="303">
        <f t="shared" si="22"/>
        <v>0</v>
      </c>
      <c r="AE45" s="303">
        <f t="shared" si="22"/>
        <v>0</v>
      </c>
      <c r="AF45" s="303">
        <f t="shared" si="22"/>
        <v>0</v>
      </c>
      <c r="AG45" s="303">
        <f t="shared" si="22"/>
        <v>0</v>
      </c>
      <c r="AH45" s="303">
        <f t="shared" si="22"/>
        <v>0</v>
      </c>
      <c r="AI45" s="303">
        <f t="shared" si="22"/>
        <v>0</v>
      </c>
      <c r="AJ45" s="303">
        <f t="shared" si="22"/>
        <v>0</v>
      </c>
      <c r="AK45" s="1220"/>
      <c r="AL45" s="1244"/>
      <c r="AM45" s="303">
        <f t="shared" si="2"/>
        <v>0</v>
      </c>
      <c r="AN45" s="684"/>
      <c r="AO45" s="684"/>
      <c r="AP45" s="684"/>
      <c r="AQ45" s="684"/>
      <c r="AR45" s="684"/>
      <c r="AS45" s="684"/>
      <c r="AT45" s="1220"/>
      <c r="AU45" s="1247"/>
      <c r="AV45" s="303">
        <f t="shared" si="3"/>
        <v>0</v>
      </c>
      <c r="AW45" s="684"/>
      <c r="AX45" s="684"/>
      <c r="AY45" s="684"/>
      <c r="AZ45" s="684"/>
      <c r="BA45" s="684"/>
      <c r="BB45" s="684"/>
      <c r="BC45" s="1220"/>
      <c r="BD45" s="1250"/>
      <c r="BE45" s="303">
        <f t="shared" si="4"/>
        <v>0</v>
      </c>
      <c r="BF45" s="684"/>
      <c r="BG45" s="684"/>
      <c r="BH45" s="684"/>
      <c r="BI45" s="684"/>
      <c r="BJ45" s="684"/>
      <c r="BK45" s="684"/>
      <c r="BL45" s="1220"/>
      <c r="BM45" s="1253"/>
      <c r="BN45" s="303">
        <f t="shared" si="5"/>
        <v>0</v>
      </c>
      <c r="BO45" s="684"/>
      <c r="BP45" s="684"/>
      <c r="BQ45" s="684"/>
      <c r="BR45" s="684"/>
      <c r="BS45" s="684"/>
      <c r="BT45" s="684"/>
      <c r="BU45" s="1207"/>
      <c r="BV45" s="1208"/>
      <c r="BW45" s="1208"/>
      <c r="BX45" s="1208"/>
      <c r="BY45" s="1208"/>
      <c r="BZ45" s="1208"/>
      <c r="CA45" s="1208"/>
      <c r="CB45" s="1208"/>
      <c r="CC45" s="1209"/>
    </row>
    <row r="46" spans="1:81" s="690" customFormat="1" ht="40.15" customHeight="1" thickTop="1" thickBot="1" x14ac:dyDescent="0.3">
      <c r="A46" s="673"/>
      <c r="B46" s="1334"/>
      <c r="C46" s="1316"/>
      <c r="D46" s="1098"/>
      <c r="E46" s="1095"/>
      <c r="F46" s="1287"/>
      <c r="G46" s="1095"/>
      <c r="H46" s="1095"/>
      <c r="I46" s="1448"/>
      <c r="J46" s="1221"/>
      <c r="K46" s="1218"/>
      <c r="L46" s="1224"/>
      <c r="M46" s="1227"/>
      <c r="N46" s="1230"/>
      <c r="O46" s="1233"/>
      <c r="P46" s="1236"/>
      <c r="Q46" s="1239"/>
      <c r="R46" s="1221"/>
      <c r="S46" s="720" t="s">
        <v>5933</v>
      </c>
      <c r="T46" s="710" t="s">
        <v>3833</v>
      </c>
      <c r="U46" s="710" t="s">
        <v>3840</v>
      </c>
      <c r="V46" s="710" t="s">
        <v>3842</v>
      </c>
      <c r="W46" s="731" t="s">
        <v>5934</v>
      </c>
      <c r="X46" s="669">
        <v>44562</v>
      </c>
      <c r="Y46" s="669">
        <v>44926</v>
      </c>
      <c r="Z46" s="669">
        <v>44593</v>
      </c>
      <c r="AA46" s="669">
        <v>44926</v>
      </c>
      <c r="AB46" s="1221"/>
      <c r="AC46" s="1242"/>
      <c r="AD46" s="306">
        <f t="shared" si="22"/>
        <v>0</v>
      </c>
      <c r="AE46" s="306">
        <f t="shared" si="22"/>
        <v>0</v>
      </c>
      <c r="AF46" s="306">
        <f t="shared" si="22"/>
        <v>0</v>
      </c>
      <c r="AG46" s="306">
        <f t="shared" si="22"/>
        <v>0</v>
      </c>
      <c r="AH46" s="306">
        <f t="shared" si="22"/>
        <v>0</v>
      </c>
      <c r="AI46" s="306">
        <f t="shared" si="22"/>
        <v>0</v>
      </c>
      <c r="AJ46" s="306">
        <f t="shared" si="22"/>
        <v>0</v>
      </c>
      <c r="AK46" s="1221"/>
      <c r="AL46" s="1245"/>
      <c r="AM46" s="306">
        <f t="shared" si="2"/>
        <v>0</v>
      </c>
      <c r="AN46" s="685"/>
      <c r="AO46" s="685"/>
      <c r="AP46" s="685"/>
      <c r="AQ46" s="685"/>
      <c r="AR46" s="685"/>
      <c r="AS46" s="685"/>
      <c r="AT46" s="1221"/>
      <c r="AU46" s="1248"/>
      <c r="AV46" s="306">
        <f t="shared" si="3"/>
        <v>0</v>
      </c>
      <c r="AW46" s="685"/>
      <c r="AX46" s="685"/>
      <c r="AY46" s="685"/>
      <c r="AZ46" s="685"/>
      <c r="BA46" s="685"/>
      <c r="BB46" s="685"/>
      <c r="BC46" s="1221"/>
      <c r="BD46" s="1251"/>
      <c r="BE46" s="306">
        <f t="shared" si="4"/>
        <v>0</v>
      </c>
      <c r="BF46" s="685"/>
      <c r="BG46" s="685"/>
      <c r="BH46" s="685"/>
      <c r="BI46" s="685"/>
      <c r="BJ46" s="685"/>
      <c r="BK46" s="685"/>
      <c r="BL46" s="1221"/>
      <c r="BM46" s="1254"/>
      <c r="BN46" s="306">
        <f t="shared" si="5"/>
        <v>0</v>
      </c>
      <c r="BO46" s="685"/>
      <c r="BP46" s="685"/>
      <c r="BQ46" s="685"/>
      <c r="BR46" s="685"/>
      <c r="BS46" s="685"/>
      <c r="BT46" s="685"/>
      <c r="BU46" s="1210"/>
      <c r="BV46" s="1211"/>
      <c r="BW46" s="1211"/>
      <c r="BX46" s="1211"/>
      <c r="BY46" s="1211"/>
      <c r="BZ46" s="1211"/>
      <c r="CA46" s="1211"/>
      <c r="CB46" s="1211"/>
      <c r="CC46" s="1212"/>
    </row>
    <row r="47" spans="1:81" s="690" customFormat="1" ht="40.15" customHeight="1" thickTop="1" thickBot="1" x14ac:dyDescent="0.3">
      <c r="A47" s="673"/>
      <c r="B47" s="1334"/>
      <c r="C47" s="1314" t="s">
        <v>538</v>
      </c>
      <c r="D47" s="1096">
        <v>4103</v>
      </c>
      <c r="E47" s="1093" t="s">
        <v>5892</v>
      </c>
      <c r="F47" s="1285" t="s">
        <v>5893</v>
      </c>
      <c r="G47" s="1093" t="s">
        <v>5730</v>
      </c>
      <c r="H47" s="1093" t="s">
        <v>5919</v>
      </c>
      <c r="I47" s="1446">
        <v>2021004540179</v>
      </c>
      <c r="J47" s="1219">
        <v>358</v>
      </c>
      <c r="K47" s="1216" t="str">
        <f>+[9]Metas!K412</f>
        <v>Talleres para la divulgación, protección y prevención de los derechos sexuales a la mujer</v>
      </c>
      <c r="L47" s="1222"/>
      <c r="M47" s="1225">
        <v>25</v>
      </c>
      <c r="N47" s="1228">
        <v>6</v>
      </c>
      <c r="O47" s="1231">
        <v>7</v>
      </c>
      <c r="P47" s="1234">
        <v>6</v>
      </c>
      <c r="Q47" s="1237">
        <v>6</v>
      </c>
      <c r="R47" s="1219">
        <f>+$J47</f>
        <v>358</v>
      </c>
      <c r="S47" s="718" t="s">
        <v>5928</v>
      </c>
      <c r="T47" s="708" t="s">
        <v>3833</v>
      </c>
      <c r="U47" s="708" t="s">
        <v>3838</v>
      </c>
      <c r="V47" s="708" t="s">
        <v>3842</v>
      </c>
      <c r="W47" s="731" t="s">
        <v>5929</v>
      </c>
      <c r="X47" s="669">
        <v>44562</v>
      </c>
      <c r="Y47" s="669">
        <v>44926</v>
      </c>
      <c r="Z47" s="669">
        <v>44593</v>
      </c>
      <c r="AA47" s="669">
        <v>44926</v>
      </c>
      <c r="AB47" s="1219">
        <f t="shared" ref="AB47" si="38">+$J47</f>
        <v>358</v>
      </c>
      <c r="AC47" s="1240">
        <f>+L47</f>
        <v>0</v>
      </c>
      <c r="AD47" s="308">
        <v>4</v>
      </c>
      <c r="AE47" s="308">
        <v>4</v>
      </c>
      <c r="AF47" s="308">
        <f t="shared" si="22"/>
        <v>0</v>
      </c>
      <c r="AG47" s="308">
        <f t="shared" si="22"/>
        <v>0</v>
      </c>
      <c r="AH47" s="308">
        <f t="shared" si="22"/>
        <v>0</v>
      </c>
      <c r="AI47" s="308">
        <f t="shared" si="22"/>
        <v>0</v>
      </c>
      <c r="AJ47" s="308">
        <f t="shared" si="22"/>
        <v>0</v>
      </c>
      <c r="AK47" s="1219">
        <f t="shared" ref="AK47" si="39">+$J47</f>
        <v>358</v>
      </c>
      <c r="AL47" s="1243">
        <f>+N47</f>
        <v>6</v>
      </c>
      <c r="AM47" s="308">
        <v>1</v>
      </c>
      <c r="AN47" s="683">
        <v>1</v>
      </c>
      <c r="AO47" s="683"/>
      <c r="AP47" s="683"/>
      <c r="AQ47" s="683"/>
      <c r="AR47" s="683"/>
      <c r="AS47" s="683"/>
      <c r="AT47" s="1219">
        <f t="shared" ref="AT47" si="40">+$J47</f>
        <v>358</v>
      </c>
      <c r="AU47" s="1246">
        <f>+O47</f>
        <v>7</v>
      </c>
      <c r="AV47" s="308">
        <v>1</v>
      </c>
      <c r="AW47" s="683">
        <v>1</v>
      </c>
      <c r="AX47" s="683"/>
      <c r="AY47" s="683"/>
      <c r="AZ47" s="683"/>
      <c r="BA47" s="683"/>
      <c r="BB47" s="683"/>
      <c r="BC47" s="1219">
        <f t="shared" ref="BC47" si="41">+$J47</f>
        <v>358</v>
      </c>
      <c r="BD47" s="1249">
        <f>+P47</f>
        <v>6</v>
      </c>
      <c r="BE47" s="308">
        <v>1</v>
      </c>
      <c r="BF47" s="683">
        <v>1</v>
      </c>
      <c r="BG47" s="683"/>
      <c r="BH47" s="683"/>
      <c r="BI47" s="683"/>
      <c r="BJ47" s="683"/>
      <c r="BK47" s="683"/>
      <c r="BL47" s="1219">
        <f t="shared" ref="BL47" si="42">+$J47</f>
        <v>358</v>
      </c>
      <c r="BM47" s="1252">
        <f>+Q47</f>
        <v>6</v>
      </c>
      <c r="BN47" s="308">
        <v>1</v>
      </c>
      <c r="BO47" s="683">
        <v>1</v>
      </c>
      <c r="BP47" s="683"/>
      <c r="BQ47" s="683"/>
      <c r="BR47" s="683"/>
      <c r="BS47" s="683"/>
      <c r="BT47" s="683"/>
      <c r="BU47" s="1204"/>
      <c r="BV47" s="1205"/>
      <c r="BW47" s="1205"/>
      <c r="BX47" s="1205"/>
      <c r="BY47" s="1205"/>
      <c r="BZ47" s="1205"/>
      <c r="CA47" s="1205"/>
      <c r="CB47" s="1205"/>
      <c r="CC47" s="1206"/>
    </row>
    <row r="48" spans="1:81" s="690" customFormat="1" ht="40.15" customHeight="1" thickTop="1" thickBot="1" x14ac:dyDescent="0.3">
      <c r="A48" s="673"/>
      <c r="B48" s="1334"/>
      <c r="C48" s="1315"/>
      <c r="D48" s="1097"/>
      <c r="E48" s="1094"/>
      <c r="F48" s="1286"/>
      <c r="G48" s="1094"/>
      <c r="H48" s="1094"/>
      <c r="I48" s="1447"/>
      <c r="J48" s="1220"/>
      <c r="K48" s="1217"/>
      <c r="L48" s="1223"/>
      <c r="M48" s="1226"/>
      <c r="N48" s="1229"/>
      <c r="O48" s="1232"/>
      <c r="P48" s="1235"/>
      <c r="Q48" s="1238"/>
      <c r="R48" s="1220"/>
      <c r="S48" s="718" t="s">
        <v>5930</v>
      </c>
      <c r="T48" s="709" t="s">
        <v>3833</v>
      </c>
      <c r="U48" s="709" t="s">
        <v>3839</v>
      </c>
      <c r="V48" s="709" t="s">
        <v>3842</v>
      </c>
      <c r="W48" s="731" t="s">
        <v>5931</v>
      </c>
      <c r="X48" s="669">
        <v>44562</v>
      </c>
      <c r="Y48" s="669">
        <v>44926</v>
      </c>
      <c r="Z48" s="669">
        <v>44593</v>
      </c>
      <c r="AA48" s="669">
        <v>44926</v>
      </c>
      <c r="AB48" s="1220"/>
      <c r="AC48" s="1241"/>
      <c r="AD48" s="303">
        <f t="shared" si="22"/>
        <v>0</v>
      </c>
      <c r="AE48" s="303">
        <f t="shared" si="22"/>
        <v>0</v>
      </c>
      <c r="AF48" s="303">
        <f t="shared" si="22"/>
        <v>0</v>
      </c>
      <c r="AG48" s="303">
        <f t="shared" si="22"/>
        <v>0</v>
      </c>
      <c r="AH48" s="303">
        <f t="shared" si="22"/>
        <v>0</v>
      </c>
      <c r="AI48" s="303">
        <f t="shared" si="22"/>
        <v>0</v>
      </c>
      <c r="AJ48" s="303">
        <f t="shared" si="22"/>
        <v>0</v>
      </c>
      <c r="AK48" s="1220"/>
      <c r="AL48" s="1244"/>
      <c r="AM48" s="303">
        <f t="shared" si="2"/>
        <v>0</v>
      </c>
      <c r="AN48" s="684"/>
      <c r="AO48" s="684"/>
      <c r="AP48" s="684"/>
      <c r="AQ48" s="684"/>
      <c r="AR48" s="684"/>
      <c r="AS48" s="684"/>
      <c r="AT48" s="1220"/>
      <c r="AU48" s="1247"/>
      <c r="AV48" s="303">
        <f t="shared" si="3"/>
        <v>0</v>
      </c>
      <c r="AW48" s="684"/>
      <c r="AX48" s="684"/>
      <c r="AY48" s="684"/>
      <c r="AZ48" s="684"/>
      <c r="BA48" s="684"/>
      <c r="BB48" s="684"/>
      <c r="BC48" s="1220"/>
      <c r="BD48" s="1250"/>
      <c r="BE48" s="303">
        <f t="shared" si="4"/>
        <v>0</v>
      </c>
      <c r="BF48" s="684"/>
      <c r="BG48" s="684"/>
      <c r="BH48" s="684"/>
      <c r="BI48" s="684"/>
      <c r="BJ48" s="684"/>
      <c r="BK48" s="684"/>
      <c r="BL48" s="1220"/>
      <c r="BM48" s="1253"/>
      <c r="BN48" s="303">
        <f t="shared" si="5"/>
        <v>0</v>
      </c>
      <c r="BO48" s="684"/>
      <c r="BP48" s="684"/>
      <c r="BQ48" s="684"/>
      <c r="BR48" s="684"/>
      <c r="BS48" s="684"/>
      <c r="BT48" s="684"/>
      <c r="BU48" s="1207"/>
      <c r="BV48" s="1208"/>
      <c r="BW48" s="1208"/>
      <c r="BX48" s="1208"/>
      <c r="BY48" s="1208"/>
      <c r="BZ48" s="1208"/>
      <c r="CA48" s="1208"/>
      <c r="CB48" s="1208"/>
      <c r="CC48" s="1209"/>
    </row>
    <row r="49" spans="1:81" s="690" customFormat="1" ht="40.15" customHeight="1" thickTop="1" thickBot="1" x14ac:dyDescent="0.3">
      <c r="A49" s="673"/>
      <c r="B49" s="1334"/>
      <c r="C49" s="1315"/>
      <c r="D49" s="1097"/>
      <c r="E49" s="1094"/>
      <c r="F49" s="1286"/>
      <c r="G49" s="1094"/>
      <c r="H49" s="1094"/>
      <c r="I49" s="1447"/>
      <c r="J49" s="1220"/>
      <c r="K49" s="1217"/>
      <c r="L49" s="1223"/>
      <c r="M49" s="1226"/>
      <c r="N49" s="1229"/>
      <c r="O49" s="1232"/>
      <c r="P49" s="1235"/>
      <c r="Q49" s="1238"/>
      <c r="R49" s="1220"/>
      <c r="S49" s="718" t="s">
        <v>5924</v>
      </c>
      <c r="T49" s="709" t="s">
        <v>3833</v>
      </c>
      <c r="U49" s="709" t="s">
        <v>3839</v>
      </c>
      <c r="V49" s="709" t="s">
        <v>3842</v>
      </c>
      <c r="W49" s="731" t="s">
        <v>5932</v>
      </c>
      <c r="X49" s="669">
        <v>44562</v>
      </c>
      <c r="Y49" s="669">
        <v>44926</v>
      </c>
      <c r="Z49" s="669">
        <v>44593</v>
      </c>
      <c r="AA49" s="669">
        <v>44926</v>
      </c>
      <c r="AB49" s="1220"/>
      <c r="AC49" s="1241"/>
      <c r="AD49" s="303">
        <f t="shared" si="22"/>
        <v>0</v>
      </c>
      <c r="AE49" s="303">
        <f t="shared" si="22"/>
        <v>0</v>
      </c>
      <c r="AF49" s="303">
        <f t="shared" si="22"/>
        <v>0</v>
      </c>
      <c r="AG49" s="303">
        <f t="shared" si="22"/>
        <v>0</v>
      </c>
      <c r="AH49" s="303">
        <f t="shared" si="22"/>
        <v>0</v>
      </c>
      <c r="AI49" s="303">
        <f t="shared" si="22"/>
        <v>0</v>
      </c>
      <c r="AJ49" s="303">
        <f t="shared" si="22"/>
        <v>0</v>
      </c>
      <c r="AK49" s="1220"/>
      <c r="AL49" s="1244"/>
      <c r="AM49" s="303">
        <f t="shared" si="2"/>
        <v>0</v>
      </c>
      <c r="AN49" s="684"/>
      <c r="AO49" s="684"/>
      <c r="AP49" s="684"/>
      <c r="AQ49" s="684"/>
      <c r="AR49" s="684"/>
      <c r="AS49" s="684"/>
      <c r="AT49" s="1220"/>
      <c r="AU49" s="1247"/>
      <c r="AV49" s="303">
        <f t="shared" si="3"/>
        <v>0</v>
      </c>
      <c r="AW49" s="684"/>
      <c r="AX49" s="684"/>
      <c r="AY49" s="684"/>
      <c r="AZ49" s="684"/>
      <c r="BA49" s="684"/>
      <c r="BB49" s="684"/>
      <c r="BC49" s="1220"/>
      <c r="BD49" s="1250"/>
      <c r="BE49" s="303">
        <f t="shared" si="4"/>
        <v>0</v>
      </c>
      <c r="BF49" s="684"/>
      <c r="BG49" s="684"/>
      <c r="BH49" s="684"/>
      <c r="BI49" s="684"/>
      <c r="BJ49" s="684"/>
      <c r="BK49" s="684"/>
      <c r="BL49" s="1220"/>
      <c r="BM49" s="1253"/>
      <c r="BN49" s="303">
        <f t="shared" si="5"/>
        <v>0</v>
      </c>
      <c r="BO49" s="684"/>
      <c r="BP49" s="684"/>
      <c r="BQ49" s="684"/>
      <c r="BR49" s="684"/>
      <c r="BS49" s="684"/>
      <c r="BT49" s="684"/>
      <c r="BU49" s="1207"/>
      <c r="BV49" s="1208"/>
      <c r="BW49" s="1208"/>
      <c r="BX49" s="1208"/>
      <c r="BY49" s="1208"/>
      <c r="BZ49" s="1208"/>
      <c r="CA49" s="1208"/>
      <c r="CB49" s="1208"/>
      <c r="CC49" s="1209"/>
    </row>
    <row r="50" spans="1:81" s="690" customFormat="1" ht="40.15" customHeight="1" thickTop="1" thickBot="1" x14ac:dyDescent="0.3">
      <c r="A50" s="673"/>
      <c r="B50" s="1334"/>
      <c r="C50" s="1315"/>
      <c r="D50" s="1098"/>
      <c r="E50" s="1095"/>
      <c r="F50" s="1287"/>
      <c r="G50" s="1095"/>
      <c r="H50" s="1095"/>
      <c r="I50" s="1448"/>
      <c r="J50" s="1221"/>
      <c r="K50" s="1218"/>
      <c r="L50" s="1224"/>
      <c r="M50" s="1227"/>
      <c r="N50" s="1230"/>
      <c r="O50" s="1233"/>
      <c r="P50" s="1236"/>
      <c r="Q50" s="1239"/>
      <c r="R50" s="1221"/>
      <c r="S50" s="720" t="s">
        <v>5933</v>
      </c>
      <c r="T50" s="710" t="s">
        <v>3833</v>
      </c>
      <c r="U50" s="710" t="s">
        <v>3840</v>
      </c>
      <c r="V50" s="710" t="s">
        <v>3842</v>
      </c>
      <c r="W50" s="731" t="s">
        <v>5934</v>
      </c>
      <c r="X50" s="669">
        <v>44562</v>
      </c>
      <c r="Y50" s="669">
        <v>44926</v>
      </c>
      <c r="Z50" s="669">
        <v>44593</v>
      </c>
      <c r="AA50" s="669">
        <v>44926</v>
      </c>
      <c r="AB50" s="1221"/>
      <c r="AC50" s="1242"/>
      <c r="AD50" s="306">
        <f t="shared" si="22"/>
        <v>0</v>
      </c>
      <c r="AE50" s="306">
        <f t="shared" si="22"/>
        <v>0</v>
      </c>
      <c r="AF50" s="306">
        <f t="shared" si="22"/>
        <v>0</v>
      </c>
      <c r="AG50" s="306">
        <f t="shared" si="22"/>
        <v>0</v>
      </c>
      <c r="AH50" s="306">
        <f t="shared" si="22"/>
        <v>0</v>
      </c>
      <c r="AI50" s="306">
        <f t="shared" si="22"/>
        <v>0</v>
      </c>
      <c r="AJ50" s="306">
        <f t="shared" si="22"/>
        <v>0</v>
      </c>
      <c r="AK50" s="1221"/>
      <c r="AL50" s="1245"/>
      <c r="AM50" s="306">
        <f t="shared" si="2"/>
        <v>0</v>
      </c>
      <c r="AN50" s="685"/>
      <c r="AO50" s="685"/>
      <c r="AP50" s="685"/>
      <c r="AQ50" s="685"/>
      <c r="AR50" s="685"/>
      <c r="AS50" s="685"/>
      <c r="AT50" s="1221"/>
      <c r="AU50" s="1248"/>
      <c r="AV50" s="306">
        <f t="shared" si="3"/>
        <v>0</v>
      </c>
      <c r="AW50" s="685"/>
      <c r="AX50" s="685"/>
      <c r="AY50" s="685"/>
      <c r="AZ50" s="685"/>
      <c r="BA50" s="685"/>
      <c r="BB50" s="685"/>
      <c r="BC50" s="1221"/>
      <c r="BD50" s="1251"/>
      <c r="BE50" s="306">
        <f t="shared" si="4"/>
        <v>0</v>
      </c>
      <c r="BF50" s="685"/>
      <c r="BG50" s="685"/>
      <c r="BH50" s="685"/>
      <c r="BI50" s="685"/>
      <c r="BJ50" s="685"/>
      <c r="BK50" s="685"/>
      <c r="BL50" s="1221"/>
      <c r="BM50" s="1254"/>
      <c r="BN50" s="306">
        <f t="shared" si="5"/>
        <v>0</v>
      </c>
      <c r="BO50" s="685"/>
      <c r="BP50" s="685"/>
      <c r="BQ50" s="685"/>
      <c r="BR50" s="685"/>
      <c r="BS50" s="685"/>
      <c r="BT50" s="685"/>
      <c r="BU50" s="1210"/>
      <c r="BV50" s="1211"/>
      <c r="BW50" s="1211"/>
      <c r="BX50" s="1211"/>
      <c r="BY50" s="1211"/>
      <c r="BZ50" s="1211"/>
      <c r="CA50" s="1211"/>
      <c r="CB50" s="1211"/>
      <c r="CC50" s="1212"/>
    </row>
    <row r="51" spans="1:81" s="690" customFormat="1" ht="40.15" customHeight="1" thickTop="1" thickBot="1" x14ac:dyDescent="0.3">
      <c r="A51" s="673"/>
      <c r="B51" s="1334"/>
      <c r="C51" s="1315"/>
      <c r="D51" s="1096">
        <v>4103</v>
      </c>
      <c r="E51" s="1093" t="s">
        <v>5892</v>
      </c>
      <c r="F51" s="1285" t="s">
        <v>5893</v>
      </c>
      <c r="G51" s="1093" t="s">
        <v>5730</v>
      </c>
      <c r="H51" s="1093" t="s">
        <v>5919</v>
      </c>
      <c r="I51" s="1446">
        <v>2021004540179</v>
      </c>
      <c r="J51" s="1219">
        <v>359</v>
      </c>
      <c r="K51" s="1216" t="str">
        <f>+[9]Metas!K413</f>
        <v>Talleres de capacitación en derechos sexuales y reproductivos de las mujeres en situación de desplazamiento</v>
      </c>
      <c r="L51" s="1222"/>
      <c r="M51" s="1225">
        <v>25</v>
      </c>
      <c r="N51" s="1228">
        <v>6</v>
      </c>
      <c r="O51" s="1231">
        <v>7</v>
      </c>
      <c r="P51" s="1234">
        <v>6</v>
      </c>
      <c r="Q51" s="1237">
        <v>6</v>
      </c>
      <c r="R51" s="1219">
        <f>+$J51</f>
        <v>359</v>
      </c>
      <c r="S51" s="718" t="s">
        <v>5928</v>
      </c>
      <c r="T51" s="708" t="s">
        <v>3833</v>
      </c>
      <c r="U51" s="708" t="s">
        <v>3838</v>
      </c>
      <c r="V51" s="708" t="s">
        <v>3842</v>
      </c>
      <c r="W51" s="731" t="s">
        <v>5929</v>
      </c>
      <c r="X51" s="669">
        <v>44562</v>
      </c>
      <c r="Y51" s="669">
        <v>44926</v>
      </c>
      <c r="Z51" s="669">
        <v>44593</v>
      </c>
      <c r="AA51" s="669">
        <v>44926</v>
      </c>
      <c r="AB51" s="1219">
        <f t="shared" ref="AB51" si="43">+$J51</f>
        <v>359</v>
      </c>
      <c r="AC51" s="1240">
        <f>+L51</f>
        <v>0</v>
      </c>
      <c r="AD51" s="308">
        <v>4</v>
      </c>
      <c r="AE51" s="308">
        <v>4</v>
      </c>
      <c r="AF51" s="308">
        <f t="shared" si="22"/>
        <v>0</v>
      </c>
      <c r="AG51" s="308">
        <f t="shared" si="22"/>
        <v>0</v>
      </c>
      <c r="AH51" s="308">
        <f t="shared" si="22"/>
        <v>0</v>
      </c>
      <c r="AI51" s="308">
        <f t="shared" si="22"/>
        <v>0</v>
      </c>
      <c r="AJ51" s="308">
        <f t="shared" si="22"/>
        <v>0</v>
      </c>
      <c r="AK51" s="1219">
        <f t="shared" ref="AK51" si="44">+$J51</f>
        <v>359</v>
      </c>
      <c r="AL51" s="1243">
        <f>+N51</f>
        <v>6</v>
      </c>
      <c r="AM51" s="308">
        <v>1</v>
      </c>
      <c r="AN51" s="683">
        <v>1</v>
      </c>
      <c r="AO51" s="683"/>
      <c r="AP51" s="683"/>
      <c r="AQ51" s="683"/>
      <c r="AR51" s="683"/>
      <c r="AS51" s="683"/>
      <c r="AT51" s="1219">
        <f t="shared" ref="AT51" si="45">+$J51</f>
        <v>359</v>
      </c>
      <c r="AU51" s="1246">
        <f>+O51</f>
        <v>7</v>
      </c>
      <c r="AV51" s="308">
        <v>1</v>
      </c>
      <c r="AW51" s="683">
        <v>1</v>
      </c>
      <c r="AX51" s="683"/>
      <c r="AY51" s="683"/>
      <c r="AZ51" s="683"/>
      <c r="BA51" s="683"/>
      <c r="BB51" s="683"/>
      <c r="BC51" s="1219">
        <f t="shared" ref="BC51" si="46">+$J51</f>
        <v>359</v>
      </c>
      <c r="BD51" s="1249">
        <f>+P51</f>
        <v>6</v>
      </c>
      <c r="BE51" s="308">
        <v>1</v>
      </c>
      <c r="BF51" s="683">
        <v>1</v>
      </c>
      <c r="BG51" s="683"/>
      <c r="BH51" s="683"/>
      <c r="BI51" s="683"/>
      <c r="BJ51" s="683"/>
      <c r="BK51" s="683"/>
      <c r="BL51" s="1219">
        <f t="shared" ref="BL51" si="47">+$J51</f>
        <v>359</v>
      </c>
      <c r="BM51" s="1252">
        <f>+Q51</f>
        <v>6</v>
      </c>
      <c r="BN51" s="308">
        <v>1</v>
      </c>
      <c r="BO51" s="683">
        <v>1</v>
      </c>
      <c r="BP51" s="683"/>
      <c r="BQ51" s="683"/>
      <c r="BR51" s="683"/>
      <c r="BS51" s="683"/>
      <c r="BT51" s="683"/>
      <c r="BU51" s="1204"/>
      <c r="BV51" s="1205"/>
      <c r="BW51" s="1205"/>
      <c r="BX51" s="1205"/>
      <c r="BY51" s="1205"/>
      <c r="BZ51" s="1205"/>
      <c r="CA51" s="1205"/>
      <c r="CB51" s="1205"/>
      <c r="CC51" s="1206"/>
    </row>
    <row r="52" spans="1:81" s="690" customFormat="1" ht="40.15" customHeight="1" thickTop="1" thickBot="1" x14ac:dyDescent="0.3">
      <c r="A52" s="673"/>
      <c r="B52" s="1334"/>
      <c r="C52" s="1315"/>
      <c r="D52" s="1097"/>
      <c r="E52" s="1094"/>
      <c r="F52" s="1286"/>
      <c r="G52" s="1094"/>
      <c r="H52" s="1094"/>
      <c r="I52" s="1447"/>
      <c r="J52" s="1220"/>
      <c r="K52" s="1217"/>
      <c r="L52" s="1223"/>
      <c r="M52" s="1226"/>
      <c r="N52" s="1229"/>
      <c r="O52" s="1232"/>
      <c r="P52" s="1235"/>
      <c r="Q52" s="1238"/>
      <c r="R52" s="1220"/>
      <c r="S52" s="718" t="s">
        <v>5930</v>
      </c>
      <c r="T52" s="709" t="s">
        <v>3833</v>
      </c>
      <c r="U52" s="709" t="s">
        <v>3839</v>
      </c>
      <c r="V52" s="709" t="s">
        <v>3842</v>
      </c>
      <c r="W52" s="731" t="s">
        <v>5931</v>
      </c>
      <c r="X52" s="669">
        <v>44562</v>
      </c>
      <c r="Y52" s="669">
        <v>44926</v>
      </c>
      <c r="Z52" s="669">
        <v>44593</v>
      </c>
      <c r="AA52" s="669">
        <v>44926</v>
      </c>
      <c r="AB52" s="1220"/>
      <c r="AC52" s="1241"/>
      <c r="AD52" s="303">
        <f t="shared" si="22"/>
        <v>0</v>
      </c>
      <c r="AE52" s="303">
        <f t="shared" si="22"/>
        <v>0</v>
      </c>
      <c r="AF52" s="303">
        <f t="shared" si="22"/>
        <v>0</v>
      </c>
      <c r="AG52" s="303">
        <f t="shared" si="22"/>
        <v>0</v>
      </c>
      <c r="AH52" s="303">
        <f t="shared" si="22"/>
        <v>0</v>
      </c>
      <c r="AI52" s="303">
        <f t="shared" si="22"/>
        <v>0</v>
      </c>
      <c r="AJ52" s="303">
        <f t="shared" si="22"/>
        <v>0</v>
      </c>
      <c r="AK52" s="1220"/>
      <c r="AL52" s="1244"/>
      <c r="AM52" s="303">
        <f t="shared" si="2"/>
        <v>0</v>
      </c>
      <c r="AN52" s="684"/>
      <c r="AO52" s="684"/>
      <c r="AP52" s="684"/>
      <c r="AQ52" s="684"/>
      <c r="AR52" s="684"/>
      <c r="AS52" s="684"/>
      <c r="AT52" s="1220"/>
      <c r="AU52" s="1247"/>
      <c r="AV52" s="303">
        <f t="shared" si="3"/>
        <v>0</v>
      </c>
      <c r="AW52" s="684"/>
      <c r="AX52" s="684"/>
      <c r="AY52" s="684"/>
      <c r="AZ52" s="684"/>
      <c r="BA52" s="684"/>
      <c r="BB52" s="684"/>
      <c r="BC52" s="1220"/>
      <c r="BD52" s="1250"/>
      <c r="BE52" s="303">
        <f t="shared" si="4"/>
        <v>0</v>
      </c>
      <c r="BF52" s="684"/>
      <c r="BG52" s="684"/>
      <c r="BH52" s="684"/>
      <c r="BI52" s="684"/>
      <c r="BJ52" s="684"/>
      <c r="BK52" s="684"/>
      <c r="BL52" s="1220"/>
      <c r="BM52" s="1253"/>
      <c r="BN52" s="303">
        <f t="shared" si="5"/>
        <v>0</v>
      </c>
      <c r="BO52" s="684"/>
      <c r="BP52" s="684"/>
      <c r="BQ52" s="684"/>
      <c r="BR52" s="684"/>
      <c r="BS52" s="684"/>
      <c r="BT52" s="684"/>
      <c r="BU52" s="1207"/>
      <c r="BV52" s="1208"/>
      <c r="BW52" s="1208"/>
      <c r="BX52" s="1208"/>
      <c r="BY52" s="1208"/>
      <c r="BZ52" s="1208"/>
      <c r="CA52" s="1208"/>
      <c r="CB52" s="1208"/>
      <c r="CC52" s="1209"/>
    </row>
    <row r="53" spans="1:81" s="690" customFormat="1" ht="40.15" customHeight="1" thickTop="1" thickBot="1" x14ac:dyDescent="0.3">
      <c r="A53" s="673"/>
      <c r="B53" s="1334"/>
      <c r="C53" s="1315"/>
      <c r="D53" s="1097"/>
      <c r="E53" s="1094"/>
      <c r="F53" s="1286"/>
      <c r="G53" s="1094"/>
      <c r="H53" s="1094"/>
      <c r="I53" s="1447"/>
      <c r="J53" s="1220"/>
      <c r="K53" s="1217"/>
      <c r="L53" s="1223"/>
      <c r="M53" s="1226"/>
      <c r="N53" s="1229"/>
      <c r="O53" s="1232"/>
      <c r="P53" s="1235"/>
      <c r="Q53" s="1238"/>
      <c r="R53" s="1220"/>
      <c r="S53" s="718" t="s">
        <v>5924</v>
      </c>
      <c r="T53" s="709" t="s">
        <v>3833</v>
      </c>
      <c r="U53" s="709" t="s">
        <v>3839</v>
      </c>
      <c r="V53" s="709" t="s">
        <v>3842</v>
      </c>
      <c r="W53" s="731" t="s">
        <v>5932</v>
      </c>
      <c r="X53" s="669">
        <v>44562</v>
      </c>
      <c r="Y53" s="669">
        <v>44926</v>
      </c>
      <c r="Z53" s="669">
        <v>44593</v>
      </c>
      <c r="AA53" s="669">
        <v>44926</v>
      </c>
      <c r="AB53" s="1220"/>
      <c r="AC53" s="1241"/>
      <c r="AD53" s="303">
        <f t="shared" si="22"/>
        <v>0</v>
      </c>
      <c r="AE53" s="303">
        <f t="shared" si="22"/>
        <v>0</v>
      </c>
      <c r="AF53" s="303">
        <f t="shared" si="22"/>
        <v>0</v>
      </c>
      <c r="AG53" s="303">
        <f t="shared" si="22"/>
        <v>0</v>
      </c>
      <c r="AH53" s="303">
        <f t="shared" si="22"/>
        <v>0</v>
      </c>
      <c r="AI53" s="303">
        <f t="shared" si="22"/>
        <v>0</v>
      </c>
      <c r="AJ53" s="303">
        <f t="shared" si="22"/>
        <v>0</v>
      </c>
      <c r="AK53" s="1220"/>
      <c r="AL53" s="1244"/>
      <c r="AM53" s="303">
        <f t="shared" si="2"/>
        <v>0</v>
      </c>
      <c r="AN53" s="684"/>
      <c r="AO53" s="684"/>
      <c r="AP53" s="684"/>
      <c r="AQ53" s="684"/>
      <c r="AR53" s="684"/>
      <c r="AS53" s="684"/>
      <c r="AT53" s="1220"/>
      <c r="AU53" s="1247"/>
      <c r="AV53" s="303">
        <f t="shared" si="3"/>
        <v>0</v>
      </c>
      <c r="AW53" s="684"/>
      <c r="AX53" s="684"/>
      <c r="AY53" s="684"/>
      <c r="AZ53" s="684"/>
      <c r="BA53" s="684"/>
      <c r="BB53" s="684"/>
      <c r="BC53" s="1220"/>
      <c r="BD53" s="1250"/>
      <c r="BE53" s="303">
        <f t="shared" si="4"/>
        <v>0</v>
      </c>
      <c r="BF53" s="684"/>
      <c r="BG53" s="684"/>
      <c r="BH53" s="684"/>
      <c r="BI53" s="684"/>
      <c r="BJ53" s="684"/>
      <c r="BK53" s="684"/>
      <c r="BL53" s="1220"/>
      <c r="BM53" s="1253"/>
      <c r="BN53" s="303">
        <f t="shared" si="5"/>
        <v>0</v>
      </c>
      <c r="BO53" s="684"/>
      <c r="BP53" s="684"/>
      <c r="BQ53" s="684"/>
      <c r="BR53" s="684"/>
      <c r="BS53" s="684"/>
      <c r="BT53" s="684"/>
      <c r="BU53" s="1207"/>
      <c r="BV53" s="1208"/>
      <c r="BW53" s="1208"/>
      <c r="BX53" s="1208"/>
      <c r="BY53" s="1208"/>
      <c r="BZ53" s="1208"/>
      <c r="CA53" s="1208"/>
      <c r="CB53" s="1208"/>
      <c r="CC53" s="1209"/>
    </row>
    <row r="54" spans="1:81" s="690" customFormat="1" ht="40.15" customHeight="1" thickTop="1" thickBot="1" x14ac:dyDescent="0.3">
      <c r="A54" s="673"/>
      <c r="B54" s="1334"/>
      <c r="C54" s="1316"/>
      <c r="D54" s="1098"/>
      <c r="E54" s="1095"/>
      <c r="F54" s="1287"/>
      <c r="G54" s="1095"/>
      <c r="H54" s="1095"/>
      <c r="I54" s="1448"/>
      <c r="J54" s="1221"/>
      <c r="K54" s="1218"/>
      <c r="L54" s="1224"/>
      <c r="M54" s="1227"/>
      <c r="N54" s="1230"/>
      <c r="O54" s="1233"/>
      <c r="P54" s="1236"/>
      <c r="Q54" s="1239"/>
      <c r="R54" s="1221"/>
      <c r="S54" s="720" t="s">
        <v>5933</v>
      </c>
      <c r="T54" s="710" t="s">
        <v>3833</v>
      </c>
      <c r="U54" s="710" t="s">
        <v>3840</v>
      </c>
      <c r="V54" s="710" t="s">
        <v>3842</v>
      </c>
      <c r="W54" s="731" t="s">
        <v>5934</v>
      </c>
      <c r="X54" s="669">
        <v>44562</v>
      </c>
      <c r="Y54" s="669">
        <v>44926</v>
      </c>
      <c r="Z54" s="669">
        <v>44593</v>
      </c>
      <c r="AA54" s="669">
        <v>44926</v>
      </c>
      <c r="AB54" s="1221"/>
      <c r="AC54" s="1242"/>
      <c r="AD54" s="306">
        <f t="shared" si="22"/>
        <v>0</v>
      </c>
      <c r="AE54" s="306">
        <f t="shared" si="22"/>
        <v>0</v>
      </c>
      <c r="AF54" s="306">
        <f t="shared" si="22"/>
        <v>0</v>
      </c>
      <c r="AG54" s="306">
        <f t="shared" si="22"/>
        <v>0</v>
      </c>
      <c r="AH54" s="306">
        <f t="shared" si="22"/>
        <v>0</v>
      </c>
      <c r="AI54" s="306">
        <f t="shared" si="22"/>
        <v>0</v>
      </c>
      <c r="AJ54" s="306">
        <f t="shared" si="22"/>
        <v>0</v>
      </c>
      <c r="AK54" s="1221"/>
      <c r="AL54" s="1245"/>
      <c r="AM54" s="306">
        <f t="shared" si="2"/>
        <v>0</v>
      </c>
      <c r="AN54" s="685"/>
      <c r="AO54" s="685"/>
      <c r="AP54" s="685"/>
      <c r="AQ54" s="685"/>
      <c r="AR54" s="685"/>
      <c r="AS54" s="685"/>
      <c r="AT54" s="1221"/>
      <c r="AU54" s="1248"/>
      <c r="AV54" s="306">
        <f t="shared" si="3"/>
        <v>0</v>
      </c>
      <c r="AW54" s="685"/>
      <c r="AX54" s="685"/>
      <c r="AY54" s="685"/>
      <c r="AZ54" s="685"/>
      <c r="BA54" s="685"/>
      <c r="BB54" s="685"/>
      <c r="BC54" s="1221"/>
      <c r="BD54" s="1251"/>
      <c r="BE54" s="306">
        <f t="shared" si="4"/>
        <v>0</v>
      </c>
      <c r="BF54" s="685"/>
      <c r="BG54" s="685"/>
      <c r="BH54" s="685"/>
      <c r="BI54" s="685"/>
      <c r="BJ54" s="685"/>
      <c r="BK54" s="685"/>
      <c r="BL54" s="1221"/>
      <c r="BM54" s="1254"/>
      <c r="BN54" s="306">
        <f t="shared" si="5"/>
        <v>0</v>
      </c>
      <c r="BO54" s="685"/>
      <c r="BP54" s="685"/>
      <c r="BQ54" s="685"/>
      <c r="BR54" s="685"/>
      <c r="BS54" s="685"/>
      <c r="BT54" s="685"/>
      <c r="BU54" s="1210"/>
      <c r="BV54" s="1211"/>
      <c r="BW54" s="1211"/>
      <c r="BX54" s="1211"/>
      <c r="BY54" s="1211"/>
      <c r="BZ54" s="1211"/>
      <c r="CA54" s="1211"/>
      <c r="CB54" s="1211"/>
      <c r="CC54" s="1212"/>
    </row>
    <row r="55" spans="1:81" s="690" customFormat="1" ht="40.15" customHeight="1" thickTop="1" thickBot="1" x14ac:dyDescent="0.3">
      <c r="A55" s="673"/>
      <c r="B55" s="1334"/>
      <c r="C55" s="1314" t="s">
        <v>542</v>
      </c>
      <c r="D55" s="1096">
        <v>4103</v>
      </c>
      <c r="E55" s="1093" t="s">
        <v>5892</v>
      </c>
      <c r="F55" s="1285" t="s">
        <v>5893</v>
      </c>
      <c r="G55" s="1093" t="s">
        <v>5730</v>
      </c>
      <c r="H55" s="1093" t="s">
        <v>5919</v>
      </c>
      <c r="I55" s="1446">
        <v>2021004540179</v>
      </c>
      <c r="J55" s="1219">
        <v>360</v>
      </c>
      <c r="K55" s="1216" t="str">
        <f>+[9]Metas!K414</f>
        <v>Docentes capacitados</v>
      </c>
      <c r="L55" s="1222"/>
      <c r="M55" s="1225">
        <v>1700</v>
      </c>
      <c r="N55" s="1228">
        <v>300</v>
      </c>
      <c r="O55" s="1231">
        <v>600</v>
      </c>
      <c r="P55" s="1234">
        <v>600</v>
      </c>
      <c r="Q55" s="1237">
        <v>200</v>
      </c>
      <c r="R55" s="1219">
        <f>+$J55</f>
        <v>360</v>
      </c>
      <c r="S55" s="719" t="s">
        <v>5935</v>
      </c>
      <c r="T55" s="708" t="s">
        <v>3833</v>
      </c>
      <c r="U55" s="708" t="s">
        <v>3838</v>
      </c>
      <c r="V55" s="708" t="s">
        <v>3842</v>
      </c>
      <c r="W55" s="731" t="s">
        <v>5929</v>
      </c>
      <c r="X55" s="669">
        <v>44562</v>
      </c>
      <c r="Y55" s="669">
        <v>44926</v>
      </c>
      <c r="Z55" s="669">
        <v>44593</v>
      </c>
      <c r="AA55" s="669">
        <v>44926</v>
      </c>
      <c r="AB55" s="1219">
        <f t="shared" ref="AB55" si="48">+$J55</f>
        <v>360</v>
      </c>
      <c r="AC55" s="1240">
        <f>+L55</f>
        <v>0</v>
      </c>
      <c r="AD55" s="308">
        <v>4</v>
      </c>
      <c r="AE55" s="308">
        <v>4</v>
      </c>
      <c r="AF55" s="308">
        <f t="shared" si="22"/>
        <v>0</v>
      </c>
      <c r="AG55" s="308">
        <f t="shared" si="22"/>
        <v>0</v>
      </c>
      <c r="AH55" s="308">
        <f t="shared" si="22"/>
        <v>0</v>
      </c>
      <c r="AI55" s="308">
        <f t="shared" si="22"/>
        <v>0</v>
      </c>
      <c r="AJ55" s="308">
        <f t="shared" si="22"/>
        <v>0</v>
      </c>
      <c r="AK55" s="1219">
        <f t="shared" ref="AK55" si="49">+$J55</f>
        <v>360</v>
      </c>
      <c r="AL55" s="1243">
        <f>+N55</f>
        <v>300</v>
      </c>
      <c r="AM55" s="308">
        <v>1</v>
      </c>
      <c r="AN55" s="683">
        <v>1</v>
      </c>
      <c r="AO55" s="683"/>
      <c r="AP55" s="683"/>
      <c r="AQ55" s="683"/>
      <c r="AR55" s="683"/>
      <c r="AS55" s="683"/>
      <c r="AT55" s="1219">
        <f t="shared" ref="AT55" si="50">+$J55</f>
        <v>360</v>
      </c>
      <c r="AU55" s="1246">
        <f>+O55</f>
        <v>600</v>
      </c>
      <c r="AV55" s="308">
        <v>1</v>
      </c>
      <c r="AW55" s="683">
        <v>1</v>
      </c>
      <c r="AX55" s="683"/>
      <c r="AY55" s="683"/>
      <c r="AZ55" s="683"/>
      <c r="BA55" s="683"/>
      <c r="BB55" s="683"/>
      <c r="BC55" s="1219">
        <f t="shared" ref="BC55" si="51">+$J55</f>
        <v>360</v>
      </c>
      <c r="BD55" s="1249">
        <f>+P55</f>
        <v>600</v>
      </c>
      <c r="BE55" s="308">
        <v>1</v>
      </c>
      <c r="BF55" s="683">
        <v>1</v>
      </c>
      <c r="BG55" s="683"/>
      <c r="BH55" s="683"/>
      <c r="BI55" s="683"/>
      <c r="BJ55" s="683"/>
      <c r="BK55" s="683"/>
      <c r="BL55" s="1219">
        <f t="shared" ref="BL55" si="52">+$J55</f>
        <v>360</v>
      </c>
      <c r="BM55" s="1252">
        <f>+Q55</f>
        <v>200</v>
      </c>
      <c r="BN55" s="308">
        <v>1</v>
      </c>
      <c r="BO55" s="683">
        <v>1</v>
      </c>
      <c r="BP55" s="683"/>
      <c r="BQ55" s="683"/>
      <c r="BR55" s="683"/>
      <c r="BS55" s="683"/>
      <c r="BT55" s="683"/>
      <c r="BU55" s="1204"/>
      <c r="BV55" s="1205"/>
      <c r="BW55" s="1205"/>
      <c r="BX55" s="1205"/>
      <c r="BY55" s="1205"/>
      <c r="BZ55" s="1205"/>
      <c r="CA55" s="1205"/>
      <c r="CB55" s="1205"/>
      <c r="CC55" s="1206"/>
    </row>
    <row r="56" spans="1:81" s="690" customFormat="1" ht="40.15" customHeight="1" thickTop="1" thickBot="1" x14ac:dyDescent="0.3">
      <c r="A56" s="673"/>
      <c r="B56" s="1334"/>
      <c r="C56" s="1315"/>
      <c r="D56" s="1097"/>
      <c r="E56" s="1094"/>
      <c r="F56" s="1286"/>
      <c r="G56" s="1094"/>
      <c r="H56" s="1094"/>
      <c r="I56" s="1447"/>
      <c r="J56" s="1220"/>
      <c r="K56" s="1217"/>
      <c r="L56" s="1223"/>
      <c r="M56" s="1226"/>
      <c r="N56" s="1229"/>
      <c r="O56" s="1232"/>
      <c r="P56" s="1235"/>
      <c r="Q56" s="1238"/>
      <c r="R56" s="1220"/>
      <c r="S56" s="718" t="s">
        <v>5930</v>
      </c>
      <c r="T56" s="709" t="s">
        <v>3833</v>
      </c>
      <c r="U56" s="709" t="s">
        <v>3839</v>
      </c>
      <c r="V56" s="709" t="s">
        <v>3842</v>
      </c>
      <c r="W56" s="731" t="s">
        <v>5931</v>
      </c>
      <c r="X56" s="669">
        <v>44562</v>
      </c>
      <c r="Y56" s="669">
        <v>44926</v>
      </c>
      <c r="Z56" s="669">
        <v>44593</v>
      </c>
      <c r="AA56" s="669">
        <v>44926</v>
      </c>
      <c r="AB56" s="1220"/>
      <c r="AC56" s="1241"/>
      <c r="AD56" s="303">
        <f t="shared" si="22"/>
        <v>0</v>
      </c>
      <c r="AE56" s="303">
        <f t="shared" si="22"/>
        <v>0</v>
      </c>
      <c r="AF56" s="303">
        <f t="shared" si="22"/>
        <v>0</v>
      </c>
      <c r="AG56" s="303">
        <f t="shared" si="22"/>
        <v>0</v>
      </c>
      <c r="AH56" s="303">
        <f t="shared" si="22"/>
        <v>0</v>
      </c>
      <c r="AI56" s="303">
        <f t="shared" si="22"/>
        <v>0</v>
      </c>
      <c r="AJ56" s="303">
        <f t="shared" si="22"/>
        <v>0</v>
      </c>
      <c r="AK56" s="1220"/>
      <c r="AL56" s="1244"/>
      <c r="AM56" s="303">
        <f t="shared" si="2"/>
        <v>0</v>
      </c>
      <c r="AN56" s="684"/>
      <c r="AO56" s="684"/>
      <c r="AP56" s="684"/>
      <c r="AQ56" s="684"/>
      <c r="AR56" s="684"/>
      <c r="AS56" s="684"/>
      <c r="AT56" s="1220"/>
      <c r="AU56" s="1247"/>
      <c r="AV56" s="303">
        <f t="shared" si="3"/>
        <v>0</v>
      </c>
      <c r="AW56" s="684"/>
      <c r="AX56" s="684"/>
      <c r="AY56" s="684"/>
      <c r="AZ56" s="684"/>
      <c r="BA56" s="684"/>
      <c r="BB56" s="684"/>
      <c r="BC56" s="1220"/>
      <c r="BD56" s="1250"/>
      <c r="BE56" s="303">
        <f t="shared" si="4"/>
        <v>0</v>
      </c>
      <c r="BF56" s="684"/>
      <c r="BG56" s="684"/>
      <c r="BH56" s="684"/>
      <c r="BI56" s="684"/>
      <c r="BJ56" s="684"/>
      <c r="BK56" s="684"/>
      <c r="BL56" s="1220"/>
      <c r="BM56" s="1253"/>
      <c r="BN56" s="303">
        <f t="shared" si="5"/>
        <v>0</v>
      </c>
      <c r="BO56" s="684"/>
      <c r="BP56" s="684"/>
      <c r="BQ56" s="684"/>
      <c r="BR56" s="684"/>
      <c r="BS56" s="684"/>
      <c r="BT56" s="684"/>
      <c r="BU56" s="1207"/>
      <c r="BV56" s="1208"/>
      <c r="BW56" s="1208"/>
      <c r="BX56" s="1208"/>
      <c r="BY56" s="1208"/>
      <c r="BZ56" s="1208"/>
      <c r="CA56" s="1208"/>
      <c r="CB56" s="1208"/>
      <c r="CC56" s="1209"/>
    </row>
    <row r="57" spans="1:81" s="690" customFormat="1" ht="40.15" customHeight="1" thickTop="1" thickBot="1" x14ac:dyDescent="0.3">
      <c r="A57" s="673"/>
      <c r="B57" s="1334"/>
      <c r="C57" s="1315"/>
      <c r="D57" s="1097"/>
      <c r="E57" s="1094"/>
      <c r="F57" s="1286"/>
      <c r="G57" s="1094"/>
      <c r="H57" s="1094"/>
      <c r="I57" s="1447"/>
      <c r="J57" s="1220"/>
      <c r="K57" s="1217"/>
      <c r="L57" s="1223"/>
      <c r="M57" s="1226"/>
      <c r="N57" s="1229"/>
      <c r="O57" s="1232"/>
      <c r="P57" s="1235"/>
      <c r="Q57" s="1238"/>
      <c r="R57" s="1220"/>
      <c r="S57" s="718" t="s">
        <v>5924</v>
      </c>
      <c r="T57" s="709" t="s">
        <v>3833</v>
      </c>
      <c r="U57" s="709" t="s">
        <v>3839</v>
      </c>
      <c r="V57" s="709" t="s">
        <v>3842</v>
      </c>
      <c r="W57" s="731" t="s">
        <v>5932</v>
      </c>
      <c r="X57" s="669">
        <v>44562</v>
      </c>
      <c r="Y57" s="669">
        <v>44926</v>
      </c>
      <c r="Z57" s="669">
        <v>44593</v>
      </c>
      <c r="AA57" s="669">
        <v>44926</v>
      </c>
      <c r="AB57" s="1220"/>
      <c r="AC57" s="1241"/>
      <c r="AD57" s="303">
        <f t="shared" si="22"/>
        <v>0</v>
      </c>
      <c r="AE57" s="303">
        <f t="shared" si="22"/>
        <v>0</v>
      </c>
      <c r="AF57" s="303">
        <f t="shared" si="22"/>
        <v>0</v>
      </c>
      <c r="AG57" s="303">
        <f t="shared" si="22"/>
        <v>0</v>
      </c>
      <c r="AH57" s="303">
        <f t="shared" si="22"/>
        <v>0</v>
      </c>
      <c r="AI57" s="303">
        <f t="shared" si="22"/>
        <v>0</v>
      </c>
      <c r="AJ57" s="303">
        <f t="shared" si="22"/>
        <v>0</v>
      </c>
      <c r="AK57" s="1220"/>
      <c r="AL57" s="1244"/>
      <c r="AM57" s="303">
        <f t="shared" si="2"/>
        <v>0</v>
      </c>
      <c r="AN57" s="684"/>
      <c r="AO57" s="684"/>
      <c r="AP57" s="684"/>
      <c r="AQ57" s="684"/>
      <c r="AR57" s="684"/>
      <c r="AS57" s="684"/>
      <c r="AT57" s="1220"/>
      <c r="AU57" s="1247"/>
      <c r="AV57" s="303">
        <f t="shared" si="3"/>
        <v>0</v>
      </c>
      <c r="AW57" s="684"/>
      <c r="AX57" s="684"/>
      <c r="AY57" s="684"/>
      <c r="AZ57" s="684"/>
      <c r="BA57" s="684"/>
      <c r="BB57" s="684"/>
      <c r="BC57" s="1220"/>
      <c r="BD57" s="1250"/>
      <c r="BE57" s="303">
        <f t="shared" si="4"/>
        <v>0</v>
      </c>
      <c r="BF57" s="684"/>
      <c r="BG57" s="684"/>
      <c r="BH57" s="684"/>
      <c r="BI57" s="684"/>
      <c r="BJ57" s="684"/>
      <c r="BK57" s="684"/>
      <c r="BL57" s="1220"/>
      <c r="BM57" s="1253"/>
      <c r="BN57" s="303">
        <f t="shared" si="5"/>
        <v>0</v>
      </c>
      <c r="BO57" s="684"/>
      <c r="BP57" s="684"/>
      <c r="BQ57" s="684"/>
      <c r="BR57" s="684"/>
      <c r="BS57" s="684"/>
      <c r="BT57" s="684"/>
      <c r="BU57" s="1207"/>
      <c r="BV57" s="1208"/>
      <c r="BW57" s="1208"/>
      <c r="BX57" s="1208"/>
      <c r="BY57" s="1208"/>
      <c r="BZ57" s="1208"/>
      <c r="CA57" s="1208"/>
      <c r="CB57" s="1208"/>
      <c r="CC57" s="1209"/>
    </row>
    <row r="58" spans="1:81" s="690" customFormat="1" ht="40.15" customHeight="1" thickTop="1" thickBot="1" x14ac:dyDescent="0.3">
      <c r="A58" s="673"/>
      <c r="B58" s="1334"/>
      <c r="C58" s="1316"/>
      <c r="D58" s="1098"/>
      <c r="E58" s="1095"/>
      <c r="F58" s="1287"/>
      <c r="G58" s="1095"/>
      <c r="H58" s="1095"/>
      <c r="I58" s="1448"/>
      <c r="J58" s="1221"/>
      <c r="K58" s="1218"/>
      <c r="L58" s="1224"/>
      <c r="M58" s="1227"/>
      <c r="N58" s="1230"/>
      <c r="O58" s="1233"/>
      <c r="P58" s="1236"/>
      <c r="Q58" s="1239"/>
      <c r="R58" s="1221"/>
      <c r="S58" s="720" t="s">
        <v>5933</v>
      </c>
      <c r="T58" s="710" t="s">
        <v>3833</v>
      </c>
      <c r="U58" s="710" t="s">
        <v>3840</v>
      </c>
      <c r="V58" s="710" t="s">
        <v>3842</v>
      </c>
      <c r="W58" s="731" t="s">
        <v>5934</v>
      </c>
      <c r="X58" s="669">
        <v>44562</v>
      </c>
      <c r="Y58" s="669">
        <v>44926</v>
      </c>
      <c r="Z58" s="669">
        <v>44593</v>
      </c>
      <c r="AA58" s="669">
        <v>44926</v>
      </c>
      <c r="AB58" s="1221"/>
      <c r="AC58" s="1242"/>
      <c r="AD58" s="306">
        <f t="shared" si="22"/>
        <v>0</v>
      </c>
      <c r="AE58" s="306">
        <f t="shared" si="22"/>
        <v>0</v>
      </c>
      <c r="AF58" s="306">
        <f t="shared" si="22"/>
        <v>0</v>
      </c>
      <c r="AG58" s="306">
        <f t="shared" si="22"/>
        <v>0</v>
      </c>
      <c r="AH58" s="306">
        <f t="shared" si="22"/>
        <v>0</v>
      </c>
      <c r="AI58" s="306">
        <f t="shared" si="22"/>
        <v>0</v>
      </c>
      <c r="AJ58" s="306">
        <f t="shared" si="22"/>
        <v>0</v>
      </c>
      <c r="AK58" s="1221"/>
      <c r="AL58" s="1245"/>
      <c r="AM58" s="306">
        <f t="shared" si="2"/>
        <v>0</v>
      </c>
      <c r="AN58" s="685"/>
      <c r="AO58" s="685"/>
      <c r="AP58" s="685"/>
      <c r="AQ58" s="685"/>
      <c r="AR58" s="685"/>
      <c r="AS58" s="685"/>
      <c r="AT58" s="1221"/>
      <c r="AU58" s="1248"/>
      <c r="AV58" s="306">
        <f t="shared" si="3"/>
        <v>0</v>
      </c>
      <c r="AW58" s="685"/>
      <c r="AX58" s="685"/>
      <c r="AY58" s="685"/>
      <c r="AZ58" s="685"/>
      <c r="BA58" s="685"/>
      <c r="BB58" s="685"/>
      <c r="BC58" s="1221"/>
      <c r="BD58" s="1251"/>
      <c r="BE58" s="306">
        <f t="shared" si="4"/>
        <v>0</v>
      </c>
      <c r="BF58" s="685"/>
      <c r="BG58" s="685"/>
      <c r="BH58" s="685"/>
      <c r="BI58" s="685"/>
      <c r="BJ58" s="685"/>
      <c r="BK58" s="685"/>
      <c r="BL58" s="1221"/>
      <c r="BM58" s="1254"/>
      <c r="BN58" s="306">
        <f t="shared" si="5"/>
        <v>0</v>
      </c>
      <c r="BO58" s="685"/>
      <c r="BP58" s="685"/>
      <c r="BQ58" s="685"/>
      <c r="BR58" s="685"/>
      <c r="BS58" s="685"/>
      <c r="BT58" s="685"/>
      <c r="BU58" s="1210"/>
      <c r="BV58" s="1211"/>
      <c r="BW58" s="1211"/>
      <c r="BX58" s="1211"/>
      <c r="BY58" s="1211"/>
      <c r="BZ58" s="1211"/>
      <c r="CA58" s="1211"/>
      <c r="CB58" s="1211"/>
      <c r="CC58" s="1212"/>
    </row>
    <row r="59" spans="1:81" s="690" customFormat="1" ht="40.15" customHeight="1" thickTop="1" thickBot="1" x14ac:dyDescent="0.3">
      <c r="A59" s="673"/>
      <c r="B59" s="1334"/>
      <c r="C59" s="1314" t="s">
        <v>545</v>
      </c>
      <c r="D59" s="1096">
        <v>4103</v>
      </c>
      <c r="E59" s="1093" t="s">
        <v>5892</v>
      </c>
      <c r="F59" s="1285" t="s">
        <v>5893</v>
      </c>
      <c r="G59" s="1093" t="s">
        <v>5730</v>
      </c>
      <c r="H59" s="1093" t="s">
        <v>5919</v>
      </c>
      <c r="I59" s="1446">
        <v>2021004540179</v>
      </c>
      <c r="J59" s="1219">
        <v>361</v>
      </c>
      <c r="K59" s="1216" t="str">
        <f>+[9]Metas!K415</f>
        <v>Mujeres capacitadas sobre sus derechos</v>
      </c>
      <c r="L59" s="1222"/>
      <c r="M59" s="1225">
        <v>3000</v>
      </c>
      <c r="N59" s="1228">
        <v>750</v>
      </c>
      <c r="O59" s="1231">
        <v>750</v>
      </c>
      <c r="P59" s="1234">
        <v>750</v>
      </c>
      <c r="Q59" s="1237">
        <v>750</v>
      </c>
      <c r="R59" s="1219">
        <f>+$J59</f>
        <v>361</v>
      </c>
      <c r="S59" s="719" t="s">
        <v>5935</v>
      </c>
      <c r="T59" s="708" t="s">
        <v>3833</v>
      </c>
      <c r="U59" s="708" t="s">
        <v>3838</v>
      </c>
      <c r="V59" s="708" t="s">
        <v>3842</v>
      </c>
      <c r="W59" s="731" t="s">
        <v>5929</v>
      </c>
      <c r="X59" s="669">
        <v>44562</v>
      </c>
      <c r="Y59" s="669">
        <v>44926</v>
      </c>
      <c r="Z59" s="669">
        <v>44593</v>
      </c>
      <c r="AA59" s="669">
        <v>44926</v>
      </c>
      <c r="AB59" s="1219">
        <f t="shared" ref="AB59" si="53">+$J59</f>
        <v>361</v>
      </c>
      <c r="AC59" s="1240">
        <f>+L59</f>
        <v>0</v>
      </c>
      <c r="AD59" s="308">
        <f t="shared" si="22"/>
        <v>4</v>
      </c>
      <c r="AE59" s="308">
        <v>4</v>
      </c>
      <c r="AF59" s="308">
        <f t="shared" si="22"/>
        <v>0</v>
      </c>
      <c r="AG59" s="308">
        <f t="shared" si="22"/>
        <v>0</v>
      </c>
      <c r="AH59" s="308">
        <f t="shared" si="22"/>
        <v>0</v>
      </c>
      <c r="AI59" s="308">
        <f t="shared" si="22"/>
        <v>0</v>
      </c>
      <c r="AJ59" s="308">
        <f t="shared" si="22"/>
        <v>0</v>
      </c>
      <c r="AK59" s="1219">
        <f t="shared" ref="AK59" si="54">+$J59</f>
        <v>361</v>
      </c>
      <c r="AL59" s="1243">
        <f>+N59</f>
        <v>750</v>
      </c>
      <c r="AM59" s="308">
        <v>1</v>
      </c>
      <c r="AN59" s="683">
        <v>1</v>
      </c>
      <c r="AO59" s="683"/>
      <c r="AP59" s="683"/>
      <c r="AQ59" s="683"/>
      <c r="AR59" s="683"/>
      <c r="AS59" s="683"/>
      <c r="AT59" s="1219">
        <f t="shared" ref="AT59" si="55">+$J59</f>
        <v>361</v>
      </c>
      <c r="AU59" s="1246">
        <f>+O59</f>
        <v>750</v>
      </c>
      <c r="AV59" s="308">
        <v>1</v>
      </c>
      <c r="AW59" s="683">
        <v>1</v>
      </c>
      <c r="AX59" s="683"/>
      <c r="AY59" s="683"/>
      <c r="AZ59" s="683"/>
      <c r="BA59" s="683"/>
      <c r="BB59" s="683"/>
      <c r="BC59" s="1219">
        <f t="shared" ref="BC59" si="56">+$J59</f>
        <v>361</v>
      </c>
      <c r="BD59" s="1249">
        <f>+P59</f>
        <v>750</v>
      </c>
      <c r="BE59" s="308">
        <v>1</v>
      </c>
      <c r="BF59" s="683">
        <v>1</v>
      </c>
      <c r="BG59" s="683"/>
      <c r="BH59" s="683"/>
      <c r="BI59" s="683"/>
      <c r="BJ59" s="683"/>
      <c r="BK59" s="683"/>
      <c r="BL59" s="1219">
        <f t="shared" ref="BL59" si="57">+$J59</f>
        <v>361</v>
      </c>
      <c r="BM59" s="1252">
        <f>+Q59</f>
        <v>750</v>
      </c>
      <c r="BN59" s="308">
        <v>1</v>
      </c>
      <c r="BO59" s="683">
        <v>1</v>
      </c>
      <c r="BP59" s="683"/>
      <c r="BQ59" s="683"/>
      <c r="BR59" s="683"/>
      <c r="BS59" s="683"/>
      <c r="BT59" s="683"/>
      <c r="BU59" s="1204"/>
      <c r="BV59" s="1205"/>
      <c r="BW59" s="1205"/>
      <c r="BX59" s="1205"/>
      <c r="BY59" s="1205"/>
      <c r="BZ59" s="1205"/>
      <c r="CA59" s="1205"/>
      <c r="CB59" s="1205"/>
      <c r="CC59" s="1206"/>
    </row>
    <row r="60" spans="1:81" s="690" customFormat="1" ht="40.15" customHeight="1" thickTop="1" thickBot="1" x14ac:dyDescent="0.3">
      <c r="A60" s="673"/>
      <c r="B60" s="1334"/>
      <c r="C60" s="1315"/>
      <c r="D60" s="1097"/>
      <c r="E60" s="1094"/>
      <c r="F60" s="1286"/>
      <c r="G60" s="1094"/>
      <c r="H60" s="1094"/>
      <c r="I60" s="1447"/>
      <c r="J60" s="1220"/>
      <c r="K60" s="1217"/>
      <c r="L60" s="1223"/>
      <c r="M60" s="1226"/>
      <c r="N60" s="1229"/>
      <c r="O60" s="1232"/>
      <c r="P60" s="1235"/>
      <c r="Q60" s="1238"/>
      <c r="R60" s="1220"/>
      <c r="S60" s="718" t="s">
        <v>5930</v>
      </c>
      <c r="T60" s="709" t="s">
        <v>3833</v>
      </c>
      <c r="U60" s="709" t="s">
        <v>3839</v>
      </c>
      <c r="V60" s="709" t="s">
        <v>3842</v>
      </c>
      <c r="W60" s="731" t="s">
        <v>5931</v>
      </c>
      <c r="X60" s="669">
        <v>44562</v>
      </c>
      <c r="Y60" s="669">
        <v>44926</v>
      </c>
      <c r="Z60" s="669">
        <v>44593</v>
      </c>
      <c r="AA60" s="669">
        <v>44926</v>
      </c>
      <c r="AB60" s="1220"/>
      <c r="AC60" s="1241"/>
      <c r="AD60" s="303">
        <f t="shared" si="22"/>
        <v>0</v>
      </c>
      <c r="AE60" s="303">
        <f t="shared" si="22"/>
        <v>0</v>
      </c>
      <c r="AF60" s="303">
        <f t="shared" si="22"/>
        <v>0</v>
      </c>
      <c r="AG60" s="303">
        <f t="shared" si="22"/>
        <v>0</v>
      </c>
      <c r="AH60" s="303">
        <f t="shared" si="22"/>
        <v>0</v>
      </c>
      <c r="AI60" s="303">
        <f t="shared" si="22"/>
        <v>0</v>
      </c>
      <c r="AJ60" s="303">
        <f t="shared" si="22"/>
        <v>0</v>
      </c>
      <c r="AK60" s="1220"/>
      <c r="AL60" s="1244"/>
      <c r="AM60" s="303">
        <f t="shared" si="2"/>
        <v>0</v>
      </c>
      <c r="AN60" s="684"/>
      <c r="AO60" s="684"/>
      <c r="AP60" s="684"/>
      <c r="AQ60" s="684"/>
      <c r="AR60" s="684"/>
      <c r="AS60" s="684"/>
      <c r="AT60" s="1220"/>
      <c r="AU60" s="1247"/>
      <c r="AV60" s="303">
        <f t="shared" si="3"/>
        <v>0</v>
      </c>
      <c r="AW60" s="684"/>
      <c r="AX60" s="684"/>
      <c r="AY60" s="684"/>
      <c r="AZ60" s="684"/>
      <c r="BA60" s="684"/>
      <c r="BB60" s="684"/>
      <c r="BC60" s="1220"/>
      <c r="BD60" s="1250"/>
      <c r="BE60" s="303">
        <f t="shared" si="4"/>
        <v>0</v>
      </c>
      <c r="BF60" s="684"/>
      <c r="BG60" s="684"/>
      <c r="BH60" s="684"/>
      <c r="BI60" s="684"/>
      <c r="BJ60" s="684"/>
      <c r="BK60" s="684"/>
      <c r="BL60" s="1220"/>
      <c r="BM60" s="1253"/>
      <c r="BN60" s="303">
        <f t="shared" si="5"/>
        <v>0</v>
      </c>
      <c r="BO60" s="684"/>
      <c r="BP60" s="684"/>
      <c r="BQ60" s="684"/>
      <c r="BR60" s="684"/>
      <c r="BS60" s="684"/>
      <c r="BT60" s="684"/>
      <c r="BU60" s="1207"/>
      <c r="BV60" s="1208"/>
      <c r="BW60" s="1208"/>
      <c r="BX60" s="1208"/>
      <c r="BY60" s="1208"/>
      <c r="BZ60" s="1208"/>
      <c r="CA60" s="1208"/>
      <c r="CB60" s="1208"/>
      <c r="CC60" s="1209"/>
    </row>
    <row r="61" spans="1:81" s="690" customFormat="1" ht="40.15" customHeight="1" thickTop="1" thickBot="1" x14ac:dyDescent="0.3">
      <c r="A61" s="673"/>
      <c r="B61" s="1334"/>
      <c r="C61" s="1315"/>
      <c r="D61" s="1097"/>
      <c r="E61" s="1094"/>
      <c r="F61" s="1286"/>
      <c r="G61" s="1094"/>
      <c r="H61" s="1094"/>
      <c r="I61" s="1447"/>
      <c r="J61" s="1220"/>
      <c r="K61" s="1217"/>
      <c r="L61" s="1223"/>
      <c r="M61" s="1226"/>
      <c r="N61" s="1229"/>
      <c r="O61" s="1232"/>
      <c r="P61" s="1235"/>
      <c r="Q61" s="1238"/>
      <c r="R61" s="1220"/>
      <c r="S61" s="718" t="s">
        <v>5924</v>
      </c>
      <c r="T61" s="709" t="s">
        <v>3833</v>
      </c>
      <c r="U61" s="709" t="s">
        <v>3839</v>
      </c>
      <c r="V61" s="709" t="s">
        <v>3842</v>
      </c>
      <c r="W61" s="731" t="s">
        <v>5932</v>
      </c>
      <c r="X61" s="669">
        <v>44562</v>
      </c>
      <c r="Y61" s="669">
        <v>44926</v>
      </c>
      <c r="Z61" s="669">
        <v>44593</v>
      </c>
      <c r="AA61" s="669">
        <v>44926</v>
      </c>
      <c r="AB61" s="1220"/>
      <c r="AC61" s="1241"/>
      <c r="AD61" s="303">
        <f t="shared" si="22"/>
        <v>0</v>
      </c>
      <c r="AE61" s="303">
        <f t="shared" si="22"/>
        <v>0</v>
      </c>
      <c r="AF61" s="303">
        <f t="shared" si="22"/>
        <v>0</v>
      </c>
      <c r="AG61" s="303">
        <f t="shared" si="22"/>
        <v>0</v>
      </c>
      <c r="AH61" s="303">
        <f t="shared" si="22"/>
        <v>0</v>
      </c>
      <c r="AI61" s="303">
        <f t="shared" si="22"/>
        <v>0</v>
      </c>
      <c r="AJ61" s="303">
        <f t="shared" si="22"/>
        <v>0</v>
      </c>
      <c r="AK61" s="1220"/>
      <c r="AL61" s="1244"/>
      <c r="AM61" s="303">
        <f t="shared" si="2"/>
        <v>0</v>
      </c>
      <c r="AN61" s="684"/>
      <c r="AO61" s="684"/>
      <c r="AP61" s="684"/>
      <c r="AQ61" s="684"/>
      <c r="AR61" s="684"/>
      <c r="AS61" s="684"/>
      <c r="AT61" s="1220"/>
      <c r="AU61" s="1247"/>
      <c r="AV61" s="303">
        <f t="shared" si="3"/>
        <v>0</v>
      </c>
      <c r="AW61" s="684"/>
      <c r="AX61" s="684"/>
      <c r="AY61" s="684"/>
      <c r="AZ61" s="684"/>
      <c r="BA61" s="684"/>
      <c r="BB61" s="684"/>
      <c r="BC61" s="1220"/>
      <c r="BD61" s="1250"/>
      <c r="BE61" s="303">
        <f t="shared" si="4"/>
        <v>0</v>
      </c>
      <c r="BF61" s="684"/>
      <c r="BG61" s="684"/>
      <c r="BH61" s="684"/>
      <c r="BI61" s="684"/>
      <c r="BJ61" s="684"/>
      <c r="BK61" s="684"/>
      <c r="BL61" s="1220"/>
      <c r="BM61" s="1253"/>
      <c r="BN61" s="303">
        <f t="shared" si="5"/>
        <v>0</v>
      </c>
      <c r="BO61" s="684"/>
      <c r="BP61" s="684"/>
      <c r="BQ61" s="684"/>
      <c r="BR61" s="684"/>
      <c r="BS61" s="684"/>
      <c r="BT61" s="684"/>
      <c r="BU61" s="1207"/>
      <c r="BV61" s="1208"/>
      <c r="BW61" s="1208"/>
      <c r="BX61" s="1208"/>
      <c r="BY61" s="1208"/>
      <c r="BZ61" s="1208"/>
      <c r="CA61" s="1208"/>
      <c r="CB61" s="1208"/>
      <c r="CC61" s="1209"/>
    </row>
    <row r="62" spans="1:81" s="690" customFormat="1" ht="40.15" customHeight="1" thickTop="1" thickBot="1" x14ac:dyDescent="0.3">
      <c r="A62" s="673"/>
      <c r="B62" s="1334"/>
      <c r="C62" s="1315"/>
      <c r="D62" s="1098"/>
      <c r="E62" s="1095"/>
      <c r="F62" s="1287"/>
      <c r="G62" s="1095"/>
      <c r="H62" s="1095"/>
      <c r="I62" s="1448"/>
      <c r="J62" s="1221"/>
      <c r="K62" s="1218"/>
      <c r="L62" s="1224"/>
      <c r="M62" s="1227"/>
      <c r="N62" s="1230"/>
      <c r="O62" s="1233"/>
      <c r="P62" s="1236"/>
      <c r="Q62" s="1239"/>
      <c r="R62" s="1221"/>
      <c r="S62" s="720" t="s">
        <v>5933</v>
      </c>
      <c r="T62" s="710" t="s">
        <v>3833</v>
      </c>
      <c r="U62" s="710" t="s">
        <v>3840</v>
      </c>
      <c r="V62" s="710" t="s">
        <v>3842</v>
      </c>
      <c r="W62" s="731" t="s">
        <v>5934</v>
      </c>
      <c r="X62" s="669">
        <v>44562</v>
      </c>
      <c r="Y62" s="669">
        <v>44926</v>
      </c>
      <c r="Z62" s="669">
        <v>44593</v>
      </c>
      <c r="AA62" s="669">
        <v>44926</v>
      </c>
      <c r="AB62" s="1221"/>
      <c r="AC62" s="1242"/>
      <c r="AD62" s="306">
        <f t="shared" si="22"/>
        <v>0</v>
      </c>
      <c r="AE62" s="306">
        <f t="shared" si="22"/>
        <v>0</v>
      </c>
      <c r="AF62" s="306">
        <f t="shared" si="22"/>
        <v>0</v>
      </c>
      <c r="AG62" s="306">
        <f t="shared" si="22"/>
        <v>0</v>
      </c>
      <c r="AH62" s="306">
        <f t="shared" si="22"/>
        <v>0</v>
      </c>
      <c r="AI62" s="306">
        <f t="shared" si="22"/>
        <v>0</v>
      </c>
      <c r="AJ62" s="306">
        <f t="shared" si="22"/>
        <v>0</v>
      </c>
      <c r="AK62" s="1221"/>
      <c r="AL62" s="1245"/>
      <c r="AM62" s="306">
        <f t="shared" si="2"/>
        <v>0</v>
      </c>
      <c r="AN62" s="685"/>
      <c r="AO62" s="685"/>
      <c r="AP62" s="685"/>
      <c r="AQ62" s="685"/>
      <c r="AR62" s="685"/>
      <c r="AS62" s="685"/>
      <c r="AT62" s="1221"/>
      <c r="AU62" s="1248"/>
      <c r="AV62" s="306">
        <f t="shared" si="3"/>
        <v>0</v>
      </c>
      <c r="AW62" s="685"/>
      <c r="AX62" s="685"/>
      <c r="AY62" s="685"/>
      <c r="AZ62" s="685"/>
      <c r="BA62" s="685"/>
      <c r="BB62" s="685"/>
      <c r="BC62" s="1221"/>
      <c r="BD62" s="1251"/>
      <c r="BE62" s="306">
        <f t="shared" si="4"/>
        <v>0</v>
      </c>
      <c r="BF62" s="685"/>
      <c r="BG62" s="685"/>
      <c r="BH62" s="685"/>
      <c r="BI62" s="685"/>
      <c r="BJ62" s="685"/>
      <c r="BK62" s="685"/>
      <c r="BL62" s="1221"/>
      <c r="BM62" s="1254"/>
      <c r="BN62" s="306">
        <f t="shared" si="5"/>
        <v>0</v>
      </c>
      <c r="BO62" s="685"/>
      <c r="BP62" s="685"/>
      <c r="BQ62" s="685"/>
      <c r="BR62" s="685"/>
      <c r="BS62" s="685"/>
      <c r="BT62" s="685"/>
      <c r="BU62" s="1210"/>
      <c r="BV62" s="1211"/>
      <c r="BW62" s="1211"/>
      <c r="BX62" s="1211"/>
      <c r="BY62" s="1211"/>
      <c r="BZ62" s="1211"/>
      <c r="CA62" s="1211"/>
      <c r="CB62" s="1211"/>
      <c r="CC62" s="1212"/>
    </row>
    <row r="63" spans="1:81" s="690" customFormat="1" ht="40.15" customHeight="1" thickTop="1" thickBot="1" x14ac:dyDescent="0.3">
      <c r="A63" s="673"/>
      <c r="B63" s="1334"/>
      <c r="C63" s="1315"/>
      <c r="D63" s="1096">
        <v>4103</v>
      </c>
      <c r="E63" s="1093" t="s">
        <v>5892</v>
      </c>
      <c r="F63" s="1285" t="s">
        <v>5893</v>
      </c>
      <c r="G63" s="1093" t="s">
        <v>5730</v>
      </c>
      <c r="H63" s="1093" t="s">
        <v>5919</v>
      </c>
      <c r="I63" s="1446">
        <v>2021004540179</v>
      </c>
      <c r="J63" s="1219">
        <v>362</v>
      </c>
      <c r="K63" s="1216" t="str">
        <f>+[9]Metas!K416</f>
        <v>Mujeres del sector rural capacitadas sobre sus derechos</v>
      </c>
      <c r="L63" s="1222"/>
      <c r="M63" s="1225">
        <v>400</v>
      </c>
      <c r="N63" s="1228">
        <v>100</v>
      </c>
      <c r="O63" s="1231">
        <v>100</v>
      </c>
      <c r="P63" s="1234">
        <v>100</v>
      </c>
      <c r="Q63" s="1237">
        <v>100</v>
      </c>
      <c r="R63" s="1219">
        <f>+$J63</f>
        <v>362</v>
      </c>
      <c r="S63" s="719" t="s">
        <v>5935</v>
      </c>
      <c r="T63" s="708" t="s">
        <v>3833</v>
      </c>
      <c r="U63" s="708" t="s">
        <v>3838</v>
      </c>
      <c r="V63" s="708" t="s">
        <v>3842</v>
      </c>
      <c r="W63" s="731" t="s">
        <v>5929</v>
      </c>
      <c r="X63" s="669">
        <v>44562</v>
      </c>
      <c r="Y63" s="669">
        <v>44926</v>
      </c>
      <c r="Z63" s="669">
        <v>44593</v>
      </c>
      <c r="AA63" s="669">
        <v>44926</v>
      </c>
      <c r="AB63" s="1219">
        <f t="shared" ref="AB63" si="58">+$J63</f>
        <v>362</v>
      </c>
      <c r="AC63" s="1240">
        <f>+L63</f>
        <v>0</v>
      </c>
      <c r="AD63" s="308">
        <v>4</v>
      </c>
      <c r="AE63" s="308">
        <v>4</v>
      </c>
      <c r="AF63" s="308">
        <f t="shared" si="22"/>
        <v>0</v>
      </c>
      <c r="AG63" s="308">
        <f t="shared" si="22"/>
        <v>0</v>
      </c>
      <c r="AH63" s="308">
        <f t="shared" si="22"/>
        <v>0</v>
      </c>
      <c r="AI63" s="308">
        <f t="shared" si="22"/>
        <v>0</v>
      </c>
      <c r="AJ63" s="308">
        <f t="shared" si="22"/>
        <v>0</v>
      </c>
      <c r="AK63" s="1219">
        <f t="shared" ref="AK63" si="59">+$J63</f>
        <v>362</v>
      </c>
      <c r="AL63" s="1243">
        <f>+N63</f>
        <v>100</v>
      </c>
      <c r="AM63" s="308">
        <v>1</v>
      </c>
      <c r="AN63" s="683">
        <v>1</v>
      </c>
      <c r="AO63" s="683"/>
      <c r="AP63" s="683"/>
      <c r="AQ63" s="683"/>
      <c r="AR63" s="683"/>
      <c r="AS63" s="683"/>
      <c r="AT63" s="1219">
        <f t="shared" ref="AT63" si="60">+$J63</f>
        <v>362</v>
      </c>
      <c r="AU63" s="1246">
        <f>+O63</f>
        <v>100</v>
      </c>
      <c r="AV63" s="308">
        <v>1</v>
      </c>
      <c r="AW63" s="683">
        <v>1</v>
      </c>
      <c r="AX63" s="683"/>
      <c r="AY63" s="683"/>
      <c r="AZ63" s="683"/>
      <c r="BA63" s="683"/>
      <c r="BB63" s="683"/>
      <c r="BC63" s="1219">
        <f t="shared" ref="BC63" si="61">+$J63</f>
        <v>362</v>
      </c>
      <c r="BD63" s="1249">
        <f>+P63</f>
        <v>100</v>
      </c>
      <c r="BE63" s="308">
        <v>1</v>
      </c>
      <c r="BF63" s="683">
        <v>1</v>
      </c>
      <c r="BG63" s="683"/>
      <c r="BH63" s="683"/>
      <c r="BI63" s="683"/>
      <c r="BJ63" s="683"/>
      <c r="BK63" s="683"/>
      <c r="BL63" s="1219">
        <f t="shared" ref="BL63" si="62">+$J63</f>
        <v>362</v>
      </c>
      <c r="BM63" s="1252">
        <f>+Q63</f>
        <v>100</v>
      </c>
      <c r="BN63" s="308">
        <v>1</v>
      </c>
      <c r="BO63" s="683">
        <v>1</v>
      </c>
      <c r="BP63" s="683"/>
      <c r="BQ63" s="683"/>
      <c r="BR63" s="683"/>
      <c r="BS63" s="683"/>
      <c r="BT63" s="683"/>
      <c r="BU63" s="1204"/>
      <c r="BV63" s="1205"/>
      <c r="BW63" s="1205"/>
      <c r="BX63" s="1205"/>
      <c r="BY63" s="1205"/>
      <c r="BZ63" s="1205"/>
      <c r="CA63" s="1205"/>
      <c r="CB63" s="1205"/>
      <c r="CC63" s="1206"/>
    </row>
    <row r="64" spans="1:81" s="690" customFormat="1" ht="40.15" customHeight="1" thickTop="1" thickBot="1" x14ac:dyDescent="0.3">
      <c r="A64" s="673"/>
      <c r="B64" s="1334"/>
      <c r="C64" s="1315"/>
      <c r="D64" s="1097"/>
      <c r="E64" s="1094"/>
      <c r="F64" s="1286"/>
      <c r="G64" s="1094"/>
      <c r="H64" s="1094"/>
      <c r="I64" s="1447"/>
      <c r="J64" s="1220"/>
      <c r="K64" s="1217"/>
      <c r="L64" s="1223"/>
      <c r="M64" s="1226"/>
      <c r="N64" s="1229"/>
      <c r="O64" s="1232"/>
      <c r="P64" s="1235"/>
      <c r="Q64" s="1238"/>
      <c r="R64" s="1220"/>
      <c r="S64" s="718" t="s">
        <v>5930</v>
      </c>
      <c r="T64" s="709" t="s">
        <v>3833</v>
      </c>
      <c r="U64" s="709" t="s">
        <v>3839</v>
      </c>
      <c r="V64" s="709" t="s">
        <v>3842</v>
      </c>
      <c r="W64" s="731" t="s">
        <v>5931</v>
      </c>
      <c r="X64" s="669">
        <v>44562</v>
      </c>
      <c r="Y64" s="669">
        <v>44926</v>
      </c>
      <c r="Z64" s="669">
        <v>44593</v>
      </c>
      <c r="AA64" s="669">
        <v>44926</v>
      </c>
      <c r="AB64" s="1220"/>
      <c r="AC64" s="1241"/>
      <c r="AD64" s="303">
        <f t="shared" si="22"/>
        <v>0</v>
      </c>
      <c r="AE64" s="303">
        <f t="shared" si="22"/>
        <v>0</v>
      </c>
      <c r="AF64" s="303">
        <f t="shared" si="22"/>
        <v>0</v>
      </c>
      <c r="AG64" s="303">
        <f t="shared" si="22"/>
        <v>0</v>
      </c>
      <c r="AH64" s="303">
        <f t="shared" si="22"/>
        <v>0</v>
      </c>
      <c r="AI64" s="303">
        <f t="shared" si="22"/>
        <v>0</v>
      </c>
      <c r="AJ64" s="303">
        <f t="shared" si="22"/>
        <v>0</v>
      </c>
      <c r="AK64" s="1220"/>
      <c r="AL64" s="1244"/>
      <c r="AM64" s="303">
        <f t="shared" si="2"/>
        <v>0</v>
      </c>
      <c r="AN64" s="684"/>
      <c r="AO64" s="684"/>
      <c r="AP64" s="684"/>
      <c r="AQ64" s="684"/>
      <c r="AR64" s="684"/>
      <c r="AS64" s="684"/>
      <c r="AT64" s="1220"/>
      <c r="AU64" s="1247"/>
      <c r="AV64" s="303">
        <f t="shared" si="3"/>
        <v>0</v>
      </c>
      <c r="AW64" s="684"/>
      <c r="AX64" s="684"/>
      <c r="AY64" s="684"/>
      <c r="AZ64" s="684"/>
      <c r="BA64" s="684"/>
      <c r="BB64" s="684"/>
      <c r="BC64" s="1220"/>
      <c r="BD64" s="1250"/>
      <c r="BE64" s="303">
        <f t="shared" si="4"/>
        <v>0</v>
      </c>
      <c r="BF64" s="684"/>
      <c r="BG64" s="684"/>
      <c r="BH64" s="684"/>
      <c r="BI64" s="684"/>
      <c r="BJ64" s="684"/>
      <c r="BK64" s="684"/>
      <c r="BL64" s="1220"/>
      <c r="BM64" s="1253"/>
      <c r="BN64" s="303">
        <f t="shared" si="5"/>
        <v>0</v>
      </c>
      <c r="BO64" s="684"/>
      <c r="BP64" s="684"/>
      <c r="BQ64" s="684"/>
      <c r="BR64" s="684"/>
      <c r="BS64" s="684"/>
      <c r="BT64" s="684"/>
      <c r="BU64" s="1207"/>
      <c r="BV64" s="1208"/>
      <c r="BW64" s="1208"/>
      <c r="BX64" s="1208"/>
      <c r="BY64" s="1208"/>
      <c r="BZ64" s="1208"/>
      <c r="CA64" s="1208"/>
      <c r="CB64" s="1208"/>
      <c r="CC64" s="1209"/>
    </row>
    <row r="65" spans="1:81" s="690" customFormat="1" ht="40.15" customHeight="1" thickTop="1" thickBot="1" x14ac:dyDescent="0.3">
      <c r="A65" s="673"/>
      <c r="B65" s="1334"/>
      <c r="C65" s="1315"/>
      <c r="D65" s="1097"/>
      <c r="E65" s="1094"/>
      <c r="F65" s="1286"/>
      <c r="G65" s="1094"/>
      <c r="H65" s="1094"/>
      <c r="I65" s="1447"/>
      <c r="J65" s="1220"/>
      <c r="K65" s="1217"/>
      <c r="L65" s="1223"/>
      <c r="M65" s="1226"/>
      <c r="N65" s="1229"/>
      <c r="O65" s="1232"/>
      <c r="P65" s="1235"/>
      <c r="Q65" s="1238"/>
      <c r="R65" s="1220"/>
      <c r="S65" s="718" t="s">
        <v>5924</v>
      </c>
      <c r="T65" s="709" t="s">
        <v>3833</v>
      </c>
      <c r="U65" s="709" t="s">
        <v>3839</v>
      </c>
      <c r="V65" s="709" t="s">
        <v>3842</v>
      </c>
      <c r="W65" s="731" t="s">
        <v>5932</v>
      </c>
      <c r="X65" s="669">
        <v>44562</v>
      </c>
      <c r="Y65" s="669">
        <v>44926</v>
      </c>
      <c r="Z65" s="669">
        <v>44593</v>
      </c>
      <c r="AA65" s="669">
        <v>44926</v>
      </c>
      <c r="AB65" s="1220"/>
      <c r="AC65" s="1241"/>
      <c r="AD65" s="303">
        <f t="shared" si="22"/>
        <v>0</v>
      </c>
      <c r="AE65" s="303">
        <f t="shared" si="22"/>
        <v>0</v>
      </c>
      <c r="AF65" s="303">
        <f t="shared" si="22"/>
        <v>0</v>
      </c>
      <c r="AG65" s="303">
        <f t="shared" si="22"/>
        <v>0</v>
      </c>
      <c r="AH65" s="303">
        <f t="shared" si="22"/>
        <v>0</v>
      </c>
      <c r="AI65" s="303">
        <f t="shared" si="22"/>
        <v>0</v>
      </c>
      <c r="AJ65" s="303">
        <f t="shared" si="22"/>
        <v>0</v>
      </c>
      <c r="AK65" s="1220"/>
      <c r="AL65" s="1244"/>
      <c r="AM65" s="303">
        <f t="shared" si="2"/>
        <v>0</v>
      </c>
      <c r="AN65" s="684"/>
      <c r="AO65" s="684"/>
      <c r="AP65" s="684"/>
      <c r="AQ65" s="684"/>
      <c r="AR65" s="684"/>
      <c r="AS65" s="684"/>
      <c r="AT65" s="1220"/>
      <c r="AU65" s="1247"/>
      <c r="AV65" s="303">
        <f t="shared" si="3"/>
        <v>0</v>
      </c>
      <c r="AW65" s="684"/>
      <c r="AX65" s="684"/>
      <c r="AY65" s="684"/>
      <c r="AZ65" s="684"/>
      <c r="BA65" s="684"/>
      <c r="BB65" s="684"/>
      <c r="BC65" s="1220"/>
      <c r="BD65" s="1250"/>
      <c r="BE65" s="303">
        <f t="shared" si="4"/>
        <v>0</v>
      </c>
      <c r="BF65" s="684"/>
      <c r="BG65" s="684"/>
      <c r="BH65" s="684"/>
      <c r="BI65" s="684"/>
      <c r="BJ65" s="684"/>
      <c r="BK65" s="684"/>
      <c r="BL65" s="1220"/>
      <c r="BM65" s="1253"/>
      <c r="BN65" s="303">
        <f t="shared" si="5"/>
        <v>0</v>
      </c>
      <c r="BO65" s="684"/>
      <c r="BP65" s="684"/>
      <c r="BQ65" s="684"/>
      <c r="BR65" s="684"/>
      <c r="BS65" s="684"/>
      <c r="BT65" s="684"/>
      <c r="BU65" s="1207"/>
      <c r="BV65" s="1208"/>
      <c r="BW65" s="1208"/>
      <c r="BX65" s="1208"/>
      <c r="BY65" s="1208"/>
      <c r="BZ65" s="1208"/>
      <c r="CA65" s="1208"/>
      <c r="CB65" s="1208"/>
      <c r="CC65" s="1209"/>
    </row>
    <row r="66" spans="1:81" s="690" customFormat="1" ht="40.15" customHeight="1" thickTop="1" thickBot="1" x14ac:dyDescent="0.3">
      <c r="A66" s="673"/>
      <c r="B66" s="1334"/>
      <c r="C66" s="1315"/>
      <c r="D66" s="1098"/>
      <c r="E66" s="1095"/>
      <c r="F66" s="1287"/>
      <c r="G66" s="1095"/>
      <c r="H66" s="1095"/>
      <c r="I66" s="1448"/>
      <c r="J66" s="1221"/>
      <c r="K66" s="1218"/>
      <c r="L66" s="1224"/>
      <c r="M66" s="1227"/>
      <c r="N66" s="1230"/>
      <c r="O66" s="1233"/>
      <c r="P66" s="1236"/>
      <c r="Q66" s="1239"/>
      <c r="R66" s="1221"/>
      <c r="S66" s="720" t="s">
        <v>5933</v>
      </c>
      <c r="T66" s="710" t="s">
        <v>3833</v>
      </c>
      <c r="U66" s="710" t="s">
        <v>3840</v>
      </c>
      <c r="V66" s="710" t="s">
        <v>3842</v>
      </c>
      <c r="W66" s="731" t="s">
        <v>5934</v>
      </c>
      <c r="X66" s="669">
        <v>44562</v>
      </c>
      <c r="Y66" s="669">
        <v>44926</v>
      </c>
      <c r="Z66" s="669">
        <v>44593</v>
      </c>
      <c r="AA66" s="669">
        <v>44926</v>
      </c>
      <c r="AB66" s="1221"/>
      <c r="AC66" s="1242"/>
      <c r="AD66" s="306">
        <f t="shared" si="22"/>
        <v>0</v>
      </c>
      <c r="AE66" s="306">
        <f t="shared" si="22"/>
        <v>0</v>
      </c>
      <c r="AF66" s="306">
        <f t="shared" si="22"/>
        <v>0</v>
      </c>
      <c r="AG66" s="306">
        <f t="shared" si="22"/>
        <v>0</v>
      </c>
      <c r="AH66" s="306">
        <f t="shared" si="22"/>
        <v>0</v>
      </c>
      <c r="AI66" s="306">
        <f t="shared" si="22"/>
        <v>0</v>
      </c>
      <c r="AJ66" s="306">
        <f t="shared" si="22"/>
        <v>0</v>
      </c>
      <c r="AK66" s="1221"/>
      <c r="AL66" s="1245"/>
      <c r="AM66" s="306">
        <f t="shared" si="2"/>
        <v>0</v>
      </c>
      <c r="AN66" s="685"/>
      <c r="AO66" s="685"/>
      <c r="AP66" s="685"/>
      <c r="AQ66" s="685"/>
      <c r="AR66" s="685"/>
      <c r="AS66" s="685"/>
      <c r="AT66" s="1221"/>
      <c r="AU66" s="1248"/>
      <c r="AV66" s="306">
        <f t="shared" si="3"/>
        <v>0</v>
      </c>
      <c r="AW66" s="685"/>
      <c r="AX66" s="685"/>
      <c r="AY66" s="685"/>
      <c r="AZ66" s="685"/>
      <c r="BA66" s="685"/>
      <c r="BB66" s="685"/>
      <c r="BC66" s="1221"/>
      <c r="BD66" s="1251"/>
      <c r="BE66" s="306">
        <f t="shared" si="4"/>
        <v>0</v>
      </c>
      <c r="BF66" s="685"/>
      <c r="BG66" s="685"/>
      <c r="BH66" s="685"/>
      <c r="BI66" s="685"/>
      <c r="BJ66" s="685"/>
      <c r="BK66" s="685"/>
      <c r="BL66" s="1221"/>
      <c r="BM66" s="1254"/>
      <c r="BN66" s="306">
        <f t="shared" si="5"/>
        <v>0</v>
      </c>
      <c r="BO66" s="685"/>
      <c r="BP66" s="685"/>
      <c r="BQ66" s="685"/>
      <c r="BR66" s="685"/>
      <c r="BS66" s="685"/>
      <c r="BT66" s="685"/>
      <c r="BU66" s="1210"/>
      <c r="BV66" s="1211"/>
      <c r="BW66" s="1211"/>
      <c r="BX66" s="1211"/>
      <c r="BY66" s="1211"/>
      <c r="BZ66" s="1211"/>
      <c r="CA66" s="1211"/>
      <c r="CB66" s="1211"/>
      <c r="CC66" s="1212"/>
    </row>
    <row r="67" spans="1:81" s="690" customFormat="1" ht="40.15" customHeight="1" thickTop="1" thickBot="1" x14ac:dyDescent="0.3">
      <c r="A67" s="673"/>
      <c r="B67" s="1334"/>
      <c r="C67" s="1315"/>
      <c r="D67" s="1096">
        <v>4103</v>
      </c>
      <c r="E67" s="1093" t="s">
        <v>5892</v>
      </c>
      <c r="F67" s="1285" t="s">
        <v>5893</v>
      </c>
      <c r="G67" s="1093" t="s">
        <v>5730</v>
      </c>
      <c r="H67" s="1093" t="s">
        <v>5919</v>
      </c>
      <c r="I67" s="1446">
        <v>2021004540179</v>
      </c>
      <c r="J67" s="1219">
        <v>363</v>
      </c>
      <c r="K67" s="1216" t="str">
        <f>+[9]Metas!K417</f>
        <v>Mujeres víctimas del conflicto armado capacitadas sobre sus derechos</v>
      </c>
      <c r="L67" s="1222"/>
      <c r="M67" s="1225">
        <v>230</v>
      </c>
      <c r="N67" s="1228">
        <v>60</v>
      </c>
      <c r="O67" s="1231">
        <v>70</v>
      </c>
      <c r="P67" s="1234">
        <v>60</v>
      </c>
      <c r="Q67" s="1237">
        <v>60</v>
      </c>
      <c r="R67" s="1219">
        <f>+$J67</f>
        <v>363</v>
      </c>
      <c r="S67" s="719" t="s">
        <v>5935</v>
      </c>
      <c r="T67" s="708" t="s">
        <v>3833</v>
      </c>
      <c r="U67" s="708" t="s">
        <v>3838</v>
      </c>
      <c r="V67" s="708" t="s">
        <v>3842</v>
      </c>
      <c r="W67" s="731" t="s">
        <v>5929</v>
      </c>
      <c r="X67" s="669">
        <v>44562</v>
      </c>
      <c r="Y67" s="669">
        <v>44926</v>
      </c>
      <c r="Z67" s="669">
        <v>44593</v>
      </c>
      <c r="AA67" s="669">
        <v>44926</v>
      </c>
      <c r="AB67" s="1219">
        <f t="shared" ref="AB67" si="63">+$J67</f>
        <v>363</v>
      </c>
      <c r="AC67" s="1240">
        <f>+L67</f>
        <v>0</v>
      </c>
      <c r="AD67" s="308">
        <f t="shared" si="22"/>
        <v>4</v>
      </c>
      <c r="AE67" s="308">
        <f t="shared" si="22"/>
        <v>4</v>
      </c>
      <c r="AF67" s="308">
        <f t="shared" si="22"/>
        <v>0</v>
      </c>
      <c r="AG67" s="308">
        <f t="shared" si="22"/>
        <v>0</v>
      </c>
      <c r="AH67" s="308">
        <f t="shared" si="22"/>
        <v>0</v>
      </c>
      <c r="AI67" s="308">
        <f t="shared" si="22"/>
        <v>0</v>
      </c>
      <c r="AJ67" s="308">
        <f t="shared" si="22"/>
        <v>0</v>
      </c>
      <c r="AK67" s="1219">
        <f t="shared" ref="AK67" si="64">+$J67</f>
        <v>363</v>
      </c>
      <c r="AL67" s="1243">
        <f>+N67</f>
        <v>60</v>
      </c>
      <c r="AM67" s="308">
        <v>1</v>
      </c>
      <c r="AN67" s="683">
        <v>1</v>
      </c>
      <c r="AO67" s="683"/>
      <c r="AP67" s="683"/>
      <c r="AQ67" s="683"/>
      <c r="AR67" s="683"/>
      <c r="AS67" s="683"/>
      <c r="AT67" s="1219">
        <f t="shared" ref="AT67" si="65">+$J67</f>
        <v>363</v>
      </c>
      <c r="AU67" s="1246">
        <f>+O67</f>
        <v>70</v>
      </c>
      <c r="AV67" s="308">
        <v>1</v>
      </c>
      <c r="AW67" s="683">
        <v>1</v>
      </c>
      <c r="AX67" s="683"/>
      <c r="AY67" s="683"/>
      <c r="AZ67" s="683"/>
      <c r="BA67" s="683"/>
      <c r="BB67" s="683"/>
      <c r="BC67" s="1219">
        <f t="shared" ref="BC67" si="66">+$J67</f>
        <v>363</v>
      </c>
      <c r="BD67" s="1249">
        <f>+P67</f>
        <v>60</v>
      </c>
      <c r="BE67" s="308">
        <v>1</v>
      </c>
      <c r="BF67" s="683">
        <v>1</v>
      </c>
      <c r="BG67" s="683"/>
      <c r="BH67" s="683"/>
      <c r="BI67" s="683"/>
      <c r="BJ67" s="683"/>
      <c r="BK67" s="683"/>
      <c r="BL67" s="1219">
        <f t="shared" ref="BL67" si="67">+$J67</f>
        <v>363</v>
      </c>
      <c r="BM67" s="1252">
        <f>+Q67</f>
        <v>60</v>
      </c>
      <c r="BN67" s="308">
        <v>1</v>
      </c>
      <c r="BO67" s="683">
        <v>1</v>
      </c>
      <c r="BP67" s="683"/>
      <c r="BQ67" s="683"/>
      <c r="BR67" s="683"/>
      <c r="BS67" s="683"/>
      <c r="BT67" s="683"/>
      <c r="BU67" s="1204"/>
      <c r="BV67" s="1205"/>
      <c r="BW67" s="1205"/>
      <c r="BX67" s="1205"/>
      <c r="BY67" s="1205"/>
      <c r="BZ67" s="1205"/>
      <c r="CA67" s="1205"/>
      <c r="CB67" s="1205"/>
      <c r="CC67" s="1206"/>
    </row>
    <row r="68" spans="1:81" s="690" customFormat="1" ht="40.15" customHeight="1" thickTop="1" thickBot="1" x14ac:dyDescent="0.3">
      <c r="A68" s="673"/>
      <c r="B68" s="1334"/>
      <c r="C68" s="1315"/>
      <c r="D68" s="1097"/>
      <c r="E68" s="1094"/>
      <c r="F68" s="1286"/>
      <c r="G68" s="1094"/>
      <c r="H68" s="1094"/>
      <c r="I68" s="1447"/>
      <c r="J68" s="1220"/>
      <c r="K68" s="1217"/>
      <c r="L68" s="1223"/>
      <c r="M68" s="1226"/>
      <c r="N68" s="1229"/>
      <c r="O68" s="1232"/>
      <c r="P68" s="1235"/>
      <c r="Q68" s="1238"/>
      <c r="R68" s="1220"/>
      <c r="S68" s="718" t="s">
        <v>5930</v>
      </c>
      <c r="T68" s="709" t="s">
        <v>3833</v>
      </c>
      <c r="U68" s="709" t="s">
        <v>3839</v>
      </c>
      <c r="V68" s="709" t="s">
        <v>3842</v>
      </c>
      <c r="W68" s="731" t="s">
        <v>5931</v>
      </c>
      <c r="X68" s="669">
        <v>44562</v>
      </c>
      <c r="Y68" s="669">
        <v>44926</v>
      </c>
      <c r="Z68" s="669">
        <v>44593</v>
      </c>
      <c r="AA68" s="669">
        <v>44926</v>
      </c>
      <c r="AB68" s="1220"/>
      <c r="AC68" s="1241"/>
      <c r="AD68" s="303">
        <f t="shared" si="22"/>
        <v>0</v>
      </c>
      <c r="AE68" s="303">
        <f t="shared" si="22"/>
        <v>0</v>
      </c>
      <c r="AF68" s="303">
        <f t="shared" si="22"/>
        <v>0</v>
      </c>
      <c r="AG68" s="303">
        <f t="shared" si="22"/>
        <v>0</v>
      </c>
      <c r="AH68" s="303">
        <f t="shared" si="22"/>
        <v>0</v>
      </c>
      <c r="AI68" s="303">
        <f t="shared" si="22"/>
        <v>0</v>
      </c>
      <c r="AJ68" s="303">
        <f t="shared" si="22"/>
        <v>0</v>
      </c>
      <c r="AK68" s="1220"/>
      <c r="AL68" s="1244"/>
      <c r="AM68" s="303">
        <f t="shared" si="2"/>
        <v>0</v>
      </c>
      <c r="AN68" s="684"/>
      <c r="AO68" s="684"/>
      <c r="AP68" s="684"/>
      <c r="AQ68" s="684"/>
      <c r="AR68" s="684"/>
      <c r="AS68" s="684"/>
      <c r="AT68" s="1220"/>
      <c r="AU68" s="1247"/>
      <c r="AV68" s="303">
        <f t="shared" si="3"/>
        <v>0</v>
      </c>
      <c r="AW68" s="684"/>
      <c r="AX68" s="684"/>
      <c r="AY68" s="684"/>
      <c r="AZ68" s="684"/>
      <c r="BA68" s="684"/>
      <c r="BB68" s="684"/>
      <c r="BC68" s="1220"/>
      <c r="BD68" s="1250"/>
      <c r="BE68" s="303">
        <f t="shared" si="4"/>
        <v>0</v>
      </c>
      <c r="BF68" s="684"/>
      <c r="BG68" s="684"/>
      <c r="BH68" s="684"/>
      <c r="BI68" s="684"/>
      <c r="BJ68" s="684"/>
      <c r="BK68" s="684"/>
      <c r="BL68" s="1220"/>
      <c r="BM68" s="1253"/>
      <c r="BN68" s="303">
        <f t="shared" si="5"/>
        <v>0</v>
      </c>
      <c r="BO68" s="684"/>
      <c r="BP68" s="684"/>
      <c r="BQ68" s="684"/>
      <c r="BR68" s="684"/>
      <c r="BS68" s="684"/>
      <c r="BT68" s="684"/>
      <c r="BU68" s="1207"/>
      <c r="BV68" s="1208"/>
      <c r="BW68" s="1208"/>
      <c r="BX68" s="1208"/>
      <c r="BY68" s="1208"/>
      <c r="BZ68" s="1208"/>
      <c r="CA68" s="1208"/>
      <c r="CB68" s="1208"/>
      <c r="CC68" s="1209"/>
    </row>
    <row r="69" spans="1:81" s="690" customFormat="1" ht="40.15" customHeight="1" thickTop="1" thickBot="1" x14ac:dyDescent="0.3">
      <c r="A69" s="673"/>
      <c r="B69" s="1334"/>
      <c r="C69" s="1315"/>
      <c r="D69" s="1097"/>
      <c r="E69" s="1094"/>
      <c r="F69" s="1286"/>
      <c r="G69" s="1094"/>
      <c r="H69" s="1094"/>
      <c r="I69" s="1447"/>
      <c r="J69" s="1220"/>
      <c r="K69" s="1217"/>
      <c r="L69" s="1223"/>
      <c r="M69" s="1226"/>
      <c r="N69" s="1229"/>
      <c r="O69" s="1232"/>
      <c r="P69" s="1235"/>
      <c r="Q69" s="1238"/>
      <c r="R69" s="1220"/>
      <c r="S69" s="718" t="s">
        <v>5924</v>
      </c>
      <c r="T69" s="709" t="s">
        <v>3833</v>
      </c>
      <c r="U69" s="709" t="s">
        <v>3839</v>
      </c>
      <c r="V69" s="709" t="s">
        <v>3842</v>
      </c>
      <c r="W69" s="731" t="s">
        <v>5932</v>
      </c>
      <c r="X69" s="669">
        <v>44562</v>
      </c>
      <c r="Y69" s="669">
        <v>44926</v>
      </c>
      <c r="Z69" s="669">
        <v>44593</v>
      </c>
      <c r="AA69" s="669">
        <v>44926</v>
      </c>
      <c r="AB69" s="1220"/>
      <c r="AC69" s="1241"/>
      <c r="AD69" s="303">
        <f t="shared" ref="AD69:AJ108" si="68">+AM69+AV69+BE69+BN69</f>
        <v>0</v>
      </c>
      <c r="AE69" s="303">
        <f t="shared" si="68"/>
        <v>0</v>
      </c>
      <c r="AF69" s="303">
        <f t="shared" si="68"/>
        <v>0</v>
      </c>
      <c r="AG69" s="303">
        <f t="shared" si="68"/>
        <v>0</v>
      </c>
      <c r="AH69" s="303">
        <f t="shared" si="68"/>
        <v>0</v>
      </c>
      <c r="AI69" s="303">
        <f t="shared" si="68"/>
        <v>0</v>
      </c>
      <c r="AJ69" s="303">
        <f t="shared" si="68"/>
        <v>0</v>
      </c>
      <c r="AK69" s="1220"/>
      <c r="AL69" s="1244"/>
      <c r="AM69" s="303">
        <f t="shared" si="2"/>
        <v>0</v>
      </c>
      <c r="AN69" s="684"/>
      <c r="AO69" s="684"/>
      <c r="AP69" s="684"/>
      <c r="AQ69" s="684"/>
      <c r="AR69" s="684"/>
      <c r="AS69" s="684"/>
      <c r="AT69" s="1220"/>
      <c r="AU69" s="1247"/>
      <c r="AV69" s="303">
        <f t="shared" si="3"/>
        <v>0</v>
      </c>
      <c r="AW69" s="684"/>
      <c r="AX69" s="684"/>
      <c r="AY69" s="684"/>
      <c r="AZ69" s="684"/>
      <c r="BA69" s="684"/>
      <c r="BB69" s="684"/>
      <c r="BC69" s="1220"/>
      <c r="BD69" s="1250"/>
      <c r="BE69" s="303">
        <f t="shared" si="4"/>
        <v>0</v>
      </c>
      <c r="BF69" s="684"/>
      <c r="BG69" s="684"/>
      <c r="BH69" s="684"/>
      <c r="BI69" s="684"/>
      <c r="BJ69" s="684"/>
      <c r="BK69" s="684"/>
      <c r="BL69" s="1220"/>
      <c r="BM69" s="1253"/>
      <c r="BN69" s="303">
        <f t="shared" si="5"/>
        <v>0</v>
      </c>
      <c r="BO69" s="684"/>
      <c r="BP69" s="684"/>
      <c r="BQ69" s="684"/>
      <c r="BR69" s="684"/>
      <c r="BS69" s="684"/>
      <c r="BT69" s="684"/>
      <c r="BU69" s="1207"/>
      <c r="BV69" s="1208"/>
      <c r="BW69" s="1208"/>
      <c r="BX69" s="1208"/>
      <c r="BY69" s="1208"/>
      <c r="BZ69" s="1208"/>
      <c r="CA69" s="1208"/>
      <c r="CB69" s="1208"/>
      <c r="CC69" s="1209"/>
    </row>
    <row r="70" spans="1:81" s="690" customFormat="1" ht="40.15" customHeight="1" thickTop="1" thickBot="1" x14ac:dyDescent="0.3">
      <c r="A70" s="673"/>
      <c r="B70" s="1334"/>
      <c r="C70" s="1315"/>
      <c r="D70" s="1098"/>
      <c r="E70" s="1095"/>
      <c r="F70" s="1287"/>
      <c r="G70" s="1095"/>
      <c r="H70" s="1095"/>
      <c r="I70" s="1448"/>
      <c r="J70" s="1221"/>
      <c r="K70" s="1218"/>
      <c r="L70" s="1224"/>
      <c r="M70" s="1227"/>
      <c r="N70" s="1230"/>
      <c r="O70" s="1233"/>
      <c r="P70" s="1236"/>
      <c r="Q70" s="1239"/>
      <c r="R70" s="1221"/>
      <c r="S70" s="720" t="s">
        <v>5933</v>
      </c>
      <c r="T70" s="710" t="s">
        <v>3833</v>
      </c>
      <c r="U70" s="710" t="s">
        <v>3840</v>
      </c>
      <c r="V70" s="710" t="s">
        <v>3842</v>
      </c>
      <c r="W70" s="731" t="s">
        <v>5934</v>
      </c>
      <c r="X70" s="669">
        <v>44562</v>
      </c>
      <c r="Y70" s="669">
        <v>44926</v>
      </c>
      <c r="Z70" s="669">
        <v>44593</v>
      </c>
      <c r="AA70" s="669">
        <v>44926</v>
      </c>
      <c r="AB70" s="1221"/>
      <c r="AC70" s="1242"/>
      <c r="AD70" s="306">
        <f t="shared" si="68"/>
        <v>0</v>
      </c>
      <c r="AE70" s="306">
        <f t="shared" si="68"/>
        <v>0</v>
      </c>
      <c r="AF70" s="306">
        <f t="shared" si="68"/>
        <v>0</v>
      </c>
      <c r="AG70" s="306">
        <f t="shared" si="68"/>
        <v>0</v>
      </c>
      <c r="AH70" s="306">
        <f t="shared" si="68"/>
        <v>0</v>
      </c>
      <c r="AI70" s="306">
        <f t="shared" si="68"/>
        <v>0</v>
      </c>
      <c r="AJ70" s="306">
        <f t="shared" si="68"/>
        <v>0</v>
      </c>
      <c r="AK70" s="1221"/>
      <c r="AL70" s="1245"/>
      <c r="AM70" s="306">
        <f t="shared" si="2"/>
        <v>0</v>
      </c>
      <c r="AN70" s="685"/>
      <c r="AO70" s="685"/>
      <c r="AP70" s="685"/>
      <c r="AQ70" s="685"/>
      <c r="AR70" s="685"/>
      <c r="AS70" s="685"/>
      <c r="AT70" s="1221"/>
      <c r="AU70" s="1248"/>
      <c r="AV70" s="306">
        <f t="shared" si="3"/>
        <v>0</v>
      </c>
      <c r="AW70" s="685"/>
      <c r="AX70" s="685"/>
      <c r="AY70" s="685"/>
      <c r="AZ70" s="685"/>
      <c r="BA70" s="685"/>
      <c r="BB70" s="685"/>
      <c r="BC70" s="1221"/>
      <c r="BD70" s="1251"/>
      <c r="BE70" s="306">
        <f t="shared" si="4"/>
        <v>0</v>
      </c>
      <c r="BF70" s="685"/>
      <c r="BG70" s="685"/>
      <c r="BH70" s="685"/>
      <c r="BI70" s="685"/>
      <c r="BJ70" s="685"/>
      <c r="BK70" s="685"/>
      <c r="BL70" s="1221"/>
      <c r="BM70" s="1254"/>
      <c r="BN70" s="306">
        <f t="shared" si="5"/>
        <v>0</v>
      </c>
      <c r="BO70" s="685"/>
      <c r="BP70" s="685"/>
      <c r="BQ70" s="685"/>
      <c r="BR70" s="685"/>
      <c r="BS70" s="685"/>
      <c r="BT70" s="685"/>
      <c r="BU70" s="1210"/>
      <c r="BV70" s="1211"/>
      <c r="BW70" s="1211"/>
      <c r="BX70" s="1211"/>
      <c r="BY70" s="1211"/>
      <c r="BZ70" s="1211"/>
      <c r="CA70" s="1211"/>
      <c r="CB70" s="1211"/>
      <c r="CC70" s="1212"/>
    </row>
    <row r="71" spans="1:81" s="690" customFormat="1" ht="40.15" customHeight="1" thickTop="1" thickBot="1" x14ac:dyDescent="0.3">
      <c r="A71" s="673"/>
      <c r="B71" s="1334"/>
      <c r="C71" s="1315"/>
      <c r="D71" s="1096">
        <v>4103</v>
      </c>
      <c r="E71" s="1093" t="s">
        <v>5892</v>
      </c>
      <c r="F71" s="1285" t="s">
        <v>5893</v>
      </c>
      <c r="G71" s="1093" t="s">
        <v>5730</v>
      </c>
      <c r="H71" s="1093" t="s">
        <v>5919</v>
      </c>
      <c r="I71" s="1446">
        <v>2021004540179</v>
      </c>
      <c r="J71" s="1219">
        <v>364</v>
      </c>
      <c r="K71" s="1216" t="str">
        <f>+[9]Metas!K418</f>
        <v>Campañas publicitarias realizadas difundiendo los derechos de las mujeres</v>
      </c>
      <c r="L71" s="1222"/>
      <c r="M71" s="1225">
        <v>2</v>
      </c>
      <c r="N71" s="1228"/>
      <c r="O71" s="1231">
        <v>1</v>
      </c>
      <c r="P71" s="1234"/>
      <c r="Q71" s="1237">
        <v>1</v>
      </c>
      <c r="R71" s="1219">
        <f>+$J71</f>
        <v>364</v>
      </c>
      <c r="S71" s="719" t="s">
        <v>5936</v>
      </c>
      <c r="T71" s="708" t="s">
        <v>3833</v>
      </c>
      <c r="U71" s="708" t="s">
        <v>3838</v>
      </c>
      <c r="V71" s="708" t="s">
        <v>3842</v>
      </c>
      <c r="W71" s="730" t="s">
        <v>5914</v>
      </c>
      <c r="X71" s="669">
        <v>44562</v>
      </c>
      <c r="Y71" s="669">
        <v>44926</v>
      </c>
      <c r="Z71" s="669">
        <v>44593</v>
      </c>
      <c r="AA71" s="669">
        <v>44926</v>
      </c>
      <c r="AB71" s="1219">
        <f t="shared" ref="AB71" si="69">+$J71</f>
        <v>364</v>
      </c>
      <c r="AC71" s="1240">
        <f>+L71</f>
        <v>0</v>
      </c>
      <c r="AD71" s="308">
        <v>4</v>
      </c>
      <c r="AE71" s="308">
        <v>4</v>
      </c>
      <c r="AF71" s="308">
        <f t="shared" si="68"/>
        <v>0</v>
      </c>
      <c r="AG71" s="308">
        <f t="shared" si="68"/>
        <v>0</v>
      </c>
      <c r="AH71" s="308">
        <f t="shared" si="68"/>
        <v>0</v>
      </c>
      <c r="AI71" s="308">
        <f t="shared" si="68"/>
        <v>0</v>
      </c>
      <c r="AJ71" s="308">
        <f t="shared" si="68"/>
        <v>0</v>
      </c>
      <c r="AK71" s="1219">
        <f t="shared" ref="AK71" si="70">+$J71</f>
        <v>364</v>
      </c>
      <c r="AL71" s="1243">
        <f>+N71</f>
        <v>0</v>
      </c>
      <c r="AM71" s="308">
        <v>1</v>
      </c>
      <c r="AN71" s="683">
        <v>1</v>
      </c>
      <c r="AO71" s="683"/>
      <c r="AP71" s="683"/>
      <c r="AQ71" s="683"/>
      <c r="AR71" s="683"/>
      <c r="AS71" s="683"/>
      <c r="AT71" s="1219">
        <f t="shared" ref="AT71" si="71">+$J71</f>
        <v>364</v>
      </c>
      <c r="AU71" s="1246">
        <f>+O71</f>
        <v>1</v>
      </c>
      <c r="AV71" s="308">
        <v>1</v>
      </c>
      <c r="AW71" s="683">
        <v>1</v>
      </c>
      <c r="AX71" s="683"/>
      <c r="AY71" s="683"/>
      <c r="AZ71" s="683"/>
      <c r="BA71" s="683"/>
      <c r="BB71" s="683"/>
      <c r="BC71" s="1219">
        <f t="shared" ref="BC71" si="72">+$J71</f>
        <v>364</v>
      </c>
      <c r="BD71" s="1249">
        <f>+P71</f>
        <v>0</v>
      </c>
      <c r="BE71" s="308">
        <v>1</v>
      </c>
      <c r="BF71" s="683">
        <v>1</v>
      </c>
      <c r="BG71" s="683"/>
      <c r="BH71" s="683"/>
      <c r="BI71" s="683"/>
      <c r="BJ71" s="683"/>
      <c r="BK71" s="683"/>
      <c r="BL71" s="1219">
        <f t="shared" ref="BL71" si="73">+$J71</f>
        <v>364</v>
      </c>
      <c r="BM71" s="1252">
        <f>+Q71</f>
        <v>1</v>
      </c>
      <c r="BN71" s="308">
        <v>1</v>
      </c>
      <c r="BO71" s="683">
        <v>1</v>
      </c>
      <c r="BP71" s="683"/>
      <c r="BQ71" s="683"/>
      <c r="BR71" s="683"/>
      <c r="BS71" s="683"/>
      <c r="BT71" s="683"/>
      <c r="BU71" s="1204"/>
      <c r="BV71" s="1205"/>
      <c r="BW71" s="1205"/>
      <c r="BX71" s="1205"/>
      <c r="BY71" s="1205"/>
      <c r="BZ71" s="1205"/>
      <c r="CA71" s="1205"/>
      <c r="CB71" s="1205"/>
      <c r="CC71" s="1206"/>
    </row>
    <row r="72" spans="1:81" s="690" customFormat="1" ht="40.15" customHeight="1" thickTop="1" thickBot="1" x14ac:dyDescent="0.3">
      <c r="A72" s="673"/>
      <c r="B72" s="1334"/>
      <c r="C72" s="1315"/>
      <c r="D72" s="1097"/>
      <c r="E72" s="1094"/>
      <c r="F72" s="1286"/>
      <c r="G72" s="1094"/>
      <c r="H72" s="1094"/>
      <c r="I72" s="1447"/>
      <c r="J72" s="1220"/>
      <c r="K72" s="1217"/>
      <c r="L72" s="1223"/>
      <c r="M72" s="1226"/>
      <c r="N72" s="1229"/>
      <c r="O72" s="1232"/>
      <c r="P72" s="1235"/>
      <c r="Q72" s="1238"/>
      <c r="R72" s="1220"/>
      <c r="S72" s="718" t="s">
        <v>5937</v>
      </c>
      <c r="T72" s="709" t="s">
        <v>3833</v>
      </c>
      <c r="U72" s="709" t="s">
        <v>3839</v>
      </c>
      <c r="V72" s="709" t="s">
        <v>3842</v>
      </c>
      <c r="W72" s="731" t="s">
        <v>5938</v>
      </c>
      <c r="X72" s="669">
        <v>44562</v>
      </c>
      <c r="Y72" s="669">
        <v>44926</v>
      </c>
      <c r="Z72" s="669">
        <v>44593</v>
      </c>
      <c r="AA72" s="669">
        <v>44926</v>
      </c>
      <c r="AB72" s="1220"/>
      <c r="AC72" s="1241"/>
      <c r="AD72" s="303">
        <f t="shared" si="68"/>
        <v>0</v>
      </c>
      <c r="AE72" s="303">
        <f t="shared" si="68"/>
        <v>0</v>
      </c>
      <c r="AF72" s="303">
        <f t="shared" si="68"/>
        <v>0</v>
      </c>
      <c r="AG72" s="303">
        <f t="shared" si="68"/>
        <v>0</v>
      </c>
      <c r="AH72" s="303">
        <f t="shared" si="68"/>
        <v>0</v>
      </c>
      <c r="AI72" s="303">
        <f t="shared" si="68"/>
        <v>0</v>
      </c>
      <c r="AJ72" s="303">
        <f t="shared" si="68"/>
        <v>0</v>
      </c>
      <c r="AK72" s="1220"/>
      <c r="AL72" s="1244"/>
      <c r="AM72" s="303">
        <f t="shared" si="2"/>
        <v>0</v>
      </c>
      <c r="AN72" s="684"/>
      <c r="AO72" s="684"/>
      <c r="AP72" s="684"/>
      <c r="AQ72" s="684"/>
      <c r="AR72" s="684"/>
      <c r="AS72" s="684"/>
      <c r="AT72" s="1220"/>
      <c r="AU72" s="1247"/>
      <c r="AV72" s="303">
        <f t="shared" si="3"/>
        <v>0</v>
      </c>
      <c r="AW72" s="684"/>
      <c r="AX72" s="684"/>
      <c r="AY72" s="684"/>
      <c r="AZ72" s="684"/>
      <c r="BA72" s="684"/>
      <c r="BB72" s="684"/>
      <c r="BC72" s="1220"/>
      <c r="BD72" s="1250"/>
      <c r="BE72" s="303">
        <f t="shared" si="4"/>
        <v>0</v>
      </c>
      <c r="BF72" s="684"/>
      <c r="BG72" s="684"/>
      <c r="BH72" s="684"/>
      <c r="BI72" s="684"/>
      <c r="BJ72" s="684"/>
      <c r="BK72" s="684"/>
      <c r="BL72" s="1220"/>
      <c r="BM72" s="1253"/>
      <c r="BN72" s="303">
        <f t="shared" si="5"/>
        <v>0</v>
      </c>
      <c r="BO72" s="684"/>
      <c r="BP72" s="684"/>
      <c r="BQ72" s="684"/>
      <c r="BR72" s="684"/>
      <c r="BS72" s="684"/>
      <c r="BT72" s="684"/>
      <c r="BU72" s="1207"/>
      <c r="BV72" s="1208"/>
      <c r="BW72" s="1208"/>
      <c r="BX72" s="1208"/>
      <c r="BY72" s="1208"/>
      <c r="BZ72" s="1208"/>
      <c r="CA72" s="1208"/>
      <c r="CB72" s="1208"/>
      <c r="CC72" s="1209"/>
    </row>
    <row r="73" spans="1:81" s="690" customFormat="1" ht="40.15" customHeight="1" thickTop="1" x14ac:dyDescent="0.25">
      <c r="A73" s="673"/>
      <c r="B73" s="1334"/>
      <c r="C73" s="1315"/>
      <c r="D73" s="1097"/>
      <c r="E73" s="1094"/>
      <c r="F73" s="1286"/>
      <c r="G73" s="1094"/>
      <c r="H73" s="1094"/>
      <c r="I73" s="1447"/>
      <c r="J73" s="1220"/>
      <c r="K73" s="1217"/>
      <c r="L73" s="1223"/>
      <c r="M73" s="1226"/>
      <c r="N73" s="1229"/>
      <c r="O73" s="1232"/>
      <c r="P73" s="1235"/>
      <c r="Q73" s="1238"/>
      <c r="R73" s="1220"/>
      <c r="S73" s="718" t="s">
        <v>5939</v>
      </c>
      <c r="T73" s="709" t="s">
        <v>3833</v>
      </c>
      <c r="U73" s="709" t="s">
        <v>3840</v>
      </c>
      <c r="V73" s="709" t="s">
        <v>3842</v>
      </c>
      <c r="W73" s="731" t="s">
        <v>5940</v>
      </c>
      <c r="X73" s="669">
        <v>44562</v>
      </c>
      <c r="Y73" s="669">
        <v>44926</v>
      </c>
      <c r="Z73" s="669">
        <v>44593</v>
      </c>
      <c r="AA73" s="669">
        <v>44926</v>
      </c>
      <c r="AB73" s="1220"/>
      <c r="AC73" s="1241"/>
      <c r="AD73" s="303">
        <f t="shared" si="68"/>
        <v>0</v>
      </c>
      <c r="AE73" s="303">
        <f t="shared" si="68"/>
        <v>0</v>
      </c>
      <c r="AF73" s="303">
        <f t="shared" si="68"/>
        <v>0</v>
      </c>
      <c r="AG73" s="303">
        <f t="shared" si="68"/>
        <v>0</v>
      </c>
      <c r="AH73" s="303">
        <f t="shared" si="68"/>
        <v>0</v>
      </c>
      <c r="AI73" s="303">
        <f t="shared" si="68"/>
        <v>0</v>
      </c>
      <c r="AJ73" s="303">
        <f t="shared" si="68"/>
        <v>0</v>
      </c>
      <c r="AK73" s="1220"/>
      <c r="AL73" s="1244"/>
      <c r="AM73" s="303">
        <f t="shared" si="2"/>
        <v>0</v>
      </c>
      <c r="AN73" s="684"/>
      <c r="AO73" s="684"/>
      <c r="AP73" s="684"/>
      <c r="AQ73" s="684"/>
      <c r="AR73" s="684"/>
      <c r="AS73" s="684"/>
      <c r="AT73" s="1220"/>
      <c r="AU73" s="1247"/>
      <c r="AV73" s="303">
        <f t="shared" si="3"/>
        <v>0</v>
      </c>
      <c r="AW73" s="684"/>
      <c r="AX73" s="684"/>
      <c r="AY73" s="684"/>
      <c r="AZ73" s="684"/>
      <c r="BA73" s="684"/>
      <c r="BB73" s="684"/>
      <c r="BC73" s="1220"/>
      <c r="BD73" s="1250"/>
      <c r="BE73" s="303">
        <f t="shared" si="4"/>
        <v>0</v>
      </c>
      <c r="BF73" s="684"/>
      <c r="BG73" s="684"/>
      <c r="BH73" s="684"/>
      <c r="BI73" s="684"/>
      <c r="BJ73" s="684"/>
      <c r="BK73" s="684"/>
      <c r="BL73" s="1220"/>
      <c r="BM73" s="1253"/>
      <c r="BN73" s="303">
        <f t="shared" si="5"/>
        <v>0</v>
      </c>
      <c r="BO73" s="684"/>
      <c r="BP73" s="684"/>
      <c r="BQ73" s="684"/>
      <c r="BR73" s="684"/>
      <c r="BS73" s="684"/>
      <c r="BT73" s="684"/>
      <c r="BU73" s="1207"/>
      <c r="BV73" s="1208"/>
      <c r="BW73" s="1208"/>
      <c r="BX73" s="1208"/>
      <c r="BY73" s="1208"/>
      <c r="BZ73" s="1208"/>
      <c r="CA73" s="1208"/>
      <c r="CB73" s="1208"/>
      <c r="CC73" s="1209"/>
    </row>
    <row r="74" spans="1:81" s="690" customFormat="1" ht="40.15" customHeight="1" thickBot="1" x14ac:dyDescent="0.3">
      <c r="A74" s="673"/>
      <c r="B74" s="1334"/>
      <c r="C74" s="1315"/>
      <c r="D74" s="1098"/>
      <c r="E74" s="1095"/>
      <c r="F74" s="1287"/>
      <c r="G74" s="1095"/>
      <c r="H74" s="1095"/>
      <c r="I74" s="1448"/>
      <c r="J74" s="1221"/>
      <c r="K74" s="1218"/>
      <c r="L74" s="1224"/>
      <c r="M74" s="1227"/>
      <c r="N74" s="1230"/>
      <c r="O74" s="1233"/>
      <c r="P74" s="1236"/>
      <c r="Q74" s="1239"/>
      <c r="R74" s="1221"/>
      <c r="S74" s="679"/>
      <c r="T74" s="710"/>
      <c r="U74" s="710"/>
      <c r="V74" s="710"/>
      <c r="W74" s="679"/>
      <c r="X74" s="671"/>
      <c r="Y74" s="671"/>
      <c r="Z74" s="671"/>
      <c r="AA74" s="671"/>
      <c r="AB74" s="1221"/>
      <c r="AC74" s="1242"/>
      <c r="AD74" s="306">
        <f t="shared" si="68"/>
        <v>0</v>
      </c>
      <c r="AE74" s="306">
        <f t="shared" si="68"/>
        <v>0</v>
      </c>
      <c r="AF74" s="306">
        <f t="shared" si="68"/>
        <v>0</v>
      </c>
      <c r="AG74" s="306">
        <f t="shared" si="68"/>
        <v>0</v>
      </c>
      <c r="AH74" s="306">
        <f t="shared" si="68"/>
        <v>0</v>
      </c>
      <c r="AI74" s="306">
        <f t="shared" si="68"/>
        <v>0</v>
      </c>
      <c r="AJ74" s="306">
        <f t="shared" si="68"/>
        <v>0</v>
      </c>
      <c r="AK74" s="1221"/>
      <c r="AL74" s="1245"/>
      <c r="AM74" s="306">
        <f t="shared" si="2"/>
        <v>0</v>
      </c>
      <c r="AN74" s="685"/>
      <c r="AO74" s="685"/>
      <c r="AP74" s="685"/>
      <c r="AQ74" s="685"/>
      <c r="AR74" s="685"/>
      <c r="AS74" s="685"/>
      <c r="AT74" s="1221"/>
      <c r="AU74" s="1248"/>
      <c r="AV74" s="306">
        <f t="shared" si="3"/>
        <v>0</v>
      </c>
      <c r="AW74" s="685"/>
      <c r="AX74" s="685"/>
      <c r="AY74" s="685"/>
      <c r="AZ74" s="685"/>
      <c r="BA74" s="685"/>
      <c r="BB74" s="685"/>
      <c r="BC74" s="1221"/>
      <c r="BD74" s="1251"/>
      <c r="BE74" s="306">
        <f t="shared" si="4"/>
        <v>0</v>
      </c>
      <c r="BF74" s="685"/>
      <c r="BG74" s="685"/>
      <c r="BH74" s="685"/>
      <c r="BI74" s="685"/>
      <c r="BJ74" s="685"/>
      <c r="BK74" s="685"/>
      <c r="BL74" s="1221"/>
      <c r="BM74" s="1254"/>
      <c r="BN74" s="306">
        <f t="shared" si="5"/>
        <v>0</v>
      </c>
      <c r="BO74" s="685"/>
      <c r="BP74" s="685"/>
      <c r="BQ74" s="685"/>
      <c r="BR74" s="685"/>
      <c r="BS74" s="685"/>
      <c r="BT74" s="685"/>
      <c r="BU74" s="1210"/>
      <c r="BV74" s="1211"/>
      <c r="BW74" s="1211"/>
      <c r="BX74" s="1211"/>
      <c r="BY74" s="1211"/>
      <c r="BZ74" s="1211"/>
      <c r="CA74" s="1211"/>
      <c r="CB74" s="1211"/>
      <c r="CC74" s="1212"/>
    </row>
    <row r="75" spans="1:81" s="690" customFormat="1" ht="40.15" customHeight="1" thickTop="1" thickBot="1" x14ac:dyDescent="0.3">
      <c r="A75" s="673"/>
      <c r="B75" s="1334"/>
      <c r="C75" s="1315"/>
      <c r="D75" s="1096">
        <v>4103</v>
      </c>
      <c r="E75" s="1093" t="s">
        <v>5892</v>
      </c>
      <c r="F75" s="1285" t="s">
        <v>5893</v>
      </c>
      <c r="G75" s="1093" t="s">
        <v>5730</v>
      </c>
      <c r="H75" s="1093" t="s">
        <v>5919</v>
      </c>
      <c r="I75" s="1446">
        <v>2021004540179</v>
      </c>
      <c r="J75" s="1219">
        <v>365</v>
      </c>
      <c r="K75" s="1216" t="str">
        <f>+[9]Metas!K419</f>
        <v>Ejemplares de la cartilla de los derechos de las mujeres editados</v>
      </c>
      <c r="L75" s="1222"/>
      <c r="M75" s="1225">
        <v>2500</v>
      </c>
      <c r="N75" s="1228">
        <v>1200</v>
      </c>
      <c r="O75" s="1231"/>
      <c r="P75" s="1234"/>
      <c r="Q75" s="1237">
        <v>1300</v>
      </c>
      <c r="R75" s="1219">
        <f>+$J75</f>
        <v>365</v>
      </c>
      <c r="S75" s="721" t="s">
        <v>5941</v>
      </c>
      <c r="T75" s="708" t="s">
        <v>3833</v>
      </c>
      <c r="U75" s="708" t="s">
        <v>3838</v>
      </c>
      <c r="V75" s="708" t="s">
        <v>3842</v>
      </c>
      <c r="W75" s="677" t="s">
        <v>5900</v>
      </c>
      <c r="X75" s="669">
        <v>44562</v>
      </c>
      <c r="Y75" s="669">
        <v>44926</v>
      </c>
      <c r="Z75" s="669">
        <v>44593</v>
      </c>
      <c r="AA75" s="669">
        <v>44926</v>
      </c>
      <c r="AB75" s="1219">
        <f t="shared" ref="AB75" si="74">+$J75</f>
        <v>365</v>
      </c>
      <c r="AC75" s="1240">
        <f>+L75</f>
        <v>0</v>
      </c>
      <c r="AD75" s="308">
        <v>2</v>
      </c>
      <c r="AE75" s="308">
        <v>0</v>
      </c>
      <c r="AF75" s="308">
        <f t="shared" si="68"/>
        <v>0</v>
      </c>
      <c r="AG75" s="308">
        <f t="shared" si="68"/>
        <v>0</v>
      </c>
      <c r="AH75" s="308">
        <f t="shared" si="68"/>
        <v>0</v>
      </c>
      <c r="AI75" s="308">
        <f t="shared" si="68"/>
        <v>0</v>
      </c>
      <c r="AJ75" s="308">
        <v>2</v>
      </c>
      <c r="AK75" s="1219">
        <f t="shared" ref="AK75" si="75">+$J75</f>
        <v>365</v>
      </c>
      <c r="AL75" s="1243">
        <f>+N75</f>
        <v>1200</v>
      </c>
      <c r="AM75" s="308">
        <v>1</v>
      </c>
      <c r="AN75" s="683"/>
      <c r="AO75" s="683"/>
      <c r="AP75" s="683"/>
      <c r="AQ75" s="683"/>
      <c r="AR75" s="683"/>
      <c r="AS75" s="683">
        <v>1</v>
      </c>
      <c r="AT75" s="1219">
        <f t="shared" ref="AT75" si="76">+$J75</f>
        <v>365</v>
      </c>
      <c r="AU75" s="1246">
        <f>+O75</f>
        <v>0</v>
      </c>
      <c r="AV75" s="308">
        <f t="shared" si="3"/>
        <v>0</v>
      </c>
      <c r="AW75" s="683"/>
      <c r="AX75" s="683"/>
      <c r="AY75" s="683"/>
      <c r="AZ75" s="683"/>
      <c r="BA75" s="683"/>
      <c r="BB75" s="683"/>
      <c r="BC75" s="1219">
        <f t="shared" ref="BC75" si="77">+$J75</f>
        <v>365</v>
      </c>
      <c r="BD75" s="1249">
        <f>+P75</f>
        <v>0</v>
      </c>
      <c r="BE75" s="308">
        <f t="shared" si="4"/>
        <v>0</v>
      </c>
      <c r="BF75" s="683"/>
      <c r="BG75" s="683"/>
      <c r="BH75" s="683"/>
      <c r="BI75" s="683"/>
      <c r="BJ75" s="683"/>
      <c r="BK75" s="683"/>
      <c r="BL75" s="1219">
        <f t="shared" ref="BL75" si="78">+$J75</f>
        <v>365</v>
      </c>
      <c r="BM75" s="1252">
        <f>+Q75</f>
        <v>1300</v>
      </c>
      <c r="BN75" s="308">
        <v>1</v>
      </c>
      <c r="BO75" s="683"/>
      <c r="BP75" s="683"/>
      <c r="BQ75" s="683"/>
      <c r="BR75" s="683"/>
      <c r="BS75" s="683"/>
      <c r="BT75" s="683">
        <v>1</v>
      </c>
      <c r="BU75" s="1204"/>
      <c r="BV75" s="1205"/>
      <c r="BW75" s="1205"/>
      <c r="BX75" s="1205"/>
      <c r="BY75" s="1205"/>
      <c r="BZ75" s="1205"/>
      <c r="CA75" s="1205"/>
      <c r="CB75" s="1205"/>
      <c r="CC75" s="1206"/>
    </row>
    <row r="76" spans="1:81" s="690" customFormat="1" ht="40.15" customHeight="1" thickTop="1" thickBot="1" x14ac:dyDescent="0.3">
      <c r="A76" s="673"/>
      <c r="B76" s="1334"/>
      <c r="C76" s="1315"/>
      <c r="D76" s="1097"/>
      <c r="E76" s="1094"/>
      <c r="F76" s="1286"/>
      <c r="G76" s="1094"/>
      <c r="H76" s="1094"/>
      <c r="I76" s="1447"/>
      <c r="J76" s="1220"/>
      <c r="K76" s="1217"/>
      <c r="L76" s="1223"/>
      <c r="M76" s="1226"/>
      <c r="N76" s="1229"/>
      <c r="O76" s="1232"/>
      <c r="P76" s="1235"/>
      <c r="Q76" s="1238"/>
      <c r="R76" s="1220"/>
      <c r="S76" s="721" t="s">
        <v>5942</v>
      </c>
      <c r="T76" s="709" t="s">
        <v>3833</v>
      </c>
      <c r="U76" s="709" t="s">
        <v>3839</v>
      </c>
      <c r="V76" s="709" t="s">
        <v>3842</v>
      </c>
      <c r="W76" s="733" t="s">
        <v>5943</v>
      </c>
      <c r="X76" s="669">
        <v>44562</v>
      </c>
      <c r="Y76" s="669">
        <v>44926</v>
      </c>
      <c r="Z76" s="669">
        <v>44593</v>
      </c>
      <c r="AA76" s="669">
        <v>44926</v>
      </c>
      <c r="AB76" s="1220"/>
      <c r="AC76" s="1241"/>
      <c r="AD76" s="303">
        <f t="shared" si="68"/>
        <v>0</v>
      </c>
      <c r="AE76" s="303">
        <f t="shared" si="68"/>
        <v>0</v>
      </c>
      <c r="AF76" s="303">
        <f t="shared" si="68"/>
        <v>0</v>
      </c>
      <c r="AG76" s="303">
        <f t="shared" si="68"/>
        <v>0</v>
      </c>
      <c r="AH76" s="303">
        <f t="shared" si="68"/>
        <v>0</v>
      </c>
      <c r="AI76" s="303">
        <f t="shared" si="68"/>
        <v>0</v>
      </c>
      <c r="AJ76" s="303">
        <f t="shared" si="68"/>
        <v>0</v>
      </c>
      <c r="AK76" s="1220"/>
      <c r="AL76" s="1244"/>
      <c r="AM76" s="303">
        <f t="shared" ref="AM76:AM139" si="79">SUM(AN76:AS76)</f>
        <v>0</v>
      </c>
      <c r="AN76" s="684"/>
      <c r="AO76" s="684"/>
      <c r="AP76" s="684"/>
      <c r="AQ76" s="684"/>
      <c r="AR76" s="684"/>
      <c r="AS76" s="684"/>
      <c r="AT76" s="1220"/>
      <c r="AU76" s="1247"/>
      <c r="AV76" s="303">
        <f t="shared" ref="AV76:AV138" si="80">SUM(AW76:BB76)</f>
        <v>0</v>
      </c>
      <c r="AW76" s="684"/>
      <c r="AX76" s="684"/>
      <c r="AY76" s="684"/>
      <c r="AZ76" s="684"/>
      <c r="BA76" s="684"/>
      <c r="BB76" s="684"/>
      <c r="BC76" s="1220"/>
      <c r="BD76" s="1250"/>
      <c r="BE76" s="303">
        <f t="shared" ref="BE76:BE139" si="81">SUM(BF76:BK76)</f>
        <v>0</v>
      </c>
      <c r="BF76" s="684"/>
      <c r="BG76" s="684"/>
      <c r="BH76" s="684"/>
      <c r="BI76" s="684"/>
      <c r="BJ76" s="684"/>
      <c r="BK76" s="684"/>
      <c r="BL76" s="1220"/>
      <c r="BM76" s="1253"/>
      <c r="BN76" s="303">
        <f t="shared" ref="BN76:BN139" si="82">SUM(BO76:BT76)</f>
        <v>0</v>
      </c>
      <c r="BO76" s="684"/>
      <c r="BP76" s="684"/>
      <c r="BQ76" s="684"/>
      <c r="BR76" s="684"/>
      <c r="BS76" s="684"/>
      <c r="BT76" s="684"/>
      <c r="BU76" s="1207"/>
      <c r="BV76" s="1208"/>
      <c r="BW76" s="1208"/>
      <c r="BX76" s="1208"/>
      <c r="BY76" s="1208"/>
      <c r="BZ76" s="1208"/>
      <c r="CA76" s="1208"/>
      <c r="CB76" s="1208"/>
      <c r="CC76" s="1209"/>
    </row>
    <row r="77" spans="1:81" s="690" customFormat="1" ht="40.15" customHeight="1" thickTop="1" x14ac:dyDescent="0.25">
      <c r="A77" s="673"/>
      <c r="B77" s="1334"/>
      <c r="C77" s="1315"/>
      <c r="D77" s="1097"/>
      <c r="E77" s="1094"/>
      <c r="F77" s="1286"/>
      <c r="G77" s="1094"/>
      <c r="H77" s="1094"/>
      <c r="I77" s="1447"/>
      <c r="J77" s="1220"/>
      <c r="K77" s="1217"/>
      <c r="L77" s="1223"/>
      <c r="M77" s="1226"/>
      <c r="N77" s="1229"/>
      <c r="O77" s="1232"/>
      <c r="P77" s="1235"/>
      <c r="Q77" s="1238"/>
      <c r="R77" s="1220"/>
      <c r="S77" s="718" t="s">
        <v>5944</v>
      </c>
      <c r="T77" s="709" t="s">
        <v>3833</v>
      </c>
      <c r="U77" s="709" t="s">
        <v>3840</v>
      </c>
      <c r="V77" s="709" t="s">
        <v>3842</v>
      </c>
      <c r="W77" s="731" t="s">
        <v>5940</v>
      </c>
      <c r="X77" s="669">
        <v>44562</v>
      </c>
      <c r="Y77" s="669">
        <v>44926</v>
      </c>
      <c r="Z77" s="669">
        <v>44593</v>
      </c>
      <c r="AA77" s="669">
        <v>44926</v>
      </c>
      <c r="AB77" s="1220"/>
      <c r="AC77" s="1241"/>
      <c r="AD77" s="303">
        <f t="shared" si="68"/>
        <v>0</v>
      </c>
      <c r="AE77" s="303">
        <f t="shared" si="68"/>
        <v>0</v>
      </c>
      <c r="AF77" s="303">
        <f t="shared" si="68"/>
        <v>0</v>
      </c>
      <c r="AG77" s="303">
        <f t="shared" si="68"/>
        <v>0</v>
      </c>
      <c r="AH77" s="303">
        <f t="shared" si="68"/>
        <v>0</v>
      </c>
      <c r="AI77" s="303">
        <f t="shared" si="68"/>
        <v>0</v>
      </c>
      <c r="AJ77" s="303">
        <f t="shared" si="68"/>
        <v>0</v>
      </c>
      <c r="AK77" s="1220"/>
      <c r="AL77" s="1244"/>
      <c r="AM77" s="303">
        <f t="shared" si="79"/>
        <v>0</v>
      </c>
      <c r="AN77" s="684"/>
      <c r="AO77" s="684"/>
      <c r="AP77" s="684"/>
      <c r="AQ77" s="684"/>
      <c r="AR77" s="684"/>
      <c r="AS77" s="684"/>
      <c r="AT77" s="1220"/>
      <c r="AU77" s="1247"/>
      <c r="AV77" s="303">
        <f t="shared" si="80"/>
        <v>0</v>
      </c>
      <c r="AW77" s="684"/>
      <c r="AX77" s="684"/>
      <c r="AY77" s="684"/>
      <c r="AZ77" s="684"/>
      <c r="BA77" s="684"/>
      <c r="BB77" s="684"/>
      <c r="BC77" s="1220"/>
      <c r="BD77" s="1250"/>
      <c r="BE77" s="303">
        <f t="shared" si="81"/>
        <v>0</v>
      </c>
      <c r="BF77" s="684"/>
      <c r="BG77" s="684"/>
      <c r="BH77" s="684"/>
      <c r="BI77" s="684"/>
      <c r="BJ77" s="684"/>
      <c r="BK77" s="684"/>
      <c r="BL77" s="1220"/>
      <c r="BM77" s="1253"/>
      <c r="BN77" s="303">
        <f t="shared" si="82"/>
        <v>0</v>
      </c>
      <c r="BO77" s="684"/>
      <c r="BP77" s="684"/>
      <c r="BQ77" s="684"/>
      <c r="BR77" s="684"/>
      <c r="BS77" s="684"/>
      <c r="BT77" s="684"/>
      <c r="BU77" s="1207"/>
      <c r="BV77" s="1208"/>
      <c r="BW77" s="1208"/>
      <c r="BX77" s="1208"/>
      <c r="BY77" s="1208"/>
      <c r="BZ77" s="1208"/>
      <c r="CA77" s="1208"/>
      <c r="CB77" s="1208"/>
      <c r="CC77" s="1209"/>
    </row>
    <row r="78" spans="1:81" s="690" customFormat="1" ht="40.15" customHeight="1" thickBot="1" x14ac:dyDescent="0.3">
      <c r="A78" s="673"/>
      <c r="B78" s="1334"/>
      <c r="C78" s="1315"/>
      <c r="D78" s="1098"/>
      <c r="E78" s="1095"/>
      <c r="F78" s="1287"/>
      <c r="G78" s="1095"/>
      <c r="H78" s="1095"/>
      <c r="I78" s="1448"/>
      <c r="J78" s="1221"/>
      <c r="K78" s="1218"/>
      <c r="L78" s="1224"/>
      <c r="M78" s="1227"/>
      <c r="N78" s="1230"/>
      <c r="O78" s="1233"/>
      <c r="P78" s="1236"/>
      <c r="Q78" s="1239"/>
      <c r="R78" s="1221"/>
      <c r="S78" s="679"/>
      <c r="T78" s="710"/>
      <c r="U78" s="710"/>
      <c r="V78" s="710"/>
      <c r="W78" s="679"/>
      <c r="X78" s="671"/>
      <c r="Y78" s="671"/>
      <c r="Z78" s="671"/>
      <c r="AA78" s="671"/>
      <c r="AB78" s="1221"/>
      <c r="AC78" s="1242"/>
      <c r="AD78" s="306">
        <f t="shared" si="68"/>
        <v>0</v>
      </c>
      <c r="AE78" s="306">
        <f t="shared" si="68"/>
        <v>0</v>
      </c>
      <c r="AF78" s="306">
        <f t="shared" si="68"/>
        <v>0</v>
      </c>
      <c r="AG78" s="306">
        <f t="shared" si="68"/>
        <v>0</v>
      </c>
      <c r="AH78" s="306">
        <f t="shared" si="68"/>
        <v>0</v>
      </c>
      <c r="AI78" s="306">
        <f t="shared" si="68"/>
        <v>0</v>
      </c>
      <c r="AJ78" s="306">
        <f t="shared" si="68"/>
        <v>0</v>
      </c>
      <c r="AK78" s="1221"/>
      <c r="AL78" s="1245"/>
      <c r="AM78" s="306">
        <f t="shared" si="79"/>
        <v>0</v>
      </c>
      <c r="AN78" s="685"/>
      <c r="AO78" s="685"/>
      <c r="AP78" s="685"/>
      <c r="AQ78" s="685"/>
      <c r="AR78" s="685"/>
      <c r="AS78" s="685"/>
      <c r="AT78" s="1221"/>
      <c r="AU78" s="1248"/>
      <c r="AV78" s="306">
        <f t="shared" si="80"/>
        <v>0</v>
      </c>
      <c r="AW78" s="685"/>
      <c r="AX78" s="685"/>
      <c r="AY78" s="685"/>
      <c r="AZ78" s="685"/>
      <c r="BA78" s="685"/>
      <c r="BB78" s="685"/>
      <c r="BC78" s="1221"/>
      <c r="BD78" s="1251"/>
      <c r="BE78" s="306">
        <f t="shared" si="81"/>
        <v>0</v>
      </c>
      <c r="BF78" s="685"/>
      <c r="BG78" s="685"/>
      <c r="BH78" s="685"/>
      <c r="BI78" s="685"/>
      <c r="BJ78" s="685"/>
      <c r="BK78" s="685"/>
      <c r="BL78" s="1221"/>
      <c r="BM78" s="1254"/>
      <c r="BN78" s="306">
        <f t="shared" si="82"/>
        <v>0</v>
      </c>
      <c r="BO78" s="685"/>
      <c r="BP78" s="685"/>
      <c r="BQ78" s="685"/>
      <c r="BR78" s="685"/>
      <c r="BS78" s="685"/>
      <c r="BT78" s="685"/>
      <c r="BU78" s="1210"/>
      <c r="BV78" s="1211"/>
      <c r="BW78" s="1211"/>
      <c r="BX78" s="1211"/>
      <c r="BY78" s="1211"/>
      <c r="BZ78" s="1211"/>
      <c r="CA78" s="1211"/>
      <c r="CB78" s="1211"/>
      <c r="CC78" s="1212"/>
    </row>
    <row r="79" spans="1:81" s="690" customFormat="1" ht="40.15" customHeight="1" thickTop="1" thickBot="1" x14ac:dyDescent="0.3">
      <c r="A79" s="673"/>
      <c r="B79" s="1334"/>
      <c r="C79" s="1315"/>
      <c r="D79" s="1096">
        <v>4103</v>
      </c>
      <c r="E79" s="1093" t="s">
        <v>5892</v>
      </c>
      <c r="F79" s="1285" t="s">
        <v>5893</v>
      </c>
      <c r="G79" s="1093" t="s">
        <v>5730</v>
      </c>
      <c r="H79" s="1093" t="s">
        <v>5919</v>
      </c>
      <c r="I79" s="1446">
        <v>2021004540179</v>
      </c>
      <c r="J79" s="1219">
        <v>366</v>
      </c>
      <c r="K79" s="1216" t="str">
        <f>+[9]Metas!K420</f>
        <v>Estrategia de fortalecimiento de las rutas de protección de mujeres implementada</v>
      </c>
      <c r="L79" s="1222"/>
      <c r="M79" s="1225">
        <f t="shared" ref="M79" si="83">SUM(N79:Q79)</f>
        <v>0</v>
      </c>
      <c r="N79" s="1228"/>
      <c r="O79" s="1231"/>
      <c r="P79" s="1234"/>
      <c r="Q79" s="1237"/>
      <c r="R79" s="1219">
        <f>+$J79</f>
        <v>366</v>
      </c>
      <c r="S79" s="677" t="s">
        <v>5945</v>
      </c>
      <c r="T79" s="708" t="s">
        <v>3833</v>
      </c>
      <c r="U79" s="708" t="s">
        <v>3838</v>
      </c>
      <c r="V79" s="708" t="s">
        <v>3842</v>
      </c>
      <c r="W79" s="677" t="s">
        <v>5900</v>
      </c>
      <c r="X79" s="669">
        <v>44562</v>
      </c>
      <c r="Y79" s="669">
        <v>44926</v>
      </c>
      <c r="Z79" s="669">
        <v>44593</v>
      </c>
      <c r="AA79" s="669">
        <v>44926</v>
      </c>
      <c r="AB79" s="1219">
        <f t="shared" ref="AB79" si="84">+$J79</f>
        <v>366</v>
      </c>
      <c r="AC79" s="1240">
        <f>+L79</f>
        <v>0</v>
      </c>
      <c r="AD79" s="308">
        <f t="shared" si="68"/>
        <v>0</v>
      </c>
      <c r="AE79" s="308">
        <f t="shared" si="68"/>
        <v>0</v>
      </c>
      <c r="AF79" s="308">
        <f t="shared" si="68"/>
        <v>0</v>
      </c>
      <c r="AG79" s="308">
        <f t="shared" si="68"/>
        <v>0</v>
      </c>
      <c r="AH79" s="308">
        <f t="shared" si="68"/>
        <v>0</v>
      </c>
      <c r="AI79" s="308">
        <f t="shared" si="68"/>
        <v>0</v>
      </c>
      <c r="AJ79" s="308">
        <f t="shared" si="68"/>
        <v>0</v>
      </c>
      <c r="AK79" s="1219">
        <f t="shared" ref="AK79" si="85">+$J79</f>
        <v>366</v>
      </c>
      <c r="AL79" s="1243">
        <f>+N79</f>
        <v>0</v>
      </c>
      <c r="AM79" s="308">
        <f t="shared" si="79"/>
        <v>0</v>
      </c>
      <c r="AN79" s="683"/>
      <c r="AO79" s="683"/>
      <c r="AP79" s="683"/>
      <c r="AQ79" s="683"/>
      <c r="AR79" s="683"/>
      <c r="AS79" s="683"/>
      <c r="AT79" s="1219">
        <f t="shared" ref="AT79" si="86">+$J79</f>
        <v>366</v>
      </c>
      <c r="AU79" s="1246">
        <f>+O79</f>
        <v>0</v>
      </c>
      <c r="AV79" s="308">
        <f t="shared" si="80"/>
        <v>0</v>
      </c>
      <c r="AW79" s="683"/>
      <c r="AX79" s="683"/>
      <c r="AY79" s="683"/>
      <c r="AZ79" s="683"/>
      <c r="BA79" s="683"/>
      <c r="BB79" s="683"/>
      <c r="BC79" s="1219">
        <f t="shared" ref="BC79" si="87">+$J79</f>
        <v>366</v>
      </c>
      <c r="BD79" s="1249">
        <f>+P79</f>
        <v>0</v>
      </c>
      <c r="BE79" s="308">
        <f t="shared" si="81"/>
        <v>0</v>
      </c>
      <c r="BF79" s="683"/>
      <c r="BG79" s="683"/>
      <c r="BH79" s="683"/>
      <c r="BI79" s="683"/>
      <c r="BJ79" s="683"/>
      <c r="BK79" s="683"/>
      <c r="BL79" s="1219">
        <f t="shared" ref="BL79" si="88">+$J79</f>
        <v>366</v>
      </c>
      <c r="BM79" s="1252">
        <f>+Q79</f>
        <v>0</v>
      </c>
      <c r="BN79" s="308">
        <f t="shared" si="82"/>
        <v>0</v>
      </c>
      <c r="BO79" s="683"/>
      <c r="BP79" s="683"/>
      <c r="BQ79" s="683"/>
      <c r="BR79" s="683"/>
      <c r="BS79" s="683"/>
      <c r="BT79" s="683"/>
      <c r="BU79" s="1204"/>
      <c r="BV79" s="1205"/>
      <c r="BW79" s="1205"/>
      <c r="BX79" s="1205"/>
      <c r="BY79" s="1205"/>
      <c r="BZ79" s="1205"/>
      <c r="CA79" s="1205"/>
      <c r="CB79" s="1205"/>
      <c r="CC79" s="1206"/>
    </row>
    <row r="80" spans="1:81" s="690" customFormat="1" ht="40.15" customHeight="1" thickTop="1" thickBot="1" x14ac:dyDescent="0.3">
      <c r="A80" s="673"/>
      <c r="B80" s="1334"/>
      <c r="C80" s="1315"/>
      <c r="D80" s="1097"/>
      <c r="E80" s="1094"/>
      <c r="F80" s="1286"/>
      <c r="G80" s="1094"/>
      <c r="H80" s="1094"/>
      <c r="I80" s="1447"/>
      <c r="J80" s="1220"/>
      <c r="K80" s="1217"/>
      <c r="L80" s="1223"/>
      <c r="M80" s="1226"/>
      <c r="N80" s="1229"/>
      <c r="O80" s="1232"/>
      <c r="P80" s="1235"/>
      <c r="Q80" s="1238"/>
      <c r="R80" s="1220"/>
      <c r="S80" s="678" t="s">
        <v>5946</v>
      </c>
      <c r="T80" s="709" t="s">
        <v>3833</v>
      </c>
      <c r="U80" s="709" t="s">
        <v>3839</v>
      </c>
      <c r="V80" s="709" t="s">
        <v>3842</v>
      </c>
      <c r="W80" s="678" t="s">
        <v>5947</v>
      </c>
      <c r="X80" s="669">
        <v>44562</v>
      </c>
      <c r="Y80" s="669">
        <v>44926</v>
      </c>
      <c r="Z80" s="669">
        <v>44593</v>
      </c>
      <c r="AA80" s="669">
        <v>44926</v>
      </c>
      <c r="AB80" s="1220"/>
      <c r="AC80" s="1241"/>
      <c r="AD80" s="303">
        <f t="shared" si="68"/>
        <v>0</v>
      </c>
      <c r="AE80" s="303">
        <f t="shared" si="68"/>
        <v>0</v>
      </c>
      <c r="AF80" s="303">
        <f t="shared" si="68"/>
        <v>0</v>
      </c>
      <c r="AG80" s="303">
        <f t="shared" si="68"/>
        <v>0</v>
      </c>
      <c r="AH80" s="303">
        <f t="shared" si="68"/>
        <v>0</v>
      </c>
      <c r="AI80" s="303">
        <f t="shared" si="68"/>
        <v>0</v>
      </c>
      <c r="AJ80" s="303">
        <f t="shared" si="68"/>
        <v>0</v>
      </c>
      <c r="AK80" s="1220"/>
      <c r="AL80" s="1244"/>
      <c r="AM80" s="303">
        <f t="shared" si="79"/>
        <v>0</v>
      </c>
      <c r="AN80" s="684"/>
      <c r="AO80" s="684"/>
      <c r="AP80" s="684"/>
      <c r="AQ80" s="684"/>
      <c r="AR80" s="684"/>
      <c r="AS80" s="684"/>
      <c r="AT80" s="1220"/>
      <c r="AU80" s="1247"/>
      <c r="AV80" s="303">
        <f t="shared" si="80"/>
        <v>0</v>
      </c>
      <c r="AW80" s="684"/>
      <c r="AX80" s="684"/>
      <c r="AY80" s="684"/>
      <c r="AZ80" s="684"/>
      <c r="BA80" s="684"/>
      <c r="BB80" s="684"/>
      <c r="BC80" s="1220"/>
      <c r="BD80" s="1250"/>
      <c r="BE80" s="303">
        <f t="shared" si="81"/>
        <v>0</v>
      </c>
      <c r="BF80" s="684"/>
      <c r="BG80" s="684"/>
      <c r="BH80" s="684"/>
      <c r="BI80" s="684"/>
      <c r="BJ80" s="684"/>
      <c r="BK80" s="684"/>
      <c r="BL80" s="1220"/>
      <c r="BM80" s="1253"/>
      <c r="BN80" s="303">
        <f t="shared" si="82"/>
        <v>0</v>
      </c>
      <c r="BO80" s="684"/>
      <c r="BP80" s="684"/>
      <c r="BQ80" s="684"/>
      <c r="BR80" s="684"/>
      <c r="BS80" s="684"/>
      <c r="BT80" s="684"/>
      <c r="BU80" s="1207"/>
      <c r="BV80" s="1208"/>
      <c r="BW80" s="1208"/>
      <c r="BX80" s="1208"/>
      <c r="BY80" s="1208"/>
      <c r="BZ80" s="1208"/>
      <c r="CA80" s="1208"/>
      <c r="CB80" s="1208"/>
      <c r="CC80" s="1209"/>
    </row>
    <row r="81" spans="1:81" s="690" customFormat="1" ht="40.15" customHeight="1" thickTop="1" thickBot="1" x14ac:dyDescent="0.3">
      <c r="A81" s="673"/>
      <c r="B81" s="1334"/>
      <c r="C81" s="1315"/>
      <c r="D81" s="1097"/>
      <c r="E81" s="1094"/>
      <c r="F81" s="1286"/>
      <c r="G81" s="1094"/>
      <c r="H81" s="1094"/>
      <c r="I81" s="1447"/>
      <c r="J81" s="1220"/>
      <c r="K81" s="1217"/>
      <c r="L81" s="1223"/>
      <c r="M81" s="1226"/>
      <c r="N81" s="1229"/>
      <c r="O81" s="1232"/>
      <c r="P81" s="1235"/>
      <c r="Q81" s="1238"/>
      <c r="R81" s="1220"/>
      <c r="S81" s="678" t="s">
        <v>5948</v>
      </c>
      <c r="T81" s="709" t="s">
        <v>3833</v>
      </c>
      <c r="U81" s="709" t="s">
        <v>3839</v>
      </c>
      <c r="V81" s="709" t="s">
        <v>3842</v>
      </c>
      <c r="W81" s="678" t="s">
        <v>5949</v>
      </c>
      <c r="X81" s="669">
        <v>44562</v>
      </c>
      <c r="Y81" s="669">
        <v>44926</v>
      </c>
      <c r="Z81" s="669">
        <v>44593</v>
      </c>
      <c r="AA81" s="669">
        <v>44926</v>
      </c>
      <c r="AB81" s="1220"/>
      <c r="AC81" s="1241"/>
      <c r="AD81" s="303">
        <f t="shared" si="68"/>
        <v>0</v>
      </c>
      <c r="AE81" s="303">
        <f t="shared" si="68"/>
        <v>0</v>
      </c>
      <c r="AF81" s="303">
        <f t="shared" si="68"/>
        <v>0</v>
      </c>
      <c r="AG81" s="303">
        <f t="shared" si="68"/>
        <v>0</v>
      </c>
      <c r="AH81" s="303">
        <f t="shared" si="68"/>
        <v>0</v>
      </c>
      <c r="AI81" s="303">
        <f t="shared" si="68"/>
        <v>0</v>
      </c>
      <c r="AJ81" s="303">
        <f t="shared" si="68"/>
        <v>0</v>
      </c>
      <c r="AK81" s="1220"/>
      <c r="AL81" s="1244"/>
      <c r="AM81" s="303">
        <f t="shared" si="79"/>
        <v>0</v>
      </c>
      <c r="AN81" s="684"/>
      <c r="AO81" s="684"/>
      <c r="AP81" s="684"/>
      <c r="AQ81" s="684"/>
      <c r="AR81" s="684"/>
      <c r="AS81" s="684"/>
      <c r="AT81" s="1220"/>
      <c r="AU81" s="1247"/>
      <c r="AV81" s="303">
        <f t="shared" si="80"/>
        <v>0</v>
      </c>
      <c r="AW81" s="684"/>
      <c r="AX81" s="684"/>
      <c r="AY81" s="684"/>
      <c r="AZ81" s="684"/>
      <c r="BA81" s="684"/>
      <c r="BB81" s="684"/>
      <c r="BC81" s="1220"/>
      <c r="BD81" s="1250"/>
      <c r="BE81" s="303">
        <f t="shared" si="81"/>
        <v>0</v>
      </c>
      <c r="BF81" s="684"/>
      <c r="BG81" s="684"/>
      <c r="BH81" s="684"/>
      <c r="BI81" s="684"/>
      <c r="BJ81" s="684"/>
      <c r="BK81" s="684"/>
      <c r="BL81" s="1220"/>
      <c r="BM81" s="1253"/>
      <c r="BN81" s="303">
        <f t="shared" si="82"/>
        <v>0</v>
      </c>
      <c r="BO81" s="684"/>
      <c r="BP81" s="684"/>
      <c r="BQ81" s="684"/>
      <c r="BR81" s="684"/>
      <c r="BS81" s="684"/>
      <c r="BT81" s="684"/>
      <c r="BU81" s="1207"/>
      <c r="BV81" s="1208"/>
      <c r="BW81" s="1208"/>
      <c r="BX81" s="1208"/>
      <c r="BY81" s="1208"/>
      <c r="BZ81" s="1208"/>
      <c r="CA81" s="1208"/>
      <c r="CB81" s="1208"/>
      <c r="CC81" s="1209"/>
    </row>
    <row r="82" spans="1:81" s="690" customFormat="1" ht="40.15" customHeight="1" thickTop="1" thickBot="1" x14ac:dyDescent="0.3">
      <c r="A82" s="673"/>
      <c r="B82" s="1334"/>
      <c r="C82" s="1315"/>
      <c r="D82" s="1098"/>
      <c r="E82" s="1095"/>
      <c r="F82" s="1287"/>
      <c r="G82" s="1095"/>
      <c r="H82" s="1095"/>
      <c r="I82" s="1448"/>
      <c r="J82" s="1221"/>
      <c r="K82" s="1218"/>
      <c r="L82" s="1224"/>
      <c r="M82" s="1227"/>
      <c r="N82" s="1230"/>
      <c r="O82" s="1233"/>
      <c r="P82" s="1236"/>
      <c r="Q82" s="1239"/>
      <c r="R82" s="1221"/>
      <c r="S82" s="679" t="s">
        <v>5950</v>
      </c>
      <c r="T82" s="710" t="s">
        <v>3833</v>
      </c>
      <c r="U82" s="710" t="s">
        <v>3839</v>
      </c>
      <c r="V82" s="710" t="s">
        <v>3842</v>
      </c>
      <c r="W82" s="679" t="s">
        <v>5951</v>
      </c>
      <c r="X82" s="669">
        <v>44562</v>
      </c>
      <c r="Y82" s="669">
        <v>44926</v>
      </c>
      <c r="Z82" s="669">
        <v>44593</v>
      </c>
      <c r="AA82" s="669">
        <v>44926</v>
      </c>
      <c r="AB82" s="1221"/>
      <c r="AC82" s="1242"/>
      <c r="AD82" s="306">
        <f t="shared" si="68"/>
        <v>0</v>
      </c>
      <c r="AE82" s="306">
        <f t="shared" si="68"/>
        <v>0</v>
      </c>
      <c r="AF82" s="306">
        <f t="shared" si="68"/>
        <v>0</v>
      </c>
      <c r="AG82" s="306">
        <f t="shared" si="68"/>
        <v>0</v>
      </c>
      <c r="AH82" s="306">
        <f t="shared" si="68"/>
        <v>0</v>
      </c>
      <c r="AI82" s="306">
        <f t="shared" si="68"/>
        <v>0</v>
      </c>
      <c r="AJ82" s="306">
        <f t="shared" si="68"/>
        <v>0</v>
      </c>
      <c r="AK82" s="1221"/>
      <c r="AL82" s="1245"/>
      <c r="AM82" s="306">
        <f t="shared" si="79"/>
        <v>0</v>
      </c>
      <c r="AN82" s="685"/>
      <c r="AO82" s="685"/>
      <c r="AP82" s="685"/>
      <c r="AQ82" s="685"/>
      <c r="AR82" s="685"/>
      <c r="AS82" s="685"/>
      <c r="AT82" s="1221"/>
      <c r="AU82" s="1248"/>
      <c r="AV82" s="306">
        <f t="shared" si="80"/>
        <v>0</v>
      </c>
      <c r="AW82" s="685"/>
      <c r="AX82" s="685"/>
      <c r="AY82" s="685"/>
      <c r="AZ82" s="685"/>
      <c r="BA82" s="685"/>
      <c r="BB82" s="685"/>
      <c r="BC82" s="1221"/>
      <c r="BD82" s="1251"/>
      <c r="BE82" s="306">
        <f t="shared" si="81"/>
        <v>0</v>
      </c>
      <c r="BF82" s="685"/>
      <c r="BG82" s="685"/>
      <c r="BH82" s="685"/>
      <c r="BI82" s="685"/>
      <c r="BJ82" s="685"/>
      <c r="BK82" s="685"/>
      <c r="BL82" s="1221"/>
      <c r="BM82" s="1254"/>
      <c r="BN82" s="306">
        <f t="shared" si="82"/>
        <v>0</v>
      </c>
      <c r="BO82" s="685"/>
      <c r="BP82" s="685"/>
      <c r="BQ82" s="685"/>
      <c r="BR82" s="685"/>
      <c r="BS82" s="685"/>
      <c r="BT82" s="685"/>
      <c r="BU82" s="1210"/>
      <c r="BV82" s="1211"/>
      <c r="BW82" s="1211"/>
      <c r="BX82" s="1211"/>
      <c r="BY82" s="1211"/>
      <c r="BZ82" s="1211"/>
      <c r="CA82" s="1211"/>
      <c r="CB82" s="1211"/>
      <c r="CC82" s="1212"/>
    </row>
    <row r="83" spans="1:81" s="690" customFormat="1" ht="40.15" customHeight="1" thickTop="1" thickBot="1" x14ac:dyDescent="0.3">
      <c r="A83" s="673"/>
      <c r="B83" s="1334"/>
      <c r="C83" s="1315"/>
      <c r="D83" s="1096">
        <v>4103</v>
      </c>
      <c r="E83" s="1093" t="s">
        <v>5892</v>
      </c>
      <c r="F83" s="1285" t="s">
        <v>5893</v>
      </c>
      <c r="G83" s="1093" t="s">
        <v>5730</v>
      </c>
      <c r="H83" s="1093" t="s">
        <v>5919</v>
      </c>
      <c r="I83" s="1446">
        <v>2021004540179</v>
      </c>
      <c r="J83" s="1219">
        <v>367</v>
      </c>
      <c r="K83" s="1216" t="str">
        <f>+[9]Metas!K421</f>
        <v>Asesorías jurídicas realizadas a las mujeres del Departamento</v>
      </c>
      <c r="L83" s="1222"/>
      <c r="M83" s="1225">
        <v>1100</v>
      </c>
      <c r="N83" s="1228">
        <v>200</v>
      </c>
      <c r="O83" s="1231">
        <v>300</v>
      </c>
      <c r="P83" s="1234">
        <v>300</v>
      </c>
      <c r="Q83" s="1237">
        <v>300</v>
      </c>
      <c r="R83" s="1219">
        <f>+$J83</f>
        <v>367</v>
      </c>
      <c r="S83" s="722" t="s">
        <v>5952</v>
      </c>
      <c r="T83" s="708" t="s">
        <v>3833</v>
      </c>
      <c r="U83" s="708" t="s">
        <v>3838</v>
      </c>
      <c r="V83" s="708" t="s">
        <v>3842</v>
      </c>
      <c r="W83" s="722" t="s">
        <v>5953</v>
      </c>
      <c r="X83" s="669">
        <v>44562</v>
      </c>
      <c r="Y83" s="669">
        <v>44926</v>
      </c>
      <c r="Z83" s="669">
        <v>44593</v>
      </c>
      <c r="AA83" s="669">
        <v>44926</v>
      </c>
      <c r="AB83" s="1219">
        <f t="shared" ref="AB83" si="89">+$J83</f>
        <v>367</v>
      </c>
      <c r="AC83" s="1240">
        <f>+L83</f>
        <v>0</v>
      </c>
      <c r="AD83" s="308">
        <v>20</v>
      </c>
      <c r="AE83" s="308">
        <v>20</v>
      </c>
      <c r="AF83" s="308">
        <f t="shared" si="68"/>
        <v>0</v>
      </c>
      <c r="AG83" s="308">
        <f t="shared" si="68"/>
        <v>0</v>
      </c>
      <c r="AH83" s="308">
        <f t="shared" si="68"/>
        <v>0</v>
      </c>
      <c r="AI83" s="308">
        <f t="shared" si="68"/>
        <v>0</v>
      </c>
      <c r="AJ83" s="308">
        <f t="shared" si="68"/>
        <v>0</v>
      </c>
      <c r="AK83" s="1219">
        <f t="shared" ref="AK83" si="90">+$J83</f>
        <v>367</v>
      </c>
      <c r="AL83" s="1243">
        <f>+N83</f>
        <v>200</v>
      </c>
      <c r="AM83" s="308">
        <v>5</v>
      </c>
      <c r="AN83" s="683">
        <v>5</v>
      </c>
      <c r="AO83" s="683"/>
      <c r="AP83" s="683"/>
      <c r="AQ83" s="683"/>
      <c r="AR83" s="683"/>
      <c r="AS83" s="683"/>
      <c r="AT83" s="1219">
        <f t="shared" ref="AT83" si="91">+$J83</f>
        <v>367</v>
      </c>
      <c r="AU83" s="1246">
        <f>+O83</f>
        <v>300</v>
      </c>
      <c r="AV83" s="308">
        <v>5</v>
      </c>
      <c r="AW83" s="683">
        <v>5</v>
      </c>
      <c r="AX83" s="683"/>
      <c r="AY83" s="683"/>
      <c r="AZ83" s="683"/>
      <c r="BA83" s="683"/>
      <c r="BB83" s="683"/>
      <c r="BC83" s="1219">
        <f t="shared" ref="BC83" si="92">+$J83</f>
        <v>367</v>
      </c>
      <c r="BD83" s="1249">
        <f>+P83</f>
        <v>300</v>
      </c>
      <c r="BE83" s="308">
        <v>5</v>
      </c>
      <c r="BF83" s="683">
        <v>5</v>
      </c>
      <c r="BG83" s="683"/>
      <c r="BH83" s="683"/>
      <c r="BI83" s="683"/>
      <c r="BJ83" s="683"/>
      <c r="BK83" s="683"/>
      <c r="BL83" s="1219">
        <f t="shared" ref="BL83" si="93">+$J83</f>
        <v>367</v>
      </c>
      <c r="BM83" s="1252">
        <f>+Q83</f>
        <v>300</v>
      </c>
      <c r="BN83" s="308">
        <v>5</v>
      </c>
      <c r="BO83" s="683">
        <v>5</v>
      </c>
      <c r="BP83" s="683"/>
      <c r="BQ83" s="683"/>
      <c r="BR83" s="683"/>
      <c r="BS83" s="683"/>
      <c r="BT83" s="683"/>
      <c r="BU83" s="1204"/>
      <c r="BV83" s="1205"/>
      <c r="BW83" s="1205"/>
      <c r="BX83" s="1205"/>
      <c r="BY83" s="1205"/>
      <c r="BZ83" s="1205"/>
      <c r="CA83" s="1205"/>
      <c r="CB83" s="1205"/>
      <c r="CC83" s="1206"/>
    </row>
    <row r="84" spans="1:81" s="690" customFormat="1" ht="40.15" customHeight="1" thickTop="1" thickBot="1" x14ac:dyDescent="0.3">
      <c r="A84" s="673"/>
      <c r="B84" s="1334"/>
      <c r="C84" s="1315"/>
      <c r="D84" s="1097"/>
      <c r="E84" s="1094"/>
      <c r="F84" s="1286"/>
      <c r="G84" s="1094"/>
      <c r="H84" s="1094"/>
      <c r="I84" s="1447"/>
      <c r="J84" s="1220"/>
      <c r="K84" s="1217"/>
      <c r="L84" s="1223"/>
      <c r="M84" s="1226"/>
      <c r="N84" s="1229"/>
      <c r="O84" s="1232"/>
      <c r="P84" s="1235"/>
      <c r="Q84" s="1238"/>
      <c r="R84" s="1220"/>
      <c r="S84" s="723" t="s">
        <v>5954</v>
      </c>
      <c r="T84" s="709" t="s">
        <v>3833</v>
      </c>
      <c r="U84" s="709" t="s">
        <v>3840</v>
      </c>
      <c r="V84" s="709" t="s">
        <v>3842</v>
      </c>
      <c r="W84" s="723" t="s">
        <v>5955</v>
      </c>
      <c r="X84" s="669">
        <v>44562</v>
      </c>
      <c r="Y84" s="669">
        <v>44926</v>
      </c>
      <c r="Z84" s="669">
        <v>44593</v>
      </c>
      <c r="AA84" s="669">
        <v>44926</v>
      </c>
      <c r="AB84" s="1220"/>
      <c r="AC84" s="1241"/>
      <c r="AD84" s="303">
        <f t="shared" si="68"/>
        <v>0</v>
      </c>
      <c r="AE84" s="303">
        <f t="shared" si="68"/>
        <v>0</v>
      </c>
      <c r="AF84" s="303">
        <f t="shared" si="68"/>
        <v>0</v>
      </c>
      <c r="AG84" s="303">
        <f t="shared" si="68"/>
        <v>0</v>
      </c>
      <c r="AH84" s="303">
        <f t="shared" si="68"/>
        <v>0</v>
      </c>
      <c r="AI84" s="303">
        <f t="shared" si="68"/>
        <v>0</v>
      </c>
      <c r="AJ84" s="303">
        <f t="shared" si="68"/>
        <v>0</v>
      </c>
      <c r="AK84" s="1220"/>
      <c r="AL84" s="1244"/>
      <c r="AM84" s="303">
        <f t="shared" si="79"/>
        <v>0</v>
      </c>
      <c r="AN84" s="684"/>
      <c r="AO84" s="684"/>
      <c r="AP84" s="684"/>
      <c r="AQ84" s="684"/>
      <c r="AR84" s="684"/>
      <c r="AS84" s="684"/>
      <c r="AT84" s="1220"/>
      <c r="AU84" s="1247"/>
      <c r="AV84" s="303">
        <f t="shared" si="80"/>
        <v>0</v>
      </c>
      <c r="AW84" s="684"/>
      <c r="AX84" s="684"/>
      <c r="AY84" s="684"/>
      <c r="AZ84" s="684"/>
      <c r="BA84" s="684"/>
      <c r="BB84" s="684"/>
      <c r="BC84" s="1220"/>
      <c r="BD84" s="1250"/>
      <c r="BE84" s="303">
        <f t="shared" si="81"/>
        <v>0</v>
      </c>
      <c r="BF84" s="684"/>
      <c r="BG84" s="684"/>
      <c r="BH84" s="684"/>
      <c r="BI84" s="684"/>
      <c r="BJ84" s="684"/>
      <c r="BK84" s="684"/>
      <c r="BL84" s="1220"/>
      <c r="BM84" s="1253"/>
      <c r="BN84" s="303">
        <f t="shared" si="82"/>
        <v>0</v>
      </c>
      <c r="BO84" s="684"/>
      <c r="BP84" s="684"/>
      <c r="BQ84" s="684"/>
      <c r="BR84" s="684"/>
      <c r="BS84" s="684"/>
      <c r="BT84" s="684"/>
      <c r="BU84" s="1207"/>
      <c r="BV84" s="1208"/>
      <c r="BW84" s="1208"/>
      <c r="BX84" s="1208"/>
      <c r="BY84" s="1208"/>
      <c r="BZ84" s="1208"/>
      <c r="CA84" s="1208"/>
      <c r="CB84" s="1208"/>
      <c r="CC84" s="1209"/>
    </row>
    <row r="85" spans="1:81" s="690" customFormat="1" ht="40.15" customHeight="1" thickTop="1" x14ac:dyDescent="0.25">
      <c r="A85" s="673"/>
      <c r="B85" s="1334"/>
      <c r="C85" s="1315"/>
      <c r="D85" s="1097"/>
      <c r="E85" s="1094"/>
      <c r="F85" s="1286"/>
      <c r="G85" s="1094"/>
      <c r="H85" s="1094"/>
      <c r="I85" s="1447"/>
      <c r="J85" s="1220"/>
      <c r="K85" s="1217"/>
      <c r="L85" s="1223"/>
      <c r="M85" s="1226"/>
      <c r="N85" s="1229"/>
      <c r="O85" s="1232"/>
      <c r="P85" s="1235"/>
      <c r="Q85" s="1238"/>
      <c r="R85" s="1220"/>
      <c r="S85" s="723" t="s">
        <v>5956</v>
      </c>
      <c r="T85" s="709" t="s">
        <v>3833</v>
      </c>
      <c r="U85" s="709" t="s">
        <v>3839</v>
      </c>
      <c r="V85" s="709" t="s">
        <v>3842</v>
      </c>
      <c r="W85" s="723" t="s">
        <v>5957</v>
      </c>
      <c r="X85" s="669">
        <v>44562</v>
      </c>
      <c r="Y85" s="669">
        <v>44926</v>
      </c>
      <c r="Z85" s="669">
        <v>44593</v>
      </c>
      <c r="AA85" s="669">
        <v>44926</v>
      </c>
      <c r="AB85" s="1220"/>
      <c r="AC85" s="1241"/>
      <c r="AD85" s="303">
        <f t="shared" si="68"/>
        <v>0</v>
      </c>
      <c r="AE85" s="303">
        <f t="shared" si="68"/>
        <v>0</v>
      </c>
      <c r="AF85" s="303">
        <f t="shared" si="68"/>
        <v>0</v>
      </c>
      <c r="AG85" s="303">
        <f t="shared" si="68"/>
        <v>0</v>
      </c>
      <c r="AH85" s="303">
        <f t="shared" si="68"/>
        <v>0</v>
      </c>
      <c r="AI85" s="303">
        <f t="shared" si="68"/>
        <v>0</v>
      </c>
      <c r="AJ85" s="303">
        <f t="shared" si="68"/>
        <v>0</v>
      </c>
      <c r="AK85" s="1220"/>
      <c r="AL85" s="1244"/>
      <c r="AM85" s="303">
        <f t="shared" si="79"/>
        <v>0</v>
      </c>
      <c r="AN85" s="684"/>
      <c r="AO85" s="684"/>
      <c r="AP85" s="684"/>
      <c r="AQ85" s="684"/>
      <c r="AR85" s="684"/>
      <c r="AS85" s="684"/>
      <c r="AT85" s="1220"/>
      <c r="AU85" s="1247"/>
      <c r="AV85" s="303">
        <f t="shared" si="80"/>
        <v>0</v>
      </c>
      <c r="AW85" s="684"/>
      <c r="AX85" s="684"/>
      <c r="AY85" s="684"/>
      <c r="AZ85" s="684"/>
      <c r="BA85" s="684"/>
      <c r="BB85" s="684"/>
      <c r="BC85" s="1220"/>
      <c r="BD85" s="1250"/>
      <c r="BE85" s="303">
        <f t="shared" si="81"/>
        <v>0</v>
      </c>
      <c r="BF85" s="684"/>
      <c r="BG85" s="684"/>
      <c r="BH85" s="684"/>
      <c r="BI85" s="684"/>
      <c r="BJ85" s="684"/>
      <c r="BK85" s="684"/>
      <c r="BL85" s="1220"/>
      <c r="BM85" s="1253"/>
      <c r="BN85" s="303">
        <f t="shared" si="82"/>
        <v>0</v>
      </c>
      <c r="BO85" s="684"/>
      <c r="BP85" s="684"/>
      <c r="BQ85" s="684"/>
      <c r="BR85" s="684"/>
      <c r="BS85" s="684"/>
      <c r="BT85" s="684"/>
      <c r="BU85" s="1207"/>
      <c r="BV85" s="1208"/>
      <c r="BW85" s="1208"/>
      <c r="BX85" s="1208"/>
      <c r="BY85" s="1208"/>
      <c r="BZ85" s="1208"/>
      <c r="CA85" s="1208"/>
      <c r="CB85" s="1208"/>
      <c r="CC85" s="1209"/>
    </row>
    <row r="86" spans="1:81" s="690" customFormat="1" ht="40.15" customHeight="1" thickBot="1" x14ac:dyDescent="0.3">
      <c r="A86" s="673"/>
      <c r="B86" s="1334"/>
      <c r="C86" s="1316"/>
      <c r="D86" s="1098"/>
      <c r="E86" s="1095"/>
      <c r="F86" s="1287"/>
      <c r="G86" s="1095"/>
      <c r="H86" s="1095"/>
      <c r="I86" s="1448"/>
      <c r="J86" s="1221"/>
      <c r="K86" s="1218"/>
      <c r="L86" s="1224"/>
      <c r="M86" s="1227"/>
      <c r="N86" s="1230"/>
      <c r="O86" s="1233"/>
      <c r="P86" s="1236"/>
      <c r="Q86" s="1239"/>
      <c r="R86" s="1221"/>
      <c r="S86" s="679"/>
      <c r="T86" s="710"/>
      <c r="U86" s="710"/>
      <c r="V86" s="710"/>
      <c r="W86" s="679"/>
      <c r="X86" s="671"/>
      <c r="Y86" s="671"/>
      <c r="Z86" s="671"/>
      <c r="AA86" s="671"/>
      <c r="AB86" s="1221"/>
      <c r="AC86" s="1242"/>
      <c r="AD86" s="306">
        <f t="shared" si="68"/>
        <v>0</v>
      </c>
      <c r="AE86" s="306">
        <f t="shared" si="68"/>
        <v>0</v>
      </c>
      <c r="AF86" s="306">
        <f t="shared" si="68"/>
        <v>0</v>
      </c>
      <c r="AG86" s="306">
        <f t="shared" si="68"/>
        <v>0</v>
      </c>
      <c r="AH86" s="306">
        <f t="shared" si="68"/>
        <v>0</v>
      </c>
      <c r="AI86" s="306">
        <f t="shared" si="68"/>
        <v>0</v>
      </c>
      <c r="AJ86" s="306">
        <f t="shared" si="68"/>
        <v>0</v>
      </c>
      <c r="AK86" s="1221"/>
      <c r="AL86" s="1245"/>
      <c r="AM86" s="306">
        <f t="shared" si="79"/>
        <v>0</v>
      </c>
      <c r="AN86" s="685"/>
      <c r="AO86" s="685"/>
      <c r="AP86" s="685"/>
      <c r="AQ86" s="685"/>
      <c r="AR86" s="685"/>
      <c r="AS86" s="685"/>
      <c r="AT86" s="1221"/>
      <c r="AU86" s="1248"/>
      <c r="AV86" s="306">
        <f t="shared" si="80"/>
        <v>0</v>
      </c>
      <c r="AW86" s="685"/>
      <c r="AX86" s="685"/>
      <c r="AY86" s="685"/>
      <c r="AZ86" s="685"/>
      <c r="BA86" s="685"/>
      <c r="BB86" s="685"/>
      <c r="BC86" s="1221"/>
      <c r="BD86" s="1251"/>
      <c r="BE86" s="306">
        <f t="shared" si="81"/>
        <v>0</v>
      </c>
      <c r="BF86" s="685"/>
      <c r="BG86" s="685"/>
      <c r="BH86" s="685"/>
      <c r="BI86" s="685"/>
      <c r="BJ86" s="685"/>
      <c r="BK86" s="685"/>
      <c r="BL86" s="1221"/>
      <c r="BM86" s="1254"/>
      <c r="BN86" s="306">
        <f t="shared" si="82"/>
        <v>0</v>
      </c>
      <c r="BO86" s="685"/>
      <c r="BP86" s="685"/>
      <c r="BQ86" s="685"/>
      <c r="BR86" s="685"/>
      <c r="BS86" s="685"/>
      <c r="BT86" s="685"/>
      <c r="BU86" s="1210"/>
      <c r="BV86" s="1211"/>
      <c r="BW86" s="1211"/>
      <c r="BX86" s="1211"/>
      <c r="BY86" s="1211"/>
      <c r="BZ86" s="1211"/>
      <c r="CA86" s="1211"/>
      <c r="CB86" s="1211"/>
      <c r="CC86" s="1212"/>
    </row>
    <row r="87" spans="1:81" s="690" customFormat="1" ht="40.15" customHeight="1" thickTop="1" thickBot="1" x14ac:dyDescent="0.3">
      <c r="A87" s="673"/>
      <c r="B87" s="1334"/>
      <c r="C87" s="1314" t="s">
        <v>553</v>
      </c>
      <c r="D87" s="1096">
        <v>4103</v>
      </c>
      <c r="E87" s="1093" t="s">
        <v>5892</v>
      </c>
      <c r="F87" s="1285" t="s">
        <v>5893</v>
      </c>
      <c r="G87" s="1093" t="s">
        <v>5730</v>
      </c>
      <c r="H87" s="1093" t="s">
        <v>5919</v>
      </c>
      <c r="I87" s="1446">
        <v>2021004540179</v>
      </c>
      <c r="J87" s="1219">
        <v>368</v>
      </c>
      <c r="K87" s="1216" t="str">
        <f>+[9]Metas!K422</f>
        <v>Observatorio de la mujer creado y puesto en marcha</v>
      </c>
      <c r="L87" s="1222"/>
      <c r="M87" s="1225">
        <f>SUM(N87:Q87)</f>
        <v>0</v>
      </c>
      <c r="N87" s="1228"/>
      <c r="O87" s="1231"/>
      <c r="P87" s="1234"/>
      <c r="Q87" s="1237"/>
      <c r="R87" s="1219">
        <f>+$J87</f>
        <v>368</v>
      </c>
      <c r="S87" s="677" t="s">
        <v>5908</v>
      </c>
      <c r="T87" s="708" t="s">
        <v>3833</v>
      </c>
      <c r="U87" s="708" t="s">
        <v>3838</v>
      </c>
      <c r="V87" s="708" t="s">
        <v>3842</v>
      </c>
      <c r="W87" s="677" t="s">
        <v>5900</v>
      </c>
      <c r="X87" s="669">
        <v>44562</v>
      </c>
      <c r="Y87" s="669">
        <v>44926</v>
      </c>
      <c r="Z87" s="669">
        <v>44593</v>
      </c>
      <c r="AA87" s="669">
        <v>44926</v>
      </c>
      <c r="AB87" s="1219">
        <f t="shared" ref="AB87" si="94">+$J87</f>
        <v>368</v>
      </c>
      <c r="AC87" s="1240">
        <f>+L87</f>
        <v>0</v>
      </c>
      <c r="AD87" s="308">
        <v>4</v>
      </c>
      <c r="AE87" s="308">
        <v>4</v>
      </c>
      <c r="AF87" s="308">
        <f t="shared" si="68"/>
        <v>0</v>
      </c>
      <c r="AG87" s="308">
        <f t="shared" si="68"/>
        <v>0</v>
      </c>
      <c r="AH87" s="308">
        <f t="shared" si="68"/>
        <v>0</v>
      </c>
      <c r="AI87" s="308">
        <f t="shared" si="68"/>
        <v>0</v>
      </c>
      <c r="AJ87" s="308">
        <f t="shared" si="68"/>
        <v>0</v>
      </c>
      <c r="AK87" s="1219">
        <f t="shared" ref="AK87" si="95">+$J87</f>
        <v>368</v>
      </c>
      <c r="AL87" s="1243">
        <f>+N87</f>
        <v>0</v>
      </c>
      <c r="AM87" s="308">
        <v>1</v>
      </c>
      <c r="AN87" s="683">
        <v>1</v>
      </c>
      <c r="AO87" s="683"/>
      <c r="AP87" s="683"/>
      <c r="AQ87" s="683"/>
      <c r="AR87" s="683"/>
      <c r="AS87" s="683"/>
      <c r="AT87" s="1219">
        <f t="shared" ref="AT87" si="96">+$J87</f>
        <v>368</v>
      </c>
      <c r="AU87" s="1246">
        <f>+O87</f>
        <v>0</v>
      </c>
      <c r="AV87" s="308">
        <v>1</v>
      </c>
      <c r="AW87" s="683">
        <v>1</v>
      </c>
      <c r="AX87" s="683"/>
      <c r="AY87" s="683"/>
      <c r="AZ87" s="683"/>
      <c r="BA87" s="683"/>
      <c r="BB87" s="683"/>
      <c r="BC87" s="1219">
        <f t="shared" ref="BC87" si="97">+$J87</f>
        <v>368</v>
      </c>
      <c r="BD87" s="1249">
        <f>+P87</f>
        <v>0</v>
      </c>
      <c r="BE87" s="308">
        <v>1</v>
      </c>
      <c r="BF87" s="683">
        <v>1</v>
      </c>
      <c r="BG87" s="683"/>
      <c r="BH87" s="683"/>
      <c r="BI87" s="683"/>
      <c r="BJ87" s="683"/>
      <c r="BK87" s="683"/>
      <c r="BL87" s="1219">
        <f t="shared" ref="BL87" si="98">+$J87</f>
        <v>368</v>
      </c>
      <c r="BM87" s="1252">
        <f>+Q87</f>
        <v>0</v>
      </c>
      <c r="BN87" s="308">
        <v>1</v>
      </c>
      <c r="BO87" s="683">
        <v>1</v>
      </c>
      <c r="BP87" s="683"/>
      <c r="BQ87" s="683"/>
      <c r="BR87" s="683"/>
      <c r="BS87" s="683"/>
      <c r="BT87" s="683"/>
      <c r="BU87" s="1204"/>
      <c r="BV87" s="1205"/>
      <c r="BW87" s="1205"/>
      <c r="BX87" s="1205"/>
      <c r="BY87" s="1205"/>
      <c r="BZ87" s="1205"/>
      <c r="CA87" s="1205"/>
      <c r="CB87" s="1205"/>
      <c r="CC87" s="1206"/>
    </row>
    <row r="88" spans="1:81" s="690" customFormat="1" ht="40.15" customHeight="1" thickTop="1" thickBot="1" x14ac:dyDescent="0.3">
      <c r="A88" s="673"/>
      <c r="B88" s="1334"/>
      <c r="C88" s="1315"/>
      <c r="D88" s="1097"/>
      <c r="E88" s="1094"/>
      <c r="F88" s="1286"/>
      <c r="G88" s="1094"/>
      <c r="H88" s="1094"/>
      <c r="I88" s="1447"/>
      <c r="J88" s="1220"/>
      <c r="K88" s="1217"/>
      <c r="L88" s="1223"/>
      <c r="M88" s="1226"/>
      <c r="N88" s="1229"/>
      <c r="O88" s="1232"/>
      <c r="P88" s="1235"/>
      <c r="Q88" s="1238"/>
      <c r="R88" s="1220"/>
      <c r="S88" s="678" t="s">
        <v>5909</v>
      </c>
      <c r="T88" s="709" t="s">
        <v>3833</v>
      </c>
      <c r="U88" s="709" t="s">
        <v>3838</v>
      </c>
      <c r="V88" s="709" t="s">
        <v>3842</v>
      </c>
      <c r="W88" s="678" t="s">
        <v>5910</v>
      </c>
      <c r="X88" s="669">
        <v>44562</v>
      </c>
      <c r="Y88" s="669">
        <v>44926</v>
      </c>
      <c r="Z88" s="669">
        <v>44593</v>
      </c>
      <c r="AA88" s="669">
        <v>44926</v>
      </c>
      <c r="AB88" s="1220"/>
      <c r="AC88" s="1241"/>
      <c r="AD88" s="303">
        <f t="shared" si="68"/>
        <v>0</v>
      </c>
      <c r="AE88" s="303">
        <f t="shared" si="68"/>
        <v>0</v>
      </c>
      <c r="AF88" s="303">
        <f t="shared" si="68"/>
        <v>0</v>
      </c>
      <c r="AG88" s="303">
        <f t="shared" si="68"/>
        <v>0</v>
      </c>
      <c r="AH88" s="303">
        <f t="shared" si="68"/>
        <v>0</v>
      </c>
      <c r="AI88" s="303">
        <f t="shared" si="68"/>
        <v>0</v>
      </c>
      <c r="AJ88" s="303">
        <f t="shared" si="68"/>
        <v>0</v>
      </c>
      <c r="AK88" s="1220"/>
      <c r="AL88" s="1244"/>
      <c r="AM88" s="303">
        <f t="shared" si="79"/>
        <v>0</v>
      </c>
      <c r="AN88" s="684"/>
      <c r="AO88" s="684"/>
      <c r="AP88" s="684"/>
      <c r="AQ88" s="684"/>
      <c r="AR88" s="684"/>
      <c r="AS88" s="684"/>
      <c r="AT88" s="1220"/>
      <c r="AU88" s="1247"/>
      <c r="AV88" s="303">
        <f t="shared" si="80"/>
        <v>0</v>
      </c>
      <c r="AW88" s="684"/>
      <c r="AX88" s="684"/>
      <c r="AY88" s="684"/>
      <c r="AZ88" s="684"/>
      <c r="BA88" s="684"/>
      <c r="BB88" s="684"/>
      <c r="BC88" s="1220"/>
      <c r="BD88" s="1250"/>
      <c r="BE88" s="303">
        <f t="shared" si="81"/>
        <v>0</v>
      </c>
      <c r="BF88" s="684"/>
      <c r="BG88" s="684"/>
      <c r="BH88" s="684"/>
      <c r="BI88" s="684"/>
      <c r="BJ88" s="684"/>
      <c r="BK88" s="684"/>
      <c r="BL88" s="1220"/>
      <c r="BM88" s="1253"/>
      <c r="BN88" s="303">
        <f t="shared" si="82"/>
        <v>0</v>
      </c>
      <c r="BO88" s="684"/>
      <c r="BP88" s="684"/>
      <c r="BQ88" s="684"/>
      <c r="BR88" s="684"/>
      <c r="BS88" s="684"/>
      <c r="BT88" s="684"/>
      <c r="BU88" s="1207"/>
      <c r="BV88" s="1208"/>
      <c r="BW88" s="1208"/>
      <c r="BX88" s="1208"/>
      <c r="BY88" s="1208"/>
      <c r="BZ88" s="1208"/>
      <c r="CA88" s="1208"/>
      <c r="CB88" s="1208"/>
      <c r="CC88" s="1209"/>
    </row>
    <row r="89" spans="1:81" s="690" customFormat="1" ht="40.15" customHeight="1" thickTop="1" x14ac:dyDescent="0.25">
      <c r="A89" s="673"/>
      <c r="B89" s="1334"/>
      <c r="C89" s="1315"/>
      <c r="D89" s="1097"/>
      <c r="E89" s="1094"/>
      <c r="F89" s="1286"/>
      <c r="G89" s="1094"/>
      <c r="H89" s="1094"/>
      <c r="I89" s="1447"/>
      <c r="J89" s="1220"/>
      <c r="K89" s="1217"/>
      <c r="L89" s="1223"/>
      <c r="M89" s="1226"/>
      <c r="N89" s="1229"/>
      <c r="O89" s="1232"/>
      <c r="P89" s="1235"/>
      <c r="Q89" s="1238"/>
      <c r="R89" s="1220"/>
      <c r="S89" s="678" t="s">
        <v>5911</v>
      </c>
      <c r="T89" s="709" t="s">
        <v>3833</v>
      </c>
      <c r="U89" s="709" t="s">
        <v>3838</v>
      </c>
      <c r="V89" s="709" t="s">
        <v>3842</v>
      </c>
      <c r="W89" s="678" t="s">
        <v>5912</v>
      </c>
      <c r="X89" s="669">
        <v>44562</v>
      </c>
      <c r="Y89" s="669">
        <v>44926</v>
      </c>
      <c r="Z89" s="669">
        <v>44593</v>
      </c>
      <c r="AA89" s="669">
        <v>44926</v>
      </c>
      <c r="AB89" s="1220"/>
      <c r="AC89" s="1241"/>
      <c r="AD89" s="303">
        <f t="shared" si="68"/>
        <v>0</v>
      </c>
      <c r="AE89" s="303">
        <f t="shared" si="68"/>
        <v>0</v>
      </c>
      <c r="AF89" s="303">
        <f t="shared" si="68"/>
        <v>0</v>
      </c>
      <c r="AG89" s="303">
        <f t="shared" si="68"/>
        <v>0</v>
      </c>
      <c r="AH89" s="303">
        <f t="shared" si="68"/>
        <v>0</v>
      </c>
      <c r="AI89" s="303">
        <f t="shared" si="68"/>
        <v>0</v>
      </c>
      <c r="AJ89" s="303">
        <f t="shared" si="68"/>
        <v>0</v>
      </c>
      <c r="AK89" s="1220"/>
      <c r="AL89" s="1244"/>
      <c r="AM89" s="303">
        <f t="shared" si="79"/>
        <v>0</v>
      </c>
      <c r="AN89" s="684"/>
      <c r="AO89" s="684"/>
      <c r="AP89" s="684"/>
      <c r="AQ89" s="684"/>
      <c r="AR89" s="684"/>
      <c r="AS89" s="684"/>
      <c r="AT89" s="1220"/>
      <c r="AU89" s="1247"/>
      <c r="AV89" s="303">
        <f t="shared" si="80"/>
        <v>0</v>
      </c>
      <c r="AW89" s="684"/>
      <c r="AX89" s="684"/>
      <c r="AY89" s="684"/>
      <c r="AZ89" s="684"/>
      <c r="BA89" s="684"/>
      <c r="BB89" s="684"/>
      <c r="BC89" s="1220"/>
      <c r="BD89" s="1250"/>
      <c r="BE89" s="303">
        <f t="shared" si="81"/>
        <v>0</v>
      </c>
      <c r="BF89" s="684"/>
      <c r="BG89" s="684"/>
      <c r="BH89" s="684"/>
      <c r="BI89" s="684"/>
      <c r="BJ89" s="684"/>
      <c r="BK89" s="684"/>
      <c r="BL89" s="1220"/>
      <c r="BM89" s="1253"/>
      <c r="BN89" s="303">
        <f t="shared" si="82"/>
        <v>0</v>
      </c>
      <c r="BO89" s="684"/>
      <c r="BP89" s="684"/>
      <c r="BQ89" s="684"/>
      <c r="BR89" s="684"/>
      <c r="BS89" s="684"/>
      <c r="BT89" s="684"/>
      <c r="BU89" s="1207"/>
      <c r="BV89" s="1208"/>
      <c r="BW89" s="1208"/>
      <c r="BX89" s="1208"/>
      <c r="BY89" s="1208"/>
      <c r="BZ89" s="1208"/>
      <c r="CA89" s="1208"/>
      <c r="CB89" s="1208"/>
      <c r="CC89" s="1209"/>
    </row>
    <row r="90" spans="1:81" s="690" customFormat="1" ht="40.15" customHeight="1" thickBot="1" x14ac:dyDescent="0.3">
      <c r="A90" s="673"/>
      <c r="B90" s="1335"/>
      <c r="C90" s="1316"/>
      <c r="D90" s="1098"/>
      <c r="E90" s="1095"/>
      <c r="F90" s="1287"/>
      <c r="G90" s="1095"/>
      <c r="H90" s="1095"/>
      <c r="I90" s="1448"/>
      <c r="J90" s="1221"/>
      <c r="K90" s="1218"/>
      <c r="L90" s="1224"/>
      <c r="M90" s="1227"/>
      <c r="N90" s="1230"/>
      <c r="O90" s="1233"/>
      <c r="P90" s="1236"/>
      <c r="Q90" s="1239"/>
      <c r="R90" s="1221"/>
      <c r="S90" s="679"/>
      <c r="T90" s="710"/>
      <c r="U90" s="710"/>
      <c r="V90" s="710"/>
      <c r="W90" s="679"/>
      <c r="X90" s="671"/>
      <c r="Y90" s="671"/>
      <c r="Z90" s="671"/>
      <c r="AA90" s="671"/>
      <c r="AB90" s="1221"/>
      <c r="AC90" s="1242"/>
      <c r="AD90" s="306">
        <f t="shared" si="68"/>
        <v>0</v>
      </c>
      <c r="AE90" s="306">
        <f t="shared" si="68"/>
        <v>0</v>
      </c>
      <c r="AF90" s="306">
        <f t="shared" si="68"/>
        <v>0</v>
      </c>
      <c r="AG90" s="306">
        <f t="shared" si="68"/>
        <v>0</v>
      </c>
      <c r="AH90" s="306">
        <f t="shared" si="68"/>
        <v>0</v>
      </c>
      <c r="AI90" s="306">
        <f t="shared" si="68"/>
        <v>0</v>
      </c>
      <c r="AJ90" s="306">
        <f t="shared" si="68"/>
        <v>0</v>
      </c>
      <c r="AK90" s="1221"/>
      <c r="AL90" s="1245"/>
      <c r="AM90" s="306">
        <f t="shared" si="79"/>
        <v>0</v>
      </c>
      <c r="AN90" s="685"/>
      <c r="AO90" s="685"/>
      <c r="AP90" s="685"/>
      <c r="AQ90" s="685"/>
      <c r="AR90" s="685"/>
      <c r="AS90" s="685"/>
      <c r="AT90" s="1221"/>
      <c r="AU90" s="1248"/>
      <c r="AV90" s="306">
        <f t="shared" si="80"/>
        <v>0</v>
      </c>
      <c r="AW90" s="685"/>
      <c r="AX90" s="685"/>
      <c r="AY90" s="685"/>
      <c r="AZ90" s="685"/>
      <c r="BA90" s="685"/>
      <c r="BB90" s="685"/>
      <c r="BC90" s="1221"/>
      <c r="BD90" s="1251"/>
      <c r="BE90" s="306">
        <f t="shared" si="81"/>
        <v>0</v>
      </c>
      <c r="BF90" s="685"/>
      <c r="BG90" s="685"/>
      <c r="BH90" s="685"/>
      <c r="BI90" s="685"/>
      <c r="BJ90" s="685"/>
      <c r="BK90" s="685"/>
      <c r="BL90" s="1221"/>
      <c r="BM90" s="1254"/>
      <c r="BN90" s="306">
        <f t="shared" si="82"/>
        <v>0</v>
      </c>
      <c r="BO90" s="685"/>
      <c r="BP90" s="685"/>
      <c r="BQ90" s="685"/>
      <c r="BR90" s="685"/>
      <c r="BS90" s="685"/>
      <c r="BT90" s="685"/>
      <c r="BU90" s="1210"/>
      <c r="BV90" s="1211"/>
      <c r="BW90" s="1211"/>
      <c r="BX90" s="1211"/>
      <c r="BY90" s="1211"/>
      <c r="BZ90" s="1211"/>
      <c r="CA90" s="1211"/>
      <c r="CB90" s="1211"/>
      <c r="CC90" s="1212"/>
    </row>
    <row r="91" spans="1:81" s="690" customFormat="1" ht="40.15" customHeight="1" thickTop="1" thickBot="1" x14ac:dyDescent="0.3">
      <c r="A91" s="673"/>
      <c r="B91" s="1317" t="s">
        <v>555</v>
      </c>
      <c r="C91" s="1314" t="s">
        <v>558</v>
      </c>
      <c r="D91" s="1096">
        <v>4103</v>
      </c>
      <c r="E91" s="1093" t="s">
        <v>5892</v>
      </c>
      <c r="F91" s="1285" t="s">
        <v>5893</v>
      </c>
      <c r="G91" s="1093" t="s">
        <v>5730</v>
      </c>
      <c r="H91" s="1773" t="s">
        <v>5958</v>
      </c>
      <c r="I91" s="1446">
        <v>2021004540201</v>
      </c>
      <c r="J91" s="1219">
        <v>369</v>
      </c>
      <c r="K91" s="1216" t="str">
        <f>+[9]Metas!K424</f>
        <v>Organizaciones de mujeres apoyadas</v>
      </c>
      <c r="L91" s="1222"/>
      <c r="M91" s="1225">
        <v>16</v>
      </c>
      <c r="N91" s="1228">
        <v>4</v>
      </c>
      <c r="O91" s="1231">
        <v>4</v>
      </c>
      <c r="P91" s="1234">
        <v>4</v>
      </c>
      <c r="Q91" s="1237">
        <v>4</v>
      </c>
      <c r="R91" s="1219">
        <f>+$J91</f>
        <v>369</v>
      </c>
      <c r="S91" s="718" t="s">
        <v>5959</v>
      </c>
      <c r="T91" s="708" t="s">
        <v>3833</v>
      </c>
      <c r="U91" s="708" t="s">
        <v>3839</v>
      </c>
      <c r="V91" s="708" t="s">
        <v>3842</v>
      </c>
      <c r="W91" s="731" t="s">
        <v>5960</v>
      </c>
      <c r="X91" s="669">
        <v>44562</v>
      </c>
      <c r="Y91" s="669">
        <v>44926</v>
      </c>
      <c r="Z91" s="669">
        <v>44593</v>
      </c>
      <c r="AA91" s="669">
        <v>44926</v>
      </c>
      <c r="AB91" s="1219">
        <f t="shared" ref="AB91" si="99">+$J91</f>
        <v>369</v>
      </c>
      <c r="AC91" s="1240">
        <f>+L91</f>
        <v>0</v>
      </c>
      <c r="AD91" s="308">
        <v>6</v>
      </c>
      <c r="AE91" s="308">
        <v>6</v>
      </c>
      <c r="AF91" s="308">
        <v>0</v>
      </c>
      <c r="AG91" s="308">
        <f t="shared" si="68"/>
        <v>0</v>
      </c>
      <c r="AH91" s="308">
        <f t="shared" si="68"/>
        <v>0</v>
      </c>
      <c r="AI91" s="308">
        <f t="shared" si="68"/>
        <v>0</v>
      </c>
      <c r="AJ91" s="308">
        <f t="shared" si="68"/>
        <v>0</v>
      </c>
      <c r="AK91" s="1219">
        <f t="shared" ref="AK91" si="100">+$J91</f>
        <v>369</v>
      </c>
      <c r="AL91" s="1243">
        <f>+N91</f>
        <v>4</v>
      </c>
      <c r="AM91" s="308">
        <v>1.5</v>
      </c>
      <c r="AN91" s="683">
        <v>1.5</v>
      </c>
      <c r="AO91" s="683"/>
      <c r="AP91" s="683"/>
      <c r="AQ91" s="683"/>
      <c r="AR91" s="683"/>
      <c r="AS91" s="683"/>
      <c r="AT91" s="1219">
        <f t="shared" ref="AT91" si="101">+$J91</f>
        <v>369</v>
      </c>
      <c r="AU91" s="1246">
        <f>+O91</f>
        <v>4</v>
      </c>
      <c r="AV91" s="308">
        <v>1.5</v>
      </c>
      <c r="AW91" s="683">
        <v>1.5</v>
      </c>
      <c r="AX91" s="683"/>
      <c r="AY91" s="683"/>
      <c r="AZ91" s="683"/>
      <c r="BA91" s="683"/>
      <c r="BB91" s="683"/>
      <c r="BC91" s="1219">
        <f t="shared" ref="BC91" si="102">+$J91</f>
        <v>369</v>
      </c>
      <c r="BD91" s="1249">
        <f>+P91</f>
        <v>4</v>
      </c>
      <c r="BE91" s="308">
        <v>1.5</v>
      </c>
      <c r="BF91" s="683">
        <v>1.5</v>
      </c>
      <c r="BG91" s="683"/>
      <c r="BH91" s="683"/>
      <c r="BI91" s="683"/>
      <c r="BJ91" s="683"/>
      <c r="BK91" s="683"/>
      <c r="BL91" s="1219">
        <f t="shared" ref="BL91" si="103">+$J91</f>
        <v>369</v>
      </c>
      <c r="BM91" s="1252">
        <f>+Q91</f>
        <v>4</v>
      </c>
      <c r="BN91" s="308">
        <v>1.5</v>
      </c>
      <c r="BO91" s="683">
        <v>1.5</v>
      </c>
      <c r="BP91" s="683"/>
      <c r="BQ91" s="683"/>
      <c r="BR91" s="683"/>
      <c r="BS91" s="683"/>
      <c r="BT91" s="683"/>
      <c r="BU91" s="1204"/>
      <c r="BV91" s="1205"/>
      <c r="BW91" s="1205"/>
      <c r="BX91" s="1205"/>
      <c r="BY91" s="1205"/>
      <c r="BZ91" s="1205"/>
      <c r="CA91" s="1205"/>
      <c r="CB91" s="1205"/>
      <c r="CC91" s="1206"/>
    </row>
    <row r="92" spans="1:81" s="690" customFormat="1" ht="40.15" customHeight="1" thickTop="1" thickBot="1" x14ac:dyDescent="0.3">
      <c r="A92" s="673"/>
      <c r="B92" s="1318"/>
      <c r="C92" s="1315"/>
      <c r="D92" s="1097"/>
      <c r="E92" s="1094"/>
      <c r="F92" s="1286"/>
      <c r="G92" s="1094"/>
      <c r="H92" s="1774"/>
      <c r="I92" s="1447"/>
      <c r="J92" s="1220"/>
      <c r="K92" s="1217"/>
      <c r="L92" s="1223"/>
      <c r="M92" s="1226"/>
      <c r="N92" s="1229"/>
      <c r="O92" s="1232"/>
      <c r="P92" s="1235"/>
      <c r="Q92" s="1238"/>
      <c r="R92" s="1220"/>
      <c r="S92" s="718" t="s">
        <v>5961</v>
      </c>
      <c r="T92" s="709" t="s">
        <v>3834</v>
      </c>
      <c r="U92" s="709" t="s">
        <v>3839</v>
      </c>
      <c r="V92" s="709" t="s">
        <v>3842</v>
      </c>
      <c r="W92" s="731" t="s">
        <v>5962</v>
      </c>
      <c r="X92" s="669">
        <v>44562</v>
      </c>
      <c r="Y92" s="669">
        <v>44926</v>
      </c>
      <c r="Z92" s="669">
        <v>44593</v>
      </c>
      <c r="AA92" s="669">
        <v>44926</v>
      </c>
      <c r="AB92" s="1220"/>
      <c r="AC92" s="1241"/>
      <c r="AD92" s="303">
        <f t="shared" si="68"/>
        <v>0</v>
      </c>
      <c r="AE92" s="303">
        <f t="shared" si="68"/>
        <v>0</v>
      </c>
      <c r="AF92" s="303">
        <f t="shared" si="68"/>
        <v>0</v>
      </c>
      <c r="AG92" s="303">
        <f t="shared" si="68"/>
        <v>0</v>
      </c>
      <c r="AH92" s="303">
        <f t="shared" si="68"/>
        <v>0</v>
      </c>
      <c r="AI92" s="303">
        <f t="shared" si="68"/>
        <v>0</v>
      </c>
      <c r="AJ92" s="303">
        <f t="shared" si="68"/>
        <v>0</v>
      </c>
      <c r="AK92" s="1220"/>
      <c r="AL92" s="1244"/>
      <c r="AM92" s="303">
        <f t="shared" si="79"/>
        <v>0</v>
      </c>
      <c r="AN92" s="684"/>
      <c r="AO92" s="684"/>
      <c r="AP92" s="684"/>
      <c r="AQ92" s="684"/>
      <c r="AR92" s="684"/>
      <c r="AS92" s="684"/>
      <c r="AT92" s="1220"/>
      <c r="AU92" s="1247"/>
      <c r="AV92" s="303">
        <f t="shared" si="80"/>
        <v>0</v>
      </c>
      <c r="AW92" s="684"/>
      <c r="AX92" s="684"/>
      <c r="AY92" s="684"/>
      <c r="AZ92" s="684"/>
      <c r="BA92" s="684"/>
      <c r="BB92" s="684"/>
      <c r="BC92" s="1220"/>
      <c r="BD92" s="1250"/>
      <c r="BE92" s="303">
        <f t="shared" si="81"/>
        <v>0</v>
      </c>
      <c r="BF92" s="684"/>
      <c r="BG92" s="684"/>
      <c r="BH92" s="684"/>
      <c r="BI92" s="684"/>
      <c r="BJ92" s="684"/>
      <c r="BK92" s="684"/>
      <c r="BL92" s="1220"/>
      <c r="BM92" s="1253"/>
      <c r="BN92" s="303">
        <f t="shared" si="82"/>
        <v>0</v>
      </c>
      <c r="BO92" s="684"/>
      <c r="BP92" s="684"/>
      <c r="BQ92" s="684"/>
      <c r="BR92" s="684"/>
      <c r="BS92" s="684"/>
      <c r="BT92" s="684"/>
      <c r="BU92" s="1207"/>
      <c r="BV92" s="1208"/>
      <c r="BW92" s="1208"/>
      <c r="BX92" s="1208"/>
      <c r="BY92" s="1208"/>
      <c r="BZ92" s="1208"/>
      <c r="CA92" s="1208"/>
      <c r="CB92" s="1208"/>
      <c r="CC92" s="1209"/>
    </row>
    <row r="93" spans="1:81" s="690" customFormat="1" ht="40.15" customHeight="1" thickTop="1" thickBot="1" x14ac:dyDescent="0.3">
      <c r="A93" s="673"/>
      <c r="B93" s="1318"/>
      <c r="C93" s="1315"/>
      <c r="D93" s="1097"/>
      <c r="E93" s="1094"/>
      <c r="F93" s="1286"/>
      <c r="G93" s="1094"/>
      <c r="H93" s="1774"/>
      <c r="I93" s="1447"/>
      <c r="J93" s="1220"/>
      <c r="K93" s="1217"/>
      <c r="L93" s="1223"/>
      <c r="M93" s="1226"/>
      <c r="N93" s="1229"/>
      <c r="O93" s="1232"/>
      <c r="P93" s="1235"/>
      <c r="Q93" s="1238"/>
      <c r="R93" s="1220"/>
      <c r="S93" s="718" t="s">
        <v>5963</v>
      </c>
      <c r="T93" s="709" t="s">
        <v>3833</v>
      </c>
      <c r="U93" s="709" t="s">
        <v>3839</v>
      </c>
      <c r="V93" s="709" t="s">
        <v>3842</v>
      </c>
      <c r="W93" s="731" t="s">
        <v>5964</v>
      </c>
      <c r="X93" s="669">
        <v>44562</v>
      </c>
      <c r="Y93" s="669">
        <v>44926</v>
      </c>
      <c r="Z93" s="669">
        <v>44593</v>
      </c>
      <c r="AA93" s="669">
        <v>44926</v>
      </c>
      <c r="AB93" s="1220"/>
      <c r="AC93" s="1241"/>
      <c r="AD93" s="303">
        <f t="shared" si="68"/>
        <v>0</v>
      </c>
      <c r="AE93" s="303">
        <f t="shared" si="68"/>
        <v>0</v>
      </c>
      <c r="AF93" s="303">
        <f t="shared" si="68"/>
        <v>0</v>
      </c>
      <c r="AG93" s="303">
        <f t="shared" si="68"/>
        <v>0</v>
      </c>
      <c r="AH93" s="303">
        <f t="shared" si="68"/>
        <v>0</v>
      </c>
      <c r="AI93" s="303">
        <f t="shared" si="68"/>
        <v>0</v>
      </c>
      <c r="AJ93" s="303">
        <f t="shared" si="68"/>
        <v>0</v>
      </c>
      <c r="AK93" s="1220"/>
      <c r="AL93" s="1244"/>
      <c r="AM93" s="303">
        <f t="shared" si="79"/>
        <v>0</v>
      </c>
      <c r="AN93" s="684"/>
      <c r="AO93" s="684"/>
      <c r="AP93" s="684"/>
      <c r="AQ93" s="684"/>
      <c r="AR93" s="684"/>
      <c r="AS93" s="684"/>
      <c r="AT93" s="1220"/>
      <c r="AU93" s="1247"/>
      <c r="AV93" s="303">
        <f t="shared" si="80"/>
        <v>0</v>
      </c>
      <c r="AW93" s="684"/>
      <c r="AX93" s="684"/>
      <c r="AY93" s="684"/>
      <c r="AZ93" s="684"/>
      <c r="BA93" s="684"/>
      <c r="BB93" s="684"/>
      <c r="BC93" s="1220"/>
      <c r="BD93" s="1250"/>
      <c r="BE93" s="303">
        <f t="shared" si="81"/>
        <v>0</v>
      </c>
      <c r="BF93" s="684"/>
      <c r="BG93" s="684"/>
      <c r="BH93" s="684"/>
      <c r="BI93" s="684"/>
      <c r="BJ93" s="684"/>
      <c r="BK93" s="684"/>
      <c r="BL93" s="1220"/>
      <c r="BM93" s="1253"/>
      <c r="BN93" s="303">
        <f t="shared" si="82"/>
        <v>0</v>
      </c>
      <c r="BO93" s="684"/>
      <c r="BP93" s="684"/>
      <c r="BQ93" s="684"/>
      <c r="BR93" s="684"/>
      <c r="BS93" s="684"/>
      <c r="BT93" s="684"/>
      <c r="BU93" s="1207"/>
      <c r="BV93" s="1208"/>
      <c r="BW93" s="1208"/>
      <c r="BX93" s="1208"/>
      <c r="BY93" s="1208"/>
      <c r="BZ93" s="1208"/>
      <c r="CA93" s="1208"/>
      <c r="CB93" s="1208"/>
      <c r="CC93" s="1209"/>
    </row>
    <row r="94" spans="1:81" s="690" customFormat="1" ht="40.15" customHeight="1" thickTop="1" thickBot="1" x14ac:dyDescent="0.3">
      <c r="A94" s="673"/>
      <c r="B94" s="1318"/>
      <c r="C94" s="1316"/>
      <c r="D94" s="1098"/>
      <c r="E94" s="1095"/>
      <c r="F94" s="1287"/>
      <c r="G94" s="1095"/>
      <c r="H94" s="1775"/>
      <c r="I94" s="1448"/>
      <c r="J94" s="1221"/>
      <c r="K94" s="1218"/>
      <c r="L94" s="1224"/>
      <c r="M94" s="1227"/>
      <c r="N94" s="1230"/>
      <c r="O94" s="1233"/>
      <c r="P94" s="1236"/>
      <c r="Q94" s="1239"/>
      <c r="R94" s="1221"/>
      <c r="S94" s="720" t="s">
        <v>4255</v>
      </c>
      <c r="T94" s="710" t="s">
        <v>3833</v>
      </c>
      <c r="U94" s="710" t="s">
        <v>3839</v>
      </c>
      <c r="V94" s="710" t="s">
        <v>3842</v>
      </c>
      <c r="W94" s="732" t="s">
        <v>5965</v>
      </c>
      <c r="X94" s="669">
        <v>44562</v>
      </c>
      <c r="Y94" s="669">
        <v>44926</v>
      </c>
      <c r="Z94" s="669">
        <v>44593</v>
      </c>
      <c r="AA94" s="669">
        <v>44926</v>
      </c>
      <c r="AB94" s="1221"/>
      <c r="AC94" s="1242"/>
      <c r="AD94" s="306">
        <f t="shared" si="68"/>
        <v>0</v>
      </c>
      <c r="AE94" s="306">
        <f t="shared" si="68"/>
        <v>0</v>
      </c>
      <c r="AF94" s="306">
        <f t="shared" si="68"/>
        <v>0</v>
      </c>
      <c r="AG94" s="306">
        <f t="shared" si="68"/>
        <v>0</v>
      </c>
      <c r="AH94" s="306">
        <f t="shared" si="68"/>
        <v>0</v>
      </c>
      <c r="AI94" s="306">
        <f t="shared" si="68"/>
        <v>0</v>
      </c>
      <c r="AJ94" s="306">
        <f t="shared" si="68"/>
        <v>0</v>
      </c>
      <c r="AK94" s="1221"/>
      <c r="AL94" s="1245"/>
      <c r="AM94" s="306">
        <f t="shared" si="79"/>
        <v>0</v>
      </c>
      <c r="AN94" s="685"/>
      <c r="AO94" s="685"/>
      <c r="AP94" s="685"/>
      <c r="AQ94" s="685"/>
      <c r="AR94" s="685"/>
      <c r="AS94" s="685"/>
      <c r="AT94" s="1221"/>
      <c r="AU94" s="1248"/>
      <c r="AV94" s="306">
        <f t="shared" si="80"/>
        <v>0</v>
      </c>
      <c r="AW94" s="685"/>
      <c r="AX94" s="685"/>
      <c r="AY94" s="685"/>
      <c r="AZ94" s="685"/>
      <c r="BA94" s="685"/>
      <c r="BB94" s="685"/>
      <c r="BC94" s="1221"/>
      <c r="BD94" s="1251"/>
      <c r="BE94" s="306">
        <f t="shared" si="81"/>
        <v>0</v>
      </c>
      <c r="BF94" s="685"/>
      <c r="BG94" s="685"/>
      <c r="BH94" s="685"/>
      <c r="BI94" s="685"/>
      <c r="BJ94" s="685"/>
      <c r="BK94" s="685"/>
      <c r="BL94" s="1221"/>
      <c r="BM94" s="1254"/>
      <c r="BN94" s="306">
        <f t="shared" si="82"/>
        <v>0</v>
      </c>
      <c r="BO94" s="685"/>
      <c r="BP94" s="685"/>
      <c r="BQ94" s="685"/>
      <c r="BR94" s="685"/>
      <c r="BS94" s="685"/>
      <c r="BT94" s="685"/>
      <c r="BU94" s="1210"/>
      <c r="BV94" s="1211"/>
      <c r="BW94" s="1211"/>
      <c r="BX94" s="1211"/>
      <c r="BY94" s="1211"/>
      <c r="BZ94" s="1211"/>
      <c r="CA94" s="1211"/>
      <c r="CB94" s="1211"/>
      <c r="CC94" s="1212"/>
    </row>
    <row r="95" spans="1:81" s="690" customFormat="1" ht="40.15" customHeight="1" thickTop="1" thickBot="1" x14ac:dyDescent="0.3">
      <c r="A95" s="673"/>
      <c r="B95" s="1318"/>
      <c r="C95" s="1314" t="s">
        <v>561</v>
      </c>
      <c r="D95" s="1096">
        <v>4103</v>
      </c>
      <c r="E95" s="1093" t="s">
        <v>5892</v>
      </c>
      <c r="F95" s="1285" t="s">
        <v>5893</v>
      </c>
      <c r="G95" s="1093" t="s">
        <v>5730</v>
      </c>
      <c r="H95" s="1093"/>
      <c r="I95" s="1446">
        <v>2021004540201</v>
      </c>
      <c r="J95" s="1219">
        <v>370</v>
      </c>
      <c r="K95" s="1216" t="str">
        <f>+[9]Metas!K425</f>
        <v>Mujeres apoyadas con proyectos productivos</v>
      </c>
      <c r="L95" s="1222"/>
      <c r="M95" s="1225">
        <v>20</v>
      </c>
      <c r="N95" s="1228"/>
      <c r="O95" s="1231"/>
      <c r="P95" s="1234">
        <v>20</v>
      </c>
      <c r="Q95" s="1237"/>
      <c r="R95" s="1219">
        <f>+$J95</f>
        <v>370</v>
      </c>
      <c r="S95" s="718" t="s">
        <v>5959</v>
      </c>
      <c r="T95" s="708" t="s">
        <v>3833</v>
      </c>
      <c r="U95" s="708" t="s">
        <v>3839</v>
      </c>
      <c r="V95" s="708" t="s">
        <v>3842</v>
      </c>
      <c r="W95" s="731" t="s">
        <v>5960</v>
      </c>
      <c r="X95" s="669">
        <v>44562</v>
      </c>
      <c r="Y95" s="669">
        <v>44926</v>
      </c>
      <c r="Z95" s="669">
        <v>44593</v>
      </c>
      <c r="AA95" s="669">
        <v>44926</v>
      </c>
      <c r="AB95" s="1219">
        <f t="shared" ref="AB95" si="104">+$J95</f>
        <v>370</v>
      </c>
      <c r="AC95" s="1240">
        <f>+L95</f>
        <v>0</v>
      </c>
      <c r="AD95" s="308">
        <v>20</v>
      </c>
      <c r="AE95" s="308">
        <v>20</v>
      </c>
      <c r="AF95" s="308">
        <f t="shared" si="68"/>
        <v>0</v>
      </c>
      <c r="AG95" s="308">
        <f t="shared" si="68"/>
        <v>0</v>
      </c>
      <c r="AH95" s="308">
        <f t="shared" si="68"/>
        <v>0</v>
      </c>
      <c r="AI95" s="308">
        <f t="shared" si="68"/>
        <v>0</v>
      </c>
      <c r="AJ95" s="308">
        <f t="shared" si="68"/>
        <v>0</v>
      </c>
      <c r="AK95" s="1219">
        <f t="shared" ref="AK95" si="105">+$J95</f>
        <v>370</v>
      </c>
      <c r="AL95" s="1243">
        <f>+N95</f>
        <v>0</v>
      </c>
      <c r="AM95" s="308">
        <f t="shared" si="79"/>
        <v>0</v>
      </c>
      <c r="AN95" s="683"/>
      <c r="AO95" s="683"/>
      <c r="AP95" s="683"/>
      <c r="AQ95" s="683"/>
      <c r="AR95" s="683"/>
      <c r="AS95" s="683"/>
      <c r="AT95" s="1219">
        <f t="shared" ref="AT95" si="106">+$J95</f>
        <v>370</v>
      </c>
      <c r="AU95" s="1246">
        <f>+O95</f>
        <v>0</v>
      </c>
      <c r="AV95" s="308">
        <f t="shared" si="80"/>
        <v>0</v>
      </c>
      <c r="AW95" s="683"/>
      <c r="AX95" s="683"/>
      <c r="AY95" s="683"/>
      <c r="AZ95" s="683"/>
      <c r="BA95" s="683"/>
      <c r="BB95" s="683"/>
      <c r="BC95" s="1219">
        <f t="shared" ref="BC95" si="107">+$J95</f>
        <v>370</v>
      </c>
      <c r="BD95" s="1249">
        <f>+P95</f>
        <v>20</v>
      </c>
      <c r="BE95" s="308">
        <v>20</v>
      </c>
      <c r="BF95" s="683">
        <v>20</v>
      </c>
      <c r="BG95" s="683"/>
      <c r="BH95" s="683"/>
      <c r="BI95" s="683"/>
      <c r="BJ95" s="683"/>
      <c r="BK95" s="683"/>
      <c r="BL95" s="1219">
        <f t="shared" ref="BL95" si="108">+$J95</f>
        <v>370</v>
      </c>
      <c r="BM95" s="1252">
        <f>+Q95</f>
        <v>0</v>
      </c>
      <c r="BN95" s="308">
        <f t="shared" si="82"/>
        <v>0</v>
      </c>
      <c r="BO95" s="683"/>
      <c r="BP95" s="683"/>
      <c r="BQ95" s="683"/>
      <c r="BR95" s="683"/>
      <c r="BS95" s="683"/>
      <c r="BT95" s="683"/>
      <c r="BU95" s="1204"/>
      <c r="BV95" s="1205"/>
      <c r="BW95" s="1205"/>
      <c r="BX95" s="1205"/>
      <c r="BY95" s="1205"/>
      <c r="BZ95" s="1205"/>
      <c r="CA95" s="1205"/>
      <c r="CB95" s="1205"/>
      <c r="CC95" s="1206"/>
    </row>
    <row r="96" spans="1:81" s="690" customFormat="1" ht="40.15" customHeight="1" thickTop="1" thickBot="1" x14ac:dyDescent="0.3">
      <c r="A96" s="673"/>
      <c r="B96" s="1318"/>
      <c r="C96" s="1315"/>
      <c r="D96" s="1097"/>
      <c r="E96" s="1094"/>
      <c r="F96" s="1286"/>
      <c r="G96" s="1094"/>
      <c r="H96" s="1094"/>
      <c r="I96" s="1447"/>
      <c r="J96" s="1220"/>
      <c r="K96" s="1217"/>
      <c r="L96" s="1223"/>
      <c r="M96" s="1226"/>
      <c r="N96" s="1229"/>
      <c r="O96" s="1232"/>
      <c r="P96" s="1235"/>
      <c r="Q96" s="1238"/>
      <c r="R96" s="1220"/>
      <c r="S96" s="718" t="s">
        <v>5961</v>
      </c>
      <c r="T96" s="709" t="s">
        <v>3834</v>
      </c>
      <c r="U96" s="709" t="s">
        <v>3839</v>
      </c>
      <c r="V96" s="709" t="s">
        <v>3842</v>
      </c>
      <c r="W96" s="731" t="s">
        <v>5962</v>
      </c>
      <c r="X96" s="669">
        <v>44562</v>
      </c>
      <c r="Y96" s="669">
        <v>44926</v>
      </c>
      <c r="Z96" s="669">
        <v>44593</v>
      </c>
      <c r="AA96" s="669">
        <v>44926</v>
      </c>
      <c r="AB96" s="1220"/>
      <c r="AC96" s="1241"/>
      <c r="AD96" s="303">
        <f t="shared" si="68"/>
        <v>0</v>
      </c>
      <c r="AE96" s="303">
        <f t="shared" si="68"/>
        <v>0</v>
      </c>
      <c r="AF96" s="303">
        <f t="shared" si="68"/>
        <v>0</v>
      </c>
      <c r="AG96" s="303">
        <f t="shared" si="68"/>
        <v>0</v>
      </c>
      <c r="AH96" s="303">
        <f t="shared" si="68"/>
        <v>0</v>
      </c>
      <c r="AI96" s="303">
        <f t="shared" si="68"/>
        <v>0</v>
      </c>
      <c r="AJ96" s="303">
        <f t="shared" si="68"/>
        <v>0</v>
      </c>
      <c r="AK96" s="1220"/>
      <c r="AL96" s="1244"/>
      <c r="AM96" s="303">
        <f t="shared" si="79"/>
        <v>0</v>
      </c>
      <c r="AN96" s="684"/>
      <c r="AO96" s="684"/>
      <c r="AP96" s="684"/>
      <c r="AQ96" s="684"/>
      <c r="AR96" s="684"/>
      <c r="AS96" s="684"/>
      <c r="AT96" s="1220"/>
      <c r="AU96" s="1247"/>
      <c r="AV96" s="303">
        <f t="shared" si="80"/>
        <v>0</v>
      </c>
      <c r="AW96" s="684"/>
      <c r="AX96" s="684"/>
      <c r="AY96" s="684"/>
      <c r="AZ96" s="684"/>
      <c r="BA96" s="684"/>
      <c r="BB96" s="684"/>
      <c r="BC96" s="1220"/>
      <c r="BD96" s="1250"/>
      <c r="BE96" s="303">
        <f t="shared" si="81"/>
        <v>0</v>
      </c>
      <c r="BF96" s="684"/>
      <c r="BG96" s="684"/>
      <c r="BH96" s="684"/>
      <c r="BI96" s="684"/>
      <c r="BJ96" s="684"/>
      <c r="BK96" s="684"/>
      <c r="BL96" s="1220"/>
      <c r="BM96" s="1253"/>
      <c r="BN96" s="303">
        <f t="shared" si="82"/>
        <v>0</v>
      </c>
      <c r="BO96" s="684"/>
      <c r="BP96" s="684"/>
      <c r="BQ96" s="684"/>
      <c r="BR96" s="684"/>
      <c r="BS96" s="684"/>
      <c r="BT96" s="684"/>
      <c r="BU96" s="1207"/>
      <c r="BV96" s="1208"/>
      <c r="BW96" s="1208"/>
      <c r="BX96" s="1208"/>
      <c r="BY96" s="1208"/>
      <c r="BZ96" s="1208"/>
      <c r="CA96" s="1208"/>
      <c r="CB96" s="1208"/>
      <c r="CC96" s="1209"/>
    </row>
    <row r="97" spans="1:81" s="690" customFormat="1" ht="40.15" customHeight="1" thickTop="1" thickBot="1" x14ac:dyDescent="0.3">
      <c r="A97" s="673"/>
      <c r="B97" s="1318"/>
      <c r="C97" s="1315"/>
      <c r="D97" s="1097"/>
      <c r="E97" s="1094"/>
      <c r="F97" s="1286"/>
      <c r="G97" s="1094"/>
      <c r="H97" s="1094"/>
      <c r="I97" s="1447"/>
      <c r="J97" s="1220"/>
      <c r="K97" s="1217"/>
      <c r="L97" s="1223"/>
      <c r="M97" s="1226"/>
      <c r="N97" s="1229"/>
      <c r="O97" s="1232"/>
      <c r="P97" s="1235"/>
      <c r="Q97" s="1238"/>
      <c r="R97" s="1220"/>
      <c r="S97" s="718" t="s">
        <v>5963</v>
      </c>
      <c r="T97" s="709" t="s">
        <v>3833</v>
      </c>
      <c r="U97" s="709" t="s">
        <v>3839</v>
      </c>
      <c r="V97" s="709" t="s">
        <v>3842</v>
      </c>
      <c r="W97" s="731" t="s">
        <v>5964</v>
      </c>
      <c r="X97" s="669">
        <v>44562</v>
      </c>
      <c r="Y97" s="669">
        <v>44926</v>
      </c>
      <c r="Z97" s="669">
        <v>44593</v>
      </c>
      <c r="AA97" s="669">
        <v>44926</v>
      </c>
      <c r="AB97" s="1220"/>
      <c r="AC97" s="1241"/>
      <c r="AD97" s="303">
        <f t="shared" si="68"/>
        <v>0</v>
      </c>
      <c r="AE97" s="303">
        <f t="shared" si="68"/>
        <v>0</v>
      </c>
      <c r="AF97" s="303">
        <f t="shared" si="68"/>
        <v>0</v>
      </c>
      <c r="AG97" s="303">
        <f t="shared" si="68"/>
        <v>0</v>
      </c>
      <c r="AH97" s="303">
        <f t="shared" si="68"/>
        <v>0</v>
      </c>
      <c r="AI97" s="303">
        <f t="shared" si="68"/>
        <v>0</v>
      </c>
      <c r="AJ97" s="303">
        <f t="shared" si="68"/>
        <v>0</v>
      </c>
      <c r="AK97" s="1220"/>
      <c r="AL97" s="1244"/>
      <c r="AM97" s="303">
        <f t="shared" si="79"/>
        <v>0</v>
      </c>
      <c r="AN97" s="684"/>
      <c r="AO97" s="684"/>
      <c r="AP97" s="684"/>
      <c r="AQ97" s="684"/>
      <c r="AR97" s="684"/>
      <c r="AS97" s="684"/>
      <c r="AT97" s="1220"/>
      <c r="AU97" s="1247"/>
      <c r="AV97" s="303">
        <f t="shared" si="80"/>
        <v>0</v>
      </c>
      <c r="AW97" s="684"/>
      <c r="AX97" s="684"/>
      <c r="AY97" s="684"/>
      <c r="AZ97" s="684"/>
      <c r="BA97" s="684"/>
      <c r="BB97" s="684"/>
      <c r="BC97" s="1220"/>
      <c r="BD97" s="1250"/>
      <c r="BE97" s="303">
        <f t="shared" si="81"/>
        <v>0</v>
      </c>
      <c r="BF97" s="684"/>
      <c r="BG97" s="684"/>
      <c r="BH97" s="684"/>
      <c r="BI97" s="684"/>
      <c r="BJ97" s="684"/>
      <c r="BK97" s="684"/>
      <c r="BL97" s="1220"/>
      <c r="BM97" s="1253"/>
      <c r="BN97" s="303">
        <f t="shared" si="82"/>
        <v>0</v>
      </c>
      <c r="BO97" s="684"/>
      <c r="BP97" s="684"/>
      <c r="BQ97" s="684"/>
      <c r="BR97" s="684"/>
      <c r="BS97" s="684"/>
      <c r="BT97" s="684"/>
      <c r="BU97" s="1207"/>
      <c r="BV97" s="1208"/>
      <c r="BW97" s="1208"/>
      <c r="BX97" s="1208"/>
      <c r="BY97" s="1208"/>
      <c r="BZ97" s="1208"/>
      <c r="CA97" s="1208"/>
      <c r="CB97" s="1208"/>
      <c r="CC97" s="1209"/>
    </row>
    <row r="98" spans="1:81" s="690" customFormat="1" ht="40.15" customHeight="1" thickTop="1" thickBot="1" x14ac:dyDescent="0.3">
      <c r="A98" s="673"/>
      <c r="B98" s="1318"/>
      <c r="C98" s="1315"/>
      <c r="D98" s="1098"/>
      <c r="E98" s="1095"/>
      <c r="F98" s="1287"/>
      <c r="G98" s="1095"/>
      <c r="H98" s="1095"/>
      <c r="I98" s="1448"/>
      <c r="J98" s="1221"/>
      <c r="K98" s="1218"/>
      <c r="L98" s="1224"/>
      <c r="M98" s="1227"/>
      <c r="N98" s="1230"/>
      <c r="O98" s="1233"/>
      <c r="P98" s="1236"/>
      <c r="Q98" s="1239"/>
      <c r="R98" s="1221"/>
      <c r="S98" s="720" t="s">
        <v>4255</v>
      </c>
      <c r="T98" s="710" t="s">
        <v>3833</v>
      </c>
      <c r="U98" s="710" t="s">
        <v>3839</v>
      </c>
      <c r="V98" s="710" t="s">
        <v>3842</v>
      </c>
      <c r="W98" s="732" t="s">
        <v>5965</v>
      </c>
      <c r="X98" s="669">
        <v>44562</v>
      </c>
      <c r="Y98" s="669">
        <v>44926</v>
      </c>
      <c r="Z98" s="669">
        <v>44593</v>
      </c>
      <c r="AA98" s="669">
        <v>44926</v>
      </c>
      <c r="AB98" s="1221"/>
      <c r="AC98" s="1242"/>
      <c r="AD98" s="306">
        <f t="shared" si="68"/>
        <v>0</v>
      </c>
      <c r="AE98" s="306">
        <f t="shared" si="68"/>
        <v>0</v>
      </c>
      <c r="AF98" s="306">
        <f t="shared" si="68"/>
        <v>0</v>
      </c>
      <c r="AG98" s="306">
        <f t="shared" si="68"/>
        <v>0</v>
      </c>
      <c r="AH98" s="306">
        <f t="shared" si="68"/>
        <v>0</v>
      </c>
      <c r="AI98" s="306">
        <f t="shared" si="68"/>
        <v>0</v>
      </c>
      <c r="AJ98" s="306">
        <f t="shared" si="68"/>
        <v>0</v>
      </c>
      <c r="AK98" s="1221"/>
      <c r="AL98" s="1245"/>
      <c r="AM98" s="306">
        <f t="shared" si="79"/>
        <v>0</v>
      </c>
      <c r="AN98" s="685"/>
      <c r="AO98" s="685"/>
      <c r="AP98" s="685"/>
      <c r="AQ98" s="685"/>
      <c r="AR98" s="685"/>
      <c r="AS98" s="685"/>
      <c r="AT98" s="1221"/>
      <c r="AU98" s="1248"/>
      <c r="AV98" s="306">
        <f t="shared" si="80"/>
        <v>0</v>
      </c>
      <c r="AW98" s="685"/>
      <c r="AX98" s="685"/>
      <c r="AY98" s="685"/>
      <c r="AZ98" s="685"/>
      <c r="BA98" s="685"/>
      <c r="BB98" s="685"/>
      <c r="BC98" s="1221"/>
      <c r="BD98" s="1251"/>
      <c r="BE98" s="306">
        <f t="shared" si="81"/>
        <v>0</v>
      </c>
      <c r="BF98" s="685"/>
      <c r="BG98" s="685"/>
      <c r="BH98" s="685"/>
      <c r="BI98" s="685"/>
      <c r="BJ98" s="685"/>
      <c r="BK98" s="685"/>
      <c r="BL98" s="1221"/>
      <c r="BM98" s="1254"/>
      <c r="BN98" s="306">
        <f t="shared" si="82"/>
        <v>0</v>
      </c>
      <c r="BO98" s="685"/>
      <c r="BP98" s="685"/>
      <c r="BQ98" s="685"/>
      <c r="BR98" s="685"/>
      <c r="BS98" s="685"/>
      <c r="BT98" s="685"/>
      <c r="BU98" s="1210"/>
      <c r="BV98" s="1211"/>
      <c r="BW98" s="1211"/>
      <c r="BX98" s="1211"/>
      <c r="BY98" s="1211"/>
      <c r="BZ98" s="1211"/>
      <c r="CA98" s="1211"/>
      <c r="CB98" s="1211"/>
      <c r="CC98" s="1212"/>
    </row>
    <row r="99" spans="1:81" s="690" customFormat="1" ht="40.15" customHeight="1" thickTop="1" thickBot="1" x14ac:dyDescent="0.3">
      <c r="A99" s="673"/>
      <c r="B99" s="1318"/>
      <c r="C99" s="1315"/>
      <c r="D99" s="1096">
        <v>4103</v>
      </c>
      <c r="E99" s="1093" t="s">
        <v>5892</v>
      </c>
      <c r="F99" s="1285" t="s">
        <v>5893</v>
      </c>
      <c r="G99" s="1093" t="s">
        <v>5730</v>
      </c>
      <c r="H99" s="1093"/>
      <c r="I99" s="1446">
        <v>2021004540201</v>
      </c>
      <c r="J99" s="1219">
        <v>371</v>
      </c>
      <c r="K99" s="1216" t="str">
        <f>+[9]Metas!K426</f>
        <v>Mujeres rurales apoyadas con proyectos productivos</v>
      </c>
      <c r="L99" s="1222"/>
      <c r="M99" s="1225">
        <v>10</v>
      </c>
      <c r="N99" s="1228"/>
      <c r="O99" s="1231"/>
      <c r="P99" s="1234">
        <v>10</v>
      </c>
      <c r="Q99" s="1237"/>
      <c r="R99" s="1219">
        <f>+$J99</f>
        <v>371</v>
      </c>
      <c r="S99" s="718" t="s">
        <v>5959</v>
      </c>
      <c r="T99" s="708" t="s">
        <v>3833</v>
      </c>
      <c r="U99" s="708" t="s">
        <v>3839</v>
      </c>
      <c r="V99" s="708" t="s">
        <v>3842</v>
      </c>
      <c r="W99" s="731" t="s">
        <v>5960</v>
      </c>
      <c r="X99" s="669">
        <v>44562</v>
      </c>
      <c r="Y99" s="669">
        <v>44926</v>
      </c>
      <c r="Z99" s="669">
        <v>44593</v>
      </c>
      <c r="AA99" s="669">
        <v>44926</v>
      </c>
      <c r="AB99" s="1219">
        <f t="shared" ref="AB99" si="109">+$J99</f>
        <v>371</v>
      </c>
      <c r="AC99" s="1240">
        <f>+L99</f>
        <v>0</v>
      </c>
      <c r="AD99" s="308">
        <v>10</v>
      </c>
      <c r="AE99" s="308">
        <v>10</v>
      </c>
      <c r="AF99" s="308">
        <f t="shared" si="68"/>
        <v>0</v>
      </c>
      <c r="AG99" s="308">
        <f t="shared" si="68"/>
        <v>0</v>
      </c>
      <c r="AH99" s="308">
        <f t="shared" si="68"/>
        <v>0</v>
      </c>
      <c r="AI99" s="308">
        <f t="shared" si="68"/>
        <v>0</v>
      </c>
      <c r="AJ99" s="308">
        <f t="shared" si="68"/>
        <v>0</v>
      </c>
      <c r="AK99" s="1219">
        <f t="shared" ref="AK99" si="110">+$J99</f>
        <v>371</v>
      </c>
      <c r="AL99" s="1243">
        <f>+N99</f>
        <v>0</v>
      </c>
      <c r="AM99" s="308">
        <f t="shared" si="79"/>
        <v>0</v>
      </c>
      <c r="AN99" s="683"/>
      <c r="AO99" s="683"/>
      <c r="AP99" s="683"/>
      <c r="AQ99" s="683"/>
      <c r="AR99" s="683"/>
      <c r="AS99" s="683"/>
      <c r="AT99" s="1219">
        <f t="shared" ref="AT99" si="111">+$J99</f>
        <v>371</v>
      </c>
      <c r="AU99" s="1246">
        <f>+O99</f>
        <v>0</v>
      </c>
      <c r="AV99" s="308">
        <f t="shared" si="80"/>
        <v>0</v>
      </c>
      <c r="AW99" s="683"/>
      <c r="AX99" s="683"/>
      <c r="AY99" s="683"/>
      <c r="AZ99" s="683"/>
      <c r="BA99" s="683"/>
      <c r="BB99" s="683"/>
      <c r="BC99" s="1219">
        <f t="shared" ref="BC99" si="112">+$J99</f>
        <v>371</v>
      </c>
      <c r="BD99" s="1249">
        <f>+P99</f>
        <v>10</v>
      </c>
      <c r="BE99" s="308">
        <f t="shared" si="81"/>
        <v>10</v>
      </c>
      <c r="BF99" s="683">
        <v>10</v>
      </c>
      <c r="BG99" s="683"/>
      <c r="BH99" s="683"/>
      <c r="BI99" s="683"/>
      <c r="BJ99" s="683"/>
      <c r="BK99" s="683"/>
      <c r="BL99" s="1219">
        <f t="shared" ref="BL99" si="113">+$J99</f>
        <v>371</v>
      </c>
      <c r="BM99" s="1252">
        <f>+Q99</f>
        <v>0</v>
      </c>
      <c r="BN99" s="308">
        <f t="shared" si="82"/>
        <v>0</v>
      </c>
      <c r="BO99" s="683"/>
      <c r="BP99" s="683"/>
      <c r="BQ99" s="683"/>
      <c r="BR99" s="683"/>
      <c r="BS99" s="683"/>
      <c r="BT99" s="683"/>
      <c r="BU99" s="1204"/>
      <c r="BV99" s="1205"/>
      <c r="BW99" s="1205"/>
      <c r="BX99" s="1205"/>
      <c r="BY99" s="1205"/>
      <c r="BZ99" s="1205"/>
      <c r="CA99" s="1205"/>
      <c r="CB99" s="1205"/>
      <c r="CC99" s="1206"/>
    </row>
    <row r="100" spans="1:81" s="690" customFormat="1" ht="40.15" customHeight="1" thickTop="1" thickBot="1" x14ac:dyDescent="0.3">
      <c r="A100" s="673"/>
      <c r="B100" s="1318"/>
      <c r="C100" s="1315"/>
      <c r="D100" s="1097"/>
      <c r="E100" s="1094"/>
      <c r="F100" s="1286"/>
      <c r="G100" s="1094"/>
      <c r="H100" s="1094"/>
      <c r="I100" s="1447"/>
      <c r="J100" s="1220"/>
      <c r="K100" s="1217"/>
      <c r="L100" s="1223"/>
      <c r="M100" s="1226"/>
      <c r="N100" s="1229"/>
      <c r="O100" s="1232"/>
      <c r="P100" s="1235"/>
      <c r="Q100" s="1238"/>
      <c r="R100" s="1220"/>
      <c r="S100" s="718" t="s">
        <v>5961</v>
      </c>
      <c r="T100" s="709" t="s">
        <v>3834</v>
      </c>
      <c r="U100" s="709" t="s">
        <v>3839</v>
      </c>
      <c r="V100" s="709" t="s">
        <v>3842</v>
      </c>
      <c r="W100" s="731" t="s">
        <v>5962</v>
      </c>
      <c r="X100" s="669">
        <v>44562</v>
      </c>
      <c r="Y100" s="669">
        <v>44926</v>
      </c>
      <c r="Z100" s="669">
        <v>44593</v>
      </c>
      <c r="AA100" s="669">
        <v>44926</v>
      </c>
      <c r="AB100" s="1220"/>
      <c r="AC100" s="1241"/>
      <c r="AD100" s="303">
        <f t="shared" si="68"/>
        <v>0</v>
      </c>
      <c r="AE100" s="303">
        <f t="shared" si="68"/>
        <v>0</v>
      </c>
      <c r="AF100" s="303">
        <f t="shared" si="68"/>
        <v>0</v>
      </c>
      <c r="AG100" s="303">
        <f t="shared" si="68"/>
        <v>0</v>
      </c>
      <c r="AH100" s="303">
        <f t="shared" si="68"/>
        <v>0</v>
      </c>
      <c r="AI100" s="303">
        <f t="shared" si="68"/>
        <v>0</v>
      </c>
      <c r="AJ100" s="303">
        <f t="shared" si="68"/>
        <v>0</v>
      </c>
      <c r="AK100" s="1220"/>
      <c r="AL100" s="1244"/>
      <c r="AM100" s="303">
        <f t="shared" si="79"/>
        <v>0</v>
      </c>
      <c r="AN100" s="684"/>
      <c r="AO100" s="684"/>
      <c r="AP100" s="684"/>
      <c r="AQ100" s="684"/>
      <c r="AR100" s="684"/>
      <c r="AS100" s="684"/>
      <c r="AT100" s="1220"/>
      <c r="AU100" s="1247"/>
      <c r="AV100" s="303">
        <f t="shared" si="80"/>
        <v>0</v>
      </c>
      <c r="AW100" s="684"/>
      <c r="AX100" s="684"/>
      <c r="AY100" s="684"/>
      <c r="AZ100" s="684"/>
      <c r="BA100" s="684"/>
      <c r="BB100" s="684"/>
      <c r="BC100" s="1220"/>
      <c r="BD100" s="1250"/>
      <c r="BE100" s="303">
        <f t="shared" si="81"/>
        <v>0</v>
      </c>
      <c r="BF100" s="684"/>
      <c r="BG100" s="684"/>
      <c r="BH100" s="684"/>
      <c r="BI100" s="684"/>
      <c r="BJ100" s="684"/>
      <c r="BK100" s="684"/>
      <c r="BL100" s="1220"/>
      <c r="BM100" s="1253"/>
      <c r="BN100" s="303">
        <f t="shared" si="82"/>
        <v>0</v>
      </c>
      <c r="BO100" s="684"/>
      <c r="BP100" s="684"/>
      <c r="BQ100" s="684"/>
      <c r="BR100" s="684"/>
      <c r="BS100" s="684"/>
      <c r="BT100" s="684"/>
      <c r="BU100" s="1207"/>
      <c r="BV100" s="1208"/>
      <c r="BW100" s="1208"/>
      <c r="BX100" s="1208"/>
      <c r="BY100" s="1208"/>
      <c r="BZ100" s="1208"/>
      <c r="CA100" s="1208"/>
      <c r="CB100" s="1208"/>
      <c r="CC100" s="1209"/>
    </row>
    <row r="101" spans="1:81" s="690" customFormat="1" ht="40.15" customHeight="1" thickTop="1" thickBot="1" x14ac:dyDescent="0.3">
      <c r="A101" s="673"/>
      <c r="B101" s="1318"/>
      <c r="C101" s="1315"/>
      <c r="D101" s="1097"/>
      <c r="E101" s="1094"/>
      <c r="F101" s="1286"/>
      <c r="G101" s="1094"/>
      <c r="H101" s="1094"/>
      <c r="I101" s="1447"/>
      <c r="J101" s="1220"/>
      <c r="K101" s="1217"/>
      <c r="L101" s="1223"/>
      <c r="M101" s="1226"/>
      <c r="N101" s="1229"/>
      <c r="O101" s="1232"/>
      <c r="P101" s="1235"/>
      <c r="Q101" s="1238"/>
      <c r="R101" s="1220"/>
      <c r="S101" s="718" t="s">
        <v>5963</v>
      </c>
      <c r="T101" s="709" t="s">
        <v>3833</v>
      </c>
      <c r="U101" s="709" t="s">
        <v>3839</v>
      </c>
      <c r="V101" s="709" t="s">
        <v>3842</v>
      </c>
      <c r="W101" s="731" t="s">
        <v>5964</v>
      </c>
      <c r="X101" s="669">
        <v>44562</v>
      </c>
      <c r="Y101" s="669">
        <v>44926</v>
      </c>
      <c r="Z101" s="669">
        <v>44593</v>
      </c>
      <c r="AA101" s="669">
        <v>44926</v>
      </c>
      <c r="AB101" s="1220"/>
      <c r="AC101" s="1241"/>
      <c r="AD101" s="303">
        <f t="shared" si="68"/>
        <v>0</v>
      </c>
      <c r="AE101" s="303">
        <f t="shared" si="68"/>
        <v>0</v>
      </c>
      <c r="AF101" s="303">
        <f t="shared" si="68"/>
        <v>0</v>
      </c>
      <c r="AG101" s="303">
        <f t="shared" si="68"/>
        <v>0</v>
      </c>
      <c r="AH101" s="303">
        <f t="shared" si="68"/>
        <v>0</v>
      </c>
      <c r="AI101" s="303">
        <f t="shared" si="68"/>
        <v>0</v>
      </c>
      <c r="AJ101" s="303">
        <f t="shared" si="68"/>
        <v>0</v>
      </c>
      <c r="AK101" s="1220"/>
      <c r="AL101" s="1244"/>
      <c r="AM101" s="303">
        <f t="shared" si="79"/>
        <v>0</v>
      </c>
      <c r="AN101" s="684"/>
      <c r="AO101" s="684"/>
      <c r="AP101" s="684"/>
      <c r="AQ101" s="684"/>
      <c r="AR101" s="684"/>
      <c r="AS101" s="684"/>
      <c r="AT101" s="1220"/>
      <c r="AU101" s="1247"/>
      <c r="AV101" s="303">
        <f t="shared" si="80"/>
        <v>0</v>
      </c>
      <c r="AW101" s="684"/>
      <c r="AX101" s="684"/>
      <c r="AY101" s="684"/>
      <c r="AZ101" s="684"/>
      <c r="BA101" s="684"/>
      <c r="BB101" s="684"/>
      <c r="BC101" s="1220"/>
      <c r="BD101" s="1250"/>
      <c r="BE101" s="303">
        <f t="shared" si="81"/>
        <v>0</v>
      </c>
      <c r="BF101" s="684"/>
      <c r="BG101" s="684"/>
      <c r="BH101" s="684"/>
      <c r="BI101" s="684"/>
      <c r="BJ101" s="684"/>
      <c r="BK101" s="684"/>
      <c r="BL101" s="1220"/>
      <c r="BM101" s="1253"/>
      <c r="BN101" s="303">
        <f t="shared" si="82"/>
        <v>0</v>
      </c>
      <c r="BO101" s="684"/>
      <c r="BP101" s="684"/>
      <c r="BQ101" s="684"/>
      <c r="BR101" s="684"/>
      <c r="BS101" s="684"/>
      <c r="BT101" s="684"/>
      <c r="BU101" s="1207"/>
      <c r="BV101" s="1208"/>
      <c r="BW101" s="1208"/>
      <c r="BX101" s="1208"/>
      <c r="BY101" s="1208"/>
      <c r="BZ101" s="1208"/>
      <c r="CA101" s="1208"/>
      <c r="CB101" s="1208"/>
      <c r="CC101" s="1209"/>
    </row>
    <row r="102" spans="1:81" s="690" customFormat="1" ht="40.15" customHeight="1" thickTop="1" thickBot="1" x14ac:dyDescent="0.3">
      <c r="A102" s="673"/>
      <c r="B102" s="1318"/>
      <c r="C102" s="1315"/>
      <c r="D102" s="1098"/>
      <c r="E102" s="1095"/>
      <c r="F102" s="1287"/>
      <c r="G102" s="1095"/>
      <c r="H102" s="1095"/>
      <c r="I102" s="1448"/>
      <c r="J102" s="1221"/>
      <c r="K102" s="1218"/>
      <c r="L102" s="1224"/>
      <c r="M102" s="1227"/>
      <c r="N102" s="1230"/>
      <c r="O102" s="1233"/>
      <c r="P102" s="1236"/>
      <c r="Q102" s="1239"/>
      <c r="R102" s="1221"/>
      <c r="S102" s="720" t="s">
        <v>4255</v>
      </c>
      <c r="T102" s="710" t="s">
        <v>3833</v>
      </c>
      <c r="U102" s="710" t="s">
        <v>3839</v>
      </c>
      <c r="V102" s="710" t="s">
        <v>3842</v>
      </c>
      <c r="W102" s="732" t="s">
        <v>5965</v>
      </c>
      <c r="X102" s="669">
        <v>44562</v>
      </c>
      <c r="Y102" s="669">
        <v>44926</v>
      </c>
      <c r="Z102" s="669">
        <v>44593</v>
      </c>
      <c r="AA102" s="669">
        <v>44926</v>
      </c>
      <c r="AB102" s="1221"/>
      <c r="AC102" s="1242"/>
      <c r="AD102" s="306">
        <f t="shared" si="68"/>
        <v>0</v>
      </c>
      <c r="AE102" s="306">
        <f t="shared" si="68"/>
        <v>0</v>
      </c>
      <c r="AF102" s="306">
        <f t="shared" si="68"/>
        <v>0</v>
      </c>
      <c r="AG102" s="306">
        <f t="shared" si="68"/>
        <v>0</v>
      </c>
      <c r="AH102" s="306">
        <f t="shared" si="68"/>
        <v>0</v>
      </c>
      <c r="AI102" s="306">
        <f t="shared" si="68"/>
        <v>0</v>
      </c>
      <c r="AJ102" s="306">
        <f t="shared" si="68"/>
        <v>0</v>
      </c>
      <c r="AK102" s="1221"/>
      <c r="AL102" s="1245"/>
      <c r="AM102" s="306">
        <f t="shared" si="79"/>
        <v>0</v>
      </c>
      <c r="AN102" s="685"/>
      <c r="AO102" s="685"/>
      <c r="AP102" s="685"/>
      <c r="AQ102" s="685"/>
      <c r="AR102" s="685"/>
      <c r="AS102" s="685"/>
      <c r="AT102" s="1221"/>
      <c r="AU102" s="1248"/>
      <c r="AV102" s="306">
        <f t="shared" si="80"/>
        <v>0</v>
      </c>
      <c r="AW102" s="685"/>
      <c r="AX102" s="685"/>
      <c r="AY102" s="685"/>
      <c r="AZ102" s="685"/>
      <c r="BA102" s="685"/>
      <c r="BB102" s="685"/>
      <c r="BC102" s="1221"/>
      <c r="BD102" s="1251"/>
      <c r="BE102" s="306">
        <f t="shared" si="81"/>
        <v>0</v>
      </c>
      <c r="BF102" s="685"/>
      <c r="BG102" s="685"/>
      <c r="BH102" s="685"/>
      <c r="BI102" s="685"/>
      <c r="BJ102" s="685"/>
      <c r="BK102" s="685"/>
      <c r="BL102" s="1221"/>
      <c r="BM102" s="1254"/>
      <c r="BN102" s="306">
        <f t="shared" si="82"/>
        <v>0</v>
      </c>
      <c r="BO102" s="685"/>
      <c r="BP102" s="685"/>
      <c r="BQ102" s="685"/>
      <c r="BR102" s="685"/>
      <c r="BS102" s="685"/>
      <c r="BT102" s="685"/>
      <c r="BU102" s="1210"/>
      <c r="BV102" s="1211"/>
      <c r="BW102" s="1211"/>
      <c r="BX102" s="1211"/>
      <c r="BY102" s="1211"/>
      <c r="BZ102" s="1211"/>
      <c r="CA102" s="1211"/>
      <c r="CB102" s="1211"/>
      <c r="CC102" s="1212"/>
    </row>
    <row r="103" spans="1:81" s="690" customFormat="1" ht="40.15" customHeight="1" thickTop="1" thickBot="1" x14ac:dyDescent="0.3">
      <c r="A103" s="673"/>
      <c r="B103" s="1318"/>
      <c r="C103" s="1315"/>
      <c r="D103" s="1096">
        <v>4103</v>
      </c>
      <c r="E103" s="1093" t="s">
        <v>5892</v>
      </c>
      <c r="F103" s="1285" t="s">
        <v>5893</v>
      </c>
      <c r="G103" s="1093" t="s">
        <v>5730</v>
      </c>
      <c r="H103" s="1093"/>
      <c r="I103" s="1446">
        <v>2021004540201</v>
      </c>
      <c r="J103" s="1219">
        <v>372</v>
      </c>
      <c r="K103" s="1216" t="str">
        <f>+[9]Metas!K427</f>
        <v>Mujeres capacitadas en diferentes temas para ejecutar proyectos productivos</v>
      </c>
      <c r="L103" s="1222"/>
      <c r="M103" s="1225">
        <v>4000</v>
      </c>
      <c r="N103" s="1228">
        <v>500</v>
      </c>
      <c r="O103" s="1231">
        <v>1500</v>
      </c>
      <c r="P103" s="1234">
        <v>1500</v>
      </c>
      <c r="Q103" s="1237">
        <v>1500</v>
      </c>
      <c r="R103" s="1219">
        <f>+$J103</f>
        <v>372</v>
      </c>
      <c r="S103" s="719" t="s">
        <v>5935</v>
      </c>
      <c r="T103" s="708" t="s">
        <v>3833</v>
      </c>
      <c r="U103" s="708" t="s">
        <v>3838</v>
      </c>
      <c r="V103" s="708" t="s">
        <v>3842</v>
      </c>
      <c r="W103" s="731" t="s">
        <v>5929</v>
      </c>
      <c r="X103" s="669">
        <v>44562</v>
      </c>
      <c r="Y103" s="669">
        <v>44926</v>
      </c>
      <c r="Z103" s="669">
        <v>44593</v>
      </c>
      <c r="AA103" s="669">
        <v>44926</v>
      </c>
      <c r="AB103" s="1219">
        <f t="shared" ref="AB103" si="114">+$J103</f>
        <v>372</v>
      </c>
      <c r="AC103" s="1240">
        <f>+L103</f>
        <v>0</v>
      </c>
      <c r="AD103" s="308">
        <v>20</v>
      </c>
      <c r="AE103" s="308">
        <v>20</v>
      </c>
      <c r="AF103" s="308">
        <f t="shared" si="68"/>
        <v>0</v>
      </c>
      <c r="AG103" s="308">
        <f t="shared" si="68"/>
        <v>0</v>
      </c>
      <c r="AH103" s="308">
        <f t="shared" si="68"/>
        <v>0</v>
      </c>
      <c r="AI103" s="308">
        <f t="shared" si="68"/>
        <v>0</v>
      </c>
      <c r="AJ103" s="308">
        <f t="shared" si="68"/>
        <v>0</v>
      </c>
      <c r="AK103" s="1219">
        <f t="shared" ref="AK103" si="115">+$J103</f>
        <v>372</v>
      </c>
      <c r="AL103" s="1243">
        <f>+N103</f>
        <v>500</v>
      </c>
      <c r="AM103" s="308">
        <v>5</v>
      </c>
      <c r="AN103" s="683">
        <v>5</v>
      </c>
      <c r="AO103" s="683"/>
      <c r="AP103" s="683"/>
      <c r="AQ103" s="683"/>
      <c r="AR103" s="683"/>
      <c r="AS103" s="683"/>
      <c r="AT103" s="1219">
        <f t="shared" ref="AT103" si="116">+$J103</f>
        <v>372</v>
      </c>
      <c r="AU103" s="1246">
        <f>+O103</f>
        <v>1500</v>
      </c>
      <c r="AV103" s="308">
        <v>5</v>
      </c>
      <c r="AW103" s="683">
        <v>5</v>
      </c>
      <c r="AX103" s="683"/>
      <c r="AY103" s="683"/>
      <c r="AZ103" s="683"/>
      <c r="BA103" s="683"/>
      <c r="BB103" s="683"/>
      <c r="BC103" s="1219">
        <f t="shared" ref="BC103" si="117">+$J103</f>
        <v>372</v>
      </c>
      <c r="BD103" s="1249">
        <f>+P103</f>
        <v>1500</v>
      </c>
      <c r="BE103" s="308">
        <v>5</v>
      </c>
      <c r="BF103" s="683">
        <v>5</v>
      </c>
      <c r="BG103" s="683"/>
      <c r="BH103" s="683"/>
      <c r="BI103" s="683"/>
      <c r="BJ103" s="683"/>
      <c r="BK103" s="683"/>
      <c r="BL103" s="1219">
        <f t="shared" ref="BL103" si="118">+$J103</f>
        <v>372</v>
      </c>
      <c r="BM103" s="1252">
        <f>+Q103</f>
        <v>1500</v>
      </c>
      <c r="BN103" s="308">
        <v>5</v>
      </c>
      <c r="BO103" s="683">
        <v>5</v>
      </c>
      <c r="BP103" s="683"/>
      <c r="BQ103" s="683"/>
      <c r="BR103" s="683"/>
      <c r="BS103" s="683"/>
      <c r="BT103" s="683"/>
      <c r="BU103" s="1204"/>
      <c r="BV103" s="1205"/>
      <c r="BW103" s="1205"/>
      <c r="BX103" s="1205"/>
      <c r="BY103" s="1205"/>
      <c r="BZ103" s="1205"/>
      <c r="CA103" s="1205"/>
      <c r="CB103" s="1205"/>
      <c r="CC103" s="1206"/>
    </row>
    <row r="104" spans="1:81" s="690" customFormat="1" ht="40.15" customHeight="1" thickTop="1" thickBot="1" x14ac:dyDescent="0.3">
      <c r="A104" s="673"/>
      <c r="B104" s="1318"/>
      <c r="C104" s="1315"/>
      <c r="D104" s="1097"/>
      <c r="E104" s="1094"/>
      <c r="F104" s="1286"/>
      <c r="G104" s="1094"/>
      <c r="H104" s="1094"/>
      <c r="I104" s="1447"/>
      <c r="J104" s="1220"/>
      <c r="K104" s="1217"/>
      <c r="L104" s="1223"/>
      <c r="M104" s="1226"/>
      <c r="N104" s="1229"/>
      <c r="O104" s="1232"/>
      <c r="P104" s="1235"/>
      <c r="Q104" s="1238"/>
      <c r="R104" s="1220"/>
      <c r="S104" s="718" t="s">
        <v>5930</v>
      </c>
      <c r="T104" s="709" t="s">
        <v>3833</v>
      </c>
      <c r="U104" s="709" t="s">
        <v>3839</v>
      </c>
      <c r="V104" s="709" t="s">
        <v>3842</v>
      </c>
      <c r="W104" s="731" t="s">
        <v>5931</v>
      </c>
      <c r="X104" s="669">
        <v>44562</v>
      </c>
      <c r="Y104" s="669">
        <v>44926</v>
      </c>
      <c r="Z104" s="669">
        <v>44593</v>
      </c>
      <c r="AA104" s="669">
        <v>44926</v>
      </c>
      <c r="AB104" s="1220"/>
      <c r="AC104" s="1241"/>
      <c r="AD104" s="303">
        <f t="shared" si="68"/>
        <v>0</v>
      </c>
      <c r="AE104" s="303">
        <f t="shared" si="68"/>
        <v>0</v>
      </c>
      <c r="AF104" s="303">
        <f t="shared" si="68"/>
        <v>0</v>
      </c>
      <c r="AG104" s="303">
        <f t="shared" si="68"/>
        <v>0</v>
      </c>
      <c r="AH104" s="303">
        <f t="shared" si="68"/>
        <v>0</v>
      </c>
      <c r="AI104" s="303">
        <f t="shared" si="68"/>
        <v>0</v>
      </c>
      <c r="AJ104" s="303">
        <f t="shared" si="68"/>
        <v>0</v>
      </c>
      <c r="AK104" s="1220"/>
      <c r="AL104" s="1244"/>
      <c r="AM104" s="303">
        <f t="shared" si="79"/>
        <v>0</v>
      </c>
      <c r="AN104" s="684"/>
      <c r="AO104" s="684"/>
      <c r="AP104" s="684"/>
      <c r="AQ104" s="684"/>
      <c r="AR104" s="684"/>
      <c r="AS104" s="684"/>
      <c r="AT104" s="1220"/>
      <c r="AU104" s="1247"/>
      <c r="AV104" s="303">
        <f t="shared" si="80"/>
        <v>0</v>
      </c>
      <c r="AW104" s="684"/>
      <c r="AX104" s="684"/>
      <c r="AY104" s="684"/>
      <c r="AZ104" s="684"/>
      <c r="BA104" s="684"/>
      <c r="BB104" s="684"/>
      <c r="BC104" s="1220"/>
      <c r="BD104" s="1250"/>
      <c r="BE104" s="303">
        <f t="shared" si="81"/>
        <v>0</v>
      </c>
      <c r="BF104" s="684"/>
      <c r="BG104" s="684"/>
      <c r="BH104" s="684"/>
      <c r="BI104" s="684"/>
      <c r="BJ104" s="684"/>
      <c r="BK104" s="684"/>
      <c r="BL104" s="1220"/>
      <c r="BM104" s="1253"/>
      <c r="BN104" s="303">
        <f t="shared" si="82"/>
        <v>0</v>
      </c>
      <c r="BO104" s="684"/>
      <c r="BP104" s="684"/>
      <c r="BQ104" s="684"/>
      <c r="BR104" s="684"/>
      <c r="BS104" s="684"/>
      <c r="BT104" s="684"/>
      <c r="BU104" s="1207"/>
      <c r="BV104" s="1208"/>
      <c r="BW104" s="1208"/>
      <c r="BX104" s="1208"/>
      <c r="BY104" s="1208"/>
      <c r="BZ104" s="1208"/>
      <c r="CA104" s="1208"/>
      <c r="CB104" s="1208"/>
      <c r="CC104" s="1209"/>
    </row>
    <row r="105" spans="1:81" s="690" customFormat="1" ht="40.15" customHeight="1" thickTop="1" thickBot="1" x14ac:dyDescent="0.3">
      <c r="A105" s="673"/>
      <c r="B105" s="1318"/>
      <c r="C105" s="1315"/>
      <c r="D105" s="1097"/>
      <c r="E105" s="1094"/>
      <c r="F105" s="1286"/>
      <c r="G105" s="1094"/>
      <c r="H105" s="1094"/>
      <c r="I105" s="1447"/>
      <c r="J105" s="1220"/>
      <c r="K105" s="1217"/>
      <c r="L105" s="1223"/>
      <c r="M105" s="1226"/>
      <c r="N105" s="1229"/>
      <c r="O105" s="1232"/>
      <c r="P105" s="1235"/>
      <c r="Q105" s="1238"/>
      <c r="R105" s="1220"/>
      <c r="S105" s="718" t="s">
        <v>5924</v>
      </c>
      <c r="T105" s="709" t="s">
        <v>3833</v>
      </c>
      <c r="U105" s="709" t="s">
        <v>3839</v>
      </c>
      <c r="V105" s="709" t="s">
        <v>3842</v>
      </c>
      <c r="W105" s="731" t="s">
        <v>5932</v>
      </c>
      <c r="X105" s="669">
        <v>44562</v>
      </c>
      <c r="Y105" s="669">
        <v>44926</v>
      </c>
      <c r="Z105" s="669">
        <v>44593</v>
      </c>
      <c r="AA105" s="669">
        <v>44926</v>
      </c>
      <c r="AB105" s="1220"/>
      <c r="AC105" s="1241"/>
      <c r="AD105" s="303">
        <f t="shared" si="68"/>
        <v>0</v>
      </c>
      <c r="AE105" s="303">
        <f t="shared" si="68"/>
        <v>0</v>
      </c>
      <c r="AF105" s="303">
        <f t="shared" si="68"/>
        <v>0</v>
      </c>
      <c r="AG105" s="303">
        <f t="shared" si="68"/>
        <v>0</v>
      </c>
      <c r="AH105" s="303">
        <f t="shared" si="68"/>
        <v>0</v>
      </c>
      <c r="AI105" s="303">
        <f t="shared" si="68"/>
        <v>0</v>
      </c>
      <c r="AJ105" s="303">
        <f t="shared" si="68"/>
        <v>0</v>
      </c>
      <c r="AK105" s="1220"/>
      <c r="AL105" s="1244"/>
      <c r="AM105" s="303">
        <f t="shared" si="79"/>
        <v>0</v>
      </c>
      <c r="AN105" s="684"/>
      <c r="AO105" s="684"/>
      <c r="AP105" s="684"/>
      <c r="AQ105" s="684"/>
      <c r="AR105" s="684"/>
      <c r="AS105" s="684"/>
      <c r="AT105" s="1220"/>
      <c r="AU105" s="1247"/>
      <c r="AV105" s="303">
        <f t="shared" si="80"/>
        <v>0</v>
      </c>
      <c r="AW105" s="684"/>
      <c r="AX105" s="684"/>
      <c r="AY105" s="684"/>
      <c r="AZ105" s="684"/>
      <c r="BA105" s="684"/>
      <c r="BB105" s="684"/>
      <c r="BC105" s="1220"/>
      <c r="BD105" s="1250"/>
      <c r="BE105" s="303">
        <f t="shared" si="81"/>
        <v>0</v>
      </c>
      <c r="BF105" s="684"/>
      <c r="BG105" s="684"/>
      <c r="BH105" s="684"/>
      <c r="BI105" s="684"/>
      <c r="BJ105" s="684"/>
      <c r="BK105" s="684"/>
      <c r="BL105" s="1220"/>
      <c r="BM105" s="1253"/>
      <c r="BN105" s="303">
        <f t="shared" si="82"/>
        <v>0</v>
      </c>
      <c r="BO105" s="684"/>
      <c r="BP105" s="684"/>
      <c r="BQ105" s="684"/>
      <c r="BR105" s="684"/>
      <c r="BS105" s="684"/>
      <c r="BT105" s="684"/>
      <c r="BU105" s="1207"/>
      <c r="BV105" s="1208"/>
      <c r="BW105" s="1208"/>
      <c r="BX105" s="1208"/>
      <c r="BY105" s="1208"/>
      <c r="BZ105" s="1208"/>
      <c r="CA105" s="1208"/>
      <c r="CB105" s="1208"/>
      <c r="CC105" s="1209"/>
    </row>
    <row r="106" spans="1:81" s="690" customFormat="1" ht="40.15" customHeight="1" thickTop="1" thickBot="1" x14ac:dyDescent="0.3">
      <c r="A106" s="673"/>
      <c r="B106" s="1318"/>
      <c r="C106" s="1315"/>
      <c r="D106" s="1098"/>
      <c r="E106" s="1095"/>
      <c r="F106" s="1287"/>
      <c r="G106" s="1095"/>
      <c r="H106" s="1095"/>
      <c r="I106" s="1448"/>
      <c r="J106" s="1221"/>
      <c r="K106" s="1218"/>
      <c r="L106" s="1224"/>
      <c r="M106" s="1227"/>
      <c r="N106" s="1230"/>
      <c r="O106" s="1233"/>
      <c r="P106" s="1236"/>
      <c r="Q106" s="1239"/>
      <c r="R106" s="1221"/>
      <c r="S106" s="720" t="s">
        <v>5933</v>
      </c>
      <c r="T106" s="710" t="s">
        <v>3833</v>
      </c>
      <c r="U106" s="710" t="s">
        <v>3840</v>
      </c>
      <c r="V106" s="710" t="s">
        <v>3842</v>
      </c>
      <c r="W106" s="731" t="s">
        <v>5934</v>
      </c>
      <c r="X106" s="669">
        <v>44562</v>
      </c>
      <c r="Y106" s="669">
        <v>44926</v>
      </c>
      <c r="Z106" s="669">
        <v>44593</v>
      </c>
      <c r="AA106" s="669">
        <v>44926</v>
      </c>
      <c r="AB106" s="1221"/>
      <c r="AC106" s="1242"/>
      <c r="AD106" s="306">
        <f t="shared" si="68"/>
        <v>0</v>
      </c>
      <c r="AE106" s="306">
        <f t="shared" si="68"/>
        <v>0</v>
      </c>
      <c r="AF106" s="306">
        <f t="shared" si="68"/>
        <v>0</v>
      </c>
      <c r="AG106" s="306">
        <f t="shared" si="68"/>
        <v>0</v>
      </c>
      <c r="AH106" s="306">
        <f t="shared" si="68"/>
        <v>0</v>
      </c>
      <c r="AI106" s="306">
        <f t="shared" si="68"/>
        <v>0</v>
      </c>
      <c r="AJ106" s="306">
        <f t="shared" si="68"/>
        <v>0</v>
      </c>
      <c r="AK106" s="1221"/>
      <c r="AL106" s="1245"/>
      <c r="AM106" s="306">
        <f t="shared" si="79"/>
        <v>0</v>
      </c>
      <c r="AN106" s="685"/>
      <c r="AO106" s="685"/>
      <c r="AP106" s="685"/>
      <c r="AQ106" s="685"/>
      <c r="AR106" s="685"/>
      <c r="AS106" s="685"/>
      <c r="AT106" s="1221"/>
      <c r="AU106" s="1248"/>
      <c r="AV106" s="306">
        <f t="shared" si="80"/>
        <v>0</v>
      </c>
      <c r="AW106" s="685"/>
      <c r="AX106" s="685"/>
      <c r="AY106" s="685"/>
      <c r="AZ106" s="685"/>
      <c r="BA106" s="685"/>
      <c r="BB106" s="685"/>
      <c r="BC106" s="1221"/>
      <c r="BD106" s="1251"/>
      <c r="BE106" s="306">
        <f t="shared" si="81"/>
        <v>0</v>
      </c>
      <c r="BF106" s="685"/>
      <c r="BG106" s="685"/>
      <c r="BH106" s="685"/>
      <c r="BI106" s="685"/>
      <c r="BJ106" s="685"/>
      <c r="BK106" s="685"/>
      <c r="BL106" s="1221"/>
      <c r="BM106" s="1254"/>
      <c r="BN106" s="306">
        <f t="shared" si="82"/>
        <v>0</v>
      </c>
      <c r="BO106" s="685"/>
      <c r="BP106" s="685"/>
      <c r="BQ106" s="685"/>
      <c r="BR106" s="685"/>
      <c r="BS106" s="685"/>
      <c r="BT106" s="685"/>
      <c r="BU106" s="1210"/>
      <c r="BV106" s="1211"/>
      <c r="BW106" s="1211"/>
      <c r="BX106" s="1211"/>
      <c r="BY106" s="1211"/>
      <c r="BZ106" s="1211"/>
      <c r="CA106" s="1211"/>
      <c r="CB106" s="1211"/>
      <c r="CC106" s="1212"/>
    </row>
    <row r="107" spans="1:81" s="690" customFormat="1" ht="40.15" customHeight="1" thickTop="1" thickBot="1" x14ac:dyDescent="0.3">
      <c r="A107" s="673"/>
      <c r="B107" s="1318"/>
      <c r="C107" s="1315"/>
      <c r="D107" s="1096">
        <v>4103</v>
      </c>
      <c r="E107" s="1093" t="s">
        <v>5892</v>
      </c>
      <c r="F107" s="1285" t="s">
        <v>5893</v>
      </c>
      <c r="G107" s="1093" t="s">
        <v>5730</v>
      </c>
      <c r="H107" s="1093"/>
      <c r="I107" s="1446">
        <v>2021004540201</v>
      </c>
      <c r="J107" s="1219">
        <v>373</v>
      </c>
      <c r="K107" s="1216" t="str">
        <f>+[9]Metas!K428</f>
        <v>Mujeres rurales capacitadas en diferentes temas para ejecutar proyectos productivos</v>
      </c>
      <c r="L107" s="1222"/>
      <c r="M107" s="1225">
        <v>950</v>
      </c>
      <c r="N107" s="1228">
        <v>150</v>
      </c>
      <c r="O107" s="1231">
        <v>250</v>
      </c>
      <c r="P107" s="1234">
        <v>350</v>
      </c>
      <c r="Q107" s="1237">
        <v>200</v>
      </c>
      <c r="R107" s="1219">
        <f>+$J107</f>
        <v>373</v>
      </c>
      <c r="S107" s="719" t="s">
        <v>5935</v>
      </c>
      <c r="T107" s="708" t="s">
        <v>3833</v>
      </c>
      <c r="U107" s="708" t="s">
        <v>3838</v>
      </c>
      <c r="V107" s="708" t="s">
        <v>3842</v>
      </c>
      <c r="W107" s="731" t="s">
        <v>5929</v>
      </c>
      <c r="X107" s="669">
        <v>44562</v>
      </c>
      <c r="Y107" s="669">
        <v>44926</v>
      </c>
      <c r="Z107" s="669">
        <v>44593</v>
      </c>
      <c r="AA107" s="669">
        <v>44926</v>
      </c>
      <c r="AB107" s="1219">
        <f t="shared" ref="AB107" si="119">+$J107</f>
        <v>373</v>
      </c>
      <c r="AC107" s="1240">
        <f>+L107</f>
        <v>0</v>
      </c>
      <c r="AD107" s="308">
        <v>10</v>
      </c>
      <c r="AE107" s="308">
        <v>10</v>
      </c>
      <c r="AF107" s="308">
        <f t="shared" si="68"/>
        <v>0</v>
      </c>
      <c r="AG107" s="308">
        <f t="shared" si="68"/>
        <v>0</v>
      </c>
      <c r="AH107" s="308">
        <f t="shared" si="68"/>
        <v>0</v>
      </c>
      <c r="AI107" s="308">
        <f t="shared" si="68"/>
        <v>0</v>
      </c>
      <c r="AJ107" s="308">
        <f t="shared" si="68"/>
        <v>0</v>
      </c>
      <c r="AK107" s="1219">
        <f t="shared" ref="AK107" si="120">+$J107</f>
        <v>373</v>
      </c>
      <c r="AL107" s="1243">
        <f>+N107</f>
        <v>150</v>
      </c>
      <c r="AM107" s="308">
        <v>2.5</v>
      </c>
      <c r="AN107" s="683">
        <v>2.5</v>
      </c>
      <c r="AO107" s="683"/>
      <c r="AP107" s="683"/>
      <c r="AQ107" s="683"/>
      <c r="AR107" s="683"/>
      <c r="AS107" s="683"/>
      <c r="AT107" s="1219">
        <f t="shared" ref="AT107" si="121">+$J107</f>
        <v>373</v>
      </c>
      <c r="AU107" s="1246">
        <f>+O107</f>
        <v>250</v>
      </c>
      <c r="AV107" s="308">
        <v>2.5</v>
      </c>
      <c r="AW107" s="683">
        <v>2.5</v>
      </c>
      <c r="AX107" s="683"/>
      <c r="AY107" s="683"/>
      <c r="AZ107" s="683"/>
      <c r="BA107" s="683"/>
      <c r="BB107" s="683"/>
      <c r="BC107" s="1219">
        <f t="shared" ref="BC107" si="122">+$J107</f>
        <v>373</v>
      </c>
      <c r="BD107" s="1249">
        <f>+P107</f>
        <v>350</v>
      </c>
      <c r="BE107" s="308">
        <v>2.5</v>
      </c>
      <c r="BF107" s="683">
        <v>2.5</v>
      </c>
      <c r="BG107" s="683"/>
      <c r="BH107" s="683"/>
      <c r="BI107" s="683"/>
      <c r="BJ107" s="683"/>
      <c r="BK107" s="683"/>
      <c r="BL107" s="1219">
        <f t="shared" ref="BL107" si="123">+$J107</f>
        <v>373</v>
      </c>
      <c r="BM107" s="1252">
        <f>+Q107</f>
        <v>200</v>
      </c>
      <c r="BN107" s="308">
        <v>2.5</v>
      </c>
      <c r="BO107" s="683">
        <v>2.5</v>
      </c>
      <c r="BP107" s="683"/>
      <c r="BQ107" s="683"/>
      <c r="BR107" s="683"/>
      <c r="BS107" s="683"/>
      <c r="BT107" s="683"/>
      <c r="BU107" s="1204"/>
      <c r="BV107" s="1205"/>
      <c r="BW107" s="1205"/>
      <c r="BX107" s="1205"/>
      <c r="BY107" s="1205"/>
      <c r="BZ107" s="1205"/>
      <c r="CA107" s="1205"/>
      <c r="CB107" s="1205"/>
      <c r="CC107" s="1206"/>
    </row>
    <row r="108" spans="1:81" s="690" customFormat="1" ht="40.15" customHeight="1" thickTop="1" thickBot="1" x14ac:dyDescent="0.3">
      <c r="A108" s="673"/>
      <c r="B108" s="1318"/>
      <c r="C108" s="1315"/>
      <c r="D108" s="1097"/>
      <c r="E108" s="1094"/>
      <c r="F108" s="1286"/>
      <c r="G108" s="1094"/>
      <c r="H108" s="1094"/>
      <c r="I108" s="1447"/>
      <c r="J108" s="1220"/>
      <c r="K108" s="1217"/>
      <c r="L108" s="1223"/>
      <c r="M108" s="1226"/>
      <c r="N108" s="1229"/>
      <c r="O108" s="1232"/>
      <c r="P108" s="1235"/>
      <c r="Q108" s="1238"/>
      <c r="R108" s="1220"/>
      <c r="S108" s="718" t="s">
        <v>5930</v>
      </c>
      <c r="T108" s="709" t="s">
        <v>3833</v>
      </c>
      <c r="U108" s="709" t="s">
        <v>3839</v>
      </c>
      <c r="V108" s="709" t="s">
        <v>3842</v>
      </c>
      <c r="W108" s="731" t="s">
        <v>5931</v>
      </c>
      <c r="X108" s="669">
        <v>44562</v>
      </c>
      <c r="Y108" s="669">
        <v>44926</v>
      </c>
      <c r="Z108" s="669">
        <v>44593</v>
      </c>
      <c r="AA108" s="669">
        <v>44926</v>
      </c>
      <c r="AB108" s="1220"/>
      <c r="AC108" s="1241"/>
      <c r="AD108" s="303">
        <f t="shared" si="68"/>
        <v>0</v>
      </c>
      <c r="AE108" s="303">
        <f t="shared" si="68"/>
        <v>0</v>
      </c>
      <c r="AF108" s="303">
        <f t="shared" ref="AD108:AJ146" si="124">+AO108+AX108+BG108+BP108</f>
        <v>0</v>
      </c>
      <c r="AG108" s="303">
        <f t="shared" si="124"/>
        <v>0</v>
      </c>
      <c r="AH108" s="303">
        <f t="shared" si="124"/>
        <v>0</v>
      </c>
      <c r="AI108" s="303">
        <f t="shared" si="124"/>
        <v>0</v>
      </c>
      <c r="AJ108" s="303">
        <f t="shared" si="124"/>
        <v>0</v>
      </c>
      <c r="AK108" s="1220"/>
      <c r="AL108" s="1244"/>
      <c r="AM108" s="303">
        <f t="shared" si="79"/>
        <v>0</v>
      </c>
      <c r="AN108" s="684"/>
      <c r="AO108" s="684"/>
      <c r="AP108" s="684"/>
      <c r="AQ108" s="684"/>
      <c r="AR108" s="684"/>
      <c r="AS108" s="684"/>
      <c r="AT108" s="1220"/>
      <c r="AU108" s="1247"/>
      <c r="AV108" s="303">
        <f t="shared" si="80"/>
        <v>0</v>
      </c>
      <c r="AW108" s="684"/>
      <c r="AX108" s="684"/>
      <c r="AY108" s="684"/>
      <c r="AZ108" s="684"/>
      <c r="BA108" s="684"/>
      <c r="BB108" s="684"/>
      <c r="BC108" s="1220"/>
      <c r="BD108" s="1250"/>
      <c r="BE108" s="303">
        <f t="shared" si="81"/>
        <v>0</v>
      </c>
      <c r="BF108" s="684"/>
      <c r="BG108" s="684"/>
      <c r="BH108" s="684"/>
      <c r="BI108" s="684"/>
      <c r="BJ108" s="684"/>
      <c r="BK108" s="684"/>
      <c r="BL108" s="1220"/>
      <c r="BM108" s="1253"/>
      <c r="BN108" s="303">
        <f t="shared" si="82"/>
        <v>0</v>
      </c>
      <c r="BO108" s="684"/>
      <c r="BP108" s="684"/>
      <c r="BQ108" s="684"/>
      <c r="BR108" s="684"/>
      <c r="BS108" s="684"/>
      <c r="BT108" s="684"/>
      <c r="BU108" s="1207"/>
      <c r="BV108" s="1208"/>
      <c r="BW108" s="1208"/>
      <c r="BX108" s="1208"/>
      <c r="BY108" s="1208"/>
      <c r="BZ108" s="1208"/>
      <c r="CA108" s="1208"/>
      <c r="CB108" s="1208"/>
      <c r="CC108" s="1209"/>
    </row>
    <row r="109" spans="1:81" s="690" customFormat="1" ht="40.15" customHeight="1" thickTop="1" thickBot="1" x14ac:dyDescent="0.3">
      <c r="A109" s="673"/>
      <c r="B109" s="1318"/>
      <c r="C109" s="1315"/>
      <c r="D109" s="1097"/>
      <c r="E109" s="1094"/>
      <c r="F109" s="1286"/>
      <c r="G109" s="1094"/>
      <c r="H109" s="1094"/>
      <c r="I109" s="1447"/>
      <c r="J109" s="1220"/>
      <c r="K109" s="1217"/>
      <c r="L109" s="1223"/>
      <c r="M109" s="1226"/>
      <c r="N109" s="1229"/>
      <c r="O109" s="1232"/>
      <c r="P109" s="1235"/>
      <c r="Q109" s="1238"/>
      <c r="R109" s="1220"/>
      <c r="S109" s="718" t="s">
        <v>5924</v>
      </c>
      <c r="T109" s="709" t="s">
        <v>3833</v>
      </c>
      <c r="U109" s="709" t="s">
        <v>3839</v>
      </c>
      <c r="V109" s="709" t="s">
        <v>3842</v>
      </c>
      <c r="W109" s="731" t="s">
        <v>5932</v>
      </c>
      <c r="X109" s="669">
        <v>44562</v>
      </c>
      <c r="Y109" s="669">
        <v>44926</v>
      </c>
      <c r="Z109" s="669">
        <v>44593</v>
      </c>
      <c r="AA109" s="669">
        <v>44926</v>
      </c>
      <c r="AB109" s="1220"/>
      <c r="AC109" s="1241"/>
      <c r="AD109" s="303">
        <f t="shared" si="124"/>
        <v>0</v>
      </c>
      <c r="AE109" s="303">
        <f t="shared" si="124"/>
        <v>0</v>
      </c>
      <c r="AF109" s="303">
        <f t="shared" si="124"/>
        <v>0</v>
      </c>
      <c r="AG109" s="303">
        <f t="shared" si="124"/>
        <v>0</v>
      </c>
      <c r="AH109" s="303">
        <f t="shared" si="124"/>
        <v>0</v>
      </c>
      <c r="AI109" s="303">
        <f t="shared" si="124"/>
        <v>0</v>
      </c>
      <c r="AJ109" s="303">
        <f t="shared" si="124"/>
        <v>0</v>
      </c>
      <c r="AK109" s="1220"/>
      <c r="AL109" s="1244"/>
      <c r="AM109" s="303">
        <f t="shared" si="79"/>
        <v>0</v>
      </c>
      <c r="AN109" s="684"/>
      <c r="AO109" s="684"/>
      <c r="AP109" s="684"/>
      <c r="AQ109" s="684"/>
      <c r="AR109" s="684"/>
      <c r="AS109" s="684"/>
      <c r="AT109" s="1220"/>
      <c r="AU109" s="1247"/>
      <c r="AV109" s="303">
        <f t="shared" si="80"/>
        <v>0</v>
      </c>
      <c r="AW109" s="684"/>
      <c r="AX109" s="684"/>
      <c r="AY109" s="684"/>
      <c r="AZ109" s="684"/>
      <c r="BA109" s="684"/>
      <c r="BB109" s="684"/>
      <c r="BC109" s="1220"/>
      <c r="BD109" s="1250"/>
      <c r="BE109" s="303">
        <f t="shared" si="81"/>
        <v>0</v>
      </c>
      <c r="BF109" s="684"/>
      <c r="BG109" s="684"/>
      <c r="BH109" s="684"/>
      <c r="BI109" s="684"/>
      <c r="BJ109" s="684"/>
      <c r="BK109" s="684"/>
      <c r="BL109" s="1220"/>
      <c r="BM109" s="1253"/>
      <c r="BN109" s="303">
        <f t="shared" si="82"/>
        <v>0</v>
      </c>
      <c r="BO109" s="684"/>
      <c r="BP109" s="684"/>
      <c r="BQ109" s="684"/>
      <c r="BR109" s="684"/>
      <c r="BS109" s="684"/>
      <c r="BT109" s="684"/>
      <c r="BU109" s="1207"/>
      <c r="BV109" s="1208"/>
      <c r="BW109" s="1208"/>
      <c r="BX109" s="1208"/>
      <c r="BY109" s="1208"/>
      <c r="BZ109" s="1208"/>
      <c r="CA109" s="1208"/>
      <c r="CB109" s="1208"/>
      <c r="CC109" s="1209"/>
    </row>
    <row r="110" spans="1:81" s="690" customFormat="1" ht="40.15" customHeight="1" thickTop="1" thickBot="1" x14ac:dyDescent="0.3">
      <c r="A110" s="673"/>
      <c r="B110" s="1318"/>
      <c r="C110" s="1315"/>
      <c r="D110" s="1098"/>
      <c r="E110" s="1095"/>
      <c r="F110" s="1287"/>
      <c r="G110" s="1095"/>
      <c r="H110" s="1095"/>
      <c r="I110" s="1448"/>
      <c r="J110" s="1221"/>
      <c r="K110" s="1218"/>
      <c r="L110" s="1224"/>
      <c r="M110" s="1227"/>
      <c r="N110" s="1230"/>
      <c r="O110" s="1233"/>
      <c r="P110" s="1236"/>
      <c r="Q110" s="1239"/>
      <c r="R110" s="1221"/>
      <c r="S110" s="720" t="s">
        <v>5933</v>
      </c>
      <c r="T110" s="710" t="s">
        <v>3833</v>
      </c>
      <c r="U110" s="710" t="s">
        <v>3840</v>
      </c>
      <c r="V110" s="710" t="s">
        <v>3842</v>
      </c>
      <c r="W110" s="731" t="s">
        <v>5934</v>
      </c>
      <c r="X110" s="669">
        <v>44562</v>
      </c>
      <c r="Y110" s="669">
        <v>44926</v>
      </c>
      <c r="Z110" s="669">
        <v>44593</v>
      </c>
      <c r="AA110" s="669">
        <v>44926</v>
      </c>
      <c r="AB110" s="1221"/>
      <c r="AC110" s="1242"/>
      <c r="AD110" s="306">
        <f t="shared" si="124"/>
        <v>0</v>
      </c>
      <c r="AE110" s="306">
        <f t="shared" si="124"/>
        <v>0</v>
      </c>
      <c r="AF110" s="306">
        <f t="shared" si="124"/>
        <v>0</v>
      </c>
      <c r="AG110" s="306">
        <f t="shared" si="124"/>
        <v>0</v>
      </c>
      <c r="AH110" s="306">
        <f t="shared" si="124"/>
        <v>0</v>
      </c>
      <c r="AI110" s="306">
        <f t="shared" si="124"/>
        <v>0</v>
      </c>
      <c r="AJ110" s="306">
        <f t="shared" si="124"/>
        <v>0</v>
      </c>
      <c r="AK110" s="1221"/>
      <c r="AL110" s="1245"/>
      <c r="AM110" s="306">
        <f t="shared" si="79"/>
        <v>0</v>
      </c>
      <c r="AN110" s="685"/>
      <c r="AO110" s="685"/>
      <c r="AP110" s="685"/>
      <c r="AQ110" s="685"/>
      <c r="AR110" s="685"/>
      <c r="AS110" s="685"/>
      <c r="AT110" s="1221"/>
      <c r="AU110" s="1248"/>
      <c r="AV110" s="306">
        <f t="shared" si="80"/>
        <v>0</v>
      </c>
      <c r="AW110" s="685"/>
      <c r="AX110" s="685"/>
      <c r="AY110" s="685"/>
      <c r="AZ110" s="685"/>
      <c r="BA110" s="685"/>
      <c r="BB110" s="685"/>
      <c r="BC110" s="1221"/>
      <c r="BD110" s="1251"/>
      <c r="BE110" s="306">
        <f t="shared" si="81"/>
        <v>0</v>
      </c>
      <c r="BF110" s="685"/>
      <c r="BG110" s="685"/>
      <c r="BH110" s="685"/>
      <c r="BI110" s="685"/>
      <c r="BJ110" s="685"/>
      <c r="BK110" s="685"/>
      <c r="BL110" s="1221"/>
      <c r="BM110" s="1254"/>
      <c r="BN110" s="306">
        <f t="shared" si="82"/>
        <v>0</v>
      </c>
      <c r="BO110" s="685"/>
      <c r="BP110" s="685"/>
      <c r="BQ110" s="685"/>
      <c r="BR110" s="685"/>
      <c r="BS110" s="685"/>
      <c r="BT110" s="685"/>
      <c r="BU110" s="1210"/>
      <c r="BV110" s="1211"/>
      <c r="BW110" s="1211"/>
      <c r="BX110" s="1211"/>
      <c r="BY110" s="1211"/>
      <c r="BZ110" s="1211"/>
      <c r="CA110" s="1211"/>
      <c r="CB110" s="1211"/>
      <c r="CC110" s="1212"/>
    </row>
    <row r="111" spans="1:81" s="690" customFormat="1" ht="40.15" customHeight="1" thickTop="1" thickBot="1" x14ac:dyDescent="0.3">
      <c r="A111" s="673"/>
      <c r="B111" s="1318"/>
      <c r="C111" s="1315"/>
      <c r="D111" s="1096">
        <v>4103</v>
      </c>
      <c r="E111" s="1093" t="s">
        <v>5892</v>
      </c>
      <c r="F111" s="1285" t="s">
        <v>5893</v>
      </c>
      <c r="G111" s="1093" t="s">
        <v>5730</v>
      </c>
      <c r="H111" s="1093"/>
      <c r="I111" s="1446">
        <v>2021004540201</v>
      </c>
      <c r="J111" s="1219">
        <v>374</v>
      </c>
      <c r="K111" s="1216" t="str">
        <f>+[9]Metas!K429</f>
        <v>Mujeres víctimas capacitadas en diferentes temas para ejecutar proyectos productivos</v>
      </c>
      <c r="L111" s="1222"/>
      <c r="M111" s="1225">
        <v>330</v>
      </c>
      <c r="N111" s="1228"/>
      <c r="O111" s="1231">
        <v>100</v>
      </c>
      <c r="P111" s="1234">
        <v>130</v>
      </c>
      <c r="Q111" s="1237">
        <v>100</v>
      </c>
      <c r="R111" s="1219">
        <f>+$J111</f>
        <v>374</v>
      </c>
      <c r="S111" s="719" t="s">
        <v>5935</v>
      </c>
      <c r="T111" s="708" t="s">
        <v>3833</v>
      </c>
      <c r="U111" s="708" t="s">
        <v>3838</v>
      </c>
      <c r="V111" s="708" t="s">
        <v>3842</v>
      </c>
      <c r="W111" s="731" t="s">
        <v>5929</v>
      </c>
      <c r="X111" s="669">
        <v>44562</v>
      </c>
      <c r="Y111" s="669">
        <v>44926</v>
      </c>
      <c r="Z111" s="669">
        <v>44593</v>
      </c>
      <c r="AA111" s="669">
        <v>44926</v>
      </c>
      <c r="AB111" s="1219">
        <f t="shared" ref="AB111" si="125">+$J111</f>
        <v>374</v>
      </c>
      <c r="AC111" s="1240">
        <f>+L111</f>
        <v>0</v>
      </c>
      <c r="AD111" s="308">
        <v>6</v>
      </c>
      <c r="AE111" s="308">
        <v>6</v>
      </c>
      <c r="AF111" s="308">
        <f t="shared" si="124"/>
        <v>0</v>
      </c>
      <c r="AG111" s="308">
        <f t="shared" si="124"/>
        <v>0</v>
      </c>
      <c r="AH111" s="308">
        <f t="shared" si="124"/>
        <v>0</v>
      </c>
      <c r="AI111" s="308">
        <f t="shared" si="124"/>
        <v>0</v>
      </c>
      <c r="AJ111" s="308">
        <f t="shared" si="124"/>
        <v>0</v>
      </c>
      <c r="AK111" s="1219">
        <f t="shared" ref="AK111" si="126">+$J111</f>
        <v>374</v>
      </c>
      <c r="AL111" s="1243">
        <f>+N111</f>
        <v>0</v>
      </c>
      <c r="AM111" s="308">
        <f t="shared" si="79"/>
        <v>0</v>
      </c>
      <c r="AN111" s="683"/>
      <c r="AO111" s="683"/>
      <c r="AP111" s="683"/>
      <c r="AQ111" s="683"/>
      <c r="AR111" s="683"/>
      <c r="AS111" s="683"/>
      <c r="AT111" s="1219">
        <f t="shared" ref="AT111" si="127">+$J111</f>
        <v>374</v>
      </c>
      <c r="AU111" s="1246">
        <f>+O111</f>
        <v>100</v>
      </c>
      <c r="AV111" s="308">
        <v>2</v>
      </c>
      <c r="AW111" s="683">
        <v>2</v>
      </c>
      <c r="AX111" s="683"/>
      <c r="AY111" s="683"/>
      <c r="AZ111" s="683"/>
      <c r="BA111" s="683"/>
      <c r="BB111" s="683"/>
      <c r="BC111" s="1219">
        <f t="shared" ref="BC111" si="128">+$J111</f>
        <v>374</v>
      </c>
      <c r="BD111" s="1249">
        <f>+P111</f>
        <v>130</v>
      </c>
      <c r="BE111" s="308">
        <v>2</v>
      </c>
      <c r="BF111" s="683">
        <v>2</v>
      </c>
      <c r="BG111" s="683"/>
      <c r="BH111" s="683"/>
      <c r="BI111" s="683"/>
      <c r="BJ111" s="683"/>
      <c r="BK111" s="683"/>
      <c r="BL111" s="1219">
        <f t="shared" ref="BL111" si="129">+$J111</f>
        <v>374</v>
      </c>
      <c r="BM111" s="1252">
        <f>+Q111</f>
        <v>100</v>
      </c>
      <c r="BN111" s="308">
        <v>2</v>
      </c>
      <c r="BO111" s="683">
        <v>2</v>
      </c>
      <c r="BP111" s="683"/>
      <c r="BQ111" s="683"/>
      <c r="BR111" s="683"/>
      <c r="BS111" s="683"/>
      <c r="BT111" s="683"/>
      <c r="BU111" s="1204"/>
      <c r="BV111" s="1205"/>
      <c r="BW111" s="1205"/>
      <c r="BX111" s="1205"/>
      <c r="BY111" s="1205"/>
      <c r="BZ111" s="1205"/>
      <c r="CA111" s="1205"/>
      <c r="CB111" s="1205"/>
      <c r="CC111" s="1206"/>
    </row>
    <row r="112" spans="1:81" s="690" customFormat="1" ht="40.15" customHeight="1" thickTop="1" thickBot="1" x14ac:dyDescent="0.3">
      <c r="A112" s="673"/>
      <c r="B112" s="1318"/>
      <c r="C112" s="1315"/>
      <c r="D112" s="1097"/>
      <c r="E112" s="1094"/>
      <c r="F112" s="1286"/>
      <c r="G112" s="1094"/>
      <c r="H112" s="1094"/>
      <c r="I112" s="1447"/>
      <c r="J112" s="1220"/>
      <c r="K112" s="1217"/>
      <c r="L112" s="1223"/>
      <c r="M112" s="1226"/>
      <c r="N112" s="1229"/>
      <c r="O112" s="1232"/>
      <c r="P112" s="1235"/>
      <c r="Q112" s="1238"/>
      <c r="R112" s="1220"/>
      <c r="S112" s="718" t="s">
        <v>5930</v>
      </c>
      <c r="T112" s="709" t="s">
        <v>3833</v>
      </c>
      <c r="U112" s="709" t="s">
        <v>3839</v>
      </c>
      <c r="V112" s="709" t="s">
        <v>3842</v>
      </c>
      <c r="W112" s="731" t="s">
        <v>5931</v>
      </c>
      <c r="X112" s="669">
        <v>44562</v>
      </c>
      <c r="Y112" s="669">
        <v>44926</v>
      </c>
      <c r="Z112" s="669">
        <v>44593</v>
      </c>
      <c r="AA112" s="669">
        <v>44926</v>
      </c>
      <c r="AB112" s="1220"/>
      <c r="AC112" s="1241"/>
      <c r="AD112" s="303">
        <f t="shared" si="124"/>
        <v>0</v>
      </c>
      <c r="AE112" s="303">
        <f t="shared" si="124"/>
        <v>0</v>
      </c>
      <c r="AF112" s="303">
        <f t="shared" si="124"/>
        <v>0</v>
      </c>
      <c r="AG112" s="303">
        <f t="shared" si="124"/>
        <v>0</v>
      </c>
      <c r="AH112" s="303">
        <f t="shared" si="124"/>
        <v>0</v>
      </c>
      <c r="AI112" s="303">
        <f t="shared" si="124"/>
        <v>0</v>
      </c>
      <c r="AJ112" s="303">
        <f t="shared" si="124"/>
        <v>0</v>
      </c>
      <c r="AK112" s="1220"/>
      <c r="AL112" s="1244"/>
      <c r="AM112" s="303">
        <f t="shared" si="79"/>
        <v>0</v>
      </c>
      <c r="AN112" s="684"/>
      <c r="AO112" s="684"/>
      <c r="AP112" s="684"/>
      <c r="AQ112" s="684"/>
      <c r="AR112" s="684"/>
      <c r="AS112" s="684"/>
      <c r="AT112" s="1220"/>
      <c r="AU112" s="1247"/>
      <c r="AV112" s="303">
        <f t="shared" si="80"/>
        <v>0</v>
      </c>
      <c r="AW112" s="684"/>
      <c r="AX112" s="684"/>
      <c r="AY112" s="684"/>
      <c r="AZ112" s="684"/>
      <c r="BA112" s="684"/>
      <c r="BB112" s="684"/>
      <c r="BC112" s="1220"/>
      <c r="BD112" s="1250"/>
      <c r="BE112" s="303">
        <f t="shared" si="81"/>
        <v>0</v>
      </c>
      <c r="BF112" s="684"/>
      <c r="BG112" s="684"/>
      <c r="BH112" s="684"/>
      <c r="BI112" s="684"/>
      <c r="BJ112" s="684"/>
      <c r="BK112" s="684"/>
      <c r="BL112" s="1220"/>
      <c r="BM112" s="1253"/>
      <c r="BN112" s="303">
        <f t="shared" si="82"/>
        <v>0</v>
      </c>
      <c r="BO112" s="684"/>
      <c r="BP112" s="684"/>
      <c r="BQ112" s="684"/>
      <c r="BR112" s="684"/>
      <c r="BS112" s="684"/>
      <c r="BT112" s="684"/>
      <c r="BU112" s="1207"/>
      <c r="BV112" s="1208"/>
      <c r="BW112" s="1208"/>
      <c r="BX112" s="1208"/>
      <c r="BY112" s="1208"/>
      <c r="BZ112" s="1208"/>
      <c r="CA112" s="1208"/>
      <c r="CB112" s="1208"/>
      <c r="CC112" s="1209"/>
    </row>
    <row r="113" spans="1:81" s="690" customFormat="1" ht="40.15" customHeight="1" thickTop="1" thickBot="1" x14ac:dyDescent="0.3">
      <c r="A113" s="673"/>
      <c r="B113" s="1318"/>
      <c r="C113" s="1315"/>
      <c r="D113" s="1097"/>
      <c r="E113" s="1094"/>
      <c r="F113" s="1286"/>
      <c r="G113" s="1094"/>
      <c r="H113" s="1094"/>
      <c r="I113" s="1447"/>
      <c r="J113" s="1220"/>
      <c r="K113" s="1217"/>
      <c r="L113" s="1223"/>
      <c r="M113" s="1226"/>
      <c r="N113" s="1229"/>
      <c r="O113" s="1232"/>
      <c r="P113" s="1235"/>
      <c r="Q113" s="1238"/>
      <c r="R113" s="1220"/>
      <c r="S113" s="718" t="s">
        <v>5924</v>
      </c>
      <c r="T113" s="709" t="s">
        <v>3833</v>
      </c>
      <c r="U113" s="709" t="s">
        <v>3839</v>
      </c>
      <c r="V113" s="709" t="s">
        <v>3842</v>
      </c>
      <c r="W113" s="731" t="s">
        <v>5932</v>
      </c>
      <c r="X113" s="669">
        <v>44562</v>
      </c>
      <c r="Y113" s="669">
        <v>44926</v>
      </c>
      <c r="Z113" s="669">
        <v>44593</v>
      </c>
      <c r="AA113" s="669">
        <v>44926</v>
      </c>
      <c r="AB113" s="1220"/>
      <c r="AC113" s="1241"/>
      <c r="AD113" s="303">
        <f t="shared" si="124"/>
        <v>0</v>
      </c>
      <c r="AE113" s="303">
        <f t="shared" si="124"/>
        <v>0</v>
      </c>
      <c r="AF113" s="303">
        <f t="shared" si="124"/>
        <v>0</v>
      </c>
      <c r="AG113" s="303">
        <f t="shared" si="124"/>
        <v>0</v>
      </c>
      <c r="AH113" s="303">
        <f t="shared" si="124"/>
        <v>0</v>
      </c>
      <c r="AI113" s="303">
        <f t="shared" si="124"/>
        <v>0</v>
      </c>
      <c r="AJ113" s="303">
        <f t="shared" si="124"/>
        <v>0</v>
      </c>
      <c r="AK113" s="1220"/>
      <c r="AL113" s="1244"/>
      <c r="AM113" s="303">
        <f t="shared" si="79"/>
        <v>0</v>
      </c>
      <c r="AN113" s="684"/>
      <c r="AO113" s="684"/>
      <c r="AP113" s="684"/>
      <c r="AQ113" s="684"/>
      <c r="AR113" s="684"/>
      <c r="AS113" s="684"/>
      <c r="AT113" s="1220"/>
      <c r="AU113" s="1247"/>
      <c r="AV113" s="303">
        <f t="shared" si="80"/>
        <v>0</v>
      </c>
      <c r="AW113" s="684"/>
      <c r="AX113" s="684"/>
      <c r="AY113" s="684"/>
      <c r="AZ113" s="684"/>
      <c r="BA113" s="684"/>
      <c r="BB113" s="684"/>
      <c r="BC113" s="1220"/>
      <c r="BD113" s="1250"/>
      <c r="BE113" s="303">
        <f t="shared" si="81"/>
        <v>0</v>
      </c>
      <c r="BF113" s="684"/>
      <c r="BG113" s="684"/>
      <c r="BH113" s="684"/>
      <c r="BI113" s="684"/>
      <c r="BJ113" s="684"/>
      <c r="BK113" s="684"/>
      <c r="BL113" s="1220"/>
      <c r="BM113" s="1253"/>
      <c r="BN113" s="303">
        <f t="shared" si="82"/>
        <v>0</v>
      </c>
      <c r="BO113" s="684"/>
      <c r="BP113" s="684"/>
      <c r="BQ113" s="684"/>
      <c r="BR113" s="684"/>
      <c r="BS113" s="684"/>
      <c r="BT113" s="684"/>
      <c r="BU113" s="1207"/>
      <c r="BV113" s="1208"/>
      <c r="BW113" s="1208"/>
      <c r="BX113" s="1208"/>
      <c r="BY113" s="1208"/>
      <c r="BZ113" s="1208"/>
      <c r="CA113" s="1208"/>
      <c r="CB113" s="1208"/>
      <c r="CC113" s="1209"/>
    </row>
    <row r="114" spans="1:81" s="690" customFormat="1" ht="40.15" customHeight="1" thickTop="1" thickBot="1" x14ac:dyDescent="0.3">
      <c r="A114" s="673"/>
      <c r="B114" s="1318"/>
      <c r="C114" s="1315"/>
      <c r="D114" s="1098"/>
      <c r="E114" s="1095"/>
      <c r="F114" s="1287"/>
      <c r="G114" s="1095"/>
      <c r="H114" s="1095"/>
      <c r="I114" s="1448"/>
      <c r="J114" s="1221"/>
      <c r="K114" s="1218"/>
      <c r="L114" s="1224"/>
      <c r="M114" s="1227"/>
      <c r="N114" s="1230"/>
      <c r="O114" s="1233"/>
      <c r="P114" s="1236"/>
      <c r="Q114" s="1239"/>
      <c r="R114" s="1221"/>
      <c r="S114" s="720" t="s">
        <v>5933</v>
      </c>
      <c r="T114" s="710" t="s">
        <v>3833</v>
      </c>
      <c r="U114" s="710" t="s">
        <v>3840</v>
      </c>
      <c r="V114" s="710" t="s">
        <v>3842</v>
      </c>
      <c r="W114" s="731" t="s">
        <v>5934</v>
      </c>
      <c r="X114" s="669">
        <v>44562</v>
      </c>
      <c r="Y114" s="669">
        <v>44926</v>
      </c>
      <c r="Z114" s="669">
        <v>44593</v>
      </c>
      <c r="AA114" s="669">
        <v>44926</v>
      </c>
      <c r="AB114" s="1221"/>
      <c r="AC114" s="1242"/>
      <c r="AD114" s="306">
        <f t="shared" si="124"/>
        <v>0</v>
      </c>
      <c r="AE114" s="306">
        <f t="shared" si="124"/>
        <v>0</v>
      </c>
      <c r="AF114" s="306">
        <f t="shared" si="124"/>
        <v>0</v>
      </c>
      <c r="AG114" s="306">
        <f t="shared" si="124"/>
        <v>0</v>
      </c>
      <c r="AH114" s="306">
        <f t="shared" si="124"/>
        <v>0</v>
      </c>
      <c r="AI114" s="306">
        <f t="shared" si="124"/>
        <v>0</v>
      </c>
      <c r="AJ114" s="306">
        <f t="shared" si="124"/>
        <v>0</v>
      </c>
      <c r="AK114" s="1221"/>
      <c r="AL114" s="1245"/>
      <c r="AM114" s="306">
        <f t="shared" si="79"/>
        <v>0</v>
      </c>
      <c r="AN114" s="685"/>
      <c r="AO114" s="685"/>
      <c r="AP114" s="685"/>
      <c r="AQ114" s="685"/>
      <c r="AR114" s="685"/>
      <c r="AS114" s="685"/>
      <c r="AT114" s="1221"/>
      <c r="AU114" s="1248"/>
      <c r="AV114" s="306">
        <f t="shared" si="80"/>
        <v>0</v>
      </c>
      <c r="AW114" s="685"/>
      <c r="AX114" s="685"/>
      <c r="AY114" s="685"/>
      <c r="AZ114" s="685"/>
      <c r="BA114" s="685"/>
      <c r="BB114" s="685"/>
      <c r="BC114" s="1221"/>
      <c r="BD114" s="1251"/>
      <c r="BE114" s="306">
        <f t="shared" si="81"/>
        <v>0</v>
      </c>
      <c r="BF114" s="685"/>
      <c r="BG114" s="685"/>
      <c r="BH114" s="685"/>
      <c r="BI114" s="685"/>
      <c r="BJ114" s="685"/>
      <c r="BK114" s="685"/>
      <c r="BL114" s="1221"/>
      <c r="BM114" s="1254"/>
      <c r="BN114" s="306">
        <f t="shared" si="82"/>
        <v>0</v>
      </c>
      <c r="BO114" s="685"/>
      <c r="BP114" s="685"/>
      <c r="BQ114" s="685"/>
      <c r="BR114" s="685"/>
      <c r="BS114" s="685"/>
      <c r="BT114" s="685"/>
      <c r="BU114" s="1210"/>
      <c r="BV114" s="1211"/>
      <c r="BW114" s="1211"/>
      <c r="BX114" s="1211"/>
      <c r="BY114" s="1211"/>
      <c r="BZ114" s="1211"/>
      <c r="CA114" s="1211"/>
      <c r="CB114" s="1211"/>
      <c r="CC114" s="1212"/>
    </row>
    <row r="115" spans="1:81" s="690" customFormat="1" ht="40.15" customHeight="1" thickTop="1" thickBot="1" x14ac:dyDescent="0.3">
      <c r="A115" s="673"/>
      <c r="B115" s="1318"/>
      <c r="C115" s="1315"/>
      <c r="D115" s="1096">
        <v>4103</v>
      </c>
      <c r="E115" s="1093" t="s">
        <v>5892</v>
      </c>
      <c r="F115" s="1285" t="s">
        <v>5893</v>
      </c>
      <c r="G115" s="1093" t="s">
        <v>5730</v>
      </c>
      <c r="H115" s="1093"/>
      <c r="I115" s="1446">
        <v>2021004540201</v>
      </c>
      <c r="J115" s="1219">
        <v>375</v>
      </c>
      <c r="K115" s="1216" t="str">
        <f>+[9]Metas!K430</f>
        <v>Proyecto de desarrollo agroindustrial y/o centros de acopio a las mujeres y diversidad de género en el Departamento</v>
      </c>
      <c r="L115" s="1222"/>
      <c r="M115" s="1225">
        <f t="shared" ref="M115" si="130">SUM(N115:Q115)/4</f>
        <v>0</v>
      </c>
      <c r="N115" s="1228"/>
      <c r="O115" s="1231"/>
      <c r="P115" s="1234"/>
      <c r="Q115" s="1237"/>
      <c r="R115" s="1219">
        <f>+$J115</f>
        <v>375</v>
      </c>
      <c r="S115" s="677" t="s">
        <v>5966</v>
      </c>
      <c r="T115" s="708" t="s">
        <v>3833</v>
      </c>
      <c r="U115" s="708" t="s">
        <v>3838</v>
      </c>
      <c r="V115" s="708" t="s">
        <v>3842</v>
      </c>
      <c r="W115" s="731" t="s">
        <v>5967</v>
      </c>
      <c r="X115" s="669">
        <v>44562</v>
      </c>
      <c r="Y115" s="669">
        <v>44926</v>
      </c>
      <c r="Z115" s="669">
        <v>44593</v>
      </c>
      <c r="AA115" s="669">
        <v>44926</v>
      </c>
      <c r="AB115" s="1219">
        <f t="shared" ref="AB115" si="131">+$J115</f>
        <v>375</v>
      </c>
      <c r="AC115" s="1240">
        <f>+L115</f>
        <v>0</v>
      </c>
      <c r="AD115" s="308">
        <f t="shared" si="124"/>
        <v>0</v>
      </c>
      <c r="AE115" s="308">
        <f t="shared" si="124"/>
        <v>0</v>
      </c>
      <c r="AF115" s="308">
        <f t="shared" si="124"/>
        <v>0</v>
      </c>
      <c r="AG115" s="308">
        <f t="shared" si="124"/>
        <v>0</v>
      </c>
      <c r="AH115" s="308">
        <f t="shared" si="124"/>
        <v>0</v>
      </c>
      <c r="AI115" s="308">
        <f t="shared" si="124"/>
        <v>0</v>
      </c>
      <c r="AJ115" s="308">
        <f t="shared" si="124"/>
        <v>0</v>
      </c>
      <c r="AK115" s="1219">
        <f t="shared" ref="AK115" si="132">+$J115</f>
        <v>375</v>
      </c>
      <c r="AL115" s="1243">
        <f>+N115</f>
        <v>0</v>
      </c>
      <c r="AM115" s="308">
        <f t="shared" si="79"/>
        <v>0</v>
      </c>
      <c r="AN115" s="683"/>
      <c r="AO115" s="683"/>
      <c r="AP115" s="683"/>
      <c r="AQ115" s="683"/>
      <c r="AR115" s="683"/>
      <c r="AS115" s="683"/>
      <c r="AT115" s="1219">
        <f t="shared" ref="AT115" si="133">+$J115</f>
        <v>375</v>
      </c>
      <c r="AU115" s="1246">
        <f>+O115</f>
        <v>0</v>
      </c>
      <c r="AV115" s="308">
        <f t="shared" si="80"/>
        <v>0</v>
      </c>
      <c r="AW115" s="683"/>
      <c r="AX115" s="683"/>
      <c r="AY115" s="683"/>
      <c r="AZ115" s="683"/>
      <c r="BA115" s="683"/>
      <c r="BB115" s="683"/>
      <c r="BC115" s="1219">
        <f t="shared" ref="BC115" si="134">+$J115</f>
        <v>375</v>
      </c>
      <c r="BD115" s="1249">
        <f>+P115</f>
        <v>0</v>
      </c>
      <c r="BE115" s="308">
        <f t="shared" si="81"/>
        <v>0</v>
      </c>
      <c r="BF115" s="683"/>
      <c r="BG115" s="683"/>
      <c r="BH115" s="683"/>
      <c r="BI115" s="683"/>
      <c r="BJ115" s="683"/>
      <c r="BK115" s="683"/>
      <c r="BL115" s="1219">
        <f t="shared" ref="BL115" si="135">+$J115</f>
        <v>375</v>
      </c>
      <c r="BM115" s="1252">
        <f>+Q115</f>
        <v>0</v>
      </c>
      <c r="BN115" s="308">
        <f t="shared" si="82"/>
        <v>0</v>
      </c>
      <c r="BO115" s="683"/>
      <c r="BP115" s="683"/>
      <c r="BQ115" s="683"/>
      <c r="BR115" s="683"/>
      <c r="BS115" s="683"/>
      <c r="BT115" s="683"/>
      <c r="BU115" s="1204"/>
      <c r="BV115" s="1205"/>
      <c r="BW115" s="1205"/>
      <c r="BX115" s="1205"/>
      <c r="BY115" s="1205"/>
      <c r="BZ115" s="1205"/>
      <c r="CA115" s="1205"/>
      <c r="CB115" s="1205"/>
      <c r="CC115" s="1206"/>
    </row>
    <row r="116" spans="1:81" s="690" customFormat="1" ht="40.15" customHeight="1" thickTop="1" thickBot="1" x14ac:dyDescent="0.3">
      <c r="A116" s="673"/>
      <c r="B116" s="1318"/>
      <c r="C116" s="1315"/>
      <c r="D116" s="1097"/>
      <c r="E116" s="1094"/>
      <c r="F116" s="1286"/>
      <c r="G116" s="1094"/>
      <c r="H116" s="1094"/>
      <c r="I116" s="1447"/>
      <c r="J116" s="1220"/>
      <c r="K116" s="1217"/>
      <c r="L116" s="1223"/>
      <c r="M116" s="1226"/>
      <c r="N116" s="1229"/>
      <c r="O116" s="1232"/>
      <c r="P116" s="1235"/>
      <c r="Q116" s="1238"/>
      <c r="R116" s="1220"/>
      <c r="S116" s="678" t="s">
        <v>5968</v>
      </c>
      <c r="T116" s="709" t="s">
        <v>3833</v>
      </c>
      <c r="U116" s="709" t="s">
        <v>3838</v>
      </c>
      <c r="V116" s="709" t="s">
        <v>3842</v>
      </c>
      <c r="W116" s="731" t="s">
        <v>5969</v>
      </c>
      <c r="X116" s="669">
        <v>44562</v>
      </c>
      <c r="Y116" s="669">
        <v>44926</v>
      </c>
      <c r="Z116" s="669">
        <v>44593</v>
      </c>
      <c r="AA116" s="669">
        <v>44926</v>
      </c>
      <c r="AB116" s="1220"/>
      <c r="AC116" s="1241"/>
      <c r="AD116" s="303">
        <f t="shared" si="124"/>
        <v>0</v>
      </c>
      <c r="AE116" s="303">
        <f t="shared" si="124"/>
        <v>0</v>
      </c>
      <c r="AF116" s="303">
        <f t="shared" si="124"/>
        <v>0</v>
      </c>
      <c r="AG116" s="303">
        <f t="shared" si="124"/>
        <v>0</v>
      </c>
      <c r="AH116" s="303">
        <f t="shared" si="124"/>
        <v>0</v>
      </c>
      <c r="AI116" s="303">
        <f t="shared" si="124"/>
        <v>0</v>
      </c>
      <c r="AJ116" s="303">
        <f t="shared" si="124"/>
        <v>0</v>
      </c>
      <c r="AK116" s="1220"/>
      <c r="AL116" s="1244"/>
      <c r="AM116" s="303">
        <f t="shared" si="79"/>
        <v>0</v>
      </c>
      <c r="AN116" s="684"/>
      <c r="AO116" s="684"/>
      <c r="AP116" s="684"/>
      <c r="AQ116" s="684"/>
      <c r="AR116" s="684"/>
      <c r="AS116" s="684"/>
      <c r="AT116" s="1220"/>
      <c r="AU116" s="1247"/>
      <c r="AV116" s="303">
        <f t="shared" si="80"/>
        <v>0</v>
      </c>
      <c r="AW116" s="684"/>
      <c r="AX116" s="684"/>
      <c r="AY116" s="684"/>
      <c r="AZ116" s="684"/>
      <c r="BA116" s="684"/>
      <c r="BB116" s="684"/>
      <c r="BC116" s="1220"/>
      <c r="BD116" s="1250"/>
      <c r="BE116" s="303">
        <f t="shared" si="81"/>
        <v>0</v>
      </c>
      <c r="BF116" s="684"/>
      <c r="BG116" s="684"/>
      <c r="BH116" s="684"/>
      <c r="BI116" s="684"/>
      <c r="BJ116" s="684"/>
      <c r="BK116" s="684"/>
      <c r="BL116" s="1220"/>
      <c r="BM116" s="1253"/>
      <c r="BN116" s="303">
        <f t="shared" si="82"/>
        <v>0</v>
      </c>
      <c r="BO116" s="684"/>
      <c r="BP116" s="684"/>
      <c r="BQ116" s="684"/>
      <c r="BR116" s="684"/>
      <c r="BS116" s="684"/>
      <c r="BT116" s="684"/>
      <c r="BU116" s="1207"/>
      <c r="BV116" s="1208"/>
      <c r="BW116" s="1208"/>
      <c r="BX116" s="1208"/>
      <c r="BY116" s="1208"/>
      <c r="BZ116" s="1208"/>
      <c r="CA116" s="1208"/>
      <c r="CB116" s="1208"/>
      <c r="CC116" s="1209"/>
    </row>
    <row r="117" spans="1:81" s="690" customFormat="1" ht="40.15" customHeight="1" thickTop="1" thickBot="1" x14ac:dyDescent="0.3">
      <c r="A117" s="673"/>
      <c r="B117" s="1318"/>
      <c r="C117" s="1315"/>
      <c r="D117" s="1097"/>
      <c r="E117" s="1094"/>
      <c r="F117" s="1286"/>
      <c r="G117" s="1094"/>
      <c r="H117" s="1094"/>
      <c r="I117" s="1447"/>
      <c r="J117" s="1220"/>
      <c r="K117" s="1217"/>
      <c r="L117" s="1223"/>
      <c r="M117" s="1226"/>
      <c r="N117" s="1229"/>
      <c r="O117" s="1232"/>
      <c r="P117" s="1235"/>
      <c r="Q117" s="1238"/>
      <c r="R117" s="1220"/>
      <c r="S117" s="678" t="s">
        <v>5970</v>
      </c>
      <c r="T117" s="709" t="s">
        <v>3833</v>
      </c>
      <c r="U117" s="709" t="s">
        <v>3838</v>
      </c>
      <c r="V117" s="709" t="s">
        <v>3842</v>
      </c>
      <c r="W117" s="731" t="s">
        <v>5900</v>
      </c>
      <c r="X117" s="669">
        <v>44562</v>
      </c>
      <c r="Y117" s="669">
        <v>44926</v>
      </c>
      <c r="Z117" s="669">
        <v>44593</v>
      </c>
      <c r="AA117" s="669">
        <v>44926</v>
      </c>
      <c r="AB117" s="1220"/>
      <c r="AC117" s="1241"/>
      <c r="AD117" s="303">
        <f t="shared" si="124"/>
        <v>0</v>
      </c>
      <c r="AE117" s="303">
        <f t="shared" si="124"/>
        <v>0</v>
      </c>
      <c r="AF117" s="303">
        <f t="shared" si="124"/>
        <v>0</v>
      </c>
      <c r="AG117" s="303">
        <f t="shared" si="124"/>
        <v>0</v>
      </c>
      <c r="AH117" s="303">
        <f t="shared" si="124"/>
        <v>0</v>
      </c>
      <c r="AI117" s="303">
        <f t="shared" si="124"/>
        <v>0</v>
      </c>
      <c r="AJ117" s="303">
        <f t="shared" si="124"/>
        <v>0</v>
      </c>
      <c r="AK117" s="1220"/>
      <c r="AL117" s="1244"/>
      <c r="AM117" s="303">
        <f t="shared" si="79"/>
        <v>0</v>
      </c>
      <c r="AN117" s="684"/>
      <c r="AO117" s="684"/>
      <c r="AP117" s="684"/>
      <c r="AQ117" s="684"/>
      <c r="AR117" s="684"/>
      <c r="AS117" s="684"/>
      <c r="AT117" s="1220"/>
      <c r="AU117" s="1247"/>
      <c r="AV117" s="303">
        <f t="shared" si="80"/>
        <v>0</v>
      </c>
      <c r="AW117" s="684"/>
      <c r="AX117" s="684"/>
      <c r="AY117" s="684"/>
      <c r="AZ117" s="684"/>
      <c r="BA117" s="684"/>
      <c r="BB117" s="684"/>
      <c r="BC117" s="1220"/>
      <c r="BD117" s="1250"/>
      <c r="BE117" s="303">
        <f t="shared" si="81"/>
        <v>0</v>
      </c>
      <c r="BF117" s="684"/>
      <c r="BG117" s="684"/>
      <c r="BH117" s="684"/>
      <c r="BI117" s="684"/>
      <c r="BJ117" s="684"/>
      <c r="BK117" s="684"/>
      <c r="BL117" s="1220"/>
      <c r="BM117" s="1253"/>
      <c r="BN117" s="303">
        <f t="shared" si="82"/>
        <v>0</v>
      </c>
      <c r="BO117" s="684"/>
      <c r="BP117" s="684"/>
      <c r="BQ117" s="684"/>
      <c r="BR117" s="684"/>
      <c r="BS117" s="684"/>
      <c r="BT117" s="684"/>
      <c r="BU117" s="1207"/>
      <c r="BV117" s="1208"/>
      <c r="BW117" s="1208"/>
      <c r="BX117" s="1208"/>
      <c r="BY117" s="1208"/>
      <c r="BZ117" s="1208"/>
      <c r="CA117" s="1208"/>
      <c r="CB117" s="1208"/>
      <c r="CC117" s="1209"/>
    </row>
    <row r="118" spans="1:81" s="690" customFormat="1" ht="40.15" customHeight="1" thickTop="1" thickBot="1" x14ac:dyDescent="0.3">
      <c r="A118" s="673"/>
      <c r="B118" s="1318"/>
      <c r="C118" s="1315"/>
      <c r="D118" s="1098"/>
      <c r="E118" s="1095"/>
      <c r="F118" s="1287"/>
      <c r="G118" s="1095"/>
      <c r="H118" s="1095"/>
      <c r="I118" s="1448"/>
      <c r="J118" s="1221"/>
      <c r="K118" s="1218"/>
      <c r="L118" s="1224"/>
      <c r="M118" s="1227"/>
      <c r="N118" s="1230"/>
      <c r="O118" s="1233"/>
      <c r="P118" s="1236"/>
      <c r="Q118" s="1239"/>
      <c r="R118" s="1221"/>
      <c r="S118" s="679" t="s">
        <v>5971</v>
      </c>
      <c r="T118" s="710" t="s">
        <v>3833</v>
      </c>
      <c r="U118" s="710" t="s">
        <v>3840</v>
      </c>
      <c r="V118" s="710" t="s">
        <v>3842</v>
      </c>
      <c r="W118" s="732" t="s">
        <v>5972</v>
      </c>
      <c r="X118" s="669">
        <v>44562</v>
      </c>
      <c r="Y118" s="669">
        <v>44926</v>
      </c>
      <c r="Z118" s="669">
        <v>44593</v>
      </c>
      <c r="AA118" s="669">
        <v>44926</v>
      </c>
      <c r="AB118" s="1221"/>
      <c r="AC118" s="1242"/>
      <c r="AD118" s="306">
        <f t="shared" si="124"/>
        <v>0</v>
      </c>
      <c r="AE118" s="306">
        <f t="shared" si="124"/>
        <v>0</v>
      </c>
      <c r="AF118" s="306">
        <f t="shared" si="124"/>
        <v>0</v>
      </c>
      <c r="AG118" s="306">
        <f t="shared" si="124"/>
        <v>0</v>
      </c>
      <c r="AH118" s="306">
        <f t="shared" si="124"/>
        <v>0</v>
      </c>
      <c r="AI118" s="306">
        <f t="shared" si="124"/>
        <v>0</v>
      </c>
      <c r="AJ118" s="306">
        <f t="shared" si="124"/>
        <v>0</v>
      </c>
      <c r="AK118" s="1221"/>
      <c r="AL118" s="1245"/>
      <c r="AM118" s="306">
        <f t="shared" si="79"/>
        <v>0</v>
      </c>
      <c r="AN118" s="685"/>
      <c r="AO118" s="685"/>
      <c r="AP118" s="685"/>
      <c r="AQ118" s="685"/>
      <c r="AR118" s="685"/>
      <c r="AS118" s="685"/>
      <c r="AT118" s="1221"/>
      <c r="AU118" s="1248"/>
      <c r="AV118" s="306">
        <f t="shared" si="80"/>
        <v>0</v>
      </c>
      <c r="AW118" s="685"/>
      <c r="AX118" s="685"/>
      <c r="AY118" s="685"/>
      <c r="AZ118" s="685"/>
      <c r="BA118" s="685"/>
      <c r="BB118" s="685"/>
      <c r="BC118" s="1221"/>
      <c r="BD118" s="1251"/>
      <c r="BE118" s="306">
        <f t="shared" si="81"/>
        <v>0</v>
      </c>
      <c r="BF118" s="685"/>
      <c r="BG118" s="685"/>
      <c r="BH118" s="685"/>
      <c r="BI118" s="685"/>
      <c r="BJ118" s="685"/>
      <c r="BK118" s="685"/>
      <c r="BL118" s="1221"/>
      <c r="BM118" s="1254"/>
      <c r="BN118" s="306">
        <f t="shared" si="82"/>
        <v>0</v>
      </c>
      <c r="BO118" s="685"/>
      <c r="BP118" s="685"/>
      <c r="BQ118" s="685"/>
      <c r="BR118" s="685"/>
      <c r="BS118" s="685"/>
      <c r="BT118" s="685"/>
      <c r="BU118" s="1210"/>
      <c r="BV118" s="1211"/>
      <c r="BW118" s="1211"/>
      <c r="BX118" s="1211"/>
      <c r="BY118" s="1211"/>
      <c r="BZ118" s="1211"/>
      <c r="CA118" s="1211"/>
      <c r="CB118" s="1211"/>
      <c r="CC118" s="1212"/>
    </row>
    <row r="119" spans="1:81" s="690" customFormat="1" ht="40.15" customHeight="1" thickTop="1" thickBot="1" x14ac:dyDescent="0.3">
      <c r="A119" s="673"/>
      <c r="B119" s="1318"/>
      <c r="C119" s="1315"/>
      <c r="D119" s="1096">
        <v>4103</v>
      </c>
      <c r="E119" s="1093" t="s">
        <v>5892</v>
      </c>
      <c r="F119" s="1285" t="s">
        <v>5893</v>
      </c>
      <c r="G119" s="1093" t="s">
        <v>5730</v>
      </c>
      <c r="H119" s="1093"/>
      <c r="I119" s="1446">
        <v>2021004540201</v>
      </c>
      <c r="J119" s="1219">
        <v>376</v>
      </c>
      <c r="K119" s="1216" t="str">
        <f>+[9]Metas!K431</f>
        <v>Asociaciones apoyadas con proyectos productivos de mujeres rurales en las diferentes subregiones.</v>
      </c>
      <c r="L119" s="1222"/>
      <c r="M119" s="1225">
        <v>20</v>
      </c>
      <c r="N119" s="1228"/>
      <c r="O119" s="1231"/>
      <c r="P119" s="1234">
        <v>20</v>
      </c>
      <c r="Q119" s="1237"/>
      <c r="R119" s="1219">
        <f>+$J119</f>
        <v>376</v>
      </c>
      <c r="S119" s="718" t="s">
        <v>5959</v>
      </c>
      <c r="T119" s="708" t="s">
        <v>3833</v>
      </c>
      <c r="U119" s="708" t="s">
        <v>3839</v>
      </c>
      <c r="V119" s="708" t="s">
        <v>3842</v>
      </c>
      <c r="W119" s="731" t="s">
        <v>5960</v>
      </c>
      <c r="X119" s="669">
        <v>44562</v>
      </c>
      <c r="Y119" s="669">
        <v>44926</v>
      </c>
      <c r="Z119" s="669">
        <v>44593</v>
      </c>
      <c r="AA119" s="669">
        <v>44926</v>
      </c>
      <c r="AB119" s="1219">
        <f t="shared" ref="AB119" si="136">+$J119</f>
        <v>376</v>
      </c>
      <c r="AC119" s="1240">
        <f>+L119</f>
        <v>0</v>
      </c>
      <c r="AD119" s="308">
        <v>20</v>
      </c>
      <c r="AE119" s="308">
        <v>20</v>
      </c>
      <c r="AF119" s="308">
        <f t="shared" si="124"/>
        <v>0</v>
      </c>
      <c r="AG119" s="308">
        <f t="shared" si="124"/>
        <v>0</v>
      </c>
      <c r="AH119" s="308">
        <f t="shared" si="124"/>
        <v>0</v>
      </c>
      <c r="AI119" s="308">
        <f t="shared" si="124"/>
        <v>0</v>
      </c>
      <c r="AJ119" s="308">
        <f t="shared" si="124"/>
        <v>0</v>
      </c>
      <c r="AK119" s="1219">
        <f t="shared" ref="AK119" si="137">+$J119</f>
        <v>376</v>
      </c>
      <c r="AL119" s="1243">
        <f>+N119</f>
        <v>0</v>
      </c>
      <c r="AM119" s="308"/>
      <c r="AN119" s="683"/>
      <c r="AO119" s="683"/>
      <c r="AP119" s="683"/>
      <c r="AQ119" s="683"/>
      <c r="AR119" s="683"/>
      <c r="AS119" s="683"/>
      <c r="AT119" s="1219">
        <f t="shared" ref="AT119" si="138">+$J119</f>
        <v>376</v>
      </c>
      <c r="AU119" s="1246">
        <f>+O119</f>
        <v>0</v>
      </c>
      <c r="AV119" s="308">
        <f t="shared" si="80"/>
        <v>0</v>
      </c>
      <c r="AW119" s="683"/>
      <c r="AX119" s="683"/>
      <c r="AY119" s="683"/>
      <c r="AZ119" s="683"/>
      <c r="BA119" s="683"/>
      <c r="BB119" s="683"/>
      <c r="BC119" s="1219">
        <f t="shared" ref="BC119" si="139">+$J119</f>
        <v>376</v>
      </c>
      <c r="BD119" s="1249">
        <f>+P119</f>
        <v>20</v>
      </c>
      <c r="BE119" s="308">
        <v>20</v>
      </c>
      <c r="BF119" s="683">
        <v>20</v>
      </c>
      <c r="BG119" s="683"/>
      <c r="BH119" s="683"/>
      <c r="BI119" s="683"/>
      <c r="BJ119" s="683"/>
      <c r="BK119" s="683"/>
      <c r="BL119" s="1219">
        <f t="shared" ref="BL119" si="140">+$J119</f>
        <v>376</v>
      </c>
      <c r="BM119" s="1252">
        <f>+Q119</f>
        <v>0</v>
      </c>
      <c r="BN119" s="308">
        <f t="shared" si="82"/>
        <v>0</v>
      </c>
      <c r="BO119" s="683"/>
      <c r="BP119" s="683"/>
      <c r="BQ119" s="683"/>
      <c r="BR119" s="683"/>
      <c r="BS119" s="683"/>
      <c r="BT119" s="683"/>
      <c r="BU119" s="1204"/>
      <c r="BV119" s="1205"/>
      <c r="BW119" s="1205"/>
      <c r="BX119" s="1205"/>
      <c r="BY119" s="1205"/>
      <c r="BZ119" s="1205"/>
      <c r="CA119" s="1205"/>
      <c r="CB119" s="1205"/>
      <c r="CC119" s="1206"/>
    </row>
    <row r="120" spans="1:81" s="690" customFormat="1" ht="40.15" customHeight="1" thickTop="1" thickBot="1" x14ac:dyDescent="0.3">
      <c r="A120" s="673"/>
      <c r="B120" s="1318"/>
      <c r="C120" s="1315"/>
      <c r="D120" s="1097"/>
      <c r="E120" s="1094"/>
      <c r="F120" s="1286"/>
      <c r="G120" s="1094"/>
      <c r="H120" s="1094"/>
      <c r="I120" s="1447"/>
      <c r="J120" s="1220"/>
      <c r="K120" s="1217"/>
      <c r="L120" s="1223"/>
      <c r="M120" s="1226"/>
      <c r="N120" s="1229"/>
      <c r="O120" s="1232"/>
      <c r="P120" s="1235"/>
      <c r="Q120" s="1238"/>
      <c r="R120" s="1220"/>
      <c r="S120" s="718" t="s">
        <v>5961</v>
      </c>
      <c r="T120" s="709" t="s">
        <v>3834</v>
      </c>
      <c r="U120" s="709" t="s">
        <v>3839</v>
      </c>
      <c r="V120" s="709" t="s">
        <v>3842</v>
      </c>
      <c r="W120" s="731" t="s">
        <v>5962</v>
      </c>
      <c r="X120" s="669">
        <v>44562</v>
      </c>
      <c r="Y120" s="669">
        <v>44926</v>
      </c>
      <c r="Z120" s="669">
        <v>44593</v>
      </c>
      <c r="AA120" s="669">
        <v>44926</v>
      </c>
      <c r="AB120" s="1220"/>
      <c r="AC120" s="1241"/>
      <c r="AD120" s="303">
        <f t="shared" si="124"/>
        <v>0</v>
      </c>
      <c r="AE120" s="303">
        <f t="shared" si="124"/>
        <v>0</v>
      </c>
      <c r="AF120" s="303">
        <f t="shared" si="124"/>
        <v>0</v>
      </c>
      <c r="AG120" s="303">
        <f t="shared" si="124"/>
        <v>0</v>
      </c>
      <c r="AH120" s="303">
        <f t="shared" si="124"/>
        <v>0</v>
      </c>
      <c r="AI120" s="303">
        <f t="shared" si="124"/>
        <v>0</v>
      </c>
      <c r="AJ120" s="303">
        <f t="shared" si="124"/>
        <v>0</v>
      </c>
      <c r="AK120" s="1220"/>
      <c r="AL120" s="1244"/>
      <c r="AM120" s="303">
        <f t="shared" si="79"/>
        <v>0</v>
      </c>
      <c r="AN120" s="684"/>
      <c r="AO120" s="684"/>
      <c r="AP120" s="684"/>
      <c r="AQ120" s="684"/>
      <c r="AR120" s="684"/>
      <c r="AS120" s="684"/>
      <c r="AT120" s="1220"/>
      <c r="AU120" s="1247"/>
      <c r="AV120" s="303">
        <f t="shared" si="80"/>
        <v>0</v>
      </c>
      <c r="AW120" s="684"/>
      <c r="AX120" s="684"/>
      <c r="AY120" s="684"/>
      <c r="AZ120" s="684"/>
      <c r="BA120" s="684"/>
      <c r="BB120" s="684"/>
      <c r="BC120" s="1220"/>
      <c r="BD120" s="1250"/>
      <c r="BE120" s="303">
        <f t="shared" si="81"/>
        <v>0</v>
      </c>
      <c r="BF120" s="684"/>
      <c r="BG120" s="684"/>
      <c r="BH120" s="684"/>
      <c r="BI120" s="684"/>
      <c r="BJ120" s="684"/>
      <c r="BK120" s="684"/>
      <c r="BL120" s="1220"/>
      <c r="BM120" s="1253"/>
      <c r="BN120" s="303">
        <f t="shared" si="82"/>
        <v>0</v>
      </c>
      <c r="BO120" s="684"/>
      <c r="BP120" s="684"/>
      <c r="BQ120" s="684"/>
      <c r="BR120" s="684"/>
      <c r="BS120" s="684"/>
      <c r="BT120" s="684"/>
      <c r="BU120" s="1207"/>
      <c r="BV120" s="1208"/>
      <c r="BW120" s="1208"/>
      <c r="BX120" s="1208"/>
      <c r="BY120" s="1208"/>
      <c r="BZ120" s="1208"/>
      <c r="CA120" s="1208"/>
      <c r="CB120" s="1208"/>
      <c r="CC120" s="1209"/>
    </row>
    <row r="121" spans="1:81" s="690" customFormat="1" ht="40.15" customHeight="1" thickTop="1" thickBot="1" x14ac:dyDescent="0.3">
      <c r="A121" s="673"/>
      <c r="B121" s="1318"/>
      <c r="C121" s="1315"/>
      <c r="D121" s="1097"/>
      <c r="E121" s="1094"/>
      <c r="F121" s="1286"/>
      <c r="G121" s="1094"/>
      <c r="H121" s="1094"/>
      <c r="I121" s="1447"/>
      <c r="J121" s="1220"/>
      <c r="K121" s="1217"/>
      <c r="L121" s="1223"/>
      <c r="M121" s="1226"/>
      <c r="N121" s="1229"/>
      <c r="O121" s="1232"/>
      <c r="P121" s="1235"/>
      <c r="Q121" s="1238"/>
      <c r="R121" s="1220"/>
      <c r="S121" s="718" t="s">
        <v>5963</v>
      </c>
      <c r="T121" s="709" t="s">
        <v>3833</v>
      </c>
      <c r="U121" s="709" t="s">
        <v>3839</v>
      </c>
      <c r="V121" s="709" t="s">
        <v>3842</v>
      </c>
      <c r="W121" s="731" t="s">
        <v>5964</v>
      </c>
      <c r="X121" s="669">
        <v>44562</v>
      </c>
      <c r="Y121" s="669">
        <v>44926</v>
      </c>
      <c r="Z121" s="669">
        <v>44593</v>
      </c>
      <c r="AA121" s="669">
        <v>44926</v>
      </c>
      <c r="AB121" s="1220"/>
      <c r="AC121" s="1241"/>
      <c r="AD121" s="303">
        <f t="shared" si="124"/>
        <v>0</v>
      </c>
      <c r="AE121" s="303">
        <f t="shared" si="124"/>
        <v>0</v>
      </c>
      <c r="AF121" s="303">
        <f t="shared" si="124"/>
        <v>0</v>
      </c>
      <c r="AG121" s="303">
        <f t="shared" si="124"/>
        <v>0</v>
      </c>
      <c r="AH121" s="303">
        <f t="shared" si="124"/>
        <v>0</v>
      </c>
      <c r="AI121" s="303">
        <f t="shared" si="124"/>
        <v>0</v>
      </c>
      <c r="AJ121" s="303">
        <f t="shared" si="124"/>
        <v>0</v>
      </c>
      <c r="AK121" s="1220"/>
      <c r="AL121" s="1244"/>
      <c r="AM121" s="303">
        <f t="shared" si="79"/>
        <v>0</v>
      </c>
      <c r="AN121" s="684"/>
      <c r="AO121" s="684"/>
      <c r="AP121" s="684"/>
      <c r="AQ121" s="684"/>
      <c r="AR121" s="684"/>
      <c r="AS121" s="684"/>
      <c r="AT121" s="1220"/>
      <c r="AU121" s="1247"/>
      <c r="AV121" s="303">
        <f t="shared" si="80"/>
        <v>0</v>
      </c>
      <c r="AW121" s="684"/>
      <c r="AX121" s="684"/>
      <c r="AY121" s="684"/>
      <c r="AZ121" s="684"/>
      <c r="BA121" s="684"/>
      <c r="BB121" s="684"/>
      <c r="BC121" s="1220"/>
      <c r="BD121" s="1250"/>
      <c r="BE121" s="303">
        <f t="shared" si="81"/>
        <v>0</v>
      </c>
      <c r="BF121" s="684"/>
      <c r="BG121" s="684"/>
      <c r="BH121" s="684"/>
      <c r="BI121" s="684"/>
      <c r="BJ121" s="684"/>
      <c r="BK121" s="684"/>
      <c r="BL121" s="1220"/>
      <c r="BM121" s="1253"/>
      <c r="BN121" s="303">
        <f t="shared" si="82"/>
        <v>0</v>
      </c>
      <c r="BO121" s="684"/>
      <c r="BP121" s="684"/>
      <c r="BQ121" s="684"/>
      <c r="BR121" s="684"/>
      <c r="BS121" s="684"/>
      <c r="BT121" s="684"/>
      <c r="BU121" s="1207"/>
      <c r="BV121" s="1208"/>
      <c r="BW121" s="1208"/>
      <c r="BX121" s="1208"/>
      <c r="BY121" s="1208"/>
      <c r="BZ121" s="1208"/>
      <c r="CA121" s="1208"/>
      <c r="CB121" s="1208"/>
      <c r="CC121" s="1209"/>
    </row>
    <row r="122" spans="1:81" s="690" customFormat="1" ht="40.15" customHeight="1" thickTop="1" thickBot="1" x14ac:dyDescent="0.3">
      <c r="A122" s="673"/>
      <c r="B122" s="1318"/>
      <c r="C122" s="1315"/>
      <c r="D122" s="1098"/>
      <c r="E122" s="1095"/>
      <c r="F122" s="1287"/>
      <c r="G122" s="1095"/>
      <c r="H122" s="1095"/>
      <c r="I122" s="1448"/>
      <c r="J122" s="1221"/>
      <c r="K122" s="1218"/>
      <c r="L122" s="1224"/>
      <c r="M122" s="1227"/>
      <c r="N122" s="1230"/>
      <c r="O122" s="1233"/>
      <c r="P122" s="1236"/>
      <c r="Q122" s="1239"/>
      <c r="R122" s="1221"/>
      <c r="S122" s="720" t="s">
        <v>4255</v>
      </c>
      <c r="T122" s="710" t="s">
        <v>3833</v>
      </c>
      <c r="U122" s="710" t="s">
        <v>3839</v>
      </c>
      <c r="V122" s="710" t="s">
        <v>3842</v>
      </c>
      <c r="W122" s="732" t="s">
        <v>5965</v>
      </c>
      <c r="X122" s="669">
        <v>44562</v>
      </c>
      <c r="Y122" s="669">
        <v>44926</v>
      </c>
      <c r="Z122" s="669">
        <v>44593</v>
      </c>
      <c r="AA122" s="669">
        <v>44926</v>
      </c>
      <c r="AB122" s="1221"/>
      <c r="AC122" s="1242"/>
      <c r="AD122" s="306">
        <f t="shared" si="124"/>
        <v>0</v>
      </c>
      <c r="AE122" s="306">
        <f t="shared" si="124"/>
        <v>0</v>
      </c>
      <c r="AF122" s="306">
        <f t="shared" si="124"/>
        <v>0</v>
      </c>
      <c r="AG122" s="306">
        <f t="shared" si="124"/>
        <v>0</v>
      </c>
      <c r="AH122" s="306">
        <f t="shared" si="124"/>
        <v>0</v>
      </c>
      <c r="AI122" s="306">
        <f t="shared" si="124"/>
        <v>0</v>
      </c>
      <c r="AJ122" s="306">
        <f t="shared" si="124"/>
        <v>0</v>
      </c>
      <c r="AK122" s="1221"/>
      <c r="AL122" s="1245"/>
      <c r="AM122" s="306">
        <f t="shared" si="79"/>
        <v>0</v>
      </c>
      <c r="AN122" s="685"/>
      <c r="AO122" s="685"/>
      <c r="AP122" s="685"/>
      <c r="AQ122" s="685"/>
      <c r="AR122" s="685"/>
      <c r="AS122" s="685"/>
      <c r="AT122" s="1221"/>
      <c r="AU122" s="1248"/>
      <c r="AV122" s="306">
        <f t="shared" si="80"/>
        <v>0</v>
      </c>
      <c r="AW122" s="685"/>
      <c r="AX122" s="685"/>
      <c r="AY122" s="685"/>
      <c r="AZ122" s="685"/>
      <c r="BA122" s="685"/>
      <c r="BB122" s="685"/>
      <c r="BC122" s="1221"/>
      <c r="BD122" s="1251"/>
      <c r="BE122" s="306">
        <f t="shared" si="81"/>
        <v>0</v>
      </c>
      <c r="BF122" s="685"/>
      <c r="BG122" s="685"/>
      <c r="BH122" s="685"/>
      <c r="BI122" s="685"/>
      <c r="BJ122" s="685"/>
      <c r="BK122" s="685"/>
      <c r="BL122" s="1221"/>
      <c r="BM122" s="1254"/>
      <c r="BN122" s="306">
        <f t="shared" si="82"/>
        <v>0</v>
      </c>
      <c r="BO122" s="685"/>
      <c r="BP122" s="685"/>
      <c r="BQ122" s="685"/>
      <c r="BR122" s="685"/>
      <c r="BS122" s="685"/>
      <c r="BT122" s="685"/>
      <c r="BU122" s="1210"/>
      <c r="BV122" s="1211"/>
      <c r="BW122" s="1211"/>
      <c r="BX122" s="1211"/>
      <c r="BY122" s="1211"/>
      <c r="BZ122" s="1211"/>
      <c r="CA122" s="1211"/>
      <c r="CB122" s="1211"/>
      <c r="CC122" s="1212"/>
    </row>
    <row r="123" spans="1:81" s="690" customFormat="1" ht="40.15" customHeight="1" thickTop="1" thickBot="1" x14ac:dyDescent="0.3">
      <c r="A123" s="673"/>
      <c r="B123" s="1318"/>
      <c r="C123" s="1315"/>
      <c r="D123" s="1096">
        <v>4103</v>
      </c>
      <c r="E123" s="1093" t="s">
        <v>5892</v>
      </c>
      <c r="F123" s="1285" t="s">
        <v>5893</v>
      </c>
      <c r="G123" s="1093" t="s">
        <v>5730</v>
      </c>
      <c r="H123" s="1093"/>
      <c r="I123" s="1446">
        <v>2021004540201</v>
      </c>
      <c r="J123" s="1219">
        <v>377</v>
      </c>
      <c r="K123" s="1216" t="str">
        <f>+[9]Metas!K432</f>
        <v xml:space="preserve">Asociaciones apoyadas con proyectos productivos de mujeres víctimas del conflicto armado en las diferentes subregiones </v>
      </c>
      <c r="L123" s="1222"/>
      <c r="M123" s="1225">
        <v>4</v>
      </c>
      <c r="N123" s="1228"/>
      <c r="O123" s="1231"/>
      <c r="P123" s="1234">
        <v>4</v>
      </c>
      <c r="Q123" s="1237"/>
      <c r="R123" s="1219">
        <f>+$J123</f>
        <v>377</v>
      </c>
      <c r="S123" s="718" t="s">
        <v>5959</v>
      </c>
      <c r="T123" s="708" t="s">
        <v>3833</v>
      </c>
      <c r="U123" s="708" t="s">
        <v>3839</v>
      </c>
      <c r="V123" s="708" t="s">
        <v>3842</v>
      </c>
      <c r="W123" s="731" t="s">
        <v>5960</v>
      </c>
      <c r="X123" s="669">
        <v>44562</v>
      </c>
      <c r="Y123" s="669">
        <v>44926</v>
      </c>
      <c r="Z123" s="669">
        <v>44593</v>
      </c>
      <c r="AA123" s="669">
        <v>44926</v>
      </c>
      <c r="AB123" s="1219">
        <f t="shared" ref="AB123" si="141">+$J123</f>
        <v>377</v>
      </c>
      <c r="AC123" s="1240">
        <f>+L123</f>
        <v>0</v>
      </c>
      <c r="AD123" s="308">
        <v>4</v>
      </c>
      <c r="AE123" s="308">
        <v>4</v>
      </c>
      <c r="AF123" s="308">
        <f t="shared" si="124"/>
        <v>0</v>
      </c>
      <c r="AG123" s="308">
        <f t="shared" si="124"/>
        <v>0</v>
      </c>
      <c r="AH123" s="308">
        <f t="shared" si="124"/>
        <v>0</v>
      </c>
      <c r="AI123" s="308">
        <f t="shared" si="124"/>
        <v>0</v>
      </c>
      <c r="AJ123" s="308">
        <f t="shared" si="124"/>
        <v>0</v>
      </c>
      <c r="AK123" s="1219">
        <f t="shared" ref="AK123" si="142">+$J123</f>
        <v>377</v>
      </c>
      <c r="AL123" s="1243">
        <f>+N123</f>
        <v>0</v>
      </c>
      <c r="AM123" s="308">
        <f t="shared" si="79"/>
        <v>0</v>
      </c>
      <c r="AN123" s="683"/>
      <c r="AO123" s="683"/>
      <c r="AP123" s="683"/>
      <c r="AQ123" s="683"/>
      <c r="AR123" s="683"/>
      <c r="AS123" s="683"/>
      <c r="AT123" s="1219">
        <f t="shared" ref="AT123" si="143">+$J123</f>
        <v>377</v>
      </c>
      <c r="AU123" s="1246">
        <f>+O123</f>
        <v>0</v>
      </c>
      <c r="AV123" s="308">
        <f t="shared" si="80"/>
        <v>0</v>
      </c>
      <c r="AW123" s="683"/>
      <c r="AX123" s="683"/>
      <c r="AY123" s="683"/>
      <c r="AZ123" s="683"/>
      <c r="BA123" s="683"/>
      <c r="BB123" s="683"/>
      <c r="BC123" s="1219">
        <f t="shared" ref="BC123" si="144">+$J123</f>
        <v>377</v>
      </c>
      <c r="BD123" s="1249">
        <f>+P123</f>
        <v>4</v>
      </c>
      <c r="BE123" s="308">
        <v>4</v>
      </c>
      <c r="BF123" s="683">
        <v>4</v>
      </c>
      <c r="BG123" s="683"/>
      <c r="BH123" s="683"/>
      <c r="BI123" s="683"/>
      <c r="BJ123" s="683"/>
      <c r="BK123" s="683"/>
      <c r="BL123" s="1219">
        <f t="shared" ref="BL123" si="145">+$J123</f>
        <v>377</v>
      </c>
      <c r="BM123" s="1252">
        <f>+Q123</f>
        <v>0</v>
      </c>
      <c r="BN123" s="308">
        <f t="shared" si="82"/>
        <v>0</v>
      </c>
      <c r="BO123" s="683"/>
      <c r="BP123" s="683"/>
      <c r="BQ123" s="683"/>
      <c r="BR123" s="683"/>
      <c r="BS123" s="683"/>
      <c r="BT123" s="683"/>
      <c r="BU123" s="1204"/>
      <c r="BV123" s="1205"/>
      <c r="BW123" s="1205"/>
      <c r="BX123" s="1205"/>
      <c r="BY123" s="1205"/>
      <c r="BZ123" s="1205"/>
      <c r="CA123" s="1205"/>
      <c r="CB123" s="1205"/>
      <c r="CC123" s="1206"/>
    </row>
    <row r="124" spans="1:81" s="690" customFormat="1" ht="40.15" customHeight="1" thickTop="1" thickBot="1" x14ac:dyDescent="0.3">
      <c r="A124" s="673"/>
      <c r="B124" s="1318"/>
      <c r="C124" s="1315"/>
      <c r="D124" s="1097"/>
      <c r="E124" s="1094"/>
      <c r="F124" s="1286"/>
      <c r="G124" s="1094"/>
      <c r="H124" s="1094"/>
      <c r="I124" s="1447"/>
      <c r="J124" s="1220"/>
      <c r="K124" s="1217"/>
      <c r="L124" s="1223"/>
      <c r="M124" s="1226"/>
      <c r="N124" s="1229"/>
      <c r="O124" s="1232"/>
      <c r="P124" s="1235"/>
      <c r="Q124" s="1238"/>
      <c r="R124" s="1220"/>
      <c r="S124" s="718" t="s">
        <v>5961</v>
      </c>
      <c r="T124" s="709" t="s">
        <v>3834</v>
      </c>
      <c r="U124" s="709" t="s">
        <v>3839</v>
      </c>
      <c r="V124" s="709" t="s">
        <v>3842</v>
      </c>
      <c r="W124" s="731" t="s">
        <v>5962</v>
      </c>
      <c r="X124" s="669">
        <v>44562</v>
      </c>
      <c r="Y124" s="669">
        <v>44926</v>
      </c>
      <c r="Z124" s="669">
        <v>44593</v>
      </c>
      <c r="AA124" s="669">
        <v>44926</v>
      </c>
      <c r="AB124" s="1220"/>
      <c r="AC124" s="1241"/>
      <c r="AD124" s="303">
        <f t="shared" si="124"/>
        <v>0</v>
      </c>
      <c r="AE124" s="303">
        <f t="shared" si="124"/>
        <v>0</v>
      </c>
      <c r="AF124" s="303">
        <f t="shared" si="124"/>
        <v>0</v>
      </c>
      <c r="AG124" s="303">
        <f t="shared" si="124"/>
        <v>0</v>
      </c>
      <c r="AH124" s="303">
        <f t="shared" si="124"/>
        <v>0</v>
      </c>
      <c r="AI124" s="303">
        <f t="shared" si="124"/>
        <v>0</v>
      </c>
      <c r="AJ124" s="303">
        <f t="shared" si="124"/>
        <v>0</v>
      </c>
      <c r="AK124" s="1220"/>
      <c r="AL124" s="1244"/>
      <c r="AM124" s="303">
        <f t="shared" si="79"/>
        <v>0</v>
      </c>
      <c r="AN124" s="684"/>
      <c r="AO124" s="684"/>
      <c r="AP124" s="684"/>
      <c r="AQ124" s="684"/>
      <c r="AR124" s="684"/>
      <c r="AS124" s="684"/>
      <c r="AT124" s="1220"/>
      <c r="AU124" s="1247"/>
      <c r="AV124" s="303">
        <f t="shared" si="80"/>
        <v>0</v>
      </c>
      <c r="AW124" s="684"/>
      <c r="AX124" s="684"/>
      <c r="AY124" s="684"/>
      <c r="AZ124" s="684"/>
      <c r="BA124" s="684"/>
      <c r="BB124" s="684"/>
      <c r="BC124" s="1220"/>
      <c r="BD124" s="1250"/>
      <c r="BE124" s="303">
        <f t="shared" si="81"/>
        <v>0</v>
      </c>
      <c r="BF124" s="684"/>
      <c r="BG124" s="684"/>
      <c r="BH124" s="684"/>
      <c r="BI124" s="684"/>
      <c r="BJ124" s="684"/>
      <c r="BK124" s="684"/>
      <c r="BL124" s="1220"/>
      <c r="BM124" s="1253"/>
      <c r="BN124" s="303">
        <f t="shared" si="82"/>
        <v>0</v>
      </c>
      <c r="BO124" s="684"/>
      <c r="BP124" s="684"/>
      <c r="BQ124" s="684"/>
      <c r="BR124" s="684"/>
      <c r="BS124" s="684"/>
      <c r="BT124" s="684"/>
      <c r="BU124" s="1207"/>
      <c r="BV124" s="1208"/>
      <c r="BW124" s="1208"/>
      <c r="BX124" s="1208"/>
      <c r="BY124" s="1208"/>
      <c r="BZ124" s="1208"/>
      <c r="CA124" s="1208"/>
      <c r="CB124" s="1208"/>
      <c r="CC124" s="1209"/>
    </row>
    <row r="125" spans="1:81" s="690" customFormat="1" ht="40.15" customHeight="1" thickTop="1" thickBot="1" x14ac:dyDescent="0.3">
      <c r="A125" s="673"/>
      <c r="B125" s="1318"/>
      <c r="C125" s="1315"/>
      <c r="D125" s="1097"/>
      <c r="E125" s="1094"/>
      <c r="F125" s="1286"/>
      <c r="G125" s="1094"/>
      <c r="H125" s="1094"/>
      <c r="I125" s="1447"/>
      <c r="J125" s="1220"/>
      <c r="K125" s="1217"/>
      <c r="L125" s="1223"/>
      <c r="M125" s="1226"/>
      <c r="N125" s="1229"/>
      <c r="O125" s="1232"/>
      <c r="P125" s="1235"/>
      <c r="Q125" s="1238"/>
      <c r="R125" s="1220"/>
      <c r="S125" s="718" t="s">
        <v>5963</v>
      </c>
      <c r="T125" s="709" t="s">
        <v>3833</v>
      </c>
      <c r="U125" s="709" t="s">
        <v>3839</v>
      </c>
      <c r="V125" s="709" t="s">
        <v>3842</v>
      </c>
      <c r="W125" s="731" t="s">
        <v>5964</v>
      </c>
      <c r="X125" s="669">
        <v>44562</v>
      </c>
      <c r="Y125" s="669">
        <v>44926</v>
      </c>
      <c r="Z125" s="669">
        <v>44593</v>
      </c>
      <c r="AA125" s="669">
        <v>44926</v>
      </c>
      <c r="AB125" s="1220"/>
      <c r="AC125" s="1241"/>
      <c r="AD125" s="303">
        <f t="shared" si="124"/>
        <v>0</v>
      </c>
      <c r="AE125" s="303">
        <f t="shared" si="124"/>
        <v>0</v>
      </c>
      <c r="AF125" s="303">
        <f t="shared" si="124"/>
        <v>0</v>
      </c>
      <c r="AG125" s="303">
        <f t="shared" si="124"/>
        <v>0</v>
      </c>
      <c r="AH125" s="303">
        <f t="shared" si="124"/>
        <v>0</v>
      </c>
      <c r="AI125" s="303">
        <f t="shared" si="124"/>
        <v>0</v>
      </c>
      <c r="AJ125" s="303">
        <f t="shared" si="124"/>
        <v>0</v>
      </c>
      <c r="AK125" s="1220"/>
      <c r="AL125" s="1244"/>
      <c r="AM125" s="303">
        <f t="shared" si="79"/>
        <v>0</v>
      </c>
      <c r="AN125" s="684"/>
      <c r="AO125" s="684"/>
      <c r="AP125" s="684"/>
      <c r="AQ125" s="684"/>
      <c r="AR125" s="684"/>
      <c r="AS125" s="684"/>
      <c r="AT125" s="1220"/>
      <c r="AU125" s="1247"/>
      <c r="AV125" s="303">
        <f t="shared" si="80"/>
        <v>0</v>
      </c>
      <c r="AW125" s="684"/>
      <c r="AX125" s="684"/>
      <c r="AY125" s="684"/>
      <c r="AZ125" s="684"/>
      <c r="BA125" s="684"/>
      <c r="BB125" s="684"/>
      <c r="BC125" s="1220"/>
      <c r="BD125" s="1250"/>
      <c r="BE125" s="303">
        <f t="shared" si="81"/>
        <v>0</v>
      </c>
      <c r="BF125" s="684"/>
      <c r="BG125" s="684"/>
      <c r="BH125" s="684"/>
      <c r="BI125" s="684"/>
      <c r="BJ125" s="684"/>
      <c r="BK125" s="684"/>
      <c r="BL125" s="1220"/>
      <c r="BM125" s="1253"/>
      <c r="BN125" s="303">
        <f t="shared" si="82"/>
        <v>0</v>
      </c>
      <c r="BO125" s="684"/>
      <c r="BP125" s="684"/>
      <c r="BQ125" s="684"/>
      <c r="BR125" s="684"/>
      <c r="BS125" s="684"/>
      <c r="BT125" s="684"/>
      <c r="BU125" s="1207"/>
      <c r="BV125" s="1208"/>
      <c r="BW125" s="1208"/>
      <c r="BX125" s="1208"/>
      <c r="BY125" s="1208"/>
      <c r="BZ125" s="1208"/>
      <c r="CA125" s="1208"/>
      <c r="CB125" s="1208"/>
      <c r="CC125" s="1209"/>
    </row>
    <row r="126" spans="1:81" s="690" customFormat="1" ht="40.15" customHeight="1" thickTop="1" thickBot="1" x14ac:dyDescent="0.3">
      <c r="A126" s="673"/>
      <c r="B126" s="1318"/>
      <c r="C126" s="1316"/>
      <c r="D126" s="1098"/>
      <c r="E126" s="1095"/>
      <c r="F126" s="1287"/>
      <c r="G126" s="1095"/>
      <c r="H126" s="1095"/>
      <c r="I126" s="1448"/>
      <c r="J126" s="1221"/>
      <c r="K126" s="1218"/>
      <c r="L126" s="1224"/>
      <c r="M126" s="1227"/>
      <c r="N126" s="1230"/>
      <c r="O126" s="1233"/>
      <c r="P126" s="1236"/>
      <c r="Q126" s="1239"/>
      <c r="R126" s="1221"/>
      <c r="S126" s="720" t="s">
        <v>4255</v>
      </c>
      <c r="T126" s="710" t="s">
        <v>3833</v>
      </c>
      <c r="U126" s="710" t="s">
        <v>3839</v>
      </c>
      <c r="V126" s="710" t="s">
        <v>3842</v>
      </c>
      <c r="W126" s="732" t="s">
        <v>5965</v>
      </c>
      <c r="X126" s="669">
        <v>44562</v>
      </c>
      <c r="Y126" s="669">
        <v>44926</v>
      </c>
      <c r="Z126" s="669">
        <v>44593</v>
      </c>
      <c r="AA126" s="669">
        <v>44926</v>
      </c>
      <c r="AB126" s="1221"/>
      <c r="AC126" s="1242"/>
      <c r="AD126" s="306">
        <f t="shared" si="124"/>
        <v>0</v>
      </c>
      <c r="AE126" s="306">
        <f t="shared" si="124"/>
        <v>0</v>
      </c>
      <c r="AF126" s="306">
        <f t="shared" si="124"/>
        <v>0</v>
      </c>
      <c r="AG126" s="306">
        <f t="shared" si="124"/>
        <v>0</v>
      </c>
      <c r="AH126" s="306">
        <f t="shared" si="124"/>
        <v>0</v>
      </c>
      <c r="AI126" s="306">
        <f t="shared" si="124"/>
        <v>0</v>
      </c>
      <c r="AJ126" s="306">
        <f t="shared" si="124"/>
        <v>0</v>
      </c>
      <c r="AK126" s="1221"/>
      <c r="AL126" s="1245"/>
      <c r="AM126" s="306">
        <f t="shared" si="79"/>
        <v>0</v>
      </c>
      <c r="AN126" s="685"/>
      <c r="AO126" s="685"/>
      <c r="AP126" s="685"/>
      <c r="AQ126" s="685"/>
      <c r="AR126" s="685"/>
      <c r="AS126" s="685"/>
      <c r="AT126" s="1221"/>
      <c r="AU126" s="1248"/>
      <c r="AV126" s="306">
        <f t="shared" si="80"/>
        <v>0</v>
      </c>
      <c r="AW126" s="685"/>
      <c r="AX126" s="685"/>
      <c r="AY126" s="685"/>
      <c r="AZ126" s="685"/>
      <c r="BA126" s="685"/>
      <c r="BB126" s="685"/>
      <c r="BC126" s="1221"/>
      <c r="BD126" s="1251"/>
      <c r="BE126" s="306">
        <f t="shared" si="81"/>
        <v>0</v>
      </c>
      <c r="BF126" s="685"/>
      <c r="BG126" s="685"/>
      <c r="BH126" s="685"/>
      <c r="BI126" s="685"/>
      <c r="BJ126" s="685"/>
      <c r="BK126" s="685"/>
      <c r="BL126" s="1221"/>
      <c r="BM126" s="1254"/>
      <c r="BN126" s="306">
        <f t="shared" si="82"/>
        <v>0</v>
      </c>
      <c r="BO126" s="685"/>
      <c r="BP126" s="685"/>
      <c r="BQ126" s="685"/>
      <c r="BR126" s="685"/>
      <c r="BS126" s="685"/>
      <c r="BT126" s="685"/>
      <c r="BU126" s="1210"/>
      <c r="BV126" s="1211"/>
      <c r="BW126" s="1211"/>
      <c r="BX126" s="1211"/>
      <c r="BY126" s="1211"/>
      <c r="BZ126" s="1211"/>
      <c r="CA126" s="1211"/>
      <c r="CB126" s="1211"/>
      <c r="CC126" s="1212"/>
    </row>
    <row r="127" spans="1:81" s="690" customFormat="1" ht="40.15" customHeight="1" thickTop="1" thickBot="1" x14ac:dyDescent="0.3">
      <c r="A127" s="673"/>
      <c r="B127" s="1318"/>
      <c r="C127" s="1314" t="s">
        <v>570</v>
      </c>
      <c r="D127" s="1096">
        <v>4103</v>
      </c>
      <c r="E127" s="1093" t="s">
        <v>5892</v>
      </c>
      <c r="F127" s="1285" t="s">
        <v>5893</v>
      </c>
      <c r="G127" s="1093" t="s">
        <v>5730</v>
      </c>
      <c r="H127" s="1093"/>
      <c r="I127" s="1446">
        <v>2021004540201</v>
      </c>
      <c r="J127" s="1219">
        <v>378</v>
      </c>
      <c r="K127" s="1216" t="str">
        <f>+[9]Metas!K433</f>
        <v>Mujeres y personas con diversidad de género asesoradas para acceder a créditos blandos para financiar sus proyectos</v>
      </c>
      <c r="L127" s="1222"/>
      <c r="M127" s="1225">
        <v>800</v>
      </c>
      <c r="N127" s="1228">
        <v>200</v>
      </c>
      <c r="O127" s="1231">
        <v>200</v>
      </c>
      <c r="P127" s="1234">
        <v>200</v>
      </c>
      <c r="Q127" s="1237">
        <v>200</v>
      </c>
      <c r="R127" s="1219">
        <f>+$J127</f>
        <v>378</v>
      </c>
      <c r="S127" s="724" t="s">
        <v>5973</v>
      </c>
      <c r="T127" s="708" t="s">
        <v>3833</v>
      </c>
      <c r="U127" s="709" t="s">
        <v>3839</v>
      </c>
      <c r="V127" s="709" t="s">
        <v>3842</v>
      </c>
      <c r="W127" s="723" t="s">
        <v>5974</v>
      </c>
      <c r="X127" s="669">
        <v>44562</v>
      </c>
      <c r="Y127" s="669">
        <v>44926</v>
      </c>
      <c r="Z127" s="669">
        <v>44593</v>
      </c>
      <c r="AA127" s="669">
        <v>44926</v>
      </c>
      <c r="AB127" s="1219">
        <f t="shared" ref="AB127" si="146">+$J127</f>
        <v>378</v>
      </c>
      <c r="AC127" s="1240">
        <f>+L127</f>
        <v>0</v>
      </c>
      <c r="AD127" s="308">
        <v>4</v>
      </c>
      <c r="AE127" s="308">
        <v>4</v>
      </c>
      <c r="AF127" s="308">
        <f t="shared" si="124"/>
        <v>0</v>
      </c>
      <c r="AG127" s="308">
        <f t="shared" si="124"/>
        <v>0</v>
      </c>
      <c r="AH127" s="308">
        <f t="shared" si="124"/>
        <v>0</v>
      </c>
      <c r="AI127" s="308">
        <f t="shared" si="124"/>
        <v>0</v>
      </c>
      <c r="AJ127" s="308">
        <f t="shared" si="124"/>
        <v>0</v>
      </c>
      <c r="AK127" s="1219">
        <f t="shared" ref="AK127" si="147">+$J127</f>
        <v>378</v>
      </c>
      <c r="AL127" s="1243">
        <f>+N127</f>
        <v>200</v>
      </c>
      <c r="AM127" s="308">
        <v>1</v>
      </c>
      <c r="AN127" s="683">
        <v>1</v>
      </c>
      <c r="AO127" s="683"/>
      <c r="AP127" s="683"/>
      <c r="AQ127" s="683"/>
      <c r="AR127" s="683"/>
      <c r="AS127" s="683"/>
      <c r="AT127" s="1219">
        <f t="shared" ref="AT127" si="148">+$J127</f>
        <v>378</v>
      </c>
      <c r="AU127" s="1246">
        <f>+O127</f>
        <v>200</v>
      </c>
      <c r="AV127" s="308">
        <v>1</v>
      </c>
      <c r="AW127" s="683">
        <v>1</v>
      </c>
      <c r="AX127" s="683"/>
      <c r="AY127" s="683"/>
      <c r="AZ127" s="683"/>
      <c r="BA127" s="683"/>
      <c r="BB127" s="683"/>
      <c r="BC127" s="1219">
        <f t="shared" ref="BC127" si="149">+$J127</f>
        <v>378</v>
      </c>
      <c r="BD127" s="1249">
        <f>+P127</f>
        <v>200</v>
      </c>
      <c r="BE127" s="308">
        <v>1</v>
      </c>
      <c r="BF127" s="683">
        <v>1</v>
      </c>
      <c r="BG127" s="683"/>
      <c r="BH127" s="683"/>
      <c r="BI127" s="683"/>
      <c r="BJ127" s="683"/>
      <c r="BK127" s="683"/>
      <c r="BL127" s="1219">
        <f t="shared" ref="BL127" si="150">+$J127</f>
        <v>378</v>
      </c>
      <c r="BM127" s="1252">
        <f>+Q127</f>
        <v>200</v>
      </c>
      <c r="BN127" s="308">
        <v>1</v>
      </c>
      <c r="BO127" s="683">
        <v>1</v>
      </c>
      <c r="BP127" s="683"/>
      <c r="BQ127" s="683"/>
      <c r="BR127" s="683"/>
      <c r="BS127" s="683"/>
      <c r="BT127" s="683"/>
      <c r="BU127" s="1204"/>
      <c r="BV127" s="1205"/>
      <c r="BW127" s="1205"/>
      <c r="BX127" s="1205"/>
      <c r="BY127" s="1205"/>
      <c r="BZ127" s="1205"/>
      <c r="CA127" s="1205"/>
      <c r="CB127" s="1205"/>
      <c r="CC127" s="1206"/>
    </row>
    <row r="128" spans="1:81" s="690" customFormat="1" ht="40.15" customHeight="1" thickTop="1" thickBot="1" x14ac:dyDescent="0.3">
      <c r="A128" s="673"/>
      <c r="B128" s="1318"/>
      <c r="C128" s="1315"/>
      <c r="D128" s="1097"/>
      <c r="E128" s="1094"/>
      <c r="F128" s="1286"/>
      <c r="G128" s="1094"/>
      <c r="H128" s="1094"/>
      <c r="I128" s="1447"/>
      <c r="J128" s="1220"/>
      <c r="K128" s="1217"/>
      <c r="L128" s="1223"/>
      <c r="M128" s="1226"/>
      <c r="N128" s="1229"/>
      <c r="O128" s="1232"/>
      <c r="P128" s="1235"/>
      <c r="Q128" s="1238"/>
      <c r="R128" s="1220"/>
      <c r="S128" s="724" t="s">
        <v>5975</v>
      </c>
      <c r="T128" s="709" t="s">
        <v>3833</v>
      </c>
      <c r="U128" s="709" t="s">
        <v>3839</v>
      </c>
      <c r="V128" s="709" t="s">
        <v>3842</v>
      </c>
      <c r="W128" s="723" t="s">
        <v>5976</v>
      </c>
      <c r="X128" s="669">
        <v>44562</v>
      </c>
      <c r="Y128" s="669">
        <v>44926</v>
      </c>
      <c r="Z128" s="669">
        <v>44593</v>
      </c>
      <c r="AA128" s="669">
        <v>44926</v>
      </c>
      <c r="AB128" s="1220"/>
      <c r="AC128" s="1241"/>
      <c r="AD128" s="303">
        <f t="shared" si="124"/>
        <v>4</v>
      </c>
      <c r="AE128" s="303">
        <f t="shared" si="124"/>
        <v>4</v>
      </c>
      <c r="AF128" s="303">
        <f t="shared" si="124"/>
        <v>0</v>
      </c>
      <c r="AG128" s="303">
        <f t="shared" si="124"/>
        <v>0</v>
      </c>
      <c r="AH128" s="303">
        <f t="shared" si="124"/>
        <v>0</v>
      </c>
      <c r="AI128" s="303">
        <f t="shared" si="124"/>
        <v>0</v>
      </c>
      <c r="AJ128" s="303">
        <f t="shared" si="124"/>
        <v>0</v>
      </c>
      <c r="AK128" s="1220"/>
      <c r="AL128" s="1244"/>
      <c r="AM128" s="303">
        <v>1</v>
      </c>
      <c r="AN128" s="684">
        <v>1</v>
      </c>
      <c r="AO128" s="684"/>
      <c r="AP128" s="684"/>
      <c r="AQ128" s="684"/>
      <c r="AR128" s="684"/>
      <c r="AS128" s="684"/>
      <c r="AT128" s="1220"/>
      <c r="AU128" s="1247"/>
      <c r="AV128" s="303">
        <v>1</v>
      </c>
      <c r="AW128" s="684">
        <v>1</v>
      </c>
      <c r="AX128" s="684"/>
      <c r="AY128" s="684"/>
      <c r="AZ128" s="684"/>
      <c r="BA128" s="684"/>
      <c r="BB128" s="684"/>
      <c r="BC128" s="1220"/>
      <c r="BD128" s="1250"/>
      <c r="BE128" s="303">
        <v>1</v>
      </c>
      <c r="BF128" s="684">
        <v>1</v>
      </c>
      <c r="BG128" s="684"/>
      <c r="BH128" s="684"/>
      <c r="BI128" s="684"/>
      <c r="BJ128" s="684"/>
      <c r="BK128" s="684"/>
      <c r="BL128" s="1220"/>
      <c r="BM128" s="1253"/>
      <c r="BN128" s="303">
        <v>1</v>
      </c>
      <c r="BO128" s="684">
        <v>1</v>
      </c>
      <c r="BP128" s="684"/>
      <c r="BQ128" s="684"/>
      <c r="BR128" s="684"/>
      <c r="BS128" s="684"/>
      <c r="BT128" s="684"/>
      <c r="BU128" s="1207"/>
      <c r="BV128" s="1208"/>
      <c r="BW128" s="1208"/>
      <c r="BX128" s="1208"/>
      <c r="BY128" s="1208"/>
      <c r="BZ128" s="1208"/>
      <c r="CA128" s="1208"/>
      <c r="CB128" s="1208"/>
      <c r="CC128" s="1209"/>
    </row>
    <row r="129" spans="1:81" s="690" customFormat="1" ht="40.15" customHeight="1" thickTop="1" thickBot="1" x14ac:dyDescent="0.3">
      <c r="A129" s="673"/>
      <c r="B129" s="1318"/>
      <c r="C129" s="1315"/>
      <c r="D129" s="1097"/>
      <c r="E129" s="1094"/>
      <c r="F129" s="1286"/>
      <c r="G129" s="1094"/>
      <c r="H129" s="1094"/>
      <c r="I129" s="1447"/>
      <c r="J129" s="1220"/>
      <c r="K129" s="1217"/>
      <c r="L129" s="1223"/>
      <c r="M129" s="1226"/>
      <c r="N129" s="1229"/>
      <c r="O129" s="1232"/>
      <c r="P129" s="1235"/>
      <c r="Q129" s="1238"/>
      <c r="R129" s="1220"/>
      <c r="S129" s="724" t="s">
        <v>5977</v>
      </c>
      <c r="T129" s="709" t="s">
        <v>3833</v>
      </c>
      <c r="U129" s="709" t="s">
        <v>3839</v>
      </c>
      <c r="V129" s="709" t="s">
        <v>3842</v>
      </c>
      <c r="W129" s="723" t="s">
        <v>5978</v>
      </c>
      <c r="X129" s="669">
        <v>44562</v>
      </c>
      <c r="Y129" s="669">
        <v>44926</v>
      </c>
      <c r="Z129" s="669">
        <v>44593</v>
      </c>
      <c r="AA129" s="669">
        <v>44926</v>
      </c>
      <c r="AB129" s="1220"/>
      <c r="AC129" s="1241"/>
      <c r="AD129" s="303">
        <f t="shared" si="124"/>
        <v>0</v>
      </c>
      <c r="AE129" s="303">
        <f t="shared" si="124"/>
        <v>0</v>
      </c>
      <c r="AF129" s="303">
        <f t="shared" si="124"/>
        <v>0</v>
      </c>
      <c r="AG129" s="303">
        <f t="shared" si="124"/>
        <v>0</v>
      </c>
      <c r="AH129" s="303">
        <f t="shared" si="124"/>
        <v>0</v>
      </c>
      <c r="AI129" s="303">
        <f t="shared" si="124"/>
        <v>0</v>
      </c>
      <c r="AJ129" s="303">
        <f t="shared" si="124"/>
        <v>0</v>
      </c>
      <c r="AK129" s="1220"/>
      <c r="AL129" s="1244"/>
      <c r="AM129" s="303">
        <f t="shared" si="79"/>
        <v>0</v>
      </c>
      <c r="AN129" s="684"/>
      <c r="AO129" s="684"/>
      <c r="AP129" s="684"/>
      <c r="AQ129" s="684"/>
      <c r="AR129" s="684"/>
      <c r="AS129" s="684"/>
      <c r="AT129" s="1220"/>
      <c r="AU129" s="1247"/>
      <c r="AV129" s="303">
        <f t="shared" si="80"/>
        <v>0</v>
      </c>
      <c r="AW129" s="684"/>
      <c r="AX129" s="684"/>
      <c r="AY129" s="684"/>
      <c r="AZ129" s="684"/>
      <c r="BA129" s="684"/>
      <c r="BB129" s="684"/>
      <c r="BC129" s="1220"/>
      <c r="BD129" s="1250"/>
      <c r="BE129" s="303">
        <f t="shared" si="81"/>
        <v>0</v>
      </c>
      <c r="BF129" s="684"/>
      <c r="BG129" s="684"/>
      <c r="BH129" s="684"/>
      <c r="BI129" s="684"/>
      <c r="BJ129" s="684"/>
      <c r="BK129" s="684"/>
      <c r="BL129" s="1220"/>
      <c r="BM129" s="1253"/>
      <c r="BN129" s="303">
        <f t="shared" si="82"/>
        <v>0</v>
      </c>
      <c r="BO129" s="684"/>
      <c r="BP129" s="684"/>
      <c r="BQ129" s="684"/>
      <c r="BR129" s="684"/>
      <c r="BS129" s="684"/>
      <c r="BT129" s="684"/>
      <c r="BU129" s="1207"/>
      <c r="BV129" s="1208"/>
      <c r="BW129" s="1208"/>
      <c r="BX129" s="1208"/>
      <c r="BY129" s="1208"/>
      <c r="BZ129" s="1208"/>
      <c r="CA129" s="1208"/>
      <c r="CB129" s="1208"/>
      <c r="CC129" s="1209"/>
    </row>
    <row r="130" spans="1:81" s="690" customFormat="1" ht="40.15" customHeight="1" thickTop="1" thickBot="1" x14ac:dyDescent="0.3">
      <c r="A130" s="673"/>
      <c r="B130" s="1318"/>
      <c r="C130" s="1316"/>
      <c r="D130" s="1098"/>
      <c r="E130" s="1095"/>
      <c r="F130" s="1287"/>
      <c r="G130" s="1095"/>
      <c r="H130" s="1095"/>
      <c r="I130" s="1448"/>
      <c r="J130" s="1221"/>
      <c r="K130" s="1218"/>
      <c r="L130" s="1224"/>
      <c r="M130" s="1227"/>
      <c r="N130" s="1230"/>
      <c r="O130" s="1233"/>
      <c r="P130" s="1236"/>
      <c r="Q130" s="1239"/>
      <c r="R130" s="1221"/>
      <c r="S130" s="718" t="s">
        <v>5979</v>
      </c>
      <c r="T130" s="729" t="s">
        <v>3833</v>
      </c>
      <c r="U130" s="709" t="s">
        <v>3839</v>
      </c>
      <c r="V130" s="709" t="s">
        <v>3842</v>
      </c>
      <c r="W130" s="731" t="s">
        <v>5980</v>
      </c>
      <c r="X130" s="669">
        <v>44562</v>
      </c>
      <c r="Y130" s="669">
        <v>44926</v>
      </c>
      <c r="Z130" s="669">
        <v>44593</v>
      </c>
      <c r="AA130" s="669">
        <v>44926</v>
      </c>
      <c r="AB130" s="1221"/>
      <c r="AC130" s="1242"/>
      <c r="AD130" s="306">
        <f t="shared" si="124"/>
        <v>0</v>
      </c>
      <c r="AE130" s="306">
        <f t="shared" si="124"/>
        <v>0</v>
      </c>
      <c r="AF130" s="306">
        <f t="shared" si="124"/>
        <v>0</v>
      </c>
      <c r="AG130" s="306">
        <f t="shared" si="124"/>
        <v>0</v>
      </c>
      <c r="AH130" s="306">
        <f t="shared" si="124"/>
        <v>0</v>
      </c>
      <c r="AI130" s="306">
        <f t="shared" si="124"/>
        <v>0</v>
      </c>
      <c r="AJ130" s="306">
        <f t="shared" si="124"/>
        <v>0</v>
      </c>
      <c r="AK130" s="1221"/>
      <c r="AL130" s="1245"/>
      <c r="AM130" s="306">
        <f t="shared" si="79"/>
        <v>0</v>
      </c>
      <c r="AN130" s="685"/>
      <c r="AO130" s="685"/>
      <c r="AP130" s="685"/>
      <c r="AQ130" s="685"/>
      <c r="AR130" s="685"/>
      <c r="AS130" s="685"/>
      <c r="AT130" s="1221"/>
      <c r="AU130" s="1248"/>
      <c r="AV130" s="306">
        <f t="shared" si="80"/>
        <v>0</v>
      </c>
      <c r="AW130" s="685"/>
      <c r="AX130" s="685"/>
      <c r="AY130" s="685"/>
      <c r="AZ130" s="685"/>
      <c r="BA130" s="685"/>
      <c r="BB130" s="685"/>
      <c r="BC130" s="1221"/>
      <c r="BD130" s="1251"/>
      <c r="BE130" s="306">
        <f t="shared" si="81"/>
        <v>0</v>
      </c>
      <c r="BF130" s="685"/>
      <c r="BG130" s="685"/>
      <c r="BH130" s="685"/>
      <c r="BI130" s="685"/>
      <c r="BJ130" s="685"/>
      <c r="BK130" s="685"/>
      <c r="BL130" s="1221"/>
      <c r="BM130" s="1254"/>
      <c r="BN130" s="306">
        <f t="shared" si="82"/>
        <v>0</v>
      </c>
      <c r="BO130" s="685"/>
      <c r="BP130" s="685"/>
      <c r="BQ130" s="685"/>
      <c r="BR130" s="685"/>
      <c r="BS130" s="685"/>
      <c r="BT130" s="685"/>
      <c r="BU130" s="1210"/>
      <c r="BV130" s="1211"/>
      <c r="BW130" s="1211"/>
      <c r="BX130" s="1211"/>
      <c r="BY130" s="1211"/>
      <c r="BZ130" s="1211"/>
      <c r="CA130" s="1211"/>
      <c r="CB130" s="1211"/>
      <c r="CC130" s="1212"/>
    </row>
    <row r="131" spans="1:81" s="690" customFormat="1" ht="40.15" customHeight="1" thickTop="1" thickBot="1" x14ac:dyDescent="0.3">
      <c r="A131" s="673"/>
      <c r="B131" s="1318"/>
      <c r="C131" s="1314" t="s">
        <v>573</v>
      </c>
      <c r="D131" s="1096">
        <v>4103</v>
      </c>
      <c r="E131" s="1093" t="s">
        <v>5892</v>
      </c>
      <c r="F131" s="1285" t="s">
        <v>5893</v>
      </c>
      <c r="G131" s="1093" t="s">
        <v>5730</v>
      </c>
      <c r="H131" s="1093"/>
      <c r="I131" s="1446">
        <v>2021004540201</v>
      </c>
      <c r="J131" s="1219">
        <v>379</v>
      </c>
      <c r="K131" s="1216" t="str">
        <f>+[9]Metas!K434</f>
        <v>Talleres de cooperativismo y economía solidaria realizados</v>
      </c>
      <c r="L131" s="1222"/>
      <c r="M131" s="1225">
        <v>25</v>
      </c>
      <c r="N131" s="1228">
        <v>5</v>
      </c>
      <c r="O131" s="1231">
        <v>8</v>
      </c>
      <c r="P131" s="1234">
        <v>5</v>
      </c>
      <c r="Q131" s="1237">
        <v>7</v>
      </c>
      <c r="R131" s="1219">
        <f>+$J131</f>
        <v>379</v>
      </c>
      <c r="S131" s="719" t="s">
        <v>5935</v>
      </c>
      <c r="T131" s="708" t="s">
        <v>3833</v>
      </c>
      <c r="U131" s="708" t="s">
        <v>3838</v>
      </c>
      <c r="V131" s="708" t="s">
        <v>3842</v>
      </c>
      <c r="W131" s="731" t="s">
        <v>5929</v>
      </c>
      <c r="X131" s="669">
        <v>44562</v>
      </c>
      <c r="Y131" s="669">
        <v>44926</v>
      </c>
      <c r="Z131" s="669">
        <v>44593</v>
      </c>
      <c r="AA131" s="669">
        <v>44926</v>
      </c>
      <c r="AB131" s="1219">
        <f t="shared" ref="AB131" si="151">+$J131</f>
        <v>379</v>
      </c>
      <c r="AC131" s="1240">
        <f>+L131</f>
        <v>0</v>
      </c>
      <c r="AD131" s="308">
        <v>4</v>
      </c>
      <c r="AE131" s="308">
        <v>4</v>
      </c>
      <c r="AF131" s="308">
        <f t="shared" si="124"/>
        <v>0</v>
      </c>
      <c r="AG131" s="308">
        <f t="shared" si="124"/>
        <v>0</v>
      </c>
      <c r="AH131" s="308">
        <f t="shared" si="124"/>
        <v>0</v>
      </c>
      <c r="AI131" s="308">
        <f t="shared" si="124"/>
        <v>0</v>
      </c>
      <c r="AJ131" s="308">
        <f t="shared" si="124"/>
        <v>0</v>
      </c>
      <c r="AK131" s="1219">
        <f t="shared" ref="AK131" si="152">+$J131</f>
        <v>379</v>
      </c>
      <c r="AL131" s="1243">
        <f>+N131</f>
        <v>5</v>
      </c>
      <c r="AM131" s="308">
        <v>1</v>
      </c>
      <c r="AN131" s="683">
        <v>1</v>
      </c>
      <c r="AO131" s="683"/>
      <c r="AP131" s="683"/>
      <c r="AQ131" s="683"/>
      <c r="AR131" s="683"/>
      <c r="AS131" s="683"/>
      <c r="AT131" s="1219">
        <f t="shared" ref="AT131" si="153">+$J131</f>
        <v>379</v>
      </c>
      <c r="AU131" s="1246">
        <f>+O131</f>
        <v>8</v>
      </c>
      <c r="AV131" s="308">
        <v>1</v>
      </c>
      <c r="AW131" s="683">
        <v>1</v>
      </c>
      <c r="AX131" s="683"/>
      <c r="AY131" s="683"/>
      <c r="AZ131" s="683"/>
      <c r="BA131" s="683"/>
      <c r="BB131" s="683"/>
      <c r="BC131" s="1219">
        <f t="shared" ref="BC131" si="154">+$J131</f>
        <v>379</v>
      </c>
      <c r="BD131" s="1249">
        <f>+P131</f>
        <v>5</v>
      </c>
      <c r="BE131" s="308">
        <v>1</v>
      </c>
      <c r="BF131" s="683">
        <v>1</v>
      </c>
      <c r="BG131" s="683"/>
      <c r="BH131" s="683"/>
      <c r="BI131" s="683"/>
      <c r="BJ131" s="683"/>
      <c r="BK131" s="683"/>
      <c r="BL131" s="1219">
        <f t="shared" ref="BL131" si="155">+$J131</f>
        <v>379</v>
      </c>
      <c r="BM131" s="1252">
        <f>+Q131</f>
        <v>7</v>
      </c>
      <c r="BN131" s="308">
        <v>1</v>
      </c>
      <c r="BO131" s="683">
        <v>1</v>
      </c>
      <c r="BP131" s="683"/>
      <c r="BQ131" s="683"/>
      <c r="BR131" s="683"/>
      <c r="BS131" s="683"/>
      <c r="BT131" s="683"/>
      <c r="BU131" s="1204"/>
      <c r="BV131" s="1205"/>
      <c r="BW131" s="1205"/>
      <c r="BX131" s="1205"/>
      <c r="BY131" s="1205"/>
      <c r="BZ131" s="1205"/>
      <c r="CA131" s="1205"/>
      <c r="CB131" s="1205"/>
      <c r="CC131" s="1206"/>
    </row>
    <row r="132" spans="1:81" s="690" customFormat="1" ht="40.15" customHeight="1" thickTop="1" thickBot="1" x14ac:dyDescent="0.3">
      <c r="A132" s="673"/>
      <c r="B132" s="1318"/>
      <c r="C132" s="1315"/>
      <c r="D132" s="1097"/>
      <c r="E132" s="1094"/>
      <c r="F132" s="1286"/>
      <c r="G132" s="1094"/>
      <c r="H132" s="1094"/>
      <c r="I132" s="1447"/>
      <c r="J132" s="1220"/>
      <c r="K132" s="1217"/>
      <c r="L132" s="1223"/>
      <c r="M132" s="1226"/>
      <c r="N132" s="1229"/>
      <c r="O132" s="1232"/>
      <c r="P132" s="1235"/>
      <c r="Q132" s="1238"/>
      <c r="R132" s="1220"/>
      <c r="S132" s="718" t="s">
        <v>5930</v>
      </c>
      <c r="T132" s="709" t="s">
        <v>3833</v>
      </c>
      <c r="U132" s="709" t="s">
        <v>3839</v>
      </c>
      <c r="V132" s="709" t="s">
        <v>3842</v>
      </c>
      <c r="W132" s="731" t="s">
        <v>5931</v>
      </c>
      <c r="X132" s="669">
        <v>44562</v>
      </c>
      <c r="Y132" s="669">
        <v>44926</v>
      </c>
      <c r="Z132" s="669">
        <v>44593</v>
      </c>
      <c r="AA132" s="669">
        <v>44926</v>
      </c>
      <c r="AB132" s="1220"/>
      <c r="AC132" s="1241"/>
      <c r="AD132" s="303">
        <f t="shared" si="124"/>
        <v>0</v>
      </c>
      <c r="AE132" s="303">
        <f t="shared" si="124"/>
        <v>0</v>
      </c>
      <c r="AF132" s="303">
        <f t="shared" si="124"/>
        <v>0</v>
      </c>
      <c r="AG132" s="303">
        <f t="shared" si="124"/>
        <v>0</v>
      </c>
      <c r="AH132" s="303">
        <f t="shared" si="124"/>
        <v>0</v>
      </c>
      <c r="AI132" s="303">
        <f t="shared" si="124"/>
        <v>0</v>
      </c>
      <c r="AJ132" s="303">
        <f t="shared" si="124"/>
        <v>0</v>
      </c>
      <c r="AK132" s="1220"/>
      <c r="AL132" s="1244"/>
      <c r="AM132" s="303">
        <f t="shared" si="79"/>
        <v>0</v>
      </c>
      <c r="AN132" s="684"/>
      <c r="AO132" s="684"/>
      <c r="AP132" s="684"/>
      <c r="AQ132" s="684"/>
      <c r="AR132" s="684"/>
      <c r="AS132" s="684"/>
      <c r="AT132" s="1220"/>
      <c r="AU132" s="1247"/>
      <c r="AV132" s="303">
        <f t="shared" si="80"/>
        <v>0</v>
      </c>
      <c r="AW132" s="684"/>
      <c r="AX132" s="684"/>
      <c r="AY132" s="684"/>
      <c r="AZ132" s="684"/>
      <c r="BA132" s="684"/>
      <c r="BB132" s="684"/>
      <c r="BC132" s="1220"/>
      <c r="BD132" s="1250"/>
      <c r="BE132" s="303">
        <f t="shared" si="81"/>
        <v>0</v>
      </c>
      <c r="BF132" s="684"/>
      <c r="BG132" s="684"/>
      <c r="BH132" s="684"/>
      <c r="BI132" s="684"/>
      <c r="BJ132" s="684"/>
      <c r="BK132" s="684"/>
      <c r="BL132" s="1220"/>
      <c r="BM132" s="1253"/>
      <c r="BN132" s="303">
        <f t="shared" si="82"/>
        <v>0</v>
      </c>
      <c r="BO132" s="684"/>
      <c r="BP132" s="684"/>
      <c r="BQ132" s="684"/>
      <c r="BR132" s="684"/>
      <c r="BS132" s="684"/>
      <c r="BT132" s="684"/>
      <c r="BU132" s="1207"/>
      <c r="BV132" s="1208"/>
      <c r="BW132" s="1208"/>
      <c r="BX132" s="1208"/>
      <c r="BY132" s="1208"/>
      <c r="BZ132" s="1208"/>
      <c r="CA132" s="1208"/>
      <c r="CB132" s="1208"/>
      <c r="CC132" s="1209"/>
    </row>
    <row r="133" spans="1:81" s="690" customFormat="1" ht="40.15" customHeight="1" thickTop="1" thickBot="1" x14ac:dyDescent="0.3">
      <c r="A133" s="673"/>
      <c r="B133" s="1318"/>
      <c r="C133" s="1315"/>
      <c r="D133" s="1097"/>
      <c r="E133" s="1094"/>
      <c r="F133" s="1286"/>
      <c r="G133" s="1094"/>
      <c r="H133" s="1094"/>
      <c r="I133" s="1447"/>
      <c r="J133" s="1220"/>
      <c r="K133" s="1217"/>
      <c r="L133" s="1223"/>
      <c r="M133" s="1226"/>
      <c r="N133" s="1229"/>
      <c r="O133" s="1232"/>
      <c r="P133" s="1235"/>
      <c r="Q133" s="1238"/>
      <c r="R133" s="1220"/>
      <c r="S133" s="718" t="s">
        <v>5924</v>
      </c>
      <c r="T133" s="709" t="s">
        <v>3833</v>
      </c>
      <c r="U133" s="709" t="s">
        <v>3839</v>
      </c>
      <c r="V133" s="709" t="s">
        <v>3842</v>
      </c>
      <c r="W133" s="731" t="s">
        <v>5932</v>
      </c>
      <c r="X133" s="669">
        <v>44562</v>
      </c>
      <c r="Y133" s="669">
        <v>44926</v>
      </c>
      <c r="Z133" s="669">
        <v>44593</v>
      </c>
      <c r="AA133" s="669">
        <v>44926</v>
      </c>
      <c r="AB133" s="1220"/>
      <c r="AC133" s="1241"/>
      <c r="AD133" s="303">
        <f t="shared" si="124"/>
        <v>0</v>
      </c>
      <c r="AE133" s="303">
        <f t="shared" si="124"/>
        <v>0</v>
      </c>
      <c r="AF133" s="303">
        <f t="shared" si="124"/>
        <v>0</v>
      </c>
      <c r="AG133" s="303">
        <f t="shared" si="124"/>
        <v>0</v>
      </c>
      <c r="AH133" s="303">
        <f t="shared" si="124"/>
        <v>0</v>
      </c>
      <c r="AI133" s="303">
        <f t="shared" si="124"/>
        <v>0</v>
      </c>
      <c r="AJ133" s="303">
        <f t="shared" si="124"/>
        <v>0</v>
      </c>
      <c r="AK133" s="1220"/>
      <c r="AL133" s="1244"/>
      <c r="AM133" s="303">
        <f t="shared" si="79"/>
        <v>0</v>
      </c>
      <c r="AN133" s="684"/>
      <c r="AO133" s="684"/>
      <c r="AP133" s="684"/>
      <c r="AQ133" s="684"/>
      <c r="AR133" s="684"/>
      <c r="AS133" s="684"/>
      <c r="AT133" s="1220"/>
      <c r="AU133" s="1247"/>
      <c r="AV133" s="303">
        <f t="shared" si="80"/>
        <v>0</v>
      </c>
      <c r="AW133" s="684"/>
      <c r="AX133" s="684"/>
      <c r="AY133" s="684"/>
      <c r="AZ133" s="684"/>
      <c r="BA133" s="684"/>
      <c r="BB133" s="684"/>
      <c r="BC133" s="1220"/>
      <c r="BD133" s="1250"/>
      <c r="BE133" s="303">
        <f t="shared" si="81"/>
        <v>0</v>
      </c>
      <c r="BF133" s="684"/>
      <c r="BG133" s="684"/>
      <c r="BH133" s="684"/>
      <c r="BI133" s="684"/>
      <c r="BJ133" s="684"/>
      <c r="BK133" s="684"/>
      <c r="BL133" s="1220"/>
      <c r="BM133" s="1253"/>
      <c r="BN133" s="303">
        <f t="shared" si="82"/>
        <v>0</v>
      </c>
      <c r="BO133" s="684"/>
      <c r="BP133" s="684"/>
      <c r="BQ133" s="684"/>
      <c r="BR133" s="684"/>
      <c r="BS133" s="684"/>
      <c r="BT133" s="684"/>
      <c r="BU133" s="1207"/>
      <c r="BV133" s="1208"/>
      <c r="BW133" s="1208"/>
      <c r="BX133" s="1208"/>
      <c r="BY133" s="1208"/>
      <c r="BZ133" s="1208"/>
      <c r="CA133" s="1208"/>
      <c r="CB133" s="1208"/>
      <c r="CC133" s="1209"/>
    </row>
    <row r="134" spans="1:81" s="690" customFormat="1" ht="40.15" customHeight="1" thickTop="1" thickBot="1" x14ac:dyDescent="0.3">
      <c r="A134" s="673"/>
      <c r="B134" s="1318"/>
      <c r="C134" s="1316"/>
      <c r="D134" s="1098"/>
      <c r="E134" s="1095"/>
      <c r="F134" s="1287"/>
      <c r="G134" s="1095"/>
      <c r="H134" s="1095"/>
      <c r="I134" s="1448"/>
      <c r="J134" s="1221"/>
      <c r="K134" s="1218"/>
      <c r="L134" s="1224"/>
      <c r="M134" s="1227"/>
      <c r="N134" s="1230"/>
      <c r="O134" s="1233"/>
      <c r="P134" s="1236"/>
      <c r="Q134" s="1239"/>
      <c r="R134" s="1221"/>
      <c r="S134" s="720" t="s">
        <v>5933</v>
      </c>
      <c r="T134" s="710" t="s">
        <v>3833</v>
      </c>
      <c r="U134" s="710" t="s">
        <v>3840</v>
      </c>
      <c r="V134" s="710" t="s">
        <v>3842</v>
      </c>
      <c r="W134" s="731" t="s">
        <v>5934</v>
      </c>
      <c r="X134" s="669">
        <v>44562</v>
      </c>
      <c r="Y134" s="669">
        <v>44926</v>
      </c>
      <c r="Z134" s="669">
        <v>44593</v>
      </c>
      <c r="AA134" s="669">
        <v>44926</v>
      </c>
      <c r="AB134" s="1221"/>
      <c r="AC134" s="1242"/>
      <c r="AD134" s="306">
        <f t="shared" si="124"/>
        <v>0</v>
      </c>
      <c r="AE134" s="306">
        <f t="shared" si="124"/>
        <v>0</v>
      </c>
      <c r="AF134" s="306">
        <f t="shared" si="124"/>
        <v>0</v>
      </c>
      <c r="AG134" s="306">
        <f t="shared" si="124"/>
        <v>0</v>
      </c>
      <c r="AH134" s="306">
        <f t="shared" si="124"/>
        <v>0</v>
      </c>
      <c r="AI134" s="306">
        <f t="shared" si="124"/>
        <v>0</v>
      </c>
      <c r="AJ134" s="306">
        <f t="shared" si="124"/>
        <v>0</v>
      </c>
      <c r="AK134" s="1221"/>
      <c r="AL134" s="1245"/>
      <c r="AM134" s="306">
        <f t="shared" si="79"/>
        <v>0</v>
      </c>
      <c r="AN134" s="685"/>
      <c r="AO134" s="685"/>
      <c r="AP134" s="685"/>
      <c r="AQ134" s="685"/>
      <c r="AR134" s="685"/>
      <c r="AS134" s="685"/>
      <c r="AT134" s="1221"/>
      <c r="AU134" s="1248"/>
      <c r="AV134" s="306">
        <f t="shared" si="80"/>
        <v>0</v>
      </c>
      <c r="AW134" s="685"/>
      <c r="AX134" s="685"/>
      <c r="AY134" s="685"/>
      <c r="AZ134" s="685"/>
      <c r="BA134" s="685"/>
      <c r="BB134" s="685"/>
      <c r="BC134" s="1221"/>
      <c r="BD134" s="1251"/>
      <c r="BE134" s="306">
        <f t="shared" si="81"/>
        <v>0</v>
      </c>
      <c r="BF134" s="685"/>
      <c r="BG134" s="685"/>
      <c r="BH134" s="685"/>
      <c r="BI134" s="685"/>
      <c r="BJ134" s="685"/>
      <c r="BK134" s="685"/>
      <c r="BL134" s="1221"/>
      <c r="BM134" s="1254"/>
      <c r="BN134" s="306">
        <f t="shared" si="82"/>
        <v>0</v>
      </c>
      <c r="BO134" s="685"/>
      <c r="BP134" s="685"/>
      <c r="BQ134" s="685"/>
      <c r="BR134" s="685"/>
      <c r="BS134" s="685"/>
      <c r="BT134" s="685"/>
      <c r="BU134" s="1210"/>
      <c r="BV134" s="1211"/>
      <c r="BW134" s="1211"/>
      <c r="BX134" s="1211"/>
      <c r="BY134" s="1211"/>
      <c r="BZ134" s="1211"/>
      <c r="CA134" s="1211"/>
      <c r="CB134" s="1211"/>
      <c r="CC134" s="1212"/>
    </row>
    <row r="135" spans="1:81" s="690" customFormat="1" ht="40.15" customHeight="1" thickTop="1" thickBot="1" x14ac:dyDescent="0.3">
      <c r="A135" s="673"/>
      <c r="B135" s="1318"/>
      <c r="C135" s="1472" t="s">
        <v>573</v>
      </c>
      <c r="D135" s="1096">
        <v>4103</v>
      </c>
      <c r="E135" s="1093" t="s">
        <v>5892</v>
      </c>
      <c r="F135" s="1285" t="s">
        <v>5893</v>
      </c>
      <c r="G135" s="1093" t="s">
        <v>5730</v>
      </c>
      <c r="H135" s="1093"/>
      <c r="I135" s="1446">
        <v>2021004540201</v>
      </c>
      <c r="J135" s="1219">
        <v>380</v>
      </c>
      <c r="K135" s="1216" t="str">
        <f>+[9]Metas!K435</f>
        <v>Entregas de incentivos a la productividad urbanas y rurales</v>
      </c>
      <c r="L135" s="1222"/>
      <c r="M135" s="1225">
        <v>16</v>
      </c>
      <c r="N135" s="1228"/>
      <c r="O135" s="1231"/>
      <c r="P135" s="1234">
        <v>16</v>
      </c>
      <c r="Q135" s="1237"/>
      <c r="R135" s="1219">
        <f>+$J135</f>
        <v>380</v>
      </c>
      <c r="S135" s="718" t="s">
        <v>5981</v>
      </c>
      <c r="T135" s="708" t="s">
        <v>3833</v>
      </c>
      <c r="U135" s="708" t="s">
        <v>3839</v>
      </c>
      <c r="V135" s="708" t="s">
        <v>3842</v>
      </c>
      <c r="W135" s="731" t="s">
        <v>5960</v>
      </c>
      <c r="X135" s="669">
        <v>44562</v>
      </c>
      <c r="Y135" s="669">
        <v>44926</v>
      </c>
      <c r="Z135" s="669">
        <v>44593</v>
      </c>
      <c r="AA135" s="669">
        <v>44926</v>
      </c>
      <c r="AB135" s="1219">
        <f t="shared" ref="AB135" si="156">+$J135</f>
        <v>380</v>
      </c>
      <c r="AC135" s="1240">
        <f>+L135</f>
        <v>0</v>
      </c>
      <c r="AD135" s="308">
        <v>8</v>
      </c>
      <c r="AE135" s="308">
        <v>8</v>
      </c>
      <c r="AF135" s="308">
        <f t="shared" si="124"/>
        <v>0</v>
      </c>
      <c r="AG135" s="308">
        <f t="shared" si="124"/>
        <v>0</v>
      </c>
      <c r="AH135" s="308">
        <f t="shared" si="124"/>
        <v>0</v>
      </c>
      <c r="AI135" s="308">
        <f t="shared" si="124"/>
        <v>0</v>
      </c>
      <c r="AJ135" s="308">
        <f t="shared" si="124"/>
        <v>0</v>
      </c>
      <c r="AK135" s="1219">
        <f t="shared" ref="AK135" si="157">+$J135</f>
        <v>380</v>
      </c>
      <c r="AL135" s="1243">
        <f>+N135</f>
        <v>0</v>
      </c>
      <c r="AM135" s="308">
        <f t="shared" si="79"/>
        <v>0</v>
      </c>
      <c r="AN135" s="683"/>
      <c r="AO135" s="683"/>
      <c r="AP135" s="683"/>
      <c r="AQ135" s="683"/>
      <c r="AR135" s="683"/>
      <c r="AS135" s="683"/>
      <c r="AT135" s="1219">
        <f t="shared" ref="AT135" si="158">+$J135</f>
        <v>380</v>
      </c>
      <c r="AU135" s="1246">
        <f>+O135</f>
        <v>0</v>
      </c>
      <c r="AV135" s="308">
        <f t="shared" si="80"/>
        <v>0</v>
      </c>
      <c r="AW135" s="683"/>
      <c r="AX135" s="683"/>
      <c r="AY135" s="683"/>
      <c r="AZ135" s="683"/>
      <c r="BA135" s="683"/>
      <c r="BB135" s="683"/>
      <c r="BC135" s="1219">
        <f t="shared" ref="BC135" si="159">+$J135</f>
        <v>380</v>
      </c>
      <c r="BD135" s="1249">
        <f>+P135</f>
        <v>16</v>
      </c>
      <c r="BE135" s="308">
        <v>8</v>
      </c>
      <c r="BF135" s="683">
        <v>8</v>
      </c>
      <c r="BG135" s="683"/>
      <c r="BH135" s="683"/>
      <c r="BI135" s="683"/>
      <c r="BJ135" s="683"/>
      <c r="BK135" s="683"/>
      <c r="BL135" s="1219">
        <f t="shared" ref="BL135" si="160">+$J135</f>
        <v>380</v>
      </c>
      <c r="BM135" s="1252">
        <f>+Q135</f>
        <v>0</v>
      </c>
      <c r="BN135" s="308">
        <f t="shared" si="82"/>
        <v>0</v>
      </c>
      <c r="BO135" s="683"/>
      <c r="BP135" s="683"/>
      <c r="BQ135" s="683"/>
      <c r="BR135" s="683"/>
      <c r="BS135" s="683"/>
      <c r="BT135" s="683"/>
      <c r="BU135" s="1204"/>
      <c r="BV135" s="1205"/>
      <c r="BW135" s="1205"/>
      <c r="BX135" s="1205"/>
      <c r="BY135" s="1205"/>
      <c r="BZ135" s="1205"/>
      <c r="CA135" s="1205"/>
      <c r="CB135" s="1205"/>
      <c r="CC135" s="1206"/>
    </row>
    <row r="136" spans="1:81" s="690" customFormat="1" ht="40.15" customHeight="1" thickTop="1" thickBot="1" x14ac:dyDescent="0.3">
      <c r="A136" s="673"/>
      <c r="B136" s="1318"/>
      <c r="C136" s="1473"/>
      <c r="D136" s="1097"/>
      <c r="E136" s="1094"/>
      <c r="F136" s="1286"/>
      <c r="G136" s="1094"/>
      <c r="H136" s="1094"/>
      <c r="I136" s="1447"/>
      <c r="J136" s="1220"/>
      <c r="K136" s="1217"/>
      <c r="L136" s="1223"/>
      <c r="M136" s="1226"/>
      <c r="N136" s="1229"/>
      <c r="O136" s="1232"/>
      <c r="P136" s="1235"/>
      <c r="Q136" s="1238"/>
      <c r="R136" s="1220"/>
      <c r="S136" s="718" t="s">
        <v>5982</v>
      </c>
      <c r="T136" s="709" t="s">
        <v>3834</v>
      </c>
      <c r="U136" s="709" t="s">
        <v>3839</v>
      </c>
      <c r="V136" s="709" t="s">
        <v>3842</v>
      </c>
      <c r="W136" s="731" t="s">
        <v>5962</v>
      </c>
      <c r="X136" s="669">
        <v>44562</v>
      </c>
      <c r="Y136" s="669">
        <v>44926</v>
      </c>
      <c r="Z136" s="669">
        <v>44593</v>
      </c>
      <c r="AA136" s="669">
        <v>44926</v>
      </c>
      <c r="AB136" s="1220"/>
      <c r="AC136" s="1241"/>
      <c r="AD136" s="303">
        <f t="shared" si="124"/>
        <v>0</v>
      </c>
      <c r="AE136" s="303">
        <f t="shared" si="124"/>
        <v>0</v>
      </c>
      <c r="AF136" s="303">
        <f t="shared" si="124"/>
        <v>0</v>
      </c>
      <c r="AG136" s="303">
        <f t="shared" si="124"/>
        <v>0</v>
      </c>
      <c r="AH136" s="303">
        <f t="shared" si="124"/>
        <v>0</v>
      </c>
      <c r="AI136" s="303">
        <f t="shared" si="124"/>
        <v>0</v>
      </c>
      <c r="AJ136" s="303">
        <f t="shared" si="124"/>
        <v>0</v>
      </c>
      <c r="AK136" s="1220"/>
      <c r="AL136" s="1244"/>
      <c r="AM136" s="303">
        <f t="shared" si="79"/>
        <v>0</v>
      </c>
      <c r="AN136" s="684"/>
      <c r="AO136" s="684"/>
      <c r="AP136" s="684"/>
      <c r="AQ136" s="684"/>
      <c r="AR136" s="684"/>
      <c r="AS136" s="684"/>
      <c r="AT136" s="1220"/>
      <c r="AU136" s="1247"/>
      <c r="AV136" s="303">
        <f t="shared" si="80"/>
        <v>0</v>
      </c>
      <c r="AW136" s="684"/>
      <c r="AX136" s="684"/>
      <c r="AY136" s="684"/>
      <c r="AZ136" s="684"/>
      <c r="BA136" s="684"/>
      <c r="BB136" s="684"/>
      <c r="BC136" s="1220"/>
      <c r="BD136" s="1250"/>
      <c r="BE136" s="303">
        <f t="shared" si="81"/>
        <v>0</v>
      </c>
      <c r="BF136" s="684"/>
      <c r="BG136" s="684"/>
      <c r="BH136" s="684"/>
      <c r="BI136" s="684"/>
      <c r="BJ136" s="684"/>
      <c r="BK136" s="684"/>
      <c r="BL136" s="1220"/>
      <c r="BM136" s="1253"/>
      <c r="BN136" s="303">
        <f t="shared" si="82"/>
        <v>0</v>
      </c>
      <c r="BO136" s="684"/>
      <c r="BP136" s="684"/>
      <c r="BQ136" s="684"/>
      <c r="BR136" s="684"/>
      <c r="BS136" s="684"/>
      <c r="BT136" s="684"/>
      <c r="BU136" s="1207"/>
      <c r="BV136" s="1208"/>
      <c r="BW136" s="1208"/>
      <c r="BX136" s="1208"/>
      <c r="BY136" s="1208"/>
      <c r="BZ136" s="1208"/>
      <c r="CA136" s="1208"/>
      <c r="CB136" s="1208"/>
      <c r="CC136" s="1209"/>
    </row>
    <row r="137" spans="1:81" s="690" customFormat="1" ht="40.15" customHeight="1" thickTop="1" thickBot="1" x14ac:dyDescent="0.3">
      <c r="A137" s="673"/>
      <c r="B137" s="1318"/>
      <c r="C137" s="1473"/>
      <c r="D137" s="1097"/>
      <c r="E137" s="1094"/>
      <c r="F137" s="1286"/>
      <c r="G137" s="1094"/>
      <c r="H137" s="1094"/>
      <c r="I137" s="1447"/>
      <c r="J137" s="1220"/>
      <c r="K137" s="1217"/>
      <c r="L137" s="1223"/>
      <c r="M137" s="1226"/>
      <c r="N137" s="1229"/>
      <c r="O137" s="1232"/>
      <c r="P137" s="1235"/>
      <c r="Q137" s="1238"/>
      <c r="R137" s="1220"/>
      <c r="S137" s="718" t="s">
        <v>5963</v>
      </c>
      <c r="T137" s="709" t="s">
        <v>3833</v>
      </c>
      <c r="U137" s="709" t="s">
        <v>3839</v>
      </c>
      <c r="V137" s="709" t="s">
        <v>3842</v>
      </c>
      <c r="W137" s="731" t="s">
        <v>5964</v>
      </c>
      <c r="X137" s="669">
        <v>44562</v>
      </c>
      <c r="Y137" s="669">
        <v>44926</v>
      </c>
      <c r="Z137" s="669">
        <v>44593</v>
      </c>
      <c r="AA137" s="669">
        <v>44926</v>
      </c>
      <c r="AB137" s="1220"/>
      <c r="AC137" s="1241"/>
      <c r="AD137" s="303">
        <f t="shared" si="124"/>
        <v>0</v>
      </c>
      <c r="AE137" s="303">
        <f t="shared" si="124"/>
        <v>0</v>
      </c>
      <c r="AF137" s="303">
        <f t="shared" si="124"/>
        <v>0</v>
      </c>
      <c r="AG137" s="303">
        <f t="shared" si="124"/>
        <v>0</v>
      </c>
      <c r="AH137" s="303">
        <f t="shared" si="124"/>
        <v>0</v>
      </c>
      <c r="AI137" s="303">
        <f t="shared" si="124"/>
        <v>0</v>
      </c>
      <c r="AJ137" s="303">
        <f t="shared" si="124"/>
        <v>0</v>
      </c>
      <c r="AK137" s="1220"/>
      <c r="AL137" s="1244"/>
      <c r="AM137" s="303">
        <f t="shared" si="79"/>
        <v>0</v>
      </c>
      <c r="AN137" s="684"/>
      <c r="AO137" s="684"/>
      <c r="AP137" s="684"/>
      <c r="AQ137" s="684"/>
      <c r="AR137" s="684"/>
      <c r="AS137" s="684"/>
      <c r="AT137" s="1220"/>
      <c r="AU137" s="1247"/>
      <c r="AV137" s="303">
        <f t="shared" si="80"/>
        <v>0</v>
      </c>
      <c r="AW137" s="684"/>
      <c r="AX137" s="684"/>
      <c r="AY137" s="684"/>
      <c r="AZ137" s="684"/>
      <c r="BA137" s="684"/>
      <c r="BB137" s="684"/>
      <c r="BC137" s="1220"/>
      <c r="BD137" s="1250"/>
      <c r="BE137" s="303">
        <f t="shared" si="81"/>
        <v>0</v>
      </c>
      <c r="BF137" s="684"/>
      <c r="BG137" s="684"/>
      <c r="BH137" s="684"/>
      <c r="BI137" s="684"/>
      <c r="BJ137" s="684"/>
      <c r="BK137" s="684"/>
      <c r="BL137" s="1220"/>
      <c r="BM137" s="1253"/>
      <c r="BN137" s="303">
        <f t="shared" si="82"/>
        <v>0</v>
      </c>
      <c r="BO137" s="684"/>
      <c r="BP137" s="684"/>
      <c r="BQ137" s="684"/>
      <c r="BR137" s="684"/>
      <c r="BS137" s="684"/>
      <c r="BT137" s="684"/>
      <c r="BU137" s="1207"/>
      <c r="BV137" s="1208"/>
      <c r="BW137" s="1208"/>
      <c r="BX137" s="1208"/>
      <c r="BY137" s="1208"/>
      <c r="BZ137" s="1208"/>
      <c r="CA137" s="1208"/>
      <c r="CB137" s="1208"/>
      <c r="CC137" s="1209"/>
    </row>
    <row r="138" spans="1:81" s="690" customFormat="1" ht="40.15" customHeight="1" thickTop="1" thickBot="1" x14ac:dyDescent="0.3">
      <c r="A138" s="673"/>
      <c r="B138" s="1318"/>
      <c r="C138" s="1477"/>
      <c r="D138" s="1098"/>
      <c r="E138" s="1095"/>
      <c r="F138" s="1287"/>
      <c r="G138" s="1095"/>
      <c r="H138" s="1095"/>
      <c r="I138" s="1448"/>
      <c r="J138" s="1221"/>
      <c r="K138" s="1218"/>
      <c r="L138" s="1224"/>
      <c r="M138" s="1227"/>
      <c r="N138" s="1230"/>
      <c r="O138" s="1233"/>
      <c r="P138" s="1236"/>
      <c r="Q138" s="1239"/>
      <c r="R138" s="1221"/>
      <c r="S138" s="718" t="s">
        <v>4255</v>
      </c>
      <c r="T138" s="710" t="s">
        <v>3833</v>
      </c>
      <c r="U138" s="710" t="s">
        <v>3839</v>
      </c>
      <c r="V138" s="710" t="s">
        <v>3842</v>
      </c>
      <c r="W138" s="732" t="s">
        <v>5965</v>
      </c>
      <c r="X138" s="669">
        <v>44562</v>
      </c>
      <c r="Y138" s="669">
        <v>44926</v>
      </c>
      <c r="Z138" s="669">
        <v>44593</v>
      </c>
      <c r="AA138" s="669">
        <v>44926</v>
      </c>
      <c r="AB138" s="1221"/>
      <c r="AC138" s="1242"/>
      <c r="AD138" s="306">
        <f t="shared" si="124"/>
        <v>0</v>
      </c>
      <c r="AE138" s="306">
        <f t="shared" si="124"/>
        <v>0</v>
      </c>
      <c r="AF138" s="306">
        <f t="shared" si="124"/>
        <v>0</v>
      </c>
      <c r="AG138" s="306">
        <f t="shared" si="124"/>
        <v>0</v>
      </c>
      <c r="AH138" s="306">
        <f t="shared" si="124"/>
        <v>0</v>
      </c>
      <c r="AI138" s="306">
        <f t="shared" si="124"/>
        <v>0</v>
      </c>
      <c r="AJ138" s="306">
        <f t="shared" si="124"/>
        <v>0</v>
      </c>
      <c r="AK138" s="1221"/>
      <c r="AL138" s="1245"/>
      <c r="AM138" s="306">
        <f t="shared" si="79"/>
        <v>0</v>
      </c>
      <c r="AN138" s="685"/>
      <c r="AO138" s="685"/>
      <c r="AP138" s="685"/>
      <c r="AQ138" s="685"/>
      <c r="AR138" s="685"/>
      <c r="AS138" s="685"/>
      <c r="AT138" s="1221"/>
      <c r="AU138" s="1248"/>
      <c r="AV138" s="306">
        <f t="shared" si="80"/>
        <v>0</v>
      </c>
      <c r="AW138" s="685"/>
      <c r="AX138" s="685"/>
      <c r="AY138" s="685"/>
      <c r="AZ138" s="685"/>
      <c r="BA138" s="685"/>
      <c r="BB138" s="685"/>
      <c r="BC138" s="1221"/>
      <c r="BD138" s="1251"/>
      <c r="BE138" s="306">
        <f t="shared" si="81"/>
        <v>0</v>
      </c>
      <c r="BF138" s="685"/>
      <c r="BG138" s="685"/>
      <c r="BH138" s="685"/>
      <c r="BI138" s="685"/>
      <c r="BJ138" s="685"/>
      <c r="BK138" s="685"/>
      <c r="BL138" s="1221"/>
      <c r="BM138" s="1254"/>
      <c r="BN138" s="306">
        <f t="shared" si="82"/>
        <v>0</v>
      </c>
      <c r="BO138" s="685"/>
      <c r="BP138" s="685"/>
      <c r="BQ138" s="685"/>
      <c r="BR138" s="685"/>
      <c r="BS138" s="685"/>
      <c r="BT138" s="685"/>
      <c r="BU138" s="1210"/>
      <c r="BV138" s="1211"/>
      <c r="BW138" s="1211"/>
      <c r="BX138" s="1211"/>
      <c r="BY138" s="1211"/>
      <c r="BZ138" s="1211"/>
      <c r="CA138" s="1211"/>
      <c r="CB138" s="1211"/>
      <c r="CC138" s="1212"/>
    </row>
    <row r="139" spans="1:81" s="690" customFormat="1" ht="40.15" customHeight="1" thickTop="1" thickBot="1" x14ac:dyDescent="0.3">
      <c r="A139" s="673"/>
      <c r="B139" s="1318"/>
      <c r="C139" s="1472" t="s">
        <v>576</v>
      </c>
      <c r="D139" s="1096">
        <v>4103</v>
      </c>
      <c r="E139" s="1093" t="s">
        <v>5892</v>
      </c>
      <c r="F139" s="1285" t="s">
        <v>5893</v>
      </c>
      <c r="G139" s="1093" t="s">
        <v>5730</v>
      </c>
      <c r="H139" s="1093"/>
      <c r="I139" s="1446">
        <v>2021004540201</v>
      </c>
      <c r="J139" s="1219">
        <v>381</v>
      </c>
      <c r="K139" s="1216" t="str">
        <f>+[9]Metas!K436</f>
        <v>Ferias departamentales de mujeres emprendedoras apoyadas</v>
      </c>
      <c r="L139" s="1222"/>
      <c r="M139" s="1225">
        <v>1</v>
      </c>
      <c r="N139" s="1228"/>
      <c r="O139" s="1231">
        <v>1</v>
      </c>
      <c r="P139" s="1234"/>
      <c r="Q139" s="1237"/>
      <c r="R139" s="1219">
        <f>+$J139</f>
        <v>381</v>
      </c>
      <c r="S139" s="677" t="s">
        <v>5983</v>
      </c>
      <c r="T139" s="708" t="s">
        <v>3833</v>
      </c>
      <c r="U139" s="708" t="s">
        <v>3838</v>
      </c>
      <c r="V139" s="709" t="s">
        <v>3842</v>
      </c>
      <c r="W139" s="677" t="s">
        <v>5984</v>
      </c>
      <c r="X139" s="669">
        <v>44562</v>
      </c>
      <c r="Y139" s="669">
        <v>44926</v>
      </c>
      <c r="Z139" s="669">
        <v>44593</v>
      </c>
      <c r="AA139" s="669">
        <v>44926</v>
      </c>
      <c r="AB139" s="1219">
        <f t="shared" ref="AB139" si="161">+$J139</f>
        <v>381</v>
      </c>
      <c r="AC139" s="1240">
        <f>+L139</f>
        <v>0</v>
      </c>
      <c r="AD139" s="308">
        <f t="shared" si="124"/>
        <v>2</v>
      </c>
      <c r="AE139" s="308">
        <f t="shared" si="124"/>
        <v>2</v>
      </c>
      <c r="AF139" s="308">
        <f t="shared" si="124"/>
        <v>0</v>
      </c>
      <c r="AG139" s="308">
        <f t="shared" si="124"/>
        <v>0</v>
      </c>
      <c r="AH139" s="308">
        <f t="shared" si="124"/>
        <v>0</v>
      </c>
      <c r="AI139" s="308">
        <f t="shared" si="124"/>
        <v>0</v>
      </c>
      <c r="AJ139" s="308">
        <f t="shared" si="124"/>
        <v>0</v>
      </c>
      <c r="AK139" s="1219">
        <f t="shared" ref="AK139" si="162">+$J139</f>
        <v>381</v>
      </c>
      <c r="AL139" s="1243">
        <f>+N139</f>
        <v>0</v>
      </c>
      <c r="AM139" s="308">
        <f t="shared" si="79"/>
        <v>0</v>
      </c>
      <c r="AN139" s="683"/>
      <c r="AO139" s="683"/>
      <c r="AP139" s="683"/>
      <c r="AQ139" s="683"/>
      <c r="AR139" s="683"/>
      <c r="AS139" s="683"/>
      <c r="AT139" s="1219">
        <f t="shared" ref="AT139" si="163">+$J139</f>
        <v>381</v>
      </c>
      <c r="AU139" s="1246">
        <f>+O139</f>
        <v>1</v>
      </c>
      <c r="AV139" s="308">
        <v>2</v>
      </c>
      <c r="AW139" s="683">
        <v>2</v>
      </c>
      <c r="AX139" s="683"/>
      <c r="AY139" s="683"/>
      <c r="AZ139" s="683"/>
      <c r="BA139" s="683"/>
      <c r="BB139" s="683"/>
      <c r="BC139" s="1219">
        <f t="shared" ref="BC139" si="164">+$J139</f>
        <v>381</v>
      </c>
      <c r="BD139" s="1249">
        <f>+P139</f>
        <v>0</v>
      </c>
      <c r="BE139" s="308">
        <f t="shared" si="81"/>
        <v>0</v>
      </c>
      <c r="BF139" s="683"/>
      <c r="BG139" s="683"/>
      <c r="BH139" s="683"/>
      <c r="BI139" s="683"/>
      <c r="BJ139" s="683"/>
      <c r="BK139" s="683"/>
      <c r="BL139" s="1219">
        <f t="shared" ref="BL139" si="165">+$J139</f>
        <v>381</v>
      </c>
      <c r="BM139" s="1252">
        <f>+Q139</f>
        <v>0</v>
      </c>
      <c r="BN139" s="308">
        <f t="shared" si="82"/>
        <v>0</v>
      </c>
      <c r="BO139" s="683"/>
      <c r="BP139" s="683"/>
      <c r="BQ139" s="683"/>
      <c r="BR139" s="683"/>
      <c r="BS139" s="683"/>
      <c r="BT139" s="683"/>
      <c r="BU139" s="1204"/>
      <c r="BV139" s="1205"/>
      <c r="BW139" s="1205"/>
      <c r="BX139" s="1205"/>
      <c r="BY139" s="1205"/>
      <c r="BZ139" s="1205"/>
      <c r="CA139" s="1205"/>
      <c r="CB139" s="1205"/>
      <c r="CC139" s="1206"/>
    </row>
    <row r="140" spans="1:81" s="690" customFormat="1" ht="40.15" customHeight="1" thickTop="1" thickBot="1" x14ac:dyDescent="0.3">
      <c r="A140" s="673"/>
      <c r="B140" s="1318"/>
      <c r="C140" s="1473"/>
      <c r="D140" s="1097"/>
      <c r="E140" s="1094"/>
      <c r="F140" s="1286"/>
      <c r="G140" s="1094"/>
      <c r="H140" s="1094"/>
      <c r="I140" s="1447"/>
      <c r="J140" s="1220"/>
      <c r="K140" s="1217"/>
      <c r="L140" s="1223"/>
      <c r="M140" s="1226"/>
      <c r="N140" s="1229"/>
      <c r="O140" s="1232"/>
      <c r="P140" s="1235"/>
      <c r="Q140" s="1238"/>
      <c r="R140" s="1220"/>
      <c r="S140" s="678" t="s">
        <v>5985</v>
      </c>
      <c r="T140" s="709" t="s">
        <v>3833</v>
      </c>
      <c r="U140" s="708" t="s">
        <v>3838</v>
      </c>
      <c r="V140" s="709" t="s">
        <v>3842</v>
      </c>
      <c r="W140" s="678" t="s">
        <v>5986</v>
      </c>
      <c r="X140" s="669">
        <v>44562</v>
      </c>
      <c r="Y140" s="669">
        <v>44926</v>
      </c>
      <c r="Z140" s="669">
        <v>44593</v>
      </c>
      <c r="AA140" s="669">
        <v>44926</v>
      </c>
      <c r="AB140" s="1220"/>
      <c r="AC140" s="1241"/>
      <c r="AD140" s="303">
        <f t="shared" si="124"/>
        <v>0</v>
      </c>
      <c r="AE140" s="303">
        <f t="shared" si="124"/>
        <v>0</v>
      </c>
      <c r="AF140" s="303">
        <f t="shared" si="124"/>
        <v>0</v>
      </c>
      <c r="AG140" s="303">
        <f t="shared" si="124"/>
        <v>0</v>
      </c>
      <c r="AH140" s="303">
        <f t="shared" si="124"/>
        <v>0</v>
      </c>
      <c r="AI140" s="303">
        <f t="shared" si="124"/>
        <v>0</v>
      </c>
      <c r="AJ140" s="303">
        <f t="shared" si="124"/>
        <v>0</v>
      </c>
      <c r="AK140" s="1220"/>
      <c r="AL140" s="1244"/>
      <c r="AM140" s="303">
        <f t="shared" ref="AM140:AM202" si="166">SUM(AN140:AS140)</f>
        <v>0</v>
      </c>
      <c r="AN140" s="684"/>
      <c r="AO140" s="684"/>
      <c r="AP140" s="684"/>
      <c r="AQ140" s="684"/>
      <c r="AR140" s="684"/>
      <c r="AS140" s="684"/>
      <c r="AT140" s="1220"/>
      <c r="AU140" s="1247"/>
      <c r="AV140" s="303">
        <f t="shared" ref="AV140:AV202" si="167">SUM(AW140:BB140)</f>
        <v>0</v>
      </c>
      <c r="AW140" s="684"/>
      <c r="AX140" s="684"/>
      <c r="AY140" s="684"/>
      <c r="AZ140" s="684"/>
      <c r="BA140" s="684"/>
      <c r="BB140" s="684"/>
      <c r="BC140" s="1220"/>
      <c r="BD140" s="1250"/>
      <c r="BE140" s="303">
        <f t="shared" ref="BE140:BE202" si="168">SUM(BF140:BK140)</f>
        <v>0</v>
      </c>
      <c r="BF140" s="684"/>
      <c r="BG140" s="684"/>
      <c r="BH140" s="684"/>
      <c r="BI140" s="684"/>
      <c r="BJ140" s="684"/>
      <c r="BK140" s="684"/>
      <c r="BL140" s="1220"/>
      <c r="BM140" s="1253"/>
      <c r="BN140" s="303">
        <f t="shared" ref="BN140:BN202" si="169">SUM(BO140:BT140)</f>
        <v>0</v>
      </c>
      <c r="BO140" s="684"/>
      <c r="BP140" s="684"/>
      <c r="BQ140" s="684"/>
      <c r="BR140" s="684"/>
      <c r="BS140" s="684"/>
      <c r="BT140" s="684"/>
      <c r="BU140" s="1207"/>
      <c r="BV140" s="1208"/>
      <c r="BW140" s="1208"/>
      <c r="BX140" s="1208"/>
      <c r="BY140" s="1208"/>
      <c r="BZ140" s="1208"/>
      <c r="CA140" s="1208"/>
      <c r="CB140" s="1208"/>
      <c r="CC140" s="1209"/>
    </row>
    <row r="141" spans="1:81" s="690" customFormat="1" ht="40.15" customHeight="1" thickTop="1" thickBot="1" x14ac:dyDescent="0.3">
      <c r="A141" s="673"/>
      <c r="B141" s="1318"/>
      <c r="C141" s="1473"/>
      <c r="D141" s="1097"/>
      <c r="E141" s="1094"/>
      <c r="F141" s="1286"/>
      <c r="G141" s="1094"/>
      <c r="H141" s="1094"/>
      <c r="I141" s="1447"/>
      <c r="J141" s="1220"/>
      <c r="K141" s="1217"/>
      <c r="L141" s="1223"/>
      <c r="M141" s="1226"/>
      <c r="N141" s="1229"/>
      <c r="O141" s="1232"/>
      <c r="P141" s="1235"/>
      <c r="Q141" s="1238"/>
      <c r="R141" s="1220"/>
      <c r="S141" s="678" t="s">
        <v>5987</v>
      </c>
      <c r="T141" s="709" t="s">
        <v>3833</v>
      </c>
      <c r="U141" s="709" t="s">
        <v>3840</v>
      </c>
      <c r="V141" s="709" t="s">
        <v>3842</v>
      </c>
      <c r="W141" s="678" t="s">
        <v>5988</v>
      </c>
      <c r="X141" s="669">
        <v>44562</v>
      </c>
      <c r="Y141" s="669">
        <v>44926</v>
      </c>
      <c r="Z141" s="669">
        <v>44593</v>
      </c>
      <c r="AA141" s="669">
        <v>44926</v>
      </c>
      <c r="AB141" s="1220"/>
      <c r="AC141" s="1241"/>
      <c r="AD141" s="303">
        <f t="shared" si="124"/>
        <v>0</v>
      </c>
      <c r="AE141" s="303">
        <f t="shared" si="124"/>
        <v>0</v>
      </c>
      <c r="AF141" s="303">
        <f t="shared" si="124"/>
        <v>0</v>
      </c>
      <c r="AG141" s="303">
        <f t="shared" si="124"/>
        <v>0</v>
      </c>
      <c r="AH141" s="303">
        <f t="shared" si="124"/>
        <v>0</v>
      </c>
      <c r="AI141" s="303">
        <f t="shared" si="124"/>
        <v>0</v>
      </c>
      <c r="AJ141" s="303">
        <f t="shared" si="124"/>
        <v>0</v>
      </c>
      <c r="AK141" s="1220"/>
      <c r="AL141" s="1244"/>
      <c r="AM141" s="303">
        <f t="shared" si="166"/>
        <v>0</v>
      </c>
      <c r="AN141" s="684"/>
      <c r="AO141" s="684"/>
      <c r="AP141" s="684"/>
      <c r="AQ141" s="684"/>
      <c r="AR141" s="684"/>
      <c r="AS141" s="684"/>
      <c r="AT141" s="1220"/>
      <c r="AU141" s="1247"/>
      <c r="AV141" s="303">
        <f t="shared" si="167"/>
        <v>0</v>
      </c>
      <c r="AW141" s="684"/>
      <c r="AX141" s="684"/>
      <c r="AY141" s="684"/>
      <c r="AZ141" s="684"/>
      <c r="BA141" s="684"/>
      <c r="BB141" s="684"/>
      <c r="BC141" s="1220"/>
      <c r="BD141" s="1250"/>
      <c r="BE141" s="303">
        <f t="shared" si="168"/>
        <v>0</v>
      </c>
      <c r="BF141" s="684"/>
      <c r="BG141" s="684"/>
      <c r="BH141" s="684"/>
      <c r="BI141" s="684"/>
      <c r="BJ141" s="684"/>
      <c r="BK141" s="684"/>
      <c r="BL141" s="1220"/>
      <c r="BM141" s="1253"/>
      <c r="BN141" s="303">
        <f t="shared" si="169"/>
        <v>0</v>
      </c>
      <c r="BO141" s="684"/>
      <c r="BP141" s="684"/>
      <c r="BQ141" s="684"/>
      <c r="BR141" s="684"/>
      <c r="BS141" s="684"/>
      <c r="BT141" s="684"/>
      <c r="BU141" s="1207"/>
      <c r="BV141" s="1208"/>
      <c r="BW141" s="1208"/>
      <c r="BX141" s="1208"/>
      <c r="BY141" s="1208"/>
      <c r="BZ141" s="1208"/>
      <c r="CA141" s="1208"/>
      <c r="CB141" s="1208"/>
      <c r="CC141" s="1209"/>
    </row>
    <row r="142" spans="1:81" s="690" customFormat="1" ht="40.15" customHeight="1" thickTop="1" thickBot="1" x14ac:dyDescent="0.3">
      <c r="A142" s="673"/>
      <c r="B142" s="1318"/>
      <c r="C142" s="1473"/>
      <c r="D142" s="1098"/>
      <c r="E142" s="1095"/>
      <c r="F142" s="1287"/>
      <c r="G142" s="1095"/>
      <c r="H142" s="1095"/>
      <c r="I142" s="1448"/>
      <c r="J142" s="1221"/>
      <c r="K142" s="1218"/>
      <c r="L142" s="1224"/>
      <c r="M142" s="1227"/>
      <c r="N142" s="1230"/>
      <c r="O142" s="1233"/>
      <c r="P142" s="1236"/>
      <c r="Q142" s="1239"/>
      <c r="R142" s="1221"/>
      <c r="S142" s="679" t="s">
        <v>5989</v>
      </c>
      <c r="T142" s="709" t="s">
        <v>3833</v>
      </c>
      <c r="U142" s="710" t="s">
        <v>3839</v>
      </c>
      <c r="V142" s="709" t="s">
        <v>3842</v>
      </c>
      <c r="W142" s="679" t="s">
        <v>5990</v>
      </c>
      <c r="X142" s="669">
        <v>44562</v>
      </c>
      <c r="Y142" s="669">
        <v>44926</v>
      </c>
      <c r="Z142" s="669">
        <v>44593</v>
      </c>
      <c r="AA142" s="669">
        <v>44926</v>
      </c>
      <c r="AB142" s="1221"/>
      <c r="AC142" s="1242"/>
      <c r="AD142" s="306">
        <f t="shared" si="124"/>
        <v>0</v>
      </c>
      <c r="AE142" s="306">
        <f t="shared" si="124"/>
        <v>0</v>
      </c>
      <c r="AF142" s="306">
        <f t="shared" si="124"/>
        <v>0</v>
      </c>
      <c r="AG142" s="306">
        <f t="shared" si="124"/>
        <v>0</v>
      </c>
      <c r="AH142" s="306">
        <f t="shared" si="124"/>
        <v>0</v>
      </c>
      <c r="AI142" s="306">
        <f t="shared" si="124"/>
        <v>0</v>
      </c>
      <c r="AJ142" s="306">
        <f t="shared" si="124"/>
        <v>0</v>
      </c>
      <c r="AK142" s="1221"/>
      <c r="AL142" s="1245"/>
      <c r="AM142" s="306">
        <f t="shared" si="166"/>
        <v>0</v>
      </c>
      <c r="AN142" s="685"/>
      <c r="AO142" s="685"/>
      <c r="AP142" s="685"/>
      <c r="AQ142" s="685"/>
      <c r="AR142" s="685"/>
      <c r="AS142" s="685"/>
      <c r="AT142" s="1221"/>
      <c r="AU142" s="1248"/>
      <c r="AV142" s="306">
        <f t="shared" si="167"/>
        <v>0</v>
      </c>
      <c r="AW142" s="685"/>
      <c r="AX142" s="685"/>
      <c r="AY142" s="685"/>
      <c r="AZ142" s="685"/>
      <c r="BA142" s="685"/>
      <c r="BB142" s="685"/>
      <c r="BC142" s="1221"/>
      <c r="BD142" s="1251"/>
      <c r="BE142" s="306">
        <f t="shared" si="168"/>
        <v>0</v>
      </c>
      <c r="BF142" s="685"/>
      <c r="BG142" s="685"/>
      <c r="BH142" s="685"/>
      <c r="BI142" s="685"/>
      <c r="BJ142" s="685"/>
      <c r="BK142" s="685"/>
      <c r="BL142" s="1221"/>
      <c r="BM142" s="1254"/>
      <c r="BN142" s="306">
        <f t="shared" si="169"/>
        <v>0</v>
      </c>
      <c r="BO142" s="685"/>
      <c r="BP142" s="685"/>
      <c r="BQ142" s="685"/>
      <c r="BR142" s="685"/>
      <c r="BS142" s="685"/>
      <c r="BT142" s="685"/>
      <c r="BU142" s="1210"/>
      <c r="BV142" s="1211"/>
      <c r="BW142" s="1211"/>
      <c r="BX142" s="1211"/>
      <c r="BY142" s="1211"/>
      <c r="BZ142" s="1211"/>
      <c r="CA142" s="1211"/>
      <c r="CB142" s="1211"/>
      <c r="CC142" s="1212"/>
    </row>
    <row r="143" spans="1:81" s="690" customFormat="1" ht="40.15" customHeight="1" thickTop="1" thickBot="1" x14ac:dyDescent="0.3">
      <c r="A143" s="673"/>
      <c r="B143" s="1318"/>
      <c r="C143" s="1473"/>
      <c r="D143" s="1096">
        <v>4103</v>
      </c>
      <c r="E143" s="1093" t="s">
        <v>5892</v>
      </c>
      <c r="F143" s="1285" t="s">
        <v>5893</v>
      </c>
      <c r="G143" s="1093" t="s">
        <v>5730</v>
      </c>
      <c r="H143" s="1093"/>
      <c r="I143" s="1446">
        <v>2021004540201</v>
      </c>
      <c r="J143" s="1219">
        <v>382</v>
      </c>
      <c r="K143" s="1216" t="str">
        <f>+[9]Metas!K437</f>
        <v>Proyectos productivos apoyados para la participación en ferias nacionales o internacionales</v>
      </c>
      <c r="L143" s="1222"/>
      <c r="M143" s="1225">
        <v>4</v>
      </c>
      <c r="N143" s="1228"/>
      <c r="O143" s="1231"/>
      <c r="P143" s="1234">
        <v>4</v>
      </c>
      <c r="Q143" s="1237"/>
      <c r="R143" s="1219">
        <f>+$J143</f>
        <v>382</v>
      </c>
      <c r="S143" s="677" t="s">
        <v>5991</v>
      </c>
      <c r="T143" s="708" t="s">
        <v>3833</v>
      </c>
      <c r="U143" s="708" t="s">
        <v>3838</v>
      </c>
      <c r="V143" s="709" t="s">
        <v>3842</v>
      </c>
      <c r="W143" s="677" t="s">
        <v>5984</v>
      </c>
      <c r="X143" s="669">
        <v>44562</v>
      </c>
      <c r="Y143" s="669">
        <v>44926</v>
      </c>
      <c r="Z143" s="669">
        <v>44593</v>
      </c>
      <c r="AA143" s="669">
        <v>44926</v>
      </c>
      <c r="AB143" s="1219">
        <f t="shared" ref="AB143" si="170">+$J143</f>
        <v>382</v>
      </c>
      <c r="AC143" s="1240">
        <f>+L143</f>
        <v>0</v>
      </c>
      <c r="AD143" s="308">
        <v>4</v>
      </c>
      <c r="AE143" s="308">
        <v>4</v>
      </c>
      <c r="AF143" s="308">
        <f t="shared" si="124"/>
        <v>0</v>
      </c>
      <c r="AG143" s="308">
        <f t="shared" si="124"/>
        <v>0</v>
      </c>
      <c r="AH143" s="308">
        <f t="shared" si="124"/>
        <v>0</v>
      </c>
      <c r="AI143" s="308">
        <f t="shared" si="124"/>
        <v>0</v>
      </c>
      <c r="AJ143" s="308">
        <f t="shared" si="124"/>
        <v>0</v>
      </c>
      <c r="AK143" s="1219">
        <f t="shared" ref="AK143" si="171">+$J143</f>
        <v>382</v>
      </c>
      <c r="AL143" s="1243">
        <f>+N143</f>
        <v>0</v>
      </c>
      <c r="AM143" s="308">
        <f t="shared" si="166"/>
        <v>0</v>
      </c>
      <c r="AN143" s="683"/>
      <c r="AO143" s="683"/>
      <c r="AP143" s="683"/>
      <c r="AQ143" s="683"/>
      <c r="AR143" s="683"/>
      <c r="AS143" s="683"/>
      <c r="AT143" s="1219">
        <f t="shared" ref="AT143" si="172">+$J143</f>
        <v>382</v>
      </c>
      <c r="AU143" s="1246">
        <f>+O143</f>
        <v>0</v>
      </c>
      <c r="AV143" s="308">
        <f t="shared" si="167"/>
        <v>0</v>
      </c>
      <c r="AW143" s="683"/>
      <c r="AX143" s="683"/>
      <c r="AY143" s="683"/>
      <c r="AZ143" s="683"/>
      <c r="BA143" s="683"/>
      <c r="BB143" s="683"/>
      <c r="BC143" s="1219">
        <f t="shared" ref="BC143" si="173">+$J143</f>
        <v>382</v>
      </c>
      <c r="BD143" s="1249">
        <f>+P143</f>
        <v>4</v>
      </c>
      <c r="BE143" s="308">
        <v>4</v>
      </c>
      <c r="BF143" s="683">
        <v>4</v>
      </c>
      <c r="BG143" s="683"/>
      <c r="BH143" s="683"/>
      <c r="BI143" s="683"/>
      <c r="BJ143" s="683"/>
      <c r="BK143" s="683"/>
      <c r="BL143" s="1219">
        <f t="shared" ref="BL143" si="174">+$J143</f>
        <v>382</v>
      </c>
      <c r="BM143" s="1252">
        <f>+Q143</f>
        <v>0</v>
      </c>
      <c r="BN143" s="308">
        <f t="shared" si="169"/>
        <v>0</v>
      </c>
      <c r="BO143" s="683"/>
      <c r="BP143" s="683"/>
      <c r="BQ143" s="683"/>
      <c r="BR143" s="683"/>
      <c r="BS143" s="683"/>
      <c r="BT143" s="683"/>
      <c r="BU143" s="1204"/>
      <c r="BV143" s="1205"/>
      <c r="BW143" s="1205"/>
      <c r="BX143" s="1205"/>
      <c r="BY143" s="1205"/>
      <c r="BZ143" s="1205"/>
      <c r="CA143" s="1205"/>
      <c r="CB143" s="1205"/>
      <c r="CC143" s="1206"/>
    </row>
    <row r="144" spans="1:81" s="690" customFormat="1" ht="40.15" customHeight="1" thickTop="1" thickBot="1" x14ac:dyDescent="0.3">
      <c r="A144" s="673"/>
      <c r="B144" s="1318"/>
      <c r="C144" s="1473"/>
      <c r="D144" s="1097"/>
      <c r="E144" s="1094"/>
      <c r="F144" s="1286"/>
      <c r="G144" s="1094"/>
      <c r="H144" s="1094"/>
      <c r="I144" s="1447"/>
      <c r="J144" s="1220"/>
      <c r="K144" s="1217"/>
      <c r="L144" s="1223"/>
      <c r="M144" s="1226"/>
      <c r="N144" s="1229"/>
      <c r="O144" s="1232"/>
      <c r="P144" s="1235"/>
      <c r="Q144" s="1238"/>
      <c r="R144" s="1220"/>
      <c r="S144" s="678" t="s">
        <v>5992</v>
      </c>
      <c r="T144" s="709" t="s">
        <v>3833</v>
      </c>
      <c r="U144" s="708" t="s">
        <v>3838</v>
      </c>
      <c r="V144" s="709" t="s">
        <v>3842</v>
      </c>
      <c r="W144" s="678" t="s">
        <v>5993</v>
      </c>
      <c r="X144" s="669">
        <v>44562</v>
      </c>
      <c r="Y144" s="669">
        <v>44926</v>
      </c>
      <c r="Z144" s="669">
        <v>44593</v>
      </c>
      <c r="AA144" s="669">
        <v>44926</v>
      </c>
      <c r="AB144" s="1220"/>
      <c r="AC144" s="1241"/>
      <c r="AD144" s="303">
        <f t="shared" si="124"/>
        <v>0</v>
      </c>
      <c r="AE144" s="303">
        <f t="shared" si="124"/>
        <v>0</v>
      </c>
      <c r="AF144" s="303">
        <f t="shared" si="124"/>
        <v>0</v>
      </c>
      <c r="AG144" s="303">
        <f t="shared" si="124"/>
        <v>0</v>
      </c>
      <c r="AH144" s="303">
        <f t="shared" si="124"/>
        <v>0</v>
      </c>
      <c r="AI144" s="303">
        <f t="shared" si="124"/>
        <v>0</v>
      </c>
      <c r="AJ144" s="303">
        <f t="shared" si="124"/>
        <v>0</v>
      </c>
      <c r="AK144" s="1220"/>
      <c r="AL144" s="1244"/>
      <c r="AM144" s="303">
        <f t="shared" si="166"/>
        <v>0</v>
      </c>
      <c r="AN144" s="684"/>
      <c r="AO144" s="684"/>
      <c r="AP144" s="684"/>
      <c r="AQ144" s="684"/>
      <c r="AR144" s="684"/>
      <c r="AS144" s="684"/>
      <c r="AT144" s="1220"/>
      <c r="AU144" s="1247"/>
      <c r="AV144" s="303">
        <f t="shared" si="167"/>
        <v>0</v>
      </c>
      <c r="AW144" s="684"/>
      <c r="AX144" s="684"/>
      <c r="AY144" s="684"/>
      <c r="AZ144" s="684"/>
      <c r="BA144" s="684"/>
      <c r="BB144" s="684"/>
      <c r="BC144" s="1220"/>
      <c r="BD144" s="1250"/>
      <c r="BE144" s="303">
        <f t="shared" si="168"/>
        <v>0</v>
      </c>
      <c r="BF144" s="684"/>
      <c r="BG144" s="684"/>
      <c r="BH144" s="684"/>
      <c r="BI144" s="684"/>
      <c r="BJ144" s="684"/>
      <c r="BK144" s="684"/>
      <c r="BL144" s="1220"/>
      <c r="BM144" s="1253"/>
      <c r="BN144" s="303">
        <f t="shared" si="169"/>
        <v>0</v>
      </c>
      <c r="BO144" s="684"/>
      <c r="BP144" s="684"/>
      <c r="BQ144" s="684"/>
      <c r="BR144" s="684"/>
      <c r="BS144" s="684"/>
      <c r="BT144" s="684"/>
      <c r="BU144" s="1207"/>
      <c r="BV144" s="1208"/>
      <c r="BW144" s="1208"/>
      <c r="BX144" s="1208"/>
      <c r="BY144" s="1208"/>
      <c r="BZ144" s="1208"/>
      <c r="CA144" s="1208"/>
      <c r="CB144" s="1208"/>
      <c r="CC144" s="1209"/>
    </row>
    <row r="145" spans="1:81" s="690" customFormat="1" ht="40.15" customHeight="1" thickTop="1" thickBot="1" x14ac:dyDescent="0.3">
      <c r="A145" s="673"/>
      <c r="B145" s="1318"/>
      <c r="C145" s="1473"/>
      <c r="D145" s="1097"/>
      <c r="E145" s="1094"/>
      <c r="F145" s="1286"/>
      <c r="G145" s="1094"/>
      <c r="H145" s="1094"/>
      <c r="I145" s="1447"/>
      <c r="J145" s="1220"/>
      <c r="K145" s="1217"/>
      <c r="L145" s="1223"/>
      <c r="M145" s="1226"/>
      <c r="N145" s="1229"/>
      <c r="O145" s="1232"/>
      <c r="P145" s="1235"/>
      <c r="Q145" s="1238"/>
      <c r="R145" s="1220"/>
      <c r="S145" s="678" t="s">
        <v>5994</v>
      </c>
      <c r="T145" s="709" t="s">
        <v>3833</v>
      </c>
      <c r="U145" s="709" t="s">
        <v>3840</v>
      </c>
      <c r="V145" s="709" t="s">
        <v>3842</v>
      </c>
      <c r="W145" s="678" t="s">
        <v>5988</v>
      </c>
      <c r="X145" s="669">
        <v>44562</v>
      </c>
      <c r="Y145" s="669">
        <v>44926</v>
      </c>
      <c r="Z145" s="669">
        <v>44593</v>
      </c>
      <c r="AA145" s="669">
        <v>44926</v>
      </c>
      <c r="AB145" s="1220"/>
      <c r="AC145" s="1241"/>
      <c r="AD145" s="303">
        <f t="shared" si="124"/>
        <v>0</v>
      </c>
      <c r="AE145" s="303">
        <f t="shared" si="124"/>
        <v>0</v>
      </c>
      <c r="AF145" s="303">
        <f t="shared" si="124"/>
        <v>0</v>
      </c>
      <c r="AG145" s="303">
        <f t="shared" si="124"/>
        <v>0</v>
      </c>
      <c r="AH145" s="303">
        <f t="shared" si="124"/>
        <v>0</v>
      </c>
      <c r="AI145" s="303">
        <f t="shared" si="124"/>
        <v>0</v>
      </c>
      <c r="AJ145" s="303">
        <f t="shared" si="124"/>
        <v>0</v>
      </c>
      <c r="AK145" s="1220"/>
      <c r="AL145" s="1244"/>
      <c r="AM145" s="303">
        <f t="shared" si="166"/>
        <v>0</v>
      </c>
      <c r="AN145" s="684"/>
      <c r="AO145" s="684"/>
      <c r="AP145" s="684"/>
      <c r="AQ145" s="684"/>
      <c r="AR145" s="684"/>
      <c r="AS145" s="684"/>
      <c r="AT145" s="1220"/>
      <c r="AU145" s="1247"/>
      <c r="AV145" s="303">
        <f t="shared" si="167"/>
        <v>0</v>
      </c>
      <c r="AW145" s="684"/>
      <c r="AX145" s="684"/>
      <c r="AY145" s="684"/>
      <c r="AZ145" s="684"/>
      <c r="BA145" s="684"/>
      <c r="BB145" s="684"/>
      <c r="BC145" s="1220"/>
      <c r="BD145" s="1250"/>
      <c r="BE145" s="303">
        <f t="shared" si="168"/>
        <v>0</v>
      </c>
      <c r="BF145" s="684"/>
      <c r="BG145" s="684"/>
      <c r="BH145" s="684"/>
      <c r="BI145" s="684"/>
      <c r="BJ145" s="684"/>
      <c r="BK145" s="684"/>
      <c r="BL145" s="1220"/>
      <c r="BM145" s="1253"/>
      <c r="BN145" s="303">
        <f t="shared" si="169"/>
        <v>0</v>
      </c>
      <c r="BO145" s="684"/>
      <c r="BP145" s="684"/>
      <c r="BQ145" s="684"/>
      <c r="BR145" s="684"/>
      <c r="BS145" s="684"/>
      <c r="BT145" s="684"/>
      <c r="BU145" s="1207"/>
      <c r="BV145" s="1208"/>
      <c r="BW145" s="1208"/>
      <c r="BX145" s="1208"/>
      <c r="BY145" s="1208"/>
      <c r="BZ145" s="1208"/>
      <c r="CA145" s="1208"/>
      <c r="CB145" s="1208"/>
      <c r="CC145" s="1209"/>
    </row>
    <row r="146" spans="1:81" s="690" customFormat="1" ht="40.15" customHeight="1" thickTop="1" thickBot="1" x14ac:dyDescent="0.3">
      <c r="A146" s="673"/>
      <c r="B146" s="1318"/>
      <c r="C146" s="1473"/>
      <c r="D146" s="1098"/>
      <c r="E146" s="1095"/>
      <c r="F146" s="1287"/>
      <c r="G146" s="1095"/>
      <c r="H146" s="1095"/>
      <c r="I146" s="1448"/>
      <c r="J146" s="1221"/>
      <c r="K146" s="1218"/>
      <c r="L146" s="1224"/>
      <c r="M146" s="1227"/>
      <c r="N146" s="1230"/>
      <c r="O146" s="1233"/>
      <c r="P146" s="1236"/>
      <c r="Q146" s="1239"/>
      <c r="R146" s="1221"/>
      <c r="S146" s="679" t="s">
        <v>5995</v>
      </c>
      <c r="T146" s="709" t="s">
        <v>3833</v>
      </c>
      <c r="U146" s="710" t="s">
        <v>3839</v>
      </c>
      <c r="V146" s="709" t="s">
        <v>3842</v>
      </c>
      <c r="W146" s="679" t="s">
        <v>5990</v>
      </c>
      <c r="X146" s="669">
        <v>44562</v>
      </c>
      <c r="Y146" s="669">
        <v>44926</v>
      </c>
      <c r="Z146" s="669">
        <v>44593</v>
      </c>
      <c r="AA146" s="669">
        <v>44926</v>
      </c>
      <c r="AB146" s="1221"/>
      <c r="AC146" s="1242"/>
      <c r="AD146" s="306">
        <f t="shared" si="124"/>
        <v>0</v>
      </c>
      <c r="AE146" s="306">
        <f t="shared" si="124"/>
        <v>0</v>
      </c>
      <c r="AF146" s="306">
        <f t="shared" si="124"/>
        <v>0</v>
      </c>
      <c r="AG146" s="306">
        <f t="shared" si="124"/>
        <v>0</v>
      </c>
      <c r="AH146" s="306">
        <f t="shared" si="124"/>
        <v>0</v>
      </c>
      <c r="AI146" s="306">
        <f t="shared" ref="AD146:AJ188" si="175">+AR146+BA146+BJ146+BS146</f>
        <v>0</v>
      </c>
      <c r="AJ146" s="306">
        <f t="shared" si="175"/>
        <v>0</v>
      </c>
      <c r="AK146" s="1221"/>
      <c r="AL146" s="1245"/>
      <c r="AM146" s="306">
        <f t="shared" si="166"/>
        <v>0</v>
      </c>
      <c r="AN146" s="685"/>
      <c r="AO146" s="685"/>
      <c r="AP146" s="685"/>
      <c r="AQ146" s="685"/>
      <c r="AR146" s="685"/>
      <c r="AS146" s="685"/>
      <c r="AT146" s="1221"/>
      <c r="AU146" s="1248"/>
      <c r="AV146" s="306">
        <f t="shared" si="167"/>
        <v>0</v>
      </c>
      <c r="AW146" s="685"/>
      <c r="AX146" s="685"/>
      <c r="AY146" s="685"/>
      <c r="AZ146" s="685"/>
      <c r="BA146" s="685"/>
      <c r="BB146" s="685"/>
      <c r="BC146" s="1221"/>
      <c r="BD146" s="1251"/>
      <c r="BE146" s="306">
        <f t="shared" si="168"/>
        <v>0</v>
      </c>
      <c r="BF146" s="685"/>
      <c r="BG146" s="685"/>
      <c r="BH146" s="685"/>
      <c r="BI146" s="685"/>
      <c r="BJ146" s="685"/>
      <c r="BK146" s="685"/>
      <c r="BL146" s="1221"/>
      <c r="BM146" s="1254"/>
      <c r="BN146" s="306">
        <f t="shared" si="169"/>
        <v>0</v>
      </c>
      <c r="BO146" s="685"/>
      <c r="BP146" s="685"/>
      <c r="BQ146" s="685"/>
      <c r="BR146" s="685"/>
      <c r="BS146" s="685"/>
      <c r="BT146" s="685"/>
      <c r="BU146" s="1210"/>
      <c r="BV146" s="1211"/>
      <c r="BW146" s="1211"/>
      <c r="BX146" s="1211"/>
      <c r="BY146" s="1211"/>
      <c r="BZ146" s="1211"/>
      <c r="CA146" s="1211"/>
      <c r="CB146" s="1211"/>
      <c r="CC146" s="1212"/>
    </row>
    <row r="147" spans="1:81" s="690" customFormat="1" ht="40.15" customHeight="1" thickTop="1" thickBot="1" x14ac:dyDescent="0.3">
      <c r="A147" s="673"/>
      <c r="B147" s="1318"/>
      <c r="C147" s="1473"/>
      <c r="D147" s="1096">
        <v>4103</v>
      </c>
      <c r="E147" s="1093" t="s">
        <v>5892</v>
      </c>
      <c r="F147" s="1285" t="s">
        <v>5893</v>
      </c>
      <c r="G147" s="1093" t="s">
        <v>5730</v>
      </c>
      <c r="H147" s="1093"/>
      <c r="I147" s="1446">
        <v>2021004540201</v>
      </c>
      <c r="J147" s="1219">
        <v>383</v>
      </c>
      <c r="K147" s="1216" t="str">
        <f>+[9]Metas!K438</f>
        <v>Organizaciones de mujeres consolidadas y apoyadas para la comercialización de sus productos</v>
      </c>
      <c r="L147" s="1222"/>
      <c r="M147" s="1225">
        <v>13</v>
      </c>
      <c r="N147" s="1228"/>
      <c r="O147" s="1231">
        <v>13</v>
      </c>
      <c r="P147" s="1234"/>
      <c r="Q147" s="1237"/>
      <c r="R147" s="1219">
        <f>+$J147</f>
        <v>383</v>
      </c>
      <c r="S147" s="677" t="s">
        <v>5996</v>
      </c>
      <c r="T147" s="709" t="s">
        <v>3833</v>
      </c>
      <c r="U147" s="710" t="s">
        <v>3839</v>
      </c>
      <c r="V147" s="709" t="s">
        <v>3842</v>
      </c>
      <c r="W147" s="677" t="s">
        <v>5984</v>
      </c>
      <c r="X147" s="669">
        <v>44562</v>
      </c>
      <c r="Y147" s="669">
        <v>44926</v>
      </c>
      <c r="Z147" s="669">
        <v>44593</v>
      </c>
      <c r="AA147" s="669">
        <v>44926</v>
      </c>
      <c r="AB147" s="1219">
        <f t="shared" ref="AB147" si="176">+$J147</f>
        <v>383</v>
      </c>
      <c r="AC147" s="1240">
        <f>+L147</f>
        <v>0</v>
      </c>
      <c r="AD147" s="308">
        <v>2</v>
      </c>
      <c r="AE147" s="308">
        <v>2</v>
      </c>
      <c r="AF147" s="308">
        <f t="shared" si="175"/>
        <v>0</v>
      </c>
      <c r="AG147" s="308">
        <f t="shared" si="175"/>
        <v>0</v>
      </c>
      <c r="AH147" s="308">
        <f t="shared" si="175"/>
        <v>0</v>
      </c>
      <c r="AI147" s="308">
        <f t="shared" si="175"/>
        <v>0</v>
      </c>
      <c r="AJ147" s="308">
        <f t="shared" si="175"/>
        <v>0</v>
      </c>
      <c r="AK147" s="1219">
        <f t="shared" ref="AK147" si="177">+$J147</f>
        <v>383</v>
      </c>
      <c r="AL147" s="1243">
        <f>+N147</f>
        <v>0</v>
      </c>
      <c r="AM147" s="308">
        <f t="shared" si="166"/>
        <v>0</v>
      </c>
      <c r="AN147" s="683"/>
      <c r="AO147" s="683"/>
      <c r="AP147" s="683"/>
      <c r="AQ147" s="683"/>
      <c r="AR147" s="683"/>
      <c r="AS147" s="683"/>
      <c r="AT147" s="1219">
        <f t="shared" ref="AT147" si="178">+$J147</f>
        <v>383</v>
      </c>
      <c r="AU147" s="1246">
        <f>+O147</f>
        <v>13</v>
      </c>
      <c r="AV147" s="308">
        <v>2</v>
      </c>
      <c r="AW147" s="683">
        <v>2</v>
      </c>
      <c r="AX147" s="683"/>
      <c r="AY147" s="683"/>
      <c r="AZ147" s="683"/>
      <c r="BA147" s="683"/>
      <c r="BB147" s="683"/>
      <c r="BC147" s="1219">
        <f t="shared" ref="BC147" si="179">+$J147</f>
        <v>383</v>
      </c>
      <c r="BD147" s="1249">
        <f>+P147</f>
        <v>0</v>
      </c>
      <c r="BE147" s="308">
        <f t="shared" si="168"/>
        <v>0</v>
      </c>
      <c r="BF147" s="683"/>
      <c r="BG147" s="683"/>
      <c r="BH147" s="683"/>
      <c r="BI147" s="683"/>
      <c r="BJ147" s="683"/>
      <c r="BK147" s="683"/>
      <c r="BL147" s="1219">
        <f t="shared" ref="BL147" si="180">+$J147</f>
        <v>383</v>
      </c>
      <c r="BM147" s="1252">
        <f>+Q147</f>
        <v>0</v>
      </c>
      <c r="BN147" s="308">
        <f t="shared" si="169"/>
        <v>0</v>
      </c>
      <c r="BO147" s="683"/>
      <c r="BP147" s="683"/>
      <c r="BQ147" s="683"/>
      <c r="BR147" s="683"/>
      <c r="BS147" s="683"/>
      <c r="BT147" s="683"/>
      <c r="BU147" s="1204"/>
      <c r="BV147" s="1205"/>
      <c r="BW147" s="1205"/>
      <c r="BX147" s="1205"/>
      <c r="BY147" s="1205"/>
      <c r="BZ147" s="1205"/>
      <c r="CA147" s="1205"/>
      <c r="CB147" s="1205"/>
      <c r="CC147" s="1206"/>
    </row>
    <row r="148" spans="1:81" s="690" customFormat="1" ht="40.15" customHeight="1" thickTop="1" thickBot="1" x14ac:dyDescent="0.3">
      <c r="A148" s="673"/>
      <c r="B148" s="1318"/>
      <c r="C148" s="1473"/>
      <c r="D148" s="1097"/>
      <c r="E148" s="1094"/>
      <c r="F148" s="1286"/>
      <c r="G148" s="1094"/>
      <c r="H148" s="1094"/>
      <c r="I148" s="1447"/>
      <c r="J148" s="1220"/>
      <c r="K148" s="1217"/>
      <c r="L148" s="1223"/>
      <c r="M148" s="1226"/>
      <c r="N148" s="1229"/>
      <c r="O148" s="1232"/>
      <c r="P148" s="1235"/>
      <c r="Q148" s="1238"/>
      <c r="R148" s="1220"/>
      <c r="S148" s="678" t="s">
        <v>5997</v>
      </c>
      <c r="T148" s="709" t="s">
        <v>3833</v>
      </c>
      <c r="U148" s="710" t="s">
        <v>3839</v>
      </c>
      <c r="V148" s="709" t="s">
        <v>3842</v>
      </c>
      <c r="W148" s="678" t="s">
        <v>5998</v>
      </c>
      <c r="X148" s="669">
        <v>44562</v>
      </c>
      <c r="Y148" s="669">
        <v>44926</v>
      </c>
      <c r="Z148" s="669">
        <v>44593</v>
      </c>
      <c r="AA148" s="669">
        <v>44926</v>
      </c>
      <c r="AB148" s="1220"/>
      <c r="AC148" s="1241"/>
      <c r="AD148" s="303">
        <f t="shared" si="175"/>
        <v>0</v>
      </c>
      <c r="AE148" s="303">
        <f t="shared" si="175"/>
        <v>0</v>
      </c>
      <c r="AF148" s="303">
        <f t="shared" si="175"/>
        <v>0</v>
      </c>
      <c r="AG148" s="303">
        <f t="shared" si="175"/>
        <v>0</v>
      </c>
      <c r="AH148" s="303">
        <f t="shared" si="175"/>
        <v>0</v>
      </c>
      <c r="AI148" s="303">
        <f t="shared" si="175"/>
        <v>0</v>
      </c>
      <c r="AJ148" s="303">
        <f t="shared" si="175"/>
        <v>0</v>
      </c>
      <c r="AK148" s="1220"/>
      <c r="AL148" s="1244"/>
      <c r="AM148" s="303">
        <f t="shared" si="166"/>
        <v>0</v>
      </c>
      <c r="AN148" s="684"/>
      <c r="AO148" s="684"/>
      <c r="AP148" s="684"/>
      <c r="AQ148" s="684"/>
      <c r="AR148" s="684"/>
      <c r="AS148" s="684"/>
      <c r="AT148" s="1220"/>
      <c r="AU148" s="1247"/>
      <c r="AV148" s="303">
        <f t="shared" si="167"/>
        <v>0</v>
      </c>
      <c r="AW148" s="684"/>
      <c r="AX148" s="684"/>
      <c r="AY148" s="684"/>
      <c r="AZ148" s="684"/>
      <c r="BA148" s="684"/>
      <c r="BB148" s="684"/>
      <c r="BC148" s="1220"/>
      <c r="BD148" s="1250"/>
      <c r="BE148" s="303">
        <f t="shared" si="168"/>
        <v>0</v>
      </c>
      <c r="BF148" s="684"/>
      <c r="BG148" s="684"/>
      <c r="BH148" s="684"/>
      <c r="BI148" s="684"/>
      <c r="BJ148" s="684"/>
      <c r="BK148" s="684"/>
      <c r="BL148" s="1220"/>
      <c r="BM148" s="1253"/>
      <c r="BN148" s="303">
        <f t="shared" si="169"/>
        <v>0</v>
      </c>
      <c r="BO148" s="684"/>
      <c r="BP148" s="684"/>
      <c r="BQ148" s="684"/>
      <c r="BR148" s="684"/>
      <c r="BS148" s="684"/>
      <c r="BT148" s="684"/>
      <c r="BU148" s="1207"/>
      <c r="BV148" s="1208"/>
      <c r="BW148" s="1208"/>
      <c r="BX148" s="1208"/>
      <c r="BY148" s="1208"/>
      <c r="BZ148" s="1208"/>
      <c r="CA148" s="1208"/>
      <c r="CB148" s="1208"/>
      <c r="CC148" s="1209"/>
    </row>
    <row r="149" spans="1:81" s="690" customFormat="1" ht="40.15" customHeight="1" thickTop="1" thickBot="1" x14ac:dyDescent="0.3">
      <c r="A149" s="673"/>
      <c r="B149" s="1318"/>
      <c r="C149" s="1473"/>
      <c r="D149" s="1097"/>
      <c r="E149" s="1094"/>
      <c r="F149" s="1286"/>
      <c r="G149" s="1094"/>
      <c r="H149" s="1094"/>
      <c r="I149" s="1447"/>
      <c r="J149" s="1220"/>
      <c r="K149" s="1217"/>
      <c r="L149" s="1223"/>
      <c r="M149" s="1226"/>
      <c r="N149" s="1229"/>
      <c r="O149" s="1232"/>
      <c r="P149" s="1235"/>
      <c r="Q149" s="1238"/>
      <c r="R149" s="1220"/>
      <c r="S149" s="678" t="s">
        <v>5999</v>
      </c>
      <c r="T149" s="709" t="s">
        <v>3833</v>
      </c>
      <c r="U149" s="710" t="s">
        <v>3839</v>
      </c>
      <c r="V149" s="709" t="s">
        <v>3842</v>
      </c>
      <c r="W149" s="678" t="s">
        <v>6000</v>
      </c>
      <c r="X149" s="669">
        <v>44562</v>
      </c>
      <c r="Y149" s="669">
        <v>44926</v>
      </c>
      <c r="Z149" s="669">
        <v>44593</v>
      </c>
      <c r="AA149" s="669">
        <v>44926</v>
      </c>
      <c r="AB149" s="1220"/>
      <c r="AC149" s="1241"/>
      <c r="AD149" s="303">
        <f t="shared" si="175"/>
        <v>0</v>
      </c>
      <c r="AE149" s="303">
        <f t="shared" si="175"/>
        <v>0</v>
      </c>
      <c r="AF149" s="303">
        <f t="shared" si="175"/>
        <v>0</v>
      </c>
      <c r="AG149" s="303">
        <f t="shared" si="175"/>
        <v>0</v>
      </c>
      <c r="AH149" s="303">
        <f t="shared" si="175"/>
        <v>0</v>
      </c>
      <c r="AI149" s="303">
        <f t="shared" si="175"/>
        <v>0</v>
      </c>
      <c r="AJ149" s="303">
        <f t="shared" si="175"/>
        <v>0</v>
      </c>
      <c r="AK149" s="1220"/>
      <c r="AL149" s="1244"/>
      <c r="AM149" s="303">
        <f t="shared" si="166"/>
        <v>0</v>
      </c>
      <c r="AN149" s="684"/>
      <c r="AO149" s="684"/>
      <c r="AP149" s="684"/>
      <c r="AQ149" s="684"/>
      <c r="AR149" s="684"/>
      <c r="AS149" s="684"/>
      <c r="AT149" s="1220"/>
      <c r="AU149" s="1247"/>
      <c r="AV149" s="303">
        <f t="shared" si="167"/>
        <v>0</v>
      </c>
      <c r="AW149" s="684"/>
      <c r="AX149" s="684"/>
      <c r="AY149" s="684"/>
      <c r="AZ149" s="684"/>
      <c r="BA149" s="684"/>
      <c r="BB149" s="684"/>
      <c r="BC149" s="1220"/>
      <c r="BD149" s="1250"/>
      <c r="BE149" s="303">
        <f t="shared" si="168"/>
        <v>0</v>
      </c>
      <c r="BF149" s="684"/>
      <c r="BG149" s="684"/>
      <c r="BH149" s="684"/>
      <c r="BI149" s="684"/>
      <c r="BJ149" s="684"/>
      <c r="BK149" s="684"/>
      <c r="BL149" s="1220"/>
      <c r="BM149" s="1253"/>
      <c r="BN149" s="303">
        <f t="shared" si="169"/>
        <v>0</v>
      </c>
      <c r="BO149" s="684"/>
      <c r="BP149" s="684"/>
      <c r="BQ149" s="684"/>
      <c r="BR149" s="684"/>
      <c r="BS149" s="684"/>
      <c r="BT149" s="684"/>
      <c r="BU149" s="1207"/>
      <c r="BV149" s="1208"/>
      <c r="BW149" s="1208"/>
      <c r="BX149" s="1208"/>
      <c r="BY149" s="1208"/>
      <c r="BZ149" s="1208"/>
      <c r="CA149" s="1208"/>
      <c r="CB149" s="1208"/>
      <c r="CC149" s="1209"/>
    </row>
    <row r="150" spans="1:81" s="690" customFormat="1" ht="40.15" customHeight="1" thickTop="1" thickBot="1" x14ac:dyDescent="0.3">
      <c r="A150" s="673"/>
      <c r="B150" s="1319"/>
      <c r="C150" s="1477"/>
      <c r="D150" s="1098"/>
      <c r="E150" s="1095"/>
      <c r="F150" s="1287"/>
      <c r="G150" s="1095"/>
      <c r="H150" s="1095"/>
      <c r="I150" s="1448"/>
      <c r="J150" s="1221"/>
      <c r="K150" s="1218"/>
      <c r="L150" s="1224"/>
      <c r="M150" s="1227"/>
      <c r="N150" s="1230"/>
      <c r="O150" s="1233"/>
      <c r="P150" s="1236"/>
      <c r="Q150" s="1239"/>
      <c r="R150" s="1221"/>
      <c r="S150" s="679"/>
      <c r="T150" s="710"/>
      <c r="U150" s="710"/>
      <c r="V150" s="710"/>
      <c r="W150" s="679"/>
      <c r="X150" s="671"/>
      <c r="Y150" s="671"/>
      <c r="Z150" s="671"/>
      <c r="AA150" s="671"/>
      <c r="AB150" s="1221"/>
      <c r="AC150" s="1242"/>
      <c r="AD150" s="306">
        <f t="shared" si="175"/>
        <v>0</v>
      </c>
      <c r="AE150" s="306">
        <f t="shared" si="175"/>
        <v>0</v>
      </c>
      <c r="AF150" s="306">
        <f t="shared" si="175"/>
        <v>0</v>
      </c>
      <c r="AG150" s="306">
        <f t="shared" si="175"/>
        <v>0</v>
      </c>
      <c r="AH150" s="306">
        <f t="shared" si="175"/>
        <v>0</v>
      </c>
      <c r="AI150" s="306">
        <f t="shared" si="175"/>
        <v>0</v>
      </c>
      <c r="AJ150" s="306">
        <f t="shared" si="175"/>
        <v>0</v>
      </c>
      <c r="AK150" s="1221"/>
      <c r="AL150" s="1245"/>
      <c r="AM150" s="306">
        <f t="shared" si="166"/>
        <v>0</v>
      </c>
      <c r="AN150" s="685"/>
      <c r="AO150" s="685"/>
      <c r="AP150" s="685"/>
      <c r="AQ150" s="685"/>
      <c r="AR150" s="685"/>
      <c r="AS150" s="685"/>
      <c r="AT150" s="1221"/>
      <c r="AU150" s="1248"/>
      <c r="AV150" s="306">
        <f t="shared" si="167"/>
        <v>0</v>
      </c>
      <c r="AW150" s="685"/>
      <c r="AX150" s="685"/>
      <c r="AY150" s="685"/>
      <c r="AZ150" s="685"/>
      <c r="BA150" s="685"/>
      <c r="BB150" s="685"/>
      <c r="BC150" s="1221"/>
      <c r="BD150" s="1251"/>
      <c r="BE150" s="306">
        <f t="shared" si="168"/>
        <v>0</v>
      </c>
      <c r="BF150" s="685"/>
      <c r="BG150" s="685"/>
      <c r="BH150" s="685"/>
      <c r="BI150" s="685"/>
      <c r="BJ150" s="685"/>
      <c r="BK150" s="685"/>
      <c r="BL150" s="1221"/>
      <c r="BM150" s="1254"/>
      <c r="BN150" s="306">
        <f t="shared" si="169"/>
        <v>0</v>
      </c>
      <c r="BO150" s="685"/>
      <c r="BP150" s="685"/>
      <c r="BQ150" s="685"/>
      <c r="BR150" s="685"/>
      <c r="BS150" s="685"/>
      <c r="BT150" s="685"/>
      <c r="BU150" s="1210"/>
      <c r="BV150" s="1211"/>
      <c r="BW150" s="1211"/>
      <c r="BX150" s="1211"/>
      <c r="BY150" s="1211"/>
      <c r="BZ150" s="1211"/>
      <c r="CA150" s="1211"/>
      <c r="CB150" s="1211"/>
      <c r="CC150" s="1212"/>
    </row>
    <row r="151" spans="1:81" s="690" customFormat="1" ht="40.15" customHeight="1" thickTop="1" thickBot="1" x14ac:dyDescent="0.3">
      <c r="A151" s="673"/>
      <c r="B151" s="1320" t="s">
        <v>581</v>
      </c>
      <c r="C151" s="1472" t="s">
        <v>584</v>
      </c>
      <c r="D151" s="1096">
        <v>4103</v>
      </c>
      <c r="E151" s="1093" t="s">
        <v>5892</v>
      </c>
      <c r="F151" s="1285" t="s">
        <v>5893</v>
      </c>
      <c r="G151" s="1093" t="s">
        <v>5730</v>
      </c>
      <c r="H151" s="1773" t="s">
        <v>5958</v>
      </c>
      <c r="I151" s="1446">
        <v>2021004540202</v>
      </c>
      <c r="J151" s="1219">
        <v>384</v>
      </c>
      <c r="K151" s="1216" t="str">
        <f>+[9]Metas!K440</f>
        <v>Casas de mujer emprendedoras diseñadas y en funcionamiento</v>
      </c>
      <c r="L151" s="1222"/>
      <c r="M151" s="1225">
        <v>2</v>
      </c>
      <c r="N151" s="1228"/>
      <c r="O151" s="1231"/>
      <c r="P151" s="1234"/>
      <c r="Q151" s="1237">
        <v>2</v>
      </c>
      <c r="R151" s="1219">
        <f>+$J151</f>
        <v>384</v>
      </c>
      <c r="S151" s="718" t="s">
        <v>6001</v>
      </c>
      <c r="T151" s="708" t="s">
        <v>3833</v>
      </c>
      <c r="U151" s="708" t="s">
        <v>3838</v>
      </c>
      <c r="V151" s="708" t="s">
        <v>3842</v>
      </c>
      <c r="W151" s="731" t="s">
        <v>6002</v>
      </c>
      <c r="X151" s="669">
        <v>44562</v>
      </c>
      <c r="Y151" s="669">
        <v>44926</v>
      </c>
      <c r="Z151" s="669">
        <v>44593</v>
      </c>
      <c r="AA151" s="669">
        <v>44926</v>
      </c>
      <c r="AB151" s="1219">
        <f t="shared" ref="AB151" si="181">+$J151</f>
        <v>384</v>
      </c>
      <c r="AC151" s="1240">
        <f>+L151</f>
        <v>0</v>
      </c>
      <c r="AD151" s="308">
        <v>200</v>
      </c>
      <c r="AE151" s="308">
        <v>50</v>
      </c>
      <c r="AF151" s="308">
        <f t="shared" si="175"/>
        <v>0</v>
      </c>
      <c r="AG151" s="308">
        <f t="shared" si="175"/>
        <v>0</v>
      </c>
      <c r="AH151" s="308">
        <f t="shared" si="175"/>
        <v>0</v>
      </c>
      <c r="AI151" s="308">
        <f t="shared" si="175"/>
        <v>0</v>
      </c>
      <c r="AJ151" s="308">
        <v>150</v>
      </c>
      <c r="AK151" s="1219">
        <f t="shared" ref="AK151" si="182">+$J151</f>
        <v>384</v>
      </c>
      <c r="AL151" s="1243">
        <f>+N151</f>
        <v>0</v>
      </c>
      <c r="AM151" s="308">
        <f t="shared" si="166"/>
        <v>0</v>
      </c>
      <c r="AN151" s="683"/>
      <c r="AO151" s="683"/>
      <c r="AP151" s="683"/>
      <c r="AQ151" s="683"/>
      <c r="AR151" s="683"/>
      <c r="AS151" s="683"/>
      <c r="AT151" s="1219">
        <f t="shared" ref="AT151" si="183">+$J151</f>
        <v>384</v>
      </c>
      <c r="AU151" s="1246">
        <f>+O151</f>
        <v>0</v>
      </c>
      <c r="AV151" s="308">
        <f t="shared" si="167"/>
        <v>0</v>
      </c>
      <c r="AW151" s="683"/>
      <c r="AX151" s="683"/>
      <c r="AY151" s="683"/>
      <c r="AZ151" s="683"/>
      <c r="BA151" s="683"/>
      <c r="BB151" s="683"/>
      <c r="BC151" s="1219">
        <f t="shared" ref="BC151" si="184">+$J151</f>
        <v>384</v>
      </c>
      <c r="BD151" s="1249">
        <f>+P151</f>
        <v>0</v>
      </c>
      <c r="BE151" s="308">
        <f t="shared" si="168"/>
        <v>0</v>
      </c>
      <c r="BF151" s="683"/>
      <c r="BG151" s="683"/>
      <c r="BH151" s="683"/>
      <c r="BI151" s="683"/>
      <c r="BJ151" s="683"/>
      <c r="BK151" s="683"/>
      <c r="BL151" s="1219">
        <f t="shared" ref="BL151" si="185">+$J151</f>
        <v>384</v>
      </c>
      <c r="BM151" s="1252">
        <f>+Q151</f>
        <v>2</v>
      </c>
      <c r="BN151" s="308">
        <v>200</v>
      </c>
      <c r="BO151" s="683">
        <v>50</v>
      </c>
      <c r="BP151" s="683"/>
      <c r="BQ151" s="683"/>
      <c r="BR151" s="683"/>
      <c r="BS151" s="683"/>
      <c r="BT151" s="683">
        <v>150</v>
      </c>
      <c r="BU151" s="1204"/>
      <c r="BV151" s="1205"/>
      <c r="BW151" s="1205"/>
      <c r="BX151" s="1205"/>
      <c r="BY151" s="1205"/>
      <c r="BZ151" s="1205"/>
      <c r="CA151" s="1205"/>
      <c r="CB151" s="1205"/>
      <c r="CC151" s="1206"/>
    </row>
    <row r="152" spans="1:81" s="690" customFormat="1" ht="40.15" customHeight="1" thickTop="1" thickBot="1" x14ac:dyDescent="0.3">
      <c r="A152" s="673"/>
      <c r="B152" s="1321"/>
      <c r="C152" s="1473"/>
      <c r="D152" s="1097"/>
      <c r="E152" s="1094"/>
      <c r="F152" s="1286"/>
      <c r="G152" s="1094"/>
      <c r="H152" s="1774"/>
      <c r="I152" s="1447"/>
      <c r="J152" s="1220"/>
      <c r="K152" s="1217"/>
      <c r="L152" s="1223"/>
      <c r="M152" s="1226"/>
      <c r="N152" s="1229"/>
      <c r="O152" s="1232"/>
      <c r="P152" s="1235"/>
      <c r="Q152" s="1238"/>
      <c r="R152" s="1220"/>
      <c r="S152" s="725" t="s">
        <v>6003</v>
      </c>
      <c r="T152" s="709" t="s">
        <v>3833</v>
      </c>
      <c r="U152" s="709" t="s">
        <v>3839</v>
      </c>
      <c r="V152" s="709" t="s">
        <v>3842</v>
      </c>
      <c r="W152" s="731" t="s">
        <v>6004</v>
      </c>
      <c r="X152" s="669">
        <v>44562</v>
      </c>
      <c r="Y152" s="669">
        <v>44926</v>
      </c>
      <c r="Z152" s="669">
        <v>44593</v>
      </c>
      <c r="AA152" s="669">
        <v>44926</v>
      </c>
      <c r="AB152" s="1220"/>
      <c r="AC152" s="1241"/>
      <c r="AD152" s="303">
        <f t="shared" si="175"/>
        <v>0</v>
      </c>
      <c r="AE152" s="303">
        <f t="shared" si="175"/>
        <v>0</v>
      </c>
      <c r="AF152" s="303">
        <f t="shared" si="175"/>
        <v>0</v>
      </c>
      <c r="AG152" s="303">
        <f t="shared" si="175"/>
        <v>0</v>
      </c>
      <c r="AH152" s="303">
        <f t="shared" si="175"/>
        <v>0</v>
      </c>
      <c r="AI152" s="303">
        <f t="shared" si="175"/>
        <v>0</v>
      </c>
      <c r="AJ152" s="303">
        <f t="shared" si="175"/>
        <v>0</v>
      </c>
      <c r="AK152" s="1220"/>
      <c r="AL152" s="1244"/>
      <c r="AM152" s="303">
        <f t="shared" si="166"/>
        <v>0</v>
      </c>
      <c r="AN152" s="684"/>
      <c r="AO152" s="684"/>
      <c r="AP152" s="684"/>
      <c r="AQ152" s="684"/>
      <c r="AR152" s="684"/>
      <c r="AS152" s="684"/>
      <c r="AT152" s="1220"/>
      <c r="AU152" s="1247"/>
      <c r="AV152" s="303">
        <f t="shared" si="167"/>
        <v>0</v>
      </c>
      <c r="AW152" s="684"/>
      <c r="AX152" s="684"/>
      <c r="AY152" s="684"/>
      <c r="AZ152" s="684"/>
      <c r="BA152" s="684"/>
      <c r="BB152" s="684"/>
      <c r="BC152" s="1220"/>
      <c r="BD152" s="1250"/>
      <c r="BE152" s="303">
        <f t="shared" si="168"/>
        <v>0</v>
      </c>
      <c r="BF152" s="684"/>
      <c r="BG152" s="684"/>
      <c r="BH152" s="684"/>
      <c r="BI152" s="684"/>
      <c r="BJ152" s="684"/>
      <c r="BK152" s="684"/>
      <c r="BL152" s="1220"/>
      <c r="BM152" s="1253"/>
      <c r="BN152" s="303">
        <f t="shared" si="169"/>
        <v>0</v>
      </c>
      <c r="BO152" s="684"/>
      <c r="BP152" s="684"/>
      <c r="BQ152" s="684"/>
      <c r="BR152" s="684"/>
      <c r="BS152" s="684"/>
      <c r="BT152" s="684"/>
      <c r="BU152" s="1207"/>
      <c r="BV152" s="1208"/>
      <c r="BW152" s="1208"/>
      <c r="BX152" s="1208"/>
      <c r="BY152" s="1208"/>
      <c r="BZ152" s="1208"/>
      <c r="CA152" s="1208"/>
      <c r="CB152" s="1208"/>
      <c r="CC152" s="1209"/>
    </row>
    <row r="153" spans="1:81" s="690" customFormat="1" ht="40.15" customHeight="1" thickTop="1" thickBot="1" x14ac:dyDescent="0.3">
      <c r="A153" s="673"/>
      <c r="B153" s="1321"/>
      <c r="C153" s="1473"/>
      <c r="D153" s="1097"/>
      <c r="E153" s="1094"/>
      <c r="F153" s="1286"/>
      <c r="G153" s="1094"/>
      <c r="H153" s="1774"/>
      <c r="I153" s="1447"/>
      <c r="J153" s="1220"/>
      <c r="K153" s="1217"/>
      <c r="L153" s="1223"/>
      <c r="M153" s="1226"/>
      <c r="N153" s="1229"/>
      <c r="O153" s="1232"/>
      <c r="P153" s="1235"/>
      <c r="Q153" s="1238"/>
      <c r="R153" s="1220"/>
      <c r="S153" s="718" t="s">
        <v>6005</v>
      </c>
      <c r="T153" s="709" t="s">
        <v>3833</v>
      </c>
      <c r="U153" s="708" t="s">
        <v>3838</v>
      </c>
      <c r="V153" s="709" t="s">
        <v>3842</v>
      </c>
      <c r="W153" s="731" t="s">
        <v>6006</v>
      </c>
      <c r="X153" s="669">
        <v>44562</v>
      </c>
      <c r="Y153" s="669">
        <v>44926</v>
      </c>
      <c r="Z153" s="669">
        <v>44593</v>
      </c>
      <c r="AA153" s="669">
        <v>44926</v>
      </c>
      <c r="AB153" s="1220"/>
      <c r="AC153" s="1241"/>
      <c r="AD153" s="303">
        <f t="shared" si="175"/>
        <v>0</v>
      </c>
      <c r="AE153" s="303">
        <f t="shared" si="175"/>
        <v>0</v>
      </c>
      <c r="AF153" s="303">
        <f t="shared" si="175"/>
        <v>0</v>
      </c>
      <c r="AG153" s="303">
        <f t="shared" si="175"/>
        <v>0</v>
      </c>
      <c r="AH153" s="303">
        <f t="shared" si="175"/>
        <v>0</v>
      </c>
      <c r="AI153" s="303">
        <f t="shared" si="175"/>
        <v>0</v>
      </c>
      <c r="AJ153" s="303">
        <f t="shared" si="175"/>
        <v>0</v>
      </c>
      <c r="AK153" s="1220"/>
      <c r="AL153" s="1244"/>
      <c r="AM153" s="303">
        <f t="shared" si="166"/>
        <v>0</v>
      </c>
      <c r="AN153" s="684"/>
      <c r="AO153" s="684"/>
      <c r="AP153" s="684"/>
      <c r="AQ153" s="684"/>
      <c r="AR153" s="684"/>
      <c r="AS153" s="684"/>
      <c r="AT153" s="1220"/>
      <c r="AU153" s="1247"/>
      <c r="AV153" s="303">
        <f t="shared" si="167"/>
        <v>0</v>
      </c>
      <c r="AW153" s="684"/>
      <c r="AX153" s="684"/>
      <c r="AY153" s="684"/>
      <c r="AZ153" s="684"/>
      <c r="BA153" s="684"/>
      <c r="BB153" s="684"/>
      <c r="BC153" s="1220"/>
      <c r="BD153" s="1250"/>
      <c r="BE153" s="303">
        <f t="shared" si="168"/>
        <v>0</v>
      </c>
      <c r="BF153" s="684"/>
      <c r="BG153" s="684"/>
      <c r="BH153" s="684"/>
      <c r="BI153" s="684"/>
      <c r="BJ153" s="684"/>
      <c r="BK153" s="684"/>
      <c r="BL153" s="1220"/>
      <c r="BM153" s="1253"/>
      <c r="BN153" s="303">
        <f t="shared" si="169"/>
        <v>0</v>
      </c>
      <c r="BO153" s="684"/>
      <c r="BP153" s="684"/>
      <c r="BQ153" s="684"/>
      <c r="BR153" s="684"/>
      <c r="BS153" s="684"/>
      <c r="BT153" s="684"/>
      <c r="BU153" s="1207"/>
      <c r="BV153" s="1208"/>
      <c r="BW153" s="1208"/>
      <c r="BX153" s="1208"/>
      <c r="BY153" s="1208"/>
      <c r="BZ153" s="1208"/>
      <c r="CA153" s="1208"/>
      <c r="CB153" s="1208"/>
      <c r="CC153" s="1209"/>
    </row>
    <row r="154" spans="1:81" s="690" customFormat="1" ht="40.15" customHeight="1" thickTop="1" thickBot="1" x14ac:dyDescent="0.3">
      <c r="A154" s="673"/>
      <c r="B154" s="1321"/>
      <c r="C154" s="1477"/>
      <c r="D154" s="1098"/>
      <c r="E154" s="1095"/>
      <c r="F154" s="1287"/>
      <c r="G154" s="1095"/>
      <c r="H154" s="1775"/>
      <c r="I154" s="1448"/>
      <c r="J154" s="1221"/>
      <c r="K154" s="1218"/>
      <c r="L154" s="1224"/>
      <c r="M154" s="1227"/>
      <c r="N154" s="1230"/>
      <c r="O154" s="1233"/>
      <c r="P154" s="1236"/>
      <c r="Q154" s="1239"/>
      <c r="R154" s="1221"/>
      <c r="S154" s="720" t="s">
        <v>4255</v>
      </c>
      <c r="T154" s="710" t="s">
        <v>3833</v>
      </c>
      <c r="U154" s="708" t="s">
        <v>3838</v>
      </c>
      <c r="V154" s="710" t="s">
        <v>3842</v>
      </c>
      <c r="W154" s="732" t="s">
        <v>6007</v>
      </c>
      <c r="X154" s="669">
        <v>44562</v>
      </c>
      <c r="Y154" s="669">
        <v>44926</v>
      </c>
      <c r="Z154" s="669">
        <v>44593</v>
      </c>
      <c r="AA154" s="669">
        <v>44926</v>
      </c>
      <c r="AB154" s="1221"/>
      <c r="AC154" s="1242"/>
      <c r="AD154" s="306">
        <f t="shared" si="175"/>
        <v>0</v>
      </c>
      <c r="AE154" s="306">
        <f t="shared" si="175"/>
        <v>0</v>
      </c>
      <c r="AF154" s="306">
        <f t="shared" si="175"/>
        <v>0</v>
      </c>
      <c r="AG154" s="306">
        <f t="shared" si="175"/>
        <v>0</v>
      </c>
      <c r="AH154" s="306">
        <f t="shared" si="175"/>
        <v>0</v>
      </c>
      <c r="AI154" s="306">
        <f t="shared" si="175"/>
        <v>0</v>
      </c>
      <c r="AJ154" s="306">
        <f t="shared" si="175"/>
        <v>0</v>
      </c>
      <c r="AK154" s="1221"/>
      <c r="AL154" s="1245"/>
      <c r="AM154" s="306">
        <f t="shared" si="166"/>
        <v>0</v>
      </c>
      <c r="AN154" s="685"/>
      <c r="AO154" s="685"/>
      <c r="AP154" s="685"/>
      <c r="AQ154" s="685"/>
      <c r="AR154" s="685"/>
      <c r="AS154" s="685"/>
      <c r="AT154" s="1221"/>
      <c r="AU154" s="1248"/>
      <c r="AV154" s="306">
        <f t="shared" si="167"/>
        <v>0</v>
      </c>
      <c r="AW154" s="685"/>
      <c r="AX154" s="685"/>
      <c r="AY154" s="685"/>
      <c r="AZ154" s="685"/>
      <c r="BA154" s="685"/>
      <c r="BB154" s="685"/>
      <c r="BC154" s="1221"/>
      <c r="BD154" s="1251"/>
      <c r="BE154" s="306">
        <f t="shared" si="168"/>
        <v>0</v>
      </c>
      <c r="BF154" s="685"/>
      <c r="BG154" s="685"/>
      <c r="BH154" s="685"/>
      <c r="BI154" s="685"/>
      <c r="BJ154" s="685"/>
      <c r="BK154" s="685"/>
      <c r="BL154" s="1221"/>
      <c r="BM154" s="1254"/>
      <c r="BN154" s="306">
        <f t="shared" si="169"/>
        <v>0</v>
      </c>
      <c r="BO154" s="685"/>
      <c r="BP154" s="685"/>
      <c r="BQ154" s="685"/>
      <c r="BR154" s="685"/>
      <c r="BS154" s="685"/>
      <c r="BT154" s="685"/>
      <c r="BU154" s="1210"/>
      <c r="BV154" s="1211"/>
      <c r="BW154" s="1211"/>
      <c r="BX154" s="1211"/>
      <c r="BY154" s="1211"/>
      <c r="BZ154" s="1211"/>
      <c r="CA154" s="1211"/>
      <c r="CB154" s="1211"/>
      <c r="CC154" s="1212"/>
    </row>
    <row r="155" spans="1:81" s="690" customFormat="1" ht="40.15" customHeight="1" thickTop="1" thickBot="1" x14ac:dyDescent="0.3">
      <c r="A155" s="673"/>
      <c r="B155" s="1321"/>
      <c r="C155" s="1314" t="s">
        <v>587</v>
      </c>
      <c r="D155" s="1096">
        <v>4103</v>
      </c>
      <c r="E155" s="1093" t="s">
        <v>5892</v>
      </c>
      <c r="F155" s="1285" t="s">
        <v>5893</v>
      </c>
      <c r="G155" s="1093" t="s">
        <v>5730</v>
      </c>
      <c r="H155" s="1773" t="s">
        <v>5958</v>
      </c>
      <c r="I155" s="1446">
        <v>2021004540202</v>
      </c>
      <c r="J155" s="1219">
        <v>385</v>
      </c>
      <c r="K155" s="1216" t="str">
        <f>+[9]Metas!K441</f>
        <v>Líderes mujeres voluntarias con acompañamiento</v>
      </c>
      <c r="L155" s="1222"/>
      <c r="M155" s="1225">
        <v>150</v>
      </c>
      <c r="N155" s="1228">
        <v>20</v>
      </c>
      <c r="O155" s="1231">
        <v>40</v>
      </c>
      <c r="P155" s="1234">
        <v>40</v>
      </c>
      <c r="Q155" s="1237">
        <v>50</v>
      </c>
      <c r="R155" s="1219">
        <f>+$J155</f>
        <v>385</v>
      </c>
      <c r="S155" s="719" t="s">
        <v>5935</v>
      </c>
      <c r="T155" s="708" t="s">
        <v>3833</v>
      </c>
      <c r="U155" s="708" t="s">
        <v>3838</v>
      </c>
      <c r="V155" s="708" t="s">
        <v>3842</v>
      </c>
      <c r="W155" s="731" t="s">
        <v>5929</v>
      </c>
      <c r="X155" s="669">
        <v>44562</v>
      </c>
      <c r="Y155" s="669">
        <v>44926</v>
      </c>
      <c r="Z155" s="669">
        <v>44593</v>
      </c>
      <c r="AA155" s="669">
        <v>44926</v>
      </c>
      <c r="AB155" s="1219">
        <f t="shared" ref="AB155:AB215" si="186">+$J155</f>
        <v>385</v>
      </c>
      <c r="AC155" s="1240">
        <f>+L155</f>
        <v>0</v>
      </c>
      <c r="AD155" s="308">
        <v>8</v>
      </c>
      <c r="AE155" s="308">
        <v>8</v>
      </c>
      <c r="AF155" s="308">
        <f t="shared" si="175"/>
        <v>0</v>
      </c>
      <c r="AG155" s="308">
        <f t="shared" si="175"/>
        <v>0</v>
      </c>
      <c r="AH155" s="308">
        <f t="shared" si="175"/>
        <v>0</v>
      </c>
      <c r="AI155" s="308">
        <f t="shared" si="175"/>
        <v>0</v>
      </c>
      <c r="AJ155" s="308">
        <f t="shared" si="175"/>
        <v>0</v>
      </c>
      <c r="AK155" s="1219">
        <f t="shared" ref="AK155:AK215" si="187">+$J155</f>
        <v>385</v>
      </c>
      <c r="AL155" s="1243">
        <f>+N155</f>
        <v>20</v>
      </c>
      <c r="AM155" s="308">
        <v>2</v>
      </c>
      <c r="AN155" s="683">
        <v>2</v>
      </c>
      <c r="AO155" s="683"/>
      <c r="AP155" s="683"/>
      <c r="AQ155" s="683"/>
      <c r="AR155" s="683"/>
      <c r="AS155" s="683"/>
      <c r="AT155" s="1219">
        <f t="shared" ref="AT155:AT215" si="188">+$J155</f>
        <v>385</v>
      </c>
      <c r="AU155" s="1246">
        <f>+O155</f>
        <v>40</v>
      </c>
      <c r="AV155" s="308">
        <v>2</v>
      </c>
      <c r="AW155" s="683">
        <v>2</v>
      </c>
      <c r="AX155" s="683"/>
      <c r="AY155" s="683"/>
      <c r="AZ155" s="683"/>
      <c r="BA155" s="683"/>
      <c r="BB155" s="683"/>
      <c r="BC155" s="1219">
        <f t="shared" ref="BC155:BC215" si="189">+$J155</f>
        <v>385</v>
      </c>
      <c r="BD155" s="1249">
        <f>+P155</f>
        <v>40</v>
      </c>
      <c r="BE155" s="308">
        <v>2</v>
      </c>
      <c r="BF155" s="683">
        <v>2</v>
      </c>
      <c r="BG155" s="683"/>
      <c r="BH155" s="683"/>
      <c r="BI155" s="683"/>
      <c r="BJ155" s="683"/>
      <c r="BK155" s="683"/>
      <c r="BL155" s="1219">
        <f t="shared" ref="BL155:BL215" si="190">+$J155</f>
        <v>385</v>
      </c>
      <c r="BM155" s="1252">
        <f>+Q155</f>
        <v>50</v>
      </c>
      <c r="BN155" s="308">
        <v>2</v>
      </c>
      <c r="BO155" s="683">
        <v>2</v>
      </c>
      <c r="BP155" s="683"/>
      <c r="BQ155" s="683"/>
      <c r="BR155" s="683"/>
      <c r="BS155" s="683"/>
      <c r="BT155" s="683"/>
      <c r="BU155" s="1204"/>
      <c r="BV155" s="1205"/>
      <c r="BW155" s="1205"/>
      <c r="BX155" s="1205"/>
      <c r="BY155" s="1205"/>
      <c r="BZ155" s="1205"/>
      <c r="CA155" s="1205"/>
      <c r="CB155" s="1205"/>
      <c r="CC155" s="1206"/>
    </row>
    <row r="156" spans="1:81" s="690" customFormat="1" ht="40.15" customHeight="1" thickTop="1" thickBot="1" x14ac:dyDescent="0.3">
      <c r="A156" s="673"/>
      <c r="B156" s="1321"/>
      <c r="C156" s="1315"/>
      <c r="D156" s="1097"/>
      <c r="E156" s="1094"/>
      <c r="F156" s="1286"/>
      <c r="G156" s="1094"/>
      <c r="H156" s="1774"/>
      <c r="I156" s="1447"/>
      <c r="J156" s="1220"/>
      <c r="K156" s="1217"/>
      <c r="L156" s="1223"/>
      <c r="M156" s="1226"/>
      <c r="N156" s="1229"/>
      <c r="O156" s="1232"/>
      <c r="P156" s="1235"/>
      <c r="Q156" s="1238"/>
      <c r="R156" s="1220"/>
      <c r="S156" s="718" t="s">
        <v>5930</v>
      </c>
      <c r="T156" s="709" t="s">
        <v>3833</v>
      </c>
      <c r="U156" s="709" t="s">
        <v>3839</v>
      </c>
      <c r="V156" s="709" t="s">
        <v>3842</v>
      </c>
      <c r="W156" s="731" t="s">
        <v>5931</v>
      </c>
      <c r="X156" s="669">
        <v>44562</v>
      </c>
      <c r="Y156" s="669">
        <v>44926</v>
      </c>
      <c r="Z156" s="669">
        <v>44593</v>
      </c>
      <c r="AA156" s="669">
        <v>44926</v>
      </c>
      <c r="AB156" s="1220"/>
      <c r="AC156" s="1241"/>
      <c r="AD156" s="303">
        <f t="shared" si="175"/>
        <v>0</v>
      </c>
      <c r="AE156" s="303">
        <f t="shared" si="175"/>
        <v>0</v>
      </c>
      <c r="AF156" s="303">
        <f t="shared" si="175"/>
        <v>0</v>
      </c>
      <c r="AG156" s="303">
        <f t="shared" si="175"/>
        <v>0</v>
      </c>
      <c r="AH156" s="303">
        <f t="shared" si="175"/>
        <v>0</v>
      </c>
      <c r="AI156" s="303">
        <f t="shared" si="175"/>
        <v>0</v>
      </c>
      <c r="AJ156" s="303">
        <f t="shared" si="175"/>
        <v>0</v>
      </c>
      <c r="AK156" s="1220"/>
      <c r="AL156" s="1244"/>
      <c r="AM156" s="303">
        <f t="shared" si="166"/>
        <v>0</v>
      </c>
      <c r="AN156" s="684"/>
      <c r="AO156" s="684"/>
      <c r="AP156" s="684"/>
      <c r="AQ156" s="684"/>
      <c r="AR156" s="684"/>
      <c r="AS156" s="684"/>
      <c r="AT156" s="1220"/>
      <c r="AU156" s="1247"/>
      <c r="AV156" s="303">
        <f t="shared" si="167"/>
        <v>0</v>
      </c>
      <c r="AW156" s="684"/>
      <c r="AX156" s="684"/>
      <c r="AY156" s="684"/>
      <c r="AZ156" s="684"/>
      <c r="BA156" s="684"/>
      <c r="BB156" s="684"/>
      <c r="BC156" s="1220"/>
      <c r="BD156" s="1250"/>
      <c r="BE156" s="303">
        <f t="shared" si="168"/>
        <v>0</v>
      </c>
      <c r="BF156" s="684"/>
      <c r="BG156" s="684"/>
      <c r="BH156" s="684"/>
      <c r="BI156" s="684"/>
      <c r="BJ156" s="684"/>
      <c r="BK156" s="684"/>
      <c r="BL156" s="1220"/>
      <c r="BM156" s="1253"/>
      <c r="BN156" s="303">
        <f t="shared" si="169"/>
        <v>0</v>
      </c>
      <c r="BO156" s="684"/>
      <c r="BP156" s="684"/>
      <c r="BQ156" s="684"/>
      <c r="BR156" s="684"/>
      <c r="BS156" s="684"/>
      <c r="BT156" s="684"/>
      <c r="BU156" s="1207"/>
      <c r="BV156" s="1208"/>
      <c r="BW156" s="1208"/>
      <c r="BX156" s="1208"/>
      <c r="BY156" s="1208"/>
      <c r="BZ156" s="1208"/>
      <c r="CA156" s="1208"/>
      <c r="CB156" s="1208"/>
      <c r="CC156" s="1209"/>
    </row>
    <row r="157" spans="1:81" s="690" customFormat="1" ht="40.15" customHeight="1" thickTop="1" thickBot="1" x14ac:dyDescent="0.3">
      <c r="A157" s="673"/>
      <c r="B157" s="1321"/>
      <c r="C157" s="1315"/>
      <c r="D157" s="1097"/>
      <c r="E157" s="1094"/>
      <c r="F157" s="1286"/>
      <c r="G157" s="1094"/>
      <c r="H157" s="1774"/>
      <c r="I157" s="1447"/>
      <c r="J157" s="1220"/>
      <c r="K157" s="1217"/>
      <c r="L157" s="1223"/>
      <c r="M157" s="1226"/>
      <c r="N157" s="1229"/>
      <c r="O157" s="1232"/>
      <c r="P157" s="1235"/>
      <c r="Q157" s="1238"/>
      <c r="R157" s="1220"/>
      <c r="S157" s="718" t="s">
        <v>5924</v>
      </c>
      <c r="T157" s="709" t="s">
        <v>3833</v>
      </c>
      <c r="U157" s="709" t="s">
        <v>3839</v>
      </c>
      <c r="V157" s="709" t="s">
        <v>3842</v>
      </c>
      <c r="W157" s="731" t="s">
        <v>5932</v>
      </c>
      <c r="X157" s="669">
        <v>44562</v>
      </c>
      <c r="Y157" s="669">
        <v>44926</v>
      </c>
      <c r="Z157" s="669">
        <v>44593</v>
      </c>
      <c r="AA157" s="669">
        <v>44926</v>
      </c>
      <c r="AB157" s="1220"/>
      <c r="AC157" s="1241"/>
      <c r="AD157" s="303">
        <f t="shared" si="175"/>
        <v>0</v>
      </c>
      <c r="AE157" s="303">
        <f t="shared" si="175"/>
        <v>0</v>
      </c>
      <c r="AF157" s="303">
        <f t="shared" si="175"/>
        <v>0</v>
      </c>
      <c r="AG157" s="303">
        <f t="shared" si="175"/>
        <v>0</v>
      </c>
      <c r="AH157" s="303">
        <f t="shared" si="175"/>
        <v>0</v>
      </c>
      <c r="AI157" s="303">
        <f t="shared" si="175"/>
        <v>0</v>
      </c>
      <c r="AJ157" s="303">
        <f t="shared" si="175"/>
        <v>0</v>
      </c>
      <c r="AK157" s="1220"/>
      <c r="AL157" s="1244"/>
      <c r="AM157" s="303">
        <f t="shared" si="166"/>
        <v>0</v>
      </c>
      <c r="AN157" s="684"/>
      <c r="AO157" s="684"/>
      <c r="AP157" s="684"/>
      <c r="AQ157" s="684"/>
      <c r="AR157" s="684"/>
      <c r="AS157" s="684"/>
      <c r="AT157" s="1220"/>
      <c r="AU157" s="1247"/>
      <c r="AV157" s="303">
        <f t="shared" si="167"/>
        <v>0</v>
      </c>
      <c r="AW157" s="684"/>
      <c r="AX157" s="684"/>
      <c r="AY157" s="684"/>
      <c r="AZ157" s="684"/>
      <c r="BA157" s="684"/>
      <c r="BB157" s="684"/>
      <c r="BC157" s="1220"/>
      <c r="BD157" s="1250"/>
      <c r="BE157" s="303">
        <f t="shared" si="168"/>
        <v>0</v>
      </c>
      <c r="BF157" s="684"/>
      <c r="BG157" s="684"/>
      <c r="BH157" s="684"/>
      <c r="BI157" s="684"/>
      <c r="BJ157" s="684"/>
      <c r="BK157" s="684"/>
      <c r="BL157" s="1220"/>
      <c r="BM157" s="1253"/>
      <c r="BN157" s="303">
        <f t="shared" si="169"/>
        <v>0</v>
      </c>
      <c r="BO157" s="684"/>
      <c r="BP157" s="684"/>
      <c r="BQ157" s="684"/>
      <c r="BR157" s="684"/>
      <c r="BS157" s="684"/>
      <c r="BT157" s="684"/>
      <c r="BU157" s="1207"/>
      <c r="BV157" s="1208"/>
      <c r="BW157" s="1208"/>
      <c r="BX157" s="1208"/>
      <c r="BY157" s="1208"/>
      <c r="BZ157" s="1208"/>
      <c r="CA157" s="1208"/>
      <c r="CB157" s="1208"/>
      <c r="CC157" s="1209"/>
    </row>
    <row r="158" spans="1:81" s="690" customFormat="1" ht="40.15" customHeight="1" thickTop="1" thickBot="1" x14ac:dyDescent="0.3">
      <c r="A158" s="673"/>
      <c r="B158" s="1321"/>
      <c r="C158" s="1315"/>
      <c r="D158" s="1098"/>
      <c r="E158" s="1095"/>
      <c r="F158" s="1287"/>
      <c r="G158" s="1095"/>
      <c r="H158" s="1775"/>
      <c r="I158" s="1448"/>
      <c r="J158" s="1221"/>
      <c r="K158" s="1218"/>
      <c r="L158" s="1224"/>
      <c r="M158" s="1227"/>
      <c r="N158" s="1230"/>
      <c r="O158" s="1233"/>
      <c r="P158" s="1236"/>
      <c r="Q158" s="1239"/>
      <c r="R158" s="1221"/>
      <c r="S158" s="720" t="s">
        <v>5933</v>
      </c>
      <c r="T158" s="710" t="s">
        <v>3833</v>
      </c>
      <c r="U158" s="710" t="s">
        <v>3840</v>
      </c>
      <c r="V158" s="710" t="s">
        <v>3842</v>
      </c>
      <c r="W158" s="731" t="s">
        <v>5934</v>
      </c>
      <c r="X158" s="669">
        <v>44562</v>
      </c>
      <c r="Y158" s="669">
        <v>44926</v>
      </c>
      <c r="Z158" s="669">
        <v>44593</v>
      </c>
      <c r="AA158" s="669">
        <v>44926</v>
      </c>
      <c r="AB158" s="1221"/>
      <c r="AC158" s="1242"/>
      <c r="AD158" s="306">
        <f t="shared" si="175"/>
        <v>0</v>
      </c>
      <c r="AE158" s="306">
        <f t="shared" si="175"/>
        <v>0</v>
      </c>
      <c r="AF158" s="306">
        <f t="shared" si="175"/>
        <v>0</v>
      </c>
      <c r="AG158" s="306">
        <f t="shared" si="175"/>
        <v>0</v>
      </c>
      <c r="AH158" s="306">
        <f t="shared" si="175"/>
        <v>0</v>
      </c>
      <c r="AI158" s="306">
        <f t="shared" si="175"/>
        <v>0</v>
      </c>
      <c r="AJ158" s="306">
        <f t="shared" si="175"/>
        <v>0</v>
      </c>
      <c r="AK158" s="1221"/>
      <c r="AL158" s="1245"/>
      <c r="AM158" s="306">
        <f t="shared" si="166"/>
        <v>0</v>
      </c>
      <c r="AN158" s="685"/>
      <c r="AO158" s="685"/>
      <c r="AP158" s="685"/>
      <c r="AQ158" s="685"/>
      <c r="AR158" s="685"/>
      <c r="AS158" s="685"/>
      <c r="AT158" s="1221"/>
      <c r="AU158" s="1248"/>
      <c r="AV158" s="306">
        <f t="shared" si="167"/>
        <v>0</v>
      </c>
      <c r="AW158" s="685"/>
      <c r="AX158" s="685"/>
      <c r="AY158" s="685"/>
      <c r="AZ158" s="685"/>
      <c r="BA158" s="685"/>
      <c r="BB158" s="685"/>
      <c r="BC158" s="1221"/>
      <c r="BD158" s="1251"/>
      <c r="BE158" s="306">
        <f t="shared" si="168"/>
        <v>0</v>
      </c>
      <c r="BF158" s="685"/>
      <c r="BG158" s="685"/>
      <c r="BH158" s="685"/>
      <c r="BI158" s="685"/>
      <c r="BJ158" s="685"/>
      <c r="BK158" s="685"/>
      <c r="BL158" s="1221"/>
      <c r="BM158" s="1254"/>
      <c r="BN158" s="306">
        <f t="shared" si="169"/>
        <v>0</v>
      </c>
      <c r="BO158" s="685"/>
      <c r="BP158" s="685"/>
      <c r="BQ158" s="685"/>
      <c r="BR158" s="685"/>
      <c r="BS158" s="685"/>
      <c r="BT158" s="685"/>
      <c r="BU158" s="1210"/>
      <c r="BV158" s="1211"/>
      <c r="BW158" s="1211"/>
      <c r="BX158" s="1211"/>
      <c r="BY158" s="1211"/>
      <c r="BZ158" s="1211"/>
      <c r="CA158" s="1211"/>
      <c r="CB158" s="1211"/>
      <c r="CC158" s="1212"/>
    </row>
    <row r="159" spans="1:81" s="690" customFormat="1" ht="40.15" customHeight="1" thickTop="1" thickBot="1" x14ac:dyDescent="0.3">
      <c r="A159" s="673"/>
      <c r="B159" s="1321"/>
      <c r="C159" s="1315"/>
      <c r="D159" s="1096">
        <v>4103</v>
      </c>
      <c r="E159" s="1093" t="s">
        <v>5892</v>
      </c>
      <c r="F159" s="1285" t="s">
        <v>5893</v>
      </c>
      <c r="G159" s="1093" t="s">
        <v>5730</v>
      </c>
      <c r="H159" s="1773" t="s">
        <v>5958</v>
      </c>
      <c r="I159" s="1446">
        <v>2021004540202</v>
      </c>
      <c r="J159" s="1219">
        <v>386</v>
      </c>
      <c r="K159" s="1216" t="str">
        <f>+[9]Metas!K442</f>
        <v>Capacitaciones y certificación de mujeres líderes conciliadoras en equidad</v>
      </c>
      <c r="L159" s="1222"/>
      <c r="M159" s="1225">
        <v>3</v>
      </c>
      <c r="N159" s="1228"/>
      <c r="O159" s="1231">
        <v>1</v>
      </c>
      <c r="P159" s="1234">
        <v>1</v>
      </c>
      <c r="Q159" s="1237">
        <v>1</v>
      </c>
      <c r="R159" s="1219">
        <f>+$J159</f>
        <v>386</v>
      </c>
      <c r="S159" s="719" t="s">
        <v>5935</v>
      </c>
      <c r="T159" s="708" t="s">
        <v>3833</v>
      </c>
      <c r="U159" s="708" t="s">
        <v>3838</v>
      </c>
      <c r="V159" s="708" t="s">
        <v>3842</v>
      </c>
      <c r="W159" s="731" t="s">
        <v>5929</v>
      </c>
      <c r="X159" s="669">
        <v>44562</v>
      </c>
      <c r="Y159" s="669">
        <v>44926</v>
      </c>
      <c r="Z159" s="669">
        <v>44593</v>
      </c>
      <c r="AA159" s="669">
        <v>44926</v>
      </c>
      <c r="AB159" s="1219">
        <f t="shared" si="186"/>
        <v>386</v>
      </c>
      <c r="AC159" s="1240">
        <f>+L159</f>
        <v>0</v>
      </c>
      <c r="AD159" s="308">
        <v>6</v>
      </c>
      <c r="AE159" s="308">
        <v>0</v>
      </c>
      <c r="AF159" s="308">
        <f t="shared" si="175"/>
        <v>0</v>
      </c>
      <c r="AG159" s="308">
        <f t="shared" si="175"/>
        <v>0</v>
      </c>
      <c r="AH159" s="308">
        <f t="shared" si="175"/>
        <v>0</v>
      </c>
      <c r="AI159" s="308">
        <f t="shared" si="175"/>
        <v>0</v>
      </c>
      <c r="AJ159" s="308">
        <v>6</v>
      </c>
      <c r="AK159" s="1219">
        <f t="shared" si="187"/>
        <v>386</v>
      </c>
      <c r="AL159" s="1243">
        <f>+N159</f>
        <v>0</v>
      </c>
      <c r="AM159" s="308">
        <f t="shared" si="166"/>
        <v>0</v>
      </c>
      <c r="AN159" s="683"/>
      <c r="AO159" s="683"/>
      <c r="AP159" s="683"/>
      <c r="AQ159" s="683"/>
      <c r="AR159" s="683"/>
      <c r="AS159" s="683"/>
      <c r="AT159" s="1219">
        <f t="shared" si="188"/>
        <v>386</v>
      </c>
      <c r="AU159" s="1246">
        <f>+O159</f>
        <v>1</v>
      </c>
      <c r="AV159" s="308">
        <v>2</v>
      </c>
      <c r="AW159" s="683"/>
      <c r="AX159" s="683"/>
      <c r="AY159" s="683"/>
      <c r="AZ159" s="683"/>
      <c r="BA159" s="683"/>
      <c r="BB159" s="683">
        <v>2</v>
      </c>
      <c r="BC159" s="1219">
        <f t="shared" si="189"/>
        <v>386</v>
      </c>
      <c r="BD159" s="1249">
        <f>+P159</f>
        <v>1</v>
      </c>
      <c r="BE159" s="308">
        <v>2</v>
      </c>
      <c r="BF159" s="683"/>
      <c r="BG159" s="683"/>
      <c r="BH159" s="683"/>
      <c r="BI159" s="683"/>
      <c r="BJ159" s="683"/>
      <c r="BK159" s="683">
        <v>2</v>
      </c>
      <c r="BL159" s="1219">
        <f t="shared" si="190"/>
        <v>386</v>
      </c>
      <c r="BM159" s="1252">
        <f>+Q159</f>
        <v>1</v>
      </c>
      <c r="BN159" s="308">
        <v>2</v>
      </c>
      <c r="BO159" s="683"/>
      <c r="BP159" s="683"/>
      <c r="BQ159" s="683"/>
      <c r="BR159" s="683"/>
      <c r="BS159" s="683"/>
      <c r="BT159" s="683">
        <v>2</v>
      </c>
      <c r="BU159" s="1204"/>
      <c r="BV159" s="1205"/>
      <c r="BW159" s="1205"/>
      <c r="BX159" s="1205"/>
      <c r="BY159" s="1205"/>
      <c r="BZ159" s="1205"/>
      <c r="CA159" s="1205"/>
      <c r="CB159" s="1205"/>
      <c r="CC159" s="1206"/>
    </row>
    <row r="160" spans="1:81" s="690" customFormat="1" ht="40.15" customHeight="1" thickTop="1" thickBot="1" x14ac:dyDescent="0.3">
      <c r="A160" s="673"/>
      <c r="B160" s="1321"/>
      <c r="C160" s="1315"/>
      <c r="D160" s="1097"/>
      <c r="E160" s="1094"/>
      <c r="F160" s="1286"/>
      <c r="G160" s="1094"/>
      <c r="H160" s="1774"/>
      <c r="I160" s="1447"/>
      <c r="J160" s="1220"/>
      <c r="K160" s="1217"/>
      <c r="L160" s="1223"/>
      <c r="M160" s="1226"/>
      <c r="N160" s="1229"/>
      <c r="O160" s="1232"/>
      <c r="P160" s="1235"/>
      <c r="Q160" s="1238"/>
      <c r="R160" s="1220"/>
      <c r="S160" s="718" t="s">
        <v>5930</v>
      </c>
      <c r="T160" s="709" t="s">
        <v>3833</v>
      </c>
      <c r="U160" s="709" t="s">
        <v>3839</v>
      </c>
      <c r="V160" s="709" t="s">
        <v>3842</v>
      </c>
      <c r="W160" s="731" t="s">
        <v>5931</v>
      </c>
      <c r="X160" s="669">
        <v>44562</v>
      </c>
      <c r="Y160" s="669">
        <v>44926</v>
      </c>
      <c r="Z160" s="669">
        <v>44593</v>
      </c>
      <c r="AA160" s="669">
        <v>44926</v>
      </c>
      <c r="AB160" s="1220"/>
      <c r="AC160" s="1241"/>
      <c r="AD160" s="303">
        <f t="shared" si="175"/>
        <v>0</v>
      </c>
      <c r="AE160" s="303">
        <f t="shared" si="175"/>
        <v>0</v>
      </c>
      <c r="AF160" s="303">
        <f t="shared" si="175"/>
        <v>0</v>
      </c>
      <c r="AG160" s="303">
        <f t="shared" si="175"/>
        <v>0</v>
      </c>
      <c r="AH160" s="303">
        <f t="shared" si="175"/>
        <v>0</v>
      </c>
      <c r="AI160" s="303">
        <f t="shared" si="175"/>
        <v>0</v>
      </c>
      <c r="AJ160" s="303">
        <f t="shared" si="175"/>
        <v>0</v>
      </c>
      <c r="AK160" s="1220"/>
      <c r="AL160" s="1244"/>
      <c r="AM160" s="303">
        <f t="shared" si="166"/>
        <v>0</v>
      </c>
      <c r="AN160" s="684"/>
      <c r="AO160" s="684"/>
      <c r="AP160" s="684"/>
      <c r="AQ160" s="684"/>
      <c r="AR160" s="684"/>
      <c r="AS160" s="684"/>
      <c r="AT160" s="1220"/>
      <c r="AU160" s="1247"/>
      <c r="AV160" s="303">
        <f t="shared" si="167"/>
        <v>0</v>
      </c>
      <c r="AW160" s="684"/>
      <c r="AX160" s="684"/>
      <c r="AY160" s="684"/>
      <c r="AZ160" s="684"/>
      <c r="BA160" s="684"/>
      <c r="BB160" s="684"/>
      <c r="BC160" s="1220"/>
      <c r="BD160" s="1250"/>
      <c r="BE160" s="303">
        <f t="shared" si="168"/>
        <v>0</v>
      </c>
      <c r="BF160" s="684"/>
      <c r="BG160" s="684"/>
      <c r="BH160" s="684"/>
      <c r="BI160" s="684"/>
      <c r="BJ160" s="684"/>
      <c r="BK160" s="684"/>
      <c r="BL160" s="1220"/>
      <c r="BM160" s="1253"/>
      <c r="BN160" s="303">
        <f t="shared" si="169"/>
        <v>0</v>
      </c>
      <c r="BO160" s="684"/>
      <c r="BP160" s="684"/>
      <c r="BQ160" s="684"/>
      <c r="BR160" s="684"/>
      <c r="BS160" s="684"/>
      <c r="BT160" s="684"/>
      <c r="BU160" s="1207"/>
      <c r="BV160" s="1208"/>
      <c r="BW160" s="1208"/>
      <c r="BX160" s="1208"/>
      <c r="BY160" s="1208"/>
      <c r="BZ160" s="1208"/>
      <c r="CA160" s="1208"/>
      <c r="CB160" s="1208"/>
      <c r="CC160" s="1209"/>
    </row>
    <row r="161" spans="1:81" s="690" customFormat="1" ht="40.15" customHeight="1" thickTop="1" thickBot="1" x14ac:dyDescent="0.3">
      <c r="A161" s="673"/>
      <c r="B161" s="1321"/>
      <c r="C161" s="1315"/>
      <c r="D161" s="1097"/>
      <c r="E161" s="1094"/>
      <c r="F161" s="1286"/>
      <c r="G161" s="1094"/>
      <c r="H161" s="1774"/>
      <c r="I161" s="1447"/>
      <c r="J161" s="1220"/>
      <c r="K161" s="1217"/>
      <c r="L161" s="1223"/>
      <c r="M161" s="1226"/>
      <c r="N161" s="1229"/>
      <c r="O161" s="1232"/>
      <c r="P161" s="1235"/>
      <c r="Q161" s="1238"/>
      <c r="R161" s="1220"/>
      <c r="S161" s="718" t="s">
        <v>5924</v>
      </c>
      <c r="T161" s="709" t="s">
        <v>3833</v>
      </c>
      <c r="U161" s="709" t="s">
        <v>3839</v>
      </c>
      <c r="V161" s="709" t="s">
        <v>3842</v>
      </c>
      <c r="W161" s="731" t="s">
        <v>5932</v>
      </c>
      <c r="X161" s="669">
        <v>44562</v>
      </c>
      <c r="Y161" s="669">
        <v>44926</v>
      </c>
      <c r="Z161" s="669">
        <v>44593</v>
      </c>
      <c r="AA161" s="669">
        <v>44926</v>
      </c>
      <c r="AB161" s="1220"/>
      <c r="AC161" s="1241"/>
      <c r="AD161" s="303">
        <f t="shared" si="175"/>
        <v>0</v>
      </c>
      <c r="AE161" s="303">
        <f t="shared" si="175"/>
        <v>0</v>
      </c>
      <c r="AF161" s="303">
        <f t="shared" si="175"/>
        <v>0</v>
      </c>
      <c r="AG161" s="303">
        <f t="shared" si="175"/>
        <v>0</v>
      </c>
      <c r="AH161" s="303">
        <f t="shared" si="175"/>
        <v>0</v>
      </c>
      <c r="AI161" s="303">
        <f t="shared" si="175"/>
        <v>0</v>
      </c>
      <c r="AJ161" s="303">
        <f t="shared" si="175"/>
        <v>0</v>
      </c>
      <c r="AK161" s="1220"/>
      <c r="AL161" s="1244"/>
      <c r="AM161" s="303">
        <f t="shared" si="166"/>
        <v>0</v>
      </c>
      <c r="AN161" s="684"/>
      <c r="AO161" s="684"/>
      <c r="AP161" s="684"/>
      <c r="AQ161" s="684"/>
      <c r="AR161" s="684"/>
      <c r="AS161" s="684"/>
      <c r="AT161" s="1220"/>
      <c r="AU161" s="1247"/>
      <c r="AV161" s="303">
        <f t="shared" si="167"/>
        <v>0</v>
      </c>
      <c r="AW161" s="684"/>
      <c r="AX161" s="684"/>
      <c r="AY161" s="684"/>
      <c r="AZ161" s="684"/>
      <c r="BA161" s="684"/>
      <c r="BB161" s="684"/>
      <c r="BC161" s="1220"/>
      <c r="BD161" s="1250"/>
      <c r="BE161" s="303">
        <f t="shared" si="168"/>
        <v>0</v>
      </c>
      <c r="BF161" s="684"/>
      <c r="BG161" s="684"/>
      <c r="BH161" s="684"/>
      <c r="BI161" s="684"/>
      <c r="BJ161" s="684"/>
      <c r="BK161" s="684"/>
      <c r="BL161" s="1220"/>
      <c r="BM161" s="1253"/>
      <c r="BN161" s="303">
        <f t="shared" si="169"/>
        <v>0</v>
      </c>
      <c r="BO161" s="684"/>
      <c r="BP161" s="684"/>
      <c r="BQ161" s="684"/>
      <c r="BR161" s="684"/>
      <c r="BS161" s="684"/>
      <c r="BT161" s="684"/>
      <c r="BU161" s="1207"/>
      <c r="BV161" s="1208"/>
      <c r="BW161" s="1208"/>
      <c r="BX161" s="1208"/>
      <c r="BY161" s="1208"/>
      <c r="BZ161" s="1208"/>
      <c r="CA161" s="1208"/>
      <c r="CB161" s="1208"/>
      <c r="CC161" s="1209"/>
    </row>
    <row r="162" spans="1:81" s="690" customFormat="1" ht="40.15" customHeight="1" thickTop="1" thickBot="1" x14ac:dyDescent="0.3">
      <c r="A162" s="673"/>
      <c r="B162" s="1321"/>
      <c r="C162" s="1316"/>
      <c r="D162" s="1098"/>
      <c r="E162" s="1095"/>
      <c r="F162" s="1287"/>
      <c r="G162" s="1095"/>
      <c r="H162" s="1775"/>
      <c r="I162" s="1448"/>
      <c r="J162" s="1221"/>
      <c r="K162" s="1218"/>
      <c r="L162" s="1224"/>
      <c r="M162" s="1227"/>
      <c r="N162" s="1230"/>
      <c r="O162" s="1233"/>
      <c r="P162" s="1236"/>
      <c r="Q162" s="1239"/>
      <c r="R162" s="1221"/>
      <c r="S162" s="720" t="s">
        <v>5933</v>
      </c>
      <c r="T162" s="710" t="s">
        <v>3833</v>
      </c>
      <c r="U162" s="710" t="s">
        <v>3840</v>
      </c>
      <c r="V162" s="710" t="s">
        <v>3842</v>
      </c>
      <c r="W162" s="731" t="s">
        <v>5934</v>
      </c>
      <c r="X162" s="669">
        <v>44562</v>
      </c>
      <c r="Y162" s="669">
        <v>44926</v>
      </c>
      <c r="Z162" s="669">
        <v>44593</v>
      </c>
      <c r="AA162" s="669">
        <v>44926</v>
      </c>
      <c r="AB162" s="1221"/>
      <c r="AC162" s="1242"/>
      <c r="AD162" s="306">
        <f t="shared" si="175"/>
        <v>0</v>
      </c>
      <c r="AE162" s="306">
        <f t="shared" si="175"/>
        <v>0</v>
      </c>
      <c r="AF162" s="306">
        <f t="shared" si="175"/>
        <v>0</v>
      </c>
      <c r="AG162" s="306">
        <f t="shared" si="175"/>
        <v>0</v>
      </c>
      <c r="AH162" s="306">
        <f t="shared" si="175"/>
        <v>0</v>
      </c>
      <c r="AI162" s="306">
        <f t="shared" si="175"/>
        <v>0</v>
      </c>
      <c r="AJ162" s="306">
        <f t="shared" si="175"/>
        <v>0</v>
      </c>
      <c r="AK162" s="1221"/>
      <c r="AL162" s="1245"/>
      <c r="AM162" s="306">
        <f t="shared" si="166"/>
        <v>0</v>
      </c>
      <c r="AN162" s="685"/>
      <c r="AO162" s="685"/>
      <c r="AP162" s="685"/>
      <c r="AQ162" s="685"/>
      <c r="AR162" s="685"/>
      <c r="AS162" s="685"/>
      <c r="AT162" s="1221"/>
      <c r="AU162" s="1248"/>
      <c r="AV162" s="306">
        <f t="shared" si="167"/>
        <v>0</v>
      </c>
      <c r="AW162" s="685"/>
      <c r="AX162" s="685"/>
      <c r="AY162" s="685"/>
      <c r="AZ162" s="685"/>
      <c r="BA162" s="685"/>
      <c r="BB162" s="685"/>
      <c r="BC162" s="1221"/>
      <c r="BD162" s="1251"/>
      <c r="BE162" s="306">
        <f t="shared" si="168"/>
        <v>0</v>
      </c>
      <c r="BF162" s="685"/>
      <c r="BG162" s="685"/>
      <c r="BH162" s="685"/>
      <c r="BI162" s="685"/>
      <c r="BJ162" s="685"/>
      <c r="BK162" s="685"/>
      <c r="BL162" s="1221"/>
      <c r="BM162" s="1254"/>
      <c r="BN162" s="306">
        <f t="shared" si="169"/>
        <v>0</v>
      </c>
      <c r="BO162" s="685"/>
      <c r="BP162" s="685"/>
      <c r="BQ162" s="685"/>
      <c r="BR162" s="685"/>
      <c r="BS162" s="685"/>
      <c r="BT162" s="685"/>
      <c r="BU162" s="1210"/>
      <c r="BV162" s="1211"/>
      <c r="BW162" s="1211"/>
      <c r="BX162" s="1211"/>
      <c r="BY162" s="1211"/>
      <c r="BZ162" s="1211"/>
      <c r="CA162" s="1211"/>
      <c r="CB162" s="1211"/>
      <c r="CC162" s="1212"/>
    </row>
    <row r="163" spans="1:81" s="690" customFormat="1" ht="40.15" customHeight="1" thickTop="1" thickBot="1" x14ac:dyDescent="0.3">
      <c r="A163" s="673"/>
      <c r="B163" s="1321"/>
      <c r="C163" s="1314" t="s">
        <v>591</v>
      </c>
      <c r="D163" s="1096">
        <v>4103</v>
      </c>
      <c r="E163" s="1093" t="s">
        <v>5892</v>
      </c>
      <c r="F163" s="1285" t="s">
        <v>5893</v>
      </c>
      <c r="G163" s="1093" t="s">
        <v>5730</v>
      </c>
      <c r="H163" s="1773" t="s">
        <v>5958</v>
      </c>
      <c r="I163" s="1446">
        <v>2021004540202</v>
      </c>
      <c r="J163" s="1219">
        <v>387</v>
      </c>
      <c r="K163" s="1216" t="str">
        <f>+[9]Metas!K443</f>
        <v>Madres de niñez y juventud discapacitadas apoyadas</v>
      </c>
      <c r="L163" s="1222"/>
      <c r="M163" s="1225">
        <v>20</v>
      </c>
      <c r="N163" s="1228">
        <v>5</v>
      </c>
      <c r="O163" s="1231">
        <v>5</v>
      </c>
      <c r="P163" s="1234">
        <v>5</v>
      </c>
      <c r="Q163" s="1237">
        <v>5</v>
      </c>
      <c r="R163" s="1219">
        <f>+$J163</f>
        <v>387</v>
      </c>
      <c r="S163" s="677" t="s">
        <v>6008</v>
      </c>
      <c r="T163" s="710" t="s">
        <v>3833</v>
      </c>
      <c r="U163" s="708" t="s">
        <v>3838</v>
      </c>
      <c r="V163" s="710" t="s">
        <v>3842</v>
      </c>
      <c r="W163" s="677" t="s">
        <v>6009</v>
      </c>
      <c r="X163" s="669">
        <v>44562</v>
      </c>
      <c r="Y163" s="669">
        <v>44926</v>
      </c>
      <c r="Z163" s="669">
        <v>44593</v>
      </c>
      <c r="AA163" s="669">
        <v>44926</v>
      </c>
      <c r="AB163" s="1219">
        <f t="shared" si="186"/>
        <v>387</v>
      </c>
      <c r="AC163" s="1240">
        <f>+L163</f>
        <v>0</v>
      </c>
      <c r="AD163" s="308">
        <v>8</v>
      </c>
      <c r="AE163" s="308">
        <v>8</v>
      </c>
      <c r="AF163" s="308">
        <f t="shared" si="175"/>
        <v>0</v>
      </c>
      <c r="AG163" s="308">
        <f t="shared" si="175"/>
        <v>0</v>
      </c>
      <c r="AH163" s="308">
        <f t="shared" si="175"/>
        <v>0</v>
      </c>
      <c r="AI163" s="308">
        <f t="shared" si="175"/>
        <v>0</v>
      </c>
      <c r="AJ163" s="308">
        <f t="shared" si="175"/>
        <v>0</v>
      </c>
      <c r="AK163" s="1219">
        <f t="shared" si="187"/>
        <v>387</v>
      </c>
      <c r="AL163" s="1243">
        <f>+N163</f>
        <v>5</v>
      </c>
      <c r="AM163" s="308">
        <v>2</v>
      </c>
      <c r="AN163" s="683">
        <v>2</v>
      </c>
      <c r="AO163" s="683"/>
      <c r="AP163" s="683"/>
      <c r="AQ163" s="683"/>
      <c r="AR163" s="683"/>
      <c r="AS163" s="683"/>
      <c r="AT163" s="1219">
        <f t="shared" si="188"/>
        <v>387</v>
      </c>
      <c r="AU163" s="1246">
        <f>+O163</f>
        <v>5</v>
      </c>
      <c r="AV163" s="308">
        <v>2</v>
      </c>
      <c r="AW163" s="683">
        <v>2</v>
      </c>
      <c r="AX163" s="683"/>
      <c r="AY163" s="683"/>
      <c r="AZ163" s="683"/>
      <c r="BA163" s="683"/>
      <c r="BB163" s="683"/>
      <c r="BC163" s="1219">
        <f t="shared" si="189"/>
        <v>387</v>
      </c>
      <c r="BD163" s="1249">
        <f>+P163</f>
        <v>5</v>
      </c>
      <c r="BE163" s="308">
        <v>2</v>
      </c>
      <c r="BF163" s="683">
        <v>2</v>
      </c>
      <c r="BG163" s="683"/>
      <c r="BH163" s="683"/>
      <c r="BI163" s="683"/>
      <c r="BJ163" s="683"/>
      <c r="BK163" s="683"/>
      <c r="BL163" s="1219">
        <f t="shared" si="190"/>
        <v>387</v>
      </c>
      <c r="BM163" s="1252">
        <f>+Q163</f>
        <v>5</v>
      </c>
      <c r="BN163" s="308">
        <v>2</v>
      </c>
      <c r="BO163" s="683">
        <v>2</v>
      </c>
      <c r="BP163" s="683"/>
      <c r="BQ163" s="683"/>
      <c r="BR163" s="683"/>
      <c r="BS163" s="683"/>
      <c r="BT163" s="683"/>
      <c r="BU163" s="1204"/>
      <c r="BV163" s="1205"/>
      <c r="BW163" s="1205"/>
      <c r="BX163" s="1205"/>
      <c r="BY163" s="1205"/>
      <c r="BZ163" s="1205"/>
      <c r="CA163" s="1205"/>
      <c r="CB163" s="1205"/>
      <c r="CC163" s="1206"/>
    </row>
    <row r="164" spans="1:81" s="690" customFormat="1" ht="40.15" customHeight="1" thickTop="1" thickBot="1" x14ac:dyDescent="0.3">
      <c r="A164" s="673"/>
      <c r="B164" s="1321"/>
      <c r="C164" s="1315"/>
      <c r="D164" s="1097"/>
      <c r="E164" s="1094"/>
      <c r="F164" s="1286"/>
      <c r="G164" s="1094"/>
      <c r="H164" s="1774"/>
      <c r="I164" s="1447"/>
      <c r="J164" s="1220"/>
      <c r="K164" s="1217"/>
      <c r="L164" s="1223"/>
      <c r="M164" s="1226"/>
      <c r="N164" s="1229"/>
      <c r="O164" s="1232"/>
      <c r="P164" s="1235"/>
      <c r="Q164" s="1238"/>
      <c r="R164" s="1220"/>
      <c r="S164" s="678" t="s">
        <v>6010</v>
      </c>
      <c r="T164" s="710" t="s">
        <v>3833</v>
      </c>
      <c r="U164" s="709" t="s">
        <v>3838</v>
      </c>
      <c r="V164" s="710" t="s">
        <v>3842</v>
      </c>
      <c r="W164" s="678" t="s">
        <v>6011</v>
      </c>
      <c r="X164" s="669">
        <v>44562</v>
      </c>
      <c r="Y164" s="669">
        <v>44926</v>
      </c>
      <c r="Z164" s="669">
        <v>44593</v>
      </c>
      <c r="AA164" s="669">
        <v>44926</v>
      </c>
      <c r="AB164" s="1220"/>
      <c r="AC164" s="1241"/>
      <c r="AD164" s="303">
        <f t="shared" si="175"/>
        <v>0</v>
      </c>
      <c r="AE164" s="303">
        <f t="shared" si="175"/>
        <v>0</v>
      </c>
      <c r="AF164" s="303">
        <f t="shared" si="175"/>
        <v>0</v>
      </c>
      <c r="AG164" s="303">
        <f t="shared" si="175"/>
        <v>0</v>
      </c>
      <c r="AH164" s="303">
        <f t="shared" si="175"/>
        <v>0</v>
      </c>
      <c r="AI164" s="303">
        <f t="shared" si="175"/>
        <v>0</v>
      </c>
      <c r="AJ164" s="303">
        <f t="shared" si="175"/>
        <v>0</v>
      </c>
      <c r="AK164" s="1220"/>
      <c r="AL164" s="1244"/>
      <c r="AM164" s="303">
        <f t="shared" si="166"/>
        <v>0</v>
      </c>
      <c r="AN164" s="684"/>
      <c r="AO164" s="684"/>
      <c r="AP164" s="684"/>
      <c r="AQ164" s="684"/>
      <c r="AR164" s="684"/>
      <c r="AS164" s="684"/>
      <c r="AT164" s="1220"/>
      <c r="AU164" s="1247"/>
      <c r="AV164" s="303">
        <f t="shared" si="167"/>
        <v>0</v>
      </c>
      <c r="AW164" s="684"/>
      <c r="AX164" s="684"/>
      <c r="AY164" s="684"/>
      <c r="AZ164" s="684"/>
      <c r="BA164" s="684"/>
      <c r="BB164" s="684"/>
      <c r="BC164" s="1220"/>
      <c r="BD164" s="1250"/>
      <c r="BE164" s="303">
        <f t="shared" si="168"/>
        <v>0</v>
      </c>
      <c r="BF164" s="684"/>
      <c r="BG164" s="684"/>
      <c r="BH164" s="684"/>
      <c r="BI164" s="684"/>
      <c r="BJ164" s="684"/>
      <c r="BK164" s="684"/>
      <c r="BL164" s="1220"/>
      <c r="BM164" s="1253"/>
      <c r="BN164" s="303">
        <f t="shared" si="169"/>
        <v>0</v>
      </c>
      <c r="BO164" s="684"/>
      <c r="BP164" s="684"/>
      <c r="BQ164" s="684"/>
      <c r="BR164" s="684"/>
      <c r="BS164" s="684"/>
      <c r="BT164" s="684"/>
      <c r="BU164" s="1207"/>
      <c r="BV164" s="1208"/>
      <c r="BW164" s="1208"/>
      <c r="BX164" s="1208"/>
      <c r="BY164" s="1208"/>
      <c r="BZ164" s="1208"/>
      <c r="CA164" s="1208"/>
      <c r="CB164" s="1208"/>
      <c r="CC164" s="1209"/>
    </row>
    <row r="165" spans="1:81" s="690" customFormat="1" ht="40.15" customHeight="1" thickTop="1" thickBot="1" x14ac:dyDescent="0.3">
      <c r="A165" s="673"/>
      <c r="B165" s="1321"/>
      <c r="C165" s="1315"/>
      <c r="D165" s="1097"/>
      <c r="E165" s="1094"/>
      <c r="F165" s="1286"/>
      <c r="G165" s="1094"/>
      <c r="H165" s="1774"/>
      <c r="I165" s="1447"/>
      <c r="J165" s="1220"/>
      <c r="K165" s="1217"/>
      <c r="L165" s="1223"/>
      <c r="M165" s="1226"/>
      <c r="N165" s="1229"/>
      <c r="O165" s="1232"/>
      <c r="P165" s="1235"/>
      <c r="Q165" s="1238"/>
      <c r="R165" s="1220"/>
      <c r="S165" s="678" t="s">
        <v>5945</v>
      </c>
      <c r="T165" s="710" t="s">
        <v>3833</v>
      </c>
      <c r="U165" s="709" t="s">
        <v>3838</v>
      </c>
      <c r="V165" s="710" t="s">
        <v>3842</v>
      </c>
      <c r="W165" s="678" t="s">
        <v>5900</v>
      </c>
      <c r="X165" s="669">
        <v>44562</v>
      </c>
      <c r="Y165" s="669">
        <v>44926</v>
      </c>
      <c r="Z165" s="669">
        <v>44593</v>
      </c>
      <c r="AA165" s="669">
        <v>44926</v>
      </c>
      <c r="AB165" s="1220"/>
      <c r="AC165" s="1241"/>
      <c r="AD165" s="303">
        <f t="shared" si="175"/>
        <v>0</v>
      </c>
      <c r="AE165" s="303">
        <f t="shared" si="175"/>
        <v>0</v>
      </c>
      <c r="AF165" s="303">
        <f t="shared" si="175"/>
        <v>0</v>
      </c>
      <c r="AG165" s="303">
        <f t="shared" si="175"/>
        <v>0</v>
      </c>
      <c r="AH165" s="303">
        <f t="shared" si="175"/>
        <v>0</v>
      </c>
      <c r="AI165" s="303">
        <f t="shared" si="175"/>
        <v>0</v>
      </c>
      <c r="AJ165" s="303">
        <f t="shared" si="175"/>
        <v>0</v>
      </c>
      <c r="AK165" s="1220"/>
      <c r="AL165" s="1244"/>
      <c r="AM165" s="303">
        <f t="shared" si="166"/>
        <v>0</v>
      </c>
      <c r="AN165" s="684"/>
      <c r="AO165" s="684"/>
      <c r="AP165" s="684"/>
      <c r="AQ165" s="684"/>
      <c r="AR165" s="684"/>
      <c r="AS165" s="684"/>
      <c r="AT165" s="1220"/>
      <c r="AU165" s="1247"/>
      <c r="AV165" s="303">
        <f t="shared" si="167"/>
        <v>0</v>
      </c>
      <c r="AW165" s="684"/>
      <c r="AX165" s="684"/>
      <c r="AY165" s="684"/>
      <c r="AZ165" s="684"/>
      <c r="BA165" s="684"/>
      <c r="BB165" s="684"/>
      <c r="BC165" s="1220"/>
      <c r="BD165" s="1250"/>
      <c r="BE165" s="303">
        <f t="shared" si="168"/>
        <v>0</v>
      </c>
      <c r="BF165" s="684"/>
      <c r="BG165" s="684"/>
      <c r="BH165" s="684"/>
      <c r="BI165" s="684"/>
      <c r="BJ165" s="684"/>
      <c r="BK165" s="684"/>
      <c r="BL165" s="1220"/>
      <c r="BM165" s="1253"/>
      <c r="BN165" s="303">
        <f t="shared" si="169"/>
        <v>0</v>
      </c>
      <c r="BO165" s="684"/>
      <c r="BP165" s="684"/>
      <c r="BQ165" s="684"/>
      <c r="BR165" s="684"/>
      <c r="BS165" s="684"/>
      <c r="BT165" s="684"/>
      <c r="BU165" s="1207"/>
      <c r="BV165" s="1208"/>
      <c r="BW165" s="1208"/>
      <c r="BX165" s="1208"/>
      <c r="BY165" s="1208"/>
      <c r="BZ165" s="1208"/>
      <c r="CA165" s="1208"/>
      <c r="CB165" s="1208"/>
      <c r="CC165" s="1209"/>
    </row>
    <row r="166" spans="1:81" s="690" customFormat="1" ht="40.15" customHeight="1" thickTop="1" thickBot="1" x14ac:dyDescent="0.3">
      <c r="A166" s="673"/>
      <c r="B166" s="1321"/>
      <c r="C166" s="1316"/>
      <c r="D166" s="1098"/>
      <c r="E166" s="1095"/>
      <c r="F166" s="1287"/>
      <c r="G166" s="1095"/>
      <c r="H166" s="1775"/>
      <c r="I166" s="1448"/>
      <c r="J166" s="1221"/>
      <c r="K166" s="1218"/>
      <c r="L166" s="1224"/>
      <c r="M166" s="1227"/>
      <c r="N166" s="1230"/>
      <c r="O166" s="1233"/>
      <c r="P166" s="1236"/>
      <c r="Q166" s="1239"/>
      <c r="R166" s="1221"/>
      <c r="S166" s="679" t="s">
        <v>6012</v>
      </c>
      <c r="T166" s="710" t="s">
        <v>3833</v>
      </c>
      <c r="U166" s="710" t="s">
        <v>3840</v>
      </c>
      <c r="V166" s="710" t="s">
        <v>3842</v>
      </c>
      <c r="W166" s="679" t="s">
        <v>6013</v>
      </c>
      <c r="X166" s="669">
        <v>44562</v>
      </c>
      <c r="Y166" s="669">
        <v>44926</v>
      </c>
      <c r="Z166" s="669">
        <v>44593</v>
      </c>
      <c r="AA166" s="669">
        <v>44926</v>
      </c>
      <c r="AB166" s="1221"/>
      <c r="AC166" s="1242"/>
      <c r="AD166" s="306">
        <f t="shared" si="175"/>
        <v>0</v>
      </c>
      <c r="AE166" s="306">
        <f t="shared" si="175"/>
        <v>0</v>
      </c>
      <c r="AF166" s="306">
        <f t="shared" si="175"/>
        <v>0</v>
      </c>
      <c r="AG166" s="306">
        <f t="shared" si="175"/>
        <v>0</v>
      </c>
      <c r="AH166" s="306">
        <f t="shared" si="175"/>
        <v>0</v>
      </c>
      <c r="AI166" s="306">
        <f t="shared" si="175"/>
        <v>0</v>
      </c>
      <c r="AJ166" s="306">
        <f t="shared" si="175"/>
        <v>0</v>
      </c>
      <c r="AK166" s="1221"/>
      <c r="AL166" s="1245"/>
      <c r="AM166" s="306">
        <f t="shared" si="166"/>
        <v>0</v>
      </c>
      <c r="AN166" s="685"/>
      <c r="AO166" s="685"/>
      <c r="AP166" s="685"/>
      <c r="AQ166" s="685"/>
      <c r="AR166" s="685"/>
      <c r="AS166" s="685"/>
      <c r="AT166" s="1221"/>
      <c r="AU166" s="1248"/>
      <c r="AV166" s="306">
        <f t="shared" si="167"/>
        <v>0</v>
      </c>
      <c r="AW166" s="685"/>
      <c r="AX166" s="685"/>
      <c r="AY166" s="685"/>
      <c r="AZ166" s="685"/>
      <c r="BA166" s="685"/>
      <c r="BB166" s="685"/>
      <c r="BC166" s="1221"/>
      <c r="BD166" s="1251"/>
      <c r="BE166" s="306">
        <f t="shared" si="168"/>
        <v>0</v>
      </c>
      <c r="BF166" s="685"/>
      <c r="BG166" s="685"/>
      <c r="BH166" s="685"/>
      <c r="BI166" s="685"/>
      <c r="BJ166" s="685"/>
      <c r="BK166" s="685"/>
      <c r="BL166" s="1221"/>
      <c r="BM166" s="1254"/>
      <c r="BN166" s="306">
        <f t="shared" si="169"/>
        <v>0</v>
      </c>
      <c r="BO166" s="685"/>
      <c r="BP166" s="685"/>
      <c r="BQ166" s="685"/>
      <c r="BR166" s="685"/>
      <c r="BS166" s="685"/>
      <c r="BT166" s="685"/>
      <c r="BU166" s="1210"/>
      <c r="BV166" s="1211"/>
      <c r="BW166" s="1211"/>
      <c r="BX166" s="1211"/>
      <c r="BY166" s="1211"/>
      <c r="BZ166" s="1211"/>
      <c r="CA166" s="1211"/>
      <c r="CB166" s="1211"/>
      <c r="CC166" s="1212"/>
    </row>
    <row r="167" spans="1:81" s="690" customFormat="1" ht="40.15" customHeight="1" thickTop="1" thickBot="1" x14ac:dyDescent="0.3">
      <c r="A167" s="673"/>
      <c r="B167" s="1321"/>
      <c r="C167" s="1314" t="s">
        <v>594</v>
      </c>
      <c r="D167" s="1096">
        <v>4103</v>
      </c>
      <c r="E167" s="1093" t="s">
        <v>5892</v>
      </c>
      <c r="F167" s="1285" t="s">
        <v>5893</v>
      </c>
      <c r="G167" s="1093" t="s">
        <v>5730</v>
      </c>
      <c r="H167" s="1773" t="s">
        <v>5958</v>
      </c>
      <c r="I167" s="1446">
        <v>2021004540202</v>
      </c>
      <c r="J167" s="1219">
        <v>388</v>
      </c>
      <c r="K167" s="1216" t="str">
        <f>+[9]Metas!K444</f>
        <v>Base de datos de las asociaciones y sus asociadas actualizada</v>
      </c>
      <c r="L167" s="1222"/>
      <c r="M167" s="1225">
        <f>SUM(N167:Q167)</f>
        <v>0</v>
      </c>
      <c r="N167" s="1228"/>
      <c r="O167" s="1231"/>
      <c r="P167" s="1234"/>
      <c r="Q167" s="1237"/>
      <c r="R167" s="1219">
        <f>+$J167</f>
        <v>388</v>
      </c>
      <c r="S167" s="677" t="s">
        <v>6014</v>
      </c>
      <c r="T167" s="710" t="s">
        <v>3833</v>
      </c>
      <c r="U167" s="709" t="s">
        <v>3838</v>
      </c>
      <c r="V167" s="710" t="s">
        <v>3842</v>
      </c>
      <c r="W167" s="677" t="s">
        <v>6015</v>
      </c>
      <c r="X167" s="669">
        <v>44562</v>
      </c>
      <c r="Y167" s="669">
        <v>44926</v>
      </c>
      <c r="Z167" s="669">
        <v>44593</v>
      </c>
      <c r="AA167" s="669">
        <v>44926</v>
      </c>
      <c r="AB167" s="1219">
        <f t="shared" si="186"/>
        <v>388</v>
      </c>
      <c r="AC167" s="1240">
        <f>+L167</f>
        <v>0</v>
      </c>
      <c r="AD167" s="308">
        <f t="shared" si="175"/>
        <v>0</v>
      </c>
      <c r="AE167" s="308">
        <f t="shared" si="175"/>
        <v>0</v>
      </c>
      <c r="AF167" s="308">
        <f t="shared" si="175"/>
        <v>0</v>
      </c>
      <c r="AG167" s="308">
        <f t="shared" si="175"/>
        <v>0</v>
      </c>
      <c r="AH167" s="308">
        <f t="shared" si="175"/>
        <v>0</v>
      </c>
      <c r="AI167" s="308">
        <f t="shared" si="175"/>
        <v>0</v>
      </c>
      <c r="AJ167" s="308">
        <f t="shared" si="175"/>
        <v>0</v>
      </c>
      <c r="AK167" s="1219">
        <f t="shared" si="187"/>
        <v>388</v>
      </c>
      <c r="AL167" s="1243">
        <f>+N167</f>
        <v>0</v>
      </c>
      <c r="AM167" s="308">
        <f t="shared" si="166"/>
        <v>0</v>
      </c>
      <c r="AN167" s="683"/>
      <c r="AO167" s="683"/>
      <c r="AP167" s="683"/>
      <c r="AQ167" s="683"/>
      <c r="AR167" s="683"/>
      <c r="AS167" s="683"/>
      <c r="AT167" s="1219">
        <f t="shared" si="188"/>
        <v>388</v>
      </c>
      <c r="AU167" s="1246">
        <f>+O167</f>
        <v>0</v>
      </c>
      <c r="AV167" s="308">
        <f t="shared" si="167"/>
        <v>0</v>
      </c>
      <c r="AW167" s="683"/>
      <c r="AX167" s="683"/>
      <c r="AY167" s="683"/>
      <c r="AZ167" s="683"/>
      <c r="BA167" s="683"/>
      <c r="BB167" s="683"/>
      <c r="BC167" s="1219">
        <f t="shared" si="189"/>
        <v>388</v>
      </c>
      <c r="BD167" s="1249">
        <f>+P167</f>
        <v>0</v>
      </c>
      <c r="BE167" s="308">
        <f t="shared" si="168"/>
        <v>0</v>
      </c>
      <c r="BF167" s="683"/>
      <c r="BG167" s="683"/>
      <c r="BH167" s="683"/>
      <c r="BI167" s="683"/>
      <c r="BJ167" s="683"/>
      <c r="BK167" s="683"/>
      <c r="BL167" s="1219">
        <f t="shared" si="190"/>
        <v>388</v>
      </c>
      <c r="BM167" s="1252">
        <f>+Q167</f>
        <v>0</v>
      </c>
      <c r="BN167" s="308">
        <f t="shared" si="169"/>
        <v>0</v>
      </c>
      <c r="BO167" s="683"/>
      <c r="BP167" s="683"/>
      <c r="BQ167" s="683"/>
      <c r="BR167" s="683"/>
      <c r="BS167" s="683"/>
      <c r="BT167" s="683"/>
      <c r="BU167" s="1204"/>
      <c r="BV167" s="1205"/>
      <c r="BW167" s="1205"/>
      <c r="BX167" s="1205"/>
      <c r="BY167" s="1205"/>
      <c r="BZ167" s="1205"/>
      <c r="CA167" s="1205"/>
      <c r="CB167" s="1205"/>
      <c r="CC167" s="1206"/>
    </row>
    <row r="168" spans="1:81" s="690" customFormat="1" ht="40.15" customHeight="1" thickTop="1" thickBot="1" x14ac:dyDescent="0.3">
      <c r="A168" s="673"/>
      <c r="B168" s="1321"/>
      <c r="C168" s="1315"/>
      <c r="D168" s="1097"/>
      <c r="E168" s="1094"/>
      <c r="F168" s="1286"/>
      <c r="G168" s="1094"/>
      <c r="H168" s="1774"/>
      <c r="I168" s="1447"/>
      <c r="J168" s="1220"/>
      <c r="K168" s="1217"/>
      <c r="L168" s="1223"/>
      <c r="M168" s="1226"/>
      <c r="N168" s="1229"/>
      <c r="O168" s="1232"/>
      <c r="P168" s="1235"/>
      <c r="Q168" s="1238"/>
      <c r="R168" s="1220"/>
      <c r="S168" s="678" t="s">
        <v>6016</v>
      </c>
      <c r="T168" s="710" t="s">
        <v>3833</v>
      </c>
      <c r="U168" s="709" t="s">
        <v>3838</v>
      </c>
      <c r="V168" s="710" t="s">
        <v>3842</v>
      </c>
      <c r="W168" s="678" t="s">
        <v>6017</v>
      </c>
      <c r="X168" s="669">
        <v>44562</v>
      </c>
      <c r="Y168" s="669">
        <v>44926</v>
      </c>
      <c r="Z168" s="669">
        <v>44593</v>
      </c>
      <c r="AA168" s="669">
        <v>44926</v>
      </c>
      <c r="AB168" s="1220"/>
      <c r="AC168" s="1241"/>
      <c r="AD168" s="303">
        <f t="shared" si="175"/>
        <v>0</v>
      </c>
      <c r="AE168" s="303">
        <f t="shared" si="175"/>
        <v>0</v>
      </c>
      <c r="AF168" s="303">
        <f t="shared" si="175"/>
        <v>0</v>
      </c>
      <c r="AG168" s="303">
        <f t="shared" si="175"/>
        <v>0</v>
      </c>
      <c r="AH168" s="303">
        <f t="shared" si="175"/>
        <v>0</v>
      </c>
      <c r="AI168" s="303">
        <f t="shared" si="175"/>
        <v>0</v>
      </c>
      <c r="AJ168" s="303">
        <f t="shared" si="175"/>
        <v>0</v>
      </c>
      <c r="AK168" s="1220"/>
      <c r="AL168" s="1244"/>
      <c r="AM168" s="303">
        <f t="shared" si="166"/>
        <v>0</v>
      </c>
      <c r="AN168" s="684"/>
      <c r="AO168" s="684"/>
      <c r="AP168" s="684"/>
      <c r="AQ168" s="684"/>
      <c r="AR168" s="684"/>
      <c r="AS168" s="684"/>
      <c r="AT168" s="1220"/>
      <c r="AU168" s="1247"/>
      <c r="AV168" s="303">
        <f t="shared" si="167"/>
        <v>0</v>
      </c>
      <c r="AW168" s="684"/>
      <c r="AX168" s="684"/>
      <c r="AY168" s="684"/>
      <c r="AZ168" s="684"/>
      <c r="BA168" s="684"/>
      <c r="BB168" s="684"/>
      <c r="BC168" s="1220"/>
      <c r="BD168" s="1250"/>
      <c r="BE168" s="303">
        <f t="shared" si="168"/>
        <v>0</v>
      </c>
      <c r="BF168" s="684"/>
      <c r="BG168" s="684"/>
      <c r="BH168" s="684"/>
      <c r="BI168" s="684"/>
      <c r="BJ168" s="684"/>
      <c r="BK168" s="684"/>
      <c r="BL168" s="1220"/>
      <c r="BM168" s="1253"/>
      <c r="BN168" s="303">
        <f t="shared" si="169"/>
        <v>0</v>
      </c>
      <c r="BO168" s="684"/>
      <c r="BP168" s="684"/>
      <c r="BQ168" s="684"/>
      <c r="BR168" s="684"/>
      <c r="BS168" s="684"/>
      <c r="BT168" s="684"/>
      <c r="BU168" s="1207"/>
      <c r="BV168" s="1208"/>
      <c r="BW168" s="1208"/>
      <c r="BX168" s="1208"/>
      <c r="BY168" s="1208"/>
      <c r="BZ168" s="1208"/>
      <c r="CA168" s="1208"/>
      <c r="CB168" s="1208"/>
      <c r="CC168" s="1209"/>
    </row>
    <row r="169" spans="1:81" s="690" customFormat="1" ht="40.15" customHeight="1" thickTop="1" thickBot="1" x14ac:dyDescent="0.3">
      <c r="A169" s="673"/>
      <c r="B169" s="1321"/>
      <c r="C169" s="1315"/>
      <c r="D169" s="1097"/>
      <c r="E169" s="1094"/>
      <c r="F169" s="1286"/>
      <c r="G169" s="1094"/>
      <c r="H169" s="1774"/>
      <c r="I169" s="1447"/>
      <c r="J169" s="1220"/>
      <c r="K169" s="1217"/>
      <c r="L169" s="1223"/>
      <c r="M169" s="1226"/>
      <c r="N169" s="1229"/>
      <c r="O169" s="1232"/>
      <c r="P169" s="1235"/>
      <c r="Q169" s="1238"/>
      <c r="R169" s="1220"/>
      <c r="S169" s="678" t="s">
        <v>5945</v>
      </c>
      <c r="T169" s="710" t="s">
        <v>3833</v>
      </c>
      <c r="U169" s="709" t="s">
        <v>3838</v>
      </c>
      <c r="V169" s="710" t="s">
        <v>3842</v>
      </c>
      <c r="W169" s="678" t="s">
        <v>5900</v>
      </c>
      <c r="X169" s="669">
        <v>44562</v>
      </c>
      <c r="Y169" s="669">
        <v>44926</v>
      </c>
      <c r="Z169" s="669">
        <v>44593</v>
      </c>
      <c r="AA169" s="669">
        <v>44926</v>
      </c>
      <c r="AB169" s="1220"/>
      <c r="AC169" s="1241"/>
      <c r="AD169" s="303">
        <f t="shared" si="175"/>
        <v>0</v>
      </c>
      <c r="AE169" s="303">
        <f t="shared" si="175"/>
        <v>0</v>
      </c>
      <c r="AF169" s="303">
        <f t="shared" si="175"/>
        <v>0</v>
      </c>
      <c r="AG169" s="303">
        <f t="shared" si="175"/>
        <v>0</v>
      </c>
      <c r="AH169" s="303">
        <f t="shared" si="175"/>
        <v>0</v>
      </c>
      <c r="AI169" s="303">
        <f t="shared" si="175"/>
        <v>0</v>
      </c>
      <c r="AJ169" s="303">
        <f t="shared" si="175"/>
        <v>0</v>
      </c>
      <c r="AK169" s="1220"/>
      <c r="AL169" s="1244"/>
      <c r="AM169" s="303">
        <f t="shared" si="166"/>
        <v>0</v>
      </c>
      <c r="AN169" s="684"/>
      <c r="AO169" s="684"/>
      <c r="AP169" s="684"/>
      <c r="AQ169" s="684"/>
      <c r="AR169" s="684"/>
      <c r="AS169" s="684"/>
      <c r="AT169" s="1220"/>
      <c r="AU169" s="1247"/>
      <c r="AV169" s="303">
        <f t="shared" si="167"/>
        <v>0</v>
      </c>
      <c r="AW169" s="684"/>
      <c r="AX169" s="684"/>
      <c r="AY169" s="684"/>
      <c r="AZ169" s="684"/>
      <c r="BA169" s="684"/>
      <c r="BB169" s="684"/>
      <c r="BC169" s="1220"/>
      <c r="BD169" s="1250"/>
      <c r="BE169" s="303">
        <f t="shared" si="168"/>
        <v>0</v>
      </c>
      <c r="BF169" s="684"/>
      <c r="BG169" s="684"/>
      <c r="BH169" s="684"/>
      <c r="BI169" s="684"/>
      <c r="BJ169" s="684"/>
      <c r="BK169" s="684"/>
      <c r="BL169" s="1220"/>
      <c r="BM169" s="1253"/>
      <c r="BN169" s="303">
        <f t="shared" si="169"/>
        <v>0</v>
      </c>
      <c r="BO169" s="684"/>
      <c r="BP169" s="684"/>
      <c r="BQ169" s="684"/>
      <c r="BR169" s="684"/>
      <c r="BS169" s="684"/>
      <c r="BT169" s="684"/>
      <c r="BU169" s="1207"/>
      <c r="BV169" s="1208"/>
      <c r="BW169" s="1208"/>
      <c r="BX169" s="1208"/>
      <c r="BY169" s="1208"/>
      <c r="BZ169" s="1208"/>
      <c r="CA169" s="1208"/>
      <c r="CB169" s="1208"/>
      <c r="CC169" s="1209"/>
    </row>
    <row r="170" spans="1:81" s="690" customFormat="1" ht="40.15" customHeight="1" thickTop="1" thickBot="1" x14ac:dyDescent="0.3">
      <c r="A170" s="673"/>
      <c r="B170" s="1321"/>
      <c r="C170" s="1315"/>
      <c r="D170" s="1098"/>
      <c r="E170" s="1095"/>
      <c r="F170" s="1287"/>
      <c r="G170" s="1095"/>
      <c r="H170" s="1775"/>
      <c r="I170" s="1448"/>
      <c r="J170" s="1221"/>
      <c r="K170" s="1218"/>
      <c r="L170" s="1224"/>
      <c r="M170" s="1227"/>
      <c r="N170" s="1230"/>
      <c r="O170" s="1233"/>
      <c r="P170" s="1236"/>
      <c r="Q170" s="1239"/>
      <c r="R170" s="1221"/>
      <c r="S170" s="679" t="s">
        <v>6018</v>
      </c>
      <c r="T170" s="710" t="s">
        <v>3833</v>
      </c>
      <c r="U170" s="709" t="s">
        <v>3838</v>
      </c>
      <c r="V170" s="710" t="s">
        <v>3842</v>
      </c>
      <c r="W170" s="679" t="s">
        <v>6013</v>
      </c>
      <c r="X170" s="669">
        <v>44562</v>
      </c>
      <c r="Y170" s="669">
        <v>44926</v>
      </c>
      <c r="Z170" s="669">
        <v>44593</v>
      </c>
      <c r="AA170" s="669">
        <v>44926</v>
      </c>
      <c r="AB170" s="1221"/>
      <c r="AC170" s="1242"/>
      <c r="AD170" s="306">
        <f t="shared" si="175"/>
        <v>0</v>
      </c>
      <c r="AE170" s="306">
        <f t="shared" si="175"/>
        <v>0</v>
      </c>
      <c r="AF170" s="306">
        <f t="shared" si="175"/>
        <v>0</v>
      </c>
      <c r="AG170" s="306">
        <f t="shared" si="175"/>
        <v>0</v>
      </c>
      <c r="AH170" s="306">
        <f t="shared" si="175"/>
        <v>0</v>
      </c>
      <c r="AI170" s="306">
        <f t="shared" si="175"/>
        <v>0</v>
      </c>
      <c r="AJ170" s="306">
        <f t="shared" si="175"/>
        <v>0</v>
      </c>
      <c r="AK170" s="1221"/>
      <c r="AL170" s="1245"/>
      <c r="AM170" s="306">
        <f t="shared" si="166"/>
        <v>0</v>
      </c>
      <c r="AN170" s="685"/>
      <c r="AO170" s="685"/>
      <c r="AP170" s="685"/>
      <c r="AQ170" s="685"/>
      <c r="AR170" s="685"/>
      <c r="AS170" s="685"/>
      <c r="AT170" s="1221"/>
      <c r="AU170" s="1248"/>
      <c r="AV170" s="306">
        <f t="shared" si="167"/>
        <v>0</v>
      </c>
      <c r="AW170" s="685"/>
      <c r="AX170" s="685"/>
      <c r="AY170" s="685"/>
      <c r="AZ170" s="685"/>
      <c r="BA170" s="685"/>
      <c r="BB170" s="685"/>
      <c r="BC170" s="1221"/>
      <c r="BD170" s="1251"/>
      <c r="BE170" s="306">
        <f t="shared" si="168"/>
        <v>0</v>
      </c>
      <c r="BF170" s="685"/>
      <c r="BG170" s="685"/>
      <c r="BH170" s="685"/>
      <c r="BI170" s="685"/>
      <c r="BJ170" s="685"/>
      <c r="BK170" s="685"/>
      <c r="BL170" s="1221"/>
      <c r="BM170" s="1254"/>
      <c r="BN170" s="306">
        <f t="shared" si="169"/>
        <v>0</v>
      </c>
      <c r="BO170" s="685"/>
      <c r="BP170" s="685"/>
      <c r="BQ170" s="685"/>
      <c r="BR170" s="685"/>
      <c r="BS170" s="685"/>
      <c r="BT170" s="685"/>
      <c r="BU170" s="1210"/>
      <c r="BV170" s="1211"/>
      <c r="BW170" s="1211"/>
      <c r="BX170" s="1211"/>
      <c r="BY170" s="1211"/>
      <c r="BZ170" s="1211"/>
      <c r="CA170" s="1211"/>
      <c r="CB170" s="1211"/>
      <c r="CC170" s="1212"/>
    </row>
    <row r="171" spans="1:81" s="690" customFormat="1" ht="40.15" customHeight="1" thickTop="1" thickBot="1" x14ac:dyDescent="0.3">
      <c r="A171" s="673"/>
      <c r="B171" s="1321"/>
      <c r="C171" s="1315"/>
      <c r="D171" s="1096">
        <v>4103</v>
      </c>
      <c r="E171" s="1093" t="s">
        <v>5892</v>
      </c>
      <c r="F171" s="1285" t="s">
        <v>5893</v>
      </c>
      <c r="G171" s="1093" t="s">
        <v>5730</v>
      </c>
      <c r="H171" s="1773" t="s">
        <v>5958</v>
      </c>
      <c r="I171" s="1446">
        <v>2021004540202</v>
      </c>
      <c r="J171" s="1219">
        <v>389</v>
      </c>
      <c r="K171" s="1216" t="str">
        <f>+[9]Metas!K445</f>
        <v>Asociaciones dotadas de implementos (sillas, mesas, equipos y uniformes)</v>
      </c>
      <c r="L171" s="1222"/>
      <c r="M171" s="1225">
        <v>250</v>
      </c>
      <c r="N171" s="1228"/>
      <c r="O171" s="1231">
        <v>250</v>
      </c>
      <c r="P171" s="1234"/>
      <c r="Q171" s="1237"/>
      <c r="R171" s="1219">
        <f>+$J171</f>
        <v>389</v>
      </c>
      <c r="S171" s="719" t="s">
        <v>6019</v>
      </c>
      <c r="T171" s="710" t="s">
        <v>3833</v>
      </c>
      <c r="U171" s="709" t="s">
        <v>3838</v>
      </c>
      <c r="V171" s="710" t="s">
        <v>3842</v>
      </c>
      <c r="W171" s="719" t="s">
        <v>5960</v>
      </c>
      <c r="X171" s="669">
        <v>44562</v>
      </c>
      <c r="Y171" s="669">
        <v>44926</v>
      </c>
      <c r="Z171" s="669">
        <v>44593</v>
      </c>
      <c r="AA171" s="669">
        <v>44926</v>
      </c>
      <c r="AB171" s="1219">
        <f t="shared" si="186"/>
        <v>389</v>
      </c>
      <c r="AC171" s="1240">
        <f>+L171</f>
        <v>0</v>
      </c>
      <c r="AD171" s="308">
        <f t="shared" si="175"/>
        <v>0</v>
      </c>
      <c r="AE171" s="308">
        <f t="shared" si="175"/>
        <v>0</v>
      </c>
      <c r="AF171" s="308">
        <f t="shared" si="175"/>
        <v>0</v>
      </c>
      <c r="AG171" s="308">
        <f t="shared" si="175"/>
        <v>0</v>
      </c>
      <c r="AH171" s="308">
        <f t="shared" si="175"/>
        <v>0</v>
      </c>
      <c r="AI171" s="308">
        <f t="shared" si="175"/>
        <v>0</v>
      </c>
      <c r="AJ171" s="308">
        <f t="shared" si="175"/>
        <v>0</v>
      </c>
      <c r="AK171" s="1219">
        <f t="shared" si="187"/>
        <v>389</v>
      </c>
      <c r="AL171" s="1243">
        <f>+N171</f>
        <v>0</v>
      </c>
      <c r="AM171" s="308">
        <f t="shared" si="166"/>
        <v>0</v>
      </c>
      <c r="AN171" s="683"/>
      <c r="AO171" s="683"/>
      <c r="AP171" s="683"/>
      <c r="AQ171" s="683"/>
      <c r="AR171" s="683"/>
      <c r="AS171" s="683"/>
      <c r="AT171" s="1219">
        <f t="shared" si="188"/>
        <v>389</v>
      </c>
      <c r="AU171" s="1246">
        <f>+O171</f>
        <v>250</v>
      </c>
      <c r="AV171" s="308">
        <f t="shared" si="167"/>
        <v>0</v>
      </c>
      <c r="AW171" s="683"/>
      <c r="AX171" s="683"/>
      <c r="AY171" s="683"/>
      <c r="AZ171" s="683"/>
      <c r="BA171" s="683"/>
      <c r="BB171" s="683"/>
      <c r="BC171" s="1219">
        <f t="shared" si="189"/>
        <v>389</v>
      </c>
      <c r="BD171" s="1249">
        <f>+P171</f>
        <v>0</v>
      </c>
      <c r="BE171" s="308">
        <f t="shared" si="168"/>
        <v>0</v>
      </c>
      <c r="BF171" s="683"/>
      <c r="BG171" s="683"/>
      <c r="BH171" s="683"/>
      <c r="BI171" s="683"/>
      <c r="BJ171" s="683"/>
      <c r="BK171" s="683"/>
      <c r="BL171" s="1219">
        <f t="shared" si="190"/>
        <v>389</v>
      </c>
      <c r="BM171" s="1252">
        <f>+Q171</f>
        <v>0</v>
      </c>
      <c r="BN171" s="308">
        <f t="shared" si="169"/>
        <v>0</v>
      </c>
      <c r="BO171" s="683"/>
      <c r="BP171" s="683"/>
      <c r="BQ171" s="683"/>
      <c r="BR171" s="683"/>
      <c r="BS171" s="683"/>
      <c r="BT171" s="683"/>
      <c r="BU171" s="1204"/>
      <c r="BV171" s="1205"/>
      <c r="BW171" s="1205"/>
      <c r="BX171" s="1205"/>
      <c r="BY171" s="1205"/>
      <c r="BZ171" s="1205"/>
      <c r="CA171" s="1205"/>
      <c r="CB171" s="1205"/>
      <c r="CC171" s="1206"/>
    </row>
    <row r="172" spans="1:81" s="690" customFormat="1" ht="40.15" customHeight="1" thickTop="1" thickBot="1" x14ac:dyDescent="0.3">
      <c r="A172" s="673"/>
      <c r="B172" s="1321"/>
      <c r="C172" s="1315"/>
      <c r="D172" s="1097"/>
      <c r="E172" s="1094"/>
      <c r="F172" s="1286"/>
      <c r="G172" s="1094"/>
      <c r="H172" s="1774"/>
      <c r="I172" s="1447"/>
      <c r="J172" s="1220"/>
      <c r="K172" s="1217"/>
      <c r="L172" s="1223"/>
      <c r="M172" s="1226"/>
      <c r="N172" s="1229"/>
      <c r="O172" s="1232"/>
      <c r="P172" s="1235"/>
      <c r="Q172" s="1238"/>
      <c r="R172" s="1220"/>
      <c r="S172" s="718" t="s">
        <v>6020</v>
      </c>
      <c r="T172" s="710" t="s">
        <v>3833</v>
      </c>
      <c r="U172" s="709" t="s">
        <v>3838</v>
      </c>
      <c r="V172" s="710" t="s">
        <v>3842</v>
      </c>
      <c r="W172" s="718" t="s">
        <v>6021</v>
      </c>
      <c r="X172" s="669">
        <v>44562</v>
      </c>
      <c r="Y172" s="669">
        <v>44926</v>
      </c>
      <c r="Z172" s="669">
        <v>44593</v>
      </c>
      <c r="AA172" s="669">
        <v>44926</v>
      </c>
      <c r="AB172" s="1220"/>
      <c r="AC172" s="1241"/>
      <c r="AD172" s="303">
        <f t="shared" si="175"/>
        <v>0</v>
      </c>
      <c r="AE172" s="303">
        <f t="shared" si="175"/>
        <v>0</v>
      </c>
      <c r="AF172" s="303">
        <f t="shared" si="175"/>
        <v>0</v>
      </c>
      <c r="AG172" s="303">
        <f t="shared" si="175"/>
        <v>0</v>
      </c>
      <c r="AH172" s="303">
        <f t="shared" si="175"/>
        <v>0</v>
      </c>
      <c r="AI172" s="303">
        <f t="shared" si="175"/>
        <v>0</v>
      </c>
      <c r="AJ172" s="303">
        <f t="shared" si="175"/>
        <v>0</v>
      </c>
      <c r="AK172" s="1220"/>
      <c r="AL172" s="1244"/>
      <c r="AM172" s="303">
        <f t="shared" si="166"/>
        <v>0</v>
      </c>
      <c r="AN172" s="684"/>
      <c r="AO172" s="684"/>
      <c r="AP172" s="684"/>
      <c r="AQ172" s="684"/>
      <c r="AR172" s="684"/>
      <c r="AS172" s="684"/>
      <c r="AT172" s="1220"/>
      <c r="AU172" s="1247"/>
      <c r="AV172" s="303">
        <f t="shared" si="167"/>
        <v>0</v>
      </c>
      <c r="AW172" s="684"/>
      <c r="AX172" s="684"/>
      <c r="AY172" s="684"/>
      <c r="AZ172" s="684"/>
      <c r="BA172" s="684"/>
      <c r="BB172" s="684"/>
      <c r="BC172" s="1220"/>
      <c r="BD172" s="1250"/>
      <c r="BE172" s="303">
        <f t="shared" si="168"/>
        <v>0</v>
      </c>
      <c r="BF172" s="684"/>
      <c r="BG172" s="684"/>
      <c r="BH172" s="684"/>
      <c r="BI172" s="684"/>
      <c r="BJ172" s="684"/>
      <c r="BK172" s="684"/>
      <c r="BL172" s="1220"/>
      <c r="BM172" s="1253"/>
      <c r="BN172" s="303">
        <f t="shared" si="169"/>
        <v>0</v>
      </c>
      <c r="BO172" s="684"/>
      <c r="BP172" s="684"/>
      <c r="BQ172" s="684"/>
      <c r="BR172" s="684"/>
      <c r="BS172" s="684"/>
      <c r="BT172" s="684"/>
      <c r="BU172" s="1207"/>
      <c r="BV172" s="1208"/>
      <c r="BW172" s="1208"/>
      <c r="BX172" s="1208"/>
      <c r="BY172" s="1208"/>
      <c r="BZ172" s="1208"/>
      <c r="CA172" s="1208"/>
      <c r="CB172" s="1208"/>
      <c r="CC172" s="1209"/>
    </row>
    <row r="173" spans="1:81" s="690" customFormat="1" ht="40.15" customHeight="1" thickTop="1" thickBot="1" x14ac:dyDescent="0.3">
      <c r="A173" s="673"/>
      <c r="B173" s="1321"/>
      <c r="C173" s="1315"/>
      <c r="D173" s="1097"/>
      <c r="E173" s="1094"/>
      <c r="F173" s="1286"/>
      <c r="G173" s="1094"/>
      <c r="H173" s="1774"/>
      <c r="I173" s="1447"/>
      <c r="J173" s="1220"/>
      <c r="K173" s="1217"/>
      <c r="L173" s="1223"/>
      <c r="M173" s="1226"/>
      <c r="N173" s="1229"/>
      <c r="O173" s="1232"/>
      <c r="P173" s="1235"/>
      <c r="Q173" s="1238"/>
      <c r="R173" s="1220"/>
      <c r="S173" s="718" t="s">
        <v>6022</v>
      </c>
      <c r="T173" s="710" t="s">
        <v>3833</v>
      </c>
      <c r="U173" s="709" t="s">
        <v>3838</v>
      </c>
      <c r="V173" s="710" t="s">
        <v>3842</v>
      </c>
      <c r="W173" s="718" t="s">
        <v>6023</v>
      </c>
      <c r="X173" s="669">
        <v>44562</v>
      </c>
      <c r="Y173" s="669">
        <v>44926</v>
      </c>
      <c r="Z173" s="669">
        <v>44593</v>
      </c>
      <c r="AA173" s="669">
        <v>44926</v>
      </c>
      <c r="AB173" s="1220"/>
      <c r="AC173" s="1241"/>
      <c r="AD173" s="303">
        <f t="shared" si="175"/>
        <v>0</v>
      </c>
      <c r="AE173" s="303">
        <f t="shared" si="175"/>
        <v>0</v>
      </c>
      <c r="AF173" s="303">
        <f t="shared" si="175"/>
        <v>0</v>
      </c>
      <c r="AG173" s="303">
        <f t="shared" si="175"/>
        <v>0</v>
      </c>
      <c r="AH173" s="303">
        <f t="shared" si="175"/>
        <v>0</v>
      </c>
      <c r="AI173" s="303">
        <f t="shared" si="175"/>
        <v>0</v>
      </c>
      <c r="AJ173" s="303">
        <f t="shared" si="175"/>
        <v>0</v>
      </c>
      <c r="AK173" s="1220"/>
      <c r="AL173" s="1244"/>
      <c r="AM173" s="303">
        <f t="shared" si="166"/>
        <v>0</v>
      </c>
      <c r="AN173" s="684"/>
      <c r="AO173" s="684"/>
      <c r="AP173" s="684"/>
      <c r="AQ173" s="684"/>
      <c r="AR173" s="684"/>
      <c r="AS173" s="684"/>
      <c r="AT173" s="1220"/>
      <c r="AU173" s="1247"/>
      <c r="AV173" s="303">
        <f t="shared" si="167"/>
        <v>0</v>
      </c>
      <c r="AW173" s="684"/>
      <c r="AX173" s="684"/>
      <c r="AY173" s="684"/>
      <c r="AZ173" s="684"/>
      <c r="BA173" s="684"/>
      <c r="BB173" s="684"/>
      <c r="BC173" s="1220"/>
      <c r="BD173" s="1250"/>
      <c r="BE173" s="303">
        <f t="shared" si="168"/>
        <v>0</v>
      </c>
      <c r="BF173" s="684"/>
      <c r="BG173" s="684"/>
      <c r="BH173" s="684"/>
      <c r="BI173" s="684"/>
      <c r="BJ173" s="684"/>
      <c r="BK173" s="684"/>
      <c r="BL173" s="1220"/>
      <c r="BM173" s="1253"/>
      <c r="BN173" s="303">
        <f t="shared" si="169"/>
        <v>0</v>
      </c>
      <c r="BO173" s="684"/>
      <c r="BP173" s="684"/>
      <c r="BQ173" s="684"/>
      <c r="BR173" s="684"/>
      <c r="BS173" s="684"/>
      <c r="BT173" s="684"/>
      <c r="BU173" s="1207"/>
      <c r="BV173" s="1208"/>
      <c r="BW173" s="1208"/>
      <c r="BX173" s="1208"/>
      <c r="BY173" s="1208"/>
      <c r="BZ173" s="1208"/>
      <c r="CA173" s="1208"/>
      <c r="CB173" s="1208"/>
      <c r="CC173" s="1209"/>
    </row>
    <row r="174" spans="1:81" s="690" customFormat="1" ht="40.15" customHeight="1" thickTop="1" thickBot="1" x14ac:dyDescent="0.3">
      <c r="A174" s="673"/>
      <c r="B174" s="1321"/>
      <c r="C174" s="1316"/>
      <c r="D174" s="1098"/>
      <c r="E174" s="1095"/>
      <c r="F174" s="1287"/>
      <c r="G174" s="1095"/>
      <c r="H174" s="1775"/>
      <c r="I174" s="1448"/>
      <c r="J174" s="1221"/>
      <c r="K174" s="1218"/>
      <c r="L174" s="1224"/>
      <c r="M174" s="1227"/>
      <c r="N174" s="1230"/>
      <c r="O174" s="1233"/>
      <c r="P174" s="1236"/>
      <c r="Q174" s="1239"/>
      <c r="R174" s="1221"/>
      <c r="S174" s="718" t="s">
        <v>6024</v>
      </c>
      <c r="T174" s="710" t="s">
        <v>3833</v>
      </c>
      <c r="U174" s="709" t="s">
        <v>3838</v>
      </c>
      <c r="V174" s="710" t="s">
        <v>3842</v>
      </c>
      <c r="W174" s="718" t="s">
        <v>6025</v>
      </c>
      <c r="X174" s="669">
        <v>44562</v>
      </c>
      <c r="Y174" s="669">
        <v>44926</v>
      </c>
      <c r="Z174" s="669">
        <v>44593</v>
      </c>
      <c r="AA174" s="669">
        <v>44926</v>
      </c>
      <c r="AB174" s="1221"/>
      <c r="AC174" s="1242"/>
      <c r="AD174" s="306">
        <f t="shared" si="175"/>
        <v>0</v>
      </c>
      <c r="AE174" s="306">
        <f t="shared" si="175"/>
        <v>0</v>
      </c>
      <c r="AF174" s="306">
        <f t="shared" si="175"/>
        <v>0</v>
      </c>
      <c r="AG174" s="306">
        <f t="shared" si="175"/>
        <v>0</v>
      </c>
      <c r="AH174" s="306">
        <f t="shared" si="175"/>
        <v>0</v>
      </c>
      <c r="AI174" s="306">
        <f t="shared" si="175"/>
        <v>0</v>
      </c>
      <c r="AJ174" s="306">
        <f t="shared" si="175"/>
        <v>0</v>
      </c>
      <c r="AK174" s="1221"/>
      <c r="AL174" s="1245"/>
      <c r="AM174" s="306">
        <f t="shared" si="166"/>
        <v>0</v>
      </c>
      <c r="AN174" s="685"/>
      <c r="AO174" s="685"/>
      <c r="AP174" s="685"/>
      <c r="AQ174" s="685"/>
      <c r="AR174" s="685"/>
      <c r="AS174" s="685"/>
      <c r="AT174" s="1221"/>
      <c r="AU174" s="1248"/>
      <c r="AV174" s="306">
        <f t="shared" si="167"/>
        <v>0</v>
      </c>
      <c r="AW174" s="685"/>
      <c r="AX174" s="685"/>
      <c r="AY174" s="685"/>
      <c r="AZ174" s="685"/>
      <c r="BA174" s="685"/>
      <c r="BB174" s="685"/>
      <c r="BC174" s="1221"/>
      <c r="BD174" s="1251"/>
      <c r="BE174" s="306">
        <f t="shared" si="168"/>
        <v>0</v>
      </c>
      <c r="BF174" s="685"/>
      <c r="BG174" s="685"/>
      <c r="BH174" s="685"/>
      <c r="BI174" s="685"/>
      <c r="BJ174" s="685"/>
      <c r="BK174" s="685"/>
      <c r="BL174" s="1221"/>
      <c r="BM174" s="1254"/>
      <c r="BN174" s="306">
        <f t="shared" si="169"/>
        <v>0</v>
      </c>
      <c r="BO174" s="685"/>
      <c r="BP174" s="685"/>
      <c r="BQ174" s="685"/>
      <c r="BR174" s="685"/>
      <c r="BS174" s="685"/>
      <c r="BT174" s="685"/>
      <c r="BU174" s="1210"/>
      <c r="BV174" s="1211"/>
      <c r="BW174" s="1211"/>
      <c r="BX174" s="1211"/>
      <c r="BY174" s="1211"/>
      <c r="BZ174" s="1211"/>
      <c r="CA174" s="1211"/>
      <c r="CB174" s="1211"/>
      <c r="CC174" s="1212"/>
    </row>
    <row r="175" spans="1:81" s="690" customFormat="1" ht="40.15" customHeight="1" thickTop="1" thickBot="1" x14ac:dyDescent="0.3">
      <c r="A175" s="673"/>
      <c r="B175" s="1321"/>
      <c r="C175" s="1314" t="s">
        <v>598</v>
      </c>
      <c r="D175" s="1096">
        <v>4103</v>
      </c>
      <c r="E175" s="1093" t="s">
        <v>5892</v>
      </c>
      <c r="F175" s="1285" t="s">
        <v>5893</v>
      </c>
      <c r="G175" s="1093" t="s">
        <v>5730</v>
      </c>
      <c r="H175" s="1773" t="s">
        <v>5958</v>
      </c>
      <c r="I175" s="1446">
        <v>2021004540202</v>
      </c>
      <c r="J175" s="1219">
        <v>390</v>
      </c>
      <c r="K175" s="1216" t="str">
        <f>+[9]Metas!K446</f>
        <v>Diplomado de mujeres conciliadoras realizado</v>
      </c>
      <c r="L175" s="1222"/>
      <c r="M175" s="1225">
        <v>1</v>
      </c>
      <c r="N175" s="1228"/>
      <c r="O175" s="1231"/>
      <c r="P175" s="1234">
        <v>1</v>
      </c>
      <c r="Q175" s="1237"/>
      <c r="R175" s="1219">
        <f>+$J175</f>
        <v>390</v>
      </c>
      <c r="S175" s="677" t="s">
        <v>6026</v>
      </c>
      <c r="T175" s="710" t="s">
        <v>3833</v>
      </c>
      <c r="U175" s="709" t="s">
        <v>3838</v>
      </c>
      <c r="V175" s="710" t="s">
        <v>3842</v>
      </c>
      <c r="W175" s="677" t="s">
        <v>6009</v>
      </c>
      <c r="X175" s="669">
        <v>44562</v>
      </c>
      <c r="Y175" s="669">
        <v>44926</v>
      </c>
      <c r="Z175" s="669">
        <v>44593</v>
      </c>
      <c r="AA175" s="669">
        <v>44926</v>
      </c>
      <c r="AB175" s="1219">
        <f t="shared" si="186"/>
        <v>390</v>
      </c>
      <c r="AC175" s="1240">
        <f>+L175</f>
        <v>0</v>
      </c>
      <c r="AD175" s="308">
        <v>6</v>
      </c>
      <c r="AE175" s="308">
        <f t="shared" si="175"/>
        <v>0</v>
      </c>
      <c r="AF175" s="308">
        <f t="shared" si="175"/>
        <v>0</v>
      </c>
      <c r="AG175" s="308">
        <f t="shared" si="175"/>
        <v>0</v>
      </c>
      <c r="AH175" s="308">
        <f t="shared" si="175"/>
        <v>0</v>
      </c>
      <c r="AI175" s="308">
        <f t="shared" si="175"/>
        <v>0</v>
      </c>
      <c r="AJ175" s="308">
        <v>6</v>
      </c>
      <c r="AK175" s="1219">
        <f t="shared" si="187"/>
        <v>390</v>
      </c>
      <c r="AL175" s="1243">
        <f>+N175</f>
        <v>0</v>
      </c>
      <c r="AM175" s="308">
        <f t="shared" si="166"/>
        <v>0</v>
      </c>
      <c r="AN175" s="683"/>
      <c r="AO175" s="683"/>
      <c r="AP175" s="683"/>
      <c r="AQ175" s="683"/>
      <c r="AR175" s="683"/>
      <c r="AS175" s="683"/>
      <c r="AT175" s="1219">
        <f t="shared" si="188"/>
        <v>390</v>
      </c>
      <c r="AU175" s="1246">
        <f>+O175</f>
        <v>0</v>
      </c>
      <c r="AV175" s="308">
        <f t="shared" si="167"/>
        <v>0</v>
      </c>
      <c r="AW175" s="683"/>
      <c r="AX175" s="683"/>
      <c r="AY175" s="683"/>
      <c r="AZ175" s="683"/>
      <c r="BA175" s="683"/>
      <c r="BB175" s="683"/>
      <c r="BC175" s="1219">
        <f t="shared" si="189"/>
        <v>390</v>
      </c>
      <c r="BD175" s="1249">
        <f>+P175</f>
        <v>1</v>
      </c>
      <c r="BE175" s="308">
        <v>6</v>
      </c>
      <c r="BF175" s="683"/>
      <c r="BG175" s="683"/>
      <c r="BH175" s="683"/>
      <c r="BI175" s="683"/>
      <c r="BJ175" s="683"/>
      <c r="BK175" s="683">
        <v>6</v>
      </c>
      <c r="BL175" s="1219">
        <f t="shared" si="190"/>
        <v>390</v>
      </c>
      <c r="BM175" s="1252">
        <f>+Q175</f>
        <v>0</v>
      </c>
      <c r="BN175" s="308">
        <f t="shared" si="169"/>
        <v>0</v>
      </c>
      <c r="BO175" s="683"/>
      <c r="BP175" s="683"/>
      <c r="BQ175" s="683"/>
      <c r="BR175" s="683"/>
      <c r="BS175" s="683"/>
      <c r="BT175" s="683"/>
      <c r="BU175" s="1204"/>
      <c r="BV175" s="1205"/>
      <c r="BW175" s="1205"/>
      <c r="BX175" s="1205"/>
      <c r="BY175" s="1205"/>
      <c r="BZ175" s="1205"/>
      <c r="CA175" s="1205"/>
      <c r="CB175" s="1205"/>
      <c r="CC175" s="1206"/>
    </row>
    <row r="176" spans="1:81" s="690" customFormat="1" ht="40.15" customHeight="1" thickTop="1" thickBot="1" x14ac:dyDescent="0.3">
      <c r="A176" s="673"/>
      <c r="B176" s="1321"/>
      <c r="C176" s="1315"/>
      <c r="D176" s="1097"/>
      <c r="E176" s="1094"/>
      <c r="F176" s="1286"/>
      <c r="G176" s="1094"/>
      <c r="H176" s="1774"/>
      <c r="I176" s="1447"/>
      <c r="J176" s="1220"/>
      <c r="K176" s="1217"/>
      <c r="L176" s="1223"/>
      <c r="M176" s="1226"/>
      <c r="N176" s="1229"/>
      <c r="O176" s="1232"/>
      <c r="P176" s="1235"/>
      <c r="Q176" s="1238"/>
      <c r="R176" s="1220"/>
      <c r="S176" s="678" t="s">
        <v>6027</v>
      </c>
      <c r="T176" s="710" t="s">
        <v>3833</v>
      </c>
      <c r="U176" s="709" t="s">
        <v>3838</v>
      </c>
      <c r="V176" s="710" t="s">
        <v>3842</v>
      </c>
      <c r="W176" s="678" t="s">
        <v>6028</v>
      </c>
      <c r="X176" s="669">
        <v>44562</v>
      </c>
      <c r="Y176" s="669">
        <v>44926</v>
      </c>
      <c r="Z176" s="669">
        <v>44593</v>
      </c>
      <c r="AA176" s="669">
        <v>44926</v>
      </c>
      <c r="AB176" s="1220"/>
      <c r="AC176" s="1241"/>
      <c r="AD176" s="303">
        <f t="shared" ref="AD176:AJ222" si="191">+AM176+AV176+BE176+BN176</f>
        <v>0</v>
      </c>
      <c r="AE176" s="303">
        <f t="shared" si="191"/>
        <v>0</v>
      </c>
      <c r="AF176" s="303">
        <f t="shared" si="191"/>
        <v>0</v>
      </c>
      <c r="AG176" s="303">
        <f t="shared" si="175"/>
        <v>0</v>
      </c>
      <c r="AH176" s="303">
        <f t="shared" si="175"/>
        <v>0</v>
      </c>
      <c r="AI176" s="303">
        <f t="shared" si="175"/>
        <v>0</v>
      </c>
      <c r="AJ176" s="303">
        <f t="shared" si="175"/>
        <v>0</v>
      </c>
      <c r="AK176" s="1220"/>
      <c r="AL176" s="1244"/>
      <c r="AM176" s="303">
        <f t="shared" si="166"/>
        <v>0</v>
      </c>
      <c r="AN176" s="684"/>
      <c r="AO176" s="684"/>
      <c r="AP176" s="684"/>
      <c r="AQ176" s="684"/>
      <c r="AR176" s="684"/>
      <c r="AS176" s="684"/>
      <c r="AT176" s="1220"/>
      <c r="AU176" s="1247"/>
      <c r="AV176" s="303">
        <f t="shared" si="167"/>
        <v>0</v>
      </c>
      <c r="AW176" s="684"/>
      <c r="AX176" s="684"/>
      <c r="AY176" s="684"/>
      <c r="AZ176" s="684"/>
      <c r="BA176" s="684"/>
      <c r="BB176" s="684"/>
      <c r="BC176" s="1220"/>
      <c r="BD176" s="1250"/>
      <c r="BE176" s="303">
        <f t="shared" si="168"/>
        <v>0</v>
      </c>
      <c r="BF176" s="684"/>
      <c r="BG176" s="684"/>
      <c r="BH176" s="684"/>
      <c r="BI176" s="684"/>
      <c r="BJ176" s="684"/>
      <c r="BK176" s="684"/>
      <c r="BL176" s="1220"/>
      <c r="BM176" s="1253"/>
      <c r="BN176" s="303">
        <f t="shared" si="169"/>
        <v>0</v>
      </c>
      <c r="BO176" s="684"/>
      <c r="BP176" s="684"/>
      <c r="BQ176" s="684"/>
      <c r="BR176" s="684"/>
      <c r="BS176" s="684"/>
      <c r="BT176" s="684"/>
      <c r="BU176" s="1207"/>
      <c r="BV176" s="1208"/>
      <c r="BW176" s="1208"/>
      <c r="BX176" s="1208"/>
      <c r="BY176" s="1208"/>
      <c r="BZ176" s="1208"/>
      <c r="CA176" s="1208"/>
      <c r="CB176" s="1208"/>
      <c r="CC176" s="1209"/>
    </row>
    <row r="177" spans="1:81" s="690" customFormat="1" ht="40.15" customHeight="1" thickTop="1" thickBot="1" x14ac:dyDescent="0.3">
      <c r="A177" s="673"/>
      <c r="B177" s="1321"/>
      <c r="C177" s="1315"/>
      <c r="D177" s="1097"/>
      <c r="E177" s="1094"/>
      <c r="F177" s="1286"/>
      <c r="G177" s="1094"/>
      <c r="H177" s="1774"/>
      <c r="I177" s="1447"/>
      <c r="J177" s="1220"/>
      <c r="K177" s="1217"/>
      <c r="L177" s="1223"/>
      <c r="M177" s="1226"/>
      <c r="N177" s="1229"/>
      <c r="O177" s="1232"/>
      <c r="P177" s="1235"/>
      <c r="Q177" s="1238"/>
      <c r="R177" s="1220"/>
      <c r="S177" s="678" t="s">
        <v>6029</v>
      </c>
      <c r="T177" s="710" t="s">
        <v>3833</v>
      </c>
      <c r="U177" s="709" t="s">
        <v>3838</v>
      </c>
      <c r="V177" s="710" t="s">
        <v>3842</v>
      </c>
      <c r="W177" s="678" t="s">
        <v>6030</v>
      </c>
      <c r="X177" s="669">
        <v>44562</v>
      </c>
      <c r="Y177" s="669">
        <v>44926</v>
      </c>
      <c r="Z177" s="669">
        <v>44593</v>
      </c>
      <c r="AA177" s="669">
        <v>44926</v>
      </c>
      <c r="AB177" s="1220"/>
      <c r="AC177" s="1241"/>
      <c r="AD177" s="303">
        <f t="shared" si="191"/>
        <v>0</v>
      </c>
      <c r="AE177" s="303">
        <f t="shared" si="191"/>
        <v>0</v>
      </c>
      <c r="AF177" s="303">
        <f t="shared" si="191"/>
        <v>0</v>
      </c>
      <c r="AG177" s="303">
        <f t="shared" si="175"/>
        <v>0</v>
      </c>
      <c r="AH177" s="303">
        <f t="shared" si="175"/>
        <v>0</v>
      </c>
      <c r="AI177" s="303">
        <f t="shared" si="175"/>
        <v>0</v>
      </c>
      <c r="AJ177" s="303">
        <f t="shared" si="175"/>
        <v>0</v>
      </c>
      <c r="AK177" s="1220"/>
      <c r="AL177" s="1244"/>
      <c r="AM177" s="303">
        <f t="shared" si="166"/>
        <v>0</v>
      </c>
      <c r="AN177" s="684"/>
      <c r="AO177" s="684"/>
      <c r="AP177" s="684"/>
      <c r="AQ177" s="684"/>
      <c r="AR177" s="684"/>
      <c r="AS177" s="684"/>
      <c r="AT177" s="1220"/>
      <c r="AU177" s="1247"/>
      <c r="AV177" s="303">
        <f t="shared" si="167"/>
        <v>0</v>
      </c>
      <c r="AW177" s="684"/>
      <c r="AX177" s="684"/>
      <c r="AY177" s="684"/>
      <c r="AZ177" s="684"/>
      <c r="BA177" s="684"/>
      <c r="BB177" s="684"/>
      <c r="BC177" s="1220"/>
      <c r="BD177" s="1250"/>
      <c r="BE177" s="303">
        <f t="shared" si="168"/>
        <v>0</v>
      </c>
      <c r="BF177" s="684"/>
      <c r="BG177" s="684"/>
      <c r="BH177" s="684"/>
      <c r="BI177" s="684"/>
      <c r="BJ177" s="684"/>
      <c r="BK177" s="684"/>
      <c r="BL177" s="1220"/>
      <c r="BM177" s="1253"/>
      <c r="BN177" s="303">
        <f t="shared" si="169"/>
        <v>0</v>
      </c>
      <c r="BO177" s="684"/>
      <c r="BP177" s="684"/>
      <c r="BQ177" s="684"/>
      <c r="BR177" s="684"/>
      <c r="BS177" s="684"/>
      <c r="BT177" s="684"/>
      <c r="BU177" s="1207"/>
      <c r="BV177" s="1208"/>
      <c r="BW177" s="1208"/>
      <c r="BX177" s="1208"/>
      <c r="BY177" s="1208"/>
      <c r="BZ177" s="1208"/>
      <c r="CA177" s="1208"/>
      <c r="CB177" s="1208"/>
      <c r="CC177" s="1209"/>
    </row>
    <row r="178" spans="1:81" s="690" customFormat="1" ht="40.15" customHeight="1" thickTop="1" thickBot="1" x14ac:dyDescent="0.3">
      <c r="A178" s="673"/>
      <c r="B178" s="1321"/>
      <c r="C178" s="1315"/>
      <c r="D178" s="1098"/>
      <c r="E178" s="1095"/>
      <c r="F178" s="1287"/>
      <c r="G178" s="1095"/>
      <c r="H178" s="1775"/>
      <c r="I178" s="1448"/>
      <c r="J178" s="1221"/>
      <c r="K178" s="1218"/>
      <c r="L178" s="1224"/>
      <c r="M178" s="1227"/>
      <c r="N178" s="1230"/>
      <c r="O178" s="1233"/>
      <c r="P178" s="1236"/>
      <c r="Q178" s="1239"/>
      <c r="R178" s="1221"/>
      <c r="S178" s="679" t="s">
        <v>6031</v>
      </c>
      <c r="T178" s="710" t="s">
        <v>3833</v>
      </c>
      <c r="U178" s="710" t="s">
        <v>3840</v>
      </c>
      <c r="V178" s="710" t="s">
        <v>3842</v>
      </c>
      <c r="W178" s="679" t="s">
        <v>6032</v>
      </c>
      <c r="X178" s="669">
        <v>44562</v>
      </c>
      <c r="Y178" s="669">
        <v>44926</v>
      </c>
      <c r="Z178" s="669">
        <v>44593</v>
      </c>
      <c r="AA178" s="669">
        <v>44926</v>
      </c>
      <c r="AB178" s="1221"/>
      <c r="AC178" s="1242"/>
      <c r="AD178" s="306">
        <f t="shared" si="191"/>
        <v>0</v>
      </c>
      <c r="AE178" s="306">
        <f t="shared" si="191"/>
        <v>0</v>
      </c>
      <c r="AF178" s="306">
        <f t="shared" si="191"/>
        <v>0</v>
      </c>
      <c r="AG178" s="306">
        <f t="shared" si="175"/>
        <v>0</v>
      </c>
      <c r="AH178" s="306">
        <f t="shared" si="175"/>
        <v>0</v>
      </c>
      <c r="AI178" s="306">
        <f t="shared" si="175"/>
        <v>0</v>
      </c>
      <c r="AJ178" s="306">
        <f t="shared" si="175"/>
        <v>0</v>
      </c>
      <c r="AK178" s="1221"/>
      <c r="AL178" s="1245"/>
      <c r="AM178" s="306">
        <f t="shared" si="166"/>
        <v>0</v>
      </c>
      <c r="AN178" s="685"/>
      <c r="AO178" s="685"/>
      <c r="AP178" s="685"/>
      <c r="AQ178" s="685"/>
      <c r="AR178" s="685"/>
      <c r="AS178" s="685"/>
      <c r="AT178" s="1221"/>
      <c r="AU178" s="1248"/>
      <c r="AV178" s="306">
        <f t="shared" si="167"/>
        <v>0</v>
      </c>
      <c r="AW178" s="685"/>
      <c r="AX178" s="685"/>
      <c r="AY178" s="685"/>
      <c r="AZ178" s="685"/>
      <c r="BA178" s="685"/>
      <c r="BB178" s="685"/>
      <c r="BC178" s="1221"/>
      <c r="BD178" s="1251"/>
      <c r="BE178" s="306">
        <f t="shared" si="168"/>
        <v>0</v>
      </c>
      <c r="BF178" s="685"/>
      <c r="BG178" s="685"/>
      <c r="BH178" s="685"/>
      <c r="BI178" s="685"/>
      <c r="BJ178" s="685"/>
      <c r="BK178" s="685"/>
      <c r="BL178" s="1221"/>
      <c r="BM178" s="1254"/>
      <c r="BN178" s="306">
        <f t="shared" si="169"/>
        <v>0</v>
      </c>
      <c r="BO178" s="685"/>
      <c r="BP178" s="685"/>
      <c r="BQ178" s="685"/>
      <c r="BR178" s="685"/>
      <c r="BS178" s="685"/>
      <c r="BT178" s="685"/>
      <c r="BU178" s="1210"/>
      <c r="BV178" s="1211"/>
      <c r="BW178" s="1211"/>
      <c r="BX178" s="1211"/>
      <c r="BY178" s="1211"/>
      <c r="BZ178" s="1211"/>
      <c r="CA178" s="1211"/>
      <c r="CB178" s="1211"/>
      <c r="CC178" s="1212"/>
    </row>
    <row r="179" spans="1:81" s="690" customFormat="1" ht="40.15" customHeight="1" thickTop="1" thickBot="1" x14ac:dyDescent="0.3">
      <c r="A179" s="673"/>
      <c r="B179" s="1321"/>
      <c r="C179" s="1315"/>
      <c r="D179" s="1096">
        <v>4103</v>
      </c>
      <c r="E179" s="1093" t="s">
        <v>5892</v>
      </c>
      <c r="F179" s="1285" t="s">
        <v>5893</v>
      </c>
      <c r="G179" s="1093" t="s">
        <v>5730</v>
      </c>
      <c r="H179" s="1773" t="s">
        <v>5958</v>
      </c>
      <c r="I179" s="1446">
        <v>2021004540202</v>
      </c>
      <c r="J179" s="1219">
        <v>391</v>
      </c>
      <c r="K179" s="1216" t="str">
        <f>+[9]Metas!K447</f>
        <v>Mujeres con cursos de nivelación para terminar la primaria y bachillerato</v>
      </c>
      <c r="L179" s="1222"/>
      <c r="M179" s="1225">
        <v>300</v>
      </c>
      <c r="N179" s="1228"/>
      <c r="O179" s="1231"/>
      <c r="P179" s="1234"/>
      <c r="Q179" s="1237">
        <v>300</v>
      </c>
      <c r="R179" s="1219">
        <f>+$J179</f>
        <v>391</v>
      </c>
      <c r="S179" s="677" t="s">
        <v>6033</v>
      </c>
      <c r="T179" s="710" t="s">
        <v>3833</v>
      </c>
      <c r="U179" s="709" t="s">
        <v>3838</v>
      </c>
      <c r="V179" s="710" t="s">
        <v>3842</v>
      </c>
      <c r="W179" s="677" t="s">
        <v>6009</v>
      </c>
      <c r="X179" s="669">
        <v>44562</v>
      </c>
      <c r="Y179" s="669">
        <v>44926</v>
      </c>
      <c r="Z179" s="669">
        <v>44593</v>
      </c>
      <c r="AA179" s="669">
        <v>44926</v>
      </c>
      <c r="AB179" s="1219">
        <f t="shared" si="186"/>
        <v>391</v>
      </c>
      <c r="AC179" s="1240">
        <f>+L179</f>
        <v>0</v>
      </c>
      <c r="AD179" s="308">
        <v>10</v>
      </c>
      <c r="AE179" s="308">
        <f t="shared" si="191"/>
        <v>0</v>
      </c>
      <c r="AF179" s="308">
        <f t="shared" si="191"/>
        <v>0</v>
      </c>
      <c r="AG179" s="308">
        <f t="shared" si="175"/>
        <v>0</v>
      </c>
      <c r="AH179" s="308">
        <f t="shared" si="175"/>
        <v>0</v>
      </c>
      <c r="AI179" s="308">
        <v>10</v>
      </c>
      <c r="AJ179" s="308">
        <f t="shared" si="175"/>
        <v>10</v>
      </c>
      <c r="AK179" s="1219">
        <f t="shared" si="187"/>
        <v>391</v>
      </c>
      <c r="AL179" s="1243">
        <f>+N179</f>
        <v>0</v>
      </c>
      <c r="AM179" s="308">
        <f t="shared" si="166"/>
        <v>0</v>
      </c>
      <c r="AN179" s="683"/>
      <c r="AO179" s="683"/>
      <c r="AP179" s="683"/>
      <c r="AQ179" s="683"/>
      <c r="AR179" s="683"/>
      <c r="AS179" s="683"/>
      <c r="AT179" s="1219">
        <f t="shared" si="188"/>
        <v>391</v>
      </c>
      <c r="AU179" s="1246">
        <f>+O179</f>
        <v>0</v>
      </c>
      <c r="AV179" s="308">
        <f t="shared" si="167"/>
        <v>0</v>
      </c>
      <c r="AW179" s="683"/>
      <c r="AX179" s="683"/>
      <c r="AY179" s="683"/>
      <c r="AZ179" s="683"/>
      <c r="BA179" s="683"/>
      <c r="BB179" s="683"/>
      <c r="BC179" s="1219">
        <f t="shared" si="189"/>
        <v>391</v>
      </c>
      <c r="BD179" s="1249">
        <f>+P179</f>
        <v>0</v>
      </c>
      <c r="BE179" s="308">
        <f t="shared" si="168"/>
        <v>0</v>
      </c>
      <c r="BF179" s="683"/>
      <c r="BG179" s="683"/>
      <c r="BH179" s="683"/>
      <c r="BI179" s="683"/>
      <c r="BJ179" s="683"/>
      <c r="BK179" s="683"/>
      <c r="BL179" s="1219">
        <f t="shared" si="190"/>
        <v>391</v>
      </c>
      <c r="BM179" s="1252">
        <f>+Q179</f>
        <v>300</v>
      </c>
      <c r="BN179" s="308">
        <f t="shared" si="169"/>
        <v>20</v>
      </c>
      <c r="BO179" s="683"/>
      <c r="BP179" s="683"/>
      <c r="BQ179" s="683"/>
      <c r="BR179" s="683"/>
      <c r="BS179" s="683">
        <v>10</v>
      </c>
      <c r="BT179" s="683">
        <v>10</v>
      </c>
      <c r="BU179" s="1204"/>
      <c r="BV179" s="1205"/>
      <c r="BW179" s="1205"/>
      <c r="BX179" s="1205"/>
      <c r="BY179" s="1205"/>
      <c r="BZ179" s="1205"/>
      <c r="CA179" s="1205"/>
      <c r="CB179" s="1205"/>
      <c r="CC179" s="1206"/>
    </row>
    <row r="180" spans="1:81" s="690" customFormat="1" ht="40.15" customHeight="1" thickTop="1" thickBot="1" x14ac:dyDescent="0.3">
      <c r="A180" s="673"/>
      <c r="B180" s="1321"/>
      <c r="C180" s="1315"/>
      <c r="D180" s="1097"/>
      <c r="E180" s="1094"/>
      <c r="F180" s="1286"/>
      <c r="G180" s="1094"/>
      <c r="H180" s="1774"/>
      <c r="I180" s="1447"/>
      <c r="J180" s="1220"/>
      <c r="K180" s="1217"/>
      <c r="L180" s="1223"/>
      <c r="M180" s="1226"/>
      <c r="N180" s="1229"/>
      <c r="O180" s="1232"/>
      <c r="P180" s="1235"/>
      <c r="Q180" s="1238"/>
      <c r="R180" s="1220"/>
      <c r="S180" s="678" t="s">
        <v>6027</v>
      </c>
      <c r="T180" s="710" t="s">
        <v>3833</v>
      </c>
      <c r="U180" s="709" t="s">
        <v>3838</v>
      </c>
      <c r="V180" s="710" t="s">
        <v>3842</v>
      </c>
      <c r="W180" s="678" t="s">
        <v>6028</v>
      </c>
      <c r="X180" s="669">
        <v>44562</v>
      </c>
      <c r="Y180" s="669">
        <v>44926</v>
      </c>
      <c r="Z180" s="669">
        <v>44593</v>
      </c>
      <c r="AA180" s="669">
        <v>44926</v>
      </c>
      <c r="AB180" s="1220"/>
      <c r="AC180" s="1241"/>
      <c r="AD180" s="303">
        <f t="shared" si="191"/>
        <v>0</v>
      </c>
      <c r="AE180" s="303">
        <f t="shared" si="191"/>
        <v>0</v>
      </c>
      <c r="AF180" s="303">
        <f t="shared" si="191"/>
        <v>0</v>
      </c>
      <c r="AG180" s="303">
        <f t="shared" si="175"/>
        <v>0</v>
      </c>
      <c r="AH180" s="303">
        <f t="shared" si="175"/>
        <v>0</v>
      </c>
      <c r="AI180" s="303">
        <f t="shared" si="175"/>
        <v>0</v>
      </c>
      <c r="AJ180" s="303">
        <f t="shared" si="175"/>
        <v>0</v>
      </c>
      <c r="AK180" s="1220"/>
      <c r="AL180" s="1244"/>
      <c r="AM180" s="303">
        <f t="shared" si="166"/>
        <v>0</v>
      </c>
      <c r="AN180" s="684"/>
      <c r="AO180" s="684"/>
      <c r="AP180" s="684"/>
      <c r="AQ180" s="684"/>
      <c r="AR180" s="684"/>
      <c r="AS180" s="684"/>
      <c r="AT180" s="1220"/>
      <c r="AU180" s="1247"/>
      <c r="AV180" s="303">
        <f t="shared" si="167"/>
        <v>0</v>
      </c>
      <c r="AW180" s="684"/>
      <c r="AX180" s="684"/>
      <c r="AY180" s="684"/>
      <c r="AZ180" s="684"/>
      <c r="BA180" s="684"/>
      <c r="BB180" s="684"/>
      <c r="BC180" s="1220"/>
      <c r="BD180" s="1250"/>
      <c r="BE180" s="303">
        <f t="shared" si="168"/>
        <v>0</v>
      </c>
      <c r="BF180" s="684"/>
      <c r="BG180" s="684"/>
      <c r="BH180" s="684"/>
      <c r="BI180" s="684"/>
      <c r="BJ180" s="684"/>
      <c r="BK180" s="684"/>
      <c r="BL180" s="1220"/>
      <c r="BM180" s="1253"/>
      <c r="BN180" s="303">
        <f t="shared" si="169"/>
        <v>0</v>
      </c>
      <c r="BO180" s="684"/>
      <c r="BP180" s="684"/>
      <c r="BQ180" s="684"/>
      <c r="BR180" s="684"/>
      <c r="BS180" s="684"/>
      <c r="BT180" s="684"/>
      <c r="BU180" s="1207"/>
      <c r="BV180" s="1208"/>
      <c r="BW180" s="1208"/>
      <c r="BX180" s="1208"/>
      <c r="BY180" s="1208"/>
      <c r="BZ180" s="1208"/>
      <c r="CA180" s="1208"/>
      <c r="CB180" s="1208"/>
      <c r="CC180" s="1209"/>
    </row>
    <row r="181" spans="1:81" s="690" customFormat="1" ht="40.15" customHeight="1" thickTop="1" thickBot="1" x14ac:dyDescent="0.3">
      <c r="A181" s="673"/>
      <c r="B181" s="1321"/>
      <c r="C181" s="1315"/>
      <c r="D181" s="1097"/>
      <c r="E181" s="1094"/>
      <c r="F181" s="1286"/>
      <c r="G181" s="1094"/>
      <c r="H181" s="1774"/>
      <c r="I181" s="1447"/>
      <c r="J181" s="1220"/>
      <c r="K181" s="1217"/>
      <c r="L181" s="1223"/>
      <c r="M181" s="1226"/>
      <c r="N181" s="1229"/>
      <c r="O181" s="1232"/>
      <c r="P181" s="1235"/>
      <c r="Q181" s="1238"/>
      <c r="R181" s="1220"/>
      <c r="S181" s="678" t="s">
        <v>6029</v>
      </c>
      <c r="T181" s="710" t="s">
        <v>3833</v>
      </c>
      <c r="U181" s="709" t="s">
        <v>3838</v>
      </c>
      <c r="V181" s="710" t="s">
        <v>3842</v>
      </c>
      <c r="W181" s="678" t="s">
        <v>6030</v>
      </c>
      <c r="X181" s="669">
        <v>44562</v>
      </c>
      <c r="Y181" s="669">
        <v>44926</v>
      </c>
      <c r="Z181" s="669">
        <v>44593</v>
      </c>
      <c r="AA181" s="669">
        <v>44926</v>
      </c>
      <c r="AB181" s="1220"/>
      <c r="AC181" s="1241"/>
      <c r="AD181" s="303">
        <f t="shared" si="191"/>
        <v>0</v>
      </c>
      <c r="AE181" s="303">
        <f t="shared" si="191"/>
        <v>0</v>
      </c>
      <c r="AF181" s="303">
        <f t="shared" si="191"/>
        <v>0</v>
      </c>
      <c r="AG181" s="303">
        <f t="shared" si="175"/>
        <v>0</v>
      </c>
      <c r="AH181" s="303">
        <f t="shared" si="175"/>
        <v>0</v>
      </c>
      <c r="AI181" s="303">
        <f t="shared" si="175"/>
        <v>0</v>
      </c>
      <c r="AJ181" s="303">
        <f t="shared" si="175"/>
        <v>0</v>
      </c>
      <c r="AK181" s="1220"/>
      <c r="AL181" s="1244"/>
      <c r="AM181" s="303">
        <f t="shared" si="166"/>
        <v>0</v>
      </c>
      <c r="AN181" s="684"/>
      <c r="AO181" s="684"/>
      <c r="AP181" s="684"/>
      <c r="AQ181" s="684"/>
      <c r="AR181" s="684"/>
      <c r="AS181" s="684"/>
      <c r="AT181" s="1220"/>
      <c r="AU181" s="1247"/>
      <c r="AV181" s="303">
        <f t="shared" si="167"/>
        <v>0</v>
      </c>
      <c r="AW181" s="684"/>
      <c r="AX181" s="684"/>
      <c r="AY181" s="684"/>
      <c r="AZ181" s="684"/>
      <c r="BA181" s="684"/>
      <c r="BB181" s="684"/>
      <c r="BC181" s="1220"/>
      <c r="BD181" s="1250"/>
      <c r="BE181" s="303">
        <f t="shared" si="168"/>
        <v>0</v>
      </c>
      <c r="BF181" s="684"/>
      <c r="BG181" s="684"/>
      <c r="BH181" s="684"/>
      <c r="BI181" s="684"/>
      <c r="BJ181" s="684"/>
      <c r="BK181" s="684"/>
      <c r="BL181" s="1220"/>
      <c r="BM181" s="1253"/>
      <c r="BN181" s="303">
        <f t="shared" si="169"/>
        <v>0</v>
      </c>
      <c r="BO181" s="684"/>
      <c r="BP181" s="684"/>
      <c r="BQ181" s="684"/>
      <c r="BR181" s="684"/>
      <c r="BS181" s="684"/>
      <c r="BT181" s="684"/>
      <c r="BU181" s="1207"/>
      <c r="BV181" s="1208"/>
      <c r="BW181" s="1208"/>
      <c r="BX181" s="1208"/>
      <c r="BY181" s="1208"/>
      <c r="BZ181" s="1208"/>
      <c r="CA181" s="1208"/>
      <c r="CB181" s="1208"/>
      <c r="CC181" s="1209"/>
    </row>
    <row r="182" spans="1:81" s="690" customFormat="1" ht="40.15" customHeight="1" thickTop="1" thickBot="1" x14ac:dyDescent="0.3">
      <c r="A182" s="673"/>
      <c r="B182" s="1321"/>
      <c r="C182" s="1316"/>
      <c r="D182" s="1098"/>
      <c r="E182" s="1095"/>
      <c r="F182" s="1287"/>
      <c r="G182" s="1095"/>
      <c r="H182" s="1775"/>
      <c r="I182" s="1448"/>
      <c r="J182" s="1221"/>
      <c r="K182" s="1218"/>
      <c r="L182" s="1224"/>
      <c r="M182" s="1227"/>
      <c r="N182" s="1230"/>
      <c r="O182" s="1233"/>
      <c r="P182" s="1236"/>
      <c r="Q182" s="1239"/>
      <c r="R182" s="1221"/>
      <c r="S182" s="679" t="s">
        <v>6034</v>
      </c>
      <c r="T182" s="710" t="s">
        <v>3833</v>
      </c>
      <c r="U182" s="710" t="s">
        <v>3840</v>
      </c>
      <c r="V182" s="710" t="s">
        <v>3842</v>
      </c>
      <c r="W182" s="679" t="s">
        <v>6035</v>
      </c>
      <c r="X182" s="669">
        <v>44562</v>
      </c>
      <c r="Y182" s="669">
        <v>44926</v>
      </c>
      <c r="Z182" s="669">
        <v>44593</v>
      </c>
      <c r="AA182" s="669">
        <v>44926</v>
      </c>
      <c r="AB182" s="1221"/>
      <c r="AC182" s="1242"/>
      <c r="AD182" s="306">
        <f t="shared" si="191"/>
        <v>0</v>
      </c>
      <c r="AE182" s="306">
        <f t="shared" si="191"/>
        <v>0</v>
      </c>
      <c r="AF182" s="306">
        <f t="shared" si="191"/>
        <v>0</v>
      </c>
      <c r="AG182" s="306">
        <f t="shared" si="175"/>
        <v>0</v>
      </c>
      <c r="AH182" s="306">
        <f t="shared" si="175"/>
        <v>0</v>
      </c>
      <c r="AI182" s="306">
        <f t="shared" si="175"/>
        <v>0</v>
      </c>
      <c r="AJ182" s="306">
        <f t="shared" si="175"/>
        <v>0</v>
      </c>
      <c r="AK182" s="1221"/>
      <c r="AL182" s="1245"/>
      <c r="AM182" s="306">
        <f t="shared" si="166"/>
        <v>0</v>
      </c>
      <c r="AN182" s="685"/>
      <c r="AO182" s="685"/>
      <c r="AP182" s="685"/>
      <c r="AQ182" s="685"/>
      <c r="AR182" s="685"/>
      <c r="AS182" s="685"/>
      <c r="AT182" s="1221"/>
      <c r="AU182" s="1248"/>
      <c r="AV182" s="306">
        <f t="shared" si="167"/>
        <v>0</v>
      </c>
      <c r="AW182" s="685"/>
      <c r="AX182" s="685"/>
      <c r="AY182" s="685"/>
      <c r="AZ182" s="685"/>
      <c r="BA182" s="685"/>
      <c r="BB182" s="685"/>
      <c r="BC182" s="1221"/>
      <c r="BD182" s="1251"/>
      <c r="BE182" s="306">
        <f t="shared" si="168"/>
        <v>0</v>
      </c>
      <c r="BF182" s="685"/>
      <c r="BG182" s="685"/>
      <c r="BH182" s="685"/>
      <c r="BI182" s="685"/>
      <c r="BJ182" s="685"/>
      <c r="BK182" s="685"/>
      <c r="BL182" s="1221"/>
      <c r="BM182" s="1254"/>
      <c r="BN182" s="306">
        <f t="shared" si="169"/>
        <v>0</v>
      </c>
      <c r="BO182" s="685"/>
      <c r="BP182" s="685"/>
      <c r="BQ182" s="685"/>
      <c r="BR182" s="685"/>
      <c r="BS182" s="685"/>
      <c r="BT182" s="685"/>
      <c r="BU182" s="1210"/>
      <c r="BV182" s="1211"/>
      <c r="BW182" s="1211"/>
      <c r="BX182" s="1211"/>
      <c r="BY182" s="1211"/>
      <c r="BZ182" s="1211"/>
      <c r="CA182" s="1211"/>
      <c r="CB182" s="1211"/>
      <c r="CC182" s="1212"/>
    </row>
    <row r="183" spans="1:81" s="690" customFormat="1" ht="40.15" customHeight="1" thickTop="1" thickBot="1" x14ac:dyDescent="0.3">
      <c r="A183" s="673"/>
      <c r="B183" s="1321"/>
      <c r="C183" s="1314" t="s">
        <v>602</v>
      </c>
      <c r="D183" s="1096">
        <v>4103</v>
      </c>
      <c r="E183" s="1093" t="s">
        <v>5892</v>
      </c>
      <c r="F183" s="1285" t="s">
        <v>5893</v>
      </c>
      <c r="G183" s="1093" t="s">
        <v>5730</v>
      </c>
      <c r="H183" s="1773" t="s">
        <v>5958</v>
      </c>
      <c r="I183" s="1446">
        <v>2021004540202</v>
      </c>
      <c r="J183" s="1219">
        <v>392</v>
      </c>
      <c r="K183" s="1216" t="str">
        <f>+[9]Metas!K448</f>
        <v>Mujeres valoradas en temas de salud visual</v>
      </c>
      <c r="L183" s="1222"/>
      <c r="M183" s="1225">
        <v>1500</v>
      </c>
      <c r="N183" s="1228"/>
      <c r="O183" s="1231">
        <v>1500</v>
      </c>
      <c r="P183" s="1234"/>
      <c r="Q183" s="1237"/>
      <c r="R183" s="1219">
        <f>+$J183</f>
        <v>392</v>
      </c>
      <c r="S183" s="677" t="s">
        <v>6036</v>
      </c>
      <c r="T183" s="710" t="s">
        <v>3833</v>
      </c>
      <c r="U183" s="708" t="s">
        <v>3838</v>
      </c>
      <c r="V183" s="710" t="s">
        <v>3842</v>
      </c>
      <c r="W183" s="677" t="s">
        <v>6037</v>
      </c>
      <c r="X183" s="669">
        <v>44562</v>
      </c>
      <c r="Y183" s="669">
        <v>44926</v>
      </c>
      <c r="Z183" s="669">
        <v>44593</v>
      </c>
      <c r="AA183" s="669">
        <v>44926</v>
      </c>
      <c r="AB183" s="1219">
        <f t="shared" si="186"/>
        <v>392</v>
      </c>
      <c r="AC183" s="1240">
        <f>+L183</f>
        <v>0</v>
      </c>
      <c r="AD183" s="308">
        <v>15</v>
      </c>
      <c r="AE183" s="308">
        <v>15</v>
      </c>
      <c r="AF183" s="308">
        <f t="shared" si="191"/>
        <v>0</v>
      </c>
      <c r="AG183" s="308">
        <f t="shared" si="175"/>
        <v>0</v>
      </c>
      <c r="AH183" s="308">
        <f t="shared" si="175"/>
        <v>0</v>
      </c>
      <c r="AI183" s="308">
        <f t="shared" si="175"/>
        <v>0</v>
      </c>
      <c r="AJ183" s="308">
        <f t="shared" si="175"/>
        <v>0</v>
      </c>
      <c r="AK183" s="1219">
        <f t="shared" si="187"/>
        <v>392</v>
      </c>
      <c r="AL183" s="1243">
        <f>+N183</f>
        <v>0</v>
      </c>
      <c r="AM183" s="308">
        <f t="shared" si="166"/>
        <v>0</v>
      </c>
      <c r="AN183" s="683"/>
      <c r="AO183" s="683"/>
      <c r="AP183" s="683"/>
      <c r="AQ183" s="683"/>
      <c r="AR183" s="683"/>
      <c r="AS183" s="683"/>
      <c r="AT183" s="1219">
        <f t="shared" si="188"/>
        <v>392</v>
      </c>
      <c r="AU183" s="1246">
        <f>+O183</f>
        <v>1500</v>
      </c>
      <c r="AV183" s="308">
        <v>15</v>
      </c>
      <c r="AW183" s="683">
        <v>15</v>
      </c>
      <c r="AX183" s="683"/>
      <c r="AY183" s="683"/>
      <c r="AZ183" s="683"/>
      <c r="BA183" s="683"/>
      <c r="BB183" s="683"/>
      <c r="BC183" s="1219">
        <f t="shared" si="189"/>
        <v>392</v>
      </c>
      <c r="BD183" s="1249">
        <f>+P183</f>
        <v>0</v>
      </c>
      <c r="BE183" s="308">
        <f t="shared" si="168"/>
        <v>0</v>
      </c>
      <c r="BF183" s="683"/>
      <c r="BG183" s="683"/>
      <c r="BH183" s="683"/>
      <c r="BI183" s="683"/>
      <c r="BJ183" s="683"/>
      <c r="BK183" s="683"/>
      <c r="BL183" s="1219">
        <f t="shared" si="190"/>
        <v>392</v>
      </c>
      <c r="BM183" s="1252">
        <f>+Q183</f>
        <v>0</v>
      </c>
      <c r="BN183" s="308">
        <f t="shared" si="169"/>
        <v>0</v>
      </c>
      <c r="BO183" s="683"/>
      <c r="BP183" s="683"/>
      <c r="BQ183" s="683"/>
      <c r="BR183" s="683"/>
      <c r="BS183" s="683"/>
      <c r="BT183" s="683"/>
      <c r="BU183" s="1204"/>
      <c r="BV183" s="1205"/>
      <c r="BW183" s="1205"/>
      <c r="BX183" s="1205"/>
      <c r="BY183" s="1205"/>
      <c r="BZ183" s="1205"/>
      <c r="CA183" s="1205"/>
      <c r="CB183" s="1205"/>
      <c r="CC183" s="1206"/>
    </row>
    <row r="184" spans="1:81" s="690" customFormat="1" ht="40.15" customHeight="1" thickTop="1" thickBot="1" x14ac:dyDescent="0.3">
      <c r="A184" s="673"/>
      <c r="B184" s="1321"/>
      <c r="C184" s="1315"/>
      <c r="D184" s="1097"/>
      <c r="E184" s="1094"/>
      <c r="F184" s="1286"/>
      <c r="G184" s="1094"/>
      <c r="H184" s="1774"/>
      <c r="I184" s="1447"/>
      <c r="J184" s="1220"/>
      <c r="K184" s="1217"/>
      <c r="L184" s="1223"/>
      <c r="M184" s="1226"/>
      <c r="N184" s="1229"/>
      <c r="O184" s="1232"/>
      <c r="P184" s="1235"/>
      <c r="Q184" s="1238"/>
      <c r="R184" s="1220"/>
      <c r="S184" s="678" t="s">
        <v>6038</v>
      </c>
      <c r="T184" s="710" t="s">
        <v>3833</v>
      </c>
      <c r="U184" s="709" t="s">
        <v>3839</v>
      </c>
      <c r="V184" s="710" t="s">
        <v>3842</v>
      </c>
      <c r="W184" s="678" t="s">
        <v>6039</v>
      </c>
      <c r="X184" s="669">
        <v>44562</v>
      </c>
      <c r="Y184" s="669">
        <v>44926</v>
      </c>
      <c r="Z184" s="669">
        <v>44593</v>
      </c>
      <c r="AA184" s="669">
        <v>44926</v>
      </c>
      <c r="AB184" s="1220"/>
      <c r="AC184" s="1241"/>
      <c r="AD184" s="303">
        <f t="shared" si="191"/>
        <v>0</v>
      </c>
      <c r="AE184" s="303">
        <f t="shared" si="191"/>
        <v>0</v>
      </c>
      <c r="AF184" s="303">
        <f t="shared" si="191"/>
        <v>0</v>
      </c>
      <c r="AG184" s="303">
        <f t="shared" si="175"/>
        <v>0</v>
      </c>
      <c r="AH184" s="303">
        <f t="shared" si="175"/>
        <v>0</v>
      </c>
      <c r="AI184" s="303">
        <f t="shared" si="175"/>
        <v>0</v>
      </c>
      <c r="AJ184" s="303">
        <f t="shared" si="175"/>
        <v>0</v>
      </c>
      <c r="AK184" s="1220"/>
      <c r="AL184" s="1244"/>
      <c r="AM184" s="303">
        <f t="shared" si="166"/>
        <v>0</v>
      </c>
      <c r="AN184" s="684"/>
      <c r="AO184" s="684"/>
      <c r="AP184" s="684"/>
      <c r="AQ184" s="684"/>
      <c r="AR184" s="684"/>
      <c r="AS184" s="684"/>
      <c r="AT184" s="1220"/>
      <c r="AU184" s="1247"/>
      <c r="AV184" s="303">
        <f t="shared" si="167"/>
        <v>0</v>
      </c>
      <c r="AW184" s="684"/>
      <c r="AX184" s="684"/>
      <c r="AY184" s="684"/>
      <c r="AZ184" s="684"/>
      <c r="BA184" s="684"/>
      <c r="BB184" s="684"/>
      <c r="BC184" s="1220"/>
      <c r="BD184" s="1250"/>
      <c r="BE184" s="303">
        <f t="shared" si="168"/>
        <v>0</v>
      </c>
      <c r="BF184" s="684"/>
      <c r="BG184" s="684"/>
      <c r="BH184" s="684"/>
      <c r="BI184" s="684"/>
      <c r="BJ184" s="684"/>
      <c r="BK184" s="684"/>
      <c r="BL184" s="1220"/>
      <c r="BM184" s="1253"/>
      <c r="BN184" s="303">
        <f t="shared" si="169"/>
        <v>0</v>
      </c>
      <c r="BO184" s="684"/>
      <c r="BP184" s="684"/>
      <c r="BQ184" s="684"/>
      <c r="BR184" s="684"/>
      <c r="BS184" s="684"/>
      <c r="BT184" s="684"/>
      <c r="BU184" s="1207"/>
      <c r="BV184" s="1208"/>
      <c r="BW184" s="1208"/>
      <c r="BX184" s="1208"/>
      <c r="BY184" s="1208"/>
      <c r="BZ184" s="1208"/>
      <c r="CA184" s="1208"/>
      <c r="CB184" s="1208"/>
      <c r="CC184" s="1209"/>
    </row>
    <row r="185" spans="1:81" s="690" customFormat="1" ht="40.15" customHeight="1" thickTop="1" thickBot="1" x14ac:dyDescent="0.3">
      <c r="A185" s="673"/>
      <c r="B185" s="1321"/>
      <c r="C185" s="1315"/>
      <c r="D185" s="1097"/>
      <c r="E185" s="1094"/>
      <c r="F185" s="1286"/>
      <c r="G185" s="1094"/>
      <c r="H185" s="1774"/>
      <c r="I185" s="1447"/>
      <c r="J185" s="1220"/>
      <c r="K185" s="1217"/>
      <c r="L185" s="1223"/>
      <c r="M185" s="1226"/>
      <c r="N185" s="1229"/>
      <c r="O185" s="1232"/>
      <c r="P185" s="1235"/>
      <c r="Q185" s="1238"/>
      <c r="R185" s="1220"/>
      <c r="S185" s="678" t="s">
        <v>6040</v>
      </c>
      <c r="T185" s="710" t="s">
        <v>3833</v>
      </c>
      <c r="U185" s="709" t="s">
        <v>3840</v>
      </c>
      <c r="V185" s="710" t="s">
        <v>3842</v>
      </c>
      <c r="W185" s="678" t="s">
        <v>6041</v>
      </c>
      <c r="X185" s="669">
        <v>44562</v>
      </c>
      <c r="Y185" s="669">
        <v>44926</v>
      </c>
      <c r="Z185" s="669">
        <v>44593</v>
      </c>
      <c r="AA185" s="669">
        <v>44926</v>
      </c>
      <c r="AB185" s="1220"/>
      <c r="AC185" s="1241"/>
      <c r="AD185" s="303">
        <f t="shared" si="191"/>
        <v>0</v>
      </c>
      <c r="AE185" s="303">
        <f t="shared" si="191"/>
        <v>0</v>
      </c>
      <c r="AF185" s="303">
        <f t="shared" si="191"/>
        <v>0</v>
      </c>
      <c r="AG185" s="303">
        <f t="shared" si="175"/>
        <v>0</v>
      </c>
      <c r="AH185" s="303">
        <f t="shared" si="175"/>
        <v>0</v>
      </c>
      <c r="AI185" s="303">
        <f t="shared" si="175"/>
        <v>0</v>
      </c>
      <c r="AJ185" s="303">
        <f t="shared" si="175"/>
        <v>0</v>
      </c>
      <c r="AK185" s="1220"/>
      <c r="AL185" s="1244"/>
      <c r="AM185" s="303">
        <f t="shared" si="166"/>
        <v>0</v>
      </c>
      <c r="AN185" s="684"/>
      <c r="AO185" s="684"/>
      <c r="AP185" s="684"/>
      <c r="AQ185" s="684"/>
      <c r="AR185" s="684"/>
      <c r="AS185" s="684"/>
      <c r="AT185" s="1220"/>
      <c r="AU185" s="1247"/>
      <c r="AV185" s="303">
        <f t="shared" si="167"/>
        <v>0</v>
      </c>
      <c r="AW185" s="684"/>
      <c r="AX185" s="684"/>
      <c r="AY185" s="684"/>
      <c r="AZ185" s="684"/>
      <c r="BA185" s="684"/>
      <c r="BB185" s="684"/>
      <c r="BC185" s="1220"/>
      <c r="BD185" s="1250"/>
      <c r="BE185" s="303">
        <f t="shared" si="168"/>
        <v>0</v>
      </c>
      <c r="BF185" s="684"/>
      <c r="BG185" s="684"/>
      <c r="BH185" s="684"/>
      <c r="BI185" s="684"/>
      <c r="BJ185" s="684"/>
      <c r="BK185" s="684"/>
      <c r="BL185" s="1220"/>
      <c r="BM185" s="1253"/>
      <c r="BN185" s="303">
        <f t="shared" si="169"/>
        <v>0</v>
      </c>
      <c r="BO185" s="684"/>
      <c r="BP185" s="684"/>
      <c r="BQ185" s="684"/>
      <c r="BR185" s="684"/>
      <c r="BS185" s="684"/>
      <c r="BT185" s="684"/>
      <c r="BU185" s="1207"/>
      <c r="BV185" s="1208"/>
      <c r="BW185" s="1208"/>
      <c r="BX185" s="1208"/>
      <c r="BY185" s="1208"/>
      <c r="BZ185" s="1208"/>
      <c r="CA185" s="1208"/>
      <c r="CB185" s="1208"/>
      <c r="CC185" s="1209"/>
    </row>
    <row r="186" spans="1:81" s="690" customFormat="1" ht="40.15" customHeight="1" thickTop="1" thickBot="1" x14ac:dyDescent="0.3">
      <c r="A186" s="673"/>
      <c r="B186" s="1321"/>
      <c r="C186" s="1315"/>
      <c r="D186" s="1098"/>
      <c r="E186" s="1095"/>
      <c r="F186" s="1287"/>
      <c r="G186" s="1095"/>
      <c r="H186" s="1775"/>
      <c r="I186" s="1448"/>
      <c r="J186" s="1221"/>
      <c r="K186" s="1218"/>
      <c r="L186" s="1224"/>
      <c r="M186" s="1227"/>
      <c r="N186" s="1230"/>
      <c r="O186" s="1233"/>
      <c r="P186" s="1236"/>
      <c r="Q186" s="1239"/>
      <c r="R186" s="1221"/>
      <c r="S186" s="679"/>
      <c r="T186" s="710"/>
      <c r="U186" s="710"/>
      <c r="V186" s="710"/>
      <c r="W186" s="679"/>
      <c r="X186" s="671"/>
      <c r="Y186" s="671"/>
      <c r="Z186" s="671"/>
      <c r="AA186" s="671"/>
      <c r="AB186" s="1221"/>
      <c r="AC186" s="1242"/>
      <c r="AD186" s="306">
        <f t="shared" si="191"/>
        <v>0</v>
      </c>
      <c r="AE186" s="306">
        <f t="shared" si="191"/>
        <v>0</v>
      </c>
      <c r="AF186" s="306">
        <f t="shared" si="191"/>
        <v>0</v>
      </c>
      <c r="AG186" s="306">
        <f t="shared" si="175"/>
        <v>0</v>
      </c>
      <c r="AH186" s="306">
        <f t="shared" si="175"/>
        <v>0</v>
      </c>
      <c r="AI186" s="306">
        <f t="shared" si="175"/>
        <v>0</v>
      </c>
      <c r="AJ186" s="306">
        <f t="shared" si="175"/>
        <v>0</v>
      </c>
      <c r="AK186" s="1221"/>
      <c r="AL186" s="1245"/>
      <c r="AM186" s="306">
        <f t="shared" si="166"/>
        <v>0</v>
      </c>
      <c r="AN186" s="685"/>
      <c r="AO186" s="685"/>
      <c r="AP186" s="685"/>
      <c r="AQ186" s="685"/>
      <c r="AR186" s="685"/>
      <c r="AS186" s="685"/>
      <c r="AT186" s="1221"/>
      <c r="AU186" s="1248"/>
      <c r="AV186" s="306">
        <f t="shared" si="167"/>
        <v>0</v>
      </c>
      <c r="AW186" s="685"/>
      <c r="AX186" s="685"/>
      <c r="AY186" s="685"/>
      <c r="AZ186" s="685"/>
      <c r="BA186" s="685"/>
      <c r="BB186" s="685"/>
      <c r="BC186" s="1221"/>
      <c r="BD186" s="1251"/>
      <c r="BE186" s="306">
        <f t="shared" si="168"/>
        <v>0</v>
      </c>
      <c r="BF186" s="685"/>
      <c r="BG186" s="685"/>
      <c r="BH186" s="685"/>
      <c r="BI186" s="685"/>
      <c r="BJ186" s="685"/>
      <c r="BK186" s="685"/>
      <c r="BL186" s="1221"/>
      <c r="BM186" s="1254"/>
      <c r="BN186" s="306">
        <f t="shared" si="169"/>
        <v>0</v>
      </c>
      <c r="BO186" s="685"/>
      <c r="BP186" s="685"/>
      <c r="BQ186" s="685"/>
      <c r="BR186" s="685"/>
      <c r="BS186" s="685"/>
      <c r="BT186" s="685"/>
      <c r="BU186" s="1210"/>
      <c r="BV186" s="1211"/>
      <c r="BW186" s="1211"/>
      <c r="BX186" s="1211"/>
      <c r="BY186" s="1211"/>
      <c r="BZ186" s="1211"/>
      <c r="CA186" s="1211"/>
      <c r="CB186" s="1211"/>
      <c r="CC186" s="1212"/>
    </row>
    <row r="187" spans="1:81" s="690" customFormat="1" ht="40.15" customHeight="1" thickTop="1" thickBot="1" x14ac:dyDescent="0.3">
      <c r="A187" s="673"/>
      <c r="B187" s="1321"/>
      <c r="C187" s="1315"/>
      <c r="D187" s="1096">
        <v>4103</v>
      </c>
      <c r="E187" s="1093" t="s">
        <v>5892</v>
      </c>
      <c r="F187" s="1285" t="s">
        <v>5893</v>
      </c>
      <c r="G187" s="1093" t="s">
        <v>5730</v>
      </c>
      <c r="H187" s="1773" t="s">
        <v>5958</v>
      </c>
      <c r="I187" s="1446">
        <v>2021004540202</v>
      </c>
      <c r="J187" s="1219">
        <v>393</v>
      </c>
      <c r="K187" s="1216" t="str">
        <f>+[9]Metas!K449</f>
        <v>Mujeres con suministro de elementos de rehabilitación visual</v>
      </c>
      <c r="L187" s="1222"/>
      <c r="M187" s="1225">
        <v>1500</v>
      </c>
      <c r="N187" s="1228"/>
      <c r="O187" s="1231">
        <v>1500</v>
      </c>
      <c r="P187" s="1234"/>
      <c r="Q187" s="1237"/>
      <c r="R187" s="1219">
        <f>+$J187</f>
        <v>393</v>
      </c>
      <c r="S187" s="677" t="s">
        <v>6036</v>
      </c>
      <c r="T187" s="710" t="s">
        <v>3833</v>
      </c>
      <c r="U187" s="708" t="s">
        <v>3838</v>
      </c>
      <c r="V187" s="710" t="s">
        <v>3842</v>
      </c>
      <c r="W187" s="677" t="s">
        <v>6037</v>
      </c>
      <c r="X187" s="669">
        <v>44562</v>
      </c>
      <c r="Y187" s="669">
        <v>44926</v>
      </c>
      <c r="Z187" s="669">
        <v>44593</v>
      </c>
      <c r="AA187" s="669">
        <v>44926</v>
      </c>
      <c r="AB187" s="1219">
        <f t="shared" si="186"/>
        <v>393</v>
      </c>
      <c r="AC187" s="1240">
        <f>+L187</f>
        <v>0</v>
      </c>
      <c r="AD187" s="308">
        <v>35</v>
      </c>
      <c r="AE187" s="308">
        <v>35</v>
      </c>
      <c r="AF187" s="308">
        <f t="shared" si="191"/>
        <v>0</v>
      </c>
      <c r="AG187" s="308">
        <f t="shared" si="175"/>
        <v>0</v>
      </c>
      <c r="AH187" s="308">
        <f t="shared" si="175"/>
        <v>0</v>
      </c>
      <c r="AI187" s="308">
        <f t="shared" si="175"/>
        <v>0</v>
      </c>
      <c r="AJ187" s="308">
        <f t="shared" si="175"/>
        <v>0</v>
      </c>
      <c r="AK187" s="1219">
        <f t="shared" si="187"/>
        <v>393</v>
      </c>
      <c r="AL187" s="1243">
        <f>+N187</f>
        <v>0</v>
      </c>
      <c r="AM187" s="308">
        <f t="shared" si="166"/>
        <v>0</v>
      </c>
      <c r="AN187" s="683"/>
      <c r="AO187" s="683"/>
      <c r="AP187" s="683"/>
      <c r="AQ187" s="683"/>
      <c r="AR187" s="683"/>
      <c r="AS187" s="683"/>
      <c r="AT187" s="1219">
        <f t="shared" si="188"/>
        <v>393</v>
      </c>
      <c r="AU187" s="1246">
        <f>+O187</f>
        <v>1500</v>
      </c>
      <c r="AV187" s="308">
        <v>35</v>
      </c>
      <c r="AW187" s="683">
        <v>35</v>
      </c>
      <c r="AX187" s="683"/>
      <c r="AY187" s="683"/>
      <c r="AZ187" s="683"/>
      <c r="BA187" s="683"/>
      <c r="BB187" s="683"/>
      <c r="BC187" s="1219">
        <f t="shared" si="189"/>
        <v>393</v>
      </c>
      <c r="BD187" s="1249">
        <f>+P187</f>
        <v>0</v>
      </c>
      <c r="BE187" s="308">
        <f t="shared" si="168"/>
        <v>0</v>
      </c>
      <c r="BF187" s="683"/>
      <c r="BG187" s="683"/>
      <c r="BH187" s="683"/>
      <c r="BI187" s="683"/>
      <c r="BJ187" s="683"/>
      <c r="BK187" s="683"/>
      <c r="BL187" s="1219">
        <f t="shared" si="190"/>
        <v>393</v>
      </c>
      <c r="BM187" s="1252">
        <f>+Q187</f>
        <v>0</v>
      </c>
      <c r="BN187" s="308">
        <f t="shared" si="169"/>
        <v>0</v>
      </c>
      <c r="BO187" s="683"/>
      <c r="BP187" s="683"/>
      <c r="BQ187" s="683"/>
      <c r="BR187" s="683"/>
      <c r="BS187" s="683"/>
      <c r="BT187" s="683"/>
      <c r="BU187" s="1204"/>
      <c r="BV187" s="1205"/>
      <c r="BW187" s="1205"/>
      <c r="BX187" s="1205"/>
      <c r="BY187" s="1205"/>
      <c r="BZ187" s="1205"/>
      <c r="CA187" s="1205"/>
      <c r="CB187" s="1205"/>
      <c r="CC187" s="1206"/>
    </row>
    <row r="188" spans="1:81" s="690" customFormat="1" ht="40.15" customHeight="1" thickTop="1" thickBot="1" x14ac:dyDescent="0.3">
      <c r="A188" s="673"/>
      <c r="B188" s="1321"/>
      <c r="C188" s="1315"/>
      <c r="D188" s="1097"/>
      <c r="E188" s="1094"/>
      <c r="F188" s="1286"/>
      <c r="G188" s="1094"/>
      <c r="H188" s="1774"/>
      <c r="I188" s="1447"/>
      <c r="J188" s="1220"/>
      <c r="K188" s="1217"/>
      <c r="L188" s="1223"/>
      <c r="M188" s="1226"/>
      <c r="N188" s="1229"/>
      <c r="O188" s="1232"/>
      <c r="P188" s="1235"/>
      <c r="Q188" s="1238"/>
      <c r="R188" s="1220"/>
      <c r="S188" s="678" t="s">
        <v>6038</v>
      </c>
      <c r="T188" s="710" t="s">
        <v>3833</v>
      </c>
      <c r="U188" s="709" t="s">
        <v>3839</v>
      </c>
      <c r="V188" s="710" t="s">
        <v>3842</v>
      </c>
      <c r="W188" s="678" t="s">
        <v>6039</v>
      </c>
      <c r="X188" s="669">
        <v>44562</v>
      </c>
      <c r="Y188" s="669">
        <v>44926</v>
      </c>
      <c r="Z188" s="669">
        <v>44593</v>
      </c>
      <c r="AA188" s="669">
        <v>44926</v>
      </c>
      <c r="AB188" s="1220"/>
      <c r="AC188" s="1241"/>
      <c r="AD188" s="303">
        <f t="shared" si="191"/>
        <v>0</v>
      </c>
      <c r="AE188" s="303">
        <f t="shared" si="191"/>
        <v>0</v>
      </c>
      <c r="AF188" s="303">
        <f t="shared" si="191"/>
        <v>0</v>
      </c>
      <c r="AG188" s="303">
        <f t="shared" si="175"/>
        <v>0</v>
      </c>
      <c r="AH188" s="303">
        <f t="shared" si="175"/>
        <v>0</v>
      </c>
      <c r="AI188" s="303">
        <f t="shared" si="175"/>
        <v>0</v>
      </c>
      <c r="AJ188" s="303">
        <f t="shared" si="175"/>
        <v>0</v>
      </c>
      <c r="AK188" s="1220"/>
      <c r="AL188" s="1244"/>
      <c r="AM188" s="303">
        <f t="shared" si="166"/>
        <v>0</v>
      </c>
      <c r="AN188" s="684"/>
      <c r="AO188" s="684"/>
      <c r="AP188" s="684"/>
      <c r="AQ188" s="684"/>
      <c r="AR188" s="684"/>
      <c r="AS188" s="684"/>
      <c r="AT188" s="1220"/>
      <c r="AU188" s="1247"/>
      <c r="AV188" s="303">
        <f t="shared" si="167"/>
        <v>0</v>
      </c>
      <c r="AW188" s="684"/>
      <c r="AX188" s="684"/>
      <c r="AY188" s="684"/>
      <c r="AZ188" s="684"/>
      <c r="BA188" s="684"/>
      <c r="BB188" s="684"/>
      <c r="BC188" s="1220"/>
      <c r="BD188" s="1250"/>
      <c r="BE188" s="303">
        <f t="shared" si="168"/>
        <v>0</v>
      </c>
      <c r="BF188" s="684"/>
      <c r="BG188" s="684"/>
      <c r="BH188" s="684"/>
      <c r="BI188" s="684"/>
      <c r="BJ188" s="684"/>
      <c r="BK188" s="684"/>
      <c r="BL188" s="1220"/>
      <c r="BM188" s="1253"/>
      <c r="BN188" s="303">
        <f t="shared" si="169"/>
        <v>0</v>
      </c>
      <c r="BO188" s="684"/>
      <c r="BP188" s="684"/>
      <c r="BQ188" s="684"/>
      <c r="BR188" s="684"/>
      <c r="BS188" s="684"/>
      <c r="BT188" s="684"/>
      <c r="BU188" s="1207"/>
      <c r="BV188" s="1208"/>
      <c r="BW188" s="1208"/>
      <c r="BX188" s="1208"/>
      <c r="BY188" s="1208"/>
      <c r="BZ188" s="1208"/>
      <c r="CA188" s="1208"/>
      <c r="CB188" s="1208"/>
      <c r="CC188" s="1209"/>
    </row>
    <row r="189" spans="1:81" s="690" customFormat="1" ht="40.15" customHeight="1" thickTop="1" thickBot="1" x14ac:dyDescent="0.3">
      <c r="A189" s="673"/>
      <c r="B189" s="1321"/>
      <c r="C189" s="1315"/>
      <c r="D189" s="1097"/>
      <c r="E189" s="1094"/>
      <c r="F189" s="1286"/>
      <c r="G189" s="1094"/>
      <c r="H189" s="1774"/>
      <c r="I189" s="1447"/>
      <c r="J189" s="1220"/>
      <c r="K189" s="1217"/>
      <c r="L189" s="1223"/>
      <c r="M189" s="1226"/>
      <c r="N189" s="1229"/>
      <c r="O189" s="1232"/>
      <c r="P189" s="1235"/>
      <c r="Q189" s="1238"/>
      <c r="R189" s="1220"/>
      <c r="S189" s="678" t="s">
        <v>6040</v>
      </c>
      <c r="T189" s="710" t="s">
        <v>3833</v>
      </c>
      <c r="U189" s="709" t="s">
        <v>3840</v>
      </c>
      <c r="V189" s="710" t="s">
        <v>3842</v>
      </c>
      <c r="W189" s="678" t="s">
        <v>6041</v>
      </c>
      <c r="X189" s="669">
        <v>44562</v>
      </c>
      <c r="Y189" s="669">
        <v>44926</v>
      </c>
      <c r="Z189" s="669">
        <v>44593</v>
      </c>
      <c r="AA189" s="669">
        <v>44926</v>
      </c>
      <c r="AB189" s="1220"/>
      <c r="AC189" s="1241"/>
      <c r="AD189" s="303">
        <f t="shared" si="191"/>
        <v>0</v>
      </c>
      <c r="AE189" s="303">
        <f t="shared" si="191"/>
        <v>0</v>
      </c>
      <c r="AF189" s="303">
        <f t="shared" si="191"/>
        <v>0</v>
      </c>
      <c r="AG189" s="303">
        <f t="shared" si="191"/>
        <v>0</v>
      </c>
      <c r="AH189" s="303">
        <f t="shared" si="191"/>
        <v>0</v>
      </c>
      <c r="AI189" s="303">
        <f t="shared" si="191"/>
        <v>0</v>
      </c>
      <c r="AJ189" s="303">
        <f t="shared" si="191"/>
        <v>0</v>
      </c>
      <c r="AK189" s="1220"/>
      <c r="AL189" s="1244"/>
      <c r="AM189" s="303">
        <f t="shared" si="166"/>
        <v>0</v>
      </c>
      <c r="AN189" s="684"/>
      <c r="AO189" s="684"/>
      <c r="AP189" s="684"/>
      <c r="AQ189" s="684"/>
      <c r="AR189" s="684"/>
      <c r="AS189" s="684"/>
      <c r="AT189" s="1220"/>
      <c r="AU189" s="1247"/>
      <c r="AV189" s="303">
        <f t="shared" si="167"/>
        <v>0</v>
      </c>
      <c r="AW189" s="684"/>
      <c r="AX189" s="684"/>
      <c r="AY189" s="684"/>
      <c r="AZ189" s="684"/>
      <c r="BA189" s="684"/>
      <c r="BB189" s="684"/>
      <c r="BC189" s="1220"/>
      <c r="BD189" s="1250"/>
      <c r="BE189" s="303">
        <f t="shared" si="168"/>
        <v>0</v>
      </c>
      <c r="BF189" s="684"/>
      <c r="BG189" s="684"/>
      <c r="BH189" s="684"/>
      <c r="BI189" s="684"/>
      <c r="BJ189" s="684"/>
      <c r="BK189" s="684"/>
      <c r="BL189" s="1220"/>
      <c r="BM189" s="1253"/>
      <c r="BN189" s="303">
        <f t="shared" si="169"/>
        <v>0</v>
      </c>
      <c r="BO189" s="684"/>
      <c r="BP189" s="684"/>
      <c r="BQ189" s="684"/>
      <c r="BR189" s="684"/>
      <c r="BS189" s="684"/>
      <c r="BT189" s="684"/>
      <c r="BU189" s="1207"/>
      <c r="BV189" s="1208"/>
      <c r="BW189" s="1208"/>
      <c r="BX189" s="1208"/>
      <c r="BY189" s="1208"/>
      <c r="BZ189" s="1208"/>
      <c r="CA189" s="1208"/>
      <c r="CB189" s="1208"/>
      <c r="CC189" s="1209"/>
    </row>
    <row r="190" spans="1:81" s="690" customFormat="1" ht="40.15" customHeight="1" thickTop="1" thickBot="1" x14ac:dyDescent="0.3">
      <c r="A190" s="673"/>
      <c r="B190" s="1321"/>
      <c r="C190" s="1315"/>
      <c r="D190" s="1098"/>
      <c r="E190" s="1095"/>
      <c r="F190" s="1287"/>
      <c r="G190" s="1095"/>
      <c r="H190" s="1775"/>
      <c r="I190" s="1448"/>
      <c r="J190" s="1221"/>
      <c r="K190" s="1218"/>
      <c r="L190" s="1224"/>
      <c r="M190" s="1227"/>
      <c r="N190" s="1230"/>
      <c r="O190" s="1233"/>
      <c r="P190" s="1236"/>
      <c r="Q190" s="1239"/>
      <c r="R190" s="1221"/>
      <c r="S190" s="679"/>
      <c r="T190" s="710"/>
      <c r="U190" s="710"/>
      <c r="V190" s="710"/>
      <c r="W190" s="679"/>
      <c r="X190" s="671"/>
      <c r="Y190" s="671"/>
      <c r="Z190" s="671"/>
      <c r="AA190" s="671"/>
      <c r="AB190" s="1221"/>
      <c r="AC190" s="1242"/>
      <c r="AD190" s="306">
        <f t="shared" si="191"/>
        <v>0</v>
      </c>
      <c r="AE190" s="306">
        <f t="shared" si="191"/>
        <v>0</v>
      </c>
      <c r="AF190" s="306">
        <f t="shared" si="191"/>
        <v>0</v>
      </c>
      <c r="AG190" s="306">
        <f t="shared" si="191"/>
        <v>0</v>
      </c>
      <c r="AH190" s="306">
        <f t="shared" si="191"/>
        <v>0</v>
      </c>
      <c r="AI190" s="306">
        <f t="shared" si="191"/>
        <v>0</v>
      </c>
      <c r="AJ190" s="306">
        <f t="shared" si="191"/>
        <v>0</v>
      </c>
      <c r="AK190" s="1221"/>
      <c r="AL190" s="1245"/>
      <c r="AM190" s="306">
        <f t="shared" si="166"/>
        <v>0</v>
      </c>
      <c r="AN190" s="685"/>
      <c r="AO190" s="685"/>
      <c r="AP190" s="685"/>
      <c r="AQ190" s="685"/>
      <c r="AR190" s="685"/>
      <c r="AS190" s="685"/>
      <c r="AT190" s="1221"/>
      <c r="AU190" s="1248"/>
      <c r="AV190" s="306">
        <f t="shared" si="167"/>
        <v>0</v>
      </c>
      <c r="AW190" s="685"/>
      <c r="AX190" s="685"/>
      <c r="AY190" s="685"/>
      <c r="AZ190" s="685"/>
      <c r="BA190" s="685"/>
      <c r="BB190" s="685"/>
      <c r="BC190" s="1221"/>
      <c r="BD190" s="1251"/>
      <c r="BE190" s="306">
        <f t="shared" si="168"/>
        <v>0</v>
      </c>
      <c r="BF190" s="685"/>
      <c r="BG190" s="685"/>
      <c r="BH190" s="685"/>
      <c r="BI190" s="685"/>
      <c r="BJ190" s="685"/>
      <c r="BK190" s="685"/>
      <c r="BL190" s="1221"/>
      <c r="BM190" s="1254"/>
      <c r="BN190" s="306">
        <f t="shared" si="169"/>
        <v>0</v>
      </c>
      <c r="BO190" s="685"/>
      <c r="BP190" s="685"/>
      <c r="BQ190" s="685"/>
      <c r="BR190" s="685"/>
      <c r="BS190" s="685"/>
      <c r="BT190" s="685"/>
      <c r="BU190" s="1210"/>
      <c r="BV190" s="1211"/>
      <c r="BW190" s="1211"/>
      <c r="BX190" s="1211"/>
      <c r="BY190" s="1211"/>
      <c r="BZ190" s="1211"/>
      <c r="CA190" s="1211"/>
      <c r="CB190" s="1211"/>
      <c r="CC190" s="1212"/>
    </row>
    <row r="191" spans="1:81" s="690" customFormat="1" ht="40.15" customHeight="1" thickTop="1" thickBot="1" x14ac:dyDescent="0.3">
      <c r="A191" s="673"/>
      <c r="B191" s="1321"/>
      <c r="C191" s="1315"/>
      <c r="D191" s="1096">
        <v>4103</v>
      </c>
      <c r="E191" s="1093" t="s">
        <v>5892</v>
      </c>
      <c r="F191" s="1285" t="s">
        <v>5893</v>
      </c>
      <c r="G191" s="1093" t="s">
        <v>5730</v>
      </c>
      <c r="H191" s="1773" t="s">
        <v>5958</v>
      </c>
      <c r="I191" s="1446">
        <v>2021004540202</v>
      </c>
      <c r="J191" s="1219">
        <v>394</v>
      </c>
      <c r="K191" s="1216" t="str">
        <f>+[9]Metas!K450</f>
        <v>Mujeres atendidas con rehabilitación oral</v>
      </c>
      <c r="L191" s="1222"/>
      <c r="M191" s="1225">
        <f>SUM(N191:Q191)/4</f>
        <v>0</v>
      </c>
      <c r="N191" s="1228"/>
      <c r="O191" s="1231"/>
      <c r="P191" s="1234"/>
      <c r="Q191" s="1237"/>
      <c r="R191" s="1219">
        <f>+$J191</f>
        <v>394</v>
      </c>
      <c r="S191" s="677" t="s">
        <v>6036</v>
      </c>
      <c r="T191" s="710" t="s">
        <v>3833</v>
      </c>
      <c r="U191" s="708" t="s">
        <v>3838</v>
      </c>
      <c r="V191" s="710" t="s">
        <v>3842</v>
      </c>
      <c r="W191" s="677" t="s">
        <v>6037</v>
      </c>
      <c r="X191" s="669">
        <v>44562</v>
      </c>
      <c r="Y191" s="669">
        <v>44926</v>
      </c>
      <c r="Z191" s="669">
        <v>44593</v>
      </c>
      <c r="AA191" s="669">
        <v>44926</v>
      </c>
      <c r="AB191" s="1219">
        <f t="shared" si="186"/>
        <v>394</v>
      </c>
      <c r="AC191" s="1240">
        <f>+L191</f>
        <v>0</v>
      </c>
      <c r="AD191" s="308">
        <f t="shared" si="191"/>
        <v>0</v>
      </c>
      <c r="AE191" s="308">
        <f t="shared" si="191"/>
        <v>0</v>
      </c>
      <c r="AF191" s="308">
        <f t="shared" si="191"/>
        <v>0</v>
      </c>
      <c r="AG191" s="308">
        <f t="shared" si="191"/>
        <v>0</v>
      </c>
      <c r="AH191" s="308">
        <f t="shared" si="191"/>
        <v>0</v>
      </c>
      <c r="AI191" s="308">
        <f t="shared" si="191"/>
        <v>0</v>
      </c>
      <c r="AJ191" s="308">
        <f t="shared" si="191"/>
        <v>0</v>
      </c>
      <c r="AK191" s="1219">
        <f t="shared" si="187"/>
        <v>394</v>
      </c>
      <c r="AL191" s="1243">
        <f>+N191</f>
        <v>0</v>
      </c>
      <c r="AM191" s="308">
        <f t="shared" si="166"/>
        <v>0</v>
      </c>
      <c r="AN191" s="683"/>
      <c r="AO191" s="683"/>
      <c r="AP191" s="683"/>
      <c r="AQ191" s="683"/>
      <c r="AR191" s="683"/>
      <c r="AS191" s="683"/>
      <c r="AT191" s="1219">
        <f t="shared" si="188"/>
        <v>394</v>
      </c>
      <c r="AU191" s="1246">
        <f>+O191</f>
        <v>0</v>
      </c>
      <c r="AV191" s="308">
        <f t="shared" si="167"/>
        <v>0</v>
      </c>
      <c r="AW191" s="683"/>
      <c r="AX191" s="683"/>
      <c r="AY191" s="683"/>
      <c r="AZ191" s="683"/>
      <c r="BA191" s="683"/>
      <c r="BB191" s="683"/>
      <c r="BC191" s="1219">
        <f t="shared" si="189"/>
        <v>394</v>
      </c>
      <c r="BD191" s="1249">
        <f>+P191</f>
        <v>0</v>
      </c>
      <c r="BE191" s="308">
        <f t="shared" si="168"/>
        <v>0</v>
      </c>
      <c r="BF191" s="683"/>
      <c r="BG191" s="683"/>
      <c r="BH191" s="683"/>
      <c r="BI191" s="683"/>
      <c r="BJ191" s="683"/>
      <c r="BK191" s="683"/>
      <c r="BL191" s="1219">
        <f t="shared" si="190"/>
        <v>394</v>
      </c>
      <c r="BM191" s="1252">
        <f>+Q191</f>
        <v>0</v>
      </c>
      <c r="BN191" s="308">
        <f t="shared" si="169"/>
        <v>0</v>
      </c>
      <c r="BO191" s="683"/>
      <c r="BP191" s="683"/>
      <c r="BQ191" s="683"/>
      <c r="BR191" s="683"/>
      <c r="BS191" s="683"/>
      <c r="BT191" s="683"/>
      <c r="BU191" s="1204"/>
      <c r="BV191" s="1205"/>
      <c r="BW191" s="1205"/>
      <c r="BX191" s="1205"/>
      <c r="BY191" s="1205"/>
      <c r="BZ191" s="1205"/>
      <c r="CA191" s="1205"/>
      <c r="CB191" s="1205"/>
      <c r="CC191" s="1206"/>
    </row>
    <row r="192" spans="1:81" s="690" customFormat="1" ht="40.15" customHeight="1" thickTop="1" thickBot="1" x14ac:dyDescent="0.3">
      <c r="A192" s="673"/>
      <c r="B192" s="1321"/>
      <c r="C192" s="1315"/>
      <c r="D192" s="1097"/>
      <c r="E192" s="1094"/>
      <c r="F192" s="1286"/>
      <c r="G192" s="1094"/>
      <c r="H192" s="1774"/>
      <c r="I192" s="1447"/>
      <c r="J192" s="1220"/>
      <c r="K192" s="1217"/>
      <c r="L192" s="1223"/>
      <c r="M192" s="1226"/>
      <c r="N192" s="1229"/>
      <c r="O192" s="1232"/>
      <c r="P192" s="1235"/>
      <c r="Q192" s="1238"/>
      <c r="R192" s="1220"/>
      <c r="S192" s="678" t="s">
        <v>6038</v>
      </c>
      <c r="T192" s="710" t="s">
        <v>3833</v>
      </c>
      <c r="U192" s="709" t="s">
        <v>3839</v>
      </c>
      <c r="V192" s="710" t="s">
        <v>3842</v>
      </c>
      <c r="W192" s="678" t="s">
        <v>6039</v>
      </c>
      <c r="X192" s="669">
        <v>44562</v>
      </c>
      <c r="Y192" s="669">
        <v>44926</v>
      </c>
      <c r="Z192" s="669">
        <v>44593</v>
      </c>
      <c r="AA192" s="669">
        <v>44926</v>
      </c>
      <c r="AB192" s="1220"/>
      <c r="AC192" s="1241"/>
      <c r="AD192" s="303">
        <f t="shared" si="191"/>
        <v>0</v>
      </c>
      <c r="AE192" s="303">
        <f t="shared" si="191"/>
        <v>0</v>
      </c>
      <c r="AF192" s="303">
        <f t="shared" si="191"/>
        <v>0</v>
      </c>
      <c r="AG192" s="303">
        <f t="shared" si="191"/>
        <v>0</v>
      </c>
      <c r="AH192" s="303">
        <f t="shared" si="191"/>
        <v>0</v>
      </c>
      <c r="AI192" s="303">
        <f t="shared" si="191"/>
        <v>0</v>
      </c>
      <c r="AJ192" s="303">
        <f t="shared" si="191"/>
        <v>0</v>
      </c>
      <c r="AK192" s="1220"/>
      <c r="AL192" s="1244"/>
      <c r="AM192" s="303">
        <f t="shared" si="166"/>
        <v>0</v>
      </c>
      <c r="AN192" s="684"/>
      <c r="AO192" s="684"/>
      <c r="AP192" s="684"/>
      <c r="AQ192" s="684"/>
      <c r="AR192" s="684"/>
      <c r="AS192" s="684"/>
      <c r="AT192" s="1220"/>
      <c r="AU192" s="1247"/>
      <c r="AV192" s="303">
        <f t="shared" si="167"/>
        <v>0</v>
      </c>
      <c r="AW192" s="684"/>
      <c r="AX192" s="684"/>
      <c r="AY192" s="684"/>
      <c r="AZ192" s="684"/>
      <c r="BA192" s="684"/>
      <c r="BB192" s="684"/>
      <c r="BC192" s="1220"/>
      <c r="BD192" s="1250"/>
      <c r="BE192" s="303">
        <f t="shared" si="168"/>
        <v>0</v>
      </c>
      <c r="BF192" s="684"/>
      <c r="BG192" s="684"/>
      <c r="BH192" s="684"/>
      <c r="BI192" s="684"/>
      <c r="BJ192" s="684"/>
      <c r="BK192" s="684"/>
      <c r="BL192" s="1220"/>
      <c r="BM192" s="1253"/>
      <c r="BN192" s="303">
        <f t="shared" si="169"/>
        <v>0</v>
      </c>
      <c r="BO192" s="684"/>
      <c r="BP192" s="684"/>
      <c r="BQ192" s="684"/>
      <c r="BR192" s="684"/>
      <c r="BS192" s="684"/>
      <c r="BT192" s="684"/>
      <c r="BU192" s="1207"/>
      <c r="BV192" s="1208"/>
      <c r="BW192" s="1208"/>
      <c r="BX192" s="1208"/>
      <c r="BY192" s="1208"/>
      <c r="BZ192" s="1208"/>
      <c r="CA192" s="1208"/>
      <c r="CB192" s="1208"/>
      <c r="CC192" s="1209"/>
    </row>
    <row r="193" spans="1:81" s="690" customFormat="1" ht="40.15" customHeight="1" thickTop="1" thickBot="1" x14ac:dyDescent="0.3">
      <c r="A193" s="673"/>
      <c r="B193" s="1321"/>
      <c r="C193" s="1315"/>
      <c r="D193" s="1097"/>
      <c r="E193" s="1094"/>
      <c r="F193" s="1286"/>
      <c r="G193" s="1094"/>
      <c r="H193" s="1774"/>
      <c r="I193" s="1447"/>
      <c r="J193" s="1220"/>
      <c r="K193" s="1217"/>
      <c r="L193" s="1223"/>
      <c r="M193" s="1226"/>
      <c r="N193" s="1229"/>
      <c r="O193" s="1232"/>
      <c r="P193" s="1235"/>
      <c r="Q193" s="1238"/>
      <c r="R193" s="1220"/>
      <c r="S193" s="678" t="s">
        <v>6042</v>
      </c>
      <c r="T193" s="710" t="s">
        <v>3833</v>
      </c>
      <c r="U193" s="709" t="s">
        <v>3840</v>
      </c>
      <c r="V193" s="710" t="s">
        <v>3842</v>
      </c>
      <c r="W193" s="678" t="s">
        <v>6043</v>
      </c>
      <c r="X193" s="669">
        <v>44562</v>
      </c>
      <c r="Y193" s="669">
        <v>44926</v>
      </c>
      <c r="Z193" s="669">
        <v>44593</v>
      </c>
      <c r="AA193" s="669">
        <v>44926</v>
      </c>
      <c r="AB193" s="1220"/>
      <c r="AC193" s="1241"/>
      <c r="AD193" s="303">
        <f t="shared" si="191"/>
        <v>0</v>
      </c>
      <c r="AE193" s="303">
        <f t="shared" si="191"/>
        <v>0</v>
      </c>
      <c r="AF193" s="303">
        <f t="shared" si="191"/>
        <v>0</v>
      </c>
      <c r="AG193" s="303">
        <f t="shared" si="191"/>
        <v>0</v>
      </c>
      <c r="AH193" s="303">
        <f t="shared" si="191"/>
        <v>0</v>
      </c>
      <c r="AI193" s="303">
        <f t="shared" si="191"/>
        <v>0</v>
      </c>
      <c r="AJ193" s="303">
        <f t="shared" si="191"/>
        <v>0</v>
      </c>
      <c r="AK193" s="1220"/>
      <c r="AL193" s="1244"/>
      <c r="AM193" s="303">
        <f t="shared" si="166"/>
        <v>0</v>
      </c>
      <c r="AN193" s="684"/>
      <c r="AO193" s="684"/>
      <c r="AP193" s="684"/>
      <c r="AQ193" s="684"/>
      <c r="AR193" s="684"/>
      <c r="AS193" s="684"/>
      <c r="AT193" s="1220"/>
      <c r="AU193" s="1247"/>
      <c r="AV193" s="303">
        <f t="shared" si="167"/>
        <v>0</v>
      </c>
      <c r="AW193" s="684"/>
      <c r="AX193" s="684"/>
      <c r="AY193" s="684"/>
      <c r="AZ193" s="684"/>
      <c r="BA193" s="684"/>
      <c r="BB193" s="684"/>
      <c r="BC193" s="1220"/>
      <c r="BD193" s="1250"/>
      <c r="BE193" s="303">
        <f t="shared" si="168"/>
        <v>0</v>
      </c>
      <c r="BF193" s="684"/>
      <c r="BG193" s="684"/>
      <c r="BH193" s="684"/>
      <c r="BI193" s="684"/>
      <c r="BJ193" s="684"/>
      <c r="BK193" s="684"/>
      <c r="BL193" s="1220"/>
      <c r="BM193" s="1253"/>
      <c r="BN193" s="303">
        <f t="shared" si="169"/>
        <v>0</v>
      </c>
      <c r="BO193" s="684"/>
      <c r="BP193" s="684"/>
      <c r="BQ193" s="684"/>
      <c r="BR193" s="684"/>
      <c r="BS193" s="684"/>
      <c r="BT193" s="684"/>
      <c r="BU193" s="1207"/>
      <c r="BV193" s="1208"/>
      <c r="BW193" s="1208"/>
      <c r="BX193" s="1208"/>
      <c r="BY193" s="1208"/>
      <c r="BZ193" s="1208"/>
      <c r="CA193" s="1208"/>
      <c r="CB193" s="1208"/>
      <c r="CC193" s="1209"/>
    </row>
    <row r="194" spans="1:81" s="690" customFormat="1" ht="40.15" customHeight="1" thickTop="1" thickBot="1" x14ac:dyDescent="0.3">
      <c r="A194" s="673"/>
      <c r="B194" s="1321"/>
      <c r="C194" s="1315"/>
      <c r="D194" s="1098"/>
      <c r="E194" s="1095"/>
      <c r="F194" s="1287"/>
      <c r="G194" s="1095"/>
      <c r="H194" s="1775"/>
      <c r="I194" s="1448"/>
      <c r="J194" s="1221"/>
      <c r="K194" s="1218"/>
      <c r="L194" s="1224"/>
      <c r="M194" s="1227"/>
      <c r="N194" s="1230"/>
      <c r="O194" s="1233"/>
      <c r="P194" s="1236"/>
      <c r="Q194" s="1239"/>
      <c r="R194" s="1221"/>
      <c r="S194" s="679"/>
      <c r="T194" s="710"/>
      <c r="U194" s="710"/>
      <c r="V194" s="710"/>
      <c r="W194" s="679"/>
      <c r="X194" s="671"/>
      <c r="Y194" s="671"/>
      <c r="Z194" s="671"/>
      <c r="AA194" s="671"/>
      <c r="AB194" s="1221"/>
      <c r="AC194" s="1242"/>
      <c r="AD194" s="306">
        <f t="shared" si="191"/>
        <v>0</v>
      </c>
      <c r="AE194" s="306">
        <f t="shared" si="191"/>
        <v>0</v>
      </c>
      <c r="AF194" s="306">
        <f t="shared" si="191"/>
        <v>0</v>
      </c>
      <c r="AG194" s="306">
        <f t="shared" si="191"/>
        <v>0</v>
      </c>
      <c r="AH194" s="306">
        <f t="shared" si="191"/>
        <v>0</v>
      </c>
      <c r="AI194" s="306">
        <f t="shared" si="191"/>
        <v>0</v>
      </c>
      <c r="AJ194" s="306">
        <f t="shared" si="191"/>
        <v>0</v>
      </c>
      <c r="AK194" s="1221"/>
      <c r="AL194" s="1245"/>
      <c r="AM194" s="306">
        <f t="shared" si="166"/>
        <v>0</v>
      </c>
      <c r="AN194" s="685"/>
      <c r="AO194" s="685"/>
      <c r="AP194" s="685"/>
      <c r="AQ194" s="685"/>
      <c r="AR194" s="685"/>
      <c r="AS194" s="685"/>
      <c r="AT194" s="1221"/>
      <c r="AU194" s="1248"/>
      <c r="AV194" s="306">
        <f t="shared" si="167"/>
        <v>0</v>
      </c>
      <c r="AW194" s="685"/>
      <c r="AX194" s="685"/>
      <c r="AY194" s="685"/>
      <c r="AZ194" s="685"/>
      <c r="BA194" s="685"/>
      <c r="BB194" s="685"/>
      <c r="BC194" s="1221"/>
      <c r="BD194" s="1251"/>
      <c r="BE194" s="306">
        <f t="shared" si="168"/>
        <v>0</v>
      </c>
      <c r="BF194" s="685"/>
      <c r="BG194" s="685"/>
      <c r="BH194" s="685"/>
      <c r="BI194" s="685"/>
      <c r="BJ194" s="685"/>
      <c r="BK194" s="685"/>
      <c r="BL194" s="1221"/>
      <c r="BM194" s="1254"/>
      <c r="BN194" s="306">
        <f t="shared" si="169"/>
        <v>0</v>
      </c>
      <c r="BO194" s="685"/>
      <c r="BP194" s="685"/>
      <c r="BQ194" s="685"/>
      <c r="BR194" s="685"/>
      <c r="BS194" s="685"/>
      <c r="BT194" s="685"/>
      <c r="BU194" s="1210"/>
      <c r="BV194" s="1211"/>
      <c r="BW194" s="1211"/>
      <c r="BX194" s="1211"/>
      <c r="BY194" s="1211"/>
      <c r="BZ194" s="1211"/>
      <c r="CA194" s="1211"/>
      <c r="CB194" s="1211"/>
      <c r="CC194" s="1212"/>
    </row>
    <row r="195" spans="1:81" s="690" customFormat="1" ht="40.15" customHeight="1" thickTop="1" thickBot="1" x14ac:dyDescent="0.3">
      <c r="A195" s="673"/>
      <c r="B195" s="1321"/>
      <c r="C195" s="1315"/>
      <c r="D195" s="1096">
        <v>4103</v>
      </c>
      <c r="E195" s="1093" t="s">
        <v>5892</v>
      </c>
      <c r="F195" s="1285" t="s">
        <v>5893</v>
      </c>
      <c r="G195" s="1093" t="s">
        <v>5730</v>
      </c>
      <c r="H195" s="1773" t="s">
        <v>5958</v>
      </c>
      <c r="I195" s="1446">
        <v>2021004540202</v>
      </c>
      <c r="J195" s="1219">
        <v>395</v>
      </c>
      <c r="K195" s="1216" t="str">
        <f>+[9]Metas!K451</f>
        <v xml:space="preserve">Cirugías de cataratas realizadas en mujeres en condición de vulnerabilidad y pobreza extrema. </v>
      </c>
      <c r="L195" s="1222"/>
      <c r="M195" s="1225">
        <v>10</v>
      </c>
      <c r="N195" s="1228"/>
      <c r="O195" s="1231"/>
      <c r="P195" s="1234">
        <v>10</v>
      </c>
      <c r="Q195" s="1237"/>
      <c r="R195" s="1219">
        <f>+$J195</f>
        <v>395</v>
      </c>
      <c r="S195" s="677" t="s">
        <v>6036</v>
      </c>
      <c r="T195" s="710" t="s">
        <v>3833</v>
      </c>
      <c r="U195" s="708" t="s">
        <v>3838</v>
      </c>
      <c r="V195" s="710" t="s">
        <v>3842</v>
      </c>
      <c r="W195" s="677" t="s">
        <v>6037</v>
      </c>
      <c r="X195" s="669">
        <v>44562</v>
      </c>
      <c r="Y195" s="669">
        <v>44926</v>
      </c>
      <c r="Z195" s="669">
        <v>44593</v>
      </c>
      <c r="AA195" s="669">
        <v>44926</v>
      </c>
      <c r="AB195" s="1219">
        <f t="shared" si="186"/>
        <v>395</v>
      </c>
      <c r="AC195" s="1240">
        <f>+L195</f>
        <v>0</v>
      </c>
      <c r="AD195" s="308">
        <v>10</v>
      </c>
      <c r="AE195" s="308">
        <f t="shared" si="191"/>
        <v>0</v>
      </c>
      <c r="AF195" s="308">
        <f t="shared" si="191"/>
        <v>0</v>
      </c>
      <c r="AG195" s="308">
        <f t="shared" si="191"/>
        <v>0</v>
      </c>
      <c r="AH195" s="308">
        <f t="shared" si="191"/>
        <v>0</v>
      </c>
      <c r="AI195" s="308">
        <f t="shared" si="191"/>
        <v>0</v>
      </c>
      <c r="AJ195" s="308">
        <v>10</v>
      </c>
      <c r="AK195" s="1219">
        <f t="shared" si="187"/>
        <v>395</v>
      </c>
      <c r="AL195" s="1243">
        <f>+N195</f>
        <v>0</v>
      </c>
      <c r="AM195" s="308">
        <f t="shared" si="166"/>
        <v>0</v>
      </c>
      <c r="AN195" s="683"/>
      <c r="AO195" s="683"/>
      <c r="AP195" s="683"/>
      <c r="AQ195" s="683"/>
      <c r="AR195" s="683"/>
      <c r="AS195" s="683"/>
      <c r="AT195" s="1219">
        <f t="shared" si="188"/>
        <v>395</v>
      </c>
      <c r="AU195" s="1246">
        <f>+O195</f>
        <v>0</v>
      </c>
      <c r="AV195" s="308">
        <f t="shared" si="167"/>
        <v>0</v>
      </c>
      <c r="AW195" s="683"/>
      <c r="AX195" s="683"/>
      <c r="AY195" s="683"/>
      <c r="AZ195" s="683"/>
      <c r="BA195" s="683"/>
      <c r="BB195" s="683"/>
      <c r="BC195" s="1219">
        <f t="shared" si="189"/>
        <v>395</v>
      </c>
      <c r="BD195" s="1249">
        <f>+P195</f>
        <v>10</v>
      </c>
      <c r="BE195" s="308">
        <v>10</v>
      </c>
      <c r="BF195" s="683"/>
      <c r="BG195" s="683"/>
      <c r="BH195" s="683"/>
      <c r="BI195" s="683"/>
      <c r="BJ195" s="683"/>
      <c r="BK195" s="683">
        <v>10</v>
      </c>
      <c r="BL195" s="1219">
        <f t="shared" si="190"/>
        <v>395</v>
      </c>
      <c r="BM195" s="1252">
        <f>+Q195</f>
        <v>0</v>
      </c>
      <c r="BN195" s="308">
        <f t="shared" si="169"/>
        <v>0</v>
      </c>
      <c r="BO195" s="683"/>
      <c r="BP195" s="683"/>
      <c r="BQ195" s="683"/>
      <c r="BR195" s="683"/>
      <c r="BS195" s="683"/>
      <c r="BT195" s="683"/>
      <c r="BU195" s="1204"/>
      <c r="BV195" s="1205"/>
      <c r="BW195" s="1205"/>
      <c r="BX195" s="1205"/>
      <c r="BY195" s="1205"/>
      <c r="BZ195" s="1205"/>
      <c r="CA195" s="1205"/>
      <c r="CB195" s="1205"/>
      <c r="CC195" s="1206"/>
    </row>
    <row r="196" spans="1:81" s="690" customFormat="1" ht="40.15" customHeight="1" thickTop="1" thickBot="1" x14ac:dyDescent="0.3">
      <c r="A196" s="673"/>
      <c r="B196" s="1321"/>
      <c r="C196" s="1315"/>
      <c r="D196" s="1097"/>
      <c r="E196" s="1094"/>
      <c r="F196" s="1286"/>
      <c r="G196" s="1094"/>
      <c r="H196" s="1774"/>
      <c r="I196" s="1447"/>
      <c r="J196" s="1220"/>
      <c r="K196" s="1217"/>
      <c r="L196" s="1223"/>
      <c r="M196" s="1226"/>
      <c r="N196" s="1229"/>
      <c r="O196" s="1232"/>
      <c r="P196" s="1235"/>
      <c r="Q196" s="1238"/>
      <c r="R196" s="1220"/>
      <c r="S196" s="678" t="s">
        <v>6038</v>
      </c>
      <c r="T196" s="710" t="s">
        <v>3833</v>
      </c>
      <c r="U196" s="709" t="s">
        <v>3839</v>
      </c>
      <c r="V196" s="710" t="s">
        <v>3842</v>
      </c>
      <c r="W196" s="678" t="s">
        <v>6039</v>
      </c>
      <c r="X196" s="669">
        <v>44562</v>
      </c>
      <c r="Y196" s="669">
        <v>44926</v>
      </c>
      <c r="Z196" s="669">
        <v>44593</v>
      </c>
      <c r="AA196" s="669">
        <v>44926</v>
      </c>
      <c r="AB196" s="1220"/>
      <c r="AC196" s="1241"/>
      <c r="AD196" s="303">
        <f t="shared" si="191"/>
        <v>0</v>
      </c>
      <c r="AE196" s="303">
        <f t="shared" si="191"/>
        <v>0</v>
      </c>
      <c r="AF196" s="303">
        <f t="shared" si="191"/>
        <v>0</v>
      </c>
      <c r="AG196" s="303">
        <f t="shared" si="191"/>
        <v>0</v>
      </c>
      <c r="AH196" s="303">
        <f t="shared" si="191"/>
        <v>0</v>
      </c>
      <c r="AI196" s="303">
        <f t="shared" si="191"/>
        <v>0</v>
      </c>
      <c r="AJ196" s="303">
        <f t="shared" si="191"/>
        <v>0</v>
      </c>
      <c r="AK196" s="1220"/>
      <c r="AL196" s="1244"/>
      <c r="AM196" s="303">
        <f t="shared" si="166"/>
        <v>0</v>
      </c>
      <c r="AN196" s="684"/>
      <c r="AO196" s="684"/>
      <c r="AP196" s="684"/>
      <c r="AQ196" s="684"/>
      <c r="AR196" s="684"/>
      <c r="AS196" s="684"/>
      <c r="AT196" s="1220"/>
      <c r="AU196" s="1247"/>
      <c r="AV196" s="303">
        <f t="shared" si="167"/>
        <v>0</v>
      </c>
      <c r="AW196" s="684"/>
      <c r="AX196" s="684"/>
      <c r="AY196" s="684"/>
      <c r="AZ196" s="684"/>
      <c r="BA196" s="684"/>
      <c r="BB196" s="684"/>
      <c r="BC196" s="1220"/>
      <c r="BD196" s="1250"/>
      <c r="BE196" s="303">
        <f t="shared" si="168"/>
        <v>0</v>
      </c>
      <c r="BF196" s="684"/>
      <c r="BG196" s="684"/>
      <c r="BH196" s="684"/>
      <c r="BI196" s="684"/>
      <c r="BJ196" s="684"/>
      <c r="BK196" s="684"/>
      <c r="BL196" s="1220"/>
      <c r="BM196" s="1253"/>
      <c r="BN196" s="303">
        <f t="shared" si="169"/>
        <v>0</v>
      </c>
      <c r="BO196" s="684"/>
      <c r="BP196" s="684"/>
      <c r="BQ196" s="684"/>
      <c r="BR196" s="684"/>
      <c r="BS196" s="684"/>
      <c r="BT196" s="684"/>
      <c r="BU196" s="1207"/>
      <c r="BV196" s="1208"/>
      <c r="BW196" s="1208"/>
      <c r="BX196" s="1208"/>
      <c r="BY196" s="1208"/>
      <c r="BZ196" s="1208"/>
      <c r="CA196" s="1208"/>
      <c r="CB196" s="1208"/>
      <c r="CC196" s="1209"/>
    </row>
    <row r="197" spans="1:81" s="690" customFormat="1" ht="40.15" customHeight="1" thickTop="1" thickBot="1" x14ac:dyDescent="0.3">
      <c r="A197" s="673"/>
      <c r="B197" s="1321"/>
      <c r="C197" s="1315"/>
      <c r="D197" s="1097"/>
      <c r="E197" s="1094"/>
      <c r="F197" s="1286"/>
      <c r="G197" s="1094"/>
      <c r="H197" s="1774"/>
      <c r="I197" s="1447"/>
      <c r="J197" s="1220"/>
      <c r="K197" s="1217"/>
      <c r="L197" s="1223"/>
      <c r="M197" s="1226"/>
      <c r="N197" s="1229"/>
      <c r="O197" s="1232"/>
      <c r="P197" s="1235"/>
      <c r="Q197" s="1238"/>
      <c r="R197" s="1220"/>
      <c r="S197" s="678" t="s">
        <v>6044</v>
      </c>
      <c r="T197" s="710" t="s">
        <v>3833</v>
      </c>
      <c r="U197" s="709" t="s">
        <v>3840</v>
      </c>
      <c r="V197" s="710" t="s">
        <v>3842</v>
      </c>
      <c r="W197" s="678" t="s">
        <v>6045</v>
      </c>
      <c r="X197" s="669">
        <v>44562</v>
      </c>
      <c r="Y197" s="669">
        <v>44926</v>
      </c>
      <c r="Z197" s="669">
        <v>44593</v>
      </c>
      <c r="AA197" s="669">
        <v>44926</v>
      </c>
      <c r="AB197" s="1220"/>
      <c r="AC197" s="1241"/>
      <c r="AD197" s="303">
        <f t="shared" si="191"/>
        <v>0</v>
      </c>
      <c r="AE197" s="303">
        <f t="shared" si="191"/>
        <v>0</v>
      </c>
      <c r="AF197" s="303">
        <f t="shared" si="191"/>
        <v>0</v>
      </c>
      <c r="AG197" s="303">
        <f t="shared" si="191"/>
        <v>0</v>
      </c>
      <c r="AH197" s="303">
        <f t="shared" si="191"/>
        <v>0</v>
      </c>
      <c r="AI197" s="303">
        <f t="shared" si="191"/>
        <v>0</v>
      </c>
      <c r="AJ197" s="303">
        <f t="shared" si="191"/>
        <v>0</v>
      </c>
      <c r="AK197" s="1220"/>
      <c r="AL197" s="1244"/>
      <c r="AM197" s="303">
        <f t="shared" si="166"/>
        <v>0</v>
      </c>
      <c r="AN197" s="684"/>
      <c r="AO197" s="684"/>
      <c r="AP197" s="684"/>
      <c r="AQ197" s="684"/>
      <c r="AR197" s="684"/>
      <c r="AS197" s="684"/>
      <c r="AT197" s="1220"/>
      <c r="AU197" s="1247"/>
      <c r="AV197" s="303">
        <f t="shared" si="167"/>
        <v>0</v>
      </c>
      <c r="AW197" s="684"/>
      <c r="AX197" s="684"/>
      <c r="AY197" s="684"/>
      <c r="AZ197" s="684"/>
      <c r="BA197" s="684"/>
      <c r="BB197" s="684"/>
      <c r="BC197" s="1220"/>
      <c r="BD197" s="1250"/>
      <c r="BE197" s="303">
        <f t="shared" si="168"/>
        <v>0</v>
      </c>
      <c r="BF197" s="684"/>
      <c r="BG197" s="684"/>
      <c r="BH197" s="684"/>
      <c r="BI197" s="684"/>
      <c r="BJ197" s="684"/>
      <c r="BK197" s="684"/>
      <c r="BL197" s="1220"/>
      <c r="BM197" s="1253"/>
      <c r="BN197" s="303">
        <f t="shared" si="169"/>
        <v>0</v>
      </c>
      <c r="BO197" s="684"/>
      <c r="BP197" s="684"/>
      <c r="BQ197" s="684"/>
      <c r="BR197" s="684"/>
      <c r="BS197" s="684"/>
      <c r="BT197" s="684"/>
      <c r="BU197" s="1207"/>
      <c r="BV197" s="1208"/>
      <c r="BW197" s="1208"/>
      <c r="BX197" s="1208"/>
      <c r="BY197" s="1208"/>
      <c r="BZ197" s="1208"/>
      <c r="CA197" s="1208"/>
      <c r="CB197" s="1208"/>
      <c r="CC197" s="1209"/>
    </row>
    <row r="198" spans="1:81" s="690" customFormat="1" ht="40.15" customHeight="1" thickTop="1" thickBot="1" x14ac:dyDescent="0.3">
      <c r="A198" s="673"/>
      <c r="B198" s="1321"/>
      <c r="C198" s="1315"/>
      <c r="D198" s="1098"/>
      <c r="E198" s="1095"/>
      <c r="F198" s="1287"/>
      <c r="G198" s="1095"/>
      <c r="H198" s="1775"/>
      <c r="I198" s="1448"/>
      <c r="J198" s="1221"/>
      <c r="K198" s="1218"/>
      <c r="L198" s="1224"/>
      <c r="M198" s="1227"/>
      <c r="N198" s="1230"/>
      <c r="O198" s="1233"/>
      <c r="P198" s="1236"/>
      <c r="Q198" s="1239"/>
      <c r="R198" s="1221"/>
      <c r="S198" s="679"/>
      <c r="T198" s="710"/>
      <c r="U198" s="710"/>
      <c r="V198" s="710"/>
      <c r="W198" s="679"/>
      <c r="X198" s="671"/>
      <c r="Y198" s="671"/>
      <c r="Z198" s="671"/>
      <c r="AA198" s="671"/>
      <c r="AB198" s="1221"/>
      <c r="AC198" s="1242"/>
      <c r="AD198" s="306">
        <f t="shared" si="191"/>
        <v>0</v>
      </c>
      <c r="AE198" s="306">
        <f t="shared" si="191"/>
        <v>0</v>
      </c>
      <c r="AF198" s="306">
        <f t="shared" si="191"/>
        <v>0</v>
      </c>
      <c r="AG198" s="306">
        <f t="shared" si="191"/>
        <v>0</v>
      </c>
      <c r="AH198" s="306">
        <f t="shared" si="191"/>
        <v>0</v>
      </c>
      <c r="AI198" s="306">
        <f t="shared" si="191"/>
        <v>0</v>
      </c>
      <c r="AJ198" s="306">
        <f t="shared" si="191"/>
        <v>0</v>
      </c>
      <c r="AK198" s="1221"/>
      <c r="AL198" s="1245"/>
      <c r="AM198" s="306">
        <f t="shared" si="166"/>
        <v>0</v>
      </c>
      <c r="AN198" s="685"/>
      <c r="AO198" s="685"/>
      <c r="AP198" s="685"/>
      <c r="AQ198" s="685"/>
      <c r="AR198" s="685"/>
      <c r="AS198" s="685"/>
      <c r="AT198" s="1221"/>
      <c r="AU198" s="1248"/>
      <c r="AV198" s="306">
        <f t="shared" si="167"/>
        <v>0</v>
      </c>
      <c r="AW198" s="685"/>
      <c r="AX198" s="685"/>
      <c r="AY198" s="685"/>
      <c r="AZ198" s="685"/>
      <c r="BA198" s="685"/>
      <c r="BB198" s="685"/>
      <c r="BC198" s="1221"/>
      <c r="BD198" s="1251"/>
      <c r="BE198" s="306">
        <f t="shared" si="168"/>
        <v>0</v>
      </c>
      <c r="BF198" s="685"/>
      <c r="BG198" s="685"/>
      <c r="BH198" s="685"/>
      <c r="BI198" s="685"/>
      <c r="BJ198" s="685"/>
      <c r="BK198" s="685"/>
      <c r="BL198" s="1221"/>
      <c r="BM198" s="1254"/>
      <c r="BN198" s="306">
        <f t="shared" si="169"/>
        <v>0</v>
      </c>
      <c r="BO198" s="685"/>
      <c r="BP198" s="685"/>
      <c r="BQ198" s="685"/>
      <c r="BR198" s="685"/>
      <c r="BS198" s="685"/>
      <c r="BT198" s="685"/>
      <c r="BU198" s="1210"/>
      <c r="BV198" s="1211"/>
      <c r="BW198" s="1211"/>
      <c r="BX198" s="1211"/>
      <c r="BY198" s="1211"/>
      <c r="BZ198" s="1211"/>
      <c r="CA198" s="1211"/>
      <c r="CB198" s="1211"/>
      <c r="CC198" s="1212"/>
    </row>
    <row r="199" spans="1:81" s="690" customFormat="1" ht="40.15" customHeight="1" thickTop="1" thickBot="1" x14ac:dyDescent="0.3">
      <c r="A199" s="673"/>
      <c r="B199" s="1321"/>
      <c r="C199" s="1315"/>
      <c r="D199" s="1096">
        <v>4103</v>
      </c>
      <c r="E199" s="1093" t="s">
        <v>5892</v>
      </c>
      <c r="F199" s="1285" t="s">
        <v>5893</v>
      </c>
      <c r="G199" s="1093" t="s">
        <v>5730</v>
      </c>
      <c r="H199" s="1773" t="s">
        <v>5958</v>
      </c>
      <c r="I199" s="1446">
        <v>2021004540202</v>
      </c>
      <c r="J199" s="1219">
        <v>396</v>
      </c>
      <c r="K199" s="1216" t="str">
        <f>+[9]Metas!K452</f>
        <v>Mujeres vacunadas contra el papiloma humano</v>
      </c>
      <c r="L199" s="1222"/>
      <c r="M199" s="1225">
        <v>170</v>
      </c>
      <c r="N199" s="1228">
        <v>40</v>
      </c>
      <c r="O199" s="1231">
        <v>50</v>
      </c>
      <c r="P199" s="1234">
        <v>40</v>
      </c>
      <c r="Q199" s="1237">
        <v>40</v>
      </c>
      <c r="R199" s="1219">
        <f>+$J199</f>
        <v>396</v>
      </c>
      <c r="S199" s="677" t="s">
        <v>6036</v>
      </c>
      <c r="T199" s="710" t="s">
        <v>3833</v>
      </c>
      <c r="U199" s="708" t="s">
        <v>3838</v>
      </c>
      <c r="V199" s="710" t="s">
        <v>3842</v>
      </c>
      <c r="W199" s="677" t="s">
        <v>6037</v>
      </c>
      <c r="X199" s="669">
        <v>44562</v>
      </c>
      <c r="Y199" s="669">
        <v>44926</v>
      </c>
      <c r="Z199" s="669">
        <v>44593</v>
      </c>
      <c r="AA199" s="669">
        <v>44926</v>
      </c>
      <c r="AB199" s="1219">
        <f t="shared" si="186"/>
        <v>396</v>
      </c>
      <c r="AC199" s="1240">
        <f>+L199</f>
        <v>0</v>
      </c>
      <c r="AD199" s="308">
        <v>8</v>
      </c>
      <c r="AE199" s="308">
        <v>8</v>
      </c>
      <c r="AF199" s="308">
        <f t="shared" si="191"/>
        <v>0</v>
      </c>
      <c r="AG199" s="308">
        <f t="shared" si="191"/>
        <v>0</v>
      </c>
      <c r="AH199" s="308">
        <f t="shared" si="191"/>
        <v>0</v>
      </c>
      <c r="AI199" s="308">
        <f t="shared" si="191"/>
        <v>0</v>
      </c>
      <c r="AJ199" s="308">
        <f t="shared" si="191"/>
        <v>0</v>
      </c>
      <c r="AK199" s="1219">
        <f t="shared" si="187"/>
        <v>396</v>
      </c>
      <c r="AL199" s="1243">
        <f>+N199</f>
        <v>40</v>
      </c>
      <c r="AM199" s="308">
        <v>2</v>
      </c>
      <c r="AN199" s="683">
        <v>2</v>
      </c>
      <c r="AO199" s="683"/>
      <c r="AP199" s="683"/>
      <c r="AQ199" s="683"/>
      <c r="AR199" s="683"/>
      <c r="AS199" s="683"/>
      <c r="AT199" s="1219">
        <f t="shared" si="188"/>
        <v>396</v>
      </c>
      <c r="AU199" s="1246">
        <f>+O199</f>
        <v>50</v>
      </c>
      <c r="AV199" s="308">
        <v>2</v>
      </c>
      <c r="AW199" s="683">
        <v>2</v>
      </c>
      <c r="AX199" s="683"/>
      <c r="AY199" s="683"/>
      <c r="AZ199" s="683"/>
      <c r="BA199" s="683"/>
      <c r="BB199" s="683"/>
      <c r="BC199" s="1219">
        <f t="shared" si="189"/>
        <v>396</v>
      </c>
      <c r="BD199" s="1249">
        <f>+P199</f>
        <v>40</v>
      </c>
      <c r="BE199" s="308">
        <v>2</v>
      </c>
      <c r="BF199" s="683">
        <v>2</v>
      </c>
      <c r="BG199" s="683"/>
      <c r="BH199" s="683"/>
      <c r="BI199" s="683"/>
      <c r="BJ199" s="683"/>
      <c r="BK199" s="683"/>
      <c r="BL199" s="1219">
        <f t="shared" si="190"/>
        <v>396</v>
      </c>
      <c r="BM199" s="1252">
        <f>+Q199</f>
        <v>40</v>
      </c>
      <c r="BN199" s="308">
        <v>2</v>
      </c>
      <c r="BO199" s="683">
        <v>2</v>
      </c>
      <c r="BP199" s="683"/>
      <c r="BQ199" s="683"/>
      <c r="BR199" s="683"/>
      <c r="BS199" s="683"/>
      <c r="BT199" s="683"/>
      <c r="BU199" s="1204"/>
      <c r="BV199" s="1205"/>
      <c r="BW199" s="1205"/>
      <c r="BX199" s="1205"/>
      <c r="BY199" s="1205"/>
      <c r="BZ199" s="1205"/>
      <c r="CA199" s="1205"/>
      <c r="CB199" s="1205"/>
      <c r="CC199" s="1206"/>
    </row>
    <row r="200" spans="1:81" s="690" customFormat="1" ht="40.15" customHeight="1" thickTop="1" thickBot="1" x14ac:dyDescent="0.3">
      <c r="A200" s="673"/>
      <c r="B200" s="1321"/>
      <c r="C200" s="1315"/>
      <c r="D200" s="1097"/>
      <c r="E200" s="1094"/>
      <c r="F200" s="1286"/>
      <c r="G200" s="1094"/>
      <c r="H200" s="1774"/>
      <c r="I200" s="1447"/>
      <c r="J200" s="1220"/>
      <c r="K200" s="1217"/>
      <c r="L200" s="1223"/>
      <c r="M200" s="1226"/>
      <c r="N200" s="1229"/>
      <c r="O200" s="1232"/>
      <c r="P200" s="1235"/>
      <c r="Q200" s="1238"/>
      <c r="R200" s="1220"/>
      <c r="S200" s="678" t="s">
        <v>6038</v>
      </c>
      <c r="T200" s="710" t="s">
        <v>3833</v>
      </c>
      <c r="U200" s="709" t="s">
        <v>3839</v>
      </c>
      <c r="V200" s="710" t="s">
        <v>3842</v>
      </c>
      <c r="W200" s="678" t="s">
        <v>6039</v>
      </c>
      <c r="X200" s="669">
        <v>44562</v>
      </c>
      <c r="Y200" s="669">
        <v>44926</v>
      </c>
      <c r="Z200" s="669">
        <v>44593</v>
      </c>
      <c r="AA200" s="669">
        <v>44926</v>
      </c>
      <c r="AB200" s="1220"/>
      <c r="AC200" s="1241"/>
      <c r="AD200" s="303">
        <f t="shared" si="191"/>
        <v>0</v>
      </c>
      <c r="AE200" s="303">
        <f t="shared" si="191"/>
        <v>0</v>
      </c>
      <c r="AF200" s="303">
        <f t="shared" si="191"/>
        <v>0</v>
      </c>
      <c r="AG200" s="303">
        <f t="shared" si="191"/>
        <v>0</v>
      </c>
      <c r="AH200" s="303">
        <f t="shared" si="191"/>
        <v>0</v>
      </c>
      <c r="AI200" s="303">
        <f t="shared" si="191"/>
        <v>0</v>
      </c>
      <c r="AJ200" s="303">
        <f t="shared" si="191"/>
        <v>0</v>
      </c>
      <c r="AK200" s="1220"/>
      <c r="AL200" s="1244"/>
      <c r="AM200" s="303">
        <f t="shared" si="166"/>
        <v>0</v>
      </c>
      <c r="AN200" s="684"/>
      <c r="AO200" s="684"/>
      <c r="AP200" s="684"/>
      <c r="AQ200" s="684"/>
      <c r="AR200" s="684"/>
      <c r="AS200" s="684"/>
      <c r="AT200" s="1220"/>
      <c r="AU200" s="1247"/>
      <c r="AV200" s="303">
        <f t="shared" si="167"/>
        <v>0</v>
      </c>
      <c r="AW200" s="684"/>
      <c r="AX200" s="684"/>
      <c r="AY200" s="684"/>
      <c r="AZ200" s="684"/>
      <c r="BA200" s="684"/>
      <c r="BB200" s="684"/>
      <c r="BC200" s="1220"/>
      <c r="BD200" s="1250"/>
      <c r="BE200" s="303">
        <f t="shared" si="168"/>
        <v>0</v>
      </c>
      <c r="BF200" s="684"/>
      <c r="BG200" s="684"/>
      <c r="BH200" s="684"/>
      <c r="BI200" s="684"/>
      <c r="BJ200" s="684"/>
      <c r="BK200" s="684"/>
      <c r="BL200" s="1220"/>
      <c r="BM200" s="1253"/>
      <c r="BN200" s="303">
        <f t="shared" si="169"/>
        <v>0</v>
      </c>
      <c r="BO200" s="684"/>
      <c r="BP200" s="684"/>
      <c r="BQ200" s="684"/>
      <c r="BR200" s="684"/>
      <c r="BS200" s="684"/>
      <c r="BT200" s="684"/>
      <c r="BU200" s="1207"/>
      <c r="BV200" s="1208"/>
      <c r="BW200" s="1208"/>
      <c r="BX200" s="1208"/>
      <c r="BY200" s="1208"/>
      <c r="BZ200" s="1208"/>
      <c r="CA200" s="1208"/>
      <c r="CB200" s="1208"/>
      <c r="CC200" s="1209"/>
    </row>
    <row r="201" spans="1:81" s="690" customFormat="1" ht="40.15" customHeight="1" thickTop="1" thickBot="1" x14ac:dyDescent="0.3">
      <c r="A201" s="673"/>
      <c r="B201" s="1321"/>
      <c r="C201" s="1315"/>
      <c r="D201" s="1097"/>
      <c r="E201" s="1094"/>
      <c r="F201" s="1286"/>
      <c r="G201" s="1094"/>
      <c r="H201" s="1774"/>
      <c r="I201" s="1447"/>
      <c r="J201" s="1220"/>
      <c r="K201" s="1217"/>
      <c r="L201" s="1223"/>
      <c r="M201" s="1226"/>
      <c r="N201" s="1229"/>
      <c r="O201" s="1232"/>
      <c r="P201" s="1235"/>
      <c r="Q201" s="1238"/>
      <c r="R201" s="1220"/>
      <c r="S201" s="678" t="s">
        <v>6044</v>
      </c>
      <c r="T201" s="710" t="s">
        <v>3833</v>
      </c>
      <c r="U201" s="709" t="s">
        <v>3840</v>
      </c>
      <c r="V201" s="710" t="s">
        <v>3842</v>
      </c>
      <c r="W201" s="678" t="s">
        <v>6045</v>
      </c>
      <c r="X201" s="669">
        <v>44562</v>
      </c>
      <c r="Y201" s="669">
        <v>44926</v>
      </c>
      <c r="Z201" s="669">
        <v>44593</v>
      </c>
      <c r="AA201" s="669">
        <v>44926</v>
      </c>
      <c r="AB201" s="1220"/>
      <c r="AC201" s="1241"/>
      <c r="AD201" s="303">
        <f t="shared" si="191"/>
        <v>0</v>
      </c>
      <c r="AE201" s="303">
        <f t="shared" si="191"/>
        <v>0</v>
      </c>
      <c r="AF201" s="303">
        <f t="shared" si="191"/>
        <v>0</v>
      </c>
      <c r="AG201" s="303">
        <f t="shared" si="191"/>
        <v>0</v>
      </c>
      <c r="AH201" s="303">
        <f t="shared" si="191"/>
        <v>0</v>
      </c>
      <c r="AI201" s="303">
        <f t="shared" si="191"/>
        <v>0</v>
      </c>
      <c r="AJ201" s="303">
        <f t="shared" si="191"/>
        <v>0</v>
      </c>
      <c r="AK201" s="1220"/>
      <c r="AL201" s="1244"/>
      <c r="AM201" s="303">
        <f t="shared" si="166"/>
        <v>0</v>
      </c>
      <c r="AN201" s="684"/>
      <c r="AO201" s="684"/>
      <c r="AP201" s="684"/>
      <c r="AQ201" s="684"/>
      <c r="AR201" s="684"/>
      <c r="AS201" s="684"/>
      <c r="AT201" s="1220"/>
      <c r="AU201" s="1247"/>
      <c r="AV201" s="303">
        <f t="shared" si="167"/>
        <v>0</v>
      </c>
      <c r="AW201" s="684"/>
      <c r="AX201" s="684"/>
      <c r="AY201" s="684"/>
      <c r="AZ201" s="684"/>
      <c r="BA201" s="684"/>
      <c r="BB201" s="684"/>
      <c r="BC201" s="1220"/>
      <c r="BD201" s="1250"/>
      <c r="BE201" s="303">
        <f t="shared" si="168"/>
        <v>0</v>
      </c>
      <c r="BF201" s="684"/>
      <c r="BG201" s="684"/>
      <c r="BH201" s="684"/>
      <c r="BI201" s="684"/>
      <c r="BJ201" s="684"/>
      <c r="BK201" s="684"/>
      <c r="BL201" s="1220"/>
      <c r="BM201" s="1253"/>
      <c r="BN201" s="303">
        <f t="shared" si="169"/>
        <v>0</v>
      </c>
      <c r="BO201" s="684"/>
      <c r="BP201" s="684"/>
      <c r="BQ201" s="684"/>
      <c r="BR201" s="684"/>
      <c r="BS201" s="684"/>
      <c r="BT201" s="684"/>
      <c r="BU201" s="1207"/>
      <c r="BV201" s="1208"/>
      <c r="BW201" s="1208"/>
      <c r="BX201" s="1208"/>
      <c r="BY201" s="1208"/>
      <c r="BZ201" s="1208"/>
      <c r="CA201" s="1208"/>
      <c r="CB201" s="1208"/>
      <c r="CC201" s="1209"/>
    </row>
    <row r="202" spans="1:81" s="690" customFormat="1" ht="40.15" customHeight="1" thickTop="1" thickBot="1" x14ac:dyDescent="0.3">
      <c r="A202" s="673"/>
      <c r="B202" s="1321"/>
      <c r="C202" s="1315"/>
      <c r="D202" s="1098"/>
      <c r="E202" s="1095"/>
      <c r="F202" s="1287"/>
      <c r="G202" s="1095"/>
      <c r="H202" s="1775"/>
      <c r="I202" s="1448"/>
      <c r="J202" s="1221"/>
      <c r="K202" s="1218"/>
      <c r="L202" s="1224"/>
      <c r="M202" s="1227"/>
      <c r="N202" s="1230"/>
      <c r="O202" s="1233"/>
      <c r="P202" s="1236"/>
      <c r="Q202" s="1239"/>
      <c r="R202" s="1221"/>
      <c r="S202" s="679"/>
      <c r="T202" s="710"/>
      <c r="U202" s="710"/>
      <c r="V202" s="710"/>
      <c r="W202" s="679"/>
      <c r="X202" s="671"/>
      <c r="Y202" s="671"/>
      <c r="Z202" s="671"/>
      <c r="AA202" s="671"/>
      <c r="AB202" s="1221"/>
      <c r="AC202" s="1242"/>
      <c r="AD202" s="306">
        <f t="shared" si="191"/>
        <v>0</v>
      </c>
      <c r="AE202" s="306">
        <f t="shared" si="191"/>
        <v>0</v>
      </c>
      <c r="AF202" s="306">
        <f t="shared" si="191"/>
        <v>0</v>
      </c>
      <c r="AG202" s="306">
        <f t="shared" si="191"/>
        <v>0</v>
      </c>
      <c r="AH202" s="306">
        <f t="shared" si="191"/>
        <v>0</v>
      </c>
      <c r="AI202" s="306">
        <f t="shared" si="191"/>
        <v>0</v>
      </c>
      <c r="AJ202" s="306">
        <f t="shared" si="191"/>
        <v>0</v>
      </c>
      <c r="AK202" s="1221"/>
      <c r="AL202" s="1245"/>
      <c r="AM202" s="306">
        <f t="shared" si="166"/>
        <v>0</v>
      </c>
      <c r="AN202" s="685"/>
      <c r="AO202" s="685"/>
      <c r="AP202" s="685"/>
      <c r="AQ202" s="685"/>
      <c r="AR202" s="685"/>
      <c r="AS202" s="685"/>
      <c r="AT202" s="1221"/>
      <c r="AU202" s="1248"/>
      <c r="AV202" s="306">
        <f t="shared" si="167"/>
        <v>0</v>
      </c>
      <c r="AW202" s="685"/>
      <c r="AX202" s="685"/>
      <c r="AY202" s="685"/>
      <c r="AZ202" s="685"/>
      <c r="BA202" s="685"/>
      <c r="BB202" s="685"/>
      <c r="BC202" s="1221"/>
      <c r="BD202" s="1251"/>
      <c r="BE202" s="306">
        <f t="shared" si="168"/>
        <v>0</v>
      </c>
      <c r="BF202" s="685"/>
      <c r="BG202" s="685"/>
      <c r="BH202" s="685"/>
      <c r="BI202" s="685"/>
      <c r="BJ202" s="685"/>
      <c r="BK202" s="685"/>
      <c r="BL202" s="1221"/>
      <c r="BM202" s="1254"/>
      <c r="BN202" s="306">
        <f t="shared" si="169"/>
        <v>0</v>
      </c>
      <c r="BO202" s="685"/>
      <c r="BP202" s="685"/>
      <c r="BQ202" s="685"/>
      <c r="BR202" s="685"/>
      <c r="BS202" s="685"/>
      <c r="BT202" s="685"/>
      <c r="BU202" s="1210"/>
      <c r="BV202" s="1211"/>
      <c r="BW202" s="1211"/>
      <c r="BX202" s="1211"/>
      <c r="BY202" s="1211"/>
      <c r="BZ202" s="1211"/>
      <c r="CA202" s="1211"/>
      <c r="CB202" s="1211"/>
      <c r="CC202" s="1212"/>
    </row>
    <row r="203" spans="1:81" s="690" customFormat="1" ht="40.15" customHeight="1" thickTop="1" thickBot="1" x14ac:dyDescent="0.3">
      <c r="A203" s="673"/>
      <c r="B203" s="1321"/>
      <c r="C203" s="1315"/>
      <c r="D203" s="1096">
        <v>4103</v>
      </c>
      <c r="E203" s="1093" t="s">
        <v>5892</v>
      </c>
      <c r="F203" s="1285" t="s">
        <v>5893</v>
      </c>
      <c r="G203" s="1093" t="s">
        <v>5730</v>
      </c>
      <c r="H203" s="1773" t="s">
        <v>5958</v>
      </c>
      <c r="I203" s="1446">
        <v>2021004540202</v>
      </c>
      <c r="J203" s="1219">
        <v>397</v>
      </c>
      <c r="K203" s="1216" t="str">
        <f>+[9]Metas!K453</f>
        <v>Mujeres capacitadas en responsabilidad de prevención y protección del embarazo en adolescentes</v>
      </c>
      <c r="L203" s="1222"/>
      <c r="M203" s="1225">
        <v>1600</v>
      </c>
      <c r="N203" s="1228">
        <v>400</v>
      </c>
      <c r="O203" s="1231">
        <v>400</v>
      </c>
      <c r="P203" s="1234">
        <v>400</v>
      </c>
      <c r="Q203" s="1237">
        <v>400</v>
      </c>
      <c r="R203" s="1219">
        <f>+$J203</f>
        <v>397</v>
      </c>
      <c r="S203" s="719" t="s">
        <v>5935</v>
      </c>
      <c r="T203" s="708" t="s">
        <v>3833</v>
      </c>
      <c r="U203" s="708" t="s">
        <v>3838</v>
      </c>
      <c r="V203" s="708" t="s">
        <v>3842</v>
      </c>
      <c r="W203" s="731" t="s">
        <v>5929</v>
      </c>
      <c r="X203" s="669">
        <v>44562</v>
      </c>
      <c r="Y203" s="669">
        <v>44926</v>
      </c>
      <c r="Z203" s="669">
        <v>44593</v>
      </c>
      <c r="AA203" s="669">
        <v>44926</v>
      </c>
      <c r="AB203" s="1219">
        <f t="shared" si="186"/>
        <v>397</v>
      </c>
      <c r="AC203" s="1240">
        <f>+L203</f>
        <v>0</v>
      </c>
      <c r="AD203" s="308">
        <v>4</v>
      </c>
      <c r="AE203" s="308">
        <v>4</v>
      </c>
      <c r="AF203" s="308">
        <f t="shared" si="191"/>
        <v>0</v>
      </c>
      <c r="AG203" s="308">
        <f t="shared" si="191"/>
        <v>0</v>
      </c>
      <c r="AH203" s="308">
        <f t="shared" si="191"/>
        <v>0</v>
      </c>
      <c r="AI203" s="308">
        <f t="shared" si="191"/>
        <v>0</v>
      </c>
      <c r="AJ203" s="308">
        <f t="shared" si="191"/>
        <v>0</v>
      </c>
      <c r="AK203" s="1219">
        <f t="shared" si="187"/>
        <v>397</v>
      </c>
      <c r="AL203" s="1243">
        <f>+N203</f>
        <v>400</v>
      </c>
      <c r="AM203" s="308">
        <v>1</v>
      </c>
      <c r="AN203" s="683">
        <v>1</v>
      </c>
      <c r="AO203" s="683"/>
      <c r="AP203" s="683"/>
      <c r="AQ203" s="683"/>
      <c r="AR203" s="683"/>
      <c r="AS203" s="683"/>
      <c r="AT203" s="1219">
        <f t="shared" si="188"/>
        <v>397</v>
      </c>
      <c r="AU203" s="1246">
        <f>+O203</f>
        <v>400</v>
      </c>
      <c r="AV203" s="308">
        <v>1</v>
      </c>
      <c r="AW203" s="683">
        <v>1</v>
      </c>
      <c r="AX203" s="683"/>
      <c r="AY203" s="683"/>
      <c r="AZ203" s="683"/>
      <c r="BA203" s="683"/>
      <c r="BB203" s="683"/>
      <c r="BC203" s="1219">
        <f t="shared" si="189"/>
        <v>397</v>
      </c>
      <c r="BD203" s="1249">
        <f>+P203</f>
        <v>400</v>
      </c>
      <c r="BE203" s="308">
        <v>11</v>
      </c>
      <c r="BF203" s="683">
        <v>1</v>
      </c>
      <c r="BG203" s="683"/>
      <c r="BH203" s="683"/>
      <c r="BI203" s="683"/>
      <c r="BJ203" s="683"/>
      <c r="BK203" s="683"/>
      <c r="BL203" s="1219">
        <f t="shared" si="190"/>
        <v>397</v>
      </c>
      <c r="BM203" s="1252">
        <f>+Q203</f>
        <v>400</v>
      </c>
      <c r="BN203" s="308">
        <v>1</v>
      </c>
      <c r="BO203" s="683">
        <v>1</v>
      </c>
      <c r="BP203" s="683"/>
      <c r="BQ203" s="683"/>
      <c r="BR203" s="683"/>
      <c r="BS203" s="683"/>
      <c r="BT203" s="683"/>
      <c r="BU203" s="1204"/>
      <c r="BV203" s="1205"/>
      <c r="BW203" s="1205"/>
      <c r="BX203" s="1205"/>
      <c r="BY203" s="1205"/>
      <c r="BZ203" s="1205"/>
      <c r="CA203" s="1205"/>
      <c r="CB203" s="1205"/>
      <c r="CC203" s="1206"/>
    </row>
    <row r="204" spans="1:81" s="690" customFormat="1" ht="40.15" customHeight="1" thickTop="1" thickBot="1" x14ac:dyDescent="0.3">
      <c r="A204" s="673"/>
      <c r="B204" s="1321"/>
      <c r="C204" s="1315"/>
      <c r="D204" s="1097"/>
      <c r="E204" s="1094"/>
      <c r="F204" s="1286"/>
      <c r="G204" s="1094"/>
      <c r="H204" s="1774"/>
      <c r="I204" s="1447"/>
      <c r="J204" s="1220"/>
      <c r="K204" s="1217"/>
      <c r="L204" s="1223"/>
      <c r="M204" s="1226"/>
      <c r="N204" s="1229"/>
      <c r="O204" s="1232"/>
      <c r="P204" s="1235"/>
      <c r="Q204" s="1238"/>
      <c r="R204" s="1220"/>
      <c r="S204" s="718" t="s">
        <v>5930</v>
      </c>
      <c r="T204" s="709" t="s">
        <v>3833</v>
      </c>
      <c r="U204" s="709" t="s">
        <v>3839</v>
      </c>
      <c r="V204" s="709" t="s">
        <v>3842</v>
      </c>
      <c r="W204" s="731" t="s">
        <v>5931</v>
      </c>
      <c r="X204" s="669">
        <v>44562</v>
      </c>
      <c r="Y204" s="669">
        <v>44926</v>
      </c>
      <c r="Z204" s="669">
        <v>44593</v>
      </c>
      <c r="AA204" s="669">
        <v>44926</v>
      </c>
      <c r="AB204" s="1220"/>
      <c r="AC204" s="1241"/>
      <c r="AD204" s="303">
        <f t="shared" si="191"/>
        <v>0</v>
      </c>
      <c r="AE204" s="303">
        <f t="shared" si="191"/>
        <v>0</v>
      </c>
      <c r="AF204" s="303">
        <f t="shared" si="191"/>
        <v>0</v>
      </c>
      <c r="AG204" s="303">
        <f t="shared" si="191"/>
        <v>0</v>
      </c>
      <c r="AH204" s="303">
        <f t="shared" si="191"/>
        <v>0</v>
      </c>
      <c r="AI204" s="303">
        <f t="shared" si="191"/>
        <v>0</v>
      </c>
      <c r="AJ204" s="303">
        <f t="shared" si="191"/>
        <v>0</v>
      </c>
      <c r="AK204" s="1220"/>
      <c r="AL204" s="1244"/>
      <c r="AM204" s="303">
        <f t="shared" ref="AM204:AM267" si="192">SUM(AN204:AS204)</f>
        <v>0</v>
      </c>
      <c r="AN204" s="684"/>
      <c r="AO204" s="684"/>
      <c r="AP204" s="684"/>
      <c r="AQ204" s="684"/>
      <c r="AR204" s="684"/>
      <c r="AS204" s="684"/>
      <c r="AT204" s="1220"/>
      <c r="AU204" s="1247"/>
      <c r="AV204" s="303">
        <f t="shared" ref="AV204:AV267" si="193">SUM(AW204:BB204)</f>
        <v>0</v>
      </c>
      <c r="AW204" s="684"/>
      <c r="AX204" s="684"/>
      <c r="AY204" s="684"/>
      <c r="AZ204" s="684"/>
      <c r="BA204" s="684"/>
      <c r="BB204" s="684"/>
      <c r="BC204" s="1220"/>
      <c r="BD204" s="1250"/>
      <c r="BE204" s="303">
        <f t="shared" ref="BE204:BE266" si="194">SUM(BF204:BK204)</f>
        <v>0</v>
      </c>
      <c r="BF204" s="684"/>
      <c r="BG204" s="684"/>
      <c r="BH204" s="684"/>
      <c r="BI204" s="684"/>
      <c r="BJ204" s="684"/>
      <c r="BK204" s="684"/>
      <c r="BL204" s="1220"/>
      <c r="BM204" s="1253"/>
      <c r="BN204" s="303">
        <f t="shared" ref="BN204:BN267" si="195">SUM(BO204:BT204)</f>
        <v>0</v>
      </c>
      <c r="BO204" s="684"/>
      <c r="BP204" s="684"/>
      <c r="BQ204" s="684"/>
      <c r="BR204" s="684"/>
      <c r="BS204" s="684"/>
      <c r="BT204" s="684"/>
      <c r="BU204" s="1207"/>
      <c r="BV204" s="1208"/>
      <c r="BW204" s="1208"/>
      <c r="BX204" s="1208"/>
      <c r="BY204" s="1208"/>
      <c r="BZ204" s="1208"/>
      <c r="CA204" s="1208"/>
      <c r="CB204" s="1208"/>
      <c r="CC204" s="1209"/>
    </row>
    <row r="205" spans="1:81" s="690" customFormat="1" ht="40.15" customHeight="1" thickTop="1" thickBot="1" x14ac:dyDescent="0.3">
      <c r="A205" s="673"/>
      <c r="B205" s="1321"/>
      <c r="C205" s="1315"/>
      <c r="D205" s="1097"/>
      <c r="E205" s="1094"/>
      <c r="F205" s="1286"/>
      <c r="G205" s="1094"/>
      <c r="H205" s="1774"/>
      <c r="I205" s="1447"/>
      <c r="J205" s="1220"/>
      <c r="K205" s="1217"/>
      <c r="L205" s="1223"/>
      <c r="M205" s="1226"/>
      <c r="N205" s="1229"/>
      <c r="O205" s="1232"/>
      <c r="P205" s="1235"/>
      <c r="Q205" s="1238"/>
      <c r="R205" s="1220"/>
      <c r="S205" s="718" t="s">
        <v>5924</v>
      </c>
      <c r="T205" s="709" t="s">
        <v>3833</v>
      </c>
      <c r="U205" s="709" t="s">
        <v>3839</v>
      </c>
      <c r="V205" s="709" t="s">
        <v>3842</v>
      </c>
      <c r="W205" s="731" t="s">
        <v>5932</v>
      </c>
      <c r="X205" s="669">
        <v>44562</v>
      </c>
      <c r="Y205" s="669">
        <v>44926</v>
      </c>
      <c r="Z205" s="669">
        <v>44593</v>
      </c>
      <c r="AA205" s="669">
        <v>44926</v>
      </c>
      <c r="AB205" s="1220"/>
      <c r="AC205" s="1241"/>
      <c r="AD205" s="303">
        <f t="shared" si="191"/>
        <v>0</v>
      </c>
      <c r="AE205" s="303">
        <f t="shared" si="191"/>
        <v>0</v>
      </c>
      <c r="AF205" s="303">
        <f t="shared" si="191"/>
        <v>0</v>
      </c>
      <c r="AG205" s="303">
        <f t="shared" si="191"/>
        <v>0</v>
      </c>
      <c r="AH205" s="303">
        <f t="shared" si="191"/>
        <v>0</v>
      </c>
      <c r="AI205" s="303">
        <f t="shared" si="191"/>
        <v>0</v>
      </c>
      <c r="AJ205" s="303">
        <f t="shared" si="191"/>
        <v>0</v>
      </c>
      <c r="AK205" s="1220"/>
      <c r="AL205" s="1244"/>
      <c r="AM205" s="303">
        <f t="shared" si="192"/>
        <v>0</v>
      </c>
      <c r="AN205" s="684"/>
      <c r="AO205" s="684"/>
      <c r="AP205" s="684"/>
      <c r="AQ205" s="684"/>
      <c r="AR205" s="684"/>
      <c r="AS205" s="684"/>
      <c r="AT205" s="1220"/>
      <c r="AU205" s="1247"/>
      <c r="AV205" s="303">
        <f t="shared" si="193"/>
        <v>0</v>
      </c>
      <c r="AW205" s="684"/>
      <c r="AX205" s="684"/>
      <c r="AY205" s="684"/>
      <c r="AZ205" s="684"/>
      <c r="BA205" s="684"/>
      <c r="BB205" s="684"/>
      <c r="BC205" s="1220"/>
      <c r="BD205" s="1250"/>
      <c r="BE205" s="303">
        <f t="shared" si="194"/>
        <v>0</v>
      </c>
      <c r="BF205" s="684"/>
      <c r="BG205" s="684"/>
      <c r="BH205" s="684"/>
      <c r="BI205" s="684"/>
      <c r="BJ205" s="684"/>
      <c r="BK205" s="684"/>
      <c r="BL205" s="1220"/>
      <c r="BM205" s="1253"/>
      <c r="BN205" s="303">
        <f t="shared" si="195"/>
        <v>0</v>
      </c>
      <c r="BO205" s="684"/>
      <c r="BP205" s="684"/>
      <c r="BQ205" s="684"/>
      <c r="BR205" s="684"/>
      <c r="BS205" s="684"/>
      <c r="BT205" s="684"/>
      <c r="BU205" s="1207"/>
      <c r="BV205" s="1208"/>
      <c r="BW205" s="1208"/>
      <c r="BX205" s="1208"/>
      <c r="BY205" s="1208"/>
      <c r="BZ205" s="1208"/>
      <c r="CA205" s="1208"/>
      <c r="CB205" s="1208"/>
      <c r="CC205" s="1209"/>
    </row>
    <row r="206" spans="1:81" s="690" customFormat="1" ht="40.15" customHeight="1" thickTop="1" thickBot="1" x14ac:dyDescent="0.3">
      <c r="A206" s="673"/>
      <c r="B206" s="1321"/>
      <c r="C206" s="1315"/>
      <c r="D206" s="1098"/>
      <c r="E206" s="1095"/>
      <c r="F206" s="1287"/>
      <c r="G206" s="1095"/>
      <c r="H206" s="1775"/>
      <c r="I206" s="1448"/>
      <c r="J206" s="1221"/>
      <c r="K206" s="1218"/>
      <c r="L206" s="1224"/>
      <c r="M206" s="1227"/>
      <c r="N206" s="1230"/>
      <c r="O206" s="1233"/>
      <c r="P206" s="1236"/>
      <c r="Q206" s="1239"/>
      <c r="R206" s="1221"/>
      <c r="S206" s="720" t="s">
        <v>5933</v>
      </c>
      <c r="T206" s="710" t="s">
        <v>3833</v>
      </c>
      <c r="U206" s="710" t="s">
        <v>3840</v>
      </c>
      <c r="V206" s="710" t="s">
        <v>3842</v>
      </c>
      <c r="W206" s="731" t="s">
        <v>5934</v>
      </c>
      <c r="X206" s="669">
        <v>44562</v>
      </c>
      <c r="Y206" s="669">
        <v>44926</v>
      </c>
      <c r="Z206" s="669">
        <v>44593</v>
      </c>
      <c r="AA206" s="669">
        <v>44926</v>
      </c>
      <c r="AB206" s="1221"/>
      <c r="AC206" s="1242"/>
      <c r="AD206" s="306">
        <f t="shared" si="191"/>
        <v>0</v>
      </c>
      <c r="AE206" s="306">
        <f t="shared" si="191"/>
        <v>0</v>
      </c>
      <c r="AF206" s="306">
        <f t="shared" si="191"/>
        <v>0</v>
      </c>
      <c r="AG206" s="306">
        <f t="shared" si="191"/>
        <v>0</v>
      </c>
      <c r="AH206" s="306">
        <f t="shared" si="191"/>
        <v>0</v>
      </c>
      <c r="AI206" s="306">
        <f t="shared" si="191"/>
        <v>0</v>
      </c>
      <c r="AJ206" s="306">
        <f t="shared" si="191"/>
        <v>0</v>
      </c>
      <c r="AK206" s="1221"/>
      <c r="AL206" s="1245"/>
      <c r="AM206" s="306">
        <f t="shared" si="192"/>
        <v>0</v>
      </c>
      <c r="AN206" s="685"/>
      <c r="AO206" s="685"/>
      <c r="AP206" s="685"/>
      <c r="AQ206" s="685"/>
      <c r="AR206" s="685"/>
      <c r="AS206" s="685"/>
      <c r="AT206" s="1221"/>
      <c r="AU206" s="1248"/>
      <c r="AV206" s="306">
        <f t="shared" si="193"/>
        <v>0</v>
      </c>
      <c r="AW206" s="685"/>
      <c r="AX206" s="685"/>
      <c r="AY206" s="685"/>
      <c r="AZ206" s="685"/>
      <c r="BA206" s="685"/>
      <c r="BB206" s="685"/>
      <c r="BC206" s="1221"/>
      <c r="BD206" s="1251"/>
      <c r="BE206" s="306">
        <f t="shared" si="194"/>
        <v>0</v>
      </c>
      <c r="BF206" s="685"/>
      <c r="BG206" s="685"/>
      <c r="BH206" s="685"/>
      <c r="BI206" s="685"/>
      <c r="BJ206" s="685"/>
      <c r="BK206" s="685"/>
      <c r="BL206" s="1221"/>
      <c r="BM206" s="1254"/>
      <c r="BN206" s="306">
        <f t="shared" si="195"/>
        <v>0</v>
      </c>
      <c r="BO206" s="685"/>
      <c r="BP206" s="685"/>
      <c r="BQ206" s="685"/>
      <c r="BR206" s="685"/>
      <c r="BS206" s="685"/>
      <c r="BT206" s="685"/>
      <c r="BU206" s="1210"/>
      <c r="BV206" s="1211"/>
      <c r="BW206" s="1211"/>
      <c r="BX206" s="1211"/>
      <c r="BY206" s="1211"/>
      <c r="BZ206" s="1211"/>
      <c r="CA206" s="1211"/>
      <c r="CB206" s="1211"/>
      <c r="CC206" s="1212"/>
    </row>
    <row r="207" spans="1:81" s="690" customFormat="1" ht="40.15" customHeight="1" thickTop="1" thickBot="1" x14ac:dyDescent="0.3">
      <c r="A207" s="673"/>
      <c r="B207" s="1321"/>
      <c r="C207" s="1315"/>
      <c r="D207" s="1096">
        <v>4103</v>
      </c>
      <c r="E207" s="1093" t="s">
        <v>5892</v>
      </c>
      <c r="F207" s="1285" t="s">
        <v>5893</v>
      </c>
      <c r="G207" s="1093" t="s">
        <v>5730</v>
      </c>
      <c r="H207" s="1773" t="s">
        <v>5958</v>
      </c>
      <c r="I207" s="1446">
        <v>2021004540202</v>
      </c>
      <c r="J207" s="1219">
        <v>398</v>
      </c>
      <c r="K207" s="1216" t="str">
        <f>+[9]Metas!K454</f>
        <v xml:space="preserve">Mujeres en programa de planificación familiar </v>
      </c>
      <c r="L207" s="1222"/>
      <c r="M207" s="1225">
        <v>100</v>
      </c>
      <c r="N207" s="1228">
        <v>25</v>
      </c>
      <c r="O207" s="1231">
        <v>25</v>
      </c>
      <c r="P207" s="1234">
        <v>25</v>
      </c>
      <c r="Q207" s="1237">
        <v>25</v>
      </c>
      <c r="R207" s="1219">
        <f>+$J207</f>
        <v>398</v>
      </c>
      <c r="S207" s="719" t="s">
        <v>5935</v>
      </c>
      <c r="T207" s="708" t="s">
        <v>3833</v>
      </c>
      <c r="U207" s="708" t="s">
        <v>3838</v>
      </c>
      <c r="V207" s="708" t="s">
        <v>3842</v>
      </c>
      <c r="W207" s="731" t="s">
        <v>5929</v>
      </c>
      <c r="X207" s="669">
        <v>44562</v>
      </c>
      <c r="Y207" s="669">
        <v>44926</v>
      </c>
      <c r="Z207" s="669">
        <v>44593</v>
      </c>
      <c r="AA207" s="669">
        <v>44926</v>
      </c>
      <c r="AB207" s="1219">
        <f t="shared" si="186"/>
        <v>398</v>
      </c>
      <c r="AC207" s="1240">
        <f>+L207</f>
        <v>0</v>
      </c>
      <c r="AD207" s="308">
        <v>4</v>
      </c>
      <c r="AE207" s="308">
        <v>4</v>
      </c>
      <c r="AF207" s="308">
        <f t="shared" si="191"/>
        <v>0</v>
      </c>
      <c r="AG207" s="308">
        <f t="shared" si="191"/>
        <v>0</v>
      </c>
      <c r="AH207" s="308">
        <f t="shared" si="191"/>
        <v>0</v>
      </c>
      <c r="AI207" s="308">
        <f t="shared" si="191"/>
        <v>0</v>
      </c>
      <c r="AJ207" s="308">
        <f t="shared" si="191"/>
        <v>0</v>
      </c>
      <c r="AK207" s="1219">
        <f t="shared" si="187"/>
        <v>398</v>
      </c>
      <c r="AL207" s="1243">
        <f>+N207</f>
        <v>25</v>
      </c>
      <c r="AM207" s="308">
        <v>1</v>
      </c>
      <c r="AN207" s="683">
        <v>1</v>
      </c>
      <c r="AO207" s="683"/>
      <c r="AP207" s="683"/>
      <c r="AQ207" s="683"/>
      <c r="AR207" s="683"/>
      <c r="AS207" s="683"/>
      <c r="AT207" s="1219">
        <f t="shared" si="188"/>
        <v>398</v>
      </c>
      <c r="AU207" s="1246">
        <f>+O207</f>
        <v>25</v>
      </c>
      <c r="AV207" s="308">
        <v>1</v>
      </c>
      <c r="AW207" s="683">
        <v>1</v>
      </c>
      <c r="AX207" s="683"/>
      <c r="AY207" s="683"/>
      <c r="AZ207" s="683"/>
      <c r="BA207" s="683"/>
      <c r="BB207" s="683"/>
      <c r="BC207" s="1219">
        <f t="shared" si="189"/>
        <v>398</v>
      </c>
      <c r="BD207" s="1249">
        <f>+P207</f>
        <v>25</v>
      </c>
      <c r="BE207" s="308">
        <v>1</v>
      </c>
      <c r="BF207" s="683">
        <v>1</v>
      </c>
      <c r="BG207" s="683"/>
      <c r="BH207" s="683"/>
      <c r="BI207" s="683"/>
      <c r="BJ207" s="683"/>
      <c r="BK207" s="683"/>
      <c r="BL207" s="1219">
        <f t="shared" si="190"/>
        <v>398</v>
      </c>
      <c r="BM207" s="1252">
        <f>+Q207</f>
        <v>25</v>
      </c>
      <c r="BN207" s="308">
        <v>1</v>
      </c>
      <c r="BO207" s="683">
        <v>1</v>
      </c>
      <c r="BP207" s="683"/>
      <c r="BQ207" s="683"/>
      <c r="BR207" s="683"/>
      <c r="BS207" s="683"/>
      <c r="BT207" s="683"/>
      <c r="BU207" s="1204"/>
      <c r="BV207" s="1205"/>
      <c r="BW207" s="1205"/>
      <c r="BX207" s="1205"/>
      <c r="BY207" s="1205"/>
      <c r="BZ207" s="1205"/>
      <c r="CA207" s="1205"/>
      <c r="CB207" s="1205"/>
      <c r="CC207" s="1206"/>
    </row>
    <row r="208" spans="1:81" s="690" customFormat="1" ht="40.15" customHeight="1" thickTop="1" thickBot="1" x14ac:dyDescent="0.3">
      <c r="A208" s="673"/>
      <c r="B208" s="1321"/>
      <c r="C208" s="1315"/>
      <c r="D208" s="1097"/>
      <c r="E208" s="1094"/>
      <c r="F208" s="1286"/>
      <c r="G208" s="1094"/>
      <c r="H208" s="1774"/>
      <c r="I208" s="1447"/>
      <c r="J208" s="1220"/>
      <c r="K208" s="1217"/>
      <c r="L208" s="1223"/>
      <c r="M208" s="1226"/>
      <c r="N208" s="1229"/>
      <c r="O208" s="1232"/>
      <c r="P208" s="1235"/>
      <c r="Q208" s="1238"/>
      <c r="R208" s="1220"/>
      <c r="S208" s="718" t="s">
        <v>5930</v>
      </c>
      <c r="T208" s="709" t="s">
        <v>3833</v>
      </c>
      <c r="U208" s="709" t="s">
        <v>3839</v>
      </c>
      <c r="V208" s="709" t="s">
        <v>3842</v>
      </c>
      <c r="W208" s="731" t="s">
        <v>5931</v>
      </c>
      <c r="X208" s="669">
        <v>44562</v>
      </c>
      <c r="Y208" s="669">
        <v>44926</v>
      </c>
      <c r="Z208" s="669">
        <v>44593</v>
      </c>
      <c r="AA208" s="669">
        <v>44926</v>
      </c>
      <c r="AB208" s="1220"/>
      <c r="AC208" s="1241"/>
      <c r="AD208" s="303">
        <f t="shared" si="191"/>
        <v>0</v>
      </c>
      <c r="AE208" s="303">
        <f t="shared" si="191"/>
        <v>0</v>
      </c>
      <c r="AF208" s="303">
        <f t="shared" si="191"/>
        <v>0</v>
      </c>
      <c r="AG208" s="303">
        <f t="shared" si="191"/>
        <v>0</v>
      </c>
      <c r="AH208" s="303">
        <f t="shared" si="191"/>
        <v>0</v>
      </c>
      <c r="AI208" s="303">
        <f t="shared" si="191"/>
        <v>0</v>
      </c>
      <c r="AJ208" s="303">
        <f t="shared" si="191"/>
        <v>0</v>
      </c>
      <c r="AK208" s="1220"/>
      <c r="AL208" s="1244"/>
      <c r="AM208" s="303">
        <f t="shared" si="192"/>
        <v>0</v>
      </c>
      <c r="AN208" s="684"/>
      <c r="AO208" s="684"/>
      <c r="AP208" s="684"/>
      <c r="AQ208" s="684"/>
      <c r="AR208" s="684"/>
      <c r="AS208" s="684"/>
      <c r="AT208" s="1220"/>
      <c r="AU208" s="1247"/>
      <c r="AV208" s="303">
        <f t="shared" si="193"/>
        <v>0</v>
      </c>
      <c r="AW208" s="684"/>
      <c r="AX208" s="684"/>
      <c r="AY208" s="684"/>
      <c r="AZ208" s="684"/>
      <c r="BA208" s="684"/>
      <c r="BB208" s="684"/>
      <c r="BC208" s="1220"/>
      <c r="BD208" s="1250"/>
      <c r="BE208" s="303">
        <f t="shared" si="194"/>
        <v>0</v>
      </c>
      <c r="BF208" s="684"/>
      <c r="BG208" s="684"/>
      <c r="BH208" s="684"/>
      <c r="BI208" s="684"/>
      <c r="BJ208" s="684"/>
      <c r="BK208" s="684"/>
      <c r="BL208" s="1220"/>
      <c r="BM208" s="1253"/>
      <c r="BN208" s="303">
        <f t="shared" si="195"/>
        <v>0</v>
      </c>
      <c r="BO208" s="684"/>
      <c r="BP208" s="684"/>
      <c r="BQ208" s="684"/>
      <c r="BR208" s="684"/>
      <c r="BS208" s="684"/>
      <c r="BT208" s="684"/>
      <c r="BU208" s="1207"/>
      <c r="BV208" s="1208"/>
      <c r="BW208" s="1208"/>
      <c r="BX208" s="1208"/>
      <c r="BY208" s="1208"/>
      <c r="BZ208" s="1208"/>
      <c r="CA208" s="1208"/>
      <c r="CB208" s="1208"/>
      <c r="CC208" s="1209"/>
    </row>
    <row r="209" spans="1:81" s="690" customFormat="1" ht="40.15" customHeight="1" thickTop="1" thickBot="1" x14ac:dyDescent="0.3">
      <c r="A209" s="673"/>
      <c r="B209" s="1321"/>
      <c r="C209" s="1315"/>
      <c r="D209" s="1097"/>
      <c r="E209" s="1094"/>
      <c r="F209" s="1286"/>
      <c r="G209" s="1094"/>
      <c r="H209" s="1774"/>
      <c r="I209" s="1447"/>
      <c r="J209" s="1220"/>
      <c r="K209" s="1217"/>
      <c r="L209" s="1223"/>
      <c r="M209" s="1226"/>
      <c r="N209" s="1229"/>
      <c r="O209" s="1232"/>
      <c r="P209" s="1235"/>
      <c r="Q209" s="1238"/>
      <c r="R209" s="1220"/>
      <c r="S209" s="718" t="s">
        <v>5924</v>
      </c>
      <c r="T209" s="709" t="s">
        <v>3833</v>
      </c>
      <c r="U209" s="709" t="s">
        <v>3839</v>
      </c>
      <c r="V209" s="709" t="s">
        <v>3842</v>
      </c>
      <c r="W209" s="731" t="s">
        <v>5932</v>
      </c>
      <c r="X209" s="669">
        <v>44562</v>
      </c>
      <c r="Y209" s="669">
        <v>44926</v>
      </c>
      <c r="Z209" s="669">
        <v>44593</v>
      </c>
      <c r="AA209" s="669">
        <v>44926</v>
      </c>
      <c r="AB209" s="1220"/>
      <c r="AC209" s="1241"/>
      <c r="AD209" s="303">
        <f t="shared" si="191"/>
        <v>0</v>
      </c>
      <c r="AE209" s="303">
        <f t="shared" si="191"/>
        <v>0</v>
      </c>
      <c r="AF209" s="303">
        <f t="shared" si="191"/>
        <v>0</v>
      </c>
      <c r="AG209" s="303">
        <f t="shared" si="191"/>
        <v>0</v>
      </c>
      <c r="AH209" s="303">
        <f t="shared" si="191"/>
        <v>0</v>
      </c>
      <c r="AI209" s="303">
        <f t="shared" si="191"/>
        <v>0</v>
      </c>
      <c r="AJ209" s="303">
        <f t="shared" si="191"/>
        <v>0</v>
      </c>
      <c r="AK209" s="1220"/>
      <c r="AL209" s="1244"/>
      <c r="AM209" s="303">
        <f t="shared" si="192"/>
        <v>0</v>
      </c>
      <c r="AN209" s="684"/>
      <c r="AO209" s="684"/>
      <c r="AP209" s="684"/>
      <c r="AQ209" s="684"/>
      <c r="AR209" s="684"/>
      <c r="AS209" s="684"/>
      <c r="AT209" s="1220"/>
      <c r="AU209" s="1247"/>
      <c r="AV209" s="303">
        <f t="shared" si="193"/>
        <v>0</v>
      </c>
      <c r="AW209" s="684"/>
      <c r="AX209" s="684"/>
      <c r="AY209" s="684"/>
      <c r="AZ209" s="684"/>
      <c r="BA209" s="684"/>
      <c r="BB209" s="684"/>
      <c r="BC209" s="1220"/>
      <c r="BD209" s="1250"/>
      <c r="BE209" s="303">
        <f t="shared" si="194"/>
        <v>0</v>
      </c>
      <c r="BF209" s="684"/>
      <c r="BG209" s="684"/>
      <c r="BH209" s="684"/>
      <c r="BI209" s="684"/>
      <c r="BJ209" s="684"/>
      <c r="BK209" s="684"/>
      <c r="BL209" s="1220"/>
      <c r="BM209" s="1253"/>
      <c r="BN209" s="303">
        <f t="shared" si="195"/>
        <v>0</v>
      </c>
      <c r="BO209" s="684"/>
      <c r="BP209" s="684"/>
      <c r="BQ209" s="684"/>
      <c r="BR209" s="684"/>
      <c r="BS209" s="684"/>
      <c r="BT209" s="684"/>
      <c r="BU209" s="1207"/>
      <c r="BV209" s="1208"/>
      <c r="BW209" s="1208"/>
      <c r="BX209" s="1208"/>
      <c r="BY209" s="1208"/>
      <c r="BZ209" s="1208"/>
      <c r="CA209" s="1208"/>
      <c r="CB209" s="1208"/>
      <c r="CC209" s="1209"/>
    </row>
    <row r="210" spans="1:81" s="690" customFormat="1" ht="40.15" customHeight="1" thickTop="1" thickBot="1" x14ac:dyDescent="0.3">
      <c r="A210" s="673"/>
      <c r="B210" s="1321"/>
      <c r="C210" s="1315"/>
      <c r="D210" s="1098"/>
      <c r="E210" s="1095"/>
      <c r="F210" s="1287"/>
      <c r="G210" s="1095"/>
      <c r="H210" s="1775"/>
      <c r="I210" s="1448"/>
      <c r="J210" s="1221"/>
      <c r="K210" s="1218"/>
      <c r="L210" s="1224"/>
      <c r="M210" s="1227"/>
      <c r="N210" s="1230"/>
      <c r="O210" s="1233"/>
      <c r="P210" s="1236"/>
      <c r="Q210" s="1239"/>
      <c r="R210" s="1221"/>
      <c r="S210" s="720" t="s">
        <v>5933</v>
      </c>
      <c r="T210" s="710" t="s">
        <v>3833</v>
      </c>
      <c r="U210" s="710" t="s">
        <v>3840</v>
      </c>
      <c r="V210" s="710" t="s">
        <v>3842</v>
      </c>
      <c r="W210" s="731" t="s">
        <v>5934</v>
      </c>
      <c r="X210" s="669">
        <v>44562</v>
      </c>
      <c r="Y210" s="669">
        <v>44926</v>
      </c>
      <c r="Z210" s="669">
        <v>44593</v>
      </c>
      <c r="AA210" s="669">
        <v>44926</v>
      </c>
      <c r="AB210" s="1221"/>
      <c r="AC210" s="1242"/>
      <c r="AD210" s="306">
        <f t="shared" si="191"/>
        <v>0</v>
      </c>
      <c r="AE210" s="306">
        <f t="shared" si="191"/>
        <v>0</v>
      </c>
      <c r="AF210" s="306">
        <f t="shared" si="191"/>
        <v>0</v>
      </c>
      <c r="AG210" s="306">
        <f t="shared" si="191"/>
        <v>0</v>
      </c>
      <c r="AH210" s="306">
        <f t="shared" si="191"/>
        <v>0</v>
      </c>
      <c r="AI210" s="306">
        <f t="shared" si="191"/>
        <v>0</v>
      </c>
      <c r="AJ210" s="306">
        <f t="shared" si="191"/>
        <v>0</v>
      </c>
      <c r="AK210" s="1221"/>
      <c r="AL210" s="1245"/>
      <c r="AM210" s="306">
        <f t="shared" si="192"/>
        <v>0</v>
      </c>
      <c r="AN210" s="685"/>
      <c r="AO210" s="685"/>
      <c r="AP210" s="685"/>
      <c r="AQ210" s="685"/>
      <c r="AR210" s="685"/>
      <c r="AS210" s="685"/>
      <c r="AT210" s="1221"/>
      <c r="AU210" s="1248"/>
      <c r="AV210" s="306">
        <f t="shared" si="193"/>
        <v>0</v>
      </c>
      <c r="AW210" s="685"/>
      <c r="AX210" s="685"/>
      <c r="AY210" s="685"/>
      <c r="AZ210" s="685"/>
      <c r="BA210" s="685"/>
      <c r="BB210" s="685"/>
      <c r="BC210" s="1221"/>
      <c r="BD210" s="1251"/>
      <c r="BE210" s="306">
        <f t="shared" si="194"/>
        <v>0</v>
      </c>
      <c r="BF210" s="685"/>
      <c r="BG210" s="685"/>
      <c r="BH210" s="685"/>
      <c r="BI210" s="685"/>
      <c r="BJ210" s="685"/>
      <c r="BK210" s="685"/>
      <c r="BL210" s="1221"/>
      <c r="BM210" s="1254"/>
      <c r="BN210" s="306">
        <f t="shared" si="195"/>
        <v>0</v>
      </c>
      <c r="BO210" s="685"/>
      <c r="BP210" s="685"/>
      <c r="BQ210" s="685"/>
      <c r="BR210" s="685"/>
      <c r="BS210" s="685"/>
      <c r="BT210" s="685"/>
      <c r="BU210" s="1210"/>
      <c r="BV210" s="1211"/>
      <c r="BW210" s="1211"/>
      <c r="BX210" s="1211"/>
      <c r="BY210" s="1211"/>
      <c r="BZ210" s="1211"/>
      <c r="CA210" s="1211"/>
      <c r="CB210" s="1211"/>
      <c r="CC210" s="1212"/>
    </row>
    <row r="211" spans="1:81" s="690" customFormat="1" ht="40.15" customHeight="1" thickTop="1" thickBot="1" x14ac:dyDescent="0.3">
      <c r="A211" s="673"/>
      <c r="B211" s="1321"/>
      <c r="C211" s="1315"/>
      <c r="D211" s="1096">
        <v>4103</v>
      </c>
      <c r="E211" s="1093" t="s">
        <v>5892</v>
      </c>
      <c r="F211" s="1285" t="s">
        <v>5893</v>
      </c>
      <c r="G211" s="1093" t="s">
        <v>5730</v>
      </c>
      <c r="H211" s="1773" t="s">
        <v>5958</v>
      </c>
      <c r="I211" s="1446">
        <v>2021004540202</v>
      </c>
      <c r="J211" s="1219">
        <v>399</v>
      </c>
      <c r="K211" s="1216" t="str">
        <f>+[9]Metas!K455</f>
        <v>Talleres a docentes, líderes comunitarios, fiscales, comisarios, inspectores de policía e instituciones de salud en prevención del abuso sexual (1 anual)</v>
      </c>
      <c r="L211" s="1222"/>
      <c r="M211" s="1225">
        <v>1</v>
      </c>
      <c r="N211" s="1228"/>
      <c r="O211" s="1231">
        <v>1</v>
      </c>
      <c r="P211" s="1234"/>
      <c r="Q211" s="1237"/>
      <c r="R211" s="1219">
        <f>+$J211</f>
        <v>399</v>
      </c>
      <c r="S211" s="719" t="s">
        <v>5935</v>
      </c>
      <c r="T211" s="708" t="s">
        <v>3833</v>
      </c>
      <c r="U211" s="708" t="s">
        <v>3838</v>
      </c>
      <c r="V211" s="708" t="s">
        <v>3842</v>
      </c>
      <c r="W211" s="731" t="s">
        <v>5929</v>
      </c>
      <c r="X211" s="669">
        <v>44562</v>
      </c>
      <c r="Y211" s="669">
        <v>44926</v>
      </c>
      <c r="Z211" s="669">
        <v>44593</v>
      </c>
      <c r="AA211" s="669">
        <v>44926</v>
      </c>
      <c r="AB211" s="1219">
        <f t="shared" si="186"/>
        <v>399</v>
      </c>
      <c r="AC211" s="1240">
        <f>+L211</f>
        <v>0</v>
      </c>
      <c r="AD211" s="308">
        <f t="shared" si="191"/>
        <v>1</v>
      </c>
      <c r="AE211" s="308">
        <v>1</v>
      </c>
      <c r="AF211" s="308">
        <f t="shared" si="191"/>
        <v>0</v>
      </c>
      <c r="AG211" s="308">
        <f t="shared" si="191"/>
        <v>0</v>
      </c>
      <c r="AH211" s="308">
        <f t="shared" si="191"/>
        <v>0</v>
      </c>
      <c r="AI211" s="308">
        <f t="shared" si="191"/>
        <v>0</v>
      </c>
      <c r="AJ211" s="308">
        <f t="shared" si="191"/>
        <v>0</v>
      </c>
      <c r="AK211" s="1219">
        <f t="shared" si="187"/>
        <v>399</v>
      </c>
      <c r="AL211" s="1243">
        <f>+N211</f>
        <v>0</v>
      </c>
      <c r="AM211" s="308">
        <f t="shared" si="192"/>
        <v>0</v>
      </c>
      <c r="AN211" s="683"/>
      <c r="AO211" s="683"/>
      <c r="AP211" s="683"/>
      <c r="AQ211" s="683"/>
      <c r="AR211" s="683"/>
      <c r="AS211" s="683"/>
      <c r="AT211" s="1219">
        <f t="shared" si="188"/>
        <v>399</v>
      </c>
      <c r="AU211" s="1246">
        <f>+O211</f>
        <v>1</v>
      </c>
      <c r="AV211" s="308">
        <v>1</v>
      </c>
      <c r="AW211" s="683">
        <v>1</v>
      </c>
      <c r="AX211" s="683"/>
      <c r="AY211" s="683"/>
      <c r="AZ211" s="683"/>
      <c r="BA211" s="683"/>
      <c r="BB211" s="683"/>
      <c r="BC211" s="1219">
        <f t="shared" si="189"/>
        <v>399</v>
      </c>
      <c r="BD211" s="1249">
        <f>+P211</f>
        <v>0</v>
      </c>
      <c r="BE211" s="308">
        <f t="shared" si="194"/>
        <v>0</v>
      </c>
      <c r="BF211" s="683"/>
      <c r="BG211" s="683"/>
      <c r="BH211" s="683"/>
      <c r="BI211" s="683"/>
      <c r="BJ211" s="683"/>
      <c r="BK211" s="683"/>
      <c r="BL211" s="1219">
        <f t="shared" si="190"/>
        <v>399</v>
      </c>
      <c r="BM211" s="1252">
        <f>+Q211</f>
        <v>0</v>
      </c>
      <c r="BN211" s="308">
        <f t="shared" si="195"/>
        <v>0</v>
      </c>
      <c r="BO211" s="683"/>
      <c r="BP211" s="683"/>
      <c r="BQ211" s="683"/>
      <c r="BR211" s="683"/>
      <c r="BS211" s="683"/>
      <c r="BT211" s="683"/>
      <c r="BU211" s="1204"/>
      <c r="BV211" s="1205"/>
      <c r="BW211" s="1205"/>
      <c r="BX211" s="1205"/>
      <c r="BY211" s="1205"/>
      <c r="BZ211" s="1205"/>
      <c r="CA211" s="1205"/>
      <c r="CB211" s="1205"/>
      <c r="CC211" s="1206"/>
    </row>
    <row r="212" spans="1:81" s="690" customFormat="1" ht="40.15" customHeight="1" thickTop="1" thickBot="1" x14ac:dyDescent="0.3">
      <c r="A212" s="673"/>
      <c r="B212" s="1321"/>
      <c r="C212" s="1315"/>
      <c r="D212" s="1097"/>
      <c r="E212" s="1094"/>
      <c r="F212" s="1286"/>
      <c r="G212" s="1094"/>
      <c r="H212" s="1774"/>
      <c r="I212" s="1447"/>
      <c r="J212" s="1220"/>
      <c r="K212" s="1217"/>
      <c r="L212" s="1223"/>
      <c r="M212" s="1226"/>
      <c r="N212" s="1229"/>
      <c r="O212" s="1232"/>
      <c r="P212" s="1235"/>
      <c r="Q212" s="1238"/>
      <c r="R212" s="1220"/>
      <c r="S212" s="718" t="s">
        <v>5930</v>
      </c>
      <c r="T212" s="709" t="s">
        <v>3833</v>
      </c>
      <c r="U212" s="709" t="s">
        <v>3839</v>
      </c>
      <c r="V212" s="709" t="s">
        <v>3842</v>
      </c>
      <c r="W212" s="731" t="s">
        <v>5931</v>
      </c>
      <c r="X212" s="669">
        <v>44562</v>
      </c>
      <c r="Y212" s="669">
        <v>44926</v>
      </c>
      <c r="Z212" s="669">
        <v>44593</v>
      </c>
      <c r="AA212" s="669">
        <v>44926</v>
      </c>
      <c r="AB212" s="1220"/>
      <c r="AC212" s="1241"/>
      <c r="AD212" s="303">
        <f t="shared" si="191"/>
        <v>0</v>
      </c>
      <c r="AE212" s="303">
        <f t="shared" si="191"/>
        <v>0</v>
      </c>
      <c r="AF212" s="303">
        <f t="shared" si="191"/>
        <v>0</v>
      </c>
      <c r="AG212" s="303">
        <f t="shared" si="191"/>
        <v>0</v>
      </c>
      <c r="AH212" s="303">
        <f t="shared" si="191"/>
        <v>0</v>
      </c>
      <c r="AI212" s="303">
        <f t="shared" si="191"/>
        <v>0</v>
      </c>
      <c r="AJ212" s="303">
        <f t="shared" si="191"/>
        <v>0</v>
      </c>
      <c r="AK212" s="1220"/>
      <c r="AL212" s="1244"/>
      <c r="AM212" s="303">
        <f t="shared" si="192"/>
        <v>0</v>
      </c>
      <c r="AN212" s="684"/>
      <c r="AO212" s="684"/>
      <c r="AP212" s="684"/>
      <c r="AQ212" s="684"/>
      <c r="AR212" s="684"/>
      <c r="AS212" s="684"/>
      <c r="AT212" s="1220"/>
      <c r="AU212" s="1247"/>
      <c r="AV212" s="303">
        <f t="shared" si="193"/>
        <v>0</v>
      </c>
      <c r="AW212" s="684"/>
      <c r="AX212" s="684"/>
      <c r="AY212" s="684"/>
      <c r="AZ212" s="684"/>
      <c r="BA212" s="684"/>
      <c r="BB212" s="684"/>
      <c r="BC212" s="1220"/>
      <c r="BD212" s="1250"/>
      <c r="BE212" s="303">
        <f t="shared" si="194"/>
        <v>0</v>
      </c>
      <c r="BF212" s="684"/>
      <c r="BG212" s="684"/>
      <c r="BH212" s="684"/>
      <c r="BI212" s="684"/>
      <c r="BJ212" s="684"/>
      <c r="BK212" s="684"/>
      <c r="BL212" s="1220"/>
      <c r="BM212" s="1253"/>
      <c r="BN212" s="303">
        <f t="shared" si="195"/>
        <v>0</v>
      </c>
      <c r="BO212" s="684"/>
      <c r="BP212" s="684"/>
      <c r="BQ212" s="684"/>
      <c r="BR212" s="684"/>
      <c r="BS212" s="684"/>
      <c r="BT212" s="684"/>
      <c r="BU212" s="1207"/>
      <c r="BV212" s="1208"/>
      <c r="BW212" s="1208"/>
      <c r="BX212" s="1208"/>
      <c r="BY212" s="1208"/>
      <c r="BZ212" s="1208"/>
      <c r="CA212" s="1208"/>
      <c r="CB212" s="1208"/>
      <c r="CC212" s="1209"/>
    </row>
    <row r="213" spans="1:81" s="690" customFormat="1" ht="40.15" customHeight="1" thickTop="1" thickBot="1" x14ac:dyDescent="0.3">
      <c r="A213" s="673"/>
      <c r="B213" s="1321"/>
      <c r="C213" s="1315"/>
      <c r="D213" s="1097"/>
      <c r="E213" s="1094"/>
      <c r="F213" s="1286"/>
      <c r="G213" s="1094"/>
      <c r="H213" s="1774"/>
      <c r="I213" s="1447"/>
      <c r="J213" s="1220"/>
      <c r="K213" s="1217"/>
      <c r="L213" s="1223"/>
      <c r="M213" s="1226"/>
      <c r="N213" s="1229"/>
      <c r="O213" s="1232"/>
      <c r="P213" s="1235"/>
      <c r="Q213" s="1238"/>
      <c r="R213" s="1220"/>
      <c r="S213" s="718" t="s">
        <v>6046</v>
      </c>
      <c r="T213" s="709" t="s">
        <v>3833</v>
      </c>
      <c r="U213" s="709" t="s">
        <v>3839</v>
      </c>
      <c r="V213" s="709" t="s">
        <v>3842</v>
      </c>
      <c r="W213" s="731" t="s">
        <v>5932</v>
      </c>
      <c r="X213" s="669">
        <v>44562</v>
      </c>
      <c r="Y213" s="669">
        <v>44926</v>
      </c>
      <c r="Z213" s="669">
        <v>44593</v>
      </c>
      <c r="AA213" s="669">
        <v>44926</v>
      </c>
      <c r="AB213" s="1220"/>
      <c r="AC213" s="1241"/>
      <c r="AD213" s="303">
        <f t="shared" si="191"/>
        <v>0</v>
      </c>
      <c r="AE213" s="303">
        <f t="shared" si="191"/>
        <v>0</v>
      </c>
      <c r="AF213" s="303">
        <f t="shared" si="191"/>
        <v>0</v>
      </c>
      <c r="AG213" s="303">
        <f t="shared" si="191"/>
        <v>0</v>
      </c>
      <c r="AH213" s="303">
        <f t="shared" si="191"/>
        <v>0</v>
      </c>
      <c r="AI213" s="303">
        <f t="shared" si="191"/>
        <v>0</v>
      </c>
      <c r="AJ213" s="303">
        <f t="shared" si="191"/>
        <v>0</v>
      </c>
      <c r="AK213" s="1220"/>
      <c r="AL213" s="1244"/>
      <c r="AM213" s="303">
        <f t="shared" si="192"/>
        <v>0</v>
      </c>
      <c r="AN213" s="684"/>
      <c r="AO213" s="684"/>
      <c r="AP213" s="684"/>
      <c r="AQ213" s="684"/>
      <c r="AR213" s="684"/>
      <c r="AS213" s="684"/>
      <c r="AT213" s="1220"/>
      <c r="AU213" s="1247"/>
      <c r="AV213" s="303">
        <f t="shared" si="193"/>
        <v>0</v>
      </c>
      <c r="AW213" s="684"/>
      <c r="AX213" s="684"/>
      <c r="AY213" s="684"/>
      <c r="AZ213" s="684"/>
      <c r="BA213" s="684"/>
      <c r="BB213" s="684"/>
      <c r="BC213" s="1220"/>
      <c r="BD213" s="1250"/>
      <c r="BE213" s="303">
        <f t="shared" si="194"/>
        <v>0</v>
      </c>
      <c r="BF213" s="684"/>
      <c r="BG213" s="684"/>
      <c r="BH213" s="684"/>
      <c r="BI213" s="684"/>
      <c r="BJ213" s="684"/>
      <c r="BK213" s="684"/>
      <c r="BL213" s="1220"/>
      <c r="BM213" s="1253"/>
      <c r="BN213" s="303">
        <f t="shared" si="195"/>
        <v>0</v>
      </c>
      <c r="BO213" s="684"/>
      <c r="BP213" s="684"/>
      <c r="BQ213" s="684"/>
      <c r="BR213" s="684"/>
      <c r="BS213" s="684"/>
      <c r="BT213" s="684"/>
      <c r="BU213" s="1207"/>
      <c r="BV213" s="1208"/>
      <c r="BW213" s="1208"/>
      <c r="BX213" s="1208"/>
      <c r="BY213" s="1208"/>
      <c r="BZ213" s="1208"/>
      <c r="CA213" s="1208"/>
      <c r="CB213" s="1208"/>
      <c r="CC213" s="1209"/>
    </row>
    <row r="214" spans="1:81" s="690" customFormat="1" ht="40.15" customHeight="1" thickTop="1" thickBot="1" x14ac:dyDescent="0.3">
      <c r="A214" s="673"/>
      <c r="B214" s="1321"/>
      <c r="C214" s="1315"/>
      <c r="D214" s="1098"/>
      <c r="E214" s="1095"/>
      <c r="F214" s="1287"/>
      <c r="G214" s="1095"/>
      <c r="H214" s="1775"/>
      <c r="I214" s="1448"/>
      <c r="J214" s="1221"/>
      <c r="K214" s="1218"/>
      <c r="L214" s="1224"/>
      <c r="M214" s="1227"/>
      <c r="N214" s="1230"/>
      <c r="O214" s="1233"/>
      <c r="P214" s="1236"/>
      <c r="Q214" s="1239"/>
      <c r="R214" s="1221"/>
      <c r="S214" s="720" t="s">
        <v>5933</v>
      </c>
      <c r="T214" s="710" t="s">
        <v>3833</v>
      </c>
      <c r="U214" s="710" t="s">
        <v>3840</v>
      </c>
      <c r="V214" s="710" t="s">
        <v>3842</v>
      </c>
      <c r="W214" s="731" t="s">
        <v>5934</v>
      </c>
      <c r="X214" s="669">
        <v>44562</v>
      </c>
      <c r="Y214" s="669">
        <v>44926</v>
      </c>
      <c r="Z214" s="669">
        <v>44593</v>
      </c>
      <c r="AA214" s="669">
        <v>44926</v>
      </c>
      <c r="AB214" s="1221"/>
      <c r="AC214" s="1242"/>
      <c r="AD214" s="306">
        <f t="shared" si="191"/>
        <v>0</v>
      </c>
      <c r="AE214" s="306">
        <f t="shared" si="191"/>
        <v>0</v>
      </c>
      <c r="AF214" s="306">
        <f t="shared" si="191"/>
        <v>0</v>
      </c>
      <c r="AG214" s="306">
        <f t="shared" si="191"/>
        <v>0</v>
      </c>
      <c r="AH214" s="306">
        <f t="shared" si="191"/>
        <v>0</v>
      </c>
      <c r="AI214" s="306">
        <f t="shared" si="191"/>
        <v>0</v>
      </c>
      <c r="AJ214" s="306">
        <f t="shared" si="191"/>
        <v>0</v>
      </c>
      <c r="AK214" s="1221"/>
      <c r="AL214" s="1245"/>
      <c r="AM214" s="306">
        <f t="shared" si="192"/>
        <v>0</v>
      </c>
      <c r="AN214" s="685"/>
      <c r="AO214" s="685"/>
      <c r="AP214" s="685"/>
      <c r="AQ214" s="685"/>
      <c r="AR214" s="685"/>
      <c r="AS214" s="685"/>
      <c r="AT214" s="1221"/>
      <c r="AU214" s="1248"/>
      <c r="AV214" s="306">
        <f t="shared" si="193"/>
        <v>0</v>
      </c>
      <c r="AW214" s="685"/>
      <c r="AX214" s="685"/>
      <c r="AY214" s="685"/>
      <c r="AZ214" s="685"/>
      <c r="BA214" s="685"/>
      <c r="BB214" s="685"/>
      <c r="BC214" s="1221"/>
      <c r="BD214" s="1251"/>
      <c r="BE214" s="306">
        <f t="shared" si="194"/>
        <v>0</v>
      </c>
      <c r="BF214" s="685"/>
      <c r="BG214" s="685"/>
      <c r="BH214" s="685"/>
      <c r="BI214" s="685"/>
      <c r="BJ214" s="685"/>
      <c r="BK214" s="685"/>
      <c r="BL214" s="1221"/>
      <c r="BM214" s="1254"/>
      <c r="BN214" s="306">
        <f t="shared" si="195"/>
        <v>0</v>
      </c>
      <c r="BO214" s="685"/>
      <c r="BP214" s="685"/>
      <c r="BQ214" s="685"/>
      <c r="BR214" s="685"/>
      <c r="BS214" s="685"/>
      <c r="BT214" s="685"/>
      <c r="BU214" s="1210"/>
      <c r="BV214" s="1211"/>
      <c r="BW214" s="1211"/>
      <c r="BX214" s="1211"/>
      <c r="BY214" s="1211"/>
      <c r="BZ214" s="1211"/>
      <c r="CA214" s="1211"/>
      <c r="CB214" s="1211"/>
      <c r="CC214" s="1212"/>
    </row>
    <row r="215" spans="1:81" s="690" customFormat="1" ht="40.15" customHeight="1" thickTop="1" thickBot="1" x14ac:dyDescent="0.3">
      <c r="A215" s="673"/>
      <c r="B215" s="1321"/>
      <c r="C215" s="1315"/>
      <c r="D215" s="1096">
        <v>4103</v>
      </c>
      <c r="E215" s="1093" t="s">
        <v>5892</v>
      </c>
      <c r="F215" s="1285" t="s">
        <v>5893</v>
      </c>
      <c r="G215" s="1093" t="s">
        <v>5730</v>
      </c>
      <c r="H215" s="1773" t="s">
        <v>5958</v>
      </c>
      <c r="I215" s="1446">
        <v>2021004540202</v>
      </c>
      <c r="J215" s="1219">
        <v>400</v>
      </c>
      <c r="K215" s="1216" t="str">
        <f>+[9]Metas!K456</f>
        <v>Mujeres capacitadas en alimentación sana y nutritiva y apoyadas con kit nutricional con orientación en temas de seguridad alimentaria y nutricional</v>
      </c>
      <c r="L215" s="1222"/>
      <c r="M215" s="1225">
        <v>1000</v>
      </c>
      <c r="N215" s="1228">
        <v>250</v>
      </c>
      <c r="O215" s="1231">
        <v>250</v>
      </c>
      <c r="P215" s="1234">
        <v>250</v>
      </c>
      <c r="Q215" s="1237">
        <v>250</v>
      </c>
      <c r="R215" s="1219">
        <f>+$J215</f>
        <v>400</v>
      </c>
      <c r="S215" s="719" t="s">
        <v>5935</v>
      </c>
      <c r="T215" s="708" t="s">
        <v>3833</v>
      </c>
      <c r="U215" s="708" t="s">
        <v>3838</v>
      </c>
      <c r="V215" s="708" t="s">
        <v>3842</v>
      </c>
      <c r="W215" s="731" t="s">
        <v>5929</v>
      </c>
      <c r="X215" s="669">
        <v>44562</v>
      </c>
      <c r="Y215" s="669">
        <v>44926</v>
      </c>
      <c r="Z215" s="669">
        <v>44593</v>
      </c>
      <c r="AA215" s="669">
        <v>44926</v>
      </c>
      <c r="AB215" s="1219">
        <f t="shared" si="186"/>
        <v>400</v>
      </c>
      <c r="AC215" s="1240">
        <f>+L215</f>
        <v>0</v>
      </c>
      <c r="AD215" s="308">
        <v>4</v>
      </c>
      <c r="AE215" s="308">
        <v>4</v>
      </c>
      <c r="AF215" s="308">
        <f t="shared" si="191"/>
        <v>0</v>
      </c>
      <c r="AG215" s="308">
        <f t="shared" si="191"/>
        <v>0</v>
      </c>
      <c r="AH215" s="308">
        <f t="shared" si="191"/>
        <v>0</v>
      </c>
      <c r="AI215" s="308">
        <f t="shared" si="191"/>
        <v>0</v>
      </c>
      <c r="AJ215" s="308">
        <f t="shared" si="191"/>
        <v>0</v>
      </c>
      <c r="AK215" s="1219">
        <f t="shared" si="187"/>
        <v>400</v>
      </c>
      <c r="AL215" s="1243">
        <f>+N215</f>
        <v>250</v>
      </c>
      <c r="AM215" s="308">
        <v>1</v>
      </c>
      <c r="AN215" s="683">
        <v>1</v>
      </c>
      <c r="AO215" s="683"/>
      <c r="AP215" s="683"/>
      <c r="AQ215" s="683"/>
      <c r="AR215" s="683"/>
      <c r="AS215" s="683"/>
      <c r="AT215" s="1219">
        <f t="shared" si="188"/>
        <v>400</v>
      </c>
      <c r="AU215" s="1246">
        <f>+O215</f>
        <v>250</v>
      </c>
      <c r="AV215" s="308">
        <v>1</v>
      </c>
      <c r="AW215" s="683">
        <v>1</v>
      </c>
      <c r="AX215" s="683"/>
      <c r="AY215" s="683"/>
      <c r="AZ215" s="683"/>
      <c r="BA215" s="683"/>
      <c r="BB215" s="683"/>
      <c r="BC215" s="1219">
        <f t="shared" si="189"/>
        <v>400</v>
      </c>
      <c r="BD215" s="1249">
        <f>+P215</f>
        <v>250</v>
      </c>
      <c r="BE215" s="308">
        <v>1</v>
      </c>
      <c r="BF215" s="683">
        <v>1</v>
      </c>
      <c r="BG215" s="683"/>
      <c r="BH215" s="683"/>
      <c r="BI215" s="683"/>
      <c r="BJ215" s="683"/>
      <c r="BK215" s="683"/>
      <c r="BL215" s="1219">
        <f t="shared" si="190"/>
        <v>400</v>
      </c>
      <c r="BM215" s="1252">
        <f>+Q215</f>
        <v>250</v>
      </c>
      <c r="BN215" s="308">
        <v>1</v>
      </c>
      <c r="BO215" s="683">
        <v>1</v>
      </c>
      <c r="BP215" s="683"/>
      <c r="BQ215" s="683"/>
      <c r="BR215" s="683"/>
      <c r="BS215" s="683"/>
      <c r="BT215" s="683"/>
      <c r="BU215" s="1204"/>
      <c r="BV215" s="1205"/>
      <c r="BW215" s="1205"/>
      <c r="BX215" s="1205"/>
      <c r="BY215" s="1205"/>
      <c r="BZ215" s="1205"/>
      <c r="CA215" s="1205"/>
      <c r="CB215" s="1205"/>
      <c r="CC215" s="1206"/>
    </row>
    <row r="216" spans="1:81" s="690" customFormat="1" ht="40.15" customHeight="1" thickTop="1" thickBot="1" x14ac:dyDescent="0.3">
      <c r="A216" s="673"/>
      <c r="B216" s="1321"/>
      <c r="C216" s="1315"/>
      <c r="D216" s="1097"/>
      <c r="E216" s="1094"/>
      <c r="F216" s="1286"/>
      <c r="G216" s="1094"/>
      <c r="H216" s="1774"/>
      <c r="I216" s="1447"/>
      <c r="J216" s="1220"/>
      <c r="K216" s="1217"/>
      <c r="L216" s="1223"/>
      <c r="M216" s="1226"/>
      <c r="N216" s="1229"/>
      <c r="O216" s="1232"/>
      <c r="P216" s="1235"/>
      <c r="Q216" s="1238"/>
      <c r="R216" s="1220"/>
      <c r="S216" s="718" t="s">
        <v>5930</v>
      </c>
      <c r="T216" s="709" t="s">
        <v>3833</v>
      </c>
      <c r="U216" s="709" t="s">
        <v>3839</v>
      </c>
      <c r="V216" s="709" t="s">
        <v>3842</v>
      </c>
      <c r="W216" s="731" t="s">
        <v>5931</v>
      </c>
      <c r="X216" s="669">
        <v>44562</v>
      </c>
      <c r="Y216" s="669">
        <v>44926</v>
      </c>
      <c r="Z216" s="669">
        <v>44593</v>
      </c>
      <c r="AA216" s="669">
        <v>44926</v>
      </c>
      <c r="AB216" s="1220"/>
      <c r="AC216" s="1241"/>
      <c r="AD216" s="303">
        <f t="shared" si="191"/>
        <v>0</v>
      </c>
      <c r="AE216" s="303">
        <f t="shared" si="191"/>
        <v>0</v>
      </c>
      <c r="AF216" s="303">
        <f t="shared" si="191"/>
        <v>0</v>
      </c>
      <c r="AG216" s="303">
        <f t="shared" si="191"/>
        <v>0</v>
      </c>
      <c r="AH216" s="303">
        <f t="shared" si="191"/>
        <v>0</v>
      </c>
      <c r="AI216" s="303">
        <f t="shared" si="191"/>
        <v>0</v>
      </c>
      <c r="AJ216" s="303">
        <f t="shared" si="191"/>
        <v>0</v>
      </c>
      <c r="AK216" s="1220"/>
      <c r="AL216" s="1244"/>
      <c r="AM216" s="303">
        <f t="shared" si="192"/>
        <v>0</v>
      </c>
      <c r="AN216" s="684"/>
      <c r="AO216" s="684"/>
      <c r="AP216" s="684"/>
      <c r="AQ216" s="684"/>
      <c r="AR216" s="684"/>
      <c r="AS216" s="684"/>
      <c r="AT216" s="1220"/>
      <c r="AU216" s="1247"/>
      <c r="AV216" s="303">
        <f t="shared" si="193"/>
        <v>0</v>
      </c>
      <c r="AW216" s="684"/>
      <c r="AX216" s="684"/>
      <c r="AY216" s="684"/>
      <c r="AZ216" s="684"/>
      <c r="BA216" s="684"/>
      <c r="BB216" s="684"/>
      <c r="BC216" s="1220"/>
      <c r="BD216" s="1250"/>
      <c r="BE216" s="303">
        <f t="shared" si="194"/>
        <v>0</v>
      </c>
      <c r="BF216" s="684"/>
      <c r="BG216" s="684"/>
      <c r="BH216" s="684"/>
      <c r="BI216" s="684"/>
      <c r="BJ216" s="684"/>
      <c r="BK216" s="684"/>
      <c r="BL216" s="1220"/>
      <c r="BM216" s="1253"/>
      <c r="BN216" s="303">
        <f t="shared" si="195"/>
        <v>0</v>
      </c>
      <c r="BO216" s="684"/>
      <c r="BP216" s="684"/>
      <c r="BQ216" s="684"/>
      <c r="BR216" s="684"/>
      <c r="BS216" s="684"/>
      <c r="BT216" s="684"/>
      <c r="BU216" s="1207"/>
      <c r="BV216" s="1208"/>
      <c r="BW216" s="1208"/>
      <c r="BX216" s="1208"/>
      <c r="BY216" s="1208"/>
      <c r="BZ216" s="1208"/>
      <c r="CA216" s="1208"/>
      <c r="CB216" s="1208"/>
      <c r="CC216" s="1209"/>
    </row>
    <row r="217" spans="1:81" s="690" customFormat="1" ht="40.15" customHeight="1" thickTop="1" thickBot="1" x14ac:dyDescent="0.3">
      <c r="A217" s="673"/>
      <c r="B217" s="1321"/>
      <c r="C217" s="1315"/>
      <c r="D217" s="1097"/>
      <c r="E217" s="1094"/>
      <c r="F217" s="1286"/>
      <c r="G217" s="1094"/>
      <c r="H217" s="1774"/>
      <c r="I217" s="1447"/>
      <c r="J217" s="1220"/>
      <c r="K217" s="1217"/>
      <c r="L217" s="1223"/>
      <c r="M217" s="1226"/>
      <c r="N217" s="1229"/>
      <c r="O217" s="1232"/>
      <c r="P217" s="1235"/>
      <c r="Q217" s="1238"/>
      <c r="R217" s="1220"/>
      <c r="S217" s="718" t="s">
        <v>5924</v>
      </c>
      <c r="T217" s="709" t="s">
        <v>3833</v>
      </c>
      <c r="U217" s="709" t="s">
        <v>3839</v>
      </c>
      <c r="V217" s="709" t="s">
        <v>3842</v>
      </c>
      <c r="W217" s="731" t="s">
        <v>5932</v>
      </c>
      <c r="X217" s="669">
        <v>44562</v>
      </c>
      <c r="Y217" s="669">
        <v>44926</v>
      </c>
      <c r="Z217" s="669">
        <v>44593</v>
      </c>
      <c r="AA217" s="669">
        <v>44926</v>
      </c>
      <c r="AB217" s="1220"/>
      <c r="AC217" s="1241"/>
      <c r="AD217" s="303">
        <f t="shared" si="191"/>
        <v>0</v>
      </c>
      <c r="AE217" s="303">
        <f t="shared" si="191"/>
        <v>0</v>
      </c>
      <c r="AF217" s="303">
        <f t="shared" si="191"/>
        <v>0</v>
      </c>
      <c r="AG217" s="303">
        <f t="shared" si="191"/>
        <v>0</v>
      </c>
      <c r="AH217" s="303">
        <f t="shared" si="191"/>
        <v>0</v>
      </c>
      <c r="AI217" s="303">
        <f t="shared" si="191"/>
        <v>0</v>
      </c>
      <c r="AJ217" s="303">
        <f t="shared" si="191"/>
        <v>0</v>
      </c>
      <c r="AK217" s="1220"/>
      <c r="AL217" s="1244"/>
      <c r="AM217" s="303">
        <f t="shared" si="192"/>
        <v>0</v>
      </c>
      <c r="AN217" s="684"/>
      <c r="AO217" s="684"/>
      <c r="AP217" s="684"/>
      <c r="AQ217" s="684"/>
      <c r="AR217" s="684"/>
      <c r="AS217" s="684"/>
      <c r="AT217" s="1220"/>
      <c r="AU217" s="1247"/>
      <c r="AV217" s="303">
        <f t="shared" si="193"/>
        <v>0</v>
      </c>
      <c r="AW217" s="684"/>
      <c r="AX217" s="684"/>
      <c r="AY217" s="684"/>
      <c r="AZ217" s="684"/>
      <c r="BA217" s="684"/>
      <c r="BB217" s="684"/>
      <c r="BC217" s="1220"/>
      <c r="BD217" s="1250"/>
      <c r="BE217" s="303">
        <f t="shared" si="194"/>
        <v>0</v>
      </c>
      <c r="BF217" s="684"/>
      <c r="BG217" s="684"/>
      <c r="BH217" s="684"/>
      <c r="BI217" s="684"/>
      <c r="BJ217" s="684"/>
      <c r="BK217" s="684"/>
      <c r="BL217" s="1220"/>
      <c r="BM217" s="1253"/>
      <c r="BN217" s="303">
        <f t="shared" si="195"/>
        <v>0</v>
      </c>
      <c r="BO217" s="684"/>
      <c r="BP217" s="684"/>
      <c r="BQ217" s="684"/>
      <c r="BR217" s="684"/>
      <c r="BS217" s="684"/>
      <c r="BT217" s="684"/>
      <c r="BU217" s="1207"/>
      <c r="BV217" s="1208"/>
      <c r="BW217" s="1208"/>
      <c r="BX217" s="1208"/>
      <c r="BY217" s="1208"/>
      <c r="BZ217" s="1208"/>
      <c r="CA217" s="1208"/>
      <c r="CB217" s="1208"/>
      <c r="CC217" s="1209"/>
    </row>
    <row r="218" spans="1:81" s="690" customFormat="1" ht="40.15" customHeight="1" thickTop="1" thickBot="1" x14ac:dyDescent="0.3">
      <c r="A218" s="673"/>
      <c r="B218" s="1321"/>
      <c r="C218" s="1315"/>
      <c r="D218" s="1098"/>
      <c r="E218" s="1095"/>
      <c r="F218" s="1287"/>
      <c r="G218" s="1095"/>
      <c r="H218" s="1775"/>
      <c r="I218" s="1448"/>
      <c r="J218" s="1221"/>
      <c r="K218" s="1218"/>
      <c r="L218" s="1224"/>
      <c r="M218" s="1227"/>
      <c r="N218" s="1230"/>
      <c r="O218" s="1233"/>
      <c r="P218" s="1236"/>
      <c r="Q218" s="1239"/>
      <c r="R218" s="1221"/>
      <c r="S218" s="720" t="s">
        <v>5933</v>
      </c>
      <c r="T218" s="710" t="s">
        <v>3833</v>
      </c>
      <c r="U218" s="710" t="s">
        <v>3840</v>
      </c>
      <c r="V218" s="710" t="s">
        <v>3842</v>
      </c>
      <c r="W218" s="731" t="s">
        <v>5934</v>
      </c>
      <c r="X218" s="669">
        <v>44562</v>
      </c>
      <c r="Y218" s="669">
        <v>44926</v>
      </c>
      <c r="Z218" s="669">
        <v>44593</v>
      </c>
      <c r="AA218" s="669">
        <v>44926</v>
      </c>
      <c r="AB218" s="1221"/>
      <c r="AC218" s="1242"/>
      <c r="AD218" s="306">
        <f t="shared" si="191"/>
        <v>0</v>
      </c>
      <c r="AE218" s="306">
        <f t="shared" si="191"/>
        <v>0</v>
      </c>
      <c r="AF218" s="306">
        <f t="shared" si="191"/>
        <v>0</v>
      </c>
      <c r="AG218" s="306">
        <f t="shared" si="191"/>
        <v>0</v>
      </c>
      <c r="AH218" s="306">
        <f t="shared" si="191"/>
        <v>0</v>
      </c>
      <c r="AI218" s="306">
        <f t="shared" si="191"/>
        <v>0</v>
      </c>
      <c r="AJ218" s="306">
        <f t="shared" si="191"/>
        <v>0</v>
      </c>
      <c r="AK218" s="1221"/>
      <c r="AL218" s="1245"/>
      <c r="AM218" s="306">
        <f t="shared" si="192"/>
        <v>0</v>
      </c>
      <c r="AN218" s="685"/>
      <c r="AO218" s="685"/>
      <c r="AP218" s="685"/>
      <c r="AQ218" s="685"/>
      <c r="AR218" s="685"/>
      <c r="AS218" s="685"/>
      <c r="AT218" s="1221"/>
      <c r="AU218" s="1248"/>
      <c r="AV218" s="306">
        <f t="shared" si="193"/>
        <v>0</v>
      </c>
      <c r="AW218" s="685"/>
      <c r="AX218" s="685"/>
      <c r="AY218" s="685"/>
      <c r="AZ218" s="685"/>
      <c r="BA218" s="685"/>
      <c r="BB218" s="685"/>
      <c r="BC218" s="1221"/>
      <c r="BD218" s="1251"/>
      <c r="BE218" s="306">
        <f t="shared" si="194"/>
        <v>0</v>
      </c>
      <c r="BF218" s="685"/>
      <c r="BG218" s="685"/>
      <c r="BH218" s="685"/>
      <c r="BI218" s="685"/>
      <c r="BJ218" s="685"/>
      <c r="BK218" s="685"/>
      <c r="BL218" s="1221"/>
      <c r="BM218" s="1254"/>
      <c r="BN218" s="306">
        <f t="shared" si="195"/>
        <v>0</v>
      </c>
      <c r="BO218" s="685"/>
      <c r="BP218" s="685"/>
      <c r="BQ218" s="685"/>
      <c r="BR218" s="685"/>
      <c r="BS218" s="685"/>
      <c r="BT218" s="685"/>
      <c r="BU218" s="1210"/>
      <c r="BV218" s="1211"/>
      <c r="BW218" s="1211"/>
      <c r="BX218" s="1211"/>
      <c r="BY218" s="1211"/>
      <c r="BZ218" s="1211"/>
      <c r="CA218" s="1211"/>
      <c r="CB218" s="1211"/>
      <c r="CC218" s="1212"/>
    </row>
    <row r="219" spans="1:81" s="690" customFormat="1" ht="40.15" customHeight="1" thickTop="1" thickBot="1" x14ac:dyDescent="0.3">
      <c r="A219" s="673"/>
      <c r="B219" s="1321"/>
      <c r="C219" s="1315"/>
      <c r="D219" s="1096">
        <v>4103</v>
      </c>
      <c r="E219" s="1093" t="s">
        <v>5892</v>
      </c>
      <c r="F219" s="1285" t="s">
        <v>5893</v>
      </c>
      <c r="G219" s="1093" t="s">
        <v>5730</v>
      </c>
      <c r="H219" s="1773" t="s">
        <v>5958</v>
      </c>
      <c r="I219" s="1446">
        <v>2021004540202</v>
      </c>
      <c r="J219" s="1219">
        <v>401</v>
      </c>
      <c r="K219" s="1216" t="str">
        <f>+[9]Metas!K457</f>
        <v>Mujeres en condición de discapacidad con valoración y tratamiento fisioterapéutico, suministro de ayuda técnica de equipos para su rehabilitación</v>
      </c>
      <c r="L219" s="1222"/>
      <c r="M219" s="1225">
        <v>65</v>
      </c>
      <c r="N219" s="1228"/>
      <c r="O219" s="1231"/>
      <c r="P219" s="1234">
        <v>65</v>
      </c>
      <c r="Q219" s="1237"/>
      <c r="R219" s="1219">
        <f>+$J219</f>
        <v>401</v>
      </c>
      <c r="S219" s="677" t="s">
        <v>6008</v>
      </c>
      <c r="T219" s="710" t="s">
        <v>3833</v>
      </c>
      <c r="U219" s="708" t="s">
        <v>3838</v>
      </c>
      <c r="V219" s="710" t="s">
        <v>3842</v>
      </c>
      <c r="W219" s="677" t="s">
        <v>6009</v>
      </c>
      <c r="X219" s="669">
        <v>44562</v>
      </c>
      <c r="Y219" s="669">
        <v>44926</v>
      </c>
      <c r="Z219" s="669">
        <v>44593</v>
      </c>
      <c r="AA219" s="669">
        <v>44926</v>
      </c>
      <c r="AB219" s="1219">
        <f t="shared" ref="AB219:AB279" si="196">+$J219</f>
        <v>401</v>
      </c>
      <c r="AC219" s="1240">
        <f>+L219</f>
        <v>0</v>
      </c>
      <c r="AD219" s="308">
        <v>20</v>
      </c>
      <c r="AE219" s="308">
        <v>20</v>
      </c>
      <c r="AF219" s="308">
        <f t="shared" si="191"/>
        <v>0</v>
      </c>
      <c r="AG219" s="308">
        <f t="shared" si="191"/>
        <v>0</v>
      </c>
      <c r="AH219" s="308">
        <f t="shared" si="191"/>
        <v>0</v>
      </c>
      <c r="AI219" s="308">
        <f t="shared" si="191"/>
        <v>0</v>
      </c>
      <c r="AJ219" s="308">
        <f t="shared" si="191"/>
        <v>0</v>
      </c>
      <c r="AK219" s="1219">
        <f t="shared" ref="AK219:AK279" si="197">+$J219</f>
        <v>401</v>
      </c>
      <c r="AL219" s="1243">
        <f>+N219</f>
        <v>0</v>
      </c>
      <c r="AM219" s="308">
        <f t="shared" si="192"/>
        <v>0</v>
      </c>
      <c r="AN219" s="683"/>
      <c r="AO219" s="683"/>
      <c r="AP219" s="683"/>
      <c r="AQ219" s="683"/>
      <c r="AR219" s="683"/>
      <c r="AS219" s="683"/>
      <c r="AT219" s="1219">
        <f t="shared" ref="AT219:AT279" si="198">+$J219</f>
        <v>401</v>
      </c>
      <c r="AU219" s="1246">
        <f>+O219</f>
        <v>0</v>
      </c>
      <c r="AV219" s="308">
        <f t="shared" si="193"/>
        <v>0</v>
      </c>
      <c r="AW219" s="683"/>
      <c r="AX219" s="683"/>
      <c r="AY219" s="683"/>
      <c r="AZ219" s="683"/>
      <c r="BA219" s="683"/>
      <c r="BB219" s="683"/>
      <c r="BC219" s="1219">
        <f t="shared" ref="BC219:BC279" si="199">+$J219</f>
        <v>401</v>
      </c>
      <c r="BD219" s="1249">
        <f>+P219</f>
        <v>65</v>
      </c>
      <c r="BE219" s="308">
        <f t="shared" si="194"/>
        <v>65</v>
      </c>
      <c r="BF219" s="683">
        <v>65</v>
      </c>
      <c r="BG219" s="683"/>
      <c r="BH219" s="683"/>
      <c r="BI219" s="683"/>
      <c r="BJ219" s="683"/>
      <c r="BK219" s="683"/>
      <c r="BL219" s="1219">
        <f t="shared" ref="BL219:BL279" si="200">+$J219</f>
        <v>401</v>
      </c>
      <c r="BM219" s="1252">
        <f>+Q219</f>
        <v>0</v>
      </c>
      <c r="BN219" s="308">
        <f t="shared" si="195"/>
        <v>0</v>
      </c>
      <c r="BO219" s="683"/>
      <c r="BP219" s="683"/>
      <c r="BQ219" s="683"/>
      <c r="BR219" s="683"/>
      <c r="BS219" s="683"/>
      <c r="BT219" s="683"/>
      <c r="BU219" s="1204"/>
      <c r="BV219" s="1205"/>
      <c r="BW219" s="1205"/>
      <c r="BX219" s="1205"/>
      <c r="BY219" s="1205"/>
      <c r="BZ219" s="1205"/>
      <c r="CA219" s="1205"/>
      <c r="CB219" s="1205"/>
      <c r="CC219" s="1206"/>
    </row>
    <row r="220" spans="1:81" s="690" customFormat="1" ht="40.15" customHeight="1" thickTop="1" thickBot="1" x14ac:dyDescent="0.3">
      <c r="A220" s="673"/>
      <c r="B220" s="1321"/>
      <c r="C220" s="1315"/>
      <c r="D220" s="1097"/>
      <c r="E220" s="1094"/>
      <c r="F220" s="1286"/>
      <c r="G220" s="1094"/>
      <c r="H220" s="1774"/>
      <c r="I220" s="1447"/>
      <c r="J220" s="1220"/>
      <c r="K220" s="1217"/>
      <c r="L220" s="1223"/>
      <c r="M220" s="1226"/>
      <c r="N220" s="1229"/>
      <c r="O220" s="1232"/>
      <c r="P220" s="1235"/>
      <c r="Q220" s="1238"/>
      <c r="R220" s="1220"/>
      <c r="S220" s="678" t="s">
        <v>6010</v>
      </c>
      <c r="T220" s="710" t="s">
        <v>3833</v>
      </c>
      <c r="U220" s="709" t="s">
        <v>3838</v>
      </c>
      <c r="V220" s="710" t="s">
        <v>3842</v>
      </c>
      <c r="W220" s="678" t="s">
        <v>6011</v>
      </c>
      <c r="X220" s="669">
        <v>44562</v>
      </c>
      <c r="Y220" s="669">
        <v>44926</v>
      </c>
      <c r="Z220" s="669">
        <v>44593</v>
      </c>
      <c r="AA220" s="669">
        <v>44926</v>
      </c>
      <c r="AB220" s="1220"/>
      <c r="AC220" s="1241"/>
      <c r="AD220" s="303">
        <f t="shared" si="191"/>
        <v>0</v>
      </c>
      <c r="AE220" s="303">
        <f t="shared" si="191"/>
        <v>0</v>
      </c>
      <c r="AF220" s="303">
        <f t="shared" si="191"/>
        <v>0</v>
      </c>
      <c r="AG220" s="303">
        <f t="shared" si="191"/>
        <v>0</v>
      </c>
      <c r="AH220" s="303">
        <f t="shared" si="191"/>
        <v>0</v>
      </c>
      <c r="AI220" s="303">
        <f t="shared" si="191"/>
        <v>0</v>
      </c>
      <c r="AJ220" s="303">
        <f t="shared" si="191"/>
        <v>0</v>
      </c>
      <c r="AK220" s="1220"/>
      <c r="AL220" s="1244"/>
      <c r="AM220" s="303">
        <f t="shared" si="192"/>
        <v>0</v>
      </c>
      <c r="AN220" s="684"/>
      <c r="AO220" s="684"/>
      <c r="AP220" s="684"/>
      <c r="AQ220" s="684"/>
      <c r="AR220" s="684"/>
      <c r="AS220" s="684"/>
      <c r="AT220" s="1220"/>
      <c r="AU220" s="1247"/>
      <c r="AV220" s="303">
        <f t="shared" si="193"/>
        <v>0</v>
      </c>
      <c r="AW220" s="684"/>
      <c r="AX220" s="684"/>
      <c r="AY220" s="684"/>
      <c r="AZ220" s="684"/>
      <c r="BA220" s="684"/>
      <c r="BB220" s="684"/>
      <c r="BC220" s="1220"/>
      <c r="BD220" s="1250"/>
      <c r="BE220" s="303">
        <f t="shared" si="194"/>
        <v>0</v>
      </c>
      <c r="BF220" s="684"/>
      <c r="BG220" s="684"/>
      <c r="BH220" s="684"/>
      <c r="BI220" s="684"/>
      <c r="BJ220" s="684"/>
      <c r="BK220" s="684"/>
      <c r="BL220" s="1220"/>
      <c r="BM220" s="1253"/>
      <c r="BN220" s="303">
        <f t="shared" si="195"/>
        <v>0</v>
      </c>
      <c r="BO220" s="684"/>
      <c r="BP220" s="684"/>
      <c r="BQ220" s="684"/>
      <c r="BR220" s="684"/>
      <c r="BS220" s="684"/>
      <c r="BT220" s="684"/>
      <c r="BU220" s="1207"/>
      <c r="BV220" s="1208"/>
      <c r="BW220" s="1208"/>
      <c r="BX220" s="1208"/>
      <c r="BY220" s="1208"/>
      <c r="BZ220" s="1208"/>
      <c r="CA220" s="1208"/>
      <c r="CB220" s="1208"/>
      <c r="CC220" s="1209"/>
    </row>
    <row r="221" spans="1:81" s="690" customFormat="1" ht="40.15" customHeight="1" thickTop="1" thickBot="1" x14ac:dyDescent="0.3">
      <c r="A221" s="673"/>
      <c r="B221" s="1321"/>
      <c r="C221" s="1315"/>
      <c r="D221" s="1097"/>
      <c r="E221" s="1094"/>
      <c r="F221" s="1286"/>
      <c r="G221" s="1094"/>
      <c r="H221" s="1774"/>
      <c r="I221" s="1447"/>
      <c r="J221" s="1220"/>
      <c r="K221" s="1217"/>
      <c r="L221" s="1223"/>
      <c r="M221" s="1226"/>
      <c r="N221" s="1229"/>
      <c r="O221" s="1232"/>
      <c r="P221" s="1235"/>
      <c r="Q221" s="1238"/>
      <c r="R221" s="1220"/>
      <c r="S221" s="678" t="s">
        <v>5945</v>
      </c>
      <c r="T221" s="710" t="s">
        <v>3833</v>
      </c>
      <c r="U221" s="709" t="s">
        <v>3838</v>
      </c>
      <c r="V221" s="710" t="s">
        <v>3842</v>
      </c>
      <c r="W221" s="678" t="s">
        <v>5900</v>
      </c>
      <c r="X221" s="669">
        <v>44562</v>
      </c>
      <c r="Y221" s="669">
        <v>44926</v>
      </c>
      <c r="Z221" s="669">
        <v>44593</v>
      </c>
      <c r="AA221" s="669">
        <v>44926</v>
      </c>
      <c r="AB221" s="1220"/>
      <c r="AC221" s="1241"/>
      <c r="AD221" s="303">
        <f t="shared" si="191"/>
        <v>0</v>
      </c>
      <c r="AE221" s="303">
        <f t="shared" si="191"/>
        <v>0</v>
      </c>
      <c r="AF221" s="303">
        <f t="shared" si="191"/>
        <v>0</v>
      </c>
      <c r="AG221" s="303">
        <f t="shared" si="191"/>
        <v>0</v>
      </c>
      <c r="AH221" s="303">
        <f t="shared" si="191"/>
        <v>0</v>
      </c>
      <c r="AI221" s="303">
        <f t="shared" si="191"/>
        <v>0</v>
      </c>
      <c r="AJ221" s="303">
        <f t="shared" si="191"/>
        <v>0</v>
      </c>
      <c r="AK221" s="1220"/>
      <c r="AL221" s="1244"/>
      <c r="AM221" s="303">
        <f t="shared" si="192"/>
        <v>0</v>
      </c>
      <c r="AN221" s="684"/>
      <c r="AO221" s="684"/>
      <c r="AP221" s="684"/>
      <c r="AQ221" s="684"/>
      <c r="AR221" s="684"/>
      <c r="AS221" s="684"/>
      <c r="AT221" s="1220"/>
      <c r="AU221" s="1247"/>
      <c r="AV221" s="303">
        <f t="shared" si="193"/>
        <v>0</v>
      </c>
      <c r="AW221" s="684"/>
      <c r="AX221" s="684"/>
      <c r="AY221" s="684"/>
      <c r="AZ221" s="684"/>
      <c r="BA221" s="684"/>
      <c r="BB221" s="684"/>
      <c r="BC221" s="1220"/>
      <c r="BD221" s="1250"/>
      <c r="BE221" s="303">
        <f t="shared" si="194"/>
        <v>0</v>
      </c>
      <c r="BF221" s="684"/>
      <c r="BG221" s="684"/>
      <c r="BH221" s="684"/>
      <c r="BI221" s="684"/>
      <c r="BJ221" s="684"/>
      <c r="BK221" s="684"/>
      <c r="BL221" s="1220"/>
      <c r="BM221" s="1253"/>
      <c r="BN221" s="303">
        <f t="shared" si="195"/>
        <v>0</v>
      </c>
      <c r="BO221" s="684"/>
      <c r="BP221" s="684"/>
      <c r="BQ221" s="684"/>
      <c r="BR221" s="684"/>
      <c r="BS221" s="684"/>
      <c r="BT221" s="684"/>
      <c r="BU221" s="1207"/>
      <c r="BV221" s="1208"/>
      <c r="BW221" s="1208"/>
      <c r="BX221" s="1208"/>
      <c r="BY221" s="1208"/>
      <c r="BZ221" s="1208"/>
      <c r="CA221" s="1208"/>
      <c r="CB221" s="1208"/>
      <c r="CC221" s="1209"/>
    </row>
    <row r="222" spans="1:81" s="690" customFormat="1" ht="40.15" customHeight="1" thickTop="1" thickBot="1" x14ac:dyDescent="0.3">
      <c r="A222" s="673"/>
      <c r="B222" s="1321"/>
      <c r="C222" s="1315"/>
      <c r="D222" s="1098"/>
      <c r="E222" s="1095"/>
      <c r="F222" s="1287"/>
      <c r="G222" s="1095"/>
      <c r="H222" s="1775"/>
      <c r="I222" s="1448"/>
      <c r="J222" s="1221"/>
      <c r="K222" s="1218"/>
      <c r="L222" s="1224"/>
      <c r="M222" s="1227"/>
      <c r="N222" s="1230"/>
      <c r="O222" s="1233"/>
      <c r="P222" s="1236"/>
      <c r="Q222" s="1239"/>
      <c r="R222" s="1221"/>
      <c r="S222" s="679" t="s">
        <v>6012</v>
      </c>
      <c r="T222" s="710" t="s">
        <v>3833</v>
      </c>
      <c r="U222" s="710" t="s">
        <v>3840</v>
      </c>
      <c r="V222" s="710" t="s">
        <v>3842</v>
      </c>
      <c r="W222" s="679" t="s">
        <v>6013</v>
      </c>
      <c r="X222" s="669">
        <v>44562</v>
      </c>
      <c r="Y222" s="669">
        <v>44926</v>
      </c>
      <c r="Z222" s="669">
        <v>44593</v>
      </c>
      <c r="AA222" s="669">
        <v>44926</v>
      </c>
      <c r="AB222" s="1221"/>
      <c r="AC222" s="1242"/>
      <c r="AD222" s="306">
        <f t="shared" si="191"/>
        <v>0</v>
      </c>
      <c r="AE222" s="306">
        <f t="shared" si="191"/>
        <v>0</v>
      </c>
      <c r="AF222" s="306">
        <f t="shared" si="191"/>
        <v>0</v>
      </c>
      <c r="AG222" s="306">
        <f t="shared" ref="AG222:AJ238" si="201">+AP222+AY222+BH222+BQ222</f>
        <v>0</v>
      </c>
      <c r="AH222" s="306">
        <f t="shared" si="201"/>
        <v>0</v>
      </c>
      <c r="AI222" s="306">
        <f t="shared" si="201"/>
        <v>0</v>
      </c>
      <c r="AJ222" s="306">
        <f t="shared" si="201"/>
        <v>0</v>
      </c>
      <c r="AK222" s="1221"/>
      <c r="AL222" s="1245"/>
      <c r="AM222" s="306">
        <f t="shared" si="192"/>
        <v>0</v>
      </c>
      <c r="AN222" s="685"/>
      <c r="AO222" s="685"/>
      <c r="AP222" s="685"/>
      <c r="AQ222" s="685"/>
      <c r="AR222" s="685"/>
      <c r="AS222" s="685"/>
      <c r="AT222" s="1221"/>
      <c r="AU222" s="1248"/>
      <c r="AV222" s="306">
        <f t="shared" si="193"/>
        <v>0</v>
      </c>
      <c r="AW222" s="685"/>
      <c r="AX222" s="685"/>
      <c r="AY222" s="685"/>
      <c r="AZ222" s="685"/>
      <c r="BA222" s="685"/>
      <c r="BB222" s="685"/>
      <c r="BC222" s="1221"/>
      <c r="BD222" s="1251"/>
      <c r="BE222" s="306">
        <f t="shared" si="194"/>
        <v>0</v>
      </c>
      <c r="BF222" s="685"/>
      <c r="BG222" s="685"/>
      <c r="BH222" s="685"/>
      <c r="BI222" s="685"/>
      <c r="BJ222" s="685"/>
      <c r="BK222" s="685"/>
      <c r="BL222" s="1221"/>
      <c r="BM222" s="1254"/>
      <c r="BN222" s="306">
        <f t="shared" si="195"/>
        <v>0</v>
      </c>
      <c r="BO222" s="685"/>
      <c r="BP222" s="685"/>
      <c r="BQ222" s="685"/>
      <c r="BR222" s="685"/>
      <c r="BS222" s="685"/>
      <c r="BT222" s="685"/>
      <c r="BU222" s="1210"/>
      <c r="BV222" s="1211"/>
      <c r="BW222" s="1211"/>
      <c r="BX222" s="1211"/>
      <c r="BY222" s="1211"/>
      <c r="BZ222" s="1211"/>
      <c r="CA222" s="1211"/>
      <c r="CB222" s="1211"/>
      <c r="CC222" s="1212"/>
    </row>
    <row r="223" spans="1:81" s="690" customFormat="1" ht="40.15" customHeight="1" thickTop="1" thickBot="1" x14ac:dyDescent="0.3">
      <c r="A223" s="673"/>
      <c r="B223" s="1321"/>
      <c r="C223" s="1315"/>
      <c r="D223" s="1096">
        <v>4103</v>
      </c>
      <c r="E223" s="1093" t="s">
        <v>5892</v>
      </c>
      <c r="F223" s="1285" t="s">
        <v>5893</v>
      </c>
      <c r="G223" s="1093" t="s">
        <v>5730</v>
      </c>
      <c r="H223" s="1773" t="s">
        <v>5958</v>
      </c>
      <c r="I223" s="1446">
        <v>2021004540202</v>
      </c>
      <c r="J223" s="1219">
        <v>402</v>
      </c>
      <c r="K223" s="1216" t="str">
        <f>+[9]Metas!K458</f>
        <v>Diagnósticos de citologías para mujeres en estado de vulnerabilidad que padezcan o tengan amenaza de cáncer de cuello uterino</v>
      </c>
      <c r="L223" s="1222"/>
      <c r="M223" s="1225">
        <v>1400</v>
      </c>
      <c r="N223" s="1228">
        <v>350</v>
      </c>
      <c r="O223" s="1231">
        <v>350</v>
      </c>
      <c r="P223" s="1234">
        <v>350</v>
      </c>
      <c r="Q223" s="1237">
        <v>350</v>
      </c>
      <c r="R223" s="1219">
        <f>+$J223</f>
        <v>402</v>
      </c>
      <c r="S223" s="677" t="s">
        <v>6036</v>
      </c>
      <c r="T223" s="710" t="s">
        <v>3833</v>
      </c>
      <c r="U223" s="708" t="s">
        <v>3838</v>
      </c>
      <c r="V223" s="710" t="s">
        <v>3842</v>
      </c>
      <c r="W223" s="677" t="s">
        <v>6037</v>
      </c>
      <c r="X223" s="669">
        <v>44562</v>
      </c>
      <c r="Y223" s="669">
        <v>44926</v>
      </c>
      <c r="Z223" s="669">
        <v>44593</v>
      </c>
      <c r="AA223" s="669">
        <v>44926</v>
      </c>
      <c r="AB223" s="1219">
        <f t="shared" si="196"/>
        <v>402</v>
      </c>
      <c r="AC223" s="1240">
        <f>+L223</f>
        <v>0</v>
      </c>
      <c r="AD223" s="308">
        <v>4</v>
      </c>
      <c r="AE223" s="308">
        <v>4</v>
      </c>
      <c r="AF223" s="308">
        <f t="shared" ref="AD223:AJ239" si="202">+AO223+AX223+BG223+BP223</f>
        <v>0</v>
      </c>
      <c r="AG223" s="308">
        <f t="shared" si="201"/>
        <v>0</v>
      </c>
      <c r="AH223" s="308">
        <f t="shared" si="201"/>
        <v>0</v>
      </c>
      <c r="AI223" s="308">
        <f t="shared" si="201"/>
        <v>0</v>
      </c>
      <c r="AJ223" s="308">
        <f t="shared" si="201"/>
        <v>0</v>
      </c>
      <c r="AK223" s="1219">
        <f t="shared" si="197"/>
        <v>402</v>
      </c>
      <c r="AL223" s="1243">
        <f>+N223</f>
        <v>350</v>
      </c>
      <c r="AM223" s="308">
        <v>1</v>
      </c>
      <c r="AN223" s="683">
        <v>1</v>
      </c>
      <c r="AO223" s="683"/>
      <c r="AP223" s="683"/>
      <c r="AQ223" s="683"/>
      <c r="AR223" s="683"/>
      <c r="AS223" s="683"/>
      <c r="AT223" s="1219">
        <f t="shared" si="198"/>
        <v>402</v>
      </c>
      <c r="AU223" s="1246">
        <f>+O223</f>
        <v>350</v>
      </c>
      <c r="AV223" s="308">
        <v>1</v>
      </c>
      <c r="AW223" s="683">
        <v>1</v>
      </c>
      <c r="AX223" s="683"/>
      <c r="AY223" s="683"/>
      <c r="AZ223" s="683"/>
      <c r="BA223" s="683"/>
      <c r="BB223" s="683"/>
      <c r="BC223" s="1219">
        <f t="shared" si="199"/>
        <v>402</v>
      </c>
      <c r="BD223" s="1249">
        <f>+P223</f>
        <v>350</v>
      </c>
      <c r="BE223" s="308" t="s">
        <v>6047</v>
      </c>
      <c r="BF223" s="683" t="s">
        <v>6047</v>
      </c>
      <c r="BG223" s="683"/>
      <c r="BH223" s="683"/>
      <c r="BI223" s="683"/>
      <c r="BJ223" s="683"/>
      <c r="BK223" s="683"/>
      <c r="BL223" s="1219">
        <f t="shared" si="200"/>
        <v>402</v>
      </c>
      <c r="BM223" s="1252">
        <f>+Q223</f>
        <v>350</v>
      </c>
      <c r="BN223" s="308" t="s">
        <v>6047</v>
      </c>
      <c r="BO223" s="683" t="s">
        <v>6047</v>
      </c>
      <c r="BP223" s="683"/>
      <c r="BQ223" s="683"/>
      <c r="BR223" s="683"/>
      <c r="BS223" s="683"/>
      <c r="BT223" s="683"/>
      <c r="BU223" s="1204"/>
      <c r="BV223" s="1205"/>
      <c r="BW223" s="1205"/>
      <c r="BX223" s="1205"/>
      <c r="BY223" s="1205"/>
      <c r="BZ223" s="1205"/>
      <c r="CA223" s="1205"/>
      <c r="CB223" s="1205"/>
      <c r="CC223" s="1206"/>
    </row>
    <row r="224" spans="1:81" s="690" customFormat="1" ht="40.15" customHeight="1" thickTop="1" thickBot="1" x14ac:dyDescent="0.3">
      <c r="A224" s="673"/>
      <c r="B224" s="1321"/>
      <c r="C224" s="1315"/>
      <c r="D224" s="1097"/>
      <c r="E224" s="1094"/>
      <c r="F224" s="1286"/>
      <c r="G224" s="1094"/>
      <c r="H224" s="1774"/>
      <c r="I224" s="1447"/>
      <c r="J224" s="1220"/>
      <c r="K224" s="1217"/>
      <c r="L224" s="1223"/>
      <c r="M224" s="1226"/>
      <c r="N224" s="1229"/>
      <c r="O224" s="1232"/>
      <c r="P224" s="1235"/>
      <c r="Q224" s="1238"/>
      <c r="R224" s="1220"/>
      <c r="S224" s="678" t="s">
        <v>6038</v>
      </c>
      <c r="T224" s="710" t="s">
        <v>3833</v>
      </c>
      <c r="U224" s="709" t="s">
        <v>3839</v>
      </c>
      <c r="V224" s="710" t="s">
        <v>3842</v>
      </c>
      <c r="W224" s="678" t="s">
        <v>6039</v>
      </c>
      <c r="X224" s="669">
        <v>44562</v>
      </c>
      <c r="Y224" s="669">
        <v>44926</v>
      </c>
      <c r="Z224" s="669">
        <v>44593</v>
      </c>
      <c r="AA224" s="669">
        <v>44926</v>
      </c>
      <c r="AB224" s="1220"/>
      <c r="AC224" s="1241"/>
      <c r="AD224" s="303">
        <f t="shared" si="202"/>
        <v>0</v>
      </c>
      <c r="AE224" s="303">
        <f t="shared" si="202"/>
        <v>0</v>
      </c>
      <c r="AF224" s="303">
        <f t="shared" si="202"/>
        <v>0</v>
      </c>
      <c r="AG224" s="303">
        <f t="shared" si="201"/>
        <v>0</v>
      </c>
      <c r="AH224" s="303">
        <f t="shared" si="201"/>
        <v>0</v>
      </c>
      <c r="AI224" s="303">
        <f t="shared" si="201"/>
        <v>0</v>
      </c>
      <c r="AJ224" s="303">
        <f t="shared" si="201"/>
        <v>0</v>
      </c>
      <c r="AK224" s="1220"/>
      <c r="AL224" s="1244"/>
      <c r="AM224" s="303">
        <f t="shared" si="192"/>
        <v>0</v>
      </c>
      <c r="AN224" s="684"/>
      <c r="AO224" s="684"/>
      <c r="AP224" s="684"/>
      <c r="AQ224" s="684"/>
      <c r="AR224" s="684"/>
      <c r="AS224" s="684"/>
      <c r="AT224" s="1220"/>
      <c r="AU224" s="1247"/>
      <c r="AV224" s="303">
        <f t="shared" si="193"/>
        <v>0</v>
      </c>
      <c r="AW224" s="684"/>
      <c r="AX224" s="684"/>
      <c r="AY224" s="684"/>
      <c r="AZ224" s="684"/>
      <c r="BA224" s="684"/>
      <c r="BB224" s="684"/>
      <c r="BC224" s="1220"/>
      <c r="BD224" s="1250"/>
      <c r="BE224" s="303">
        <f t="shared" si="194"/>
        <v>0</v>
      </c>
      <c r="BF224" s="684"/>
      <c r="BG224" s="684"/>
      <c r="BH224" s="684"/>
      <c r="BI224" s="684"/>
      <c r="BJ224" s="684"/>
      <c r="BK224" s="684"/>
      <c r="BL224" s="1220"/>
      <c r="BM224" s="1253"/>
      <c r="BN224" s="303">
        <f t="shared" si="195"/>
        <v>0</v>
      </c>
      <c r="BO224" s="684"/>
      <c r="BP224" s="684"/>
      <c r="BQ224" s="684"/>
      <c r="BR224" s="684"/>
      <c r="BS224" s="684"/>
      <c r="BT224" s="684"/>
      <c r="BU224" s="1207"/>
      <c r="BV224" s="1208"/>
      <c r="BW224" s="1208"/>
      <c r="BX224" s="1208"/>
      <c r="BY224" s="1208"/>
      <c r="BZ224" s="1208"/>
      <c r="CA224" s="1208"/>
      <c r="CB224" s="1208"/>
      <c r="CC224" s="1209"/>
    </row>
    <row r="225" spans="1:81" s="690" customFormat="1" ht="40.15" customHeight="1" thickTop="1" thickBot="1" x14ac:dyDescent="0.3">
      <c r="A225" s="673"/>
      <c r="B225" s="1321"/>
      <c r="C225" s="1315"/>
      <c r="D225" s="1097"/>
      <c r="E225" s="1094"/>
      <c r="F225" s="1286"/>
      <c r="G225" s="1094"/>
      <c r="H225" s="1774"/>
      <c r="I225" s="1447"/>
      <c r="J225" s="1220"/>
      <c r="K225" s="1217"/>
      <c r="L225" s="1223"/>
      <c r="M225" s="1226"/>
      <c r="N225" s="1229"/>
      <c r="O225" s="1232"/>
      <c r="P225" s="1235"/>
      <c r="Q225" s="1238"/>
      <c r="R225" s="1220"/>
      <c r="S225" s="678" t="s">
        <v>6044</v>
      </c>
      <c r="T225" s="710" t="s">
        <v>3833</v>
      </c>
      <c r="U225" s="709" t="s">
        <v>3840</v>
      </c>
      <c r="V225" s="710" t="s">
        <v>3842</v>
      </c>
      <c r="W225" s="678" t="s">
        <v>6045</v>
      </c>
      <c r="X225" s="669">
        <v>44562</v>
      </c>
      <c r="Y225" s="669">
        <v>44926</v>
      </c>
      <c r="Z225" s="669">
        <v>44593</v>
      </c>
      <c r="AA225" s="669">
        <v>44926</v>
      </c>
      <c r="AB225" s="1220"/>
      <c r="AC225" s="1241"/>
      <c r="AD225" s="303">
        <f t="shared" si="202"/>
        <v>0</v>
      </c>
      <c r="AE225" s="303">
        <f t="shared" si="202"/>
        <v>0</v>
      </c>
      <c r="AF225" s="303">
        <f t="shared" si="202"/>
        <v>0</v>
      </c>
      <c r="AG225" s="303">
        <f t="shared" si="201"/>
        <v>0</v>
      </c>
      <c r="AH225" s="303">
        <f t="shared" si="201"/>
        <v>0</v>
      </c>
      <c r="AI225" s="303">
        <f t="shared" si="201"/>
        <v>0</v>
      </c>
      <c r="AJ225" s="303">
        <f t="shared" si="201"/>
        <v>0</v>
      </c>
      <c r="AK225" s="1220"/>
      <c r="AL225" s="1244"/>
      <c r="AM225" s="303">
        <f t="shared" si="192"/>
        <v>0</v>
      </c>
      <c r="AN225" s="684"/>
      <c r="AO225" s="684"/>
      <c r="AP225" s="684"/>
      <c r="AQ225" s="684"/>
      <c r="AR225" s="684"/>
      <c r="AS225" s="684"/>
      <c r="AT225" s="1220"/>
      <c r="AU225" s="1247"/>
      <c r="AV225" s="303">
        <f t="shared" si="193"/>
        <v>0</v>
      </c>
      <c r="AW225" s="684"/>
      <c r="AX225" s="684"/>
      <c r="AY225" s="684"/>
      <c r="AZ225" s="684"/>
      <c r="BA225" s="684"/>
      <c r="BB225" s="684"/>
      <c r="BC225" s="1220"/>
      <c r="BD225" s="1250"/>
      <c r="BE225" s="303">
        <f t="shared" si="194"/>
        <v>0</v>
      </c>
      <c r="BF225" s="684"/>
      <c r="BG225" s="684"/>
      <c r="BH225" s="684"/>
      <c r="BI225" s="684"/>
      <c r="BJ225" s="684"/>
      <c r="BK225" s="684"/>
      <c r="BL225" s="1220"/>
      <c r="BM225" s="1253"/>
      <c r="BN225" s="303">
        <f t="shared" si="195"/>
        <v>0</v>
      </c>
      <c r="BO225" s="684"/>
      <c r="BP225" s="684"/>
      <c r="BQ225" s="684"/>
      <c r="BR225" s="684"/>
      <c r="BS225" s="684"/>
      <c r="BT225" s="684"/>
      <c r="BU225" s="1207"/>
      <c r="BV225" s="1208"/>
      <c r="BW225" s="1208"/>
      <c r="BX225" s="1208"/>
      <c r="BY225" s="1208"/>
      <c r="BZ225" s="1208"/>
      <c r="CA225" s="1208"/>
      <c r="CB225" s="1208"/>
      <c r="CC225" s="1209"/>
    </row>
    <row r="226" spans="1:81" s="690" customFormat="1" ht="40.15" customHeight="1" thickTop="1" thickBot="1" x14ac:dyDescent="0.3">
      <c r="A226" s="673"/>
      <c r="B226" s="1321"/>
      <c r="C226" s="1316"/>
      <c r="D226" s="1098"/>
      <c r="E226" s="1095"/>
      <c r="F226" s="1287"/>
      <c r="G226" s="1095"/>
      <c r="H226" s="1775"/>
      <c r="I226" s="1448"/>
      <c r="J226" s="1221"/>
      <c r="K226" s="1218"/>
      <c r="L226" s="1224"/>
      <c r="M226" s="1227"/>
      <c r="N226" s="1230"/>
      <c r="O226" s="1233"/>
      <c r="P226" s="1236"/>
      <c r="Q226" s="1239"/>
      <c r="R226" s="1221"/>
      <c r="S226" s="679"/>
      <c r="T226" s="710"/>
      <c r="U226" s="710"/>
      <c r="V226" s="710"/>
      <c r="W226" s="679"/>
      <c r="X226" s="671"/>
      <c r="Y226" s="671"/>
      <c r="Z226" s="671"/>
      <c r="AA226" s="671"/>
      <c r="AB226" s="1221"/>
      <c r="AC226" s="1242"/>
      <c r="AD226" s="306">
        <f t="shared" si="202"/>
        <v>0</v>
      </c>
      <c r="AE226" s="306">
        <f t="shared" si="202"/>
        <v>0</v>
      </c>
      <c r="AF226" s="306">
        <f t="shared" si="202"/>
        <v>0</v>
      </c>
      <c r="AG226" s="306">
        <f t="shared" si="201"/>
        <v>0</v>
      </c>
      <c r="AH226" s="306">
        <f t="shared" si="201"/>
        <v>0</v>
      </c>
      <c r="AI226" s="306">
        <f t="shared" si="201"/>
        <v>0</v>
      </c>
      <c r="AJ226" s="306">
        <f t="shared" si="201"/>
        <v>0</v>
      </c>
      <c r="AK226" s="1221"/>
      <c r="AL226" s="1245"/>
      <c r="AM226" s="306">
        <f t="shared" si="192"/>
        <v>0</v>
      </c>
      <c r="AN226" s="685"/>
      <c r="AO226" s="685"/>
      <c r="AP226" s="685"/>
      <c r="AQ226" s="685"/>
      <c r="AR226" s="685"/>
      <c r="AS226" s="685"/>
      <c r="AT226" s="1221"/>
      <c r="AU226" s="1248"/>
      <c r="AV226" s="306">
        <f t="shared" si="193"/>
        <v>0</v>
      </c>
      <c r="AW226" s="685"/>
      <c r="AX226" s="685"/>
      <c r="AY226" s="685"/>
      <c r="AZ226" s="685"/>
      <c r="BA226" s="685"/>
      <c r="BB226" s="685"/>
      <c r="BC226" s="1221"/>
      <c r="BD226" s="1251"/>
      <c r="BE226" s="306">
        <f t="shared" si="194"/>
        <v>0</v>
      </c>
      <c r="BF226" s="685"/>
      <c r="BG226" s="685"/>
      <c r="BH226" s="685"/>
      <c r="BI226" s="685"/>
      <c r="BJ226" s="685"/>
      <c r="BK226" s="685"/>
      <c r="BL226" s="1221"/>
      <c r="BM226" s="1254"/>
      <c r="BN226" s="306">
        <f t="shared" si="195"/>
        <v>0</v>
      </c>
      <c r="BO226" s="685"/>
      <c r="BP226" s="685"/>
      <c r="BQ226" s="685"/>
      <c r="BR226" s="685"/>
      <c r="BS226" s="685"/>
      <c r="BT226" s="685"/>
      <c r="BU226" s="1210"/>
      <c r="BV226" s="1211"/>
      <c r="BW226" s="1211"/>
      <c r="BX226" s="1211"/>
      <c r="BY226" s="1211"/>
      <c r="BZ226" s="1211"/>
      <c r="CA226" s="1211"/>
      <c r="CB226" s="1211"/>
      <c r="CC226" s="1212"/>
    </row>
    <row r="227" spans="1:81" s="690" customFormat="1" ht="40.15" customHeight="1" thickTop="1" thickBot="1" x14ac:dyDescent="0.3">
      <c r="A227" s="673"/>
      <c r="B227" s="1321"/>
      <c r="C227" s="1314" t="s">
        <v>613</v>
      </c>
      <c r="D227" s="1096">
        <v>4103</v>
      </c>
      <c r="E227" s="1093" t="s">
        <v>5892</v>
      </c>
      <c r="F227" s="1285" t="s">
        <v>5893</v>
      </c>
      <c r="G227" s="1093" t="s">
        <v>5730</v>
      </c>
      <c r="H227" s="1773" t="s">
        <v>5958</v>
      </c>
      <c r="I227" s="1446">
        <v>2021004540202</v>
      </c>
      <c r="J227" s="1744">
        <v>403</v>
      </c>
      <c r="K227" s="1216" t="str">
        <f>+[9]Metas!K459</f>
        <v>Encuentros regionales de mujeres en jornadas lúdicas-deportivas, para promover recreación sana y desarrollo de aptitudes culturales</v>
      </c>
      <c r="L227" s="1222"/>
      <c r="M227" s="1225">
        <v>2</v>
      </c>
      <c r="N227" s="1228"/>
      <c r="O227" s="1231">
        <v>1</v>
      </c>
      <c r="P227" s="1234"/>
      <c r="Q227" s="1237">
        <v>1</v>
      </c>
      <c r="R227" s="1219">
        <f>+$J227</f>
        <v>403</v>
      </c>
      <c r="S227" s="677" t="s">
        <v>6036</v>
      </c>
      <c r="T227" s="710" t="s">
        <v>3833</v>
      </c>
      <c r="U227" s="708" t="s">
        <v>3838</v>
      </c>
      <c r="V227" s="710" t="s">
        <v>3842</v>
      </c>
      <c r="W227" s="677" t="s">
        <v>6037</v>
      </c>
      <c r="X227" s="669">
        <v>44562</v>
      </c>
      <c r="Y227" s="669">
        <v>44926</v>
      </c>
      <c r="Z227" s="669">
        <v>44593</v>
      </c>
      <c r="AA227" s="669">
        <v>44926</v>
      </c>
      <c r="AB227" s="1219">
        <f t="shared" si="196"/>
        <v>403</v>
      </c>
      <c r="AC227" s="1240">
        <f>+L227</f>
        <v>0</v>
      </c>
      <c r="AD227" s="308">
        <v>4</v>
      </c>
      <c r="AE227" s="308">
        <f t="shared" si="202"/>
        <v>0</v>
      </c>
      <c r="AF227" s="308">
        <f t="shared" si="202"/>
        <v>0</v>
      </c>
      <c r="AG227" s="308">
        <f t="shared" si="201"/>
        <v>0</v>
      </c>
      <c r="AH227" s="308">
        <f t="shared" si="201"/>
        <v>0</v>
      </c>
      <c r="AI227" s="308">
        <f t="shared" si="201"/>
        <v>0</v>
      </c>
      <c r="AJ227" s="308">
        <v>4</v>
      </c>
      <c r="AK227" s="1219">
        <f t="shared" si="197"/>
        <v>403</v>
      </c>
      <c r="AL227" s="1243">
        <f>+N227</f>
        <v>0</v>
      </c>
      <c r="AM227" s="308">
        <v>0</v>
      </c>
      <c r="AN227" s="683"/>
      <c r="AO227" s="683"/>
      <c r="AP227" s="683"/>
      <c r="AQ227" s="683"/>
      <c r="AR227" s="683"/>
      <c r="AS227" s="683"/>
      <c r="AT227" s="1219">
        <f t="shared" si="198"/>
        <v>403</v>
      </c>
      <c r="AU227" s="1246">
        <f>+O227</f>
        <v>1</v>
      </c>
      <c r="AV227" s="308">
        <v>2</v>
      </c>
      <c r="AW227" s="683"/>
      <c r="AX227" s="683"/>
      <c r="AY227" s="683"/>
      <c r="AZ227" s="683"/>
      <c r="BA227" s="683"/>
      <c r="BB227" s="683">
        <v>2</v>
      </c>
      <c r="BC227" s="1219">
        <f t="shared" si="199"/>
        <v>403</v>
      </c>
      <c r="BD227" s="1249">
        <f>+P227</f>
        <v>0</v>
      </c>
      <c r="BE227" s="308">
        <f t="shared" si="194"/>
        <v>0</v>
      </c>
      <c r="BF227" s="683"/>
      <c r="BG227" s="683"/>
      <c r="BH227" s="683"/>
      <c r="BI227" s="683"/>
      <c r="BJ227" s="683"/>
      <c r="BK227" s="683"/>
      <c r="BL227" s="1219">
        <f t="shared" si="200"/>
        <v>403</v>
      </c>
      <c r="BM227" s="1252">
        <f>+Q227</f>
        <v>1</v>
      </c>
      <c r="BN227" s="308">
        <v>2</v>
      </c>
      <c r="BO227" s="683"/>
      <c r="BP227" s="683"/>
      <c r="BQ227" s="683"/>
      <c r="BR227" s="683"/>
      <c r="BS227" s="683"/>
      <c r="BT227" s="683">
        <v>2</v>
      </c>
      <c r="BU227" s="1204"/>
      <c r="BV227" s="1205"/>
      <c r="BW227" s="1205"/>
      <c r="BX227" s="1205"/>
      <c r="BY227" s="1205"/>
      <c r="BZ227" s="1205"/>
      <c r="CA227" s="1205"/>
      <c r="CB227" s="1205"/>
      <c r="CC227" s="1206"/>
    </row>
    <row r="228" spans="1:81" s="690" customFormat="1" ht="40.15" customHeight="1" thickTop="1" thickBot="1" x14ac:dyDescent="0.3">
      <c r="A228" s="673"/>
      <c r="B228" s="1321"/>
      <c r="C228" s="1315"/>
      <c r="D228" s="1097"/>
      <c r="E228" s="1094"/>
      <c r="F228" s="1286"/>
      <c r="G228" s="1094"/>
      <c r="H228" s="1774"/>
      <c r="I228" s="1447"/>
      <c r="J228" s="1722"/>
      <c r="K228" s="1217"/>
      <c r="L228" s="1223"/>
      <c r="M228" s="1226"/>
      <c r="N228" s="1229"/>
      <c r="O228" s="1232"/>
      <c r="P228" s="1235"/>
      <c r="Q228" s="1238"/>
      <c r="R228" s="1220"/>
      <c r="S228" s="678" t="s">
        <v>6038</v>
      </c>
      <c r="T228" s="710" t="s">
        <v>3833</v>
      </c>
      <c r="U228" s="709" t="s">
        <v>3839</v>
      </c>
      <c r="V228" s="710" t="s">
        <v>3842</v>
      </c>
      <c r="W228" s="678" t="s">
        <v>6039</v>
      </c>
      <c r="X228" s="669">
        <v>44562</v>
      </c>
      <c r="Y228" s="669">
        <v>44926</v>
      </c>
      <c r="Z228" s="669">
        <v>44593</v>
      </c>
      <c r="AA228" s="669">
        <v>44926</v>
      </c>
      <c r="AB228" s="1220"/>
      <c r="AC228" s="1241"/>
      <c r="AD228" s="303">
        <f t="shared" si="202"/>
        <v>0</v>
      </c>
      <c r="AE228" s="303">
        <f t="shared" si="202"/>
        <v>0</v>
      </c>
      <c r="AF228" s="303">
        <f t="shared" si="202"/>
        <v>0</v>
      </c>
      <c r="AG228" s="303">
        <f t="shared" si="201"/>
        <v>0</v>
      </c>
      <c r="AH228" s="303">
        <f t="shared" si="201"/>
        <v>0</v>
      </c>
      <c r="AI228" s="303">
        <f t="shared" si="201"/>
        <v>0</v>
      </c>
      <c r="AJ228" s="303">
        <f t="shared" si="201"/>
        <v>0</v>
      </c>
      <c r="AK228" s="1220"/>
      <c r="AL228" s="1244"/>
      <c r="AM228" s="303">
        <f t="shared" si="192"/>
        <v>0</v>
      </c>
      <c r="AN228" s="684"/>
      <c r="AO228" s="684"/>
      <c r="AP228" s="684"/>
      <c r="AQ228" s="684"/>
      <c r="AR228" s="684"/>
      <c r="AS228" s="684"/>
      <c r="AT228" s="1220"/>
      <c r="AU228" s="1247"/>
      <c r="AV228" s="303">
        <f t="shared" si="193"/>
        <v>0</v>
      </c>
      <c r="AW228" s="684"/>
      <c r="AX228" s="684"/>
      <c r="AY228" s="684"/>
      <c r="AZ228" s="684"/>
      <c r="BA228" s="684"/>
      <c r="BB228" s="684"/>
      <c r="BC228" s="1220"/>
      <c r="BD228" s="1250"/>
      <c r="BE228" s="303">
        <f t="shared" si="194"/>
        <v>0</v>
      </c>
      <c r="BF228" s="684"/>
      <c r="BG228" s="684"/>
      <c r="BH228" s="684"/>
      <c r="BI228" s="684"/>
      <c r="BJ228" s="684"/>
      <c r="BK228" s="684"/>
      <c r="BL228" s="1220"/>
      <c r="BM228" s="1253"/>
      <c r="BN228" s="303">
        <f t="shared" si="195"/>
        <v>0</v>
      </c>
      <c r="BO228" s="684"/>
      <c r="BP228" s="684"/>
      <c r="BQ228" s="684"/>
      <c r="BR228" s="684"/>
      <c r="BS228" s="684"/>
      <c r="BT228" s="684"/>
      <c r="BU228" s="1207"/>
      <c r="BV228" s="1208"/>
      <c r="BW228" s="1208"/>
      <c r="BX228" s="1208"/>
      <c r="BY228" s="1208"/>
      <c r="BZ228" s="1208"/>
      <c r="CA228" s="1208"/>
      <c r="CB228" s="1208"/>
      <c r="CC228" s="1209"/>
    </row>
    <row r="229" spans="1:81" s="690" customFormat="1" ht="40.15" customHeight="1" thickTop="1" thickBot="1" x14ac:dyDescent="0.3">
      <c r="A229" s="673"/>
      <c r="B229" s="1321"/>
      <c r="C229" s="1315"/>
      <c r="D229" s="1097"/>
      <c r="E229" s="1094"/>
      <c r="F229" s="1286"/>
      <c r="G229" s="1094"/>
      <c r="H229" s="1774"/>
      <c r="I229" s="1447"/>
      <c r="J229" s="1722"/>
      <c r="K229" s="1217"/>
      <c r="L229" s="1223"/>
      <c r="M229" s="1226"/>
      <c r="N229" s="1229"/>
      <c r="O229" s="1232"/>
      <c r="P229" s="1235"/>
      <c r="Q229" s="1238"/>
      <c r="R229" s="1220"/>
      <c r="S229" s="678" t="s">
        <v>6044</v>
      </c>
      <c r="T229" s="710" t="s">
        <v>3833</v>
      </c>
      <c r="U229" s="709" t="s">
        <v>3840</v>
      </c>
      <c r="V229" s="710" t="s">
        <v>3842</v>
      </c>
      <c r="W229" s="678" t="s">
        <v>6045</v>
      </c>
      <c r="X229" s="669">
        <v>44562</v>
      </c>
      <c r="Y229" s="669">
        <v>44926</v>
      </c>
      <c r="Z229" s="669">
        <v>44593</v>
      </c>
      <c r="AA229" s="669">
        <v>44926</v>
      </c>
      <c r="AB229" s="1220"/>
      <c r="AC229" s="1241"/>
      <c r="AD229" s="303">
        <f t="shared" si="202"/>
        <v>0</v>
      </c>
      <c r="AE229" s="303">
        <f t="shared" si="202"/>
        <v>0</v>
      </c>
      <c r="AF229" s="303">
        <f t="shared" si="202"/>
        <v>0</v>
      </c>
      <c r="AG229" s="303">
        <f t="shared" si="201"/>
        <v>0</v>
      </c>
      <c r="AH229" s="303">
        <f t="shared" si="201"/>
        <v>0</v>
      </c>
      <c r="AI229" s="303">
        <f t="shared" si="201"/>
        <v>0</v>
      </c>
      <c r="AJ229" s="303">
        <f t="shared" si="201"/>
        <v>0</v>
      </c>
      <c r="AK229" s="1220"/>
      <c r="AL229" s="1244"/>
      <c r="AM229" s="303">
        <f t="shared" si="192"/>
        <v>0</v>
      </c>
      <c r="AN229" s="684"/>
      <c r="AO229" s="684"/>
      <c r="AP229" s="684"/>
      <c r="AQ229" s="684"/>
      <c r="AR229" s="684"/>
      <c r="AS229" s="684"/>
      <c r="AT229" s="1220"/>
      <c r="AU229" s="1247"/>
      <c r="AV229" s="303">
        <f t="shared" si="193"/>
        <v>0</v>
      </c>
      <c r="AW229" s="684"/>
      <c r="AX229" s="684"/>
      <c r="AY229" s="684"/>
      <c r="AZ229" s="684"/>
      <c r="BA229" s="684"/>
      <c r="BB229" s="684"/>
      <c r="BC229" s="1220"/>
      <c r="BD229" s="1250"/>
      <c r="BE229" s="303">
        <f t="shared" si="194"/>
        <v>0</v>
      </c>
      <c r="BF229" s="684"/>
      <c r="BG229" s="684"/>
      <c r="BH229" s="684"/>
      <c r="BI229" s="684"/>
      <c r="BJ229" s="684"/>
      <c r="BK229" s="684"/>
      <c r="BL229" s="1220"/>
      <c r="BM229" s="1253"/>
      <c r="BN229" s="303">
        <f t="shared" si="195"/>
        <v>0</v>
      </c>
      <c r="BO229" s="684"/>
      <c r="BP229" s="684"/>
      <c r="BQ229" s="684"/>
      <c r="BR229" s="684"/>
      <c r="BS229" s="684"/>
      <c r="BT229" s="684"/>
      <c r="BU229" s="1207"/>
      <c r="BV229" s="1208"/>
      <c r="BW229" s="1208"/>
      <c r="BX229" s="1208"/>
      <c r="BY229" s="1208"/>
      <c r="BZ229" s="1208"/>
      <c r="CA229" s="1208"/>
      <c r="CB229" s="1208"/>
      <c r="CC229" s="1209"/>
    </row>
    <row r="230" spans="1:81" s="690" customFormat="1" ht="40.15" customHeight="1" thickTop="1" thickBot="1" x14ac:dyDescent="0.3">
      <c r="A230" s="673"/>
      <c r="B230" s="1321"/>
      <c r="C230" s="1315"/>
      <c r="D230" s="1098"/>
      <c r="E230" s="1095"/>
      <c r="F230" s="1287"/>
      <c r="G230" s="1095"/>
      <c r="H230" s="1775"/>
      <c r="I230" s="1448"/>
      <c r="J230" s="1745"/>
      <c r="K230" s="1218"/>
      <c r="L230" s="1224"/>
      <c r="M230" s="1227"/>
      <c r="N230" s="1230"/>
      <c r="O230" s="1233"/>
      <c r="P230" s="1236"/>
      <c r="Q230" s="1239"/>
      <c r="R230" s="1221"/>
      <c r="S230" s="679"/>
      <c r="T230" s="710"/>
      <c r="U230" s="710"/>
      <c r="V230" s="710"/>
      <c r="W230" s="679"/>
      <c r="X230" s="671"/>
      <c r="Y230" s="671"/>
      <c r="Z230" s="671"/>
      <c r="AA230" s="671"/>
      <c r="AB230" s="1221"/>
      <c r="AC230" s="1242"/>
      <c r="AD230" s="306">
        <f t="shared" si="202"/>
        <v>0</v>
      </c>
      <c r="AE230" s="306">
        <f t="shared" si="202"/>
        <v>0</v>
      </c>
      <c r="AF230" s="306">
        <f t="shared" si="202"/>
        <v>0</v>
      </c>
      <c r="AG230" s="306">
        <f t="shared" si="201"/>
        <v>0</v>
      </c>
      <c r="AH230" s="306">
        <f t="shared" si="201"/>
        <v>0</v>
      </c>
      <c r="AI230" s="306">
        <f t="shared" si="201"/>
        <v>0</v>
      </c>
      <c r="AJ230" s="306">
        <f t="shared" si="201"/>
        <v>0</v>
      </c>
      <c r="AK230" s="1221"/>
      <c r="AL230" s="1245"/>
      <c r="AM230" s="306">
        <f t="shared" si="192"/>
        <v>0</v>
      </c>
      <c r="AN230" s="685"/>
      <c r="AO230" s="685"/>
      <c r="AP230" s="685"/>
      <c r="AQ230" s="685"/>
      <c r="AR230" s="685"/>
      <c r="AS230" s="685"/>
      <c r="AT230" s="1221"/>
      <c r="AU230" s="1248"/>
      <c r="AV230" s="306">
        <f t="shared" si="193"/>
        <v>0</v>
      </c>
      <c r="AW230" s="685"/>
      <c r="AX230" s="685"/>
      <c r="AY230" s="685"/>
      <c r="AZ230" s="685"/>
      <c r="BA230" s="685"/>
      <c r="BB230" s="685"/>
      <c r="BC230" s="1221"/>
      <c r="BD230" s="1251"/>
      <c r="BE230" s="306">
        <f t="shared" si="194"/>
        <v>0</v>
      </c>
      <c r="BF230" s="685"/>
      <c r="BG230" s="685"/>
      <c r="BH230" s="685"/>
      <c r="BI230" s="685"/>
      <c r="BJ230" s="685"/>
      <c r="BK230" s="685"/>
      <c r="BL230" s="1221"/>
      <c r="BM230" s="1254"/>
      <c r="BN230" s="306">
        <f t="shared" si="195"/>
        <v>0</v>
      </c>
      <c r="BO230" s="685"/>
      <c r="BP230" s="685"/>
      <c r="BQ230" s="685"/>
      <c r="BR230" s="685"/>
      <c r="BS230" s="685"/>
      <c r="BT230" s="685"/>
      <c r="BU230" s="1210"/>
      <c r="BV230" s="1211"/>
      <c r="BW230" s="1211"/>
      <c r="BX230" s="1211"/>
      <c r="BY230" s="1211"/>
      <c r="BZ230" s="1211"/>
      <c r="CA230" s="1211"/>
      <c r="CB230" s="1211"/>
      <c r="CC230" s="1212"/>
    </row>
    <row r="231" spans="1:81" s="690" customFormat="1" ht="40.15" customHeight="1" thickTop="1" thickBot="1" x14ac:dyDescent="0.3">
      <c r="A231" s="673"/>
      <c r="B231" s="1321"/>
      <c r="C231" s="1315"/>
      <c r="D231" s="1096">
        <v>4103</v>
      </c>
      <c r="E231" s="1093" t="s">
        <v>5892</v>
      </c>
      <c r="F231" s="1285" t="s">
        <v>5893</v>
      </c>
      <c r="G231" s="1093" t="s">
        <v>5730</v>
      </c>
      <c r="H231" s="1773" t="s">
        <v>5958</v>
      </c>
      <c r="I231" s="1446">
        <v>2021004540202</v>
      </c>
      <c r="J231" s="1744">
        <v>404</v>
      </c>
      <c r="K231" s="1216" t="str">
        <f>+[9]Metas!K460</f>
        <v xml:space="preserve">Realización de encuentros y juegos deportivos de la mujer y el deporte para motivar la participación de la mujer en la práctica de los deportes, la actividad física y la recreación. </v>
      </c>
      <c r="L231" s="1222"/>
      <c r="M231" s="1225">
        <v>1</v>
      </c>
      <c r="N231" s="1228"/>
      <c r="O231" s="1231">
        <v>1</v>
      </c>
      <c r="P231" s="1234"/>
      <c r="Q231" s="1237"/>
      <c r="R231" s="1219">
        <f>+$J231</f>
        <v>404</v>
      </c>
      <c r="S231" s="677" t="s">
        <v>6036</v>
      </c>
      <c r="T231" s="710" t="s">
        <v>3833</v>
      </c>
      <c r="U231" s="708" t="s">
        <v>3838</v>
      </c>
      <c r="V231" s="710" t="s">
        <v>3842</v>
      </c>
      <c r="W231" s="677" t="s">
        <v>6037</v>
      </c>
      <c r="X231" s="669">
        <v>44562</v>
      </c>
      <c r="Y231" s="669">
        <v>44926</v>
      </c>
      <c r="Z231" s="669">
        <v>44593</v>
      </c>
      <c r="AA231" s="669">
        <v>44926</v>
      </c>
      <c r="AB231" s="1219">
        <f t="shared" si="196"/>
        <v>404</v>
      </c>
      <c r="AC231" s="1240">
        <f>+L231</f>
        <v>0</v>
      </c>
      <c r="AD231" s="308">
        <f t="shared" si="202"/>
        <v>2</v>
      </c>
      <c r="AE231" s="308">
        <v>0</v>
      </c>
      <c r="AF231" s="308">
        <f t="shared" si="202"/>
        <v>0</v>
      </c>
      <c r="AG231" s="308">
        <f t="shared" si="201"/>
        <v>0</v>
      </c>
      <c r="AH231" s="308">
        <f t="shared" si="201"/>
        <v>0</v>
      </c>
      <c r="AI231" s="308">
        <f t="shared" si="201"/>
        <v>0</v>
      </c>
      <c r="AJ231" s="308">
        <v>2</v>
      </c>
      <c r="AK231" s="1219">
        <f t="shared" si="197"/>
        <v>404</v>
      </c>
      <c r="AL231" s="1243">
        <f>+N231</f>
        <v>0</v>
      </c>
      <c r="AM231" s="308">
        <f t="shared" si="192"/>
        <v>0</v>
      </c>
      <c r="AN231" s="683"/>
      <c r="AO231" s="683"/>
      <c r="AP231" s="683"/>
      <c r="AQ231" s="683"/>
      <c r="AR231" s="683"/>
      <c r="AS231" s="683"/>
      <c r="AT231" s="1219">
        <f t="shared" si="198"/>
        <v>404</v>
      </c>
      <c r="AU231" s="1246">
        <f>+O231</f>
        <v>1</v>
      </c>
      <c r="AV231" s="308">
        <v>2</v>
      </c>
      <c r="AW231" s="683"/>
      <c r="AX231" s="683"/>
      <c r="AY231" s="683"/>
      <c r="AZ231" s="683"/>
      <c r="BA231" s="683"/>
      <c r="BB231" s="683">
        <v>2</v>
      </c>
      <c r="BC231" s="1219">
        <f t="shared" si="199"/>
        <v>404</v>
      </c>
      <c r="BD231" s="1249">
        <f>+P231</f>
        <v>0</v>
      </c>
      <c r="BE231" s="308">
        <f t="shared" si="194"/>
        <v>0</v>
      </c>
      <c r="BF231" s="683"/>
      <c r="BG231" s="683"/>
      <c r="BH231" s="683"/>
      <c r="BI231" s="683"/>
      <c r="BJ231" s="683"/>
      <c r="BK231" s="683"/>
      <c r="BL231" s="1219">
        <f t="shared" si="200"/>
        <v>404</v>
      </c>
      <c r="BM231" s="1252">
        <f>+Q231</f>
        <v>0</v>
      </c>
      <c r="BN231" s="308">
        <v>0</v>
      </c>
      <c r="BO231" s="683"/>
      <c r="BP231" s="683"/>
      <c r="BQ231" s="683"/>
      <c r="BR231" s="683"/>
      <c r="BS231" s="683"/>
      <c r="BT231" s="683"/>
      <c r="BU231" s="1204"/>
      <c r="BV231" s="1205"/>
      <c r="BW231" s="1205"/>
      <c r="BX231" s="1205"/>
      <c r="BY231" s="1205"/>
      <c r="BZ231" s="1205"/>
      <c r="CA231" s="1205"/>
      <c r="CB231" s="1205"/>
      <c r="CC231" s="1206"/>
    </row>
    <row r="232" spans="1:81" s="690" customFormat="1" ht="40.15" customHeight="1" thickTop="1" thickBot="1" x14ac:dyDescent="0.3">
      <c r="A232" s="673"/>
      <c r="B232" s="1321"/>
      <c r="C232" s="1315"/>
      <c r="D232" s="1097"/>
      <c r="E232" s="1094"/>
      <c r="F232" s="1286"/>
      <c r="G232" s="1094"/>
      <c r="H232" s="1774"/>
      <c r="I232" s="1447"/>
      <c r="J232" s="1722"/>
      <c r="K232" s="1217"/>
      <c r="L232" s="1223"/>
      <c r="M232" s="1226"/>
      <c r="N232" s="1229"/>
      <c r="O232" s="1232"/>
      <c r="P232" s="1235"/>
      <c r="Q232" s="1238"/>
      <c r="R232" s="1220"/>
      <c r="S232" s="678" t="s">
        <v>6038</v>
      </c>
      <c r="T232" s="710" t="s">
        <v>3833</v>
      </c>
      <c r="U232" s="709" t="s">
        <v>3839</v>
      </c>
      <c r="V232" s="710" t="s">
        <v>3842</v>
      </c>
      <c r="W232" s="678" t="s">
        <v>6039</v>
      </c>
      <c r="X232" s="669">
        <v>44562</v>
      </c>
      <c r="Y232" s="669">
        <v>44926</v>
      </c>
      <c r="Z232" s="669">
        <v>44593</v>
      </c>
      <c r="AA232" s="669">
        <v>44926</v>
      </c>
      <c r="AB232" s="1220"/>
      <c r="AC232" s="1241"/>
      <c r="AD232" s="303">
        <f t="shared" si="202"/>
        <v>0</v>
      </c>
      <c r="AE232" s="303">
        <f t="shared" si="202"/>
        <v>0</v>
      </c>
      <c r="AF232" s="303">
        <f t="shared" si="202"/>
        <v>0</v>
      </c>
      <c r="AG232" s="303">
        <f t="shared" si="201"/>
        <v>0</v>
      </c>
      <c r="AH232" s="303">
        <f t="shared" si="201"/>
        <v>0</v>
      </c>
      <c r="AI232" s="303">
        <f t="shared" si="201"/>
        <v>0</v>
      </c>
      <c r="AJ232" s="303">
        <f t="shared" si="201"/>
        <v>0</v>
      </c>
      <c r="AK232" s="1220"/>
      <c r="AL232" s="1244"/>
      <c r="AM232" s="303">
        <f t="shared" si="192"/>
        <v>0</v>
      </c>
      <c r="AN232" s="684"/>
      <c r="AO232" s="684"/>
      <c r="AP232" s="684"/>
      <c r="AQ232" s="684"/>
      <c r="AR232" s="684"/>
      <c r="AS232" s="684"/>
      <c r="AT232" s="1220"/>
      <c r="AU232" s="1247"/>
      <c r="AV232" s="303">
        <f t="shared" si="193"/>
        <v>0</v>
      </c>
      <c r="AW232" s="684"/>
      <c r="AX232" s="684"/>
      <c r="AY232" s="684"/>
      <c r="AZ232" s="684"/>
      <c r="BA232" s="684"/>
      <c r="BB232" s="684"/>
      <c r="BC232" s="1220"/>
      <c r="BD232" s="1250"/>
      <c r="BE232" s="303">
        <f t="shared" si="194"/>
        <v>0</v>
      </c>
      <c r="BF232" s="684"/>
      <c r="BG232" s="684"/>
      <c r="BH232" s="684"/>
      <c r="BI232" s="684"/>
      <c r="BJ232" s="684"/>
      <c r="BK232" s="684"/>
      <c r="BL232" s="1220"/>
      <c r="BM232" s="1253"/>
      <c r="BN232" s="303">
        <f t="shared" si="195"/>
        <v>0</v>
      </c>
      <c r="BO232" s="684"/>
      <c r="BP232" s="684"/>
      <c r="BQ232" s="684"/>
      <c r="BR232" s="684"/>
      <c r="BS232" s="684"/>
      <c r="BT232" s="684"/>
      <c r="BU232" s="1207"/>
      <c r="BV232" s="1208"/>
      <c r="BW232" s="1208"/>
      <c r="BX232" s="1208"/>
      <c r="BY232" s="1208"/>
      <c r="BZ232" s="1208"/>
      <c r="CA232" s="1208"/>
      <c r="CB232" s="1208"/>
      <c r="CC232" s="1209"/>
    </row>
    <row r="233" spans="1:81" s="690" customFormat="1" ht="40.15" customHeight="1" thickTop="1" thickBot="1" x14ac:dyDescent="0.3">
      <c r="A233" s="673"/>
      <c r="B233" s="1321"/>
      <c r="C233" s="1315"/>
      <c r="D233" s="1097"/>
      <c r="E233" s="1094"/>
      <c r="F233" s="1286"/>
      <c r="G233" s="1094"/>
      <c r="H233" s="1774"/>
      <c r="I233" s="1447"/>
      <c r="J233" s="1722"/>
      <c r="K233" s="1217"/>
      <c r="L233" s="1223"/>
      <c r="M233" s="1226"/>
      <c r="N233" s="1229"/>
      <c r="O233" s="1232"/>
      <c r="P233" s="1235"/>
      <c r="Q233" s="1238"/>
      <c r="R233" s="1220"/>
      <c r="S233" s="678" t="s">
        <v>6044</v>
      </c>
      <c r="T233" s="710" t="s">
        <v>3833</v>
      </c>
      <c r="U233" s="709" t="s">
        <v>3840</v>
      </c>
      <c r="V233" s="710" t="s">
        <v>3842</v>
      </c>
      <c r="W233" s="678" t="s">
        <v>6045</v>
      </c>
      <c r="X233" s="669">
        <v>44562</v>
      </c>
      <c r="Y233" s="669">
        <v>44926</v>
      </c>
      <c r="Z233" s="669">
        <v>44593</v>
      </c>
      <c r="AA233" s="669">
        <v>44926</v>
      </c>
      <c r="AB233" s="1220"/>
      <c r="AC233" s="1241"/>
      <c r="AD233" s="303">
        <f t="shared" si="202"/>
        <v>0</v>
      </c>
      <c r="AE233" s="303">
        <f t="shared" si="202"/>
        <v>0</v>
      </c>
      <c r="AF233" s="303">
        <f t="shared" si="202"/>
        <v>0</v>
      </c>
      <c r="AG233" s="303">
        <f t="shared" si="201"/>
        <v>0</v>
      </c>
      <c r="AH233" s="303">
        <f t="shared" si="201"/>
        <v>0</v>
      </c>
      <c r="AI233" s="303">
        <f t="shared" si="201"/>
        <v>0</v>
      </c>
      <c r="AJ233" s="303">
        <f t="shared" si="201"/>
        <v>0</v>
      </c>
      <c r="AK233" s="1220"/>
      <c r="AL233" s="1244"/>
      <c r="AM233" s="303">
        <f t="shared" si="192"/>
        <v>0</v>
      </c>
      <c r="AN233" s="684"/>
      <c r="AO233" s="684"/>
      <c r="AP233" s="684"/>
      <c r="AQ233" s="684"/>
      <c r="AR233" s="684"/>
      <c r="AS233" s="684"/>
      <c r="AT233" s="1220"/>
      <c r="AU233" s="1247"/>
      <c r="AV233" s="303">
        <f t="shared" si="193"/>
        <v>0</v>
      </c>
      <c r="AW233" s="684"/>
      <c r="AX233" s="684"/>
      <c r="AY233" s="684"/>
      <c r="AZ233" s="684"/>
      <c r="BA233" s="684"/>
      <c r="BB233" s="684"/>
      <c r="BC233" s="1220"/>
      <c r="BD233" s="1250"/>
      <c r="BE233" s="303">
        <f t="shared" si="194"/>
        <v>0</v>
      </c>
      <c r="BF233" s="684"/>
      <c r="BG233" s="684"/>
      <c r="BH233" s="684"/>
      <c r="BI233" s="684"/>
      <c r="BJ233" s="684"/>
      <c r="BK233" s="684"/>
      <c r="BL233" s="1220"/>
      <c r="BM233" s="1253"/>
      <c r="BN233" s="303">
        <f t="shared" si="195"/>
        <v>0</v>
      </c>
      <c r="BO233" s="684"/>
      <c r="BP233" s="684"/>
      <c r="BQ233" s="684"/>
      <c r="BR233" s="684"/>
      <c r="BS233" s="684"/>
      <c r="BT233" s="684"/>
      <c r="BU233" s="1207"/>
      <c r="BV233" s="1208"/>
      <c r="BW233" s="1208"/>
      <c r="BX233" s="1208"/>
      <c r="BY233" s="1208"/>
      <c r="BZ233" s="1208"/>
      <c r="CA233" s="1208"/>
      <c r="CB233" s="1208"/>
      <c r="CC233" s="1209"/>
    </row>
    <row r="234" spans="1:81" s="690" customFormat="1" ht="40.15" customHeight="1" thickTop="1" thickBot="1" x14ac:dyDescent="0.3">
      <c r="A234" s="673"/>
      <c r="B234" s="1321"/>
      <c r="C234" s="1315"/>
      <c r="D234" s="1098"/>
      <c r="E234" s="1095"/>
      <c r="F234" s="1287"/>
      <c r="G234" s="1095"/>
      <c r="H234" s="1775"/>
      <c r="I234" s="1448"/>
      <c r="J234" s="1745"/>
      <c r="K234" s="1218"/>
      <c r="L234" s="1224"/>
      <c r="M234" s="1227"/>
      <c r="N234" s="1230"/>
      <c r="O234" s="1233"/>
      <c r="P234" s="1236"/>
      <c r="Q234" s="1239"/>
      <c r="R234" s="1221"/>
      <c r="S234" s="679"/>
      <c r="T234" s="710"/>
      <c r="U234" s="710"/>
      <c r="V234" s="710"/>
      <c r="W234" s="679"/>
      <c r="X234" s="671"/>
      <c r="Y234" s="671"/>
      <c r="Z234" s="671"/>
      <c r="AA234" s="671"/>
      <c r="AB234" s="1221"/>
      <c r="AC234" s="1242"/>
      <c r="AD234" s="306">
        <f t="shared" si="202"/>
        <v>0</v>
      </c>
      <c r="AE234" s="306">
        <f t="shared" si="202"/>
        <v>0</v>
      </c>
      <c r="AF234" s="306">
        <f t="shared" si="202"/>
        <v>0</v>
      </c>
      <c r="AG234" s="306">
        <f t="shared" si="201"/>
        <v>0</v>
      </c>
      <c r="AH234" s="306">
        <f t="shared" si="201"/>
        <v>0</v>
      </c>
      <c r="AI234" s="306">
        <f t="shared" si="201"/>
        <v>0</v>
      </c>
      <c r="AJ234" s="306">
        <f t="shared" si="201"/>
        <v>0</v>
      </c>
      <c r="AK234" s="1221"/>
      <c r="AL234" s="1245"/>
      <c r="AM234" s="306">
        <f t="shared" si="192"/>
        <v>0</v>
      </c>
      <c r="AN234" s="685"/>
      <c r="AO234" s="685"/>
      <c r="AP234" s="685"/>
      <c r="AQ234" s="685"/>
      <c r="AR234" s="685"/>
      <c r="AS234" s="685"/>
      <c r="AT234" s="1221"/>
      <c r="AU234" s="1248"/>
      <c r="AV234" s="306">
        <f t="shared" si="193"/>
        <v>0</v>
      </c>
      <c r="AW234" s="685"/>
      <c r="AX234" s="685"/>
      <c r="AY234" s="685"/>
      <c r="AZ234" s="685"/>
      <c r="BA234" s="685"/>
      <c r="BB234" s="685"/>
      <c r="BC234" s="1221"/>
      <c r="BD234" s="1251"/>
      <c r="BE234" s="306">
        <f t="shared" si="194"/>
        <v>0</v>
      </c>
      <c r="BF234" s="685"/>
      <c r="BG234" s="685"/>
      <c r="BH234" s="685"/>
      <c r="BI234" s="685"/>
      <c r="BJ234" s="685"/>
      <c r="BK234" s="685"/>
      <c r="BL234" s="1221"/>
      <c r="BM234" s="1254"/>
      <c r="BN234" s="306">
        <f t="shared" si="195"/>
        <v>0</v>
      </c>
      <c r="BO234" s="685"/>
      <c r="BP234" s="685"/>
      <c r="BQ234" s="685"/>
      <c r="BR234" s="685"/>
      <c r="BS234" s="685"/>
      <c r="BT234" s="685"/>
      <c r="BU234" s="1210"/>
      <c r="BV234" s="1211"/>
      <c r="BW234" s="1211"/>
      <c r="BX234" s="1211"/>
      <c r="BY234" s="1211"/>
      <c r="BZ234" s="1211"/>
      <c r="CA234" s="1211"/>
      <c r="CB234" s="1211"/>
      <c r="CC234" s="1212"/>
    </row>
    <row r="235" spans="1:81" s="690" customFormat="1" ht="40.15" customHeight="1" thickTop="1" thickBot="1" x14ac:dyDescent="0.3">
      <c r="A235" s="673"/>
      <c r="B235" s="1321"/>
      <c r="C235" s="1315"/>
      <c r="D235" s="1096">
        <v>4103</v>
      </c>
      <c r="E235" s="1093" t="s">
        <v>5892</v>
      </c>
      <c r="F235" s="1285" t="s">
        <v>5893</v>
      </c>
      <c r="G235" s="1093" t="s">
        <v>5730</v>
      </c>
      <c r="H235" s="1773" t="s">
        <v>5958</v>
      </c>
      <c r="I235" s="1446">
        <v>2021004540202</v>
      </c>
      <c r="J235" s="1744">
        <v>405</v>
      </c>
      <c r="K235" s="1216" t="str">
        <f>+[9]Metas!K461</f>
        <v>Apoyo a procesos de emprendimiento desde la cultura y las artes a población de mujeres y diversidad de género</v>
      </c>
      <c r="L235" s="1222"/>
      <c r="M235" s="1225">
        <v>1</v>
      </c>
      <c r="N235" s="1228"/>
      <c r="O235" s="1231">
        <v>1</v>
      </c>
      <c r="P235" s="1234"/>
      <c r="Q235" s="1237"/>
      <c r="R235" s="1219">
        <f>+$J235</f>
        <v>405</v>
      </c>
      <c r="S235" s="677" t="s">
        <v>6036</v>
      </c>
      <c r="T235" s="710" t="s">
        <v>3833</v>
      </c>
      <c r="U235" s="708" t="s">
        <v>3838</v>
      </c>
      <c r="V235" s="710" t="s">
        <v>3842</v>
      </c>
      <c r="W235" s="677" t="s">
        <v>6037</v>
      </c>
      <c r="X235" s="669">
        <v>44562</v>
      </c>
      <c r="Y235" s="669">
        <v>44926</v>
      </c>
      <c r="Z235" s="669">
        <v>44593</v>
      </c>
      <c r="AA235" s="669">
        <v>44926</v>
      </c>
      <c r="AB235" s="1219">
        <f t="shared" si="196"/>
        <v>405</v>
      </c>
      <c r="AC235" s="1240">
        <f>+L235</f>
        <v>0</v>
      </c>
      <c r="AD235" s="308">
        <v>2</v>
      </c>
      <c r="AE235" s="308">
        <f t="shared" si="202"/>
        <v>0</v>
      </c>
      <c r="AF235" s="308">
        <f t="shared" si="202"/>
        <v>0</v>
      </c>
      <c r="AG235" s="308">
        <f t="shared" si="201"/>
        <v>0</v>
      </c>
      <c r="AH235" s="308">
        <f t="shared" si="201"/>
        <v>0</v>
      </c>
      <c r="AI235" s="308">
        <f t="shared" si="201"/>
        <v>0</v>
      </c>
      <c r="AJ235" s="308">
        <v>2</v>
      </c>
      <c r="AK235" s="1219">
        <f t="shared" si="197"/>
        <v>405</v>
      </c>
      <c r="AL235" s="1243">
        <f>+N235</f>
        <v>0</v>
      </c>
      <c r="AM235" s="308">
        <f t="shared" si="192"/>
        <v>0</v>
      </c>
      <c r="AN235" s="683"/>
      <c r="AO235" s="683"/>
      <c r="AP235" s="683"/>
      <c r="AQ235" s="683"/>
      <c r="AR235" s="683"/>
      <c r="AS235" s="683"/>
      <c r="AT235" s="1219">
        <f t="shared" si="198"/>
        <v>405</v>
      </c>
      <c r="AU235" s="1246">
        <f>+O235</f>
        <v>1</v>
      </c>
      <c r="AV235" s="308">
        <v>2</v>
      </c>
      <c r="AW235" s="683"/>
      <c r="AX235" s="683"/>
      <c r="AY235" s="683"/>
      <c r="AZ235" s="683"/>
      <c r="BA235" s="683"/>
      <c r="BB235" s="683">
        <v>2</v>
      </c>
      <c r="BC235" s="1219">
        <f t="shared" si="199"/>
        <v>405</v>
      </c>
      <c r="BD235" s="1249">
        <f>+P235</f>
        <v>0</v>
      </c>
      <c r="BE235" s="308">
        <f t="shared" si="194"/>
        <v>0</v>
      </c>
      <c r="BF235" s="683"/>
      <c r="BG235" s="683"/>
      <c r="BH235" s="683"/>
      <c r="BI235" s="683"/>
      <c r="BJ235" s="683"/>
      <c r="BK235" s="683"/>
      <c r="BL235" s="1219">
        <f t="shared" si="200"/>
        <v>405</v>
      </c>
      <c r="BM235" s="1252">
        <f>+Q235</f>
        <v>0</v>
      </c>
      <c r="BN235" s="308">
        <f t="shared" si="195"/>
        <v>0</v>
      </c>
      <c r="BO235" s="683"/>
      <c r="BP235" s="683"/>
      <c r="BQ235" s="683"/>
      <c r="BR235" s="683"/>
      <c r="BS235" s="683"/>
      <c r="BT235" s="683"/>
      <c r="BU235" s="1204"/>
      <c r="BV235" s="1205"/>
      <c r="BW235" s="1205"/>
      <c r="BX235" s="1205"/>
      <c r="BY235" s="1205"/>
      <c r="BZ235" s="1205"/>
      <c r="CA235" s="1205"/>
      <c r="CB235" s="1205"/>
      <c r="CC235" s="1206"/>
    </row>
    <row r="236" spans="1:81" s="690" customFormat="1" ht="40.15" customHeight="1" thickTop="1" thickBot="1" x14ac:dyDescent="0.3">
      <c r="A236" s="673"/>
      <c r="B236" s="1321"/>
      <c r="C236" s="1315"/>
      <c r="D236" s="1097"/>
      <c r="E236" s="1094"/>
      <c r="F236" s="1286"/>
      <c r="G236" s="1094"/>
      <c r="H236" s="1774"/>
      <c r="I236" s="1447"/>
      <c r="J236" s="1722"/>
      <c r="K236" s="1217"/>
      <c r="L236" s="1223"/>
      <c r="M236" s="1226"/>
      <c r="N236" s="1229"/>
      <c r="O236" s="1232"/>
      <c r="P236" s="1235"/>
      <c r="Q236" s="1238"/>
      <c r="R236" s="1220"/>
      <c r="S236" s="678" t="s">
        <v>6038</v>
      </c>
      <c r="T236" s="710" t="s">
        <v>3833</v>
      </c>
      <c r="U236" s="709" t="s">
        <v>3839</v>
      </c>
      <c r="V236" s="710" t="s">
        <v>3842</v>
      </c>
      <c r="W236" s="678" t="s">
        <v>6039</v>
      </c>
      <c r="X236" s="669">
        <v>44562</v>
      </c>
      <c r="Y236" s="669">
        <v>44926</v>
      </c>
      <c r="Z236" s="669">
        <v>44593</v>
      </c>
      <c r="AA236" s="669">
        <v>44926</v>
      </c>
      <c r="AB236" s="1220"/>
      <c r="AC236" s="1241"/>
      <c r="AD236" s="303">
        <f t="shared" si="202"/>
        <v>0</v>
      </c>
      <c r="AE236" s="303">
        <f t="shared" si="202"/>
        <v>0</v>
      </c>
      <c r="AF236" s="303">
        <f t="shared" si="202"/>
        <v>0</v>
      </c>
      <c r="AG236" s="303">
        <f t="shared" si="201"/>
        <v>0</v>
      </c>
      <c r="AH236" s="303">
        <f t="shared" si="201"/>
        <v>0</v>
      </c>
      <c r="AI236" s="303">
        <f t="shared" si="201"/>
        <v>0</v>
      </c>
      <c r="AJ236" s="303">
        <f t="shared" si="201"/>
        <v>0</v>
      </c>
      <c r="AK236" s="1220"/>
      <c r="AL236" s="1244"/>
      <c r="AM236" s="303">
        <f t="shared" si="192"/>
        <v>0</v>
      </c>
      <c r="AN236" s="684"/>
      <c r="AO236" s="684"/>
      <c r="AP236" s="684"/>
      <c r="AQ236" s="684"/>
      <c r="AR236" s="684"/>
      <c r="AS236" s="684"/>
      <c r="AT236" s="1220"/>
      <c r="AU236" s="1247"/>
      <c r="AV236" s="303">
        <f t="shared" si="193"/>
        <v>0</v>
      </c>
      <c r="AW236" s="684"/>
      <c r="AX236" s="684"/>
      <c r="AY236" s="684"/>
      <c r="AZ236" s="684"/>
      <c r="BA236" s="684"/>
      <c r="BB236" s="684"/>
      <c r="BC236" s="1220"/>
      <c r="BD236" s="1250"/>
      <c r="BE236" s="303">
        <f t="shared" si="194"/>
        <v>0</v>
      </c>
      <c r="BF236" s="684"/>
      <c r="BG236" s="684"/>
      <c r="BH236" s="684"/>
      <c r="BI236" s="684"/>
      <c r="BJ236" s="684"/>
      <c r="BK236" s="684"/>
      <c r="BL236" s="1220"/>
      <c r="BM236" s="1253"/>
      <c r="BN236" s="303">
        <f t="shared" si="195"/>
        <v>0</v>
      </c>
      <c r="BO236" s="684"/>
      <c r="BP236" s="684"/>
      <c r="BQ236" s="684"/>
      <c r="BR236" s="684"/>
      <c r="BS236" s="684"/>
      <c r="BT236" s="684"/>
      <c r="BU236" s="1207"/>
      <c r="BV236" s="1208"/>
      <c r="BW236" s="1208"/>
      <c r="BX236" s="1208"/>
      <c r="BY236" s="1208"/>
      <c r="BZ236" s="1208"/>
      <c r="CA236" s="1208"/>
      <c r="CB236" s="1208"/>
      <c r="CC236" s="1209"/>
    </row>
    <row r="237" spans="1:81" s="690" customFormat="1" ht="40.15" customHeight="1" thickTop="1" thickBot="1" x14ac:dyDescent="0.3">
      <c r="A237" s="673"/>
      <c r="B237" s="1321"/>
      <c r="C237" s="1315"/>
      <c r="D237" s="1097"/>
      <c r="E237" s="1094"/>
      <c r="F237" s="1286"/>
      <c r="G237" s="1094"/>
      <c r="H237" s="1774"/>
      <c r="I237" s="1447"/>
      <c r="J237" s="1722"/>
      <c r="K237" s="1217"/>
      <c r="L237" s="1223"/>
      <c r="M237" s="1226"/>
      <c r="N237" s="1229"/>
      <c r="O237" s="1232"/>
      <c r="P237" s="1235"/>
      <c r="Q237" s="1238"/>
      <c r="R237" s="1220"/>
      <c r="S237" s="678" t="s">
        <v>6044</v>
      </c>
      <c r="T237" s="710" t="s">
        <v>3833</v>
      </c>
      <c r="U237" s="709" t="s">
        <v>3840</v>
      </c>
      <c r="V237" s="710" t="s">
        <v>3842</v>
      </c>
      <c r="W237" s="678" t="s">
        <v>6045</v>
      </c>
      <c r="X237" s="669">
        <v>44562</v>
      </c>
      <c r="Y237" s="669">
        <v>44926</v>
      </c>
      <c r="Z237" s="669">
        <v>44593</v>
      </c>
      <c r="AA237" s="669">
        <v>44926</v>
      </c>
      <c r="AB237" s="1220"/>
      <c r="AC237" s="1241"/>
      <c r="AD237" s="303">
        <f t="shared" si="202"/>
        <v>0</v>
      </c>
      <c r="AE237" s="303">
        <f t="shared" si="202"/>
        <v>0</v>
      </c>
      <c r="AF237" s="303">
        <f t="shared" si="202"/>
        <v>0</v>
      </c>
      <c r="AG237" s="303">
        <f t="shared" si="201"/>
        <v>0</v>
      </c>
      <c r="AH237" s="303">
        <f t="shared" si="201"/>
        <v>0</v>
      </c>
      <c r="AI237" s="303">
        <f t="shared" si="201"/>
        <v>0</v>
      </c>
      <c r="AJ237" s="303">
        <f t="shared" si="201"/>
        <v>0</v>
      </c>
      <c r="AK237" s="1220"/>
      <c r="AL237" s="1244"/>
      <c r="AM237" s="303">
        <f t="shared" si="192"/>
        <v>0</v>
      </c>
      <c r="AN237" s="684"/>
      <c r="AO237" s="684"/>
      <c r="AP237" s="684"/>
      <c r="AQ237" s="684"/>
      <c r="AR237" s="684"/>
      <c r="AS237" s="684"/>
      <c r="AT237" s="1220"/>
      <c r="AU237" s="1247"/>
      <c r="AV237" s="303">
        <f t="shared" si="193"/>
        <v>0</v>
      </c>
      <c r="AW237" s="684"/>
      <c r="AX237" s="684"/>
      <c r="AY237" s="684"/>
      <c r="AZ237" s="684"/>
      <c r="BA237" s="684"/>
      <c r="BB237" s="684"/>
      <c r="BC237" s="1220"/>
      <c r="BD237" s="1250"/>
      <c r="BE237" s="303">
        <f t="shared" si="194"/>
        <v>0</v>
      </c>
      <c r="BF237" s="684"/>
      <c r="BG237" s="684"/>
      <c r="BH237" s="684"/>
      <c r="BI237" s="684"/>
      <c r="BJ237" s="684"/>
      <c r="BK237" s="684"/>
      <c r="BL237" s="1220"/>
      <c r="BM237" s="1253"/>
      <c r="BN237" s="303">
        <f t="shared" si="195"/>
        <v>0</v>
      </c>
      <c r="BO237" s="684"/>
      <c r="BP237" s="684"/>
      <c r="BQ237" s="684"/>
      <c r="BR237" s="684"/>
      <c r="BS237" s="684"/>
      <c r="BT237" s="684"/>
      <c r="BU237" s="1207"/>
      <c r="BV237" s="1208"/>
      <c r="BW237" s="1208"/>
      <c r="BX237" s="1208"/>
      <c r="BY237" s="1208"/>
      <c r="BZ237" s="1208"/>
      <c r="CA237" s="1208"/>
      <c r="CB237" s="1208"/>
      <c r="CC237" s="1209"/>
    </row>
    <row r="238" spans="1:81" s="690" customFormat="1" ht="40.15" customHeight="1" thickTop="1" thickBot="1" x14ac:dyDescent="0.3">
      <c r="A238" s="673"/>
      <c r="B238" s="1321"/>
      <c r="C238" s="1316"/>
      <c r="D238" s="1098"/>
      <c r="E238" s="1095"/>
      <c r="F238" s="1287"/>
      <c r="G238" s="1095"/>
      <c r="H238" s="1775"/>
      <c r="I238" s="1448"/>
      <c r="J238" s="1745"/>
      <c r="K238" s="1218"/>
      <c r="L238" s="1224"/>
      <c r="M238" s="1227"/>
      <c r="N238" s="1230"/>
      <c r="O238" s="1233"/>
      <c r="P238" s="1236"/>
      <c r="Q238" s="1239"/>
      <c r="R238" s="1221"/>
      <c r="S238" s="679"/>
      <c r="T238" s="710"/>
      <c r="U238" s="710"/>
      <c r="V238" s="710"/>
      <c r="W238" s="679"/>
      <c r="X238" s="671"/>
      <c r="Y238" s="671"/>
      <c r="Z238" s="671"/>
      <c r="AA238" s="671"/>
      <c r="AB238" s="1221"/>
      <c r="AC238" s="1242"/>
      <c r="AD238" s="306">
        <f t="shared" si="202"/>
        <v>0</v>
      </c>
      <c r="AE238" s="306">
        <f t="shared" si="202"/>
        <v>0</v>
      </c>
      <c r="AF238" s="306">
        <f t="shared" si="202"/>
        <v>0</v>
      </c>
      <c r="AG238" s="306">
        <f t="shared" si="201"/>
        <v>0</v>
      </c>
      <c r="AH238" s="306">
        <f t="shared" si="201"/>
        <v>0</v>
      </c>
      <c r="AI238" s="306">
        <f t="shared" si="201"/>
        <v>0</v>
      </c>
      <c r="AJ238" s="306">
        <f t="shared" si="201"/>
        <v>0</v>
      </c>
      <c r="AK238" s="1221"/>
      <c r="AL238" s="1245"/>
      <c r="AM238" s="306">
        <f t="shared" si="192"/>
        <v>0</v>
      </c>
      <c r="AN238" s="685"/>
      <c r="AO238" s="685"/>
      <c r="AP238" s="685"/>
      <c r="AQ238" s="685"/>
      <c r="AR238" s="685"/>
      <c r="AS238" s="685"/>
      <c r="AT238" s="1221"/>
      <c r="AU238" s="1248"/>
      <c r="AV238" s="306">
        <f t="shared" si="193"/>
        <v>0</v>
      </c>
      <c r="AW238" s="685"/>
      <c r="AX238" s="685"/>
      <c r="AY238" s="685"/>
      <c r="AZ238" s="685"/>
      <c r="BA238" s="685"/>
      <c r="BB238" s="685"/>
      <c r="BC238" s="1221"/>
      <c r="BD238" s="1251"/>
      <c r="BE238" s="306">
        <f t="shared" si="194"/>
        <v>0</v>
      </c>
      <c r="BF238" s="685"/>
      <c r="BG238" s="685"/>
      <c r="BH238" s="685"/>
      <c r="BI238" s="685"/>
      <c r="BJ238" s="685"/>
      <c r="BK238" s="685"/>
      <c r="BL238" s="1221"/>
      <c r="BM238" s="1254"/>
      <c r="BN238" s="306">
        <f t="shared" si="195"/>
        <v>0</v>
      </c>
      <c r="BO238" s="685"/>
      <c r="BP238" s="685"/>
      <c r="BQ238" s="685"/>
      <c r="BR238" s="685"/>
      <c r="BS238" s="685"/>
      <c r="BT238" s="685"/>
      <c r="BU238" s="1210"/>
      <c r="BV238" s="1211"/>
      <c r="BW238" s="1211"/>
      <c r="BX238" s="1211"/>
      <c r="BY238" s="1211"/>
      <c r="BZ238" s="1211"/>
      <c r="CA238" s="1211"/>
      <c r="CB238" s="1211"/>
      <c r="CC238" s="1212"/>
    </row>
    <row r="239" spans="1:81" s="690" customFormat="1" ht="40.15" customHeight="1" thickTop="1" thickBot="1" x14ac:dyDescent="0.3">
      <c r="A239" s="673"/>
      <c r="B239" s="1321"/>
      <c r="C239" s="1314" t="s">
        <v>616</v>
      </c>
      <c r="D239" s="1096">
        <v>4103</v>
      </c>
      <c r="E239" s="1093" t="s">
        <v>5892</v>
      </c>
      <c r="F239" s="1285" t="s">
        <v>5893</v>
      </c>
      <c r="G239" s="1093" t="s">
        <v>5730</v>
      </c>
      <c r="H239" s="1773" t="s">
        <v>5958</v>
      </c>
      <c r="I239" s="1446">
        <v>2021004540202</v>
      </c>
      <c r="J239" s="1219">
        <v>406</v>
      </c>
      <c r="K239" s="1216" t="str">
        <f>+[9]Metas!K462</f>
        <v>Capacitaciones a rectores y coordinadores de los colegios departamentales en trata de personas</v>
      </c>
      <c r="L239" s="1222"/>
      <c r="M239" s="1225">
        <v>13</v>
      </c>
      <c r="N239" s="1228">
        <v>3</v>
      </c>
      <c r="O239" s="1231">
        <v>4</v>
      </c>
      <c r="P239" s="1234">
        <v>3</v>
      </c>
      <c r="Q239" s="1237">
        <v>3</v>
      </c>
      <c r="R239" s="1219">
        <f>+$J239</f>
        <v>406</v>
      </c>
      <c r="S239" s="719" t="s">
        <v>5935</v>
      </c>
      <c r="T239" s="708" t="s">
        <v>3833</v>
      </c>
      <c r="U239" s="708" t="s">
        <v>3838</v>
      </c>
      <c r="V239" s="708" t="s">
        <v>3842</v>
      </c>
      <c r="W239" s="731" t="s">
        <v>5929</v>
      </c>
      <c r="X239" s="669">
        <v>44562</v>
      </c>
      <c r="Y239" s="669">
        <v>44926</v>
      </c>
      <c r="Z239" s="669">
        <v>44593</v>
      </c>
      <c r="AA239" s="669">
        <v>44926</v>
      </c>
      <c r="AB239" s="1219">
        <f t="shared" si="196"/>
        <v>406</v>
      </c>
      <c r="AC239" s="1240">
        <f>+L239</f>
        <v>0</v>
      </c>
      <c r="AD239" s="308">
        <v>4</v>
      </c>
      <c r="AE239" s="308">
        <v>4</v>
      </c>
      <c r="AF239" s="308">
        <f t="shared" si="202"/>
        <v>0</v>
      </c>
      <c r="AG239" s="308">
        <f t="shared" si="202"/>
        <v>0</v>
      </c>
      <c r="AH239" s="308">
        <f t="shared" si="202"/>
        <v>0</v>
      </c>
      <c r="AI239" s="308">
        <f t="shared" si="202"/>
        <v>0</v>
      </c>
      <c r="AJ239" s="308">
        <f t="shared" si="202"/>
        <v>0</v>
      </c>
      <c r="AK239" s="1219">
        <f t="shared" si="197"/>
        <v>406</v>
      </c>
      <c r="AL239" s="1243">
        <f>+N239</f>
        <v>3</v>
      </c>
      <c r="AM239" s="308">
        <v>1</v>
      </c>
      <c r="AN239" s="683">
        <v>1</v>
      </c>
      <c r="AO239" s="683"/>
      <c r="AP239" s="683"/>
      <c r="AQ239" s="683"/>
      <c r="AR239" s="683"/>
      <c r="AS239" s="683"/>
      <c r="AT239" s="1219">
        <f t="shared" si="198"/>
        <v>406</v>
      </c>
      <c r="AU239" s="1246">
        <f>+O239</f>
        <v>4</v>
      </c>
      <c r="AV239" s="308">
        <v>1</v>
      </c>
      <c r="AW239" s="683">
        <v>1</v>
      </c>
      <c r="AX239" s="683"/>
      <c r="AY239" s="683"/>
      <c r="AZ239" s="683"/>
      <c r="BA239" s="683"/>
      <c r="BB239" s="683"/>
      <c r="BC239" s="1219">
        <f t="shared" si="199"/>
        <v>406</v>
      </c>
      <c r="BD239" s="1249">
        <f>+P239</f>
        <v>3</v>
      </c>
      <c r="BE239" s="308">
        <v>1</v>
      </c>
      <c r="BF239" s="683">
        <v>1</v>
      </c>
      <c r="BG239" s="683"/>
      <c r="BH239" s="683"/>
      <c r="BI239" s="683"/>
      <c r="BJ239" s="683"/>
      <c r="BK239" s="683"/>
      <c r="BL239" s="1219">
        <f t="shared" si="200"/>
        <v>406</v>
      </c>
      <c r="BM239" s="1252">
        <f>+Q239</f>
        <v>3</v>
      </c>
      <c r="BN239" s="308">
        <v>1</v>
      </c>
      <c r="BO239" s="683">
        <v>1</v>
      </c>
      <c r="BP239" s="683"/>
      <c r="BQ239" s="683"/>
      <c r="BR239" s="683"/>
      <c r="BS239" s="683"/>
      <c r="BT239" s="683"/>
      <c r="BU239" s="1204"/>
      <c r="BV239" s="1205"/>
      <c r="BW239" s="1205"/>
      <c r="BX239" s="1205"/>
      <c r="BY239" s="1205"/>
      <c r="BZ239" s="1205"/>
      <c r="CA239" s="1205"/>
      <c r="CB239" s="1205"/>
      <c r="CC239" s="1206"/>
    </row>
    <row r="240" spans="1:81" s="690" customFormat="1" ht="40.15" customHeight="1" thickTop="1" thickBot="1" x14ac:dyDescent="0.3">
      <c r="A240" s="673"/>
      <c r="B240" s="1321"/>
      <c r="C240" s="1315"/>
      <c r="D240" s="1097"/>
      <c r="E240" s="1094"/>
      <c r="F240" s="1286"/>
      <c r="G240" s="1094"/>
      <c r="H240" s="1774"/>
      <c r="I240" s="1447"/>
      <c r="J240" s="1220"/>
      <c r="K240" s="1217"/>
      <c r="L240" s="1223"/>
      <c r="M240" s="1226"/>
      <c r="N240" s="1229"/>
      <c r="O240" s="1232"/>
      <c r="P240" s="1235"/>
      <c r="Q240" s="1238"/>
      <c r="R240" s="1220"/>
      <c r="S240" s="718" t="s">
        <v>5930</v>
      </c>
      <c r="T240" s="709" t="s">
        <v>3833</v>
      </c>
      <c r="U240" s="709" t="s">
        <v>3839</v>
      </c>
      <c r="V240" s="709" t="s">
        <v>3842</v>
      </c>
      <c r="W240" s="731" t="s">
        <v>5931</v>
      </c>
      <c r="X240" s="669">
        <v>44562</v>
      </c>
      <c r="Y240" s="669">
        <v>44926</v>
      </c>
      <c r="Z240" s="669">
        <v>44593</v>
      </c>
      <c r="AA240" s="669">
        <v>44926</v>
      </c>
      <c r="AB240" s="1220"/>
      <c r="AC240" s="1241"/>
      <c r="AD240" s="303">
        <f t="shared" ref="AD240:AJ276" si="203">+AM240+AV240+BE240+BN240</f>
        <v>0</v>
      </c>
      <c r="AE240" s="303">
        <f t="shared" si="203"/>
        <v>0</v>
      </c>
      <c r="AF240" s="303">
        <f t="shared" si="203"/>
        <v>0</v>
      </c>
      <c r="AG240" s="303">
        <f t="shared" si="203"/>
        <v>0</v>
      </c>
      <c r="AH240" s="303">
        <f t="shared" si="203"/>
        <v>0</v>
      </c>
      <c r="AI240" s="303">
        <f t="shared" si="203"/>
        <v>0</v>
      </c>
      <c r="AJ240" s="303">
        <f t="shared" si="203"/>
        <v>0</v>
      </c>
      <c r="AK240" s="1220"/>
      <c r="AL240" s="1244"/>
      <c r="AM240" s="303">
        <f t="shared" si="192"/>
        <v>0</v>
      </c>
      <c r="AN240" s="684"/>
      <c r="AO240" s="684"/>
      <c r="AP240" s="684"/>
      <c r="AQ240" s="684"/>
      <c r="AR240" s="684"/>
      <c r="AS240" s="684"/>
      <c r="AT240" s="1220"/>
      <c r="AU240" s="1247"/>
      <c r="AV240" s="303">
        <f t="shared" si="193"/>
        <v>0</v>
      </c>
      <c r="AW240" s="684"/>
      <c r="AX240" s="684"/>
      <c r="AY240" s="684"/>
      <c r="AZ240" s="684"/>
      <c r="BA240" s="684"/>
      <c r="BB240" s="684"/>
      <c r="BC240" s="1220"/>
      <c r="BD240" s="1250"/>
      <c r="BE240" s="303">
        <f t="shared" si="194"/>
        <v>0</v>
      </c>
      <c r="BF240" s="684"/>
      <c r="BG240" s="684"/>
      <c r="BH240" s="684"/>
      <c r="BI240" s="684"/>
      <c r="BJ240" s="684"/>
      <c r="BK240" s="684"/>
      <c r="BL240" s="1220"/>
      <c r="BM240" s="1253"/>
      <c r="BN240" s="303">
        <f t="shared" si="195"/>
        <v>0</v>
      </c>
      <c r="BO240" s="684"/>
      <c r="BP240" s="684"/>
      <c r="BQ240" s="684"/>
      <c r="BR240" s="684"/>
      <c r="BS240" s="684"/>
      <c r="BT240" s="684"/>
      <c r="BU240" s="1207"/>
      <c r="BV240" s="1208"/>
      <c r="BW240" s="1208"/>
      <c r="BX240" s="1208"/>
      <c r="BY240" s="1208"/>
      <c r="BZ240" s="1208"/>
      <c r="CA240" s="1208"/>
      <c r="CB240" s="1208"/>
      <c r="CC240" s="1209"/>
    </row>
    <row r="241" spans="1:81" s="690" customFormat="1" ht="40.15" customHeight="1" thickTop="1" thickBot="1" x14ac:dyDescent="0.3">
      <c r="A241" s="673"/>
      <c r="B241" s="1321"/>
      <c r="C241" s="1315"/>
      <c r="D241" s="1097"/>
      <c r="E241" s="1094"/>
      <c r="F241" s="1286"/>
      <c r="G241" s="1094"/>
      <c r="H241" s="1774"/>
      <c r="I241" s="1447"/>
      <c r="J241" s="1220"/>
      <c r="K241" s="1217"/>
      <c r="L241" s="1223"/>
      <c r="M241" s="1226"/>
      <c r="N241" s="1229"/>
      <c r="O241" s="1232"/>
      <c r="P241" s="1235"/>
      <c r="Q241" s="1238"/>
      <c r="R241" s="1220"/>
      <c r="S241" s="718" t="s">
        <v>5924</v>
      </c>
      <c r="T241" s="709" t="s">
        <v>3833</v>
      </c>
      <c r="U241" s="709" t="s">
        <v>3839</v>
      </c>
      <c r="V241" s="709" t="s">
        <v>3842</v>
      </c>
      <c r="W241" s="731" t="s">
        <v>5932</v>
      </c>
      <c r="X241" s="669">
        <v>44562</v>
      </c>
      <c r="Y241" s="669">
        <v>44926</v>
      </c>
      <c r="Z241" s="669">
        <v>44593</v>
      </c>
      <c r="AA241" s="669">
        <v>44926</v>
      </c>
      <c r="AB241" s="1220"/>
      <c r="AC241" s="1241"/>
      <c r="AD241" s="303">
        <f t="shared" si="203"/>
        <v>0</v>
      </c>
      <c r="AE241" s="303">
        <f t="shared" si="203"/>
        <v>0</v>
      </c>
      <c r="AF241" s="303">
        <f t="shared" si="203"/>
        <v>0</v>
      </c>
      <c r="AG241" s="303">
        <f t="shared" si="203"/>
        <v>0</v>
      </c>
      <c r="AH241" s="303">
        <f t="shared" si="203"/>
        <v>0</v>
      </c>
      <c r="AI241" s="303">
        <f t="shared" si="203"/>
        <v>0</v>
      </c>
      <c r="AJ241" s="303">
        <f t="shared" si="203"/>
        <v>0</v>
      </c>
      <c r="AK241" s="1220"/>
      <c r="AL241" s="1244"/>
      <c r="AM241" s="303">
        <f t="shared" si="192"/>
        <v>0</v>
      </c>
      <c r="AN241" s="684"/>
      <c r="AO241" s="684"/>
      <c r="AP241" s="684"/>
      <c r="AQ241" s="684"/>
      <c r="AR241" s="684"/>
      <c r="AS241" s="684"/>
      <c r="AT241" s="1220"/>
      <c r="AU241" s="1247"/>
      <c r="AV241" s="303">
        <f t="shared" si="193"/>
        <v>0</v>
      </c>
      <c r="AW241" s="684"/>
      <c r="AX241" s="684"/>
      <c r="AY241" s="684"/>
      <c r="AZ241" s="684"/>
      <c r="BA241" s="684"/>
      <c r="BB241" s="684"/>
      <c r="BC241" s="1220"/>
      <c r="BD241" s="1250"/>
      <c r="BE241" s="303">
        <f t="shared" si="194"/>
        <v>0</v>
      </c>
      <c r="BF241" s="684"/>
      <c r="BG241" s="684"/>
      <c r="BH241" s="684"/>
      <c r="BI241" s="684"/>
      <c r="BJ241" s="684"/>
      <c r="BK241" s="684"/>
      <c r="BL241" s="1220"/>
      <c r="BM241" s="1253"/>
      <c r="BN241" s="303">
        <f t="shared" si="195"/>
        <v>0</v>
      </c>
      <c r="BO241" s="684"/>
      <c r="BP241" s="684"/>
      <c r="BQ241" s="684"/>
      <c r="BR241" s="684"/>
      <c r="BS241" s="684"/>
      <c r="BT241" s="684"/>
      <c r="BU241" s="1207"/>
      <c r="BV241" s="1208"/>
      <c r="BW241" s="1208"/>
      <c r="BX241" s="1208"/>
      <c r="BY241" s="1208"/>
      <c r="BZ241" s="1208"/>
      <c r="CA241" s="1208"/>
      <c r="CB241" s="1208"/>
      <c r="CC241" s="1209"/>
    </row>
    <row r="242" spans="1:81" s="690" customFormat="1" ht="40.15" customHeight="1" thickTop="1" thickBot="1" x14ac:dyDescent="0.3">
      <c r="A242" s="673"/>
      <c r="B242" s="1321"/>
      <c r="C242" s="1315"/>
      <c r="D242" s="1098"/>
      <c r="E242" s="1095"/>
      <c r="F242" s="1287"/>
      <c r="G242" s="1095"/>
      <c r="H242" s="1775"/>
      <c r="I242" s="1448"/>
      <c r="J242" s="1221"/>
      <c r="K242" s="1218"/>
      <c r="L242" s="1224"/>
      <c r="M242" s="1227"/>
      <c r="N242" s="1230"/>
      <c r="O242" s="1233"/>
      <c r="P242" s="1236"/>
      <c r="Q242" s="1239"/>
      <c r="R242" s="1221"/>
      <c r="S242" s="720" t="s">
        <v>5933</v>
      </c>
      <c r="T242" s="710" t="s">
        <v>3833</v>
      </c>
      <c r="U242" s="710" t="s">
        <v>3840</v>
      </c>
      <c r="V242" s="710" t="s">
        <v>3842</v>
      </c>
      <c r="W242" s="731" t="s">
        <v>5934</v>
      </c>
      <c r="X242" s="669">
        <v>44562</v>
      </c>
      <c r="Y242" s="669">
        <v>44926</v>
      </c>
      <c r="Z242" s="669">
        <v>44593</v>
      </c>
      <c r="AA242" s="669">
        <v>44926</v>
      </c>
      <c r="AB242" s="1221"/>
      <c r="AC242" s="1242"/>
      <c r="AD242" s="306">
        <f t="shared" si="203"/>
        <v>0</v>
      </c>
      <c r="AE242" s="306">
        <f t="shared" si="203"/>
        <v>0</v>
      </c>
      <c r="AF242" s="306">
        <f t="shared" si="203"/>
        <v>0</v>
      </c>
      <c r="AG242" s="306">
        <f t="shared" si="203"/>
        <v>0</v>
      </c>
      <c r="AH242" s="306">
        <f t="shared" si="203"/>
        <v>0</v>
      </c>
      <c r="AI242" s="306">
        <f t="shared" si="203"/>
        <v>0</v>
      </c>
      <c r="AJ242" s="306">
        <f t="shared" si="203"/>
        <v>0</v>
      </c>
      <c r="AK242" s="1221"/>
      <c r="AL242" s="1245"/>
      <c r="AM242" s="306">
        <f t="shared" si="192"/>
        <v>0</v>
      </c>
      <c r="AN242" s="685"/>
      <c r="AO242" s="685"/>
      <c r="AP242" s="685"/>
      <c r="AQ242" s="685"/>
      <c r="AR242" s="685"/>
      <c r="AS242" s="685"/>
      <c r="AT242" s="1221"/>
      <c r="AU242" s="1248"/>
      <c r="AV242" s="306">
        <f t="shared" si="193"/>
        <v>0</v>
      </c>
      <c r="AW242" s="685"/>
      <c r="AX242" s="685"/>
      <c r="AY242" s="685"/>
      <c r="AZ242" s="685"/>
      <c r="BA242" s="685"/>
      <c r="BB242" s="685"/>
      <c r="BC242" s="1221"/>
      <c r="BD242" s="1251"/>
      <c r="BE242" s="306">
        <f t="shared" si="194"/>
        <v>0</v>
      </c>
      <c r="BF242" s="685"/>
      <c r="BG242" s="685"/>
      <c r="BH242" s="685"/>
      <c r="BI242" s="685"/>
      <c r="BJ242" s="685"/>
      <c r="BK242" s="685"/>
      <c r="BL242" s="1221"/>
      <c r="BM242" s="1254"/>
      <c r="BN242" s="306">
        <f t="shared" si="195"/>
        <v>0</v>
      </c>
      <c r="BO242" s="685"/>
      <c r="BP242" s="685"/>
      <c r="BQ242" s="685"/>
      <c r="BR242" s="685"/>
      <c r="BS242" s="685"/>
      <c r="BT242" s="685"/>
      <c r="BU242" s="1210"/>
      <c r="BV242" s="1211"/>
      <c r="BW242" s="1211"/>
      <c r="BX242" s="1211"/>
      <c r="BY242" s="1211"/>
      <c r="BZ242" s="1211"/>
      <c r="CA242" s="1211"/>
      <c r="CB242" s="1211"/>
      <c r="CC242" s="1212"/>
    </row>
    <row r="243" spans="1:81" s="690" customFormat="1" ht="40.15" customHeight="1" thickTop="1" thickBot="1" x14ac:dyDescent="0.3">
      <c r="A243" s="673"/>
      <c r="B243" s="1321"/>
      <c r="C243" s="1315"/>
      <c r="D243" s="1096">
        <v>4103</v>
      </c>
      <c r="E243" s="1093" t="s">
        <v>5892</v>
      </c>
      <c r="F243" s="1285" t="s">
        <v>5893</v>
      </c>
      <c r="G243" s="1093" t="s">
        <v>5730</v>
      </c>
      <c r="H243" s="1773" t="s">
        <v>5958</v>
      </c>
      <c r="I243" s="1446">
        <v>2021004540202</v>
      </c>
      <c r="J243" s="1219">
        <v>407</v>
      </c>
      <c r="K243" s="1216" t="str">
        <f>+[9]Metas!K463</f>
        <v>Capacitaciones dirigidas a niñas, jóvenes de los colegios, docentes y escuelas de padres universidades y comunidad general en la prevención de la trata de personas</v>
      </c>
      <c r="L243" s="1222"/>
      <c r="M243" s="1225">
        <v>30</v>
      </c>
      <c r="N243" s="1228">
        <v>7</v>
      </c>
      <c r="O243" s="1231">
        <v>8</v>
      </c>
      <c r="P243" s="1234">
        <v>8</v>
      </c>
      <c r="Q243" s="1237">
        <v>712</v>
      </c>
      <c r="R243" s="1219">
        <f>+$J243</f>
        <v>407</v>
      </c>
      <c r="S243" s="719" t="s">
        <v>5935</v>
      </c>
      <c r="T243" s="708" t="s">
        <v>3833</v>
      </c>
      <c r="U243" s="708" t="s">
        <v>3838</v>
      </c>
      <c r="V243" s="708" t="s">
        <v>3842</v>
      </c>
      <c r="W243" s="731" t="s">
        <v>5929</v>
      </c>
      <c r="X243" s="669">
        <v>44562</v>
      </c>
      <c r="Y243" s="669">
        <v>44926</v>
      </c>
      <c r="Z243" s="669">
        <v>44593</v>
      </c>
      <c r="AA243" s="669">
        <v>44926</v>
      </c>
      <c r="AB243" s="1219">
        <f t="shared" si="196"/>
        <v>407</v>
      </c>
      <c r="AC243" s="1240">
        <f>+L243</f>
        <v>0</v>
      </c>
      <c r="AD243" s="308">
        <v>4</v>
      </c>
      <c r="AE243" s="308">
        <v>4</v>
      </c>
      <c r="AF243" s="308">
        <f t="shared" si="203"/>
        <v>0</v>
      </c>
      <c r="AG243" s="308">
        <f t="shared" si="203"/>
        <v>0</v>
      </c>
      <c r="AH243" s="308">
        <f t="shared" si="203"/>
        <v>0</v>
      </c>
      <c r="AI243" s="308">
        <f t="shared" si="203"/>
        <v>0</v>
      </c>
      <c r="AJ243" s="308">
        <f t="shared" si="203"/>
        <v>0</v>
      </c>
      <c r="AK243" s="1219">
        <f t="shared" si="197"/>
        <v>407</v>
      </c>
      <c r="AL243" s="1243">
        <f>+N243</f>
        <v>7</v>
      </c>
      <c r="AM243" s="308">
        <v>1</v>
      </c>
      <c r="AN243" s="683">
        <v>1</v>
      </c>
      <c r="AO243" s="683"/>
      <c r="AP243" s="683"/>
      <c r="AQ243" s="683"/>
      <c r="AR243" s="683"/>
      <c r="AS243" s="683"/>
      <c r="AT243" s="1219">
        <f t="shared" si="198"/>
        <v>407</v>
      </c>
      <c r="AU243" s="1246">
        <f>+O243</f>
        <v>8</v>
      </c>
      <c r="AV243" s="308">
        <f t="shared" si="193"/>
        <v>1</v>
      </c>
      <c r="AW243" s="683">
        <v>1</v>
      </c>
      <c r="AX243" s="683"/>
      <c r="AY243" s="683"/>
      <c r="AZ243" s="683"/>
      <c r="BA243" s="683"/>
      <c r="BB243" s="683"/>
      <c r="BC243" s="1219">
        <f t="shared" si="199"/>
        <v>407</v>
      </c>
      <c r="BD243" s="1249">
        <f>+P243</f>
        <v>8</v>
      </c>
      <c r="BE243" s="308">
        <v>1</v>
      </c>
      <c r="BF243" s="683">
        <v>1</v>
      </c>
      <c r="BG243" s="683"/>
      <c r="BH243" s="683"/>
      <c r="BI243" s="683"/>
      <c r="BJ243" s="683"/>
      <c r="BK243" s="683"/>
      <c r="BL243" s="1219">
        <f t="shared" si="200"/>
        <v>407</v>
      </c>
      <c r="BM243" s="1252">
        <f>+Q243</f>
        <v>712</v>
      </c>
      <c r="BN243" s="308">
        <v>1</v>
      </c>
      <c r="BO243" s="683">
        <v>1</v>
      </c>
      <c r="BP243" s="683"/>
      <c r="BQ243" s="683"/>
      <c r="BR243" s="683"/>
      <c r="BS243" s="683"/>
      <c r="BT243" s="683"/>
      <c r="BU243" s="1204"/>
      <c r="BV243" s="1205"/>
      <c r="BW243" s="1205"/>
      <c r="BX243" s="1205"/>
      <c r="BY243" s="1205"/>
      <c r="BZ243" s="1205"/>
      <c r="CA243" s="1205"/>
      <c r="CB243" s="1205"/>
      <c r="CC243" s="1206"/>
    </row>
    <row r="244" spans="1:81" s="690" customFormat="1" ht="40.15" customHeight="1" thickTop="1" thickBot="1" x14ac:dyDescent="0.3">
      <c r="A244" s="673"/>
      <c r="B244" s="1321"/>
      <c r="C244" s="1315"/>
      <c r="D244" s="1097"/>
      <c r="E244" s="1094"/>
      <c r="F244" s="1286"/>
      <c r="G244" s="1094"/>
      <c r="H244" s="1774"/>
      <c r="I244" s="1447"/>
      <c r="J244" s="1220"/>
      <c r="K244" s="1217"/>
      <c r="L244" s="1223"/>
      <c r="M244" s="1226"/>
      <c r="N244" s="1229"/>
      <c r="O244" s="1232"/>
      <c r="P244" s="1235"/>
      <c r="Q244" s="1238"/>
      <c r="R244" s="1220"/>
      <c r="S244" s="718" t="s">
        <v>5930</v>
      </c>
      <c r="T244" s="709" t="s">
        <v>3833</v>
      </c>
      <c r="U244" s="709" t="s">
        <v>3839</v>
      </c>
      <c r="V244" s="709" t="s">
        <v>3842</v>
      </c>
      <c r="W244" s="731" t="s">
        <v>5931</v>
      </c>
      <c r="X244" s="669">
        <v>44562</v>
      </c>
      <c r="Y244" s="669">
        <v>44926</v>
      </c>
      <c r="Z244" s="669">
        <v>44593</v>
      </c>
      <c r="AA244" s="669">
        <v>44926</v>
      </c>
      <c r="AB244" s="1220"/>
      <c r="AC244" s="1241"/>
      <c r="AD244" s="303">
        <f t="shared" si="203"/>
        <v>0</v>
      </c>
      <c r="AE244" s="303">
        <f t="shared" si="203"/>
        <v>0</v>
      </c>
      <c r="AF244" s="303">
        <f t="shared" si="203"/>
        <v>0</v>
      </c>
      <c r="AG244" s="303">
        <f t="shared" si="203"/>
        <v>0</v>
      </c>
      <c r="AH244" s="303">
        <f t="shared" si="203"/>
        <v>0</v>
      </c>
      <c r="AI244" s="303">
        <f t="shared" si="203"/>
        <v>0</v>
      </c>
      <c r="AJ244" s="303">
        <f t="shared" si="203"/>
        <v>0</v>
      </c>
      <c r="AK244" s="1220"/>
      <c r="AL244" s="1244"/>
      <c r="AM244" s="303">
        <f t="shared" si="192"/>
        <v>0</v>
      </c>
      <c r="AN244" s="684"/>
      <c r="AO244" s="684"/>
      <c r="AP244" s="684"/>
      <c r="AQ244" s="684"/>
      <c r="AR244" s="684"/>
      <c r="AS244" s="684"/>
      <c r="AT244" s="1220"/>
      <c r="AU244" s="1247"/>
      <c r="AV244" s="303">
        <f t="shared" si="193"/>
        <v>0</v>
      </c>
      <c r="AW244" s="684"/>
      <c r="AX244" s="684"/>
      <c r="AY244" s="684"/>
      <c r="AZ244" s="684"/>
      <c r="BA244" s="684"/>
      <c r="BB244" s="684"/>
      <c r="BC244" s="1220"/>
      <c r="BD244" s="1250"/>
      <c r="BE244" s="303">
        <f t="shared" si="194"/>
        <v>0</v>
      </c>
      <c r="BF244" s="684"/>
      <c r="BG244" s="684"/>
      <c r="BH244" s="684"/>
      <c r="BI244" s="684"/>
      <c r="BJ244" s="684"/>
      <c r="BK244" s="684"/>
      <c r="BL244" s="1220"/>
      <c r="BM244" s="1253"/>
      <c r="BN244" s="303">
        <f t="shared" si="195"/>
        <v>0</v>
      </c>
      <c r="BO244" s="684"/>
      <c r="BP244" s="684"/>
      <c r="BQ244" s="684"/>
      <c r="BR244" s="684"/>
      <c r="BS244" s="684"/>
      <c r="BT244" s="684"/>
      <c r="BU244" s="1207"/>
      <c r="BV244" s="1208"/>
      <c r="BW244" s="1208"/>
      <c r="BX244" s="1208"/>
      <c r="BY244" s="1208"/>
      <c r="BZ244" s="1208"/>
      <c r="CA244" s="1208"/>
      <c r="CB244" s="1208"/>
      <c r="CC244" s="1209"/>
    </row>
    <row r="245" spans="1:81" s="690" customFormat="1" ht="40.15" customHeight="1" thickTop="1" thickBot="1" x14ac:dyDescent="0.3">
      <c r="A245" s="673"/>
      <c r="B245" s="1321"/>
      <c r="C245" s="1315"/>
      <c r="D245" s="1097"/>
      <c r="E245" s="1094"/>
      <c r="F245" s="1286"/>
      <c r="G245" s="1094"/>
      <c r="H245" s="1774"/>
      <c r="I245" s="1447"/>
      <c r="J245" s="1220"/>
      <c r="K245" s="1217"/>
      <c r="L245" s="1223"/>
      <c r="M245" s="1226"/>
      <c r="N245" s="1229"/>
      <c r="O245" s="1232"/>
      <c r="P245" s="1235"/>
      <c r="Q245" s="1238"/>
      <c r="R245" s="1220"/>
      <c r="S245" s="718" t="s">
        <v>5924</v>
      </c>
      <c r="T245" s="709" t="s">
        <v>3833</v>
      </c>
      <c r="U245" s="709" t="s">
        <v>3839</v>
      </c>
      <c r="V245" s="709" t="s">
        <v>3842</v>
      </c>
      <c r="W245" s="731" t="s">
        <v>5932</v>
      </c>
      <c r="X245" s="669">
        <v>44562</v>
      </c>
      <c r="Y245" s="669">
        <v>44926</v>
      </c>
      <c r="Z245" s="669">
        <v>44593</v>
      </c>
      <c r="AA245" s="669">
        <v>44926</v>
      </c>
      <c r="AB245" s="1220"/>
      <c r="AC245" s="1241"/>
      <c r="AD245" s="303">
        <f t="shared" si="203"/>
        <v>0</v>
      </c>
      <c r="AE245" s="303">
        <f t="shared" si="203"/>
        <v>0</v>
      </c>
      <c r="AF245" s="303">
        <f t="shared" si="203"/>
        <v>0</v>
      </c>
      <c r="AG245" s="303">
        <f t="shared" si="203"/>
        <v>0</v>
      </c>
      <c r="AH245" s="303">
        <f t="shared" si="203"/>
        <v>0</v>
      </c>
      <c r="AI245" s="303">
        <f t="shared" si="203"/>
        <v>0</v>
      </c>
      <c r="AJ245" s="303">
        <f t="shared" si="203"/>
        <v>0</v>
      </c>
      <c r="AK245" s="1220"/>
      <c r="AL245" s="1244"/>
      <c r="AM245" s="303">
        <f t="shared" si="192"/>
        <v>0</v>
      </c>
      <c r="AN245" s="684"/>
      <c r="AO245" s="684"/>
      <c r="AP245" s="684"/>
      <c r="AQ245" s="684"/>
      <c r="AR245" s="684"/>
      <c r="AS245" s="684"/>
      <c r="AT245" s="1220"/>
      <c r="AU245" s="1247"/>
      <c r="AV245" s="303">
        <f t="shared" si="193"/>
        <v>0</v>
      </c>
      <c r="AW245" s="684"/>
      <c r="AX245" s="684"/>
      <c r="AY245" s="684"/>
      <c r="AZ245" s="684"/>
      <c r="BA245" s="684"/>
      <c r="BB245" s="684"/>
      <c r="BC245" s="1220"/>
      <c r="BD245" s="1250"/>
      <c r="BE245" s="303">
        <f t="shared" si="194"/>
        <v>0</v>
      </c>
      <c r="BF245" s="684"/>
      <c r="BG245" s="684"/>
      <c r="BH245" s="684"/>
      <c r="BI245" s="684"/>
      <c r="BJ245" s="684"/>
      <c r="BK245" s="684"/>
      <c r="BL245" s="1220"/>
      <c r="BM245" s="1253"/>
      <c r="BN245" s="303">
        <f t="shared" si="195"/>
        <v>0</v>
      </c>
      <c r="BO245" s="684"/>
      <c r="BP245" s="684"/>
      <c r="BQ245" s="684"/>
      <c r="BR245" s="684"/>
      <c r="BS245" s="684"/>
      <c r="BT245" s="684"/>
      <c r="BU245" s="1207"/>
      <c r="BV245" s="1208"/>
      <c r="BW245" s="1208"/>
      <c r="BX245" s="1208"/>
      <c r="BY245" s="1208"/>
      <c r="BZ245" s="1208"/>
      <c r="CA245" s="1208"/>
      <c r="CB245" s="1208"/>
      <c r="CC245" s="1209"/>
    </row>
    <row r="246" spans="1:81" s="690" customFormat="1" ht="40.15" customHeight="1" thickTop="1" thickBot="1" x14ac:dyDescent="0.3">
      <c r="A246" s="673"/>
      <c r="B246" s="1321"/>
      <c r="C246" s="1315"/>
      <c r="D246" s="1098"/>
      <c r="E246" s="1095"/>
      <c r="F246" s="1287"/>
      <c r="G246" s="1095"/>
      <c r="H246" s="1775"/>
      <c r="I246" s="1448"/>
      <c r="J246" s="1221"/>
      <c r="K246" s="1218"/>
      <c r="L246" s="1224"/>
      <c r="M246" s="1227"/>
      <c r="N246" s="1230"/>
      <c r="O246" s="1233"/>
      <c r="P246" s="1236"/>
      <c r="Q246" s="1239"/>
      <c r="R246" s="1221"/>
      <c r="S246" s="720" t="s">
        <v>5933</v>
      </c>
      <c r="T246" s="710" t="s">
        <v>3833</v>
      </c>
      <c r="U246" s="710" t="s">
        <v>3840</v>
      </c>
      <c r="V246" s="710" t="s">
        <v>3842</v>
      </c>
      <c r="W246" s="731" t="s">
        <v>5934</v>
      </c>
      <c r="X246" s="669">
        <v>44562</v>
      </c>
      <c r="Y246" s="669">
        <v>44926</v>
      </c>
      <c r="Z246" s="669">
        <v>44593</v>
      </c>
      <c r="AA246" s="669">
        <v>44926</v>
      </c>
      <c r="AB246" s="1221"/>
      <c r="AC246" s="1242"/>
      <c r="AD246" s="306">
        <f t="shared" si="203"/>
        <v>0</v>
      </c>
      <c r="AE246" s="306">
        <f t="shared" si="203"/>
        <v>0</v>
      </c>
      <c r="AF246" s="306">
        <f t="shared" si="203"/>
        <v>0</v>
      </c>
      <c r="AG246" s="306">
        <f t="shared" si="203"/>
        <v>0</v>
      </c>
      <c r="AH246" s="306">
        <f t="shared" si="203"/>
        <v>0</v>
      </c>
      <c r="AI246" s="306">
        <f t="shared" si="203"/>
        <v>0</v>
      </c>
      <c r="AJ246" s="306">
        <f t="shared" si="203"/>
        <v>0</v>
      </c>
      <c r="AK246" s="1221"/>
      <c r="AL246" s="1245"/>
      <c r="AM246" s="306">
        <f t="shared" si="192"/>
        <v>0</v>
      </c>
      <c r="AN246" s="685"/>
      <c r="AO246" s="685"/>
      <c r="AP246" s="685"/>
      <c r="AQ246" s="685"/>
      <c r="AR246" s="685"/>
      <c r="AS246" s="685"/>
      <c r="AT246" s="1221"/>
      <c r="AU246" s="1248"/>
      <c r="AV246" s="306">
        <f t="shared" si="193"/>
        <v>0</v>
      </c>
      <c r="AW246" s="685"/>
      <c r="AX246" s="685"/>
      <c r="AY246" s="685"/>
      <c r="AZ246" s="685"/>
      <c r="BA246" s="685"/>
      <c r="BB246" s="685"/>
      <c r="BC246" s="1221"/>
      <c r="BD246" s="1251"/>
      <c r="BE246" s="306">
        <f t="shared" si="194"/>
        <v>0</v>
      </c>
      <c r="BF246" s="685"/>
      <c r="BG246" s="685"/>
      <c r="BH246" s="685"/>
      <c r="BI246" s="685"/>
      <c r="BJ246" s="685"/>
      <c r="BK246" s="685"/>
      <c r="BL246" s="1221"/>
      <c r="BM246" s="1254"/>
      <c r="BN246" s="306">
        <f t="shared" si="195"/>
        <v>0</v>
      </c>
      <c r="BO246" s="685"/>
      <c r="BP246" s="685"/>
      <c r="BQ246" s="685"/>
      <c r="BR246" s="685"/>
      <c r="BS246" s="685"/>
      <c r="BT246" s="685"/>
      <c r="BU246" s="1210"/>
      <c r="BV246" s="1211"/>
      <c r="BW246" s="1211"/>
      <c r="BX246" s="1211"/>
      <c r="BY246" s="1211"/>
      <c r="BZ246" s="1211"/>
      <c r="CA246" s="1211"/>
      <c r="CB246" s="1211"/>
      <c r="CC246" s="1212"/>
    </row>
    <row r="247" spans="1:81" s="690" customFormat="1" ht="40.15" customHeight="1" thickTop="1" thickBot="1" x14ac:dyDescent="0.3">
      <c r="A247" s="673"/>
      <c r="B247" s="1321"/>
      <c r="C247" s="1315"/>
      <c r="D247" s="1096">
        <v>4103</v>
      </c>
      <c r="E247" s="1093" t="s">
        <v>5892</v>
      </c>
      <c r="F247" s="1285" t="s">
        <v>5893</v>
      </c>
      <c r="G247" s="1093" t="s">
        <v>5730</v>
      </c>
      <c r="H247" s="1773" t="s">
        <v>5958</v>
      </c>
      <c r="I247" s="1446">
        <v>2021004540202</v>
      </c>
      <c r="J247" s="1219">
        <v>408</v>
      </c>
      <c r="K247" s="1216" t="str">
        <f>+[9]Metas!K464</f>
        <v>Capacitaciones dirigidas asociaciones de mujeres en la prevención de la trata de personas</v>
      </c>
      <c r="L247" s="1222"/>
      <c r="M247" s="1225">
        <v>13</v>
      </c>
      <c r="N247" s="1228">
        <v>3</v>
      </c>
      <c r="O247" s="1231">
        <v>4</v>
      </c>
      <c r="P247" s="1234">
        <v>3</v>
      </c>
      <c r="Q247" s="1237">
        <v>3</v>
      </c>
      <c r="R247" s="1219">
        <f>+$J247</f>
        <v>408</v>
      </c>
      <c r="S247" s="719" t="s">
        <v>5935</v>
      </c>
      <c r="T247" s="708" t="s">
        <v>3833</v>
      </c>
      <c r="U247" s="708" t="s">
        <v>3838</v>
      </c>
      <c r="V247" s="708" t="s">
        <v>3842</v>
      </c>
      <c r="W247" s="731" t="s">
        <v>5929</v>
      </c>
      <c r="X247" s="669">
        <v>44562</v>
      </c>
      <c r="Y247" s="669">
        <v>44926</v>
      </c>
      <c r="Z247" s="669">
        <v>44593</v>
      </c>
      <c r="AA247" s="669">
        <v>44926</v>
      </c>
      <c r="AB247" s="1219">
        <f t="shared" si="196"/>
        <v>408</v>
      </c>
      <c r="AC247" s="1240">
        <f>+L247</f>
        <v>0</v>
      </c>
      <c r="AD247" s="308">
        <v>4</v>
      </c>
      <c r="AE247" s="308">
        <v>4</v>
      </c>
      <c r="AF247" s="308">
        <f t="shared" si="203"/>
        <v>0</v>
      </c>
      <c r="AG247" s="308">
        <f t="shared" si="203"/>
        <v>0</v>
      </c>
      <c r="AH247" s="308">
        <f t="shared" si="203"/>
        <v>0</v>
      </c>
      <c r="AI247" s="308">
        <f t="shared" si="203"/>
        <v>0</v>
      </c>
      <c r="AJ247" s="308">
        <f t="shared" si="203"/>
        <v>0</v>
      </c>
      <c r="AK247" s="1219">
        <f t="shared" si="197"/>
        <v>408</v>
      </c>
      <c r="AL247" s="1243">
        <f>+N247</f>
        <v>3</v>
      </c>
      <c r="AM247" s="308">
        <v>1</v>
      </c>
      <c r="AN247" s="683">
        <v>1</v>
      </c>
      <c r="AO247" s="683"/>
      <c r="AP247" s="683"/>
      <c r="AQ247" s="683"/>
      <c r="AR247" s="683"/>
      <c r="AS247" s="683"/>
      <c r="AT247" s="1219">
        <f t="shared" si="198"/>
        <v>408</v>
      </c>
      <c r="AU247" s="1246">
        <f>+O247</f>
        <v>4</v>
      </c>
      <c r="AV247" s="308">
        <f t="shared" si="193"/>
        <v>1</v>
      </c>
      <c r="AW247" s="683">
        <v>1</v>
      </c>
      <c r="AX247" s="683"/>
      <c r="AY247" s="683"/>
      <c r="AZ247" s="683"/>
      <c r="BA247" s="683"/>
      <c r="BB247" s="683"/>
      <c r="BC247" s="1219">
        <f t="shared" si="199"/>
        <v>408</v>
      </c>
      <c r="BD247" s="1249">
        <f>+P247</f>
        <v>3</v>
      </c>
      <c r="BE247" s="308">
        <f t="shared" si="194"/>
        <v>1</v>
      </c>
      <c r="BF247" s="683">
        <v>1</v>
      </c>
      <c r="BG247" s="683"/>
      <c r="BH247" s="683"/>
      <c r="BI247" s="683"/>
      <c r="BJ247" s="683"/>
      <c r="BK247" s="683"/>
      <c r="BL247" s="1219">
        <f t="shared" si="200"/>
        <v>408</v>
      </c>
      <c r="BM247" s="1252">
        <f>+Q247</f>
        <v>3</v>
      </c>
      <c r="BN247" s="308">
        <v>1</v>
      </c>
      <c r="BO247" s="683">
        <v>1</v>
      </c>
      <c r="BP247" s="683"/>
      <c r="BQ247" s="683"/>
      <c r="BR247" s="683"/>
      <c r="BS247" s="683"/>
      <c r="BT247" s="683"/>
      <c r="BU247" s="1204"/>
      <c r="BV247" s="1205"/>
      <c r="BW247" s="1205"/>
      <c r="BX247" s="1205"/>
      <c r="BY247" s="1205"/>
      <c r="BZ247" s="1205"/>
      <c r="CA247" s="1205"/>
      <c r="CB247" s="1205"/>
      <c r="CC247" s="1206"/>
    </row>
    <row r="248" spans="1:81" s="690" customFormat="1" ht="40.15" customHeight="1" thickTop="1" thickBot="1" x14ac:dyDescent="0.3">
      <c r="A248" s="673"/>
      <c r="B248" s="1321"/>
      <c r="C248" s="1315"/>
      <c r="D248" s="1097"/>
      <c r="E248" s="1094"/>
      <c r="F248" s="1286"/>
      <c r="G248" s="1094"/>
      <c r="H248" s="1774"/>
      <c r="I248" s="1447"/>
      <c r="J248" s="1220"/>
      <c r="K248" s="1217"/>
      <c r="L248" s="1223"/>
      <c r="M248" s="1226"/>
      <c r="N248" s="1229"/>
      <c r="O248" s="1232"/>
      <c r="P248" s="1235"/>
      <c r="Q248" s="1238"/>
      <c r="R248" s="1220"/>
      <c r="S248" s="718" t="s">
        <v>5930</v>
      </c>
      <c r="T248" s="709" t="s">
        <v>3833</v>
      </c>
      <c r="U248" s="709" t="s">
        <v>3839</v>
      </c>
      <c r="V248" s="709" t="s">
        <v>3842</v>
      </c>
      <c r="W248" s="731" t="s">
        <v>5931</v>
      </c>
      <c r="X248" s="669">
        <v>44562</v>
      </c>
      <c r="Y248" s="669">
        <v>44926</v>
      </c>
      <c r="Z248" s="669">
        <v>44593</v>
      </c>
      <c r="AA248" s="669">
        <v>44926</v>
      </c>
      <c r="AB248" s="1220"/>
      <c r="AC248" s="1241"/>
      <c r="AD248" s="303">
        <f t="shared" si="203"/>
        <v>0</v>
      </c>
      <c r="AE248" s="303">
        <f t="shared" si="203"/>
        <v>0</v>
      </c>
      <c r="AF248" s="303">
        <f t="shared" si="203"/>
        <v>0</v>
      </c>
      <c r="AG248" s="303">
        <f t="shared" si="203"/>
        <v>0</v>
      </c>
      <c r="AH248" s="303">
        <f t="shared" si="203"/>
        <v>0</v>
      </c>
      <c r="AI248" s="303">
        <f t="shared" si="203"/>
        <v>0</v>
      </c>
      <c r="AJ248" s="303">
        <f t="shared" si="203"/>
        <v>0</v>
      </c>
      <c r="AK248" s="1220"/>
      <c r="AL248" s="1244"/>
      <c r="AM248" s="303">
        <f t="shared" si="192"/>
        <v>0</v>
      </c>
      <c r="AN248" s="684"/>
      <c r="AO248" s="684"/>
      <c r="AP248" s="684"/>
      <c r="AQ248" s="684"/>
      <c r="AR248" s="684"/>
      <c r="AS248" s="684"/>
      <c r="AT248" s="1220"/>
      <c r="AU248" s="1247"/>
      <c r="AV248" s="303">
        <f t="shared" si="193"/>
        <v>0</v>
      </c>
      <c r="AW248" s="684"/>
      <c r="AX248" s="684"/>
      <c r="AY248" s="684"/>
      <c r="AZ248" s="684"/>
      <c r="BA248" s="684"/>
      <c r="BB248" s="684"/>
      <c r="BC248" s="1220"/>
      <c r="BD248" s="1250"/>
      <c r="BE248" s="303">
        <f t="shared" si="194"/>
        <v>0</v>
      </c>
      <c r="BF248" s="684"/>
      <c r="BG248" s="684"/>
      <c r="BH248" s="684"/>
      <c r="BI248" s="684"/>
      <c r="BJ248" s="684"/>
      <c r="BK248" s="684"/>
      <c r="BL248" s="1220"/>
      <c r="BM248" s="1253"/>
      <c r="BN248" s="303">
        <f t="shared" si="195"/>
        <v>0</v>
      </c>
      <c r="BO248" s="684"/>
      <c r="BP248" s="684"/>
      <c r="BQ248" s="684"/>
      <c r="BR248" s="684"/>
      <c r="BS248" s="684"/>
      <c r="BT248" s="684"/>
      <c r="BU248" s="1207"/>
      <c r="BV248" s="1208"/>
      <c r="BW248" s="1208"/>
      <c r="BX248" s="1208"/>
      <c r="BY248" s="1208"/>
      <c r="BZ248" s="1208"/>
      <c r="CA248" s="1208"/>
      <c r="CB248" s="1208"/>
      <c r="CC248" s="1209"/>
    </row>
    <row r="249" spans="1:81" s="690" customFormat="1" ht="40.15" customHeight="1" thickTop="1" thickBot="1" x14ac:dyDescent="0.3">
      <c r="A249" s="673"/>
      <c r="B249" s="1321"/>
      <c r="C249" s="1315"/>
      <c r="D249" s="1097"/>
      <c r="E249" s="1094"/>
      <c r="F249" s="1286"/>
      <c r="G249" s="1094"/>
      <c r="H249" s="1774"/>
      <c r="I249" s="1447"/>
      <c r="J249" s="1220"/>
      <c r="K249" s="1217"/>
      <c r="L249" s="1223"/>
      <c r="M249" s="1226"/>
      <c r="N249" s="1229"/>
      <c r="O249" s="1232"/>
      <c r="P249" s="1235"/>
      <c r="Q249" s="1238"/>
      <c r="R249" s="1220"/>
      <c r="S249" s="718" t="s">
        <v>5924</v>
      </c>
      <c r="T249" s="709" t="s">
        <v>3833</v>
      </c>
      <c r="U249" s="709" t="s">
        <v>3839</v>
      </c>
      <c r="V249" s="709" t="s">
        <v>3842</v>
      </c>
      <c r="W249" s="731" t="s">
        <v>5932</v>
      </c>
      <c r="X249" s="669">
        <v>44562</v>
      </c>
      <c r="Y249" s="669">
        <v>44926</v>
      </c>
      <c r="Z249" s="669">
        <v>44593</v>
      </c>
      <c r="AA249" s="669">
        <v>44926</v>
      </c>
      <c r="AB249" s="1220"/>
      <c r="AC249" s="1241"/>
      <c r="AD249" s="303">
        <f t="shared" si="203"/>
        <v>0</v>
      </c>
      <c r="AE249" s="303">
        <f t="shared" si="203"/>
        <v>0</v>
      </c>
      <c r="AF249" s="303">
        <f t="shared" si="203"/>
        <v>0</v>
      </c>
      <c r="AG249" s="303">
        <f t="shared" si="203"/>
        <v>0</v>
      </c>
      <c r="AH249" s="303">
        <f t="shared" si="203"/>
        <v>0</v>
      </c>
      <c r="AI249" s="303">
        <f t="shared" si="203"/>
        <v>0</v>
      </c>
      <c r="AJ249" s="303">
        <f t="shared" si="203"/>
        <v>0</v>
      </c>
      <c r="AK249" s="1220"/>
      <c r="AL249" s="1244"/>
      <c r="AM249" s="303">
        <f t="shared" si="192"/>
        <v>0</v>
      </c>
      <c r="AN249" s="684"/>
      <c r="AO249" s="684"/>
      <c r="AP249" s="684"/>
      <c r="AQ249" s="684"/>
      <c r="AR249" s="684"/>
      <c r="AS249" s="684"/>
      <c r="AT249" s="1220"/>
      <c r="AU249" s="1247"/>
      <c r="AV249" s="303">
        <f t="shared" si="193"/>
        <v>0</v>
      </c>
      <c r="AW249" s="684"/>
      <c r="AX249" s="684"/>
      <c r="AY249" s="684"/>
      <c r="AZ249" s="684"/>
      <c r="BA249" s="684"/>
      <c r="BB249" s="684"/>
      <c r="BC249" s="1220"/>
      <c r="BD249" s="1250"/>
      <c r="BE249" s="303">
        <f t="shared" si="194"/>
        <v>0</v>
      </c>
      <c r="BF249" s="684"/>
      <c r="BG249" s="684"/>
      <c r="BH249" s="684"/>
      <c r="BI249" s="684"/>
      <c r="BJ249" s="684"/>
      <c r="BK249" s="684"/>
      <c r="BL249" s="1220"/>
      <c r="BM249" s="1253"/>
      <c r="BN249" s="303">
        <f t="shared" si="195"/>
        <v>0</v>
      </c>
      <c r="BO249" s="684"/>
      <c r="BP249" s="684"/>
      <c r="BQ249" s="684"/>
      <c r="BR249" s="684"/>
      <c r="BS249" s="684"/>
      <c r="BT249" s="684"/>
      <c r="BU249" s="1207"/>
      <c r="BV249" s="1208"/>
      <c r="BW249" s="1208"/>
      <c r="BX249" s="1208"/>
      <c r="BY249" s="1208"/>
      <c r="BZ249" s="1208"/>
      <c r="CA249" s="1208"/>
      <c r="CB249" s="1208"/>
      <c r="CC249" s="1209"/>
    </row>
    <row r="250" spans="1:81" s="690" customFormat="1" ht="40.15" customHeight="1" thickTop="1" thickBot="1" x14ac:dyDescent="0.3">
      <c r="A250" s="673"/>
      <c r="B250" s="1321"/>
      <c r="C250" s="1316"/>
      <c r="D250" s="1098"/>
      <c r="E250" s="1095"/>
      <c r="F250" s="1287"/>
      <c r="G250" s="1095"/>
      <c r="H250" s="1775"/>
      <c r="I250" s="1448"/>
      <c r="J250" s="1221"/>
      <c r="K250" s="1218"/>
      <c r="L250" s="1224"/>
      <c r="M250" s="1227"/>
      <c r="N250" s="1230"/>
      <c r="O250" s="1233"/>
      <c r="P250" s="1236"/>
      <c r="Q250" s="1239"/>
      <c r="R250" s="1221"/>
      <c r="S250" s="720" t="s">
        <v>5933</v>
      </c>
      <c r="T250" s="710" t="s">
        <v>3833</v>
      </c>
      <c r="U250" s="710" t="s">
        <v>3840</v>
      </c>
      <c r="V250" s="710" t="s">
        <v>3842</v>
      </c>
      <c r="W250" s="731" t="s">
        <v>5934</v>
      </c>
      <c r="X250" s="669">
        <v>44562</v>
      </c>
      <c r="Y250" s="669">
        <v>44926</v>
      </c>
      <c r="Z250" s="669">
        <v>44593</v>
      </c>
      <c r="AA250" s="669">
        <v>44926</v>
      </c>
      <c r="AB250" s="1221"/>
      <c r="AC250" s="1242"/>
      <c r="AD250" s="306">
        <f t="shared" si="203"/>
        <v>0</v>
      </c>
      <c r="AE250" s="306">
        <f t="shared" si="203"/>
        <v>0</v>
      </c>
      <c r="AF250" s="306">
        <f t="shared" si="203"/>
        <v>0</v>
      </c>
      <c r="AG250" s="306">
        <f t="shared" si="203"/>
        <v>0</v>
      </c>
      <c r="AH250" s="306">
        <f t="shared" si="203"/>
        <v>0</v>
      </c>
      <c r="AI250" s="306">
        <f t="shared" si="203"/>
        <v>0</v>
      </c>
      <c r="AJ250" s="306">
        <f t="shared" si="203"/>
        <v>0</v>
      </c>
      <c r="AK250" s="1221"/>
      <c r="AL250" s="1245"/>
      <c r="AM250" s="306">
        <f t="shared" si="192"/>
        <v>0</v>
      </c>
      <c r="AN250" s="685"/>
      <c r="AO250" s="685"/>
      <c r="AP250" s="685"/>
      <c r="AQ250" s="685"/>
      <c r="AR250" s="685"/>
      <c r="AS250" s="685"/>
      <c r="AT250" s="1221"/>
      <c r="AU250" s="1248"/>
      <c r="AV250" s="306">
        <f t="shared" si="193"/>
        <v>0</v>
      </c>
      <c r="AW250" s="685"/>
      <c r="AX250" s="685"/>
      <c r="AY250" s="685"/>
      <c r="AZ250" s="685"/>
      <c r="BA250" s="685"/>
      <c r="BB250" s="685"/>
      <c r="BC250" s="1221"/>
      <c r="BD250" s="1251"/>
      <c r="BE250" s="306">
        <f t="shared" si="194"/>
        <v>0</v>
      </c>
      <c r="BF250" s="685"/>
      <c r="BG250" s="685"/>
      <c r="BH250" s="685"/>
      <c r="BI250" s="685"/>
      <c r="BJ250" s="685"/>
      <c r="BK250" s="685"/>
      <c r="BL250" s="1221"/>
      <c r="BM250" s="1254"/>
      <c r="BN250" s="306">
        <f t="shared" si="195"/>
        <v>0</v>
      </c>
      <c r="BO250" s="685"/>
      <c r="BP250" s="685"/>
      <c r="BQ250" s="685"/>
      <c r="BR250" s="685"/>
      <c r="BS250" s="685"/>
      <c r="BT250" s="685"/>
      <c r="BU250" s="1210"/>
      <c r="BV250" s="1211"/>
      <c r="BW250" s="1211"/>
      <c r="BX250" s="1211"/>
      <c r="BY250" s="1211"/>
      <c r="BZ250" s="1211"/>
      <c r="CA250" s="1211"/>
      <c r="CB250" s="1211"/>
      <c r="CC250" s="1212"/>
    </row>
    <row r="251" spans="1:81" s="690" customFormat="1" ht="40.15" customHeight="1" thickTop="1" thickBot="1" x14ac:dyDescent="0.3">
      <c r="A251" s="673"/>
      <c r="B251" s="1321"/>
      <c r="C251" s="1314" t="s">
        <v>619</v>
      </c>
      <c r="D251" s="1096">
        <v>4103</v>
      </c>
      <c r="E251" s="1093" t="s">
        <v>5892</v>
      </c>
      <c r="F251" s="1285" t="s">
        <v>5893</v>
      </c>
      <c r="G251" s="1093" t="s">
        <v>5730</v>
      </c>
      <c r="H251" s="1773" t="s">
        <v>5958</v>
      </c>
      <c r="I251" s="1446">
        <v>2021004540202</v>
      </c>
      <c r="J251" s="1219">
        <v>409</v>
      </c>
      <c r="K251" s="1216" t="str">
        <f>+[9]Metas!K465</f>
        <v>Municipios acompañados en actividades lúdico-pedagógicas en cómo prevenir el abuso, denunciar y buscar apoyo y atención especial a la niña y adolescente, jóvenes y adultas campesinas</v>
      </c>
      <c r="L251" s="1222"/>
      <c r="M251" s="1225">
        <v>13</v>
      </c>
      <c r="N251" s="1228">
        <v>3</v>
      </c>
      <c r="O251" s="1231">
        <v>4</v>
      </c>
      <c r="P251" s="1234">
        <v>3</v>
      </c>
      <c r="Q251" s="1237">
        <v>3</v>
      </c>
      <c r="R251" s="1219">
        <f>+$J251</f>
        <v>409</v>
      </c>
      <c r="S251" s="677" t="s">
        <v>6048</v>
      </c>
      <c r="T251" s="710" t="s">
        <v>3833</v>
      </c>
      <c r="U251" s="708" t="s">
        <v>3838</v>
      </c>
      <c r="V251" s="710" t="s">
        <v>3842</v>
      </c>
      <c r="W251" s="677" t="s">
        <v>5984</v>
      </c>
      <c r="X251" s="669">
        <v>44562</v>
      </c>
      <c r="Y251" s="669">
        <v>44926</v>
      </c>
      <c r="Z251" s="669">
        <v>44593</v>
      </c>
      <c r="AA251" s="669">
        <v>44926</v>
      </c>
      <c r="AB251" s="1219">
        <f t="shared" si="196"/>
        <v>409</v>
      </c>
      <c r="AC251" s="1240">
        <f>+L251</f>
        <v>0</v>
      </c>
      <c r="AD251" s="308">
        <v>4</v>
      </c>
      <c r="AE251" s="308">
        <v>4</v>
      </c>
      <c r="AF251" s="308">
        <f t="shared" si="203"/>
        <v>0</v>
      </c>
      <c r="AG251" s="308">
        <f t="shared" si="203"/>
        <v>0</v>
      </c>
      <c r="AH251" s="308">
        <f t="shared" si="203"/>
        <v>0</v>
      </c>
      <c r="AI251" s="308">
        <f t="shared" si="203"/>
        <v>0</v>
      </c>
      <c r="AJ251" s="308">
        <f t="shared" si="203"/>
        <v>0</v>
      </c>
      <c r="AK251" s="1219">
        <f t="shared" si="197"/>
        <v>409</v>
      </c>
      <c r="AL251" s="1243">
        <f>+N251</f>
        <v>3</v>
      </c>
      <c r="AM251" s="308">
        <v>1</v>
      </c>
      <c r="AN251" s="683">
        <v>1</v>
      </c>
      <c r="AO251" s="683"/>
      <c r="AP251" s="683"/>
      <c r="AQ251" s="683"/>
      <c r="AR251" s="683"/>
      <c r="AS251" s="683"/>
      <c r="AT251" s="1219">
        <f t="shared" si="198"/>
        <v>409</v>
      </c>
      <c r="AU251" s="1246">
        <f>+O251</f>
        <v>4</v>
      </c>
      <c r="AV251" s="308">
        <f t="shared" si="193"/>
        <v>1</v>
      </c>
      <c r="AW251" s="683">
        <v>1</v>
      </c>
      <c r="AX251" s="683"/>
      <c r="AY251" s="683"/>
      <c r="AZ251" s="683"/>
      <c r="BA251" s="683"/>
      <c r="BB251" s="683"/>
      <c r="BC251" s="1219">
        <f t="shared" si="199"/>
        <v>409</v>
      </c>
      <c r="BD251" s="1249">
        <f>+P251</f>
        <v>3</v>
      </c>
      <c r="BE251" s="308">
        <f t="shared" si="194"/>
        <v>1</v>
      </c>
      <c r="BF251" s="683">
        <v>1</v>
      </c>
      <c r="BG251" s="683"/>
      <c r="BH251" s="683"/>
      <c r="BI251" s="683"/>
      <c r="BJ251" s="683"/>
      <c r="BK251" s="683"/>
      <c r="BL251" s="1219">
        <f t="shared" si="200"/>
        <v>409</v>
      </c>
      <c r="BM251" s="1252">
        <f>+Q251</f>
        <v>3</v>
      </c>
      <c r="BN251" s="308">
        <v>1</v>
      </c>
      <c r="BO251" s="683">
        <v>1</v>
      </c>
      <c r="BP251" s="683"/>
      <c r="BQ251" s="683"/>
      <c r="BR251" s="683"/>
      <c r="BS251" s="683"/>
      <c r="BT251" s="683"/>
      <c r="BU251" s="1204"/>
      <c r="BV251" s="1205"/>
      <c r="BW251" s="1205"/>
      <c r="BX251" s="1205"/>
      <c r="BY251" s="1205"/>
      <c r="BZ251" s="1205"/>
      <c r="CA251" s="1205"/>
      <c r="CB251" s="1205"/>
      <c r="CC251" s="1206"/>
    </row>
    <row r="252" spans="1:81" s="690" customFormat="1" ht="40.15" customHeight="1" thickTop="1" thickBot="1" x14ac:dyDescent="0.3">
      <c r="A252" s="673"/>
      <c r="B252" s="1321"/>
      <c r="C252" s="1315"/>
      <c r="D252" s="1097"/>
      <c r="E252" s="1094"/>
      <c r="F252" s="1286"/>
      <c r="G252" s="1094"/>
      <c r="H252" s="1774"/>
      <c r="I252" s="1447"/>
      <c r="J252" s="1220"/>
      <c r="K252" s="1217"/>
      <c r="L252" s="1223"/>
      <c r="M252" s="1226"/>
      <c r="N252" s="1229"/>
      <c r="O252" s="1232"/>
      <c r="P252" s="1235"/>
      <c r="Q252" s="1238"/>
      <c r="R252" s="1220"/>
      <c r="S252" s="678" t="s">
        <v>6049</v>
      </c>
      <c r="T252" s="710" t="s">
        <v>3833</v>
      </c>
      <c r="U252" s="708" t="s">
        <v>3838</v>
      </c>
      <c r="V252" s="710" t="s">
        <v>3842</v>
      </c>
      <c r="W252" s="678" t="s">
        <v>6050</v>
      </c>
      <c r="X252" s="669">
        <v>44562</v>
      </c>
      <c r="Y252" s="669">
        <v>44926</v>
      </c>
      <c r="Z252" s="669">
        <v>44593</v>
      </c>
      <c r="AA252" s="669">
        <v>44926</v>
      </c>
      <c r="AB252" s="1220"/>
      <c r="AC252" s="1241"/>
      <c r="AD252" s="303">
        <f t="shared" si="203"/>
        <v>0</v>
      </c>
      <c r="AE252" s="303">
        <f t="shared" si="203"/>
        <v>0</v>
      </c>
      <c r="AF252" s="303">
        <f t="shared" si="203"/>
        <v>0</v>
      </c>
      <c r="AG252" s="303">
        <f t="shared" si="203"/>
        <v>0</v>
      </c>
      <c r="AH252" s="303">
        <f t="shared" si="203"/>
        <v>0</v>
      </c>
      <c r="AI252" s="303">
        <f t="shared" si="203"/>
        <v>0</v>
      </c>
      <c r="AJ252" s="303">
        <f t="shared" si="203"/>
        <v>0</v>
      </c>
      <c r="AK252" s="1220"/>
      <c r="AL252" s="1244"/>
      <c r="AM252" s="303">
        <f t="shared" si="192"/>
        <v>0</v>
      </c>
      <c r="AN252" s="684"/>
      <c r="AO252" s="684"/>
      <c r="AP252" s="684"/>
      <c r="AQ252" s="684"/>
      <c r="AR252" s="684"/>
      <c r="AS252" s="684"/>
      <c r="AT252" s="1220"/>
      <c r="AU252" s="1247"/>
      <c r="AV252" s="303">
        <f t="shared" si="193"/>
        <v>0</v>
      </c>
      <c r="AW252" s="684"/>
      <c r="AX252" s="684"/>
      <c r="AY252" s="684"/>
      <c r="AZ252" s="684"/>
      <c r="BA252" s="684"/>
      <c r="BB252" s="684"/>
      <c r="BC252" s="1220"/>
      <c r="BD252" s="1250"/>
      <c r="BE252" s="303">
        <f t="shared" si="194"/>
        <v>0</v>
      </c>
      <c r="BF252" s="684"/>
      <c r="BG252" s="684"/>
      <c r="BH252" s="684"/>
      <c r="BI252" s="684"/>
      <c r="BJ252" s="684"/>
      <c r="BK252" s="684"/>
      <c r="BL252" s="1220"/>
      <c r="BM252" s="1253"/>
      <c r="BN252" s="303">
        <f t="shared" si="195"/>
        <v>0</v>
      </c>
      <c r="BO252" s="684"/>
      <c r="BP252" s="684"/>
      <c r="BQ252" s="684"/>
      <c r="BR252" s="684"/>
      <c r="BS252" s="684"/>
      <c r="BT252" s="684"/>
      <c r="BU252" s="1207"/>
      <c r="BV252" s="1208"/>
      <c r="BW252" s="1208"/>
      <c r="BX252" s="1208"/>
      <c r="BY252" s="1208"/>
      <c r="BZ252" s="1208"/>
      <c r="CA252" s="1208"/>
      <c r="CB252" s="1208"/>
      <c r="CC252" s="1209"/>
    </row>
    <row r="253" spans="1:81" s="690" customFormat="1" ht="40.15" customHeight="1" thickTop="1" thickBot="1" x14ac:dyDescent="0.3">
      <c r="A253" s="673"/>
      <c r="B253" s="1321"/>
      <c r="C253" s="1315"/>
      <c r="D253" s="1097"/>
      <c r="E253" s="1094"/>
      <c r="F253" s="1286"/>
      <c r="G253" s="1094"/>
      <c r="H253" s="1774"/>
      <c r="I253" s="1447"/>
      <c r="J253" s="1220"/>
      <c r="K253" s="1217"/>
      <c r="L253" s="1223"/>
      <c r="M253" s="1226"/>
      <c r="N253" s="1229"/>
      <c r="O253" s="1232"/>
      <c r="P253" s="1235"/>
      <c r="Q253" s="1238"/>
      <c r="R253" s="1220"/>
      <c r="S253" s="678" t="s">
        <v>6051</v>
      </c>
      <c r="T253" s="710" t="s">
        <v>3833</v>
      </c>
      <c r="U253" s="708" t="s">
        <v>3838</v>
      </c>
      <c r="V253" s="710" t="s">
        <v>3842</v>
      </c>
      <c r="W253" s="678" t="s">
        <v>6011</v>
      </c>
      <c r="X253" s="669">
        <v>44562</v>
      </c>
      <c r="Y253" s="669">
        <v>44926</v>
      </c>
      <c r="Z253" s="669">
        <v>44593</v>
      </c>
      <c r="AA253" s="669">
        <v>44926</v>
      </c>
      <c r="AB253" s="1220"/>
      <c r="AC253" s="1241"/>
      <c r="AD253" s="303">
        <f t="shared" si="203"/>
        <v>0</v>
      </c>
      <c r="AE253" s="303">
        <f t="shared" si="203"/>
        <v>0</v>
      </c>
      <c r="AF253" s="303">
        <f t="shared" si="203"/>
        <v>0</v>
      </c>
      <c r="AG253" s="303">
        <f t="shared" si="203"/>
        <v>0</v>
      </c>
      <c r="AH253" s="303">
        <f t="shared" si="203"/>
        <v>0</v>
      </c>
      <c r="AI253" s="303">
        <f t="shared" si="203"/>
        <v>0</v>
      </c>
      <c r="AJ253" s="303">
        <f t="shared" si="203"/>
        <v>0</v>
      </c>
      <c r="AK253" s="1220"/>
      <c r="AL253" s="1244"/>
      <c r="AM253" s="303">
        <f t="shared" si="192"/>
        <v>0</v>
      </c>
      <c r="AN253" s="684"/>
      <c r="AO253" s="684"/>
      <c r="AP253" s="684"/>
      <c r="AQ253" s="684"/>
      <c r="AR253" s="684"/>
      <c r="AS253" s="684"/>
      <c r="AT253" s="1220"/>
      <c r="AU253" s="1247"/>
      <c r="AV253" s="303">
        <f t="shared" si="193"/>
        <v>0</v>
      </c>
      <c r="AW253" s="684"/>
      <c r="AX253" s="684"/>
      <c r="AY253" s="684"/>
      <c r="AZ253" s="684"/>
      <c r="BA253" s="684"/>
      <c r="BB253" s="684"/>
      <c r="BC253" s="1220"/>
      <c r="BD253" s="1250"/>
      <c r="BE253" s="303">
        <f t="shared" si="194"/>
        <v>0</v>
      </c>
      <c r="BF253" s="684"/>
      <c r="BG253" s="684"/>
      <c r="BH253" s="684"/>
      <c r="BI253" s="684"/>
      <c r="BJ253" s="684"/>
      <c r="BK253" s="684"/>
      <c r="BL253" s="1220"/>
      <c r="BM253" s="1253"/>
      <c r="BN253" s="303">
        <f t="shared" si="195"/>
        <v>0</v>
      </c>
      <c r="BO253" s="684"/>
      <c r="BP253" s="684"/>
      <c r="BQ253" s="684"/>
      <c r="BR253" s="684"/>
      <c r="BS253" s="684"/>
      <c r="BT253" s="684"/>
      <c r="BU253" s="1207"/>
      <c r="BV253" s="1208"/>
      <c r="BW253" s="1208"/>
      <c r="BX253" s="1208"/>
      <c r="BY253" s="1208"/>
      <c r="BZ253" s="1208"/>
      <c r="CA253" s="1208"/>
      <c r="CB253" s="1208"/>
      <c r="CC253" s="1209"/>
    </row>
    <row r="254" spans="1:81" s="690" customFormat="1" ht="40.15" customHeight="1" thickTop="1" thickBot="1" x14ac:dyDescent="0.3">
      <c r="A254" s="673"/>
      <c r="B254" s="1321"/>
      <c r="C254" s="1315"/>
      <c r="D254" s="1098"/>
      <c r="E254" s="1095"/>
      <c r="F254" s="1287"/>
      <c r="G254" s="1095"/>
      <c r="H254" s="1775"/>
      <c r="I254" s="1448"/>
      <c r="J254" s="1221"/>
      <c r="K254" s="1218"/>
      <c r="L254" s="1224"/>
      <c r="M254" s="1227"/>
      <c r="N254" s="1230"/>
      <c r="O254" s="1233"/>
      <c r="P254" s="1236"/>
      <c r="Q254" s="1239"/>
      <c r="R254" s="1221"/>
      <c r="S254" s="679" t="s">
        <v>6012</v>
      </c>
      <c r="T254" s="710" t="s">
        <v>3833</v>
      </c>
      <c r="U254" s="710" t="s">
        <v>3840</v>
      </c>
      <c r="V254" s="710" t="s">
        <v>3842</v>
      </c>
      <c r="W254" s="679" t="s">
        <v>6052</v>
      </c>
      <c r="X254" s="669">
        <v>44562</v>
      </c>
      <c r="Y254" s="669">
        <v>44926</v>
      </c>
      <c r="Z254" s="669">
        <v>44593</v>
      </c>
      <c r="AA254" s="669">
        <v>44926</v>
      </c>
      <c r="AB254" s="1221"/>
      <c r="AC254" s="1242"/>
      <c r="AD254" s="306">
        <f t="shared" si="203"/>
        <v>0</v>
      </c>
      <c r="AE254" s="306">
        <f t="shared" si="203"/>
        <v>0</v>
      </c>
      <c r="AF254" s="306">
        <f t="shared" si="203"/>
        <v>0</v>
      </c>
      <c r="AG254" s="306">
        <f t="shared" si="203"/>
        <v>0</v>
      </c>
      <c r="AH254" s="306">
        <f t="shared" si="203"/>
        <v>0</v>
      </c>
      <c r="AI254" s="306">
        <f t="shared" si="203"/>
        <v>0</v>
      </c>
      <c r="AJ254" s="306">
        <f t="shared" si="203"/>
        <v>0</v>
      </c>
      <c r="AK254" s="1221"/>
      <c r="AL254" s="1245"/>
      <c r="AM254" s="306">
        <f t="shared" si="192"/>
        <v>0</v>
      </c>
      <c r="AN254" s="685"/>
      <c r="AO254" s="685"/>
      <c r="AP254" s="685"/>
      <c r="AQ254" s="685"/>
      <c r="AR254" s="685"/>
      <c r="AS254" s="685"/>
      <c r="AT254" s="1221"/>
      <c r="AU254" s="1248"/>
      <c r="AV254" s="306">
        <f t="shared" si="193"/>
        <v>0</v>
      </c>
      <c r="AW254" s="685"/>
      <c r="AX254" s="685"/>
      <c r="AY254" s="685"/>
      <c r="AZ254" s="685"/>
      <c r="BA254" s="685"/>
      <c r="BB254" s="685"/>
      <c r="BC254" s="1221"/>
      <c r="BD254" s="1251"/>
      <c r="BE254" s="306">
        <f t="shared" si="194"/>
        <v>0</v>
      </c>
      <c r="BF254" s="685"/>
      <c r="BG254" s="685"/>
      <c r="BH254" s="685"/>
      <c r="BI254" s="685"/>
      <c r="BJ254" s="685"/>
      <c r="BK254" s="685"/>
      <c r="BL254" s="1221"/>
      <c r="BM254" s="1254"/>
      <c r="BN254" s="306">
        <f t="shared" si="195"/>
        <v>0</v>
      </c>
      <c r="BO254" s="685"/>
      <c r="BP254" s="685"/>
      <c r="BQ254" s="685"/>
      <c r="BR254" s="685"/>
      <c r="BS254" s="685"/>
      <c r="BT254" s="685"/>
      <c r="BU254" s="1210"/>
      <c r="BV254" s="1211"/>
      <c r="BW254" s="1211"/>
      <c r="BX254" s="1211"/>
      <c r="BY254" s="1211"/>
      <c r="BZ254" s="1211"/>
      <c r="CA254" s="1211"/>
      <c r="CB254" s="1211"/>
      <c r="CC254" s="1212"/>
    </row>
    <row r="255" spans="1:81" s="690" customFormat="1" ht="40.15" customHeight="1" thickTop="1" thickBot="1" x14ac:dyDescent="0.3">
      <c r="A255" s="673"/>
      <c r="B255" s="1321"/>
      <c r="C255" s="1315"/>
      <c r="D255" s="1096">
        <v>4103</v>
      </c>
      <c r="E255" s="1093" t="s">
        <v>5892</v>
      </c>
      <c r="F255" s="1285" t="s">
        <v>5893</v>
      </c>
      <c r="G255" s="1093" t="s">
        <v>5730</v>
      </c>
      <c r="H255" s="1773" t="s">
        <v>5958</v>
      </c>
      <c r="I255" s="1446">
        <v>2021004540202</v>
      </c>
      <c r="J255" s="1219">
        <v>410</v>
      </c>
      <c r="K255" s="1216" t="str">
        <f>+[9]Metas!K466</f>
        <v>Campañas en prevención del consumo de sustancias psicoactivas y atención integral a las niñas, jóvenes y adultos</v>
      </c>
      <c r="L255" s="1222"/>
      <c r="M255" s="1225">
        <v>1</v>
      </c>
      <c r="N255" s="1228"/>
      <c r="O255" s="1231">
        <v>1</v>
      </c>
      <c r="P255" s="1234"/>
      <c r="Q255" s="1237"/>
      <c r="R255" s="1219">
        <f>+$J255</f>
        <v>410</v>
      </c>
      <c r="S255" s="677" t="s">
        <v>6048</v>
      </c>
      <c r="T255" s="710" t="s">
        <v>3833</v>
      </c>
      <c r="U255" s="708" t="s">
        <v>3838</v>
      </c>
      <c r="V255" s="710" t="s">
        <v>3842</v>
      </c>
      <c r="W255" s="677" t="s">
        <v>5984</v>
      </c>
      <c r="X255" s="669">
        <v>44562</v>
      </c>
      <c r="Y255" s="669">
        <v>44926</v>
      </c>
      <c r="Z255" s="669">
        <v>44593</v>
      </c>
      <c r="AA255" s="669">
        <v>44926</v>
      </c>
      <c r="AB255" s="1219">
        <f t="shared" si="196"/>
        <v>410</v>
      </c>
      <c r="AC255" s="1240">
        <f>+L255</f>
        <v>0</v>
      </c>
      <c r="AD255" s="308">
        <v>2</v>
      </c>
      <c r="AE255" s="308">
        <f t="shared" si="203"/>
        <v>0</v>
      </c>
      <c r="AF255" s="308">
        <f t="shared" si="203"/>
        <v>0</v>
      </c>
      <c r="AG255" s="308">
        <f t="shared" si="203"/>
        <v>0</v>
      </c>
      <c r="AH255" s="308">
        <f t="shared" si="203"/>
        <v>0</v>
      </c>
      <c r="AI255" s="308">
        <f t="shared" si="203"/>
        <v>0</v>
      </c>
      <c r="AJ255" s="308">
        <v>2</v>
      </c>
      <c r="AK255" s="1219">
        <f t="shared" si="197"/>
        <v>410</v>
      </c>
      <c r="AL255" s="1243">
        <f>+N255</f>
        <v>0</v>
      </c>
      <c r="AM255" s="308">
        <f t="shared" si="192"/>
        <v>0</v>
      </c>
      <c r="AN255" s="683"/>
      <c r="AO255" s="683"/>
      <c r="AP255" s="683"/>
      <c r="AQ255" s="683"/>
      <c r="AR255" s="683"/>
      <c r="AS255" s="683"/>
      <c r="AT255" s="1219">
        <f t="shared" si="198"/>
        <v>410</v>
      </c>
      <c r="AU255" s="1246">
        <f>+O255</f>
        <v>1</v>
      </c>
      <c r="AV255" s="308">
        <v>2</v>
      </c>
      <c r="AW255" s="683"/>
      <c r="AX255" s="683"/>
      <c r="AY255" s="683"/>
      <c r="AZ255" s="683"/>
      <c r="BA255" s="683"/>
      <c r="BB255" s="683">
        <v>2</v>
      </c>
      <c r="BC255" s="1219">
        <f t="shared" si="199"/>
        <v>410</v>
      </c>
      <c r="BD255" s="1249">
        <f>+P255</f>
        <v>0</v>
      </c>
      <c r="BE255" s="308">
        <f t="shared" si="194"/>
        <v>0</v>
      </c>
      <c r="BF255" s="683"/>
      <c r="BG255" s="683"/>
      <c r="BH255" s="683"/>
      <c r="BI255" s="683"/>
      <c r="BJ255" s="683"/>
      <c r="BK255" s="683"/>
      <c r="BL255" s="1219">
        <f t="shared" si="200"/>
        <v>410</v>
      </c>
      <c r="BM255" s="1252">
        <f>+Q255</f>
        <v>0</v>
      </c>
      <c r="BN255" s="308">
        <f t="shared" si="195"/>
        <v>0</v>
      </c>
      <c r="BO255" s="683"/>
      <c r="BP255" s="683"/>
      <c r="BQ255" s="683"/>
      <c r="BR255" s="683"/>
      <c r="BS255" s="683"/>
      <c r="BT255" s="683"/>
      <c r="BU255" s="1204"/>
      <c r="BV255" s="1205"/>
      <c r="BW255" s="1205"/>
      <c r="BX255" s="1205"/>
      <c r="BY255" s="1205"/>
      <c r="BZ255" s="1205"/>
      <c r="CA255" s="1205"/>
      <c r="CB255" s="1205"/>
      <c r="CC255" s="1206"/>
    </row>
    <row r="256" spans="1:81" s="690" customFormat="1" ht="40.15" customHeight="1" thickTop="1" thickBot="1" x14ac:dyDescent="0.3">
      <c r="A256" s="673"/>
      <c r="B256" s="1321"/>
      <c r="C256" s="1315"/>
      <c r="D256" s="1097"/>
      <c r="E256" s="1094"/>
      <c r="F256" s="1286"/>
      <c r="G256" s="1094"/>
      <c r="H256" s="1774"/>
      <c r="I256" s="1447"/>
      <c r="J256" s="1220"/>
      <c r="K256" s="1217"/>
      <c r="L256" s="1223"/>
      <c r="M256" s="1226"/>
      <c r="N256" s="1229"/>
      <c r="O256" s="1232"/>
      <c r="P256" s="1235"/>
      <c r="Q256" s="1238"/>
      <c r="R256" s="1220"/>
      <c r="S256" s="678" t="s">
        <v>6049</v>
      </c>
      <c r="T256" s="710" t="s">
        <v>3833</v>
      </c>
      <c r="U256" s="708" t="s">
        <v>3838</v>
      </c>
      <c r="V256" s="710" t="s">
        <v>3842</v>
      </c>
      <c r="W256" s="678" t="s">
        <v>6050</v>
      </c>
      <c r="X256" s="669">
        <v>44562</v>
      </c>
      <c r="Y256" s="669">
        <v>44926</v>
      </c>
      <c r="Z256" s="669">
        <v>44593</v>
      </c>
      <c r="AA256" s="669">
        <v>44926</v>
      </c>
      <c r="AB256" s="1220"/>
      <c r="AC256" s="1241"/>
      <c r="AD256" s="303">
        <f t="shared" si="203"/>
        <v>0</v>
      </c>
      <c r="AE256" s="303">
        <f t="shared" si="203"/>
        <v>0</v>
      </c>
      <c r="AF256" s="303">
        <f t="shared" si="203"/>
        <v>0</v>
      </c>
      <c r="AG256" s="303">
        <f t="shared" si="203"/>
        <v>0</v>
      </c>
      <c r="AH256" s="303">
        <f t="shared" si="203"/>
        <v>0</v>
      </c>
      <c r="AI256" s="303">
        <f t="shared" si="203"/>
        <v>0</v>
      </c>
      <c r="AJ256" s="303">
        <f t="shared" si="203"/>
        <v>0</v>
      </c>
      <c r="AK256" s="1220"/>
      <c r="AL256" s="1244"/>
      <c r="AM256" s="303">
        <f t="shared" si="192"/>
        <v>0</v>
      </c>
      <c r="AN256" s="684"/>
      <c r="AO256" s="684"/>
      <c r="AP256" s="684"/>
      <c r="AQ256" s="684"/>
      <c r="AR256" s="684"/>
      <c r="AS256" s="684"/>
      <c r="AT256" s="1220"/>
      <c r="AU256" s="1247"/>
      <c r="AV256" s="303">
        <f t="shared" si="193"/>
        <v>0</v>
      </c>
      <c r="AW256" s="684"/>
      <c r="AX256" s="684"/>
      <c r="AY256" s="684"/>
      <c r="AZ256" s="684"/>
      <c r="BA256" s="684"/>
      <c r="BB256" s="684"/>
      <c r="BC256" s="1220"/>
      <c r="BD256" s="1250"/>
      <c r="BE256" s="303">
        <f t="shared" si="194"/>
        <v>0</v>
      </c>
      <c r="BF256" s="684"/>
      <c r="BG256" s="684"/>
      <c r="BH256" s="684"/>
      <c r="BI256" s="684"/>
      <c r="BJ256" s="684"/>
      <c r="BK256" s="684"/>
      <c r="BL256" s="1220"/>
      <c r="BM256" s="1253"/>
      <c r="BN256" s="303">
        <f t="shared" si="195"/>
        <v>0</v>
      </c>
      <c r="BO256" s="684"/>
      <c r="BP256" s="684"/>
      <c r="BQ256" s="684"/>
      <c r="BR256" s="684"/>
      <c r="BS256" s="684"/>
      <c r="BT256" s="684"/>
      <c r="BU256" s="1207"/>
      <c r="BV256" s="1208"/>
      <c r="BW256" s="1208"/>
      <c r="BX256" s="1208"/>
      <c r="BY256" s="1208"/>
      <c r="BZ256" s="1208"/>
      <c r="CA256" s="1208"/>
      <c r="CB256" s="1208"/>
      <c r="CC256" s="1209"/>
    </row>
    <row r="257" spans="1:81" s="690" customFormat="1" ht="40.15" customHeight="1" thickTop="1" thickBot="1" x14ac:dyDescent="0.3">
      <c r="A257" s="673"/>
      <c r="B257" s="1321"/>
      <c r="C257" s="1315"/>
      <c r="D257" s="1097"/>
      <c r="E257" s="1094"/>
      <c r="F257" s="1286"/>
      <c r="G257" s="1094"/>
      <c r="H257" s="1774"/>
      <c r="I257" s="1447"/>
      <c r="J257" s="1220"/>
      <c r="K257" s="1217"/>
      <c r="L257" s="1223"/>
      <c r="M257" s="1226"/>
      <c r="N257" s="1229"/>
      <c r="O257" s="1232"/>
      <c r="P257" s="1235"/>
      <c r="Q257" s="1238"/>
      <c r="R257" s="1220"/>
      <c r="S257" s="678" t="s">
        <v>6051</v>
      </c>
      <c r="T257" s="710" t="s">
        <v>3833</v>
      </c>
      <c r="U257" s="708" t="s">
        <v>3838</v>
      </c>
      <c r="V257" s="710" t="s">
        <v>3842</v>
      </c>
      <c r="W257" s="678" t="s">
        <v>6011</v>
      </c>
      <c r="X257" s="669">
        <v>44562</v>
      </c>
      <c r="Y257" s="669">
        <v>44926</v>
      </c>
      <c r="Z257" s="669">
        <v>44593</v>
      </c>
      <c r="AA257" s="669">
        <v>44926</v>
      </c>
      <c r="AB257" s="1220"/>
      <c r="AC257" s="1241"/>
      <c r="AD257" s="303">
        <f t="shared" si="203"/>
        <v>0</v>
      </c>
      <c r="AE257" s="303">
        <f t="shared" si="203"/>
        <v>0</v>
      </c>
      <c r="AF257" s="303">
        <f t="shared" si="203"/>
        <v>0</v>
      </c>
      <c r="AG257" s="303">
        <f t="shared" si="203"/>
        <v>0</v>
      </c>
      <c r="AH257" s="303">
        <f t="shared" si="203"/>
        <v>0</v>
      </c>
      <c r="AI257" s="303">
        <f t="shared" si="203"/>
        <v>0</v>
      </c>
      <c r="AJ257" s="303">
        <f t="shared" si="203"/>
        <v>0</v>
      </c>
      <c r="AK257" s="1220"/>
      <c r="AL257" s="1244"/>
      <c r="AM257" s="303">
        <f t="shared" si="192"/>
        <v>0</v>
      </c>
      <c r="AN257" s="684"/>
      <c r="AO257" s="684"/>
      <c r="AP257" s="684"/>
      <c r="AQ257" s="684"/>
      <c r="AR257" s="684"/>
      <c r="AS257" s="684"/>
      <c r="AT257" s="1220"/>
      <c r="AU257" s="1247"/>
      <c r="AV257" s="303">
        <f t="shared" si="193"/>
        <v>0</v>
      </c>
      <c r="AW257" s="684"/>
      <c r="AX257" s="684"/>
      <c r="AY257" s="684"/>
      <c r="AZ257" s="684"/>
      <c r="BA257" s="684"/>
      <c r="BB257" s="684"/>
      <c r="BC257" s="1220"/>
      <c r="BD257" s="1250"/>
      <c r="BE257" s="303">
        <f t="shared" si="194"/>
        <v>0</v>
      </c>
      <c r="BF257" s="684"/>
      <c r="BG257" s="684"/>
      <c r="BH257" s="684"/>
      <c r="BI257" s="684"/>
      <c r="BJ257" s="684"/>
      <c r="BK257" s="684"/>
      <c r="BL257" s="1220"/>
      <c r="BM257" s="1253"/>
      <c r="BN257" s="303">
        <f t="shared" si="195"/>
        <v>0</v>
      </c>
      <c r="BO257" s="684"/>
      <c r="BP257" s="684"/>
      <c r="BQ257" s="684"/>
      <c r="BR257" s="684"/>
      <c r="BS257" s="684"/>
      <c r="BT257" s="684"/>
      <c r="BU257" s="1207"/>
      <c r="BV257" s="1208"/>
      <c r="BW257" s="1208"/>
      <c r="BX257" s="1208"/>
      <c r="BY257" s="1208"/>
      <c r="BZ257" s="1208"/>
      <c r="CA257" s="1208"/>
      <c r="CB257" s="1208"/>
      <c r="CC257" s="1209"/>
    </row>
    <row r="258" spans="1:81" s="690" customFormat="1" ht="40.15" customHeight="1" thickTop="1" thickBot="1" x14ac:dyDescent="0.3">
      <c r="A258" s="673"/>
      <c r="B258" s="1321"/>
      <c r="C258" s="1316"/>
      <c r="D258" s="1098"/>
      <c r="E258" s="1095"/>
      <c r="F258" s="1287"/>
      <c r="G258" s="1095"/>
      <c r="H258" s="1775"/>
      <c r="I258" s="1448"/>
      <c r="J258" s="1221"/>
      <c r="K258" s="1218"/>
      <c r="L258" s="1224"/>
      <c r="M258" s="1227"/>
      <c r="N258" s="1230"/>
      <c r="O258" s="1233"/>
      <c r="P258" s="1236"/>
      <c r="Q258" s="1239"/>
      <c r="R258" s="1221"/>
      <c r="S258" s="679" t="s">
        <v>6012</v>
      </c>
      <c r="T258" s="710" t="s">
        <v>3833</v>
      </c>
      <c r="U258" s="710" t="s">
        <v>3840</v>
      </c>
      <c r="V258" s="710" t="s">
        <v>3842</v>
      </c>
      <c r="W258" s="679" t="s">
        <v>6052</v>
      </c>
      <c r="X258" s="669">
        <v>44562</v>
      </c>
      <c r="Y258" s="669">
        <v>44926</v>
      </c>
      <c r="Z258" s="669">
        <v>44593</v>
      </c>
      <c r="AA258" s="669">
        <v>44926</v>
      </c>
      <c r="AB258" s="1221"/>
      <c r="AC258" s="1242"/>
      <c r="AD258" s="306">
        <f t="shared" si="203"/>
        <v>0</v>
      </c>
      <c r="AE258" s="306">
        <f t="shared" si="203"/>
        <v>0</v>
      </c>
      <c r="AF258" s="306">
        <f t="shared" si="203"/>
        <v>0</v>
      </c>
      <c r="AG258" s="306">
        <f t="shared" si="203"/>
        <v>0</v>
      </c>
      <c r="AH258" s="306">
        <f t="shared" si="203"/>
        <v>0</v>
      </c>
      <c r="AI258" s="306">
        <f t="shared" si="203"/>
        <v>0</v>
      </c>
      <c r="AJ258" s="306">
        <f t="shared" si="203"/>
        <v>0</v>
      </c>
      <c r="AK258" s="1221"/>
      <c r="AL258" s="1245"/>
      <c r="AM258" s="306">
        <f t="shared" si="192"/>
        <v>0</v>
      </c>
      <c r="AN258" s="685"/>
      <c r="AO258" s="685"/>
      <c r="AP258" s="685"/>
      <c r="AQ258" s="685"/>
      <c r="AR258" s="685"/>
      <c r="AS258" s="685"/>
      <c r="AT258" s="1221"/>
      <c r="AU258" s="1248"/>
      <c r="AV258" s="306">
        <f t="shared" si="193"/>
        <v>0</v>
      </c>
      <c r="AW258" s="685"/>
      <c r="AX258" s="685"/>
      <c r="AY258" s="685"/>
      <c r="AZ258" s="685"/>
      <c r="BA258" s="685"/>
      <c r="BB258" s="685"/>
      <c r="BC258" s="1221"/>
      <c r="BD258" s="1251"/>
      <c r="BE258" s="306">
        <f t="shared" si="194"/>
        <v>0</v>
      </c>
      <c r="BF258" s="685"/>
      <c r="BG258" s="685"/>
      <c r="BH258" s="685"/>
      <c r="BI258" s="685"/>
      <c r="BJ258" s="685"/>
      <c r="BK258" s="685"/>
      <c r="BL258" s="1221"/>
      <c r="BM258" s="1254"/>
      <c r="BN258" s="306">
        <f t="shared" si="195"/>
        <v>0</v>
      </c>
      <c r="BO258" s="685"/>
      <c r="BP258" s="685"/>
      <c r="BQ258" s="685"/>
      <c r="BR258" s="685"/>
      <c r="BS258" s="685"/>
      <c r="BT258" s="685"/>
      <c r="BU258" s="1210"/>
      <c r="BV258" s="1211"/>
      <c r="BW258" s="1211"/>
      <c r="BX258" s="1211"/>
      <c r="BY258" s="1211"/>
      <c r="BZ258" s="1211"/>
      <c r="CA258" s="1211"/>
      <c r="CB258" s="1211"/>
      <c r="CC258" s="1212"/>
    </row>
    <row r="259" spans="1:81" s="690" customFormat="1" ht="40.15" customHeight="1" thickTop="1" thickBot="1" x14ac:dyDescent="0.3">
      <c r="A259" s="673"/>
      <c r="B259" s="1321"/>
      <c r="C259" s="1314" t="s">
        <v>620</v>
      </c>
      <c r="D259" s="1096">
        <v>4103</v>
      </c>
      <c r="E259" s="1093" t="s">
        <v>5892</v>
      </c>
      <c r="F259" s="1285" t="s">
        <v>5893</v>
      </c>
      <c r="G259" s="1093" t="s">
        <v>5730</v>
      </c>
      <c r="H259" s="1773" t="s">
        <v>5958</v>
      </c>
      <c r="I259" s="1446">
        <v>2021004540202</v>
      </c>
      <c r="J259" s="1219">
        <v>411</v>
      </c>
      <c r="K259" s="1216" t="str">
        <f>+[9]Metas!K467</f>
        <v>Programa de salud integral desarrollado</v>
      </c>
      <c r="L259" s="1222"/>
      <c r="M259" s="1225">
        <v>1</v>
      </c>
      <c r="N259" s="1228"/>
      <c r="O259" s="1231"/>
      <c r="P259" s="1234">
        <v>1</v>
      </c>
      <c r="Q259" s="1237"/>
      <c r="R259" s="1219">
        <f>+$J259</f>
        <v>411</v>
      </c>
      <c r="S259" s="718" t="s">
        <v>6053</v>
      </c>
      <c r="T259" s="710" t="s">
        <v>3833</v>
      </c>
      <c r="U259" s="708" t="s">
        <v>3838</v>
      </c>
      <c r="V259" s="710" t="s">
        <v>3842</v>
      </c>
      <c r="W259" s="731" t="s">
        <v>5960</v>
      </c>
      <c r="X259" s="669">
        <v>44562</v>
      </c>
      <c r="Y259" s="669">
        <v>44926</v>
      </c>
      <c r="Z259" s="669">
        <v>44593</v>
      </c>
      <c r="AA259" s="669">
        <v>44926</v>
      </c>
      <c r="AB259" s="1219">
        <f t="shared" si="196"/>
        <v>411</v>
      </c>
      <c r="AC259" s="1240">
        <f>+L259</f>
        <v>0</v>
      </c>
      <c r="AD259" s="308">
        <v>3</v>
      </c>
      <c r="AE259" s="308">
        <v>3</v>
      </c>
      <c r="AF259" s="308">
        <f t="shared" si="203"/>
        <v>0</v>
      </c>
      <c r="AG259" s="308">
        <f t="shared" si="203"/>
        <v>0</v>
      </c>
      <c r="AH259" s="308">
        <f t="shared" si="203"/>
        <v>0</v>
      </c>
      <c r="AI259" s="308">
        <f t="shared" si="203"/>
        <v>0</v>
      </c>
      <c r="AJ259" s="308">
        <f t="shared" si="203"/>
        <v>0</v>
      </c>
      <c r="AK259" s="1219">
        <f t="shared" si="197"/>
        <v>411</v>
      </c>
      <c r="AL259" s="1243">
        <f>+N259</f>
        <v>0</v>
      </c>
      <c r="AM259" s="308">
        <f t="shared" si="192"/>
        <v>0</v>
      </c>
      <c r="AN259" s="683"/>
      <c r="AO259" s="683"/>
      <c r="AP259" s="683"/>
      <c r="AQ259" s="683"/>
      <c r="AR259" s="683"/>
      <c r="AS259" s="683"/>
      <c r="AT259" s="1219">
        <f t="shared" si="198"/>
        <v>411</v>
      </c>
      <c r="AU259" s="1246">
        <f>+O259</f>
        <v>0</v>
      </c>
      <c r="AV259" s="308">
        <f t="shared" si="193"/>
        <v>0</v>
      </c>
      <c r="AW259" s="683"/>
      <c r="AX259" s="683"/>
      <c r="AY259" s="683"/>
      <c r="AZ259" s="683"/>
      <c r="BA259" s="683"/>
      <c r="BB259" s="683"/>
      <c r="BC259" s="1219">
        <f t="shared" si="199"/>
        <v>411</v>
      </c>
      <c r="BD259" s="1249">
        <f>+P259</f>
        <v>1</v>
      </c>
      <c r="BE259" s="308">
        <v>3</v>
      </c>
      <c r="BF259" s="683">
        <v>3</v>
      </c>
      <c r="BG259" s="683"/>
      <c r="BH259" s="683"/>
      <c r="BI259" s="683"/>
      <c r="BJ259" s="683"/>
      <c r="BK259" s="683"/>
      <c r="BL259" s="1219">
        <f t="shared" si="200"/>
        <v>411</v>
      </c>
      <c r="BM259" s="1252">
        <f>+Q259</f>
        <v>0</v>
      </c>
      <c r="BN259" s="308">
        <f t="shared" si="195"/>
        <v>0</v>
      </c>
      <c r="BO259" s="683"/>
      <c r="BP259" s="683"/>
      <c r="BQ259" s="683"/>
      <c r="BR259" s="683"/>
      <c r="BS259" s="683"/>
      <c r="BT259" s="683"/>
      <c r="BU259" s="1204"/>
      <c r="BV259" s="1205"/>
      <c r="BW259" s="1205"/>
      <c r="BX259" s="1205"/>
      <c r="BY259" s="1205"/>
      <c r="BZ259" s="1205"/>
      <c r="CA259" s="1205"/>
      <c r="CB259" s="1205"/>
      <c r="CC259" s="1206"/>
    </row>
    <row r="260" spans="1:81" s="690" customFormat="1" ht="40.15" customHeight="1" thickTop="1" thickBot="1" x14ac:dyDescent="0.3">
      <c r="A260" s="673"/>
      <c r="B260" s="1321"/>
      <c r="C260" s="1315"/>
      <c r="D260" s="1097"/>
      <c r="E260" s="1094"/>
      <c r="F260" s="1286"/>
      <c r="G260" s="1094"/>
      <c r="H260" s="1774"/>
      <c r="I260" s="1447"/>
      <c r="J260" s="1220"/>
      <c r="K260" s="1217"/>
      <c r="L260" s="1223"/>
      <c r="M260" s="1226"/>
      <c r="N260" s="1229"/>
      <c r="O260" s="1232"/>
      <c r="P260" s="1235"/>
      <c r="Q260" s="1238"/>
      <c r="R260" s="1220"/>
      <c r="S260" s="718" t="s">
        <v>6054</v>
      </c>
      <c r="T260" s="710" t="s">
        <v>3833</v>
      </c>
      <c r="U260" s="709" t="s">
        <v>3838</v>
      </c>
      <c r="V260" s="710" t="s">
        <v>3842</v>
      </c>
      <c r="W260" s="731" t="s">
        <v>6055</v>
      </c>
      <c r="X260" s="669">
        <v>44562</v>
      </c>
      <c r="Y260" s="669">
        <v>44926</v>
      </c>
      <c r="Z260" s="669">
        <v>44593</v>
      </c>
      <c r="AA260" s="669">
        <v>44926</v>
      </c>
      <c r="AB260" s="1220"/>
      <c r="AC260" s="1241"/>
      <c r="AD260" s="303">
        <f t="shared" si="203"/>
        <v>0</v>
      </c>
      <c r="AE260" s="303">
        <f t="shared" si="203"/>
        <v>0</v>
      </c>
      <c r="AF260" s="303">
        <f t="shared" si="203"/>
        <v>0</v>
      </c>
      <c r="AG260" s="303">
        <f t="shared" si="203"/>
        <v>0</v>
      </c>
      <c r="AH260" s="303">
        <f t="shared" si="203"/>
        <v>0</v>
      </c>
      <c r="AI260" s="303">
        <f t="shared" si="203"/>
        <v>0</v>
      </c>
      <c r="AJ260" s="303">
        <f t="shared" si="203"/>
        <v>0</v>
      </c>
      <c r="AK260" s="1220"/>
      <c r="AL260" s="1244"/>
      <c r="AM260" s="303">
        <f t="shared" si="192"/>
        <v>0</v>
      </c>
      <c r="AN260" s="684"/>
      <c r="AO260" s="684"/>
      <c r="AP260" s="684"/>
      <c r="AQ260" s="684"/>
      <c r="AR260" s="684"/>
      <c r="AS260" s="684"/>
      <c r="AT260" s="1220"/>
      <c r="AU260" s="1247"/>
      <c r="AV260" s="303">
        <f t="shared" si="193"/>
        <v>0</v>
      </c>
      <c r="AW260" s="684"/>
      <c r="AX260" s="684"/>
      <c r="AY260" s="684"/>
      <c r="AZ260" s="684"/>
      <c r="BA260" s="684"/>
      <c r="BB260" s="684"/>
      <c r="BC260" s="1220"/>
      <c r="BD260" s="1250"/>
      <c r="BE260" s="303">
        <f t="shared" si="194"/>
        <v>0</v>
      </c>
      <c r="BF260" s="684"/>
      <c r="BG260" s="684"/>
      <c r="BH260" s="684"/>
      <c r="BI260" s="684"/>
      <c r="BJ260" s="684"/>
      <c r="BK260" s="684"/>
      <c r="BL260" s="1220"/>
      <c r="BM260" s="1253"/>
      <c r="BN260" s="303">
        <f t="shared" si="195"/>
        <v>0</v>
      </c>
      <c r="BO260" s="684"/>
      <c r="BP260" s="684"/>
      <c r="BQ260" s="684"/>
      <c r="BR260" s="684"/>
      <c r="BS260" s="684"/>
      <c r="BT260" s="684"/>
      <c r="BU260" s="1207"/>
      <c r="BV260" s="1208"/>
      <c r="BW260" s="1208"/>
      <c r="BX260" s="1208"/>
      <c r="BY260" s="1208"/>
      <c r="BZ260" s="1208"/>
      <c r="CA260" s="1208"/>
      <c r="CB260" s="1208"/>
      <c r="CC260" s="1209"/>
    </row>
    <row r="261" spans="1:81" s="690" customFormat="1" ht="40.15" customHeight="1" thickTop="1" thickBot="1" x14ac:dyDescent="0.3">
      <c r="A261" s="673"/>
      <c r="B261" s="1321"/>
      <c r="C261" s="1315"/>
      <c r="D261" s="1097"/>
      <c r="E261" s="1094"/>
      <c r="F261" s="1286"/>
      <c r="G261" s="1094"/>
      <c r="H261" s="1774"/>
      <c r="I261" s="1447"/>
      <c r="J261" s="1220"/>
      <c r="K261" s="1217"/>
      <c r="L261" s="1223"/>
      <c r="M261" s="1226"/>
      <c r="N261" s="1229"/>
      <c r="O261" s="1232"/>
      <c r="P261" s="1235"/>
      <c r="Q261" s="1238"/>
      <c r="R261" s="1220"/>
      <c r="S261" s="718" t="s">
        <v>6056</v>
      </c>
      <c r="T261" s="710" t="s">
        <v>3833</v>
      </c>
      <c r="U261" s="709" t="s">
        <v>3840</v>
      </c>
      <c r="V261" s="710" t="s">
        <v>3842</v>
      </c>
      <c r="W261" s="731" t="s">
        <v>6057</v>
      </c>
      <c r="X261" s="669">
        <v>44562</v>
      </c>
      <c r="Y261" s="669">
        <v>44926</v>
      </c>
      <c r="Z261" s="669">
        <v>44593</v>
      </c>
      <c r="AA261" s="669">
        <v>44926</v>
      </c>
      <c r="AB261" s="1220"/>
      <c r="AC261" s="1241"/>
      <c r="AD261" s="303">
        <f t="shared" si="203"/>
        <v>0</v>
      </c>
      <c r="AE261" s="303">
        <f t="shared" si="203"/>
        <v>0</v>
      </c>
      <c r="AF261" s="303">
        <f t="shared" si="203"/>
        <v>0</v>
      </c>
      <c r="AG261" s="303">
        <f t="shared" si="203"/>
        <v>0</v>
      </c>
      <c r="AH261" s="303">
        <f t="shared" si="203"/>
        <v>0</v>
      </c>
      <c r="AI261" s="303">
        <f t="shared" si="203"/>
        <v>0</v>
      </c>
      <c r="AJ261" s="303">
        <f t="shared" si="203"/>
        <v>0</v>
      </c>
      <c r="AK261" s="1220"/>
      <c r="AL261" s="1244"/>
      <c r="AM261" s="303">
        <f t="shared" si="192"/>
        <v>0</v>
      </c>
      <c r="AN261" s="684"/>
      <c r="AO261" s="684"/>
      <c r="AP261" s="684"/>
      <c r="AQ261" s="684"/>
      <c r="AR261" s="684"/>
      <c r="AS261" s="684"/>
      <c r="AT261" s="1220"/>
      <c r="AU261" s="1247"/>
      <c r="AV261" s="303">
        <f t="shared" si="193"/>
        <v>0</v>
      </c>
      <c r="AW261" s="684"/>
      <c r="AX261" s="684"/>
      <c r="AY261" s="684"/>
      <c r="AZ261" s="684"/>
      <c r="BA261" s="684"/>
      <c r="BB261" s="684"/>
      <c r="BC261" s="1220"/>
      <c r="BD261" s="1250"/>
      <c r="BE261" s="303">
        <f t="shared" si="194"/>
        <v>0</v>
      </c>
      <c r="BF261" s="684"/>
      <c r="BG261" s="684"/>
      <c r="BH261" s="684"/>
      <c r="BI261" s="684"/>
      <c r="BJ261" s="684"/>
      <c r="BK261" s="684"/>
      <c r="BL261" s="1220"/>
      <c r="BM261" s="1253"/>
      <c r="BN261" s="303">
        <f t="shared" si="195"/>
        <v>0</v>
      </c>
      <c r="BO261" s="684"/>
      <c r="BP261" s="684"/>
      <c r="BQ261" s="684"/>
      <c r="BR261" s="684"/>
      <c r="BS261" s="684"/>
      <c r="BT261" s="684"/>
      <c r="BU261" s="1207"/>
      <c r="BV261" s="1208"/>
      <c r="BW261" s="1208"/>
      <c r="BX261" s="1208"/>
      <c r="BY261" s="1208"/>
      <c r="BZ261" s="1208"/>
      <c r="CA261" s="1208"/>
      <c r="CB261" s="1208"/>
      <c r="CC261" s="1209"/>
    </row>
    <row r="262" spans="1:81" s="690" customFormat="1" ht="40.15" customHeight="1" thickTop="1" thickBot="1" x14ac:dyDescent="0.3">
      <c r="A262" s="673"/>
      <c r="B262" s="1321"/>
      <c r="C262" s="1315"/>
      <c r="D262" s="1098"/>
      <c r="E262" s="1095"/>
      <c r="F262" s="1287"/>
      <c r="G262" s="1095"/>
      <c r="H262" s="1775"/>
      <c r="I262" s="1448"/>
      <c r="J262" s="1221"/>
      <c r="K262" s="1218"/>
      <c r="L262" s="1224"/>
      <c r="M262" s="1227"/>
      <c r="N262" s="1230"/>
      <c r="O262" s="1233"/>
      <c r="P262" s="1236"/>
      <c r="Q262" s="1239"/>
      <c r="R262" s="1221"/>
      <c r="S262" s="679"/>
      <c r="T262" s="710"/>
      <c r="U262" s="710"/>
      <c r="V262" s="710"/>
      <c r="W262" s="679"/>
      <c r="X262" s="671"/>
      <c r="Y262" s="671"/>
      <c r="Z262" s="671"/>
      <c r="AA262" s="671"/>
      <c r="AB262" s="1221"/>
      <c r="AC262" s="1242"/>
      <c r="AD262" s="306">
        <f t="shared" si="203"/>
        <v>0</v>
      </c>
      <c r="AE262" s="306">
        <f t="shared" si="203"/>
        <v>0</v>
      </c>
      <c r="AF262" s="306">
        <f t="shared" si="203"/>
        <v>0</v>
      </c>
      <c r="AG262" s="306">
        <f t="shared" si="203"/>
        <v>0</v>
      </c>
      <c r="AH262" s="306">
        <f t="shared" si="203"/>
        <v>0</v>
      </c>
      <c r="AI262" s="306">
        <f t="shared" si="203"/>
        <v>0</v>
      </c>
      <c r="AJ262" s="306">
        <f t="shared" si="203"/>
        <v>0</v>
      </c>
      <c r="AK262" s="1221"/>
      <c r="AL262" s="1245"/>
      <c r="AM262" s="306">
        <f t="shared" si="192"/>
        <v>0</v>
      </c>
      <c r="AN262" s="685"/>
      <c r="AO262" s="685"/>
      <c r="AP262" s="685"/>
      <c r="AQ262" s="685"/>
      <c r="AR262" s="685"/>
      <c r="AS262" s="685"/>
      <c r="AT262" s="1221"/>
      <c r="AU262" s="1248"/>
      <c r="AV262" s="306">
        <f t="shared" si="193"/>
        <v>0</v>
      </c>
      <c r="AW262" s="685"/>
      <c r="AX262" s="685"/>
      <c r="AY262" s="685"/>
      <c r="AZ262" s="685"/>
      <c r="BA262" s="685"/>
      <c r="BB262" s="685"/>
      <c r="BC262" s="1221"/>
      <c r="BD262" s="1251"/>
      <c r="BE262" s="306">
        <f t="shared" si="194"/>
        <v>0</v>
      </c>
      <c r="BF262" s="685"/>
      <c r="BG262" s="685"/>
      <c r="BH262" s="685"/>
      <c r="BI262" s="685"/>
      <c r="BJ262" s="685"/>
      <c r="BK262" s="685"/>
      <c r="BL262" s="1221"/>
      <c r="BM262" s="1254"/>
      <c r="BN262" s="306">
        <f t="shared" si="195"/>
        <v>0</v>
      </c>
      <c r="BO262" s="685"/>
      <c r="BP262" s="685"/>
      <c r="BQ262" s="685"/>
      <c r="BR262" s="685"/>
      <c r="BS262" s="685"/>
      <c r="BT262" s="685"/>
      <c r="BU262" s="1210"/>
      <c r="BV262" s="1211"/>
      <c r="BW262" s="1211"/>
      <c r="BX262" s="1211"/>
      <c r="BY262" s="1211"/>
      <c r="BZ262" s="1211"/>
      <c r="CA262" s="1211"/>
      <c r="CB262" s="1211"/>
      <c r="CC262" s="1212"/>
    </row>
    <row r="263" spans="1:81" s="690" customFormat="1" ht="40.15" customHeight="1" thickTop="1" thickBot="1" x14ac:dyDescent="0.3">
      <c r="A263" s="673"/>
      <c r="B263" s="1321"/>
      <c r="C263" s="1315"/>
      <c r="D263" s="1096">
        <v>4103</v>
      </c>
      <c r="E263" s="1093" t="s">
        <v>5892</v>
      </c>
      <c r="F263" s="1285" t="s">
        <v>5893</v>
      </c>
      <c r="G263" s="1093" t="s">
        <v>5730</v>
      </c>
      <c r="H263" s="1773" t="s">
        <v>5958</v>
      </c>
      <c r="I263" s="1446">
        <v>2021004540202</v>
      </c>
      <c r="J263" s="1219">
        <v>412</v>
      </c>
      <c r="K263" s="1216" t="str">
        <f>+[9]Metas!K468</f>
        <v>Programa de proyectos productivos desarrollado</v>
      </c>
      <c r="L263" s="1222"/>
      <c r="M263" s="1225">
        <v>1</v>
      </c>
      <c r="N263" s="1228"/>
      <c r="O263" s="1231"/>
      <c r="P263" s="1234">
        <v>1</v>
      </c>
      <c r="Q263" s="1237"/>
      <c r="R263" s="1219">
        <f>+$J263</f>
        <v>412</v>
      </c>
      <c r="S263" s="718" t="s">
        <v>6053</v>
      </c>
      <c r="T263" s="710" t="s">
        <v>3833</v>
      </c>
      <c r="U263" s="708" t="s">
        <v>3838</v>
      </c>
      <c r="V263" s="710" t="s">
        <v>3842</v>
      </c>
      <c r="W263" s="731" t="s">
        <v>5960</v>
      </c>
      <c r="X263" s="669">
        <v>44562</v>
      </c>
      <c r="Y263" s="669">
        <v>44926</v>
      </c>
      <c r="Z263" s="669">
        <v>44593</v>
      </c>
      <c r="AA263" s="669">
        <v>44926</v>
      </c>
      <c r="AB263" s="1219">
        <f t="shared" si="196"/>
        <v>412</v>
      </c>
      <c r="AC263" s="1240">
        <f>+L263</f>
        <v>0</v>
      </c>
      <c r="AD263" s="308">
        <v>5</v>
      </c>
      <c r="AE263" s="308">
        <v>5</v>
      </c>
      <c r="AF263" s="308">
        <f t="shared" si="203"/>
        <v>0</v>
      </c>
      <c r="AG263" s="308">
        <f t="shared" si="203"/>
        <v>0</v>
      </c>
      <c r="AH263" s="308">
        <f t="shared" si="203"/>
        <v>0</v>
      </c>
      <c r="AI263" s="308">
        <f t="shared" si="203"/>
        <v>0</v>
      </c>
      <c r="AJ263" s="308">
        <f t="shared" si="203"/>
        <v>0</v>
      </c>
      <c r="AK263" s="1219">
        <f t="shared" si="197"/>
        <v>412</v>
      </c>
      <c r="AL263" s="1243">
        <f>+N263</f>
        <v>0</v>
      </c>
      <c r="AM263" s="308">
        <f t="shared" si="192"/>
        <v>0</v>
      </c>
      <c r="AN263" s="683"/>
      <c r="AO263" s="683"/>
      <c r="AP263" s="683"/>
      <c r="AQ263" s="683"/>
      <c r="AR263" s="683"/>
      <c r="AS263" s="683"/>
      <c r="AT263" s="1219">
        <f t="shared" si="198"/>
        <v>412</v>
      </c>
      <c r="AU263" s="1246">
        <f>+O263</f>
        <v>0</v>
      </c>
      <c r="AV263" s="308">
        <f t="shared" si="193"/>
        <v>0</v>
      </c>
      <c r="AW263" s="683"/>
      <c r="AX263" s="683"/>
      <c r="AY263" s="683"/>
      <c r="AZ263" s="683"/>
      <c r="BA263" s="683"/>
      <c r="BB263" s="683"/>
      <c r="BC263" s="1219">
        <f t="shared" si="199"/>
        <v>412</v>
      </c>
      <c r="BD263" s="1249">
        <f>+P263</f>
        <v>1</v>
      </c>
      <c r="BE263" s="308">
        <v>5</v>
      </c>
      <c r="BF263" s="683">
        <v>5</v>
      </c>
      <c r="BG263" s="683"/>
      <c r="BH263" s="683"/>
      <c r="BI263" s="683"/>
      <c r="BJ263" s="683"/>
      <c r="BK263" s="683"/>
      <c r="BL263" s="1219">
        <f t="shared" si="200"/>
        <v>412</v>
      </c>
      <c r="BM263" s="1252">
        <f>+Q263</f>
        <v>0</v>
      </c>
      <c r="BN263" s="308">
        <f t="shared" si="195"/>
        <v>0</v>
      </c>
      <c r="BO263" s="683"/>
      <c r="BP263" s="683"/>
      <c r="BQ263" s="683"/>
      <c r="BR263" s="683"/>
      <c r="BS263" s="683"/>
      <c r="BT263" s="683"/>
      <c r="BU263" s="1204"/>
      <c r="BV263" s="1205"/>
      <c r="BW263" s="1205"/>
      <c r="BX263" s="1205"/>
      <c r="BY263" s="1205"/>
      <c r="BZ263" s="1205"/>
      <c r="CA263" s="1205"/>
      <c r="CB263" s="1205"/>
      <c r="CC263" s="1206"/>
    </row>
    <row r="264" spans="1:81" s="690" customFormat="1" ht="40.15" customHeight="1" thickTop="1" thickBot="1" x14ac:dyDescent="0.3">
      <c r="A264" s="673"/>
      <c r="B264" s="1321"/>
      <c r="C264" s="1315"/>
      <c r="D264" s="1097"/>
      <c r="E264" s="1094"/>
      <c r="F264" s="1286"/>
      <c r="G264" s="1094"/>
      <c r="H264" s="1774"/>
      <c r="I264" s="1447"/>
      <c r="J264" s="1220"/>
      <c r="K264" s="1217"/>
      <c r="L264" s="1223"/>
      <c r="M264" s="1226"/>
      <c r="N264" s="1229"/>
      <c r="O264" s="1232"/>
      <c r="P264" s="1235"/>
      <c r="Q264" s="1238"/>
      <c r="R264" s="1220"/>
      <c r="S264" s="718" t="s">
        <v>6054</v>
      </c>
      <c r="T264" s="710" t="s">
        <v>3833</v>
      </c>
      <c r="U264" s="709" t="s">
        <v>3838</v>
      </c>
      <c r="V264" s="710" t="s">
        <v>3842</v>
      </c>
      <c r="W264" s="731" t="s">
        <v>6055</v>
      </c>
      <c r="X264" s="669">
        <v>44562</v>
      </c>
      <c r="Y264" s="669">
        <v>44926</v>
      </c>
      <c r="Z264" s="669">
        <v>44593</v>
      </c>
      <c r="AA264" s="669">
        <v>44926</v>
      </c>
      <c r="AB264" s="1220"/>
      <c r="AC264" s="1241"/>
      <c r="AD264" s="303">
        <f t="shared" si="203"/>
        <v>0</v>
      </c>
      <c r="AE264" s="303">
        <f t="shared" si="203"/>
        <v>0</v>
      </c>
      <c r="AF264" s="303">
        <f t="shared" si="203"/>
        <v>0</v>
      </c>
      <c r="AG264" s="303">
        <f t="shared" si="203"/>
        <v>0</v>
      </c>
      <c r="AH264" s="303">
        <f t="shared" si="203"/>
        <v>0</v>
      </c>
      <c r="AI264" s="303">
        <f t="shared" si="203"/>
        <v>0</v>
      </c>
      <c r="AJ264" s="303">
        <f t="shared" si="203"/>
        <v>0</v>
      </c>
      <c r="AK264" s="1220"/>
      <c r="AL264" s="1244"/>
      <c r="AM264" s="303">
        <f t="shared" si="192"/>
        <v>0</v>
      </c>
      <c r="AN264" s="684"/>
      <c r="AO264" s="684"/>
      <c r="AP264" s="684"/>
      <c r="AQ264" s="684"/>
      <c r="AR264" s="684"/>
      <c r="AS264" s="684"/>
      <c r="AT264" s="1220"/>
      <c r="AU264" s="1247"/>
      <c r="AV264" s="303">
        <f t="shared" si="193"/>
        <v>0</v>
      </c>
      <c r="AW264" s="684"/>
      <c r="AX264" s="684"/>
      <c r="AY264" s="684"/>
      <c r="AZ264" s="684"/>
      <c r="BA264" s="684"/>
      <c r="BB264" s="684"/>
      <c r="BC264" s="1220"/>
      <c r="BD264" s="1250"/>
      <c r="BE264" s="303">
        <f t="shared" si="194"/>
        <v>0</v>
      </c>
      <c r="BF264" s="684"/>
      <c r="BG264" s="684"/>
      <c r="BH264" s="684"/>
      <c r="BI264" s="684"/>
      <c r="BJ264" s="684"/>
      <c r="BK264" s="684"/>
      <c r="BL264" s="1220"/>
      <c r="BM264" s="1253"/>
      <c r="BN264" s="303">
        <f t="shared" si="195"/>
        <v>0</v>
      </c>
      <c r="BO264" s="684"/>
      <c r="BP264" s="684"/>
      <c r="BQ264" s="684"/>
      <c r="BR264" s="684"/>
      <c r="BS264" s="684"/>
      <c r="BT264" s="684"/>
      <c r="BU264" s="1207"/>
      <c r="BV264" s="1208"/>
      <c r="BW264" s="1208"/>
      <c r="BX264" s="1208"/>
      <c r="BY264" s="1208"/>
      <c r="BZ264" s="1208"/>
      <c r="CA264" s="1208"/>
      <c r="CB264" s="1208"/>
      <c r="CC264" s="1209"/>
    </row>
    <row r="265" spans="1:81" s="690" customFormat="1" ht="40.15" customHeight="1" thickTop="1" thickBot="1" x14ac:dyDescent="0.3">
      <c r="A265" s="673"/>
      <c r="B265" s="1321"/>
      <c r="C265" s="1315"/>
      <c r="D265" s="1097"/>
      <c r="E265" s="1094"/>
      <c r="F265" s="1286"/>
      <c r="G265" s="1094"/>
      <c r="H265" s="1774"/>
      <c r="I265" s="1447"/>
      <c r="J265" s="1220"/>
      <c r="K265" s="1217"/>
      <c r="L265" s="1223"/>
      <c r="M265" s="1226"/>
      <c r="N265" s="1229"/>
      <c r="O265" s="1232"/>
      <c r="P265" s="1235"/>
      <c r="Q265" s="1238"/>
      <c r="R265" s="1220"/>
      <c r="S265" s="718" t="s">
        <v>6056</v>
      </c>
      <c r="T265" s="710" t="s">
        <v>3833</v>
      </c>
      <c r="U265" s="709" t="s">
        <v>3840</v>
      </c>
      <c r="V265" s="710" t="s">
        <v>3842</v>
      </c>
      <c r="W265" s="731" t="s">
        <v>6057</v>
      </c>
      <c r="X265" s="669">
        <v>44562</v>
      </c>
      <c r="Y265" s="669">
        <v>44926</v>
      </c>
      <c r="Z265" s="669">
        <v>44593</v>
      </c>
      <c r="AA265" s="669">
        <v>44926</v>
      </c>
      <c r="AB265" s="1220"/>
      <c r="AC265" s="1241"/>
      <c r="AD265" s="303">
        <f t="shared" si="203"/>
        <v>0</v>
      </c>
      <c r="AE265" s="303">
        <f t="shared" si="203"/>
        <v>0</v>
      </c>
      <c r="AF265" s="303">
        <f t="shared" si="203"/>
        <v>0</v>
      </c>
      <c r="AG265" s="303">
        <f t="shared" si="203"/>
        <v>0</v>
      </c>
      <c r="AH265" s="303">
        <f t="shared" si="203"/>
        <v>0</v>
      </c>
      <c r="AI265" s="303">
        <f t="shared" si="203"/>
        <v>0</v>
      </c>
      <c r="AJ265" s="303">
        <f t="shared" si="203"/>
        <v>0</v>
      </c>
      <c r="AK265" s="1220"/>
      <c r="AL265" s="1244"/>
      <c r="AM265" s="303">
        <f t="shared" si="192"/>
        <v>0</v>
      </c>
      <c r="AN265" s="684"/>
      <c r="AO265" s="684"/>
      <c r="AP265" s="684"/>
      <c r="AQ265" s="684"/>
      <c r="AR265" s="684"/>
      <c r="AS265" s="684"/>
      <c r="AT265" s="1220"/>
      <c r="AU265" s="1247"/>
      <c r="AV265" s="303">
        <f t="shared" si="193"/>
        <v>0</v>
      </c>
      <c r="AW265" s="684"/>
      <c r="AX265" s="684"/>
      <c r="AY265" s="684"/>
      <c r="AZ265" s="684"/>
      <c r="BA265" s="684"/>
      <c r="BB265" s="684"/>
      <c r="BC265" s="1220"/>
      <c r="BD265" s="1250"/>
      <c r="BE265" s="303">
        <f t="shared" si="194"/>
        <v>0</v>
      </c>
      <c r="BF265" s="684"/>
      <c r="BG265" s="684"/>
      <c r="BH265" s="684"/>
      <c r="BI265" s="684"/>
      <c r="BJ265" s="684"/>
      <c r="BK265" s="684"/>
      <c r="BL265" s="1220"/>
      <c r="BM265" s="1253"/>
      <c r="BN265" s="303">
        <f t="shared" si="195"/>
        <v>0</v>
      </c>
      <c r="BO265" s="684"/>
      <c r="BP265" s="684"/>
      <c r="BQ265" s="684"/>
      <c r="BR265" s="684"/>
      <c r="BS265" s="684"/>
      <c r="BT265" s="684"/>
      <c r="BU265" s="1207"/>
      <c r="BV265" s="1208"/>
      <c r="BW265" s="1208"/>
      <c r="BX265" s="1208"/>
      <c r="BY265" s="1208"/>
      <c r="BZ265" s="1208"/>
      <c r="CA265" s="1208"/>
      <c r="CB265" s="1208"/>
      <c r="CC265" s="1209"/>
    </row>
    <row r="266" spans="1:81" s="690" customFormat="1" ht="40.15" customHeight="1" thickTop="1" thickBot="1" x14ac:dyDescent="0.3">
      <c r="A266" s="673"/>
      <c r="B266" s="1321"/>
      <c r="C266" s="1315"/>
      <c r="D266" s="1098"/>
      <c r="E266" s="1095"/>
      <c r="F266" s="1287"/>
      <c r="G266" s="1095"/>
      <c r="H266" s="1775"/>
      <c r="I266" s="1448"/>
      <c r="J266" s="1221"/>
      <c r="K266" s="1218"/>
      <c r="L266" s="1224"/>
      <c r="M266" s="1227"/>
      <c r="N266" s="1230"/>
      <c r="O266" s="1233"/>
      <c r="P266" s="1236"/>
      <c r="Q266" s="1239"/>
      <c r="R266" s="1221"/>
      <c r="S266" s="679"/>
      <c r="T266" s="710"/>
      <c r="U266" s="710"/>
      <c r="V266" s="710"/>
      <c r="W266" s="679"/>
      <c r="X266" s="671"/>
      <c r="Y266" s="671"/>
      <c r="Z266" s="671"/>
      <c r="AA266" s="671"/>
      <c r="AB266" s="1221"/>
      <c r="AC266" s="1242"/>
      <c r="AD266" s="306">
        <f t="shared" si="203"/>
        <v>0</v>
      </c>
      <c r="AE266" s="306">
        <f t="shared" si="203"/>
        <v>0</v>
      </c>
      <c r="AF266" s="306">
        <f t="shared" si="203"/>
        <v>0</v>
      </c>
      <c r="AG266" s="306">
        <f t="shared" si="203"/>
        <v>0</v>
      </c>
      <c r="AH266" s="306">
        <f t="shared" si="203"/>
        <v>0</v>
      </c>
      <c r="AI266" s="306">
        <f t="shared" si="203"/>
        <v>0</v>
      </c>
      <c r="AJ266" s="306">
        <f t="shared" si="203"/>
        <v>0</v>
      </c>
      <c r="AK266" s="1221"/>
      <c r="AL266" s="1245"/>
      <c r="AM266" s="306">
        <f t="shared" si="192"/>
        <v>0</v>
      </c>
      <c r="AN266" s="685"/>
      <c r="AO266" s="685"/>
      <c r="AP266" s="685"/>
      <c r="AQ266" s="685"/>
      <c r="AR266" s="685"/>
      <c r="AS266" s="685"/>
      <c r="AT266" s="1221"/>
      <c r="AU266" s="1248"/>
      <c r="AV266" s="306">
        <f t="shared" si="193"/>
        <v>0</v>
      </c>
      <c r="AW266" s="685"/>
      <c r="AX266" s="685"/>
      <c r="AY266" s="685"/>
      <c r="AZ266" s="685"/>
      <c r="BA266" s="685"/>
      <c r="BB266" s="685"/>
      <c r="BC266" s="1221"/>
      <c r="BD266" s="1251"/>
      <c r="BE266" s="306">
        <f t="shared" si="194"/>
        <v>0</v>
      </c>
      <c r="BF266" s="685"/>
      <c r="BG266" s="685"/>
      <c r="BH266" s="685"/>
      <c r="BI266" s="685"/>
      <c r="BJ266" s="685"/>
      <c r="BK266" s="685"/>
      <c r="BL266" s="1221"/>
      <c r="BM266" s="1254"/>
      <c r="BN266" s="306">
        <f t="shared" si="195"/>
        <v>0</v>
      </c>
      <c r="BO266" s="685"/>
      <c r="BP266" s="685"/>
      <c r="BQ266" s="685"/>
      <c r="BR266" s="685"/>
      <c r="BS266" s="685"/>
      <c r="BT266" s="685"/>
      <c r="BU266" s="1210"/>
      <c r="BV266" s="1211"/>
      <c r="BW266" s="1211"/>
      <c r="BX266" s="1211"/>
      <c r="BY266" s="1211"/>
      <c r="BZ266" s="1211"/>
      <c r="CA266" s="1211"/>
      <c r="CB266" s="1211"/>
      <c r="CC266" s="1212"/>
    </row>
    <row r="267" spans="1:81" s="690" customFormat="1" ht="40.15" customHeight="1" thickTop="1" thickBot="1" x14ac:dyDescent="0.3">
      <c r="A267" s="673"/>
      <c r="B267" s="1321"/>
      <c r="C267" s="1315"/>
      <c r="D267" s="1096">
        <v>4103</v>
      </c>
      <c r="E267" s="1093" t="s">
        <v>5892</v>
      </c>
      <c r="F267" s="1285" t="s">
        <v>5893</v>
      </c>
      <c r="G267" s="1093" t="s">
        <v>5730</v>
      </c>
      <c r="H267" s="1773" t="s">
        <v>5958</v>
      </c>
      <c r="I267" s="1446">
        <v>2021004540202</v>
      </c>
      <c r="J267" s="1219">
        <v>413</v>
      </c>
      <c r="K267" s="1216" t="str">
        <f>+[9]Metas!K469</f>
        <v>Programa de actividades en la práctica de los deportes, la actividad física y la recreación desarrollado</v>
      </c>
      <c r="L267" s="1222"/>
      <c r="M267" s="1225">
        <v>1</v>
      </c>
      <c r="N267" s="1228"/>
      <c r="O267" s="1231"/>
      <c r="P267" s="1234">
        <v>1</v>
      </c>
      <c r="Q267" s="1237"/>
      <c r="R267" s="1219">
        <f>+$J267</f>
        <v>413</v>
      </c>
      <c r="S267" s="718" t="s">
        <v>6053</v>
      </c>
      <c r="T267" s="710" t="s">
        <v>3833</v>
      </c>
      <c r="U267" s="708" t="s">
        <v>3838</v>
      </c>
      <c r="V267" s="710" t="s">
        <v>3842</v>
      </c>
      <c r="W267" s="731" t="s">
        <v>5960</v>
      </c>
      <c r="X267" s="669">
        <v>44562</v>
      </c>
      <c r="Y267" s="669">
        <v>44926</v>
      </c>
      <c r="Z267" s="669">
        <v>44593</v>
      </c>
      <c r="AA267" s="669">
        <v>44926</v>
      </c>
      <c r="AB267" s="1219">
        <f t="shared" si="196"/>
        <v>413</v>
      </c>
      <c r="AC267" s="1240">
        <f>+L267</f>
        <v>0</v>
      </c>
      <c r="AD267" s="308">
        <v>1</v>
      </c>
      <c r="AE267" s="308">
        <v>1</v>
      </c>
      <c r="AF267" s="308">
        <f t="shared" si="203"/>
        <v>0</v>
      </c>
      <c r="AG267" s="308">
        <f t="shared" si="203"/>
        <v>0</v>
      </c>
      <c r="AH267" s="308">
        <f t="shared" si="203"/>
        <v>0</v>
      </c>
      <c r="AI267" s="308">
        <f t="shared" si="203"/>
        <v>0</v>
      </c>
      <c r="AJ267" s="308">
        <f t="shared" si="203"/>
        <v>0</v>
      </c>
      <c r="AK267" s="1219">
        <f t="shared" si="197"/>
        <v>413</v>
      </c>
      <c r="AL267" s="1243">
        <f>+N267</f>
        <v>0</v>
      </c>
      <c r="AM267" s="308">
        <f t="shared" si="192"/>
        <v>0</v>
      </c>
      <c r="AN267" s="683"/>
      <c r="AO267" s="683"/>
      <c r="AP267" s="683"/>
      <c r="AQ267" s="683"/>
      <c r="AR267" s="683"/>
      <c r="AS267" s="683"/>
      <c r="AT267" s="1219">
        <f t="shared" si="198"/>
        <v>413</v>
      </c>
      <c r="AU267" s="1246">
        <f>+O267</f>
        <v>0</v>
      </c>
      <c r="AV267" s="308">
        <f t="shared" si="193"/>
        <v>0</v>
      </c>
      <c r="AW267" s="683"/>
      <c r="AX267" s="683"/>
      <c r="AY267" s="683"/>
      <c r="AZ267" s="683"/>
      <c r="BA267" s="683"/>
      <c r="BB267" s="683"/>
      <c r="BC267" s="1219">
        <f t="shared" si="199"/>
        <v>413</v>
      </c>
      <c r="BD267" s="1249">
        <f>+P267</f>
        <v>1</v>
      </c>
      <c r="BE267" s="308">
        <v>1</v>
      </c>
      <c r="BF267" s="683">
        <v>1</v>
      </c>
      <c r="BG267" s="683"/>
      <c r="BH267" s="683"/>
      <c r="BI267" s="683"/>
      <c r="BJ267" s="683"/>
      <c r="BK267" s="683"/>
      <c r="BL267" s="1219">
        <f t="shared" si="200"/>
        <v>413</v>
      </c>
      <c r="BM267" s="1252">
        <f>+Q267</f>
        <v>0</v>
      </c>
      <c r="BN267" s="308">
        <f t="shared" si="195"/>
        <v>0</v>
      </c>
      <c r="BO267" s="683"/>
      <c r="BP267" s="683"/>
      <c r="BQ267" s="683"/>
      <c r="BR267" s="683"/>
      <c r="BS267" s="683"/>
      <c r="BT267" s="683"/>
      <c r="BU267" s="1204"/>
      <c r="BV267" s="1205"/>
      <c r="BW267" s="1205"/>
      <c r="BX267" s="1205"/>
      <c r="BY267" s="1205"/>
      <c r="BZ267" s="1205"/>
      <c r="CA267" s="1205"/>
      <c r="CB267" s="1205"/>
      <c r="CC267" s="1206"/>
    </row>
    <row r="268" spans="1:81" s="690" customFormat="1" ht="40.15" customHeight="1" thickTop="1" thickBot="1" x14ac:dyDescent="0.3">
      <c r="A268" s="673"/>
      <c r="B268" s="1321"/>
      <c r="C268" s="1315"/>
      <c r="D268" s="1097"/>
      <c r="E268" s="1094"/>
      <c r="F268" s="1286"/>
      <c r="G268" s="1094"/>
      <c r="H268" s="1774"/>
      <c r="I268" s="1447"/>
      <c r="J268" s="1220"/>
      <c r="K268" s="1217"/>
      <c r="L268" s="1223"/>
      <c r="M268" s="1226"/>
      <c r="N268" s="1229"/>
      <c r="O268" s="1232"/>
      <c r="P268" s="1235"/>
      <c r="Q268" s="1238"/>
      <c r="R268" s="1220"/>
      <c r="S268" s="718" t="s">
        <v>6054</v>
      </c>
      <c r="T268" s="710" t="s">
        <v>3833</v>
      </c>
      <c r="U268" s="709" t="s">
        <v>3838</v>
      </c>
      <c r="V268" s="710" t="s">
        <v>3842</v>
      </c>
      <c r="W268" s="731" t="s">
        <v>6055</v>
      </c>
      <c r="X268" s="669">
        <v>44562</v>
      </c>
      <c r="Y268" s="669">
        <v>44926</v>
      </c>
      <c r="Z268" s="669">
        <v>44593</v>
      </c>
      <c r="AA268" s="669">
        <v>44926</v>
      </c>
      <c r="AB268" s="1220"/>
      <c r="AC268" s="1241"/>
      <c r="AD268" s="303">
        <f t="shared" si="203"/>
        <v>0</v>
      </c>
      <c r="AE268" s="303">
        <f t="shared" si="203"/>
        <v>0</v>
      </c>
      <c r="AF268" s="303">
        <f t="shared" si="203"/>
        <v>0</v>
      </c>
      <c r="AG268" s="303">
        <f t="shared" si="203"/>
        <v>0</v>
      </c>
      <c r="AH268" s="303">
        <f t="shared" si="203"/>
        <v>0</v>
      </c>
      <c r="AI268" s="303">
        <f t="shared" si="203"/>
        <v>0</v>
      </c>
      <c r="AJ268" s="303">
        <f t="shared" si="203"/>
        <v>0</v>
      </c>
      <c r="AK268" s="1220"/>
      <c r="AL268" s="1244"/>
      <c r="AM268" s="303">
        <f t="shared" ref="AM268:AM322" si="204">SUM(AN268:AS268)</f>
        <v>0</v>
      </c>
      <c r="AN268" s="684"/>
      <c r="AO268" s="684"/>
      <c r="AP268" s="684"/>
      <c r="AQ268" s="684"/>
      <c r="AR268" s="684"/>
      <c r="AS268" s="684"/>
      <c r="AT268" s="1220"/>
      <c r="AU268" s="1247"/>
      <c r="AV268" s="303">
        <f t="shared" ref="AV268:AV322" si="205">SUM(AW268:BB268)</f>
        <v>0</v>
      </c>
      <c r="AW268" s="684"/>
      <c r="AX268" s="684"/>
      <c r="AY268" s="684"/>
      <c r="AZ268" s="684"/>
      <c r="BA268" s="684"/>
      <c r="BB268" s="684"/>
      <c r="BC268" s="1220"/>
      <c r="BD268" s="1250"/>
      <c r="BE268" s="303">
        <f t="shared" ref="BE268:BE322" si="206">SUM(BF268:BK268)</f>
        <v>0</v>
      </c>
      <c r="BF268" s="684"/>
      <c r="BG268" s="684"/>
      <c r="BH268" s="684"/>
      <c r="BI268" s="684"/>
      <c r="BJ268" s="684"/>
      <c r="BK268" s="684"/>
      <c r="BL268" s="1220"/>
      <c r="BM268" s="1253"/>
      <c r="BN268" s="303">
        <f t="shared" ref="BN268:BN322" si="207">SUM(BO268:BT268)</f>
        <v>0</v>
      </c>
      <c r="BO268" s="684"/>
      <c r="BP268" s="684"/>
      <c r="BQ268" s="684"/>
      <c r="BR268" s="684"/>
      <c r="BS268" s="684"/>
      <c r="BT268" s="684"/>
      <c r="BU268" s="1207"/>
      <c r="BV268" s="1208"/>
      <c r="BW268" s="1208"/>
      <c r="BX268" s="1208"/>
      <c r="BY268" s="1208"/>
      <c r="BZ268" s="1208"/>
      <c r="CA268" s="1208"/>
      <c r="CB268" s="1208"/>
      <c r="CC268" s="1209"/>
    </row>
    <row r="269" spans="1:81" s="690" customFormat="1" ht="40.15" customHeight="1" thickTop="1" thickBot="1" x14ac:dyDescent="0.3">
      <c r="A269" s="673"/>
      <c r="B269" s="1321"/>
      <c r="C269" s="1315"/>
      <c r="D269" s="1097"/>
      <c r="E269" s="1094"/>
      <c r="F269" s="1286"/>
      <c r="G269" s="1094"/>
      <c r="H269" s="1774"/>
      <c r="I269" s="1447"/>
      <c r="J269" s="1220"/>
      <c r="K269" s="1217"/>
      <c r="L269" s="1223"/>
      <c r="M269" s="1226"/>
      <c r="N269" s="1229"/>
      <c r="O269" s="1232"/>
      <c r="P269" s="1235"/>
      <c r="Q269" s="1238"/>
      <c r="R269" s="1220"/>
      <c r="S269" s="718" t="s">
        <v>6056</v>
      </c>
      <c r="T269" s="710" t="s">
        <v>3833</v>
      </c>
      <c r="U269" s="709" t="s">
        <v>3840</v>
      </c>
      <c r="V269" s="710" t="s">
        <v>3842</v>
      </c>
      <c r="W269" s="731" t="s">
        <v>6057</v>
      </c>
      <c r="X269" s="669">
        <v>44562</v>
      </c>
      <c r="Y269" s="669">
        <v>44926</v>
      </c>
      <c r="Z269" s="669">
        <v>44593</v>
      </c>
      <c r="AA269" s="669">
        <v>44926</v>
      </c>
      <c r="AB269" s="1220"/>
      <c r="AC269" s="1241"/>
      <c r="AD269" s="303">
        <f t="shared" si="203"/>
        <v>0</v>
      </c>
      <c r="AE269" s="303">
        <f t="shared" si="203"/>
        <v>0</v>
      </c>
      <c r="AF269" s="303">
        <f t="shared" si="203"/>
        <v>0</v>
      </c>
      <c r="AG269" s="303">
        <f t="shared" si="203"/>
        <v>0</v>
      </c>
      <c r="AH269" s="303">
        <f t="shared" si="203"/>
        <v>0</v>
      </c>
      <c r="AI269" s="303">
        <f t="shared" si="203"/>
        <v>0</v>
      </c>
      <c r="AJ269" s="303">
        <f t="shared" si="203"/>
        <v>0</v>
      </c>
      <c r="AK269" s="1220"/>
      <c r="AL269" s="1244"/>
      <c r="AM269" s="303">
        <f t="shared" si="204"/>
        <v>0</v>
      </c>
      <c r="AN269" s="684"/>
      <c r="AO269" s="684"/>
      <c r="AP269" s="684"/>
      <c r="AQ269" s="684"/>
      <c r="AR269" s="684"/>
      <c r="AS269" s="684"/>
      <c r="AT269" s="1220"/>
      <c r="AU269" s="1247"/>
      <c r="AV269" s="303">
        <f t="shared" si="205"/>
        <v>0</v>
      </c>
      <c r="AW269" s="684"/>
      <c r="AX269" s="684"/>
      <c r="AY269" s="684"/>
      <c r="AZ269" s="684"/>
      <c r="BA269" s="684"/>
      <c r="BB269" s="684"/>
      <c r="BC269" s="1220"/>
      <c r="BD269" s="1250"/>
      <c r="BE269" s="303">
        <f t="shared" si="206"/>
        <v>0</v>
      </c>
      <c r="BF269" s="684"/>
      <c r="BG269" s="684"/>
      <c r="BH269" s="684"/>
      <c r="BI269" s="684"/>
      <c r="BJ269" s="684"/>
      <c r="BK269" s="684"/>
      <c r="BL269" s="1220"/>
      <c r="BM269" s="1253"/>
      <c r="BN269" s="303">
        <f t="shared" si="207"/>
        <v>0</v>
      </c>
      <c r="BO269" s="684"/>
      <c r="BP269" s="684"/>
      <c r="BQ269" s="684"/>
      <c r="BR269" s="684"/>
      <c r="BS269" s="684"/>
      <c r="BT269" s="684"/>
      <c r="BU269" s="1207"/>
      <c r="BV269" s="1208"/>
      <c r="BW269" s="1208"/>
      <c r="BX269" s="1208"/>
      <c r="BY269" s="1208"/>
      <c r="BZ269" s="1208"/>
      <c r="CA269" s="1208"/>
      <c r="CB269" s="1208"/>
      <c r="CC269" s="1209"/>
    </row>
    <row r="270" spans="1:81" s="690" customFormat="1" ht="40.15" customHeight="1" thickTop="1" thickBot="1" x14ac:dyDescent="0.3">
      <c r="A270" s="673"/>
      <c r="B270" s="1322"/>
      <c r="C270" s="1316"/>
      <c r="D270" s="1098"/>
      <c r="E270" s="1095"/>
      <c r="F270" s="1287"/>
      <c r="G270" s="1095"/>
      <c r="H270" s="1775"/>
      <c r="I270" s="1448"/>
      <c r="J270" s="1221"/>
      <c r="K270" s="1218"/>
      <c r="L270" s="1224"/>
      <c r="M270" s="1227"/>
      <c r="N270" s="1230"/>
      <c r="O270" s="1233"/>
      <c r="P270" s="1236"/>
      <c r="Q270" s="1239"/>
      <c r="R270" s="1221"/>
      <c r="S270" s="679"/>
      <c r="T270" s="710"/>
      <c r="U270" s="710"/>
      <c r="V270" s="710"/>
      <c r="W270" s="679"/>
      <c r="X270" s="671"/>
      <c r="Y270" s="671"/>
      <c r="Z270" s="671"/>
      <c r="AA270" s="671"/>
      <c r="AB270" s="1221"/>
      <c r="AC270" s="1242"/>
      <c r="AD270" s="306">
        <f t="shared" si="203"/>
        <v>0</v>
      </c>
      <c r="AE270" s="306">
        <f t="shared" si="203"/>
        <v>0</v>
      </c>
      <c r="AF270" s="306">
        <f t="shared" si="203"/>
        <v>0</v>
      </c>
      <c r="AG270" s="306">
        <f t="shared" si="203"/>
        <v>0</v>
      </c>
      <c r="AH270" s="306">
        <f t="shared" si="203"/>
        <v>0</v>
      </c>
      <c r="AI270" s="306">
        <f t="shared" si="203"/>
        <v>0</v>
      </c>
      <c r="AJ270" s="306">
        <f t="shared" si="203"/>
        <v>0</v>
      </c>
      <c r="AK270" s="1221"/>
      <c r="AL270" s="1245"/>
      <c r="AM270" s="306">
        <f t="shared" si="204"/>
        <v>0</v>
      </c>
      <c r="AN270" s="685"/>
      <c r="AO270" s="685"/>
      <c r="AP270" s="685"/>
      <c r="AQ270" s="685"/>
      <c r="AR270" s="685"/>
      <c r="AS270" s="685"/>
      <c r="AT270" s="1221"/>
      <c r="AU270" s="1248"/>
      <c r="AV270" s="306">
        <f t="shared" si="205"/>
        <v>0</v>
      </c>
      <c r="AW270" s="685"/>
      <c r="AX270" s="685"/>
      <c r="AY270" s="685"/>
      <c r="AZ270" s="685"/>
      <c r="BA270" s="685"/>
      <c r="BB270" s="685"/>
      <c r="BC270" s="1221"/>
      <c r="BD270" s="1251"/>
      <c r="BE270" s="306">
        <f t="shared" si="206"/>
        <v>0</v>
      </c>
      <c r="BF270" s="685"/>
      <c r="BG270" s="685"/>
      <c r="BH270" s="685"/>
      <c r="BI270" s="685"/>
      <c r="BJ270" s="685"/>
      <c r="BK270" s="685"/>
      <c r="BL270" s="1221"/>
      <c r="BM270" s="1254"/>
      <c r="BN270" s="306">
        <f t="shared" si="207"/>
        <v>0</v>
      </c>
      <c r="BO270" s="685"/>
      <c r="BP270" s="685"/>
      <c r="BQ270" s="685"/>
      <c r="BR270" s="685"/>
      <c r="BS270" s="685"/>
      <c r="BT270" s="685"/>
      <c r="BU270" s="1210"/>
      <c r="BV270" s="1211"/>
      <c r="BW270" s="1211"/>
      <c r="BX270" s="1211"/>
      <c r="BY270" s="1211"/>
      <c r="BZ270" s="1211"/>
      <c r="CA270" s="1211"/>
      <c r="CB270" s="1211"/>
      <c r="CC270" s="1212"/>
    </row>
    <row r="271" spans="1:81" s="690" customFormat="1" ht="40.15" customHeight="1" thickTop="1" thickBot="1" x14ac:dyDescent="0.3">
      <c r="A271" s="673"/>
      <c r="B271" s="1333" t="s">
        <v>624</v>
      </c>
      <c r="C271" s="1314" t="s">
        <v>627</v>
      </c>
      <c r="D271" s="1096">
        <v>4103</v>
      </c>
      <c r="E271" s="1093" t="s">
        <v>5892</v>
      </c>
      <c r="F271" s="1285" t="s">
        <v>5893</v>
      </c>
      <c r="G271" s="1093" t="s">
        <v>5730</v>
      </c>
      <c r="H271" s="1093"/>
      <c r="I271" s="1446">
        <v>2021004540179</v>
      </c>
      <c r="J271" s="1219">
        <v>414</v>
      </c>
      <c r="K271" s="1216" t="str">
        <f>+[9]Metas!K471</f>
        <v>Comité departamental de OSIGD - LGBTI creado (con participación de las 6 subregiones)</v>
      </c>
      <c r="L271" s="1222"/>
      <c r="M271" s="1225">
        <v>1</v>
      </c>
      <c r="N271" s="1228"/>
      <c r="O271" s="1231">
        <v>1</v>
      </c>
      <c r="P271" s="1234"/>
      <c r="Q271" s="1237"/>
      <c r="R271" s="1219">
        <f>+$J271</f>
        <v>414</v>
      </c>
      <c r="S271" s="677" t="s">
        <v>5908</v>
      </c>
      <c r="T271" s="708" t="s">
        <v>3833</v>
      </c>
      <c r="U271" s="708" t="s">
        <v>3838</v>
      </c>
      <c r="V271" s="708" t="s">
        <v>3842</v>
      </c>
      <c r="W271" s="677" t="s">
        <v>5900</v>
      </c>
      <c r="X271" s="669">
        <v>44562</v>
      </c>
      <c r="Y271" s="669">
        <v>44926</v>
      </c>
      <c r="Z271" s="669">
        <v>44593</v>
      </c>
      <c r="AA271" s="669">
        <v>44926</v>
      </c>
      <c r="AB271" s="1219">
        <f t="shared" si="196"/>
        <v>414</v>
      </c>
      <c r="AC271" s="1240">
        <f>+L271</f>
        <v>0</v>
      </c>
      <c r="AD271" s="308">
        <v>2</v>
      </c>
      <c r="AE271" s="308">
        <v>2</v>
      </c>
      <c r="AF271" s="308">
        <f t="shared" si="203"/>
        <v>0</v>
      </c>
      <c r="AG271" s="308">
        <f t="shared" si="203"/>
        <v>0</v>
      </c>
      <c r="AH271" s="308">
        <f t="shared" si="203"/>
        <v>0</v>
      </c>
      <c r="AI271" s="308">
        <f t="shared" si="203"/>
        <v>0</v>
      </c>
      <c r="AJ271" s="308">
        <f t="shared" si="203"/>
        <v>0</v>
      </c>
      <c r="AK271" s="1219">
        <f t="shared" si="197"/>
        <v>414</v>
      </c>
      <c r="AL271" s="1243">
        <f>+N271</f>
        <v>0</v>
      </c>
      <c r="AM271" s="308">
        <f t="shared" si="204"/>
        <v>0</v>
      </c>
      <c r="AN271" s="683"/>
      <c r="AO271" s="683"/>
      <c r="AP271" s="683"/>
      <c r="AQ271" s="683"/>
      <c r="AR271" s="683"/>
      <c r="AS271" s="683"/>
      <c r="AT271" s="1219">
        <f t="shared" si="198"/>
        <v>414</v>
      </c>
      <c r="AU271" s="1246">
        <f>+O271</f>
        <v>1</v>
      </c>
      <c r="AV271" s="308">
        <v>2</v>
      </c>
      <c r="AW271" s="683">
        <v>2</v>
      </c>
      <c r="AX271" s="683"/>
      <c r="AY271" s="683"/>
      <c r="AZ271" s="683"/>
      <c r="BA271" s="683"/>
      <c r="BB271" s="683"/>
      <c r="BC271" s="1219">
        <f t="shared" si="199"/>
        <v>414</v>
      </c>
      <c r="BD271" s="1249">
        <f>+P271</f>
        <v>0</v>
      </c>
      <c r="BE271" s="308">
        <f t="shared" si="206"/>
        <v>0</v>
      </c>
      <c r="BF271" s="683"/>
      <c r="BG271" s="683"/>
      <c r="BH271" s="683"/>
      <c r="BI271" s="683"/>
      <c r="BJ271" s="683"/>
      <c r="BK271" s="683"/>
      <c r="BL271" s="1219">
        <f t="shared" si="200"/>
        <v>414</v>
      </c>
      <c r="BM271" s="1252">
        <f>+Q271</f>
        <v>0</v>
      </c>
      <c r="BN271" s="308">
        <f t="shared" si="207"/>
        <v>0</v>
      </c>
      <c r="BO271" s="683"/>
      <c r="BP271" s="683"/>
      <c r="BQ271" s="683"/>
      <c r="BR271" s="683"/>
      <c r="BS271" s="683"/>
      <c r="BT271" s="683"/>
      <c r="BU271" s="1204"/>
      <c r="BV271" s="1205"/>
      <c r="BW271" s="1205"/>
      <c r="BX271" s="1205"/>
      <c r="BY271" s="1205"/>
      <c r="BZ271" s="1205"/>
      <c r="CA271" s="1205"/>
      <c r="CB271" s="1205"/>
      <c r="CC271" s="1206"/>
    </row>
    <row r="272" spans="1:81" s="690" customFormat="1" ht="40.15" customHeight="1" thickTop="1" thickBot="1" x14ac:dyDescent="0.3">
      <c r="A272" s="673"/>
      <c r="B272" s="1334"/>
      <c r="C272" s="1315"/>
      <c r="D272" s="1097"/>
      <c r="E272" s="1094"/>
      <c r="F272" s="1286"/>
      <c r="G272" s="1094"/>
      <c r="H272" s="1094"/>
      <c r="I272" s="1447"/>
      <c r="J272" s="1220"/>
      <c r="K272" s="1217"/>
      <c r="L272" s="1223"/>
      <c r="M272" s="1226"/>
      <c r="N272" s="1229"/>
      <c r="O272" s="1232"/>
      <c r="P272" s="1235"/>
      <c r="Q272" s="1238"/>
      <c r="R272" s="1220"/>
      <c r="S272" s="678" t="s">
        <v>5909</v>
      </c>
      <c r="T272" s="709" t="s">
        <v>3833</v>
      </c>
      <c r="U272" s="709" t="s">
        <v>3838</v>
      </c>
      <c r="V272" s="709" t="s">
        <v>3842</v>
      </c>
      <c r="W272" s="678" t="s">
        <v>5910</v>
      </c>
      <c r="X272" s="669">
        <v>44562</v>
      </c>
      <c r="Y272" s="669">
        <v>44926</v>
      </c>
      <c r="Z272" s="669">
        <v>44593</v>
      </c>
      <c r="AA272" s="669">
        <v>44926</v>
      </c>
      <c r="AB272" s="1220"/>
      <c r="AC272" s="1241"/>
      <c r="AD272" s="303">
        <f t="shared" si="203"/>
        <v>0</v>
      </c>
      <c r="AE272" s="303">
        <f t="shared" si="203"/>
        <v>0</v>
      </c>
      <c r="AF272" s="303">
        <f t="shared" si="203"/>
        <v>0</v>
      </c>
      <c r="AG272" s="303">
        <f t="shared" si="203"/>
        <v>0</v>
      </c>
      <c r="AH272" s="303">
        <f t="shared" si="203"/>
        <v>0</v>
      </c>
      <c r="AI272" s="303">
        <f t="shared" si="203"/>
        <v>0</v>
      </c>
      <c r="AJ272" s="303">
        <f t="shared" si="203"/>
        <v>0</v>
      </c>
      <c r="AK272" s="1220"/>
      <c r="AL272" s="1244"/>
      <c r="AM272" s="303">
        <f t="shared" si="204"/>
        <v>0</v>
      </c>
      <c r="AN272" s="684"/>
      <c r="AO272" s="684"/>
      <c r="AP272" s="684"/>
      <c r="AQ272" s="684"/>
      <c r="AR272" s="684"/>
      <c r="AS272" s="684"/>
      <c r="AT272" s="1220"/>
      <c r="AU272" s="1247"/>
      <c r="AV272" s="303">
        <f t="shared" si="205"/>
        <v>0</v>
      </c>
      <c r="AW272" s="684"/>
      <c r="AX272" s="684"/>
      <c r="AY272" s="684"/>
      <c r="AZ272" s="684"/>
      <c r="BA272" s="684"/>
      <c r="BB272" s="684"/>
      <c r="BC272" s="1220"/>
      <c r="BD272" s="1250"/>
      <c r="BE272" s="303">
        <f t="shared" si="206"/>
        <v>0</v>
      </c>
      <c r="BF272" s="684"/>
      <c r="BG272" s="684"/>
      <c r="BH272" s="684"/>
      <c r="BI272" s="684"/>
      <c r="BJ272" s="684"/>
      <c r="BK272" s="684"/>
      <c r="BL272" s="1220"/>
      <c r="BM272" s="1253"/>
      <c r="BN272" s="303">
        <f t="shared" si="207"/>
        <v>0</v>
      </c>
      <c r="BO272" s="684"/>
      <c r="BP272" s="684"/>
      <c r="BQ272" s="684"/>
      <c r="BR272" s="684"/>
      <c r="BS272" s="684"/>
      <c r="BT272" s="684"/>
      <c r="BU272" s="1207"/>
      <c r="BV272" s="1208"/>
      <c r="BW272" s="1208"/>
      <c r="BX272" s="1208"/>
      <c r="BY272" s="1208"/>
      <c r="BZ272" s="1208"/>
      <c r="CA272" s="1208"/>
      <c r="CB272" s="1208"/>
      <c r="CC272" s="1209"/>
    </row>
    <row r="273" spans="1:81" s="690" customFormat="1" ht="40.15" customHeight="1" thickTop="1" x14ac:dyDescent="0.25">
      <c r="A273" s="673"/>
      <c r="B273" s="1334"/>
      <c r="C273" s="1315"/>
      <c r="D273" s="1097"/>
      <c r="E273" s="1094"/>
      <c r="F273" s="1286"/>
      <c r="G273" s="1094"/>
      <c r="H273" s="1094"/>
      <c r="I273" s="1447"/>
      <c r="J273" s="1220"/>
      <c r="K273" s="1217"/>
      <c r="L273" s="1223"/>
      <c r="M273" s="1226"/>
      <c r="N273" s="1229"/>
      <c r="O273" s="1232"/>
      <c r="P273" s="1235"/>
      <c r="Q273" s="1238"/>
      <c r="R273" s="1220"/>
      <c r="S273" s="678" t="s">
        <v>5911</v>
      </c>
      <c r="T273" s="709" t="s">
        <v>3833</v>
      </c>
      <c r="U273" s="709" t="s">
        <v>3838</v>
      </c>
      <c r="V273" s="709" t="s">
        <v>3842</v>
      </c>
      <c r="W273" s="678" t="s">
        <v>5912</v>
      </c>
      <c r="X273" s="669">
        <v>44562</v>
      </c>
      <c r="Y273" s="669">
        <v>44926</v>
      </c>
      <c r="Z273" s="669">
        <v>44593</v>
      </c>
      <c r="AA273" s="669">
        <v>44926</v>
      </c>
      <c r="AB273" s="1220"/>
      <c r="AC273" s="1241"/>
      <c r="AD273" s="303">
        <f t="shared" si="203"/>
        <v>0</v>
      </c>
      <c r="AE273" s="303">
        <f t="shared" si="203"/>
        <v>0</v>
      </c>
      <c r="AF273" s="303">
        <f t="shared" si="203"/>
        <v>0</v>
      </c>
      <c r="AG273" s="303">
        <f t="shared" si="203"/>
        <v>0</v>
      </c>
      <c r="AH273" s="303">
        <f t="shared" si="203"/>
        <v>0</v>
      </c>
      <c r="AI273" s="303">
        <f t="shared" si="203"/>
        <v>0</v>
      </c>
      <c r="AJ273" s="303">
        <f t="shared" si="203"/>
        <v>0</v>
      </c>
      <c r="AK273" s="1220"/>
      <c r="AL273" s="1244"/>
      <c r="AM273" s="303">
        <f t="shared" si="204"/>
        <v>0</v>
      </c>
      <c r="AN273" s="684"/>
      <c r="AO273" s="684"/>
      <c r="AP273" s="684"/>
      <c r="AQ273" s="684"/>
      <c r="AR273" s="684"/>
      <c r="AS273" s="684"/>
      <c r="AT273" s="1220"/>
      <c r="AU273" s="1247"/>
      <c r="AV273" s="303">
        <f t="shared" si="205"/>
        <v>0</v>
      </c>
      <c r="AW273" s="684"/>
      <c r="AX273" s="684"/>
      <c r="AY273" s="684"/>
      <c r="AZ273" s="684"/>
      <c r="BA273" s="684"/>
      <c r="BB273" s="684"/>
      <c r="BC273" s="1220"/>
      <c r="BD273" s="1250"/>
      <c r="BE273" s="303">
        <f t="shared" si="206"/>
        <v>0</v>
      </c>
      <c r="BF273" s="684"/>
      <c r="BG273" s="684"/>
      <c r="BH273" s="684"/>
      <c r="BI273" s="684"/>
      <c r="BJ273" s="684"/>
      <c r="BK273" s="684"/>
      <c r="BL273" s="1220"/>
      <c r="BM273" s="1253"/>
      <c r="BN273" s="303">
        <f t="shared" si="207"/>
        <v>0</v>
      </c>
      <c r="BO273" s="684"/>
      <c r="BP273" s="684"/>
      <c r="BQ273" s="684"/>
      <c r="BR273" s="684"/>
      <c r="BS273" s="684"/>
      <c r="BT273" s="684"/>
      <c r="BU273" s="1207"/>
      <c r="BV273" s="1208"/>
      <c r="BW273" s="1208"/>
      <c r="BX273" s="1208"/>
      <c r="BY273" s="1208"/>
      <c r="BZ273" s="1208"/>
      <c r="CA273" s="1208"/>
      <c r="CB273" s="1208"/>
      <c r="CC273" s="1209"/>
    </row>
    <row r="274" spans="1:81" s="690" customFormat="1" ht="40.15" customHeight="1" thickBot="1" x14ac:dyDescent="0.3">
      <c r="A274" s="673"/>
      <c r="B274" s="1334"/>
      <c r="C274" s="1315"/>
      <c r="D274" s="1098"/>
      <c r="E274" s="1095"/>
      <c r="F274" s="1287"/>
      <c r="G274" s="1095"/>
      <c r="H274" s="1095"/>
      <c r="I274" s="1448"/>
      <c r="J274" s="1221"/>
      <c r="K274" s="1218"/>
      <c r="L274" s="1224"/>
      <c r="M274" s="1227"/>
      <c r="N274" s="1230"/>
      <c r="O274" s="1233"/>
      <c r="P274" s="1236"/>
      <c r="Q274" s="1239"/>
      <c r="R274" s="1221"/>
      <c r="S274" s="679"/>
      <c r="T274" s="710"/>
      <c r="U274" s="710"/>
      <c r="V274" s="710"/>
      <c r="W274" s="679"/>
      <c r="X274" s="671"/>
      <c r="Y274" s="671"/>
      <c r="Z274" s="671"/>
      <c r="AA274" s="671"/>
      <c r="AB274" s="1221"/>
      <c r="AC274" s="1242"/>
      <c r="AD274" s="306">
        <f t="shared" si="203"/>
        <v>0</v>
      </c>
      <c r="AE274" s="306">
        <f t="shared" si="203"/>
        <v>0</v>
      </c>
      <c r="AF274" s="306">
        <f t="shared" si="203"/>
        <v>0</v>
      </c>
      <c r="AG274" s="306">
        <f t="shared" si="203"/>
        <v>0</v>
      </c>
      <c r="AH274" s="306">
        <f t="shared" si="203"/>
        <v>0</v>
      </c>
      <c r="AI274" s="306">
        <f t="shared" si="203"/>
        <v>0</v>
      </c>
      <c r="AJ274" s="306">
        <f t="shared" si="203"/>
        <v>0</v>
      </c>
      <c r="AK274" s="1221"/>
      <c r="AL274" s="1245"/>
      <c r="AM274" s="306">
        <f t="shared" si="204"/>
        <v>0</v>
      </c>
      <c r="AN274" s="685"/>
      <c r="AO274" s="685"/>
      <c r="AP274" s="685"/>
      <c r="AQ274" s="685"/>
      <c r="AR274" s="685"/>
      <c r="AS274" s="685"/>
      <c r="AT274" s="1221"/>
      <c r="AU274" s="1248"/>
      <c r="AV274" s="306">
        <f t="shared" si="205"/>
        <v>0</v>
      </c>
      <c r="AW274" s="685"/>
      <c r="AX274" s="685"/>
      <c r="AY274" s="685"/>
      <c r="AZ274" s="685"/>
      <c r="BA274" s="685"/>
      <c r="BB274" s="685"/>
      <c r="BC274" s="1221"/>
      <c r="BD274" s="1251"/>
      <c r="BE274" s="306">
        <f t="shared" si="206"/>
        <v>0</v>
      </c>
      <c r="BF274" s="685"/>
      <c r="BG274" s="685"/>
      <c r="BH274" s="685"/>
      <c r="BI274" s="685"/>
      <c r="BJ274" s="685"/>
      <c r="BK274" s="685"/>
      <c r="BL274" s="1221"/>
      <c r="BM274" s="1254"/>
      <c r="BN274" s="306">
        <f t="shared" si="207"/>
        <v>0</v>
      </c>
      <c r="BO274" s="685"/>
      <c r="BP274" s="685"/>
      <c r="BQ274" s="685"/>
      <c r="BR274" s="685"/>
      <c r="BS274" s="685"/>
      <c r="BT274" s="685"/>
      <c r="BU274" s="1210"/>
      <c r="BV274" s="1211"/>
      <c r="BW274" s="1211"/>
      <c r="BX274" s="1211"/>
      <c r="BY274" s="1211"/>
      <c r="BZ274" s="1211"/>
      <c r="CA274" s="1211"/>
      <c r="CB274" s="1211"/>
      <c r="CC274" s="1212"/>
    </row>
    <row r="275" spans="1:81" s="690" customFormat="1" ht="40.15" customHeight="1" thickTop="1" thickBot="1" x14ac:dyDescent="0.3">
      <c r="A275" s="673"/>
      <c r="B275" s="1334"/>
      <c r="C275" s="1315"/>
      <c r="D275" s="1096">
        <v>4103</v>
      </c>
      <c r="E275" s="1093" t="s">
        <v>5892</v>
      </c>
      <c r="F275" s="1285" t="s">
        <v>5893</v>
      </c>
      <c r="G275" s="1093" t="s">
        <v>5730</v>
      </c>
      <c r="H275" s="1093"/>
      <c r="I275" s="1446">
        <v>2021004540179</v>
      </c>
      <c r="J275" s="1219">
        <v>415</v>
      </c>
      <c r="K275" s="1216" t="str">
        <f>+[9]Metas!K472</f>
        <v>Plan de acción de la población OSIGD - LGBTI territorializado</v>
      </c>
      <c r="L275" s="1222"/>
      <c r="M275" s="1225">
        <v>1</v>
      </c>
      <c r="N275" s="1228"/>
      <c r="O275" s="1231">
        <v>1</v>
      </c>
      <c r="P275" s="1234"/>
      <c r="Q275" s="1237"/>
      <c r="R275" s="1219">
        <f>+$J275</f>
        <v>415</v>
      </c>
      <c r="S275" s="677" t="s">
        <v>5899</v>
      </c>
      <c r="T275" s="708" t="s">
        <v>3833</v>
      </c>
      <c r="U275" s="708" t="s">
        <v>3838</v>
      </c>
      <c r="V275" s="708" t="s">
        <v>3842</v>
      </c>
      <c r="W275" s="677" t="s">
        <v>5900</v>
      </c>
      <c r="X275" s="669">
        <v>44562</v>
      </c>
      <c r="Y275" s="669">
        <v>44926</v>
      </c>
      <c r="Z275" s="669">
        <v>44593</v>
      </c>
      <c r="AA275" s="669">
        <v>44926</v>
      </c>
      <c r="AB275" s="1219">
        <f t="shared" si="196"/>
        <v>415</v>
      </c>
      <c r="AC275" s="1240">
        <f>+L275</f>
        <v>0</v>
      </c>
      <c r="AD275" s="308">
        <v>2</v>
      </c>
      <c r="AE275" s="308">
        <v>2</v>
      </c>
      <c r="AF275" s="308">
        <f t="shared" si="203"/>
        <v>0</v>
      </c>
      <c r="AG275" s="308">
        <f t="shared" si="203"/>
        <v>0</v>
      </c>
      <c r="AH275" s="308">
        <f t="shared" si="203"/>
        <v>0</v>
      </c>
      <c r="AI275" s="308">
        <f t="shared" si="203"/>
        <v>0</v>
      </c>
      <c r="AJ275" s="308">
        <f t="shared" si="203"/>
        <v>0</v>
      </c>
      <c r="AK275" s="1219">
        <f t="shared" si="197"/>
        <v>415</v>
      </c>
      <c r="AL275" s="1243">
        <f>+N275</f>
        <v>0</v>
      </c>
      <c r="AM275" s="308">
        <f t="shared" si="204"/>
        <v>0</v>
      </c>
      <c r="AN275" s="683"/>
      <c r="AO275" s="683"/>
      <c r="AP275" s="683"/>
      <c r="AQ275" s="683"/>
      <c r="AR275" s="683"/>
      <c r="AS275" s="683"/>
      <c r="AT275" s="1219">
        <f t="shared" si="198"/>
        <v>415</v>
      </c>
      <c r="AU275" s="1246">
        <f>+O275</f>
        <v>1</v>
      </c>
      <c r="AV275" s="308">
        <v>2</v>
      </c>
      <c r="AW275" s="683">
        <v>2</v>
      </c>
      <c r="AX275" s="683"/>
      <c r="AY275" s="683"/>
      <c r="AZ275" s="683"/>
      <c r="BA275" s="683"/>
      <c r="BB275" s="683"/>
      <c r="BC275" s="1219">
        <f t="shared" si="199"/>
        <v>415</v>
      </c>
      <c r="BD275" s="1249">
        <f>+P275</f>
        <v>0</v>
      </c>
      <c r="BE275" s="308">
        <f t="shared" si="206"/>
        <v>0</v>
      </c>
      <c r="BF275" s="683"/>
      <c r="BG275" s="683"/>
      <c r="BH275" s="683"/>
      <c r="BI275" s="683"/>
      <c r="BJ275" s="683"/>
      <c r="BK275" s="683"/>
      <c r="BL275" s="1219">
        <f t="shared" si="200"/>
        <v>415</v>
      </c>
      <c r="BM275" s="1252">
        <f>+Q275</f>
        <v>0</v>
      </c>
      <c r="BN275" s="308">
        <f t="shared" si="207"/>
        <v>0</v>
      </c>
      <c r="BO275" s="683"/>
      <c r="BP275" s="683"/>
      <c r="BQ275" s="683"/>
      <c r="BR275" s="683"/>
      <c r="BS275" s="683"/>
      <c r="BT275" s="683"/>
      <c r="BU275" s="1204"/>
      <c r="BV275" s="1205"/>
      <c r="BW275" s="1205"/>
      <c r="BX275" s="1205"/>
      <c r="BY275" s="1205"/>
      <c r="BZ275" s="1205"/>
      <c r="CA275" s="1205"/>
      <c r="CB275" s="1205"/>
      <c r="CC275" s="1206"/>
    </row>
    <row r="276" spans="1:81" s="690" customFormat="1" ht="40.15" customHeight="1" thickTop="1" thickBot="1" x14ac:dyDescent="0.3">
      <c r="A276" s="673"/>
      <c r="B276" s="1334"/>
      <c r="C276" s="1315"/>
      <c r="D276" s="1097"/>
      <c r="E276" s="1094"/>
      <c r="F276" s="1286"/>
      <c r="G276" s="1094"/>
      <c r="H276" s="1094"/>
      <c r="I276" s="1447"/>
      <c r="J276" s="1220"/>
      <c r="K276" s="1217"/>
      <c r="L276" s="1223"/>
      <c r="M276" s="1226"/>
      <c r="N276" s="1229"/>
      <c r="O276" s="1232"/>
      <c r="P276" s="1235"/>
      <c r="Q276" s="1238"/>
      <c r="R276" s="1220"/>
      <c r="S276" s="678" t="s">
        <v>5901</v>
      </c>
      <c r="T276" s="709" t="s">
        <v>3833</v>
      </c>
      <c r="U276" s="709" t="s">
        <v>3839</v>
      </c>
      <c r="V276" s="709" t="s">
        <v>3842</v>
      </c>
      <c r="W276" s="678" t="s">
        <v>5902</v>
      </c>
      <c r="X276" s="669">
        <v>44562</v>
      </c>
      <c r="Y276" s="669">
        <v>44926</v>
      </c>
      <c r="Z276" s="669">
        <v>44593</v>
      </c>
      <c r="AA276" s="669">
        <v>44926</v>
      </c>
      <c r="AB276" s="1220"/>
      <c r="AC276" s="1241"/>
      <c r="AD276" s="303">
        <f t="shared" si="203"/>
        <v>0</v>
      </c>
      <c r="AE276" s="303">
        <f t="shared" si="203"/>
        <v>0</v>
      </c>
      <c r="AF276" s="303">
        <f t="shared" si="203"/>
        <v>0</v>
      </c>
      <c r="AG276" s="303">
        <f t="shared" si="203"/>
        <v>0</v>
      </c>
      <c r="AH276" s="303">
        <f t="shared" si="203"/>
        <v>0</v>
      </c>
      <c r="AI276" s="303">
        <f t="shared" si="203"/>
        <v>0</v>
      </c>
      <c r="AJ276" s="303">
        <f t="shared" si="203"/>
        <v>0</v>
      </c>
      <c r="AK276" s="1220"/>
      <c r="AL276" s="1244"/>
      <c r="AM276" s="303">
        <f t="shared" si="204"/>
        <v>0</v>
      </c>
      <c r="AN276" s="684"/>
      <c r="AO276" s="684"/>
      <c r="AP276" s="684"/>
      <c r="AQ276" s="684"/>
      <c r="AR276" s="684"/>
      <c r="AS276" s="684"/>
      <c r="AT276" s="1220"/>
      <c r="AU276" s="1247"/>
      <c r="AV276" s="303">
        <f t="shared" si="205"/>
        <v>0</v>
      </c>
      <c r="AW276" s="684"/>
      <c r="AX276" s="684"/>
      <c r="AY276" s="684"/>
      <c r="AZ276" s="684"/>
      <c r="BA276" s="684"/>
      <c r="BB276" s="684"/>
      <c r="BC276" s="1220"/>
      <c r="BD276" s="1250"/>
      <c r="BE276" s="303">
        <f t="shared" si="206"/>
        <v>0</v>
      </c>
      <c r="BF276" s="684"/>
      <c r="BG276" s="684"/>
      <c r="BH276" s="684"/>
      <c r="BI276" s="684"/>
      <c r="BJ276" s="684"/>
      <c r="BK276" s="684"/>
      <c r="BL276" s="1220"/>
      <c r="BM276" s="1253"/>
      <c r="BN276" s="303">
        <f t="shared" si="207"/>
        <v>0</v>
      </c>
      <c r="BO276" s="684"/>
      <c r="BP276" s="684"/>
      <c r="BQ276" s="684"/>
      <c r="BR276" s="684"/>
      <c r="BS276" s="684"/>
      <c r="BT276" s="684"/>
      <c r="BU276" s="1207"/>
      <c r="BV276" s="1208"/>
      <c r="BW276" s="1208"/>
      <c r="BX276" s="1208"/>
      <c r="BY276" s="1208"/>
      <c r="BZ276" s="1208"/>
      <c r="CA276" s="1208"/>
      <c r="CB276" s="1208"/>
      <c r="CC276" s="1209"/>
    </row>
    <row r="277" spans="1:81" s="690" customFormat="1" ht="40.15" customHeight="1" thickTop="1" x14ac:dyDescent="0.25">
      <c r="A277" s="673"/>
      <c r="B277" s="1334"/>
      <c r="C277" s="1315"/>
      <c r="D277" s="1097"/>
      <c r="E277" s="1094"/>
      <c r="F277" s="1286"/>
      <c r="G277" s="1094"/>
      <c r="H277" s="1094"/>
      <c r="I277" s="1447"/>
      <c r="J277" s="1220"/>
      <c r="K277" s="1217"/>
      <c r="L277" s="1223"/>
      <c r="M277" s="1226"/>
      <c r="N277" s="1229"/>
      <c r="O277" s="1232"/>
      <c r="P277" s="1235"/>
      <c r="Q277" s="1238"/>
      <c r="R277" s="1220"/>
      <c r="S277" s="678" t="s">
        <v>5903</v>
      </c>
      <c r="T277" s="729" t="s">
        <v>3833</v>
      </c>
      <c r="U277" s="709" t="s">
        <v>3838</v>
      </c>
      <c r="V277" s="709" t="s">
        <v>3843</v>
      </c>
      <c r="W277" s="678" t="s">
        <v>5904</v>
      </c>
      <c r="X277" s="669">
        <v>44562</v>
      </c>
      <c r="Y277" s="669">
        <v>44926</v>
      </c>
      <c r="Z277" s="669">
        <v>44593</v>
      </c>
      <c r="AA277" s="669">
        <v>44926</v>
      </c>
      <c r="AB277" s="1220"/>
      <c r="AC277" s="1241"/>
      <c r="AD277" s="303">
        <f t="shared" ref="AD277:AJ315" si="208">+AM277+AV277+BE277+BN277</f>
        <v>0</v>
      </c>
      <c r="AE277" s="303">
        <f t="shared" si="208"/>
        <v>0</v>
      </c>
      <c r="AF277" s="303">
        <f t="shared" si="208"/>
        <v>0</v>
      </c>
      <c r="AG277" s="303">
        <f t="shared" si="208"/>
        <v>0</v>
      </c>
      <c r="AH277" s="303">
        <f t="shared" si="208"/>
        <v>0</v>
      </c>
      <c r="AI277" s="303">
        <f t="shared" si="208"/>
        <v>0</v>
      </c>
      <c r="AJ277" s="303">
        <f t="shared" si="208"/>
        <v>0</v>
      </c>
      <c r="AK277" s="1220"/>
      <c r="AL277" s="1244"/>
      <c r="AM277" s="303">
        <f t="shared" si="204"/>
        <v>0</v>
      </c>
      <c r="AN277" s="684"/>
      <c r="AO277" s="684"/>
      <c r="AP277" s="684"/>
      <c r="AQ277" s="684"/>
      <c r="AR277" s="684"/>
      <c r="AS277" s="684"/>
      <c r="AT277" s="1220"/>
      <c r="AU277" s="1247"/>
      <c r="AV277" s="303">
        <f t="shared" si="205"/>
        <v>0</v>
      </c>
      <c r="AW277" s="684"/>
      <c r="AX277" s="684"/>
      <c r="AY277" s="684"/>
      <c r="AZ277" s="684"/>
      <c r="BA277" s="684"/>
      <c r="BB277" s="684"/>
      <c r="BC277" s="1220"/>
      <c r="BD277" s="1250"/>
      <c r="BE277" s="303">
        <f t="shared" si="206"/>
        <v>0</v>
      </c>
      <c r="BF277" s="684"/>
      <c r="BG277" s="684"/>
      <c r="BH277" s="684"/>
      <c r="BI277" s="684"/>
      <c r="BJ277" s="684"/>
      <c r="BK277" s="684"/>
      <c r="BL277" s="1220"/>
      <c r="BM277" s="1253"/>
      <c r="BN277" s="303">
        <f t="shared" si="207"/>
        <v>0</v>
      </c>
      <c r="BO277" s="684"/>
      <c r="BP277" s="684"/>
      <c r="BQ277" s="684"/>
      <c r="BR277" s="684"/>
      <c r="BS277" s="684"/>
      <c r="BT277" s="684"/>
      <c r="BU277" s="1207"/>
      <c r="BV277" s="1208"/>
      <c r="BW277" s="1208"/>
      <c r="BX277" s="1208"/>
      <c r="BY277" s="1208"/>
      <c r="BZ277" s="1208"/>
      <c r="CA277" s="1208"/>
      <c r="CB277" s="1208"/>
      <c r="CC277" s="1209"/>
    </row>
    <row r="278" spans="1:81" s="690" customFormat="1" ht="40.15" customHeight="1" thickBot="1" x14ac:dyDescent="0.3">
      <c r="A278" s="673"/>
      <c r="B278" s="1334"/>
      <c r="C278" s="1316"/>
      <c r="D278" s="1098"/>
      <c r="E278" s="1095"/>
      <c r="F278" s="1287"/>
      <c r="G278" s="1095"/>
      <c r="H278" s="1095"/>
      <c r="I278" s="1448"/>
      <c r="J278" s="1221"/>
      <c r="K278" s="1218"/>
      <c r="L278" s="1224"/>
      <c r="M278" s="1227"/>
      <c r="N278" s="1230"/>
      <c r="O278" s="1233"/>
      <c r="P278" s="1236"/>
      <c r="Q278" s="1239"/>
      <c r="R278" s="1221"/>
      <c r="S278" s="679"/>
      <c r="T278" s="710"/>
      <c r="U278" s="710"/>
      <c r="V278" s="710"/>
      <c r="W278" s="679"/>
      <c r="X278" s="671"/>
      <c r="Y278" s="671"/>
      <c r="Z278" s="671"/>
      <c r="AA278" s="671"/>
      <c r="AB278" s="1221"/>
      <c r="AC278" s="1242"/>
      <c r="AD278" s="306">
        <f t="shared" si="208"/>
        <v>0</v>
      </c>
      <c r="AE278" s="306">
        <f t="shared" si="208"/>
        <v>0</v>
      </c>
      <c r="AF278" s="306">
        <f t="shared" si="208"/>
        <v>0</v>
      </c>
      <c r="AG278" s="306">
        <f t="shared" si="208"/>
        <v>0</v>
      </c>
      <c r="AH278" s="306">
        <f t="shared" si="208"/>
        <v>0</v>
      </c>
      <c r="AI278" s="306">
        <f t="shared" si="208"/>
        <v>0</v>
      </c>
      <c r="AJ278" s="306">
        <f t="shared" si="208"/>
        <v>0</v>
      </c>
      <c r="AK278" s="1221"/>
      <c r="AL278" s="1245"/>
      <c r="AM278" s="306">
        <f t="shared" si="204"/>
        <v>0</v>
      </c>
      <c r="AN278" s="685"/>
      <c r="AO278" s="685"/>
      <c r="AP278" s="685"/>
      <c r="AQ278" s="685"/>
      <c r="AR278" s="685"/>
      <c r="AS278" s="685"/>
      <c r="AT278" s="1221"/>
      <c r="AU278" s="1248"/>
      <c r="AV278" s="306">
        <f t="shared" si="205"/>
        <v>0</v>
      </c>
      <c r="AW278" s="685"/>
      <c r="AX278" s="685"/>
      <c r="AY278" s="685"/>
      <c r="AZ278" s="685"/>
      <c r="BA278" s="685"/>
      <c r="BB278" s="685"/>
      <c r="BC278" s="1221"/>
      <c r="BD278" s="1251"/>
      <c r="BE278" s="306">
        <f t="shared" si="206"/>
        <v>0</v>
      </c>
      <c r="BF278" s="685"/>
      <c r="BG278" s="685"/>
      <c r="BH278" s="685"/>
      <c r="BI278" s="685"/>
      <c r="BJ278" s="685"/>
      <c r="BK278" s="685"/>
      <c r="BL278" s="1221"/>
      <c r="BM278" s="1254"/>
      <c r="BN278" s="306">
        <f t="shared" si="207"/>
        <v>0</v>
      </c>
      <c r="BO278" s="685"/>
      <c r="BP278" s="685"/>
      <c r="BQ278" s="685"/>
      <c r="BR278" s="685"/>
      <c r="BS278" s="685"/>
      <c r="BT278" s="685"/>
      <c r="BU278" s="1210"/>
      <c r="BV278" s="1211"/>
      <c r="BW278" s="1211"/>
      <c r="BX278" s="1211"/>
      <c r="BY278" s="1211"/>
      <c r="BZ278" s="1211"/>
      <c r="CA278" s="1211"/>
      <c r="CB278" s="1211"/>
      <c r="CC278" s="1212"/>
    </row>
    <row r="279" spans="1:81" s="690" customFormat="1" ht="40.15" customHeight="1" thickTop="1" thickBot="1" x14ac:dyDescent="0.3">
      <c r="A279" s="673"/>
      <c r="B279" s="1334"/>
      <c r="C279" s="1314" t="s">
        <v>631</v>
      </c>
      <c r="D279" s="1096">
        <v>4103</v>
      </c>
      <c r="E279" s="1093" t="s">
        <v>5892</v>
      </c>
      <c r="F279" s="1285" t="s">
        <v>5893</v>
      </c>
      <c r="G279" s="1093" t="s">
        <v>5730</v>
      </c>
      <c r="H279" s="1093"/>
      <c r="I279" s="1446">
        <v>2021004540179</v>
      </c>
      <c r="J279" s="1219">
        <v>416</v>
      </c>
      <c r="K279" s="1216" t="str">
        <f>+[9]Metas!K473</f>
        <v>Diplomado de docentes en educación incluyente</v>
      </c>
      <c r="L279" s="1222"/>
      <c r="M279" s="1225">
        <v>1</v>
      </c>
      <c r="N279" s="1228"/>
      <c r="O279" s="1231"/>
      <c r="P279" s="1234">
        <v>1</v>
      </c>
      <c r="Q279" s="1237"/>
      <c r="R279" s="1219">
        <f>+$J279</f>
        <v>416</v>
      </c>
      <c r="S279" s="677" t="s">
        <v>6026</v>
      </c>
      <c r="T279" s="710" t="s">
        <v>3833</v>
      </c>
      <c r="U279" s="709" t="s">
        <v>3838</v>
      </c>
      <c r="V279" s="710" t="s">
        <v>3842</v>
      </c>
      <c r="W279" s="677" t="s">
        <v>6009</v>
      </c>
      <c r="X279" s="669">
        <v>44562</v>
      </c>
      <c r="Y279" s="669">
        <v>44926</v>
      </c>
      <c r="Z279" s="669">
        <v>44593</v>
      </c>
      <c r="AA279" s="669">
        <v>44926</v>
      </c>
      <c r="AB279" s="1219">
        <f t="shared" si="196"/>
        <v>416</v>
      </c>
      <c r="AC279" s="1240">
        <f t="shared" ref="AC279" si="209">+L279</f>
        <v>0</v>
      </c>
      <c r="AD279" s="308">
        <v>6</v>
      </c>
      <c r="AE279" s="308">
        <f t="shared" si="208"/>
        <v>0</v>
      </c>
      <c r="AF279" s="308">
        <f t="shared" si="208"/>
        <v>0</v>
      </c>
      <c r="AG279" s="308">
        <f t="shared" si="208"/>
        <v>0</v>
      </c>
      <c r="AH279" s="308">
        <f t="shared" si="208"/>
        <v>0</v>
      </c>
      <c r="AI279" s="308">
        <f t="shared" si="208"/>
        <v>0</v>
      </c>
      <c r="AJ279" s="308">
        <v>6</v>
      </c>
      <c r="AK279" s="1219">
        <f t="shared" si="197"/>
        <v>416</v>
      </c>
      <c r="AL279" s="1243">
        <f>+N279</f>
        <v>0</v>
      </c>
      <c r="AM279" s="308">
        <f t="shared" si="204"/>
        <v>0</v>
      </c>
      <c r="AN279" s="683"/>
      <c r="AO279" s="683"/>
      <c r="AP279" s="683"/>
      <c r="AQ279" s="683"/>
      <c r="AR279" s="683"/>
      <c r="AS279" s="683"/>
      <c r="AT279" s="1219">
        <f t="shared" si="198"/>
        <v>416</v>
      </c>
      <c r="AU279" s="1246">
        <f>+O279</f>
        <v>0</v>
      </c>
      <c r="AV279" s="308">
        <f t="shared" si="205"/>
        <v>0</v>
      </c>
      <c r="AW279" s="683"/>
      <c r="AX279" s="683"/>
      <c r="AY279" s="683"/>
      <c r="AZ279" s="683"/>
      <c r="BA279" s="683"/>
      <c r="BB279" s="683"/>
      <c r="BC279" s="1219">
        <f t="shared" si="199"/>
        <v>416</v>
      </c>
      <c r="BD279" s="1249">
        <f>+P279</f>
        <v>1</v>
      </c>
      <c r="BE279" s="308">
        <v>6</v>
      </c>
      <c r="BF279" s="683"/>
      <c r="BG279" s="683"/>
      <c r="BH279" s="683"/>
      <c r="BI279" s="683"/>
      <c r="BJ279" s="683"/>
      <c r="BK279" s="683">
        <v>6</v>
      </c>
      <c r="BL279" s="1219">
        <f t="shared" si="200"/>
        <v>416</v>
      </c>
      <c r="BM279" s="1252">
        <f>+Q279</f>
        <v>0</v>
      </c>
      <c r="BN279" s="308">
        <f t="shared" si="207"/>
        <v>0</v>
      </c>
      <c r="BO279" s="683"/>
      <c r="BP279" s="683"/>
      <c r="BQ279" s="683"/>
      <c r="BR279" s="683"/>
      <c r="BS279" s="683"/>
      <c r="BT279" s="683"/>
      <c r="BU279" s="1204"/>
      <c r="BV279" s="1205"/>
      <c r="BW279" s="1205"/>
      <c r="BX279" s="1205"/>
      <c r="BY279" s="1205"/>
      <c r="BZ279" s="1205"/>
      <c r="CA279" s="1205"/>
      <c r="CB279" s="1205"/>
      <c r="CC279" s="1206"/>
    </row>
    <row r="280" spans="1:81" s="690" customFormat="1" ht="40.15" customHeight="1" thickTop="1" thickBot="1" x14ac:dyDescent="0.3">
      <c r="A280" s="673"/>
      <c r="B280" s="1334"/>
      <c r="C280" s="1315"/>
      <c r="D280" s="1097"/>
      <c r="E280" s="1094"/>
      <c r="F280" s="1286"/>
      <c r="G280" s="1094"/>
      <c r="H280" s="1094"/>
      <c r="I280" s="1447"/>
      <c r="J280" s="1220"/>
      <c r="K280" s="1217"/>
      <c r="L280" s="1223"/>
      <c r="M280" s="1226"/>
      <c r="N280" s="1229"/>
      <c r="O280" s="1232"/>
      <c r="P280" s="1235"/>
      <c r="Q280" s="1238"/>
      <c r="R280" s="1220"/>
      <c r="S280" s="678" t="s">
        <v>6027</v>
      </c>
      <c r="T280" s="710" t="s">
        <v>3833</v>
      </c>
      <c r="U280" s="709" t="s">
        <v>3838</v>
      </c>
      <c r="V280" s="710" t="s">
        <v>3842</v>
      </c>
      <c r="W280" s="678" t="s">
        <v>6028</v>
      </c>
      <c r="X280" s="669">
        <v>44562</v>
      </c>
      <c r="Y280" s="669">
        <v>44926</v>
      </c>
      <c r="Z280" s="669">
        <v>44593</v>
      </c>
      <c r="AA280" s="669">
        <v>44926</v>
      </c>
      <c r="AB280" s="1220"/>
      <c r="AC280" s="1241"/>
      <c r="AD280" s="303">
        <f t="shared" si="208"/>
        <v>0</v>
      </c>
      <c r="AE280" s="303">
        <f t="shared" si="208"/>
        <v>0</v>
      </c>
      <c r="AF280" s="303">
        <f t="shared" si="208"/>
        <v>0</v>
      </c>
      <c r="AG280" s="303">
        <f t="shared" si="208"/>
        <v>0</v>
      </c>
      <c r="AH280" s="303">
        <f t="shared" si="208"/>
        <v>0</v>
      </c>
      <c r="AI280" s="303">
        <f t="shared" si="208"/>
        <v>0</v>
      </c>
      <c r="AJ280" s="303">
        <f t="shared" si="208"/>
        <v>0</v>
      </c>
      <c r="AK280" s="1220"/>
      <c r="AL280" s="1244"/>
      <c r="AM280" s="303">
        <f t="shared" si="204"/>
        <v>0</v>
      </c>
      <c r="AN280" s="684"/>
      <c r="AO280" s="684"/>
      <c r="AP280" s="684"/>
      <c r="AQ280" s="684"/>
      <c r="AR280" s="684"/>
      <c r="AS280" s="684"/>
      <c r="AT280" s="1220"/>
      <c r="AU280" s="1247"/>
      <c r="AV280" s="303">
        <f t="shared" si="205"/>
        <v>0</v>
      </c>
      <c r="AW280" s="684"/>
      <c r="AX280" s="684"/>
      <c r="AY280" s="684"/>
      <c r="AZ280" s="684"/>
      <c r="BA280" s="684"/>
      <c r="BB280" s="684"/>
      <c r="BC280" s="1220"/>
      <c r="BD280" s="1250"/>
      <c r="BE280" s="303">
        <f t="shared" si="206"/>
        <v>0</v>
      </c>
      <c r="BF280" s="684"/>
      <c r="BG280" s="684"/>
      <c r="BH280" s="684"/>
      <c r="BI280" s="684"/>
      <c r="BJ280" s="684"/>
      <c r="BK280" s="684"/>
      <c r="BL280" s="1220"/>
      <c r="BM280" s="1253"/>
      <c r="BN280" s="303">
        <f t="shared" si="207"/>
        <v>0</v>
      </c>
      <c r="BO280" s="684"/>
      <c r="BP280" s="684"/>
      <c r="BQ280" s="684"/>
      <c r="BR280" s="684"/>
      <c r="BS280" s="684"/>
      <c r="BT280" s="684"/>
      <c r="BU280" s="1207"/>
      <c r="BV280" s="1208"/>
      <c r="BW280" s="1208"/>
      <c r="BX280" s="1208"/>
      <c r="BY280" s="1208"/>
      <c r="BZ280" s="1208"/>
      <c r="CA280" s="1208"/>
      <c r="CB280" s="1208"/>
      <c r="CC280" s="1209"/>
    </row>
    <row r="281" spans="1:81" s="690" customFormat="1" ht="40.15" customHeight="1" thickTop="1" thickBot="1" x14ac:dyDescent="0.3">
      <c r="A281" s="673"/>
      <c r="B281" s="1334"/>
      <c r="C281" s="1315"/>
      <c r="D281" s="1097"/>
      <c r="E281" s="1094"/>
      <c r="F281" s="1286"/>
      <c r="G281" s="1094"/>
      <c r="H281" s="1094"/>
      <c r="I281" s="1447"/>
      <c r="J281" s="1220"/>
      <c r="K281" s="1217"/>
      <c r="L281" s="1223"/>
      <c r="M281" s="1226"/>
      <c r="N281" s="1229"/>
      <c r="O281" s="1232"/>
      <c r="P281" s="1235"/>
      <c r="Q281" s="1238"/>
      <c r="R281" s="1220"/>
      <c r="S281" s="678" t="s">
        <v>6029</v>
      </c>
      <c r="T281" s="710" t="s">
        <v>3833</v>
      </c>
      <c r="U281" s="709" t="s">
        <v>3838</v>
      </c>
      <c r="V281" s="710" t="s">
        <v>3842</v>
      </c>
      <c r="W281" s="678" t="s">
        <v>6030</v>
      </c>
      <c r="X281" s="669">
        <v>44562</v>
      </c>
      <c r="Y281" s="669">
        <v>44926</v>
      </c>
      <c r="Z281" s="669">
        <v>44593</v>
      </c>
      <c r="AA281" s="669">
        <v>44926</v>
      </c>
      <c r="AB281" s="1220"/>
      <c r="AC281" s="1241"/>
      <c r="AD281" s="303">
        <f t="shared" si="208"/>
        <v>0</v>
      </c>
      <c r="AE281" s="303">
        <f t="shared" si="208"/>
        <v>0</v>
      </c>
      <c r="AF281" s="303">
        <f t="shared" si="208"/>
        <v>0</v>
      </c>
      <c r="AG281" s="303">
        <f t="shared" si="208"/>
        <v>0</v>
      </c>
      <c r="AH281" s="303">
        <f t="shared" si="208"/>
        <v>0</v>
      </c>
      <c r="AI281" s="303">
        <f t="shared" si="208"/>
        <v>0</v>
      </c>
      <c r="AJ281" s="303">
        <f t="shared" si="208"/>
        <v>0</v>
      </c>
      <c r="AK281" s="1220"/>
      <c r="AL281" s="1244"/>
      <c r="AM281" s="303">
        <f t="shared" si="204"/>
        <v>0</v>
      </c>
      <c r="AN281" s="684"/>
      <c r="AO281" s="684"/>
      <c r="AP281" s="684"/>
      <c r="AQ281" s="684"/>
      <c r="AR281" s="684"/>
      <c r="AS281" s="684"/>
      <c r="AT281" s="1220"/>
      <c r="AU281" s="1247"/>
      <c r="AV281" s="303">
        <f t="shared" si="205"/>
        <v>0</v>
      </c>
      <c r="AW281" s="684"/>
      <c r="AX281" s="684"/>
      <c r="AY281" s="684"/>
      <c r="AZ281" s="684"/>
      <c r="BA281" s="684"/>
      <c r="BB281" s="684"/>
      <c r="BC281" s="1220"/>
      <c r="BD281" s="1250"/>
      <c r="BE281" s="303">
        <f t="shared" si="206"/>
        <v>0</v>
      </c>
      <c r="BF281" s="684"/>
      <c r="BG281" s="684"/>
      <c r="BH281" s="684"/>
      <c r="BI281" s="684"/>
      <c r="BJ281" s="684"/>
      <c r="BK281" s="684"/>
      <c r="BL281" s="1220"/>
      <c r="BM281" s="1253"/>
      <c r="BN281" s="303">
        <f t="shared" si="207"/>
        <v>0</v>
      </c>
      <c r="BO281" s="684"/>
      <c r="BP281" s="684"/>
      <c r="BQ281" s="684"/>
      <c r="BR281" s="684"/>
      <c r="BS281" s="684"/>
      <c r="BT281" s="684"/>
      <c r="BU281" s="1207"/>
      <c r="BV281" s="1208"/>
      <c r="BW281" s="1208"/>
      <c r="BX281" s="1208"/>
      <c r="BY281" s="1208"/>
      <c r="BZ281" s="1208"/>
      <c r="CA281" s="1208"/>
      <c r="CB281" s="1208"/>
      <c r="CC281" s="1209"/>
    </row>
    <row r="282" spans="1:81" s="690" customFormat="1" ht="40.15" customHeight="1" thickTop="1" thickBot="1" x14ac:dyDescent="0.3">
      <c r="A282" s="673"/>
      <c r="B282" s="1334"/>
      <c r="C282" s="1315"/>
      <c r="D282" s="1098"/>
      <c r="E282" s="1095"/>
      <c r="F282" s="1287"/>
      <c r="G282" s="1095"/>
      <c r="H282" s="1095"/>
      <c r="I282" s="1448"/>
      <c r="J282" s="1221"/>
      <c r="K282" s="1218"/>
      <c r="L282" s="1224"/>
      <c r="M282" s="1227"/>
      <c r="N282" s="1230"/>
      <c r="O282" s="1233"/>
      <c r="P282" s="1236"/>
      <c r="Q282" s="1239"/>
      <c r="R282" s="1221"/>
      <c r="S282" s="679" t="s">
        <v>6031</v>
      </c>
      <c r="T282" s="710" t="s">
        <v>3833</v>
      </c>
      <c r="U282" s="710" t="s">
        <v>3840</v>
      </c>
      <c r="V282" s="710" t="s">
        <v>3842</v>
      </c>
      <c r="W282" s="679" t="s">
        <v>6032</v>
      </c>
      <c r="X282" s="669">
        <v>44562</v>
      </c>
      <c r="Y282" s="669">
        <v>44926</v>
      </c>
      <c r="Z282" s="669">
        <v>44593</v>
      </c>
      <c r="AA282" s="669">
        <v>44926</v>
      </c>
      <c r="AB282" s="1221"/>
      <c r="AC282" s="1242"/>
      <c r="AD282" s="306">
        <f t="shared" si="208"/>
        <v>0</v>
      </c>
      <c r="AE282" s="306">
        <f t="shared" si="208"/>
        <v>0</v>
      </c>
      <c r="AF282" s="306">
        <f t="shared" si="208"/>
        <v>0</v>
      </c>
      <c r="AG282" s="306">
        <f t="shared" si="208"/>
        <v>0</v>
      </c>
      <c r="AH282" s="306">
        <f t="shared" si="208"/>
        <v>0</v>
      </c>
      <c r="AI282" s="306">
        <f t="shared" si="208"/>
        <v>0</v>
      </c>
      <c r="AJ282" s="306">
        <f t="shared" si="208"/>
        <v>0</v>
      </c>
      <c r="AK282" s="1221"/>
      <c r="AL282" s="1245"/>
      <c r="AM282" s="306">
        <f t="shared" si="204"/>
        <v>0</v>
      </c>
      <c r="AN282" s="685"/>
      <c r="AO282" s="685"/>
      <c r="AP282" s="685"/>
      <c r="AQ282" s="685"/>
      <c r="AR282" s="685"/>
      <c r="AS282" s="685"/>
      <c r="AT282" s="1221"/>
      <c r="AU282" s="1248"/>
      <c r="AV282" s="306">
        <f t="shared" si="205"/>
        <v>0</v>
      </c>
      <c r="AW282" s="685"/>
      <c r="AX282" s="685"/>
      <c r="AY282" s="685"/>
      <c r="AZ282" s="685"/>
      <c r="BA282" s="685"/>
      <c r="BB282" s="685"/>
      <c r="BC282" s="1221"/>
      <c r="BD282" s="1251"/>
      <c r="BE282" s="306">
        <f t="shared" si="206"/>
        <v>0</v>
      </c>
      <c r="BF282" s="685"/>
      <c r="BG282" s="685"/>
      <c r="BH282" s="685"/>
      <c r="BI282" s="685"/>
      <c r="BJ282" s="685"/>
      <c r="BK282" s="685"/>
      <c r="BL282" s="1221"/>
      <c r="BM282" s="1254"/>
      <c r="BN282" s="306">
        <f t="shared" si="207"/>
        <v>0</v>
      </c>
      <c r="BO282" s="685"/>
      <c r="BP282" s="685"/>
      <c r="BQ282" s="685"/>
      <c r="BR282" s="685"/>
      <c r="BS282" s="685"/>
      <c r="BT282" s="685"/>
      <c r="BU282" s="1210"/>
      <c r="BV282" s="1211"/>
      <c r="BW282" s="1211"/>
      <c r="BX282" s="1211"/>
      <c r="BY282" s="1211"/>
      <c r="BZ282" s="1211"/>
      <c r="CA282" s="1211"/>
      <c r="CB282" s="1211"/>
      <c r="CC282" s="1212"/>
    </row>
    <row r="283" spans="1:81" s="690" customFormat="1" ht="40.15" customHeight="1" thickTop="1" thickBot="1" x14ac:dyDescent="0.3">
      <c r="A283" s="673"/>
      <c r="B283" s="1334"/>
      <c r="C283" s="1315"/>
      <c r="D283" s="1096">
        <v>4103</v>
      </c>
      <c r="E283" s="1093" t="s">
        <v>5892</v>
      </c>
      <c r="F283" s="1285" t="s">
        <v>5893</v>
      </c>
      <c r="G283" s="1093" t="s">
        <v>5730</v>
      </c>
      <c r="H283" s="1093"/>
      <c r="I283" s="1446">
        <v>2021004540179</v>
      </c>
      <c r="J283" s="1219">
        <v>417</v>
      </c>
      <c r="K283" s="1216" t="str">
        <f>+[9]Metas!K474</f>
        <v>municipios con capacitación a los colegios de la sede central en educación incluyente a los estudiantes</v>
      </c>
      <c r="L283" s="1222"/>
      <c r="M283" s="1225">
        <v>14</v>
      </c>
      <c r="N283" s="1228">
        <v>4</v>
      </c>
      <c r="O283" s="1231">
        <v>4</v>
      </c>
      <c r="P283" s="1234">
        <v>4</v>
      </c>
      <c r="Q283" s="1237">
        <v>2</v>
      </c>
      <c r="R283" s="1219">
        <f>+$J283</f>
        <v>417</v>
      </c>
      <c r="S283" s="719" t="s">
        <v>5935</v>
      </c>
      <c r="T283" s="708" t="s">
        <v>3833</v>
      </c>
      <c r="U283" s="708" t="s">
        <v>3838</v>
      </c>
      <c r="V283" s="708" t="s">
        <v>3842</v>
      </c>
      <c r="W283" s="731" t="s">
        <v>5929</v>
      </c>
      <c r="X283" s="669">
        <v>44562</v>
      </c>
      <c r="Y283" s="669">
        <v>44926</v>
      </c>
      <c r="Z283" s="669">
        <v>44593</v>
      </c>
      <c r="AA283" s="669">
        <v>44926</v>
      </c>
      <c r="AB283" s="1219">
        <f t="shared" ref="AB283:AB319" si="210">+$J283</f>
        <v>417</v>
      </c>
      <c r="AC283" s="1240">
        <f t="shared" ref="AC283" si="211">+L283</f>
        <v>0</v>
      </c>
      <c r="AD283" s="308">
        <v>4</v>
      </c>
      <c r="AE283" s="308">
        <v>4</v>
      </c>
      <c r="AF283" s="308">
        <f t="shared" si="208"/>
        <v>0</v>
      </c>
      <c r="AG283" s="308">
        <f t="shared" si="208"/>
        <v>0</v>
      </c>
      <c r="AH283" s="308">
        <f t="shared" si="208"/>
        <v>0</v>
      </c>
      <c r="AI283" s="308">
        <f t="shared" si="208"/>
        <v>0</v>
      </c>
      <c r="AJ283" s="308">
        <f t="shared" si="208"/>
        <v>0</v>
      </c>
      <c r="AK283" s="1219">
        <f t="shared" ref="AK283:AK319" si="212">+$J283</f>
        <v>417</v>
      </c>
      <c r="AL283" s="1243">
        <f>+N283</f>
        <v>4</v>
      </c>
      <c r="AM283" s="308">
        <v>1</v>
      </c>
      <c r="AN283" s="683">
        <v>1</v>
      </c>
      <c r="AO283" s="683"/>
      <c r="AP283" s="683"/>
      <c r="AQ283" s="683"/>
      <c r="AR283" s="683"/>
      <c r="AS283" s="683"/>
      <c r="AT283" s="1219">
        <f t="shared" ref="AT283:AT319" si="213">+$J283</f>
        <v>417</v>
      </c>
      <c r="AU283" s="1246">
        <f>+O283</f>
        <v>4</v>
      </c>
      <c r="AV283" s="308">
        <v>1</v>
      </c>
      <c r="AW283" s="683">
        <v>1</v>
      </c>
      <c r="AX283" s="683"/>
      <c r="AY283" s="683"/>
      <c r="AZ283" s="683"/>
      <c r="BA283" s="683"/>
      <c r="BB283" s="683"/>
      <c r="BC283" s="1219">
        <f t="shared" ref="BC283:BC319" si="214">+$J283</f>
        <v>417</v>
      </c>
      <c r="BD283" s="1249">
        <f>+P283</f>
        <v>4</v>
      </c>
      <c r="BE283" s="308">
        <v>1</v>
      </c>
      <c r="BF283" s="683">
        <v>1</v>
      </c>
      <c r="BG283" s="683"/>
      <c r="BH283" s="683"/>
      <c r="BI283" s="683"/>
      <c r="BJ283" s="683"/>
      <c r="BK283" s="683"/>
      <c r="BL283" s="1219">
        <f t="shared" ref="BL283:BL319" si="215">+$J283</f>
        <v>417</v>
      </c>
      <c r="BM283" s="1252">
        <f>+Q283</f>
        <v>2</v>
      </c>
      <c r="BN283" s="308">
        <v>1</v>
      </c>
      <c r="BO283" s="683">
        <v>1</v>
      </c>
      <c r="BP283" s="683"/>
      <c r="BQ283" s="683"/>
      <c r="BR283" s="683"/>
      <c r="BS283" s="683"/>
      <c r="BT283" s="683"/>
      <c r="BU283" s="1204"/>
      <c r="BV283" s="1205"/>
      <c r="BW283" s="1205"/>
      <c r="BX283" s="1205"/>
      <c r="BY283" s="1205"/>
      <c r="BZ283" s="1205"/>
      <c r="CA283" s="1205"/>
      <c r="CB283" s="1205"/>
      <c r="CC283" s="1206"/>
    </row>
    <row r="284" spans="1:81" s="690" customFormat="1" ht="40.15" customHeight="1" thickTop="1" thickBot="1" x14ac:dyDescent="0.3">
      <c r="A284" s="673"/>
      <c r="B284" s="1334"/>
      <c r="C284" s="1315"/>
      <c r="D284" s="1097"/>
      <c r="E284" s="1094"/>
      <c r="F284" s="1286"/>
      <c r="G284" s="1094"/>
      <c r="H284" s="1094"/>
      <c r="I284" s="1447"/>
      <c r="J284" s="1220"/>
      <c r="K284" s="1217"/>
      <c r="L284" s="1223"/>
      <c r="M284" s="1226"/>
      <c r="N284" s="1229"/>
      <c r="O284" s="1232"/>
      <c r="P284" s="1235"/>
      <c r="Q284" s="1238"/>
      <c r="R284" s="1220"/>
      <c r="S284" s="718" t="s">
        <v>5930</v>
      </c>
      <c r="T284" s="709" t="s">
        <v>3833</v>
      </c>
      <c r="U284" s="709" t="s">
        <v>3839</v>
      </c>
      <c r="V284" s="709" t="s">
        <v>3842</v>
      </c>
      <c r="W284" s="731" t="s">
        <v>5931</v>
      </c>
      <c r="X284" s="669">
        <v>44562</v>
      </c>
      <c r="Y284" s="669">
        <v>44926</v>
      </c>
      <c r="Z284" s="669">
        <v>44593</v>
      </c>
      <c r="AA284" s="669">
        <v>44926</v>
      </c>
      <c r="AB284" s="1220"/>
      <c r="AC284" s="1241"/>
      <c r="AD284" s="303">
        <f t="shared" si="208"/>
        <v>0</v>
      </c>
      <c r="AE284" s="303">
        <f t="shared" si="208"/>
        <v>0</v>
      </c>
      <c r="AF284" s="303">
        <f t="shared" si="208"/>
        <v>0</v>
      </c>
      <c r="AG284" s="303">
        <f t="shared" si="208"/>
        <v>0</v>
      </c>
      <c r="AH284" s="303">
        <f t="shared" si="208"/>
        <v>0</v>
      </c>
      <c r="AI284" s="303">
        <f t="shared" si="208"/>
        <v>0</v>
      </c>
      <c r="AJ284" s="303">
        <f t="shared" si="208"/>
        <v>0</v>
      </c>
      <c r="AK284" s="1220"/>
      <c r="AL284" s="1244"/>
      <c r="AM284" s="303">
        <f t="shared" si="204"/>
        <v>0</v>
      </c>
      <c r="AN284" s="684"/>
      <c r="AO284" s="684"/>
      <c r="AP284" s="684"/>
      <c r="AQ284" s="684"/>
      <c r="AR284" s="684"/>
      <c r="AS284" s="684"/>
      <c r="AT284" s="1220"/>
      <c r="AU284" s="1247"/>
      <c r="AV284" s="303">
        <f t="shared" si="205"/>
        <v>0</v>
      </c>
      <c r="AW284" s="684"/>
      <c r="AX284" s="684"/>
      <c r="AY284" s="684"/>
      <c r="AZ284" s="684"/>
      <c r="BA284" s="684"/>
      <c r="BB284" s="684"/>
      <c r="BC284" s="1220"/>
      <c r="BD284" s="1250"/>
      <c r="BE284" s="303">
        <f t="shared" si="206"/>
        <v>0</v>
      </c>
      <c r="BF284" s="684"/>
      <c r="BG284" s="684"/>
      <c r="BH284" s="684"/>
      <c r="BI284" s="684"/>
      <c r="BJ284" s="684"/>
      <c r="BK284" s="684"/>
      <c r="BL284" s="1220"/>
      <c r="BM284" s="1253"/>
      <c r="BN284" s="303">
        <f t="shared" si="207"/>
        <v>0</v>
      </c>
      <c r="BO284" s="684"/>
      <c r="BP284" s="684"/>
      <c r="BQ284" s="684"/>
      <c r="BR284" s="684"/>
      <c r="BS284" s="684"/>
      <c r="BT284" s="684"/>
      <c r="BU284" s="1207"/>
      <c r="BV284" s="1208"/>
      <c r="BW284" s="1208"/>
      <c r="BX284" s="1208"/>
      <c r="BY284" s="1208"/>
      <c r="BZ284" s="1208"/>
      <c r="CA284" s="1208"/>
      <c r="CB284" s="1208"/>
      <c r="CC284" s="1209"/>
    </row>
    <row r="285" spans="1:81" s="690" customFormat="1" ht="40.15" customHeight="1" thickTop="1" thickBot="1" x14ac:dyDescent="0.3">
      <c r="A285" s="673"/>
      <c r="B285" s="1334"/>
      <c r="C285" s="1315"/>
      <c r="D285" s="1097"/>
      <c r="E285" s="1094"/>
      <c r="F285" s="1286"/>
      <c r="G285" s="1094"/>
      <c r="H285" s="1094"/>
      <c r="I285" s="1447"/>
      <c r="J285" s="1220"/>
      <c r="K285" s="1217"/>
      <c r="L285" s="1223"/>
      <c r="M285" s="1226"/>
      <c r="N285" s="1229"/>
      <c r="O285" s="1232"/>
      <c r="P285" s="1235"/>
      <c r="Q285" s="1238"/>
      <c r="R285" s="1220"/>
      <c r="S285" s="718" t="s">
        <v>5924</v>
      </c>
      <c r="T285" s="709" t="s">
        <v>3833</v>
      </c>
      <c r="U285" s="709" t="s">
        <v>3839</v>
      </c>
      <c r="V285" s="709" t="s">
        <v>3842</v>
      </c>
      <c r="W285" s="731" t="s">
        <v>5932</v>
      </c>
      <c r="X285" s="669">
        <v>44562</v>
      </c>
      <c r="Y285" s="669">
        <v>44926</v>
      </c>
      <c r="Z285" s="669">
        <v>44593</v>
      </c>
      <c r="AA285" s="669">
        <v>44926</v>
      </c>
      <c r="AB285" s="1220"/>
      <c r="AC285" s="1241"/>
      <c r="AD285" s="303">
        <f t="shared" si="208"/>
        <v>0</v>
      </c>
      <c r="AE285" s="303">
        <f t="shared" si="208"/>
        <v>0</v>
      </c>
      <c r="AF285" s="303">
        <f t="shared" si="208"/>
        <v>0</v>
      </c>
      <c r="AG285" s="303">
        <f t="shared" si="208"/>
        <v>0</v>
      </c>
      <c r="AH285" s="303">
        <f t="shared" si="208"/>
        <v>0</v>
      </c>
      <c r="AI285" s="303">
        <f t="shared" si="208"/>
        <v>0</v>
      </c>
      <c r="AJ285" s="303">
        <f t="shared" si="208"/>
        <v>0</v>
      </c>
      <c r="AK285" s="1220"/>
      <c r="AL285" s="1244"/>
      <c r="AM285" s="303">
        <f t="shared" si="204"/>
        <v>0</v>
      </c>
      <c r="AN285" s="684"/>
      <c r="AO285" s="684"/>
      <c r="AP285" s="684"/>
      <c r="AQ285" s="684"/>
      <c r="AR285" s="684"/>
      <c r="AS285" s="684"/>
      <c r="AT285" s="1220"/>
      <c r="AU285" s="1247"/>
      <c r="AV285" s="303">
        <f t="shared" si="205"/>
        <v>0</v>
      </c>
      <c r="AW285" s="684"/>
      <c r="AX285" s="684"/>
      <c r="AY285" s="684"/>
      <c r="AZ285" s="684"/>
      <c r="BA285" s="684"/>
      <c r="BB285" s="684"/>
      <c r="BC285" s="1220"/>
      <c r="BD285" s="1250"/>
      <c r="BE285" s="303">
        <f t="shared" si="206"/>
        <v>0</v>
      </c>
      <c r="BF285" s="684"/>
      <c r="BG285" s="684"/>
      <c r="BH285" s="684"/>
      <c r="BI285" s="684"/>
      <c r="BJ285" s="684"/>
      <c r="BK285" s="684"/>
      <c r="BL285" s="1220"/>
      <c r="BM285" s="1253"/>
      <c r="BN285" s="303">
        <f t="shared" si="207"/>
        <v>0</v>
      </c>
      <c r="BO285" s="684"/>
      <c r="BP285" s="684"/>
      <c r="BQ285" s="684"/>
      <c r="BR285" s="684"/>
      <c r="BS285" s="684"/>
      <c r="BT285" s="684"/>
      <c r="BU285" s="1207"/>
      <c r="BV285" s="1208"/>
      <c r="BW285" s="1208"/>
      <c r="BX285" s="1208"/>
      <c r="BY285" s="1208"/>
      <c r="BZ285" s="1208"/>
      <c r="CA285" s="1208"/>
      <c r="CB285" s="1208"/>
      <c r="CC285" s="1209"/>
    </row>
    <row r="286" spans="1:81" s="690" customFormat="1" ht="40.15" customHeight="1" thickTop="1" thickBot="1" x14ac:dyDescent="0.3">
      <c r="A286" s="673"/>
      <c r="B286" s="1334"/>
      <c r="C286" s="1316"/>
      <c r="D286" s="1098"/>
      <c r="E286" s="1095"/>
      <c r="F286" s="1287"/>
      <c r="G286" s="1095"/>
      <c r="H286" s="1095"/>
      <c r="I286" s="1448"/>
      <c r="J286" s="1221"/>
      <c r="K286" s="1218"/>
      <c r="L286" s="1224"/>
      <c r="M286" s="1227"/>
      <c r="N286" s="1230"/>
      <c r="O286" s="1233"/>
      <c r="P286" s="1236"/>
      <c r="Q286" s="1239"/>
      <c r="R286" s="1221"/>
      <c r="S286" s="720" t="s">
        <v>5933</v>
      </c>
      <c r="T286" s="710" t="s">
        <v>3833</v>
      </c>
      <c r="U286" s="710" t="s">
        <v>3840</v>
      </c>
      <c r="V286" s="710" t="s">
        <v>3842</v>
      </c>
      <c r="W286" s="731" t="s">
        <v>5934</v>
      </c>
      <c r="X286" s="669">
        <v>44562</v>
      </c>
      <c r="Y286" s="669">
        <v>44926</v>
      </c>
      <c r="Z286" s="669">
        <v>44593</v>
      </c>
      <c r="AA286" s="669">
        <v>44926</v>
      </c>
      <c r="AB286" s="1221"/>
      <c r="AC286" s="1242"/>
      <c r="AD286" s="306">
        <f t="shared" si="208"/>
        <v>0</v>
      </c>
      <c r="AE286" s="306">
        <f t="shared" si="208"/>
        <v>0</v>
      </c>
      <c r="AF286" s="306">
        <f t="shared" si="208"/>
        <v>0</v>
      </c>
      <c r="AG286" s="306">
        <f t="shared" si="208"/>
        <v>0</v>
      </c>
      <c r="AH286" s="306">
        <f t="shared" si="208"/>
        <v>0</v>
      </c>
      <c r="AI286" s="306">
        <f t="shared" si="208"/>
        <v>0</v>
      </c>
      <c r="AJ286" s="306">
        <f t="shared" si="208"/>
        <v>0</v>
      </c>
      <c r="AK286" s="1221"/>
      <c r="AL286" s="1245"/>
      <c r="AM286" s="306">
        <f t="shared" si="204"/>
        <v>0</v>
      </c>
      <c r="AN286" s="685"/>
      <c r="AO286" s="685"/>
      <c r="AP286" s="685"/>
      <c r="AQ286" s="685"/>
      <c r="AR286" s="685"/>
      <c r="AS286" s="685"/>
      <c r="AT286" s="1221"/>
      <c r="AU286" s="1248"/>
      <c r="AV286" s="306">
        <f t="shared" si="205"/>
        <v>0</v>
      </c>
      <c r="AW286" s="685"/>
      <c r="AX286" s="685"/>
      <c r="AY286" s="685"/>
      <c r="AZ286" s="685"/>
      <c r="BA286" s="685"/>
      <c r="BB286" s="685"/>
      <c r="BC286" s="1221"/>
      <c r="BD286" s="1251"/>
      <c r="BE286" s="306">
        <f t="shared" si="206"/>
        <v>0</v>
      </c>
      <c r="BF286" s="685"/>
      <c r="BG286" s="685"/>
      <c r="BH286" s="685"/>
      <c r="BI286" s="685"/>
      <c r="BJ286" s="685"/>
      <c r="BK286" s="685"/>
      <c r="BL286" s="1221"/>
      <c r="BM286" s="1254"/>
      <c r="BN286" s="306">
        <f t="shared" si="207"/>
        <v>0</v>
      </c>
      <c r="BO286" s="685"/>
      <c r="BP286" s="685"/>
      <c r="BQ286" s="685"/>
      <c r="BR286" s="685"/>
      <c r="BS286" s="685"/>
      <c r="BT286" s="685"/>
      <c r="BU286" s="1210"/>
      <c r="BV286" s="1211"/>
      <c r="BW286" s="1211"/>
      <c r="BX286" s="1211"/>
      <c r="BY286" s="1211"/>
      <c r="BZ286" s="1211"/>
      <c r="CA286" s="1211"/>
      <c r="CB286" s="1211"/>
      <c r="CC286" s="1212"/>
    </row>
    <row r="287" spans="1:81" s="690" customFormat="1" ht="40.15" customHeight="1" thickTop="1" thickBot="1" x14ac:dyDescent="0.3">
      <c r="A287" s="673"/>
      <c r="B287" s="1334"/>
      <c r="C287" s="1314" t="s">
        <v>634</v>
      </c>
      <c r="D287" s="1096">
        <v>4103</v>
      </c>
      <c r="E287" s="1093" t="s">
        <v>5892</v>
      </c>
      <c r="F287" s="1285" t="s">
        <v>5893</v>
      </c>
      <c r="G287" s="1093" t="s">
        <v>5730</v>
      </c>
      <c r="H287" s="1093"/>
      <c r="I287" s="1446">
        <v>2021004540179</v>
      </c>
      <c r="J287" s="1219">
        <v>418</v>
      </c>
      <c r="K287" s="1216" t="str">
        <f>+[9]Metas!K475</f>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
      <c r="L287" s="1222"/>
      <c r="M287" s="1225">
        <v>2</v>
      </c>
      <c r="N287" s="1228">
        <v>1</v>
      </c>
      <c r="O287" s="1231">
        <v>1</v>
      </c>
      <c r="P287" s="1234"/>
      <c r="Q287" s="1237"/>
      <c r="R287" s="1219">
        <f>+$J287</f>
        <v>418</v>
      </c>
      <c r="S287" s="719" t="s">
        <v>5935</v>
      </c>
      <c r="T287" s="708" t="s">
        <v>3833</v>
      </c>
      <c r="U287" s="708" t="s">
        <v>3838</v>
      </c>
      <c r="V287" s="708" t="s">
        <v>3842</v>
      </c>
      <c r="W287" s="731" t="s">
        <v>5929</v>
      </c>
      <c r="X287" s="669">
        <v>44562</v>
      </c>
      <c r="Y287" s="669">
        <v>44926</v>
      </c>
      <c r="Z287" s="669">
        <v>44593</v>
      </c>
      <c r="AA287" s="669">
        <v>44926</v>
      </c>
      <c r="AB287" s="1219">
        <f t="shared" si="210"/>
        <v>418</v>
      </c>
      <c r="AC287" s="1240">
        <f t="shared" ref="AC287" si="216">+L287</f>
        <v>0</v>
      </c>
      <c r="AD287" s="308">
        <f t="shared" si="208"/>
        <v>2</v>
      </c>
      <c r="AE287" s="308">
        <f t="shared" si="208"/>
        <v>2</v>
      </c>
      <c r="AF287" s="308">
        <f t="shared" si="208"/>
        <v>0</v>
      </c>
      <c r="AG287" s="308">
        <f t="shared" si="208"/>
        <v>0</v>
      </c>
      <c r="AH287" s="308">
        <f t="shared" si="208"/>
        <v>0</v>
      </c>
      <c r="AI287" s="308">
        <f t="shared" si="208"/>
        <v>0</v>
      </c>
      <c r="AJ287" s="308">
        <f t="shared" si="208"/>
        <v>0</v>
      </c>
      <c r="AK287" s="1219">
        <f t="shared" si="212"/>
        <v>418</v>
      </c>
      <c r="AL287" s="1243">
        <f>+N287</f>
        <v>1</v>
      </c>
      <c r="AM287" s="308">
        <v>1</v>
      </c>
      <c r="AN287" s="683">
        <v>1</v>
      </c>
      <c r="AO287" s="683"/>
      <c r="AP287" s="683"/>
      <c r="AQ287" s="683"/>
      <c r="AR287" s="683"/>
      <c r="AS287" s="683"/>
      <c r="AT287" s="1219">
        <f t="shared" si="213"/>
        <v>418</v>
      </c>
      <c r="AU287" s="1246">
        <f>+O287</f>
        <v>1</v>
      </c>
      <c r="AV287" s="308">
        <v>1</v>
      </c>
      <c r="AW287" s="683">
        <v>1</v>
      </c>
      <c r="AX287" s="683"/>
      <c r="AY287" s="683"/>
      <c r="AZ287" s="683"/>
      <c r="BA287" s="683"/>
      <c r="BB287" s="683"/>
      <c r="BC287" s="1219">
        <f t="shared" si="214"/>
        <v>418</v>
      </c>
      <c r="BD287" s="1249">
        <f>+P287</f>
        <v>0</v>
      </c>
      <c r="BE287" s="308">
        <f t="shared" si="206"/>
        <v>0</v>
      </c>
      <c r="BF287" s="683"/>
      <c r="BG287" s="683"/>
      <c r="BH287" s="683"/>
      <c r="BI287" s="683"/>
      <c r="BJ287" s="683"/>
      <c r="BK287" s="683"/>
      <c r="BL287" s="1219">
        <f t="shared" si="215"/>
        <v>418</v>
      </c>
      <c r="BM287" s="1252">
        <f>+Q287</f>
        <v>0</v>
      </c>
      <c r="BN287" s="308">
        <v>0</v>
      </c>
      <c r="BO287" s="683">
        <v>0</v>
      </c>
      <c r="BP287" s="683"/>
      <c r="BQ287" s="683"/>
      <c r="BR287" s="683"/>
      <c r="BS287" s="683"/>
      <c r="BT287" s="683"/>
      <c r="BU287" s="1204"/>
      <c r="BV287" s="1205"/>
      <c r="BW287" s="1205"/>
      <c r="BX287" s="1205"/>
      <c r="BY287" s="1205"/>
      <c r="BZ287" s="1205"/>
      <c r="CA287" s="1205"/>
      <c r="CB287" s="1205"/>
      <c r="CC287" s="1206"/>
    </row>
    <row r="288" spans="1:81" s="690" customFormat="1" ht="40.15" customHeight="1" thickTop="1" thickBot="1" x14ac:dyDescent="0.3">
      <c r="A288" s="673"/>
      <c r="B288" s="1334"/>
      <c r="C288" s="1315"/>
      <c r="D288" s="1097"/>
      <c r="E288" s="1094"/>
      <c r="F288" s="1286"/>
      <c r="G288" s="1094"/>
      <c r="H288" s="1094"/>
      <c r="I288" s="1447"/>
      <c r="J288" s="1220"/>
      <c r="K288" s="1217"/>
      <c r="L288" s="1223"/>
      <c r="M288" s="1226"/>
      <c r="N288" s="1229"/>
      <c r="O288" s="1232"/>
      <c r="P288" s="1235"/>
      <c r="Q288" s="1238"/>
      <c r="R288" s="1220"/>
      <c r="S288" s="718" t="s">
        <v>5930</v>
      </c>
      <c r="T288" s="709" t="s">
        <v>3833</v>
      </c>
      <c r="U288" s="709" t="s">
        <v>3839</v>
      </c>
      <c r="V288" s="709" t="s">
        <v>3842</v>
      </c>
      <c r="W288" s="731" t="s">
        <v>5931</v>
      </c>
      <c r="X288" s="669">
        <v>44562</v>
      </c>
      <c r="Y288" s="669">
        <v>44926</v>
      </c>
      <c r="Z288" s="669">
        <v>44593</v>
      </c>
      <c r="AA288" s="669">
        <v>44926</v>
      </c>
      <c r="AB288" s="1220"/>
      <c r="AC288" s="1241"/>
      <c r="AD288" s="303">
        <f t="shared" si="208"/>
        <v>0</v>
      </c>
      <c r="AE288" s="303">
        <f t="shared" si="208"/>
        <v>0</v>
      </c>
      <c r="AF288" s="303">
        <f t="shared" si="208"/>
        <v>0</v>
      </c>
      <c r="AG288" s="303">
        <f t="shared" si="208"/>
        <v>0</v>
      </c>
      <c r="AH288" s="303">
        <f t="shared" si="208"/>
        <v>0</v>
      </c>
      <c r="AI288" s="303">
        <f t="shared" si="208"/>
        <v>0</v>
      </c>
      <c r="AJ288" s="303">
        <f t="shared" si="208"/>
        <v>0</v>
      </c>
      <c r="AK288" s="1220"/>
      <c r="AL288" s="1244"/>
      <c r="AM288" s="303">
        <f t="shared" si="204"/>
        <v>0</v>
      </c>
      <c r="AN288" s="684"/>
      <c r="AO288" s="684"/>
      <c r="AP288" s="684"/>
      <c r="AQ288" s="684"/>
      <c r="AR288" s="684"/>
      <c r="AS288" s="684"/>
      <c r="AT288" s="1220"/>
      <c r="AU288" s="1247"/>
      <c r="AV288" s="303">
        <f t="shared" si="205"/>
        <v>0</v>
      </c>
      <c r="AW288" s="684"/>
      <c r="AX288" s="684"/>
      <c r="AY288" s="684"/>
      <c r="AZ288" s="684"/>
      <c r="BA288" s="684"/>
      <c r="BB288" s="684"/>
      <c r="BC288" s="1220"/>
      <c r="BD288" s="1250"/>
      <c r="BE288" s="303">
        <f t="shared" si="206"/>
        <v>0</v>
      </c>
      <c r="BF288" s="684"/>
      <c r="BG288" s="684"/>
      <c r="BH288" s="684"/>
      <c r="BI288" s="684"/>
      <c r="BJ288" s="684"/>
      <c r="BK288" s="684"/>
      <c r="BL288" s="1220"/>
      <c r="BM288" s="1253"/>
      <c r="BN288" s="303">
        <f t="shared" si="207"/>
        <v>0</v>
      </c>
      <c r="BO288" s="684"/>
      <c r="BP288" s="684"/>
      <c r="BQ288" s="684"/>
      <c r="BR288" s="684"/>
      <c r="BS288" s="684"/>
      <c r="BT288" s="684"/>
      <c r="BU288" s="1207"/>
      <c r="BV288" s="1208"/>
      <c r="BW288" s="1208"/>
      <c r="BX288" s="1208"/>
      <c r="BY288" s="1208"/>
      <c r="BZ288" s="1208"/>
      <c r="CA288" s="1208"/>
      <c r="CB288" s="1208"/>
      <c r="CC288" s="1209"/>
    </row>
    <row r="289" spans="1:81" s="690" customFormat="1" ht="40.15" customHeight="1" thickTop="1" thickBot="1" x14ac:dyDescent="0.3">
      <c r="A289" s="673"/>
      <c r="B289" s="1334"/>
      <c r="C289" s="1315"/>
      <c r="D289" s="1097"/>
      <c r="E289" s="1094"/>
      <c r="F289" s="1286"/>
      <c r="G289" s="1094"/>
      <c r="H289" s="1094"/>
      <c r="I289" s="1447"/>
      <c r="J289" s="1220"/>
      <c r="K289" s="1217"/>
      <c r="L289" s="1223"/>
      <c r="M289" s="1226"/>
      <c r="N289" s="1229"/>
      <c r="O289" s="1232"/>
      <c r="P289" s="1235"/>
      <c r="Q289" s="1238"/>
      <c r="R289" s="1220"/>
      <c r="S289" s="718" t="s">
        <v>5924</v>
      </c>
      <c r="T289" s="709" t="s">
        <v>3833</v>
      </c>
      <c r="U289" s="709" t="s">
        <v>3839</v>
      </c>
      <c r="V289" s="709" t="s">
        <v>3842</v>
      </c>
      <c r="W289" s="731" t="s">
        <v>5932</v>
      </c>
      <c r="X289" s="669">
        <v>44562</v>
      </c>
      <c r="Y289" s="669">
        <v>44926</v>
      </c>
      <c r="Z289" s="669">
        <v>44593</v>
      </c>
      <c r="AA289" s="669">
        <v>44926</v>
      </c>
      <c r="AB289" s="1220"/>
      <c r="AC289" s="1241"/>
      <c r="AD289" s="303">
        <f t="shared" si="208"/>
        <v>0</v>
      </c>
      <c r="AE289" s="303">
        <f t="shared" si="208"/>
        <v>0</v>
      </c>
      <c r="AF289" s="303">
        <f t="shared" si="208"/>
        <v>0</v>
      </c>
      <c r="AG289" s="303">
        <f t="shared" si="208"/>
        <v>0</v>
      </c>
      <c r="AH289" s="303">
        <f t="shared" si="208"/>
        <v>0</v>
      </c>
      <c r="AI289" s="303">
        <f t="shared" si="208"/>
        <v>0</v>
      </c>
      <c r="AJ289" s="303">
        <f t="shared" si="208"/>
        <v>0</v>
      </c>
      <c r="AK289" s="1220"/>
      <c r="AL289" s="1244"/>
      <c r="AM289" s="303">
        <f t="shared" si="204"/>
        <v>0</v>
      </c>
      <c r="AN289" s="684"/>
      <c r="AO289" s="684"/>
      <c r="AP289" s="684"/>
      <c r="AQ289" s="684"/>
      <c r="AR289" s="684"/>
      <c r="AS289" s="684"/>
      <c r="AT289" s="1220"/>
      <c r="AU289" s="1247"/>
      <c r="AV289" s="303">
        <f t="shared" si="205"/>
        <v>0</v>
      </c>
      <c r="AW289" s="684"/>
      <c r="AX289" s="684"/>
      <c r="AY289" s="684"/>
      <c r="AZ289" s="684"/>
      <c r="BA289" s="684"/>
      <c r="BB289" s="684"/>
      <c r="BC289" s="1220"/>
      <c r="BD289" s="1250"/>
      <c r="BE289" s="303">
        <f t="shared" si="206"/>
        <v>0</v>
      </c>
      <c r="BF289" s="684"/>
      <c r="BG289" s="684"/>
      <c r="BH289" s="684"/>
      <c r="BI289" s="684"/>
      <c r="BJ289" s="684"/>
      <c r="BK289" s="684"/>
      <c r="BL289" s="1220"/>
      <c r="BM289" s="1253"/>
      <c r="BN289" s="303">
        <f t="shared" si="207"/>
        <v>0</v>
      </c>
      <c r="BO289" s="684"/>
      <c r="BP289" s="684"/>
      <c r="BQ289" s="684"/>
      <c r="BR289" s="684"/>
      <c r="BS289" s="684"/>
      <c r="BT289" s="684"/>
      <c r="BU289" s="1207"/>
      <c r="BV289" s="1208"/>
      <c r="BW289" s="1208"/>
      <c r="BX289" s="1208"/>
      <c r="BY289" s="1208"/>
      <c r="BZ289" s="1208"/>
      <c r="CA289" s="1208"/>
      <c r="CB289" s="1208"/>
      <c r="CC289" s="1209"/>
    </row>
    <row r="290" spans="1:81" s="690" customFormat="1" ht="40.15" customHeight="1" thickTop="1" thickBot="1" x14ac:dyDescent="0.3">
      <c r="A290" s="673"/>
      <c r="B290" s="1334"/>
      <c r="C290" s="1316"/>
      <c r="D290" s="1098"/>
      <c r="E290" s="1095"/>
      <c r="F290" s="1287"/>
      <c r="G290" s="1095"/>
      <c r="H290" s="1095"/>
      <c r="I290" s="1448"/>
      <c r="J290" s="1221"/>
      <c r="K290" s="1218"/>
      <c r="L290" s="1224"/>
      <c r="M290" s="1227"/>
      <c r="N290" s="1230"/>
      <c r="O290" s="1233"/>
      <c r="P290" s="1236"/>
      <c r="Q290" s="1239"/>
      <c r="R290" s="1221"/>
      <c r="S290" s="720" t="s">
        <v>5933</v>
      </c>
      <c r="T290" s="710" t="s">
        <v>3833</v>
      </c>
      <c r="U290" s="710" t="s">
        <v>3840</v>
      </c>
      <c r="V290" s="710" t="s">
        <v>3842</v>
      </c>
      <c r="W290" s="731" t="s">
        <v>5934</v>
      </c>
      <c r="X290" s="669">
        <v>44562</v>
      </c>
      <c r="Y290" s="669">
        <v>44926</v>
      </c>
      <c r="Z290" s="669">
        <v>44593</v>
      </c>
      <c r="AA290" s="669">
        <v>44926</v>
      </c>
      <c r="AB290" s="1221"/>
      <c r="AC290" s="1242"/>
      <c r="AD290" s="306">
        <f t="shared" si="208"/>
        <v>0</v>
      </c>
      <c r="AE290" s="306">
        <f t="shared" si="208"/>
        <v>0</v>
      </c>
      <c r="AF290" s="306">
        <f t="shared" si="208"/>
        <v>0</v>
      </c>
      <c r="AG290" s="306">
        <f t="shared" si="208"/>
        <v>0</v>
      </c>
      <c r="AH290" s="306">
        <f t="shared" si="208"/>
        <v>0</v>
      </c>
      <c r="AI290" s="306">
        <f t="shared" si="208"/>
        <v>0</v>
      </c>
      <c r="AJ290" s="306">
        <f t="shared" si="208"/>
        <v>0</v>
      </c>
      <c r="AK290" s="1221"/>
      <c r="AL290" s="1245"/>
      <c r="AM290" s="306">
        <f t="shared" si="204"/>
        <v>0</v>
      </c>
      <c r="AN290" s="685"/>
      <c r="AO290" s="685"/>
      <c r="AP290" s="685"/>
      <c r="AQ290" s="685"/>
      <c r="AR290" s="685"/>
      <c r="AS290" s="685"/>
      <c r="AT290" s="1221"/>
      <c r="AU290" s="1248"/>
      <c r="AV290" s="306">
        <f t="shared" si="205"/>
        <v>0</v>
      </c>
      <c r="AW290" s="685"/>
      <c r="AX290" s="685"/>
      <c r="AY290" s="685"/>
      <c r="AZ290" s="685"/>
      <c r="BA290" s="685"/>
      <c r="BB290" s="685"/>
      <c r="BC290" s="1221"/>
      <c r="BD290" s="1251"/>
      <c r="BE290" s="306">
        <f t="shared" si="206"/>
        <v>0</v>
      </c>
      <c r="BF290" s="685"/>
      <c r="BG290" s="685"/>
      <c r="BH290" s="685"/>
      <c r="BI290" s="685"/>
      <c r="BJ290" s="685"/>
      <c r="BK290" s="685"/>
      <c r="BL290" s="1221"/>
      <c r="BM290" s="1254"/>
      <c r="BN290" s="306">
        <f t="shared" si="207"/>
        <v>0</v>
      </c>
      <c r="BO290" s="685"/>
      <c r="BP290" s="685"/>
      <c r="BQ290" s="685"/>
      <c r="BR290" s="685"/>
      <c r="BS290" s="685"/>
      <c r="BT290" s="685"/>
      <c r="BU290" s="1210"/>
      <c r="BV290" s="1211"/>
      <c r="BW290" s="1211"/>
      <c r="BX290" s="1211"/>
      <c r="BY290" s="1211"/>
      <c r="BZ290" s="1211"/>
      <c r="CA290" s="1211"/>
      <c r="CB290" s="1211"/>
      <c r="CC290" s="1212"/>
    </row>
    <row r="291" spans="1:81" s="690" customFormat="1" ht="40.15" customHeight="1" thickTop="1" thickBot="1" x14ac:dyDescent="0.3">
      <c r="A291" s="673"/>
      <c r="B291" s="1334"/>
      <c r="C291" s="1314" t="s">
        <v>637</v>
      </c>
      <c r="D291" s="1096">
        <v>4103</v>
      </c>
      <c r="E291" s="1093" t="s">
        <v>5892</v>
      </c>
      <c r="F291" s="1285" t="s">
        <v>5893</v>
      </c>
      <c r="G291" s="1093" t="s">
        <v>5730</v>
      </c>
      <c r="H291" s="1093"/>
      <c r="I291" s="1446">
        <v>2021004540179</v>
      </c>
      <c r="J291" s="1219">
        <v>419</v>
      </c>
      <c r="K291" s="1216" t="str">
        <f>+[9]Metas!K476</f>
        <v>Apoyo a la conmemoración de días como el día la no homofobia, Orgullo OSIGD - LGBTI, Día de la visibilización trans, Día de la lucha en la reducción del VIH</v>
      </c>
      <c r="L291" s="1222"/>
      <c r="M291" s="1225">
        <v>1</v>
      </c>
      <c r="N291" s="1228"/>
      <c r="O291" s="1231">
        <v>1</v>
      </c>
      <c r="P291" s="1234"/>
      <c r="Q291" s="1237"/>
      <c r="R291" s="1219">
        <f>+$J291</f>
        <v>419</v>
      </c>
      <c r="S291" s="718" t="s">
        <v>5920</v>
      </c>
      <c r="T291" s="708" t="s">
        <v>3833</v>
      </c>
      <c r="U291" s="708" t="s">
        <v>3838</v>
      </c>
      <c r="V291" s="708" t="s">
        <v>3842</v>
      </c>
      <c r="W291" s="718" t="s">
        <v>5921</v>
      </c>
      <c r="X291" s="669">
        <v>44562</v>
      </c>
      <c r="Y291" s="669">
        <v>44926</v>
      </c>
      <c r="Z291" s="669">
        <v>44593</v>
      </c>
      <c r="AA291" s="669">
        <v>44926</v>
      </c>
      <c r="AB291" s="1219">
        <f t="shared" si="210"/>
        <v>419</v>
      </c>
      <c r="AC291" s="1240">
        <f t="shared" ref="AC291" si="217">+L291</f>
        <v>0</v>
      </c>
      <c r="AD291" s="308">
        <v>2</v>
      </c>
      <c r="AE291" s="308">
        <v>2</v>
      </c>
      <c r="AF291" s="308">
        <f t="shared" si="208"/>
        <v>0</v>
      </c>
      <c r="AG291" s="308">
        <f t="shared" si="208"/>
        <v>0</v>
      </c>
      <c r="AH291" s="308">
        <f t="shared" si="208"/>
        <v>0</v>
      </c>
      <c r="AI291" s="308">
        <f t="shared" si="208"/>
        <v>0</v>
      </c>
      <c r="AJ291" s="308">
        <f t="shared" si="208"/>
        <v>0</v>
      </c>
      <c r="AK291" s="1219">
        <f t="shared" si="212"/>
        <v>419</v>
      </c>
      <c r="AL291" s="1243">
        <f>+N291</f>
        <v>0</v>
      </c>
      <c r="AM291" s="308">
        <f t="shared" si="204"/>
        <v>0</v>
      </c>
      <c r="AN291" s="683"/>
      <c r="AO291" s="683"/>
      <c r="AP291" s="683"/>
      <c r="AQ291" s="683"/>
      <c r="AR291" s="683"/>
      <c r="AS291" s="683"/>
      <c r="AT291" s="1219">
        <f t="shared" si="213"/>
        <v>419</v>
      </c>
      <c r="AU291" s="1246">
        <f>+O291</f>
        <v>1</v>
      </c>
      <c r="AV291" s="308">
        <v>2</v>
      </c>
      <c r="AW291" s="683">
        <v>2</v>
      </c>
      <c r="AX291" s="683"/>
      <c r="AY291" s="683"/>
      <c r="AZ291" s="683"/>
      <c r="BA291" s="683"/>
      <c r="BB291" s="683"/>
      <c r="BC291" s="1219">
        <f t="shared" si="214"/>
        <v>419</v>
      </c>
      <c r="BD291" s="1249">
        <f>+P291</f>
        <v>0</v>
      </c>
      <c r="BE291" s="308">
        <f t="shared" si="206"/>
        <v>0</v>
      </c>
      <c r="BF291" s="683"/>
      <c r="BG291" s="683"/>
      <c r="BH291" s="683"/>
      <c r="BI291" s="683"/>
      <c r="BJ291" s="683"/>
      <c r="BK291" s="683"/>
      <c r="BL291" s="1219">
        <f t="shared" si="215"/>
        <v>419</v>
      </c>
      <c r="BM291" s="1252">
        <f>+Q291</f>
        <v>0</v>
      </c>
      <c r="BN291" s="308">
        <f t="shared" si="207"/>
        <v>0</v>
      </c>
      <c r="BO291" s="683"/>
      <c r="BP291" s="683"/>
      <c r="BQ291" s="683"/>
      <c r="BR291" s="683"/>
      <c r="BS291" s="683"/>
      <c r="BT291" s="683"/>
      <c r="BU291" s="1204"/>
      <c r="BV291" s="1205"/>
      <c r="BW291" s="1205"/>
      <c r="BX291" s="1205"/>
      <c r="BY291" s="1205"/>
      <c r="BZ291" s="1205"/>
      <c r="CA291" s="1205"/>
      <c r="CB291" s="1205"/>
      <c r="CC291" s="1206"/>
    </row>
    <row r="292" spans="1:81" s="690" customFormat="1" ht="40.15" customHeight="1" thickTop="1" thickBot="1" x14ac:dyDescent="0.3">
      <c r="A292" s="673"/>
      <c r="B292" s="1334"/>
      <c r="C292" s="1315"/>
      <c r="D292" s="1097"/>
      <c r="E292" s="1094"/>
      <c r="F292" s="1286"/>
      <c r="G292" s="1094"/>
      <c r="H292" s="1094"/>
      <c r="I292" s="1447"/>
      <c r="J292" s="1220"/>
      <c r="K292" s="1217"/>
      <c r="L292" s="1223"/>
      <c r="M292" s="1226"/>
      <c r="N292" s="1229"/>
      <c r="O292" s="1232"/>
      <c r="P292" s="1235"/>
      <c r="Q292" s="1238"/>
      <c r="R292" s="1220"/>
      <c r="S292" s="718" t="s">
        <v>5922</v>
      </c>
      <c r="T292" s="709" t="s">
        <v>3833</v>
      </c>
      <c r="U292" s="709" t="s">
        <v>3839</v>
      </c>
      <c r="V292" s="709" t="s">
        <v>3842</v>
      </c>
      <c r="W292" s="718" t="s">
        <v>5923</v>
      </c>
      <c r="X292" s="669">
        <v>44562</v>
      </c>
      <c r="Y292" s="669">
        <v>44926</v>
      </c>
      <c r="Z292" s="669">
        <v>44593</v>
      </c>
      <c r="AA292" s="669">
        <v>44926</v>
      </c>
      <c r="AB292" s="1220"/>
      <c r="AC292" s="1241"/>
      <c r="AD292" s="303">
        <f t="shared" si="208"/>
        <v>0</v>
      </c>
      <c r="AE292" s="303">
        <f t="shared" si="208"/>
        <v>0</v>
      </c>
      <c r="AF292" s="303">
        <f t="shared" si="208"/>
        <v>0</v>
      </c>
      <c r="AG292" s="303">
        <f t="shared" si="208"/>
        <v>0</v>
      </c>
      <c r="AH292" s="303">
        <f t="shared" si="208"/>
        <v>0</v>
      </c>
      <c r="AI292" s="303">
        <f t="shared" si="208"/>
        <v>0</v>
      </c>
      <c r="AJ292" s="303">
        <f t="shared" si="208"/>
        <v>0</v>
      </c>
      <c r="AK292" s="1220"/>
      <c r="AL292" s="1244"/>
      <c r="AM292" s="303">
        <f t="shared" si="204"/>
        <v>0</v>
      </c>
      <c r="AN292" s="684"/>
      <c r="AO292" s="684"/>
      <c r="AP292" s="684"/>
      <c r="AQ292" s="684"/>
      <c r="AR292" s="684"/>
      <c r="AS292" s="684"/>
      <c r="AT292" s="1220"/>
      <c r="AU292" s="1247"/>
      <c r="AV292" s="303">
        <f t="shared" si="205"/>
        <v>0</v>
      </c>
      <c r="AW292" s="684"/>
      <c r="AX292" s="684"/>
      <c r="AY292" s="684"/>
      <c r="AZ292" s="684"/>
      <c r="BA292" s="684"/>
      <c r="BB292" s="684"/>
      <c r="BC292" s="1220"/>
      <c r="BD292" s="1250"/>
      <c r="BE292" s="303">
        <f t="shared" si="206"/>
        <v>0</v>
      </c>
      <c r="BF292" s="684"/>
      <c r="BG292" s="684"/>
      <c r="BH292" s="684"/>
      <c r="BI292" s="684"/>
      <c r="BJ292" s="684"/>
      <c r="BK292" s="684"/>
      <c r="BL292" s="1220"/>
      <c r="BM292" s="1253"/>
      <c r="BN292" s="303">
        <f t="shared" si="207"/>
        <v>0</v>
      </c>
      <c r="BO292" s="684"/>
      <c r="BP292" s="684"/>
      <c r="BQ292" s="684"/>
      <c r="BR292" s="684"/>
      <c r="BS292" s="684"/>
      <c r="BT292" s="684"/>
      <c r="BU292" s="1207"/>
      <c r="BV292" s="1208"/>
      <c r="BW292" s="1208"/>
      <c r="BX292" s="1208"/>
      <c r="BY292" s="1208"/>
      <c r="BZ292" s="1208"/>
      <c r="CA292" s="1208"/>
      <c r="CB292" s="1208"/>
      <c r="CC292" s="1209"/>
    </row>
    <row r="293" spans="1:81" s="690" customFormat="1" ht="40.15" customHeight="1" thickTop="1" thickBot="1" x14ac:dyDescent="0.3">
      <c r="A293" s="673"/>
      <c r="B293" s="1334"/>
      <c r="C293" s="1315"/>
      <c r="D293" s="1097"/>
      <c r="E293" s="1094"/>
      <c r="F293" s="1286"/>
      <c r="G293" s="1094"/>
      <c r="H293" s="1094"/>
      <c r="I293" s="1447"/>
      <c r="J293" s="1220"/>
      <c r="K293" s="1217"/>
      <c r="L293" s="1223"/>
      <c r="M293" s="1226"/>
      <c r="N293" s="1229"/>
      <c r="O293" s="1232"/>
      <c r="P293" s="1235"/>
      <c r="Q293" s="1238"/>
      <c r="R293" s="1220"/>
      <c r="S293" s="718" t="s">
        <v>5924</v>
      </c>
      <c r="T293" s="709" t="s">
        <v>3833</v>
      </c>
      <c r="U293" s="709" t="s">
        <v>3839</v>
      </c>
      <c r="V293" s="709" t="s">
        <v>3842</v>
      </c>
      <c r="W293" s="718" t="s">
        <v>5925</v>
      </c>
      <c r="X293" s="669">
        <v>44562</v>
      </c>
      <c r="Y293" s="669">
        <v>44926</v>
      </c>
      <c r="Z293" s="669">
        <v>44593</v>
      </c>
      <c r="AA293" s="669">
        <v>44926</v>
      </c>
      <c r="AB293" s="1220"/>
      <c r="AC293" s="1241"/>
      <c r="AD293" s="303">
        <f t="shared" si="208"/>
        <v>0</v>
      </c>
      <c r="AE293" s="303">
        <f t="shared" si="208"/>
        <v>0</v>
      </c>
      <c r="AF293" s="303">
        <f t="shared" si="208"/>
        <v>0</v>
      </c>
      <c r="AG293" s="303">
        <f t="shared" si="208"/>
        <v>0</v>
      </c>
      <c r="AH293" s="303">
        <f t="shared" si="208"/>
        <v>0</v>
      </c>
      <c r="AI293" s="303">
        <f t="shared" si="208"/>
        <v>0</v>
      </c>
      <c r="AJ293" s="303">
        <f t="shared" si="208"/>
        <v>0</v>
      </c>
      <c r="AK293" s="1220"/>
      <c r="AL293" s="1244"/>
      <c r="AM293" s="303">
        <f t="shared" si="204"/>
        <v>0</v>
      </c>
      <c r="AN293" s="684"/>
      <c r="AO293" s="684"/>
      <c r="AP293" s="684"/>
      <c r="AQ293" s="684"/>
      <c r="AR293" s="684"/>
      <c r="AS293" s="684"/>
      <c r="AT293" s="1220"/>
      <c r="AU293" s="1247"/>
      <c r="AV293" s="303">
        <f t="shared" si="205"/>
        <v>0</v>
      </c>
      <c r="AW293" s="684"/>
      <c r="AX293" s="684"/>
      <c r="AY293" s="684"/>
      <c r="AZ293" s="684"/>
      <c r="BA293" s="684"/>
      <c r="BB293" s="684"/>
      <c r="BC293" s="1220"/>
      <c r="BD293" s="1250"/>
      <c r="BE293" s="303">
        <f t="shared" si="206"/>
        <v>0</v>
      </c>
      <c r="BF293" s="684"/>
      <c r="BG293" s="684"/>
      <c r="BH293" s="684"/>
      <c r="BI293" s="684"/>
      <c r="BJ293" s="684"/>
      <c r="BK293" s="684"/>
      <c r="BL293" s="1220"/>
      <c r="BM293" s="1253"/>
      <c r="BN293" s="303">
        <f t="shared" si="207"/>
        <v>0</v>
      </c>
      <c r="BO293" s="684"/>
      <c r="BP293" s="684"/>
      <c r="BQ293" s="684"/>
      <c r="BR293" s="684"/>
      <c r="BS293" s="684"/>
      <c r="BT293" s="684"/>
      <c r="BU293" s="1207"/>
      <c r="BV293" s="1208"/>
      <c r="BW293" s="1208"/>
      <c r="BX293" s="1208"/>
      <c r="BY293" s="1208"/>
      <c r="BZ293" s="1208"/>
      <c r="CA293" s="1208"/>
      <c r="CB293" s="1208"/>
      <c r="CC293" s="1209"/>
    </row>
    <row r="294" spans="1:81" s="690" customFormat="1" ht="40.15" customHeight="1" thickTop="1" thickBot="1" x14ac:dyDescent="0.3">
      <c r="A294" s="673"/>
      <c r="B294" s="1334"/>
      <c r="C294" s="1315"/>
      <c r="D294" s="1098"/>
      <c r="E294" s="1095"/>
      <c r="F294" s="1287"/>
      <c r="G294" s="1095"/>
      <c r="H294" s="1095"/>
      <c r="I294" s="1448"/>
      <c r="J294" s="1221"/>
      <c r="K294" s="1218"/>
      <c r="L294" s="1224"/>
      <c r="M294" s="1227"/>
      <c r="N294" s="1230"/>
      <c r="O294" s="1233"/>
      <c r="P294" s="1236"/>
      <c r="Q294" s="1239"/>
      <c r="R294" s="1221"/>
      <c r="S294" s="720" t="s">
        <v>5926</v>
      </c>
      <c r="T294" s="710" t="s">
        <v>3833</v>
      </c>
      <c r="U294" s="710" t="s">
        <v>3840</v>
      </c>
      <c r="V294" s="710" t="s">
        <v>3842</v>
      </c>
      <c r="W294" s="732" t="s">
        <v>5927</v>
      </c>
      <c r="X294" s="669">
        <v>44562</v>
      </c>
      <c r="Y294" s="669">
        <v>44926</v>
      </c>
      <c r="Z294" s="669">
        <v>44593</v>
      </c>
      <c r="AA294" s="669">
        <v>44926</v>
      </c>
      <c r="AB294" s="1221"/>
      <c r="AC294" s="1242"/>
      <c r="AD294" s="306">
        <f t="shared" si="208"/>
        <v>0</v>
      </c>
      <c r="AE294" s="306">
        <f t="shared" si="208"/>
        <v>0</v>
      </c>
      <c r="AF294" s="306">
        <f t="shared" si="208"/>
        <v>0</v>
      </c>
      <c r="AG294" s="306">
        <f t="shared" si="208"/>
        <v>0</v>
      </c>
      <c r="AH294" s="306">
        <f t="shared" si="208"/>
        <v>0</v>
      </c>
      <c r="AI294" s="306">
        <f t="shared" si="208"/>
        <v>0</v>
      </c>
      <c r="AJ294" s="306">
        <f t="shared" si="208"/>
        <v>0</v>
      </c>
      <c r="AK294" s="1221"/>
      <c r="AL294" s="1245"/>
      <c r="AM294" s="306">
        <f t="shared" si="204"/>
        <v>0</v>
      </c>
      <c r="AN294" s="685"/>
      <c r="AO294" s="685"/>
      <c r="AP294" s="685"/>
      <c r="AQ294" s="685"/>
      <c r="AR294" s="685"/>
      <c r="AS294" s="685"/>
      <c r="AT294" s="1221"/>
      <c r="AU294" s="1248"/>
      <c r="AV294" s="306">
        <f t="shared" si="205"/>
        <v>0</v>
      </c>
      <c r="AW294" s="685"/>
      <c r="AX294" s="685"/>
      <c r="AY294" s="685"/>
      <c r="AZ294" s="685"/>
      <c r="BA294" s="685"/>
      <c r="BB294" s="685"/>
      <c r="BC294" s="1221"/>
      <c r="BD294" s="1251"/>
      <c r="BE294" s="306">
        <f t="shared" si="206"/>
        <v>0</v>
      </c>
      <c r="BF294" s="685"/>
      <c r="BG294" s="685"/>
      <c r="BH294" s="685"/>
      <c r="BI294" s="685"/>
      <c r="BJ294" s="685"/>
      <c r="BK294" s="685"/>
      <c r="BL294" s="1221"/>
      <c r="BM294" s="1254"/>
      <c r="BN294" s="306">
        <f t="shared" si="207"/>
        <v>0</v>
      </c>
      <c r="BO294" s="685"/>
      <c r="BP294" s="685"/>
      <c r="BQ294" s="685"/>
      <c r="BR294" s="685"/>
      <c r="BS294" s="685"/>
      <c r="BT294" s="685"/>
      <c r="BU294" s="1210"/>
      <c r="BV294" s="1211"/>
      <c r="BW294" s="1211"/>
      <c r="BX294" s="1211"/>
      <c r="BY294" s="1211"/>
      <c r="BZ294" s="1211"/>
      <c r="CA294" s="1211"/>
      <c r="CB294" s="1211"/>
      <c r="CC294" s="1212"/>
    </row>
    <row r="295" spans="1:81" s="690" customFormat="1" ht="40.15" customHeight="1" thickTop="1" thickBot="1" x14ac:dyDescent="0.3">
      <c r="A295" s="673"/>
      <c r="B295" s="1334"/>
      <c r="C295" s="1315"/>
      <c r="D295" s="1096">
        <v>4103</v>
      </c>
      <c r="E295" s="1093" t="s">
        <v>5892</v>
      </c>
      <c r="F295" s="1285" t="s">
        <v>5893</v>
      </c>
      <c r="G295" s="1093" t="s">
        <v>5730</v>
      </c>
      <c r="H295" s="1093"/>
      <c r="I295" s="1446">
        <v>2021004540179</v>
      </c>
      <c r="J295" s="1219">
        <v>420</v>
      </c>
      <c r="K295" s="1216" t="str">
        <f>+[9]Metas!K477</f>
        <v>Encuentros regionales de población OSIGD - LGBTI en jornadas lúdicas-deportivas, para promover recreación sana y desarrollo de aptitudes culturales</v>
      </c>
      <c r="L295" s="1222"/>
      <c r="M295" s="1225">
        <v>2</v>
      </c>
      <c r="N295" s="1228"/>
      <c r="O295" s="1231">
        <v>1</v>
      </c>
      <c r="P295" s="1234">
        <v>1</v>
      </c>
      <c r="Q295" s="1237"/>
      <c r="R295" s="1219">
        <f>+$J295</f>
        <v>420</v>
      </c>
      <c r="S295" s="677" t="s">
        <v>6036</v>
      </c>
      <c r="T295" s="710" t="s">
        <v>3833</v>
      </c>
      <c r="U295" s="708" t="s">
        <v>3838</v>
      </c>
      <c r="V295" s="710" t="s">
        <v>3842</v>
      </c>
      <c r="W295" s="677" t="s">
        <v>6037</v>
      </c>
      <c r="X295" s="669">
        <v>44562</v>
      </c>
      <c r="Y295" s="669">
        <v>44926</v>
      </c>
      <c r="Z295" s="669">
        <v>44593</v>
      </c>
      <c r="AA295" s="669">
        <v>44926</v>
      </c>
      <c r="AB295" s="1219">
        <f t="shared" si="210"/>
        <v>420</v>
      </c>
      <c r="AC295" s="1240">
        <f t="shared" ref="AC295" si="218">+L295</f>
        <v>0</v>
      </c>
      <c r="AD295" s="308">
        <v>2</v>
      </c>
      <c r="AE295" s="308">
        <v>2</v>
      </c>
      <c r="AF295" s="308">
        <f t="shared" si="208"/>
        <v>0</v>
      </c>
      <c r="AG295" s="308">
        <f t="shared" si="208"/>
        <v>0</v>
      </c>
      <c r="AH295" s="308">
        <f t="shared" si="208"/>
        <v>0</v>
      </c>
      <c r="AI295" s="308">
        <f t="shared" si="208"/>
        <v>0</v>
      </c>
      <c r="AJ295" s="308">
        <f t="shared" si="208"/>
        <v>0</v>
      </c>
      <c r="AK295" s="1219">
        <f t="shared" si="212"/>
        <v>420</v>
      </c>
      <c r="AL295" s="1243">
        <f>+N295</f>
        <v>0</v>
      </c>
      <c r="AM295" s="308">
        <f t="shared" si="204"/>
        <v>0</v>
      </c>
      <c r="AN295" s="683"/>
      <c r="AO295" s="683"/>
      <c r="AP295" s="683"/>
      <c r="AQ295" s="683"/>
      <c r="AR295" s="683"/>
      <c r="AS295" s="683"/>
      <c r="AT295" s="1219">
        <f t="shared" si="213"/>
        <v>420</v>
      </c>
      <c r="AU295" s="1246">
        <f>+O295</f>
        <v>1</v>
      </c>
      <c r="AV295" s="308">
        <f t="shared" si="205"/>
        <v>0</v>
      </c>
      <c r="AW295" s="683"/>
      <c r="AX295" s="683"/>
      <c r="AY295" s="683"/>
      <c r="AZ295" s="683"/>
      <c r="BA295" s="683"/>
      <c r="BB295" s="683"/>
      <c r="BC295" s="1219">
        <f t="shared" si="214"/>
        <v>420</v>
      </c>
      <c r="BD295" s="1249">
        <f>+P295</f>
        <v>1</v>
      </c>
      <c r="BE295" s="308">
        <v>1</v>
      </c>
      <c r="BF295" s="683">
        <v>1</v>
      </c>
      <c r="BG295" s="683"/>
      <c r="BH295" s="683"/>
      <c r="BI295" s="683"/>
      <c r="BJ295" s="683"/>
      <c r="BK295" s="683"/>
      <c r="BL295" s="1219">
        <f t="shared" si="215"/>
        <v>420</v>
      </c>
      <c r="BM295" s="1252">
        <f>+Q295</f>
        <v>0</v>
      </c>
      <c r="BN295" s="308">
        <v>1</v>
      </c>
      <c r="BO295" s="683">
        <v>1</v>
      </c>
      <c r="BP295" s="683"/>
      <c r="BQ295" s="683"/>
      <c r="BR295" s="683"/>
      <c r="BS295" s="683"/>
      <c r="BT295" s="683"/>
      <c r="BU295" s="1204"/>
      <c r="BV295" s="1205"/>
      <c r="BW295" s="1205"/>
      <c r="BX295" s="1205"/>
      <c r="BY295" s="1205"/>
      <c r="BZ295" s="1205"/>
      <c r="CA295" s="1205"/>
      <c r="CB295" s="1205"/>
      <c r="CC295" s="1206"/>
    </row>
    <row r="296" spans="1:81" s="690" customFormat="1" ht="40.15" customHeight="1" thickTop="1" thickBot="1" x14ac:dyDescent="0.3">
      <c r="A296" s="673"/>
      <c r="B296" s="1334"/>
      <c r="C296" s="1315"/>
      <c r="D296" s="1097"/>
      <c r="E296" s="1094"/>
      <c r="F296" s="1286"/>
      <c r="G296" s="1094"/>
      <c r="H296" s="1094"/>
      <c r="I296" s="1447"/>
      <c r="J296" s="1220"/>
      <c r="K296" s="1217"/>
      <c r="L296" s="1223"/>
      <c r="M296" s="1226"/>
      <c r="N296" s="1229"/>
      <c r="O296" s="1232"/>
      <c r="P296" s="1235"/>
      <c r="Q296" s="1238"/>
      <c r="R296" s="1220"/>
      <c r="S296" s="678" t="s">
        <v>6038</v>
      </c>
      <c r="T296" s="710" t="s">
        <v>3833</v>
      </c>
      <c r="U296" s="709" t="s">
        <v>3839</v>
      </c>
      <c r="V296" s="710" t="s">
        <v>3842</v>
      </c>
      <c r="W296" s="678" t="s">
        <v>6039</v>
      </c>
      <c r="X296" s="669">
        <v>44562</v>
      </c>
      <c r="Y296" s="669">
        <v>44926</v>
      </c>
      <c r="Z296" s="669">
        <v>44593</v>
      </c>
      <c r="AA296" s="669">
        <v>44926</v>
      </c>
      <c r="AB296" s="1220"/>
      <c r="AC296" s="1241"/>
      <c r="AD296" s="303">
        <f t="shared" si="208"/>
        <v>0</v>
      </c>
      <c r="AE296" s="303">
        <f t="shared" si="208"/>
        <v>0</v>
      </c>
      <c r="AF296" s="303">
        <f t="shared" si="208"/>
        <v>0</v>
      </c>
      <c r="AG296" s="303">
        <f t="shared" si="208"/>
        <v>0</v>
      </c>
      <c r="AH296" s="303">
        <f t="shared" si="208"/>
        <v>0</v>
      </c>
      <c r="AI296" s="303">
        <f t="shared" si="208"/>
        <v>0</v>
      </c>
      <c r="AJ296" s="303">
        <f t="shared" si="208"/>
        <v>0</v>
      </c>
      <c r="AK296" s="1220"/>
      <c r="AL296" s="1244"/>
      <c r="AM296" s="303">
        <f t="shared" si="204"/>
        <v>0</v>
      </c>
      <c r="AN296" s="684"/>
      <c r="AO296" s="684"/>
      <c r="AP296" s="684"/>
      <c r="AQ296" s="684"/>
      <c r="AR296" s="684"/>
      <c r="AS296" s="684"/>
      <c r="AT296" s="1220"/>
      <c r="AU296" s="1247"/>
      <c r="AV296" s="303">
        <f t="shared" si="205"/>
        <v>0</v>
      </c>
      <c r="AW296" s="684"/>
      <c r="AX296" s="684"/>
      <c r="AY296" s="684"/>
      <c r="AZ296" s="684"/>
      <c r="BA296" s="684"/>
      <c r="BB296" s="684"/>
      <c r="BC296" s="1220"/>
      <c r="BD296" s="1250"/>
      <c r="BE296" s="303">
        <f t="shared" si="206"/>
        <v>0</v>
      </c>
      <c r="BF296" s="684"/>
      <c r="BG296" s="684"/>
      <c r="BH296" s="684"/>
      <c r="BI296" s="684"/>
      <c r="BJ296" s="684"/>
      <c r="BK296" s="684"/>
      <c r="BL296" s="1220"/>
      <c r="BM296" s="1253"/>
      <c r="BN296" s="303">
        <f t="shared" si="207"/>
        <v>0</v>
      </c>
      <c r="BO296" s="684"/>
      <c r="BP296" s="684"/>
      <c r="BQ296" s="684"/>
      <c r="BR296" s="684"/>
      <c r="BS296" s="684"/>
      <c r="BT296" s="684"/>
      <c r="BU296" s="1207"/>
      <c r="BV296" s="1208"/>
      <c r="BW296" s="1208"/>
      <c r="BX296" s="1208"/>
      <c r="BY296" s="1208"/>
      <c r="BZ296" s="1208"/>
      <c r="CA296" s="1208"/>
      <c r="CB296" s="1208"/>
      <c r="CC296" s="1209"/>
    </row>
    <row r="297" spans="1:81" s="690" customFormat="1" ht="40.15" customHeight="1" thickTop="1" thickBot="1" x14ac:dyDescent="0.3">
      <c r="A297" s="673"/>
      <c r="B297" s="1334"/>
      <c r="C297" s="1315"/>
      <c r="D297" s="1097"/>
      <c r="E297" s="1094"/>
      <c r="F297" s="1286"/>
      <c r="G297" s="1094"/>
      <c r="H297" s="1094"/>
      <c r="I297" s="1447"/>
      <c r="J297" s="1220"/>
      <c r="K297" s="1217"/>
      <c r="L297" s="1223"/>
      <c r="M297" s="1226"/>
      <c r="N297" s="1229"/>
      <c r="O297" s="1232"/>
      <c r="P297" s="1235"/>
      <c r="Q297" s="1238"/>
      <c r="R297" s="1220"/>
      <c r="S297" s="678" t="s">
        <v>6044</v>
      </c>
      <c r="T297" s="710" t="s">
        <v>3833</v>
      </c>
      <c r="U297" s="709" t="s">
        <v>3840</v>
      </c>
      <c r="V297" s="710" t="s">
        <v>3842</v>
      </c>
      <c r="W297" s="678" t="s">
        <v>6045</v>
      </c>
      <c r="X297" s="669">
        <v>44562</v>
      </c>
      <c r="Y297" s="669">
        <v>44926</v>
      </c>
      <c r="Z297" s="669">
        <v>44593</v>
      </c>
      <c r="AA297" s="669">
        <v>44926</v>
      </c>
      <c r="AB297" s="1220"/>
      <c r="AC297" s="1241"/>
      <c r="AD297" s="303">
        <f t="shared" si="208"/>
        <v>0</v>
      </c>
      <c r="AE297" s="303">
        <f t="shared" si="208"/>
        <v>0</v>
      </c>
      <c r="AF297" s="303">
        <f t="shared" si="208"/>
        <v>0</v>
      </c>
      <c r="AG297" s="303">
        <f t="shared" si="208"/>
        <v>0</v>
      </c>
      <c r="AH297" s="303">
        <f t="shared" si="208"/>
        <v>0</v>
      </c>
      <c r="AI297" s="303">
        <f t="shared" si="208"/>
        <v>0</v>
      </c>
      <c r="AJ297" s="303">
        <f t="shared" si="208"/>
        <v>0</v>
      </c>
      <c r="AK297" s="1220"/>
      <c r="AL297" s="1244"/>
      <c r="AM297" s="303">
        <f t="shared" si="204"/>
        <v>0</v>
      </c>
      <c r="AN297" s="684"/>
      <c r="AO297" s="684"/>
      <c r="AP297" s="684"/>
      <c r="AQ297" s="684"/>
      <c r="AR297" s="684"/>
      <c r="AS297" s="684"/>
      <c r="AT297" s="1220"/>
      <c r="AU297" s="1247"/>
      <c r="AV297" s="303">
        <f t="shared" si="205"/>
        <v>0</v>
      </c>
      <c r="AW297" s="684"/>
      <c r="AX297" s="684"/>
      <c r="AY297" s="684"/>
      <c r="AZ297" s="684"/>
      <c r="BA297" s="684"/>
      <c r="BB297" s="684"/>
      <c r="BC297" s="1220"/>
      <c r="BD297" s="1250"/>
      <c r="BE297" s="303">
        <f t="shared" si="206"/>
        <v>0</v>
      </c>
      <c r="BF297" s="684"/>
      <c r="BG297" s="684"/>
      <c r="BH297" s="684"/>
      <c r="BI297" s="684"/>
      <c r="BJ297" s="684"/>
      <c r="BK297" s="684"/>
      <c r="BL297" s="1220"/>
      <c r="BM297" s="1253"/>
      <c r="BN297" s="303">
        <f t="shared" si="207"/>
        <v>0</v>
      </c>
      <c r="BO297" s="684"/>
      <c r="BP297" s="684"/>
      <c r="BQ297" s="684"/>
      <c r="BR297" s="684"/>
      <c r="BS297" s="684"/>
      <c r="BT297" s="684"/>
      <c r="BU297" s="1207"/>
      <c r="BV297" s="1208"/>
      <c r="BW297" s="1208"/>
      <c r="BX297" s="1208"/>
      <c r="BY297" s="1208"/>
      <c r="BZ297" s="1208"/>
      <c r="CA297" s="1208"/>
      <c r="CB297" s="1208"/>
      <c r="CC297" s="1209"/>
    </row>
    <row r="298" spans="1:81" s="690" customFormat="1" ht="40.15" customHeight="1" thickTop="1" thickBot="1" x14ac:dyDescent="0.3">
      <c r="A298" s="673"/>
      <c r="B298" s="1334"/>
      <c r="C298" s="1316"/>
      <c r="D298" s="1098"/>
      <c r="E298" s="1095"/>
      <c r="F298" s="1287"/>
      <c r="G298" s="1095"/>
      <c r="H298" s="1095"/>
      <c r="I298" s="1448"/>
      <c r="J298" s="1221"/>
      <c r="K298" s="1218"/>
      <c r="L298" s="1224"/>
      <c r="M298" s="1227"/>
      <c r="N298" s="1230"/>
      <c r="O298" s="1233"/>
      <c r="P298" s="1236"/>
      <c r="Q298" s="1239"/>
      <c r="R298" s="1221"/>
      <c r="S298" s="679"/>
      <c r="T298" s="710"/>
      <c r="U298" s="710"/>
      <c r="V298" s="710"/>
      <c r="W298" s="679"/>
      <c r="X298" s="671"/>
      <c r="Y298" s="671"/>
      <c r="Z298" s="671"/>
      <c r="AA298" s="671"/>
      <c r="AB298" s="1221"/>
      <c r="AC298" s="1242"/>
      <c r="AD298" s="306">
        <f t="shared" si="208"/>
        <v>0</v>
      </c>
      <c r="AE298" s="306">
        <f t="shared" si="208"/>
        <v>0</v>
      </c>
      <c r="AF298" s="306">
        <f t="shared" si="208"/>
        <v>0</v>
      </c>
      <c r="AG298" s="306">
        <f t="shared" si="208"/>
        <v>0</v>
      </c>
      <c r="AH298" s="306">
        <f t="shared" si="208"/>
        <v>0</v>
      </c>
      <c r="AI298" s="306">
        <f t="shared" si="208"/>
        <v>0</v>
      </c>
      <c r="AJ298" s="306">
        <f t="shared" si="208"/>
        <v>0</v>
      </c>
      <c r="AK298" s="1221"/>
      <c r="AL298" s="1245"/>
      <c r="AM298" s="306">
        <f t="shared" si="204"/>
        <v>0</v>
      </c>
      <c r="AN298" s="685"/>
      <c r="AO298" s="685"/>
      <c r="AP298" s="685"/>
      <c r="AQ298" s="685"/>
      <c r="AR298" s="685"/>
      <c r="AS298" s="685"/>
      <c r="AT298" s="1221"/>
      <c r="AU298" s="1248"/>
      <c r="AV298" s="306">
        <f t="shared" si="205"/>
        <v>0</v>
      </c>
      <c r="AW298" s="685"/>
      <c r="AX298" s="685"/>
      <c r="AY298" s="685"/>
      <c r="AZ298" s="685"/>
      <c r="BA298" s="685"/>
      <c r="BB298" s="685"/>
      <c r="BC298" s="1221"/>
      <c r="BD298" s="1251"/>
      <c r="BE298" s="306">
        <f t="shared" si="206"/>
        <v>0</v>
      </c>
      <c r="BF298" s="685"/>
      <c r="BG298" s="685"/>
      <c r="BH298" s="685"/>
      <c r="BI298" s="685"/>
      <c r="BJ298" s="685"/>
      <c r="BK298" s="685"/>
      <c r="BL298" s="1221"/>
      <c r="BM298" s="1254"/>
      <c r="BN298" s="306">
        <f t="shared" si="207"/>
        <v>0</v>
      </c>
      <c r="BO298" s="685"/>
      <c r="BP298" s="685"/>
      <c r="BQ298" s="685"/>
      <c r="BR298" s="685"/>
      <c r="BS298" s="685"/>
      <c r="BT298" s="685"/>
      <c r="BU298" s="1210"/>
      <c r="BV298" s="1211"/>
      <c r="BW298" s="1211"/>
      <c r="BX298" s="1211"/>
      <c r="BY298" s="1211"/>
      <c r="BZ298" s="1211"/>
      <c r="CA298" s="1211"/>
      <c r="CB298" s="1211"/>
      <c r="CC298" s="1212"/>
    </row>
    <row r="299" spans="1:81" s="690" customFormat="1" ht="40.15" customHeight="1" thickTop="1" thickBot="1" x14ac:dyDescent="0.3">
      <c r="A299" s="673"/>
      <c r="B299" s="1334"/>
      <c r="C299" s="1314" t="s">
        <v>641</v>
      </c>
      <c r="D299" s="1096">
        <v>4103</v>
      </c>
      <c r="E299" s="1093" t="s">
        <v>5892</v>
      </c>
      <c r="F299" s="1285" t="s">
        <v>5893</v>
      </c>
      <c r="G299" s="1093" t="s">
        <v>5730</v>
      </c>
      <c r="H299" s="1093"/>
      <c r="I299" s="1446">
        <v>2021004540179</v>
      </c>
      <c r="J299" s="1219">
        <v>421</v>
      </c>
      <c r="K299" s="1216" t="str">
        <f>+[9]Metas!K478</f>
        <v>Base de datos de las organizaciones y sus asociados (as)</v>
      </c>
      <c r="L299" s="1222"/>
      <c r="M299" s="1225">
        <f>SUM(N299:Q299)/4</f>
        <v>0</v>
      </c>
      <c r="N299" s="1228"/>
      <c r="O299" s="1231"/>
      <c r="P299" s="1234"/>
      <c r="Q299" s="1237"/>
      <c r="R299" s="1219">
        <f>+$J299</f>
        <v>421</v>
      </c>
      <c r="S299" s="723" t="s">
        <v>6058</v>
      </c>
      <c r="T299" s="708" t="s">
        <v>3833</v>
      </c>
      <c r="U299" s="708" t="s">
        <v>3838</v>
      </c>
      <c r="V299" s="710" t="s">
        <v>3842</v>
      </c>
      <c r="W299" s="734" t="s">
        <v>6059</v>
      </c>
      <c r="X299" s="669">
        <v>44562</v>
      </c>
      <c r="Y299" s="669">
        <v>44926</v>
      </c>
      <c r="Z299" s="669">
        <v>44593</v>
      </c>
      <c r="AA299" s="669">
        <v>44926</v>
      </c>
      <c r="AB299" s="1219">
        <f t="shared" si="210"/>
        <v>421</v>
      </c>
      <c r="AC299" s="1240">
        <f t="shared" ref="AC299" si="219">+L299</f>
        <v>0</v>
      </c>
      <c r="AD299" s="308">
        <f t="shared" si="208"/>
        <v>0</v>
      </c>
      <c r="AE299" s="308">
        <f t="shared" si="208"/>
        <v>0</v>
      </c>
      <c r="AF299" s="308">
        <f t="shared" si="208"/>
        <v>0</v>
      </c>
      <c r="AG299" s="308">
        <f t="shared" si="208"/>
        <v>0</v>
      </c>
      <c r="AH299" s="308">
        <f t="shared" si="208"/>
        <v>0</v>
      </c>
      <c r="AI299" s="308">
        <f t="shared" si="208"/>
        <v>0</v>
      </c>
      <c r="AJ299" s="308">
        <f t="shared" si="208"/>
        <v>0</v>
      </c>
      <c r="AK299" s="1219">
        <f t="shared" si="212"/>
        <v>421</v>
      </c>
      <c r="AL299" s="1243">
        <f>+N299</f>
        <v>0</v>
      </c>
      <c r="AM299" s="308">
        <f t="shared" si="204"/>
        <v>0</v>
      </c>
      <c r="AN299" s="683"/>
      <c r="AO299" s="683"/>
      <c r="AP299" s="683"/>
      <c r="AQ299" s="683"/>
      <c r="AR299" s="683"/>
      <c r="AS299" s="683"/>
      <c r="AT299" s="1219">
        <f t="shared" si="213"/>
        <v>421</v>
      </c>
      <c r="AU299" s="1246">
        <f>+O299</f>
        <v>0</v>
      </c>
      <c r="AV299" s="308">
        <f t="shared" si="205"/>
        <v>0</v>
      </c>
      <c r="AW299" s="683"/>
      <c r="AX299" s="683"/>
      <c r="AY299" s="683"/>
      <c r="AZ299" s="683"/>
      <c r="BA299" s="683"/>
      <c r="BB299" s="683"/>
      <c r="BC299" s="1219">
        <f t="shared" si="214"/>
        <v>421</v>
      </c>
      <c r="BD299" s="1249">
        <f>+P299</f>
        <v>0</v>
      </c>
      <c r="BE299" s="308">
        <f t="shared" si="206"/>
        <v>0</v>
      </c>
      <c r="BF299" s="683"/>
      <c r="BG299" s="683"/>
      <c r="BH299" s="683"/>
      <c r="BI299" s="683"/>
      <c r="BJ299" s="683"/>
      <c r="BK299" s="683"/>
      <c r="BL299" s="1219">
        <f t="shared" si="215"/>
        <v>421</v>
      </c>
      <c r="BM299" s="1252">
        <f>+Q299</f>
        <v>0</v>
      </c>
      <c r="BN299" s="308">
        <f t="shared" si="207"/>
        <v>0</v>
      </c>
      <c r="BO299" s="683"/>
      <c r="BP299" s="683"/>
      <c r="BQ299" s="683"/>
      <c r="BR299" s="683"/>
      <c r="BS299" s="683"/>
      <c r="BT299" s="683"/>
      <c r="BU299" s="1204"/>
      <c r="BV299" s="1205"/>
      <c r="BW299" s="1205"/>
      <c r="BX299" s="1205"/>
      <c r="BY299" s="1205"/>
      <c r="BZ299" s="1205"/>
      <c r="CA299" s="1205"/>
      <c r="CB299" s="1205"/>
      <c r="CC299" s="1206"/>
    </row>
    <row r="300" spans="1:81" s="690" customFormat="1" ht="40.15" customHeight="1" thickTop="1" thickBot="1" x14ac:dyDescent="0.3">
      <c r="A300" s="673"/>
      <c r="B300" s="1334"/>
      <c r="C300" s="1315"/>
      <c r="D300" s="1097"/>
      <c r="E300" s="1094"/>
      <c r="F300" s="1286"/>
      <c r="G300" s="1094"/>
      <c r="H300" s="1094"/>
      <c r="I300" s="1447"/>
      <c r="J300" s="1220"/>
      <c r="K300" s="1217"/>
      <c r="L300" s="1223"/>
      <c r="M300" s="1226"/>
      <c r="N300" s="1229"/>
      <c r="O300" s="1232"/>
      <c r="P300" s="1235"/>
      <c r="Q300" s="1238"/>
      <c r="R300" s="1220"/>
      <c r="S300" s="726" t="s">
        <v>6060</v>
      </c>
      <c r="T300" s="708" t="s">
        <v>3833</v>
      </c>
      <c r="U300" s="709" t="s">
        <v>3839</v>
      </c>
      <c r="V300" s="710" t="s">
        <v>3842</v>
      </c>
      <c r="W300" s="727" t="s">
        <v>6061</v>
      </c>
      <c r="X300" s="669">
        <v>44562</v>
      </c>
      <c r="Y300" s="669">
        <v>44926</v>
      </c>
      <c r="Z300" s="669">
        <v>44593</v>
      </c>
      <c r="AA300" s="669">
        <v>44926</v>
      </c>
      <c r="AB300" s="1220"/>
      <c r="AC300" s="1241"/>
      <c r="AD300" s="303">
        <f t="shared" si="208"/>
        <v>0</v>
      </c>
      <c r="AE300" s="303">
        <f t="shared" si="208"/>
        <v>0</v>
      </c>
      <c r="AF300" s="303">
        <f t="shared" si="208"/>
        <v>0</v>
      </c>
      <c r="AG300" s="303">
        <f t="shared" si="208"/>
        <v>0</v>
      </c>
      <c r="AH300" s="303">
        <f t="shared" si="208"/>
        <v>0</v>
      </c>
      <c r="AI300" s="303">
        <f t="shared" si="208"/>
        <v>0</v>
      </c>
      <c r="AJ300" s="303">
        <f t="shared" si="208"/>
        <v>0</v>
      </c>
      <c r="AK300" s="1220"/>
      <c r="AL300" s="1244"/>
      <c r="AM300" s="303">
        <f t="shared" si="204"/>
        <v>0</v>
      </c>
      <c r="AN300" s="684"/>
      <c r="AO300" s="684"/>
      <c r="AP300" s="684"/>
      <c r="AQ300" s="684"/>
      <c r="AR300" s="684"/>
      <c r="AS300" s="684"/>
      <c r="AT300" s="1220"/>
      <c r="AU300" s="1247"/>
      <c r="AV300" s="303">
        <f t="shared" si="205"/>
        <v>0</v>
      </c>
      <c r="AW300" s="684"/>
      <c r="AX300" s="684"/>
      <c r="AY300" s="684"/>
      <c r="AZ300" s="684"/>
      <c r="BA300" s="684"/>
      <c r="BB300" s="684"/>
      <c r="BC300" s="1220"/>
      <c r="BD300" s="1250"/>
      <c r="BE300" s="303">
        <f t="shared" si="206"/>
        <v>0</v>
      </c>
      <c r="BF300" s="684"/>
      <c r="BG300" s="684"/>
      <c r="BH300" s="684"/>
      <c r="BI300" s="684"/>
      <c r="BJ300" s="684"/>
      <c r="BK300" s="684"/>
      <c r="BL300" s="1220"/>
      <c r="BM300" s="1253"/>
      <c r="BN300" s="303">
        <f t="shared" si="207"/>
        <v>0</v>
      </c>
      <c r="BO300" s="684"/>
      <c r="BP300" s="684"/>
      <c r="BQ300" s="684"/>
      <c r="BR300" s="684"/>
      <c r="BS300" s="684"/>
      <c r="BT300" s="684"/>
      <c r="BU300" s="1207"/>
      <c r="BV300" s="1208"/>
      <c r="BW300" s="1208"/>
      <c r="BX300" s="1208"/>
      <c r="BY300" s="1208"/>
      <c r="BZ300" s="1208"/>
      <c r="CA300" s="1208"/>
      <c r="CB300" s="1208"/>
      <c r="CC300" s="1209"/>
    </row>
    <row r="301" spans="1:81" s="690" customFormat="1" ht="40.15" customHeight="1" thickTop="1" thickBot="1" x14ac:dyDescent="0.3">
      <c r="A301" s="673"/>
      <c r="B301" s="1334"/>
      <c r="C301" s="1315"/>
      <c r="D301" s="1097"/>
      <c r="E301" s="1094"/>
      <c r="F301" s="1286"/>
      <c r="G301" s="1094"/>
      <c r="H301" s="1094"/>
      <c r="I301" s="1447"/>
      <c r="J301" s="1220"/>
      <c r="K301" s="1217"/>
      <c r="L301" s="1223"/>
      <c r="M301" s="1226"/>
      <c r="N301" s="1229"/>
      <c r="O301" s="1232"/>
      <c r="P301" s="1235"/>
      <c r="Q301" s="1238"/>
      <c r="R301" s="1220"/>
      <c r="S301" s="727" t="s">
        <v>6062</v>
      </c>
      <c r="T301" s="708" t="s">
        <v>3833</v>
      </c>
      <c r="U301" s="709" t="s">
        <v>3839</v>
      </c>
      <c r="V301" s="710" t="s">
        <v>3842</v>
      </c>
      <c r="W301" s="727" t="s">
        <v>6063</v>
      </c>
      <c r="X301" s="669">
        <v>44562</v>
      </c>
      <c r="Y301" s="669">
        <v>44926</v>
      </c>
      <c r="Z301" s="669">
        <v>44593</v>
      </c>
      <c r="AA301" s="669">
        <v>44926</v>
      </c>
      <c r="AB301" s="1220"/>
      <c r="AC301" s="1241"/>
      <c r="AD301" s="303">
        <f t="shared" si="208"/>
        <v>0</v>
      </c>
      <c r="AE301" s="303">
        <f t="shared" si="208"/>
        <v>0</v>
      </c>
      <c r="AF301" s="303">
        <f t="shared" si="208"/>
        <v>0</v>
      </c>
      <c r="AG301" s="303">
        <f t="shared" si="208"/>
        <v>0</v>
      </c>
      <c r="AH301" s="303">
        <f t="shared" si="208"/>
        <v>0</v>
      </c>
      <c r="AI301" s="303">
        <f t="shared" si="208"/>
        <v>0</v>
      </c>
      <c r="AJ301" s="303">
        <f t="shared" si="208"/>
        <v>0</v>
      </c>
      <c r="AK301" s="1220"/>
      <c r="AL301" s="1244"/>
      <c r="AM301" s="303">
        <f t="shared" si="204"/>
        <v>0</v>
      </c>
      <c r="AN301" s="684"/>
      <c r="AO301" s="684"/>
      <c r="AP301" s="684"/>
      <c r="AQ301" s="684"/>
      <c r="AR301" s="684"/>
      <c r="AS301" s="684"/>
      <c r="AT301" s="1220"/>
      <c r="AU301" s="1247"/>
      <c r="AV301" s="303">
        <f t="shared" si="205"/>
        <v>0</v>
      </c>
      <c r="AW301" s="684"/>
      <c r="AX301" s="684"/>
      <c r="AY301" s="684"/>
      <c r="AZ301" s="684"/>
      <c r="BA301" s="684"/>
      <c r="BB301" s="684"/>
      <c r="BC301" s="1220"/>
      <c r="BD301" s="1250"/>
      <c r="BE301" s="303">
        <f t="shared" si="206"/>
        <v>0</v>
      </c>
      <c r="BF301" s="684"/>
      <c r="BG301" s="684"/>
      <c r="BH301" s="684"/>
      <c r="BI301" s="684"/>
      <c r="BJ301" s="684"/>
      <c r="BK301" s="684"/>
      <c r="BL301" s="1220"/>
      <c r="BM301" s="1253"/>
      <c r="BN301" s="303">
        <f t="shared" si="207"/>
        <v>0</v>
      </c>
      <c r="BO301" s="684"/>
      <c r="BP301" s="684"/>
      <c r="BQ301" s="684"/>
      <c r="BR301" s="684"/>
      <c r="BS301" s="684"/>
      <c r="BT301" s="684"/>
      <c r="BU301" s="1207"/>
      <c r="BV301" s="1208"/>
      <c r="BW301" s="1208"/>
      <c r="BX301" s="1208"/>
      <c r="BY301" s="1208"/>
      <c r="BZ301" s="1208"/>
      <c r="CA301" s="1208"/>
      <c r="CB301" s="1208"/>
      <c r="CC301" s="1209"/>
    </row>
    <row r="302" spans="1:81" s="690" customFormat="1" ht="40.15" customHeight="1" thickTop="1" thickBot="1" x14ac:dyDescent="0.3">
      <c r="A302" s="673"/>
      <c r="B302" s="1334"/>
      <c r="C302" s="1316"/>
      <c r="D302" s="1098"/>
      <c r="E302" s="1095"/>
      <c r="F302" s="1287"/>
      <c r="G302" s="1095"/>
      <c r="H302" s="1095"/>
      <c r="I302" s="1448"/>
      <c r="J302" s="1221"/>
      <c r="K302" s="1218"/>
      <c r="L302" s="1224"/>
      <c r="M302" s="1227"/>
      <c r="N302" s="1230"/>
      <c r="O302" s="1233"/>
      <c r="P302" s="1236"/>
      <c r="Q302" s="1239"/>
      <c r="R302" s="1221"/>
      <c r="S302" s="679"/>
      <c r="T302" s="710"/>
      <c r="U302" s="710"/>
      <c r="V302" s="710"/>
      <c r="W302" s="679"/>
      <c r="X302" s="671"/>
      <c r="Y302" s="671"/>
      <c r="Z302" s="671"/>
      <c r="AA302" s="671"/>
      <c r="AB302" s="1221"/>
      <c r="AC302" s="1242"/>
      <c r="AD302" s="306">
        <f t="shared" si="208"/>
        <v>0</v>
      </c>
      <c r="AE302" s="306">
        <f t="shared" si="208"/>
        <v>0</v>
      </c>
      <c r="AF302" s="306">
        <f t="shared" si="208"/>
        <v>0</v>
      </c>
      <c r="AG302" s="306">
        <f t="shared" si="208"/>
        <v>0</v>
      </c>
      <c r="AH302" s="306">
        <f t="shared" si="208"/>
        <v>0</v>
      </c>
      <c r="AI302" s="306">
        <f t="shared" si="208"/>
        <v>0</v>
      </c>
      <c r="AJ302" s="306">
        <f t="shared" si="208"/>
        <v>0</v>
      </c>
      <c r="AK302" s="1221"/>
      <c r="AL302" s="1245"/>
      <c r="AM302" s="306">
        <f t="shared" si="204"/>
        <v>0</v>
      </c>
      <c r="AN302" s="685"/>
      <c r="AO302" s="685"/>
      <c r="AP302" s="685"/>
      <c r="AQ302" s="685"/>
      <c r="AR302" s="685"/>
      <c r="AS302" s="685"/>
      <c r="AT302" s="1221"/>
      <c r="AU302" s="1248"/>
      <c r="AV302" s="306">
        <f t="shared" si="205"/>
        <v>0</v>
      </c>
      <c r="AW302" s="685"/>
      <c r="AX302" s="685"/>
      <c r="AY302" s="685"/>
      <c r="AZ302" s="685"/>
      <c r="BA302" s="685"/>
      <c r="BB302" s="685"/>
      <c r="BC302" s="1221"/>
      <c r="BD302" s="1251"/>
      <c r="BE302" s="306">
        <f t="shared" si="206"/>
        <v>0</v>
      </c>
      <c r="BF302" s="685"/>
      <c r="BG302" s="685"/>
      <c r="BH302" s="685"/>
      <c r="BI302" s="685"/>
      <c r="BJ302" s="685"/>
      <c r="BK302" s="685"/>
      <c r="BL302" s="1221"/>
      <c r="BM302" s="1254"/>
      <c r="BN302" s="306">
        <f t="shared" si="207"/>
        <v>0</v>
      </c>
      <c r="BO302" s="685"/>
      <c r="BP302" s="685"/>
      <c r="BQ302" s="685"/>
      <c r="BR302" s="685"/>
      <c r="BS302" s="685"/>
      <c r="BT302" s="685"/>
      <c r="BU302" s="1210"/>
      <c r="BV302" s="1211"/>
      <c r="BW302" s="1211"/>
      <c r="BX302" s="1211"/>
      <c r="BY302" s="1211"/>
      <c r="BZ302" s="1211"/>
      <c r="CA302" s="1211"/>
      <c r="CB302" s="1211"/>
      <c r="CC302" s="1212"/>
    </row>
    <row r="303" spans="1:81" s="690" customFormat="1" ht="40.15" customHeight="1" thickTop="1" thickBot="1" x14ac:dyDescent="0.3">
      <c r="A303" s="673"/>
      <c r="B303" s="1334"/>
      <c r="C303" s="1314" t="s">
        <v>644</v>
      </c>
      <c r="D303" s="1096">
        <v>4103</v>
      </c>
      <c r="E303" s="1093" t="s">
        <v>5892</v>
      </c>
      <c r="F303" s="1285" t="s">
        <v>5893</v>
      </c>
      <c r="G303" s="1093" t="s">
        <v>5730</v>
      </c>
      <c r="H303" s="1093"/>
      <c r="I303" s="1446">
        <v>2021004540179</v>
      </c>
      <c r="J303" s="1219">
        <v>422</v>
      </c>
      <c r="K303" s="1216" t="str">
        <f>+[9]Metas!K479</f>
        <v>Realizar acompañamiento a toda la población que ha sido víctima de la violencia aplicando un enfoque diferencial en el cual se tenga en cuenta a la población OSIGD - LGBTI.</v>
      </c>
      <c r="L303" s="1222"/>
      <c r="M303" s="1225">
        <f>SUM(N303:Q303)/4</f>
        <v>0</v>
      </c>
      <c r="N303" s="1228"/>
      <c r="O303" s="1231"/>
      <c r="P303" s="1234"/>
      <c r="Q303" s="1237"/>
      <c r="R303" s="1219">
        <f>+$J303</f>
        <v>422</v>
      </c>
      <c r="S303" s="677" t="s">
        <v>6064</v>
      </c>
      <c r="T303" s="708" t="s">
        <v>3833</v>
      </c>
      <c r="U303" s="708" t="s">
        <v>3838</v>
      </c>
      <c r="V303" s="708" t="s">
        <v>3842</v>
      </c>
      <c r="W303" s="677" t="s">
        <v>6009</v>
      </c>
      <c r="X303" s="669">
        <v>44562</v>
      </c>
      <c r="Y303" s="669">
        <v>44926</v>
      </c>
      <c r="Z303" s="669">
        <v>44593</v>
      </c>
      <c r="AA303" s="669">
        <v>44926</v>
      </c>
      <c r="AB303" s="1219">
        <f t="shared" si="210"/>
        <v>422</v>
      </c>
      <c r="AC303" s="1240">
        <f t="shared" ref="AC303" si="220">+L303</f>
        <v>0</v>
      </c>
      <c r="AD303" s="308">
        <f t="shared" si="208"/>
        <v>0</v>
      </c>
      <c r="AE303" s="308">
        <f t="shared" si="208"/>
        <v>0</v>
      </c>
      <c r="AF303" s="308">
        <f t="shared" si="208"/>
        <v>0</v>
      </c>
      <c r="AG303" s="308">
        <f t="shared" si="208"/>
        <v>0</v>
      </c>
      <c r="AH303" s="308">
        <f t="shared" si="208"/>
        <v>0</v>
      </c>
      <c r="AI303" s="308">
        <f t="shared" si="208"/>
        <v>0</v>
      </c>
      <c r="AJ303" s="308">
        <f t="shared" si="208"/>
        <v>0</v>
      </c>
      <c r="AK303" s="1219">
        <f t="shared" si="212"/>
        <v>422</v>
      </c>
      <c r="AL303" s="1243">
        <f>+N303</f>
        <v>0</v>
      </c>
      <c r="AM303" s="308">
        <f t="shared" si="204"/>
        <v>0</v>
      </c>
      <c r="AN303" s="683"/>
      <c r="AO303" s="683"/>
      <c r="AP303" s="683"/>
      <c r="AQ303" s="683"/>
      <c r="AR303" s="683"/>
      <c r="AS303" s="683"/>
      <c r="AT303" s="1219">
        <f t="shared" si="213"/>
        <v>422</v>
      </c>
      <c r="AU303" s="1246">
        <f>+O303</f>
        <v>0</v>
      </c>
      <c r="AV303" s="308">
        <f t="shared" si="205"/>
        <v>0</v>
      </c>
      <c r="AW303" s="683"/>
      <c r="AX303" s="683"/>
      <c r="AY303" s="683"/>
      <c r="AZ303" s="683"/>
      <c r="BA303" s="683"/>
      <c r="BB303" s="683"/>
      <c r="BC303" s="1219">
        <f t="shared" si="214"/>
        <v>422</v>
      </c>
      <c r="BD303" s="1249">
        <f>+P303</f>
        <v>0</v>
      </c>
      <c r="BE303" s="308">
        <f t="shared" si="206"/>
        <v>0</v>
      </c>
      <c r="BF303" s="683"/>
      <c r="BG303" s="683"/>
      <c r="BH303" s="683"/>
      <c r="BI303" s="683"/>
      <c r="BJ303" s="683"/>
      <c r="BK303" s="683"/>
      <c r="BL303" s="1219">
        <f t="shared" si="215"/>
        <v>422</v>
      </c>
      <c r="BM303" s="1252">
        <f>+Q303</f>
        <v>0</v>
      </c>
      <c r="BN303" s="308">
        <f t="shared" si="207"/>
        <v>0</v>
      </c>
      <c r="BO303" s="683"/>
      <c r="BP303" s="683"/>
      <c r="BQ303" s="683"/>
      <c r="BR303" s="683"/>
      <c r="BS303" s="683"/>
      <c r="BT303" s="683"/>
      <c r="BU303" s="1204"/>
      <c r="BV303" s="1205"/>
      <c r="BW303" s="1205"/>
      <c r="BX303" s="1205"/>
      <c r="BY303" s="1205"/>
      <c r="BZ303" s="1205"/>
      <c r="CA303" s="1205"/>
      <c r="CB303" s="1205"/>
      <c r="CC303" s="1206"/>
    </row>
    <row r="304" spans="1:81" s="690" customFormat="1" ht="40.15" customHeight="1" thickTop="1" x14ac:dyDescent="0.25">
      <c r="A304" s="673"/>
      <c r="B304" s="1334"/>
      <c r="C304" s="1315"/>
      <c r="D304" s="1097"/>
      <c r="E304" s="1094"/>
      <c r="F304" s="1286"/>
      <c r="G304" s="1094"/>
      <c r="H304" s="1094"/>
      <c r="I304" s="1447"/>
      <c r="J304" s="1220"/>
      <c r="K304" s="1217"/>
      <c r="L304" s="1223"/>
      <c r="M304" s="1226"/>
      <c r="N304" s="1229"/>
      <c r="O304" s="1232"/>
      <c r="P304" s="1235"/>
      <c r="Q304" s="1238"/>
      <c r="R304" s="1220"/>
      <c r="S304" s="678" t="s">
        <v>6065</v>
      </c>
      <c r="T304" s="708" t="s">
        <v>3833</v>
      </c>
      <c r="U304" s="709" t="s">
        <v>3839</v>
      </c>
      <c r="V304" s="708" t="s">
        <v>3842</v>
      </c>
      <c r="W304" s="678" t="s">
        <v>6066</v>
      </c>
      <c r="X304" s="669">
        <v>44562</v>
      </c>
      <c r="Y304" s="669">
        <v>44926</v>
      </c>
      <c r="Z304" s="669">
        <v>44593</v>
      </c>
      <c r="AA304" s="669">
        <v>44926</v>
      </c>
      <c r="AB304" s="1220"/>
      <c r="AC304" s="1241"/>
      <c r="AD304" s="303">
        <f t="shared" si="208"/>
        <v>0</v>
      </c>
      <c r="AE304" s="303">
        <f t="shared" si="208"/>
        <v>0</v>
      </c>
      <c r="AF304" s="303">
        <f t="shared" si="208"/>
        <v>0</v>
      </c>
      <c r="AG304" s="303">
        <f t="shared" si="208"/>
        <v>0</v>
      </c>
      <c r="AH304" s="303">
        <f t="shared" si="208"/>
        <v>0</v>
      </c>
      <c r="AI304" s="303">
        <f t="shared" si="208"/>
        <v>0</v>
      </c>
      <c r="AJ304" s="303">
        <f t="shared" si="208"/>
        <v>0</v>
      </c>
      <c r="AK304" s="1220"/>
      <c r="AL304" s="1244"/>
      <c r="AM304" s="303">
        <f t="shared" si="204"/>
        <v>0</v>
      </c>
      <c r="AN304" s="684"/>
      <c r="AO304" s="684"/>
      <c r="AP304" s="684"/>
      <c r="AQ304" s="684"/>
      <c r="AR304" s="684"/>
      <c r="AS304" s="684"/>
      <c r="AT304" s="1220"/>
      <c r="AU304" s="1247"/>
      <c r="AV304" s="303">
        <f t="shared" si="205"/>
        <v>0</v>
      </c>
      <c r="AW304" s="684"/>
      <c r="AX304" s="684"/>
      <c r="AY304" s="684"/>
      <c r="AZ304" s="684"/>
      <c r="BA304" s="684"/>
      <c r="BB304" s="684"/>
      <c r="BC304" s="1220"/>
      <c r="BD304" s="1250"/>
      <c r="BE304" s="303">
        <f t="shared" si="206"/>
        <v>0</v>
      </c>
      <c r="BF304" s="684"/>
      <c r="BG304" s="684"/>
      <c r="BH304" s="684"/>
      <c r="BI304" s="684"/>
      <c r="BJ304" s="684"/>
      <c r="BK304" s="684"/>
      <c r="BL304" s="1220"/>
      <c r="BM304" s="1253"/>
      <c r="BN304" s="303">
        <f t="shared" si="207"/>
        <v>0</v>
      </c>
      <c r="BO304" s="684"/>
      <c r="BP304" s="684"/>
      <c r="BQ304" s="684"/>
      <c r="BR304" s="684"/>
      <c r="BS304" s="684"/>
      <c r="BT304" s="684"/>
      <c r="BU304" s="1207"/>
      <c r="BV304" s="1208"/>
      <c r="BW304" s="1208"/>
      <c r="BX304" s="1208"/>
      <c r="BY304" s="1208"/>
      <c r="BZ304" s="1208"/>
      <c r="CA304" s="1208"/>
      <c r="CB304" s="1208"/>
      <c r="CC304" s="1209"/>
    </row>
    <row r="305" spans="1:81" s="690" customFormat="1" ht="40.15" customHeight="1" x14ac:dyDescent="0.25">
      <c r="A305" s="673"/>
      <c r="B305" s="1334"/>
      <c r="C305" s="1315"/>
      <c r="D305" s="1097"/>
      <c r="E305" s="1094"/>
      <c r="F305" s="1286"/>
      <c r="G305" s="1094"/>
      <c r="H305" s="1094"/>
      <c r="I305" s="1447"/>
      <c r="J305" s="1220"/>
      <c r="K305" s="1217"/>
      <c r="L305" s="1223"/>
      <c r="M305" s="1226"/>
      <c r="N305" s="1229"/>
      <c r="O305" s="1232"/>
      <c r="P305" s="1235"/>
      <c r="Q305" s="1238"/>
      <c r="R305" s="1220"/>
      <c r="S305" s="678"/>
      <c r="T305" s="709"/>
      <c r="U305" s="709"/>
      <c r="V305" s="709"/>
      <c r="W305" s="678"/>
      <c r="X305" s="670"/>
      <c r="Y305" s="670"/>
      <c r="Z305" s="670"/>
      <c r="AA305" s="670"/>
      <c r="AB305" s="1220"/>
      <c r="AC305" s="1241"/>
      <c r="AD305" s="303">
        <f t="shared" si="208"/>
        <v>0</v>
      </c>
      <c r="AE305" s="303">
        <f t="shared" si="208"/>
        <v>0</v>
      </c>
      <c r="AF305" s="303">
        <f t="shared" si="208"/>
        <v>0</v>
      </c>
      <c r="AG305" s="303">
        <f t="shared" si="208"/>
        <v>0</v>
      </c>
      <c r="AH305" s="303">
        <f t="shared" si="208"/>
        <v>0</v>
      </c>
      <c r="AI305" s="303">
        <f t="shared" si="208"/>
        <v>0</v>
      </c>
      <c r="AJ305" s="303">
        <f t="shared" si="208"/>
        <v>0</v>
      </c>
      <c r="AK305" s="1220"/>
      <c r="AL305" s="1244"/>
      <c r="AM305" s="303">
        <f t="shared" si="204"/>
        <v>0</v>
      </c>
      <c r="AN305" s="684"/>
      <c r="AO305" s="684"/>
      <c r="AP305" s="684"/>
      <c r="AQ305" s="684"/>
      <c r="AR305" s="684"/>
      <c r="AS305" s="684"/>
      <c r="AT305" s="1220"/>
      <c r="AU305" s="1247"/>
      <c r="AV305" s="303">
        <f t="shared" si="205"/>
        <v>0</v>
      </c>
      <c r="AW305" s="684"/>
      <c r="AX305" s="684"/>
      <c r="AY305" s="684"/>
      <c r="AZ305" s="684"/>
      <c r="BA305" s="684"/>
      <c r="BB305" s="684"/>
      <c r="BC305" s="1220"/>
      <c r="BD305" s="1250"/>
      <c r="BE305" s="303">
        <f t="shared" si="206"/>
        <v>0</v>
      </c>
      <c r="BF305" s="684"/>
      <c r="BG305" s="684"/>
      <c r="BH305" s="684"/>
      <c r="BI305" s="684"/>
      <c r="BJ305" s="684"/>
      <c r="BK305" s="684"/>
      <c r="BL305" s="1220"/>
      <c r="BM305" s="1253"/>
      <c r="BN305" s="303">
        <f t="shared" si="207"/>
        <v>0</v>
      </c>
      <c r="BO305" s="684"/>
      <c r="BP305" s="684"/>
      <c r="BQ305" s="684"/>
      <c r="BR305" s="684"/>
      <c r="BS305" s="684"/>
      <c r="BT305" s="684"/>
      <c r="BU305" s="1207"/>
      <c r="BV305" s="1208"/>
      <c r="BW305" s="1208"/>
      <c r="BX305" s="1208"/>
      <c r="BY305" s="1208"/>
      <c r="BZ305" s="1208"/>
      <c r="CA305" s="1208"/>
      <c r="CB305" s="1208"/>
      <c r="CC305" s="1209"/>
    </row>
    <row r="306" spans="1:81" s="690" customFormat="1" ht="40.15" customHeight="1" thickBot="1" x14ac:dyDescent="0.3">
      <c r="A306" s="673"/>
      <c r="B306" s="1334"/>
      <c r="C306" s="1315"/>
      <c r="D306" s="1098"/>
      <c r="E306" s="1095"/>
      <c r="F306" s="1287"/>
      <c r="G306" s="1095"/>
      <c r="H306" s="1095"/>
      <c r="I306" s="1448"/>
      <c r="J306" s="1221"/>
      <c r="K306" s="1218"/>
      <c r="L306" s="1224"/>
      <c r="M306" s="1227"/>
      <c r="N306" s="1230"/>
      <c r="O306" s="1233"/>
      <c r="P306" s="1236"/>
      <c r="Q306" s="1239"/>
      <c r="R306" s="1221"/>
      <c r="S306" s="679"/>
      <c r="T306" s="710"/>
      <c r="U306" s="710"/>
      <c r="V306" s="710"/>
      <c r="W306" s="679"/>
      <c r="X306" s="671"/>
      <c r="Y306" s="671"/>
      <c r="Z306" s="671"/>
      <c r="AA306" s="671"/>
      <c r="AB306" s="1221"/>
      <c r="AC306" s="1242"/>
      <c r="AD306" s="306">
        <f t="shared" si="208"/>
        <v>0</v>
      </c>
      <c r="AE306" s="306">
        <f t="shared" si="208"/>
        <v>0</v>
      </c>
      <c r="AF306" s="306">
        <f t="shared" si="208"/>
        <v>0</v>
      </c>
      <c r="AG306" s="306">
        <f t="shared" si="208"/>
        <v>0</v>
      </c>
      <c r="AH306" s="306">
        <f t="shared" si="208"/>
        <v>0</v>
      </c>
      <c r="AI306" s="306">
        <f t="shared" si="208"/>
        <v>0</v>
      </c>
      <c r="AJ306" s="306">
        <f t="shared" si="208"/>
        <v>0</v>
      </c>
      <c r="AK306" s="1221"/>
      <c r="AL306" s="1245"/>
      <c r="AM306" s="306">
        <f t="shared" si="204"/>
        <v>0</v>
      </c>
      <c r="AN306" s="685"/>
      <c r="AO306" s="685"/>
      <c r="AP306" s="685"/>
      <c r="AQ306" s="685"/>
      <c r="AR306" s="685"/>
      <c r="AS306" s="685"/>
      <c r="AT306" s="1221"/>
      <c r="AU306" s="1248"/>
      <c r="AV306" s="306">
        <f t="shared" si="205"/>
        <v>0</v>
      </c>
      <c r="AW306" s="685"/>
      <c r="AX306" s="685"/>
      <c r="AY306" s="685"/>
      <c r="AZ306" s="685"/>
      <c r="BA306" s="685"/>
      <c r="BB306" s="685"/>
      <c r="BC306" s="1221"/>
      <c r="BD306" s="1251"/>
      <c r="BE306" s="306">
        <f t="shared" si="206"/>
        <v>0</v>
      </c>
      <c r="BF306" s="685"/>
      <c r="BG306" s="685"/>
      <c r="BH306" s="685"/>
      <c r="BI306" s="685"/>
      <c r="BJ306" s="685"/>
      <c r="BK306" s="685"/>
      <c r="BL306" s="1221"/>
      <c r="BM306" s="1254"/>
      <c r="BN306" s="306">
        <f t="shared" si="207"/>
        <v>0</v>
      </c>
      <c r="BO306" s="685"/>
      <c r="BP306" s="685"/>
      <c r="BQ306" s="685"/>
      <c r="BR306" s="685"/>
      <c r="BS306" s="685"/>
      <c r="BT306" s="685"/>
      <c r="BU306" s="1210"/>
      <c r="BV306" s="1211"/>
      <c r="BW306" s="1211"/>
      <c r="BX306" s="1211"/>
      <c r="BY306" s="1211"/>
      <c r="BZ306" s="1211"/>
      <c r="CA306" s="1211"/>
      <c r="CB306" s="1211"/>
      <c r="CC306" s="1212"/>
    </row>
    <row r="307" spans="1:81" s="690" customFormat="1" ht="40.15" customHeight="1" thickTop="1" x14ac:dyDescent="0.25">
      <c r="A307" s="673"/>
      <c r="B307" s="1334"/>
      <c r="C307" s="1315"/>
      <c r="D307" s="1096">
        <v>4103</v>
      </c>
      <c r="E307" s="1093" t="s">
        <v>5892</v>
      </c>
      <c r="F307" s="1285" t="s">
        <v>5893</v>
      </c>
      <c r="G307" s="1093" t="s">
        <v>5730</v>
      </c>
      <c r="H307" s="1093"/>
      <c r="I307" s="1446">
        <v>2021004540179</v>
      </c>
      <c r="J307" s="1219">
        <v>423</v>
      </c>
      <c r="K307" s="1216" t="str">
        <f>+[9]Metas!K480</f>
        <v>Implementación de medidas que garanticen el respeto hacia las personas OSIGD -LGBTI.</v>
      </c>
      <c r="L307" s="1222"/>
      <c r="M307" s="1225">
        <v>1</v>
      </c>
      <c r="N307" s="1228"/>
      <c r="O307" s="1231">
        <v>1</v>
      </c>
      <c r="P307" s="1234"/>
      <c r="Q307" s="1237"/>
      <c r="R307" s="1219">
        <f>+$J307</f>
        <v>423</v>
      </c>
      <c r="S307" s="677"/>
      <c r="T307" s="708"/>
      <c r="U307" s="708"/>
      <c r="V307" s="708"/>
      <c r="W307" s="677"/>
      <c r="X307" s="669"/>
      <c r="Y307" s="669"/>
      <c r="Z307" s="669"/>
      <c r="AA307" s="669"/>
      <c r="AB307" s="1219">
        <f t="shared" si="210"/>
        <v>423</v>
      </c>
      <c r="AC307" s="1240">
        <f t="shared" ref="AC307" si="221">+L307</f>
        <v>0</v>
      </c>
      <c r="AD307" s="308">
        <v>1</v>
      </c>
      <c r="AE307" s="308">
        <v>1</v>
      </c>
      <c r="AF307" s="308">
        <f t="shared" si="208"/>
        <v>0</v>
      </c>
      <c r="AG307" s="308">
        <f t="shared" si="208"/>
        <v>0</v>
      </c>
      <c r="AH307" s="308">
        <f t="shared" si="208"/>
        <v>0</v>
      </c>
      <c r="AI307" s="308">
        <f t="shared" si="208"/>
        <v>0</v>
      </c>
      <c r="AJ307" s="308">
        <f t="shared" si="208"/>
        <v>0</v>
      </c>
      <c r="AK307" s="1219">
        <f t="shared" si="212"/>
        <v>423</v>
      </c>
      <c r="AL307" s="1243">
        <f>+N307</f>
        <v>0</v>
      </c>
      <c r="AM307" s="308">
        <v>1</v>
      </c>
      <c r="AN307" s="683">
        <v>1</v>
      </c>
      <c r="AO307" s="683"/>
      <c r="AP307" s="683"/>
      <c r="AQ307" s="683"/>
      <c r="AR307" s="683"/>
      <c r="AS307" s="683"/>
      <c r="AT307" s="1219">
        <f t="shared" si="213"/>
        <v>423</v>
      </c>
      <c r="AU307" s="1246">
        <f>+O307</f>
        <v>1</v>
      </c>
      <c r="AV307" s="308">
        <f t="shared" si="205"/>
        <v>0</v>
      </c>
      <c r="AW307" s="683"/>
      <c r="AX307" s="683"/>
      <c r="AY307" s="683"/>
      <c r="AZ307" s="683"/>
      <c r="BA307" s="683"/>
      <c r="BB307" s="683"/>
      <c r="BC307" s="1219">
        <f t="shared" si="214"/>
        <v>423</v>
      </c>
      <c r="BD307" s="1249">
        <f>+P307</f>
        <v>0</v>
      </c>
      <c r="BE307" s="308">
        <f t="shared" si="206"/>
        <v>0</v>
      </c>
      <c r="BF307" s="683"/>
      <c r="BG307" s="683"/>
      <c r="BH307" s="683"/>
      <c r="BI307" s="683"/>
      <c r="BJ307" s="683"/>
      <c r="BK307" s="683"/>
      <c r="BL307" s="1219">
        <f t="shared" si="215"/>
        <v>423</v>
      </c>
      <c r="BM307" s="1252">
        <f>+Q307</f>
        <v>0</v>
      </c>
      <c r="BN307" s="308">
        <f t="shared" si="207"/>
        <v>0</v>
      </c>
      <c r="BO307" s="683"/>
      <c r="BP307" s="683"/>
      <c r="BQ307" s="683"/>
      <c r="BR307" s="683"/>
      <c r="BS307" s="683"/>
      <c r="BT307" s="683"/>
      <c r="BU307" s="1204"/>
      <c r="BV307" s="1205"/>
      <c r="BW307" s="1205"/>
      <c r="BX307" s="1205"/>
      <c r="BY307" s="1205"/>
      <c r="BZ307" s="1205"/>
      <c r="CA307" s="1205"/>
      <c r="CB307" s="1205"/>
      <c r="CC307" s="1206"/>
    </row>
    <row r="308" spans="1:81" s="690" customFormat="1" ht="40.15" customHeight="1" x14ac:dyDescent="0.25">
      <c r="A308" s="673"/>
      <c r="B308" s="1334"/>
      <c r="C308" s="1315"/>
      <c r="D308" s="1097"/>
      <c r="E308" s="1094"/>
      <c r="F308" s="1286"/>
      <c r="G308" s="1094"/>
      <c r="H308" s="1094"/>
      <c r="I308" s="1447"/>
      <c r="J308" s="1220"/>
      <c r="K308" s="1217"/>
      <c r="L308" s="1223"/>
      <c r="M308" s="1226"/>
      <c r="N308" s="1229"/>
      <c r="O308" s="1232"/>
      <c r="P308" s="1235"/>
      <c r="Q308" s="1238"/>
      <c r="R308" s="1220"/>
      <c r="S308" s="678"/>
      <c r="T308" s="709"/>
      <c r="U308" s="709"/>
      <c r="V308" s="709"/>
      <c r="W308" s="678"/>
      <c r="X308" s="670"/>
      <c r="Y308" s="670"/>
      <c r="Z308" s="670"/>
      <c r="AA308" s="670"/>
      <c r="AB308" s="1220"/>
      <c r="AC308" s="1241"/>
      <c r="AD308" s="303">
        <f t="shared" si="208"/>
        <v>0</v>
      </c>
      <c r="AE308" s="303">
        <f t="shared" si="208"/>
        <v>0</v>
      </c>
      <c r="AF308" s="303">
        <f t="shared" si="208"/>
        <v>0</v>
      </c>
      <c r="AG308" s="303">
        <f t="shared" si="208"/>
        <v>0</v>
      </c>
      <c r="AH308" s="303">
        <f t="shared" si="208"/>
        <v>0</v>
      </c>
      <c r="AI308" s="303">
        <f t="shared" si="208"/>
        <v>0</v>
      </c>
      <c r="AJ308" s="303">
        <f t="shared" si="208"/>
        <v>0</v>
      </c>
      <c r="AK308" s="1220"/>
      <c r="AL308" s="1244"/>
      <c r="AM308" s="303">
        <f t="shared" si="204"/>
        <v>0</v>
      </c>
      <c r="AN308" s="684"/>
      <c r="AO308" s="684"/>
      <c r="AP308" s="684"/>
      <c r="AQ308" s="684"/>
      <c r="AR308" s="684"/>
      <c r="AS308" s="684"/>
      <c r="AT308" s="1220"/>
      <c r="AU308" s="1247"/>
      <c r="AV308" s="303">
        <f t="shared" si="205"/>
        <v>0</v>
      </c>
      <c r="AW308" s="684"/>
      <c r="AX308" s="684"/>
      <c r="AY308" s="684"/>
      <c r="AZ308" s="684"/>
      <c r="BA308" s="684"/>
      <c r="BB308" s="684"/>
      <c r="BC308" s="1220"/>
      <c r="BD308" s="1250"/>
      <c r="BE308" s="303">
        <f t="shared" si="206"/>
        <v>0</v>
      </c>
      <c r="BF308" s="684"/>
      <c r="BG308" s="684"/>
      <c r="BH308" s="684"/>
      <c r="BI308" s="684"/>
      <c r="BJ308" s="684"/>
      <c r="BK308" s="684"/>
      <c r="BL308" s="1220"/>
      <c r="BM308" s="1253"/>
      <c r="BN308" s="303">
        <f t="shared" si="207"/>
        <v>0</v>
      </c>
      <c r="BO308" s="684"/>
      <c r="BP308" s="684"/>
      <c r="BQ308" s="684"/>
      <c r="BR308" s="684"/>
      <c r="BS308" s="684"/>
      <c r="BT308" s="684"/>
      <c r="BU308" s="1207"/>
      <c r="BV308" s="1208"/>
      <c r="BW308" s="1208"/>
      <c r="BX308" s="1208"/>
      <c r="BY308" s="1208"/>
      <c r="BZ308" s="1208"/>
      <c r="CA308" s="1208"/>
      <c r="CB308" s="1208"/>
      <c r="CC308" s="1209"/>
    </row>
    <row r="309" spans="1:81" s="690" customFormat="1" ht="40.15" customHeight="1" x14ac:dyDescent="0.25">
      <c r="A309" s="673"/>
      <c r="B309" s="1334"/>
      <c r="C309" s="1315"/>
      <c r="D309" s="1097"/>
      <c r="E309" s="1094"/>
      <c r="F309" s="1286"/>
      <c r="G309" s="1094"/>
      <c r="H309" s="1094"/>
      <c r="I309" s="1447"/>
      <c r="J309" s="1220"/>
      <c r="K309" s="1217"/>
      <c r="L309" s="1223"/>
      <c r="M309" s="1226"/>
      <c r="N309" s="1229"/>
      <c r="O309" s="1232"/>
      <c r="P309" s="1235"/>
      <c r="Q309" s="1238"/>
      <c r="R309" s="1220"/>
      <c r="S309" s="678"/>
      <c r="T309" s="709"/>
      <c r="U309" s="709"/>
      <c r="V309" s="709"/>
      <c r="W309" s="678"/>
      <c r="X309" s="670"/>
      <c r="Y309" s="670"/>
      <c r="Z309" s="670"/>
      <c r="AA309" s="670"/>
      <c r="AB309" s="1220"/>
      <c r="AC309" s="1241"/>
      <c r="AD309" s="303">
        <f t="shared" si="208"/>
        <v>0</v>
      </c>
      <c r="AE309" s="303">
        <f t="shared" si="208"/>
        <v>0</v>
      </c>
      <c r="AF309" s="303">
        <f t="shared" si="208"/>
        <v>0</v>
      </c>
      <c r="AG309" s="303">
        <f t="shared" si="208"/>
        <v>0</v>
      </c>
      <c r="AH309" s="303">
        <f t="shared" si="208"/>
        <v>0</v>
      </c>
      <c r="AI309" s="303">
        <f t="shared" si="208"/>
        <v>0</v>
      </c>
      <c r="AJ309" s="303">
        <f t="shared" si="208"/>
        <v>0</v>
      </c>
      <c r="AK309" s="1220"/>
      <c r="AL309" s="1244"/>
      <c r="AM309" s="303">
        <f t="shared" si="204"/>
        <v>0</v>
      </c>
      <c r="AN309" s="684"/>
      <c r="AO309" s="684"/>
      <c r="AP309" s="684"/>
      <c r="AQ309" s="684"/>
      <c r="AR309" s="684"/>
      <c r="AS309" s="684"/>
      <c r="AT309" s="1220"/>
      <c r="AU309" s="1247"/>
      <c r="AV309" s="303">
        <f t="shared" si="205"/>
        <v>0</v>
      </c>
      <c r="AW309" s="684"/>
      <c r="AX309" s="684"/>
      <c r="AY309" s="684"/>
      <c r="AZ309" s="684"/>
      <c r="BA309" s="684"/>
      <c r="BB309" s="684"/>
      <c r="BC309" s="1220"/>
      <c r="BD309" s="1250"/>
      <c r="BE309" s="303">
        <f t="shared" si="206"/>
        <v>0</v>
      </c>
      <c r="BF309" s="684"/>
      <c r="BG309" s="684"/>
      <c r="BH309" s="684"/>
      <c r="BI309" s="684"/>
      <c r="BJ309" s="684"/>
      <c r="BK309" s="684"/>
      <c r="BL309" s="1220"/>
      <c r="BM309" s="1253"/>
      <c r="BN309" s="303">
        <f t="shared" si="207"/>
        <v>0</v>
      </c>
      <c r="BO309" s="684"/>
      <c r="BP309" s="684"/>
      <c r="BQ309" s="684"/>
      <c r="BR309" s="684"/>
      <c r="BS309" s="684"/>
      <c r="BT309" s="684"/>
      <c r="BU309" s="1207"/>
      <c r="BV309" s="1208"/>
      <c r="BW309" s="1208"/>
      <c r="BX309" s="1208"/>
      <c r="BY309" s="1208"/>
      <c r="BZ309" s="1208"/>
      <c r="CA309" s="1208"/>
      <c r="CB309" s="1208"/>
      <c r="CC309" s="1209"/>
    </row>
    <row r="310" spans="1:81" s="690" customFormat="1" ht="40.15" customHeight="1" thickBot="1" x14ac:dyDescent="0.3">
      <c r="A310" s="673"/>
      <c r="B310" s="1334"/>
      <c r="C310" s="1315"/>
      <c r="D310" s="1098"/>
      <c r="E310" s="1095"/>
      <c r="F310" s="1287"/>
      <c r="G310" s="1095"/>
      <c r="H310" s="1095"/>
      <c r="I310" s="1448"/>
      <c r="J310" s="1221"/>
      <c r="K310" s="1218"/>
      <c r="L310" s="1224"/>
      <c r="M310" s="1227"/>
      <c r="N310" s="1230"/>
      <c r="O310" s="1233"/>
      <c r="P310" s="1236"/>
      <c r="Q310" s="1239"/>
      <c r="R310" s="1221"/>
      <c r="S310" s="679"/>
      <c r="T310" s="710"/>
      <c r="U310" s="710"/>
      <c r="V310" s="710"/>
      <c r="W310" s="679"/>
      <c r="X310" s="671"/>
      <c r="Y310" s="671"/>
      <c r="Z310" s="671"/>
      <c r="AA310" s="671"/>
      <c r="AB310" s="1221"/>
      <c r="AC310" s="1242"/>
      <c r="AD310" s="306">
        <f t="shared" si="208"/>
        <v>0</v>
      </c>
      <c r="AE310" s="306">
        <f t="shared" si="208"/>
        <v>0</v>
      </c>
      <c r="AF310" s="306">
        <f t="shared" si="208"/>
        <v>0</v>
      </c>
      <c r="AG310" s="306">
        <f t="shared" si="208"/>
        <v>0</v>
      </c>
      <c r="AH310" s="306">
        <f t="shared" si="208"/>
        <v>0</v>
      </c>
      <c r="AI310" s="306">
        <f t="shared" si="208"/>
        <v>0</v>
      </c>
      <c r="AJ310" s="306">
        <f t="shared" si="208"/>
        <v>0</v>
      </c>
      <c r="AK310" s="1221"/>
      <c r="AL310" s="1245"/>
      <c r="AM310" s="306">
        <f t="shared" si="204"/>
        <v>0</v>
      </c>
      <c r="AN310" s="685"/>
      <c r="AO310" s="685"/>
      <c r="AP310" s="685"/>
      <c r="AQ310" s="685"/>
      <c r="AR310" s="685"/>
      <c r="AS310" s="685"/>
      <c r="AT310" s="1221"/>
      <c r="AU310" s="1248"/>
      <c r="AV310" s="306">
        <f t="shared" si="205"/>
        <v>0</v>
      </c>
      <c r="AW310" s="685"/>
      <c r="AX310" s="685"/>
      <c r="AY310" s="685"/>
      <c r="AZ310" s="685"/>
      <c r="BA310" s="685"/>
      <c r="BB310" s="685"/>
      <c r="BC310" s="1221"/>
      <c r="BD310" s="1251"/>
      <c r="BE310" s="306">
        <f t="shared" si="206"/>
        <v>0</v>
      </c>
      <c r="BF310" s="685"/>
      <c r="BG310" s="685"/>
      <c r="BH310" s="685"/>
      <c r="BI310" s="685"/>
      <c r="BJ310" s="685"/>
      <c r="BK310" s="685"/>
      <c r="BL310" s="1221"/>
      <c r="BM310" s="1254"/>
      <c r="BN310" s="306">
        <f t="shared" si="207"/>
        <v>0</v>
      </c>
      <c r="BO310" s="685"/>
      <c r="BP310" s="685"/>
      <c r="BQ310" s="685"/>
      <c r="BR310" s="685"/>
      <c r="BS310" s="685"/>
      <c r="BT310" s="685"/>
      <c r="BU310" s="1210"/>
      <c r="BV310" s="1211"/>
      <c r="BW310" s="1211"/>
      <c r="BX310" s="1211"/>
      <c r="BY310" s="1211"/>
      <c r="BZ310" s="1211"/>
      <c r="CA310" s="1211"/>
      <c r="CB310" s="1211"/>
      <c r="CC310" s="1212"/>
    </row>
    <row r="311" spans="1:81" s="690" customFormat="1" ht="40.15" customHeight="1" thickTop="1" thickBot="1" x14ac:dyDescent="0.3">
      <c r="A311" s="673"/>
      <c r="B311" s="1334"/>
      <c r="C311" s="1315"/>
      <c r="D311" s="1096">
        <v>4103</v>
      </c>
      <c r="E311" s="1093" t="s">
        <v>5892</v>
      </c>
      <c r="F311" s="1285" t="s">
        <v>5893</v>
      </c>
      <c r="G311" s="1093" t="s">
        <v>5730</v>
      </c>
      <c r="H311" s="1093"/>
      <c r="I311" s="1446">
        <v>2021004540179</v>
      </c>
      <c r="J311" s="1219">
        <v>424</v>
      </c>
      <c r="K311" s="1216" t="str">
        <f>+[9]Metas!K481</f>
        <v>Capacitaciones y sensibilizaciones a la policía para que actúe de forma adecuada frente a situaciones que puedan presentarse con las personas OSIGD -LGBTI</v>
      </c>
      <c r="L311" s="1222"/>
      <c r="M311" s="1225">
        <v>3</v>
      </c>
      <c r="N311" s="1228"/>
      <c r="O311" s="1231">
        <v>1</v>
      </c>
      <c r="P311" s="1234">
        <v>1</v>
      </c>
      <c r="Q311" s="1237">
        <v>1</v>
      </c>
      <c r="R311" s="1219">
        <f>+$J311</f>
        <v>424</v>
      </c>
      <c r="S311" s="719" t="s">
        <v>5935</v>
      </c>
      <c r="T311" s="708" t="s">
        <v>3833</v>
      </c>
      <c r="U311" s="708" t="s">
        <v>3838</v>
      </c>
      <c r="V311" s="708" t="s">
        <v>3842</v>
      </c>
      <c r="W311" s="731" t="s">
        <v>5929</v>
      </c>
      <c r="X311" s="669">
        <v>44562</v>
      </c>
      <c r="Y311" s="669">
        <v>44926</v>
      </c>
      <c r="Z311" s="669">
        <v>44593</v>
      </c>
      <c r="AA311" s="669">
        <v>44926</v>
      </c>
      <c r="AB311" s="1219">
        <f t="shared" si="210"/>
        <v>424</v>
      </c>
      <c r="AC311" s="1240">
        <f t="shared" ref="AC311" si="222">+L311</f>
        <v>0</v>
      </c>
      <c r="AD311" s="308">
        <v>3</v>
      </c>
      <c r="AE311" s="308">
        <v>3</v>
      </c>
      <c r="AF311" s="308">
        <f t="shared" si="208"/>
        <v>0</v>
      </c>
      <c r="AG311" s="308">
        <f t="shared" si="208"/>
        <v>0</v>
      </c>
      <c r="AH311" s="308">
        <f t="shared" si="208"/>
        <v>0</v>
      </c>
      <c r="AI311" s="308">
        <f t="shared" si="208"/>
        <v>0</v>
      </c>
      <c r="AJ311" s="308">
        <f t="shared" si="208"/>
        <v>0</v>
      </c>
      <c r="AK311" s="1219">
        <f t="shared" si="212"/>
        <v>424</v>
      </c>
      <c r="AL311" s="1243">
        <f>+N311</f>
        <v>0</v>
      </c>
      <c r="AM311" s="308">
        <f t="shared" si="204"/>
        <v>0</v>
      </c>
      <c r="AN311" s="683"/>
      <c r="AO311" s="683"/>
      <c r="AP311" s="683"/>
      <c r="AQ311" s="683"/>
      <c r="AR311" s="683"/>
      <c r="AS311" s="683"/>
      <c r="AT311" s="1219">
        <f t="shared" si="213"/>
        <v>424</v>
      </c>
      <c r="AU311" s="1246">
        <f>+O311</f>
        <v>1</v>
      </c>
      <c r="AV311" s="308">
        <v>1</v>
      </c>
      <c r="AW311" s="683">
        <v>1</v>
      </c>
      <c r="AX311" s="683"/>
      <c r="AY311" s="683"/>
      <c r="AZ311" s="683"/>
      <c r="BA311" s="683"/>
      <c r="BB311" s="683"/>
      <c r="BC311" s="1219">
        <f t="shared" si="214"/>
        <v>424</v>
      </c>
      <c r="BD311" s="1249">
        <f>+P311</f>
        <v>1</v>
      </c>
      <c r="BE311" s="308">
        <v>1</v>
      </c>
      <c r="BF311" s="683">
        <v>1</v>
      </c>
      <c r="BG311" s="683"/>
      <c r="BH311" s="683"/>
      <c r="BI311" s="683"/>
      <c r="BJ311" s="683"/>
      <c r="BK311" s="683"/>
      <c r="BL311" s="1219">
        <f t="shared" si="215"/>
        <v>424</v>
      </c>
      <c r="BM311" s="1252">
        <f>+Q311</f>
        <v>1</v>
      </c>
      <c r="BN311" s="308">
        <v>1</v>
      </c>
      <c r="BO311" s="683">
        <v>1</v>
      </c>
      <c r="BP311" s="683"/>
      <c r="BQ311" s="683"/>
      <c r="BR311" s="683"/>
      <c r="BS311" s="683"/>
      <c r="BT311" s="683"/>
      <c r="BU311" s="1204"/>
      <c r="BV311" s="1205"/>
      <c r="BW311" s="1205"/>
      <c r="BX311" s="1205"/>
      <c r="BY311" s="1205"/>
      <c r="BZ311" s="1205"/>
      <c r="CA311" s="1205"/>
      <c r="CB311" s="1205"/>
      <c r="CC311" s="1206"/>
    </row>
    <row r="312" spans="1:81" s="690" customFormat="1" ht="40.15" customHeight="1" thickTop="1" thickBot="1" x14ac:dyDescent="0.3">
      <c r="A312" s="673"/>
      <c r="B312" s="1334"/>
      <c r="C312" s="1315"/>
      <c r="D312" s="1097"/>
      <c r="E312" s="1094"/>
      <c r="F312" s="1286"/>
      <c r="G312" s="1094"/>
      <c r="H312" s="1094"/>
      <c r="I312" s="1447"/>
      <c r="J312" s="1220"/>
      <c r="K312" s="1217"/>
      <c r="L312" s="1223"/>
      <c r="M312" s="1226"/>
      <c r="N312" s="1229"/>
      <c r="O312" s="1232"/>
      <c r="P312" s="1235"/>
      <c r="Q312" s="1238"/>
      <c r="R312" s="1220"/>
      <c r="S312" s="718" t="s">
        <v>5930</v>
      </c>
      <c r="T312" s="709" t="s">
        <v>3833</v>
      </c>
      <c r="U312" s="709" t="s">
        <v>3839</v>
      </c>
      <c r="V312" s="709" t="s">
        <v>3842</v>
      </c>
      <c r="W312" s="731" t="s">
        <v>5931</v>
      </c>
      <c r="X312" s="669">
        <v>44562</v>
      </c>
      <c r="Y312" s="669">
        <v>44926</v>
      </c>
      <c r="Z312" s="669">
        <v>44593</v>
      </c>
      <c r="AA312" s="669">
        <v>44926</v>
      </c>
      <c r="AB312" s="1220"/>
      <c r="AC312" s="1241"/>
      <c r="AD312" s="303">
        <f t="shared" si="208"/>
        <v>0</v>
      </c>
      <c r="AE312" s="303">
        <f t="shared" si="208"/>
        <v>0</v>
      </c>
      <c r="AF312" s="303">
        <f t="shared" si="208"/>
        <v>0</v>
      </c>
      <c r="AG312" s="303">
        <f t="shared" si="208"/>
        <v>0</v>
      </c>
      <c r="AH312" s="303">
        <f t="shared" si="208"/>
        <v>0</v>
      </c>
      <c r="AI312" s="303">
        <f t="shared" si="208"/>
        <v>0</v>
      </c>
      <c r="AJ312" s="303">
        <f t="shared" si="208"/>
        <v>0</v>
      </c>
      <c r="AK312" s="1220"/>
      <c r="AL312" s="1244"/>
      <c r="AM312" s="303">
        <f t="shared" si="204"/>
        <v>0</v>
      </c>
      <c r="AN312" s="684"/>
      <c r="AO312" s="684"/>
      <c r="AP312" s="684"/>
      <c r="AQ312" s="684"/>
      <c r="AR312" s="684"/>
      <c r="AS312" s="684"/>
      <c r="AT312" s="1220"/>
      <c r="AU312" s="1247"/>
      <c r="AV312" s="303">
        <f t="shared" si="205"/>
        <v>0</v>
      </c>
      <c r="AW312" s="684"/>
      <c r="AX312" s="684"/>
      <c r="AY312" s="684"/>
      <c r="AZ312" s="684"/>
      <c r="BA312" s="684"/>
      <c r="BB312" s="684"/>
      <c r="BC312" s="1220"/>
      <c r="BD312" s="1250"/>
      <c r="BE312" s="303">
        <f t="shared" si="206"/>
        <v>0</v>
      </c>
      <c r="BF312" s="684"/>
      <c r="BG312" s="684"/>
      <c r="BH312" s="684"/>
      <c r="BI312" s="684"/>
      <c r="BJ312" s="684"/>
      <c r="BK312" s="684"/>
      <c r="BL312" s="1220"/>
      <c r="BM312" s="1253"/>
      <c r="BN312" s="303">
        <f t="shared" si="207"/>
        <v>0</v>
      </c>
      <c r="BO312" s="684"/>
      <c r="BP312" s="684"/>
      <c r="BQ312" s="684"/>
      <c r="BR312" s="684"/>
      <c r="BS312" s="684"/>
      <c r="BT312" s="684"/>
      <c r="BU312" s="1207"/>
      <c r="BV312" s="1208"/>
      <c r="BW312" s="1208"/>
      <c r="BX312" s="1208"/>
      <c r="BY312" s="1208"/>
      <c r="BZ312" s="1208"/>
      <c r="CA312" s="1208"/>
      <c r="CB312" s="1208"/>
      <c r="CC312" s="1209"/>
    </row>
    <row r="313" spans="1:81" s="690" customFormat="1" ht="40.15" customHeight="1" thickTop="1" thickBot="1" x14ac:dyDescent="0.3">
      <c r="A313" s="673"/>
      <c r="B313" s="1334"/>
      <c r="C313" s="1315"/>
      <c r="D313" s="1097"/>
      <c r="E313" s="1094"/>
      <c r="F313" s="1286"/>
      <c r="G313" s="1094"/>
      <c r="H313" s="1094"/>
      <c r="I313" s="1447"/>
      <c r="J313" s="1220"/>
      <c r="K313" s="1217"/>
      <c r="L313" s="1223"/>
      <c r="M313" s="1226"/>
      <c r="N313" s="1229"/>
      <c r="O313" s="1232"/>
      <c r="P313" s="1235"/>
      <c r="Q313" s="1238"/>
      <c r="R313" s="1220"/>
      <c r="S313" s="718" t="s">
        <v>5924</v>
      </c>
      <c r="T313" s="709" t="s">
        <v>3833</v>
      </c>
      <c r="U313" s="709" t="s">
        <v>3839</v>
      </c>
      <c r="V313" s="709" t="s">
        <v>3842</v>
      </c>
      <c r="W313" s="731" t="s">
        <v>5932</v>
      </c>
      <c r="X313" s="669">
        <v>44562</v>
      </c>
      <c r="Y313" s="669">
        <v>44926</v>
      </c>
      <c r="Z313" s="669">
        <v>44593</v>
      </c>
      <c r="AA313" s="669">
        <v>44926</v>
      </c>
      <c r="AB313" s="1220"/>
      <c r="AC313" s="1241"/>
      <c r="AD313" s="303">
        <f t="shared" si="208"/>
        <v>0</v>
      </c>
      <c r="AE313" s="303">
        <f t="shared" si="208"/>
        <v>0</v>
      </c>
      <c r="AF313" s="303">
        <f t="shared" si="208"/>
        <v>0</v>
      </c>
      <c r="AG313" s="303">
        <f t="shared" si="208"/>
        <v>0</v>
      </c>
      <c r="AH313" s="303">
        <f t="shared" si="208"/>
        <v>0</v>
      </c>
      <c r="AI313" s="303">
        <f t="shared" si="208"/>
        <v>0</v>
      </c>
      <c r="AJ313" s="303">
        <f t="shared" si="208"/>
        <v>0</v>
      </c>
      <c r="AK313" s="1220"/>
      <c r="AL313" s="1244"/>
      <c r="AM313" s="303">
        <f t="shared" si="204"/>
        <v>0</v>
      </c>
      <c r="AN313" s="684"/>
      <c r="AO313" s="684"/>
      <c r="AP313" s="684"/>
      <c r="AQ313" s="684"/>
      <c r="AR313" s="684"/>
      <c r="AS313" s="684"/>
      <c r="AT313" s="1220"/>
      <c r="AU313" s="1247"/>
      <c r="AV313" s="303">
        <f t="shared" si="205"/>
        <v>0</v>
      </c>
      <c r="AW313" s="684"/>
      <c r="AX313" s="684"/>
      <c r="AY313" s="684"/>
      <c r="AZ313" s="684"/>
      <c r="BA313" s="684"/>
      <c r="BB313" s="684"/>
      <c r="BC313" s="1220"/>
      <c r="BD313" s="1250"/>
      <c r="BE313" s="303">
        <f t="shared" si="206"/>
        <v>0</v>
      </c>
      <c r="BF313" s="684"/>
      <c r="BG313" s="684"/>
      <c r="BH313" s="684"/>
      <c r="BI313" s="684"/>
      <c r="BJ313" s="684"/>
      <c r="BK313" s="684"/>
      <c r="BL313" s="1220"/>
      <c r="BM313" s="1253"/>
      <c r="BN313" s="303">
        <f t="shared" si="207"/>
        <v>0</v>
      </c>
      <c r="BO313" s="684"/>
      <c r="BP313" s="684"/>
      <c r="BQ313" s="684"/>
      <c r="BR313" s="684"/>
      <c r="BS313" s="684"/>
      <c r="BT313" s="684"/>
      <c r="BU313" s="1207"/>
      <c r="BV313" s="1208"/>
      <c r="BW313" s="1208"/>
      <c r="BX313" s="1208"/>
      <c r="BY313" s="1208"/>
      <c r="BZ313" s="1208"/>
      <c r="CA313" s="1208"/>
      <c r="CB313" s="1208"/>
      <c r="CC313" s="1209"/>
    </row>
    <row r="314" spans="1:81" s="690" customFormat="1" ht="40.15" customHeight="1" thickTop="1" thickBot="1" x14ac:dyDescent="0.3">
      <c r="A314" s="673"/>
      <c r="B314" s="1334"/>
      <c r="C314" s="1315"/>
      <c r="D314" s="1098"/>
      <c r="E314" s="1095"/>
      <c r="F314" s="1287"/>
      <c r="G314" s="1095"/>
      <c r="H314" s="1095"/>
      <c r="I314" s="1448"/>
      <c r="J314" s="1221"/>
      <c r="K314" s="1218"/>
      <c r="L314" s="1224"/>
      <c r="M314" s="1227"/>
      <c r="N314" s="1230"/>
      <c r="O314" s="1233"/>
      <c r="P314" s="1236"/>
      <c r="Q314" s="1239"/>
      <c r="R314" s="1221"/>
      <c r="S314" s="720" t="s">
        <v>5933</v>
      </c>
      <c r="T314" s="710" t="s">
        <v>3833</v>
      </c>
      <c r="U314" s="710" t="s">
        <v>3840</v>
      </c>
      <c r="V314" s="710" t="s">
        <v>3842</v>
      </c>
      <c r="W314" s="731" t="s">
        <v>5934</v>
      </c>
      <c r="X314" s="669">
        <v>44562</v>
      </c>
      <c r="Y314" s="669">
        <v>44926</v>
      </c>
      <c r="Z314" s="669">
        <v>44593</v>
      </c>
      <c r="AA314" s="669">
        <v>44926</v>
      </c>
      <c r="AB314" s="1221"/>
      <c r="AC314" s="1242"/>
      <c r="AD314" s="306">
        <f t="shared" si="208"/>
        <v>0</v>
      </c>
      <c r="AE314" s="306">
        <f t="shared" si="208"/>
        <v>0</v>
      </c>
      <c r="AF314" s="306">
        <f t="shared" si="208"/>
        <v>0</v>
      </c>
      <c r="AG314" s="306">
        <f t="shared" si="208"/>
        <v>0</v>
      </c>
      <c r="AH314" s="306">
        <f t="shared" si="208"/>
        <v>0</v>
      </c>
      <c r="AI314" s="306">
        <f t="shared" si="208"/>
        <v>0</v>
      </c>
      <c r="AJ314" s="306">
        <f t="shared" si="208"/>
        <v>0</v>
      </c>
      <c r="AK314" s="1221"/>
      <c r="AL314" s="1245"/>
      <c r="AM314" s="306">
        <f t="shared" si="204"/>
        <v>0</v>
      </c>
      <c r="AN314" s="685"/>
      <c r="AO314" s="685"/>
      <c r="AP314" s="685"/>
      <c r="AQ314" s="685"/>
      <c r="AR314" s="685"/>
      <c r="AS314" s="685"/>
      <c r="AT314" s="1221"/>
      <c r="AU314" s="1248"/>
      <c r="AV314" s="306">
        <f t="shared" si="205"/>
        <v>0</v>
      </c>
      <c r="AW314" s="685"/>
      <c r="AX314" s="685"/>
      <c r="AY314" s="685"/>
      <c r="AZ314" s="685"/>
      <c r="BA314" s="685"/>
      <c r="BB314" s="685"/>
      <c r="BC314" s="1221"/>
      <c r="BD314" s="1251"/>
      <c r="BE314" s="306">
        <f t="shared" si="206"/>
        <v>0</v>
      </c>
      <c r="BF314" s="685"/>
      <c r="BG314" s="685"/>
      <c r="BH314" s="685"/>
      <c r="BI314" s="685"/>
      <c r="BJ314" s="685"/>
      <c r="BK314" s="685"/>
      <c r="BL314" s="1221"/>
      <c r="BM314" s="1254"/>
      <c r="BN314" s="306">
        <f t="shared" si="207"/>
        <v>0</v>
      </c>
      <c r="BO314" s="685"/>
      <c r="BP314" s="685"/>
      <c r="BQ314" s="685"/>
      <c r="BR314" s="685"/>
      <c r="BS314" s="685"/>
      <c r="BT314" s="685"/>
      <c r="BU314" s="1210"/>
      <c r="BV314" s="1211"/>
      <c r="BW314" s="1211"/>
      <c r="BX314" s="1211"/>
      <c r="BY314" s="1211"/>
      <c r="BZ314" s="1211"/>
      <c r="CA314" s="1211"/>
      <c r="CB314" s="1211"/>
      <c r="CC314" s="1212"/>
    </row>
    <row r="315" spans="1:81" s="690" customFormat="1" ht="40.15" customHeight="1" thickTop="1" thickBot="1" x14ac:dyDescent="0.3">
      <c r="A315" s="673"/>
      <c r="B315" s="1334"/>
      <c r="C315" s="1315"/>
      <c r="D315" s="1096">
        <v>4103</v>
      </c>
      <c r="E315" s="1093" t="s">
        <v>5892</v>
      </c>
      <c r="F315" s="1285" t="s">
        <v>5893</v>
      </c>
      <c r="G315" s="1093" t="s">
        <v>5730</v>
      </c>
      <c r="H315" s="1093"/>
      <c r="I315" s="1446">
        <v>2021004540179</v>
      </c>
      <c r="J315" s="1219">
        <v>425</v>
      </c>
      <c r="K315" s="1216" t="str">
        <f>+[9]Metas!K482</f>
        <v>Campañas de sensibilización hacia temáticas OSIGD -LGBTI. a la población en general</v>
      </c>
      <c r="L315" s="1222"/>
      <c r="M315" s="1225">
        <v>2</v>
      </c>
      <c r="N315" s="1228">
        <v>1</v>
      </c>
      <c r="O315" s="1231">
        <v>1</v>
      </c>
      <c r="P315" s="1234"/>
      <c r="Q315" s="1237"/>
      <c r="R315" s="1219">
        <f>+$J315</f>
        <v>425</v>
      </c>
      <c r="S315" s="719" t="s">
        <v>5936</v>
      </c>
      <c r="T315" s="708" t="s">
        <v>3833</v>
      </c>
      <c r="U315" s="708" t="s">
        <v>3838</v>
      </c>
      <c r="V315" s="708" t="s">
        <v>3842</v>
      </c>
      <c r="W315" s="730" t="s">
        <v>5914</v>
      </c>
      <c r="X315" s="669">
        <v>44562</v>
      </c>
      <c r="Y315" s="669">
        <v>44926</v>
      </c>
      <c r="Z315" s="669">
        <v>44593</v>
      </c>
      <c r="AA315" s="669">
        <v>44926</v>
      </c>
      <c r="AB315" s="1219">
        <f t="shared" si="210"/>
        <v>425</v>
      </c>
      <c r="AC315" s="1240">
        <f t="shared" ref="AC315" si="223">+L315</f>
        <v>0</v>
      </c>
      <c r="AD315" s="308">
        <v>2</v>
      </c>
      <c r="AE315" s="308">
        <v>2</v>
      </c>
      <c r="AF315" s="308">
        <f t="shared" si="208"/>
        <v>0</v>
      </c>
      <c r="AG315" s="308">
        <f t="shared" ref="AG315:AJ322" si="224">+AP315+AY315+BH315+BQ315</f>
        <v>0</v>
      </c>
      <c r="AH315" s="308">
        <f t="shared" si="224"/>
        <v>0</v>
      </c>
      <c r="AI315" s="308">
        <f t="shared" si="224"/>
        <v>0</v>
      </c>
      <c r="AJ315" s="308">
        <f t="shared" si="224"/>
        <v>0</v>
      </c>
      <c r="AK315" s="1219">
        <f t="shared" si="212"/>
        <v>425</v>
      </c>
      <c r="AL315" s="1243">
        <f>+N315</f>
        <v>1</v>
      </c>
      <c r="AM315" s="308">
        <v>1</v>
      </c>
      <c r="AN315" s="683">
        <v>1</v>
      </c>
      <c r="AO315" s="683"/>
      <c r="AP315" s="683"/>
      <c r="AQ315" s="683"/>
      <c r="AR315" s="683"/>
      <c r="AS315" s="683"/>
      <c r="AT315" s="1219">
        <f t="shared" si="213"/>
        <v>425</v>
      </c>
      <c r="AU315" s="1246">
        <f>+O315</f>
        <v>1</v>
      </c>
      <c r="AV315" s="308">
        <v>1</v>
      </c>
      <c r="AW315" s="683">
        <v>1</v>
      </c>
      <c r="AX315" s="683"/>
      <c r="AY315" s="683"/>
      <c r="AZ315" s="683"/>
      <c r="BA315" s="683"/>
      <c r="BB315" s="683"/>
      <c r="BC315" s="1219">
        <f t="shared" si="214"/>
        <v>425</v>
      </c>
      <c r="BD315" s="1249">
        <f>+P315</f>
        <v>0</v>
      </c>
      <c r="BE315" s="308">
        <f t="shared" si="206"/>
        <v>0</v>
      </c>
      <c r="BF315" s="683"/>
      <c r="BG315" s="683"/>
      <c r="BH315" s="683"/>
      <c r="BI315" s="683"/>
      <c r="BJ315" s="683"/>
      <c r="BK315" s="683"/>
      <c r="BL315" s="1219">
        <f t="shared" si="215"/>
        <v>425</v>
      </c>
      <c r="BM315" s="1252">
        <f>+Q315</f>
        <v>0</v>
      </c>
      <c r="BN315" s="308">
        <f t="shared" si="207"/>
        <v>0</v>
      </c>
      <c r="BO315" s="683"/>
      <c r="BP315" s="683"/>
      <c r="BQ315" s="683"/>
      <c r="BR315" s="683"/>
      <c r="BS315" s="683"/>
      <c r="BT315" s="683"/>
      <c r="BU315" s="1204"/>
      <c r="BV315" s="1205"/>
      <c r="BW315" s="1205"/>
      <c r="BX315" s="1205"/>
      <c r="BY315" s="1205"/>
      <c r="BZ315" s="1205"/>
      <c r="CA315" s="1205"/>
      <c r="CB315" s="1205"/>
      <c r="CC315" s="1206"/>
    </row>
    <row r="316" spans="1:81" s="690" customFormat="1" ht="40.15" customHeight="1" thickTop="1" thickBot="1" x14ac:dyDescent="0.3">
      <c r="A316" s="673"/>
      <c r="B316" s="1334"/>
      <c r="C316" s="1315"/>
      <c r="D316" s="1097"/>
      <c r="E316" s="1094"/>
      <c r="F316" s="1286"/>
      <c r="G316" s="1094"/>
      <c r="H316" s="1094"/>
      <c r="I316" s="1447"/>
      <c r="J316" s="1220"/>
      <c r="K316" s="1217"/>
      <c r="L316" s="1223"/>
      <c r="M316" s="1226"/>
      <c r="N316" s="1229"/>
      <c r="O316" s="1232"/>
      <c r="P316" s="1235"/>
      <c r="Q316" s="1238"/>
      <c r="R316" s="1220"/>
      <c r="S316" s="718" t="s">
        <v>5937</v>
      </c>
      <c r="T316" s="709" t="s">
        <v>3833</v>
      </c>
      <c r="U316" s="709" t="s">
        <v>3839</v>
      </c>
      <c r="V316" s="709" t="s">
        <v>3842</v>
      </c>
      <c r="W316" s="731" t="s">
        <v>5938</v>
      </c>
      <c r="X316" s="669">
        <v>44562</v>
      </c>
      <c r="Y316" s="669">
        <v>44926</v>
      </c>
      <c r="Z316" s="669">
        <v>44593</v>
      </c>
      <c r="AA316" s="669">
        <v>44926</v>
      </c>
      <c r="AB316" s="1220"/>
      <c r="AC316" s="1241"/>
      <c r="AD316" s="303">
        <f t="shared" ref="AD316:AF322" si="225">+AM316+AV316+BE316+BN316</f>
        <v>0</v>
      </c>
      <c r="AE316" s="303">
        <f t="shared" si="225"/>
        <v>0</v>
      </c>
      <c r="AF316" s="303">
        <f t="shared" si="225"/>
        <v>0</v>
      </c>
      <c r="AG316" s="303">
        <f t="shared" si="224"/>
        <v>0</v>
      </c>
      <c r="AH316" s="303">
        <f t="shared" si="224"/>
        <v>0</v>
      </c>
      <c r="AI316" s="303">
        <f t="shared" si="224"/>
        <v>0</v>
      </c>
      <c r="AJ316" s="303">
        <f t="shared" si="224"/>
        <v>0</v>
      </c>
      <c r="AK316" s="1220"/>
      <c r="AL316" s="1244"/>
      <c r="AM316" s="303">
        <f t="shared" si="204"/>
        <v>0</v>
      </c>
      <c r="AN316" s="684"/>
      <c r="AO316" s="684"/>
      <c r="AP316" s="684"/>
      <c r="AQ316" s="684"/>
      <c r="AR316" s="684"/>
      <c r="AS316" s="684"/>
      <c r="AT316" s="1220"/>
      <c r="AU316" s="1247"/>
      <c r="AV316" s="303">
        <f t="shared" si="205"/>
        <v>0</v>
      </c>
      <c r="AW316" s="684"/>
      <c r="AX316" s="684"/>
      <c r="AY316" s="684"/>
      <c r="AZ316" s="684"/>
      <c r="BA316" s="684"/>
      <c r="BB316" s="684"/>
      <c r="BC316" s="1220"/>
      <c r="BD316" s="1250"/>
      <c r="BE316" s="303">
        <f t="shared" si="206"/>
        <v>0</v>
      </c>
      <c r="BF316" s="684"/>
      <c r="BG316" s="684"/>
      <c r="BH316" s="684"/>
      <c r="BI316" s="684"/>
      <c r="BJ316" s="684"/>
      <c r="BK316" s="684"/>
      <c r="BL316" s="1220"/>
      <c r="BM316" s="1253"/>
      <c r="BN316" s="303">
        <f t="shared" si="207"/>
        <v>0</v>
      </c>
      <c r="BO316" s="684"/>
      <c r="BP316" s="684"/>
      <c r="BQ316" s="684"/>
      <c r="BR316" s="684"/>
      <c r="BS316" s="684"/>
      <c r="BT316" s="684"/>
      <c r="BU316" s="1207"/>
      <c r="BV316" s="1208"/>
      <c r="BW316" s="1208"/>
      <c r="BX316" s="1208"/>
      <c r="BY316" s="1208"/>
      <c r="BZ316" s="1208"/>
      <c r="CA316" s="1208"/>
      <c r="CB316" s="1208"/>
      <c r="CC316" s="1209"/>
    </row>
    <row r="317" spans="1:81" s="690" customFormat="1" ht="40.15" customHeight="1" thickTop="1" x14ac:dyDescent="0.25">
      <c r="A317" s="673"/>
      <c r="B317" s="1334"/>
      <c r="C317" s="1315"/>
      <c r="D317" s="1097"/>
      <c r="E317" s="1094"/>
      <c r="F317" s="1286"/>
      <c r="G317" s="1094"/>
      <c r="H317" s="1094"/>
      <c r="I317" s="1447"/>
      <c r="J317" s="1220"/>
      <c r="K317" s="1217"/>
      <c r="L317" s="1223"/>
      <c r="M317" s="1226"/>
      <c r="N317" s="1229"/>
      <c r="O317" s="1232"/>
      <c r="P317" s="1235"/>
      <c r="Q317" s="1238"/>
      <c r="R317" s="1220"/>
      <c r="S317" s="718" t="s">
        <v>5939</v>
      </c>
      <c r="T317" s="709" t="s">
        <v>3833</v>
      </c>
      <c r="U317" s="709" t="s">
        <v>3840</v>
      </c>
      <c r="V317" s="709" t="s">
        <v>3842</v>
      </c>
      <c r="W317" s="731" t="s">
        <v>5940</v>
      </c>
      <c r="X317" s="669">
        <v>44562</v>
      </c>
      <c r="Y317" s="669">
        <v>44926</v>
      </c>
      <c r="Z317" s="669">
        <v>44593</v>
      </c>
      <c r="AA317" s="669">
        <v>44926</v>
      </c>
      <c r="AB317" s="1220"/>
      <c r="AC317" s="1241"/>
      <c r="AD317" s="303">
        <f t="shared" si="225"/>
        <v>0</v>
      </c>
      <c r="AE317" s="303">
        <f t="shared" si="225"/>
        <v>0</v>
      </c>
      <c r="AF317" s="303">
        <f t="shared" si="225"/>
        <v>0</v>
      </c>
      <c r="AG317" s="303">
        <f t="shared" si="224"/>
        <v>0</v>
      </c>
      <c r="AH317" s="303">
        <f t="shared" si="224"/>
        <v>0</v>
      </c>
      <c r="AI317" s="303">
        <f t="shared" si="224"/>
        <v>0</v>
      </c>
      <c r="AJ317" s="303">
        <f t="shared" si="224"/>
        <v>0</v>
      </c>
      <c r="AK317" s="1220"/>
      <c r="AL317" s="1244"/>
      <c r="AM317" s="303">
        <f t="shared" si="204"/>
        <v>0</v>
      </c>
      <c r="AN317" s="684"/>
      <c r="AO317" s="684"/>
      <c r="AP317" s="684"/>
      <c r="AQ317" s="684"/>
      <c r="AR317" s="684"/>
      <c r="AS317" s="684"/>
      <c r="AT317" s="1220"/>
      <c r="AU317" s="1247"/>
      <c r="AV317" s="303">
        <f t="shared" si="205"/>
        <v>0</v>
      </c>
      <c r="AW317" s="684"/>
      <c r="AX317" s="684"/>
      <c r="AY317" s="684"/>
      <c r="AZ317" s="684"/>
      <c r="BA317" s="684"/>
      <c r="BB317" s="684"/>
      <c r="BC317" s="1220"/>
      <c r="BD317" s="1250"/>
      <c r="BE317" s="303">
        <f t="shared" si="206"/>
        <v>0</v>
      </c>
      <c r="BF317" s="684"/>
      <c r="BG317" s="684"/>
      <c r="BH317" s="684"/>
      <c r="BI317" s="684"/>
      <c r="BJ317" s="684"/>
      <c r="BK317" s="684"/>
      <c r="BL317" s="1220"/>
      <c r="BM317" s="1253"/>
      <c r="BN317" s="303">
        <f t="shared" si="207"/>
        <v>0</v>
      </c>
      <c r="BO317" s="684"/>
      <c r="BP317" s="684"/>
      <c r="BQ317" s="684"/>
      <c r="BR317" s="684"/>
      <c r="BS317" s="684"/>
      <c r="BT317" s="684"/>
      <c r="BU317" s="1207"/>
      <c r="BV317" s="1208"/>
      <c r="BW317" s="1208"/>
      <c r="BX317" s="1208"/>
      <c r="BY317" s="1208"/>
      <c r="BZ317" s="1208"/>
      <c r="CA317" s="1208"/>
      <c r="CB317" s="1208"/>
      <c r="CC317" s="1209"/>
    </row>
    <row r="318" spans="1:81" s="690" customFormat="1" ht="40.15" customHeight="1" thickBot="1" x14ac:dyDescent="0.3">
      <c r="A318" s="673"/>
      <c r="B318" s="1334"/>
      <c r="C318" s="1315"/>
      <c r="D318" s="1098"/>
      <c r="E318" s="1095"/>
      <c r="F318" s="1287"/>
      <c r="G318" s="1095"/>
      <c r="H318" s="1095"/>
      <c r="I318" s="1448"/>
      <c r="J318" s="1221"/>
      <c r="K318" s="1218"/>
      <c r="L318" s="1224"/>
      <c r="M318" s="1227"/>
      <c r="N318" s="1230"/>
      <c r="O318" s="1233"/>
      <c r="P318" s="1236"/>
      <c r="Q318" s="1239"/>
      <c r="R318" s="1221"/>
      <c r="S318" s="679"/>
      <c r="T318" s="710"/>
      <c r="U318" s="710"/>
      <c r="V318" s="710"/>
      <c r="W318" s="679"/>
      <c r="X318" s="671"/>
      <c r="Y318" s="671"/>
      <c r="Z318" s="671"/>
      <c r="AA318" s="671"/>
      <c r="AB318" s="1221"/>
      <c r="AC318" s="1242"/>
      <c r="AD318" s="306">
        <f t="shared" si="225"/>
        <v>0</v>
      </c>
      <c r="AE318" s="306">
        <f t="shared" si="225"/>
        <v>0</v>
      </c>
      <c r="AF318" s="306">
        <f t="shared" si="225"/>
        <v>0</v>
      </c>
      <c r="AG318" s="306">
        <f t="shared" si="224"/>
        <v>0</v>
      </c>
      <c r="AH318" s="306">
        <f t="shared" si="224"/>
        <v>0</v>
      </c>
      <c r="AI318" s="306">
        <f t="shared" si="224"/>
        <v>0</v>
      </c>
      <c r="AJ318" s="306">
        <f t="shared" si="224"/>
        <v>0</v>
      </c>
      <c r="AK318" s="1221"/>
      <c r="AL318" s="1245"/>
      <c r="AM318" s="306">
        <f t="shared" si="204"/>
        <v>0</v>
      </c>
      <c r="AN318" s="685"/>
      <c r="AO318" s="685"/>
      <c r="AP318" s="685"/>
      <c r="AQ318" s="685"/>
      <c r="AR318" s="685"/>
      <c r="AS318" s="685"/>
      <c r="AT318" s="1221"/>
      <c r="AU318" s="1248"/>
      <c r="AV318" s="306">
        <f t="shared" si="205"/>
        <v>0</v>
      </c>
      <c r="AW318" s="685"/>
      <c r="AX318" s="685"/>
      <c r="AY318" s="685"/>
      <c r="AZ318" s="685"/>
      <c r="BA318" s="685"/>
      <c r="BB318" s="685"/>
      <c r="BC318" s="1221"/>
      <c r="BD318" s="1251"/>
      <c r="BE318" s="306">
        <f t="shared" si="206"/>
        <v>0</v>
      </c>
      <c r="BF318" s="685"/>
      <c r="BG318" s="685"/>
      <c r="BH318" s="685"/>
      <c r="BI318" s="685"/>
      <c r="BJ318" s="685"/>
      <c r="BK318" s="685"/>
      <c r="BL318" s="1221"/>
      <c r="BM318" s="1254"/>
      <c r="BN318" s="306">
        <f t="shared" si="207"/>
        <v>0</v>
      </c>
      <c r="BO318" s="685"/>
      <c r="BP318" s="685"/>
      <c r="BQ318" s="685"/>
      <c r="BR318" s="685"/>
      <c r="BS318" s="685"/>
      <c r="BT318" s="685"/>
      <c r="BU318" s="1210"/>
      <c r="BV318" s="1211"/>
      <c r="BW318" s="1211"/>
      <c r="BX318" s="1211"/>
      <c r="BY318" s="1211"/>
      <c r="BZ318" s="1211"/>
      <c r="CA318" s="1211"/>
      <c r="CB318" s="1211"/>
      <c r="CC318" s="1212"/>
    </row>
    <row r="319" spans="1:81" s="690" customFormat="1" ht="40.15" customHeight="1" thickTop="1" thickBot="1" x14ac:dyDescent="0.3">
      <c r="A319" s="673"/>
      <c r="B319" s="1334"/>
      <c r="C319" s="1315"/>
      <c r="D319" s="1096">
        <v>4103</v>
      </c>
      <c r="E319" s="1093" t="s">
        <v>5892</v>
      </c>
      <c r="F319" s="1285" t="s">
        <v>5893</v>
      </c>
      <c r="G319" s="1093" t="s">
        <v>5730</v>
      </c>
      <c r="H319" s="1093"/>
      <c r="I319" s="1446">
        <v>2021004540179</v>
      </c>
      <c r="J319" s="1219">
        <v>426</v>
      </c>
      <c r="K319" s="1216" t="str">
        <f>+[9]Metas!K483</f>
        <v>Talleres para el empoderamiento de las personas OSIGD -LGBTI.</v>
      </c>
      <c r="L319" s="1222"/>
      <c r="M319" s="1225">
        <v>3</v>
      </c>
      <c r="N319" s="1228">
        <v>1</v>
      </c>
      <c r="O319" s="1231">
        <v>1</v>
      </c>
      <c r="P319" s="1234">
        <v>1</v>
      </c>
      <c r="Q319" s="1237"/>
      <c r="R319" s="1219">
        <f>+$J319</f>
        <v>426</v>
      </c>
      <c r="S319" s="719" t="s">
        <v>5935</v>
      </c>
      <c r="T319" s="708" t="s">
        <v>3833</v>
      </c>
      <c r="U319" s="708" t="s">
        <v>3838</v>
      </c>
      <c r="V319" s="708" t="s">
        <v>3842</v>
      </c>
      <c r="W319" s="731" t="s">
        <v>5929</v>
      </c>
      <c r="X319" s="669">
        <v>44562</v>
      </c>
      <c r="Y319" s="669">
        <v>44926</v>
      </c>
      <c r="Z319" s="669">
        <v>44593</v>
      </c>
      <c r="AA319" s="669">
        <v>44926</v>
      </c>
      <c r="AB319" s="1219">
        <f t="shared" si="210"/>
        <v>426</v>
      </c>
      <c r="AC319" s="1240">
        <f t="shared" ref="AC319" si="226">+L319</f>
        <v>0</v>
      </c>
      <c r="AD319" s="308">
        <v>3</v>
      </c>
      <c r="AE319" s="308">
        <v>3</v>
      </c>
      <c r="AF319" s="308">
        <f t="shared" si="225"/>
        <v>0</v>
      </c>
      <c r="AG319" s="308">
        <f t="shared" si="224"/>
        <v>0</v>
      </c>
      <c r="AH319" s="308">
        <f t="shared" si="224"/>
        <v>0</v>
      </c>
      <c r="AI319" s="308">
        <f t="shared" si="224"/>
        <v>0</v>
      </c>
      <c r="AJ319" s="308">
        <f t="shared" si="224"/>
        <v>0</v>
      </c>
      <c r="AK319" s="1219">
        <f t="shared" si="212"/>
        <v>426</v>
      </c>
      <c r="AL319" s="1243">
        <f>+N319</f>
        <v>1</v>
      </c>
      <c r="AM319" s="308">
        <v>1</v>
      </c>
      <c r="AN319" s="683">
        <v>1</v>
      </c>
      <c r="AO319" s="683"/>
      <c r="AP319" s="683"/>
      <c r="AQ319" s="683"/>
      <c r="AR319" s="683"/>
      <c r="AS319" s="683"/>
      <c r="AT319" s="1219">
        <f t="shared" si="213"/>
        <v>426</v>
      </c>
      <c r="AU319" s="1246">
        <f>+O319</f>
        <v>1</v>
      </c>
      <c r="AV319" s="308">
        <v>1</v>
      </c>
      <c r="AW319" s="683">
        <v>1</v>
      </c>
      <c r="AX319" s="683"/>
      <c r="AY319" s="683"/>
      <c r="AZ319" s="683"/>
      <c r="BA319" s="683"/>
      <c r="BB319" s="683"/>
      <c r="BC319" s="1219">
        <f t="shared" si="214"/>
        <v>426</v>
      </c>
      <c r="BD319" s="1249">
        <f>+P319</f>
        <v>1</v>
      </c>
      <c r="BE319" s="308">
        <v>1</v>
      </c>
      <c r="BF319" s="683">
        <v>1</v>
      </c>
      <c r="BG319" s="683"/>
      <c r="BH319" s="683"/>
      <c r="BI319" s="683"/>
      <c r="BJ319" s="683"/>
      <c r="BK319" s="683"/>
      <c r="BL319" s="1219">
        <f t="shared" si="215"/>
        <v>426</v>
      </c>
      <c r="BM319" s="1252">
        <f>+Q319</f>
        <v>0</v>
      </c>
      <c r="BN319" s="308">
        <f t="shared" si="207"/>
        <v>0</v>
      </c>
      <c r="BO319" s="683"/>
      <c r="BP319" s="683"/>
      <c r="BQ319" s="683"/>
      <c r="BR319" s="683"/>
      <c r="BS319" s="683"/>
      <c r="BT319" s="683"/>
      <c r="BU319" s="1204"/>
      <c r="BV319" s="1205"/>
      <c r="BW319" s="1205"/>
      <c r="BX319" s="1205"/>
      <c r="BY319" s="1205"/>
      <c r="BZ319" s="1205"/>
      <c r="CA319" s="1205"/>
      <c r="CB319" s="1205"/>
      <c r="CC319" s="1206"/>
    </row>
    <row r="320" spans="1:81" s="690" customFormat="1" ht="40.15" customHeight="1" thickTop="1" thickBot="1" x14ac:dyDescent="0.3">
      <c r="A320" s="673"/>
      <c r="B320" s="1334"/>
      <c r="C320" s="1315"/>
      <c r="D320" s="1097"/>
      <c r="E320" s="1094"/>
      <c r="F320" s="1286"/>
      <c r="G320" s="1094"/>
      <c r="H320" s="1094"/>
      <c r="I320" s="1447"/>
      <c r="J320" s="1220"/>
      <c r="K320" s="1217"/>
      <c r="L320" s="1223"/>
      <c r="M320" s="1226"/>
      <c r="N320" s="1229"/>
      <c r="O320" s="1232"/>
      <c r="P320" s="1235"/>
      <c r="Q320" s="1238"/>
      <c r="R320" s="1220"/>
      <c r="S320" s="718" t="s">
        <v>5930</v>
      </c>
      <c r="T320" s="709" t="s">
        <v>3833</v>
      </c>
      <c r="U320" s="709" t="s">
        <v>3839</v>
      </c>
      <c r="V320" s="709" t="s">
        <v>3842</v>
      </c>
      <c r="W320" s="731" t="s">
        <v>5931</v>
      </c>
      <c r="X320" s="669">
        <v>44562</v>
      </c>
      <c r="Y320" s="669">
        <v>44926</v>
      </c>
      <c r="Z320" s="669">
        <v>44593</v>
      </c>
      <c r="AA320" s="669">
        <v>44926</v>
      </c>
      <c r="AB320" s="1220"/>
      <c r="AC320" s="1241"/>
      <c r="AD320" s="303">
        <f t="shared" si="225"/>
        <v>0</v>
      </c>
      <c r="AE320" s="303">
        <f t="shared" si="225"/>
        <v>0</v>
      </c>
      <c r="AF320" s="303">
        <f t="shared" si="225"/>
        <v>0</v>
      </c>
      <c r="AG320" s="303">
        <f t="shared" si="224"/>
        <v>0</v>
      </c>
      <c r="AH320" s="303">
        <f t="shared" si="224"/>
        <v>0</v>
      </c>
      <c r="AI320" s="303">
        <f t="shared" si="224"/>
        <v>0</v>
      </c>
      <c r="AJ320" s="303">
        <f t="shared" si="224"/>
        <v>0</v>
      </c>
      <c r="AK320" s="1220"/>
      <c r="AL320" s="1244"/>
      <c r="AM320" s="303">
        <f t="shared" si="204"/>
        <v>0</v>
      </c>
      <c r="AN320" s="684"/>
      <c r="AO320" s="684"/>
      <c r="AP320" s="684"/>
      <c r="AQ320" s="684"/>
      <c r="AR320" s="684"/>
      <c r="AS320" s="684"/>
      <c r="AT320" s="1220"/>
      <c r="AU320" s="1247"/>
      <c r="AV320" s="303">
        <f t="shared" si="205"/>
        <v>0</v>
      </c>
      <c r="AW320" s="684"/>
      <c r="AX320" s="684"/>
      <c r="AY320" s="684"/>
      <c r="AZ320" s="684"/>
      <c r="BA320" s="684"/>
      <c r="BB320" s="684"/>
      <c r="BC320" s="1220"/>
      <c r="BD320" s="1250"/>
      <c r="BE320" s="303">
        <f t="shared" si="206"/>
        <v>0</v>
      </c>
      <c r="BF320" s="684"/>
      <c r="BG320" s="684"/>
      <c r="BH320" s="684"/>
      <c r="BI320" s="684"/>
      <c r="BJ320" s="684"/>
      <c r="BK320" s="684"/>
      <c r="BL320" s="1220"/>
      <c r="BM320" s="1253"/>
      <c r="BN320" s="303">
        <f t="shared" si="207"/>
        <v>0</v>
      </c>
      <c r="BO320" s="684"/>
      <c r="BP320" s="684"/>
      <c r="BQ320" s="684"/>
      <c r="BR320" s="684"/>
      <c r="BS320" s="684"/>
      <c r="BT320" s="684"/>
      <c r="BU320" s="1207"/>
      <c r="BV320" s="1208"/>
      <c r="BW320" s="1208"/>
      <c r="BX320" s="1208"/>
      <c r="BY320" s="1208"/>
      <c r="BZ320" s="1208"/>
      <c r="CA320" s="1208"/>
      <c r="CB320" s="1208"/>
      <c r="CC320" s="1209"/>
    </row>
    <row r="321" spans="1:81" s="690" customFormat="1" ht="40.15" customHeight="1" thickTop="1" thickBot="1" x14ac:dyDescent="0.3">
      <c r="A321" s="673"/>
      <c r="B321" s="1334"/>
      <c r="C321" s="1315"/>
      <c r="D321" s="1097"/>
      <c r="E321" s="1094"/>
      <c r="F321" s="1286"/>
      <c r="G321" s="1094"/>
      <c r="H321" s="1094"/>
      <c r="I321" s="1447"/>
      <c r="J321" s="1220"/>
      <c r="K321" s="1217"/>
      <c r="L321" s="1223"/>
      <c r="M321" s="1226"/>
      <c r="N321" s="1229"/>
      <c r="O321" s="1232"/>
      <c r="P321" s="1235"/>
      <c r="Q321" s="1238"/>
      <c r="R321" s="1220"/>
      <c r="S321" s="718" t="s">
        <v>5924</v>
      </c>
      <c r="T321" s="709" t="s">
        <v>3833</v>
      </c>
      <c r="U321" s="709" t="s">
        <v>3839</v>
      </c>
      <c r="V321" s="709" t="s">
        <v>3842</v>
      </c>
      <c r="W321" s="731" t="s">
        <v>5932</v>
      </c>
      <c r="X321" s="669">
        <v>44562</v>
      </c>
      <c r="Y321" s="669">
        <v>44926</v>
      </c>
      <c r="Z321" s="669">
        <v>44593</v>
      </c>
      <c r="AA321" s="669">
        <v>44926</v>
      </c>
      <c r="AB321" s="1220"/>
      <c r="AC321" s="1241"/>
      <c r="AD321" s="303">
        <f t="shared" si="225"/>
        <v>0</v>
      </c>
      <c r="AE321" s="303">
        <f t="shared" si="225"/>
        <v>0</v>
      </c>
      <c r="AF321" s="303">
        <f t="shared" si="225"/>
        <v>0</v>
      </c>
      <c r="AG321" s="303">
        <f t="shared" si="224"/>
        <v>0</v>
      </c>
      <c r="AH321" s="303">
        <f t="shared" si="224"/>
        <v>0</v>
      </c>
      <c r="AI321" s="303">
        <f t="shared" si="224"/>
        <v>0</v>
      </c>
      <c r="AJ321" s="303">
        <f t="shared" si="224"/>
        <v>0</v>
      </c>
      <c r="AK321" s="1220"/>
      <c r="AL321" s="1244"/>
      <c r="AM321" s="303">
        <f t="shared" si="204"/>
        <v>0</v>
      </c>
      <c r="AN321" s="684"/>
      <c r="AO321" s="684"/>
      <c r="AP321" s="684"/>
      <c r="AQ321" s="684"/>
      <c r="AR321" s="684"/>
      <c r="AS321" s="684"/>
      <c r="AT321" s="1220"/>
      <c r="AU321" s="1247"/>
      <c r="AV321" s="303">
        <f t="shared" si="205"/>
        <v>0</v>
      </c>
      <c r="AW321" s="684"/>
      <c r="AX321" s="684"/>
      <c r="AY321" s="684"/>
      <c r="AZ321" s="684"/>
      <c r="BA321" s="684"/>
      <c r="BB321" s="684"/>
      <c r="BC321" s="1220"/>
      <c r="BD321" s="1250"/>
      <c r="BE321" s="303">
        <f t="shared" si="206"/>
        <v>0</v>
      </c>
      <c r="BF321" s="684"/>
      <c r="BG321" s="684"/>
      <c r="BH321" s="684"/>
      <c r="BI321" s="684"/>
      <c r="BJ321" s="684"/>
      <c r="BK321" s="684"/>
      <c r="BL321" s="1220"/>
      <c r="BM321" s="1253"/>
      <c r="BN321" s="303">
        <f t="shared" si="207"/>
        <v>0</v>
      </c>
      <c r="BO321" s="684"/>
      <c r="BP321" s="684"/>
      <c r="BQ321" s="684"/>
      <c r="BR321" s="684"/>
      <c r="BS321" s="684"/>
      <c r="BT321" s="684"/>
      <c r="BU321" s="1207"/>
      <c r="BV321" s="1208"/>
      <c r="BW321" s="1208"/>
      <c r="BX321" s="1208"/>
      <c r="BY321" s="1208"/>
      <c r="BZ321" s="1208"/>
      <c r="CA321" s="1208"/>
      <c r="CB321" s="1208"/>
      <c r="CC321" s="1209"/>
    </row>
    <row r="322" spans="1:81" s="690" customFormat="1" ht="40.15" customHeight="1" thickTop="1" thickBot="1" x14ac:dyDescent="0.3">
      <c r="A322" s="673"/>
      <c r="B322" s="1335"/>
      <c r="C322" s="1316"/>
      <c r="D322" s="1098"/>
      <c r="E322" s="1095"/>
      <c r="F322" s="1287"/>
      <c r="G322" s="1095"/>
      <c r="H322" s="1095"/>
      <c r="I322" s="1448"/>
      <c r="J322" s="1221"/>
      <c r="K322" s="1218"/>
      <c r="L322" s="1224"/>
      <c r="M322" s="1227"/>
      <c r="N322" s="1230"/>
      <c r="O322" s="1233"/>
      <c r="P322" s="1236"/>
      <c r="Q322" s="1239"/>
      <c r="R322" s="1221"/>
      <c r="S322" s="720" t="s">
        <v>5933</v>
      </c>
      <c r="T322" s="710" t="s">
        <v>3833</v>
      </c>
      <c r="U322" s="710" t="s">
        <v>3840</v>
      </c>
      <c r="V322" s="710" t="s">
        <v>3842</v>
      </c>
      <c r="W322" s="731" t="s">
        <v>5934</v>
      </c>
      <c r="X322" s="669">
        <v>44562</v>
      </c>
      <c r="Y322" s="669">
        <v>44926</v>
      </c>
      <c r="Z322" s="669">
        <v>44593</v>
      </c>
      <c r="AA322" s="669">
        <v>44926</v>
      </c>
      <c r="AB322" s="1221"/>
      <c r="AC322" s="1242"/>
      <c r="AD322" s="306">
        <f t="shared" si="225"/>
        <v>0</v>
      </c>
      <c r="AE322" s="306">
        <f t="shared" si="225"/>
        <v>0</v>
      </c>
      <c r="AF322" s="306">
        <f t="shared" si="225"/>
        <v>0</v>
      </c>
      <c r="AG322" s="306">
        <f t="shared" si="224"/>
        <v>0</v>
      </c>
      <c r="AH322" s="306">
        <f t="shared" si="224"/>
        <v>0</v>
      </c>
      <c r="AI322" s="306">
        <f t="shared" si="224"/>
        <v>0</v>
      </c>
      <c r="AJ322" s="306">
        <f t="shared" si="224"/>
        <v>0</v>
      </c>
      <c r="AK322" s="1221"/>
      <c r="AL322" s="1245"/>
      <c r="AM322" s="306">
        <f t="shared" si="204"/>
        <v>0</v>
      </c>
      <c r="AN322" s="685"/>
      <c r="AO322" s="685"/>
      <c r="AP322" s="685"/>
      <c r="AQ322" s="685"/>
      <c r="AR322" s="685"/>
      <c r="AS322" s="685"/>
      <c r="AT322" s="1221"/>
      <c r="AU322" s="1248"/>
      <c r="AV322" s="306">
        <f t="shared" si="205"/>
        <v>0</v>
      </c>
      <c r="AW322" s="685"/>
      <c r="AX322" s="685"/>
      <c r="AY322" s="685"/>
      <c r="AZ322" s="685"/>
      <c r="BA322" s="685"/>
      <c r="BB322" s="685"/>
      <c r="BC322" s="1221"/>
      <c r="BD322" s="1251"/>
      <c r="BE322" s="306">
        <f t="shared" si="206"/>
        <v>0</v>
      </c>
      <c r="BF322" s="685"/>
      <c r="BG322" s="685"/>
      <c r="BH322" s="685"/>
      <c r="BI322" s="685"/>
      <c r="BJ322" s="685"/>
      <c r="BK322" s="685"/>
      <c r="BL322" s="1221"/>
      <c r="BM322" s="1254"/>
      <c r="BN322" s="306">
        <f t="shared" si="207"/>
        <v>0</v>
      </c>
      <c r="BO322" s="685"/>
      <c r="BP322" s="685"/>
      <c r="BQ322" s="685"/>
      <c r="BR322" s="685"/>
      <c r="BS322" s="685"/>
      <c r="BT322" s="685"/>
      <c r="BU322" s="1210"/>
      <c r="BV322" s="1211"/>
      <c r="BW322" s="1211"/>
      <c r="BX322" s="1211"/>
      <c r="BY322" s="1211"/>
      <c r="BZ322" s="1211"/>
      <c r="CA322" s="1211"/>
      <c r="CB322" s="1211"/>
      <c r="CC322" s="1212"/>
    </row>
    <row r="323" spans="1:81" ht="40.15" customHeight="1" thickTop="1" x14ac:dyDescent="0.25"/>
  </sheetData>
  <mergeCells count="2401">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F307:F310"/>
    <mergeCell ref="G307:G310"/>
    <mergeCell ref="H307:H310"/>
    <mergeCell ref="I307:I310"/>
    <mergeCell ref="D311:D314"/>
    <mergeCell ref="E311:E314"/>
    <mergeCell ref="F311:F314"/>
    <mergeCell ref="G311:G314"/>
    <mergeCell ref="H311:H314"/>
    <mergeCell ref="I311:I314"/>
    <mergeCell ref="D315:D318"/>
    <mergeCell ref="E315:E318"/>
    <mergeCell ref="F315:F318"/>
    <mergeCell ref="G315:G318"/>
    <mergeCell ref="H315:H318"/>
    <mergeCell ref="I315:I318"/>
    <mergeCell ref="D319:D322"/>
    <mergeCell ref="E319:E322"/>
    <mergeCell ref="F319:F322"/>
    <mergeCell ref="G319:G322"/>
    <mergeCell ref="H319:H322"/>
    <mergeCell ref="I319:I322"/>
    <mergeCell ref="F283:F286"/>
    <mergeCell ref="G283:G286"/>
    <mergeCell ref="H283:H286"/>
    <mergeCell ref="I283:I286"/>
    <mergeCell ref="D287:D290"/>
    <mergeCell ref="E287:E290"/>
    <mergeCell ref="F287:F290"/>
    <mergeCell ref="G287:G290"/>
    <mergeCell ref="H287:H290"/>
    <mergeCell ref="I287:I290"/>
    <mergeCell ref="D291:D294"/>
    <mergeCell ref="E291:E294"/>
    <mergeCell ref="F291:F294"/>
    <mergeCell ref="G291:G294"/>
    <mergeCell ref="H291:H294"/>
    <mergeCell ref="I291:I294"/>
    <mergeCell ref="D295:D298"/>
    <mergeCell ref="E295:E298"/>
    <mergeCell ref="F295:F298"/>
    <mergeCell ref="G295:G298"/>
    <mergeCell ref="H295:H298"/>
    <mergeCell ref="I295:I298"/>
    <mergeCell ref="F259:F262"/>
    <mergeCell ref="G259:G262"/>
    <mergeCell ref="H259:H262"/>
    <mergeCell ref="I259:I262"/>
    <mergeCell ref="D263:D266"/>
    <mergeCell ref="E263:E266"/>
    <mergeCell ref="F263:F266"/>
    <mergeCell ref="G263:G266"/>
    <mergeCell ref="H263:H266"/>
    <mergeCell ref="I263:I266"/>
    <mergeCell ref="D267:D270"/>
    <mergeCell ref="E267:E270"/>
    <mergeCell ref="F267:F270"/>
    <mergeCell ref="G267:G270"/>
    <mergeCell ref="H267:H270"/>
    <mergeCell ref="I267:I270"/>
    <mergeCell ref="D271:D274"/>
    <mergeCell ref="E271:E274"/>
    <mergeCell ref="F271:F274"/>
    <mergeCell ref="G271:G274"/>
    <mergeCell ref="H271:H274"/>
    <mergeCell ref="I271:I274"/>
    <mergeCell ref="D239:D242"/>
    <mergeCell ref="E239:E242"/>
    <mergeCell ref="F239:F242"/>
    <mergeCell ref="G239:G242"/>
    <mergeCell ref="H239:H242"/>
    <mergeCell ref="I239:I242"/>
    <mergeCell ref="D243:D246"/>
    <mergeCell ref="E243:E246"/>
    <mergeCell ref="F243:F246"/>
    <mergeCell ref="G243:G246"/>
    <mergeCell ref="H243:H246"/>
    <mergeCell ref="I243:I246"/>
    <mergeCell ref="D247:D250"/>
    <mergeCell ref="E247:E250"/>
    <mergeCell ref="F247:F250"/>
    <mergeCell ref="G247:G250"/>
    <mergeCell ref="H247:H250"/>
    <mergeCell ref="I247:I250"/>
    <mergeCell ref="F211:F214"/>
    <mergeCell ref="G211:G214"/>
    <mergeCell ref="H211:H214"/>
    <mergeCell ref="I211:I214"/>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W8:AZ8"/>
    <mergeCell ref="AV8:AV9"/>
    <mergeCell ref="X7:Y7"/>
    <mergeCell ref="Z7:AA7"/>
    <mergeCell ref="AB7:AB9"/>
    <mergeCell ref="AC7:AC9"/>
    <mergeCell ref="AD7:AJ7"/>
    <mergeCell ref="AK7:AK9"/>
    <mergeCell ref="AC11:AC14"/>
    <mergeCell ref="AK11:AK14"/>
    <mergeCell ref="AL11:AL14"/>
    <mergeCell ref="AT11:AT14"/>
    <mergeCell ref="AU11:AU14"/>
    <mergeCell ref="J11:J14"/>
    <mergeCell ref="K11:K14"/>
    <mergeCell ref="L11:L14"/>
    <mergeCell ref="M11:M14"/>
    <mergeCell ref="N11:N14"/>
    <mergeCell ref="O11:O14"/>
    <mergeCell ref="P11:P14"/>
    <mergeCell ref="Q11:Q14"/>
    <mergeCell ref="R11:R14"/>
    <mergeCell ref="BT8:BT9"/>
    <mergeCell ref="BS8:BS9"/>
    <mergeCell ref="BF8:BI8"/>
    <mergeCell ref="BE8:BE9"/>
    <mergeCell ref="BB8:BB9"/>
    <mergeCell ref="BA8:BA9"/>
    <mergeCell ref="AD8:AD9"/>
    <mergeCell ref="AE8:AH8"/>
    <mergeCell ref="AI8:AI9"/>
    <mergeCell ref="AJ8:AJ9"/>
    <mergeCell ref="N7:N9"/>
    <mergeCell ref="O7:O9"/>
    <mergeCell ref="P7:P9"/>
    <mergeCell ref="Q7:Q9"/>
    <mergeCell ref="R7:R9"/>
    <mergeCell ref="W7:W9"/>
    <mergeCell ref="BE7:BK7"/>
    <mergeCell ref="BD7:BD9"/>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L19:L22"/>
    <mergeCell ref="M19:M22"/>
    <mergeCell ref="N19:N22"/>
    <mergeCell ref="O19:O22"/>
    <mergeCell ref="AT19:AT22"/>
    <mergeCell ref="AU19:AU22"/>
    <mergeCell ref="BC19:BC22"/>
    <mergeCell ref="BL19:BL22"/>
    <mergeCell ref="R19:R22"/>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AU35:AU38"/>
    <mergeCell ref="BC35:BC38"/>
    <mergeCell ref="BD35:BD38"/>
    <mergeCell ref="BL35:BL38"/>
    <mergeCell ref="BM35:BM38"/>
    <mergeCell ref="P35:P38"/>
    <mergeCell ref="Q35:Q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R47:R50"/>
    <mergeCell ref="R51:R54"/>
    <mergeCell ref="AB51:AB54"/>
    <mergeCell ref="AC51:AC54"/>
    <mergeCell ref="AK51:AK54"/>
    <mergeCell ref="AL51:AL54"/>
    <mergeCell ref="BC51:BC54"/>
    <mergeCell ref="BD51:BD54"/>
    <mergeCell ref="BU47:CC47"/>
    <mergeCell ref="BU48:CC48"/>
    <mergeCell ref="BU49:CC49"/>
    <mergeCell ref="BU50:CC50"/>
    <mergeCell ref="BU51:CC51"/>
    <mergeCell ref="BU52:CC52"/>
    <mergeCell ref="BU53:CC53"/>
    <mergeCell ref="BU54:CC54"/>
    <mergeCell ref="R55:R58"/>
    <mergeCell ref="R59:R62"/>
    <mergeCell ref="BU55:CC55"/>
    <mergeCell ref="BU56:CC56"/>
    <mergeCell ref="BU57:CC57"/>
    <mergeCell ref="BU58:CC58"/>
    <mergeCell ref="BU59:CC59"/>
    <mergeCell ref="BU60:CC60"/>
    <mergeCell ref="BU61:CC61"/>
    <mergeCell ref="BU62:CC62"/>
    <mergeCell ref="AT51:AT54"/>
    <mergeCell ref="AU51:AU54"/>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J55:J58"/>
    <mergeCell ref="K55:K58"/>
    <mergeCell ref="L55:L58"/>
    <mergeCell ref="M55:M58"/>
    <mergeCell ref="N55:N58"/>
    <mergeCell ref="O55:O58"/>
    <mergeCell ref="AT59:AT62"/>
    <mergeCell ref="AU59:AU62"/>
    <mergeCell ref="BC59:BC62"/>
    <mergeCell ref="BD59:BD62"/>
    <mergeCell ref="BL59:BL62"/>
    <mergeCell ref="BM59:BM62"/>
    <mergeCell ref="P59:P62"/>
    <mergeCell ref="Q59:Q62"/>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N63:N66"/>
    <mergeCell ref="O63:O66"/>
    <mergeCell ref="R63:R66"/>
    <mergeCell ref="R67:R70"/>
    <mergeCell ref="AB67:AB70"/>
    <mergeCell ref="AC67:AC70"/>
    <mergeCell ref="AK67:AK70"/>
    <mergeCell ref="AL67:AL70"/>
    <mergeCell ref="BU63:CC63"/>
    <mergeCell ref="BU64:CC64"/>
    <mergeCell ref="BU65:CC65"/>
    <mergeCell ref="BU66:CC66"/>
    <mergeCell ref="BU67:CC67"/>
    <mergeCell ref="BU68:CC68"/>
    <mergeCell ref="BU69:CC69"/>
    <mergeCell ref="BU70:CC70"/>
    <mergeCell ref="R71:R74"/>
    <mergeCell ref="R75:R78"/>
    <mergeCell ref="BU71:CC71"/>
    <mergeCell ref="BU72:CC72"/>
    <mergeCell ref="BU73:CC73"/>
    <mergeCell ref="BU74:CC74"/>
    <mergeCell ref="BU75:CC75"/>
    <mergeCell ref="BU76:CC76"/>
    <mergeCell ref="BU77:CC77"/>
    <mergeCell ref="BU78:CC78"/>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J71:J74"/>
    <mergeCell ref="K71:K74"/>
    <mergeCell ref="L71:L74"/>
    <mergeCell ref="M71:M74"/>
    <mergeCell ref="N71:N74"/>
    <mergeCell ref="O71:O74"/>
    <mergeCell ref="AT75:AT78"/>
    <mergeCell ref="AU75:AU78"/>
    <mergeCell ref="BC75:BC78"/>
    <mergeCell ref="BD75:BD78"/>
    <mergeCell ref="BL75:BL78"/>
    <mergeCell ref="BM75:BM78"/>
    <mergeCell ref="P75:P78"/>
    <mergeCell ref="Q75:Q78"/>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J79:J82"/>
    <mergeCell ref="K79:K82"/>
    <mergeCell ref="L79:L82"/>
    <mergeCell ref="M79:M82"/>
    <mergeCell ref="N79:N82"/>
    <mergeCell ref="O79:O82"/>
    <mergeCell ref="R79:R82"/>
    <mergeCell ref="R83:R86"/>
    <mergeCell ref="AB83:AB86"/>
    <mergeCell ref="AC83:AC86"/>
    <mergeCell ref="AK83:AK86"/>
    <mergeCell ref="AL83:AL86"/>
    <mergeCell ref="AB91:AB94"/>
    <mergeCell ref="AC91:AC94"/>
    <mergeCell ref="AK91:AK94"/>
    <mergeCell ref="AL91:AL94"/>
    <mergeCell ref="BU79:CC79"/>
    <mergeCell ref="BU80:CC80"/>
    <mergeCell ref="BU81:CC81"/>
    <mergeCell ref="BU82:CC82"/>
    <mergeCell ref="BU83:CC83"/>
    <mergeCell ref="BU84:CC84"/>
    <mergeCell ref="BU85:CC85"/>
    <mergeCell ref="BU86:CC86"/>
    <mergeCell ref="R87:R90"/>
    <mergeCell ref="R91:R94"/>
    <mergeCell ref="BU87:CC87"/>
    <mergeCell ref="BU88:CC88"/>
    <mergeCell ref="BU89:CC89"/>
    <mergeCell ref="BU90:CC90"/>
    <mergeCell ref="BU91:CC91"/>
    <mergeCell ref="BU92:CC92"/>
    <mergeCell ref="BU93:CC93"/>
    <mergeCell ref="BU94:CC94"/>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J87:J90"/>
    <mergeCell ref="K87:K90"/>
    <mergeCell ref="L87:L90"/>
    <mergeCell ref="M87:M90"/>
    <mergeCell ref="N87:N90"/>
    <mergeCell ref="O87:O90"/>
    <mergeCell ref="AT91:AT94"/>
    <mergeCell ref="AU91:AU94"/>
    <mergeCell ref="BC91:BC94"/>
    <mergeCell ref="BD91:BD94"/>
    <mergeCell ref="BL91:BL94"/>
    <mergeCell ref="BM91:BM94"/>
    <mergeCell ref="P91:P94"/>
    <mergeCell ref="Q91:Q94"/>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J95:J98"/>
    <mergeCell ref="K95:K98"/>
    <mergeCell ref="L95:L98"/>
    <mergeCell ref="M95:M98"/>
    <mergeCell ref="N95:N98"/>
    <mergeCell ref="O95:O98"/>
    <mergeCell ref="R95:R98"/>
    <mergeCell ref="R99:R102"/>
    <mergeCell ref="AB99:AB102"/>
    <mergeCell ref="AC99:AC102"/>
    <mergeCell ref="AK99:AK102"/>
    <mergeCell ref="AL99:AL102"/>
    <mergeCell ref="BC99:BC102"/>
    <mergeCell ref="BD99:BD102"/>
    <mergeCell ref="AU107:AU110"/>
    <mergeCell ref="BC107:BC110"/>
    <mergeCell ref="BD107:BD110"/>
    <mergeCell ref="BL107:BL110"/>
    <mergeCell ref="BM107:BM110"/>
    <mergeCell ref="P107:P110"/>
    <mergeCell ref="Q107:Q110"/>
    <mergeCell ref="AB107:AB110"/>
    <mergeCell ref="AC107:AC110"/>
    <mergeCell ref="AK107:AK110"/>
    <mergeCell ref="AL107:AL110"/>
    <mergeCell ref="BU95:CC95"/>
    <mergeCell ref="BU96:CC96"/>
    <mergeCell ref="BU97:CC97"/>
    <mergeCell ref="BU98:CC98"/>
    <mergeCell ref="BU99:CC99"/>
    <mergeCell ref="BU100:CC100"/>
    <mergeCell ref="BU101:CC101"/>
    <mergeCell ref="BU102:CC102"/>
    <mergeCell ref="R103:R106"/>
    <mergeCell ref="R107:R110"/>
    <mergeCell ref="BU103:CC103"/>
    <mergeCell ref="BU104:CC104"/>
    <mergeCell ref="BU105:CC105"/>
    <mergeCell ref="BU106:CC106"/>
    <mergeCell ref="BU107:CC107"/>
    <mergeCell ref="BU108:CC108"/>
    <mergeCell ref="BU109:CC109"/>
    <mergeCell ref="BU110:CC110"/>
    <mergeCell ref="AT99:AT102"/>
    <mergeCell ref="AU99:AU102"/>
    <mergeCell ref="BU118:CC118"/>
    <mergeCell ref="J111:J114"/>
    <mergeCell ref="K111:K114"/>
    <mergeCell ref="L111:L114"/>
    <mergeCell ref="M111:M114"/>
    <mergeCell ref="N111:N114"/>
    <mergeCell ref="O111:O114"/>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J103:J106"/>
    <mergeCell ref="K103:K106"/>
    <mergeCell ref="L103:L106"/>
    <mergeCell ref="M103:M106"/>
    <mergeCell ref="N103:N106"/>
    <mergeCell ref="O103:O106"/>
    <mergeCell ref="AT107:AT110"/>
    <mergeCell ref="AB123:AB126"/>
    <mergeCell ref="AC123:AC126"/>
    <mergeCell ref="AK123:AK126"/>
    <mergeCell ref="AL123:AL126"/>
    <mergeCell ref="R115:R118"/>
    <mergeCell ref="R119:R122"/>
    <mergeCell ref="R123:R126"/>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J127:J130"/>
    <mergeCell ref="K127:K130"/>
    <mergeCell ref="L127:L130"/>
    <mergeCell ref="M127:M130"/>
    <mergeCell ref="N127:N130"/>
    <mergeCell ref="O127:O130"/>
    <mergeCell ref="R127:R130"/>
    <mergeCell ref="R131:R134"/>
    <mergeCell ref="AB131:AB134"/>
    <mergeCell ref="AC131:AC134"/>
    <mergeCell ref="AK131:AK134"/>
    <mergeCell ref="AL131:AL134"/>
    <mergeCell ref="AB139:AB142"/>
    <mergeCell ref="AC139:AC142"/>
    <mergeCell ref="AK139:AK142"/>
    <mergeCell ref="AL139:AL142"/>
    <mergeCell ref="BU127:CC127"/>
    <mergeCell ref="BU128:CC128"/>
    <mergeCell ref="BU129:CC129"/>
    <mergeCell ref="BU130:CC130"/>
    <mergeCell ref="BU131:CC131"/>
    <mergeCell ref="BU132:CC132"/>
    <mergeCell ref="BU133:CC133"/>
    <mergeCell ref="BU134:CC134"/>
    <mergeCell ref="R135:R138"/>
    <mergeCell ref="R139:R142"/>
    <mergeCell ref="BU135:CC135"/>
    <mergeCell ref="BU136:CC136"/>
    <mergeCell ref="BU137:CC137"/>
    <mergeCell ref="BU138:CC138"/>
    <mergeCell ref="BU139:CC139"/>
    <mergeCell ref="BU140:CC140"/>
    <mergeCell ref="BU141:CC141"/>
    <mergeCell ref="BU142:CC142"/>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J135:J138"/>
    <mergeCell ref="K135:K138"/>
    <mergeCell ref="L135:L138"/>
    <mergeCell ref="M135:M138"/>
    <mergeCell ref="N135:N138"/>
    <mergeCell ref="O135:O138"/>
    <mergeCell ref="AT139:AT142"/>
    <mergeCell ref="AU139:AU142"/>
    <mergeCell ref="BC139:BC142"/>
    <mergeCell ref="BD139:BD142"/>
    <mergeCell ref="BL139:BL142"/>
    <mergeCell ref="BM139:BM142"/>
    <mergeCell ref="P139:P142"/>
    <mergeCell ref="Q139:Q142"/>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M147:BM150"/>
    <mergeCell ref="P147:P150"/>
    <mergeCell ref="Q147:Q150"/>
    <mergeCell ref="AB147:AB150"/>
    <mergeCell ref="AC147:AC150"/>
    <mergeCell ref="AK147:AK150"/>
    <mergeCell ref="AL147:AL150"/>
    <mergeCell ref="AT155:AT158"/>
    <mergeCell ref="AU155:AU158"/>
    <mergeCell ref="BC155:BC158"/>
    <mergeCell ref="BD155:BD158"/>
    <mergeCell ref="BL155:BL158"/>
    <mergeCell ref="BM155:BM158"/>
    <mergeCell ref="P155:P158"/>
    <mergeCell ref="Q155:Q158"/>
    <mergeCell ref="R147:R150"/>
    <mergeCell ref="R151:R154"/>
    <mergeCell ref="R155:R158"/>
    <mergeCell ref="AB155:AB158"/>
    <mergeCell ref="AC155:AC158"/>
    <mergeCell ref="AK155:AK158"/>
    <mergeCell ref="AL155:AL158"/>
    <mergeCell ref="AT147:AT150"/>
    <mergeCell ref="AU147:AU150"/>
    <mergeCell ref="BC147:BC150"/>
    <mergeCell ref="BD147:BD150"/>
    <mergeCell ref="BL147:BL150"/>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J159:J162"/>
    <mergeCell ref="K159:K162"/>
    <mergeCell ref="L159:L162"/>
    <mergeCell ref="M159:M162"/>
    <mergeCell ref="N159:N162"/>
    <mergeCell ref="O159:O162"/>
    <mergeCell ref="R159:R162"/>
    <mergeCell ref="R163:R166"/>
    <mergeCell ref="AB163:AB166"/>
    <mergeCell ref="AC163:AC166"/>
    <mergeCell ref="AK163:AK166"/>
    <mergeCell ref="AL163:AL166"/>
    <mergeCell ref="BC163:BC166"/>
    <mergeCell ref="BD163:BD166"/>
    <mergeCell ref="AB171:AB174"/>
    <mergeCell ref="AC171:AC174"/>
    <mergeCell ref="AK171:AK174"/>
    <mergeCell ref="AL171:AL174"/>
    <mergeCell ref="BU159:CC159"/>
    <mergeCell ref="BU160:CC160"/>
    <mergeCell ref="BU161:CC161"/>
    <mergeCell ref="BU162:CC162"/>
    <mergeCell ref="BU163:CC163"/>
    <mergeCell ref="BU164:CC164"/>
    <mergeCell ref="BU165:CC165"/>
    <mergeCell ref="BU166:CC166"/>
    <mergeCell ref="R167:R170"/>
    <mergeCell ref="R171:R174"/>
    <mergeCell ref="BU167:CC167"/>
    <mergeCell ref="BU168:CC168"/>
    <mergeCell ref="BU169:CC169"/>
    <mergeCell ref="BU170:CC170"/>
    <mergeCell ref="BU171:CC171"/>
    <mergeCell ref="BU172:CC172"/>
    <mergeCell ref="BU173:CC173"/>
    <mergeCell ref="BU174:CC174"/>
    <mergeCell ref="AT163:AT166"/>
    <mergeCell ref="AU163:AU166"/>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J167:J170"/>
    <mergeCell ref="K167:K170"/>
    <mergeCell ref="L167:L170"/>
    <mergeCell ref="M167:M170"/>
    <mergeCell ref="N167:N170"/>
    <mergeCell ref="O167:O170"/>
    <mergeCell ref="AT171:AT174"/>
    <mergeCell ref="AU171:AU174"/>
    <mergeCell ref="BC171:BC174"/>
    <mergeCell ref="BD171:BD174"/>
    <mergeCell ref="BL171:BL174"/>
    <mergeCell ref="BM171:BM174"/>
    <mergeCell ref="P171:P174"/>
    <mergeCell ref="Q171:Q174"/>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J175:J178"/>
    <mergeCell ref="K175:K178"/>
    <mergeCell ref="L175:L178"/>
    <mergeCell ref="M175:M178"/>
    <mergeCell ref="N175:N178"/>
    <mergeCell ref="O175:O178"/>
    <mergeCell ref="R175:R178"/>
    <mergeCell ref="R179:R182"/>
    <mergeCell ref="AB179:AB182"/>
    <mergeCell ref="AC179:AC182"/>
    <mergeCell ref="AK179:AK182"/>
    <mergeCell ref="AL179:AL182"/>
    <mergeCell ref="AB187:AB190"/>
    <mergeCell ref="AC187:AC190"/>
    <mergeCell ref="AK187:AK190"/>
    <mergeCell ref="AL187:AL190"/>
    <mergeCell ref="BU175:CC175"/>
    <mergeCell ref="BU176:CC176"/>
    <mergeCell ref="BU177:CC177"/>
    <mergeCell ref="BU178:CC178"/>
    <mergeCell ref="BU179:CC179"/>
    <mergeCell ref="BU180:CC180"/>
    <mergeCell ref="BU181:CC181"/>
    <mergeCell ref="BU182:CC182"/>
    <mergeCell ref="R183:R186"/>
    <mergeCell ref="R187:R190"/>
    <mergeCell ref="BU183:CC183"/>
    <mergeCell ref="BU184:CC184"/>
    <mergeCell ref="BU185:CC185"/>
    <mergeCell ref="BU186:CC186"/>
    <mergeCell ref="BU187:CC187"/>
    <mergeCell ref="BU188:CC188"/>
    <mergeCell ref="BU189:CC189"/>
    <mergeCell ref="BU190:CC190"/>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J183:J186"/>
    <mergeCell ref="K183:K186"/>
    <mergeCell ref="L183:L186"/>
    <mergeCell ref="M183:M186"/>
    <mergeCell ref="N183:N186"/>
    <mergeCell ref="O183:O186"/>
    <mergeCell ref="AT187:AT190"/>
    <mergeCell ref="AU187:AU190"/>
    <mergeCell ref="BC187:BC190"/>
    <mergeCell ref="BD187:BD190"/>
    <mergeCell ref="BL187:BL190"/>
    <mergeCell ref="BM187:BM190"/>
    <mergeCell ref="P187:P190"/>
    <mergeCell ref="Q187:Q190"/>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J191:J194"/>
    <mergeCell ref="K191:K194"/>
    <mergeCell ref="L191:L194"/>
    <mergeCell ref="M191:M194"/>
    <mergeCell ref="N191:N194"/>
    <mergeCell ref="O191:O194"/>
    <mergeCell ref="R191:R194"/>
    <mergeCell ref="R195:R198"/>
    <mergeCell ref="AB195:AB198"/>
    <mergeCell ref="AC195:AC198"/>
    <mergeCell ref="AK195:AK198"/>
    <mergeCell ref="AL195:AL198"/>
    <mergeCell ref="AB203:AB206"/>
    <mergeCell ref="AC203:AC206"/>
    <mergeCell ref="AK203:AK206"/>
    <mergeCell ref="AL203:AL206"/>
    <mergeCell ref="BU191:CC191"/>
    <mergeCell ref="BU192:CC192"/>
    <mergeCell ref="BU193:CC193"/>
    <mergeCell ref="BU194:CC194"/>
    <mergeCell ref="BU195:CC195"/>
    <mergeCell ref="BU196:CC196"/>
    <mergeCell ref="BU197:CC197"/>
    <mergeCell ref="BU198:CC198"/>
    <mergeCell ref="R199:R202"/>
    <mergeCell ref="R203:R206"/>
    <mergeCell ref="BU199:CC199"/>
    <mergeCell ref="BU200:CC200"/>
    <mergeCell ref="BU201:CC201"/>
    <mergeCell ref="BU202:CC202"/>
    <mergeCell ref="BU203:CC203"/>
    <mergeCell ref="BU204:CC204"/>
    <mergeCell ref="BU205:CC205"/>
    <mergeCell ref="BU206:CC206"/>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J199:J202"/>
    <mergeCell ref="K199:K202"/>
    <mergeCell ref="L199:L202"/>
    <mergeCell ref="M199:M202"/>
    <mergeCell ref="N199:N202"/>
    <mergeCell ref="O199:O202"/>
    <mergeCell ref="AT203:AT206"/>
    <mergeCell ref="AU203:AU206"/>
    <mergeCell ref="BC203:BC206"/>
    <mergeCell ref="BD203:BD206"/>
    <mergeCell ref="BL203:BL206"/>
    <mergeCell ref="BM203:BM206"/>
    <mergeCell ref="P203:P206"/>
    <mergeCell ref="Q203:Q206"/>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J207:J210"/>
    <mergeCell ref="K207:K210"/>
    <mergeCell ref="L207:L210"/>
    <mergeCell ref="M207:M210"/>
    <mergeCell ref="N207:N210"/>
    <mergeCell ref="O207:O210"/>
    <mergeCell ref="R207:R210"/>
    <mergeCell ref="R211:R214"/>
    <mergeCell ref="AB211:AB214"/>
    <mergeCell ref="AC211:AC214"/>
    <mergeCell ref="AK211:AK214"/>
    <mergeCell ref="AL211:AL214"/>
    <mergeCell ref="BC211:BC214"/>
    <mergeCell ref="BD211:BD214"/>
    <mergeCell ref="AB219:AB222"/>
    <mergeCell ref="AC219:AC222"/>
    <mergeCell ref="AK219:AK222"/>
    <mergeCell ref="AL219:AL222"/>
    <mergeCell ref="BU207:CC207"/>
    <mergeCell ref="BU208:CC208"/>
    <mergeCell ref="BU209:CC209"/>
    <mergeCell ref="BU210:CC210"/>
    <mergeCell ref="BU211:CC211"/>
    <mergeCell ref="BU212:CC212"/>
    <mergeCell ref="BU213:CC213"/>
    <mergeCell ref="BU214:CC214"/>
    <mergeCell ref="R215:R218"/>
    <mergeCell ref="R219:R222"/>
    <mergeCell ref="BU215:CC215"/>
    <mergeCell ref="BU216:CC216"/>
    <mergeCell ref="BU217:CC217"/>
    <mergeCell ref="BU218:CC218"/>
    <mergeCell ref="BU219:CC219"/>
    <mergeCell ref="BU220:CC220"/>
    <mergeCell ref="BU221:CC221"/>
    <mergeCell ref="BU222:CC222"/>
    <mergeCell ref="AT211:AT214"/>
    <mergeCell ref="AU211:AU214"/>
    <mergeCell ref="J219:J222"/>
    <mergeCell ref="K219:K222"/>
    <mergeCell ref="L219:L222"/>
    <mergeCell ref="M219:M222"/>
    <mergeCell ref="N219:N222"/>
    <mergeCell ref="O219:O222"/>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J215:J218"/>
    <mergeCell ref="K215:K218"/>
    <mergeCell ref="L215:L218"/>
    <mergeCell ref="M215:M218"/>
    <mergeCell ref="N215:N218"/>
    <mergeCell ref="O215:O218"/>
    <mergeCell ref="AT219:AT222"/>
    <mergeCell ref="AU219:AU222"/>
    <mergeCell ref="BC219:BC222"/>
    <mergeCell ref="BD219:BD222"/>
    <mergeCell ref="BL219:BL222"/>
    <mergeCell ref="BM219:BM222"/>
    <mergeCell ref="P219:P222"/>
    <mergeCell ref="Q219:Q222"/>
    <mergeCell ref="BU223:CC223"/>
    <mergeCell ref="BU224:CC224"/>
    <mergeCell ref="BU225:CC225"/>
    <mergeCell ref="BU226:CC226"/>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23:J226"/>
    <mergeCell ref="K223:K226"/>
    <mergeCell ref="L223:L226"/>
    <mergeCell ref="M223:M226"/>
    <mergeCell ref="N223:N226"/>
    <mergeCell ref="O223:O226"/>
    <mergeCell ref="BM227:BM230"/>
    <mergeCell ref="P227:P230"/>
    <mergeCell ref="Q227:Q230"/>
    <mergeCell ref="AB227:AB230"/>
    <mergeCell ref="AC227:AC230"/>
    <mergeCell ref="AK227:AK230"/>
    <mergeCell ref="AL227:AL230"/>
    <mergeCell ref="AT235:AT238"/>
    <mergeCell ref="AU235:AU238"/>
    <mergeCell ref="BC235:BC238"/>
    <mergeCell ref="BD235:BD238"/>
    <mergeCell ref="BL235:BL238"/>
    <mergeCell ref="BM235:BM238"/>
    <mergeCell ref="P235:P238"/>
    <mergeCell ref="Q235:Q238"/>
    <mergeCell ref="R227:R230"/>
    <mergeCell ref="R231:R234"/>
    <mergeCell ref="R235:R238"/>
    <mergeCell ref="AB235:AB238"/>
    <mergeCell ref="AC235:AC238"/>
    <mergeCell ref="AK235:AK238"/>
    <mergeCell ref="AL235:AL238"/>
    <mergeCell ref="BU231:CC231"/>
    <mergeCell ref="BU232:CC232"/>
    <mergeCell ref="BU233:CC233"/>
    <mergeCell ref="BU234:CC234"/>
    <mergeCell ref="J235:J238"/>
    <mergeCell ref="K235:K238"/>
    <mergeCell ref="L235:L238"/>
    <mergeCell ref="M235:M238"/>
    <mergeCell ref="N235:N238"/>
    <mergeCell ref="O235:O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BU235:CC235"/>
    <mergeCell ref="BU236:CC236"/>
    <mergeCell ref="BU237:CC237"/>
    <mergeCell ref="BU238:CC238"/>
    <mergeCell ref="J231:J234"/>
    <mergeCell ref="K231:K234"/>
    <mergeCell ref="L231:L234"/>
    <mergeCell ref="M231:M234"/>
    <mergeCell ref="N231:N234"/>
    <mergeCell ref="O231:O234"/>
    <mergeCell ref="BU239:CC239"/>
    <mergeCell ref="BU240:CC240"/>
    <mergeCell ref="BU241:CC241"/>
    <mergeCell ref="BU242:CC242"/>
    <mergeCell ref="J243:J246"/>
    <mergeCell ref="K243:K246"/>
    <mergeCell ref="L243:L246"/>
    <mergeCell ref="M243:M246"/>
    <mergeCell ref="N243:N246"/>
    <mergeCell ref="O243:O246"/>
    <mergeCell ref="AT239:AT242"/>
    <mergeCell ref="AU239:AU242"/>
    <mergeCell ref="BC239:BC242"/>
    <mergeCell ref="BD239:BD242"/>
    <mergeCell ref="BL239:BL242"/>
    <mergeCell ref="BM239:BM242"/>
    <mergeCell ref="P239:P242"/>
    <mergeCell ref="Q239:Q242"/>
    <mergeCell ref="AB239:AB242"/>
    <mergeCell ref="AC239:AC242"/>
    <mergeCell ref="AK239:AK242"/>
    <mergeCell ref="AL239:AL242"/>
    <mergeCell ref="BU243:CC243"/>
    <mergeCell ref="BU244:CC244"/>
    <mergeCell ref="BU245:CC245"/>
    <mergeCell ref="BU246:CC246"/>
    <mergeCell ref="J239:J242"/>
    <mergeCell ref="K239:K242"/>
    <mergeCell ref="L239:L242"/>
    <mergeCell ref="M239:M242"/>
    <mergeCell ref="N239:N242"/>
    <mergeCell ref="O239:O242"/>
    <mergeCell ref="AK243:AK246"/>
    <mergeCell ref="AL243:AL246"/>
    <mergeCell ref="AT251:AT254"/>
    <mergeCell ref="AU251:AU254"/>
    <mergeCell ref="BC251:BC254"/>
    <mergeCell ref="BD251:BD254"/>
    <mergeCell ref="BL251:BL254"/>
    <mergeCell ref="BM251:BM254"/>
    <mergeCell ref="P251:P254"/>
    <mergeCell ref="Q251:Q254"/>
    <mergeCell ref="AB251:AB254"/>
    <mergeCell ref="AC251:AC254"/>
    <mergeCell ref="AK251:AK254"/>
    <mergeCell ref="AL251:AL254"/>
    <mergeCell ref="R247:R250"/>
    <mergeCell ref="R251:R254"/>
    <mergeCell ref="R243:R246"/>
    <mergeCell ref="BU247:CC247"/>
    <mergeCell ref="BU248:CC248"/>
    <mergeCell ref="BU249:CC249"/>
    <mergeCell ref="BU250:CC250"/>
    <mergeCell ref="J251:J254"/>
    <mergeCell ref="K251:K254"/>
    <mergeCell ref="L251:L254"/>
    <mergeCell ref="M251:M254"/>
    <mergeCell ref="N251:N254"/>
    <mergeCell ref="O251:O254"/>
    <mergeCell ref="AT247:AT250"/>
    <mergeCell ref="AU247:AU250"/>
    <mergeCell ref="BC247:BC250"/>
    <mergeCell ref="BD247:BD250"/>
    <mergeCell ref="BL247:BL250"/>
    <mergeCell ref="BM247:BM250"/>
    <mergeCell ref="P247:P250"/>
    <mergeCell ref="Q247:Q250"/>
    <mergeCell ref="AB247:AB250"/>
    <mergeCell ref="AC247:AC250"/>
    <mergeCell ref="AK247:AK250"/>
    <mergeCell ref="AL247:AL250"/>
    <mergeCell ref="BU251:CC251"/>
    <mergeCell ref="BU252:CC252"/>
    <mergeCell ref="BU253:CC253"/>
    <mergeCell ref="BU254:CC254"/>
    <mergeCell ref="J247:J250"/>
    <mergeCell ref="K247:K250"/>
    <mergeCell ref="L247:L250"/>
    <mergeCell ref="M247:M250"/>
    <mergeCell ref="N247:N250"/>
    <mergeCell ref="O247:O250"/>
    <mergeCell ref="J259:J262"/>
    <mergeCell ref="K259:K262"/>
    <mergeCell ref="L259:L262"/>
    <mergeCell ref="M259:M262"/>
    <mergeCell ref="N259:N262"/>
    <mergeCell ref="O259:O262"/>
    <mergeCell ref="AT255:AT258"/>
    <mergeCell ref="AU255:AU258"/>
    <mergeCell ref="BC255:BC258"/>
    <mergeCell ref="BD255:BD258"/>
    <mergeCell ref="BL255:BL258"/>
    <mergeCell ref="BM255:BM258"/>
    <mergeCell ref="P255:P258"/>
    <mergeCell ref="Q255:Q258"/>
    <mergeCell ref="AB255:AB258"/>
    <mergeCell ref="AC255:AC258"/>
    <mergeCell ref="AK255:AK258"/>
    <mergeCell ref="AL255:AL258"/>
    <mergeCell ref="J255:J258"/>
    <mergeCell ref="K255:K258"/>
    <mergeCell ref="L255:L258"/>
    <mergeCell ref="M255:M258"/>
    <mergeCell ref="N255:N258"/>
    <mergeCell ref="O255:O258"/>
    <mergeCell ref="R255:R258"/>
    <mergeCell ref="R259:R262"/>
    <mergeCell ref="AB259:AB262"/>
    <mergeCell ref="AC259:AC262"/>
    <mergeCell ref="AK259:AK262"/>
    <mergeCell ref="AL259:AL262"/>
    <mergeCell ref="AB267:AB270"/>
    <mergeCell ref="AC267:AC270"/>
    <mergeCell ref="AK267:AK270"/>
    <mergeCell ref="AL267:AL270"/>
    <mergeCell ref="BU255:CC255"/>
    <mergeCell ref="BU256:CC256"/>
    <mergeCell ref="BU257:CC257"/>
    <mergeCell ref="BU258:CC258"/>
    <mergeCell ref="BU259:CC259"/>
    <mergeCell ref="BU260:CC260"/>
    <mergeCell ref="BU261:CC261"/>
    <mergeCell ref="BU262:CC262"/>
    <mergeCell ref="R263:R266"/>
    <mergeCell ref="R267:R270"/>
    <mergeCell ref="BU263:CC263"/>
    <mergeCell ref="BU264:CC264"/>
    <mergeCell ref="BU265:CC265"/>
    <mergeCell ref="BU266:CC266"/>
    <mergeCell ref="BU267:CC267"/>
    <mergeCell ref="BU268:CC268"/>
    <mergeCell ref="BU269:CC269"/>
    <mergeCell ref="BU270:CC270"/>
    <mergeCell ref="J267:J270"/>
    <mergeCell ref="K267:K270"/>
    <mergeCell ref="L267:L270"/>
    <mergeCell ref="M267:M270"/>
    <mergeCell ref="N267:N270"/>
    <mergeCell ref="O267:O270"/>
    <mergeCell ref="AT263:AT266"/>
    <mergeCell ref="AU263:AU266"/>
    <mergeCell ref="BC263:BC266"/>
    <mergeCell ref="BD263:BD266"/>
    <mergeCell ref="BL263:BL266"/>
    <mergeCell ref="BM263:BM266"/>
    <mergeCell ref="P263:P266"/>
    <mergeCell ref="Q263:Q266"/>
    <mergeCell ref="AB263:AB266"/>
    <mergeCell ref="AC263:AC266"/>
    <mergeCell ref="AK263:AK266"/>
    <mergeCell ref="AL263:AL266"/>
    <mergeCell ref="J263:J266"/>
    <mergeCell ref="K263:K266"/>
    <mergeCell ref="L263:L266"/>
    <mergeCell ref="M263:M266"/>
    <mergeCell ref="N263:N266"/>
    <mergeCell ref="O263:O266"/>
    <mergeCell ref="AT267:AT270"/>
    <mergeCell ref="AU267:AU270"/>
    <mergeCell ref="BC267:BC270"/>
    <mergeCell ref="BD267:BD270"/>
    <mergeCell ref="BL267:BL270"/>
    <mergeCell ref="BM267:BM270"/>
    <mergeCell ref="P267:P270"/>
    <mergeCell ref="Q267:Q270"/>
    <mergeCell ref="J275:J278"/>
    <mergeCell ref="K275:K278"/>
    <mergeCell ref="L275:L278"/>
    <mergeCell ref="M275:M278"/>
    <mergeCell ref="N275:N278"/>
    <mergeCell ref="O275:O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J271:J274"/>
    <mergeCell ref="K271:K274"/>
    <mergeCell ref="L271:L274"/>
    <mergeCell ref="M271:M274"/>
    <mergeCell ref="N271:N274"/>
    <mergeCell ref="O271:O274"/>
    <mergeCell ref="R271:R274"/>
    <mergeCell ref="R275:R278"/>
    <mergeCell ref="AB275:AB278"/>
    <mergeCell ref="AC275:AC278"/>
    <mergeCell ref="AK275:AK278"/>
    <mergeCell ref="AL275:AL278"/>
    <mergeCell ref="BC275:BC278"/>
    <mergeCell ref="BD275:BD278"/>
    <mergeCell ref="AB283:AB286"/>
    <mergeCell ref="AC283:AC286"/>
    <mergeCell ref="AK283:AK286"/>
    <mergeCell ref="AL283:AL286"/>
    <mergeCell ref="BU271:CC271"/>
    <mergeCell ref="BU272:CC272"/>
    <mergeCell ref="BU273:CC273"/>
    <mergeCell ref="BU274:CC274"/>
    <mergeCell ref="BU275:CC275"/>
    <mergeCell ref="BU276:CC276"/>
    <mergeCell ref="BU277:CC277"/>
    <mergeCell ref="BU278:CC278"/>
    <mergeCell ref="R279:R282"/>
    <mergeCell ref="R283:R286"/>
    <mergeCell ref="BU279:CC279"/>
    <mergeCell ref="BU280:CC280"/>
    <mergeCell ref="BU281:CC281"/>
    <mergeCell ref="BU282:CC282"/>
    <mergeCell ref="BU283:CC283"/>
    <mergeCell ref="BU284:CC284"/>
    <mergeCell ref="BU285:CC285"/>
    <mergeCell ref="BU286:CC286"/>
    <mergeCell ref="AT275:AT278"/>
    <mergeCell ref="AU275:AU278"/>
    <mergeCell ref="J283:J286"/>
    <mergeCell ref="K283:K286"/>
    <mergeCell ref="L283:L286"/>
    <mergeCell ref="M283:M286"/>
    <mergeCell ref="N283:N286"/>
    <mergeCell ref="O283:O286"/>
    <mergeCell ref="AT279:AT282"/>
    <mergeCell ref="AU279:AU282"/>
    <mergeCell ref="BC279:BC282"/>
    <mergeCell ref="BD279:BD282"/>
    <mergeCell ref="BL279:BL282"/>
    <mergeCell ref="BM279:BM282"/>
    <mergeCell ref="P279:P282"/>
    <mergeCell ref="Q279:Q282"/>
    <mergeCell ref="AB279:AB282"/>
    <mergeCell ref="AC279:AC282"/>
    <mergeCell ref="AK279:AK282"/>
    <mergeCell ref="AL279:AL282"/>
    <mergeCell ref="J279:J282"/>
    <mergeCell ref="K279:K282"/>
    <mergeCell ref="L279:L282"/>
    <mergeCell ref="M279:M282"/>
    <mergeCell ref="N279:N282"/>
    <mergeCell ref="O279:O282"/>
    <mergeCell ref="AT283:AT286"/>
    <mergeCell ref="AU283:AU286"/>
    <mergeCell ref="BC283:BC286"/>
    <mergeCell ref="BD283:BD286"/>
    <mergeCell ref="BL283:BL286"/>
    <mergeCell ref="BM283:BM286"/>
    <mergeCell ref="P283:P286"/>
    <mergeCell ref="Q283:Q286"/>
    <mergeCell ref="J291:J294"/>
    <mergeCell ref="K291:K294"/>
    <mergeCell ref="L291:L294"/>
    <mergeCell ref="M291:M294"/>
    <mergeCell ref="N291:N294"/>
    <mergeCell ref="O291:O294"/>
    <mergeCell ref="AT287:AT290"/>
    <mergeCell ref="AU287:AU290"/>
    <mergeCell ref="BC287:BC290"/>
    <mergeCell ref="BD287:BD290"/>
    <mergeCell ref="BL287:BL290"/>
    <mergeCell ref="BM287:BM290"/>
    <mergeCell ref="P287:P290"/>
    <mergeCell ref="Q287:Q290"/>
    <mergeCell ref="AB287:AB290"/>
    <mergeCell ref="AC287:AC290"/>
    <mergeCell ref="AK287:AK290"/>
    <mergeCell ref="AL287:AL290"/>
    <mergeCell ref="J287:J290"/>
    <mergeCell ref="K287:K290"/>
    <mergeCell ref="L287:L290"/>
    <mergeCell ref="M287:M290"/>
    <mergeCell ref="N287:N290"/>
    <mergeCell ref="O287:O290"/>
    <mergeCell ref="R287:R290"/>
    <mergeCell ref="R291:R294"/>
    <mergeCell ref="AB291:AB294"/>
    <mergeCell ref="AC291:AC294"/>
    <mergeCell ref="AK291:AK294"/>
    <mergeCell ref="AL291:AL294"/>
    <mergeCell ref="AK299:AK302"/>
    <mergeCell ref="AL299:AL302"/>
    <mergeCell ref="BU287:CC287"/>
    <mergeCell ref="BU288:CC288"/>
    <mergeCell ref="BU289:CC289"/>
    <mergeCell ref="BU290:CC290"/>
    <mergeCell ref="BU291:CC291"/>
    <mergeCell ref="BU292:CC292"/>
    <mergeCell ref="BU293:CC293"/>
    <mergeCell ref="BU294:CC294"/>
    <mergeCell ref="R295:R298"/>
    <mergeCell ref="R299:R302"/>
    <mergeCell ref="BU295:CC295"/>
    <mergeCell ref="BU296:CC296"/>
    <mergeCell ref="BU297:CC297"/>
    <mergeCell ref="BU298:CC298"/>
    <mergeCell ref="BU299:CC299"/>
    <mergeCell ref="BU300:CC300"/>
    <mergeCell ref="BU301:CC301"/>
    <mergeCell ref="BU302:CC302"/>
    <mergeCell ref="L299:L302"/>
    <mergeCell ref="M299:M302"/>
    <mergeCell ref="N299:N302"/>
    <mergeCell ref="O299:O302"/>
    <mergeCell ref="AT295:AT298"/>
    <mergeCell ref="AU295:AU298"/>
    <mergeCell ref="BC295:BC298"/>
    <mergeCell ref="BD295:BD298"/>
    <mergeCell ref="BL295:BL298"/>
    <mergeCell ref="BM295:BM298"/>
    <mergeCell ref="P295:P298"/>
    <mergeCell ref="Q295:Q298"/>
    <mergeCell ref="AB295:AB298"/>
    <mergeCell ref="AC295:AC298"/>
    <mergeCell ref="AK295:AK298"/>
    <mergeCell ref="AL295:AL298"/>
    <mergeCell ref="J295:J298"/>
    <mergeCell ref="K295:K298"/>
    <mergeCell ref="L295:L298"/>
    <mergeCell ref="M295:M298"/>
    <mergeCell ref="N295:N298"/>
    <mergeCell ref="O295:O298"/>
    <mergeCell ref="AT299:AT302"/>
    <mergeCell ref="AU299:AU302"/>
    <mergeCell ref="BC299:BC302"/>
    <mergeCell ref="BD299:BD302"/>
    <mergeCell ref="BL299:BL302"/>
    <mergeCell ref="BM299:BM302"/>
    <mergeCell ref="P299:P302"/>
    <mergeCell ref="Q299:Q302"/>
    <mergeCell ref="AB299:AB302"/>
    <mergeCell ref="AC299:AC302"/>
    <mergeCell ref="BU305:CC305"/>
    <mergeCell ref="BU306:CC306"/>
    <mergeCell ref="J307:J310"/>
    <mergeCell ref="K307:K310"/>
    <mergeCell ref="L307:L310"/>
    <mergeCell ref="M307:M310"/>
    <mergeCell ref="N307:N310"/>
    <mergeCell ref="O307:O310"/>
    <mergeCell ref="AT303:AT306"/>
    <mergeCell ref="AU303:AU306"/>
    <mergeCell ref="BC303:BC306"/>
    <mergeCell ref="BD303:BD306"/>
    <mergeCell ref="BL303:BL306"/>
    <mergeCell ref="BM303:BM306"/>
    <mergeCell ref="P303:P306"/>
    <mergeCell ref="Q303:Q306"/>
    <mergeCell ref="AB303:AB306"/>
    <mergeCell ref="AC303:AC306"/>
    <mergeCell ref="AK303:AK306"/>
    <mergeCell ref="AL303:AL306"/>
    <mergeCell ref="J303:J306"/>
    <mergeCell ref="K303:K306"/>
    <mergeCell ref="L303:L306"/>
    <mergeCell ref="M303:M306"/>
    <mergeCell ref="N303:N306"/>
    <mergeCell ref="O303:O306"/>
    <mergeCell ref="R307:R310"/>
    <mergeCell ref="R303:R306"/>
    <mergeCell ref="AL315:AL318"/>
    <mergeCell ref="R319:R322"/>
    <mergeCell ref="O315:O318"/>
    <mergeCell ref="AT311:AT314"/>
    <mergeCell ref="AU311:AU314"/>
    <mergeCell ref="BC311:BC314"/>
    <mergeCell ref="BD311:BD314"/>
    <mergeCell ref="BL311:BL314"/>
    <mergeCell ref="BM311:BM314"/>
    <mergeCell ref="P311:P314"/>
    <mergeCell ref="Q311:Q314"/>
    <mergeCell ref="AB311:AB314"/>
    <mergeCell ref="AC311:AC314"/>
    <mergeCell ref="AK311:AK314"/>
    <mergeCell ref="AL311:AL314"/>
    <mergeCell ref="BU307:CC307"/>
    <mergeCell ref="BU308:CC308"/>
    <mergeCell ref="BU309:CC309"/>
    <mergeCell ref="BU310:CC310"/>
    <mergeCell ref="R315:R318"/>
    <mergeCell ref="O311:O314"/>
    <mergeCell ref="AT307:AT310"/>
    <mergeCell ref="AU307:AU310"/>
    <mergeCell ref="BC307:BC310"/>
    <mergeCell ref="BD307:BD310"/>
    <mergeCell ref="BL307:BL310"/>
    <mergeCell ref="BM307:BM310"/>
    <mergeCell ref="P307:P310"/>
    <mergeCell ref="Q307:Q310"/>
    <mergeCell ref="AB307:AB310"/>
    <mergeCell ref="AC307:AC310"/>
    <mergeCell ref="AK307:AK310"/>
    <mergeCell ref="BU319:CC319"/>
    <mergeCell ref="J319:J322"/>
    <mergeCell ref="K319:K322"/>
    <mergeCell ref="L319:L322"/>
    <mergeCell ref="M319:M322"/>
    <mergeCell ref="N319:N322"/>
    <mergeCell ref="O319:O322"/>
    <mergeCell ref="BU311:CC311"/>
    <mergeCell ref="BU312:CC312"/>
    <mergeCell ref="BU313:CC313"/>
    <mergeCell ref="BU314:CC314"/>
    <mergeCell ref="J315:J318"/>
    <mergeCell ref="K315:K318"/>
    <mergeCell ref="L315:L318"/>
    <mergeCell ref="M315:M318"/>
    <mergeCell ref="N315:N318"/>
    <mergeCell ref="BU320:CC320"/>
    <mergeCell ref="BU321:CC321"/>
    <mergeCell ref="BU322:CC322"/>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BU315:CC315"/>
    <mergeCell ref="C163:C166"/>
    <mergeCell ref="C167:C174"/>
    <mergeCell ref="C175:C182"/>
    <mergeCell ref="C183:C226"/>
    <mergeCell ref="C227:C238"/>
    <mergeCell ref="C239:C250"/>
    <mergeCell ref="C47:C54"/>
    <mergeCell ref="C55:C58"/>
    <mergeCell ref="C59:C86"/>
    <mergeCell ref="C87:C90"/>
    <mergeCell ref="B91:B150"/>
    <mergeCell ref="C91:C94"/>
    <mergeCell ref="C95:C126"/>
    <mergeCell ref="C127:C130"/>
    <mergeCell ref="C131:C134"/>
    <mergeCell ref="C135:C138"/>
    <mergeCell ref="B11:B38"/>
    <mergeCell ref="C11:C30"/>
    <mergeCell ref="C31:C38"/>
    <mergeCell ref="B39:B90"/>
    <mergeCell ref="C39:C42"/>
    <mergeCell ref="C43:C46"/>
    <mergeCell ref="C139:C150"/>
    <mergeCell ref="R143:R146"/>
    <mergeCell ref="R111:R114"/>
    <mergeCell ref="D299:D302"/>
    <mergeCell ref="E299:E302"/>
    <mergeCell ref="F299:F302"/>
    <mergeCell ref="G299:G302"/>
    <mergeCell ref="H299:H302"/>
    <mergeCell ref="I299:I302"/>
    <mergeCell ref="D303:D306"/>
    <mergeCell ref="E303:E306"/>
    <mergeCell ref="F303:F306"/>
    <mergeCell ref="G303:G306"/>
    <mergeCell ref="H303:H306"/>
    <mergeCell ref="I303:I306"/>
    <mergeCell ref="D307:D310"/>
    <mergeCell ref="E307:E310"/>
    <mergeCell ref="D275:D278"/>
    <mergeCell ref="E275:E278"/>
    <mergeCell ref="F275:F278"/>
    <mergeCell ref="G275:G278"/>
    <mergeCell ref="H275:H278"/>
    <mergeCell ref="I275:I278"/>
    <mergeCell ref="D279:D282"/>
    <mergeCell ref="E279:E282"/>
    <mergeCell ref="F279:F282"/>
    <mergeCell ref="G279:G282"/>
    <mergeCell ref="H279:H282"/>
    <mergeCell ref="I279:I282"/>
    <mergeCell ref="D283:D286"/>
    <mergeCell ref="E283:E286"/>
    <mergeCell ref="J299:J302"/>
    <mergeCell ref="K299:K302"/>
    <mergeCell ref="D251:D254"/>
    <mergeCell ref="E251:E254"/>
    <mergeCell ref="F251:F254"/>
    <mergeCell ref="G251:G254"/>
    <mergeCell ref="H251:H254"/>
    <mergeCell ref="I251:I254"/>
    <mergeCell ref="D255:D258"/>
    <mergeCell ref="E255:E258"/>
    <mergeCell ref="F255:F258"/>
    <mergeCell ref="G255:G258"/>
    <mergeCell ref="H255:H258"/>
    <mergeCell ref="I255:I258"/>
    <mergeCell ref="D259:D262"/>
    <mergeCell ref="E259:E262"/>
    <mergeCell ref="D227:D230"/>
    <mergeCell ref="E227:E230"/>
    <mergeCell ref="F227:F230"/>
    <mergeCell ref="G227:G230"/>
    <mergeCell ref="H227:H230"/>
    <mergeCell ref="I227:I230"/>
    <mergeCell ref="D231:D234"/>
    <mergeCell ref="E231:E234"/>
    <mergeCell ref="F231:F234"/>
    <mergeCell ref="G231:G234"/>
    <mergeCell ref="H231:H234"/>
    <mergeCell ref="I231:I234"/>
    <mergeCell ref="D235:D238"/>
    <mergeCell ref="E235:E238"/>
    <mergeCell ref="F235:F238"/>
    <mergeCell ref="G235:G238"/>
    <mergeCell ref="H235:H238"/>
    <mergeCell ref="I235:I238"/>
    <mergeCell ref="D203:D206"/>
    <mergeCell ref="E203:E206"/>
    <mergeCell ref="F203:F206"/>
    <mergeCell ref="G203:G206"/>
    <mergeCell ref="H203:H206"/>
    <mergeCell ref="I203:I206"/>
    <mergeCell ref="D207:D210"/>
    <mergeCell ref="E207:E210"/>
    <mergeCell ref="F207:F210"/>
    <mergeCell ref="G207:G210"/>
    <mergeCell ref="H207:H210"/>
    <mergeCell ref="I207:I210"/>
    <mergeCell ref="D211:D214"/>
    <mergeCell ref="E211:E214"/>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AB4:AJ5"/>
    <mergeCell ref="AK4:AM4"/>
    <mergeCell ref="AN4:AS4"/>
    <mergeCell ref="P19:P22"/>
    <mergeCell ref="Q19:Q22"/>
    <mergeCell ref="AB19:AB22"/>
    <mergeCell ref="AC19:AC22"/>
    <mergeCell ref="AK19:AK22"/>
    <mergeCell ref="AL19:AL22"/>
    <mergeCell ref="P15:P18"/>
    <mergeCell ref="Q15:Q18"/>
    <mergeCell ref="AB15:AB18"/>
    <mergeCell ref="AC15:AC18"/>
    <mergeCell ref="AK15:AK18"/>
    <mergeCell ref="AL15:AL18"/>
    <mergeCell ref="J15:J18"/>
    <mergeCell ref="K15:K18"/>
    <mergeCell ref="L15:L18"/>
    <mergeCell ref="AT4:BB5"/>
    <mergeCell ref="BC4:BE4"/>
    <mergeCell ref="BF4:BK4"/>
    <mergeCell ref="BC11:BC14"/>
    <mergeCell ref="BD11:BD14"/>
    <mergeCell ref="BL11:BL14"/>
    <mergeCell ref="BM11:BM14"/>
    <mergeCell ref="BU11:CC11"/>
    <mergeCell ref="BU12:CC12"/>
    <mergeCell ref="BU13:CC13"/>
    <mergeCell ref="BU14:CC14"/>
    <mergeCell ref="AB11:AB14"/>
    <mergeCell ref="J19:J22"/>
    <mergeCell ref="K19:K22"/>
    <mergeCell ref="BU19:CC19"/>
    <mergeCell ref="BU20:CC20"/>
    <mergeCell ref="BU21:CC21"/>
    <mergeCell ref="BU22:CC22"/>
    <mergeCell ref="BU15:CC15"/>
    <mergeCell ref="BU16:CC16"/>
    <mergeCell ref="BU17:CC17"/>
    <mergeCell ref="BU18:CC18"/>
    <mergeCell ref="AT15:AT18"/>
    <mergeCell ref="AU15:AU18"/>
    <mergeCell ref="BC15:BC18"/>
    <mergeCell ref="BD15:BD18"/>
    <mergeCell ref="BL15:BL18"/>
    <mergeCell ref="BM15:BM18"/>
    <mergeCell ref="M15:M18"/>
    <mergeCell ref="N15:N18"/>
    <mergeCell ref="O15:O18"/>
    <mergeCell ref="R15:R18"/>
    <mergeCell ref="BL51:BL54"/>
    <mergeCell ref="BM51:BM54"/>
    <mergeCell ref="P51:P54"/>
    <mergeCell ref="Q51:Q54"/>
    <mergeCell ref="AT67:AT70"/>
    <mergeCell ref="AU67:AU70"/>
    <mergeCell ref="BC67:BC70"/>
    <mergeCell ref="BD67:BD70"/>
    <mergeCell ref="BL67:BL70"/>
    <mergeCell ref="BM67:BM70"/>
    <mergeCell ref="P67:P70"/>
    <mergeCell ref="Q67:Q70"/>
    <mergeCell ref="AT83:AT86"/>
    <mergeCell ref="AU83:AU86"/>
    <mergeCell ref="BC83:BC86"/>
    <mergeCell ref="BD83:BD86"/>
    <mergeCell ref="BL83:BL86"/>
    <mergeCell ref="BM83:BM86"/>
    <mergeCell ref="P83:P86"/>
    <mergeCell ref="Q83:Q86"/>
    <mergeCell ref="AB75:AB78"/>
    <mergeCell ref="AC75:AC78"/>
    <mergeCell ref="AK75:AK78"/>
    <mergeCell ref="AL75:AL78"/>
    <mergeCell ref="AB59:AB62"/>
    <mergeCell ref="AC59:AC62"/>
    <mergeCell ref="AK59:AK62"/>
    <mergeCell ref="AL59:AL62"/>
    <mergeCell ref="BL99:BL102"/>
    <mergeCell ref="BM99:BM102"/>
    <mergeCell ref="P99:P102"/>
    <mergeCell ref="Q99:Q102"/>
    <mergeCell ref="AT115:AT118"/>
    <mergeCell ref="AU115:AU118"/>
    <mergeCell ref="BC115:BC118"/>
    <mergeCell ref="BD115:BD118"/>
    <mergeCell ref="BL115:BL118"/>
    <mergeCell ref="AT131:AT134"/>
    <mergeCell ref="AU131:AU134"/>
    <mergeCell ref="BC131:BC134"/>
    <mergeCell ref="BD131:BD134"/>
    <mergeCell ref="BL131:BL134"/>
    <mergeCell ref="BM131:BM134"/>
    <mergeCell ref="P131:P134"/>
    <mergeCell ref="Q131:Q134"/>
    <mergeCell ref="BM115:BM118"/>
    <mergeCell ref="P115:P118"/>
    <mergeCell ref="Q115:Q118"/>
    <mergeCell ref="AB115:AB118"/>
    <mergeCell ref="AC115:AC118"/>
    <mergeCell ref="AK115:AK118"/>
    <mergeCell ref="AL115:AL118"/>
    <mergeCell ref="AT123:AT126"/>
    <mergeCell ref="AU123:AU126"/>
    <mergeCell ref="BC123:BC126"/>
    <mergeCell ref="BD123:BD126"/>
    <mergeCell ref="BL123:BL126"/>
    <mergeCell ref="BM123:BM126"/>
    <mergeCell ref="P123:P126"/>
    <mergeCell ref="Q123:Q126"/>
    <mergeCell ref="BC259:BC262"/>
    <mergeCell ref="BD259:BD262"/>
    <mergeCell ref="BL259:BL262"/>
    <mergeCell ref="BM259:BM262"/>
    <mergeCell ref="P259:P262"/>
    <mergeCell ref="Q259:Q262"/>
    <mergeCell ref="BL163:BL166"/>
    <mergeCell ref="BM163:BM166"/>
    <mergeCell ref="P163:P166"/>
    <mergeCell ref="Q163:Q166"/>
    <mergeCell ref="AT179:AT182"/>
    <mergeCell ref="AU179:AU182"/>
    <mergeCell ref="BC179:BC182"/>
    <mergeCell ref="BD179:BD182"/>
    <mergeCell ref="BL179:BL182"/>
    <mergeCell ref="BM179:BM182"/>
    <mergeCell ref="P179:P182"/>
    <mergeCell ref="Q179:Q182"/>
    <mergeCell ref="AT195:AT198"/>
    <mergeCell ref="AU195:AU198"/>
    <mergeCell ref="BC195:BC198"/>
    <mergeCell ref="BD195:BD198"/>
    <mergeCell ref="BL195:BL198"/>
    <mergeCell ref="BM195:BM198"/>
    <mergeCell ref="P195:P198"/>
    <mergeCell ref="Q195:Q198"/>
    <mergeCell ref="R223:R226"/>
    <mergeCell ref="R239:R242"/>
    <mergeCell ref="P243:P246"/>
    <mergeCell ref="Q243:Q246"/>
    <mergeCell ref="AB243:AB246"/>
    <mergeCell ref="AC243:AC246"/>
    <mergeCell ref="BC291:BC294"/>
    <mergeCell ref="BD291:BD294"/>
    <mergeCell ref="BL291:BL294"/>
    <mergeCell ref="BM291:BM294"/>
    <mergeCell ref="P291:P294"/>
    <mergeCell ref="Q291:Q294"/>
    <mergeCell ref="BU303:CC303"/>
    <mergeCell ref="BU304:CC304"/>
    <mergeCell ref="AL307:AL310"/>
    <mergeCell ref="J311:J314"/>
    <mergeCell ref="K311:K314"/>
    <mergeCell ref="L311:L314"/>
    <mergeCell ref="M311:M314"/>
    <mergeCell ref="N311:N314"/>
    <mergeCell ref="R311:R314"/>
    <mergeCell ref="BL211:BL214"/>
    <mergeCell ref="BM211:BM214"/>
    <mergeCell ref="P211:P214"/>
    <mergeCell ref="Q211:Q214"/>
    <mergeCell ref="AT227:AT230"/>
    <mergeCell ref="AU227:AU230"/>
    <mergeCell ref="BC227:BC230"/>
    <mergeCell ref="BD227:BD230"/>
    <mergeCell ref="BL227:BL230"/>
    <mergeCell ref="AT243:AT246"/>
    <mergeCell ref="AU243:AU246"/>
    <mergeCell ref="BC243:BC246"/>
    <mergeCell ref="BD243:BD246"/>
    <mergeCell ref="BL243:BL246"/>
    <mergeCell ref="BM243:BM246"/>
    <mergeCell ref="AT259:AT262"/>
    <mergeCell ref="AU259:AU262"/>
    <mergeCell ref="BU316:CC316"/>
    <mergeCell ref="BU317:CC317"/>
    <mergeCell ref="BU318:CC318"/>
    <mergeCell ref="AT315:AT318"/>
    <mergeCell ref="AU315:AU318"/>
    <mergeCell ref="BC315:BC318"/>
    <mergeCell ref="BD315:BD318"/>
    <mergeCell ref="BL315:BL318"/>
    <mergeCell ref="BM315:BM318"/>
    <mergeCell ref="P315:P318"/>
    <mergeCell ref="Q315:Q318"/>
    <mergeCell ref="AB315:AB318"/>
    <mergeCell ref="AC315:AC318"/>
    <mergeCell ref="AK315:AK318"/>
    <mergeCell ref="C251:C258"/>
    <mergeCell ref="C259:C270"/>
    <mergeCell ref="B271:B322"/>
    <mergeCell ref="C271:C278"/>
    <mergeCell ref="C279:C286"/>
    <mergeCell ref="C287:C290"/>
    <mergeCell ref="C291:C298"/>
    <mergeCell ref="C299:C302"/>
    <mergeCell ref="C303:C322"/>
    <mergeCell ref="B151:B270"/>
    <mergeCell ref="C151:C154"/>
    <mergeCell ref="C155:C162"/>
    <mergeCell ref="BL275:BL278"/>
    <mergeCell ref="BM275:BM278"/>
    <mergeCell ref="P275:P278"/>
    <mergeCell ref="Q275:Q278"/>
    <mergeCell ref="AT291:AT294"/>
    <mergeCell ref="AU291:AU294"/>
  </mergeCells>
  <conditionalFormatting sqref="L27 L115 L119 L123 L127 L131 L71 L75 L79 L87 L91 L95 L103 L107 L139 L143 L147 L151 L159 L167 L171 L175 L179 L187 L199 L203 L207 L211 L219 L223 L235 L243 L247 L251 L259 L263 L267 L271 L275 L283 L291 L295 L303 L307 L311 L315 L15 L19">
    <cfRule type="expression" dxfId="317" priority="30">
      <formula>$L15=$M15</formula>
    </cfRule>
  </conditionalFormatting>
  <conditionalFormatting sqref="L51">
    <cfRule type="expression" dxfId="316" priority="25">
      <formula>$L51=$M51</formula>
    </cfRule>
  </conditionalFormatting>
  <conditionalFormatting sqref="L35">
    <cfRule type="expression" dxfId="315" priority="28">
      <formula>$L35=$M35</formula>
    </cfRule>
  </conditionalFormatting>
  <conditionalFormatting sqref="L23">
    <cfRule type="expression" dxfId="314" priority="31">
      <formula>$L23=$M23</formula>
    </cfRule>
  </conditionalFormatting>
  <conditionalFormatting sqref="L31">
    <cfRule type="expression" dxfId="313" priority="29">
      <formula>$L31=$M31</formula>
    </cfRule>
  </conditionalFormatting>
  <conditionalFormatting sqref="L43">
    <cfRule type="expression" dxfId="312" priority="27">
      <formula>$L43=$M43</formula>
    </cfRule>
  </conditionalFormatting>
  <conditionalFormatting sqref="L47">
    <cfRule type="expression" dxfId="311" priority="26">
      <formula>$L47=$M47</formula>
    </cfRule>
  </conditionalFormatting>
  <conditionalFormatting sqref="L59">
    <cfRule type="expression" dxfId="310" priority="23">
      <formula>$L59=$M59</formula>
    </cfRule>
  </conditionalFormatting>
  <conditionalFormatting sqref="L111">
    <cfRule type="expression" dxfId="309" priority="18">
      <formula>$L111=$M111</formula>
    </cfRule>
  </conditionalFormatting>
  <conditionalFormatting sqref="L55">
    <cfRule type="expression" dxfId="308" priority="24">
      <formula>$L55=$M55</formula>
    </cfRule>
  </conditionalFormatting>
  <conditionalFormatting sqref="L63">
    <cfRule type="expression" dxfId="307" priority="22">
      <formula>$L63=$M63</formula>
    </cfRule>
  </conditionalFormatting>
  <conditionalFormatting sqref="L67">
    <cfRule type="expression" dxfId="306" priority="21">
      <formula>$L67=$M67</formula>
    </cfRule>
  </conditionalFormatting>
  <conditionalFormatting sqref="L83">
    <cfRule type="expression" dxfId="305" priority="20">
      <formula>$L83=$M83</formula>
    </cfRule>
  </conditionalFormatting>
  <conditionalFormatting sqref="L99">
    <cfRule type="expression" dxfId="304" priority="19">
      <formula>$L99=$M99</formula>
    </cfRule>
  </conditionalFormatting>
  <conditionalFormatting sqref="L135">
    <cfRule type="expression" dxfId="303" priority="17">
      <formula>$L135=$M135</formula>
    </cfRule>
  </conditionalFormatting>
  <conditionalFormatting sqref="L155">
    <cfRule type="expression" dxfId="302" priority="16">
      <formula>$L155=$M155</formula>
    </cfRule>
  </conditionalFormatting>
  <conditionalFormatting sqref="L163">
    <cfRule type="expression" dxfId="301" priority="15">
      <formula>$L163=$M163</formula>
    </cfRule>
  </conditionalFormatting>
  <conditionalFormatting sqref="L183">
    <cfRule type="expression" dxfId="300" priority="14">
      <formula>$L183=$M183</formula>
    </cfRule>
  </conditionalFormatting>
  <conditionalFormatting sqref="L195">
    <cfRule type="expression" dxfId="299" priority="13">
      <formula>$L195=$M195</formula>
    </cfRule>
  </conditionalFormatting>
  <conditionalFormatting sqref="L215">
    <cfRule type="expression" dxfId="298" priority="12">
      <formula>$L215=$M215</formula>
    </cfRule>
  </conditionalFormatting>
  <conditionalFormatting sqref="L227">
    <cfRule type="expression" dxfId="297" priority="11">
      <formula>$L227=$M227</formula>
    </cfRule>
  </conditionalFormatting>
  <conditionalFormatting sqref="L231">
    <cfRule type="expression" dxfId="296" priority="10">
      <formula>$L231=$M231</formula>
    </cfRule>
  </conditionalFormatting>
  <conditionalFormatting sqref="L239">
    <cfRule type="expression" dxfId="295" priority="9">
      <formula>$L239=$M239</formula>
    </cfRule>
  </conditionalFormatting>
  <conditionalFormatting sqref="L255">
    <cfRule type="expression" dxfId="294" priority="8">
      <formula>$L255=$M255</formula>
    </cfRule>
  </conditionalFormatting>
  <conditionalFormatting sqref="L279">
    <cfRule type="expression" dxfId="293" priority="7">
      <formula>$L279=$M279</formula>
    </cfRule>
  </conditionalFormatting>
  <conditionalFormatting sqref="L287">
    <cfRule type="expression" dxfId="292" priority="6">
      <formula>$L287=$M287</formula>
    </cfRule>
  </conditionalFormatting>
  <conditionalFormatting sqref="L299">
    <cfRule type="expression" dxfId="291" priority="5">
      <formula>$L299=$M299</formula>
    </cfRule>
  </conditionalFormatting>
  <conditionalFormatting sqref="L319">
    <cfRule type="expression" dxfId="290" priority="4">
      <formula>$L319=$M319</formula>
    </cfRule>
  </conditionalFormatting>
  <conditionalFormatting sqref="L11">
    <cfRule type="expression" dxfId="289" priority="3">
      <formula>$L11=$M11</formula>
    </cfRule>
  </conditionalFormatting>
  <conditionalFormatting sqref="L39">
    <cfRule type="expression" dxfId="288" priority="2">
      <formula>$L39=$M39</formula>
    </cfRule>
  </conditionalFormatting>
  <conditionalFormatting sqref="L191">
    <cfRule type="expression" dxfId="287" priority="1">
      <formula>$L191=$M191</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16</vt:i4>
      </vt:variant>
    </vt:vector>
  </HeadingPairs>
  <TitlesOfParts>
    <vt:vector size="43" baseType="lpstr">
      <vt:lpstr>Metas</vt:lpstr>
      <vt:lpstr>Inversión</vt:lpstr>
      <vt:lpstr>Edu</vt:lpstr>
      <vt:lpstr>IDS</vt:lpstr>
      <vt:lpstr>IND</vt:lpstr>
      <vt:lpstr>Cul</vt:lpstr>
      <vt:lpstr>DSoc</vt:lpstr>
      <vt:lpstr>PcD</vt:lpstr>
      <vt:lpstr>Muj</vt:lpstr>
      <vt:lpstr>Gob</vt:lpstr>
      <vt:lpstr>Vic</vt:lpstr>
      <vt:lpstr>Plan</vt:lpstr>
      <vt:lpstr>Fron</vt:lpstr>
      <vt:lpstr>Gen</vt:lpstr>
      <vt:lpstr>Hac</vt:lpstr>
      <vt:lpstr>M.A.</vt:lpstr>
      <vt:lpstr>CDRG</vt:lpstr>
      <vt:lpstr>Háb</vt:lpstr>
      <vt:lpstr>Vías</vt:lpstr>
      <vt:lpstr>Tran</vt:lpstr>
      <vt:lpstr>APSB</vt:lpstr>
      <vt:lpstr>Agr</vt:lpstr>
      <vt:lpstr>Tur</vt:lpstr>
      <vt:lpstr>DEco</vt:lpstr>
      <vt:lpstr>Min</vt:lpstr>
      <vt:lpstr>TIC</vt:lpstr>
      <vt:lpstr>l</vt:lpstr>
      <vt:lpstr>Agr!Área_de_impresión</vt:lpstr>
      <vt:lpstr>Cul!Área_de_impresión</vt:lpstr>
      <vt:lpstr>DSoc!Área_de_impresión</vt:lpstr>
      <vt:lpstr>Edu!Área_de_impresión</vt:lpstr>
      <vt:lpstr>Fron!Área_de_impresión</vt:lpstr>
      <vt:lpstr>Gen!Área_de_impresión</vt:lpstr>
      <vt:lpstr>Háb!Área_de_impresión</vt:lpstr>
      <vt:lpstr>IDS!Área_de_impresión</vt:lpstr>
      <vt:lpstr>IND!Área_de_impresión</vt:lpstr>
      <vt:lpstr>PcD!Área_de_impresión</vt:lpstr>
      <vt:lpstr>Plan!Área_de_impresión</vt:lpstr>
      <vt:lpstr>TIC!Área_de_impresión</vt:lpstr>
      <vt:lpstr>Tran!Área_de_impresión</vt:lpstr>
      <vt:lpstr>Tur!Área_de_impresión</vt:lpstr>
      <vt:lpstr>Vías!Área_de_impresión</vt:lpstr>
      <vt:lpstr>Vic!Área_de_impresión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JORGE ENRIQUE RAMIREZ MONTANEZ</cp:lastModifiedBy>
  <cp:lastPrinted>2021-01-23T17:54:48Z</cp:lastPrinted>
  <dcterms:created xsi:type="dcterms:W3CDTF">2019-08-24T18:54:43Z</dcterms:created>
  <dcterms:modified xsi:type="dcterms:W3CDTF">2022-02-21T21:23:26Z</dcterms:modified>
</cp:coreProperties>
</file>